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3.xml" ContentType="application/vnd.openxmlformats-officedocument.spreadsheetml.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tables/table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defaultThemeVersion="166925"/>
  <mc:AlternateContent xmlns:mc="http://schemas.openxmlformats.org/markup-compatibility/2006">
    <mc:Choice Requires="x15">
      <x15ac:absPath xmlns:x15ac="http://schemas.microsoft.com/office/spreadsheetml/2010/11/ac" url="D:\working\waccache\AM4PEPF0000B6FA\EXCELCNV\c38766fd-4540-4652-8a82-27db475883c3\"/>
    </mc:Choice>
  </mc:AlternateContent>
  <xr:revisionPtr revIDLastSave="3193" documentId="8_{60924D05-E96D-4276-B1E7-2B8EAE9F05A8}" xr6:coauthVersionLast="47" xr6:coauthVersionMax="47" xr10:uidLastSave="{7D68FA0D-4036-4E41-A096-57575A135C18}"/>
  <bookViews>
    <workbookView xWindow="-60" yWindow="-60" windowWidth="15480" windowHeight="11640" firstSheet="1" activeTab="1" xr2:uid="{90C66A57-4DDB-4212-8C12-A03F1D02005F}"/>
  </bookViews>
  <sheets>
    <sheet name="RawData" sheetId="7" r:id="rId1"/>
    <sheet name="Project overview" sheetId="21" r:id="rId2"/>
    <sheet name="Dashboard" sheetId="19" r:id="rId3"/>
    <sheet name="KPI_Pivot" sheetId="20" r:id="rId4"/>
    <sheet name="HR" sheetId="16" r:id="rId5"/>
    <sheet name="HR_Data" sheetId="1" r:id="rId6"/>
    <sheet name="RiskFlag" sheetId="18" r:id="rId7"/>
    <sheet name="Attrition" sheetId="4" r:id="rId8"/>
    <sheet name="Compensation&amp;Pay" sheetId="9" r:id="rId9"/>
    <sheet name="Employee Experience" sheetId="10" r:id="rId10"/>
    <sheet name="Performance KPIs" sheetId="11" r:id="rId11"/>
    <sheet name="Career Growth &amp; Mobility" sheetId="12" r:id="rId12"/>
    <sheet name="workforce Structure" sheetId="13" r:id="rId13"/>
    <sheet name="Training &amp; Development" sheetId="14" r:id="rId14"/>
    <sheet name="Workload &amp; Burnout" sheetId="15" r:id="rId15"/>
    <sheet name="KPIs_overview" sheetId="2" r:id="rId17"/>
    <sheet name="Findings" sheetId="8" r:id="rId18"/>
  </sheets>
  <definedNames>
    <definedName name="Slicer_AtriRiskCategory">#N/A</definedName>
    <definedName name="Slicer_Department">#N/A</definedName>
    <definedName name="Slicer_Gender1">#N/A</definedName>
    <definedName name="Slicer_JobLevel">#N/A</definedName>
    <definedName name="Slicer_JobRole">#N/A</definedName>
    <definedName name="Slicer_OverTime">#N/A</definedName>
  </definedNames>
  <calcPr calcId="191028" fullCalcOnLoad="1"/>
  <pivotCaches>
    <pivotCache cacheId="268" r:id="rId19"/>
    <pivotCache cacheId="269" r:id="rId20"/>
    <pivotCache cacheId="270" r:id="rId21"/>
    <pivotCache cacheId="298"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<sst xmlns="http://schemas.openxmlformats.org/spreadsheetml/2006/main" count="46618" uniqueCount="449">
  <si>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</si>
  <si>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</si>
  <si>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</si>
  <si>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</si>
  <si>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</si>
  <si>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</si>
  <si>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</si>
  <si>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</si>
  <si>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</si>
  <si>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</si>
  <si>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</si>
  <si>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</si>
  <si>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</si>
  <si>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</si>
  <si>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</si>
  <si>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</si>
  <si>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</si>
  <si>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</si>
  <si>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</si>
  <si>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</si>
  <si>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</si>
  <si>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</si>
  <si>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</si>
  <si>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</si>
  <si>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</si>
  <si>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</si>
  <si>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</si>
  <si>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</si>
  <si>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</si>
  <si>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</si>
  <si>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</si>
  <si>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</si>
  <si>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</si>
  <si>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</si>
  <si>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</si>
  <si>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</si>
  <si>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</si>
  <si>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</si>
  <si>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</si>
  <si>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</si>
  <si>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</si>
  <si>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</si>
  <si>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</si>
  <si>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</si>
  <si>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</si>
  <si>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</si>
  <si>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</si>
  <si>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</si>
  <si>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</si>
  <si>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</si>
  <si>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</si>
  <si>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</si>
  <si>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</si>
  <si>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</si>
  <si>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</si>
  <si>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</si>
  <si>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</si>
  <si>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</si>
  <si>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</si>
  <si>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</si>
  <si>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</si>
  <si>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</si>
  <si>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Project Title</t>
  </si>
  <si>
    <t>IBM HR Analytics Dashboard</t>
  </si>
  <si>
    <t>Employee Attrition, Burnout &amp; Workforce Risk Analysis</t>
  </si>
  <si>
    <t xml:space="preserve"> Project Objective</t>
  </si>
  <si>
    <t>This project analyzes IBM HR employee data to identify patterns related to attrition, burnout, compensation, promotion stagnation, and workforce risk. The dashboard was built in Microsoft Excel using advanced analytical and visualization techniques to support HR decision-making.</t>
  </si>
  <si>
    <t xml:space="preserve"> Tools &amp; Features Used</t>
  </si>
  <si>
    <t>• PivotTables &amp; PivotCharts</t>
  </si>
  <si>
    <t>• Interactive slicers</t>
  </si>
  <si>
    <t>• XLOOKUP employee profile system</t>
  </si>
  <si>
    <t>• Conditional formatting &amp; heatmaps</t>
  </si>
  <si>
    <t>• Risk scoring models</t>
  </si>
  <si>
    <t>• Burnout &amp; attrition analysis</t>
  </si>
  <si>
    <t>• Power Query data cleaning</t>
  </si>
  <si>
    <t>• VBA dashboard refresh automation</t>
  </si>
  <si>
    <t>• Dynamic KPI cards</t>
  </si>
  <si>
    <t>• Executive-style dashboard design</t>
  </si>
  <si>
    <t xml:space="preserve"> Key Analytical Areas</t>
  </si>
  <si>
    <t xml:space="preserve">
The dashboard focuses on:
• Employee attrition risk
• Burnout indicators
• Promotion stagnation analysis
• Compensation and salary insights
• Workforce segmentation
• Department-level HR trends</t>
  </si>
  <si>
    <t>Navigation Instructions</t>
  </si>
  <si>
    <t>Dashboard → main interactive analytics page
Pivot_Tables → backend calculations
Cleaned_Data → transformed dataset
KPI_Helper → dynamic KPI calculations</t>
  </si>
  <si>
    <t xml:space="preserve"> Key Insights </t>
  </si>
  <si>
    <t>High overtime employees demonstrate elevated attrition risk</t>
  </si>
  <si>
    <t>Promotion stagnation correlates with burnout indicators</t>
  </si>
  <si>
    <t>Lower salary bands contain higher concentrations of risk</t>
  </si>
  <si>
    <t>Certain departments exhibit concentrated burnout patterns</t>
  </si>
  <si>
    <t>This makes project feel analytical immediately.</t>
  </si>
  <si>
    <t>Prepared by: Kimia Mirkamali</t>
  </si>
  <si>
    <t>Total Employees</t>
  </si>
  <si>
    <t>Attrition Rate</t>
  </si>
  <si>
    <t>High Risk Employees</t>
  </si>
  <si>
    <t>Average Risk Score</t>
  </si>
  <si>
    <t>Average Monthly Income</t>
  </si>
  <si>
    <t>Burnout Score</t>
  </si>
  <si>
    <t>High Burnout Employees</t>
  </si>
  <si>
    <t>Employees with high Stagnation</t>
  </si>
  <si>
    <t>Department Risk Heatmap</t>
  </si>
  <si>
    <t>Average of MonthlyIncome</t>
  </si>
  <si>
    <t>Count of EmployeeNumber</t>
  </si>
  <si>
    <t>BurnoutLevel</t>
  </si>
  <si>
    <t>StagnationLevel</t>
  </si>
  <si>
    <t>SalaryBands</t>
  </si>
  <si>
    <t>Count of EmployeeCount</t>
  </si>
  <si>
    <t>AtriRiskCategory</t>
  </si>
  <si>
    <t>High Burnout</t>
  </si>
  <si>
    <t>Low Burnout</t>
  </si>
  <si>
    <t>Medium Burnout</t>
  </si>
  <si>
    <t>High Stagnation</t>
  </si>
  <si>
    <t>Low Stagnation</t>
  </si>
  <si>
    <t>Medium Stagnation</t>
  </si>
  <si>
    <t>High Salary</t>
  </si>
  <si>
    <t>Low Salary</t>
  </si>
  <si>
    <t>Medium Salary</t>
  </si>
  <si>
    <t>Grand Total</t>
  </si>
  <si>
    <t>High Risk</t>
  </si>
  <si>
    <t>Low Risk</t>
  </si>
  <si>
    <t>Medium Risk</t>
  </si>
  <si>
    <t>Employee Risk Profile</t>
  </si>
  <si>
    <t>Insight</t>
  </si>
  <si>
    <t>Employee Number</t>
  </si>
  <si>
    <t>Key Burnout Insights:</t>
  </si>
  <si>
    <t>• Employees with overtime show significantly higher burnout levels</t>
  </si>
  <si>
    <t>Job Role</t>
  </si>
  <si>
    <t>• High burnout employees demonstrate increased attrition</t>
  </si>
  <si>
    <t>Monthly Income</t>
  </si>
  <si>
    <t>• Departments with low work-life balance show concentrated burnout risk</t>
  </si>
  <si>
    <t>Risk Score</t>
  </si>
  <si>
    <t>Risk Level</t>
  </si>
  <si>
    <t>Strategic HR Recommendations</t>
  </si>
  <si>
    <t>Job Satisfaction</t>
  </si>
  <si>
    <t>• Reduce overtime exposure in high-risk departments
• Improve promotion pathways for long-tenured employees
• Monitor burnout indicators among low work-life balance employees
• Review compensation structure for high-risk employee groups
• Increase engagement initiatives in stagnation-heavy roles</t>
  </si>
  <si>
    <t>WorkLife Balance</t>
  </si>
  <si>
    <t>Years At Company</t>
  </si>
  <si>
    <t>Environmental Satisfaction</t>
  </si>
  <si>
    <t>Performance Rating</t>
  </si>
  <si>
    <t>Total Working Years</t>
  </si>
  <si>
    <t>Years in Current Role</t>
  </si>
  <si>
    <t>Years Since Last Promotion</t>
  </si>
  <si>
    <t>Average of AttritionRiskScore</t>
  </si>
  <si>
    <t>Average of Burnout</t>
  </si>
  <si>
    <t>LowProFlag</t>
  </si>
  <si>
    <t>OverTimeFlag</t>
  </si>
  <si>
    <t>LowJobSatisFlag</t>
  </si>
  <si>
    <t>LowWLBFlag</t>
  </si>
  <si>
    <t>LowSalaryFlag</t>
  </si>
  <si>
    <t>LowEnviFlag</t>
  </si>
  <si>
    <t>AttritionRiskScore</t>
  </si>
  <si>
    <t>Burnout</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</si>
  <si>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</si>
  <si>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</si>
  <si>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</si>
  <si>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</si>
  <si>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</si>
  <si>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</si>
  <si>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</si>
  <si>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</si>
  <si>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</si>
  <si>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</si>
  <si>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</si>
  <si>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</si>
  <si>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</si>
  <si>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</si>
  <si>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</si>
  <si>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</si>
  <si>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</si>
  <si>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</si>
  <si>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</si>
  <si>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</si>
  <si>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</si>
  <si>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</si>
  <si>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</si>
  <si>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</si>
  <si>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</si>
  <si>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</si>
  <si>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</si>
  <si>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</si>
  <si>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</si>
  <si>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</si>
  <si>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</si>
  <si>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</si>
  <si>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</si>
  <si>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</si>
  <si>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</si>
  <si>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</si>
  <si>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</si>
  <si>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</si>
  <si>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</si>
  <si>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</si>
  <si>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</si>
  <si>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</si>
  <si>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</si>
  <si>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</si>
  <si>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</si>
  <si>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</si>
  <si>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</si>
  <si>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</si>
  <si>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</si>
  <si>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</si>
  <si>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</si>
  <si>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</si>
  <si>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</si>
  <si>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AgeGroup</t>
  </si>
  <si>
    <t>BurnoutScore</t>
  </si>
  <si>
    <t>EarlyLeaver</t>
  </si>
  <si>
    <t>LowEnvironmentFlag</t>
  </si>
  <si>
    <t>RiskFlag</t>
  </si>
  <si>
    <t>SalaryCategory</t>
  </si>
  <si>
    <t>OvertimeFlag</t>
  </si>
  <si>
    <t>LowSatisfactionFlag</t>
  </si>
  <si>
    <t>LowWorkLifeBalanceFlag</t>
  </si>
  <si>
    <t>RiskScore2</t>
  </si>
  <si>
    <t>RiskCategory</t>
  </si>
  <si>
    <t>Column1</t>
  </si>
  <si>
    <t>Medium</t>
  </si>
  <si>
    <t>Low</t>
  </si>
  <si>
    <t>High</t>
  </si>
  <si>
    <t>(blank)</t>
  </si>
  <si>
    <t>Attrition Analysis</t>
  </si>
  <si>
    <r>
      <rPr>
        <b/>
        <sz val="11"/>
        <color rgb="FF000000"/>
        <rFont val="Calibri"/>
        <scheme val="minor"/>
      </rPr>
      <t>🟦</t>
    </r>
    <r>
      <rPr>
        <b/>
        <sz val="18"/>
        <color rgb="FF000000"/>
        <rFont val="Calibri"/>
        <scheme val="minor"/>
      </rPr>
      <t xml:space="preserve"> DEMOGRAPHICS</t>
    </r>
  </si>
  <si>
    <t>FINANCIAL</t>
  </si>
  <si>
    <t>BEHAVIOR</t>
  </si>
  <si>
    <t>Overal Attrition</t>
  </si>
  <si>
    <t>Count of Attrition2</t>
  </si>
  <si>
    <t>Count of Attrition</t>
  </si>
  <si>
    <t>Sum of EmployeeCount</t>
  </si>
  <si>
    <t>&lt;25</t>
  </si>
  <si>
    <t>There is no relationship between attrition and salary rate.</t>
  </si>
  <si>
    <t>25–34</t>
  </si>
  <si>
    <t>35–44</t>
  </si>
  <si>
    <t>45–54</t>
  </si>
  <si>
    <t>55+</t>
  </si>
  <si>
    <t>ORGANIZATIONAL</t>
  </si>
  <si>
    <t>Attrition decreases consistently as work-life balance improves, indicating it is a strong predictor of employee retention. 48% of attrition is related to lower level of work life balance (Work Life Risk Group 1 and 2) suggesting that employee well-being is a critical retention factor.</t>
  </si>
  <si>
    <t xml:space="preserve">Insight </t>
  </si>
  <si>
    <t>Attrition is significantly higher among Sales Representative compared to other roles, suggesting that frontline sales positions may face higher stress levels or lower job satisfaction.</t>
  </si>
  <si>
    <t>RISK MODEL</t>
  </si>
  <si>
    <r>
      <rPr>
        <sz val="11"/>
        <color rgb="FF000000"/>
        <rFont val="Calibri"/>
        <scheme val="minor"/>
      </rPr>
      <t>I</t>
    </r>
    <r>
      <rPr>
        <b/>
        <sz val="11"/>
        <color rgb="FF000000"/>
        <rFont val="Calibri"/>
        <scheme val="minor"/>
      </rPr>
      <t>nsight</t>
    </r>
    <r>
      <rPr>
        <sz val="11"/>
        <color rgb="FF000000"/>
        <rFont val="Calibri"/>
        <scheme val="minor"/>
      </rPr>
      <t xml:space="preserve"> </t>
    </r>
  </si>
  <si>
    <t>The Sales department shows the highest attrition rate, indicating potential challenges such as workload pressure or compensation issues.</t>
  </si>
  <si>
    <t>Count of EarlyLeaver</t>
  </si>
  <si>
    <t>Count of EarlyLeaver2</t>
  </si>
  <si>
    <t>Count of AttritionRiskScore</t>
  </si>
  <si>
    <t>early attrition as employees leaving within two years</t>
  </si>
  <si>
    <t>=IF(@[WorkLifeBalance]&lt;=2,1,0)</t>
  </si>
  <si>
    <t>PAY EQUITY</t>
  </si>
  <si>
    <t>Gender Pay Gap</t>
  </si>
  <si>
    <t>Income by Job Role</t>
  </si>
  <si>
    <t>Salary vs Attrition</t>
  </si>
  <si>
    <t>Salary Growth Proxy</t>
  </si>
  <si>
    <t>Average of PercentSalaryHike</t>
  </si>
  <si>
    <t>Income by Department</t>
  </si>
  <si>
    <t>Salary vs Performance</t>
  </si>
  <si>
    <t>Income vs Experience</t>
  </si>
  <si>
    <t>Average of JobSatisfaction</t>
  </si>
  <si>
    <t>Performance Rating Distribution</t>
  </si>
  <si>
    <t>Performance vs Salary</t>
  </si>
  <si>
    <t>Performance vs Attrition</t>
  </si>
  <si>
    <t>Performance vc Salary Hike</t>
  </si>
  <si>
    <t>Average of PerformanceRating</t>
  </si>
  <si>
    <t>Internal Mobility</t>
  </si>
  <si>
    <t>External Mobility</t>
  </si>
  <si>
    <t>Average of YearsInCurrentRole</t>
  </si>
  <si>
    <t>Promotion Lag</t>
  </si>
  <si>
    <t>Average of YearsSinceLastPromotion</t>
  </si>
  <si>
    <t>Tenure vs Promotion</t>
  </si>
  <si>
    <t>Career Stability vs Attrition</t>
  </si>
  <si>
    <t>Manager Stability</t>
  </si>
  <si>
    <t>Workforce Distribution by Department</t>
  </si>
  <si>
    <t>Organizational Hierarchy</t>
  </si>
  <si>
    <t>Entry / Junior</t>
  </si>
  <si>
    <t>Intermediate</t>
  </si>
  <si>
    <t>Experienced</t>
  </si>
  <si>
    <t>Senior/Manager</t>
  </si>
  <si>
    <t>Executive</t>
  </si>
  <si>
    <t>Workforce Distribution by Job Role</t>
  </si>
  <si>
    <t>Overtime Distributions</t>
  </si>
  <si>
    <t>Business Travel Structure</t>
  </si>
  <si>
    <t>Work Structure vs Attrition</t>
  </si>
  <si>
    <t>Average Training Sessions</t>
  </si>
  <si>
    <t>Training vs Performance</t>
  </si>
  <si>
    <t>Average of TrainingTimesLastYear</t>
  </si>
  <si>
    <t>Training vs Job Satisfaction</t>
  </si>
  <si>
    <t>Training vs Attrition</t>
  </si>
  <si>
    <t>Overtime vs Attrition</t>
  </si>
  <si>
    <t>Work-Life Balance vs Attrition</t>
  </si>
  <si>
    <t>Overtime vs Job Satisfaction</t>
  </si>
  <si>
    <t>Overtime vs Environment Satisfaction</t>
  </si>
  <si>
    <t>Average of EnvironmentSatisfaction</t>
  </si>
  <si>
    <t>Years in Current Role vs Attrition</t>
  </si>
  <si>
    <t>Job Involvement vs Work-Life Balance</t>
  </si>
  <si>
    <t>Average of WorkLifeBalance</t>
  </si>
  <si>
    <t>1. Attrition &amp; Retention KPIs (Most Important)</t>
  </si>
  <si>
    <t>These should be the centerpiece of your portfolio.</t>
  </si>
  <si>
    <t>Overall Attrition Rate</t>
  </si>
  <si>
    <t>= % of employees where</t>
  </si>
  <si>
    <t>Attrition = Yes</t>
  </si>
  <si>
    <t>Attrition Rate by Department</t>
  </si>
  <si>
    <t>→ Pivot: Department vs Attrition %</t>
  </si>
  <si>
    <t>Attrition Rate by Job Role</t>
  </si>
  <si>
    <t>Attrition by Age Group</t>
  </si>
  <si>
    <t>→ Create bins (e.g., 20–30, 30–40)</t>
  </si>
  <si>
    <t>Early Attrition Rate</t>
  </si>
  <si>
    <t>= % leaving with</t>
  </si>
  <si>
    <t>YearsAtCompany &lt; 2</t>
  </si>
  <si>
    <t>Attrition vs Overtime</t>
  </si>
  <si>
    <t>→ Compare Attrition where</t>
  </si>
  <si>
    <t>OverTime = Yes</t>
  </si>
  <si>
    <t>vs No</t>
  </si>
  <si>
    <t>Attrition vs Work-Life Balance</t>
  </si>
  <si>
    <t>Attrition by Salary Category</t>
  </si>
  <si>
    <r>
      <t xml:space="preserve">💡 Insight angle: </t>
    </r>
    <r>
      <rPr>
        <i/>
        <sz val="11"/>
        <color theme="1"/>
        <rFont val="Calibri"/>
        <family val="2"/>
        <scheme val="minor"/>
      </rPr>
      <t>“Overtime and low work-life balance strongly correlate with higher attrition.”</t>
    </r>
  </si>
  <si>
    <t>🔹 2. Compensation &amp; Pay KPIs</t>
  </si>
  <si>
    <t>= AVERAGE(MonthlyIncome)</t>
  </si>
  <si>
    <t>Income by Job Role / Department</t>
  </si>
  <si>
    <t>Pay Equity (Gender Pay Gap)</t>
  </si>
  <si>
    <t>= Avg Male Salary vs Avg Female Salary</t>
  </si>
  <si>
    <t>→ Compare income of leavers vs stayers</t>
  </si>
  <si>
    <t>= PercentSalaryHike average</t>
  </si>
  <si>
    <t>🔹 3. Employee Experience KPIs</t>
  </si>
  <si>
    <t>Average Job Satisfaction Score</t>
  </si>
  <si>
    <t>Average Environment Satisfaction</t>
  </si>
  <si>
    <t>Work-Life Balance Score</t>
  </si>
  <si>
    <t>Engagement Index (Composite KPI)</t>
  </si>
  <si>
    <t>👉 Combine:</t>
  </si>
  <si>
    <t>(You can average them → strong portfolio move)</t>
  </si>
  <si>
    <t>🔹 4. Performance KPIs</t>
  </si>
  <si>
    <t>Average Performance Rating</t>
  </si>
  <si>
    <t>→ Do high performers earn more?</t>
  </si>
  <si>
    <t>Performance vs Promotion</t>
  </si>
  <si>
    <t>→ Compare with</t>
  </si>
  <si>
    <t>🔹 5. Career Growth &amp; Mobility KPIs</t>
  </si>
  <si>
    <t>Average Years Since Last Promotion</t>
  </si>
  <si>
    <t>Promotion Rate Proxy</t>
  </si>
  <si>
    <t>= % with</t>
  </si>
  <si>
    <t>YearsSinceLastPromotion ≤ 1 or 2</t>
  </si>
  <si>
    <t>Internal Mobility Indicator</t>
  </si>
  <si>
    <t>→ Compare</t>
  </si>
  <si>
    <t>vs</t>
  </si>
  <si>
    <t>Career Stagnation Risk</t>
  </si>
  <si>
    <t>= Employees with:</t>
  </si>
  <si>
    <t>High tenure</t>
  </si>
  <si>
    <t>High years since promotion</t>
  </si>
  <si>
    <t>🔹 6. Workforce Structure KPIs</t>
  </si>
  <si>
    <t>Average Age</t>
  </si>
  <si>
    <t>Average Tenure</t>
  </si>
  <si>
    <t>= AVERAGE(YearsAtCompany)</t>
  </si>
  <si>
    <t>Tenure Distribution</t>
  </si>
  <si>
    <t>Experience Level</t>
  </si>
  <si>
    <t>= Avg TotalWorkingYears</t>
  </si>
  <si>
    <t>Job Level Distribution</t>
  </si>
  <si>
    <t>🔹 7. Training &amp; Development KPIs</t>
  </si>
  <si>
    <t>Average Training Hours</t>
  </si>
  <si>
    <t>= TrainingTimesLastYear</t>
  </si>
  <si>
    <t>→ Does more training improve ratings?</t>
  </si>
  <si>
    <t>→ Are trained employees staying longer?</t>
  </si>
  <si>
    <t>🔹 8. Workload &amp; Burnout Indicators</t>
  </si>
  <si>
    <t>Overtime Rate</t>
  </si>
  <si>
    <t>= % where OverTime = Yes</t>
  </si>
  <si>
    <t>Overtime vs Attrition (critical KPI)</t>
  </si>
  <si>
    <t>Distance from Home vs Attrition</t>
  </si>
  <si>
    <t>→ commuting impact</t>
  </si>
  <si>
    <t>🔹 9. Advanced / “Portfolio-Boosting” KPIs ⭐</t>
  </si>
  <si>
    <t>These will make you stand out:</t>
  </si>
  <si>
    <t>Attrition Risk Score (calculated field)</t>
  </si>
  <si>
    <t>Overtime</t>
  </si>
  <si>
    <t>Low satisfaction</t>
  </si>
  <si>
    <t>Low salary</t>
  </si>
  <si>
    <t>Cost of Attrition (estimated KPI)</t>
  </si>
  <si>
    <t>→ Use MonthlyIncome as proxy</t>
  </si>
  <si>
    <t>High Performer Attrition Rate</t>
  </si>
  <si>
    <t>= % of high performers who left</t>
  </si>
  <si>
    <t>Engagement vs Attrition Correlation</t>
  </si>
  <si>
    <t>Manager Impact KPI</t>
  </si>
  <si>
    <t>→ Use</t>
  </si>
  <si>
    <t>Metric</t>
  </si>
  <si>
    <t>Value</t>
  </si>
  <si>
    <t>Interpretation</t>
  </si>
  <si>
    <t>Total Empolyee</t>
  </si>
  <si>
    <t>Attrition Count</t>
  </si>
  <si>
    <t>Moderate attrition, requires investigation in departments with high workload</t>
  </si>
  <si>
    <t>Higher attrition observed among employees with lower salaries</t>
  </si>
  <si>
    <t>Atrittion (OverTime Yes)</t>
  </si>
  <si>
    <t>Atrittion (OverTime No)</t>
  </si>
  <si>
    <t>Avg Salary</t>
  </si>
  <si>
    <t>Median Salary</t>
  </si>
  <si>
    <t>Min Salary</t>
  </si>
  <si>
    <t>Max Salary</t>
  </si>
  <si>
    <t>Avg Age</t>
  </si>
  <si>
    <t>Avg Years at Company</t>
  </si>
  <si>
    <t>Avg Years at Current Role</t>
  </si>
  <si>
    <t>OverTime Rate</t>
  </si>
  <si>
    <t>START (Context)</t>
  </si>
  <si>
    <t>“I worked on IBM HR employee data to analyze attrition patterns and build a dashboard identifying key drivers of employee turnover.”</t>
  </si>
  <si>
    <t>📊 ANALYSIS PART</t>
  </si>
  <si>
    <t>“I calculated key HR KPIs such as attrition rate, salary distribution, and tenure. Then I segmented the data by department, job role, age group, and compensation levels to identify patterns.”</t>
  </si>
  <si>
    <t>🔥 DRIVER INSIGHT</t>
  </si>
  <si>
    <t>“I found that overtime, low work-life balance, and lower salary categories were strongly associated with higher attrition.”</t>
  </si>
  <si>
    <t>🧠 RISK MODEL</t>
  </si>
  <si>
    <t>“To take the analysis further, I built a weighted attrition risk score using behavioral and compensation factors, and classified employees into low, medium, and high-risk groups.”</t>
  </si>
  <si>
    <t>📈 BUSINESS IMPACT</t>
  </si>
  <si>
    <t>“This allowed me to identify high-risk employee segments and simulate where retention efforts should be focused.”</t>
  </si>
  <si>
    <t>📊 DASHBOARD</t>
  </si>
  <si>
    <t>“Finally, I consolidated everything into an interactive Excel dashboard with slicers and pivot charts for dynamic HR decision-making.”</t>
  </si>
  <si>
    <t>“Lower job satisfaction is strongly associated with higher attrition.”</t>
  </si>
  <si>
    <t>“Employees with poor work-life balance are significantly more likely to leave.”</t>
  </si>
  <si>
    <t>“Environment satisfaction appears to be a key retention driver.”</t>
  </si>
  <si>
    <t>“Job involvement correlates with employee retention.”</t>
  </si>
  <si>
    <t>Employees with longer promotion gaps are more likely to leave.”</t>
  </si>
  <si>
    <t>“Extended time in the same role indicates potential career stagnation.”</t>
  </si>
  <si>
    <t>“Manager stability appears to influence employee retention.”</t>
  </si>
  <si>
    <t>“Promotion timelines vary across job levels.”</t>
  </si>
  <si>
    <t>“Employees receiving more training tend to show slightly higher performance ratings.”</t>
  </si>
  <si>
    <t>“Lower training participation may correlate with higher attrition.”</t>
  </si>
  <si>
    <t>“Training appears positively associated with employee satisfaction.”</t>
  </si>
  <si>
    <t>“The workforce is concentrated in operational departments.”</t>
  </si>
  <si>
    <t>“The organization has a predominantly junior-to-mid-level structure.”</t>
  </si>
  <si>
    <t>“Overtime is heavily concentrated in specific departments.”</t>
  </si>
  <si>
    <t>“Employees working overtime show higher attrition rates.”</t>
  </si>
  <si>
    <t>“Most employees travel rarely, indicating limited mobility requirements.”</t>
  </si>
  <si>
    <t>“I created a dynamic employee risk profile using XLOOKUP and dashboard interactivity to simulate HR decision-support functionality.”</t>
  </si>
  <si>
    <t>“I created a burnout indicator model using overtime, work-life balance, job satisfaction, and promotion stagnation metrics to identify potential workforce wellbeing risks.”</t>
  </si>
  <si>
    <t>Employees experiencing high promotion stagnation show significantly higher attrition levels compared to employees with recent promotions.</t>
  </si>
  <si>
    <t>Key Promotion Insights:</t>
  </si>
  <si>
    <t>• Employees without promotion for 5+ years demonstrate higher attrition risk</t>
  </si>
  <si>
    <t>• Promotion stagnation correlates with increased burnout indicators</t>
  </si>
  <si>
    <t>• Certain departments show concentrated career progression bottlenecks</t>
  </si>
  <si>
    <t>Key Compensation Insights:</t>
  </si>
  <si>
    <t>• Lower salary categories exhibit higher attrition tendencies</t>
  </si>
  <si>
    <t>• Compensation distribution varies significantly across job roles</t>
  </si>
  <si>
    <t>• High-risk employees are concentrated within lower compensation bands</t>
  </si>
  <si>
    <t>The scatter analysis suggests a moderate inverse relationship between compensation and employee risk levels, with lower-income employees showing greater concentrations of high-risk scores.</t>
  </si>
  <si>
    <t>Data preprocessing and transformation were partially automated using Power Query.”</t>
  </si>
  <si>
    <t>PERFECT INTERVIEW STRUCTURE</t>
  </si>
  <si>
    <t>Use this 5-part flow.</t>
  </si>
  <si>
    <t>1. PROJECT PURPOSE (30 seconds)</t>
  </si>
  <si>
    <t>Example:</t>
  </si>
  <si>
    <t>I developed an interactive HR analytics dashboard using the IBM employee dataset to analyze workforce attrition, burnout risk, compensation patterns, and employee engagement indicators. The goal was to transform raw HR data into actionable business insights for workforce decision-making.</t>
  </si>
  <si>
    <t>2. DATA PREPARATION (important)</t>
  </si>
  <si>
    <t>Show analytical maturity.</t>
  </si>
  <si>
    <t>I first cleaned and structured the dataset using Power Query and Excel tables. I also engineered additional analytical features such as attrition risk flags, burnout indicators, salary categories, and promotion stagnation metrics to support deeper workforce analysis.</t>
  </si>
  <si>
    <t>3. ANALYTICAL METHODS</t>
  </si>
  <si>
    <t>This is where you sound advanced.</t>
  </si>
  <si>
    <t>The dashboard combines PivotTables, XLOOKUP-based employee profiling, dynamic KPI cards, heatmaps, conditional formatting, slicers, and scoring models to analyze employee behavior patterns and HR risk indicators interactively.</t>
  </si>
  <si>
    <t>4. KEY INSIGHTS (MOST IMPORTANT)</t>
  </si>
  <si>
    <t>Recruiters LOVE this section.</t>
  </si>
  <si>
    <t>The analysis suggested that overtime, low work-life balance, delayed promotions, and lower salary bands were associated with higher attrition and burnout indicators. Certain departments also showed concentrated workforce risk patterns.</t>
  </si>
  <si>
    <t>5. BUSINESS VALUE (VERY IMPORTANT)</t>
  </si>
  <si>
    <t>This separates analysts from Excel users.</t>
  </si>
  <si>
    <t>The dashboard was designed to simulate a decision-support tool for HR teams, enabling interactive workforce monitoring, employee risk identification, and strategic retention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</si>
</sst>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24"/>
      <color theme="1"/>
      <name val="Calibri"/>
      <family val="2"/>
      <scheme val="minor"/>
    </font>
    <font>
      <i/>
      <sz val="11"/>
      <color theme="1"/>
      <name val="Calibri"/>
      <family val="2"/>
      <scheme val="minor"/>
    </font>
    <font>
      <b/>
      <sz val="11"/>
      <color rgb="FFFF0000"/>
      <name val="Calibri"/>
      <family val="2"/>
      <scheme val="minor"/>
    </font>
    <font>
      <sz val="11"/>
      <color rgb="FFFF0000"/>
      <name val="Calibri"/>
      <scheme val="minor"/>
    </font>
    <font>
      <sz val="11"/>
      <color theme="1"/>
      <name val="Calibri"/>
      <charset val="1"/>
    </font>
    <font>
      <b/>
      <sz val="18"/>
      <color theme="1"/>
      <name val="Calibri"/>
      <family val="2"/>
      <scheme val="minor"/>
    </font>
    <font>
      <b/>
      <sz val="18"/>
      <color rgb="FF000000"/>
      <name val="Calibri"/>
      <scheme val="minor"/>
    </font>
    <font>
      <b/>
      <sz val="28"/>
      <color rgb="FF000000"/>
      <name val="Calibri"/>
      <scheme val="minor"/>
    </font>
    <font>
      <sz val="11"/>
      <color rgb="FFC00000"/>
      <name val="Calibri"/>
      <family val="2"/>
      <scheme val="minor"/>
    </font>
    <font>
      <sz val="22"/>
      <color rgb="FF000000"/>
      <name val="Calibri"/>
      <scheme val="minor"/>
    </font>
    <font>
      <b/>
      <sz val="22"/>
      <color rgb="FF000000"/>
      <name val="Calibri"/>
      <scheme val="minor"/>
    </font>
    <font>
      <sz val="11"/>
      <color theme="1"/>
      <name val="Segoe UI"/>
    </font>
    <font>
      <b/>
      <sz val="11"/>
      <color theme="4" tint="-0.249977111117893"/>
      <name val="Segoe UI"/>
    </font>
    <font>
      <sz val="11"/>
      <color theme="4" tint="-0.249977111117893"/>
      <name val="Segoe UI"/>
    </font>
    <font>
      <sz val="11"/>
      <color theme="4" tint="-0.249977111117893"/>
      <name val="Calibri"/>
      <family val="2"/>
      <scheme val="minor"/>
    </font>
    <font>
      <sz val="11"/>
      <color theme="0" tint="-4.9989318521683403E-2"/>
      <name val="Calibri"/>
      <family val="2"/>
      <scheme val="minor"/>
    </font>
    <font>
      <b/>
      <sz val="22"/>
      <color rgb="FF000000"/>
      <name val="Calibri"/>
      <charset val="1"/>
    </font>
    <font>
      <sz val="12"/>
      <color rgb="FF000000"/>
      <name val="Calibri"/>
      <scheme val="minor"/>
    </font>
    <font>
      <sz val="10"/>
      <color theme="1"/>
      <name val="Courier New"/>
      <charset val="1"/>
    </font>
    <font>
      <b/>
      <sz val="10"/>
      <color theme="1"/>
      <name val="Courier New"/>
      <charset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DEA4EB"/>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rgb="FFEDAA6B"/>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bottom style="thin">
        <color theme="4" tint="0.3999755851924192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8">
    <xf numFmtId="0" fontId="0" fillId="0" borderId="0" xfId="0"/>
    <xf numFmtId="0" fontId="0" fillId="0" borderId="0" xfId="0" applyAlignment="1">
      <alignment wrapText="1"/>
    </xf>
    <xf numFmtId="0" fontId="0" fillId="0" borderId="0" xfId="0" applyAlignment="1">
      <alignment horizontal="left" vertical="center"/>
    </xf>
    <xf numFmtId="9" fontId="0" fillId="0" borderId="0" xfId="0" applyNumberFormat="1" applyAlignment="1">
      <alignment horizontal="left" vertical="center"/>
    </xf>
    <xf numFmtId="0" fontId="0" fillId="0" borderId="0" xfId="0" pivotButton="1"/>
    <xf numFmtId="0" fontId="0" fillId="0" borderId="0" xfId="0" applyNumberFormat="1"/>
    <xf numFmtId="10" fontId="0" fillId="0" borderId="0" xfId="0" applyNumberFormat="1"/>
    <xf numFmtId="0" fontId="0" fillId="0" borderId="0" xfId="0" applyAlignment="1">
      <alignment horizontal="center"/>
    </xf>
    <xf numFmtId="0" fontId="14" fillId="0" borderId="0" xfId="0" pivotButton="1" applyFont="1"/>
    <xf numFmtId="0" fontId="16" fillId="0" borderId="0" xfId="0" applyFont="1"/>
    <xf numFmtId="9" fontId="0" fillId="0" borderId="0" xfId="0" applyNumberFormat="1" applyAlignment="1">
      <alignment horizontal="center"/>
    </xf>
    <xf numFmtId="0" fontId="0" fillId="34" borderId="10" xfId="0" applyFont="1" applyFill="1" applyBorder="1" applyAlignment="1">
      <alignment horizontal="left" vertical="center"/>
    </xf>
    <xf numFmtId="0" fontId="0" fillId="0" borderId="10" xfId="0" applyFont="1" applyBorder="1" applyAlignment="1">
      <alignment horizontal="left" vertical="center"/>
    </xf>
    <xf numFmtId="9" fontId="0" fillId="0" borderId="0" xfId="0" applyNumberFormat="1" applyAlignment="1">
      <alignment horizontal="center" vertical="center" wrapText="1"/>
    </xf>
    <xf numFmtId="9" fontId="18" fillId="0" borderId="0" xfId="0" applyNumberFormat="1" applyFont="1" applyAlignment="1">
      <alignment horizontal="center" vertical="center" wrapText="1"/>
    </xf>
    <xf numFmtId="10" fontId="0" fillId="0" borderId="0" xfId="0" applyNumberFormat="1" applyAlignment="1">
      <alignment horizontal="center" vertical="center"/>
    </xf>
    <xf numFmtId="0" fontId="19" fillId="0" borderId="0" xfId="0" applyFont="1"/>
    <xf numFmtId="0" fontId="20" fillId="0" borderId="0" xfId="0" applyFont="1"/>
    <xf numFmtId="10" fontId="14" fillId="0" borderId="0" xfId="0" applyNumberFormat="1" applyFont="1"/>
    <xf numFmtId="0" fontId="21" fillId="0" borderId="0" xfId="0" applyFont="1" applyAlignment="1">
      <alignment wrapText="1"/>
    </xf>
    <xf numFmtId="0" fontId="16" fillId="0" borderId="0" xfId="0" applyFont="1" applyAlignment="1">
      <alignment wrapText="1"/>
    </xf>
    <xf numFmtId="0" fontId="0" fillId="0" borderId="0" xfId="0" quotePrefix="1" applyAlignment="1">
      <alignment wrapText="1"/>
    </xf>
    <xf numFmtId="0" fontId="14" fillId="0" borderId="0" xfId="0" applyFont="1"/>
    <xf numFmtId="0" fontId="23" fillId="0" borderId="0" xfId="0" applyFont="1"/>
    <xf numFmtId="10" fontId="23" fillId="0" borderId="0" xfId="0" applyNumberFormat="1" applyFont="1"/>
    <xf numFmtId="0" fontId="0" fillId="0" borderId="0" xfId="0" applyAlignment="1">
      <alignment horizontal="center" vertical="center"/>
    </xf>
    <xf numFmtId="0" fontId="25" fillId="0" borderId="0" xfId="0" applyFont="1" applyAlignment="1"/>
    <xf numFmtId="0" fontId="26" fillId="0" borderId="0" xfId="0" applyFont="1" applyAlignment="1">
      <alignment wrapText="1"/>
    </xf>
    <xf numFmtId="10" fontId="14" fillId="0" borderId="0" xfId="0" applyNumberFormat="1" applyFont="1" applyAlignment="1">
      <alignment horizontal="center" vertical="center"/>
    </xf>
    <xf numFmtId="0" fontId="0" fillId="0" borderId="0" xfId="0" applyAlignment="1"/>
    <xf numFmtId="0" fontId="26" fillId="0" borderId="0" xfId="0" applyFont="1" applyAlignment="1">
      <alignment vertical="center"/>
    </xf>
    <xf numFmtId="0" fontId="16" fillId="33" borderId="0" xfId="0" applyFont="1" applyFill="1"/>
    <xf numFmtId="0" fontId="29" fillId="0" borderId="0" xfId="0" applyNumberFormat="1" applyFont="1"/>
    <xf numFmtId="0" fontId="29" fillId="0" borderId="0" xfId="0" applyFont="1"/>
    <xf numFmtId="0" fontId="29" fillId="0" borderId="0" xfId="0" pivotButton="1" applyFont="1"/>
    <xf numFmtId="10" fontId="29" fillId="0" borderId="0" xfId="0" applyNumberFormat="1" applyFont="1"/>
    <xf numFmtId="0" fontId="0" fillId="0" borderId="0" xfId="0" pivotButton="1" applyAlignment="1">
      <alignment vertical="center"/>
    </xf>
    <xf numFmtId="0" fontId="0" fillId="0" borderId="0" xfId="0" applyAlignment="1">
      <alignment vertical="center"/>
    </xf>
    <xf numFmtId="0" fontId="0" fillId="0" borderId="0" xfId="0" applyNumberFormat="1" applyAlignment="1">
      <alignment horizontal="center"/>
    </xf>
    <xf numFmtId="0" fontId="0" fillId="33" borderId="0" xfId="0" applyFill="1"/>
    <xf numFmtId="0" fontId="0" fillId="0" borderId="0" xfId="0" applyNumberFormat="1" applyAlignment="1">
      <alignment horizontal="center" vertical="center"/>
    </xf>
    <xf numFmtId="0" fontId="29" fillId="0" borderId="0" xfId="0" applyNumberFormat="1" applyFont="1" applyAlignment="1">
      <alignment horizontal="center" vertical="center"/>
    </xf>
    <xf numFmtId="10" fontId="0" fillId="0" borderId="0" xfId="0" applyNumberFormat="1" applyAlignment="1">
      <alignment horizontal="center"/>
    </xf>
    <xf numFmtId="0" fontId="0" fillId="0" borderId="0" xfId="0" applyAlignment="1">
      <alignment horizontal="center" wrapText="1"/>
    </xf>
    <xf numFmtId="10" fontId="29" fillId="0" borderId="0" xfId="0" applyNumberFormat="1" applyFont="1" applyAlignment="1">
      <alignment horizontal="center"/>
    </xf>
    <xf numFmtId="2" fontId="0" fillId="0" borderId="0" xfId="0" applyNumberFormat="1"/>
    <xf numFmtId="0" fontId="0" fillId="35" borderId="0" xfId="0" applyFill="1"/>
    <xf numFmtId="0" fontId="0" fillId="35" borderId="0" xfId="0" applyFill="1" applyAlignment="1">
      <alignment wrapText="1"/>
    </xf>
    <xf numFmtId="0" fontId="14" fillId="0" borderId="0" xfId="0" applyNumberFormat="1" applyFont="1"/>
    <xf numFmtId="0" fontId="30" fillId="0" borderId="0" xfId="0" applyFont="1" applyAlignment="1">
      <alignment vertical="center"/>
    </xf>
    <xf numFmtId="0" fontId="0" fillId="0" borderId="0" xfId="0" applyAlignment="1">
      <alignment vertical="top"/>
    </xf>
    <xf numFmtId="2" fontId="32" fillId="0" borderId="0" xfId="0" applyNumberFormat="1" applyFont="1"/>
    <xf numFmtId="2" fontId="34" fillId="0" borderId="0" xfId="0" pivotButton="1" applyNumberFormat="1" applyFont="1"/>
    <xf numFmtId="2" fontId="34" fillId="0" borderId="0" xfId="0" applyNumberFormat="1" applyFont="1"/>
    <xf numFmtId="1" fontId="0" fillId="0" borderId="0" xfId="0" applyNumberFormat="1"/>
    <xf numFmtId="0" fontId="35" fillId="0" borderId="0" xfId="0" pivotButton="1" applyFont="1"/>
    <xf numFmtId="0" fontId="35" fillId="0" borderId="0" xfId="0" applyFont="1"/>
    <xf numFmtId="0" fontId="16" fillId="36" borderId="17" xfId="0" applyFont="1" applyFill="1" applyBorder="1" applyAlignment="1">
      <alignment horizontal="center"/>
    </xf>
    <xf numFmtId="0" fontId="16" fillId="36" borderId="20" xfId="0" applyFont="1" applyFill="1" applyBorder="1" applyAlignment="1">
      <alignment horizontal="center"/>
    </xf>
    <xf numFmtId="0" fontId="36" fillId="0" borderId="17" xfId="0" applyFont="1" applyFill="1" applyBorder="1"/>
    <xf numFmtId="0" fontId="0" fillId="39" borderId="0" xfId="0" applyFill="1"/>
    <xf numFmtId="0" fontId="0" fillId="40" borderId="0" xfId="0" applyFill="1" applyAlignment="1">
      <alignment vertical="top"/>
    </xf>
    <xf numFmtId="0" fontId="0" fillId="40" borderId="0" xfId="0" applyFill="1"/>
    <xf numFmtId="0" fontId="0" fillId="41" borderId="0" xfId="0" applyFill="1"/>
    <xf numFmtId="0" fontId="0" fillId="41" borderId="0" xfId="0" applyFill="1" applyAlignment="1">
      <alignment vertical="center"/>
    </xf>
    <xf numFmtId="0" fontId="21" fillId="41" borderId="0" xfId="0" applyFont="1" applyFill="1" applyBorder="1" applyAlignment="1">
      <alignment horizontal="center"/>
    </xf>
    <xf numFmtId="0" fontId="26" fillId="37" borderId="15" xfId="0" applyFont="1" applyFill="1" applyBorder="1" applyAlignment="1"/>
    <xf numFmtId="0" fontId="21" fillId="0" borderId="0" xfId="0" applyFont="1" applyAlignment="1">
      <alignment horizontal="left" vertical="center" wrapText="1"/>
    </xf>
    <xf numFmtId="0" fontId="39" fillId="0" borderId="0" xfId="0" applyFont="1" applyAlignment="1">
      <alignment horizontal="left" vertical="center" wrapText="1"/>
    </xf>
    <xf numFmtId="0" fontId="40" fillId="41" borderId="0" xfId="0" applyFont="1" applyFill="1" applyAlignment="1">
      <alignment horizontal="left" vertical="center" wrapText="1"/>
    </xf>
    <xf numFmtId="0" fontId="40" fillId="42" borderId="0" xfId="0" applyFont="1" applyFill="1" applyAlignment="1">
      <alignment horizontal="left" vertical="center" wrapText="1"/>
    </xf>
    <xf numFmtId="0" fontId="0" fillId="41" borderId="0" xfId="0" applyFill="1" applyAlignment="1">
      <alignment horizontal="left" vertical="center"/>
    </xf>
    <xf numFmtId="0" fontId="21" fillId="43" borderId="0" xfId="0" applyFont="1" applyFill="1" applyAlignment="1">
      <alignment horizontal="left" vertical="center" wrapText="1"/>
    </xf>
    <xf numFmtId="0" fontId="0" fillId="44" borderId="0" xfId="0" applyFill="1" applyAlignment="1">
      <alignment horizontal="left" vertical="center" wrapText="1"/>
    </xf>
    <xf numFmtId="0" fontId="21" fillId="45" borderId="0" xfId="0" applyFont="1" applyFill="1" applyAlignment="1">
      <alignment horizontal="left" vertical="center" wrapText="1"/>
    </xf>
    <xf numFmtId="0" fontId="0" fillId="36" borderId="0" xfId="0" applyFill="1" applyAlignment="1">
      <alignment horizontal="left" vertical="center" wrapText="1"/>
    </xf>
    <xf numFmtId="0" fontId="40" fillId="36" borderId="0" xfId="0" applyFont="1" applyFill="1" applyAlignment="1">
      <alignment horizontal="left" vertical="center" wrapText="1"/>
    </xf>
    <xf numFmtId="0" fontId="0" fillId="41" borderId="0" xfId="0" applyFill="1" applyAlignment="1">
      <alignment horizontal="left" vertical="center" wrapText="1"/>
    </xf>
    <xf numFmtId="0" fontId="0" fillId="0" borderId="0" xfId="0" applyAlignment="1">
      <alignment horizontal="left" vertical="center" wrapText="1"/>
    </xf>
    <xf numFmtId="0" fontId="16" fillId="33" borderId="0" xfId="0" applyFont="1" applyFill="1" applyAlignment="1">
      <alignment horizontal="center" vertical="center"/>
    </xf>
    <xf numFmtId="0" fontId="21" fillId="42" borderId="0" xfId="0" applyFont="1" applyFill="1" applyAlignment="1">
      <alignment horizontal="center" vertical="center" wrapText="1"/>
    </xf>
    <xf numFmtId="0" fontId="0" fillId="41" borderId="0" xfId="0" applyFill="1" applyAlignment="1">
      <alignment horizontal="left" vertical="center" wrapText="1"/>
    </xf>
    <xf numFmtId="0" fontId="26" fillId="37" borderId="21" xfId="0" applyFont="1" applyFill="1" applyBorder="1" applyAlignment="1">
      <alignment horizontal="center"/>
    </xf>
    <xf numFmtId="0" fontId="26" fillId="37" borderId="16" xfId="0" applyFont="1" applyFill="1" applyBorder="1" applyAlignment="1">
      <alignment horizontal="center"/>
    </xf>
    <xf numFmtId="2" fontId="33" fillId="34" borderId="14" xfId="0" applyNumberFormat="1" applyFont="1" applyFill="1" applyBorder="1" applyAlignment="1">
      <alignment horizontal="center" vertical="center" wrapText="1"/>
    </xf>
    <xf numFmtId="1" fontId="31" fillId="41" borderId="0" xfId="0" applyNumberFormat="1" applyFont="1" applyFill="1" applyBorder="1" applyAlignment="1">
      <alignment horizontal="center" vertical="top"/>
    </xf>
    <xf numFmtId="0" fontId="31" fillId="41" borderId="0" xfId="0" applyFont="1" applyFill="1" applyBorder="1" applyAlignment="1">
      <alignment horizontal="center" vertical="top" wrapText="1"/>
    </xf>
    <xf numFmtId="0" fontId="31" fillId="41" borderId="0" xfId="0" applyFont="1" applyFill="1" applyBorder="1" applyAlignment="1">
      <alignment horizontal="center" vertical="top"/>
    </xf>
    <xf numFmtId="2" fontId="31" fillId="41" borderId="0" xfId="0" applyNumberFormat="1" applyFont="1" applyFill="1" applyBorder="1" applyAlignment="1">
      <alignment horizontal="center" vertical="top"/>
    </xf>
    <xf numFmtId="0" fontId="31" fillId="40" borderId="0" xfId="0" applyFont="1" applyFill="1" applyBorder="1" applyAlignment="1">
      <alignment horizontal="center" vertical="top" wrapText="1"/>
    </xf>
    <xf numFmtId="0" fontId="21" fillId="41" borderId="0" xfId="0" applyFont="1" applyFill="1" applyBorder="1" applyAlignment="1">
      <alignment horizontal="center" vertical="top"/>
    </xf>
    <xf numFmtId="2" fontId="21" fillId="41" borderId="0" xfId="0" applyNumberFormat="1" applyFont="1" applyFill="1" applyAlignment="1">
      <alignment horizontal="center"/>
    </xf>
    <xf numFmtId="0" fontId="37" fillId="41" borderId="0" xfId="0" applyFont="1" applyFill="1" applyAlignment="1">
      <alignment horizontal="center" vertical="center" wrapText="1"/>
    </xf>
    <xf numFmtId="0" fontId="0" fillId="38" borderId="18" xfId="0" applyFont="1" applyFill="1" applyBorder="1" applyAlignment="1">
      <alignment horizontal="center" vertical="center"/>
    </xf>
    <xf numFmtId="0" fontId="0" fillId="38" borderId="18" xfId="0" applyFill="1" applyBorder="1" applyAlignment="1">
      <alignment horizontal="center" vertical="center"/>
    </xf>
    <xf numFmtId="0" fontId="0" fillId="0" borderId="17" xfId="0" applyBorder="1" applyAlignment="1">
      <alignment horizontal="center" wrapText="1"/>
    </xf>
    <xf numFmtId="0" fontId="0" fillId="0" borderId="0" xfId="0" applyBorder="1" applyAlignment="1">
      <alignment horizontal="center" wrapText="1"/>
    </xf>
    <xf numFmtId="0" fontId="16" fillId="0" borderId="17" xfId="0" applyFont="1" applyBorder="1" applyAlignment="1">
      <alignment horizontal="center"/>
    </xf>
    <xf numFmtId="0" fontId="16" fillId="0" borderId="0" xfId="0" applyFont="1" applyBorder="1" applyAlignment="1">
      <alignment horizontal="center"/>
    </xf>
    <xf numFmtId="0" fontId="16" fillId="0" borderId="0" xfId="0" applyFont="1" applyAlignment="1">
      <alignment horizontal="center"/>
    </xf>
    <xf numFmtId="0" fontId="38" fillId="0" borderId="0" xfId="0" applyFont="1" applyAlignment="1">
      <alignment horizontal="left" vertical="center" wrapText="1"/>
    </xf>
    <xf numFmtId="0" fontId="0" fillId="0" borderId="0" xfId="0" applyAlignment="1">
      <alignment horizontal="left" vertical="center" wrapText="1"/>
    </xf>
    <xf numFmtId="0" fontId="0" fillId="38" borderId="18" xfId="0" applyFill="1" applyBorder="1" applyAlignment="1">
      <alignment horizontal="center" vertical="center" wrapText="1"/>
    </xf>
    <xf numFmtId="0" fontId="0" fillId="38" borderId="22" xfId="0" applyFill="1" applyBorder="1" applyAlignment="1">
      <alignment horizontal="center" vertical="center" wrapText="1"/>
    </xf>
    <xf numFmtId="0" fontId="0" fillId="38" borderId="19" xfId="0" applyFill="1" applyBorder="1" applyAlignment="1">
      <alignment horizontal="center" vertical="center" wrapText="1"/>
    </xf>
    <xf numFmtId="0" fontId="28" fillId="33" borderId="11" xfId="0" applyFont="1" applyFill="1" applyBorder="1" applyAlignment="1">
      <alignment horizontal="center" vertical="center" wrapText="1"/>
    </xf>
    <xf numFmtId="0" fontId="28" fillId="33" borderId="12" xfId="0" applyFont="1" applyFill="1" applyBorder="1" applyAlignment="1">
      <alignment horizontal="center" vertical="center" wrapText="1"/>
    </xf>
    <xf numFmtId="0" fontId="28" fillId="33" borderId="13" xfId="0" applyFont="1" applyFill="1" applyBorder="1" applyAlignment="1">
      <alignment horizontal="center" vertical="center" wrapText="1"/>
    </xf>
    <xf numFmtId="0" fontId="26" fillId="0" borderId="0" xfId="0" applyFont="1" applyAlignment="1">
      <alignment horizontal="center" vertical="center"/>
    </xf>
    <xf numFmtId="0" fontId="18" fillId="33" borderId="0" xfId="0" applyFont="1" applyFill="1" applyAlignment="1">
      <alignment horizontal="left" vertical="center" wrapText="1"/>
    </xf>
    <xf numFmtId="0" fontId="27" fillId="0" borderId="0" xfId="0" applyFont="1" applyAlignment="1">
      <alignment horizontal="center" vertical="center" wrapText="1"/>
    </xf>
    <xf numFmtId="0" fontId="20" fillId="0" borderId="0" xfId="0" applyFont="1" applyAlignment="1">
      <alignment horizontal="center" vertical="center" wrapText="1"/>
    </xf>
    <xf numFmtId="0" fontId="24" fillId="33" borderId="0" xfId="0" applyFont="1" applyFill="1" applyAlignment="1">
      <alignment horizontal="left" vertical="center" wrapText="1"/>
    </xf>
    <xf numFmtId="0" fontId="0" fillId="0" borderId="0" xfId="0" applyAlignment="1">
      <alignment horizontal="center" vertical="center" wrapText="1"/>
    </xf>
    <xf numFmtId="0" fontId="16" fillId="33" borderId="0" xfId="0" applyFont="1" applyFill="1" applyAlignment="1">
      <alignment horizontal="center"/>
    </xf>
    <xf numFmtId="0" fontId="16" fillId="33" borderId="0" xfId="0" applyFont="1" applyFill="1" applyAlignment="1">
      <alignment horizontal="center" vertical="center"/>
    </xf>
    <xf numFmtId="0" fontId="16" fillId="33" borderId="0" xfId="0" applyFont="1" applyFill="1"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2">
    <dxf>
      <alignment horizontal="center"/>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dxf>
    <dxf>
      <alignment horizontal="center"/>
    </dxf>
    <dxf>
      <font>
        <color rgb="FFC00000"/>
      </font>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color rgb="FFC00000"/>
      </font>
    </dxf>
    <dxf>
      <alignment horizontal="center"/>
    </dxf>
    <dxf>
      <fill>
        <patternFill patternType="solid">
          <fgColor indexed="64"/>
          <bgColor theme="8" tint="0.79998168889431442"/>
        </patternFill>
      </fill>
    </dxf>
    <dxf>
      <alignment wrapText="1"/>
    </dxf>
    <dxf>
      <alignment vertical="center"/>
    </dxf>
    <dxf>
      <alignment vertical="center"/>
    </dxf>
    <dxf>
      <alignment vertical="center"/>
    </dxf>
    <dxf>
      <numFmt numFmtId="2" formatCode="0.00"/>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font>
        <color rgb="FFFF0000"/>
      </font>
    </dxf>
    <dxf>
      <font>
        <color rgb="FFFF0000"/>
      </font>
    </dxf>
    <dxf>
      <alignment vertical="center"/>
    </dxf>
    <dxf>
      <alignment horizontal="cent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horizontal="center"/>
    </dxf>
    <dxf>
      <alignment vertical="center"/>
    </dxf>
    <dxf>
      <alignment vertical="center"/>
    </dxf>
    <dxf>
      <alignment vertical="cent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font>
    </dxf>
    <dxf>
      <font>
        <color rgb="FFFF0000"/>
      </font>
    </dxf>
    <dxf>
      <font>
        <b/>
      </font>
    </dxf>
    <dxf>
      <alignment horizontal="center"/>
    </dxf>
    <dxf>
      <alignment horizontal="center"/>
    </dxf>
    <dxf>
      <alignment horizontal="center"/>
    </dxf>
    <dxf>
      <alignment vertical="center"/>
    </dxf>
    <dxf>
      <alignment vertical="center"/>
    </dxf>
    <dxf>
      <alignment vertical="center"/>
    </dxf>
    <dxf>
      <font>
        <color rgb="FFFF0000"/>
      </font>
    </dxf>
    <dxf>
      <font>
        <color rgb="FFFF0000"/>
      </font>
    </dxf>
    <dxf>
      <font>
        <color rgb="FFFF0000"/>
      </font>
    </dxf>
    <dxf>
      <font>
        <color rgb="FFFF0000"/>
      </font>
    </dxf>
    <dxf>
      <alignment wrapText="1"/>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font>
        <color rgb="FFFF0000"/>
      </font>
    </dxf>
    <dxf>
      <font>
        <color rgb="FFFF0000"/>
      </font>
    </dxf>
    <dxf>
      <font>
        <color rgb="FFFF0000"/>
      </font>
    </dxf>
    <dxf>
      <font>
        <color rgb="FFFF0000"/>
      </font>
    </dxf>
    <dxf>
      <font>
        <color rgb="FFFF0000"/>
      </font>
    </dxf>
    <dxf>
      <font>
        <color rgb="FFFF0000"/>
      </font>
    </dxf>
    <dxf>
      <font>
        <b/>
      </font>
    </dxf>
    <dxf>
      <alignment horizontal="center"/>
    </dxf>
    <dxf>
      <alignment horizontal="center"/>
    </dxf>
    <dxf>
      <alignment vertical="center"/>
    </dxf>
    <dxf>
      <alignment vertical="center"/>
    </dxf>
    <dxf>
      <font>
        <color rgb="FFFF0000"/>
      </font>
    </dxf>
    <dxf>
      <font>
        <color rgb="FFFF0000"/>
      </font>
    </dxf>
    <dxf>
      <font>
        <color rgb="FFFF0000"/>
      </font>
    </dxf>
    <dxf>
      <numFmt numFmtId="2" formatCode="0.00"/>
    </dxf>
    <dxf>
      <fill>
        <patternFill patternType="solid">
          <fgColor indexed="64"/>
          <bgColor rgb="FFEDAA6B"/>
        </patternFill>
      </fill>
    </dxf>
    <dxf>
      <fill>
        <patternFill patternType="solid">
          <fgColor indexed="64"/>
          <bgColor rgb="FFEDAA6B"/>
        </patternFill>
      </fill>
    </dxf>
    <dxf>
      <numFmt numFmtId="164" formatCode="0.0000"/>
    </dxf>
    <dxf>
      <numFmt numFmtId="1" formatCode="0"/>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theme="4" tint="-0.249977111117893"/>
      </font>
    </dxf>
    <dxf>
      <font>
        <color theme="4" tint="-0.249977111117893"/>
      </font>
    </dxf>
    <dxf>
      <font>
        <color theme="4" tint="-0.249977111117893"/>
      </font>
    </dxf>
    <dxf>
      <font>
        <color theme="4" tint="-0.249977111117893"/>
      </font>
    </dxf>
    <dxf>
      <font>
        <color theme="4" tint="-0.249977111117893"/>
      </font>
    </dxf>
  </dxfs>
  <tableStyles count="0" defaultTableStyle="TableStyleMedium2" defaultPivotStyle="PivotStyleLight16"/>
  <colors>
    <mruColors>
      <color rgb="FFF5A9E2"/>
      <color rgb="FFDEA4EB"/>
      <color rgb="FFEDAA6B"/>
      <color rgb="FFD67A7A"/>
      <color rgb="FFF59E98"/>
      <color rgb="FF7BD8ED"/>
      <color rgb="FFE0675E"/>
      <color rgb="FFDE7AC5"/>
      <color rgb="FFED9D72"/>
      <color rgb="FFCDE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5.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Atrittion by Risk Level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 Risk</c:v>
          </c:tx>
          <c:spPr>
            <a:solidFill>
              <a:schemeClr val="accent1"/>
            </a:solidFill>
            <a:ln>
              <a:noFill/>
            </a:ln>
            <a:effectLst/>
          </c:spPr>
          <c:invertIfNegative val="0"/>
          <c:cat>
            <c:strLit>
              <c:ptCount val="3"/>
              <c:pt idx="0">
                <c:v>High Risk</c:v>
              </c:pt>
              <c:pt idx="1">
                <c:v>Low Risk</c:v>
              </c:pt>
              <c:pt idx="2">
                <c:v>Medium Risk</c:v>
              </c:pt>
            </c:strLit>
          </c:cat>
          <c:val>
            <c:numLit>
              <c:formatCode>General</c:formatCode>
              <c:ptCount val="3"/>
              <c:pt idx="0">
                <c:v>0.24680851063829787</c:v>
              </c:pt>
              <c:pt idx="1">
                <c:v>0.2</c:v>
              </c:pt>
              <c:pt idx="2">
                <c:v>0.48333333333333339</c:v>
              </c:pt>
            </c:numLit>
          </c:val>
          <c:extLst>
            <c:ext xmlns:c16="http://schemas.microsoft.com/office/drawing/2014/chart" uri="{C3380CC4-5D6E-409C-BE32-E72D297353CC}">
              <c16:uniqueId val="{0000003D-F6B1-4D9C-98FA-DF90264D3FEA}"/>
            </c:ext>
          </c:extLst>
        </c:ser>
        <c:ser>
          <c:idx val="1"/>
          <c:order val="1"/>
          <c:tx>
            <c:v>Low Risk</c:v>
          </c:tx>
          <c:spPr>
            <a:solidFill>
              <a:schemeClr val="accent2"/>
            </a:solidFill>
            <a:ln>
              <a:noFill/>
            </a:ln>
            <a:effectLst/>
          </c:spPr>
          <c:invertIfNegative val="0"/>
          <c:cat>
            <c:strLit>
              <c:ptCount val="1"/>
              <c:pt idx="0">
                <c:v>Total</c:v>
              </c:pt>
            </c:strLit>
          </c:cat>
          <c:val>
            <c:numLit>
              <c:formatCode>General</c:formatCode>
              <c:ptCount val="1"/>
              <c:pt idx="0">
                <c:v>0.17653061224489799</c:v>
              </c:pt>
            </c:numLit>
          </c:val>
          <c:extLst>
            <c:ext xmlns:c16="http://schemas.microsoft.com/office/drawing/2014/chart" uri="{C3380CC4-5D6E-409C-BE32-E72D297353CC}">
              <c16:uniqueId val="{00000046-F6B1-4D9C-98FA-DF90264D3FEA}"/>
            </c:ext>
          </c:extLst>
        </c:ser>
        <c:ser>
          <c:idx val="2"/>
          <c:order val="2"/>
          <c:tx>
            <c:v>Medium Risk</c:v>
          </c:tx>
          <c:spPr>
            <a:solidFill>
              <a:schemeClr val="accent3"/>
            </a:solidFill>
            <a:ln>
              <a:noFill/>
            </a:ln>
            <a:effectLst/>
          </c:spPr>
          <c:invertIfNegative val="0"/>
          <c:cat>
            <c:strLit>
              <c:ptCount val="1"/>
              <c:pt idx="0">
                <c:v>Total</c:v>
              </c:pt>
            </c:strLit>
          </c:cat>
          <c:val>
            <c:numLit>
              <c:formatCode>General</c:formatCode>
              <c:ptCount val="1"/>
              <c:pt idx="0">
                <c:v>0.51489361702127678</c:v>
              </c:pt>
            </c:numLit>
          </c:val>
          <c:extLst>
            <c:ext xmlns:c16="http://schemas.microsoft.com/office/drawing/2014/chart" uri="{C3380CC4-5D6E-409C-BE32-E72D297353CC}">
              <c16:uniqueId val="{00000047-F6B1-4D9C-98FA-DF90264D3FEA}"/>
            </c:ext>
          </c:extLst>
        </c:ser>
        <c:dLbls>
          <c:showLegendKey val="0"/>
          <c:showVal val="0"/>
          <c:showCatName val="0"/>
          <c:showSerName val="0"/>
          <c:showPercent val="0"/>
          <c:showBubbleSize val="0"/>
        </c:dLbls>
        <c:gapWidth val="219"/>
        <c:overlap val="-27"/>
        <c:axId val="21540872"/>
        <c:axId val="21557768"/>
      </c:barChart>
      <c:catAx>
        <c:axId val="21540872"/>
        <c:scaling>
          <c:orientation val="minMax"/>
        </c:scaling>
        <c:delete val="1"/>
        <c:axPos val="b"/>
        <c:numFmt formatCode="General" sourceLinked="0"/>
        <c:majorTickMark val="none"/>
        <c:minorTickMark val="none"/>
        <c:tickLblPos val="nextTo"/>
        <c:crossAx val="21557768"/>
        <c:crosses val="autoZero"/>
        <c:auto val="1"/>
        <c:lblAlgn val="ctr"/>
        <c:lblOffset val="100"/>
        <c:noMultiLvlLbl val="0"/>
      </c:catAx>
      <c:valAx>
        <c:axId val="2155776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[WA_Fn-UseC_-HR-Employee-Attrition.xlsx]Dashboard!PivotTable2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Attrition vs Monthly Income</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Dashboard!$L$57:$L$58</c:f>
              <c:strCache>
                <c:ptCount val="1"/>
                <c:pt idx="0">
                  <c:v>No</c:v>
                </c:pt>
              </c:strCache>
            </c:strRef>
          </c:tx>
          <c:spPr>
            <a:solidFill>
              <a:schemeClr val="accent1"/>
            </a:solidFill>
            <a:ln>
              <a:noFill/>
            </a:ln>
            <a:effectLst/>
          </c:spPr>
          <c:invertIfNegative val="0"/>
          <c:cat>
            <c:strRef>
              <c:f>Dashboard!$K$59:$K$62</c:f>
              <c:strCache>
                <c:ptCount val="3"/>
                <c:pt idx="0">
                  <c:v>High Risk</c:v>
                </c:pt>
                <c:pt idx="1">
                  <c:v>Low Risk</c:v>
                </c:pt>
                <c:pt idx="2">
                  <c:v>Medium Risk</c:v>
                </c:pt>
              </c:strCache>
            </c:strRef>
          </c:cat>
          <c:val>
            <c:numRef>
              <c:f>Dashboard!$L$59:$L$62</c:f>
              <c:numCache>
                <c:formatCode>0</c:formatCode>
                <c:ptCount val="3"/>
                <c:pt idx="0">
                  <c:v>10504.575539568345</c:v>
                </c:pt>
                <c:pt idx="1">
                  <c:v>6878.067934782609</c:v>
                </c:pt>
                <c:pt idx="2">
                  <c:v>5065.3611584327091</c:v>
                </c:pt>
              </c:numCache>
            </c:numRef>
          </c:val>
          <c:extLst>
            <c:ext xmlns:c16="http://schemas.microsoft.com/office/drawing/2014/chart" uri="{C3380CC4-5D6E-409C-BE32-E72D297353CC}">
              <c16:uniqueId val="{00000000-41FE-4051-87DF-5C6DEDE08375}"/>
            </c:ext>
          </c:extLst>
        </c:ser>
        <c:ser>
          <c:idx val="1"/>
          <c:order val="1"/>
          <c:tx>
            <c:strRef>
              <c:f>Dashboard!$M$57:$M$58</c:f>
              <c:strCache>
                <c:ptCount val="1"/>
                <c:pt idx="0">
                  <c:v>Yes</c:v>
                </c:pt>
              </c:strCache>
            </c:strRef>
          </c:tx>
          <c:spPr>
            <a:solidFill>
              <a:schemeClr val="accent2"/>
            </a:solidFill>
            <a:ln>
              <a:noFill/>
            </a:ln>
            <a:effectLst/>
          </c:spPr>
          <c:invertIfNegative val="0"/>
          <c:cat>
            <c:strRef>
              <c:f>Dashboard!$K$59:$K$62</c:f>
              <c:strCache>
                <c:ptCount val="3"/>
                <c:pt idx="0">
                  <c:v>High Risk</c:v>
                </c:pt>
                <c:pt idx="1">
                  <c:v>Low Risk</c:v>
                </c:pt>
                <c:pt idx="2">
                  <c:v>Medium Risk</c:v>
                </c:pt>
              </c:strCache>
            </c:strRef>
          </c:cat>
          <c:val>
            <c:numRef>
              <c:f>Dashboard!$M$59:$M$62</c:f>
              <c:numCache>
                <c:formatCode>0</c:formatCode>
                <c:ptCount val="3"/>
                <c:pt idx="0">
                  <c:v>8388.8333333333339</c:v>
                </c:pt>
                <c:pt idx="1">
                  <c:v>5276</c:v>
                </c:pt>
                <c:pt idx="2">
                  <c:v>3886.1646341463415</c:v>
                </c:pt>
              </c:numCache>
            </c:numRef>
          </c:val>
          <c:extLst>
            <c:ext xmlns:c16="http://schemas.microsoft.com/office/drawing/2014/chart" uri="{C3380CC4-5D6E-409C-BE32-E72D297353CC}">
              <c16:uniqueId val="{00000001-0F99-4D8B-8A3D-BEC78079E362}"/>
            </c:ext>
          </c:extLst>
        </c:ser>
        <c:dLbls>
          <c:showLegendKey val="0"/>
          <c:showVal val="0"/>
          <c:showCatName val="0"/>
          <c:showSerName val="0"/>
          <c:showPercent val="0"/>
          <c:showBubbleSize val="0"/>
        </c:dLbls>
        <c:gapWidth val="219"/>
        <c:overlap val="-27"/>
        <c:axId val="1481737735"/>
        <c:axId val="1592495623"/>
      </c:barChart>
      <c:catAx>
        <c:axId val="1481737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495623"/>
        <c:crosses val="autoZero"/>
        <c:auto val="1"/>
        <c:lblAlgn val="ctr"/>
        <c:lblOffset val="100"/>
        <c:noMultiLvlLbl val="0"/>
      </c:catAx>
      <c:valAx>
        <c:axId val="15924956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37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Dotum"/>
                <a:ea typeface="Dotum"/>
                <a:cs typeface="Dotum"/>
              </a:defRPr>
            </a:pPr>
            <a:r>
              <a:rPr lang="en-US"/>
              <a:t>Burnout Level</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Dotum"/>
              <a:ea typeface="Dotum"/>
              <a:cs typeface="Dotum"/>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FF0000"/>
            </a:solidFill>
            <a:prstDash val="solid"/>
          </a:ln>
          <a:effectLst/>
        </c:spPr>
      </c:pivotFmt>
      <c:pivotFmt>
        <c:idx val="2"/>
        <c:spPr>
          <a:solidFill>
            <a:srgbClr val="00B0F0"/>
          </a:solidFill>
          <a:ln w="19050">
            <a:solidFill>
              <a:srgbClr val="00B0F0"/>
            </a:solidFill>
            <a:prstDash val="solid"/>
          </a:ln>
          <a:effectLst/>
        </c:spPr>
      </c:pivotFmt>
      <c:pivotFmt>
        <c:idx val="3"/>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rgbClr val="FF0000"/>
            </a:solidFill>
            <a:prstDash val="solid"/>
          </a:ln>
          <a:effectLst/>
        </c:spPr>
      </c:pivotFmt>
      <c:pivotFmt>
        <c:idx val="5"/>
        <c:spPr>
          <a:solidFill>
            <a:srgbClr val="00B0F0"/>
          </a:solidFill>
          <a:ln w="19050">
            <a:solidFill>
              <a:srgbClr val="00B0F0"/>
            </a:solidFill>
            <a:prstDash val="solid"/>
          </a:ln>
          <a:effectLst/>
        </c:spPr>
      </c:pivotFmt>
      <c:pivotFmt>
        <c:idx val="6"/>
        <c:spPr>
          <a:solidFill>
            <a:srgbClr val="FFC000"/>
          </a:solidFill>
          <a:ln w="19050">
            <a:solidFill>
              <a:schemeClr val="lt1"/>
            </a:solidFill>
          </a:ln>
          <a:effectLst/>
        </c:spPr>
      </c:pivotFmt>
      <c:pivotFmt>
        <c:idx val="7"/>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19050">
            <a:solidFill>
              <a:srgbClr val="FF0000"/>
            </a:solidFill>
            <a:prstDash val="solid"/>
          </a:ln>
          <a:effectLst/>
        </c:spPr>
      </c:pivotFmt>
      <c:pivotFmt>
        <c:idx val="9"/>
        <c:spPr>
          <a:solidFill>
            <a:srgbClr val="00B0F0"/>
          </a:solidFill>
          <a:ln w="19050">
            <a:solidFill>
              <a:srgbClr val="00B0F0"/>
            </a:solidFill>
            <a:prstDash val="solid"/>
          </a:ln>
          <a:effectLst/>
        </c:spPr>
      </c:pivotFmt>
      <c:pivotFmt>
        <c:idx val="10"/>
        <c:spPr>
          <a:solidFill>
            <a:srgbClr val="FFC000"/>
          </a:solidFill>
          <a:ln w="19050">
            <a:solidFill>
              <a:schemeClr val="lt1"/>
            </a:solidFill>
          </a:ln>
          <a:effectLst/>
        </c:spPr>
      </c:pivotFmt>
      <c:pivotFmt>
        <c:idx val="11"/>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w="19050">
            <a:solidFill>
              <a:srgbClr val="FF0000"/>
            </a:solidFill>
            <a:prstDash val="solid"/>
          </a:ln>
          <a:effectLst/>
        </c:spPr>
      </c:pivotFmt>
      <c:pivotFmt>
        <c:idx val="13"/>
        <c:spPr>
          <a:solidFill>
            <a:srgbClr val="00B0F0"/>
          </a:solidFill>
          <a:ln w="19050">
            <a:solidFill>
              <a:srgbClr val="00B0F0"/>
            </a:solidFill>
            <a:prstDash val="solid"/>
          </a:ln>
          <a:effectLst/>
        </c:spPr>
      </c:pivotFmt>
      <c:pivotFmt>
        <c:idx val="14"/>
        <c:spPr>
          <a:solidFill>
            <a:srgbClr val="FFC000"/>
          </a:solidFill>
          <a:ln w="19050">
            <a:solidFill>
              <a:schemeClr val="lt1"/>
            </a:solidFill>
          </a:ln>
          <a:effectLst/>
        </c:spPr>
      </c:pivotFmt>
      <c:pivotFmt>
        <c:idx val="1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0000"/>
          </a:solidFill>
          <a:ln w="19050">
            <a:solidFill>
              <a:srgbClr val="FF0000"/>
            </a:solidFill>
            <a:prstDash val="solid"/>
          </a:ln>
          <a:effectLst/>
        </c:spPr>
      </c:pivotFmt>
      <c:pivotFmt>
        <c:idx val="17"/>
        <c:spPr>
          <a:solidFill>
            <a:srgbClr val="00B0F0"/>
          </a:solidFill>
          <a:ln w="19050">
            <a:solidFill>
              <a:srgbClr val="00B0F0"/>
            </a:solidFill>
            <a:prstDash val="solid"/>
          </a:ln>
          <a:effectLst/>
        </c:spPr>
      </c:pivotFmt>
      <c:pivotFmt>
        <c:idx val="18"/>
        <c:spPr>
          <a:solidFill>
            <a:srgbClr val="FFC000"/>
          </a:solidFill>
          <a:ln w="19050">
            <a:solidFill>
              <a:schemeClr val="lt1"/>
            </a:solidFill>
          </a:ln>
          <a:effectLst/>
        </c:spPr>
      </c:pivotFmt>
    </c:pivotFmts>
    <c:plotArea>
      <c:layout/>
      <c:doughnutChart>
        <c:varyColors val="1"/>
        <c:ser>
          <c:idx val="0"/>
          <c:order val="0"/>
          <c:tx>
            <c:strRef>
              <c:f>KPI_Pivot!$D$10</c:f>
              <c:strCache>
                <c:ptCount val="1"/>
                <c:pt idx="0">
                  <c:v>Total</c:v>
                </c:pt>
              </c:strCache>
            </c:strRef>
          </c:tx>
          <c:spPr>
            <a:solidFill>
              <a:srgbClr val="FFC000"/>
            </a:solidFill>
          </c:spPr>
          <c:dPt>
            <c:idx val="0"/>
            <c:bubble3D val="0"/>
            <c:spPr>
              <a:solidFill>
                <a:srgbClr val="FF0000"/>
              </a:solidFill>
              <a:ln w="19050">
                <a:solidFill>
                  <a:srgbClr val="FF0000"/>
                </a:solidFill>
                <a:prstDash val="solid"/>
              </a:ln>
              <a:effectLst/>
            </c:spPr>
            <c:extLst>
              <c:ext xmlns:c16="http://schemas.microsoft.com/office/drawing/2014/chart" uri="{C3380CC4-5D6E-409C-BE32-E72D297353CC}">
                <c16:uniqueId val="{00000001-FD3E-4345-8A56-B41B7DB12874}"/>
              </c:ext>
            </c:extLst>
          </c:dPt>
          <c:dPt>
            <c:idx val="1"/>
            <c:bubble3D val="0"/>
            <c:spPr>
              <a:solidFill>
                <a:srgbClr val="00B0F0"/>
              </a:solidFill>
              <a:ln w="19050">
                <a:solidFill>
                  <a:srgbClr val="00B0F0"/>
                </a:solidFill>
                <a:prstDash val="solid"/>
              </a:ln>
              <a:effectLst/>
            </c:spPr>
            <c:extLst>
              <c:ext xmlns:c16="http://schemas.microsoft.com/office/drawing/2014/chart" uri="{C3380CC4-5D6E-409C-BE32-E72D297353CC}">
                <c16:uniqueId val="{00000003-FD3E-4345-8A56-B41B7DB1287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FD3E-4345-8A56-B41B7DB12874}"/>
              </c:ext>
            </c:extLst>
          </c:dPt>
          <c:cat>
            <c:strRef>
              <c:f>KPI_Pivot!$C$11:$C$14</c:f>
              <c:strCache>
                <c:ptCount val="3"/>
                <c:pt idx="0">
                  <c:v>High Burnout</c:v>
                </c:pt>
                <c:pt idx="1">
                  <c:v>Low Burnout</c:v>
                </c:pt>
                <c:pt idx="2">
                  <c:v>Medium Burnout</c:v>
                </c:pt>
              </c:strCache>
            </c:strRef>
          </c:cat>
          <c:val>
            <c:numRef>
              <c:f>KPI_Pivot!$D$11:$D$14</c:f>
              <c:numCache>
                <c:formatCode>General</c:formatCode>
                <c:ptCount val="3"/>
                <c:pt idx="0">
                  <c:v>147</c:v>
                </c:pt>
                <c:pt idx="1">
                  <c:v>911</c:v>
                </c:pt>
                <c:pt idx="2">
                  <c:v>412</c:v>
                </c:pt>
              </c:numCache>
            </c:numRef>
          </c:val>
          <c:extLst>
            <c:ext xmlns:c16="http://schemas.microsoft.com/office/drawing/2014/chart" uri="{C3380CC4-5D6E-409C-BE32-E72D297353CC}">
              <c16:uniqueId val="{00000006-FD3E-4345-8A56-B41B7DB128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ptos Narrow"/>
              <a:ea typeface="Aptos Narrow"/>
              <a:cs typeface="Aptos Narrow"/>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onsolas"/>
                <a:ea typeface="Consolas"/>
                <a:cs typeface="Consolas"/>
              </a:defRPr>
            </a:pPr>
            <a:r>
              <a:rPr lang="en-US"/>
              <a:t>Stagnation Levels</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onsolas"/>
              <a:ea typeface="Consolas"/>
              <a:cs typeface="Consolas"/>
            </a:defRPr>
          </a:pPr>
          <a:endParaRPr lang="en-US"/>
        </a:p>
      </c:txPr>
    </c:title>
    <c:autoTitleDeleted val="0"/>
    <c:pivotFmts>
      <c:pivotFmt>
        <c:idx val="0"/>
        <c:spPr>
          <a:solidFill>
            <a:srgbClr val="F4B0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KPI_Pivot!$Q$9</c:f>
              <c:strCache>
                <c:ptCount val="1"/>
                <c:pt idx="0">
                  <c:v>Total</c:v>
                </c:pt>
              </c:strCache>
            </c:strRef>
          </c:tx>
          <c:spPr>
            <a:solidFill>
              <a:srgbClr val="F4B084"/>
            </a:solidFill>
            <a:ln>
              <a:noFill/>
            </a:ln>
            <a:effectLst/>
          </c:spPr>
          <c:invertIfNegative val="0"/>
          <c:cat>
            <c:strRef>
              <c:f>KPI_Pivot!$P$10:$P$13</c:f>
              <c:strCache>
                <c:ptCount val="3"/>
                <c:pt idx="0">
                  <c:v>High Stagnation</c:v>
                </c:pt>
                <c:pt idx="1">
                  <c:v>Low Stagnation</c:v>
                </c:pt>
                <c:pt idx="2">
                  <c:v>Medium Stagnation</c:v>
                </c:pt>
              </c:strCache>
            </c:strRef>
          </c:cat>
          <c:val>
            <c:numRef>
              <c:f>KPI_Pivot!$Q$10:$Q$13</c:f>
              <c:numCache>
                <c:formatCode>General</c:formatCode>
                <c:ptCount val="3"/>
                <c:pt idx="0">
                  <c:v>260</c:v>
                </c:pt>
                <c:pt idx="1">
                  <c:v>1097</c:v>
                </c:pt>
                <c:pt idx="2">
                  <c:v>113</c:v>
                </c:pt>
              </c:numCache>
            </c:numRef>
          </c:val>
          <c:extLst>
            <c:ext xmlns:c16="http://schemas.microsoft.com/office/drawing/2014/chart" uri="{C3380CC4-5D6E-409C-BE32-E72D297353CC}">
              <c16:uniqueId val="{00000003-B020-44AE-9C97-637592E5C555}"/>
            </c:ext>
          </c:extLst>
        </c:ser>
        <c:dLbls>
          <c:showLegendKey val="0"/>
          <c:showVal val="0"/>
          <c:showCatName val="0"/>
          <c:showSerName val="0"/>
          <c:showPercent val="0"/>
          <c:showBubbleSize val="0"/>
        </c:dLbls>
        <c:gapWidth val="219"/>
        <c:overlap val="-27"/>
        <c:axId val="1042101768"/>
        <c:axId val="1042109448"/>
      </c:barChart>
      <c:catAx>
        <c:axId val="1042101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09448"/>
        <c:crosses val="autoZero"/>
        <c:auto val="1"/>
        <c:lblAlgn val="ctr"/>
        <c:lblOffset val="100"/>
        <c:noMultiLvlLbl val="0"/>
      </c:catAx>
      <c:valAx>
        <c:axId val="1042109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01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Promotion Stagnations Attrition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KPI_Pivot!$T$9:$T$10</c:f>
              <c:strCache>
                <c:ptCount val="1"/>
                <c:pt idx="0">
                  <c:v>No</c:v>
                </c:pt>
              </c:strCache>
            </c:strRef>
          </c:tx>
          <c:spPr>
            <a:solidFill>
              <a:schemeClr val="accent1"/>
            </a:solidFill>
            <a:ln>
              <a:noFill/>
            </a:ln>
            <a:effectLst/>
          </c:spPr>
          <c:invertIfNegative val="0"/>
          <c:cat>
            <c:strRef>
              <c:f>KPI_Pivot!$S$11:$S$14</c:f>
              <c:strCache>
                <c:ptCount val="3"/>
                <c:pt idx="0">
                  <c:v>High Stagnation</c:v>
                </c:pt>
                <c:pt idx="1">
                  <c:v>Low Stagnation</c:v>
                </c:pt>
                <c:pt idx="2">
                  <c:v>Medium Stagnation</c:v>
                </c:pt>
              </c:strCache>
            </c:strRef>
          </c:cat>
          <c:val>
            <c:numRef>
              <c:f>KPI_Pivot!$T$11:$T$14</c:f>
              <c:numCache>
                <c:formatCode>0.00%</c:formatCode>
                <c:ptCount val="3"/>
                <c:pt idx="0">
                  <c:v>0.85769230769230764</c:v>
                </c:pt>
                <c:pt idx="1">
                  <c:v>0.83044667274384687</c:v>
                </c:pt>
                <c:pt idx="2">
                  <c:v>0.87610619469026552</c:v>
                </c:pt>
              </c:numCache>
            </c:numRef>
          </c:val>
          <c:extLst>
            <c:ext xmlns:c16="http://schemas.microsoft.com/office/drawing/2014/chart" uri="{C3380CC4-5D6E-409C-BE32-E72D297353CC}">
              <c16:uniqueId val="{00000003-0A8D-4C3A-940E-318E5FDC1130}"/>
            </c:ext>
          </c:extLst>
        </c:ser>
        <c:ser>
          <c:idx val="1"/>
          <c:order val="1"/>
          <c:tx>
            <c:strRef>
              <c:f>KPI_Pivot!$U$9:$U$10</c:f>
              <c:strCache>
                <c:ptCount val="1"/>
                <c:pt idx="0">
                  <c:v>Yes</c:v>
                </c:pt>
              </c:strCache>
            </c:strRef>
          </c:tx>
          <c:spPr>
            <a:solidFill>
              <a:schemeClr val="accent2"/>
            </a:solidFill>
            <a:ln>
              <a:noFill/>
            </a:ln>
            <a:effectLst/>
          </c:spPr>
          <c:invertIfNegative val="0"/>
          <c:cat>
            <c:strRef>
              <c:f>KPI_Pivot!$S$11:$S$14</c:f>
              <c:strCache>
                <c:ptCount val="3"/>
                <c:pt idx="0">
                  <c:v>High Stagnation</c:v>
                </c:pt>
                <c:pt idx="1">
                  <c:v>Low Stagnation</c:v>
                </c:pt>
                <c:pt idx="2">
                  <c:v>Medium Stagnation</c:v>
                </c:pt>
              </c:strCache>
            </c:strRef>
          </c:cat>
          <c:val>
            <c:numRef>
              <c:f>KPI_Pivot!$U$11:$U$14</c:f>
              <c:numCache>
                <c:formatCode>0.00%</c:formatCode>
                <c:ptCount val="3"/>
                <c:pt idx="0">
                  <c:v>0.1423076923076923</c:v>
                </c:pt>
                <c:pt idx="1">
                  <c:v>0.16955332725615316</c:v>
                </c:pt>
                <c:pt idx="2">
                  <c:v>0.12389380530973451</c:v>
                </c:pt>
              </c:numCache>
            </c:numRef>
          </c:val>
          <c:extLst>
            <c:ext xmlns:c16="http://schemas.microsoft.com/office/drawing/2014/chart" uri="{C3380CC4-5D6E-409C-BE32-E72D297353CC}">
              <c16:uniqueId val="{00000005-0A8D-4C3A-940E-318E5FDC1130}"/>
            </c:ext>
          </c:extLst>
        </c:ser>
        <c:dLbls>
          <c:showLegendKey val="0"/>
          <c:showVal val="0"/>
          <c:showCatName val="0"/>
          <c:showSerName val="0"/>
          <c:showPercent val="0"/>
          <c:showBubbleSize val="0"/>
        </c:dLbls>
        <c:gapWidth val="150"/>
        <c:overlap val="100"/>
        <c:axId val="412849160"/>
        <c:axId val="412851208"/>
      </c:barChart>
      <c:catAx>
        <c:axId val="412849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51208"/>
        <c:crosses val="autoZero"/>
        <c:auto val="1"/>
        <c:lblAlgn val="ctr"/>
        <c:lblOffset val="100"/>
        <c:noMultiLvlLbl val="0"/>
      </c:catAx>
      <c:valAx>
        <c:axId val="412851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49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[WA_Fn-UseC_-HR-Employee-Attrition.xlsx]KPI_Pivot!PivotTable17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Salary vs Attrition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9D0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KPI_Pivot!$K$18:$K$19</c:f>
              <c:strCache>
                <c:ptCount val="1"/>
                <c:pt idx="0">
                  <c:v>No</c:v>
                </c:pt>
              </c:strCache>
            </c:strRef>
          </c:tx>
          <c:spPr>
            <a:solidFill>
              <a:srgbClr val="A9D08E"/>
            </a:solidFill>
            <a:ln>
              <a:noFill/>
            </a:ln>
            <a:effectLst/>
          </c:spPr>
          <c:invertIfNegative val="0"/>
          <c:cat>
            <c:strRef>
              <c:f>KPI_Pivot!$J$20:$J$23</c:f>
              <c:strCache>
                <c:ptCount val="3"/>
                <c:pt idx="0">
                  <c:v>High Salary</c:v>
                </c:pt>
                <c:pt idx="1">
                  <c:v>Low Salary</c:v>
                </c:pt>
                <c:pt idx="2">
                  <c:v>Medium Salary</c:v>
                </c:pt>
              </c:strCache>
            </c:strRef>
          </c:cat>
          <c:val>
            <c:numRef>
              <c:f>KPI_Pivot!$K$20:$K$23</c:f>
              <c:numCache>
                <c:formatCode>General</c:formatCode>
                <c:ptCount val="3"/>
                <c:pt idx="0">
                  <c:v>341</c:v>
                </c:pt>
                <c:pt idx="1">
                  <c:v>405</c:v>
                </c:pt>
                <c:pt idx="2">
                  <c:v>487</c:v>
                </c:pt>
              </c:numCache>
            </c:numRef>
          </c:val>
          <c:extLst>
            <c:ext xmlns:c16="http://schemas.microsoft.com/office/drawing/2014/chart" uri="{C3380CC4-5D6E-409C-BE32-E72D297353CC}">
              <c16:uniqueId val="{00000003-A43C-4216-B2AA-A5DDB8AD3787}"/>
            </c:ext>
          </c:extLst>
        </c:ser>
        <c:ser>
          <c:idx val="1"/>
          <c:order val="1"/>
          <c:tx>
            <c:strRef>
              <c:f>KPI_Pivot!$L$18:$L$19</c:f>
              <c:strCache>
                <c:ptCount val="1"/>
                <c:pt idx="0">
                  <c:v>Yes</c:v>
                </c:pt>
              </c:strCache>
            </c:strRef>
          </c:tx>
          <c:spPr>
            <a:solidFill>
              <a:schemeClr val="accent2"/>
            </a:solidFill>
            <a:ln>
              <a:noFill/>
            </a:ln>
            <a:effectLst/>
          </c:spPr>
          <c:invertIfNegative val="0"/>
          <c:cat>
            <c:strRef>
              <c:f>KPI_Pivot!$J$20:$J$23</c:f>
              <c:strCache>
                <c:ptCount val="3"/>
                <c:pt idx="0">
                  <c:v>High Salary</c:v>
                </c:pt>
                <c:pt idx="1">
                  <c:v>Low Salary</c:v>
                </c:pt>
                <c:pt idx="2">
                  <c:v>Medium Salary</c:v>
                </c:pt>
              </c:strCache>
            </c:strRef>
          </c:cat>
          <c:val>
            <c:numRef>
              <c:f>KPI_Pivot!$L$20:$L$23</c:f>
              <c:numCache>
                <c:formatCode>General</c:formatCode>
                <c:ptCount val="3"/>
                <c:pt idx="0">
                  <c:v>40</c:v>
                </c:pt>
                <c:pt idx="1">
                  <c:v>137</c:v>
                </c:pt>
                <c:pt idx="2">
                  <c:v>60</c:v>
                </c:pt>
              </c:numCache>
            </c:numRef>
          </c:val>
          <c:extLst>
            <c:ext xmlns:c16="http://schemas.microsoft.com/office/drawing/2014/chart" uri="{C3380CC4-5D6E-409C-BE32-E72D297353CC}">
              <c16:uniqueId val="{00000005-A43C-4216-B2AA-A5DDB8AD3787}"/>
            </c:ext>
          </c:extLst>
        </c:ser>
        <c:dLbls>
          <c:showLegendKey val="0"/>
          <c:showVal val="0"/>
          <c:showCatName val="0"/>
          <c:showSerName val="0"/>
          <c:showPercent val="0"/>
          <c:showBubbleSize val="0"/>
        </c:dLbls>
        <c:gapWidth val="150"/>
        <c:overlap val="100"/>
        <c:axId val="178646536"/>
        <c:axId val="194319368"/>
      </c:barChart>
      <c:catAx>
        <c:axId val="17864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19368"/>
        <c:crosses val="autoZero"/>
        <c:auto val="1"/>
        <c:lblAlgn val="ctr"/>
        <c:lblOffset val="100"/>
        <c:noMultiLvlLbl val="0"/>
      </c:catAx>
      <c:valAx>
        <c:axId val="194319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46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KPI_Pivot!$P$18</c:f>
              <c:strCache>
                <c:ptCount val="1"/>
                <c:pt idx="0">
                  <c:v>Total</c:v>
                </c:pt>
              </c:strCache>
            </c:strRef>
          </c:tx>
          <c:spPr>
            <a:solidFill>
              <a:schemeClr val="accent1"/>
            </a:solidFill>
            <a:ln>
              <a:noFill/>
            </a:ln>
            <a:effectLst/>
          </c:spPr>
          <c:invertIfNegative val="0"/>
          <c:cat>
            <c:strRef>
              <c:f>KPI_Pivot!$O$19:$O$22</c:f>
              <c:strCache>
                <c:ptCount val="3"/>
                <c:pt idx="0">
                  <c:v>High Salary</c:v>
                </c:pt>
                <c:pt idx="1">
                  <c:v>Low Salary</c:v>
                </c:pt>
                <c:pt idx="2">
                  <c:v>Medium Salary</c:v>
                </c:pt>
              </c:strCache>
            </c:strRef>
          </c:cat>
          <c:val>
            <c:numRef>
              <c:f>KPI_Pivot!$P$19:$P$22</c:f>
              <c:numCache>
                <c:formatCode>0.00</c:formatCode>
                <c:ptCount val="3"/>
                <c:pt idx="0">
                  <c:v>0.29396325459317613</c:v>
                </c:pt>
                <c:pt idx="1">
                  <c:v>0.43238007380073851</c:v>
                </c:pt>
                <c:pt idx="2">
                  <c:v>0.39643510054844644</c:v>
                </c:pt>
              </c:numCache>
            </c:numRef>
          </c:val>
          <c:extLst>
            <c:ext xmlns:c16="http://schemas.microsoft.com/office/drawing/2014/chart" uri="{C3380CC4-5D6E-409C-BE32-E72D297353CC}">
              <c16:uniqueId val="{00000003-3161-402F-A534-0CBD7DE4C2E6}"/>
            </c:ext>
          </c:extLst>
        </c:ser>
        <c:dLbls>
          <c:showLegendKey val="0"/>
          <c:showVal val="0"/>
          <c:showCatName val="0"/>
          <c:showSerName val="0"/>
          <c:showPercent val="0"/>
          <c:showBubbleSize val="0"/>
        </c:dLbls>
        <c:gapWidth val="219"/>
        <c:overlap val="-27"/>
        <c:axId val="654578183"/>
        <c:axId val="654580231"/>
      </c:barChart>
      <c:catAx>
        <c:axId val="654578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80231"/>
        <c:crosses val="autoZero"/>
        <c:auto val="1"/>
        <c:lblAlgn val="ctr"/>
        <c:lblOffset val="100"/>
        <c:noMultiLvlLbl val="0"/>
      </c:catAx>
      <c:valAx>
        <c:axId val="654580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78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[WA_Fn-UseC_-HR-Employee-Attrition.xlsx]KPI_Pivot!PivotTable19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Salary vs Job Role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KPI_Pivot!$S$18</c:f>
              <c:strCache>
                <c:ptCount val="1"/>
                <c:pt idx="0">
                  <c:v>Total</c:v>
                </c:pt>
              </c:strCache>
            </c:strRef>
          </c:tx>
          <c:spPr>
            <a:solidFill>
              <a:schemeClr val="accent1"/>
            </a:solidFill>
            <a:ln>
              <a:noFill/>
            </a:ln>
            <a:effectLst/>
          </c:spPr>
          <c:invertIfNegative val="0"/>
          <c:cat>
            <c:strRef>
              <c:f>KPI_Pivot!$R$19:$R$28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KPI_Pivot!$S$19:$S$28</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3-26FE-4FD3-86AE-66C536843549}"/>
            </c:ext>
          </c:extLst>
        </c:ser>
        <c:dLbls>
          <c:showLegendKey val="0"/>
          <c:showVal val="0"/>
          <c:showCatName val="0"/>
          <c:showSerName val="0"/>
          <c:showPercent val="0"/>
          <c:showBubbleSize val="0"/>
        </c:dLbls>
        <c:gapWidth val="182"/>
        <c:axId val="900463111"/>
        <c:axId val="199775240"/>
      </c:barChart>
      <c:catAx>
        <c:axId val="900463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5240"/>
        <c:crosses val="autoZero"/>
        <c:auto val="1"/>
        <c:lblAlgn val="ctr"/>
        <c:lblOffset val="100"/>
        <c:noMultiLvlLbl val="0"/>
      </c:catAx>
      <c:valAx>
        <c:axId val="199775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63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Compensation &amp; Employee Risk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HR!S2:S1471</c:f>
              <c:numCache>
                <c:formatCode>General</c:formatCode>
                <c:ptCount val="1470"/>
                <c:pt idx="0">
                  <c:v>5993</c:v>
                </c:pt>
                <c:pt idx="1">
                  <c:v>5130</c:v>
                </c:pt>
                <c:pt idx="2">
                  <c:v>2090</c:v>
                </c:pt>
                <c:pt idx="3">
                  <c:v>2909</c:v>
                </c:pt>
                <c:pt idx="4">
                  <c:v>3468</c:v>
                </c:pt>
                <c:pt idx="5">
                  <c:v>3068</c:v>
                </c:pt>
                <c:pt idx="6">
                  <c:v>2670</c:v>
                </c:pt>
                <c:pt idx="7">
                  <c:v>2693</c:v>
                </c:pt>
                <c:pt idx="8">
                  <c:v>9526</c:v>
                </c:pt>
                <c:pt idx="9">
                  <c:v>5237</c:v>
                </c:pt>
                <c:pt idx="10">
                  <c:v>2426</c:v>
                </c:pt>
                <c:pt idx="11">
                  <c:v>4193</c:v>
                </c:pt>
                <c:pt idx="12">
                  <c:v>2911</c:v>
                </c:pt>
                <c:pt idx="13">
                  <c:v>2661</c:v>
                </c:pt>
                <c:pt idx="14">
                  <c:v>2028</c:v>
                </c:pt>
                <c:pt idx="15">
                  <c:v>9980</c:v>
                </c:pt>
                <c:pt idx="16">
                  <c:v>3298</c:v>
                </c:pt>
                <c:pt idx="17">
                  <c:v>2935</c:v>
                </c:pt>
                <c:pt idx="18">
                  <c:v>15427</c:v>
                </c:pt>
                <c:pt idx="19">
                  <c:v>3944</c:v>
                </c:pt>
                <c:pt idx="20">
                  <c:v>4011</c:v>
                </c:pt>
                <c:pt idx="21">
                  <c:v>3407</c:v>
                </c:pt>
                <c:pt idx="22">
                  <c:v>11994</c:v>
                </c:pt>
                <c:pt idx="23">
                  <c:v>1232</c:v>
                </c:pt>
                <c:pt idx="24">
                  <c:v>2960</c:v>
                </c:pt>
                <c:pt idx="25">
                  <c:v>19094</c:v>
                </c:pt>
                <c:pt idx="26">
                  <c:v>3919</c:v>
                </c:pt>
                <c:pt idx="27">
                  <c:v>6825</c:v>
                </c:pt>
                <c:pt idx="28">
                  <c:v>10248</c:v>
                </c:pt>
                <c:pt idx="29">
                  <c:v>18947</c:v>
                </c:pt>
                <c:pt idx="30">
                  <c:v>2496</c:v>
                </c:pt>
                <c:pt idx="31">
                  <c:v>6465</c:v>
                </c:pt>
                <c:pt idx="32">
                  <c:v>2206</c:v>
                </c:pt>
                <c:pt idx="33">
                  <c:v>2086</c:v>
                </c:pt>
                <c:pt idx="34">
                  <c:v>2293</c:v>
                </c:pt>
                <c:pt idx="35">
                  <c:v>2645</c:v>
                </c:pt>
                <c:pt idx="36">
                  <c:v>2683</c:v>
                </c:pt>
                <c:pt idx="37">
                  <c:v>2014</c:v>
                </c:pt>
                <c:pt idx="38">
                  <c:v>3419</c:v>
                </c:pt>
                <c:pt idx="39">
                  <c:v>5376</c:v>
                </c:pt>
                <c:pt idx="40">
                  <c:v>1951</c:v>
                </c:pt>
                <c:pt idx="41">
                  <c:v>2341</c:v>
                </c:pt>
                <c:pt idx="42">
                  <c:v>2293</c:v>
                </c:pt>
                <c:pt idx="43">
                  <c:v>8726</c:v>
                </c:pt>
                <c:pt idx="44">
                  <c:v>4011</c:v>
                </c:pt>
                <c:pt idx="45">
                  <c:v>19545</c:v>
                </c:pt>
                <c:pt idx="46">
                  <c:v>4568</c:v>
                </c:pt>
                <c:pt idx="47">
                  <c:v>3022</c:v>
                </c:pt>
                <c:pt idx="48">
                  <c:v>5772</c:v>
                </c:pt>
                <c:pt idx="49">
                  <c:v>2269</c:v>
                </c:pt>
                <c:pt idx="50">
                  <c:v>5381</c:v>
                </c:pt>
                <c:pt idx="51">
                  <c:v>3441</c:v>
                </c:pt>
                <c:pt idx="52">
                  <c:v>5454</c:v>
                </c:pt>
                <c:pt idx="53">
                  <c:v>9884</c:v>
                </c:pt>
                <c:pt idx="54">
                  <c:v>4157</c:v>
                </c:pt>
                <c:pt idx="55">
                  <c:v>13458</c:v>
                </c:pt>
                <c:pt idx="56">
                  <c:v>9069</c:v>
                </c:pt>
                <c:pt idx="57">
                  <c:v>4014</c:v>
                </c:pt>
                <c:pt idx="58">
                  <c:v>5915</c:v>
                </c:pt>
                <c:pt idx="59">
                  <c:v>5993</c:v>
                </c:pt>
                <c:pt idx="60">
                  <c:v>6162</c:v>
                </c:pt>
                <c:pt idx="61">
                  <c:v>2406</c:v>
                </c:pt>
                <c:pt idx="62">
                  <c:v>18740</c:v>
                </c:pt>
                <c:pt idx="63">
                  <c:v>7637</c:v>
                </c:pt>
                <c:pt idx="64">
                  <c:v>10096</c:v>
                </c:pt>
                <c:pt idx="65">
                  <c:v>14756</c:v>
                </c:pt>
                <c:pt idx="66">
                  <c:v>6499</c:v>
                </c:pt>
                <c:pt idx="67">
                  <c:v>9724</c:v>
                </c:pt>
                <c:pt idx="68">
                  <c:v>2194</c:v>
                </c:pt>
                <c:pt idx="69">
                  <c:v>3388</c:v>
                </c:pt>
                <c:pt idx="70">
                  <c:v>5473</c:v>
                </c:pt>
                <c:pt idx="71">
                  <c:v>2703</c:v>
                </c:pt>
                <c:pt idx="72">
                  <c:v>2501</c:v>
                </c:pt>
                <c:pt idx="73">
                  <c:v>6220</c:v>
                </c:pt>
                <c:pt idx="74">
                  <c:v>3038</c:v>
                </c:pt>
                <c:pt idx="75">
                  <c:v>4424</c:v>
                </c:pt>
                <c:pt idx="76">
                  <c:v>4312</c:v>
                </c:pt>
                <c:pt idx="77">
                  <c:v>13245</c:v>
                </c:pt>
                <c:pt idx="78">
                  <c:v>13664</c:v>
                </c:pt>
                <c:pt idx="79">
                  <c:v>5021</c:v>
                </c:pt>
                <c:pt idx="80">
                  <c:v>5126</c:v>
                </c:pt>
                <c:pt idx="81">
                  <c:v>2859</c:v>
                </c:pt>
                <c:pt idx="82">
                  <c:v>10239</c:v>
                </c:pt>
                <c:pt idx="83">
                  <c:v>5329</c:v>
                </c:pt>
                <c:pt idx="84">
                  <c:v>4325</c:v>
                </c:pt>
                <c:pt idx="85">
                  <c:v>7260</c:v>
                </c:pt>
                <c:pt idx="86">
                  <c:v>2322</c:v>
                </c:pt>
                <c:pt idx="87">
                  <c:v>2075</c:v>
                </c:pt>
                <c:pt idx="88">
                  <c:v>4152</c:v>
                </c:pt>
                <c:pt idx="89">
                  <c:v>9619</c:v>
                </c:pt>
                <c:pt idx="90">
                  <c:v>13503</c:v>
                </c:pt>
                <c:pt idx="91">
                  <c:v>5441</c:v>
                </c:pt>
                <c:pt idx="92">
                  <c:v>5209</c:v>
                </c:pt>
                <c:pt idx="93">
                  <c:v>10673</c:v>
                </c:pt>
                <c:pt idx="94">
                  <c:v>5010</c:v>
                </c:pt>
                <c:pt idx="95">
                  <c:v>13549</c:v>
                </c:pt>
                <c:pt idx="96">
                  <c:v>4999</c:v>
                </c:pt>
                <c:pt idx="97">
                  <c:v>4221</c:v>
                </c:pt>
                <c:pt idx="98">
                  <c:v>13872</c:v>
                </c:pt>
                <c:pt idx="99">
                  <c:v>2042</c:v>
                </c:pt>
                <c:pt idx="100">
                  <c:v>2073</c:v>
                </c:pt>
                <c:pt idx="101">
                  <c:v>2956</c:v>
                </c:pt>
                <c:pt idx="102">
                  <c:v>2926</c:v>
                </c:pt>
                <c:pt idx="103">
                  <c:v>4809</c:v>
                </c:pt>
                <c:pt idx="104">
                  <c:v>5163</c:v>
                </c:pt>
                <c:pt idx="105">
                  <c:v>18844</c:v>
                </c:pt>
                <c:pt idx="106">
                  <c:v>18172</c:v>
                </c:pt>
                <c:pt idx="107">
                  <c:v>5744</c:v>
                </c:pt>
                <c:pt idx="108">
                  <c:v>2889</c:v>
                </c:pt>
                <c:pt idx="109">
                  <c:v>2871</c:v>
                </c:pt>
                <c:pt idx="110">
                  <c:v>7484</c:v>
                </c:pt>
                <c:pt idx="111">
                  <c:v>6074</c:v>
                </c:pt>
                <c:pt idx="112">
                  <c:v>17328</c:v>
                </c:pt>
                <c:pt idx="113">
                  <c:v>2774</c:v>
                </c:pt>
                <c:pt idx="114">
                  <c:v>4505</c:v>
                </c:pt>
                <c:pt idx="115">
                  <c:v>7428</c:v>
                </c:pt>
                <c:pt idx="116">
                  <c:v>11631</c:v>
                </c:pt>
                <c:pt idx="117">
                  <c:v>9738</c:v>
                </c:pt>
                <c:pt idx="118">
                  <c:v>2835</c:v>
                </c:pt>
                <c:pt idx="119">
                  <c:v>16959</c:v>
                </c:pt>
                <c:pt idx="120">
                  <c:v>2613</c:v>
                </c:pt>
                <c:pt idx="121">
                  <c:v>6146</c:v>
                </c:pt>
                <c:pt idx="122">
                  <c:v>4963</c:v>
                </c:pt>
                <c:pt idx="123">
                  <c:v>19537</c:v>
                </c:pt>
                <c:pt idx="124">
                  <c:v>6172</c:v>
                </c:pt>
                <c:pt idx="125">
                  <c:v>2368</c:v>
                </c:pt>
                <c:pt idx="126">
                  <c:v>10312</c:v>
                </c:pt>
                <c:pt idx="127">
                  <c:v>1675</c:v>
                </c:pt>
                <c:pt idx="128">
                  <c:v>2523</c:v>
                </c:pt>
                <c:pt idx="129">
                  <c:v>6567</c:v>
                </c:pt>
                <c:pt idx="130">
                  <c:v>4739</c:v>
                </c:pt>
                <c:pt idx="131">
                  <c:v>9208</c:v>
                </c:pt>
                <c:pt idx="132">
                  <c:v>4559</c:v>
                </c:pt>
                <c:pt idx="133">
                  <c:v>8189</c:v>
                </c:pt>
                <c:pt idx="134">
                  <c:v>2942</c:v>
                </c:pt>
                <c:pt idx="135">
                  <c:v>4941</c:v>
                </c:pt>
                <c:pt idx="136">
                  <c:v>10650</c:v>
                </c:pt>
                <c:pt idx="137">
                  <c:v>5902</c:v>
                </c:pt>
                <c:pt idx="138">
                  <c:v>8639</c:v>
                </c:pt>
                <c:pt idx="139">
                  <c:v>6347</c:v>
                </c:pt>
                <c:pt idx="140">
                  <c:v>4200</c:v>
                </c:pt>
                <c:pt idx="141">
                  <c:v>3452</c:v>
                </c:pt>
                <c:pt idx="142">
                  <c:v>4317</c:v>
                </c:pt>
                <c:pt idx="143">
                  <c:v>2632</c:v>
                </c:pt>
                <c:pt idx="144">
                  <c:v>4668</c:v>
                </c:pt>
                <c:pt idx="145">
                  <c:v>3204</c:v>
                </c:pt>
                <c:pt idx="146">
                  <c:v>2720</c:v>
                </c:pt>
                <c:pt idx="147">
                  <c:v>17181</c:v>
                </c:pt>
                <c:pt idx="148">
                  <c:v>2238</c:v>
                </c:pt>
                <c:pt idx="149">
                  <c:v>1483</c:v>
                </c:pt>
                <c:pt idx="150">
                  <c:v>5605</c:v>
                </c:pt>
                <c:pt idx="151">
                  <c:v>7295</c:v>
                </c:pt>
                <c:pt idx="152">
                  <c:v>2306</c:v>
                </c:pt>
                <c:pt idx="153">
                  <c:v>2348</c:v>
                </c:pt>
                <c:pt idx="154">
                  <c:v>8998</c:v>
                </c:pt>
                <c:pt idx="155">
                  <c:v>4319</c:v>
                </c:pt>
                <c:pt idx="156">
                  <c:v>6132</c:v>
                </c:pt>
                <c:pt idx="157">
                  <c:v>3346</c:v>
                </c:pt>
                <c:pt idx="158">
                  <c:v>10855</c:v>
                </c:pt>
                <c:pt idx="159">
                  <c:v>2231</c:v>
                </c:pt>
                <c:pt idx="160">
                  <c:v>2323</c:v>
                </c:pt>
                <c:pt idx="161">
                  <c:v>2024</c:v>
                </c:pt>
                <c:pt idx="162">
                  <c:v>2713</c:v>
                </c:pt>
                <c:pt idx="163">
                  <c:v>9439</c:v>
                </c:pt>
                <c:pt idx="164">
                  <c:v>2566</c:v>
                </c:pt>
                <c:pt idx="165">
                  <c:v>19926</c:v>
                </c:pt>
                <c:pt idx="166">
                  <c:v>2451</c:v>
                </c:pt>
                <c:pt idx="167">
                  <c:v>9419</c:v>
                </c:pt>
                <c:pt idx="168">
                  <c:v>8686</c:v>
                </c:pt>
                <c:pt idx="169">
                  <c:v>3038</c:v>
                </c:pt>
                <c:pt idx="170">
                  <c:v>3058</c:v>
                </c:pt>
                <c:pt idx="171">
                  <c:v>2325</c:v>
                </c:pt>
                <c:pt idx="172">
                  <c:v>2088</c:v>
                </c:pt>
                <c:pt idx="173">
                  <c:v>3072</c:v>
                </c:pt>
                <c:pt idx="174">
                  <c:v>5006</c:v>
                </c:pt>
                <c:pt idx="175">
                  <c:v>4257</c:v>
                </c:pt>
                <c:pt idx="176">
                  <c:v>2500</c:v>
                </c:pt>
                <c:pt idx="177">
                  <c:v>1102</c:v>
                </c:pt>
                <c:pt idx="178">
                  <c:v>10453</c:v>
                </c:pt>
                <c:pt idx="179">
                  <c:v>2288</c:v>
                </c:pt>
                <c:pt idx="180">
                  <c:v>3929</c:v>
                </c:pt>
                <c:pt idx="181">
                  <c:v>2311</c:v>
                </c:pt>
                <c:pt idx="182">
                  <c:v>3140</c:v>
                </c:pt>
                <c:pt idx="183">
                  <c:v>3690</c:v>
                </c:pt>
                <c:pt idx="184">
                  <c:v>4450</c:v>
                </c:pt>
                <c:pt idx="185">
                  <c:v>2756</c:v>
                </c:pt>
                <c:pt idx="186">
                  <c:v>19033</c:v>
                </c:pt>
                <c:pt idx="187">
                  <c:v>18722</c:v>
                </c:pt>
                <c:pt idx="188">
                  <c:v>9547</c:v>
                </c:pt>
                <c:pt idx="189">
                  <c:v>13734</c:v>
                </c:pt>
                <c:pt idx="190">
                  <c:v>19999</c:v>
                </c:pt>
                <c:pt idx="191">
                  <c:v>2279</c:v>
                </c:pt>
                <c:pt idx="192">
                  <c:v>5916</c:v>
                </c:pt>
                <c:pt idx="193">
                  <c:v>2089</c:v>
                </c:pt>
                <c:pt idx="194">
                  <c:v>16792</c:v>
                </c:pt>
                <c:pt idx="195">
                  <c:v>3564</c:v>
                </c:pt>
                <c:pt idx="196">
                  <c:v>4425</c:v>
                </c:pt>
                <c:pt idx="197">
                  <c:v>5265</c:v>
                </c:pt>
                <c:pt idx="198">
                  <c:v>6553</c:v>
                </c:pt>
                <c:pt idx="199">
                  <c:v>6261</c:v>
                </c:pt>
                <c:pt idx="200">
                  <c:v>4298</c:v>
                </c:pt>
                <c:pt idx="201">
                  <c:v>6804</c:v>
                </c:pt>
                <c:pt idx="202">
                  <c:v>3815</c:v>
                </c:pt>
                <c:pt idx="203">
                  <c:v>2741</c:v>
                </c:pt>
                <c:pt idx="204">
                  <c:v>6673</c:v>
                </c:pt>
                <c:pt idx="205">
                  <c:v>7639</c:v>
                </c:pt>
                <c:pt idx="206">
                  <c:v>2328</c:v>
                </c:pt>
                <c:pt idx="207">
                  <c:v>2153</c:v>
                </c:pt>
                <c:pt idx="208">
                  <c:v>4876</c:v>
                </c:pt>
                <c:pt idx="209">
                  <c:v>9396</c:v>
                </c:pt>
                <c:pt idx="210">
                  <c:v>10400</c:v>
                </c:pt>
                <c:pt idx="211">
                  <c:v>8474</c:v>
                </c:pt>
                <c:pt idx="212">
                  <c:v>9981</c:v>
                </c:pt>
                <c:pt idx="213">
                  <c:v>12490</c:v>
                </c:pt>
                <c:pt idx="214">
                  <c:v>2657</c:v>
                </c:pt>
                <c:pt idx="215">
                  <c:v>13591</c:v>
                </c:pt>
                <c:pt idx="216">
                  <c:v>6696</c:v>
                </c:pt>
                <c:pt idx="217">
                  <c:v>2058</c:v>
                </c:pt>
                <c:pt idx="218">
                  <c:v>8865</c:v>
                </c:pt>
                <c:pt idx="219">
                  <c:v>5940</c:v>
                </c:pt>
                <c:pt idx="220">
                  <c:v>5914</c:v>
                </c:pt>
                <c:pt idx="221">
                  <c:v>2622</c:v>
                </c:pt>
                <c:pt idx="222">
                  <c:v>12185</c:v>
                </c:pt>
                <c:pt idx="223">
                  <c:v>10609</c:v>
                </c:pt>
                <c:pt idx="224">
                  <c:v>4345</c:v>
                </c:pt>
                <c:pt idx="225">
                  <c:v>2177</c:v>
                </c:pt>
                <c:pt idx="226">
                  <c:v>2793</c:v>
                </c:pt>
                <c:pt idx="227">
                  <c:v>7918</c:v>
                </c:pt>
                <c:pt idx="228">
                  <c:v>8789</c:v>
                </c:pt>
                <c:pt idx="229">
                  <c:v>2389</c:v>
                </c:pt>
                <c:pt idx="230">
                  <c:v>3212</c:v>
                </c:pt>
                <c:pt idx="231">
                  <c:v>19232</c:v>
                </c:pt>
                <c:pt idx="232">
                  <c:v>2267</c:v>
                </c:pt>
                <c:pt idx="233">
                  <c:v>19517</c:v>
                </c:pt>
                <c:pt idx="234">
                  <c:v>2436</c:v>
                </c:pt>
                <c:pt idx="235">
                  <c:v>16064</c:v>
                </c:pt>
                <c:pt idx="236">
                  <c:v>2707</c:v>
                </c:pt>
                <c:pt idx="237">
                  <c:v>19068</c:v>
                </c:pt>
                <c:pt idx="238">
                  <c:v>3931</c:v>
                </c:pt>
                <c:pt idx="239">
                  <c:v>3730</c:v>
                </c:pt>
                <c:pt idx="240">
                  <c:v>2232</c:v>
                </c:pt>
                <c:pt idx="241">
                  <c:v>4465</c:v>
                </c:pt>
                <c:pt idx="242">
                  <c:v>3072</c:v>
                </c:pt>
                <c:pt idx="243">
                  <c:v>3319</c:v>
                </c:pt>
                <c:pt idx="244">
                  <c:v>19202</c:v>
                </c:pt>
                <c:pt idx="245">
                  <c:v>13675</c:v>
                </c:pt>
                <c:pt idx="246">
                  <c:v>2911</c:v>
                </c:pt>
                <c:pt idx="247">
                  <c:v>5957</c:v>
                </c:pt>
                <c:pt idx="248">
                  <c:v>3920</c:v>
                </c:pt>
                <c:pt idx="249">
                  <c:v>6434</c:v>
                </c:pt>
                <c:pt idx="250">
                  <c:v>10048</c:v>
                </c:pt>
                <c:pt idx="251">
                  <c:v>10938</c:v>
                </c:pt>
                <c:pt idx="252">
                  <c:v>2340</c:v>
                </c:pt>
                <c:pt idx="253">
                  <c:v>6545</c:v>
                </c:pt>
                <c:pt idx="254">
                  <c:v>6931</c:v>
                </c:pt>
                <c:pt idx="255">
                  <c:v>4898</c:v>
                </c:pt>
                <c:pt idx="256">
                  <c:v>2593</c:v>
                </c:pt>
                <c:pt idx="257">
                  <c:v>19436</c:v>
                </c:pt>
                <c:pt idx="258">
                  <c:v>2723</c:v>
                </c:pt>
                <c:pt idx="259">
                  <c:v>3479</c:v>
                </c:pt>
                <c:pt idx="260">
                  <c:v>2794</c:v>
                </c:pt>
                <c:pt idx="261">
                  <c:v>5249</c:v>
                </c:pt>
                <c:pt idx="262">
                  <c:v>2176</c:v>
                </c:pt>
                <c:pt idx="263">
                  <c:v>16872</c:v>
                </c:pt>
                <c:pt idx="264">
                  <c:v>3485</c:v>
                </c:pt>
                <c:pt idx="265">
                  <c:v>6644</c:v>
                </c:pt>
                <c:pt idx="266">
                  <c:v>5582</c:v>
                </c:pt>
                <c:pt idx="267">
                  <c:v>4000</c:v>
                </c:pt>
                <c:pt idx="268">
                  <c:v>13496</c:v>
                </c:pt>
                <c:pt idx="269">
                  <c:v>3210</c:v>
                </c:pt>
                <c:pt idx="270">
                  <c:v>19045</c:v>
                </c:pt>
                <c:pt idx="271">
                  <c:v>11849</c:v>
                </c:pt>
                <c:pt idx="272">
                  <c:v>2070</c:v>
                </c:pt>
                <c:pt idx="273">
                  <c:v>6502</c:v>
                </c:pt>
                <c:pt idx="274">
                  <c:v>3230</c:v>
                </c:pt>
                <c:pt idx="275">
                  <c:v>13603</c:v>
                </c:pt>
                <c:pt idx="276">
                  <c:v>11996</c:v>
                </c:pt>
                <c:pt idx="277">
                  <c:v>5605</c:v>
                </c:pt>
                <c:pt idx="278">
                  <c:v>6397</c:v>
                </c:pt>
                <c:pt idx="279">
                  <c:v>19144</c:v>
                </c:pt>
                <c:pt idx="280">
                  <c:v>17584</c:v>
                </c:pt>
                <c:pt idx="281">
                  <c:v>4907</c:v>
                </c:pt>
                <c:pt idx="282">
                  <c:v>4554</c:v>
                </c:pt>
                <c:pt idx="283">
                  <c:v>5415</c:v>
                </c:pt>
                <c:pt idx="284">
                  <c:v>4741</c:v>
                </c:pt>
                <c:pt idx="285">
                  <c:v>2115</c:v>
                </c:pt>
                <c:pt idx="286">
                  <c:v>3161</c:v>
                </c:pt>
                <c:pt idx="287">
                  <c:v>5745</c:v>
                </c:pt>
                <c:pt idx="288">
                  <c:v>2373</c:v>
                </c:pt>
                <c:pt idx="289">
                  <c:v>3310</c:v>
                </c:pt>
                <c:pt idx="290">
                  <c:v>18665</c:v>
                </c:pt>
                <c:pt idx="291">
                  <c:v>4485</c:v>
                </c:pt>
                <c:pt idx="292">
                  <c:v>2789</c:v>
                </c:pt>
                <c:pt idx="293">
                  <c:v>5828</c:v>
                </c:pt>
                <c:pt idx="294">
                  <c:v>2326</c:v>
                </c:pt>
                <c:pt idx="295">
                  <c:v>13525</c:v>
                </c:pt>
                <c:pt idx="296">
                  <c:v>1420</c:v>
                </c:pt>
                <c:pt idx="297">
                  <c:v>8020</c:v>
                </c:pt>
                <c:pt idx="298">
                  <c:v>3688</c:v>
                </c:pt>
                <c:pt idx="299">
                  <c:v>5482</c:v>
                </c:pt>
                <c:pt idx="300">
                  <c:v>16015</c:v>
                </c:pt>
                <c:pt idx="301">
                  <c:v>1200</c:v>
                </c:pt>
                <c:pt idx="302">
                  <c:v>5661</c:v>
                </c:pt>
                <c:pt idx="303">
                  <c:v>6929</c:v>
                </c:pt>
                <c:pt idx="304">
                  <c:v>9613</c:v>
                </c:pt>
                <c:pt idx="305">
                  <c:v>5674</c:v>
                </c:pt>
                <c:pt idx="306">
                  <c:v>5484</c:v>
                </c:pt>
                <c:pt idx="307">
                  <c:v>12061</c:v>
                </c:pt>
                <c:pt idx="308">
                  <c:v>5660</c:v>
                </c:pt>
                <c:pt idx="309">
                  <c:v>4821</c:v>
                </c:pt>
                <c:pt idx="310">
                  <c:v>6410</c:v>
                </c:pt>
                <c:pt idx="311">
                  <c:v>5210</c:v>
                </c:pt>
                <c:pt idx="312">
                  <c:v>2695</c:v>
                </c:pt>
                <c:pt idx="313">
                  <c:v>11878</c:v>
                </c:pt>
                <c:pt idx="314">
                  <c:v>17068</c:v>
                </c:pt>
                <c:pt idx="315">
                  <c:v>2455</c:v>
                </c:pt>
                <c:pt idx="316">
                  <c:v>13964</c:v>
                </c:pt>
                <c:pt idx="317">
                  <c:v>4941</c:v>
                </c:pt>
                <c:pt idx="318">
                  <c:v>2478</c:v>
                </c:pt>
                <c:pt idx="319">
                  <c:v>5228</c:v>
                </c:pt>
                <c:pt idx="320">
                  <c:v>4478</c:v>
                </c:pt>
                <c:pt idx="321">
                  <c:v>7547</c:v>
                </c:pt>
                <c:pt idx="322">
                  <c:v>5055</c:v>
                </c:pt>
                <c:pt idx="323">
                  <c:v>3464</c:v>
                </c:pt>
                <c:pt idx="324">
                  <c:v>5775</c:v>
                </c:pt>
                <c:pt idx="325">
                  <c:v>8943</c:v>
                </c:pt>
                <c:pt idx="326">
                  <c:v>19272</c:v>
                </c:pt>
                <c:pt idx="327">
                  <c:v>5238</c:v>
                </c:pt>
                <c:pt idx="328">
                  <c:v>4682</c:v>
                </c:pt>
                <c:pt idx="329">
                  <c:v>18300</c:v>
                </c:pt>
                <c:pt idx="330">
                  <c:v>5257</c:v>
                </c:pt>
                <c:pt idx="331">
                  <c:v>6349</c:v>
                </c:pt>
                <c:pt idx="332">
                  <c:v>4869</c:v>
                </c:pt>
                <c:pt idx="333">
                  <c:v>9985</c:v>
                </c:pt>
                <c:pt idx="334">
                  <c:v>3697</c:v>
                </c:pt>
                <c:pt idx="335">
                  <c:v>7457</c:v>
                </c:pt>
                <c:pt idx="336">
                  <c:v>2119</c:v>
                </c:pt>
                <c:pt idx="337">
                  <c:v>3983</c:v>
                </c:pt>
                <c:pt idx="338">
                  <c:v>6118</c:v>
                </c:pt>
                <c:pt idx="339">
                  <c:v>6214</c:v>
                </c:pt>
                <c:pt idx="340">
                  <c:v>6347</c:v>
                </c:pt>
                <c:pt idx="341">
                  <c:v>11510</c:v>
                </c:pt>
                <c:pt idx="342">
                  <c:v>7143</c:v>
                </c:pt>
                <c:pt idx="343">
                  <c:v>8268</c:v>
                </c:pt>
                <c:pt idx="344">
                  <c:v>8095</c:v>
                </c:pt>
                <c:pt idx="345">
                  <c:v>2904</c:v>
                </c:pt>
                <c:pt idx="346">
                  <c:v>6032</c:v>
                </c:pt>
                <c:pt idx="347">
                  <c:v>2976</c:v>
                </c:pt>
                <c:pt idx="348">
                  <c:v>15992</c:v>
                </c:pt>
                <c:pt idx="349">
                  <c:v>4649</c:v>
                </c:pt>
                <c:pt idx="350">
                  <c:v>2696</c:v>
                </c:pt>
                <c:pt idx="351">
                  <c:v>2370</c:v>
                </c:pt>
                <c:pt idx="352">
                  <c:v>12504</c:v>
                </c:pt>
                <c:pt idx="353">
                  <c:v>5974</c:v>
                </c:pt>
                <c:pt idx="354">
                  <c:v>4736</c:v>
                </c:pt>
                <c:pt idx="355">
                  <c:v>5296</c:v>
                </c:pt>
                <c:pt idx="356">
                  <c:v>6781</c:v>
                </c:pt>
                <c:pt idx="357">
                  <c:v>2174</c:v>
                </c:pt>
                <c:pt idx="358">
                  <c:v>6653</c:v>
                </c:pt>
                <c:pt idx="359">
                  <c:v>9699</c:v>
                </c:pt>
                <c:pt idx="360">
                  <c:v>6755</c:v>
                </c:pt>
                <c:pt idx="361">
                  <c:v>2213</c:v>
                </c:pt>
                <c:pt idx="362">
                  <c:v>2610</c:v>
                </c:pt>
                <c:pt idx="363">
                  <c:v>2851</c:v>
                </c:pt>
                <c:pt idx="364">
                  <c:v>3452</c:v>
                </c:pt>
                <c:pt idx="365">
                  <c:v>5258</c:v>
                </c:pt>
                <c:pt idx="366">
                  <c:v>9355</c:v>
                </c:pt>
                <c:pt idx="367">
                  <c:v>10496</c:v>
                </c:pt>
                <c:pt idx="368">
                  <c:v>6380</c:v>
                </c:pt>
                <c:pt idx="369">
                  <c:v>2657</c:v>
                </c:pt>
                <c:pt idx="370">
                  <c:v>2716</c:v>
                </c:pt>
                <c:pt idx="371">
                  <c:v>2201</c:v>
                </c:pt>
                <c:pt idx="372">
                  <c:v>6540</c:v>
                </c:pt>
                <c:pt idx="373">
                  <c:v>3816</c:v>
                </c:pt>
                <c:pt idx="374">
                  <c:v>5253</c:v>
                </c:pt>
                <c:pt idx="375">
                  <c:v>10965</c:v>
                </c:pt>
                <c:pt idx="376">
                  <c:v>4936</c:v>
                </c:pt>
                <c:pt idx="377">
                  <c:v>2543</c:v>
                </c:pt>
                <c:pt idx="378">
                  <c:v>5304</c:v>
                </c:pt>
                <c:pt idx="379">
                  <c:v>16659</c:v>
                </c:pt>
                <c:pt idx="380">
                  <c:v>4260</c:v>
                </c:pt>
                <c:pt idx="381">
                  <c:v>2476</c:v>
                </c:pt>
                <c:pt idx="382">
                  <c:v>3102</c:v>
                </c:pt>
                <c:pt idx="383">
                  <c:v>2244</c:v>
                </c:pt>
                <c:pt idx="384">
                  <c:v>7596</c:v>
                </c:pt>
                <c:pt idx="385">
                  <c:v>2285</c:v>
                </c:pt>
                <c:pt idx="386">
                  <c:v>3034</c:v>
                </c:pt>
                <c:pt idx="387">
                  <c:v>5715</c:v>
                </c:pt>
                <c:pt idx="388">
                  <c:v>2576</c:v>
                </c:pt>
                <c:pt idx="389">
                  <c:v>4197</c:v>
                </c:pt>
                <c:pt idx="390">
                  <c:v>14336</c:v>
                </c:pt>
                <c:pt idx="391">
                  <c:v>3448</c:v>
                </c:pt>
                <c:pt idx="392">
                  <c:v>19406</c:v>
                </c:pt>
                <c:pt idx="393">
                  <c:v>6538</c:v>
                </c:pt>
                <c:pt idx="394">
                  <c:v>4306</c:v>
                </c:pt>
                <c:pt idx="395">
                  <c:v>2258</c:v>
                </c:pt>
                <c:pt idx="396">
                  <c:v>4522</c:v>
                </c:pt>
                <c:pt idx="397">
                  <c:v>4487</c:v>
                </c:pt>
                <c:pt idx="398">
                  <c:v>4449</c:v>
                </c:pt>
                <c:pt idx="399">
                  <c:v>2218</c:v>
                </c:pt>
                <c:pt idx="400">
                  <c:v>19197</c:v>
                </c:pt>
                <c:pt idx="401">
                  <c:v>13212</c:v>
                </c:pt>
                <c:pt idx="402">
                  <c:v>6577</c:v>
                </c:pt>
                <c:pt idx="403">
                  <c:v>8392</c:v>
                </c:pt>
                <c:pt idx="404">
                  <c:v>4558</c:v>
                </c:pt>
                <c:pt idx="405">
                  <c:v>4031</c:v>
                </c:pt>
                <c:pt idx="406">
                  <c:v>7969</c:v>
                </c:pt>
                <c:pt idx="407">
                  <c:v>2654</c:v>
                </c:pt>
                <c:pt idx="408">
                  <c:v>16555</c:v>
                </c:pt>
                <c:pt idx="409">
                  <c:v>4556</c:v>
                </c:pt>
                <c:pt idx="410">
                  <c:v>6091</c:v>
                </c:pt>
                <c:pt idx="411">
                  <c:v>19566</c:v>
                </c:pt>
                <c:pt idx="412">
                  <c:v>4810</c:v>
                </c:pt>
                <c:pt idx="413">
                  <c:v>4523</c:v>
                </c:pt>
                <c:pt idx="414">
                  <c:v>3202</c:v>
                </c:pt>
                <c:pt idx="415">
                  <c:v>2351</c:v>
                </c:pt>
                <c:pt idx="416">
                  <c:v>1702</c:v>
                </c:pt>
                <c:pt idx="417">
                  <c:v>18041</c:v>
                </c:pt>
                <c:pt idx="418">
                  <c:v>2886</c:v>
                </c:pt>
                <c:pt idx="419">
                  <c:v>2097</c:v>
                </c:pt>
                <c:pt idx="420">
                  <c:v>11935</c:v>
                </c:pt>
                <c:pt idx="421">
                  <c:v>2546</c:v>
                </c:pt>
                <c:pt idx="422">
                  <c:v>2564</c:v>
                </c:pt>
                <c:pt idx="423">
                  <c:v>8412</c:v>
                </c:pt>
                <c:pt idx="424">
                  <c:v>14118</c:v>
                </c:pt>
                <c:pt idx="425">
                  <c:v>17046</c:v>
                </c:pt>
                <c:pt idx="426">
                  <c:v>2564</c:v>
                </c:pt>
                <c:pt idx="427">
                  <c:v>10266</c:v>
                </c:pt>
                <c:pt idx="428">
                  <c:v>5070</c:v>
                </c:pt>
                <c:pt idx="429">
                  <c:v>17861</c:v>
                </c:pt>
                <c:pt idx="430">
                  <c:v>4230</c:v>
                </c:pt>
                <c:pt idx="431">
                  <c:v>3780</c:v>
                </c:pt>
                <c:pt idx="432">
                  <c:v>2768</c:v>
                </c:pt>
                <c:pt idx="433">
                  <c:v>9071</c:v>
                </c:pt>
                <c:pt idx="434">
                  <c:v>10648</c:v>
                </c:pt>
                <c:pt idx="435">
                  <c:v>13610</c:v>
                </c:pt>
                <c:pt idx="436">
                  <c:v>3408</c:v>
                </c:pt>
                <c:pt idx="437">
                  <c:v>2983</c:v>
                </c:pt>
                <c:pt idx="438">
                  <c:v>7632</c:v>
                </c:pt>
                <c:pt idx="439">
                  <c:v>9824</c:v>
                </c:pt>
                <c:pt idx="440">
                  <c:v>9950</c:v>
                </c:pt>
                <c:pt idx="441">
                  <c:v>2093</c:v>
                </c:pt>
                <c:pt idx="442">
                  <c:v>9980</c:v>
                </c:pt>
                <c:pt idx="443">
                  <c:v>3894</c:v>
                </c:pt>
                <c:pt idx="444">
                  <c:v>4051</c:v>
                </c:pt>
                <c:pt idx="445">
                  <c:v>16835</c:v>
                </c:pt>
                <c:pt idx="446">
                  <c:v>6230</c:v>
                </c:pt>
                <c:pt idx="447">
                  <c:v>4717</c:v>
                </c:pt>
                <c:pt idx="448">
                  <c:v>13237</c:v>
                </c:pt>
                <c:pt idx="449">
                  <c:v>3755</c:v>
                </c:pt>
                <c:pt idx="450">
                  <c:v>6582</c:v>
                </c:pt>
                <c:pt idx="451">
                  <c:v>7406</c:v>
                </c:pt>
                <c:pt idx="452">
                  <c:v>4805</c:v>
                </c:pt>
                <c:pt idx="453">
                  <c:v>2741</c:v>
                </c:pt>
                <c:pt idx="454">
                  <c:v>4262</c:v>
                </c:pt>
                <c:pt idx="455">
                  <c:v>16184</c:v>
                </c:pt>
                <c:pt idx="456">
                  <c:v>11557</c:v>
                </c:pt>
                <c:pt idx="457">
                  <c:v>1878</c:v>
                </c:pt>
                <c:pt idx="458">
                  <c:v>10932</c:v>
                </c:pt>
                <c:pt idx="459">
                  <c:v>6811</c:v>
                </c:pt>
                <c:pt idx="460">
                  <c:v>4306</c:v>
                </c:pt>
                <c:pt idx="461">
                  <c:v>4859</c:v>
                </c:pt>
                <c:pt idx="462">
                  <c:v>5337</c:v>
                </c:pt>
                <c:pt idx="463">
                  <c:v>2340</c:v>
                </c:pt>
                <c:pt idx="464">
                  <c:v>7491</c:v>
                </c:pt>
                <c:pt idx="465">
                  <c:v>10527</c:v>
                </c:pt>
                <c:pt idx="466">
                  <c:v>16595</c:v>
                </c:pt>
                <c:pt idx="467">
                  <c:v>8834</c:v>
                </c:pt>
                <c:pt idx="468">
                  <c:v>5577</c:v>
                </c:pt>
                <c:pt idx="469">
                  <c:v>4707</c:v>
                </c:pt>
                <c:pt idx="470">
                  <c:v>2400</c:v>
                </c:pt>
                <c:pt idx="471">
                  <c:v>9824</c:v>
                </c:pt>
                <c:pt idx="472">
                  <c:v>6447</c:v>
                </c:pt>
                <c:pt idx="473">
                  <c:v>19502</c:v>
                </c:pt>
                <c:pt idx="474">
                  <c:v>2725</c:v>
                </c:pt>
                <c:pt idx="475">
                  <c:v>6272</c:v>
                </c:pt>
                <c:pt idx="476">
                  <c:v>2127</c:v>
                </c:pt>
                <c:pt idx="477">
                  <c:v>18200</c:v>
                </c:pt>
                <c:pt idx="478">
                  <c:v>2096</c:v>
                </c:pt>
                <c:pt idx="479">
                  <c:v>2886</c:v>
                </c:pt>
                <c:pt idx="480">
                  <c:v>2033</c:v>
                </c:pt>
                <c:pt idx="481">
                  <c:v>3622</c:v>
                </c:pt>
                <c:pt idx="482">
                  <c:v>4233</c:v>
                </c:pt>
                <c:pt idx="483">
                  <c:v>3681</c:v>
                </c:pt>
                <c:pt idx="484">
                  <c:v>5460</c:v>
                </c:pt>
                <c:pt idx="485">
                  <c:v>2187</c:v>
                </c:pt>
                <c:pt idx="486">
                  <c:v>9602</c:v>
                </c:pt>
                <c:pt idx="487">
                  <c:v>2836</c:v>
                </c:pt>
                <c:pt idx="488">
                  <c:v>4089</c:v>
                </c:pt>
                <c:pt idx="489">
                  <c:v>16627</c:v>
                </c:pt>
                <c:pt idx="490">
                  <c:v>2619</c:v>
                </c:pt>
                <c:pt idx="491">
                  <c:v>5679</c:v>
                </c:pt>
                <c:pt idx="492">
                  <c:v>15402</c:v>
                </c:pt>
                <c:pt idx="493">
                  <c:v>5985</c:v>
                </c:pt>
                <c:pt idx="494">
                  <c:v>2579</c:v>
                </c:pt>
                <c:pt idx="495">
                  <c:v>3041</c:v>
                </c:pt>
                <c:pt idx="496">
                  <c:v>3447</c:v>
                </c:pt>
                <c:pt idx="497">
                  <c:v>19513</c:v>
                </c:pt>
                <c:pt idx="498">
                  <c:v>2773</c:v>
                </c:pt>
                <c:pt idx="499">
                  <c:v>7104</c:v>
                </c:pt>
                <c:pt idx="500">
                  <c:v>6322</c:v>
                </c:pt>
                <c:pt idx="501">
                  <c:v>2083</c:v>
                </c:pt>
                <c:pt idx="502">
                  <c:v>8381</c:v>
                </c:pt>
                <c:pt idx="503">
                  <c:v>2691</c:v>
                </c:pt>
                <c:pt idx="504">
                  <c:v>4286</c:v>
                </c:pt>
                <c:pt idx="505">
                  <c:v>2659</c:v>
                </c:pt>
                <c:pt idx="506">
                  <c:v>9434</c:v>
                </c:pt>
                <c:pt idx="507">
                  <c:v>5561</c:v>
                </c:pt>
                <c:pt idx="508">
                  <c:v>6646</c:v>
                </c:pt>
                <c:pt idx="509">
                  <c:v>7725</c:v>
                </c:pt>
                <c:pt idx="510">
                  <c:v>10725</c:v>
                </c:pt>
                <c:pt idx="511">
                  <c:v>8847</c:v>
                </c:pt>
                <c:pt idx="512">
                  <c:v>2045</c:v>
                </c:pt>
                <c:pt idx="513">
                  <c:v>1009</c:v>
                </c:pt>
                <c:pt idx="514">
                  <c:v>3348</c:v>
                </c:pt>
                <c:pt idx="515">
                  <c:v>1281</c:v>
                </c:pt>
                <c:pt idx="516">
                  <c:v>2819</c:v>
                </c:pt>
                <c:pt idx="517">
                  <c:v>4851</c:v>
                </c:pt>
                <c:pt idx="518">
                  <c:v>4028</c:v>
                </c:pt>
                <c:pt idx="519">
                  <c:v>2720</c:v>
                </c:pt>
                <c:pt idx="520">
                  <c:v>8120</c:v>
                </c:pt>
                <c:pt idx="521">
                  <c:v>4647</c:v>
                </c:pt>
                <c:pt idx="522">
                  <c:v>4680</c:v>
                </c:pt>
                <c:pt idx="523">
                  <c:v>3221</c:v>
                </c:pt>
                <c:pt idx="524">
                  <c:v>8621</c:v>
                </c:pt>
                <c:pt idx="525">
                  <c:v>4577</c:v>
                </c:pt>
                <c:pt idx="526">
                  <c:v>4553</c:v>
                </c:pt>
                <c:pt idx="527">
                  <c:v>5396</c:v>
                </c:pt>
                <c:pt idx="528">
                  <c:v>6796</c:v>
                </c:pt>
                <c:pt idx="529">
                  <c:v>7625</c:v>
                </c:pt>
                <c:pt idx="530">
                  <c:v>7412</c:v>
                </c:pt>
                <c:pt idx="531">
                  <c:v>11159</c:v>
                </c:pt>
                <c:pt idx="532">
                  <c:v>4960</c:v>
                </c:pt>
                <c:pt idx="533">
                  <c:v>10475</c:v>
                </c:pt>
                <c:pt idx="534">
                  <c:v>14814</c:v>
                </c:pt>
                <c:pt idx="535">
                  <c:v>19141</c:v>
                </c:pt>
                <c:pt idx="536">
                  <c:v>5405</c:v>
                </c:pt>
                <c:pt idx="537">
                  <c:v>8793</c:v>
                </c:pt>
                <c:pt idx="538">
                  <c:v>19189</c:v>
                </c:pt>
                <c:pt idx="539">
                  <c:v>3875</c:v>
                </c:pt>
                <c:pt idx="540">
                  <c:v>2216</c:v>
                </c:pt>
                <c:pt idx="541">
                  <c:v>11713</c:v>
                </c:pt>
                <c:pt idx="542">
                  <c:v>7861</c:v>
                </c:pt>
                <c:pt idx="543">
                  <c:v>3708</c:v>
                </c:pt>
                <c:pt idx="544">
                  <c:v>13770</c:v>
                </c:pt>
                <c:pt idx="545">
                  <c:v>5304</c:v>
                </c:pt>
                <c:pt idx="546">
                  <c:v>2642</c:v>
                </c:pt>
                <c:pt idx="547">
                  <c:v>2759</c:v>
                </c:pt>
                <c:pt idx="548">
                  <c:v>6804</c:v>
                </c:pt>
                <c:pt idx="549">
                  <c:v>6142</c:v>
                </c:pt>
                <c:pt idx="550">
                  <c:v>2500</c:v>
                </c:pt>
                <c:pt idx="551">
                  <c:v>6389</c:v>
                </c:pt>
                <c:pt idx="552">
                  <c:v>11103</c:v>
                </c:pt>
                <c:pt idx="553">
                  <c:v>2342</c:v>
                </c:pt>
                <c:pt idx="554">
                  <c:v>6811</c:v>
                </c:pt>
                <c:pt idx="555">
                  <c:v>2297</c:v>
                </c:pt>
                <c:pt idx="556">
                  <c:v>2450</c:v>
                </c:pt>
                <c:pt idx="557">
                  <c:v>5093</c:v>
                </c:pt>
                <c:pt idx="558">
                  <c:v>5309</c:v>
                </c:pt>
                <c:pt idx="559">
                  <c:v>3057</c:v>
                </c:pt>
                <c:pt idx="560">
                  <c:v>5121</c:v>
                </c:pt>
                <c:pt idx="561">
                  <c:v>16856</c:v>
                </c:pt>
                <c:pt idx="562">
                  <c:v>2686</c:v>
                </c:pt>
                <c:pt idx="563">
                  <c:v>6180</c:v>
                </c:pt>
                <c:pt idx="564">
                  <c:v>6632</c:v>
                </c:pt>
                <c:pt idx="565">
                  <c:v>3505</c:v>
                </c:pt>
                <c:pt idx="566">
                  <c:v>6397</c:v>
                </c:pt>
                <c:pt idx="567">
                  <c:v>6274</c:v>
                </c:pt>
                <c:pt idx="568">
                  <c:v>19859</c:v>
                </c:pt>
                <c:pt idx="569">
                  <c:v>7587</c:v>
                </c:pt>
                <c:pt idx="570">
                  <c:v>4258</c:v>
                </c:pt>
                <c:pt idx="571">
                  <c:v>4364</c:v>
                </c:pt>
                <c:pt idx="572">
                  <c:v>4335</c:v>
                </c:pt>
                <c:pt idx="573">
                  <c:v>5326</c:v>
                </c:pt>
                <c:pt idx="574">
                  <c:v>3280</c:v>
                </c:pt>
                <c:pt idx="575">
                  <c:v>5485</c:v>
                </c:pt>
                <c:pt idx="576">
                  <c:v>4342</c:v>
                </c:pt>
                <c:pt idx="577">
                  <c:v>2782</c:v>
                </c:pt>
                <c:pt idx="578">
                  <c:v>5980</c:v>
                </c:pt>
                <c:pt idx="579">
                  <c:v>4381</c:v>
                </c:pt>
                <c:pt idx="580">
                  <c:v>2572</c:v>
                </c:pt>
                <c:pt idx="581">
                  <c:v>3833</c:v>
                </c:pt>
                <c:pt idx="582">
                  <c:v>4244</c:v>
                </c:pt>
                <c:pt idx="583">
                  <c:v>6500</c:v>
                </c:pt>
                <c:pt idx="584">
                  <c:v>18430</c:v>
                </c:pt>
                <c:pt idx="585">
                  <c:v>1601</c:v>
                </c:pt>
                <c:pt idx="586">
                  <c:v>2694</c:v>
                </c:pt>
                <c:pt idx="587">
                  <c:v>3149</c:v>
                </c:pt>
                <c:pt idx="588">
                  <c:v>17639</c:v>
                </c:pt>
                <c:pt idx="589">
                  <c:v>2319</c:v>
                </c:pt>
                <c:pt idx="590">
                  <c:v>11691</c:v>
                </c:pt>
                <c:pt idx="591">
                  <c:v>5324</c:v>
                </c:pt>
                <c:pt idx="592">
                  <c:v>16752</c:v>
                </c:pt>
                <c:pt idx="593">
                  <c:v>5228</c:v>
                </c:pt>
                <c:pt idx="594">
                  <c:v>2700</c:v>
                </c:pt>
                <c:pt idx="595">
                  <c:v>19246</c:v>
                </c:pt>
                <c:pt idx="596">
                  <c:v>2506</c:v>
                </c:pt>
                <c:pt idx="597">
                  <c:v>6062</c:v>
                </c:pt>
                <c:pt idx="598">
                  <c:v>4382</c:v>
                </c:pt>
                <c:pt idx="599">
                  <c:v>2143</c:v>
                </c:pt>
                <c:pt idx="600">
                  <c:v>6162</c:v>
                </c:pt>
                <c:pt idx="601">
                  <c:v>5094</c:v>
                </c:pt>
                <c:pt idx="602">
                  <c:v>6877</c:v>
                </c:pt>
                <c:pt idx="603">
                  <c:v>2274</c:v>
                </c:pt>
                <c:pt idx="604">
                  <c:v>4434</c:v>
                </c:pt>
                <c:pt idx="605">
                  <c:v>6288</c:v>
                </c:pt>
                <c:pt idx="606">
                  <c:v>2553</c:v>
                </c:pt>
                <c:pt idx="607">
                  <c:v>7654</c:v>
                </c:pt>
                <c:pt idx="608">
                  <c:v>5160</c:v>
                </c:pt>
                <c:pt idx="609">
                  <c:v>17159</c:v>
                </c:pt>
                <c:pt idx="610">
                  <c:v>12808</c:v>
                </c:pt>
                <c:pt idx="611">
                  <c:v>10221</c:v>
                </c:pt>
                <c:pt idx="612">
                  <c:v>4779</c:v>
                </c:pt>
                <c:pt idx="613">
                  <c:v>3737</c:v>
                </c:pt>
                <c:pt idx="614">
                  <c:v>2366</c:v>
                </c:pt>
                <c:pt idx="615">
                  <c:v>1706</c:v>
                </c:pt>
                <c:pt idx="616">
                  <c:v>16307</c:v>
                </c:pt>
                <c:pt idx="617">
                  <c:v>5933</c:v>
                </c:pt>
                <c:pt idx="618">
                  <c:v>3424</c:v>
                </c:pt>
                <c:pt idx="619">
                  <c:v>4037</c:v>
                </c:pt>
                <c:pt idx="620">
                  <c:v>2559</c:v>
                </c:pt>
                <c:pt idx="621">
                  <c:v>6201</c:v>
                </c:pt>
                <c:pt idx="622">
                  <c:v>4403</c:v>
                </c:pt>
                <c:pt idx="623">
                  <c:v>3761</c:v>
                </c:pt>
                <c:pt idx="624">
                  <c:v>10934</c:v>
                </c:pt>
                <c:pt idx="625">
                  <c:v>10761</c:v>
                </c:pt>
                <c:pt idx="626">
                  <c:v>5175</c:v>
                </c:pt>
                <c:pt idx="627">
                  <c:v>13826</c:v>
                </c:pt>
                <c:pt idx="628">
                  <c:v>6334</c:v>
                </c:pt>
                <c:pt idx="629">
                  <c:v>4936</c:v>
                </c:pt>
                <c:pt idx="630">
                  <c:v>4775</c:v>
                </c:pt>
                <c:pt idx="631">
                  <c:v>2818</c:v>
                </c:pt>
                <c:pt idx="632">
                  <c:v>2515</c:v>
                </c:pt>
                <c:pt idx="633">
                  <c:v>2342</c:v>
                </c:pt>
                <c:pt idx="634">
                  <c:v>4194</c:v>
                </c:pt>
                <c:pt idx="635">
                  <c:v>10685</c:v>
                </c:pt>
                <c:pt idx="636">
                  <c:v>2022</c:v>
                </c:pt>
                <c:pt idx="637">
                  <c:v>2314</c:v>
                </c:pt>
                <c:pt idx="638">
                  <c:v>4256</c:v>
                </c:pt>
                <c:pt idx="639">
                  <c:v>3580</c:v>
                </c:pt>
                <c:pt idx="640">
                  <c:v>3162</c:v>
                </c:pt>
                <c:pt idx="641">
                  <c:v>6524</c:v>
                </c:pt>
                <c:pt idx="642">
                  <c:v>2899</c:v>
                </c:pt>
                <c:pt idx="643">
                  <c:v>5231</c:v>
                </c:pt>
                <c:pt idx="644">
                  <c:v>2356</c:v>
                </c:pt>
                <c:pt idx="645">
                  <c:v>2800</c:v>
                </c:pt>
                <c:pt idx="646">
                  <c:v>11836</c:v>
                </c:pt>
                <c:pt idx="647">
                  <c:v>10903</c:v>
                </c:pt>
                <c:pt idx="648">
                  <c:v>2973</c:v>
                </c:pt>
                <c:pt idx="649">
                  <c:v>14275</c:v>
                </c:pt>
                <c:pt idx="650">
                  <c:v>5562</c:v>
                </c:pt>
                <c:pt idx="651">
                  <c:v>4537</c:v>
                </c:pt>
                <c:pt idx="652">
                  <c:v>7642</c:v>
                </c:pt>
                <c:pt idx="653">
                  <c:v>17924</c:v>
                </c:pt>
                <c:pt idx="654">
                  <c:v>5204</c:v>
                </c:pt>
                <c:pt idx="655">
                  <c:v>2277</c:v>
                </c:pt>
                <c:pt idx="656">
                  <c:v>2795</c:v>
                </c:pt>
                <c:pt idx="657">
                  <c:v>2532</c:v>
                </c:pt>
                <c:pt idx="658">
                  <c:v>2559</c:v>
                </c:pt>
                <c:pt idx="659">
                  <c:v>4908</c:v>
                </c:pt>
                <c:pt idx="660">
                  <c:v>2380</c:v>
                </c:pt>
                <c:pt idx="661">
                  <c:v>4765</c:v>
                </c:pt>
                <c:pt idx="662">
                  <c:v>2044</c:v>
                </c:pt>
                <c:pt idx="663">
                  <c:v>2693</c:v>
                </c:pt>
                <c:pt idx="664">
                  <c:v>6586</c:v>
                </c:pt>
                <c:pt idx="665">
                  <c:v>3294</c:v>
                </c:pt>
                <c:pt idx="666">
                  <c:v>4171</c:v>
                </c:pt>
                <c:pt idx="667">
                  <c:v>2778</c:v>
                </c:pt>
                <c:pt idx="668">
                  <c:v>2377</c:v>
                </c:pt>
                <c:pt idx="669">
                  <c:v>2404</c:v>
                </c:pt>
                <c:pt idx="670">
                  <c:v>2318</c:v>
                </c:pt>
                <c:pt idx="671">
                  <c:v>2008</c:v>
                </c:pt>
                <c:pt idx="672">
                  <c:v>6244</c:v>
                </c:pt>
                <c:pt idx="673">
                  <c:v>2799</c:v>
                </c:pt>
                <c:pt idx="674">
                  <c:v>10552</c:v>
                </c:pt>
                <c:pt idx="675">
                  <c:v>2329</c:v>
                </c:pt>
                <c:pt idx="676">
                  <c:v>4014</c:v>
                </c:pt>
                <c:pt idx="677">
                  <c:v>7403</c:v>
                </c:pt>
                <c:pt idx="678">
                  <c:v>2259</c:v>
                </c:pt>
                <c:pt idx="679">
                  <c:v>6932</c:v>
                </c:pt>
                <c:pt idx="680">
                  <c:v>4678</c:v>
                </c:pt>
                <c:pt idx="681">
                  <c:v>13582</c:v>
                </c:pt>
                <c:pt idx="682">
                  <c:v>2332</c:v>
                </c:pt>
                <c:pt idx="683">
                  <c:v>2413</c:v>
                </c:pt>
                <c:pt idx="684">
                  <c:v>9705</c:v>
                </c:pt>
                <c:pt idx="685">
                  <c:v>4294</c:v>
                </c:pt>
                <c:pt idx="686">
                  <c:v>4721</c:v>
                </c:pt>
                <c:pt idx="687">
                  <c:v>2519</c:v>
                </c:pt>
                <c:pt idx="688">
                  <c:v>2121</c:v>
                </c:pt>
                <c:pt idx="689">
                  <c:v>2973</c:v>
                </c:pt>
                <c:pt idx="690">
                  <c:v>5855</c:v>
                </c:pt>
                <c:pt idx="691">
                  <c:v>3617</c:v>
                </c:pt>
                <c:pt idx="692">
                  <c:v>6725</c:v>
                </c:pt>
                <c:pt idx="693">
                  <c:v>10325</c:v>
                </c:pt>
                <c:pt idx="694">
                  <c:v>6949</c:v>
                </c:pt>
                <c:pt idx="695">
                  <c:v>10609</c:v>
                </c:pt>
                <c:pt idx="696">
                  <c:v>4447</c:v>
                </c:pt>
                <c:pt idx="697">
                  <c:v>2157</c:v>
                </c:pt>
                <c:pt idx="698">
                  <c:v>4601</c:v>
                </c:pt>
                <c:pt idx="699">
                  <c:v>17099</c:v>
                </c:pt>
                <c:pt idx="700">
                  <c:v>2479</c:v>
                </c:pt>
                <c:pt idx="701">
                  <c:v>14852</c:v>
                </c:pt>
                <c:pt idx="702">
                  <c:v>7264</c:v>
                </c:pt>
                <c:pt idx="703">
                  <c:v>5666</c:v>
                </c:pt>
                <c:pt idx="704">
                  <c:v>7823</c:v>
                </c:pt>
                <c:pt idx="705">
                  <c:v>7880</c:v>
                </c:pt>
                <c:pt idx="706">
                  <c:v>13194</c:v>
                </c:pt>
                <c:pt idx="707">
                  <c:v>5067</c:v>
                </c:pt>
                <c:pt idx="708">
                  <c:v>5079</c:v>
                </c:pt>
                <c:pt idx="709">
                  <c:v>2321</c:v>
                </c:pt>
                <c:pt idx="710">
                  <c:v>17444</c:v>
                </c:pt>
                <c:pt idx="711">
                  <c:v>2404</c:v>
                </c:pt>
                <c:pt idx="712">
                  <c:v>3452</c:v>
                </c:pt>
                <c:pt idx="713">
                  <c:v>2270</c:v>
                </c:pt>
                <c:pt idx="714">
                  <c:v>17399</c:v>
                </c:pt>
                <c:pt idx="715">
                  <c:v>5488</c:v>
                </c:pt>
                <c:pt idx="716">
                  <c:v>19419</c:v>
                </c:pt>
                <c:pt idx="717">
                  <c:v>2811</c:v>
                </c:pt>
                <c:pt idx="718">
                  <c:v>3633</c:v>
                </c:pt>
                <c:pt idx="719">
                  <c:v>4163</c:v>
                </c:pt>
                <c:pt idx="720">
                  <c:v>2132</c:v>
                </c:pt>
                <c:pt idx="721">
                  <c:v>13973</c:v>
                </c:pt>
                <c:pt idx="722">
                  <c:v>2684</c:v>
                </c:pt>
                <c:pt idx="723">
                  <c:v>10845</c:v>
                </c:pt>
                <c:pt idx="724">
                  <c:v>4377</c:v>
                </c:pt>
                <c:pt idx="725">
                  <c:v>3743</c:v>
                </c:pt>
                <c:pt idx="726">
                  <c:v>4148</c:v>
                </c:pt>
                <c:pt idx="727">
                  <c:v>1051</c:v>
                </c:pt>
                <c:pt idx="728">
                  <c:v>10739</c:v>
                </c:pt>
                <c:pt idx="729">
                  <c:v>10388</c:v>
                </c:pt>
                <c:pt idx="730">
                  <c:v>11416</c:v>
                </c:pt>
                <c:pt idx="731">
                  <c:v>2600</c:v>
                </c:pt>
                <c:pt idx="732">
                  <c:v>2422</c:v>
                </c:pt>
                <c:pt idx="733">
                  <c:v>5472</c:v>
                </c:pt>
                <c:pt idx="734">
                  <c:v>2451</c:v>
                </c:pt>
                <c:pt idx="735">
                  <c:v>4240</c:v>
                </c:pt>
                <c:pt idx="736">
                  <c:v>10999</c:v>
                </c:pt>
                <c:pt idx="737">
                  <c:v>5003</c:v>
                </c:pt>
                <c:pt idx="738">
                  <c:v>12742</c:v>
                </c:pt>
                <c:pt idx="739">
                  <c:v>4227</c:v>
                </c:pt>
                <c:pt idx="740">
                  <c:v>3917</c:v>
                </c:pt>
                <c:pt idx="741">
                  <c:v>18303</c:v>
                </c:pt>
                <c:pt idx="742">
                  <c:v>2380</c:v>
                </c:pt>
                <c:pt idx="743">
                  <c:v>13726</c:v>
                </c:pt>
                <c:pt idx="744">
                  <c:v>4777</c:v>
                </c:pt>
                <c:pt idx="745">
                  <c:v>6385</c:v>
                </c:pt>
                <c:pt idx="746">
                  <c:v>19973</c:v>
                </c:pt>
                <c:pt idx="747">
                  <c:v>6861</c:v>
                </c:pt>
                <c:pt idx="748">
                  <c:v>4969</c:v>
                </c:pt>
                <c:pt idx="749">
                  <c:v>19845</c:v>
                </c:pt>
                <c:pt idx="750">
                  <c:v>13320</c:v>
                </c:pt>
                <c:pt idx="751">
                  <c:v>6347</c:v>
                </c:pt>
                <c:pt idx="752">
                  <c:v>2743</c:v>
                </c:pt>
                <c:pt idx="753">
                  <c:v>10880</c:v>
                </c:pt>
                <c:pt idx="754">
                  <c:v>2342</c:v>
                </c:pt>
                <c:pt idx="755">
                  <c:v>17650</c:v>
                </c:pt>
                <c:pt idx="756">
                  <c:v>4025</c:v>
                </c:pt>
                <c:pt idx="757">
                  <c:v>9725</c:v>
                </c:pt>
                <c:pt idx="758">
                  <c:v>11904</c:v>
                </c:pt>
                <c:pt idx="759">
                  <c:v>2177</c:v>
                </c:pt>
                <c:pt idx="760">
                  <c:v>7525</c:v>
                </c:pt>
                <c:pt idx="761">
                  <c:v>4834</c:v>
                </c:pt>
                <c:pt idx="762">
                  <c:v>2042</c:v>
                </c:pt>
                <c:pt idx="763">
                  <c:v>2220</c:v>
                </c:pt>
                <c:pt idx="764">
                  <c:v>1052</c:v>
                </c:pt>
                <c:pt idx="765">
                  <c:v>2821</c:v>
                </c:pt>
                <c:pt idx="766">
                  <c:v>19237</c:v>
                </c:pt>
                <c:pt idx="767">
                  <c:v>4107</c:v>
                </c:pt>
                <c:pt idx="768">
                  <c:v>8396</c:v>
                </c:pt>
                <c:pt idx="769">
                  <c:v>2007</c:v>
                </c:pt>
                <c:pt idx="770">
                  <c:v>19627</c:v>
                </c:pt>
                <c:pt idx="771">
                  <c:v>10686</c:v>
                </c:pt>
                <c:pt idx="772">
                  <c:v>2942</c:v>
                </c:pt>
                <c:pt idx="773">
                  <c:v>8858</c:v>
                </c:pt>
                <c:pt idx="774">
                  <c:v>16756</c:v>
                </c:pt>
                <c:pt idx="775">
                  <c:v>10798</c:v>
                </c:pt>
                <c:pt idx="776">
                  <c:v>2323</c:v>
                </c:pt>
                <c:pt idx="777">
                  <c:v>1416</c:v>
                </c:pt>
                <c:pt idx="778">
                  <c:v>4615</c:v>
                </c:pt>
                <c:pt idx="779">
                  <c:v>2461</c:v>
                </c:pt>
                <c:pt idx="780">
                  <c:v>8722</c:v>
                </c:pt>
                <c:pt idx="781">
                  <c:v>3955</c:v>
                </c:pt>
                <c:pt idx="782">
                  <c:v>9957</c:v>
                </c:pt>
                <c:pt idx="783">
                  <c:v>3376</c:v>
                </c:pt>
                <c:pt idx="784">
                  <c:v>8823</c:v>
                </c:pt>
                <c:pt idx="785">
                  <c:v>10322</c:v>
                </c:pt>
                <c:pt idx="786">
                  <c:v>4621</c:v>
                </c:pt>
                <c:pt idx="787">
                  <c:v>10976</c:v>
                </c:pt>
                <c:pt idx="788">
                  <c:v>3660</c:v>
                </c:pt>
                <c:pt idx="789">
                  <c:v>10482</c:v>
                </c:pt>
                <c:pt idx="790">
                  <c:v>7119</c:v>
                </c:pt>
                <c:pt idx="791">
                  <c:v>9582</c:v>
                </c:pt>
                <c:pt idx="792">
                  <c:v>4508</c:v>
                </c:pt>
                <c:pt idx="793">
                  <c:v>2207</c:v>
                </c:pt>
                <c:pt idx="794">
                  <c:v>7756</c:v>
                </c:pt>
                <c:pt idx="795">
                  <c:v>6694</c:v>
                </c:pt>
                <c:pt idx="796">
                  <c:v>3691</c:v>
                </c:pt>
                <c:pt idx="797">
                  <c:v>2377</c:v>
                </c:pt>
                <c:pt idx="798">
                  <c:v>2313</c:v>
                </c:pt>
                <c:pt idx="799">
                  <c:v>17665</c:v>
                </c:pt>
                <c:pt idx="800">
                  <c:v>2596</c:v>
                </c:pt>
                <c:pt idx="801">
                  <c:v>4728</c:v>
                </c:pt>
                <c:pt idx="802">
                  <c:v>4302</c:v>
                </c:pt>
                <c:pt idx="803">
                  <c:v>2979</c:v>
                </c:pt>
                <c:pt idx="804">
                  <c:v>16885</c:v>
                </c:pt>
                <c:pt idx="805">
                  <c:v>5593</c:v>
                </c:pt>
                <c:pt idx="806">
                  <c:v>10445</c:v>
                </c:pt>
                <c:pt idx="807">
                  <c:v>8740</c:v>
                </c:pt>
                <c:pt idx="808">
                  <c:v>2514</c:v>
                </c:pt>
                <c:pt idx="809">
                  <c:v>7655</c:v>
                </c:pt>
                <c:pt idx="810">
                  <c:v>17465</c:v>
                </c:pt>
                <c:pt idx="811">
                  <c:v>7351</c:v>
                </c:pt>
                <c:pt idx="812">
                  <c:v>10820</c:v>
                </c:pt>
                <c:pt idx="813">
                  <c:v>12169</c:v>
                </c:pt>
                <c:pt idx="814">
                  <c:v>19626</c:v>
                </c:pt>
                <c:pt idx="815">
                  <c:v>2070</c:v>
                </c:pt>
                <c:pt idx="816">
                  <c:v>6782</c:v>
                </c:pt>
                <c:pt idx="817">
                  <c:v>7779</c:v>
                </c:pt>
                <c:pt idx="818">
                  <c:v>2791</c:v>
                </c:pt>
                <c:pt idx="819">
                  <c:v>3201</c:v>
                </c:pt>
                <c:pt idx="820">
                  <c:v>4968</c:v>
                </c:pt>
                <c:pt idx="821">
                  <c:v>13120</c:v>
                </c:pt>
                <c:pt idx="822">
                  <c:v>4033</c:v>
                </c:pt>
                <c:pt idx="823">
                  <c:v>3291</c:v>
                </c:pt>
                <c:pt idx="824">
                  <c:v>4272</c:v>
                </c:pt>
                <c:pt idx="825">
                  <c:v>5056</c:v>
                </c:pt>
                <c:pt idx="826">
                  <c:v>2844</c:v>
                </c:pt>
                <c:pt idx="827">
                  <c:v>2703</c:v>
                </c:pt>
                <c:pt idx="828">
                  <c:v>1904</c:v>
                </c:pt>
                <c:pt idx="829">
                  <c:v>8224</c:v>
                </c:pt>
                <c:pt idx="830">
                  <c:v>4766</c:v>
                </c:pt>
                <c:pt idx="831">
                  <c:v>2610</c:v>
                </c:pt>
                <c:pt idx="832">
                  <c:v>5731</c:v>
                </c:pt>
                <c:pt idx="833">
                  <c:v>2539</c:v>
                </c:pt>
                <c:pt idx="834">
                  <c:v>5714</c:v>
                </c:pt>
                <c:pt idx="835">
                  <c:v>4323</c:v>
                </c:pt>
                <c:pt idx="836">
                  <c:v>7336</c:v>
                </c:pt>
                <c:pt idx="837">
                  <c:v>13499</c:v>
                </c:pt>
                <c:pt idx="838">
                  <c:v>13758</c:v>
                </c:pt>
                <c:pt idx="839">
                  <c:v>5155</c:v>
                </c:pt>
                <c:pt idx="840">
                  <c:v>2258</c:v>
                </c:pt>
                <c:pt idx="841">
                  <c:v>3597</c:v>
                </c:pt>
                <c:pt idx="842">
                  <c:v>2515</c:v>
                </c:pt>
                <c:pt idx="843">
                  <c:v>4420</c:v>
                </c:pt>
                <c:pt idx="844">
                  <c:v>6578</c:v>
                </c:pt>
                <c:pt idx="845">
                  <c:v>4422</c:v>
                </c:pt>
                <c:pt idx="846">
                  <c:v>10274</c:v>
                </c:pt>
                <c:pt idx="847">
                  <c:v>5343</c:v>
                </c:pt>
                <c:pt idx="848">
                  <c:v>2376</c:v>
                </c:pt>
                <c:pt idx="849">
                  <c:v>5346</c:v>
                </c:pt>
                <c:pt idx="850">
                  <c:v>2827</c:v>
                </c:pt>
                <c:pt idx="851">
                  <c:v>19943</c:v>
                </c:pt>
                <c:pt idx="852">
                  <c:v>3131</c:v>
                </c:pt>
                <c:pt idx="853">
                  <c:v>2552</c:v>
                </c:pt>
                <c:pt idx="854">
                  <c:v>4477</c:v>
                </c:pt>
                <c:pt idx="855">
                  <c:v>6474</c:v>
                </c:pt>
                <c:pt idx="856">
                  <c:v>3033</c:v>
                </c:pt>
                <c:pt idx="857">
                  <c:v>2936</c:v>
                </c:pt>
                <c:pt idx="858">
                  <c:v>18606</c:v>
                </c:pt>
                <c:pt idx="859">
                  <c:v>2168</c:v>
                </c:pt>
                <c:pt idx="860">
                  <c:v>2853</c:v>
                </c:pt>
                <c:pt idx="861">
                  <c:v>17048</c:v>
                </c:pt>
                <c:pt idx="862">
                  <c:v>2290</c:v>
                </c:pt>
                <c:pt idx="863">
                  <c:v>3600</c:v>
                </c:pt>
                <c:pt idx="864">
                  <c:v>2107</c:v>
                </c:pt>
                <c:pt idx="865">
                  <c:v>4115</c:v>
                </c:pt>
                <c:pt idx="866">
                  <c:v>4327</c:v>
                </c:pt>
                <c:pt idx="867">
                  <c:v>17856</c:v>
                </c:pt>
                <c:pt idx="868">
                  <c:v>3196</c:v>
                </c:pt>
                <c:pt idx="869">
                  <c:v>19081</c:v>
                </c:pt>
                <c:pt idx="870">
                  <c:v>8966</c:v>
                </c:pt>
                <c:pt idx="871">
                  <c:v>2210</c:v>
                </c:pt>
                <c:pt idx="872">
                  <c:v>4539</c:v>
                </c:pt>
                <c:pt idx="873">
                  <c:v>2741</c:v>
                </c:pt>
                <c:pt idx="874">
                  <c:v>3491</c:v>
                </c:pt>
                <c:pt idx="875">
                  <c:v>4541</c:v>
                </c:pt>
                <c:pt idx="876">
                  <c:v>2678</c:v>
                </c:pt>
                <c:pt idx="877">
                  <c:v>7379</c:v>
                </c:pt>
                <c:pt idx="878">
                  <c:v>6272</c:v>
                </c:pt>
                <c:pt idx="879">
                  <c:v>5220</c:v>
                </c:pt>
                <c:pt idx="880">
                  <c:v>2743</c:v>
                </c:pt>
                <c:pt idx="881">
                  <c:v>4998</c:v>
                </c:pt>
                <c:pt idx="882">
                  <c:v>10252</c:v>
                </c:pt>
                <c:pt idx="883">
                  <c:v>2781</c:v>
                </c:pt>
                <c:pt idx="884">
                  <c:v>6852</c:v>
                </c:pt>
                <c:pt idx="885">
                  <c:v>4950</c:v>
                </c:pt>
                <c:pt idx="886">
                  <c:v>3579</c:v>
                </c:pt>
                <c:pt idx="887">
                  <c:v>13191</c:v>
                </c:pt>
                <c:pt idx="888">
                  <c:v>10377</c:v>
                </c:pt>
                <c:pt idx="889">
                  <c:v>2235</c:v>
                </c:pt>
                <c:pt idx="890">
                  <c:v>10502</c:v>
                </c:pt>
                <c:pt idx="891">
                  <c:v>2011</c:v>
                </c:pt>
                <c:pt idx="892">
                  <c:v>1859</c:v>
                </c:pt>
                <c:pt idx="893">
                  <c:v>3760</c:v>
                </c:pt>
                <c:pt idx="894">
                  <c:v>17779</c:v>
                </c:pt>
                <c:pt idx="895">
                  <c:v>6833</c:v>
                </c:pt>
                <c:pt idx="896">
                  <c:v>6812</c:v>
                </c:pt>
                <c:pt idx="897">
                  <c:v>5171</c:v>
                </c:pt>
                <c:pt idx="898">
                  <c:v>19740</c:v>
                </c:pt>
                <c:pt idx="899">
                  <c:v>18711</c:v>
                </c:pt>
                <c:pt idx="900">
                  <c:v>3692</c:v>
                </c:pt>
                <c:pt idx="901">
                  <c:v>2559</c:v>
                </c:pt>
                <c:pt idx="902">
                  <c:v>2517</c:v>
                </c:pt>
                <c:pt idx="903">
                  <c:v>6623</c:v>
                </c:pt>
                <c:pt idx="904">
                  <c:v>18265</c:v>
                </c:pt>
                <c:pt idx="905">
                  <c:v>16124</c:v>
                </c:pt>
                <c:pt idx="906">
                  <c:v>2585</c:v>
                </c:pt>
                <c:pt idx="907">
                  <c:v>18213</c:v>
                </c:pt>
                <c:pt idx="908">
                  <c:v>8380</c:v>
                </c:pt>
                <c:pt idx="909">
                  <c:v>2994</c:v>
                </c:pt>
                <c:pt idx="910">
                  <c:v>1223</c:v>
                </c:pt>
                <c:pt idx="911">
                  <c:v>1118</c:v>
                </c:pt>
                <c:pt idx="912">
                  <c:v>2875</c:v>
                </c:pt>
                <c:pt idx="913">
                  <c:v>18824</c:v>
                </c:pt>
                <c:pt idx="914">
                  <c:v>13577</c:v>
                </c:pt>
                <c:pt idx="915">
                  <c:v>2625</c:v>
                </c:pt>
                <c:pt idx="916">
                  <c:v>18789</c:v>
                </c:pt>
                <c:pt idx="917">
                  <c:v>4538</c:v>
                </c:pt>
                <c:pt idx="918">
                  <c:v>19847</c:v>
                </c:pt>
                <c:pt idx="919">
                  <c:v>10512</c:v>
                </c:pt>
                <c:pt idx="920">
                  <c:v>4444</c:v>
                </c:pt>
                <c:pt idx="921">
                  <c:v>2154</c:v>
                </c:pt>
                <c:pt idx="922">
                  <c:v>19190</c:v>
                </c:pt>
                <c:pt idx="923">
                  <c:v>4490</c:v>
                </c:pt>
                <c:pt idx="924">
                  <c:v>3506</c:v>
                </c:pt>
                <c:pt idx="925">
                  <c:v>2372</c:v>
                </c:pt>
                <c:pt idx="926">
                  <c:v>10231</c:v>
                </c:pt>
                <c:pt idx="927">
                  <c:v>5410</c:v>
                </c:pt>
                <c:pt idx="928">
                  <c:v>7978</c:v>
                </c:pt>
                <c:pt idx="929">
                  <c:v>3867</c:v>
                </c:pt>
                <c:pt idx="930">
                  <c:v>2838</c:v>
                </c:pt>
                <c:pt idx="931">
                  <c:v>4695</c:v>
                </c:pt>
                <c:pt idx="932">
                  <c:v>3339</c:v>
                </c:pt>
                <c:pt idx="933">
                  <c:v>2080</c:v>
                </c:pt>
                <c:pt idx="934">
                  <c:v>2096</c:v>
                </c:pt>
                <c:pt idx="935">
                  <c:v>6209</c:v>
                </c:pt>
                <c:pt idx="936">
                  <c:v>18061</c:v>
                </c:pt>
                <c:pt idx="937">
                  <c:v>17123</c:v>
                </c:pt>
                <c:pt idx="938">
                  <c:v>2372</c:v>
                </c:pt>
                <c:pt idx="939">
                  <c:v>4883</c:v>
                </c:pt>
                <c:pt idx="940">
                  <c:v>3904</c:v>
                </c:pt>
                <c:pt idx="941">
                  <c:v>4627</c:v>
                </c:pt>
                <c:pt idx="942">
                  <c:v>7094</c:v>
                </c:pt>
                <c:pt idx="943">
                  <c:v>3423</c:v>
                </c:pt>
                <c:pt idx="944">
                  <c:v>6674</c:v>
                </c:pt>
                <c:pt idx="945">
                  <c:v>16880</c:v>
                </c:pt>
                <c:pt idx="946">
                  <c:v>9094</c:v>
                </c:pt>
                <c:pt idx="947">
                  <c:v>8446</c:v>
                </c:pt>
                <c:pt idx="948">
                  <c:v>11916</c:v>
                </c:pt>
                <c:pt idx="949">
                  <c:v>4534</c:v>
                </c:pt>
                <c:pt idx="950">
                  <c:v>9852</c:v>
                </c:pt>
                <c:pt idx="951">
                  <c:v>6151</c:v>
                </c:pt>
                <c:pt idx="952">
                  <c:v>2302</c:v>
                </c:pt>
                <c:pt idx="953">
                  <c:v>2362</c:v>
                </c:pt>
                <c:pt idx="954">
                  <c:v>17861</c:v>
                </c:pt>
                <c:pt idx="955">
                  <c:v>19187</c:v>
                </c:pt>
                <c:pt idx="956">
                  <c:v>19717</c:v>
                </c:pt>
                <c:pt idx="957">
                  <c:v>3544</c:v>
                </c:pt>
                <c:pt idx="958">
                  <c:v>8500</c:v>
                </c:pt>
                <c:pt idx="959">
                  <c:v>4661</c:v>
                </c:pt>
                <c:pt idx="960">
                  <c:v>4103</c:v>
                </c:pt>
                <c:pt idx="961">
                  <c:v>4249</c:v>
                </c:pt>
                <c:pt idx="962">
                  <c:v>14026</c:v>
                </c:pt>
                <c:pt idx="963">
                  <c:v>6893</c:v>
                </c:pt>
                <c:pt idx="964">
                  <c:v>6125</c:v>
                </c:pt>
                <c:pt idx="965">
                  <c:v>3669</c:v>
                </c:pt>
                <c:pt idx="966">
                  <c:v>10008</c:v>
                </c:pt>
                <c:pt idx="967">
                  <c:v>2387</c:v>
                </c:pt>
                <c:pt idx="968">
                  <c:v>4639</c:v>
                </c:pt>
                <c:pt idx="969">
                  <c:v>7898</c:v>
                </c:pt>
                <c:pt idx="970">
                  <c:v>2534</c:v>
                </c:pt>
                <c:pt idx="971">
                  <c:v>13142</c:v>
                </c:pt>
                <c:pt idx="972">
                  <c:v>1611</c:v>
                </c:pt>
                <c:pt idx="973">
                  <c:v>5363</c:v>
                </c:pt>
                <c:pt idx="974">
                  <c:v>5071</c:v>
                </c:pt>
                <c:pt idx="975">
                  <c:v>13695</c:v>
                </c:pt>
                <c:pt idx="976">
                  <c:v>13402</c:v>
                </c:pt>
                <c:pt idx="977">
                  <c:v>2029</c:v>
                </c:pt>
                <c:pt idx="978">
                  <c:v>6377</c:v>
                </c:pt>
                <c:pt idx="979">
                  <c:v>5429</c:v>
                </c:pt>
                <c:pt idx="980">
                  <c:v>2785</c:v>
                </c:pt>
                <c:pt idx="981">
                  <c:v>4614</c:v>
                </c:pt>
                <c:pt idx="982">
                  <c:v>2610</c:v>
                </c:pt>
                <c:pt idx="983">
                  <c:v>6687</c:v>
                </c:pt>
                <c:pt idx="984">
                  <c:v>4724</c:v>
                </c:pt>
                <c:pt idx="985">
                  <c:v>6179</c:v>
                </c:pt>
                <c:pt idx="986">
                  <c:v>6120</c:v>
                </c:pt>
                <c:pt idx="987">
                  <c:v>10596</c:v>
                </c:pt>
                <c:pt idx="988">
                  <c:v>5467</c:v>
                </c:pt>
                <c:pt idx="989">
                  <c:v>2996</c:v>
                </c:pt>
                <c:pt idx="990">
                  <c:v>9998</c:v>
                </c:pt>
                <c:pt idx="991">
                  <c:v>4078</c:v>
                </c:pt>
                <c:pt idx="992">
                  <c:v>10920</c:v>
                </c:pt>
                <c:pt idx="993">
                  <c:v>6232</c:v>
                </c:pt>
                <c:pt idx="994">
                  <c:v>13247</c:v>
                </c:pt>
                <c:pt idx="995">
                  <c:v>4081</c:v>
                </c:pt>
                <c:pt idx="996">
                  <c:v>5769</c:v>
                </c:pt>
                <c:pt idx="997">
                  <c:v>2394</c:v>
                </c:pt>
                <c:pt idx="998">
                  <c:v>3904</c:v>
                </c:pt>
                <c:pt idx="999">
                  <c:v>16799</c:v>
                </c:pt>
                <c:pt idx="1000">
                  <c:v>2950</c:v>
                </c:pt>
                <c:pt idx="1001">
                  <c:v>3629</c:v>
                </c:pt>
                <c:pt idx="1002">
                  <c:v>9362</c:v>
                </c:pt>
                <c:pt idx="1003">
                  <c:v>3229</c:v>
                </c:pt>
                <c:pt idx="1004">
                  <c:v>3578</c:v>
                </c:pt>
                <c:pt idx="1005">
                  <c:v>7988</c:v>
                </c:pt>
                <c:pt idx="1006">
                  <c:v>4284</c:v>
                </c:pt>
                <c:pt idx="1007">
                  <c:v>7553</c:v>
                </c:pt>
                <c:pt idx="1008">
                  <c:v>17328</c:v>
                </c:pt>
                <c:pt idx="1009">
                  <c:v>19701</c:v>
                </c:pt>
                <c:pt idx="1010">
                  <c:v>14732</c:v>
                </c:pt>
                <c:pt idx="1011">
                  <c:v>9278</c:v>
                </c:pt>
                <c:pt idx="1012">
                  <c:v>1359</c:v>
                </c:pt>
                <c:pt idx="1013">
                  <c:v>4779</c:v>
                </c:pt>
                <c:pt idx="1014">
                  <c:v>16422</c:v>
                </c:pt>
                <c:pt idx="1015">
                  <c:v>2996</c:v>
                </c:pt>
                <c:pt idx="1016">
                  <c:v>1261</c:v>
                </c:pt>
                <c:pt idx="1017">
                  <c:v>2099</c:v>
                </c:pt>
                <c:pt idx="1018">
                  <c:v>5810</c:v>
                </c:pt>
                <c:pt idx="1019">
                  <c:v>5647</c:v>
                </c:pt>
                <c:pt idx="1020">
                  <c:v>3420</c:v>
                </c:pt>
                <c:pt idx="1021">
                  <c:v>4400</c:v>
                </c:pt>
                <c:pt idx="1022">
                  <c:v>3500</c:v>
                </c:pt>
                <c:pt idx="1023">
                  <c:v>2066</c:v>
                </c:pt>
                <c:pt idx="1024">
                  <c:v>17169</c:v>
                </c:pt>
                <c:pt idx="1025">
                  <c:v>4162</c:v>
                </c:pt>
                <c:pt idx="1026">
                  <c:v>9204</c:v>
                </c:pt>
                <c:pt idx="1027">
                  <c:v>3294</c:v>
                </c:pt>
                <c:pt idx="1028">
                  <c:v>2127</c:v>
                </c:pt>
                <c:pt idx="1029">
                  <c:v>3975</c:v>
                </c:pt>
                <c:pt idx="1030">
                  <c:v>10793</c:v>
                </c:pt>
                <c:pt idx="1031">
                  <c:v>10096</c:v>
                </c:pt>
                <c:pt idx="1032">
                  <c:v>3646</c:v>
                </c:pt>
                <c:pt idx="1033">
                  <c:v>7446</c:v>
                </c:pt>
                <c:pt idx="1034">
                  <c:v>10851</c:v>
                </c:pt>
                <c:pt idx="1035">
                  <c:v>2109</c:v>
                </c:pt>
                <c:pt idx="1036">
                  <c:v>3722</c:v>
                </c:pt>
                <c:pt idx="1037">
                  <c:v>9380</c:v>
                </c:pt>
                <c:pt idx="1038">
                  <c:v>5486</c:v>
                </c:pt>
                <c:pt idx="1039">
                  <c:v>2742</c:v>
                </c:pt>
                <c:pt idx="1040">
                  <c:v>13757</c:v>
                </c:pt>
                <c:pt idx="1041">
                  <c:v>8463</c:v>
                </c:pt>
                <c:pt idx="1042">
                  <c:v>3162</c:v>
                </c:pt>
                <c:pt idx="1043">
                  <c:v>16598</c:v>
                </c:pt>
                <c:pt idx="1044">
                  <c:v>6651</c:v>
                </c:pt>
                <c:pt idx="1045">
                  <c:v>2345</c:v>
                </c:pt>
                <c:pt idx="1046">
                  <c:v>3420</c:v>
                </c:pt>
                <c:pt idx="1047">
                  <c:v>4373</c:v>
                </c:pt>
                <c:pt idx="1048">
                  <c:v>4759</c:v>
                </c:pt>
                <c:pt idx="1049">
                  <c:v>5301</c:v>
                </c:pt>
                <c:pt idx="1050">
                  <c:v>3673</c:v>
                </c:pt>
                <c:pt idx="1051">
                  <c:v>4768</c:v>
                </c:pt>
                <c:pt idx="1052">
                  <c:v>1274</c:v>
                </c:pt>
                <c:pt idx="1053">
                  <c:v>4900</c:v>
                </c:pt>
                <c:pt idx="1054">
                  <c:v>10466</c:v>
                </c:pt>
                <c:pt idx="1055">
                  <c:v>17007</c:v>
                </c:pt>
                <c:pt idx="1056">
                  <c:v>2909</c:v>
                </c:pt>
                <c:pt idx="1057">
                  <c:v>5765</c:v>
                </c:pt>
                <c:pt idx="1058">
                  <c:v>4599</c:v>
                </c:pt>
                <c:pt idx="1059">
                  <c:v>2404</c:v>
                </c:pt>
                <c:pt idx="1060">
                  <c:v>3172</c:v>
                </c:pt>
                <c:pt idx="1061">
                  <c:v>2033</c:v>
                </c:pt>
                <c:pt idx="1062">
                  <c:v>10209</c:v>
                </c:pt>
                <c:pt idx="1063">
                  <c:v>8620</c:v>
                </c:pt>
                <c:pt idx="1064">
                  <c:v>2064</c:v>
                </c:pt>
                <c:pt idx="1065">
                  <c:v>4035</c:v>
                </c:pt>
                <c:pt idx="1066">
                  <c:v>3838</c:v>
                </c:pt>
                <c:pt idx="1067">
                  <c:v>4591</c:v>
                </c:pt>
                <c:pt idx="1068">
                  <c:v>2561</c:v>
                </c:pt>
                <c:pt idx="1069">
                  <c:v>1563</c:v>
                </c:pt>
                <c:pt idx="1070">
                  <c:v>4898</c:v>
                </c:pt>
                <c:pt idx="1071">
                  <c:v>4789</c:v>
                </c:pt>
                <c:pt idx="1072">
                  <c:v>3180</c:v>
                </c:pt>
                <c:pt idx="1073">
                  <c:v>6549</c:v>
                </c:pt>
                <c:pt idx="1074">
                  <c:v>6388</c:v>
                </c:pt>
                <c:pt idx="1075">
                  <c:v>11244</c:v>
                </c:pt>
                <c:pt idx="1076">
                  <c:v>16032</c:v>
                </c:pt>
                <c:pt idx="1077">
                  <c:v>2362</c:v>
                </c:pt>
                <c:pt idx="1078">
                  <c:v>16328</c:v>
                </c:pt>
                <c:pt idx="1079">
                  <c:v>8376</c:v>
                </c:pt>
                <c:pt idx="1080">
                  <c:v>16606</c:v>
                </c:pt>
                <c:pt idx="1081">
                  <c:v>8606</c:v>
                </c:pt>
                <c:pt idx="1082">
                  <c:v>2272</c:v>
                </c:pt>
                <c:pt idx="1083">
                  <c:v>2018</c:v>
                </c:pt>
                <c:pt idx="1084">
                  <c:v>7083</c:v>
                </c:pt>
                <c:pt idx="1085">
                  <c:v>4084</c:v>
                </c:pt>
                <c:pt idx="1086">
                  <c:v>14411</c:v>
                </c:pt>
                <c:pt idx="1087">
                  <c:v>2308</c:v>
                </c:pt>
                <c:pt idx="1088">
                  <c:v>4841</c:v>
                </c:pt>
                <c:pt idx="1089">
                  <c:v>4285</c:v>
                </c:pt>
                <c:pt idx="1090">
                  <c:v>9715</c:v>
                </c:pt>
                <c:pt idx="1091">
                  <c:v>4320</c:v>
                </c:pt>
                <c:pt idx="1092">
                  <c:v>2132</c:v>
                </c:pt>
                <c:pt idx="1093">
                  <c:v>10124</c:v>
                </c:pt>
                <c:pt idx="1094">
                  <c:v>5473</c:v>
                </c:pt>
                <c:pt idx="1095">
                  <c:v>5207</c:v>
                </c:pt>
                <c:pt idx="1096">
                  <c:v>16437</c:v>
                </c:pt>
                <c:pt idx="1097">
                  <c:v>2296</c:v>
                </c:pt>
                <c:pt idx="1098">
                  <c:v>4069</c:v>
                </c:pt>
                <c:pt idx="1099">
                  <c:v>7441</c:v>
                </c:pt>
                <c:pt idx="1100">
                  <c:v>2430</c:v>
                </c:pt>
                <c:pt idx="1101">
                  <c:v>5878</c:v>
                </c:pt>
                <c:pt idx="1102">
                  <c:v>2644</c:v>
                </c:pt>
                <c:pt idx="1103">
                  <c:v>6439</c:v>
                </c:pt>
                <c:pt idx="1104">
                  <c:v>2451</c:v>
                </c:pt>
                <c:pt idx="1105">
                  <c:v>6392</c:v>
                </c:pt>
                <c:pt idx="1106">
                  <c:v>9714</c:v>
                </c:pt>
                <c:pt idx="1107">
                  <c:v>6077</c:v>
                </c:pt>
                <c:pt idx="1108">
                  <c:v>2450</c:v>
                </c:pt>
                <c:pt idx="1109">
                  <c:v>9250</c:v>
                </c:pt>
                <c:pt idx="1110">
                  <c:v>2074</c:v>
                </c:pt>
                <c:pt idx="1111">
                  <c:v>10169</c:v>
                </c:pt>
                <c:pt idx="1112">
                  <c:v>4855</c:v>
                </c:pt>
                <c:pt idx="1113">
                  <c:v>4087</c:v>
                </c:pt>
                <c:pt idx="1114">
                  <c:v>2367</c:v>
                </c:pt>
                <c:pt idx="1115">
                  <c:v>2972</c:v>
                </c:pt>
                <c:pt idx="1116">
                  <c:v>19586</c:v>
                </c:pt>
                <c:pt idx="1117">
                  <c:v>5484</c:v>
                </c:pt>
                <c:pt idx="1118">
                  <c:v>2061</c:v>
                </c:pt>
                <c:pt idx="1119">
                  <c:v>9924</c:v>
                </c:pt>
                <c:pt idx="1120">
                  <c:v>4198</c:v>
                </c:pt>
                <c:pt idx="1121">
                  <c:v>6815</c:v>
                </c:pt>
                <c:pt idx="1122">
                  <c:v>4723</c:v>
                </c:pt>
                <c:pt idx="1123">
                  <c:v>6142</c:v>
                </c:pt>
                <c:pt idx="1124">
                  <c:v>8237</c:v>
                </c:pt>
                <c:pt idx="1125">
                  <c:v>8853</c:v>
                </c:pt>
                <c:pt idx="1126">
                  <c:v>19331</c:v>
                </c:pt>
                <c:pt idx="1127">
                  <c:v>2073</c:v>
                </c:pt>
                <c:pt idx="1128">
                  <c:v>5562</c:v>
                </c:pt>
                <c:pt idx="1129">
                  <c:v>19613</c:v>
                </c:pt>
                <c:pt idx="1130">
                  <c:v>3407</c:v>
                </c:pt>
                <c:pt idx="1131">
                  <c:v>5063</c:v>
                </c:pt>
                <c:pt idx="1132">
                  <c:v>4639</c:v>
                </c:pt>
                <c:pt idx="1133">
                  <c:v>4876</c:v>
                </c:pt>
                <c:pt idx="1134">
                  <c:v>2690</c:v>
                </c:pt>
                <c:pt idx="1135">
                  <c:v>17567</c:v>
                </c:pt>
                <c:pt idx="1136">
                  <c:v>2408</c:v>
                </c:pt>
                <c:pt idx="1137">
                  <c:v>2814</c:v>
                </c:pt>
                <c:pt idx="1138">
                  <c:v>11245</c:v>
                </c:pt>
                <c:pt idx="1139">
                  <c:v>3312</c:v>
                </c:pt>
                <c:pt idx="1140">
                  <c:v>19049</c:v>
                </c:pt>
                <c:pt idx="1141">
                  <c:v>2141</c:v>
                </c:pt>
                <c:pt idx="1142">
                  <c:v>5769</c:v>
                </c:pt>
                <c:pt idx="1143">
                  <c:v>4385</c:v>
                </c:pt>
                <c:pt idx="1144">
                  <c:v>5332</c:v>
                </c:pt>
                <c:pt idx="1145">
                  <c:v>4663</c:v>
                </c:pt>
                <c:pt idx="1146">
                  <c:v>4724</c:v>
                </c:pt>
                <c:pt idx="1147">
                  <c:v>3211</c:v>
                </c:pt>
                <c:pt idx="1148">
                  <c:v>5377</c:v>
                </c:pt>
                <c:pt idx="1149">
                  <c:v>4066</c:v>
                </c:pt>
                <c:pt idx="1150">
                  <c:v>5208</c:v>
                </c:pt>
                <c:pt idx="1151">
                  <c:v>4877</c:v>
                </c:pt>
                <c:pt idx="1152">
                  <c:v>3117</c:v>
                </c:pt>
                <c:pt idx="1153">
                  <c:v>1569</c:v>
                </c:pt>
                <c:pt idx="1154">
                  <c:v>19658</c:v>
                </c:pt>
                <c:pt idx="1155">
                  <c:v>3069</c:v>
                </c:pt>
                <c:pt idx="1156">
                  <c:v>10435</c:v>
                </c:pt>
                <c:pt idx="1157">
                  <c:v>4148</c:v>
                </c:pt>
                <c:pt idx="1158">
                  <c:v>5768</c:v>
                </c:pt>
                <c:pt idx="1159">
                  <c:v>5042</c:v>
                </c:pt>
                <c:pt idx="1160">
                  <c:v>5770</c:v>
                </c:pt>
                <c:pt idx="1161">
                  <c:v>7756</c:v>
                </c:pt>
                <c:pt idx="1162">
                  <c:v>10306</c:v>
                </c:pt>
                <c:pt idx="1163">
                  <c:v>3936</c:v>
                </c:pt>
                <c:pt idx="1164">
                  <c:v>7945</c:v>
                </c:pt>
                <c:pt idx="1165">
                  <c:v>5743</c:v>
                </c:pt>
                <c:pt idx="1166">
                  <c:v>15202</c:v>
                </c:pt>
                <c:pt idx="1167">
                  <c:v>5440</c:v>
                </c:pt>
                <c:pt idx="1168">
                  <c:v>3760</c:v>
                </c:pt>
                <c:pt idx="1169">
                  <c:v>3517</c:v>
                </c:pt>
                <c:pt idx="1170">
                  <c:v>2580</c:v>
                </c:pt>
                <c:pt idx="1171">
                  <c:v>2166</c:v>
                </c:pt>
                <c:pt idx="1172">
                  <c:v>5869</c:v>
                </c:pt>
                <c:pt idx="1173">
                  <c:v>8008</c:v>
                </c:pt>
                <c:pt idx="1174">
                  <c:v>5206</c:v>
                </c:pt>
                <c:pt idx="1175">
                  <c:v>5295</c:v>
                </c:pt>
                <c:pt idx="1176">
                  <c:v>16413</c:v>
                </c:pt>
                <c:pt idx="1177">
                  <c:v>13269</c:v>
                </c:pt>
                <c:pt idx="1178">
                  <c:v>2783</c:v>
                </c:pt>
                <c:pt idx="1179">
                  <c:v>5433</c:v>
                </c:pt>
                <c:pt idx="1180">
                  <c:v>2013</c:v>
                </c:pt>
                <c:pt idx="1181">
                  <c:v>13966</c:v>
                </c:pt>
                <c:pt idx="1182">
                  <c:v>4374</c:v>
                </c:pt>
                <c:pt idx="1183">
                  <c:v>6842</c:v>
                </c:pt>
                <c:pt idx="1184">
                  <c:v>17426</c:v>
                </c:pt>
                <c:pt idx="1185">
                  <c:v>17603</c:v>
                </c:pt>
                <c:pt idx="1186">
                  <c:v>4581</c:v>
                </c:pt>
                <c:pt idx="1187">
                  <c:v>4735</c:v>
                </c:pt>
                <c:pt idx="1188">
                  <c:v>4187</c:v>
                </c:pt>
                <c:pt idx="1189">
                  <c:v>5505</c:v>
                </c:pt>
                <c:pt idx="1190">
                  <c:v>5470</c:v>
                </c:pt>
                <c:pt idx="1191">
                  <c:v>5476</c:v>
                </c:pt>
                <c:pt idx="1192">
                  <c:v>2587</c:v>
                </c:pt>
                <c:pt idx="1193">
                  <c:v>2440</c:v>
                </c:pt>
                <c:pt idx="1194">
                  <c:v>15972</c:v>
                </c:pt>
                <c:pt idx="1195">
                  <c:v>15379</c:v>
                </c:pt>
                <c:pt idx="1196">
                  <c:v>7082</c:v>
                </c:pt>
                <c:pt idx="1197">
                  <c:v>2728</c:v>
                </c:pt>
                <c:pt idx="1198">
                  <c:v>5368</c:v>
                </c:pt>
                <c:pt idx="1199">
                  <c:v>5347</c:v>
                </c:pt>
                <c:pt idx="1200">
                  <c:v>3195</c:v>
                </c:pt>
                <c:pt idx="1201">
                  <c:v>3989</c:v>
                </c:pt>
                <c:pt idx="1202">
                  <c:v>3306</c:v>
                </c:pt>
                <c:pt idx="1203">
                  <c:v>7005</c:v>
                </c:pt>
                <c:pt idx="1204">
                  <c:v>2655</c:v>
                </c:pt>
                <c:pt idx="1205">
                  <c:v>1393</c:v>
                </c:pt>
                <c:pt idx="1206">
                  <c:v>2570</c:v>
                </c:pt>
                <c:pt idx="1207">
                  <c:v>3537</c:v>
                </c:pt>
                <c:pt idx="1208">
                  <c:v>3986</c:v>
                </c:pt>
                <c:pt idx="1209">
                  <c:v>10883</c:v>
                </c:pt>
                <c:pt idx="1210">
                  <c:v>2028</c:v>
                </c:pt>
                <c:pt idx="1211">
                  <c:v>9525</c:v>
                </c:pt>
                <c:pt idx="1212">
                  <c:v>2929</c:v>
                </c:pt>
                <c:pt idx="1213">
                  <c:v>2275</c:v>
                </c:pt>
                <c:pt idx="1214">
                  <c:v>7879</c:v>
                </c:pt>
                <c:pt idx="1215">
                  <c:v>4930</c:v>
                </c:pt>
                <c:pt idx="1216">
                  <c:v>7847</c:v>
                </c:pt>
                <c:pt idx="1217">
                  <c:v>4401</c:v>
                </c:pt>
                <c:pt idx="1218">
                  <c:v>9241</c:v>
                </c:pt>
                <c:pt idx="1219">
                  <c:v>2974</c:v>
                </c:pt>
                <c:pt idx="1220">
                  <c:v>4502</c:v>
                </c:pt>
                <c:pt idx="1221">
                  <c:v>10748</c:v>
                </c:pt>
                <c:pt idx="1222">
                  <c:v>1555</c:v>
                </c:pt>
                <c:pt idx="1223">
                  <c:v>12936</c:v>
                </c:pt>
                <c:pt idx="1224">
                  <c:v>2305</c:v>
                </c:pt>
                <c:pt idx="1225">
                  <c:v>16704</c:v>
                </c:pt>
                <c:pt idx="1226">
                  <c:v>3433</c:v>
                </c:pt>
                <c:pt idx="1227">
                  <c:v>3477</c:v>
                </c:pt>
                <c:pt idx="1228">
                  <c:v>6430</c:v>
                </c:pt>
                <c:pt idx="1229">
                  <c:v>6516</c:v>
                </c:pt>
                <c:pt idx="1230">
                  <c:v>3907</c:v>
                </c:pt>
                <c:pt idx="1231">
                  <c:v>5562</c:v>
                </c:pt>
                <c:pt idx="1232">
                  <c:v>6883</c:v>
                </c:pt>
                <c:pt idx="1233">
                  <c:v>2862</c:v>
                </c:pt>
                <c:pt idx="1234">
                  <c:v>4978</c:v>
                </c:pt>
                <c:pt idx="1235">
                  <c:v>10368</c:v>
                </c:pt>
                <c:pt idx="1236">
                  <c:v>6134</c:v>
                </c:pt>
                <c:pt idx="1237">
                  <c:v>6735</c:v>
                </c:pt>
                <c:pt idx="1238">
                  <c:v>3295</c:v>
                </c:pt>
                <c:pt idx="1239">
                  <c:v>5238</c:v>
                </c:pt>
                <c:pt idx="1240">
                  <c:v>6472</c:v>
                </c:pt>
                <c:pt idx="1241">
                  <c:v>9610</c:v>
                </c:pt>
                <c:pt idx="1242">
                  <c:v>19833</c:v>
                </c:pt>
                <c:pt idx="1243">
                  <c:v>9756</c:v>
                </c:pt>
                <c:pt idx="1244">
                  <c:v>4968</c:v>
                </c:pt>
                <c:pt idx="1245">
                  <c:v>2145</c:v>
                </c:pt>
                <c:pt idx="1246">
                  <c:v>2180</c:v>
                </c:pt>
                <c:pt idx="1247">
                  <c:v>8346</c:v>
                </c:pt>
                <c:pt idx="1248">
                  <c:v>3445</c:v>
                </c:pt>
                <c:pt idx="1249">
                  <c:v>2760</c:v>
                </c:pt>
                <c:pt idx="1250">
                  <c:v>6294</c:v>
                </c:pt>
                <c:pt idx="1251">
                  <c:v>7140</c:v>
                </c:pt>
                <c:pt idx="1252">
                  <c:v>2932</c:v>
                </c:pt>
                <c:pt idx="1253">
                  <c:v>5147</c:v>
                </c:pt>
                <c:pt idx="1254">
                  <c:v>4507</c:v>
                </c:pt>
                <c:pt idx="1255">
                  <c:v>8564</c:v>
                </c:pt>
                <c:pt idx="1256">
                  <c:v>2468</c:v>
                </c:pt>
                <c:pt idx="1257">
                  <c:v>8161</c:v>
                </c:pt>
                <c:pt idx="1258">
                  <c:v>2109</c:v>
                </c:pt>
                <c:pt idx="1259">
                  <c:v>5294</c:v>
                </c:pt>
                <c:pt idx="1260">
                  <c:v>2718</c:v>
                </c:pt>
                <c:pt idx="1261">
                  <c:v>5811</c:v>
                </c:pt>
                <c:pt idx="1262">
                  <c:v>2437</c:v>
                </c:pt>
                <c:pt idx="1263">
                  <c:v>2766</c:v>
                </c:pt>
                <c:pt idx="1264">
                  <c:v>19038</c:v>
                </c:pt>
                <c:pt idx="1265">
                  <c:v>3055</c:v>
                </c:pt>
                <c:pt idx="1266">
                  <c:v>2289</c:v>
                </c:pt>
                <c:pt idx="1267">
                  <c:v>4001</c:v>
                </c:pt>
                <c:pt idx="1268">
                  <c:v>12965</c:v>
                </c:pt>
                <c:pt idx="1269">
                  <c:v>3539</c:v>
                </c:pt>
                <c:pt idx="1270">
                  <c:v>6029</c:v>
                </c:pt>
                <c:pt idx="1271">
                  <c:v>2679</c:v>
                </c:pt>
                <c:pt idx="1272">
                  <c:v>3702</c:v>
                </c:pt>
                <c:pt idx="1273">
                  <c:v>2398</c:v>
                </c:pt>
                <c:pt idx="1274">
                  <c:v>5468</c:v>
                </c:pt>
                <c:pt idx="1275">
                  <c:v>13116</c:v>
                </c:pt>
                <c:pt idx="1276">
                  <c:v>4189</c:v>
                </c:pt>
                <c:pt idx="1277">
                  <c:v>19328</c:v>
                </c:pt>
                <c:pt idx="1278">
                  <c:v>8321</c:v>
                </c:pt>
                <c:pt idx="1279">
                  <c:v>2342</c:v>
                </c:pt>
                <c:pt idx="1280">
                  <c:v>4071</c:v>
                </c:pt>
                <c:pt idx="1281">
                  <c:v>5813</c:v>
                </c:pt>
                <c:pt idx="1282">
                  <c:v>3143</c:v>
                </c:pt>
                <c:pt idx="1283">
                  <c:v>2044</c:v>
                </c:pt>
                <c:pt idx="1284">
                  <c:v>13464</c:v>
                </c:pt>
                <c:pt idx="1285">
                  <c:v>7991</c:v>
                </c:pt>
                <c:pt idx="1286">
                  <c:v>3377</c:v>
                </c:pt>
                <c:pt idx="1287">
                  <c:v>5538</c:v>
                </c:pt>
                <c:pt idx="1288">
                  <c:v>5762</c:v>
                </c:pt>
                <c:pt idx="1289">
                  <c:v>2592</c:v>
                </c:pt>
                <c:pt idx="1290">
                  <c:v>5346</c:v>
                </c:pt>
                <c:pt idx="1291">
                  <c:v>4213</c:v>
                </c:pt>
                <c:pt idx="1292">
                  <c:v>4127</c:v>
                </c:pt>
                <c:pt idx="1293">
                  <c:v>2438</c:v>
                </c:pt>
                <c:pt idx="1294">
                  <c:v>6870</c:v>
                </c:pt>
                <c:pt idx="1295">
                  <c:v>10447</c:v>
                </c:pt>
                <c:pt idx="1296">
                  <c:v>9667</c:v>
                </c:pt>
                <c:pt idx="1297">
                  <c:v>2148</c:v>
                </c:pt>
                <c:pt idx="1298">
                  <c:v>8926</c:v>
                </c:pt>
                <c:pt idx="1299">
                  <c:v>6513</c:v>
                </c:pt>
                <c:pt idx="1300">
                  <c:v>6799</c:v>
                </c:pt>
                <c:pt idx="1301">
                  <c:v>16291</c:v>
                </c:pt>
                <c:pt idx="1302">
                  <c:v>2705</c:v>
                </c:pt>
                <c:pt idx="1303">
                  <c:v>10333</c:v>
                </c:pt>
                <c:pt idx="1304">
                  <c:v>4448</c:v>
                </c:pt>
                <c:pt idx="1305">
                  <c:v>6854</c:v>
                </c:pt>
                <c:pt idx="1306">
                  <c:v>9637</c:v>
                </c:pt>
                <c:pt idx="1307">
                  <c:v>3591</c:v>
                </c:pt>
                <c:pt idx="1308">
                  <c:v>5405</c:v>
                </c:pt>
                <c:pt idx="1309">
                  <c:v>4684</c:v>
                </c:pt>
                <c:pt idx="1310">
                  <c:v>15787</c:v>
                </c:pt>
                <c:pt idx="1311">
                  <c:v>1514</c:v>
                </c:pt>
                <c:pt idx="1312">
                  <c:v>2956</c:v>
                </c:pt>
                <c:pt idx="1313">
                  <c:v>2335</c:v>
                </c:pt>
                <c:pt idx="1314">
                  <c:v>5154</c:v>
                </c:pt>
                <c:pt idx="1315">
                  <c:v>6962</c:v>
                </c:pt>
                <c:pt idx="1316">
                  <c:v>5675</c:v>
                </c:pt>
                <c:pt idx="1317">
                  <c:v>2379</c:v>
                </c:pt>
                <c:pt idx="1318">
                  <c:v>3812</c:v>
                </c:pt>
                <c:pt idx="1319">
                  <c:v>4648</c:v>
                </c:pt>
                <c:pt idx="1320">
                  <c:v>2936</c:v>
                </c:pt>
                <c:pt idx="1321">
                  <c:v>2105</c:v>
                </c:pt>
                <c:pt idx="1322">
                  <c:v>8578</c:v>
                </c:pt>
                <c:pt idx="1323">
                  <c:v>2706</c:v>
                </c:pt>
                <c:pt idx="1324">
                  <c:v>6384</c:v>
                </c:pt>
                <c:pt idx="1325">
                  <c:v>3968</c:v>
                </c:pt>
                <c:pt idx="1326">
                  <c:v>9907</c:v>
                </c:pt>
                <c:pt idx="1327">
                  <c:v>13225</c:v>
                </c:pt>
                <c:pt idx="1328">
                  <c:v>3540</c:v>
                </c:pt>
                <c:pt idx="1329">
                  <c:v>2804</c:v>
                </c:pt>
                <c:pt idx="1330">
                  <c:v>19392</c:v>
                </c:pt>
                <c:pt idx="1331">
                  <c:v>19665</c:v>
                </c:pt>
                <c:pt idx="1332">
                  <c:v>2439</c:v>
                </c:pt>
                <c:pt idx="1333">
                  <c:v>7314</c:v>
                </c:pt>
                <c:pt idx="1334">
                  <c:v>4774</c:v>
                </c:pt>
                <c:pt idx="1335">
                  <c:v>3902</c:v>
                </c:pt>
                <c:pt idx="1336">
                  <c:v>2662</c:v>
                </c:pt>
                <c:pt idx="1337">
                  <c:v>2856</c:v>
                </c:pt>
                <c:pt idx="1338">
                  <c:v>1081</c:v>
                </c:pt>
                <c:pt idx="1339">
                  <c:v>2472</c:v>
                </c:pt>
                <c:pt idx="1340">
                  <c:v>5673</c:v>
                </c:pt>
                <c:pt idx="1341">
                  <c:v>4197</c:v>
                </c:pt>
                <c:pt idx="1342">
                  <c:v>9713</c:v>
                </c:pt>
                <c:pt idx="1343">
                  <c:v>2062</c:v>
                </c:pt>
                <c:pt idx="1344">
                  <c:v>4284</c:v>
                </c:pt>
                <c:pt idx="1345">
                  <c:v>4788</c:v>
                </c:pt>
                <c:pt idx="1346">
                  <c:v>5906</c:v>
                </c:pt>
                <c:pt idx="1347">
                  <c:v>3886</c:v>
                </c:pt>
                <c:pt idx="1348">
                  <c:v>16823</c:v>
                </c:pt>
                <c:pt idx="1349">
                  <c:v>2933</c:v>
                </c:pt>
                <c:pt idx="1350">
                  <c:v>6500</c:v>
                </c:pt>
                <c:pt idx="1351">
                  <c:v>17174</c:v>
                </c:pt>
                <c:pt idx="1352">
                  <c:v>5033</c:v>
                </c:pt>
                <c:pt idx="1353">
                  <c:v>2307</c:v>
                </c:pt>
                <c:pt idx="1354">
                  <c:v>2587</c:v>
                </c:pt>
                <c:pt idx="1355">
                  <c:v>5507</c:v>
                </c:pt>
                <c:pt idx="1356">
                  <c:v>4393</c:v>
                </c:pt>
                <c:pt idx="1357">
                  <c:v>13348</c:v>
                </c:pt>
                <c:pt idx="1358">
                  <c:v>6583</c:v>
                </c:pt>
                <c:pt idx="1359">
                  <c:v>8103</c:v>
                </c:pt>
                <c:pt idx="1360">
                  <c:v>3978</c:v>
                </c:pt>
                <c:pt idx="1361">
                  <c:v>2544</c:v>
                </c:pt>
                <c:pt idx="1362">
                  <c:v>5399</c:v>
                </c:pt>
                <c:pt idx="1363">
                  <c:v>5487</c:v>
                </c:pt>
                <c:pt idx="1364">
                  <c:v>6834</c:v>
                </c:pt>
                <c:pt idx="1365">
                  <c:v>1091</c:v>
                </c:pt>
                <c:pt idx="1366">
                  <c:v>5736</c:v>
                </c:pt>
                <c:pt idx="1367">
                  <c:v>2226</c:v>
                </c:pt>
                <c:pt idx="1368">
                  <c:v>5747</c:v>
                </c:pt>
                <c:pt idx="1369">
                  <c:v>9854</c:v>
                </c:pt>
                <c:pt idx="1370">
                  <c:v>5467</c:v>
                </c:pt>
                <c:pt idx="1371">
                  <c:v>5380</c:v>
                </c:pt>
                <c:pt idx="1372">
                  <c:v>5151</c:v>
                </c:pt>
                <c:pt idx="1373">
                  <c:v>2133</c:v>
                </c:pt>
                <c:pt idx="1374">
                  <c:v>17875</c:v>
                </c:pt>
                <c:pt idx="1375">
                  <c:v>2432</c:v>
                </c:pt>
                <c:pt idx="1376">
                  <c:v>4771</c:v>
                </c:pt>
                <c:pt idx="1377">
                  <c:v>19161</c:v>
                </c:pt>
                <c:pt idx="1378">
                  <c:v>5087</c:v>
                </c:pt>
                <c:pt idx="1379">
                  <c:v>2863</c:v>
                </c:pt>
                <c:pt idx="1380">
                  <c:v>5561</c:v>
                </c:pt>
                <c:pt idx="1381">
                  <c:v>2144</c:v>
                </c:pt>
                <c:pt idx="1382">
                  <c:v>3065</c:v>
                </c:pt>
                <c:pt idx="1383">
                  <c:v>2810</c:v>
                </c:pt>
                <c:pt idx="1384">
                  <c:v>9888</c:v>
                </c:pt>
                <c:pt idx="1385">
                  <c:v>8628</c:v>
                </c:pt>
                <c:pt idx="1386">
                  <c:v>2867</c:v>
                </c:pt>
                <c:pt idx="1387">
                  <c:v>5373</c:v>
                </c:pt>
                <c:pt idx="1388">
                  <c:v>6667</c:v>
                </c:pt>
                <c:pt idx="1389">
                  <c:v>5003</c:v>
                </c:pt>
                <c:pt idx="1390">
                  <c:v>2367</c:v>
                </c:pt>
                <c:pt idx="1391">
                  <c:v>2858</c:v>
                </c:pt>
                <c:pt idx="1392">
                  <c:v>5204</c:v>
                </c:pt>
                <c:pt idx="1393">
                  <c:v>4105</c:v>
                </c:pt>
                <c:pt idx="1394">
                  <c:v>9679</c:v>
                </c:pt>
                <c:pt idx="1395">
                  <c:v>5617</c:v>
                </c:pt>
                <c:pt idx="1396">
                  <c:v>10448</c:v>
                </c:pt>
                <c:pt idx="1397">
                  <c:v>2897</c:v>
                </c:pt>
                <c:pt idx="1398">
                  <c:v>5968</c:v>
                </c:pt>
                <c:pt idx="1399">
                  <c:v>7510</c:v>
                </c:pt>
                <c:pt idx="1400">
                  <c:v>2991</c:v>
                </c:pt>
                <c:pt idx="1401">
                  <c:v>19636</c:v>
                </c:pt>
                <c:pt idx="1402">
                  <c:v>1129</c:v>
                </c:pt>
                <c:pt idx="1403">
                  <c:v>13341</c:v>
                </c:pt>
                <c:pt idx="1404">
                  <c:v>4332</c:v>
                </c:pt>
                <c:pt idx="1405">
                  <c:v>11031</c:v>
                </c:pt>
                <c:pt idx="1406">
                  <c:v>4440</c:v>
                </c:pt>
                <c:pt idx="1407">
                  <c:v>4617</c:v>
                </c:pt>
                <c:pt idx="1408">
                  <c:v>2647</c:v>
                </c:pt>
                <c:pt idx="1409">
                  <c:v>6323</c:v>
                </c:pt>
                <c:pt idx="1410">
                  <c:v>5677</c:v>
                </c:pt>
                <c:pt idx="1411">
                  <c:v>2187</c:v>
                </c:pt>
                <c:pt idx="1412">
                  <c:v>3748</c:v>
                </c:pt>
                <c:pt idx="1413">
                  <c:v>3977</c:v>
                </c:pt>
                <c:pt idx="1414">
                  <c:v>8633</c:v>
                </c:pt>
                <c:pt idx="1415">
                  <c:v>2008</c:v>
                </c:pt>
                <c:pt idx="1416">
                  <c:v>4440</c:v>
                </c:pt>
                <c:pt idx="1417">
                  <c:v>3067</c:v>
                </c:pt>
                <c:pt idx="1418">
                  <c:v>5321</c:v>
                </c:pt>
                <c:pt idx="1419">
                  <c:v>5410</c:v>
                </c:pt>
                <c:pt idx="1420">
                  <c:v>2782</c:v>
                </c:pt>
                <c:pt idx="1421">
                  <c:v>11957</c:v>
                </c:pt>
                <c:pt idx="1422">
                  <c:v>2660</c:v>
                </c:pt>
                <c:pt idx="1423">
                  <c:v>3375</c:v>
                </c:pt>
                <c:pt idx="1424">
                  <c:v>5098</c:v>
                </c:pt>
                <c:pt idx="1425">
                  <c:v>4878</c:v>
                </c:pt>
                <c:pt idx="1426">
                  <c:v>2837</c:v>
                </c:pt>
                <c:pt idx="1427">
                  <c:v>2406</c:v>
                </c:pt>
                <c:pt idx="1428">
                  <c:v>2269</c:v>
                </c:pt>
                <c:pt idx="1429">
                  <c:v>4108</c:v>
                </c:pt>
                <c:pt idx="1430">
                  <c:v>13206</c:v>
                </c:pt>
                <c:pt idx="1431">
                  <c:v>10422</c:v>
                </c:pt>
                <c:pt idx="1432">
                  <c:v>13744</c:v>
                </c:pt>
                <c:pt idx="1433">
                  <c:v>4907</c:v>
                </c:pt>
                <c:pt idx="1434">
                  <c:v>3482</c:v>
                </c:pt>
                <c:pt idx="1435">
                  <c:v>2436</c:v>
                </c:pt>
                <c:pt idx="1436">
                  <c:v>2380</c:v>
                </c:pt>
                <c:pt idx="1437">
                  <c:v>19431</c:v>
                </c:pt>
                <c:pt idx="1438">
                  <c:v>1790</c:v>
                </c:pt>
                <c:pt idx="1439">
                  <c:v>7644</c:v>
                </c:pt>
                <c:pt idx="1440">
                  <c:v>5131</c:v>
                </c:pt>
                <c:pt idx="1441">
                  <c:v>6306</c:v>
                </c:pt>
                <c:pt idx="1442">
                  <c:v>4787</c:v>
                </c:pt>
                <c:pt idx="1443">
                  <c:v>18880</c:v>
                </c:pt>
                <c:pt idx="1444">
                  <c:v>2339</c:v>
                </c:pt>
                <c:pt idx="1445">
                  <c:v>13570</c:v>
                </c:pt>
                <c:pt idx="1446">
                  <c:v>6712</c:v>
                </c:pt>
                <c:pt idx="1447">
                  <c:v>5406</c:v>
                </c:pt>
                <c:pt idx="1448">
                  <c:v>8938</c:v>
                </c:pt>
                <c:pt idx="1449">
                  <c:v>2439</c:v>
                </c:pt>
                <c:pt idx="1450">
                  <c:v>8837</c:v>
                </c:pt>
                <c:pt idx="1451">
                  <c:v>5343</c:v>
                </c:pt>
                <c:pt idx="1452">
                  <c:v>6728</c:v>
                </c:pt>
                <c:pt idx="1453">
                  <c:v>6652</c:v>
                </c:pt>
                <c:pt idx="1454">
                  <c:v>4850</c:v>
                </c:pt>
                <c:pt idx="1455">
                  <c:v>2809</c:v>
                </c:pt>
                <c:pt idx="1456">
                  <c:v>5689</c:v>
                </c:pt>
                <c:pt idx="1457">
                  <c:v>2001</c:v>
                </c:pt>
                <c:pt idx="1458">
                  <c:v>2977</c:v>
                </c:pt>
                <c:pt idx="1459">
                  <c:v>4025</c:v>
                </c:pt>
                <c:pt idx="1460">
                  <c:v>3785</c:v>
                </c:pt>
                <c:pt idx="1461">
                  <c:v>10854</c:v>
                </c:pt>
                <c:pt idx="1462">
                  <c:v>12031</c:v>
                </c:pt>
                <c:pt idx="1463">
                  <c:v>9936</c:v>
                </c:pt>
                <c:pt idx="1464">
                  <c:v>2966</c:v>
                </c:pt>
                <c:pt idx="1465">
                  <c:v>2571</c:v>
                </c:pt>
                <c:pt idx="1466">
                  <c:v>9991</c:v>
                </c:pt>
                <c:pt idx="1467">
                  <c:v>6142</c:v>
                </c:pt>
                <c:pt idx="1468">
                  <c:v>5390</c:v>
                </c:pt>
                <c:pt idx="1469">
                  <c:v>4404</c:v>
                </c:pt>
              </c:numCache>
            </c:numRef>
          </c:xVal>
          <c:yVal>
            <c:numRef>
              <c:f>HR!AP2:AP1471</c:f>
              <c:numCache>
                <c:formatCode>General</c:formatCode>
                <c:ptCount val="1470"/>
                <c:pt idx="0">
                  <c:v>0.7</c:v>
                </c:pt>
                <c:pt idx="1">
                  <c:v>0.4</c:v>
                </c:pt>
                <c:pt idx="2">
                  <c:v>0.3</c:v>
                </c:pt>
                <c:pt idx="3">
                  <c:v>0.3</c:v>
                </c:pt>
                <c:pt idx="4">
                  <c:v>0.6</c:v>
                </c:pt>
                <c:pt idx="5">
                  <c:v>0.35</c:v>
                </c:pt>
                <c:pt idx="6">
                  <c:v>0.75</c:v>
                </c:pt>
                <c:pt idx="7">
                  <c:v>0.15</c:v>
                </c:pt>
                <c:pt idx="8">
                  <c:v>0</c:v>
                </c:pt>
                <c:pt idx="9">
                  <c:v>0.4</c:v>
                </c:pt>
                <c:pt idx="10">
                  <c:v>0.6</c:v>
                </c:pt>
                <c:pt idx="11">
                  <c:v>0.3</c:v>
                </c:pt>
                <c:pt idx="12">
                  <c:v>0.55000000000000004</c:v>
                </c:pt>
                <c:pt idx="13">
                  <c:v>0.35</c:v>
                </c:pt>
                <c:pt idx="14">
                  <c:v>0.3</c:v>
                </c:pt>
                <c:pt idx="15">
                  <c:v>0.5</c:v>
                </c:pt>
                <c:pt idx="16">
                  <c:v>0.95</c:v>
                </c:pt>
                <c:pt idx="17">
                  <c:v>0.5</c:v>
                </c:pt>
                <c:pt idx="18">
                  <c:v>0.2</c:v>
                </c:pt>
                <c:pt idx="19">
                  <c:v>0.3</c:v>
                </c:pt>
                <c:pt idx="20">
                  <c:v>0.55000000000000004</c:v>
                </c:pt>
                <c:pt idx="21">
                  <c:v>0.4</c:v>
                </c:pt>
                <c:pt idx="22">
                  <c:v>0.45</c:v>
                </c:pt>
                <c:pt idx="23">
                  <c:v>0.15</c:v>
                </c:pt>
                <c:pt idx="24">
                  <c:v>0.6</c:v>
                </c:pt>
                <c:pt idx="25">
                  <c:v>0.2</c:v>
                </c:pt>
                <c:pt idx="26">
                  <c:v>0.8</c:v>
                </c:pt>
                <c:pt idx="27">
                  <c:v>0.25</c:v>
                </c:pt>
                <c:pt idx="28">
                  <c:v>0.25</c:v>
                </c:pt>
                <c:pt idx="29">
                  <c:v>0.65</c:v>
                </c:pt>
                <c:pt idx="30">
                  <c:v>0.15</c:v>
                </c:pt>
                <c:pt idx="31">
                  <c:v>0.3</c:v>
                </c:pt>
                <c:pt idx="32">
                  <c:v>0.15</c:v>
                </c:pt>
                <c:pt idx="33">
                  <c:v>0.15</c:v>
                </c:pt>
                <c:pt idx="34">
                  <c:v>0.7</c:v>
                </c:pt>
                <c:pt idx="35">
                  <c:v>0.35</c:v>
                </c:pt>
                <c:pt idx="36">
                  <c:v>0.5</c:v>
                </c:pt>
                <c:pt idx="37">
                  <c:v>0.15</c:v>
                </c:pt>
                <c:pt idx="38">
                  <c:v>0.75</c:v>
                </c:pt>
                <c:pt idx="39">
                  <c:v>0.4</c:v>
                </c:pt>
                <c:pt idx="40">
                  <c:v>0.15</c:v>
                </c:pt>
                <c:pt idx="41">
                  <c:v>0.4</c:v>
                </c:pt>
                <c:pt idx="42">
                  <c:v>0.55000000000000004</c:v>
                </c:pt>
                <c:pt idx="43">
                  <c:v>0</c:v>
                </c:pt>
                <c:pt idx="44">
                  <c:v>0.15</c:v>
                </c:pt>
                <c:pt idx="45">
                  <c:v>0.25</c:v>
                </c:pt>
                <c:pt idx="46">
                  <c:v>0.4</c:v>
                </c:pt>
                <c:pt idx="47">
                  <c:v>0.6</c:v>
                </c:pt>
                <c:pt idx="48">
                  <c:v>0.5</c:v>
                </c:pt>
                <c:pt idx="49">
                  <c:v>0.15</c:v>
                </c:pt>
                <c:pt idx="50">
                  <c:v>0.5</c:v>
                </c:pt>
                <c:pt idx="51">
                  <c:v>0.5</c:v>
                </c:pt>
                <c:pt idx="52">
                  <c:v>0.95</c:v>
                </c:pt>
                <c:pt idx="53">
                  <c:v>0.4</c:v>
                </c:pt>
                <c:pt idx="54">
                  <c:v>0.5</c:v>
                </c:pt>
                <c:pt idx="55">
                  <c:v>0.4</c:v>
                </c:pt>
                <c:pt idx="56">
                  <c:v>0.65</c:v>
                </c:pt>
                <c:pt idx="57">
                  <c:v>0.55000000000000004</c:v>
                </c:pt>
                <c:pt idx="58">
                  <c:v>0.35</c:v>
                </c:pt>
                <c:pt idx="59">
                  <c:v>0.35</c:v>
                </c:pt>
                <c:pt idx="60">
                  <c:v>0.55000000000000004</c:v>
                </c:pt>
                <c:pt idx="61">
                  <c:v>0.2</c:v>
                </c:pt>
                <c:pt idx="62">
                  <c:v>0.6</c:v>
                </c:pt>
                <c:pt idx="63">
                  <c:v>0.7</c:v>
                </c:pt>
                <c:pt idx="64">
                  <c:v>0.05</c:v>
                </c:pt>
                <c:pt idx="65">
                  <c:v>0.15</c:v>
                </c:pt>
                <c:pt idx="66">
                  <c:v>0.6</c:v>
                </c:pt>
                <c:pt idx="67">
                  <c:v>0.45</c:v>
                </c:pt>
                <c:pt idx="68">
                  <c:v>0.8</c:v>
                </c:pt>
                <c:pt idx="69">
                  <c:v>0.5</c:v>
                </c:pt>
                <c:pt idx="70">
                  <c:v>0.55000000000000004</c:v>
                </c:pt>
                <c:pt idx="71">
                  <c:v>0.4</c:v>
                </c:pt>
                <c:pt idx="72">
                  <c:v>0.4</c:v>
                </c:pt>
                <c:pt idx="73">
                  <c:v>0.6</c:v>
                </c:pt>
                <c:pt idx="74">
                  <c:v>0.35</c:v>
                </c:pt>
                <c:pt idx="75">
                  <c:v>0.15</c:v>
                </c:pt>
                <c:pt idx="76">
                  <c:v>0.4</c:v>
                </c:pt>
                <c:pt idx="77">
                  <c:v>0.4</c:v>
                </c:pt>
                <c:pt idx="78">
                  <c:v>0.2</c:v>
                </c:pt>
                <c:pt idx="79">
                  <c:v>0.75</c:v>
                </c:pt>
                <c:pt idx="80">
                  <c:v>0.5</c:v>
                </c:pt>
                <c:pt idx="81">
                  <c:v>0.35</c:v>
                </c:pt>
                <c:pt idx="82">
                  <c:v>0.2</c:v>
                </c:pt>
                <c:pt idx="83">
                  <c:v>0.5</c:v>
                </c:pt>
                <c:pt idx="84">
                  <c:v>0.6</c:v>
                </c:pt>
                <c:pt idx="85">
                  <c:v>0.2</c:v>
                </c:pt>
                <c:pt idx="86">
                  <c:v>0.4</c:v>
                </c:pt>
                <c:pt idx="87">
                  <c:v>0.15</c:v>
                </c:pt>
                <c:pt idx="88">
                  <c:v>0.2</c:v>
                </c:pt>
                <c:pt idx="89">
                  <c:v>0</c:v>
                </c:pt>
                <c:pt idx="90">
                  <c:v>0.5</c:v>
                </c:pt>
                <c:pt idx="91">
                  <c:v>0.5</c:v>
                </c:pt>
                <c:pt idx="92">
                  <c:v>0.75</c:v>
                </c:pt>
                <c:pt idx="93">
                  <c:v>0.65</c:v>
                </c:pt>
                <c:pt idx="94">
                  <c:v>0.4</c:v>
                </c:pt>
                <c:pt idx="95">
                  <c:v>0.4</c:v>
                </c:pt>
                <c:pt idx="96">
                  <c:v>0.55000000000000004</c:v>
                </c:pt>
                <c:pt idx="97">
                  <c:v>0.35</c:v>
                </c:pt>
                <c:pt idx="98">
                  <c:v>0.2</c:v>
                </c:pt>
                <c:pt idx="99">
                  <c:v>0.6</c:v>
                </c:pt>
                <c:pt idx="100">
                  <c:v>0.55000000000000004</c:v>
                </c:pt>
                <c:pt idx="101">
                  <c:v>0.4</c:v>
                </c:pt>
                <c:pt idx="102">
                  <c:v>0.3</c:v>
                </c:pt>
                <c:pt idx="103">
                  <c:v>0.35</c:v>
                </c:pt>
                <c:pt idx="104">
                  <c:v>0.15</c:v>
                </c:pt>
                <c:pt idx="105">
                  <c:v>0</c:v>
                </c:pt>
                <c:pt idx="106">
                  <c:v>0.8</c:v>
                </c:pt>
                <c:pt idx="107">
                  <c:v>0.3</c:v>
                </c:pt>
                <c:pt idx="108">
                  <c:v>0.15</c:v>
                </c:pt>
                <c:pt idx="109">
                  <c:v>0.35</c:v>
                </c:pt>
                <c:pt idx="110">
                  <c:v>0.7</c:v>
                </c:pt>
                <c:pt idx="111">
                  <c:v>0.5</c:v>
                </c:pt>
                <c:pt idx="112">
                  <c:v>0.15</c:v>
                </c:pt>
                <c:pt idx="113">
                  <c:v>0.35</c:v>
                </c:pt>
                <c:pt idx="114">
                  <c:v>0.4</c:v>
                </c:pt>
                <c:pt idx="115">
                  <c:v>0</c:v>
                </c:pt>
                <c:pt idx="116">
                  <c:v>0.3</c:v>
                </c:pt>
                <c:pt idx="117">
                  <c:v>0.2</c:v>
                </c:pt>
                <c:pt idx="118">
                  <c:v>0.35</c:v>
                </c:pt>
                <c:pt idx="119">
                  <c:v>0.15</c:v>
                </c:pt>
                <c:pt idx="120">
                  <c:v>0.55000000000000004</c:v>
                </c:pt>
                <c:pt idx="121">
                  <c:v>0.4</c:v>
                </c:pt>
                <c:pt idx="122">
                  <c:v>0.75</c:v>
                </c:pt>
                <c:pt idx="123">
                  <c:v>0.25</c:v>
                </c:pt>
                <c:pt idx="124">
                  <c:v>0.75</c:v>
                </c:pt>
                <c:pt idx="125">
                  <c:v>0.6</c:v>
                </c:pt>
                <c:pt idx="126">
                  <c:v>0.25</c:v>
                </c:pt>
                <c:pt idx="127">
                  <c:v>0.5</c:v>
                </c:pt>
                <c:pt idx="128">
                  <c:v>0.15</c:v>
                </c:pt>
                <c:pt idx="129">
                  <c:v>0.5</c:v>
                </c:pt>
                <c:pt idx="130">
                  <c:v>0.35</c:v>
                </c:pt>
                <c:pt idx="131">
                  <c:v>0</c:v>
                </c:pt>
                <c:pt idx="132">
                  <c:v>0.5</c:v>
                </c:pt>
                <c:pt idx="133">
                  <c:v>0.15</c:v>
                </c:pt>
                <c:pt idx="134">
                  <c:v>0.2</c:v>
                </c:pt>
                <c:pt idx="135">
                  <c:v>0.6</c:v>
                </c:pt>
                <c:pt idx="136">
                  <c:v>0.2</c:v>
                </c:pt>
                <c:pt idx="137">
                  <c:v>0.2</c:v>
                </c:pt>
                <c:pt idx="138">
                  <c:v>0.2</c:v>
                </c:pt>
                <c:pt idx="139">
                  <c:v>0.5</c:v>
                </c:pt>
                <c:pt idx="140">
                  <c:v>0.6</c:v>
                </c:pt>
                <c:pt idx="141">
                  <c:v>0.35</c:v>
                </c:pt>
                <c:pt idx="142">
                  <c:v>0.3</c:v>
                </c:pt>
                <c:pt idx="143">
                  <c:v>0.55000000000000004</c:v>
                </c:pt>
                <c:pt idx="144">
                  <c:v>0.15</c:v>
                </c:pt>
                <c:pt idx="145">
                  <c:v>0.4</c:v>
                </c:pt>
                <c:pt idx="146">
                  <c:v>0.35</c:v>
                </c:pt>
                <c:pt idx="147">
                  <c:v>0.5</c:v>
                </c:pt>
                <c:pt idx="148">
                  <c:v>0.4</c:v>
                </c:pt>
                <c:pt idx="149">
                  <c:v>0.6</c:v>
                </c:pt>
                <c:pt idx="150">
                  <c:v>0.6</c:v>
                </c:pt>
                <c:pt idx="151">
                  <c:v>0.25</c:v>
                </c:pt>
                <c:pt idx="152">
                  <c:v>0.7</c:v>
                </c:pt>
                <c:pt idx="153">
                  <c:v>0.8</c:v>
                </c:pt>
                <c:pt idx="154">
                  <c:v>0.2</c:v>
                </c:pt>
                <c:pt idx="155">
                  <c:v>0.15</c:v>
                </c:pt>
                <c:pt idx="156">
                  <c:v>0.35</c:v>
                </c:pt>
                <c:pt idx="157">
                  <c:v>0.95</c:v>
                </c:pt>
                <c:pt idx="158">
                  <c:v>0.2</c:v>
                </c:pt>
                <c:pt idx="159">
                  <c:v>0.15</c:v>
                </c:pt>
                <c:pt idx="160">
                  <c:v>0.15</c:v>
                </c:pt>
                <c:pt idx="161">
                  <c:v>0.6</c:v>
                </c:pt>
                <c:pt idx="162">
                  <c:v>0.35</c:v>
                </c:pt>
                <c:pt idx="163">
                  <c:v>0.35</c:v>
                </c:pt>
                <c:pt idx="164">
                  <c:v>0.5</c:v>
                </c:pt>
                <c:pt idx="165">
                  <c:v>0.25</c:v>
                </c:pt>
                <c:pt idx="166">
                  <c:v>0.35</c:v>
                </c:pt>
                <c:pt idx="167">
                  <c:v>0.25</c:v>
                </c:pt>
                <c:pt idx="168">
                  <c:v>0.2</c:v>
                </c:pt>
                <c:pt idx="169">
                  <c:v>0.15</c:v>
                </c:pt>
                <c:pt idx="170">
                  <c:v>0.75</c:v>
                </c:pt>
                <c:pt idx="171">
                  <c:v>0.4</c:v>
                </c:pt>
                <c:pt idx="172">
                  <c:v>0.65</c:v>
                </c:pt>
                <c:pt idx="173">
                  <c:v>0.45</c:v>
                </c:pt>
                <c:pt idx="174">
                  <c:v>0.55000000000000004</c:v>
                </c:pt>
                <c:pt idx="175">
                  <c:v>0.55000000000000004</c:v>
                </c:pt>
                <c:pt idx="176">
                  <c:v>0.15</c:v>
                </c:pt>
                <c:pt idx="177">
                  <c:v>0.55000000000000004</c:v>
                </c:pt>
                <c:pt idx="178">
                  <c:v>0.5</c:v>
                </c:pt>
                <c:pt idx="179">
                  <c:v>0.15</c:v>
                </c:pt>
                <c:pt idx="180">
                  <c:v>0.3</c:v>
                </c:pt>
                <c:pt idx="181">
                  <c:v>0.4</c:v>
                </c:pt>
                <c:pt idx="182">
                  <c:v>0.95</c:v>
                </c:pt>
                <c:pt idx="183">
                  <c:v>0.35</c:v>
                </c:pt>
                <c:pt idx="184">
                  <c:v>0.4</c:v>
                </c:pt>
                <c:pt idx="185">
                  <c:v>0.4</c:v>
                </c:pt>
                <c:pt idx="186">
                  <c:v>0.05</c:v>
                </c:pt>
                <c:pt idx="187">
                  <c:v>0.25</c:v>
                </c:pt>
                <c:pt idx="188">
                  <c:v>0.2</c:v>
                </c:pt>
                <c:pt idx="189">
                  <c:v>0.25</c:v>
                </c:pt>
                <c:pt idx="190">
                  <c:v>0.05</c:v>
                </c:pt>
                <c:pt idx="191">
                  <c:v>0.6</c:v>
                </c:pt>
                <c:pt idx="192">
                  <c:v>0.5</c:v>
                </c:pt>
                <c:pt idx="193">
                  <c:v>0.15</c:v>
                </c:pt>
                <c:pt idx="194">
                  <c:v>0.25</c:v>
                </c:pt>
                <c:pt idx="195">
                  <c:v>0.95</c:v>
                </c:pt>
                <c:pt idx="196">
                  <c:v>0.6</c:v>
                </c:pt>
                <c:pt idx="197">
                  <c:v>0.15</c:v>
                </c:pt>
                <c:pt idx="198">
                  <c:v>0</c:v>
                </c:pt>
                <c:pt idx="199">
                  <c:v>0.35</c:v>
                </c:pt>
                <c:pt idx="200">
                  <c:v>0.4</c:v>
                </c:pt>
                <c:pt idx="201">
                  <c:v>0.15</c:v>
                </c:pt>
                <c:pt idx="202">
                  <c:v>0.3</c:v>
                </c:pt>
                <c:pt idx="203">
                  <c:v>0.3</c:v>
                </c:pt>
                <c:pt idx="204">
                  <c:v>0.6</c:v>
                </c:pt>
                <c:pt idx="205">
                  <c:v>0.4</c:v>
                </c:pt>
                <c:pt idx="206">
                  <c:v>0.75</c:v>
                </c:pt>
                <c:pt idx="207">
                  <c:v>0.35</c:v>
                </c:pt>
                <c:pt idx="208">
                  <c:v>0.35</c:v>
                </c:pt>
                <c:pt idx="209">
                  <c:v>0.25</c:v>
                </c:pt>
                <c:pt idx="210">
                  <c:v>0.25</c:v>
                </c:pt>
                <c:pt idx="211">
                  <c:v>0.05</c:v>
                </c:pt>
                <c:pt idx="212">
                  <c:v>0</c:v>
                </c:pt>
                <c:pt idx="213">
                  <c:v>0.65</c:v>
                </c:pt>
                <c:pt idx="214">
                  <c:v>0.55000000000000004</c:v>
                </c:pt>
                <c:pt idx="215">
                  <c:v>0.15</c:v>
                </c:pt>
                <c:pt idx="216">
                  <c:v>0.45</c:v>
                </c:pt>
                <c:pt idx="217">
                  <c:v>0.35</c:v>
                </c:pt>
                <c:pt idx="218">
                  <c:v>0.05</c:v>
                </c:pt>
                <c:pt idx="219">
                  <c:v>0.4</c:v>
                </c:pt>
                <c:pt idx="220">
                  <c:v>0.4</c:v>
                </c:pt>
                <c:pt idx="221">
                  <c:v>0.4</c:v>
                </c:pt>
                <c:pt idx="222">
                  <c:v>0.35</c:v>
                </c:pt>
                <c:pt idx="223">
                  <c:v>0.45</c:v>
                </c:pt>
                <c:pt idx="224">
                  <c:v>0.15</c:v>
                </c:pt>
                <c:pt idx="225">
                  <c:v>0.15</c:v>
                </c:pt>
                <c:pt idx="226">
                  <c:v>0.4</c:v>
                </c:pt>
                <c:pt idx="227">
                  <c:v>0.2</c:v>
                </c:pt>
                <c:pt idx="228">
                  <c:v>0</c:v>
                </c:pt>
                <c:pt idx="229">
                  <c:v>0.5</c:v>
                </c:pt>
                <c:pt idx="230">
                  <c:v>0.35</c:v>
                </c:pt>
                <c:pt idx="231">
                  <c:v>0.05</c:v>
                </c:pt>
                <c:pt idx="232">
                  <c:v>0.55000000000000004</c:v>
                </c:pt>
                <c:pt idx="233">
                  <c:v>0.2</c:v>
                </c:pt>
                <c:pt idx="234">
                  <c:v>0.5</c:v>
                </c:pt>
                <c:pt idx="235">
                  <c:v>0.15</c:v>
                </c:pt>
                <c:pt idx="236">
                  <c:v>0.6</c:v>
                </c:pt>
                <c:pt idx="237">
                  <c:v>0.4</c:v>
                </c:pt>
                <c:pt idx="238">
                  <c:v>0.4</c:v>
                </c:pt>
                <c:pt idx="239">
                  <c:v>0.5</c:v>
                </c:pt>
                <c:pt idx="240">
                  <c:v>0.15</c:v>
                </c:pt>
                <c:pt idx="241">
                  <c:v>0.15</c:v>
                </c:pt>
                <c:pt idx="242">
                  <c:v>0.6</c:v>
                </c:pt>
                <c:pt idx="243">
                  <c:v>0.35</c:v>
                </c:pt>
                <c:pt idx="244">
                  <c:v>0</c:v>
                </c:pt>
                <c:pt idx="245">
                  <c:v>0.2</c:v>
                </c:pt>
                <c:pt idx="246">
                  <c:v>0.35</c:v>
                </c:pt>
                <c:pt idx="247">
                  <c:v>0.45</c:v>
                </c:pt>
                <c:pt idx="248">
                  <c:v>0.6</c:v>
                </c:pt>
                <c:pt idx="249">
                  <c:v>0.35</c:v>
                </c:pt>
                <c:pt idx="250">
                  <c:v>0.2</c:v>
                </c:pt>
                <c:pt idx="251">
                  <c:v>0.05</c:v>
                </c:pt>
                <c:pt idx="252">
                  <c:v>0.15</c:v>
                </c:pt>
                <c:pt idx="253">
                  <c:v>0.4</c:v>
                </c:pt>
                <c:pt idx="254">
                  <c:v>0</c:v>
                </c:pt>
                <c:pt idx="255">
                  <c:v>0.35</c:v>
                </c:pt>
                <c:pt idx="256">
                  <c:v>0.6</c:v>
                </c:pt>
                <c:pt idx="257">
                  <c:v>0.2</c:v>
                </c:pt>
                <c:pt idx="258">
                  <c:v>0.35</c:v>
                </c:pt>
                <c:pt idx="259">
                  <c:v>0.4</c:v>
                </c:pt>
                <c:pt idx="260">
                  <c:v>0.8</c:v>
                </c:pt>
                <c:pt idx="261">
                  <c:v>0.2</c:v>
                </c:pt>
                <c:pt idx="262">
                  <c:v>0.4</c:v>
                </c:pt>
                <c:pt idx="263">
                  <c:v>0.65</c:v>
                </c:pt>
                <c:pt idx="264">
                  <c:v>0.55000000000000004</c:v>
                </c:pt>
                <c:pt idx="265">
                  <c:v>0.45</c:v>
                </c:pt>
                <c:pt idx="266">
                  <c:v>0.4</c:v>
                </c:pt>
                <c:pt idx="267">
                  <c:v>0.6</c:v>
                </c:pt>
                <c:pt idx="268">
                  <c:v>0.15</c:v>
                </c:pt>
                <c:pt idx="269">
                  <c:v>0.2</c:v>
                </c:pt>
                <c:pt idx="270">
                  <c:v>0.4</c:v>
                </c:pt>
                <c:pt idx="271">
                  <c:v>0.85</c:v>
                </c:pt>
                <c:pt idx="272">
                  <c:v>0.35</c:v>
                </c:pt>
                <c:pt idx="273">
                  <c:v>0.15</c:v>
                </c:pt>
                <c:pt idx="274">
                  <c:v>0.15</c:v>
                </c:pt>
                <c:pt idx="275">
                  <c:v>0.35</c:v>
                </c:pt>
                <c:pt idx="276">
                  <c:v>0.7</c:v>
                </c:pt>
                <c:pt idx="277">
                  <c:v>0.8</c:v>
                </c:pt>
                <c:pt idx="278">
                  <c:v>0.6</c:v>
                </c:pt>
                <c:pt idx="279">
                  <c:v>0.65</c:v>
                </c:pt>
                <c:pt idx="280">
                  <c:v>0.35</c:v>
                </c:pt>
                <c:pt idx="281">
                  <c:v>0.4</c:v>
                </c:pt>
                <c:pt idx="282">
                  <c:v>0.55000000000000004</c:v>
                </c:pt>
                <c:pt idx="283">
                  <c:v>0.5</c:v>
                </c:pt>
                <c:pt idx="284">
                  <c:v>0.75</c:v>
                </c:pt>
                <c:pt idx="285">
                  <c:v>0.2</c:v>
                </c:pt>
                <c:pt idx="286">
                  <c:v>0.5</c:v>
                </c:pt>
                <c:pt idx="287">
                  <c:v>0.15</c:v>
                </c:pt>
                <c:pt idx="288">
                  <c:v>0.75</c:v>
                </c:pt>
                <c:pt idx="289">
                  <c:v>0.15</c:v>
                </c:pt>
                <c:pt idx="290">
                  <c:v>0.4</c:v>
                </c:pt>
                <c:pt idx="291">
                  <c:v>0.45</c:v>
                </c:pt>
                <c:pt idx="292">
                  <c:v>0.6</c:v>
                </c:pt>
                <c:pt idx="293">
                  <c:v>0.35</c:v>
                </c:pt>
                <c:pt idx="294">
                  <c:v>0.7</c:v>
                </c:pt>
                <c:pt idx="295">
                  <c:v>0.25</c:v>
                </c:pt>
                <c:pt idx="296">
                  <c:v>0.15</c:v>
                </c:pt>
                <c:pt idx="297">
                  <c:v>0.5</c:v>
                </c:pt>
                <c:pt idx="298">
                  <c:v>0.15</c:v>
                </c:pt>
                <c:pt idx="299">
                  <c:v>0.4</c:v>
                </c:pt>
                <c:pt idx="300">
                  <c:v>0.25</c:v>
                </c:pt>
                <c:pt idx="301">
                  <c:v>0.15</c:v>
                </c:pt>
                <c:pt idx="302">
                  <c:v>0.6</c:v>
                </c:pt>
                <c:pt idx="303">
                  <c:v>0.45</c:v>
                </c:pt>
                <c:pt idx="304">
                  <c:v>0.2</c:v>
                </c:pt>
                <c:pt idx="305">
                  <c:v>0.6</c:v>
                </c:pt>
                <c:pt idx="306">
                  <c:v>0.35</c:v>
                </c:pt>
                <c:pt idx="307">
                  <c:v>0.45</c:v>
                </c:pt>
                <c:pt idx="308">
                  <c:v>0.3</c:v>
                </c:pt>
                <c:pt idx="309">
                  <c:v>0.3</c:v>
                </c:pt>
                <c:pt idx="310">
                  <c:v>0.6</c:v>
                </c:pt>
                <c:pt idx="311">
                  <c:v>0.65</c:v>
                </c:pt>
                <c:pt idx="312">
                  <c:v>0.5</c:v>
                </c:pt>
                <c:pt idx="313">
                  <c:v>0.3</c:v>
                </c:pt>
                <c:pt idx="314">
                  <c:v>0.45</c:v>
                </c:pt>
                <c:pt idx="315">
                  <c:v>0.15</c:v>
                </c:pt>
                <c:pt idx="316">
                  <c:v>0.15</c:v>
                </c:pt>
                <c:pt idx="317">
                  <c:v>0.65</c:v>
                </c:pt>
                <c:pt idx="318">
                  <c:v>0.75</c:v>
                </c:pt>
                <c:pt idx="319">
                  <c:v>0.6</c:v>
                </c:pt>
                <c:pt idx="320">
                  <c:v>0.3</c:v>
                </c:pt>
                <c:pt idx="321">
                  <c:v>0</c:v>
                </c:pt>
                <c:pt idx="322">
                  <c:v>0.55000000000000004</c:v>
                </c:pt>
                <c:pt idx="323">
                  <c:v>0.7</c:v>
                </c:pt>
                <c:pt idx="324">
                  <c:v>0.15</c:v>
                </c:pt>
                <c:pt idx="325">
                  <c:v>0.05</c:v>
                </c:pt>
                <c:pt idx="326">
                  <c:v>0.05</c:v>
                </c:pt>
                <c:pt idx="327">
                  <c:v>0.5</c:v>
                </c:pt>
                <c:pt idx="328">
                  <c:v>0.55000000000000004</c:v>
                </c:pt>
                <c:pt idx="329">
                  <c:v>0</c:v>
                </c:pt>
                <c:pt idx="330">
                  <c:v>0.15</c:v>
                </c:pt>
                <c:pt idx="331">
                  <c:v>0.55000000000000004</c:v>
                </c:pt>
                <c:pt idx="332">
                  <c:v>0.35</c:v>
                </c:pt>
                <c:pt idx="333">
                  <c:v>0.45</c:v>
                </c:pt>
                <c:pt idx="334">
                  <c:v>0.2</c:v>
                </c:pt>
                <c:pt idx="335">
                  <c:v>0.55000000000000004</c:v>
                </c:pt>
                <c:pt idx="336">
                  <c:v>0.95</c:v>
                </c:pt>
                <c:pt idx="337">
                  <c:v>0.35</c:v>
                </c:pt>
                <c:pt idx="338">
                  <c:v>0.15</c:v>
                </c:pt>
                <c:pt idx="339">
                  <c:v>0.6</c:v>
                </c:pt>
                <c:pt idx="340">
                  <c:v>0.35</c:v>
                </c:pt>
                <c:pt idx="341">
                  <c:v>0.15</c:v>
                </c:pt>
                <c:pt idx="342">
                  <c:v>0.35</c:v>
                </c:pt>
                <c:pt idx="343">
                  <c:v>0.4</c:v>
                </c:pt>
                <c:pt idx="344">
                  <c:v>0.25</c:v>
                </c:pt>
                <c:pt idx="345">
                  <c:v>0.35</c:v>
                </c:pt>
                <c:pt idx="346">
                  <c:v>0.55000000000000004</c:v>
                </c:pt>
                <c:pt idx="347">
                  <c:v>0.35</c:v>
                </c:pt>
                <c:pt idx="348">
                  <c:v>0.2</c:v>
                </c:pt>
                <c:pt idx="349">
                  <c:v>0.35</c:v>
                </c:pt>
                <c:pt idx="350">
                  <c:v>0.3</c:v>
                </c:pt>
                <c:pt idx="351">
                  <c:v>0.4</c:v>
                </c:pt>
                <c:pt idx="352">
                  <c:v>0.4</c:v>
                </c:pt>
                <c:pt idx="353">
                  <c:v>0.6</c:v>
                </c:pt>
                <c:pt idx="354">
                  <c:v>0.3</c:v>
                </c:pt>
                <c:pt idx="355">
                  <c:v>0.2</c:v>
                </c:pt>
                <c:pt idx="356">
                  <c:v>0.2</c:v>
                </c:pt>
                <c:pt idx="357">
                  <c:v>0.75</c:v>
                </c:pt>
                <c:pt idx="358">
                  <c:v>0</c:v>
                </c:pt>
                <c:pt idx="359">
                  <c:v>0.2</c:v>
                </c:pt>
                <c:pt idx="360">
                  <c:v>0</c:v>
                </c:pt>
                <c:pt idx="361">
                  <c:v>0.3</c:v>
                </c:pt>
                <c:pt idx="362">
                  <c:v>0.55000000000000004</c:v>
                </c:pt>
                <c:pt idx="363">
                  <c:v>0.3</c:v>
                </c:pt>
                <c:pt idx="364">
                  <c:v>0.4</c:v>
                </c:pt>
                <c:pt idx="365">
                  <c:v>0.15</c:v>
                </c:pt>
                <c:pt idx="366">
                  <c:v>0.5</c:v>
                </c:pt>
                <c:pt idx="367">
                  <c:v>0</c:v>
                </c:pt>
                <c:pt idx="368">
                  <c:v>0.3</c:v>
                </c:pt>
                <c:pt idx="369">
                  <c:v>0.55000000000000004</c:v>
                </c:pt>
                <c:pt idx="370">
                  <c:v>0.4</c:v>
                </c:pt>
                <c:pt idx="371">
                  <c:v>0.15</c:v>
                </c:pt>
                <c:pt idx="372">
                  <c:v>0.25</c:v>
                </c:pt>
                <c:pt idx="373">
                  <c:v>0.4</c:v>
                </c:pt>
                <c:pt idx="374">
                  <c:v>0.35</c:v>
                </c:pt>
                <c:pt idx="375">
                  <c:v>0.2</c:v>
                </c:pt>
                <c:pt idx="376">
                  <c:v>0.35</c:v>
                </c:pt>
                <c:pt idx="377">
                  <c:v>0.15</c:v>
                </c:pt>
                <c:pt idx="378">
                  <c:v>0.7</c:v>
                </c:pt>
                <c:pt idx="379">
                  <c:v>0.15</c:v>
                </c:pt>
                <c:pt idx="380">
                  <c:v>0.3</c:v>
                </c:pt>
                <c:pt idx="381">
                  <c:v>0.4</c:v>
                </c:pt>
                <c:pt idx="382">
                  <c:v>0.4</c:v>
                </c:pt>
                <c:pt idx="383">
                  <c:v>0.6</c:v>
                </c:pt>
                <c:pt idx="384">
                  <c:v>0.25</c:v>
                </c:pt>
                <c:pt idx="385">
                  <c:v>0.3</c:v>
                </c:pt>
                <c:pt idx="386">
                  <c:v>0.65</c:v>
                </c:pt>
                <c:pt idx="387">
                  <c:v>0.4</c:v>
                </c:pt>
                <c:pt idx="388">
                  <c:v>0.6</c:v>
                </c:pt>
                <c:pt idx="389">
                  <c:v>0.75</c:v>
                </c:pt>
                <c:pt idx="390">
                  <c:v>0.45</c:v>
                </c:pt>
                <c:pt idx="391">
                  <c:v>0.35</c:v>
                </c:pt>
                <c:pt idx="392">
                  <c:v>0.65</c:v>
                </c:pt>
                <c:pt idx="393">
                  <c:v>0</c:v>
                </c:pt>
                <c:pt idx="394">
                  <c:v>0.8</c:v>
                </c:pt>
                <c:pt idx="395">
                  <c:v>0.15</c:v>
                </c:pt>
                <c:pt idx="396">
                  <c:v>0.3</c:v>
                </c:pt>
                <c:pt idx="397">
                  <c:v>0.5</c:v>
                </c:pt>
                <c:pt idx="398">
                  <c:v>0.55000000000000004</c:v>
                </c:pt>
                <c:pt idx="399">
                  <c:v>0.4</c:v>
                </c:pt>
                <c:pt idx="400">
                  <c:v>0.35</c:v>
                </c:pt>
                <c:pt idx="401">
                  <c:v>0.5</c:v>
                </c:pt>
                <c:pt idx="402">
                  <c:v>0.2</c:v>
                </c:pt>
                <c:pt idx="403">
                  <c:v>0.45</c:v>
                </c:pt>
                <c:pt idx="404">
                  <c:v>0.4</c:v>
                </c:pt>
                <c:pt idx="405">
                  <c:v>0.6</c:v>
                </c:pt>
                <c:pt idx="406">
                  <c:v>0.15</c:v>
                </c:pt>
                <c:pt idx="407">
                  <c:v>0.55000000000000004</c:v>
                </c:pt>
                <c:pt idx="408">
                  <c:v>0.2</c:v>
                </c:pt>
                <c:pt idx="409">
                  <c:v>0.35</c:v>
                </c:pt>
                <c:pt idx="410">
                  <c:v>0.15</c:v>
                </c:pt>
                <c:pt idx="411">
                  <c:v>0.7</c:v>
                </c:pt>
                <c:pt idx="412">
                  <c:v>0.35</c:v>
                </c:pt>
                <c:pt idx="413">
                  <c:v>0.15</c:v>
                </c:pt>
                <c:pt idx="414">
                  <c:v>0.75</c:v>
                </c:pt>
                <c:pt idx="415">
                  <c:v>0.35</c:v>
                </c:pt>
                <c:pt idx="416">
                  <c:v>0.3</c:v>
                </c:pt>
                <c:pt idx="417">
                  <c:v>0</c:v>
                </c:pt>
                <c:pt idx="418">
                  <c:v>0.55000000000000004</c:v>
                </c:pt>
                <c:pt idx="419">
                  <c:v>0.35</c:v>
                </c:pt>
                <c:pt idx="420">
                  <c:v>0.2</c:v>
                </c:pt>
                <c:pt idx="421">
                  <c:v>0.4</c:v>
                </c:pt>
                <c:pt idx="422">
                  <c:v>0.35</c:v>
                </c:pt>
                <c:pt idx="423">
                  <c:v>0.3</c:v>
                </c:pt>
                <c:pt idx="424">
                  <c:v>0.4</c:v>
                </c:pt>
                <c:pt idx="425">
                  <c:v>0.25</c:v>
                </c:pt>
                <c:pt idx="426">
                  <c:v>0.4</c:v>
                </c:pt>
                <c:pt idx="427">
                  <c:v>0.3</c:v>
                </c:pt>
                <c:pt idx="428">
                  <c:v>0.35</c:v>
                </c:pt>
                <c:pt idx="429">
                  <c:v>0.4</c:v>
                </c:pt>
                <c:pt idx="430">
                  <c:v>0.15</c:v>
                </c:pt>
                <c:pt idx="431">
                  <c:v>0.15</c:v>
                </c:pt>
                <c:pt idx="432">
                  <c:v>0.2</c:v>
                </c:pt>
                <c:pt idx="433">
                  <c:v>0.15</c:v>
                </c:pt>
                <c:pt idx="434">
                  <c:v>0.25</c:v>
                </c:pt>
                <c:pt idx="435">
                  <c:v>0.4</c:v>
                </c:pt>
                <c:pt idx="436">
                  <c:v>0.35</c:v>
                </c:pt>
                <c:pt idx="437">
                  <c:v>0.4</c:v>
                </c:pt>
                <c:pt idx="438">
                  <c:v>0.15</c:v>
                </c:pt>
                <c:pt idx="439">
                  <c:v>0.2</c:v>
                </c:pt>
                <c:pt idx="440">
                  <c:v>0.6</c:v>
                </c:pt>
                <c:pt idx="441">
                  <c:v>0.35</c:v>
                </c:pt>
                <c:pt idx="442">
                  <c:v>0.45</c:v>
                </c:pt>
                <c:pt idx="443">
                  <c:v>0.15</c:v>
                </c:pt>
                <c:pt idx="444">
                  <c:v>0.4</c:v>
                </c:pt>
                <c:pt idx="445">
                  <c:v>0.5</c:v>
                </c:pt>
                <c:pt idx="446">
                  <c:v>0.15</c:v>
                </c:pt>
                <c:pt idx="447">
                  <c:v>0.4</c:v>
                </c:pt>
                <c:pt idx="448">
                  <c:v>0.25</c:v>
                </c:pt>
                <c:pt idx="449">
                  <c:v>0.15</c:v>
                </c:pt>
                <c:pt idx="450">
                  <c:v>0.35</c:v>
                </c:pt>
                <c:pt idx="451">
                  <c:v>0.65</c:v>
                </c:pt>
                <c:pt idx="452">
                  <c:v>0.4</c:v>
                </c:pt>
                <c:pt idx="453">
                  <c:v>0.7</c:v>
                </c:pt>
                <c:pt idx="454">
                  <c:v>0.15</c:v>
                </c:pt>
                <c:pt idx="455">
                  <c:v>0.2</c:v>
                </c:pt>
                <c:pt idx="456">
                  <c:v>0.2</c:v>
                </c:pt>
                <c:pt idx="457">
                  <c:v>0.75</c:v>
                </c:pt>
                <c:pt idx="458">
                  <c:v>0.25</c:v>
                </c:pt>
                <c:pt idx="459">
                  <c:v>0.35</c:v>
                </c:pt>
                <c:pt idx="460">
                  <c:v>0.35</c:v>
                </c:pt>
                <c:pt idx="461">
                  <c:v>0.35</c:v>
                </c:pt>
                <c:pt idx="462">
                  <c:v>0.2</c:v>
                </c:pt>
                <c:pt idx="463">
                  <c:v>0.5</c:v>
                </c:pt>
                <c:pt idx="464">
                  <c:v>0.2</c:v>
                </c:pt>
                <c:pt idx="465">
                  <c:v>0.4</c:v>
                </c:pt>
                <c:pt idx="466">
                  <c:v>0.5</c:v>
                </c:pt>
                <c:pt idx="467">
                  <c:v>0.5</c:v>
                </c:pt>
                <c:pt idx="468">
                  <c:v>0.6</c:v>
                </c:pt>
                <c:pt idx="469">
                  <c:v>0.15</c:v>
                </c:pt>
                <c:pt idx="470">
                  <c:v>0.15</c:v>
                </c:pt>
                <c:pt idx="471">
                  <c:v>0</c:v>
                </c:pt>
                <c:pt idx="472">
                  <c:v>0.8</c:v>
                </c:pt>
                <c:pt idx="473">
                  <c:v>0.15</c:v>
                </c:pt>
                <c:pt idx="474">
                  <c:v>0.5</c:v>
                </c:pt>
                <c:pt idx="475">
                  <c:v>0.6</c:v>
                </c:pt>
                <c:pt idx="476">
                  <c:v>0.4</c:v>
                </c:pt>
                <c:pt idx="477">
                  <c:v>0.5</c:v>
                </c:pt>
                <c:pt idx="478">
                  <c:v>0.35</c:v>
                </c:pt>
                <c:pt idx="479">
                  <c:v>0.5</c:v>
                </c:pt>
                <c:pt idx="480">
                  <c:v>0.6</c:v>
                </c:pt>
                <c:pt idx="481">
                  <c:v>0.5</c:v>
                </c:pt>
                <c:pt idx="482">
                  <c:v>0.8</c:v>
                </c:pt>
                <c:pt idx="483">
                  <c:v>0.35</c:v>
                </c:pt>
                <c:pt idx="484">
                  <c:v>0.4</c:v>
                </c:pt>
                <c:pt idx="485">
                  <c:v>0.55000000000000004</c:v>
                </c:pt>
                <c:pt idx="486">
                  <c:v>0.35</c:v>
                </c:pt>
                <c:pt idx="487">
                  <c:v>0.4</c:v>
                </c:pt>
                <c:pt idx="488">
                  <c:v>0.15</c:v>
                </c:pt>
                <c:pt idx="489">
                  <c:v>0.55000000000000004</c:v>
                </c:pt>
                <c:pt idx="490">
                  <c:v>0.6</c:v>
                </c:pt>
                <c:pt idx="491">
                  <c:v>0.3</c:v>
                </c:pt>
                <c:pt idx="492">
                  <c:v>0.45</c:v>
                </c:pt>
                <c:pt idx="493">
                  <c:v>0.35</c:v>
                </c:pt>
                <c:pt idx="494">
                  <c:v>0.3</c:v>
                </c:pt>
                <c:pt idx="495">
                  <c:v>0.4</c:v>
                </c:pt>
                <c:pt idx="496">
                  <c:v>0.15</c:v>
                </c:pt>
                <c:pt idx="497">
                  <c:v>0.15</c:v>
                </c:pt>
                <c:pt idx="498">
                  <c:v>0.35</c:v>
                </c:pt>
                <c:pt idx="499">
                  <c:v>0</c:v>
                </c:pt>
                <c:pt idx="500">
                  <c:v>0.7</c:v>
                </c:pt>
                <c:pt idx="501">
                  <c:v>0.15</c:v>
                </c:pt>
                <c:pt idx="502">
                  <c:v>0.3</c:v>
                </c:pt>
                <c:pt idx="503">
                  <c:v>0.6</c:v>
                </c:pt>
                <c:pt idx="504">
                  <c:v>0.6</c:v>
                </c:pt>
                <c:pt idx="505">
                  <c:v>0.3</c:v>
                </c:pt>
                <c:pt idx="506">
                  <c:v>0.05</c:v>
                </c:pt>
                <c:pt idx="507">
                  <c:v>0.55000000000000004</c:v>
                </c:pt>
                <c:pt idx="508">
                  <c:v>0.25</c:v>
                </c:pt>
                <c:pt idx="509">
                  <c:v>0.2</c:v>
                </c:pt>
                <c:pt idx="510">
                  <c:v>0.3</c:v>
                </c:pt>
                <c:pt idx="511">
                  <c:v>0.6</c:v>
                </c:pt>
                <c:pt idx="512">
                  <c:v>0.35</c:v>
                </c:pt>
                <c:pt idx="513">
                  <c:v>0.3</c:v>
                </c:pt>
                <c:pt idx="514">
                  <c:v>0.8</c:v>
                </c:pt>
                <c:pt idx="515">
                  <c:v>0.15</c:v>
                </c:pt>
                <c:pt idx="516">
                  <c:v>0.6</c:v>
                </c:pt>
                <c:pt idx="517">
                  <c:v>0.4</c:v>
                </c:pt>
                <c:pt idx="518">
                  <c:v>0.15</c:v>
                </c:pt>
                <c:pt idx="519">
                  <c:v>0.35</c:v>
                </c:pt>
                <c:pt idx="520">
                  <c:v>0.45</c:v>
                </c:pt>
                <c:pt idx="521">
                  <c:v>0.3</c:v>
                </c:pt>
                <c:pt idx="522">
                  <c:v>0.15</c:v>
                </c:pt>
                <c:pt idx="523">
                  <c:v>0.3</c:v>
                </c:pt>
                <c:pt idx="524">
                  <c:v>0.3</c:v>
                </c:pt>
                <c:pt idx="525">
                  <c:v>0.35</c:v>
                </c:pt>
                <c:pt idx="526">
                  <c:v>0.2</c:v>
                </c:pt>
                <c:pt idx="527">
                  <c:v>0.35</c:v>
                </c:pt>
                <c:pt idx="528">
                  <c:v>0.35</c:v>
                </c:pt>
                <c:pt idx="529">
                  <c:v>0.4</c:v>
                </c:pt>
                <c:pt idx="530">
                  <c:v>0.25</c:v>
                </c:pt>
                <c:pt idx="531">
                  <c:v>0.05</c:v>
                </c:pt>
                <c:pt idx="532">
                  <c:v>0.4</c:v>
                </c:pt>
                <c:pt idx="533">
                  <c:v>0.4</c:v>
                </c:pt>
                <c:pt idx="534">
                  <c:v>0</c:v>
                </c:pt>
                <c:pt idx="535">
                  <c:v>0.45</c:v>
                </c:pt>
                <c:pt idx="536">
                  <c:v>0.6</c:v>
                </c:pt>
                <c:pt idx="537">
                  <c:v>0.45</c:v>
                </c:pt>
                <c:pt idx="538">
                  <c:v>0</c:v>
                </c:pt>
                <c:pt idx="539">
                  <c:v>0.4</c:v>
                </c:pt>
                <c:pt idx="540">
                  <c:v>0.75</c:v>
                </c:pt>
                <c:pt idx="541">
                  <c:v>0.45</c:v>
                </c:pt>
                <c:pt idx="542">
                  <c:v>0.15</c:v>
                </c:pt>
                <c:pt idx="543">
                  <c:v>0.35</c:v>
                </c:pt>
                <c:pt idx="544">
                  <c:v>0.4</c:v>
                </c:pt>
                <c:pt idx="545">
                  <c:v>0.4</c:v>
                </c:pt>
                <c:pt idx="546">
                  <c:v>0.15</c:v>
                </c:pt>
                <c:pt idx="547">
                  <c:v>0.3</c:v>
                </c:pt>
                <c:pt idx="548">
                  <c:v>0</c:v>
                </c:pt>
                <c:pt idx="549">
                  <c:v>0.35</c:v>
                </c:pt>
                <c:pt idx="550">
                  <c:v>0.6</c:v>
                </c:pt>
                <c:pt idx="551">
                  <c:v>0.6</c:v>
                </c:pt>
                <c:pt idx="552">
                  <c:v>0.2</c:v>
                </c:pt>
                <c:pt idx="553">
                  <c:v>0.5</c:v>
                </c:pt>
                <c:pt idx="554">
                  <c:v>0.45</c:v>
                </c:pt>
                <c:pt idx="555">
                  <c:v>0.4</c:v>
                </c:pt>
                <c:pt idx="556">
                  <c:v>0.15</c:v>
                </c:pt>
                <c:pt idx="557">
                  <c:v>0.4</c:v>
                </c:pt>
                <c:pt idx="558">
                  <c:v>0.35</c:v>
                </c:pt>
                <c:pt idx="559">
                  <c:v>0.5</c:v>
                </c:pt>
                <c:pt idx="560">
                  <c:v>0.6</c:v>
                </c:pt>
                <c:pt idx="561">
                  <c:v>0.25</c:v>
                </c:pt>
                <c:pt idx="562">
                  <c:v>0.55000000000000004</c:v>
                </c:pt>
                <c:pt idx="563">
                  <c:v>0.35</c:v>
                </c:pt>
                <c:pt idx="564">
                  <c:v>0.2</c:v>
                </c:pt>
                <c:pt idx="565">
                  <c:v>0.35</c:v>
                </c:pt>
                <c:pt idx="566">
                  <c:v>0.5</c:v>
                </c:pt>
                <c:pt idx="567">
                  <c:v>0.15</c:v>
                </c:pt>
                <c:pt idx="568">
                  <c:v>0.4</c:v>
                </c:pt>
                <c:pt idx="569">
                  <c:v>0.45</c:v>
                </c:pt>
                <c:pt idx="570">
                  <c:v>0.15</c:v>
                </c:pt>
                <c:pt idx="571">
                  <c:v>0.35</c:v>
                </c:pt>
                <c:pt idx="572">
                  <c:v>0.55000000000000004</c:v>
                </c:pt>
                <c:pt idx="573">
                  <c:v>0.6</c:v>
                </c:pt>
                <c:pt idx="574">
                  <c:v>0.35</c:v>
                </c:pt>
                <c:pt idx="575">
                  <c:v>0.55000000000000004</c:v>
                </c:pt>
                <c:pt idx="576">
                  <c:v>0.15</c:v>
                </c:pt>
                <c:pt idx="577">
                  <c:v>0.75</c:v>
                </c:pt>
                <c:pt idx="578">
                  <c:v>0.75</c:v>
                </c:pt>
                <c:pt idx="579">
                  <c:v>0.4</c:v>
                </c:pt>
                <c:pt idx="580">
                  <c:v>0.55000000000000004</c:v>
                </c:pt>
                <c:pt idx="581">
                  <c:v>0.15</c:v>
                </c:pt>
                <c:pt idx="582">
                  <c:v>0.4</c:v>
                </c:pt>
                <c:pt idx="583">
                  <c:v>0.4</c:v>
                </c:pt>
                <c:pt idx="584">
                  <c:v>0.45</c:v>
                </c:pt>
                <c:pt idx="585">
                  <c:v>0.55000000000000004</c:v>
                </c:pt>
                <c:pt idx="586">
                  <c:v>0.4</c:v>
                </c:pt>
                <c:pt idx="587">
                  <c:v>0.15</c:v>
                </c:pt>
                <c:pt idx="588">
                  <c:v>0</c:v>
                </c:pt>
                <c:pt idx="589">
                  <c:v>0.75</c:v>
                </c:pt>
                <c:pt idx="590">
                  <c:v>0</c:v>
                </c:pt>
                <c:pt idx="591">
                  <c:v>0.6</c:v>
                </c:pt>
                <c:pt idx="592">
                  <c:v>0.35</c:v>
                </c:pt>
                <c:pt idx="593">
                  <c:v>0.4</c:v>
                </c:pt>
                <c:pt idx="594">
                  <c:v>0.15</c:v>
                </c:pt>
                <c:pt idx="595">
                  <c:v>0.45</c:v>
                </c:pt>
                <c:pt idx="596">
                  <c:v>0.15</c:v>
                </c:pt>
                <c:pt idx="597">
                  <c:v>0.3</c:v>
                </c:pt>
                <c:pt idx="598">
                  <c:v>0.35</c:v>
                </c:pt>
                <c:pt idx="599">
                  <c:v>0.4</c:v>
                </c:pt>
                <c:pt idx="600">
                  <c:v>0.2</c:v>
                </c:pt>
                <c:pt idx="601">
                  <c:v>0.35</c:v>
                </c:pt>
                <c:pt idx="602">
                  <c:v>0.35</c:v>
                </c:pt>
                <c:pt idx="603">
                  <c:v>0.35</c:v>
                </c:pt>
                <c:pt idx="604">
                  <c:v>0.85</c:v>
                </c:pt>
                <c:pt idx="605">
                  <c:v>0.8</c:v>
                </c:pt>
                <c:pt idx="606">
                  <c:v>0.15</c:v>
                </c:pt>
                <c:pt idx="607">
                  <c:v>0.05</c:v>
                </c:pt>
                <c:pt idx="608">
                  <c:v>0.4</c:v>
                </c:pt>
                <c:pt idx="609">
                  <c:v>0.45</c:v>
                </c:pt>
                <c:pt idx="610">
                  <c:v>0.15</c:v>
                </c:pt>
                <c:pt idx="611">
                  <c:v>0</c:v>
                </c:pt>
                <c:pt idx="612">
                  <c:v>0.8</c:v>
                </c:pt>
                <c:pt idx="613">
                  <c:v>0.35</c:v>
                </c:pt>
                <c:pt idx="614">
                  <c:v>0.3</c:v>
                </c:pt>
                <c:pt idx="615">
                  <c:v>0.35</c:v>
                </c:pt>
                <c:pt idx="616">
                  <c:v>0.4</c:v>
                </c:pt>
                <c:pt idx="617">
                  <c:v>0.6</c:v>
                </c:pt>
                <c:pt idx="618">
                  <c:v>0.8</c:v>
                </c:pt>
                <c:pt idx="619">
                  <c:v>0.6</c:v>
                </c:pt>
                <c:pt idx="620">
                  <c:v>0.6</c:v>
                </c:pt>
                <c:pt idx="621">
                  <c:v>0.7</c:v>
                </c:pt>
                <c:pt idx="622">
                  <c:v>0.55000000000000004</c:v>
                </c:pt>
                <c:pt idx="623">
                  <c:v>0.55000000000000004</c:v>
                </c:pt>
                <c:pt idx="624">
                  <c:v>0.35</c:v>
                </c:pt>
                <c:pt idx="625">
                  <c:v>0.4</c:v>
                </c:pt>
                <c:pt idx="626">
                  <c:v>0.35</c:v>
                </c:pt>
                <c:pt idx="627">
                  <c:v>0</c:v>
                </c:pt>
                <c:pt idx="628">
                  <c:v>0.15</c:v>
                </c:pt>
                <c:pt idx="629">
                  <c:v>0.35</c:v>
                </c:pt>
                <c:pt idx="630">
                  <c:v>0.35</c:v>
                </c:pt>
                <c:pt idx="631">
                  <c:v>0.7</c:v>
                </c:pt>
                <c:pt idx="632">
                  <c:v>0.5</c:v>
                </c:pt>
                <c:pt idx="633">
                  <c:v>0.6</c:v>
                </c:pt>
                <c:pt idx="634">
                  <c:v>0.55000000000000004</c:v>
                </c:pt>
                <c:pt idx="635">
                  <c:v>0.2</c:v>
                </c:pt>
                <c:pt idx="636">
                  <c:v>0.8</c:v>
                </c:pt>
                <c:pt idx="637">
                  <c:v>0.15</c:v>
                </c:pt>
                <c:pt idx="638">
                  <c:v>0.4</c:v>
                </c:pt>
                <c:pt idx="639">
                  <c:v>0.4</c:v>
                </c:pt>
                <c:pt idx="640">
                  <c:v>0.55000000000000004</c:v>
                </c:pt>
                <c:pt idx="641">
                  <c:v>0.5</c:v>
                </c:pt>
                <c:pt idx="642">
                  <c:v>0.6</c:v>
                </c:pt>
                <c:pt idx="643">
                  <c:v>0.5</c:v>
                </c:pt>
                <c:pt idx="644">
                  <c:v>0.3</c:v>
                </c:pt>
                <c:pt idx="645">
                  <c:v>0.5</c:v>
                </c:pt>
                <c:pt idx="646">
                  <c:v>0.2</c:v>
                </c:pt>
                <c:pt idx="647">
                  <c:v>0.25</c:v>
                </c:pt>
                <c:pt idx="648">
                  <c:v>0.15</c:v>
                </c:pt>
                <c:pt idx="649">
                  <c:v>0</c:v>
                </c:pt>
                <c:pt idx="650">
                  <c:v>0.35</c:v>
                </c:pt>
                <c:pt idx="651">
                  <c:v>0.35</c:v>
                </c:pt>
                <c:pt idx="652">
                  <c:v>0.6</c:v>
                </c:pt>
                <c:pt idx="653">
                  <c:v>0.5</c:v>
                </c:pt>
                <c:pt idx="654">
                  <c:v>0.15</c:v>
                </c:pt>
                <c:pt idx="655">
                  <c:v>0.55000000000000004</c:v>
                </c:pt>
                <c:pt idx="656">
                  <c:v>0.7</c:v>
                </c:pt>
                <c:pt idx="657">
                  <c:v>0.35</c:v>
                </c:pt>
                <c:pt idx="658">
                  <c:v>0.8</c:v>
                </c:pt>
                <c:pt idx="659">
                  <c:v>0.35</c:v>
                </c:pt>
                <c:pt idx="660">
                  <c:v>0.5</c:v>
                </c:pt>
                <c:pt idx="661">
                  <c:v>0.6</c:v>
                </c:pt>
                <c:pt idx="662">
                  <c:v>0.35</c:v>
                </c:pt>
                <c:pt idx="663">
                  <c:v>0.35</c:v>
                </c:pt>
                <c:pt idx="664">
                  <c:v>0.35</c:v>
                </c:pt>
                <c:pt idx="665">
                  <c:v>0.5</c:v>
                </c:pt>
                <c:pt idx="666">
                  <c:v>0.5</c:v>
                </c:pt>
                <c:pt idx="667">
                  <c:v>0.7</c:v>
                </c:pt>
                <c:pt idx="668">
                  <c:v>0.15</c:v>
                </c:pt>
                <c:pt idx="669">
                  <c:v>0.75</c:v>
                </c:pt>
                <c:pt idx="670">
                  <c:v>0.35</c:v>
                </c:pt>
                <c:pt idx="671">
                  <c:v>0.6</c:v>
                </c:pt>
                <c:pt idx="672">
                  <c:v>0.15</c:v>
                </c:pt>
                <c:pt idx="673">
                  <c:v>0.55000000000000004</c:v>
                </c:pt>
                <c:pt idx="674">
                  <c:v>0.4</c:v>
                </c:pt>
                <c:pt idx="675">
                  <c:v>0.4</c:v>
                </c:pt>
                <c:pt idx="676">
                  <c:v>0.5</c:v>
                </c:pt>
                <c:pt idx="677">
                  <c:v>0.65</c:v>
                </c:pt>
                <c:pt idx="678">
                  <c:v>0.35</c:v>
                </c:pt>
                <c:pt idx="679">
                  <c:v>0.2</c:v>
                </c:pt>
                <c:pt idx="680">
                  <c:v>0.35</c:v>
                </c:pt>
                <c:pt idx="681">
                  <c:v>0.3</c:v>
                </c:pt>
                <c:pt idx="682">
                  <c:v>0.4</c:v>
                </c:pt>
                <c:pt idx="683">
                  <c:v>0.55000000000000004</c:v>
                </c:pt>
                <c:pt idx="684">
                  <c:v>0.65</c:v>
                </c:pt>
                <c:pt idx="685">
                  <c:v>0.4</c:v>
                </c:pt>
                <c:pt idx="686">
                  <c:v>0.55000000000000004</c:v>
                </c:pt>
                <c:pt idx="687">
                  <c:v>0.15</c:v>
                </c:pt>
                <c:pt idx="688">
                  <c:v>0.55000000000000004</c:v>
                </c:pt>
                <c:pt idx="689">
                  <c:v>0.6</c:v>
                </c:pt>
                <c:pt idx="690">
                  <c:v>0.55000000000000004</c:v>
                </c:pt>
                <c:pt idx="691">
                  <c:v>0.55000000000000004</c:v>
                </c:pt>
                <c:pt idx="692">
                  <c:v>0.3</c:v>
                </c:pt>
                <c:pt idx="693">
                  <c:v>0.15</c:v>
                </c:pt>
                <c:pt idx="694">
                  <c:v>0.2</c:v>
                </c:pt>
                <c:pt idx="695">
                  <c:v>0.45</c:v>
                </c:pt>
                <c:pt idx="696">
                  <c:v>0.6</c:v>
                </c:pt>
                <c:pt idx="697">
                  <c:v>0.15</c:v>
                </c:pt>
                <c:pt idx="698">
                  <c:v>0.15</c:v>
                </c:pt>
                <c:pt idx="699">
                  <c:v>0.25</c:v>
                </c:pt>
                <c:pt idx="700">
                  <c:v>0.15</c:v>
                </c:pt>
                <c:pt idx="701">
                  <c:v>0.05</c:v>
                </c:pt>
                <c:pt idx="702">
                  <c:v>0.05</c:v>
                </c:pt>
                <c:pt idx="703">
                  <c:v>0.3</c:v>
                </c:pt>
                <c:pt idx="704">
                  <c:v>0</c:v>
                </c:pt>
                <c:pt idx="705">
                  <c:v>0.2</c:v>
                </c:pt>
                <c:pt idx="706">
                  <c:v>0.8</c:v>
                </c:pt>
                <c:pt idx="707">
                  <c:v>0.3</c:v>
                </c:pt>
                <c:pt idx="708">
                  <c:v>0.35</c:v>
                </c:pt>
                <c:pt idx="709">
                  <c:v>0.55000000000000004</c:v>
                </c:pt>
                <c:pt idx="710">
                  <c:v>0.05</c:v>
                </c:pt>
                <c:pt idx="711">
                  <c:v>0.55000000000000004</c:v>
                </c:pt>
                <c:pt idx="712">
                  <c:v>0.35</c:v>
                </c:pt>
                <c:pt idx="713">
                  <c:v>0.15</c:v>
                </c:pt>
                <c:pt idx="714">
                  <c:v>0.2</c:v>
                </c:pt>
                <c:pt idx="715">
                  <c:v>0.55000000000000004</c:v>
                </c:pt>
                <c:pt idx="716">
                  <c:v>0.2</c:v>
                </c:pt>
                <c:pt idx="717">
                  <c:v>0.4</c:v>
                </c:pt>
                <c:pt idx="718">
                  <c:v>0.55000000000000004</c:v>
                </c:pt>
                <c:pt idx="719">
                  <c:v>0.3</c:v>
                </c:pt>
                <c:pt idx="720">
                  <c:v>0.5</c:v>
                </c:pt>
                <c:pt idx="721">
                  <c:v>0.15</c:v>
                </c:pt>
                <c:pt idx="722">
                  <c:v>0.35</c:v>
                </c:pt>
                <c:pt idx="723">
                  <c:v>0</c:v>
                </c:pt>
                <c:pt idx="724">
                  <c:v>0.15</c:v>
                </c:pt>
                <c:pt idx="725">
                  <c:v>0.75</c:v>
                </c:pt>
                <c:pt idx="726">
                  <c:v>0.4</c:v>
                </c:pt>
                <c:pt idx="727">
                  <c:v>0.35</c:v>
                </c:pt>
                <c:pt idx="728">
                  <c:v>0</c:v>
                </c:pt>
                <c:pt idx="729">
                  <c:v>0.4</c:v>
                </c:pt>
                <c:pt idx="730">
                  <c:v>0.8</c:v>
                </c:pt>
                <c:pt idx="731">
                  <c:v>0.55000000000000004</c:v>
                </c:pt>
                <c:pt idx="732">
                  <c:v>0.6</c:v>
                </c:pt>
                <c:pt idx="733">
                  <c:v>0.15</c:v>
                </c:pt>
                <c:pt idx="734">
                  <c:v>0.8</c:v>
                </c:pt>
                <c:pt idx="735">
                  <c:v>0.35</c:v>
                </c:pt>
                <c:pt idx="736">
                  <c:v>0</c:v>
                </c:pt>
                <c:pt idx="737">
                  <c:v>0.15</c:v>
                </c:pt>
                <c:pt idx="738">
                  <c:v>0.05</c:v>
                </c:pt>
                <c:pt idx="739">
                  <c:v>0.35</c:v>
                </c:pt>
                <c:pt idx="740">
                  <c:v>0.55000000000000004</c:v>
                </c:pt>
                <c:pt idx="741">
                  <c:v>0</c:v>
                </c:pt>
                <c:pt idx="742">
                  <c:v>0.35</c:v>
                </c:pt>
                <c:pt idx="743">
                  <c:v>0.15</c:v>
                </c:pt>
                <c:pt idx="744">
                  <c:v>0.8</c:v>
                </c:pt>
                <c:pt idx="745">
                  <c:v>0.6</c:v>
                </c:pt>
                <c:pt idx="746">
                  <c:v>0.25</c:v>
                </c:pt>
                <c:pt idx="747">
                  <c:v>0.35</c:v>
                </c:pt>
                <c:pt idx="748">
                  <c:v>0.6</c:v>
                </c:pt>
                <c:pt idx="749">
                  <c:v>0.25</c:v>
                </c:pt>
                <c:pt idx="750">
                  <c:v>0.2</c:v>
                </c:pt>
                <c:pt idx="751">
                  <c:v>0.15</c:v>
                </c:pt>
                <c:pt idx="752">
                  <c:v>0.45</c:v>
                </c:pt>
                <c:pt idx="753">
                  <c:v>0.4</c:v>
                </c:pt>
                <c:pt idx="754">
                  <c:v>0.55000000000000004</c:v>
                </c:pt>
                <c:pt idx="755">
                  <c:v>0</c:v>
                </c:pt>
                <c:pt idx="756">
                  <c:v>0.2</c:v>
                </c:pt>
                <c:pt idx="757">
                  <c:v>0.4</c:v>
                </c:pt>
                <c:pt idx="758">
                  <c:v>0.55000000000000004</c:v>
                </c:pt>
                <c:pt idx="759">
                  <c:v>0.6</c:v>
                </c:pt>
                <c:pt idx="760">
                  <c:v>0.3</c:v>
                </c:pt>
                <c:pt idx="761">
                  <c:v>0.55000000000000004</c:v>
                </c:pt>
                <c:pt idx="762">
                  <c:v>0.75</c:v>
                </c:pt>
                <c:pt idx="763">
                  <c:v>0.3</c:v>
                </c:pt>
                <c:pt idx="764">
                  <c:v>0.4</c:v>
                </c:pt>
                <c:pt idx="765">
                  <c:v>0.15</c:v>
                </c:pt>
                <c:pt idx="766">
                  <c:v>0.6</c:v>
                </c:pt>
                <c:pt idx="767">
                  <c:v>0.6</c:v>
                </c:pt>
                <c:pt idx="768">
                  <c:v>0.5</c:v>
                </c:pt>
                <c:pt idx="769">
                  <c:v>0.35</c:v>
                </c:pt>
                <c:pt idx="770">
                  <c:v>0</c:v>
                </c:pt>
                <c:pt idx="771">
                  <c:v>0.05</c:v>
                </c:pt>
                <c:pt idx="772">
                  <c:v>0.35</c:v>
                </c:pt>
                <c:pt idx="773">
                  <c:v>0.25</c:v>
                </c:pt>
                <c:pt idx="774">
                  <c:v>0.3</c:v>
                </c:pt>
                <c:pt idx="775">
                  <c:v>0</c:v>
                </c:pt>
                <c:pt idx="776">
                  <c:v>0.3</c:v>
                </c:pt>
                <c:pt idx="777">
                  <c:v>0.6</c:v>
                </c:pt>
                <c:pt idx="778">
                  <c:v>0.55000000000000004</c:v>
                </c:pt>
                <c:pt idx="779">
                  <c:v>0.5</c:v>
                </c:pt>
                <c:pt idx="780">
                  <c:v>0.65</c:v>
                </c:pt>
                <c:pt idx="781">
                  <c:v>0.6</c:v>
                </c:pt>
                <c:pt idx="782">
                  <c:v>0.45</c:v>
                </c:pt>
                <c:pt idx="783">
                  <c:v>0.35</c:v>
                </c:pt>
                <c:pt idx="784">
                  <c:v>0.2</c:v>
                </c:pt>
                <c:pt idx="785">
                  <c:v>0.25</c:v>
                </c:pt>
                <c:pt idx="786">
                  <c:v>0.35</c:v>
                </c:pt>
                <c:pt idx="787">
                  <c:v>0.25</c:v>
                </c:pt>
                <c:pt idx="788">
                  <c:v>0.15</c:v>
                </c:pt>
                <c:pt idx="789">
                  <c:v>0.45</c:v>
                </c:pt>
                <c:pt idx="790">
                  <c:v>0</c:v>
                </c:pt>
                <c:pt idx="791">
                  <c:v>0.4</c:v>
                </c:pt>
                <c:pt idx="792">
                  <c:v>0.35</c:v>
                </c:pt>
                <c:pt idx="793">
                  <c:v>0.55000000000000004</c:v>
                </c:pt>
                <c:pt idx="794">
                  <c:v>0.4</c:v>
                </c:pt>
                <c:pt idx="795">
                  <c:v>0.15</c:v>
                </c:pt>
                <c:pt idx="796">
                  <c:v>0.35</c:v>
                </c:pt>
                <c:pt idx="797">
                  <c:v>0.55000000000000004</c:v>
                </c:pt>
                <c:pt idx="798">
                  <c:v>0.75</c:v>
                </c:pt>
                <c:pt idx="799">
                  <c:v>0.3</c:v>
                </c:pt>
                <c:pt idx="800">
                  <c:v>0.6</c:v>
                </c:pt>
                <c:pt idx="801">
                  <c:v>0.3</c:v>
                </c:pt>
                <c:pt idx="802">
                  <c:v>0.4</c:v>
                </c:pt>
                <c:pt idx="803">
                  <c:v>0.15</c:v>
                </c:pt>
                <c:pt idx="804">
                  <c:v>0.4</c:v>
                </c:pt>
                <c:pt idx="805">
                  <c:v>0.35</c:v>
                </c:pt>
                <c:pt idx="806">
                  <c:v>0.45</c:v>
                </c:pt>
                <c:pt idx="807">
                  <c:v>0.15</c:v>
                </c:pt>
                <c:pt idx="808">
                  <c:v>0.15</c:v>
                </c:pt>
                <c:pt idx="809">
                  <c:v>0.45</c:v>
                </c:pt>
                <c:pt idx="810">
                  <c:v>0.2</c:v>
                </c:pt>
                <c:pt idx="811">
                  <c:v>0.25</c:v>
                </c:pt>
                <c:pt idx="812">
                  <c:v>0.25</c:v>
                </c:pt>
                <c:pt idx="813">
                  <c:v>0.25</c:v>
                </c:pt>
                <c:pt idx="814">
                  <c:v>0</c:v>
                </c:pt>
                <c:pt idx="815">
                  <c:v>0.55000000000000004</c:v>
                </c:pt>
                <c:pt idx="816">
                  <c:v>0.45</c:v>
                </c:pt>
                <c:pt idx="817">
                  <c:v>0.2</c:v>
                </c:pt>
                <c:pt idx="818">
                  <c:v>0.15</c:v>
                </c:pt>
                <c:pt idx="819">
                  <c:v>0.8</c:v>
                </c:pt>
                <c:pt idx="820">
                  <c:v>0.15</c:v>
                </c:pt>
                <c:pt idx="821">
                  <c:v>0.25</c:v>
                </c:pt>
                <c:pt idx="822">
                  <c:v>0.35</c:v>
                </c:pt>
                <c:pt idx="823">
                  <c:v>0.6</c:v>
                </c:pt>
                <c:pt idx="824">
                  <c:v>0.35</c:v>
                </c:pt>
                <c:pt idx="825">
                  <c:v>0.7</c:v>
                </c:pt>
                <c:pt idx="826">
                  <c:v>0.2</c:v>
                </c:pt>
                <c:pt idx="827">
                  <c:v>0.3</c:v>
                </c:pt>
                <c:pt idx="828">
                  <c:v>0.15</c:v>
                </c:pt>
                <c:pt idx="829">
                  <c:v>0.6</c:v>
                </c:pt>
                <c:pt idx="830">
                  <c:v>0.5</c:v>
                </c:pt>
                <c:pt idx="831">
                  <c:v>0.35</c:v>
                </c:pt>
                <c:pt idx="832">
                  <c:v>0.15</c:v>
                </c:pt>
                <c:pt idx="833">
                  <c:v>0.15</c:v>
                </c:pt>
                <c:pt idx="834">
                  <c:v>0.55000000000000004</c:v>
                </c:pt>
                <c:pt idx="835">
                  <c:v>0.35</c:v>
                </c:pt>
                <c:pt idx="836">
                  <c:v>0.45</c:v>
                </c:pt>
                <c:pt idx="837">
                  <c:v>0.4</c:v>
                </c:pt>
                <c:pt idx="838">
                  <c:v>0.65</c:v>
                </c:pt>
                <c:pt idx="839">
                  <c:v>0.6</c:v>
                </c:pt>
                <c:pt idx="840">
                  <c:v>0.15</c:v>
                </c:pt>
                <c:pt idx="841">
                  <c:v>0.4</c:v>
                </c:pt>
                <c:pt idx="842">
                  <c:v>0.5</c:v>
                </c:pt>
                <c:pt idx="843">
                  <c:v>0.35</c:v>
                </c:pt>
                <c:pt idx="844">
                  <c:v>0</c:v>
                </c:pt>
                <c:pt idx="845">
                  <c:v>0.5</c:v>
                </c:pt>
                <c:pt idx="846">
                  <c:v>0.3</c:v>
                </c:pt>
                <c:pt idx="847">
                  <c:v>0.4</c:v>
                </c:pt>
                <c:pt idx="848">
                  <c:v>0.15</c:v>
                </c:pt>
                <c:pt idx="849">
                  <c:v>0.55000000000000004</c:v>
                </c:pt>
                <c:pt idx="850">
                  <c:v>0.4</c:v>
                </c:pt>
                <c:pt idx="851">
                  <c:v>0.25</c:v>
                </c:pt>
                <c:pt idx="852">
                  <c:v>0.35</c:v>
                </c:pt>
                <c:pt idx="853">
                  <c:v>0.4</c:v>
                </c:pt>
                <c:pt idx="854">
                  <c:v>0.7</c:v>
                </c:pt>
                <c:pt idx="855">
                  <c:v>0.35</c:v>
                </c:pt>
                <c:pt idx="856">
                  <c:v>0.55000000000000004</c:v>
                </c:pt>
                <c:pt idx="857">
                  <c:v>0.3</c:v>
                </c:pt>
                <c:pt idx="858">
                  <c:v>0</c:v>
                </c:pt>
                <c:pt idx="859">
                  <c:v>0.7</c:v>
                </c:pt>
                <c:pt idx="860">
                  <c:v>0.3</c:v>
                </c:pt>
                <c:pt idx="861">
                  <c:v>0.3</c:v>
                </c:pt>
                <c:pt idx="862">
                  <c:v>0.15</c:v>
                </c:pt>
                <c:pt idx="863">
                  <c:v>0.35</c:v>
                </c:pt>
                <c:pt idx="864">
                  <c:v>0.8</c:v>
                </c:pt>
                <c:pt idx="865">
                  <c:v>0.4</c:v>
                </c:pt>
                <c:pt idx="866">
                  <c:v>0.6</c:v>
                </c:pt>
                <c:pt idx="867">
                  <c:v>0.25</c:v>
                </c:pt>
                <c:pt idx="868">
                  <c:v>0.4</c:v>
                </c:pt>
                <c:pt idx="869">
                  <c:v>0.25</c:v>
                </c:pt>
                <c:pt idx="870">
                  <c:v>0.4</c:v>
                </c:pt>
                <c:pt idx="871">
                  <c:v>0.6</c:v>
                </c:pt>
                <c:pt idx="872">
                  <c:v>0.55000000000000004</c:v>
                </c:pt>
                <c:pt idx="873">
                  <c:v>0.15</c:v>
                </c:pt>
                <c:pt idx="874">
                  <c:v>0.4</c:v>
                </c:pt>
                <c:pt idx="875">
                  <c:v>0.2</c:v>
                </c:pt>
                <c:pt idx="876">
                  <c:v>0.15</c:v>
                </c:pt>
                <c:pt idx="877">
                  <c:v>0.2</c:v>
                </c:pt>
                <c:pt idx="878">
                  <c:v>0.4</c:v>
                </c:pt>
                <c:pt idx="879">
                  <c:v>0.5</c:v>
                </c:pt>
                <c:pt idx="880">
                  <c:v>0.4</c:v>
                </c:pt>
                <c:pt idx="881">
                  <c:v>0.3</c:v>
                </c:pt>
                <c:pt idx="882">
                  <c:v>0.45</c:v>
                </c:pt>
                <c:pt idx="883">
                  <c:v>0.35</c:v>
                </c:pt>
                <c:pt idx="884">
                  <c:v>0.45</c:v>
                </c:pt>
                <c:pt idx="885">
                  <c:v>0.15</c:v>
                </c:pt>
                <c:pt idx="886">
                  <c:v>0.6</c:v>
                </c:pt>
                <c:pt idx="887">
                  <c:v>0.6</c:v>
                </c:pt>
                <c:pt idx="888">
                  <c:v>0.35</c:v>
                </c:pt>
                <c:pt idx="889">
                  <c:v>1</c:v>
                </c:pt>
                <c:pt idx="890">
                  <c:v>0.2</c:v>
                </c:pt>
                <c:pt idx="891">
                  <c:v>0.4</c:v>
                </c:pt>
                <c:pt idx="892">
                  <c:v>0.75</c:v>
                </c:pt>
                <c:pt idx="893">
                  <c:v>0.35</c:v>
                </c:pt>
                <c:pt idx="894">
                  <c:v>0</c:v>
                </c:pt>
                <c:pt idx="895">
                  <c:v>0.6</c:v>
                </c:pt>
                <c:pt idx="896">
                  <c:v>0.25</c:v>
                </c:pt>
                <c:pt idx="897">
                  <c:v>0.15</c:v>
                </c:pt>
                <c:pt idx="898">
                  <c:v>0</c:v>
                </c:pt>
                <c:pt idx="899">
                  <c:v>0.2</c:v>
                </c:pt>
                <c:pt idx="900">
                  <c:v>0.6</c:v>
                </c:pt>
                <c:pt idx="901">
                  <c:v>0.6</c:v>
                </c:pt>
                <c:pt idx="902">
                  <c:v>0.35</c:v>
                </c:pt>
                <c:pt idx="903">
                  <c:v>0.15</c:v>
                </c:pt>
                <c:pt idx="904">
                  <c:v>0</c:v>
                </c:pt>
                <c:pt idx="905">
                  <c:v>0.2</c:v>
                </c:pt>
                <c:pt idx="906">
                  <c:v>0.35</c:v>
                </c:pt>
                <c:pt idx="907">
                  <c:v>0.45</c:v>
                </c:pt>
                <c:pt idx="908">
                  <c:v>0.15</c:v>
                </c:pt>
                <c:pt idx="909">
                  <c:v>0.5</c:v>
                </c:pt>
                <c:pt idx="910">
                  <c:v>0.15</c:v>
                </c:pt>
                <c:pt idx="911">
                  <c:v>0.3</c:v>
                </c:pt>
                <c:pt idx="912">
                  <c:v>0.5</c:v>
                </c:pt>
                <c:pt idx="913">
                  <c:v>0.6</c:v>
                </c:pt>
                <c:pt idx="914">
                  <c:v>0.45</c:v>
                </c:pt>
                <c:pt idx="915">
                  <c:v>0.55000000000000004</c:v>
                </c:pt>
                <c:pt idx="916">
                  <c:v>0.25</c:v>
                </c:pt>
                <c:pt idx="917">
                  <c:v>0.55000000000000004</c:v>
                </c:pt>
                <c:pt idx="918">
                  <c:v>0.65</c:v>
                </c:pt>
                <c:pt idx="919">
                  <c:v>0.25</c:v>
                </c:pt>
                <c:pt idx="920">
                  <c:v>0.45</c:v>
                </c:pt>
                <c:pt idx="921">
                  <c:v>0.5</c:v>
                </c:pt>
                <c:pt idx="922">
                  <c:v>0.5</c:v>
                </c:pt>
                <c:pt idx="923">
                  <c:v>0.4</c:v>
                </c:pt>
                <c:pt idx="924">
                  <c:v>0.3</c:v>
                </c:pt>
                <c:pt idx="925">
                  <c:v>0.75</c:v>
                </c:pt>
                <c:pt idx="926">
                  <c:v>0.05</c:v>
                </c:pt>
                <c:pt idx="927">
                  <c:v>0.6</c:v>
                </c:pt>
                <c:pt idx="928">
                  <c:v>0.2</c:v>
                </c:pt>
                <c:pt idx="929">
                  <c:v>0.3</c:v>
                </c:pt>
                <c:pt idx="930">
                  <c:v>0.6</c:v>
                </c:pt>
                <c:pt idx="931">
                  <c:v>0.3</c:v>
                </c:pt>
                <c:pt idx="932">
                  <c:v>0.55000000000000004</c:v>
                </c:pt>
                <c:pt idx="933">
                  <c:v>0.6</c:v>
                </c:pt>
                <c:pt idx="934">
                  <c:v>0.6</c:v>
                </c:pt>
                <c:pt idx="935">
                  <c:v>0.15</c:v>
                </c:pt>
                <c:pt idx="936">
                  <c:v>0.45</c:v>
                </c:pt>
                <c:pt idx="937">
                  <c:v>0.45</c:v>
                </c:pt>
                <c:pt idx="938">
                  <c:v>0.35</c:v>
                </c:pt>
                <c:pt idx="939">
                  <c:v>0.15</c:v>
                </c:pt>
                <c:pt idx="940">
                  <c:v>0.4</c:v>
                </c:pt>
                <c:pt idx="941">
                  <c:v>0.4</c:v>
                </c:pt>
                <c:pt idx="942">
                  <c:v>0</c:v>
                </c:pt>
                <c:pt idx="943">
                  <c:v>0.45</c:v>
                </c:pt>
                <c:pt idx="944">
                  <c:v>0.05</c:v>
                </c:pt>
                <c:pt idx="945">
                  <c:v>0.4</c:v>
                </c:pt>
                <c:pt idx="946">
                  <c:v>0.4</c:v>
                </c:pt>
                <c:pt idx="947">
                  <c:v>0.85</c:v>
                </c:pt>
                <c:pt idx="948">
                  <c:v>0.6</c:v>
                </c:pt>
                <c:pt idx="949">
                  <c:v>0.35</c:v>
                </c:pt>
                <c:pt idx="950">
                  <c:v>0.4</c:v>
                </c:pt>
                <c:pt idx="951">
                  <c:v>0.45</c:v>
                </c:pt>
                <c:pt idx="952">
                  <c:v>0.55000000000000004</c:v>
                </c:pt>
                <c:pt idx="953">
                  <c:v>0.6</c:v>
                </c:pt>
                <c:pt idx="954">
                  <c:v>0.35</c:v>
                </c:pt>
                <c:pt idx="955">
                  <c:v>0.05</c:v>
                </c:pt>
                <c:pt idx="956">
                  <c:v>0.3</c:v>
                </c:pt>
                <c:pt idx="957">
                  <c:v>0.15</c:v>
                </c:pt>
                <c:pt idx="958">
                  <c:v>0.2</c:v>
                </c:pt>
                <c:pt idx="959">
                  <c:v>0.2</c:v>
                </c:pt>
                <c:pt idx="960">
                  <c:v>0.4</c:v>
                </c:pt>
                <c:pt idx="961">
                  <c:v>0.3</c:v>
                </c:pt>
                <c:pt idx="962">
                  <c:v>0.4</c:v>
                </c:pt>
                <c:pt idx="963">
                  <c:v>0.45</c:v>
                </c:pt>
                <c:pt idx="964">
                  <c:v>0.45</c:v>
                </c:pt>
                <c:pt idx="965">
                  <c:v>0.35</c:v>
                </c:pt>
                <c:pt idx="966">
                  <c:v>0.65</c:v>
                </c:pt>
                <c:pt idx="967">
                  <c:v>0.6</c:v>
                </c:pt>
                <c:pt idx="968">
                  <c:v>0.85</c:v>
                </c:pt>
                <c:pt idx="969">
                  <c:v>0</c:v>
                </c:pt>
                <c:pt idx="970">
                  <c:v>0.15</c:v>
                </c:pt>
                <c:pt idx="971">
                  <c:v>0.45</c:v>
                </c:pt>
                <c:pt idx="972">
                  <c:v>0.15</c:v>
                </c:pt>
                <c:pt idx="973">
                  <c:v>0.15</c:v>
                </c:pt>
                <c:pt idx="974">
                  <c:v>0.15</c:v>
                </c:pt>
                <c:pt idx="975">
                  <c:v>0.55000000000000004</c:v>
                </c:pt>
                <c:pt idx="976">
                  <c:v>0.45</c:v>
                </c:pt>
                <c:pt idx="977">
                  <c:v>0.35</c:v>
                </c:pt>
                <c:pt idx="978">
                  <c:v>0.4</c:v>
                </c:pt>
                <c:pt idx="979">
                  <c:v>0.4</c:v>
                </c:pt>
                <c:pt idx="980">
                  <c:v>0.15</c:v>
                </c:pt>
                <c:pt idx="981">
                  <c:v>0.5</c:v>
                </c:pt>
                <c:pt idx="982">
                  <c:v>0.15</c:v>
                </c:pt>
                <c:pt idx="983">
                  <c:v>0</c:v>
                </c:pt>
                <c:pt idx="984">
                  <c:v>0.4</c:v>
                </c:pt>
                <c:pt idx="985">
                  <c:v>0.55000000000000004</c:v>
                </c:pt>
                <c:pt idx="986">
                  <c:v>0.5</c:v>
                </c:pt>
                <c:pt idx="987">
                  <c:v>0.45</c:v>
                </c:pt>
                <c:pt idx="988">
                  <c:v>0.5</c:v>
                </c:pt>
                <c:pt idx="989">
                  <c:v>0.3</c:v>
                </c:pt>
                <c:pt idx="990">
                  <c:v>0.2</c:v>
                </c:pt>
                <c:pt idx="991">
                  <c:v>0.75</c:v>
                </c:pt>
                <c:pt idx="992">
                  <c:v>0</c:v>
                </c:pt>
                <c:pt idx="993">
                  <c:v>0.55000000000000004</c:v>
                </c:pt>
                <c:pt idx="994">
                  <c:v>0.35</c:v>
                </c:pt>
                <c:pt idx="995">
                  <c:v>0.7</c:v>
                </c:pt>
                <c:pt idx="996">
                  <c:v>0.3</c:v>
                </c:pt>
                <c:pt idx="997">
                  <c:v>0.35</c:v>
                </c:pt>
                <c:pt idx="998">
                  <c:v>0.35</c:v>
                </c:pt>
                <c:pt idx="999">
                  <c:v>0.25</c:v>
                </c:pt>
                <c:pt idx="1000">
                  <c:v>0.6</c:v>
                </c:pt>
                <c:pt idx="1001">
                  <c:v>0.35</c:v>
                </c:pt>
                <c:pt idx="1002">
                  <c:v>0</c:v>
                </c:pt>
                <c:pt idx="1003">
                  <c:v>0.55000000000000004</c:v>
                </c:pt>
                <c:pt idx="1004">
                  <c:v>0.4</c:v>
                </c:pt>
                <c:pt idx="1005">
                  <c:v>0.65</c:v>
                </c:pt>
                <c:pt idx="1006">
                  <c:v>0.6</c:v>
                </c:pt>
                <c:pt idx="1007">
                  <c:v>0.2</c:v>
                </c:pt>
                <c:pt idx="1008">
                  <c:v>0.25</c:v>
                </c:pt>
                <c:pt idx="1009">
                  <c:v>0.4</c:v>
                </c:pt>
                <c:pt idx="1010">
                  <c:v>0.2</c:v>
                </c:pt>
                <c:pt idx="1011">
                  <c:v>0.6</c:v>
                </c:pt>
                <c:pt idx="1012">
                  <c:v>0.35</c:v>
                </c:pt>
                <c:pt idx="1013">
                  <c:v>0.4</c:v>
                </c:pt>
                <c:pt idx="1014">
                  <c:v>0.45</c:v>
                </c:pt>
                <c:pt idx="1015">
                  <c:v>0.4</c:v>
                </c:pt>
                <c:pt idx="1016">
                  <c:v>0.6</c:v>
                </c:pt>
                <c:pt idx="1017">
                  <c:v>0.6</c:v>
                </c:pt>
                <c:pt idx="1018">
                  <c:v>0.55000000000000004</c:v>
                </c:pt>
                <c:pt idx="1019">
                  <c:v>0.6</c:v>
                </c:pt>
                <c:pt idx="1020">
                  <c:v>0.55000000000000004</c:v>
                </c:pt>
                <c:pt idx="1021">
                  <c:v>0.6</c:v>
                </c:pt>
                <c:pt idx="1022">
                  <c:v>0.35</c:v>
                </c:pt>
                <c:pt idx="1023">
                  <c:v>0.6</c:v>
                </c:pt>
                <c:pt idx="1024">
                  <c:v>0.25</c:v>
                </c:pt>
                <c:pt idx="1025">
                  <c:v>0.3</c:v>
                </c:pt>
                <c:pt idx="1026">
                  <c:v>0.2</c:v>
                </c:pt>
                <c:pt idx="1027">
                  <c:v>0.6</c:v>
                </c:pt>
                <c:pt idx="1028">
                  <c:v>0.7</c:v>
                </c:pt>
                <c:pt idx="1029">
                  <c:v>0.15</c:v>
                </c:pt>
                <c:pt idx="1030">
                  <c:v>0.25</c:v>
                </c:pt>
                <c:pt idx="1031">
                  <c:v>0.2</c:v>
                </c:pt>
                <c:pt idx="1032">
                  <c:v>0.75</c:v>
                </c:pt>
                <c:pt idx="1033">
                  <c:v>0.25</c:v>
                </c:pt>
                <c:pt idx="1034">
                  <c:v>0.6</c:v>
                </c:pt>
                <c:pt idx="1035">
                  <c:v>0.4</c:v>
                </c:pt>
                <c:pt idx="1036">
                  <c:v>0.7</c:v>
                </c:pt>
                <c:pt idx="1037">
                  <c:v>0.35</c:v>
                </c:pt>
                <c:pt idx="1038">
                  <c:v>0.4</c:v>
                </c:pt>
                <c:pt idx="1039">
                  <c:v>0.35</c:v>
                </c:pt>
                <c:pt idx="1040">
                  <c:v>0.25</c:v>
                </c:pt>
                <c:pt idx="1041">
                  <c:v>0.25</c:v>
                </c:pt>
                <c:pt idx="1042">
                  <c:v>0.15</c:v>
                </c:pt>
                <c:pt idx="1043">
                  <c:v>0.5</c:v>
                </c:pt>
                <c:pt idx="1044">
                  <c:v>0.4</c:v>
                </c:pt>
                <c:pt idx="1045">
                  <c:v>0.15</c:v>
                </c:pt>
                <c:pt idx="1046">
                  <c:v>0.6</c:v>
                </c:pt>
                <c:pt idx="1047">
                  <c:v>0.4</c:v>
                </c:pt>
                <c:pt idx="1048">
                  <c:v>0.4</c:v>
                </c:pt>
                <c:pt idx="1049">
                  <c:v>0.35</c:v>
                </c:pt>
                <c:pt idx="1050">
                  <c:v>0.4</c:v>
                </c:pt>
                <c:pt idx="1051">
                  <c:v>0.55000000000000004</c:v>
                </c:pt>
                <c:pt idx="1052">
                  <c:v>0.35</c:v>
                </c:pt>
                <c:pt idx="1053">
                  <c:v>0.55000000000000004</c:v>
                </c:pt>
                <c:pt idx="1054">
                  <c:v>0.25</c:v>
                </c:pt>
                <c:pt idx="1055">
                  <c:v>0.7</c:v>
                </c:pt>
                <c:pt idx="1056">
                  <c:v>0.35</c:v>
                </c:pt>
                <c:pt idx="1057">
                  <c:v>0.8</c:v>
                </c:pt>
                <c:pt idx="1058">
                  <c:v>0.8</c:v>
                </c:pt>
                <c:pt idx="1059">
                  <c:v>0.15</c:v>
                </c:pt>
                <c:pt idx="1060">
                  <c:v>0.95</c:v>
                </c:pt>
                <c:pt idx="1061">
                  <c:v>0.4</c:v>
                </c:pt>
                <c:pt idx="1062">
                  <c:v>0.55000000000000004</c:v>
                </c:pt>
                <c:pt idx="1063">
                  <c:v>0</c:v>
                </c:pt>
                <c:pt idx="1064">
                  <c:v>0.15</c:v>
                </c:pt>
                <c:pt idx="1065">
                  <c:v>0.3</c:v>
                </c:pt>
                <c:pt idx="1066">
                  <c:v>0.6</c:v>
                </c:pt>
                <c:pt idx="1067">
                  <c:v>0.5</c:v>
                </c:pt>
                <c:pt idx="1068">
                  <c:v>0.6</c:v>
                </c:pt>
                <c:pt idx="1069">
                  <c:v>0.55000000000000004</c:v>
                </c:pt>
                <c:pt idx="1070">
                  <c:v>0.4</c:v>
                </c:pt>
                <c:pt idx="1071">
                  <c:v>0.4</c:v>
                </c:pt>
                <c:pt idx="1072">
                  <c:v>0.4</c:v>
                </c:pt>
                <c:pt idx="1073">
                  <c:v>0.45</c:v>
                </c:pt>
                <c:pt idx="1074">
                  <c:v>0.3</c:v>
                </c:pt>
                <c:pt idx="1075">
                  <c:v>0</c:v>
                </c:pt>
                <c:pt idx="1076">
                  <c:v>0.2</c:v>
                </c:pt>
                <c:pt idx="1077">
                  <c:v>0.8</c:v>
                </c:pt>
                <c:pt idx="1078">
                  <c:v>0.3</c:v>
                </c:pt>
                <c:pt idx="1079">
                  <c:v>0.45</c:v>
                </c:pt>
                <c:pt idx="1080">
                  <c:v>0.3</c:v>
                </c:pt>
                <c:pt idx="1081">
                  <c:v>0.45</c:v>
                </c:pt>
                <c:pt idx="1082">
                  <c:v>0.35</c:v>
                </c:pt>
                <c:pt idx="1083">
                  <c:v>0.6</c:v>
                </c:pt>
                <c:pt idx="1084">
                  <c:v>0.2</c:v>
                </c:pt>
                <c:pt idx="1085">
                  <c:v>0.4</c:v>
                </c:pt>
                <c:pt idx="1086">
                  <c:v>0.2</c:v>
                </c:pt>
                <c:pt idx="1087">
                  <c:v>0.55000000000000004</c:v>
                </c:pt>
                <c:pt idx="1088">
                  <c:v>0.4</c:v>
                </c:pt>
                <c:pt idx="1089">
                  <c:v>0.35</c:v>
                </c:pt>
                <c:pt idx="1090">
                  <c:v>0.25</c:v>
                </c:pt>
                <c:pt idx="1091">
                  <c:v>0.4</c:v>
                </c:pt>
                <c:pt idx="1092">
                  <c:v>0.15</c:v>
                </c:pt>
                <c:pt idx="1093">
                  <c:v>0.4</c:v>
                </c:pt>
                <c:pt idx="1094">
                  <c:v>0.65</c:v>
                </c:pt>
                <c:pt idx="1095">
                  <c:v>0.55000000000000004</c:v>
                </c:pt>
                <c:pt idx="1096">
                  <c:v>0.2</c:v>
                </c:pt>
                <c:pt idx="1097">
                  <c:v>0.4</c:v>
                </c:pt>
                <c:pt idx="1098">
                  <c:v>0.3</c:v>
                </c:pt>
                <c:pt idx="1099">
                  <c:v>0.5</c:v>
                </c:pt>
                <c:pt idx="1100">
                  <c:v>0.35</c:v>
                </c:pt>
                <c:pt idx="1101">
                  <c:v>0.4</c:v>
                </c:pt>
                <c:pt idx="1102">
                  <c:v>0.5</c:v>
                </c:pt>
                <c:pt idx="1103">
                  <c:v>0.2</c:v>
                </c:pt>
                <c:pt idx="1104">
                  <c:v>0.35</c:v>
                </c:pt>
                <c:pt idx="1105">
                  <c:v>0.8</c:v>
                </c:pt>
                <c:pt idx="1106">
                  <c:v>0.5</c:v>
                </c:pt>
                <c:pt idx="1107">
                  <c:v>0.15</c:v>
                </c:pt>
                <c:pt idx="1108">
                  <c:v>0.4</c:v>
                </c:pt>
                <c:pt idx="1109">
                  <c:v>0.25</c:v>
                </c:pt>
                <c:pt idx="1110">
                  <c:v>0.75</c:v>
                </c:pt>
                <c:pt idx="1111">
                  <c:v>0</c:v>
                </c:pt>
                <c:pt idx="1112">
                  <c:v>0.4</c:v>
                </c:pt>
                <c:pt idx="1113">
                  <c:v>0.6</c:v>
                </c:pt>
                <c:pt idx="1114">
                  <c:v>0.65</c:v>
                </c:pt>
                <c:pt idx="1115">
                  <c:v>0.55000000000000004</c:v>
                </c:pt>
                <c:pt idx="1116">
                  <c:v>0</c:v>
                </c:pt>
                <c:pt idx="1117">
                  <c:v>0.55000000000000004</c:v>
                </c:pt>
                <c:pt idx="1118">
                  <c:v>0.35</c:v>
                </c:pt>
                <c:pt idx="1119">
                  <c:v>0.3</c:v>
                </c:pt>
                <c:pt idx="1120">
                  <c:v>0.6</c:v>
                </c:pt>
                <c:pt idx="1121">
                  <c:v>0.2</c:v>
                </c:pt>
                <c:pt idx="1122">
                  <c:v>0.75</c:v>
                </c:pt>
                <c:pt idx="1123">
                  <c:v>0.5</c:v>
                </c:pt>
                <c:pt idx="1124">
                  <c:v>0.05</c:v>
                </c:pt>
                <c:pt idx="1125">
                  <c:v>0.2</c:v>
                </c:pt>
                <c:pt idx="1126">
                  <c:v>0.15</c:v>
                </c:pt>
                <c:pt idx="1127">
                  <c:v>0.15</c:v>
                </c:pt>
                <c:pt idx="1128">
                  <c:v>0.75</c:v>
                </c:pt>
                <c:pt idx="1129">
                  <c:v>0</c:v>
                </c:pt>
                <c:pt idx="1130">
                  <c:v>0.6</c:v>
                </c:pt>
                <c:pt idx="1131">
                  <c:v>0.4</c:v>
                </c:pt>
                <c:pt idx="1132">
                  <c:v>0.4</c:v>
                </c:pt>
                <c:pt idx="1133">
                  <c:v>0.4</c:v>
                </c:pt>
                <c:pt idx="1134">
                  <c:v>0.35</c:v>
                </c:pt>
                <c:pt idx="1135">
                  <c:v>0.45</c:v>
                </c:pt>
                <c:pt idx="1136">
                  <c:v>0.55000000000000004</c:v>
                </c:pt>
                <c:pt idx="1137">
                  <c:v>0.7</c:v>
                </c:pt>
                <c:pt idx="1138">
                  <c:v>0.4</c:v>
                </c:pt>
                <c:pt idx="1139">
                  <c:v>0.35</c:v>
                </c:pt>
                <c:pt idx="1140">
                  <c:v>0.55000000000000004</c:v>
                </c:pt>
                <c:pt idx="1141">
                  <c:v>0.8</c:v>
                </c:pt>
                <c:pt idx="1142">
                  <c:v>0.55000000000000004</c:v>
                </c:pt>
                <c:pt idx="1143">
                  <c:v>0.6</c:v>
                </c:pt>
                <c:pt idx="1144">
                  <c:v>0.4</c:v>
                </c:pt>
                <c:pt idx="1145">
                  <c:v>0.3</c:v>
                </c:pt>
                <c:pt idx="1146">
                  <c:v>0.2</c:v>
                </c:pt>
                <c:pt idx="1147">
                  <c:v>0.6</c:v>
                </c:pt>
                <c:pt idx="1148">
                  <c:v>0.65</c:v>
                </c:pt>
                <c:pt idx="1149">
                  <c:v>0.4</c:v>
                </c:pt>
                <c:pt idx="1150">
                  <c:v>0.6</c:v>
                </c:pt>
                <c:pt idx="1151">
                  <c:v>0.8</c:v>
                </c:pt>
                <c:pt idx="1152">
                  <c:v>0.15</c:v>
                </c:pt>
                <c:pt idx="1153">
                  <c:v>0.5</c:v>
                </c:pt>
                <c:pt idx="1154">
                  <c:v>0</c:v>
                </c:pt>
                <c:pt idx="1155">
                  <c:v>0.15</c:v>
                </c:pt>
                <c:pt idx="1156">
                  <c:v>0.25</c:v>
                </c:pt>
                <c:pt idx="1157">
                  <c:v>0.15</c:v>
                </c:pt>
                <c:pt idx="1158">
                  <c:v>0.35</c:v>
                </c:pt>
                <c:pt idx="1159">
                  <c:v>0.55000000000000004</c:v>
                </c:pt>
                <c:pt idx="1160">
                  <c:v>0.15</c:v>
                </c:pt>
                <c:pt idx="1161">
                  <c:v>0.15</c:v>
                </c:pt>
                <c:pt idx="1162">
                  <c:v>0.3</c:v>
                </c:pt>
                <c:pt idx="1163">
                  <c:v>0.85</c:v>
                </c:pt>
                <c:pt idx="1164">
                  <c:v>0.35</c:v>
                </c:pt>
                <c:pt idx="1165">
                  <c:v>0.5</c:v>
                </c:pt>
                <c:pt idx="1166">
                  <c:v>0</c:v>
                </c:pt>
                <c:pt idx="1167">
                  <c:v>0.7</c:v>
                </c:pt>
                <c:pt idx="1168">
                  <c:v>0.5</c:v>
                </c:pt>
                <c:pt idx="1169">
                  <c:v>0.35</c:v>
                </c:pt>
                <c:pt idx="1170">
                  <c:v>0.35</c:v>
                </c:pt>
                <c:pt idx="1171">
                  <c:v>0.95</c:v>
                </c:pt>
                <c:pt idx="1172">
                  <c:v>0.15</c:v>
                </c:pt>
                <c:pt idx="1173">
                  <c:v>0.45</c:v>
                </c:pt>
                <c:pt idx="1174">
                  <c:v>0.15</c:v>
                </c:pt>
                <c:pt idx="1175">
                  <c:v>0.4</c:v>
                </c:pt>
                <c:pt idx="1176">
                  <c:v>0.45</c:v>
                </c:pt>
                <c:pt idx="1177">
                  <c:v>0.25</c:v>
                </c:pt>
                <c:pt idx="1178">
                  <c:v>0.15</c:v>
                </c:pt>
                <c:pt idx="1179">
                  <c:v>0.45</c:v>
                </c:pt>
                <c:pt idx="1180">
                  <c:v>0.6</c:v>
                </c:pt>
                <c:pt idx="1181">
                  <c:v>0.15</c:v>
                </c:pt>
                <c:pt idx="1182">
                  <c:v>0.15</c:v>
                </c:pt>
                <c:pt idx="1183">
                  <c:v>0.25</c:v>
                </c:pt>
                <c:pt idx="1184">
                  <c:v>0.2</c:v>
                </c:pt>
                <c:pt idx="1185">
                  <c:v>0.05</c:v>
                </c:pt>
                <c:pt idx="1186">
                  <c:v>0.35</c:v>
                </c:pt>
                <c:pt idx="1187">
                  <c:v>0.15</c:v>
                </c:pt>
                <c:pt idx="1188">
                  <c:v>0.95</c:v>
                </c:pt>
                <c:pt idx="1189">
                  <c:v>0.15</c:v>
                </c:pt>
                <c:pt idx="1190">
                  <c:v>0.6</c:v>
                </c:pt>
                <c:pt idx="1191">
                  <c:v>0.35</c:v>
                </c:pt>
                <c:pt idx="1192">
                  <c:v>0.75</c:v>
                </c:pt>
                <c:pt idx="1193">
                  <c:v>0.4</c:v>
                </c:pt>
                <c:pt idx="1194">
                  <c:v>0.45</c:v>
                </c:pt>
                <c:pt idx="1195">
                  <c:v>0</c:v>
                </c:pt>
                <c:pt idx="1196">
                  <c:v>0.15</c:v>
                </c:pt>
                <c:pt idx="1197">
                  <c:v>0.4</c:v>
                </c:pt>
                <c:pt idx="1198">
                  <c:v>0.3</c:v>
                </c:pt>
                <c:pt idx="1199">
                  <c:v>0.55000000000000004</c:v>
                </c:pt>
                <c:pt idx="1200">
                  <c:v>0.3</c:v>
                </c:pt>
                <c:pt idx="1201">
                  <c:v>0.3</c:v>
                </c:pt>
                <c:pt idx="1202">
                  <c:v>0.35</c:v>
                </c:pt>
                <c:pt idx="1203">
                  <c:v>0.2</c:v>
                </c:pt>
                <c:pt idx="1204">
                  <c:v>0.35</c:v>
                </c:pt>
                <c:pt idx="1205">
                  <c:v>0.4</c:v>
                </c:pt>
                <c:pt idx="1206">
                  <c:v>0.2</c:v>
                </c:pt>
                <c:pt idx="1207">
                  <c:v>0.6</c:v>
                </c:pt>
                <c:pt idx="1208">
                  <c:v>0.35</c:v>
                </c:pt>
                <c:pt idx="1209">
                  <c:v>0</c:v>
                </c:pt>
                <c:pt idx="1210">
                  <c:v>0.6</c:v>
                </c:pt>
                <c:pt idx="1211">
                  <c:v>0.2</c:v>
                </c:pt>
                <c:pt idx="1212">
                  <c:v>0.4</c:v>
                </c:pt>
                <c:pt idx="1213">
                  <c:v>0.3</c:v>
                </c:pt>
                <c:pt idx="1214">
                  <c:v>0.2</c:v>
                </c:pt>
                <c:pt idx="1215">
                  <c:v>0.5</c:v>
                </c:pt>
                <c:pt idx="1216">
                  <c:v>0.2</c:v>
                </c:pt>
                <c:pt idx="1217">
                  <c:v>0.15</c:v>
                </c:pt>
                <c:pt idx="1218">
                  <c:v>0.05</c:v>
                </c:pt>
                <c:pt idx="1219">
                  <c:v>0.15</c:v>
                </c:pt>
                <c:pt idx="1220">
                  <c:v>0.4</c:v>
                </c:pt>
                <c:pt idx="1221">
                  <c:v>0.25</c:v>
                </c:pt>
                <c:pt idx="1222">
                  <c:v>0.15</c:v>
                </c:pt>
                <c:pt idx="1223">
                  <c:v>0.25</c:v>
                </c:pt>
                <c:pt idx="1224">
                  <c:v>0.15</c:v>
                </c:pt>
                <c:pt idx="1225">
                  <c:v>0.3</c:v>
                </c:pt>
                <c:pt idx="1226">
                  <c:v>0.55000000000000004</c:v>
                </c:pt>
                <c:pt idx="1227">
                  <c:v>0.35</c:v>
                </c:pt>
                <c:pt idx="1228">
                  <c:v>0.4</c:v>
                </c:pt>
                <c:pt idx="1229">
                  <c:v>0.6</c:v>
                </c:pt>
                <c:pt idx="1230">
                  <c:v>0.6</c:v>
                </c:pt>
                <c:pt idx="1231">
                  <c:v>0.4</c:v>
                </c:pt>
                <c:pt idx="1232">
                  <c:v>0</c:v>
                </c:pt>
                <c:pt idx="1233">
                  <c:v>0.55000000000000004</c:v>
                </c:pt>
                <c:pt idx="1234">
                  <c:v>0.6</c:v>
                </c:pt>
                <c:pt idx="1235">
                  <c:v>0.35</c:v>
                </c:pt>
                <c:pt idx="1236">
                  <c:v>0.75</c:v>
                </c:pt>
                <c:pt idx="1237">
                  <c:v>0.45</c:v>
                </c:pt>
                <c:pt idx="1238">
                  <c:v>0.6</c:v>
                </c:pt>
                <c:pt idx="1239">
                  <c:v>0.35</c:v>
                </c:pt>
                <c:pt idx="1240">
                  <c:v>0.35</c:v>
                </c:pt>
                <c:pt idx="1241">
                  <c:v>0.2</c:v>
                </c:pt>
                <c:pt idx="1242">
                  <c:v>0.7</c:v>
                </c:pt>
                <c:pt idx="1243">
                  <c:v>0</c:v>
                </c:pt>
                <c:pt idx="1244">
                  <c:v>0.4</c:v>
                </c:pt>
                <c:pt idx="1245">
                  <c:v>0.35</c:v>
                </c:pt>
                <c:pt idx="1246">
                  <c:v>0.35</c:v>
                </c:pt>
                <c:pt idx="1247">
                  <c:v>0.2</c:v>
                </c:pt>
                <c:pt idx="1248">
                  <c:v>0.35</c:v>
                </c:pt>
                <c:pt idx="1249">
                  <c:v>0.6</c:v>
                </c:pt>
                <c:pt idx="1250">
                  <c:v>0.3</c:v>
                </c:pt>
                <c:pt idx="1251">
                  <c:v>0.25</c:v>
                </c:pt>
                <c:pt idx="1252">
                  <c:v>0.3</c:v>
                </c:pt>
                <c:pt idx="1253">
                  <c:v>0.6</c:v>
                </c:pt>
                <c:pt idx="1254">
                  <c:v>0.15</c:v>
                </c:pt>
                <c:pt idx="1255">
                  <c:v>0.8</c:v>
                </c:pt>
                <c:pt idx="1256">
                  <c:v>0.6</c:v>
                </c:pt>
                <c:pt idx="1257">
                  <c:v>0.2</c:v>
                </c:pt>
                <c:pt idx="1258">
                  <c:v>0.4</c:v>
                </c:pt>
                <c:pt idx="1259">
                  <c:v>0.15</c:v>
                </c:pt>
                <c:pt idx="1260">
                  <c:v>0.6</c:v>
                </c:pt>
                <c:pt idx="1261">
                  <c:v>0.5</c:v>
                </c:pt>
                <c:pt idx="1262">
                  <c:v>0.3</c:v>
                </c:pt>
                <c:pt idx="1263">
                  <c:v>0.8</c:v>
                </c:pt>
                <c:pt idx="1264">
                  <c:v>0.25</c:v>
                </c:pt>
                <c:pt idx="1265">
                  <c:v>0.6</c:v>
                </c:pt>
                <c:pt idx="1266">
                  <c:v>0.4</c:v>
                </c:pt>
                <c:pt idx="1267">
                  <c:v>0.3</c:v>
                </c:pt>
                <c:pt idx="1268">
                  <c:v>0.55000000000000004</c:v>
                </c:pt>
                <c:pt idx="1269">
                  <c:v>0.35</c:v>
                </c:pt>
                <c:pt idx="1270">
                  <c:v>0.15</c:v>
                </c:pt>
                <c:pt idx="1271">
                  <c:v>0.6</c:v>
                </c:pt>
                <c:pt idx="1272">
                  <c:v>0.15</c:v>
                </c:pt>
                <c:pt idx="1273">
                  <c:v>0.55000000000000004</c:v>
                </c:pt>
                <c:pt idx="1274">
                  <c:v>0.4</c:v>
                </c:pt>
                <c:pt idx="1275">
                  <c:v>0.2</c:v>
                </c:pt>
                <c:pt idx="1276">
                  <c:v>0.6</c:v>
                </c:pt>
                <c:pt idx="1277">
                  <c:v>0.15</c:v>
                </c:pt>
                <c:pt idx="1278">
                  <c:v>0.45</c:v>
                </c:pt>
                <c:pt idx="1279">
                  <c:v>0.75</c:v>
                </c:pt>
                <c:pt idx="1280">
                  <c:v>0.6</c:v>
                </c:pt>
                <c:pt idx="1281">
                  <c:v>0.35</c:v>
                </c:pt>
                <c:pt idx="1282">
                  <c:v>0.45</c:v>
                </c:pt>
                <c:pt idx="1283">
                  <c:v>0.15</c:v>
                </c:pt>
                <c:pt idx="1284">
                  <c:v>0</c:v>
                </c:pt>
                <c:pt idx="1285">
                  <c:v>0.45</c:v>
                </c:pt>
                <c:pt idx="1286">
                  <c:v>0.6</c:v>
                </c:pt>
                <c:pt idx="1287">
                  <c:v>0.8</c:v>
                </c:pt>
                <c:pt idx="1288">
                  <c:v>0.35</c:v>
                </c:pt>
                <c:pt idx="1289">
                  <c:v>0.6</c:v>
                </c:pt>
                <c:pt idx="1290">
                  <c:v>0.6</c:v>
                </c:pt>
                <c:pt idx="1291">
                  <c:v>0.6</c:v>
                </c:pt>
                <c:pt idx="1292">
                  <c:v>0.15</c:v>
                </c:pt>
                <c:pt idx="1293">
                  <c:v>0.55000000000000004</c:v>
                </c:pt>
                <c:pt idx="1294">
                  <c:v>0.65</c:v>
                </c:pt>
                <c:pt idx="1295">
                  <c:v>0.2</c:v>
                </c:pt>
                <c:pt idx="1296">
                  <c:v>0.2</c:v>
                </c:pt>
                <c:pt idx="1297">
                  <c:v>0.55000000000000004</c:v>
                </c:pt>
                <c:pt idx="1298">
                  <c:v>0.25</c:v>
                </c:pt>
                <c:pt idx="1299">
                  <c:v>0</c:v>
                </c:pt>
                <c:pt idx="1300">
                  <c:v>0.2</c:v>
                </c:pt>
                <c:pt idx="1301">
                  <c:v>0.7</c:v>
                </c:pt>
                <c:pt idx="1302">
                  <c:v>0.35</c:v>
                </c:pt>
                <c:pt idx="1303">
                  <c:v>0.45</c:v>
                </c:pt>
                <c:pt idx="1304">
                  <c:v>0.65</c:v>
                </c:pt>
                <c:pt idx="1305">
                  <c:v>0.2</c:v>
                </c:pt>
                <c:pt idx="1306">
                  <c:v>0.45</c:v>
                </c:pt>
                <c:pt idx="1307">
                  <c:v>0.4</c:v>
                </c:pt>
                <c:pt idx="1308">
                  <c:v>0.7</c:v>
                </c:pt>
                <c:pt idx="1309">
                  <c:v>0.15</c:v>
                </c:pt>
                <c:pt idx="1310">
                  <c:v>0.35</c:v>
                </c:pt>
                <c:pt idx="1311">
                  <c:v>0.55000000000000004</c:v>
                </c:pt>
                <c:pt idx="1312">
                  <c:v>0.4</c:v>
                </c:pt>
                <c:pt idx="1313">
                  <c:v>0.75</c:v>
                </c:pt>
                <c:pt idx="1314">
                  <c:v>0.2</c:v>
                </c:pt>
                <c:pt idx="1315">
                  <c:v>0.4</c:v>
                </c:pt>
                <c:pt idx="1316">
                  <c:v>0.4</c:v>
                </c:pt>
                <c:pt idx="1317">
                  <c:v>0.5</c:v>
                </c:pt>
                <c:pt idx="1318">
                  <c:v>0.15</c:v>
                </c:pt>
                <c:pt idx="1319">
                  <c:v>0.15</c:v>
                </c:pt>
                <c:pt idx="1320">
                  <c:v>0.35</c:v>
                </c:pt>
                <c:pt idx="1321">
                  <c:v>0.35</c:v>
                </c:pt>
                <c:pt idx="1322">
                  <c:v>0.2</c:v>
                </c:pt>
                <c:pt idx="1323">
                  <c:v>0.15</c:v>
                </c:pt>
                <c:pt idx="1324">
                  <c:v>0.15</c:v>
                </c:pt>
                <c:pt idx="1325">
                  <c:v>0.15</c:v>
                </c:pt>
                <c:pt idx="1326">
                  <c:v>0.6</c:v>
                </c:pt>
                <c:pt idx="1327">
                  <c:v>0.45</c:v>
                </c:pt>
                <c:pt idx="1328">
                  <c:v>0.4</c:v>
                </c:pt>
                <c:pt idx="1329">
                  <c:v>0.4</c:v>
                </c:pt>
                <c:pt idx="1330">
                  <c:v>0.25</c:v>
                </c:pt>
                <c:pt idx="1331">
                  <c:v>0.3</c:v>
                </c:pt>
                <c:pt idx="1332">
                  <c:v>0.5</c:v>
                </c:pt>
                <c:pt idx="1333">
                  <c:v>0.25</c:v>
                </c:pt>
                <c:pt idx="1334">
                  <c:v>0.65</c:v>
                </c:pt>
                <c:pt idx="1335">
                  <c:v>0.15</c:v>
                </c:pt>
                <c:pt idx="1336">
                  <c:v>0.35</c:v>
                </c:pt>
                <c:pt idx="1337">
                  <c:v>0.6</c:v>
                </c:pt>
                <c:pt idx="1338">
                  <c:v>0.55000000000000004</c:v>
                </c:pt>
                <c:pt idx="1339">
                  <c:v>0.55000000000000004</c:v>
                </c:pt>
                <c:pt idx="1340">
                  <c:v>0.5</c:v>
                </c:pt>
                <c:pt idx="1341">
                  <c:v>0.35</c:v>
                </c:pt>
                <c:pt idx="1342">
                  <c:v>0.15</c:v>
                </c:pt>
                <c:pt idx="1343">
                  <c:v>0.4</c:v>
                </c:pt>
                <c:pt idx="1344">
                  <c:v>0.55000000000000004</c:v>
                </c:pt>
                <c:pt idx="1345">
                  <c:v>0.55000000000000004</c:v>
                </c:pt>
                <c:pt idx="1346">
                  <c:v>0.55000000000000004</c:v>
                </c:pt>
                <c:pt idx="1347">
                  <c:v>0.55000000000000004</c:v>
                </c:pt>
                <c:pt idx="1348">
                  <c:v>0.5</c:v>
                </c:pt>
                <c:pt idx="1349">
                  <c:v>0.7</c:v>
                </c:pt>
                <c:pt idx="1350">
                  <c:v>0.55000000000000004</c:v>
                </c:pt>
                <c:pt idx="1351">
                  <c:v>0</c:v>
                </c:pt>
                <c:pt idx="1352">
                  <c:v>0.6</c:v>
                </c:pt>
                <c:pt idx="1353">
                  <c:v>0.55000000000000004</c:v>
                </c:pt>
                <c:pt idx="1354">
                  <c:v>0.35</c:v>
                </c:pt>
                <c:pt idx="1355">
                  <c:v>0.6</c:v>
                </c:pt>
                <c:pt idx="1356">
                  <c:v>0.4</c:v>
                </c:pt>
                <c:pt idx="1357">
                  <c:v>0.3</c:v>
                </c:pt>
                <c:pt idx="1358">
                  <c:v>0.15</c:v>
                </c:pt>
                <c:pt idx="1359">
                  <c:v>0.35</c:v>
                </c:pt>
                <c:pt idx="1360">
                  <c:v>0.55000000000000004</c:v>
                </c:pt>
                <c:pt idx="1361">
                  <c:v>0.2</c:v>
                </c:pt>
                <c:pt idx="1362">
                  <c:v>0.35</c:v>
                </c:pt>
                <c:pt idx="1363">
                  <c:v>0.55000000000000004</c:v>
                </c:pt>
                <c:pt idx="1364">
                  <c:v>0.15</c:v>
                </c:pt>
                <c:pt idx="1365">
                  <c:v>0.4</c:v>
                </c:pt>
                <c:pt idx="1366">
                  <c:v>0.35</c:v>
                </c:pt>
                <c:pt idx="1367">
                  <c:v>0.8</c:v>
                </c:pt>
                <c:pt idx="1368">
                  <c:v>0.35</c:v>
                </c:pt>
                <c:pt idx="1369">
                  <c:v>0.15</c:v>
                </c:pt>
                <c:pt idx="1370">
                  <c:v>0.4</c:v>
                </c:pt>
                <c:pt idx="1371">
                  <c:v>0.4</c:v>
                </c:pt>
                <c:pt idx="1372">
                  <c:v>0.65</c:v>
                </c:pt>
                <c:pt idx="1373">
                  <c:v>0.55000000000000004</c:v>
                </c:pt>
                <c:pt idx="1374">
                  <c:v>0.35</c:v>
                </c:pt>
                <c:pt idx="1375">
                  <c:v>0.5</c:v>
                </c:pt>
                <c:pt idx="1376">
                  <c:v>0.35</c:v>
                </c:pt>
                <c:pt idx="1377">
                  <c:v>0.2</c:v>
                </c:pt>
                <c:pt idx="1378">
                  <c:v>0.5</c:v>
                </c:pt>
                <c:pt idx="1379">
                  <c:v>0.6</c:v>
                </c:pt>
                <c:pt idx="1380">
                  <c:v>0.8</c:v>
                </c:pt>
                <c:pt idx="1381">
                  <c:v>0.35</c:v>
                </c:pt>
                <c:pt idx="1382">
                  <c:v>0.55000000000000004</c:v>
                </c:pt>
                <c:pt idx="1383">
                  <c:v>0.6</c:v>
                </c:pt>
                <c:pt idx="1384">
                  <c:v>0.4</c:v>
                </c:pt>
                <c:pt idx="1385">
                  <c:v>0.2</c:v>
                </c:pt>
                <c:pt idx="1386">
                  <c:v>0.65</c:v>
                </c:pt>
                <c:pt idx="1387">
                  <c:v>0.8</c:v>
                </c:pt>
                <c:pt idx="1388">
                  <c:v>0</c:v>
                </c:pt>
                <c:pt idx="1389">
                  <c:v>0.45</c:v>
                </c:pt>
                <c:pt idx="1390">
                  <c:v>0.35</c:v>
                </c:pt>
                <c:pt idx="1391">
                  <c:v>0.8</c:v>
                </c:pt>
                <c:pt idx="1392">
                  <c:v>0.3</c:v>
                </c:pt>
                <c:pt idx="1393">
                  <c:v>0.15</c:v>
                </c:pt>
                <c:pt idx="1394">
                  <c:v>0</c:v>
                </c:pt>
                <c:pt idx="1395">
                  <c:v>0.5</c:v>
                </c:pt>
                <c:pt idx="1396">
                  <c:v>0.8</c:v>
                </c:pt>
                <c:pt idx="1397">
                  <c:v>0.55000000000000004</c:v>
                </c:pt>
                <c:pt idx="1398">
                  <c:v>0.15</c:v>
                </c:pt>
                <c:pt idx="1399">
                  <c:v>0.2</c:v>
                </c:pt>
                <c:pt idx="1400">
                  <c:v>0.55000000000000004</c:v>
                </c:pt>
                <c:pt idx="1401">
                  <c:v>0.4</c:v>
                </c:pt>
                <c:pt idx="1402">
                  <c:v>0.3</c:v>
                </c:pt>
                <c:pt idx="1403">
                  <c:v>0.5</c:v>
                </c:pt>
                <c:pt idx="1404">
                  <c:v>0.15</c:v>
                </c:pt>
                <c:pt idx="1405">
                  <c:v>0</c:v>
                </c:pt>
                <c:pt idx="1406">
                  <c:v>0.55000000000000004</c:v>
                </c:pt>
                <c:pt idx="1407">
                  <c:v>0.55000000000000004</c:v>
                </c:pt>
                <c:pt idx="1408">
                  <c:v>0.15</c:v>
                </c:pt>
                <c:pt idx="1409">
                  <c:v>0.2</c:v>
                </c:pt>
                <c:pt idx="1410">
                  <c:v>0.65</c:v>
                </c:pt>
                <c:pt idx="1411">
                  <c:v>0.4</c:v>
                </c:pt>
                <c:pt idx="1412">
                  <c:v>0.6</c:v>
                </c:pt>
                <c:pt idx="1413">
                  <c:v>0.5</c:v>
                </c:pt>
                <c:pt idx="1414">
                  <c:v>0.25</c:v>
                </c:pt>
                <c:pt idx="1415">
                  <c:v>0.55000000000000004</c:v>
                </c:pt>
                <c:pt idx="1416">
                  <c:v>0.45</c:v>
                </c:pt>
                <c:pt idx="1417">
                  <c:v>0.35</c:v>
                </c:pt>
                <c:pt idx="1418">
                  <c:v>0.4</c:v>
                </c:pt>
                <c:pt idx="1419">
                  <c:v>0.75</c:v>
                </c:pt>
                <c:pt idx="1420">
                  <c:v>0.15</c:v>
                </c:pt>
                <c:pt idx="1421">
                  <c:v>0.5</c:v>
                </c:pt>
                <c:pt idx="1422">
                  <c:v>0.3</c:v>
                </c:pt>
                <c:pt idx="1423">
                  <c:v>0.15</c:v>
                </c:pt>
                <c:pt idx="1424">
                  <c:v>0.35</c:v>
                </c:pt>
                <c:pt idx="1425">
                  <c:v>0.55000000000000004</c:v>
                </c:pt>
                <c:pt idx="1426">
                  <c:v>0.4</c:v>
                </c:pt>
                <c:pt idx="1427">
                  <c:v>0.55000000000000004</c:v>
                </c:pt>
                <c:pt idx="1428">
                  <c:v>0.6</c:v>
                </c:pt>
                <c:pt idx="1429">
                  <c:v>0.35</c:v>
                </c:pt>
                <c:pt idx="1430">
                  <c:v>0.2</c:v>
                </c:pt>
                <c:pt idx="1431">
                  <c:v>0.05</c:v>
                </c:pt>
                <c:pt idx="1432">
                  <c:v>0.2</c:v>
                </c:pt>
                <c:pt idx="1433">
                  <c:v>0.7</c:v>
                </c:pt>
                <c:pt idx="1434">
                  <c:v>0.55000000000000004</c:v>
                </c:pt>
                <c:pt idx="1435">
                  <c:v>0.5</c:v>
                </c:pt>
                <c:pt idx="1436">
                  <c:v>0.55000000000000004</c:v>
                </c:pt>
                <c:pt idx="1437">
                  <c:v>0.2</c:v>
                </c:pt>
                <c:pt idx="1438">
                  <c:v>0.6</c:v>
                </c:pt>
                <c:pt idx="1439">
                  <c:v>0.2</c:v>
                </c:pt>
                <c:pt idx="1440">
                  <c:v>0.4</c:v>
                </c:pt>
                <c:pt idx="1441">
                  <c:v>0.35</c:v>
                </c:pt>
                <c:pt idx="1442">
                  <c:v>0.5</c:v>
                </c:pt>
                <c:pt idx="1443">
                  <c:v>0.4</c:v>
                </c:pt>
                <c:pt idx="1444">
                  <c:v>0.4</c:v>
                </c:pt>
                <c:pt idx="1445">
                  <c:v>0.45</c:v>
                </c:pt>
                <c:pt idx="1446">
                  <c:v>0</c:v>
                </c:pt>
                <c:pt idx="1447">
                  <c:v>0.4</c:v>
                </c:pt>
                <c:pt idx="1448">
                  <c:v>0.25</c:v>
                </c:pt>
                <c:pt idx="1449">
                  <c:v>0.4</c:v>
                </c:pt>
                <c:pt idx="1450">
                  <c:v>0.15</c:v>
                </c:pt>
                <c:pt idx="1451">
                  <c:v>0.35</c:v>
                </c:pt>
                <c:pt idx="1452">
                  <c:v>0.2</c:v>
                </c:pt>
                <c:pt idx="1453">
                  <c:v>0.4</c:v>
                </c:pt>
                <c:pt idx="1454">
                  <c:v>0.15</c:v>
                </c:pt>
                <c:pt idx="1455">
                  <c:v>0.15</c:v>
                </c:pt>
                <c:pt idx="1456">
                  <c:v>0.3</c:v>
                </c:pt>
                <c:pt idx="1457">
                  <c:v>0.15</c:v>
                </c:pt>
                <c:pt idx="1458">
                  <c:v>0.15</c:v>
                </c:pt>
                <c:pt idx="1459">
                  <c:v>0.55000000000000004</c:v>
                </c:pt>
                <c:pt idx="1460">
                  <c:v>0.6</c:v>
                </c:pt>
                <c:pt idx="1461">
                  <c:v>0.4</c:v>
                </c:pt>
                <c:pt idx="1462">
                  <c:v>0.45</c:v>
                </c:pt>
                <c:pt idx="1463">
                  <c:v>0.45</c:v>
                </c:pt>
                <c:pt idx="1464">
                  <c:v>0.15</c:v>
                </c:pt>
                <c:pt idx="1465">
                  <c:v>0.15</c:v>
                </c:pt>
                <c:pt idx="1466">
                  <c:v>0.25</c:v>
                </c:pt>
                <c:pt idx="1467">
                  <c:v>0.75</c:v>
                </c:pt>
                <c:pt idx="1468">
                  <c:v>0.6</c:v>
                </c:pt>
                <c:pt idx="1469">
                  <c:v>0.35</c:v>
                </c:pt>
              </c:numCache>
            </c:numRef>
          </c:yVal>
          <c:smooth val="0"/>
          <c:extLst>
            <c:ext xmlns:c16="http://schemas.microsoft.com/office/drawing/2014/chart" uri="{C3380CC4-5D6E-409C-BE32-E72D297353CC}">
              <c16:uniqueId val="{00000000-E101-42EB-947A-22DA660657F6}"/>
            </c:ext>
          </c:extLst>
        </c:ser>
        <c:dLbls>
          <c:showLegendKey val="0"/>
          <c:showVal val="0"/>
          <c:showCatName val="0"/>
          <c:showSerName val="0"/>
          <c:showPercent val="0"/>
          <c:showBubbleSize val="0"/>
        </c:dLbls>
        <c:axId val="921521672"/>
        <c:axId val="921532936"/>
      </c:scatterChart>
      <c:valAx>
        <c:axId val="9215216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32936"/>
        <c:crosses val="autoZero"/>
        <c:crossBetween val="midCat"/>
      </c:valAx>
      <c:valAx>
        <c:axId val="92153293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216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[WA_Fn-UseC_-HR-Employee-Attrition.xlsx]Compensation&amp;Pay!PivotTable20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'Compensation&amp;Pay'!$D$33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'Compensation&amp;Pay'!$C$34:$C$74</c:f>
              <c:strCach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Cache>
            </c:strRef>
          </c:cat>
          <c:val>
            <c:numRef>
              <c:f>'Compensation&amp;Pay'!$D$34:$D$74</c:f>
              <c:numCache>
                <c:formatCode>General</c:formatCode>
                <c:ptCount val="40"/>
                <c:pt idx="0">
                  <c:v>1523.6363636363637</c:v>
                </c:pt>
                <c:pt idx="1">
                  <c:v>2208.8271604938273</c:v>
                </c:pt>
                <c:pt idx="2">
                  <c:v>2650.1935483870966</c:v>
                </c:pt>
                <c:pt idx="3">
                  <c:v>2781.0476190476193</c:v>
                </c:pt>
                <c:pt idx="4">
                  <c:v>3614.4285714285716</c:v>
                </c:pt>
                <c:pt idx="5">
                  <c:v>3476.659090909091</c:v>
                </c:pt>
                <c:pt idx="6">
                  <c:v>4215.2560000000003</c:v>
                </c:pt>
                <c:pt idx="7">
                  <c:v>4171.308641975309</c:v>
                </c:pt>
                <c:pt idx="8">
                  <c:v>4209.2524271844659</c:v>
                </c:pt>
                <c:pt idx="9">
                  <c:v>6623.40625</c:v>
                </c:pt>
                <c:pt idx="10">
                  <c:v>6019.7673267326736</c:v>
                </c:pt>
                <c:pt idx="11">
                  <c:v>5669.333333333333</c:v>
                </c:pt>
                <c:pt idx="12">
                  <c:v>6020.583333333333</c:v>
                </c:pt>
                <c:pt idx="13">
                  <c:v>6254.916666666667</c:v>
                </c:pt>
                <c:pt idx="14">
                  <c:v>7362.2580645161288</c:v>
                </c:pt>
                <c:pt idx="15">
                  <c:v>7227.7</c:v>
                </c:pt>
                <c:pt idx="16">
                  <c:v>8189.8108108108108</c:v>
                </c:pt>
                <c:pt idx="17">
                  <c:v>6563.121212121212</c:v>
                </c:pt>
                <c:pt idx="18">
                  <c:v>6844</c:v>
                </c:pt>
                <c:pt idx="19">
                  <c:v>5597.363636363636</c:v>
                </c:pt>
                <c:pt idx="20">
                  <c:v>6431.4</c:v>
                </c:pt>
                <c:pt idx="21">
                  <c:v>16264.882352941177</c:v>
                </c:pt>
                <c:pt idx="22">
                  <c:v>15696.190476190477</c:v>
                </c:pt>
                <c:pt idx="23">
                  <c:v>15020.818181818182</c:v>
                </c:pt>
                <c:pt idx="24">
                  <c:v>14117.722222222223</c:v>
                </c:pt>
                <c:pt idx="25">
                  <c:v>14586.071428571429</c:v>
                </c:pt>
                <c:pt idx="26">
                  <c:v>17554.071428571428</c:v>
                </c:pt>
                <c:pt idx="27">
                  <c:v>16259.714285714286</c:v>
                </c:pt>
                <c:pt idx="28">
                  <c:v>14253.857142857143</c:v>
                </c:pt>
                <c:pt idx="29">
                  <c:v>15613.5</c:v>
                </c:pt>
                <c:pt idx="30">
                  <c:v>14208.857142857143</c:v>
                </c:pt>
                <c:pt idx="31">
                  <c:v>16064.111111111111</c:v>
                </c:pt>
                <c:pt idx="32">
                  <c:v>16362.333333333334</c:v>
                </c:pt>
                <c:pt idx="33">
                  <c:v>15812</c:v>
                </c:pt>
                <c:pt idx="34">
                  <c:v>15927.8</c:v>
                </c:pt>
                <c:pt idx="35">
                  <c:v>15722.666666666666</c:v>
                </c:pt>
                <c:pt idx="36">
                  <c:v>17740.333333333332</c:v>
                </c:pt>
                <c:pt idx="37">
                  <c:v>14857.75</c:v>
                </c:pt>
                <c:pt idx="38">
                  <c:v>13872</c:v>
                </c:pt>
                <c:pt idx="39">
                  <c:v>14779</c:v>
                </c:pt>
              </c:numCache>
            </c:numRef>
          </c:val>
          <c:smooth val="0"/>
          <c:extLst>
            <c:ext xmlns:c16="http://schemas.microsoft.com/office/drawing/2014/chart" uri="{C3380CC4-5D6E-409C-BE32-E72D297353CC}">
              <c16:uniqueId val="{00000000-582D-478D-A9A2-F004B5F36110}"/>
            </c:ext>
          </c:extLst>
        </c:ser>
        <c:dLbls>
          <c:showLegendKey val="0"/>
          <c:showVal val="0"/>
          <c:showCatName val="0"/>
          <c:showSerName val="0"/>
          <c:showPercent val="0"/>
          <c:showBubbleSize val="0"/>
        </c:dLbls>
        <c:marker val="1"/>
        <c:smooth val="0"/>
        <c:axId val="29014535"/>
        <c:axId val="124707847"/>
      </c:lineChart>
      <c:catAx>
        <c:axId val="29014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7847"/>
        <c:crosses val="autoZero"/>
        <c:auto val="1"/>
        <c:lblAlgn val="ctr"/>
        <c:lblOffset val="100"/>
        <c:noMultiLvlLbl val="0"/>
      </c:catAx>
      <c:valAx>
        <c:axId val="124707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4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[WA_Fn-UseC_-HR-Employee-Attrition.xlsx]Career Growth &amp; Mobility!PivotTable10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'Career Growth &amp; Mobility'!$D$19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'Career Growth &amp; Mobility'!$C$20:$C$57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'Career Growth &amp; Mobility'!$D$20:$D$57</c:f>
              <c:numCache>
                <c:formatCode>General</c:formatCode>
                <c:ptCount val="37"/>
                <c:pt idx="0">
                  <c:v>0</c:v>
                </c:pt>
                <c:pt idx="1">
                  <c:v>7.6023391812865493E-2</c:v>
                </c:pt>
                <c:pt idx="2">
                  <c:v>1.6771653543307086</c:v>
                </c:pt>
                <c:pt idx="3">
                  <c:v>0.703125</c:v>
                </c:pt>
                <c:pt idx="4">
                  <c:v>0.75454545454545452</c:v>
                </c:pt>
                <c:pt idx="5">
                  <c:v>0.76020408163265307</c:v>
                </c:pt>
                <c:pt idx="6">
                  <c:v>0.73684210526315785</c:v>
                </c:pt>
                <c:pt idx="7">
                  <c:v>2.7444444444444445</c:v>
                </c:pt>
                <c:pt idx="8">
                  <c:v>3.2250000000000001</c:v>
                </c:pt>
                <c:pt idx="9">
                  <c:v>3.0365853658536586</c:v>
                </c:pt>
                <c:pt idx="10">
                  <c:v>3.0833333333333335</c:v>
                </c:pt>
                <c:pt idx="11">
                  <c:v>4.0625</c:v>
                </c:pt>
                <c:pt idx="12">
                  <c:v>4.3571428571428568</c:v>
                </c:pt>
                <c:pt idx="13">
                  <c:v>4.541666666666667</c:v>
                </c:pt>
                <c:pt idx="14">
                  <c:v>4.5555555555555554</c:v>
                </c:pt>
                <c:pt idx="15">
                  <c:v>5.0999999999999996</c:v>
                </c:pt>
                <c:pt idx="16">
                  <c:v>4.75</c:v>
                </c:pt>
                <c:pt idx="17">
                  <c:v>8.4444444444444446</c:v>
                </c:pt>
                <c:pt idx="18">
                  <c:v>5.6923076923076925</c:v>
                </c:pt>
                <c:pt idx="19">
                  <c:v>8.3636363636363633</c:v>
                </c:pt>
                <c:pt idx="20">
                  <c:v>6.2962962962962967</c:v>
                </c:pt>
                <c:pt idx="21">
                  <c:v>8.5714285714285712</c:v>
                </c:pt>
                <c:pt idx="22">
                  <c:v>7.9333333333333336</c:v>
                </c:pt>
                <c:pt idx="23">
                  <c:v>14</c:v>
                </c:pt>
                <c:pt idx="24">
                  <c:v>7</c:v>
                </c:pt>
                <c:pt idx="25">
                  <c:v>6</c:v>
                </c:pt>
                <c:pt idx="26">
                  <c:v>4.75</c:v>
                </c:pt>
                <c:pt idx="27">
                  <c:v>14</c:v>
                </c:pt>
                <c:pt idx="28">
                  <c:v>11</c:v>
                </c:pt>
                <c:pt idx="29">
                  <c:v>12</c:v>
                </c:pt>
                <c:pt idx="30">
                  <c:v>9</c:v>
                </c:pt>
                <c:pt idx="31">
                  <c:v>9.6666666666666661</c:v>
                </c:pt>
                <c:pt idx="32">
                  <c:v>8.4</c:v>
                </c:pt>
                <c:pt idx="33">
                  <c:v>1</c:v>
                </c:pt>
                <c:pt idx="34">
                  <c:v>3</c:v>
                </c:pt>
                <c:pt idx="35">
                  <c:v>1</c:v>
                </c:pt>
                <c:pt idx="36">
                  <c:v>15</c:v>
                </c:pt>
              </c:numCache>
            </c:numRef>
          </c:val>
          <c:smooth val="0"/>
          <c:extLst>
            <c:ext xmlns:c16="http://schemas.microsoft.com/office/drawing/2014/chart" uri="{C3380CC4-5D6E-409C-BE32-E72D297353CC}">
              <c16:uniqueId val="{00000000-F61C-4038-A60A-87AF7E550D81}"/>
            </c:ext>
          </c:extLst>
        </c:ser>
        <c:dLbls>
          <c:showLegendKey val="0"/>
          <c:showVal val="0"/>
          <c:showCatName val="0"/>
          <c:showSerName val="0"/>
          <c:showPercent val="0"/>
          <c:showBubbleSize val="0"/>
        </c:dLbls>
        <c:marker val="1"/>
        <c:smooth val="0"/>
        <c:axId val="228313096"/>
        <c:axId val="264126984"/>
      </c:lineChart>
      <c:catAx>
        <c:axId val="22831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26984"/>
        <c:crosses val="autoZero"/>
        <c:auto val="1"/>
        <c:lblAlgn val="ctr"/>
        <c:lblOffset val="100"/>
        <c:noMultiLvlLbl val="0"/>
      </c:catAx>
      <c:valAx>
        <c:axId val="264126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13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333375</xdr:colOff>
      <xdr:row>23</xdr:row>
      <xdr:rowOff>85725</xdr:rowOff>
    </xdr:from>
    <xdr:to>
      <xdr:col>11</xdr:col>
      <xdr:colOff>0</xdr:colOff>
      <xdr:row>37</xdr:row>
      <xdr:rowOff>104775</xdr:rowOff>
    </xdr:to>
    <xdr:graphicFrame macro="">
      <xdr:nvGraphicFramePr>
        <xdr:cNvPr id="6" name="Chart 5">
          <a:extLst>
            <a:ext uri="{FF2B5EF4-FFF2-40B4-BE49-F238E27FC236}">
              <a16:creationId xmlns:a16="http://schemas.microsoft.com/office/drawing/2014/main" id="{7C44C520-9388-3619-F72B-4DD7295112D9}"/>
            </a:ext>
            <a:ext uri="{147F2762-F138-4A5C-976F-8EAC2B608ADB}">
              <a16:predDERef xmlns:a16="http://schemas.microsoft.com/office/drawing/2014/main" pred="{F02F5F3F-2910-4713-AB8F-F474BE641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885825</xdr:colOff>
      <xdr:row>39</xdr:row>
      <xdr:rowOff>95250</xdr:rowOff>
    </xdr:from>
    <xdr:to>
      <xdr:col>4</xdr:col>
      <xdr:colOff>619125</xdr:colOff>
      <xdr:row>53</xdr:row>
      <xdr:rowOff>66675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09C065C3-58D6-5D5D-6463-998031324290}"/>
                </a:ext>
                <a:ext uri="{147F2762-F138-4A5C-976F-8EAC2B608ADB}">
                  <a16:predDERef xmlns:a16="http://schemas.microsoft.com/office/drawing/2014/main" pred="{7C44C520-9388-3619-F72B-4DD7295112D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85875" y="49149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885825</xdr:colOff>
      <xdr:row>39</xdr:row>
      <xdr:rowOff>85725</xdr:rowOff>
    </xdr:from>
    <xdr:to>
      <xdr:col>2</xdr:col>
      <xdr:colOff>619125</xdr:colOff>
      <xdr:row>53</xdr:row>
      <xdr:rowOff>57150</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FA4466C8-C911-B6C4-02C7-E8E26CEA979C}"/>
                </a:ext>
                <a:ext uri="{147F2762-F138-4A5C-976F-8EAC2B608ADB}">
                  <a16:predDERef xmlns:a16="http://schemas.microsoft.com/office/drawing/2014/main" pred="{09C065C3-58D6-5D5D-6463-99803132429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695825" y="49339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571500</xdr:colOff>
      <xdr:row>23</xdr:row>
      <xdr:rowOff>47625</xdr:rowOff>
    </xdr:from>
    <xdr:to>
      <xdr:col>6</xdr:col>
      <xdr:colOff>333375</xdr:colOff>
      <xdr:row>37</xdr:row>
      <xdr:rowOff>57150</xdr:rowOff>
    </xdr:to>
    <xdr:graphicFrame macro="">
      <xdr:nvGraphicFramePr>
        <xdr:cNvPr id="3" name="Chart 2">
          <a:extLst>
            <a:ext uri="{FF2B5EF4-FFF2-40B4-BE49-F238E27FC236}">
              <a16:creationId xmlns:a16="http://schemas.microsoft.com/office/drawing/2014/main" id="{B72E1F03-044B-1A6A-815E-1CC2BE00C8FD}"/>
            </a:ext>
            <a:ext uri="{147F2762-F138-4A5C-976F-8EAC2B608ADB}">
              <a16:predDERef xmlns:a16="http://schemas.microsoft.com/office/drawing/2014/main" pred="{FA4466C8-C911-B6C4-02C7-E8E26CEA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876300</xdr:colOff>
      <xdr:row>23</xdr:row>
      <xdr:rowOff>76200</xdr:rowOff>
    </xdr:from>
    <xdr:to>
      <xdr:col>21</xdr:col>
      <xdr:colOff>628650</xdr:colOff>
      <xdr:row>37</xdr:row>
      <xdr:rowOff>47625</xdr:rowOff>
    </xdr:to>
    <xdr:graphicFrame macro="">
      <xdr:nvGraphicFramePr>
        <xdr:cNvPr id="2" name="Chart 1">
          <a:extLst>
            <a:ext uri="{FF2B5EF4-FFF2-40B4-BE49-F238E27FC236}">
              <a16:creationId xmlns:a16="http://schemas.microsoft.com/office/drawing/2014/main" id="{CBCA8A3E-2A14-4158-A237-B7434539B6B6}"/>
            </a:ext>
            <a:ext uri="{147F2762-F138-4A5C-976F-8EAC2B608ADB}">
              <a16:predDERef xmlns:a16="http://schemas.microsoft.com/office/drawing/2014/main" pred="{B72E1F03-044B-1A6A-815E-1CC2BE00C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57</xdr:col>
      <xdr:colOff>704850</xdr:colOff>
      <xdr:row>6592</xdr:row>
      <xdr:rowOff>152400</xdr:rowOff>
    </xdr:from>
    <xdr:to>
      <xdr:col>59</xdr:col>
      <xdr:colOff>438150</xdr:colOff>
      <xdr:row>6606</xdr:row>
      <xdr:rowOff>123825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1C8433B-9D45-069E-F178-C0025D98EBB9}"/>
                </a:ext>
                <a:ext uri="{147F2762-F138-4A5C-976F-8EAC2B608ADB}">
                  <a16:predDERef xmlns:a16="http://schemas.microsoft.com/office/drawing/2014/main" pred="{CBCA8A3E-2A14-4158-A237-B7434539B6B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76775" y="8096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254</xdr:col>
      <xdr:colOff>171450</xdr:colOff>
      <xdr:row>0</xdr:row>
      <xdr:rowOff>-85725</xdr:rowOff>
    </xdr:from>
    <xdr:to>
      <xdr:col>255</xdr:col>
      <xdr:colOff>952500</xdr:colOff>
      <xdr:row>11</xdr:row>
      <xdr:rowOff>457200</xdr:rowOff>
    </xdr:to>
    <mc:AlternateContent xmlns:mc="http://schemas.openxmlformats.org/markup-compatibility/2006" xmlns:a14="http://schemas.microsoft.com/office/drawing/2010/main">
      <mc:Choice Requires="a14">
        <xdr:graphicFrame macro="">
          <xdr:nvGraphicFramePr>
            <xdr:cNvPr id="5" name="OverTime 1">
              <a:extLst>
                <a:ext uri="{FF2B5EF4-FFF2-40B4-BE49-F238E27FC236}">
                  <a16:creationId xmlns:a16="http://schemas.microsoft.com/office/drawing/2014/main" id="{F4BF877B-5810-FC8A-B9F1-BCBFCDC655F7}"/>
                </a:ext>
                <a:ext uri="{147F2762-F138-4A5C-976F-8EAC2B608ADB}">
                  <a16:predDERef xmlns:a16="http://schemas.microsoft.com/office/drawing/2014/main" pred="{41C8433B-9D45-069E-F178-C0025D98EBB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4629150" y="49149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23</xdr:col>
      <xdr:colOff>209550</xdr:colOff>
      <xdr:row>40</xdr:row>
      <xdr:rowOff>57150</xdr:rowOff>
    </xdr:from>
    <xdr:to>
      <xdr:col>28</xdr:col>
      <xdr:colOff>704850</xdr:colOff>
      <xdr:row>53</xdr:row>
      <xdr:rowOff>161925</xdr:rowOff>
    </xdr:to>
    <xdr:graphicFrame macro="">
      <xdr:nvGraphicFramePr>
        <xdr:cNvPr id="9" name="Chart 8">
          <a:extLst>
            <a:ext uri="{FF2B5EF4-FFF2-40B4-BE49-F238E27FC236}">
              <a16:creationId xmlns:a16="http://schemas.microsoft.com/office/drawing/2014/main" id="{C287BDEC-C1C4-72F3-2D0A-4E30B665A76C}"/>
            </a:ext>
            <a:ext uri="{147F2762-F138-4A5C-976F-8EAC2B608ADB}">
              <a16:predDERef xmlns:a16="http://schemas.microsoft.com/office/drawing/2014/main" pred="{F4BF877B-5810-FC8A-B9F1-BCBFCDC65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533400</xdr:colOff>
      <xdr:row>23</xdr:row>
      <xdr:rowOff>95250</xdr:rowOff>
    </xdr:from>
    <xdr:to>
      <xdr:col>25</xdr:col>
      <xdr:colOff>266700</xdr:colOff>
      <xdr:row>37</xdr:row>
      <xdr:rowOff>123825</xdr:rowOff>
    </xdr:to>
    <xdr:graphicFrame macro="">
      <xdr:nvGraphicFramePr>
        <xdr:cNvPr id="10" name="Chart 9">
          <a:extLst>
            <a:ext uri="{FF2B5EF4-FFF2-40B4-BE49-F238E27FC236}">
              <a16:creationId xmlns:a16="http://schemas.microsoft.com/office/drawing/2014/main" id="{AC7AE597-619C-238F-922E-668C4EBA7652}"/>
            </a:ext>
            <a:ext uri="{147F2762-F138-4A5C-976F-8EAC2B608ADB}">
              <a16:predDERef xmlns:a16="http://schemas.microsoft.com/office/drawing/2014/main" pred="{C287BDEC-C1C4-72F3-2D0A-4E30B665A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0</xdr:row>
      <xdr:rowOff>-14630400</xdr:rowOff>
    </xdr:from>
    <xdr:to>
      <xdr:col>3</xdr:col>
      <xdr:colOff>781050</xdr:colOff>
      <xdr:row>0</xdr:row>
      <xdr:rowOff>-11991975</xdr:rowOff>
    </xdr:to>
    <mc:AlternateContent xmlns:mc="http://schemas.openxmlformats.org/markup-compatibility/2006" xmlns:a14="http://schemas.microsoft.com/office/drawing/2010/main">
      <mc:Choice Requires="a14">
        <xdr:graphicFrame macro="">
          <xdr:nvGraphicFramePr>
            <xdr:cNvPr id="13" name="AtriRiskCategory">
              <a:extLst>
                <a:ext uri="{FF2B5EF4-FFF2-40B4-BE49-F238E27FC236}">
                  <a16:creationId xmlns:a16="http://schemas.microsoft.com/office/drawing/2014/main" id="{0DCD7BDF-C5AC-13A3-5E5B-A9A64C85C7FA}"/>
                </a:ext>
                <a:ext uri="{147F2762-F138-4A5C-976F-8EAC2B608ADB}">
                  <a16:predDERef xmlns:a16="http://schemas.microsoft.com/office/drawing/2014/main" pred="{AC7AE597-619C-238F-922E-668C4EBA7652}"/>
                </a:ext>
              </a:extLst>
            </xdr:cNvPr>
            <xdr:cNvGraphicFramePr/>
          </xdr:nvGraphicFramePr>
          <xdr:xfrm>
            <a:off x="0" y="0"/>
            <a:ext cx="0" cy="0"/>
          </xdr:xfrm>
          <a:graphic>
            <a:graphicData uri="http://schemas.microsoft.com/office/drawing/2010/slicer">
              <sle:slicer xmlns:sle="http://schemas.microsoft.com/office/drawing/2010/slicer" name="AtriRiskCategory"/>
            </a:graphicData>
          </a:graphic>
        </xdr:graphicFrame>
      </mc:Choice>
      <mc:Fallback xmlns="">
        <xdr:sp macro="" textlink="">
          <xdr:nvSpPr>
            <xdr:cNvPr id="0" name=""/>
            <xdr:cNvSpPr>
              <a:spLocks noTextEdit="1"/>
            </xdr:cNvSpPr>
          </xdr:nvSpPr>
          <xdr:spPr>
            <a:xfrm>
              <a:off x="2552700" y="81153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11</xdr:col>
      <xdr:colOff>371475</xdr:colOff>
      <xdr:row>39</xdr:row>
      <xdr:rowOff>152400</xdr:rowOff>
    </xdr:from>
    <xdr:to>
      <xdr:col>16</xdr:col>
      <xdr:colOff>923925</xdr:colOff>
      <xdr:row>53</xdr:row>
      <xdr:rowOff>95250</xdr:rowOff>
    </xdr:to>
    <xdr:graphicFrame macro="">
      <xdr:nvGraphicFramePr>
        <xdr:cNvPr id="15" name="Chart 14">
          <a:extLst>
            <a:ext uri="{FF2B5EF4-FFF2-40B4-BE49-F238E27FC236}">
              <a16:creationId xmlns:a16="http://schemas.microsoft.com/office/drawing/2014/main" id="{042002D4-1052-DCCC-860C-9413D48E74F9}"/>
            </a:ext>
            <a:ext uri="{147F2762-F138-4A5C-976F-8EAC2B608ADB}">
              <a16:predDERef xmlns:a16="http://schemas.microsoft.com/office/drawing/2014/main" pred="{0DCD7BDF-C5AC-13A3-5E5B-A9A64C85C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85725</xdr:colOff>
      <xdr:row>39</xdr:row>
      <xdr:rowOff>161925</xdr:rowOff>
    </xdr:from>
    <xdr:to>
      <xdr:col>22</xdr:col>
      <xdr:colOff>1000125</xdr:colOff>
      <xdr:row>53</xdr:row>
      <xdr:rowOff>85725</xdr:rowOff>
    </xdr:to>
    <xdr:graphicFrame macro="">
      <xdr:nvGraphicFramePr>
        <xdr:cNvPr id="17" name="Chart 16">
          <a:extLst>
            <a:ext uri="{FF2B5EF4-FFF2-40B4-BE49-F238E27FC236}">
              <a16:creationId xmlns:a16="http://schemas.microsoft.com/office/drawing/2014/main" id="{E6DC87E0-575A-3D2E-CF36-3093882B9326}"/>
            </a:ext>
            <a:ext uri="{147F2762-F138-4A5C-976F-8EAC2B608ADB}">
              <a16:predDERef xmlns:a16="http://schemas.microsoft.com/office/drawing/2014/main" pred="{042002D4-1052-DCCC-860C-9413D48E7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857250</xdr:colOff>
      <xdr:row>39</xdr:row>
      <xdr:rowOff>133350</xdr:rowOff>
    </xdr:from>
    <xdr:to>
      <xdr:col>11</xdr:col>
      <xdr:colOff>171450</xdr:colOff>
      <xdr:row>53</xdr:row>
      <xdr:rowOff>114300</xdr:rowOff>
    </xdr:to>
    <xdr:graphicFrame macro="">
      <xdr:nvGraphicFramePr>
        <xdr:cNvPr id="18" name="Chart 17">
          <a:extLst>
            <a:ext uri="{FF2B5EF4-FFF2-40B4-BE49-F238E27FC236}">
              <a16:creationId xmlns:a16="http://schemas.microsoft.com/office/drawing/2014/main" id="{D2BFC384-B3A3-9B02-7A56-BC8CA89196FC}"/>
            </a:ext>
            <a:ext uri="{147F2762-F138-4A5C-976F-8EAC2B608ADB}">
              <a16:predDERef xmlns:a16="http://schemas.microsoft.com/office/drawing/2014/main" pred="{E6DC87E0-575A-3D2E-CF36-3093882B9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66675</xdr:colOff>
      <xdr:row>23</xdr:row>
      <xdr:rowOff>47625</xdr:rowOff>
    </xdr:from>
    <xdr:to>
      <xdr:col>16</xdr:col>
      <xdr:colOff>123825</xdr:colOff>
      <xdr:row>37</xdr:row>
      <xdr:rowOff>85725</xdr:rowOff>
    </xdr:to>
    <xdr:graphicFrame macro="">
      <xdr:nvGraphicFramePr>
        <xdr:cNvPr id="16" name="Chart 15">
          <a:extLst>
            <a:ext uri="{FF2B5EF4-FFF2-40B4-BE49-F238E27FC236}">
              <a16:creationId xmlns:a16="http://schemas.microsoft.com/office/drawing/2014/main" id="{DAE380C2-4062-672A-43A6-557D285B6504}"/>
            </a:ext>
            <a:ext uri="{147F2762-F138-4A5C-976F-8EAC2B608ADB}">
              <a16:predDERef xmlns:a16="http://schemas.microsoft.com/office/drawing/2014/main" pred="{D2BFC384-B3A3-9B02-7A56-BC8CA8919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885825</xdr:colOff>
      <xdr:row>53</xdr:row>
      <xdr:rowOff>171450</xdr:rowOff>
    </xdr:from>
    <xdr:to>
      <xdr:col>4</xdr:col>
      <xdr:colOff>619125</xdr:colOff>
      <xdr:row>67</xdr:row>
      <xdr:rowOff>66675</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DCFB2BBF-87DD-A86D-A86F-E447F4075F99}"/>
                </a:ext>
                <a:ext uri="{147F2762-F138-4A5C-976F-8EAC2B608ADB}">
                  <a16:predDERef xmlns:a16="http://schemas.microsoft.com/office/drawing/2014/main" pred="{DAE380C2-4062-672A-43A6-557D285B65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81325" y="106108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876300</xdr:colOff>
      <xdr:row>53</xdr:row>
      <xdr:rowOff>171450</xdr:rowOff>
    </xdr:from>
    <xdr:to>
      <xdr:col>2</xdr:col>
      <xdr:colOff>609600</xdr:colOff>
      <xdr:row>67</xdr:row>
      <xdr:rowOff>66675</xdr:rowOff>
    </xdr:to>
    <mc:AlternateContent xmlns:mc="http://schemas.openxmlformats.org/markup-compatibility/2006" xmlns:a14="http://schemas.microsoft.com/office/drawing/2010/main">
      <mc:Choice Requires="a14">
        <xdr:graphicFrame macro="">
          <xdr:nvGraphicFramePr>
            <xdr:cNvPr id="26" name="JobLevel">
              <a:extLst>
                <a:ext uri="{FF2B5EF4-FFF2-40B4-BE49-F238E27FC236}">
                  <a16:creationId xmlns:a16="http://schemas.microsoft.com/office/drawing/2014/main" id="{E50536BA-A4B2-34AC-E064-461AE2486DD7}"/>
                </a:ext>
                <a:ext uri="{147F2762-F138-4A5C-976F-8EAC2B608ADB}">
                  <a16:predDERef xmlns:a16="http://schemas.microsoft.com/office/drawing/2014/main" pred="{DCFB2BBF-87DD-A86D-A86F-E447F4075F99}"/>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876300" y="106108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33</xdr:row>
      <xdr:rowOff>0</xdr:rowOff>
    </xdr:from>
    <xdr:to>
      <xdr:col>9</xdr:col>
      <xdr:colOff>609600</xdr:colOff>
      <xdr:row>47</xdr:row>
      <xdr:rowOff>76200</xdr:rowOff>
    </xdr:to>
    <xdr:graphicFrame macro="">
      <xdr:nvGraphicFramePr>
        <xdr:cNvPr id="2" name="Chart 1">
          <a:extLst>
            <a:ext uri="{FF2B5EF4-FFF2-40B4-BE49-F238E27FC236}">
              <a16:creationId xmlns:a16="http://schemas.microsoft.com/office/drawing/2014/main" id="{9EF8A846-AAF9-E3C1-459A-704B98EC9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476250</xdr:colOff>
      <xdr:row>45</xdr:row>
      <xdr:rowOff>180975</xdr:rowOff>
    </xdr:from>
    <xdr:to>
      <xdr:col>4</xdr:col>
      <xdr:colOff>304800</xdr:colOff>
      <xdr:row>60</xdr:row>
      <xdr:rowOff>66675</xdr:rowOff>
    </xdr:to>
    <xdr:graphicFrame macro="">
      <xdr:nvGraphicFramePr>
        <xdr:cNvPr id="2" name="Chart 1">
          <a:extLst>
            <a:ext uri="{FF2B5EF4-FFF2-40B4-BE49-F238E27FC236}">
              <a16:creationId xmlns:a16="http://schemas.microsoft.com/office/drawing/2014/main" id="{FF532C75-3B73-99D0-AB7C-7AD3D384B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0.538596180559" createdVersion="8" refreshedVersion="8" minRefreshableVersion="3" recordCount="1470" xr:uid="{7409B65C-265D-47B8-9B87-240CC52D963E}">
  <cacheSource type="worksheet">
    <worksheetSource name="HR"/>
  </cacheSource>
  <cacheFields count="10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OverTimeFlag" numFmtId="0">
      <sharedItems containsSemiMixedTypes="0" containsString="0" containsNumber="1" containsInteger="1" minValue="0" maxValue="1"/>
    </cacheField>
    <cacheField name="LowJobSatisFlag" numFmtId="0">
      <sharedItems containsSemiMixedTypes="0" containsString="0" containsNumber="1" containsInteger="1" minValue="0" maxValue="1"/>
    </cacheField>
    <cacheField name="LowWLBFlag" numFmtId="0">
      <sharedItems containsSemiMixedTypes="0" containsString="0" containsNumber="1" containsInteger="1" minValue="0" maxValue="1"/>
    </cacheField>
    <cacheField name="LowSalaryFlag" numFmtId="0">
      <sharedItems containsSemiMixedTypes="0" containsString="0" containsNumber="1" containsInteger="1" minValue="0" maxValue="1"/>
    </cacheField>
    <cacheField name="LowEnviFlag" numFmtId="0">
      <sharedItems containsSemiMixedTypes="0" containsString="0" containsNumber="1" containsInteger="1" minValue="0" maxValue="1"/>
    </cacheField>
    <cacheField name="LowProFlag" numFmtId="0">
      <sharedItems containsSemiMixedTypes="0" containsString="0" containsNumber="1" containsInteger="1" minValue="0" maxValue="1" count="2">
        <n v="0"/>
        <n v="1"/>
      </sharedItems>
    </cacheField>
    <cacheField name="AttritionRiskScore" numFmtId="0">
      <sharedItems containsSemiMixedTypes="0" containsString="0" containsNumber="1" minValue="0" maxValue="1"/>
    </cacheField>
    <cacheField name="AtriRiskCategory" numFmtId="0">
      <sharedItems count="3">
        <s v="Medium Risk"/>
        <s v="High Risk"/>
        <s v="Low Risk"/>
      </sharedItems>
    </cacheField>
    <cacheField name="Burnout" numFmtId="0">
      <sharedItems containsSemiMixedTypes="0" containsString="0" containsNumber="1" minValue="0" maxValue="1"/>
    </cacheField>
    <cacheField name="BurnoutLevel" numFmtId="0">
      <sharedItems count="3">
        <s v="High Burnout"/>
        <s v="Low Burnout"/>
        <s v="Medium Burnout"/>
      </sharedItems>
    </cacheField>
    <cacheField name="StagnationLevel" numFmtId="0">
      <sharedItems count="3">
        <s v="Low Stagnation"/>
        <s v="Medium Stagnation"/>
        <s v="High Stagnation"/>
      </sharedItems>
    </cacheField>
    <cacheField name="SalaryBands" numFmtId="0">
      <sharedItems count="3">
        <s v="Medium Salary"/>
        <s v="Low Salary"/>
        <s v="High Salary"/>
      </sharedItems>
    </cacheField>
    <cacheField name="Column13" numFmtId="0">
      <sharedItems containsNonDate="0" containsString="0" containsBlank="1"/>
    </cacheField>
    <cacheField name="Column14" numFmtId="0">
      <sharedItems containsNonDate="0" containsString="0" containsBlank="1"/>
    </cacheField>
    <cacheField name="Column15" numFmtId="0">
      <sharedItems containsNonDate="0" containsString="0" containsBlank="1"/>
    </cacheField>
    <cacheField name="Column16" numFmtId="0">
      <sharedItems containsNonDate="0" containsString="0" containsBlank="1"/>
    </cacheField>
    <cacheField name="Column17" numFmtId="0">
      <sharedItems containsNonDate="0" containsString="0" containsBlank="1"/>
    </cacheField>
    <cacheField name="Column18" numFmtId="0">
      <sharedItems containsNonDate="0" containsString="0" containsBlank="1"/>
    </cacheField>
    <cacheField name="Column19" numFmtId="0">
      <sharedItems containsNonDate="0" containsString="0" containsBlank="1"/>
    </cacheField>
    <cacheField name="Column20" numFmtId="0">
      <sharedItems containsNonDate="0" containsString="0" containsBlank="1"/>
    </cacheField>
    <cacheField name="Column21" numFmtId="0">
      <sharedItems containsNonDate="0" containsString="0" containsBlank="1"/>
    </cacheField>
    <cacheField name="Column22" numFmtId="0">
      <sharedItems containsNonDate="0" containsString="0" containsBlank="1"/>
    </cacheField>
    <cacheField name="Column23" numFmtId="0">
      <sharedItems containsNonDate="0" containsString="0" containsBlank="1"/>
    </cacheField>
    <cacheField name="Column24" numFmtId="0">
      <sharedItems containsNonDate="0" containsString="0" containsBlank="1"/>
    </cacheField>
    <cacheField name="Column25" numFmtId="0">
      <sharedItems containsNonDate="0" containsString="0" containsBlank="1"/>
    </cacheField>
    <cacheField name="Column26" numFmtId="0">
      <sharedItems containsNonDate="0" containsString="0" containsBlank="1"/>
    </cacheField>
    <cacheField name="Column27" numFmtId="0">
      <sharedItems containsNonDate="0" containsString="0" containsBlank="1"/>
    </cacheField>
    <cacheField name="Column28" numFmtId="0">
      <sharedItems containsNonDate="0" containsString="0" containsBlank="1"/>
    </cacheField>
    <cacheField name="Column29" numFmtId="0">
      <sharedItems containsNonDate="0" containsString="0" containsBlank="1"/>
    </cacheField>
    <cacheField name="Column30" numFmtId="0">
      <sharedItems containsNonDate="0" containsString="0" containsBlank="1"/>
    </cacheField>
    <cacheField name="Column31" numFmtId="0">
      <sharedItems containsNonDate="0" containsString="0" containsBlank="1"/>
    </cacheField>
    <cacheField name="Column32" numFmtId="0">
      <sharedItems containsNonDate="0" containsString="0" containsBlank="1"/>
    </cacheField>
    <cacheField name="Column33" numFmtId="0">
      <sharedItems containsNonDate="0" containsString="0" containsBlank="1"/>
    </cacheField>
    <cacheField name="Column34" numFmtId="0">
      <sharedItems containsNonDate="0" containsString="0" containsBlank="1"/>
    </cacheField>
    <cacheField name="Column35" numFmtId="0">
      <sharedItems containsNonDate="0" containsString="0" containsBlank="1"/>
    </cacheField>
    <cacheField name="Column36" numFmtId="0">
      <sharedItems containsNonDate="0" containsString="0" containsBlank="1"/>
    </cacheField>
    <cacheField name="Column37" numFmtId="0">
      <sharedItems containsNonDate="0" containsString="0" containsBlank="1"/>
    </cacheField>
    <cacheField name="Column38" numFmtId="0">
      <sharedItems containsNonDate="0" containsString="0" containsBlank="1"/>
    </cacheField>
    <cacheField name="Column39" numFmtId="0">
      <sharedItems containsNonDate="0" containsString="0" containsBlank="1"/>
    </cacheField>
    <cacheField name="Column40" numFmtId="0">
      <sharedItems containsNonDate="0" containsString="0" containsBlank="1"/>
    </cacheField>
    <cacheField name="Column41" numFmtId="0">
      <sharedItems containsNonDate="0" containsString="0" containsBlank="1"/>
    </cacheField>
    <cacheField name="Column42" numFmtId="0">
      <sharedItems containsNonDate="0" containsString="0" containsBlank="1"/>
    </cacheField>
    <cacheField name="Column43" numFmtId="0">
      <sharedItems containsNonDate="0" containsString="0" containsBlank="1"/>
    </cacheField>
    <cacheField name="Column44" numFmtId="0">
      <sharedItems containsNonDate="0" containsString="0" containsBlank="1"/>
    </cacheField>
    <cacheField name="Column45" numFmtId="0">
      <sharedItems containsNonDate="0" containsString="0" containsBlank="1"/>
    </cacheField>
    <cacheField name="Column46" numFmtId="0">
      <sharedItems containsNonDate="0" containsString="0" containsBlank="1"/>
    </cacheField>
    <cacheField name="Column47" numFmtId="0">
      <sharedItems containsNonDate="0" containsString="0" containsBlank="1"/>
    </cacheField>
    <cacheField name="Column48" numFmtId="0">
      <sharedItems containsNonDate="0" containsString="0" containsBlank="1"/>
    </cacheField>
    <cacheField name="Column49" numFmtId="0">
      <sharedItems containsNonDate="0" containsString="0" containsBlank="1"/>
    </cacheField>
    <cacheField name="Column50" numFmtId="0">
      <sharedItems containsNonDate="0" containsString="0" containsBlank="1"/>
    </cacheField>
    <cacheField name="Column51" numFmtId="0">
      <sharedItems containsNonDate="0" containsString="0" containsBlank="1"/>
    </cacheField>
    <cacheField name="Column52" numFmtId="0">
      <sharedItems containsNonDate="0" containsString="0" containsBlank="1"/>
    </cacheField>
    <cacheField name="Column53" numFmtId="0">
      <sharedItems containsNonDate="0" containsString="0" containsBlank="1"/>
    </cacheField>
    <cacheField name="Column54" numFmtId="0">
      <sharedItems containsNonDate="0" containsString="0" containsBlank="1"/>
    </cacheField>
    <cacheField name="Column55" numFmtId="0">
      <sharedItems containsNonDate="0" containsString="0" containsBlank="1"/>
    </cacheField>
    <cacheField name="Column56" numFmtId="0">
      <sharedItems containsNonDate="0" containsString="0" containsBlank="1"/>
    </cacheField>
    <cacheField name="Column57" numFmtId="0">
      <sharedItems containsNonDate="0" containsString="0" containsBlank="1"/>
    </cacheField>
    <cacheField name="Column58" numFmtId="0">
      <sharedItems containsNonDate="0" containsString="0" containsBlank="1"/>
    </cacheField>
    <cacheField name="Column59" numFmtId="0">
      <sharedItems containsNonDate="0" containsString="0" containsBlank="1"/>
    </cacheField>
    <cacheField name="Column60" numFmtId="0">
      <sharedItems containsNonDate="0" containsString="0" containsBlank="1"/>
    </cacheField>
    <cacheField name="Column61" numFmtId="0">
      <sharedItems containsNonDate="0" containsString="0" containsBlank="1"/>
    </cacheField>
    <cacheField name="Column62" numFmtId="0">
      <sharedItems containsNonDate="0" containsString="0" containsBlank="1"/>
    </cacheField>
    <cacheField name="Column63" numFmtId="0">
      <sharedItems containsNonDate="0" containsString="0" containsBlank="1"/>
    </cacheField>
    <cacheField name="Column64" numFmtId="0">
      <sharedItems containsNonDate="0" containsString="0" containsBlank="1"/>
    </cacheField>
    <cacheField name="Column65" numFmtId="0">
      <sharedItems containsNonDate="0" containsString="0" containsBlank="1"/>
    </cacheField>
  </cacheFields>
  <extLst>
    <ext xmlns:x14="http://schemas.microsoft.com/office/spreadsheetml/2009/9/main" uri="{725AE2AE-9491-48be-B2B4-4EB974FC3084}">
      <x14:pivotCacheDefinition pivotCacheId="1419218180"/>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0.538596527775" createdVersion="8" refreshedVersion="8" minRefreshableVersion="3" recordCount="1471" xr:uid="{1C8DF859-2759-4039-9E89-E69DF073F5EB}">
  <cacheSource type="worksheet">
    <worksheetSource ref="A1:F1048576" sheet="RiskFlag"/>
  </cacheSource>
  <cacheFields count="6">
    <cacheField name="AttritionRiskScore" numFmtId="0">
      <sharedItems containsString="0" containsBlank="1" containsNumber="1" minValue="0" maxValue="1"/>
    </cacheField>
    <cacheField name="AtriRiskCategory" numFmtId="0">
      <sharedItems containsBlank="1" count="4">
        <s v="Medium Risk"/>
        <s v="High Risk"/>
        <s v="Low Risk"/>
        <m/>
      </sharedItems>
    </cacheField>
    <cacheField name="EmployeeNumber" numFmtId="0">
      <sharedItems containsString="0" containsBlank="1" containsNumber="1" containsInteger="1" minValue="1" maxValue="2068"/>
    </cacheField>
    <cacheField name="Department" numFmtId="0">
      <sharedItems containsBlank="1" count="4">
        <s v="Sales"/>
        <s v="Research &amp; Development"/>
        <s v="Human Resources"/>
        <m/>
      </sharedItems>
    </cacheField>
    <cacheField name="OverTime" numFmtId="0">
      <sharedItems containsBlank="1"/>
    </cacheField>
    <cacheField name="SalaryCategory" numFmtId="0">
      <sharedItems containsBlank="1" count="4">
        <s v="Medium"/>
        <s v="Low"/>
        <s v="High"/>
        <m/>
      </sharedItems>
    </cacheField>
  </cacheFields>
  <extLst>
    <ext xmlns:x14="http://schemas.microsoft.com/office/spreadsheetml/2009/9/main" uri="{725AE2AE-9491-48be-B2B4-4EB974FC3084}">
      <x14:pivotCacheDefinition pivotCacheId="760338239"/>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0.538596527775" createdVersion="8" refreshedVersion="8" minRefreshableVersion="3" recordCount="1471" xr:uid="{EFF9A596-0A28-44BE-A4D7-811072B35CB4}">
  <cacheSource type="worksheet">
    <worksheetSource ref="B1:E1048576" sheet="RiskFlag"/>
  </cacheSource>
  <cacheFields count="4">
    <cacheField name="AtriRiskCategory" numFmtId="0">
      <sharedItems containsBlank="1" count="4">
        <s v="Medium Risk"/>
        <s v="High Risk"/>
        <s v="Low Risk"/>
        <m/>
      </sharedItems>
    </cacheField>
    <cacheField name="EmployeeNumber" numFmtId="0">
      <sharedItems containsString="0" containsBlank="1" containsNumber="1" containsInteger="1" minValue="1" maxValue="2068"/>
    </cacheField>
    <cacheField name="Department" numFmtId="0">
      <sharedItems containsBlank="1"/>
    </cacheField>
    <cacheField name="OverTime" numFmtId="0">
      <sharedItems containsBlank="1" count="3">
        <s v="Yes"/>
        <s v="No"/>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14.588258912037" createdVersion="8" refreshedVersion="8" minRefreshableVersion="3" recordCount="1470" xr:uid="{FA9705D1-4ADA-4E75-B7B2-E848206367F9}">
  <cacheSource type="worksheet">
    <worksheetSource name="HR_Data"/>
  </cacheSource>
  <cacheFields count="49">
    <cacheField name="Age" numFmtId="0">
      <sharedItems containsSemiMixedTypes="0" containsString="0" containsNumber="1" containsInteger="1" minValue="18" maxValue="60"/>
    </cacheField>
    <cacheField name="AgeGroup" numFmtId="0">
      <sharedItems count="5">
        <s v="35–44"/>
        <s v="45–54"/>
        <s v="25–34"/>
        <s v="55+"/>
        <s v="&lt;25"/>
      </sharedItems>
    </cacheField>
    <cacheField name="Attrition" numFmtId="0">
      <sharedItems count="2">
        <s v="Yes"/>
        <s v="No"/>
      </sharedItems>
    </cacheField>
    <cacheField name="AttritionRiskScore" numFmtId="0">
      <sharedItems containsSemiMixedTypes="0" containsString="0" containsNumber="1" containsInteger="1" minValue="0" maxValue="20"/>
    </cacheField>
    <cacheField name="BurnoutScore" numFmtId="0">
      <sharedItems containsSemiMixedTypes="0" containsString="0" containsNumber="1" containsInteger="1" minValue="0" maxValue="3"/>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arlyLeaver" numFmtId="0">
      <sharedItems count="2">
        <s v="No"/>
        <s v="Yes"/>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LowEnvironmentFlag" numFmtId="0">
      <sharedItems containsNonDate="0" containsString="0" containsBlank="1"/>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RiskFlag" numFmtId="0">
      <sharedItems/>
    </cacheField>
    <cacheField name="SalaryCategory" numFmtId="0">
      <sharedItems count="3">
        <s v="Medium"/>
        <s v="Low"/>
        <s v="High"/>
      </sharedItems>
    </cacheField>
    <cacheField name="OvertimeFlag" numFmtId="0">
      <sharedItems containsSemiMixedTypes="0" containsString="0" containsNumber="1" containsInteger="1" minValue="0" maxValue="1"/>
    </cacheField>
    <cacheField name="LowSatisfactionFlag" numFmtId="0">
      <sharedItems containsSemiMixedTypes="0" containsString="0" containsNumber="1" containsInteger="1" minValue="0" maxValue="1"/>
    </cacheField>
    <cacheField name="LowWorkLifeBalanceFlag" numFmtId="0">
      <sharedItems containsSemiMixedTypes="0" containsString="0" containsNumber="1" containsInteger="1" minValue="0" maxValue="1"/>
    </cacheField>
    <cacheField name="LowSalaryFlag" numFmtId="0">
      <sharedItems containsSemiMixedTypes="0" containsString="0" containsNumber="1" containsInteger="1" minValue="0" maxValue="1"/>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RiskScore2" numFmtId="0">
      <sharedItems containsSemiMixedTypes="0" containsString="0" containsNumber="1" containsInteger="1" minValue="0" maxValue="10"/>
    </cacheField>
    <cacheField name="RiskCategory" numFmtId="0">
      <sharedItems count="3">
        <s v="Medium"/>
        <s v="Low"/>
        <s v="High"/>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 name="Column1" numFmtId="0">
      <sharedItems containsNonDate="0" containsString="0"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x v="0"/>
    <x v="0"/>
    <n v="4"/>
    <s v="Single"/>
    <n v="5993"/>
    <n v="19479"/>
    <n v="8"/>
    <s v="Y"/>
    <x v="0"/>
    <n v="11"/>
    <n v="3"/>
    <n v="1"/>
    <n v="80"/>
    <n v="0"/>
    <n v="8"/>
    <n v="0"/>
    <n v="1"/>
    <n v="6"/>
    <n v="4"/>
    <n v="0"/>
    <n v="5"/>
    <n v="1"/>
    <n v="0"/>
    <n v="1"/>
    <n v="1"/>
    <n v="1"/>
    <x v="0"/>
    <n v="0.7"/>
    <x v="0"/>
    <n v="0.7"/>
    <x v="0"/>
    <x v="0"/>
    <x v="0"/>
    <m/>
    <m/>
    <m/>
    <m/>
    <m/>
    <m/>
    <m/>
    <m/>
    <m/>
    <m/>
    <m/>
    <m/>
    <m/>
    <m/>
    <m/>
    <m/>
    <m/>
    <m/>
    <m/>
    <m/>
    <m/>
    <m/>
    <m/>
    <m/>
    <m/>
    <m/>
    <m/>
    <m/>
    <m/>
    <m/>
    <m/>
    <m/>
    <m/>
    <m/>
    <m/>
    <m/>
    <m/>
    <m/>
    <m/>
    <m/>
    <m/>
    <m/>
    <m/>
    <m/>
    <m/>
    <m/>
    <m/>
    <m/>
    <m/>
    <m/>
    <m/>
    <m/>
    <m/>
  </r>
  <r>
    <n v="49"/>
    <x v="1"/>
    <s v="Travel_Frequently"/>
    <n v="279"/>
    <x v="1"/>
    <n v="8"/>
    <n v="1"/>
    <s v="Life Sciences"/>
    <n v="1"/>
    <n v="2"/>
    <n v="3"/>
    <x v="1"/>
    <n v="61"/>
    <n v="2"/>
    <x v="0"/>
    <x v="1"/>
    <n v="2"/>
    <s v="Married"/>
    <n v="5130"/>
    <n v="24907"/>
    <n v="1"/>
    <s v="Y"/>
    <x v="1"/>
    <n v="23"/>
    <n v="4"/>
    <n v="4"/>
    <n v="80"/>
    <n v="1"/>
    <n v="10"/>
    <n v="3"/>
    <n v="3"/>
    <n v="10"/>
    <n v="7"/>
    <n v="1"/>
    <n v="7"/>
    <n v="0"/>
    <n v="1"/>
    <n v="0"/>
    <n v="1"/>
    <n v="0"/>
    <x v="0"/>
    <n v="0.4"/>
    <x v="1"/>
    <n v="0.2"/>
    <x v="1"/>
    <x v="0"/>
    <x v="0"/>
    <m/>
    <m/>
    <m/>
    <m/>
    <m/>
    <m/>
    <m/>
    <m/>
    <m/>
    <m/>
    <m/>
    <m/>
    <m/>
    <m/>
    <m/>
    <m/>
    <m/>
    <m/>
    <m/>
    <m/>
    <m/>
    <m/>
    <m/>
    <m/>
    <m/>
    <m/>
    <m/>
    <m/>
    <m/>
    <m/>
    <m/>
    <m/>
    <m/>
    <m/>
    <m/>
    <m/>
    <m/>
    <m/>
    <m/>
    <m/>
    <m/>
    <m/>
    <m/>
    <m/>
    <m/>
    <m/>
    <m/>
    <m/>
    <m/>
    <m/>
    <m/>
    <m/>
    <m/>
  </r>
  <r>
    <n v="37"/>
    <x v="0"/>
    <s v="Travel_Rarely"/>
    <n v="1373"/>
    <x v="1"/>
    <n v="2"/>
    <n v="2"/>
    <s v="Other"/>
    <n v="1"/>
    <n v="4"/>
    <n v="4"/>
    <x v="1"/>
    <n v="92"/>
    <n v="2"/>
    <x v="1"/>
    <x v="2"/>
    <n v="3"/>
    <s v="Single"/>
    <n v="2090"/>
    <n v="2396"/>
    <n v="6"/>
    <s v="Y"/>
    <x v="0"/>
    <n v="15"/>
    <n v="3"/>
    <n v="2"/>
    <n v="80"/>
    <n v="0"/>
    <n v="7"/>
    <n v="3"/>
    <n v="3"/>
    <n v="0"/>
    <n v="0"/>
    <n v="0"/>
    <n v="0"/>
    <n v="1"/>
    <n v="0"/>
    <n v="0"/>
    <n v="1"/>
    <n v="0"/>
    <x v="0"/>
    <n v="0.3"/>
    <x v="2"/>
    <n v="0.4"/>
    <x v="2"/>
    <x v="0"/>
    <x v="1"/>
    <m/>
    <m/>
    <m/>
    <m/>
    <m/>
    <m/>
    <m/>
    <m/>
    <m/>
    <m/>
    <m/>
    <m/>
    <m/>
    <m/>
    <m/>
    <m/>
    <m/>
    <m/>
    <m/>
    <m/>
    <m/>
    <m/>
    <m/>
    <m/>
    <m/>
    <m/>
    <m/>
    <m/>
    <m/>
    <m/>
    <m/>
    <m/>
    <m/>
    <m/>
    <m/>
    <m/>
    <m/>
    <m/>
    <m/>
    <m/>
    <m/>
    <m/>
    <m/>
    <m/>
    <m/>
    <m/>
    <m/>
    <m/>
    <m/>
    <m/>
    <m/>
    <m/>
    <m/>
  </r>
  <r>
    <n v="33"/>
    <x v="1"/>
    <s v="Travel_Frequently"/>
    <n v="1392"/>
    <x v="1"/>
    <n v="3"/>
    <n v="4"/>
    <s v="Life Sciences"/>
    <n v="1"/>
    <n v="5"/>
    <n v="4"/>
    <x v="0"/>
    <n v="56"/>
    <n v="3"/>
    <x v="1"/>
    <x v="1"/>
    <n v="3"/>
    <s v="Married"/>
    <n v="2909"/>
    <n v="23159"/>
    <n v="1"/>
    <s v="Y"/>
    <x v="0"/>
    <n v="11"/>
    <n v="3"/>
    <n v="3"/>
    <n v="80"/>
    <n v="0"/>
    <n v="8"/>
    <n v="3"/>
    <n v="3"/>
    <n v="8"/>
    <n v="7"/>
    <n v="3"/>
    <n v="0"/>
    <n v="1"/>
    <n v="0"/>
    <n v="0"/>
    <n v="1"/>
    <n v="0"/>
    <x v="0"/>
    <n v="0.3"/>
    <x v="2"/>
    <n v="0.4"/>
    <x v="2"/>
    <x v="1"/>
    <x v="1"/>
    <m/>
    <m/>
    <m/>
    <m/>
    <m/>
    <m/>
    <m/>
    <m/>
    <m/>
    <m/>
    <m/>
    <m/>
    <m/>
    <m/>
    <m/>
    <m/>
    <m/>
    <m/>
    <m/>
    <m/>
    <m/>
    <m/>
    <m/>
    <m/>
    <m/>
    <m/>
    <m/>
    <m/>
    <m/>
    <m/>
    <m/>
    <m/>
    <m/>
    <m/>
    <m/>
    <m/>
    <m/>
    <m/>
    <m/>
    <m/>
    <m/>
    <m/>
    <m/>
    <m/>
    <m/>
    <m/>
    <m/>
    <m/>
    <m/>
    <m/>
    <m/>
    <m/>
    <m/>
  </r>
  <r>
    <n v="27"/>
    <x v="1"/>
    <s v="Travel_Rarely"/>
    <n v="591"/>
    <x v="1"/>
    <n v="2"/>
    <n v="1"/>
    <s v="Medical"/>
    <n v="1"/>
    <n v="7"/>
    <n v="1"/>
    <x v="1"/>
    <n v="40"/>
    <n v="3"/>
    <x v="1"/>
    <x v="2"/>
    <n v="2"/>
    <s v="Married"/>
    <n v="3468"/>
    <n v="16632"/>
    <n v="9"/>
    <s v="Y"/>
    <x v="1"/>
    <n v="12"/>
    <n v="3"/>
    <n v="4"/>
    <n v="80"/>
    <n v="1"/>
    <n v="6"/>
    <n v="3"/>
    <n v="3"/>
    <n v="2"/>
    <n v="2"/>
    <n v="2"/>
    <n v="2"/>
    <n v="0"/>
    <n v="1"/>
    <n v="0"/>
    <n v="1"/>
    <n v="1"/>
    <x v="0"/>
    <n v="0.6"/>
    <x v="0"/>
    <n v="0.2"/>
    <x v="1"/>
    <x v="0"/>
    <x v="1"/>
    <m/>
    <m/>
    <m/>
    <m/>
    <m/>
    <m/>
    <m/>
    <m/>
    <m/>
    <m/>
    <m/>
    <m/>
    <m/>
    <m/>
    <m/>
    <m/>
    <m/>
    <m/>
    <m/>
    <m/>
    <m/>
    <m/>
    <m/>
    <m/>
    <m/>
    <m/>
    <m/>
    <m/>
    <m/>
    <m/>
    <m/>
    <m/>
    <m/>
    <m/>
    <m/>
    <m/>
    <m/>
    <m/>
    <m/>
    <m/>
    <m/>
    <m/>
    <m/>
    <m/>
    <m/>
    <m/>
    <m/>
    <m/>
    <m/>
    <m/>
    <m/>
    <m/>
    <m/>
  </r>
  <r>
    <n v="32"/>
    <x v="1"/>
    <s v="Travel_Frequently"/>
    <n v="1005"/>
    <x v="1"/>
    <n v="2"/>
    <n v="2"/>
    <s v="Life Sciences"/>
    <n v="1"/>
    <n v="8"/>
    <n v="4"/>
    <x v="1"/>
    <n v="79"/>
    <n v="3"/>
    <x v="1"/>
    <x v="2"/>
    <n v="4"/>
    <s v="Single"/>
    <n v="3068"/>
    <n v="11864"/>
    <n v="0"/>
    <s v="Y"/>
    <x v="1"/>
    <n v="13"/>
    <n v="3"/>
    <n v="3"/>
    <n v="80"/>
    <n v="0"/>
    <n v="8"/>
    <n v="2"/>
    <n v="2"/>
    <n v="7"/>
    <n v="7"/>
    <n v="3"/>
    <n v="6"/>
    <n v="0"/>
    <n v="0"/>
    <n v="1"/>
    <n v="1"/>
    <n v="0"/>
    <x v="0"/>
    <n v="0.35"/>
    <x v="0"/>
    <n v="0.3"/>
    <x v="1"/>
    <x v="1"/>
    <x v="1"/>
    <m/>
    <m/>
    <m/>
    <m/>
    <m/>
    <m/>
    <m/>
    <m/>
    <m/>
    <m/>
    <m/>
    <m/>
    <m/>
    <m/>
    <m/>
    <m/>
    <m/>
    <m/>
    <m/>
    <m/>
    <m/>
    <m/>
    <m/>
    <m/>
    <m/>
    <m/>
    <m/>
    <m/>
    <m/>
    <m/>
    <m/>
    <m/>
    <m/>
    <m/>
    <m/>
    <m/>
    <m/>
    <m/>
    <m/>
    <m/>
    <m/>
    <m/>
    <m/>
    <m/>
    <m/>
    <m/>
    <m/>
    <m/>
    <m/>
    <m/>
    <m/>
    <m/>
    <m/>
  </r>
  <r>
    <n v="59"/>
    <x v="1"/>
    <s v="Travel_Rarely"/>
    <n v="1324"/>
    <x v="1"/>
    <n v="3"/>
    <n v="3"/>
    <s v="Medical"/>
    <n v="1"/>
    <n v="10"/>
    <n v="3"/>
    <x v="0"/>
    <n v="81"/>
    <n v="4"/>
    <x v="1"/>
    <x v="2"/>
    <n v="1"/>
    <s v="Married"/>
    <n v="2670"/>
    <n v="9964"/>
    <n v="4"/>
    <s v="Y"/>
    <x v="0"/>
    <n v="20"/>
    <n v="4"/>
    <n v="1"/>
    <n v="80"/>
    <n v="3"/>
    <n v="12"/>
    <n v="3"/>
    <n v="2"/>
    <n v="1"/>
    <n v="0"/>
    <n v="0"/>
    <n v="0"/>
    <n v="1"/>
    <n v="1"/>
    <n v="1"/>
    <n v="1"/>
    <n v="0"/>
    <x v="0"/>
    <n v="0.75"/>
    <x v="1"/>
    <n v="0.9"/>
    <x v="0"/>
    <x v="0"/>
    <x v="1"/>
    <m/>
    <m/>
    <m/>
    <m/>
    <m/>
    <m/>
    <m/>
    <m/>
    <m/>
    <m/>
    <m/>
    <m/>
    <m/>
    <m/>
    <m/>
    <m/>
    <m/>
    <m/>
    <m/>
    <m/>
    <m/>
    <m/>
    <m/>
    <m/>
    <m/>
    <m/>
    <m/>
    <m/>
    <m/>
    <m/>
    <m/>
    <m/>
    <m/>
    <m/>
    <m/>
    <m/>
    <m/>
    <m/>
    <m/>
    <m/>
    <m/>
    <m/>
    <m/>
    <m/>
    <m/>
    <m/>
    <m/>
    <m/>
    <m/>
    <m/>
    <m/>
    <m/>
    <m/>
  </r>
  <r>
    <n v="30"/>
    <x v="1"/>
    <s v="Travel_Rarely"/>
    <n v="1358"/>
    <x v="1"/>
    <n v="24"/>
    <n v="1"/>
    <s v="Life Sciences"/>
    <n v="1"/>
    <n v="11"/>
    <n v="4"/>
    <x v="1"/>
    <n v="67"/>
    <n v="3"/>
    <x v="1"/>
    <x v="2"/>
    <n v="3"/>
    <s v="Divorced"/>
    <n v="2693"/>
    <n v="13335"/>
    <n v="1"/>
    <s v="Y"/>
    <x v="1"/>
    <n v="22"/>
    <n v="4"/>
    <n v="2"/>
    <n v="80"/>
    <n v="1"/>
    <n v="1"/>
    <n v="2"/>
    <n v="3"/>
    <n v="1"/>
    <n v="0"/>
    <n v="0"/>
    <n v="0"/>
    <n v="0"/>
    <n v="0"/>
    <n v="0"/>
    <n v="1"/>
    <n v="0"/>
    <x v="0"/>
    <n v="0.15"/>
    <x v="2"/>
    <n v="0"/>
    <x v="1"/>
    <x v="0"/>
    <x v="1"/>
    <m/>
    <m/>
    <m/>
    <m/>
    <m/>
    <m/>
    <m/>
    <m/>
    <m/>
    <m/>
    <m/>
    <m/>
    <m/>
    <m/>
    <m/>
    <m/>
    <m/>
    <m/>
    <m/>
    <m/>
    <m/>
    <m/>
    <m/>
    <m/>
    <m/>
    <m/>
    <m/>
    <m/>
    <m/>
    <m/>
    <m/>
    <m/>
    <m/>
    <m/>
    <m/>
    <m/>
    <m/>
    <m/>
    <m/>
    <m/>
    <m/>
    <m/>
    <m/>
    <m/>
    <m/>
    <m/>
    <m/>
    <m/>
    <m/>
    <m/>
    <m/>
    <m/>
    <m/>
  </r>
  <r>
    <n v="38"/>
    <x v="1"/>
    <s v="Travel_Frequently"/>
    <n v="216"/>
    <x v="1"/>
    <n v="23"/>
    <n v="3"/>
    <s v="Life Sciences"/>
    <n v="1"/>
    <n v="12"/>
    <n v="4"/>
    <x v="1"/>
    <n v="44"/>
    <n v="2"/>
    <x v="2"/>
    <x v="3"/>
    <n v="3"/>
    <s v="Single"/>
    <n v="9526"/>
    <n v="8787"/>
    <n v="0"/>
    <s v="Y"/>
    <x v="1"/>
    <n v="21"/>
    <n v="4"/>
    <n v="2"/>
    <n v="80"/>
    <n v="0"/>
    <n v="10"/>
    <n v="2"/>
    <n v="3"/>
    <n v="9"/>
    <n v="7"/>
    <n v="1"/>
    <n v="8"/>
    <n v="0"/>
    <n v="0"/>
    <n v="0"/>
    <n v="0"/>
    <n v="0"/>
    <x v="0"/>
    <n v="0"/>
    <x v="2"/>
    <n v="0"/>
    <x v="1"/>
    <x v="0"/>
    <x v="2"/>
    <m/>
    <m/>
    <m/>
    <m/>
    <m/>
    <m/>
    <m/>
    <m/>
    <m/>
    <m/>
    <m/>
    <m/>
    <m/>
    <m/>
    <m/>
    <m/>
    <m/>
    <m/>
    <m/>
    <m/>
    <m/>
    <m/>
    <m/>
    <m/>
    <m/>
    <m/>
    <m/>
    <m/>
    <m/>
    <m/>
    <m/>
    <m/>
    <m/>
    <m/>
    <m/>
    <m/>
    <m/>
    <m/>
    <m/>
    <m/>
    <m/>
    <m/>
    <m/>
    <m/>
    <m/>
    <m/>
    <m/>
    <m/>
    <m/>
    <m/>
    <m/>
    <m/>
    <m/>
  </r>
  <r>
    <n v="36"/>
    <x v="1"/>
    <s v="Travel_Rarely"/>
    <n v="1299"/>
    <x v="1"/>
    <n v="27"/>
    <n v="3"/>
    <s v="Medical"/>
    <n v="1"/>
    <n v="13"/>
    <n v="3"/>
    <x v="1"/>
    <n v="94"/>
    <n v="3"/>
    <x v="0"/>
    <x v="4"/>
    <n v="3"/>
    <s v="Married"/>
    <n v="5237"/>
    <n v="16577"/>
    <n v="6"/>
    <s v="Y"/>
    <x v="1"/>
    <n v="13"/>
    <n v="3"/>
    <n v="2"/>
    <n v="80"/>
    <n v="2"/>
    <n v="17"/>
    <n v="3"/>
    <n v="2"/>
    <n v="7"/>
    <n v="7"/>
    <n v="7"/>
    <n v="7"/>
    <n v="0"/>
    <n v="0"/>
    <n v="1"/>
    <n v="1"/>
    <n v="0"/>
    <x v="1"/>
    <n v="0.4"/>
    <x v="0"/>
    <n v="0.4"/>
    <x v="2"/>
    <x v="2"/>
    <x v="0"/>
    <m/>
    <m/>
    <m/>
    <m/>
    <m/>
    <m/>
    <m/>
    <m/>
    <m/>
    <m/>
    <m/>
    <m/>
    <m/>
    <m/>
    <m/>
    <m/>
    <m/>
    <m/>
    <m/>
    <m/>
    <m/>
    <m/>
    <m/>
    <m/>
    <m/>
    <m/>
    <m/>
    <m/>
    <m/>
    <m/>
    <m/>
    <m/>
    <m/>
    <m/>
    <m/>
    <m/>
    <m/>
    <m/>
    <m/>
    <m/>
    <m/>
    <m/>
    <m/>
    <m/>
    <m/>
    <m/>
    <m/>
    <m/>
    <m/>
    <m/>
    <m/>
    <m/>
    <m/>
  </r>
  <r>
    <n v="35"/>
    <x v="1"/>
    <s v="Travel_Rarely"/>
    <n v="809"/>
    <x v="1"/>
    <n v="16"/>
    <n v="3"/>
    <s v="Medical"/>
    <n v="1"/>
    <n v="14"/>
    <n v="1"/>
    <x v="1"/>
    <n v="84"/>
    <n v="4"/>
    <x v="1"/>
    <x v="2"/>
    <n v="2"/>
    <s v="Married"/>
    <n v="2426"/>
    <n v="16479"/>
    <n v="0"/>
    <s v="Y"/>
    <x v="1"/>
    <n v="13"/>
    <n v="3"/>
    <n v="3"/>
    <n v="80"/>
    <n v="1"/>
    <n v="6"/>
    <n v="5"/>
    <n v="3"/>
    <n v="5"/>
    <n v="4"/>
    <n v="0"/>
    <n v="3"/>
    <n v="0"/>
    <n v="1"/>
    <n v="0"/>
    <n v="1"/>
    <n v="1"/>
    <x v="0"/>
    <n v="0.6"/>
    <x v="0"/>
    <n v="0.2"/>
    <x v="1"/>
    <x v="0"/>
    <x v="1"/>
    <m/>
    <m/>
    <m/>
    <m/>
    <m/>
    <m/>
    <m/>
    <m/>
    <m/>
    <m/>
    <m/>
    <m/>
    <m/>
    <m/>
    <m/>
    <m/>
    <m/>
    <m/>
    <m/>
    <m/>
    <m/>
    <m/>
    <m/>
    <m/>
    <m/>
    <m/>
    <m/>
    <m/>
    <m/>
    <m/>
    <m/>
    <m/>
    <m/>
    <m/>
    <m/>
    <m/>
    <m/>
    <m/>
    <m/>
    <m/>
    <m/>
    <m/>
    <m/>
    <m/>
    <m/>
    <m/>
    <m/>
    <m/>
    <m/>
    <m/>
    <m/>
    <m/>
    <m/>
  </r>
  <r>
    <n v="29"/>
    <x v="1"/>
    <s v="Travel_Rarely"/>
    <n v="153"/>
    <x v="1"/>
    <n v="15"/>
    <n v="2"/>
    <s v="Life Sciences"/>
    <n v="1"/>
    <n v="15"/>
    <n v="4"/>
    <x v="0"/>
    <n v="49"/>
    <n v="2"/>
    <x v="0"/>
    <x v="2"/>
    <n v="3"/>
    <s v="Single"/>
    <n v="4193"/>
    <n v="12682"/>
    <n v="0"/>
    <s v="Y"/>
    <x v="0"/>
    <n v="12"/>
    <n v="3"/>
    <n v="4"/>
    <n v="80"/>
    <n v="0"/>
    <n v="10"/>
    <n v="3"/>
    <n v="3"/>
    <n v="9"/>
    <n v="5"/>
    <n v="0"/>
    <n v="8"/>
    <n v="1"/>
    <n v="0"/>
    <n v="0"/>
    <n v="1"/>
    <n v="0"/>
    <x v="0"/>
    <n v="0.3"/>
    <x v="2"/>
    <n v="0.4"/>
    <x v="2"/>
    <x v="0"/>
    <x v="0"/>
    <m/>
    <m/>
    <m/>
    <m/>
    <m/>
    <m/>
    <m/>
    <m/>
    <m/>
    <m/>
    <m/>
    <m/>
    <m/>
    <m/>
    <m/>
    <m/>
    <m/>
    <m/>
    <m/>
    <m/>
    <m/>
    <m/>
    <m/>
    <m/>
    <m/>
    <m/>
    <m/>
    <m/>
    <m/>
    <m/>
    <m/>
    <m/>
    <m/>
    <m/>
    <m/>
    <m/>
    <m/>
    <m/>
    <m/>
    <m/>
    <m/>
    <m/>
    <m/>
    <m/>
    <m/>
    <m/>
    <m/>
    <m/>
    <m/>
    <m/>
    <m/>
    <m/>
    <m/>
  </r>
  <r>
    <n v="31"/>
    <x v="1"/>
    <s v="Travel_Rarely"/>
    <n v="670"/>
    <x v="1"/>
    <n v="26"/>
    <n v="1"/>
    <s v="Life Sciences"/>
    <n v="1"/>
    <n v="16"/>
    <n v="1"/>
    <x v="1"/>
    <n v="31"/>
    <n v="3"/>
    <x v="1"/>
    <x v="1"/>
    <n v="3"/>
    <s v="Divorced"/>
    <n v="2911"/>
    <n v="15170"/>
    <n v="1"/>
    <s v="Y"/>
    <x v="1"/>
    <n v="17"/>
    <n v="3"/>
    <n v="4"/>
    <n v="80"/>
    <n v="1"/>
    <n v="5"/>
    <n v="1"/>
    <n v="2"/>
    <n v="5"/>
    <n v="2"/>
    <n v="4"/>
    <n v="3"/>
    <n v="0"/>
    <n v="0"/>
    <n v="1"/>
    <n v="1"/>
    <n v="1"/>
    <x v="0"/>
    <n v="0.55000000000000004"/>
    <x v="0"/>
    <n v="0.3"/>
    <x v="1"/>
    <x v="1"/>
    <x v="1"/>
    <m/>
    <m/>
    <m/>
    <m/>
    <m/>
    <m/>
    <m/>
    <m/>
    <m/>
    <m/>
    <m/>
    <m/>
    <m/>
    <m/>
    <m/>
    <m/>
    <m/>
    <m/>
    <m/>
    <m/>
    <m/>
    <m/>
    <m/>
    <m/>
    <m/>
    <m/>
    <m/>
    <m/>
    <m/>
    <m/>
    <m/>
    <m/>
    <m/>
    <m/>
    <m/>
    <m/>
    <m/>
    <m/>
    <m/>
    <m/>
    <m/>
    <m/>
    <m/>
    <m/>
    <m/>
    <m/>
    <m/>
    <m/>
    <m/>
    <m/>
    <m/>
    <m/>
    <m/>
  </r>
  <r>
    <n v="34"/>
    <x v="1"/>
    <s v="Travel_Rarely"/>
    <n v="1346"/>
    <x v="1"/>
    <n v="19"/>
    <n v="2"/>
    <s v="Medical"/>
    <n v="1"/>
    <n v="18"/>
    <n v="2"/>
    <x v="1"/>
    <n v="93"/>
    <n v="3"/>
    <x v="1"/>
    <x v="2"/>
    <n v="4"/>
    <s v="Divorced"/>
    <n v="2661"/>
    <n v="8758"/>
    <n v="0"/>
    <s v="Y"/>
    <x v="1"/>
    <n v="11"/>
    <n v="3"/>
    <n v="3"/>
    <n v="80"/>
    <n v="1"/>
    <n v="3"/>
    <n v="2"/>
    <n v="3"/>
    <n v="2"/>
    <n v="2"/>
    <n v="1"/>
    <n v="2"/>
    <n v="0"/>
    <n v="0"/>
    <n v="0"/>
    <n v="1"/>
    <n v="1"/>
    <x v="0"/>
    <n v="0.35"/>
    <x v="0"/>
    <n v="0"/>
    <x v="1"/>
    <x v="0"/>
    <x v="1"/>
    <m/>
    <m/>
    <m/>
    <m/>
    <m/>
    <m/>
    <m/>
    <m/>
    <m/>
    <m/>
    <m/>
    <m/>
    <m/>
    <m/>
    <m/>
    <m/>
    <m/>
    <m/>
    <m/>
    <m/>
    <m/>
    <m/>
    <m/>
    <m/>
    <m/>
    <m/>
    <m/>
    <m/>
    <m/>
    <m/>
    <m/>
    <m/>
    <m/>
    <m/>
    <m/>
    <m/>
    <m/>
    <m/>
    <m/>
    <m/>
    <m/>
    <m/>
    <m/>
    <m/>
    <m/>
    <m/>
    <m/>
    <m/>
    <m/>
    <m/>
    <m/>
    <m/>
    <m/>
  </r>
  <r>
    <n v="28"/>
    <x v="0"/>
    <s v="Travel_Rarely"/>
    <n v="103"/>
    <x v="1"/>
    <n v="24"/>
    <n v="3"/>
    <s v="Life Sciences"/>
    <n v="1"/>
    <n v="19"/>
    <n v="3"/>
    <x v="1"/>
    <n v="50"/>
    <n v="2"/>
    <x v="1"/>
    <x v="2"/>
    <n v="3"/>
    <s v="Single"/>
    <n v="2028"/>
    <n v="12947"/>
    <n v="5"/>
    <s v="Y"/>
    <x v="0"/>
    <n v="14"/>
    <n v="3"/>
    <n v="2"/>
    <n v="80"/>
    <n v="0"/>
    <n v="6"/>
    <n v="4"/>
    <n v="3"/>
    <n v="4"/>
    <n v="2"/>
    <n v="0"/>
    <n v="3"/>
    <n v="1"/>
    <n v="0"/>
    <n v="0"/>
    <n v="1"/>
    <n v="0"/>
    <x v="0"/>
    <n v="0.3"/>
    <x v="2"/>
    <n v="0.4"/>
    <x v="2"/>
    <x v="0"/>
    <x v="1"/>
    <m/>
    <m/>
    <m/>
    <m/>
    <m/>
    <m/>
    <m/>
    <m/>
    <m/>
    <m/>
    <m/>
    <m/>
    <m/>
    <m/>
    <m/>
    <m/>
    <m/>
    <m/>
    <m/>
    <m/>
    <m/>
    <m/>
    <m/>
    <m/>
    <m/>
    <m/>
    <m/>
    <m/>
    <m/>
    <m/>
    <m/>
    <m/>
    <m/>
    <m/>
    <m/>
    <m/>
    <m/>
    <m/>
    <m/>
    <m/>
    <m/>
    <m/>
    <m/>
    <m/>
    <m/>
    <m/>
    <m/>
    <m/>
    <m/>
    <m/>
    <m/>
    <m/>
    <m/>
  </r>
  <r>
    <n v="29"/>
    <x v="1"/>
    <s v="Travel_Rarely"/>
    <n v="1389"/>
    <x v="1"/>
    <n v="21"/>
    <n v="4"/>
    <s v="Life Sciences"/>
    <n v="1"/>
    <n v="20"/>
    <n v="2"/>
    <x v="0"/>
    <n v="51"/>
    <n v="4"/>
    <x v="2"/>
    <x v="3"/>
    <n v="1"/>
    <s v="Divorced"/>
    <n v="9980"/>
    <n v="10195"/>
    <n v="1"/>
    <s v="Y"/>
    <x v="1"/>
    <n v="11"/>
    <n v="3"/>
    <n v="3"/>
    <n v="80"/>
    <n v="1"/>
    <n v="10"/>
    <n v="1"/>
    <n v="3"/>
    <n v="10"/>
    <n v="9"/>
    <n v="8"/>
    <n v="8"/>
    <n v="0"/>
    <n v="1"/>
    <n v="0"/>
    <n v="0"/>
    <n v="1"/>
    <x v="1"/>
    <n v="0.5"/>
    <x v="0"/>
    <n v="0.3"/>
    <x v="1"/>
    <x v="2"/>
    <x v="2"/>
    <m/>
    <m/>
    <m/>
    <m/>
    <m/>
    <m/>
    <m/>
    <m/>
    <m/>
    <m/>
    <m/>
    <m/>
    <m/>
    <m/>
    <m/>
    <m/>
    <m/>
    <m/>
    <m/>
    <m/>
    <m/>
    <m/>
    <m/>
    <m/>
    <m/>
    <m/>
    <m/>
    <m/>
    <m/>
    <m/>
    <m/>
    <m/>
    <m/>
    <m/>
    <m/>
    <m/>
    <m/>
    <m/>
    <m/>
    <m/>
    <m/>
    <m/>
    <m/>
    <m/>
    <m/>
    <m/>
    <m/>
    <m/>
    <m/>
    <m/>
    <m/>
    <m/>
    <m/>
  </r>
  <r>
    <n v="32"/>
    <x v="1"/>
    <s v="Travel_Rarely"/>
    <n v="334"/>
    <x v="1"/>
    <n v="5"/>
    <n v="2"/>
    <s v="Life Sciences"/>
    <n v="1"/>
    <n v="21"/>
    <n v="1"/>
    <x v="1"/>
    <n v="80"/>
    <n v="4"/>
    <x v="1"/>
    <x v="1"/>
    <n v="2"/>
    <s v="Divorced"/>
    <n v="3298"/>
    <n v="15053"/>
    <n v="0"/>
    <s v="Y"/>
    <x v="0"/>
    <n v="12"/>
    <n v="3"/>
    <n v="4"/>
    <n v="80"/>
    <n v="2"/>
    <n v="7"/>
    <n v="5"/>
    <n v="2"/>
    <n v="6"/>
    <n v="2"/>
    <n v="0"/>
    <n v="5"/>
    <n v="1"/>
    <n v="1"/>
    <n v="1"/>
    <n v="1"/>
    <n v="1"/>
    <x v="0"/>
    <n v="0.95"/>
    <x v="0"/>
    <n v="0.9"/>
    <x v="0"/>
    <x v="0"/>
    <x v="1"/>
    <m/>
    <m/>
    <m/>
    <m/>
    <m/>
    <m/>
    <m/>
    <m/>
    <m/>
    <m/>
    <m/>
    <m/>
    <m/>
    <m/>
    <m/>
    <m/>
    <m/>
    <m/>
    <m/>
    <m/>
    <m/>
    <m/>
    <m/>
    <m/>
    <m/>
    <m/>
    <m/>
    <m/>
    <m/>
    <m/>
    <m/>
    <m/>
    <m/>
    <m/>
    <m/>
    <m/>
    <m/>
    <m/>
    <m/>
    <m/>
    <m/>
    <m/>
    <m/>
    <m/>
    <m/>
    <m/>
    <m/>
    <m/>
    <m/>
    <m/>
    <m/>
    <m/>
    <m/>
  </r>
  <r>
    <n v="22"/>
    <x v="1"/>
    <s v="Non-Travel"/>
    <n v="1123"/>
    <x v="1"/>
    <n v="16"/>
    <n v="2"/>
    <s v="Medical"/>
    <n v="1"/>
    <n v="22"/>
    <n v="4"/>
    <x v="1"/>
    <n v="96"/>
    <n v="4"/>
    <x v="1"/>
    <x v="2"/>
    <n v="4"/>
    <s v="Divorced"/>
    <n v="2935"/>
    <n v="7324"/>
    <n v="1"/>
    <s v="Y"/>
    <x v="0"/>
    <n v="13"/>
    <n v="3"/>
    <n v="2"/>
    <n v="80"/>
    <n v="2"/>
    <n v="1"/>
    <n v="2"/>
    <n v="2"/>
    <n v="1"/>
    <n v="0"/>
    <n v="0"/>
    <n v="0"/>
    <n v="1"/>
    <n v="0"/>
    <n v="1"/>
    <n v="1"/>
    <n v="0"/>
    <x v="0"/>
    <n v="0.5"/>
    <x v="0"/>
    <n v="0.7"/>
    <x v="0"/>
    <x v="0"/>
    <x v="1"/>
    <m/>
    <m/>
    <m/>
    <m/>
    <m/>
    <m/>
    <m/>
    <m/>
    <m/>
    <m/>
    <m/>
    <m/>
    <m/>
    <m/>
    <m/>
    <m/>
    <m/>
    <m/>
    <m/>
    <m/>
    <m/>
    <m/>
    <m/>
    <m/>
    <m/>
    <m/>
    <m/>
    <m/>
    <m/>
    <m/>
    <m/>
    <m/>
    <m/>
    <m/>
    <m/>
    <m/>
    <m/>
    <m/>
    <m/>
    <m/>
    <m/>
    <m/>
    <m/>
    <m/>
    <m/>
    <m/>
    <m/>
    <m/>
    <m/>
    <m/>
    <m/>
    <m/>
    <m/>
  </r>
  <r>
    <n v="53"/>
    <x v="1"/>
    <s v="Travel_Rarely"/>
    <n v="1219"/>
    <x v="0"/>
    <n v="2"/>
    <n v="4"/>
    <s v="Life Sciences"/>
    <n v="1"/>
    <n v="23"/>
    <n v="1"/>
    <x v="0"/>
    <n v="78"/>
    <n v="2"/>
    <x v="3"/>
    <x v="5"/>
    <n v="4"/>
    <s v="Married"/>
    <n v="15427"/>
    <n v="22021"/>
    <n v="2"/>
    <s v="Y"/>
    <x v="1"/>
    <n v="16"/>
    <n v="3"/>
    <n v="3"/>
    <n v="80"/>
    <n v="0"/>
    <n v="31"/>
    <n v="3"/>
    <n v="3"/>
    <n v="25"/>
    <n v="8"/>
    <n v="3"/>
    <n v="7"/>
    <n v="0"/>
    <n v="0"/>
    <n v="0"/>
    <n v="0"/>
    <n v="1"/>
    <x v="0"/>
    <n v="0.2"/>
    <x v="1"/>
    <n v="0"/>
    <x v="1"/>
    <x v="1"/>
    <x v="2"/>
    <m/>
    <m/>
    <m/>
    <m/>
    <m/>
    <m/>
    <m/>
    <m/>
    <m/>
    <m/>
    <m/>
    <m/>
    <m/>
    <m/>
    <m/>
    <m/>
    <m/>
    <m/>
    <m/>
    <m/>
    <m/>
    <m/>
    <m/>
    <m/>
    <m/>
    <m/>
    <m/>
    <m/>
    <m/>
    <m/>
    <m/>
    <m/>
    <m/>
    <m/>
    <m/>
    <m/>
    <m/>
    <m/>
    <m/>
    <m/>
    <m/>
    <m/>
    <m/>
    <m/>
    <m/>
    <m/>
    <m/>
    <m/>
    <m/>
    <m/>
    <m/>
    <m/>
    <m/>
  </r>
  <r>
    <n v="38"/>
    <x v="1"/>
    <s v="Travel_Rarely"/>
    <n v="371"/>
    <x v="1"/>
    <n v="2"/>
    <n v="3"/>
    <s v="Life Sciences"/>
    <n v="1"/>
    <n v="24"/>
    <n v="4"/>
    <x v="1"/>
    <n v="45"/>
    <n v="3"/>
    <x v="1"/>
    <x v="1"/>
    <n v="4"/>
    <s v="Single"/>
    <n v="3944"/>
    <n v="4306"/>
    <n v="5"/>
    <s v="Y"/>
    <x v="0"/>
    <n v="11"/>
    <n v="3"/>
    <n v="3"/>
    <n v="80"/>
    <n v="0"/>
    <n v="6"/>
    <n v="3"/>
    <n v="3"/>
    <n v="3"/>
    <n v="2"/>
    <n v="1"/>
    <n v="2"/>
    <n v="1"/>
    <n v="0"/>
    <n v="0"/>
    <n v="1"/>
    <n v="0"/>
    <x v="0"/>
    <n v="0.3"/>
    <x v="2"/>
    <n v="0.4"/>
    <x v="2"/>
    <x v="0"/>
    <x v="1"/>
    <m/>
    <m/>
    <m/>
    <m/>
    <m/>
    <m/>
    <m/>
    <m/>
    <m/>
    <m/>
    <m/>
    <m/>
    <m/>
    <m/>
    <m/>
    <m/>
    <m/>
    <m/>
    <m/>
    <m/>
    <m/>
    <m/>
    <m/>
    <m/>
    <m/>
    <m/>
    <m/>
    <m/>
    <m/>
    <m/>
    <m/>
    <m/>
    <m/>
    <m/>
    <m/>
    <m/>
    <m/>
    <m/>
    <m/>
    <m/>
    <m/>
    <m/>
    <m/>
    <m/>
    <m/>
    <m/>
    <m/>
    <m/>
    <m/>
    <m/>
    <m/>
    <m/>
    <m/>
  </r>
  <r>
    <n v="24"/>
    <x v="1"/>
    <s v="Non-Travel"/>
    <n v="673"/>
    <x v="1"/>
    <n v="11"/>
    <n v="2"/>
    <s v="Other"/>
    <n v="1"/>
    <n v="26"/>
    <n v="1"/>
    <x v="0"/>
    <n v="96"/>
    <n v="4"/>
    <x v="0"/>
    <x v="3"/>
    <n v="3"/>
    <s v="Divorced"/>
    <n v="4011"/>
    <n v="8232"/>
    <n v="0"/>
    <s v="Y"/>
    <x v="1"/>
    <n v="18"/>
    <n v="3"/>
    <n v="4"/>
    <n v="80"/>
    <n v="1"/>
    <n v="5"/>
    <n v="5"/>
    <n v="2"/>
    <n v="4"/>
    <n v="2"/>
    <n v="1"/>
    <n v="3"/>
    <n v="0"/>
    <n v="0"/>
    <n v="1"/>
    <n v="1"/>
    <n v="1"/>
    <x v="0"/>
    <n v="0.55000000000000004"/>
    <x v="0"/>
    <n v="0.3"/>
    <x v="1"/>
    <x v="0"/>
    <x v="0"/>
    <m/>
    <m/>
    <m/>
    <m/>
    <m/>
    <m/>
    <m/>
    <m/>
    <m/>
    <m/>
    <m/>
    <m/>
    <m/>
    <m/>
    <m/>
    <m/>
    <m/>
    <m/>
    <m/>
    <m/>
    <m/>
    <m/>
    <m/>
    <m/>
    <m/>
    <m/>
    <m/>
    <m/>
    <m/>
    <m/>
    <m/>
    <m/>
    <m/>
    <m/>
    <m/>
    <m/>
    <m/>
    <m/>
    <m/>
    <m/>
    <m/>
    <m/>
    <m/>
    <m/>
    <m/>
    <m/>
    <m/>
    <m/>
    <m/>
    <m/>
    <m/>
    <m/>
    <m/>
  </r>
  <r>
    <n v="36"/>
    <x v="0"/>
    <s v="Travel_Rarely"/>
    <n v="1218"/>
    <x v="0"/>
    <n v="9"/>
    <n v="4"/>
    <s v="Life Sciences"/>
    <n v="1"/>
    <n v="27"/>
    <n v="3"/>
    <x v="1"/>
    <n v="82"/>
    <n v="2"/>
    <x v="1"/>
    <x v="6"/>
    <n v="1"/>
    <s v="Single"/>
    <n v="3407"/>
    <n v="6986"/>
    <n v="7"/>
    <s v="Y"/>
    <x v="1"/>
    <n v="23"/>
    <n v="4"/>
    <n v="2"/>
    <n v="80"/>
    <n v="0"/>
    <n v="10"/>
    <n v="4"/>
    <n v="3"/>
    <n v="5"/>
    <n v="3"/>
    <n v="0"/>
    <n v="3"/>
    <n v="0"/>
    <n v="1"/>
    <n v="0"/>
    <n v="1"/>
    <n v="0"/>
    <x v="0"/>
    <n v="0.4"/>
    <x v="0"/>
    <n v="0.2"/>
    <x v="1"/>
    <x v="0"/>
    <x v="1"/>
    <m/>
    <m/>
    <m/>
    <m/>
    <m/>
    <m/>
    <m/>
    <m/>
    <m/>
    <m/>
    <m/>
    <m/>
    <m/>
    <m/>
    <m/>
    <m/>
    <m/>
    <m/>
    <m/>
    <m/>
    <m/>
    <m/>
    <m/>
    <m/>
    <m/>
    <m/>
    <m/>
    <m/>
    <m/>
    <m/>
    <m/>
    <m/>
    <m/>
    <m/>
    <m/>
    <m/>
    <m/>
    <m/>
    <m/>
    <m/>
    <m/>
    <m/>
    <m/>
    <m/>
    <m/>
    <m/>
    <m/>
    <m/>
    <m/>
    <m/>
    <m/>
    <m/>
    <m/>
  </r>
  <r>
    <n v="34"/>
    <x v="1"/>
    <s v="Travel_Rarely"/>
    <n v="419"/>
    <x v="1"/>
    <n v="7"/>
    <n v="4"/>
    <s v="Life Sciences"/>
    <n v="1"/>
    <n v="28"/>
    <n v="1"/>
    <x v="0"/>
    <n v="53"/>
    <n v="3"/>
    <x v="2"/>
    <x v="7"/>
    <n v="2"/>
    <s v="Single"/>
    <n v="11994"/>
    <n v="21293"/>
    <n v="0"/>
    <s v="Y"/>
    <x v="1"/>
    <n v="11"/>
    <n v="3"/>
    <n v="3"/>
    <n v="80"/>
    <n v="0"/>
    <n v="13"/>
    <n v="4"/>
    <n v="3"/>
    <n v="12"/>
    <n v="6"/>
    <n v="2"/>
    <n v="11"/>
    <n v="0"/>
    <n v="1"/>
    <n v="0"/>
    <n v="0"/>
    <n v="1"/>
    <x v="0"/>
    <n v="0.45"/>
    <x v="0"/>
    <n v="0.2"/>
    <x v="1"/>
    <x v="0"/>
    <x v="2"/>
    <m/>
    <m/>
    <m/>
    <m/>
    <m/>
    <m/>
    <m/>
    <m/>
    <m/>
    <m/>
    <m/>
    <m/>
    <m/>
    <m/>
    <m/>
    <m/>
    <m/>
    <m/>
    <m/>
    <m/>
    <m/>
    <m/>
    <m/>
    <m/>
    <m/>
    <m/>
    <m/>
    <m/>
    <m/>
    <m/>
    <m/>
    <m/>
    <m/>
    <m/>
    <m/>
    <m/>
    <m/>
    <m/>
    <m/>
    <m/>
    <m/>
    <m/>
    <m/>
    <m/>
    <m/>
    <m/>
    <m/>
    <m/>
    <m/>
    <m/>
    <m/>
    <m/>
    <m/>
  </r>
  <r>
    <n v="21"/>
    <x v="1"/>
    <s v="Travel_Rarely"/>
    <n v="391"/>
    <x v="1"/>
    <n v="15"/>
    <n v="2"/>
    <s v="Life Sciences"/>
    <n v="1"/>
    <n v="30"/>
    <n v="3"/>
    <x v="1"/>
    <n v="96"/>
    <n v="3"/>
    <x v="1"/>
    <x v="1"/>
    <n v="4"/>
    <s v="Single"/>
    <n v="1232"/>
    <n v="19281"/>
    <n v="1"/>
    <s v="Y"/>
    <x v="1"/>
    <n v="14"/>
    <n v="3"/>
    <n v="4"/>
    <n v="80"/>
    <n v="0"/>
    <n v="0"/>
    <n v="6"/>
    <n v="3"/>
    <n v="0"/>
    <n v="0"/>
    <n v="0"/>
    <n v="0"/>
    <n v="0"/>
    <n v="0"/>
    <n v="0"/>
    <n v="1"/>
    <n v="0"/>
    <x v="0"/>
    <n v="0.15"/>
    <x v="2"/>
    <n v="0"/>
    <x v="1"/>
    <x v="0"/>
    <x v="1"/>
    <m/>
    <m/>
    <m/>
    <m/>
    <m/>
    <m/>
    <m/>
    <m/>
    <m/>
    <m/>
    <m/>
    <m/>
    <m/>
    <m/>
    <m/>
    <m/>
    <m/>
    <m/>
    <m/>
    <m/>
    <m/>
    <m/>
    <m/>
    <m/>
    <m/>
    <m/>
    <m/>
    <m/>
    <m/>
    <m/>
    <m/>
    <m/>
    <m/>
    <m/>
    <m/>
    <m/>
    <m/>
    <m/>
    <m/>
    <m/>
    <m/>
    <m/>
    <m/>
    <m/>
    <m/>
    <m/>
    <m/>
    <m/>
    <m/>
    <m/>
    <m/>
    <m/>
    <m/>
  </r>
  <r>
    <n v="34"/>
    <x v="0"/>
    <s v="Travel_Rarely"/>
    <n v="699"/>
    <x v="1"/>
    <n v="6"/>
    <n v="1"/>
    <s v="Medical"/>
    <n v="1"/>
    <n v="31"/>
    <n v="2"/>
    <x v="1"/>
    <n v="83"/>
    <n v="3"/>
    <x v="1"/>
    <x v="1"/>
    <n v="1"/>
    <s v="Single"/>
    <n v="2960"/>
    <n v="17102"/>
    <n v="2"/>
    <s v="Y"/>
    <x v="1"/>
    <n v="11"/>
    <n v="3"/>
    <n v="3"/>
    <n v="80"/>
    <n v="0"/>
    <n v="8"/>
    <n v="2"/>
    <n v="3"/>
    <n v="4"/>
    <n v="2"/>
    <n v="1"/>
    <n v="3"/>
    <n v="0"/>
    <n v="1"/>
    <n v="0"/>
    <n v="1"/>
    <n v="1"/>
    <x v="0"/>
    <n v="0.6"/>
    <x v="0"/>
    <n v="0.2"/>
    <x v="1"/>
    <x v="0"/>
    <x v="1"/>
    <m/>
    <m/>
    <m/>
    <m/>
    <m/>
    <m/>
    <m/>
    <m/>
    <m/>
    <m/>
    <m/>
    <m/>
    <m/>
    <m/>
    <m/>
    <m/>
    <m/>
    <m/>
    <m/>
    <m/>
    <m/>
    <m/>
    <m/>
    <m/>
    <m/>
    <m/>
    <m/>
    <m/>
    <m/>
    <m/>
    <m/>
    <m/>
    <m/>
    <m/>
    <m/>
    <m/>
    <m/>
    <m/>
    <m/>
    <m/>
    <m/>
    <m/>
    <m/>
    <m/>
    <m/>
    <m/>
    <m/>
    <m/>
    <m/>
    <m/>
    <m/>
    <m/>
    <m/>
  </r>
  <r>
    <n v="53"/>
    <x v="1"/>
    <s v="Travel_Rarely"/>
    <n v="1282"/>
    <x v="1"/>
    <n v="5"/>
    <n v="3"/>
    <s v="Other"/>
    <n v="1"/>
    <n v="32"/>
    <n v="3"/>
    <x v="0"/>
    <n v="58"/>
    <n v="3"/>
    <x v="4"/>
    <x v="5"/>
    <n v="3"/>
    <s v="Divorced"/>
    <n v="19094"/>
    <n v="10735"/>
    <n v="4"/>
    <s v="Y"/>
    <x v="1"/>
    <n v="11"/>
    <n v="3"/>
    <n v="4"/>
    <n v="80"/>
    <n v="1"/>
    <n v="26"/>
    <n v="3"/>
    <n v="2"/>
    <n v="14"/>
    <n v="13"/>
    <n v="4"/>
    <n v="8"/>
    <n v="0"/>
    <n v="0"/>
    <n v="1"/>
    <n v="0"/>
    <n v="0"/>
    <x v="0"/>
    <n v="0.2"/>
    <x v="1"/>
    <n v="0.3"/>
    <x v="1"/>
    <x v="1"/>
    <x v="2"/>
    <m/>
    <m/>
    <m/>
    <m/>
    <m/>
    <m/>
    <m/>
    <m/>
    <m/>
    <m/>
    <m/>
    <m/>
    <m/>
    <m/>
    <m/>
    <m/>
    <m/>
    <m/>
    <m/>
    <m/>
    <m/>
    <m/>
    <m/>
    <m/>
    <m/>
    <m/>
    <m/>
    <m/>
    <m/>
    <m/>
    <m/>
    <m/>
    <m/>
    <m/>
    <m/>
    <m/>
    <m/>
    <m/>
    <m/>
    <m/>
    <m/>
    <m/>
    <m/>
    <m/>
    <m/>
    <m/>
    <m/>
    <m/>
    <m/>
    <m/>
    <m/>
    <m/>
    <m/>
  </r>
  <r>
    <n v="32"/>
    <x v="0"/>
    <s v="Travel_Frequently"/>
    <n v="1125"/>
    <x v="1"/>
    <n v="16"/>
    <n v="1"/>
    <s v="Life Sciences"/>
    <n v="1"/>
    <n v="33"/>
    <n v="2"/>
    <x v="0"/>
    <n v="72"/>
    <n v="1"/>
    <x v="1"/>
    <x v="1"/>
    <n v="1"/>
    <s v="Single"/>
    <n v="3919"/>
    <n v="4681"/>
    <n v="1"/>
    <s v="Y"/>
    <x v="0"/>
    <n v="22"/>
    <n v="4"/>
    <n v="2"/>
    <n v="80"/>
    <n v="0"/>
    <n v="10"/>
    <n v="5"/>
    <n v="3"/>
    <n v="10"/>
    <n v="2"/>
    <n v="6"/>
    <n v="7"/>
    <n v="1"/>
    <n v="1"/>
    <n v="0"/>
    <n v="1"/>
    <n v="1"/>
    <x v="1"/>
    <n v="0.8"/>
    <x v="0"/>
    <n v="0.7"/>
    <x v="0"/>
    <x v="2"/>
    <x v="1"/>
    <m/>
    <m/>
    <m/>
    <m/>
    <m/>
    <m/>
    <m/>
    <m/>
    <m/>
    <m/>
    <m/>
    <m/>
    <m/>
    <m/>
    <m/>
    <m/>
    <m/>
    <m/>
    <m/>
    <m/>
    <m/>
    <m/>
    <m/>
    <m/>
    <m/>
    <m/>
    <m/>
    <m/>
    <m/>
    <m/>
    <m/>
    <m/>
    <m/>
    <m/>
    <m/>
    <m/>
    <m/>
    <m/>
    <m/>
    <m/>
    <m/>
    <m/>
    <m/>
    <m/>
    <m/>
    <m/>
    <m/>
    <m/>
    <m/>
    <m/>
    <m/>
    <m/>
    <m/>
  </r>
  <r>
    <n v="42"/>
    <x v="1"/>
    <s v="Travel_Rarely"/>
    <n v="691"/>
    <x v="0"/>
    <n v="8"/>
    <n v="4"/>
    <s v="Marketing"/>
    <n v="1"/>
    <n v="35"/>
    <n v="3"/>
    <x v="1"/>
    <n v="48"/>
    <n v="3"/>
    <x v="0"/>
    <x v="0"/>
    <n v="2"/>
    <s v="Married"/>
    <n v="6825"/>
    <n v="21173"/>
    <n v="0"/>
    <s v="Y"/>
    <x v="1"/>
    <n v="11"/>
    <n v="3"/>
    <n v="4"/>
    <n v="80"/>
    <n v="1"/>
    <n v="10"/>
    <n v="2"/>
    <n v="3"/>
    <n v="9"/>
    <n v="7"/>
    <n v="4"/>
    <n v="2"/>
    <n v="0"/>
    <n v="1"/>
    <n v="0"/>
    <n v="0"/>
    <n v="0"/>
    <x v="0"/>
    <n v="0.25"/>
    <x v="2"/>
    <n v="0.2"/>
    <x v="1"/>
    <x v="1"/>
    <x v="0"/>
    <m/>
    <m/>
    <m/>
    <m/>
    <m/>
    <m/>
    <m/>
    <m/>
    <m/>
    <m/>
    <m/>
    <m/>
    <m/>
    <m/>
    <m/>
    <m/>
    <m/>
    <m/>
    <m/>
    <m/>
    <m/>
    <m/>
    <m/>
    <m/>
    <m/>
    <m/>
    <m/>
    <m/>
    <m/>
    <m/>
    <m/>
    <m/>
    <m/>
    <m/>
    <m/>
    <m/>
    <m/>
    <m/>
    <m/>
    <m/>
    <m/>
    <m/>
    <m/>
    <m/>
    <m/>
    <m/>
    <m/>
    <m/>
    <m/>
    <m/>
    <m/>
    <m/>
    <m/>
  </r>
  <r>
    <n v="44"/>
    <x v="1"/>
    <s v="Travel_Rarely"/>
    <n v="477"/>
    <x v="1"/>
    <n v="7"/>
    <n v="4"/>
    <s v="Medical"/>
    <n v="1"/>
    <n v="36"/>
    <n v="1"/>
    <x v="0"/>
    <n v="42"/>
    <n v="2"/>
    <x v="2"/>
    <x v="4"/>
    <n v="4"/>
    <s v="Married"/>
    <n v="10248"/>
    <n v="2094"/>
    <n v="3"/>
    <s v="Y"/>
    <x v="1"/>
    <n v="14"/>
    <n v="3"/>
    <n v="4"/>
    <n v="80"/>
    <n v="1"/>
    <n v="24"/>
    <n v="4"/>
    <n v="3"/>
    <n v="22"/>
    <n v="6"/>
    <n v="5"/>
    <n v="17"/>
    <n v="0"/>
    <n v="0"/>
    <n v="0"/>
    <n v="0"/>
    <n v="1"/>
    <x v="1"/>
    <n v="0.25"/>
    <x v="2"/>
    <n v="0.1"/>
    <x v="1"/>
    <x v="2"/>
    <x v="2"/>
    <m/>
    <m/>
    <m/>
    <m/>
    <m/>
    <m/>
    <m/>
    <m/>
    <m/>
    <m/>
    <m/>
    <m/>
    <m/>
    <m/>
    <m/>
    <m/>
    <m/>
    <m/>
    <m/>
    <m/>
    <m/>
    <m/>
    <m/>
    <m/>
    <m/>
    <m/>
    <m/>
    <m/>
    <m/>
    <m/>
    <m/>
    <m/>
    <m/>
    <m/>
    <m/>
    <m/>
    <m/>
    <m/>
    <m/>
    <m/>
    <m/>
    <m/>
    <m/>
    <m/>
    <m/>
    <m/>
    <m/>
    <m/>
    <m/>
    <m/>
    <m/>
    <m/>
    <m/>
  </r>
  <r>
    <n v="46"/>
    <x v="1"/>
    <s v="Travel_Rarely"/>
    <n v="705"/>
    <x v="0"/>
    <n v="2"/>
    <n v="4"/>
    <s v="Marketing"/>
    <n v="1"/>
    <n v="38"/>
    <n v="2"/>
    <x v="0"/>
    <n v="83"/>
    <n v="3"/>
    <x v="4"/>
    <x v="5"/>
    <n v="1"/>
    <s v="Single"/>
    <n v="18947"/>
    <n v="22822"/>
    <n v="3"/>
    <s v="Y"/>
    <x v="1"/>
    <n v="12"/>
    <n v="3"/>
    <n v="4"/>
    <n v="80"/>
    <n v="0"/>
    <n v="22"/>
    <n v="2"/>
    <n v="2"/>
    <n v="2"/>
    <n v="2"/>
    <n v="2"/>
    <n v="1"/>
    <n v="0"/>
    <n v="1"/>
    <n v="1"/>
    <n v="0"/>
    <n v="1"/>
    <x v="0"/>
    <n v="0.65"/>
    <x v="1"/>
    <n v="0.5"/>
    <x v="2"/>
    <x v="0"/>
    <x v="2"/>
    <m/>
    <m/>
    <m/>
    <m/>
    <m/>
    <m/>
    <m/>
    <m/>
    <m/>
    <m/>
    <m/>
    <m/>
    <m/>
    <m/>
    <m/>
    <m/>
    <m/>
    <m/>
    <m/>
    <m/>
    <m/>
    <m/>
    <m/>
    <m/>
    <m/>
    <m/>
    <m/>
    <m/>
    <m/>
    <m/>
    <m/>
    <m/>
    <m/>
    <m/>
    <m/>
    <m/>
    <m/>
    <m/>
    <m/>
    <m/>
    <m/>
    <m/>
    <m/>
    <m/>
    <m/>
    <m/>
    <m/>
    <m/>
    <m/>
    <m/>
    <m/>
    <m/>
    <m/>
  </r>
  <r>
    <n v="33"/>
    <x v="1"/>
    <s v="Travel_Rarely"/>
    <n v="924"/>
    <x v="1"/>
    <n v="2"/>
    <n v="3"/>
    <s v="Medical"/>
    <n v="1"/>
    <n v="39"/>
    <n v="3"/>
    <x v="1"/>
    <n v="78"/>
    <n v="3"/>
    <x v="1"/>
    <x v="2"/>
    <n v="4"/>
    <s v="Single"/>
    <n v="2496"/>
    <n v="6670"/>
    <n v="4"/>
    <s v="Y"/>
    <x v="1"/>
    <n v="11"/>
    <n v="3"/>
    <n v="4"/>
    <n v="80"/>
    <n v="0"/>
    <n v="7"/>
    <n v="3"/>
    <n v="3"/>
    <n v="1"/>
    <n v="1"/>
    <n v="0"/>
    <n v="0"/>
    <n v="0"/>
    <n v="0"/>
    <n v="0"/>
    <n v="1"/>
    <n v="0"/>
    <x v="0"/>
    <n v="0.15"/>
    <x v="2"/>
    <n v="0"/>
    <x v="1"/>
    <x v="0"/>
    <x v="1"/>
    <m/>
    <m/>
    <m/>
    <m/>
    <m/>
    <m/>
    <m/>
    <m/>
    <m/>
    <m/>
    <m/>
    <m/>
    <m/>
    <m/>
    <m/>
    <m/>
    <m/>
    <m/>
    <m/>
    <m/>
    <m/>
    <m/>
    <m/>
    <m/>
    <m/>
    <m/>
    <m/>
    <m/>
    <m/>
    <m/>
    <m/>
    <m/>
    <m/>
    <m/>
    <m/>
    <m/>
    <m/>
    <m/>
    <m/>
    <m/>
    <m/>
    <m/>
    <m/>
    <m/>
    <m/>
    <m/>
    <m/>
    <m/>
    <m/>
    <m/>
    <m/>
    <m/>
    <m/>
  </r>
  <r>
    <n v="44"/>
    <x v="1"/>
    <s v="Travel_Rarely"/>
    <n v="1459"/>
    <x v="1"/>
    <n v="10"/>
    <n v="4"/>
    <s v="Other"/>
    <n v="1"/>
    <n v="40"/>
    <n v="4"/>
    <x v="1"/>
    <n v="41"/>
    <n v="3"/>
    <x v="0"/>
    <x v="4"/>
    <n v="4"/>
    <s v="Married"/>
    <n v="6465"/>
    <n v="19121"/>
    <n v="2"/>
    <s v="Y"/>
    <x v="0"/>
    <n v="13"/>
    <n v="3"/>
    <n v="4"/>
    <n v="80"/>
    <n v="0"/>
    <n v="9"/>
    <n v="5"/>
    <n v="4"/>
    <n v="4"/>
    <n v="2"/>
    <n v="1"/>
    <n v="3"/>
    <n v="1"/>
    <n v="0"/>
    <n v="0"/>
    <n v="1"/>
    <n v="0"/>
    <x v="0"/>
    <n v="0.3"/>
    <x v="2"/>
    <n v="0.4"/>
    <x v="2"/>
    <x v="0"/>
    <x v="0"/>
    <m/>
    <m/>
    <m/>
    <m/>
    <m/>
    <m/>
    <m/>
    <m/>
    <m/>
    <m/>
    <m/>
    <m/>
    <m/>
    <m/>
    <m/>
    <m/>
    <m/>
    <m/>
    <m/>
    <m/>
    <m/>
    <m/>
    <m/>
    <m/>
    <m/>
    <m/>
    <m/>
    <m/>
    <m/>
    <m/>
    <m/>
    <m/>
    <m/>
    <m/>
    <m/>
    <m/>
    <m/>
    <m/>
    <m/>
    <m/>
    <m/>
    <m/>
    <m/>
    <m/>
    <m/>
    <m/>
    <m/>
    <m/>
    <m/>
    <m/>
    <m/>
    <m/>
    <m/>
  </r>
  <r>
    <n v="30"/>
    <x v="1"/>
    <s v="Travel_Rarely"/>
    <n v="125"/>
    <x v="1"/>
    <n v="9"/>
    <n v="2"/>
    <s v="Medical"/>
    <n v="1"/>
    <n v="41"/>
    <n v="4"/>
    <x v="1"/>
    <n v="83"/>
    <n v="2"/>
    <x v="1"/>
    <x v="2"/>
    <n v="3"/>
    <s v="Single"/>
    <n v="2206"/>
    <n v="16117"/>
    <n v="1"/>
    <s v="Y"/>
    <x v="1"/>
    <n v="13"/>
    <n v="3"/>
    <n v="1"/>
    <n v="80"/>
    <n v="0"/>
    <n v="10"/>
    <n v="5"/>
    <n v="3"/>
    <n v="10"/>
    <n v="0"/>
    <n v="1"/>
    <n v="8"/>
    <n v="0"/>
    <n v="0"/>
    <n v="0"/>
    <n v="1"/>
    <n v="0"/>
    <x v="0"/>
    <n v="0.15"/>
    <x v="2"/>
    <n v="0"/>
    <x v="1"/>
    <x v="0"/>
    <x v="1"/>
    <m/>
    <m/>
    <m/>
    <m/>
    <m/>
    <m/>
    <m/>
    <m/>
    <m/>
    <m/>
    <m/>
    <m/>
    <m/>
    <m/>
    <m/>
    <m/>
    <m/>
    <m/>
    <m/>
    <m/>
    <m/>
    <m/>
    <m/>
    <m/>
    <m/>
    <m/>
    <m/>
    <m/>
    <m/>
    <m/>
    <m/>
    <m/>
    <m/>
    <m/>
    <m/>
    <m/>
    <m/>
    <m/>
    <m/>
    <m/>
    <m/>
    <m/>
    <m/>
    <m/>
    <m/>
    <m/>
    <m/>
    <m/>
    <m/>
    <m/>
    <m/>
    <m/>
    <m/>
  </r>
  <r>
    <n v="39"/>
    <x v="0"/>
    <s v="Travel_Rarely"/>
    <n v="895"/>
    <x v="0"/>
    <n v="5"/>
    <n v="3"/>
    <s v="Technical Degree"/>
    <n v="1"/>
    <n v="42"/>
    <n v="4"/>
    <x v="1"/>
    <n v="56"/>
    <n v="3"/>
    <x v="0"/>
    <x v="6"/>
    <n v="4"/>
    <s v="Married"/>
    <n v="2086"/>
    <n v="3335"/>
    <n v="3"/>
    <s v="Y"/>
    <x v="1"/>
    <n v="14"/>
    <n v="3"/>
    <n v="3"/>
    <n v="80"/>
    <n v="1"/>
    <n v="19"/>
    <n v="6"/>
    <n v="4"/>
    <n v="1"/>
    <n v="0"/>
    <n v="0"/>
    <n v="0"/>
    <n v="0"/>
    <n v="0"/>
    <n v="0"/>
    <n v="1"/>
    <n v="0"/>
    <x v="0"/>
    <n v="0.15"/>
    <x v="2"/>
    <n v="0"/>
    <x v="1"/>
    <x v="0"/>
    <x v="1"/>
    <m/>
    <m/>
    <m/>
    <m/>
    <m/>
    <m/>
    <m/>
    <m/>
    <m/>
    <m/>
    <m/>
    <m/>
    <m/>
    <m/>
    <m/>
    <m/>
    <m/>
    <m/>
    <m/>
    <m/>
    <m/>
    <m/>
    <m/>
    <m/>
    <m/>
    <m/>
    <m/>
    <m/>
    <m/>
    <m/>
    <m/>
    <m/>
    <m/>
    <m/>
    <m/>
    <m/>
    <m/>
    <m/>
    <m/>
    <m/>
    <m/>
    <m/>
    <m/>
    <m/>
    <m/>
    <m/>
    <m/>
    <m/>
    <m/>
    <m/>
    <m/>
    <m/>
    <m/>
  </r>
  <r>
    <n v="24"/>
    <x v="0"/>
    <s v="Travel_Rarely"/>
    <n v="813"/>
    <x v="1"/>
    <n v="1"/>
    <n v="3"/>
    <s v="Medical"/>
    <n v="1"/>
    <n v="45"/>
    <n v="2"/>
    <x v="1"/>
    <n v="61"/>
    <n v="3"/>
    <x v="1"/>
    <x v="1"/>
    <n v="4"/>
    <s v="Married"/>
    <n v="2293"/>
    <n v="3020"/>
    <n v="2"/>
    <s v="Y"/>
    <x v="0"/>
    <n v="16"/>
    <n v="3"/>
    <n v="1"/>
    <n v="80"/>
    <n v="1"/>
    <n v="6"/>
    <n v="2"/>
    <n v="2"/>
    <n v="2"/>
    <n v="0"/>
    <n v="2"/>
    <n v="0"/>
    <n v="1"/>
    <n v="0"/>
    <n v="1"/>
    <n v="1"/>
    <n v="1"/>
    <x v="0"/>
    <n v="0.7"/>
    <x v="0"/>
    <n v="0.7"/>
    <x v="0"/>
    <x v="0"/>
    <x v="1"/>
    <m/>
    <m/>
    <m/>
    <m/>
    <m/>
    <m/>
    <m/>
    <m/>
    <m/>
    <m/>
    <m/>
    <m/>
    <m/>
    <m/>
    <m/>
    <m/>
    <m/>
    <m/>
    <m/>
    <m/>
    <m/>
    <m/>
    <m/>
    <m/>
    <m/>
    <m/>
    <m/>
    <m/>
    <m/>
    <m/>
    <m/>
    <m/>
    <m/>
    <m/>
    <m/>
    <m/>
    <m/>
    <m/>
    <m/>
    <m/>
    <m/>
    <m/>
    <m/>
    <m/>
    <m/>
    <m/>
    <m/>
    <m/>
    <m/>
    <m/>
    <m/>
    <m/>
    <m/>
  </r>
  <r>
    <n v="43"/>
    <x v="1"/>
    <s v="Travel_Rarely"/>
    <n v="1273"/>
    <x v="1"/>
    <n v="2"/>
    <n v="2"/>
    <s v="Medical"/>
    <n v="1"/>
    <n v="46"/>
    <n v="4"/>
    <x v="0"/>
    <n v="72"/>
    <n v="4"/>
    <x v="1"/>
    <x v="1"/>
    <n v="3"/>
    <s v="Divorced"/>
    <n v="2645"/>
    <n v="21923"/>
    <n v="1"/>
    <s v="Y"/>
    <x v="1"/>
    <n v="12"/>
    <n v="3"/>
    <n v="4"/>
    <n v="80"/>
    <n v="2"/>
    <n v="6"/>
    <n v="3"/>
    <n v="2"/>
    <n v="5"/>
    <n v="3"/>
    <n v="1"/>
    <n v="4"/>
    <n v="0"/>
    <n v="0"/>
    <n v="1"/>
    <n v="1"/>
    <n v="0"/>
    <x v="0"/>
    <n v="0.35"/>
    <x v="0"/>
    <n v="0.3"/>
    <x v="1"/>
    <x v="0"/>
    <x v="1"/>
    <m/>
    <m/>
    <m/>
    <m/>
    <m/>
    <m/>
    <m/>
    <m/>
    <m/>
    <m/>
    <m/>
    <m/>
    <m/>
    <m/>
    <m/>
    <m/>
    <m/>
    <m/>
    <m/>
    <m/>
    <m/>
    <m/>
    <m/>
    <m/>
    <m/>
    <m/>
    <m/>
    <m/>
    <m/>
    <m/>
    <m/>
    <m/>
    <m/>
    <m/>
    <m/>
    <m/>
    <m/>
    <m/>
    <m/>
    <m/>
    <m/>
    <m/>
    <m/>
    <m/>
    <m/>
    <m/>
    <m/>
    <m/>
    <m/>
    <m/>
    <m/>
    <m/>
    <m/>
  </r>
  <r>
    <n v="50"/>
    <x v="0"/>
    <s v="Travel_Rarely"/>
    <n v="869"/>
    <x v="0"/>
    <n v="3"/>
    <n v="2"/>
    <s v="Marketing"/>
    <n v="1"/>
    <n v="47"/>
    <n v="1"/>
    <x v="1"/>
    <n v="86"/>
    <n v="2"/>
    <x v="1"/>
    <x v="6"/>
    <n v="3"/>
    <s v="Married"/>
    <n v="2683"/>
    <n v="3810"/>
    <n v="1"/>
    <s v="Y"/>
    <x v="0"/>
    <n v="14"/>
    <n v="3"/>
    <n v="3"/>
    <n v="80"/>
    <n v="0"/>
    <n v="3"/>
    <n v="2"/>
    <n v="3"/>
    <n v="3"/>
    <n v="2"/>
    <n v="0"/>
    <n v="2"/>
    <n v="1"/>
    <n v="0"/>
    <n v="0"/>
    <n v="1"/>
    <n v="1"/>
    <x v="0"/>
    <n v="0.5"/>
    <x v="1"/>
    <n v="0.4"/>
    <x v="2"/>
    <x v="0"/>
    <x v="1"/>
    <m/>
    <m/>
    <m/>
    <m/>
    <m/>
    <m/>
    <m/>
    <m/>
    <m/>
    <m/>
    <m/>
    <m/>
    <m/>
    <m/>
    <m/>
    <m/>
    <m/>
    <m/>
    <m/>
    <m/>
    <m/>
    <m/>
    <m/>
    <m/>
    <m/>
    <m/>
    <m/>
    <m/>
    <m/>
    <m/>
    <m/>
    <m/>
    <m/>
    <m/>
    <m/>
    <m/>
    <m/>
    <m/>
    <m/>
    <m/>
    <m/>
    <m/>
    <m/>
    <m/>
    <m/>
    <m/>
    <m/>
    <m/>
    <m/>
    <m/>
    <m/>
    <m/>
    <m/>
  </r>
  <r>
    <n v="35"/>
    <x v="1"/>
    <s v="Travel_Rarely"/>
    <n v="890"/>
    <x v="0"/>
    <n v="2"/>
    <n v="3"/>
    <s v="Marketing"/>
    <n v="1"/>
    <n v="49"/>
    <n v="4"/>
    <x v="0"/>
    <n v="97"/>
    <n v="3"/>
    <x v="1"/>
    <x v="6"/>
    <n v="4"/>
    <s v="Married"/>
    <n v="2014"/>
    <n v="9687"/>
    <n v="1"/>
    <s v="Y"/>
    <x v="1"/>
    <n v="13"/>
    <n v="3"/>
    <n v="1"/>
    <n v="80"/>
    <n v="0"/>
    <n v="2"/>
    <n v="3"/>
    <n v="3"/>
    <n v="2"/>
    <n v="2"/>
    <n v="2"/>
    <n v="2"/>
    <n v="0"/>
    <n v="0"/>
    <n v="0"/>
    <n v="1"/>
    <n v="0"/>
    <x v="0"/>
    <n v="0.15"/>
    <x v="2"/>
    <n v="0"/>
    <x v="1"/>
    <x v="0"/>
    <x v="1"/>
    <m/>
    <m/>
    <m/>
    <m/>
    <m/>
    <m/>
    <m/>
    <m/>
    <m/>
    <m/>
    <m/>
    <m/>
    <m/>
    <m/>
    <m/>
    <m/>
    <m/>
    <m/>
    <m/>
    <m/>
    <m/>
    <m/>
    <m/>
    <m/>
    <m/>
    <m/>
    <m/>
    <m/>
    <m/>
    <m/>
    <m/>
    <m/>
    <m/>
    <m/>
    <m/>
    <m/>
    <m/>
    <m/>
    <m/>
    <m/>
    <m/>
    <m/>
    <m/>
    <m/>
    <m/>
    <m/>
    <m/>
    <m/>
    <m/>
    <m/>
    <m/>
    <m/>
    <m/>
  </r>
  <r>
    <n v="36"/>
    <x v="1"/>
    <s v="Travel_Rarely"/>
    <n v="852"/>
    <x v="1"/>
    <n v="5"/>
    <n v="4"/>
    <s v="Life Sciences"/>
    <n v="1"/>
    <n v="51"/>
    <n v="2"/>
    <x v="0"/>
    <n v="82"/>
    <n v="2"/>
    <x v="1"/>
    <x v="1"/>
    <n v="1"/>
    <s v="Married"/>
    <n v="3419"/>
    <n v="13072"/>
    <n v="9"/>
    <s v="Y"/>
    <x v="0"/>
    <n v="14"/>
    <n v="3"/>
    <n v="4"/>
    <n v="80"/>
    <n v="1"/>
    <n v="6"/>
    <n v="3"/>
    <n v="4"/>
    <n v="1"/>
    <n v="1"/>
    <n v="0"/>
    <n v="0"/>
    <n v="1"/>
    <n v="1"/>
    <n v="0"/>
    <n v="1"/>
    <n v="1"/>
    <x v="0"/>
    <n v="0.75"/>
    <x v="0"/>
    <n v="0.6"/>
    <x v="2"/>
    <x v="0"/>
    <x v="1"/>
    <m/>
    <m/>
    <m/>
    <m/>
    <m/>
    <m/>
    <m/>
    <m/>
    <m/>
    <m/>
    <m/>
    <m/>
    <m/>
    <m/>
    <m/>
    <m/>
    <m/>
    <m/>
    <m/>
    <m/>
    <m/>
    <m/>
    <m/>
    <m/>
    <m/>
    <m/>
    <m/>
    <m/>
    <m/>
    <m/>
    <m/>
    <m/>
    <m/>
    <m/>
    <m/>
    <m/>
    <m/>
    <m/>
    <m/>
    <m/>
    <m/>
    <m/>
    <m/>
    <m/>
    <m/>
    <m/>
    <m/>
    <m/>
    <m/>
    <m/>
    <m/>
    <m/>
    <m/>
  </r>
  <r>
    <n v="33"/>
    <x v="1"/>
    <s v="Travel_Frequently"/>
    <n v="1141"/>
    <x v="0"/>
    <n v="1"/>
    <n v="3"/>
    <s v="Life Sciences"/>
    <n v="1"/>
    <n v="52"/>
    <n v="3"/>
    <x v="0"/>
    <n v="42"/>
    <n v="4"/>
    <x v="0"/>
    <x v="0"/>
    <n v="1"/>
    <s v="Married"/>
    <n v="5376"/>
    <n v="3193"/>
    <n v="2"/>
    <s v="Y"/>
    <x v="1"/>
    <n v="19"/>
    <n v="3"/>
    <n v="1"/>
    <n v="80"/>
    <n v="2"/>
    <n v="10"/>
    <n v="3"/>
    <n v="3"/>
    <n v="5"/>
    <n v="3"/>
    <n v="1"/>
    <n v="3"/>
    <n v="0"/>
    <n v="1"/>
    <n v="0"/>
    <n v="1"/>
    <n v="0"/>
    <x v="0"/>
    <n v="0.4"/>
    <x v="0"/>
    <n v="0.2"/>
    <x v="1"/>
    <x v="0"/>
    <x v="0"/>
    <m/>
    <m/>
    <m/>
    <m/>
    <m/>
    <m/>
    <m/>
    <m/>
    <m/>
    <m/>
    <m/>
    <m/>
    <m/>
    <m/>
    <m/>
    <m/>
    <m/>
    <m/>
    <m/>
    <m/>
    <m/>
    <m/>
    <m/>
    <m/>
    <m/>
    <m/>
    <m/>
    <m/>
    <m/>
    <m/>
    <m/>
    <m/>
    <m/>
    <m/>
    <m/>
    <m/>
    <m/>
    <m/>
    <m/>
    <m/>
    <m/>
    <m/>
    <m/>
    <m/>
    <m/>
    <m/>
    <m/>
    <m/>
    <m/>
    <m/>
    <m/>
    <m/>
    <m/>
  </r>
  <r>
    <n v="35"/>
    <x v="1"/>
    <s v="Travel_Rarely"/>
    <n v="464"/>
    <x v="1"/>
    <n v="4"/>
    <n v="2"/>
    <s v="Other"/>
    <n v="1"/>
    <n v="53"/>
    <n v="3"/>
    <x v="1"/>
    <n v="75"/>
    <n v="3"/>
    <x v="1"/>
    <x v="2"/>
    <n v="4"/>
    <s v="Divorced"/>
    <n v="1951"/>
    <n v="10910"/>
    <n v="1"/>
    <s v="Y"/>
    <x v="1"/>
    <n v="12"/>
    <n v="3"/>
    <n v="3"/>
    <n v="80"/>
    <n v="1"/>
    <n v="1"/>
    <n v="3"/>
    <n v="3"/>
    <n v="1"/>
    <n v="0"/>
    <n v="0"/>
    <n v="0"/>
    <n v="0"/>
    <n v="0"/>
    <n v="0"/>
    <n v="1"/>
    <n v="0"/>
    <x v="0"/>
    <n v="0.15"/>
    <x v="2"/>
    <n v="0"/>
    <x v="1"/>
    <x v="0"/>
    <x v="1"/>
    <m/>
    <m/>
    <m/>
    <m/>
    <m/>
    <m/>
    <m/>
    <m/>
    <m/>
    <m/>
    <m/>
    <m/>
    <m/>
    <m/>
    <m/>
    <m/>
    <m/>
    <m/>
    <m/>
    <m/>
    <m/>
    <m/>
    <m/>
    <m/>
    <m/>
    <m/>
    <m/>
    <m/>
    <m/>
    <m/>
    <m/>
    <m/>
    <m/>
    <m/>
    <m/>
    <m/>
    <m/>
    <m/>
    <m/>
    <m/>
    <m/>
    <m/>
    <m/>
    <m/>
    <m/>
    <m/>
    <m/>
    <m/>
    <m/>
    <m/>
    <m/>
    <m/>
    <m/>
  </r>
  <r>
    <n v="27"/>
    <x v="1"/>
    <s v="Travel_Rarely"/>
    <n v="1240"/>
    <x v="1"/>
    <n v="2"/>
    <n v="4"/>
    <s v="Life Sciences"/>
    <n v="1"/>
    <n v="54"/>
    <n v="4"/>
    <x v="0"/>
    <n v="33"/>
    <n v="3"/>
    <x v="1"/>
    <x v="2"/>
    <n v="1"/>
    <s v="Divorced"/>
    <n v="2341"/>
    <n v="19715"/>
    <n v="1"/>
    <s v="Y"/>
    <x v="1"/>
    <n v="13"/>
    <n v="3"/>
    <n v="4"/>
    <n v="80"/>
    <n v="1"/>
    <n v="1"/>
    <n v="6"/>
    <n v="3"/>
    <n v="1"/>
    <n v="0"/>
    <n v="0"/>
    <n v="0"/>
    <n v="0"/>
    <n v="1"/>
    <n v="0"/>
    <n v="1"/>
    <n v="0"/>
    <x v="0"/>
    <n v="0.4"/>
    <x v="0"/>
    <n v="0.2"/>
    <x v="1"/>
    <x v="0"/>
    <x v="1"/>
    <m/>
    <m/>
    <m/>
    <m/>
    <m/>
    <m/>
    <m/>
    <m/>
    <m/>
    <m/>
    <m/>
    <m/>
    <m/>
    <m/>
    <m/>
    <m/>
    <m/>
    <m/>
    <m/>
    <m/>
    <m/>
    <m/>
    <m/>
    <m/>
    <m/>
    <m/>
    <m/>
    <m/>
    <m/>
    <m/>
    <m/>
    <m/>
    <m/>
    <m/>
    <m/>
    <m/>
    <m/>
    <m/>
    <m/>
    <m/>
    <m/>
    <m/>
    <m/>
    <m/>
    <m/>
    <m/>
    <m/>
    <m/>
    <m/>
    <m/>
    <m/>
    <m/>
    <m/>
  </r>
  <r>
    <n v="26"/>
    <x v="0"/>
    <s v="Travel_Rarely"/>
    <n v="1357"/>
    <x v="1"/>
    <n v="25"/>
    <n v="3"/>
    <s v="Life Sciences"/>
    <n v="1"/>
    <n v="55"/>
    <n v="1"/>
    <x v="1"/>
    <n v="48"/>
    <n v="1"/>
    <x v="1"/>
    <x v="2"/>
    <n v="3"/>
    <s v="Single"/>
    <n v="2293"/>
    <n v="10558"/>
    <n v="1"/>
    <s v="Y"/>
    <x v="1"/>
    <n v="12"/>
    <n v="3"/>
    <n v="3"/>
    <n v="80"/>
    <n v="0"/>
    <n v="1"/>
    <n v="2"/>
    <n v="2"/>
    <n v="1"/>
    <n v="0"/>
    <n v="0"/>
    <n v="1"/>
    <n v="0"/>
    <n v="0"/>
    <n v="1"/>
    <n v="1"/>
    <n v="1"/>
    <x v="0"/>
    <n v="0.55000000000000004"/>
    <x v="0"/>
    <n v="0.3"/>
    <x v="1"/>
    <x v="0"/>
    <x v="1"/>
    <m/>
    <m/>
    <m/>
    <m/>
    <m/>
    <m/>
    <m/>
    <m/>
    <m/>
    <m/>
    <m/>
    <m/>
    <m/>
    <m/>
    <m/>
    <m/>
    <m/>
    <m/>
    <m/>
    <m/>
    <m/>
    <m/>
    <m/>
    <m/>
    <m/>
    <m/>
    <m/>
    <m/>
    <m/>
    <m/>
    <m/>
    <m/>
    <m/>
    <m/>
    <m/>
    <m/>
    <m/>
    <m/>
    <m/>
    <m/>
    <m/>
    <m/>
    <m/>
    <m/>
    <m/>
    <m/>
    <m/>
    <m/>
    <m/>
    <m/>
    <m/>
    <m/>
    <m/>
  </r>
  <r>
    <n v="27"/>
    <x v="1"/>
    <s v="Travel_Frequently"/>
    <n v="994"/>
    <x v="0"/>
    <n v="8"/>
    <n v="3"/>
    <s v="Life Sciences"/>
    <n v="1"/>
    <n v="56"/>
    <n v="4"/>
    <x v="1"/>
    <n v="37"/>
    <n v="3"/>
    <x v="2"/>
    <x v="0"/>
    <n v="3"/>
    <s v="Single"/>
    <n v="8726"/>
    <n v="2975"/>
    <n v="1"/>
    <s v="Y"/>
    <x v="1"/>
    <n v="15"/>
    <n v="3"/>
    <n v="4"/>
    <n v="80"/>
    <n v="0"/>
    <n v="9"/>
    <n v="0"/>
    <n v="3"/>
    <n v="9"/>
    <n v="8"/>
    <n v="1"/>
    <n v="7"/>
    <n v="0"/>
    <n v="0"/>
    <n v="0"/>
    <n v="0"/>
    <n v="0"/>
    <x v="0"/>
    <n v="0"/>
    <x v="2"/>
    <n v="0"/>
    <x v="1"/>
    <x v="0"/>
    <x v="2"/>
    <m/>
    <m/>
    <m/>
    <m/>
    <m/>
    <m/>
    <m/>
    <m/>
    <m/>
    <m/>
    <m/>
    <m/>
    <m/>
    <m/>
    <m/>
    <m/>
    <m/>
    <m/>
    <m/>
    <m/>
    <m/>
    <m/>
    <m/>
    <m/>
    <m/>
    <m/>
    <m/>
    <m/>
    <m/>
    <m/>
    <m/>
    <m/>
    <m/>
    <m/>
    <m/>
    <m/>
    <m/>
    <m/>
    <m/>
    <m/>
    <m/>
    <m/>
    <m/>
    <m/>
    <m/>
    <m/>
    <m/>
    <m/>
    <m/>
    <m/>
    <m/>
    <m/>
    <m/>
  </r>
  <r>
    <n v="30"/>
    <x v="1"/>
    <s v="Travel_Frequently"/>
    <n v="721"/>
    <x v="1"/>
    <n v="1"/>
    <n v="2"/>
    <s v="Medical"/>
    <n v="1"/>
    <n v="57"/>
    <n v="3"/>
    <x v="0"/>
    <n v="58"/>
    <n v="3"/>
    <x v="0"/>
    <x v="2"/>
    <n v="4"/>
    <s v="Single"/>
    <n v="4011"/>
    <n v="10781"/>
    <n v="1"/>
    <s v="Y"/>
    <x v="1"/>
    <n v="23"/>
    <n v="4"/>
    <n v="4"/>
    <n v="80"/>
    <n v="0"/>
    <n v="12"/>
    <n v="2"/>
    <n v="3"/>
    <n v="12"/>
    <n v="8"/>
    <n v="3"/>
    <n v="7"/>
    <n v="0"/>
    <n v="0"/>
    <n v="0"/>
    <n v="1"/>
    <n v="0"/>
    <x v="0"/>
    <n v="0.15"/>
    <x v="2"/>
    <n v="0"/>
    <x v="1"/>
    <x v="1"/>
    <x v="0"/>
    <m/>
    <m/>
    <m/>
    <m/>
    <m/>
    <m/>
    <m/>
    <m/>
    <m/>
    <m/>
    <m/>
    <m/>
    <m/>
    <m/>
    <m/>
    <m/>
    <m/>
    <m/>
    <m/>
    <m/>
    <m/>
    <m/>
    <m/>
    <m/>
    <m/>
    <m/>
    <m/>
    <m/>
    <m/>
    <m/>
    <m/>
    <m/>
    <m/>
    <m/>
    <m/>
    <m/>
    <m/>
    <m/>
    <m/>
    <m/>
    <m/>
    <m/>
    <m/>
    <m/>
    <m/>
    <m/>
    <m/>
    <m/>
    <m/>
    <m/>
    <m/>
    <m/>
    <m/>
  </r>
  <r>
    <n v="41"/>
    <x v="0"/>
    <s v="Travel_Rarely"/>
    <n v="1360"/>
    <x v="1"/>
    <n v="12"/>
    <n v="3"/>
    <s v="Technical Degree"/>
    <n v="1"/>
    <n v="58"/>
    <n v="2"/>
    <x v="0"/>
    <n v="49"/>
    <n v="3"/>
    <x v="4"/>
    <x v="7"/>
    <n v="3"/>
    <s v="Married"/>
    <n v="19545"/>
    <n v="16280"/>
    <n v="1"/>
    <s v="Y"/>
    <x v="1"/>
    <n v="12"/>
    <n v="3"/>
    <n v="4"/>
    <n v="80"/>
    <n v="0"/>
    <n v="23"/>
    <n v="0"/>
    <n v="3"/>
    <n v="22"/>
    <n v="15"/>
    <n v="15"/>
    <n v="8"/>
    <n v="0"/>
    <n v="0"/>
    <n v="0"/>
    <n v="0"/>
    <n v="1"/>
    <x v="1"/>
    <n v="0.25"/>
    <x v="2"/>
    <n v="0.1"/>
    <x v="1"/>
    <x v="2"/>
    <x v="2"/>
    <m/>
    <m/>
    <m/>
    <m/>
    <m/>
    <m/>
    <m/>
    <m/>
    <m/>
    <m/>
    <m/>
    <m/>
    <m/>
    <m/>
    <m/>
    <m/>
    <m/>
    <m/>
    <m/>
    <m/>
    <m/>
    <m/>
    <m/>
    <m/>
    <m/>
    <m/>
    <m/>
    <m/>
    <m/>
    <m/>
    <m/>
    <m/>
    <m/>
    <m/>
    <m/>
    <m/>
    <m/>
    <m/>
    <m/>
    <m/>
    <m/>
    <m/>
    <m/>
    <m/>
    <m/>
    <m/>
    <m/>
    <m/>
    <m/>
    <m/>
    <m/>
    <m/>
    <m/>
  </r>
  <r>
    <n v="34"/>
    <x v="1"/>
    <s v="Non-Travel"/>
    <n v="1065"/>
    <x v="0"/>
    <n v="23"/>
    <n v="4"/>
    <s v="Marketing"/>
    <n v="1"/>
    <n v="60"/>
    <n v="2"/>
    <x v="1"/>
    <n v="72"/>
    <n v="3"/>
    <x v="0"/>
    <x v="0"/>
    <n v="3"/>
    <s v="Single"/>
    <n v="4568"/>
    <n v="10034"/>
    <n v="0"/>
    <s v="Y"/>
    <x v="1"/>
    <n v="20"/>
    <n v="4"/>
    <n v="3"/>
    <n v="80"/>
    <n v="0"/>
    <n v="10"/>
    <n v="2"/>
    <n v="3"/>
    <n v="9"/>
    <n v="5"/>
    <n v="8"/>
    <n v="7"/>
    <n v="0"/>
    <n v="0"/>
    <n v="0"/>
    <n v="1"/>
    <n v="1"/>
    <x v="1"/>
    <n v="0.4"/>
    <x v="0"/>
    <n v="0.1"/>
    <x v="1"/>
    <x v="2"/>
    <x v="0"/>
    <m/>
    <m/>
    <m/>
    <m/>
    <m/>
    <m/>
    <m/>
    <m/>
    <m/>
    <m/>
    <m/>
    <m/>
    <m/>
    <m/>
    <m/>
    <m/>
    <m/>
    <m/>
    <m/>
    <m/>
    <m/>
    <m/>
    <m/>
    <m/>
    <m/>
    <m/>
    <m/>
    <m/>
    <m/>
    <m/>
    <m/>
    <m/>
    <m/>
    <m/>
    <m/>
    <m/>
    <m/>
    <m/>
    <m/>
    <m/>
    <m/>
    <m/>
    <m/>
    <m/>
    <m/>
    <m/>
    <m/>
    <m/>
    <m/>
    <m/>
    <m/>
    <m/>
    <m/>
  </r>
  <r>
    <n v="37"/>
    <x v="1"/>
    <s v="Travel_Rarely"/>
    <n v="408"/>
    <x v="1"/>
    <n v="19"/>
    <n v="2"/>
    <s v="Life Sciences"/>
    <n v="1"/>
    <n v="61"/>
    <n v="2"/>
    <x v="1"/>
    <n v="73"/>
    <n v="3"/>
    <x v="1"/>
    <x v="1"/>
    <n v="2"/>
    <s v="Married"/>
    <n v="3022"/>
    <n v="10227"/>
    <n v="4"/>
    <s v="Y"/>
    <x v="1"/>
    <n v="21"/>
    <n v="4"/>
    <n v="1"/>
    <n v="80"/>
    <n v="0"/>
    <n v="8"/>
    <n v="1"/>
    <n v="3"/>
    <n v="1"/>
    <n v="0"/>
    <n v="0"/>
    <n v="0"/>
    <n v="0"/>
    <n v="1"/>
    <n v="0"/>
    <n v="1"/>
    <n v="1"/>
    <x v="0"/>
    <n v="0.6"/>
    <x v="0"/>
    <n v="0.2"/>
    <x v="1"/>
    <x v="0"/>
    <x v="1"/>
    <m/>
    <m/>
    <m/>
    <m/>
    <m/>
    <m/>
    <m/>
    <m/>
    <m/>
    <m/>
    <m/>
    <m/>
    <m/>
    <m/>
    <m/>
    <m/>
    <m/>
    <m/>
    <m/>
    <m/>
    <m/>
    <m/>
    <m/>
    <m/>
    <m/>
    <m/>
    <m/>
    <m/>
    <m/>
    <m/>
    <m/>
    <m/>
    <m/>
    <m/>
    <m/>
    <m/>
    <m/>
    <m/>
    <m/>
    <m/>
    <m/>
    <m/>
    <m/>
    <m/>
    <m/>
    <m/>
    <m/>
    <m/>
    <m/>
    <m/>
    <m/>
    <m/>
    <m/>
  </r>
  <r>
    <n v="46"/>
    <x v="1"/>
    <s v="Travel_Frequently"/>
    <n v="1211"/>
    <x v="0"/>
    <n v="5"/>
    <n v="4"/>
    <s v="Marketing"/>
    <n v="1"/>
    <n v="62"/>
    <n v="1"/>
    <x v="1"/>
    <n v="98"/>
    <n v="3"/>
    <x v="0"/>
    <x v="0"/>
    <n v="4"/>
    <s v="Single"/>
    <n v="5772"/>
    <n v="20445"/>
    <n v="4"/>
    <s v="Y"/>
    <x v="0"/>
    <n v="21"/>
    <n v="4"/>
    <n v="3"/>
    <n v="80"/>
    <n v="0"/>
    <n v="14"/>
    <n v="4"/>
    <n v="3"/>
    <n v="9"/>
    <n v="6"/>
    <n v="0"/>
    <n v="8"/>
    <n v="1"/>
    <n v="0"/>
    <n v="0"/>
    <n v="1"/>
    <n v="1"/>
    <x v="0"/>
    <n v="0.5"/>
    <x v="1"/>
    <n v="0.4"/>
    <x v="2"/>
    <x v="0"/>
    <x v="0"/>
    <m/>
    <m/>
    <m/>
    <m/>
    <m/>
    <m/>
    <m/>
    <m/>
    <m/>
    <m/>
    <m/>
    <m/>
    <m/>
    <m/>
    <m/>
    <m/>
    <m/>
    <m/>
    <m/>
    <m/>
    <m/>
    <m/>
    <m/>
    <m/>
    <m/>
    <m/>
    <m/>
    <m/>
    <m/>
    <m/>
    <m/>
    <m/>
    <m/>
    <m/>
    <m/>
    <m/>
    <m/>
    <m/>
    <m/>
    <m/>
    <m/>
    <m/>
    <m/>
    <m/>
    <m/>
    <m/>
    <m/>
    <m/>
    <m/>
    <m/>
    <m/>
    <m/>
    <m/>
  </r>
  <r>
    <n v="35"/>
    <x v="1"/>
    <s v="Travel_Rarely"/>
    <n v="1229"/>
    <x v="1"/>
    <n v="8"/>
    <n v="1"/>
    <s v="Life Sciences"/>
    <n v="1"/>
    <n v="63"/>
    <n v="4"/>
    <x v="1"/>
    <n v="36"/>
    <n v="4"/>
    <x v="1"/>
    <x v="2"/>
    <n v="4"/>
    <s v="Married"/>
    <n v="2269"/>
    <n v="4892"/>
    <n v="1"/>
    <s v="Y"/>
    <x v="1"/>
    <n v="19"/>
    <n v="3"/>
    <n v="4"/>
    <n v="80"/>
    <n v="0"/>
    <n v="1"/>
    <n v="2"/>
    <n v="3"/>
    <n v="1"/>
    <n v="0"/>
    <n v="0"/>
    <n v="1"/>
    <n v="0"/>
    <n v="0"/>
    <n v="0"/>
    <n v="1"/>
    <n v="0"/>
    <x v="0"/>
    <n v="0.15"/>
    <x v="2"/>
    <n v="0"/>
    <x v="1"/>
    <x v="0"/>
    <x v="1"/>
    <m/>
    <m/>
    <m/>
    <m/>
    <m/>
    <m/>
    <m/>
    <m/>
    <m/>
    <m/>
    <m/>
    <m/>
    <m/>
    <m/>
    <m/>
    <m/>
    <m/>
    <m/>
    <m/>
    <m/>
    <m/>
    <m/>
    <m/>
    <m/>
    <m/>
    <m/>
    <m/>
    <m/>
    <m/>
    <m/>
    <m/>
    <m/>
    <m/>
    <m/>
    <m/>
    <m/>
    <m/>
    <m/>
    <m/>
    <m/>
    <m/>
    <m/>
    <m/>
    <m/>
    <m/>
    <m/>
    <m/>
    <m/>
    <m/>
    <m/>
    <m/>
    <m/>
    <m/>
  </r>
  <r>
    <n v="48"/>
    <x v="0"/>
    <s v="Travel_Rarely"/>
    <n v="626"/>
    <x v="1"/>
    <n v="1"/>
    <n v="2"/>
    <s v="Life Sciences"/>
    <n v="1"/>
    <n v="64"/>
    <n v="1"/>
    <x v="1"/>
    <n v="98"/>
    <n v="2"/>
    <x v="2"/>
    <x v="2"/>
    <n v="3"/>
    <s v="Single"/>
    <n v="5381"/>
    <n v="19294"/>
    <n v="9"/>
    <s v="Y"/>
    <x v="0"/>
    <n v="13"/>
    <n v="3"/>
    <n v="4"/>
    <n v="80"/>
    <n v="0"/>
    <n v="23"/>
    <n v="2"/>
    <n v="3"/>
    <n v="1"/>
    <n v="0"/>
    <n v="0"/>
    <n v="0"/>
    <n v="1"/>
    <n v="0"/>
    <n v="0"/>
    <n v="1"/>
    <n v="1"/>
    <x v="0"/>
    <n v="0.5"/>
    <x v="1"/>
    <n v="0.4"/>
    <x v="2"/>
    <x v="0"/>
    <x v="0"/>
    <m/>
    <m/>
    <m/>
    <m/>
    <m/>
    <m/>
    <m/>
    <m/>
    <m/>
    <m/>
    <m/>
    <m/>
    <m/>
    <m/>
    <m/>
    <m/>
    <m/>
    <m/>
    <m/>
    <m/>
    <m/>
    <m/>
    <m/>
    <m/>
    <m/>
    <m/>
    <m/>
    <m/>
    <m/>
    <m/>
    <m/>
    <m/>
    <m/>
    <m/>
    <m/>
    <m/>
    <m/>
    <m/>
    <m/>
    <m/>
    <m/>
    <m/>
    <m/>
    <m/>
    <m/>
    <m/>
    <m/>
    <m/>
    <m/>
    <m/>
    <m/>
    <m/>
    <m/>
  </r>
  <r>
    <n v="28"/>
    <x v="0"/>
    <s v="Travel_Rarely"/>
    <n v="1434"/>
    <x v="1"/>
    <n v="5"/>
    <n v="4"/>
    <s v="Technical Degree"/>
    <n v="1"/>
    <n v="65"/>
    <n v="3"/>
    <x v="1"/>
    <n v="50"/>
    <n v="3"/>
    <x v="1"/>
    <x v="2"/>
    <n v="3"/>
    <s v="Single"/>
    <n v="3441"/>
    <n v="11179"/>
    <n v="1"/>
    <s v="Y"/>
    <x v="0"/>
    <n v="13"/>
    <n v="3"/>
    <n v="3"/>
    <n v="80"/>
    <n v="0"/>
    <n v="2"/>
    <n v="3"/>
    <n v="2"/>
    <n v="2"/>
    <n v="2"/>
    <n v="2"/>
    <n v="2"/>
    <n v="1"/>
    <n v="0"/>
    <n v="1"/>
    <n v="1"/>
    <n v="0"/>
    <x v="0"/>
    <n v="0.5"/>
    <x v="0"/>
    <n v="0.7"/>
    <x v="0"/>
    <x v="0"/>
    <x v="1"/>
    <m/>
    <m/>
    <m/>
    <m/>
    <m/>
    <m/>
    <m/>
    <m/>
    <m/>
    <m/>
    <m/>
    <m/>
    <m/>
    <m/>
    <m/>
    <m/>
    <m/>
    <m/>
    <m/>
    <m/>
    <m/>
    <m/>
    <m/>
    <m/>
    <m/>
    <m/>
    <m/>
    <m/>
    <m/>
    <m/>
    <m/>
    <m/>
    <m/>
    <m/>
    <m/>
    <m/>
    <m/>
    <m/>
    <m/>
    <m/>
    <m/>
    <m/>
    <m/>
    <m/>
    <m/>
    <m/>
    <m/>
    <m/>
    <m/>
    <m/>
    <m/>
    <m/>
    <m/>
  </r>
  <r>
    <n v="44"/>
    <x v="1"/>
    <s v="Travel_Rarely"/>
    <n v="1488"/>
    <x v="0"/>
    <n v="1"/>
    <n v="5"/>
    <s v="Marketing"/>
    <n v="1"/>
    <n v="68"/>
    <n v="2"/>
    <x v="0"/>
    <n v="75"/>
    <n v="3"/>
    <x v="0"/>
    <x v="0"/>
    <n v="1"/>
    <s v="Divorced"/>
    <n v="5454"/>
    <n v="4009"/>
    <n v="5"/>
    <s v="Y"/>
    <x v="0"/>
    <n v="21"/>
    <n v="4"/>
    <n v="3"/>
    <n v="80"/>
    <n v="1"/>
    <n v="9"/>
    <n v="2"/>
    <n v="2"/>
    <n v="4"/>
    <n v="3"/>
    <n v="1"/>
    <n v="3"/>
    <n v="1"/>
    <n v="1"/>
    <n v="1"/>
    <n v="1"/>
    <n v="1"/>
    <x v="0"/>
    <n v="0.95"/>
    <x v="0"/>
    <n v="0.9"/>
    <x v="0"/>
    <x v="0"/>
    <x v="0"/>
    <m/>
    <m/>
    <m/>
    <m/>
    <m/>
    <m/>
    <m/>
    <m/>
    <m/>
    <m/>
    <m/>
    <m/>
    <m/>
    <m/>
    <m/>
    <m/>
    <m/>
    <m/>
    <m/>
    <m/>
    <m/>
    <m/>
    <m/>
    <m/>
    <m/>
    <m/>
    <m/>
    <m/>
    <m/>
    <m/>
    <m/>
    <m/>
    <m/>
    <m/>
    <m/>
    <m/>
    <m/>
    <m/>
    <m/>
    <m/>
    <m/>
    <m/>
    <m/>
    <m/>
    <m/>
    <m/>
    <m/>
    <m/>
    <m/>
    <m/>
    <m/>
    <m/>
    <m/>
  </r>
  <r>
    <n v="35"/>
    <x v="1"/>
    <s v="Non-Travel"/>
    <n v="1097"/>
    <x v="1"/>
    <n v="11"/>
    <n v="2"/>
    <s v="Medical"/>
    <n v="1"/>
    <n v="70"/>
    <n v="3"/>
    <x v="1"/>
    <n v="79"/>
    <n v="2"/>
    <x v="2"/>
    <x v="4"/>
    <n v="1"/>
    <s v="Married"/>
    <n v="9884"/>
    <n v="8302"/>
    <n v="2"/>
    <s v="Y"/>
    <x v="0"/>
    <n v="13"/>
    <n v="3"/>
    <n v="3"/>
    <n v="80"/>
    <n v="1"/>
    <n v="10"/>
    <n v="3"/>
    <n v="3"/>
    <n v="4"/>
    <n v="0"/>
    <n v="2"/>
    <n v="3"/>
    <n v="1"/>
    <n v="1"/>
    <n v="0"/>
    <n v="0"/>
    <n v="0"/>
    <x v="0"/>
    <n v="0.4"/>
    <x v="0"/>
    <n v="0.6"/>
    <x v="2"/>
    <x v="0"/>
    <x v="2"/>
    <m/>
    <m/>
    <m/>
    <m/>
    <m/>
    <m/>
    <m/>
    <m/>
    <m/>
    <m/>
    <m/>
    <m/>
    <m/>
    <m/>
    <m/>
    <m/>
    <m/>
    <m/>
    <m/>
    <m/>
    <m/>
    <m/>
    <m/>
    <m/>
    <m/>
    <m/>
    <m/>
    <m/>
    <m/>
    <m/>
    <m/>
    <m/>
    <m/>
    <m/>
    <m/>
    <m/>
    <m/>
    <m/>
    <m/>
    <m/>
    <m/>
    <m/>
    <m/>
    <m/>
    <m/>
    <m/>
    <m/>
    <m/>
    <m/>
    <m/>
    <m/>
    <m/>
    <m/>
  </r>
  <r>
    <n v="26"/>
    <x v="1"/>
    <s v="Travel_Rarely"/>
    <n v="1443"/>
    <x v="0"/>
    <n v="23"/>
    <n v="3"/>
    <s v="Marketing"/>
    <n v="1"/>
    <n v="72"/>
    <n v="3"/>
    <x v="0"/>
    <n v="47"/>
    <n v="2"/>
    <x v="0"/>
    <x v="0"/>
    <n v="4"/>
    <s v="Married"/>
    <n v="4157"/>
    <n v="21436"/>
    <n v="7"/>
    <s v="Y"/>
    <x v="0"/>
    <n v="19"/>
    <n v="3"/>
    <n v="3"/>
    <n v="80"/>
    <n v="1"/>
    <n v="5"/>
    <n v="2"/>
    <n v="2"/>
    <n v="2"/>
    <n v="2"/>
    <n v="0"/>
    <n v="0"/>
    <n v="1"/>
    <n v="0"/>
    <n v="1"/>
    <n v="1"/>
    <n v="0"/>
    <x v="0"/>
    <n v="0.5"/>
    <x v="0"/>
    <n v="0.7"/>
    <x v="0"/>
    <x v="0"/>
    <x v="0"/>
    <m/>
    <m/>
    <m/>
    <m/>
    <m/>
    <m/>
    <m/>
    <m/>
    <m/>
    <m/>
    <m/>
    <m/>
    <m/>
    <m/>
    <m/>
    <m/>
    <m/>
    <m/>
    <m/>
    <m/>
    <m/>
    <m/>
    <m/>
    <m/>
    <m/>
    <m/>
    <m/>
    <m/>
    <m/>
    <m/>
    <m/>
    <m/>
    <m/>
    <m/>
    <m/>
    <m/>
    <m/>
    <m/>
    <m/>
    <m/>
    <m/>
    <m/>
    <m/>
    <m/>
    <m/>
    <m/>
    <m/>
    <m/>
    <m/>
    <m/>
    <m/>
    <m/>
    <m/>
  </r>
  <r>
    <n v="33"/>
    <x v="1"/>
    <s v="Travel_Frequently"/>
    <n v="515"/>
    <x v="1"/>
    <n v="1"/>
    <n v="2"/>
    <s v="Life Sciences"/>
    <n v="1"/>
    <n v="73"/>
    <n v="1"/>
    <x v="0"/>
    <n v="98"/>
    <n v="3"/>
    <x v="2"/>
    <x v="7"/>
    <n v="4"/>
    <s v="Single"/>
    <n v="13458"/>
    <n v="15146"/>
    <n v="1"/>
    <s v="Y"/>
    <x v="0"/>
    <n v="12"/>
    <n v="3"/>
    <n v="3"/>
    <n v="80"/>
    <n v="0"/>
    <n v="15"/>
    <n v="1"/>
    <n v="3"/>
    <n v="15"/>
    <n v="14"/>
    <n v="8"/>
    <n v="12"/>
    <n v="1"/>
    <n v="0"/>
    <n v="0"/>
    <n v="0"/>
    <n v="1"/>
    <x v="1"/>
    <n v="0.4"/>
    <x v="0"/>
    <n v="0.5"/>
    <x v="2"/>
    <x v="2"/>
    <x v="2"/>
    <m/>
    <m/>
    <m/>
    <m/>
    <m/>
    <m/>
    <m/>
    <m/>
    <m/>
    <m/>
    <m/>
    <m/>
    <m/>
    <m/>
    <m/>
    <m/>
    <m/>
    <m/>
    <m/>
    <m/>
    <m/>
    <m/>
    <m/>
    <m/>
    <m/>
    <m/>
    <m/>
    <m/>
    <m/>
    <m/>
    <m/>
    <m/>
    <m/>
    <m/>
    <m/>
    <m/>
    <m/>
    <m/>
    <m/>
    <m/>
    <m/>
    <m/>
    <m/>
    <m/>
    <m/>
    <m/>
    <m/>
    <m/>
    <m/>
    <m/>
    <m/>
    <m/>
    <m/>
  </r>
  <r>
    <n v="35"/>
    <x v="1"/>
    <s v="Travel_Frequently"/>
    <n v="853"/>
    <x v="0"/>
    <n v="18"/>
    <n v="5"/>
    <s v="Life Sciences"/>
    <n v="1"/>
    <n v="74"/>
    <n v="2"/>
    <x v="1"/>
    <n v="71"/>
    <n v="3"/>
    <x v="2"/>
    <x v="0"/>
    <n v="1"/>
    <s v="Married"/>
    <n v="9069"/>
    <n v="11031"/>
    <n v="1"/>
    <s v="Y"/>
    <x v="1"/>
    <n v="22"/>
    <n v="4"/>
    <n v="4"/>
    <n v="80"/>
    <n v="1"/>
    <n v="9"/>
    <n v="3"/>
    <n v="2"/>
    <n v="9"/>
    <n v="8"/>
    <n v="1"/>
    <n v="8"/>
    <n v="0"/>
    <n v="1"/>
    <n v="1"/>
    <n v="0"/>
    <n v="1"/>
    <x v="0"/>
    <n v="0.65"/>
    <x v="0"/>
    <n v="0.5"/>
    <x v="2"/>
    <x v="0"/>
    <x v="2"/>
    <m/>
    <m/>
    <m/>
    <m/>
    <m/>
    <m/>
    <m/>
    <m/>
    <m/>
    <m/>
    <m/>
    <m/>
    <m/>
    <m/>
    <m/>
    <m/>
    <m/>
    <m/>
    <m/>
    <m/>
    <m/>
    <m/>
    <m/>
    <m/>
    <m/>
    <m/>
    <m/>
    <m/>
    <m/>
    <m/>
    <m/>
    <m/>
    <m/>
    <m/>
    <m/>
    <m/>
    <m/>
    <m/>
    <m/>
    <m/>
    <m/>
    <m/>
    <m/>
    <m/>
    <m/>
    <m/>
    <m/>
    <m/>
    <m/>
    <m/>
    <m/>
    <m/>
    <m/>
  </r>
  <r>
    <n v="35"/>
    <x v="1"/>
    <s v="Travel_Rarely"/>
    <n v="1142"/>
    <x v="1"/>
    <n v="23"/>
    <n v="4"/>
    <s v="Medical"/>
    <n v="1"/>
    <n v="75"/>
    <n v="3"/>
    <x v="0"/>
    <n v="30"/>
    <n v="3"/>
    <x v="1"/>
    <x v="2"/>
    <n v="1"/>
    <s v="Married"/>
    <n v="4014"/>
    <n v="16002"/>
    <n v="3"/>
    <s v="Y"/>
    <x v="0"/>
    <n v="15"/>
    <n v="3"/>
    <n v="3"/>
    <n v="80"/>
    <n v="1"/>
    <n v="4"/>
    <n v="3"/>
    <n v="3"/>
    <n v="2"/>
    <n v="2"/>
    <n v="2"/>
    <n v="2"/>
    <n v="1"/>
    <n v="1"/>
    <n v="0"/>
    <n v="1"/>
    <n v="0"/>
    <x v="0"/>
    <n v="0.55000000000000004"/>
    <x v="0"/>
    <n v="0.6"/>
    <x v="2"/>
    <x v="0"/>
    <x v="0"/>
    <m/>
    <m/>
    <m/>
    <m/>
    <m/>
    <m/>
    <m/>
    <m/>
    <m/>
    <m/>
    <m/>
    <m/>
    <m/>
    <m/>
    <m/>
    <m/>
    <m/>
    <m/>
    <m/>
    <m/>
    <m/>
    <m/>
    <m/>
    <m/>
    <m/>
    <m/>
    <m/>
    <m/>
    <m/>
    <m/>
    <m/>
    <m/>
    <m/>
    <m/>
    <m/>
    <m/>
    <m/>
    <m/>
    <m/>
    <m/>
    <m/>
    <m/>
    <m/>
    <m/>
    <m/>
    <m/>
    <m/>
    <m/>
    <m/>
    <m/>
    <m/>
    <m/>
    <m/>
  </r>
  <r>
    <n v="31"/>
    <x v="1"/>
    <s v="Travel_Rarely"/>
    <n v="655"/>
    <x v="1"/>
    <n v="7"/>
    <n v="4"/>
    <s v="Life Sciences"/>
    <n v="1"/>
    <n v="76"/>
    <n v="4"/>
    <x v="1"/>
    <n v="48"/>
    <n v="3"/>
    <x v="0"/>
    <x v="2"/>
    <n v="4"/>
    <s v="Divorced"/>
    <n v="5915"/>
    <n v="9528"/>
    <n v="3"/>
    <s v="Y"/>
    <x v="1"/>
    <n v="22"/>
    <n v="4"/>
    <n v="4"/>
    <n v="80"/>
    <n v="1"/>
    <n v="10"/>
    <n v="3"/>
    <n v="2"/>
    <n v="7"/>
    <n v="7"/>
    <n v="1"/>
    <n v="7"/>
    <n v="0"/>
    <n v="0"/>
    <n v="1"/>
    <n v="1"/>
    <n v="0"/>
    <x v="0"/>
    <n v="0.35"/>
    <x v="0"/>
    <n v="0.3"/>
    <x v="1"/>
    <x v="0"/>
    <x v="0"/>
    <m/>
    <m/>
    <m/>
    <m/>
    <m/>
    <m/>
    <m/>
    <m/>
    <m/>
    <m/>
    <m/>
    <m/>
    <m/>
    <m/>
    <m/>
    <m/>
    <m/>
    <m/>
    <m/>
    <m/>
    <m/>
    <m/>
    <m/>
    <m/>
    <m/>
    <m/>
    <m/>
    <m/>
    <m/>
    <m/>
    <m/>
    <m/>
    <m/>
    <m/>
    <m/>
    <m/>
    <m/>
    <m/>
    <m/>
    <m/>
    <m/>
    <m/>
    <m/>
    <m/>
    <m/>
    <m/>
    <m/>
    <m/>
    <m/>
    <m/>
    <m/>
    <m/>
    <m/>
  </r>
  <r>
    <n v="37"/>
    <x v="1"/>
    <s v="Travel_Rarely"/>
    <n v="1115"/>
    <x v="1"/>
    <n v="1"/>
    <n v="4"/>
    <s v="Life Sciences"/>
    <n v="1"/>
    <n v="77"/>
    <n v="1"/>
    <x v="1"/>
    <n v="51"/>
    <n v="2"/>
    <x v="0"/>
    <x v="3"/>
    <n v="3"/>
    <s v="Divorced"/>
    <n v="5993"/>
    <n v="2689"/>
    <n v="1"/>
    <s v="Y"/>
    <x v="1"/>
    <n v="18"/>
    <n v="3"/>
    <n v="3"/>
    <n v="80"/>
    <n v="1"/>
    <n v="7"/>
    <n v="2"/>
    <n v="4"/>
    <n v="7"/>
    <n v="5"/>
    <n v="0"/>
    <n v="7"/>
    <n v="0"/>
    <n v="0"/>
    <n v="0"/>
    <n v="1"/>
    <n v="1"/>
    <x v="0"/>
    <n v="0.35"/>
    <x v="0"/>
    <n v="0"/>
    <x v="1"/>
    <x v="0"/>
    <x v="0"/>
    <m/>
    <m/>
    <m/>
    <m/>
    <m/>
    <m/>
    <m/>
    <m/>
    <m/>
    <m/>
    <m/>
    <m/>
    <m/>
    <m/>
    <m/>
    <m/>
    <m/>
    <m/>
    <m/>
    <m/>
    <m/>
    <m/>
    <m/>
    <m/>
    <m/>
    <m/>
    <m/>
    <m/>
    <m/>
    <m/>
    <m/>
    <m/>
    <m/>
    <m/>
    <m/>
    <m/>
    <m/>
    <m/>
    <m/>
    <m/>
    <m/>
    <m/>
    <m/>
    <m/>
    <m/>
    <m/>
    <m/>
    <m/>
    <m/>
    <m/>
    <m/>
    <m/>
    <m/>
  </r>
  <r>
    <n v="32"/>
    <x v="1"/>
    <s v="Travel_Rarely"/>
    <n v="427"/>
    <x v="1"/>
    <n v="1"/>
    <n v="3"/>
    <s v="Medical"/>
    <n v="1"/>
    <n v="78"/>
    <n v="1"/>
    <x v="1"/>
    <n v="33"/>
    <n v="3"/>
    <x v="0"/>
    <x v="3"/>
    <n v="4"/>
    <s v="Married"/>
    <n v="6162"/>
    <n v="10877"/>
    <n v="1"/>
    <s v="Y"/>
    <x v="0"/>
    <n v="22"/>
    <n v="4"/>
    <n v="2"/>
    <n v="80"/>
    <n v="1"/>
    <n v="9"/>
    <n v="3"/>
    <n v="3"/>
    <n v="9"/>
    <n v="8"/>
    <n v="7"/>
    <n v="8"/>
    <n v="1"/>
    <n v="0"/>
    <n v="0"/>
    <n v="1"/>
    <n v="1"/>
    <x v="1"/>
    <n v="0.55000000000000004"/>
    <x v="0"/>
    <n v="0.5"/>
    <x v="2"/>
    <x v="2"/>
    <x v="0"/>
    <m/>
    <m/>
    <m/>
    <m/>
    <m/>
    <m/>
    <m/>
    <m/>
    <m/>
    <m/>
    <m/>
    <m/>
    <m/>
    <m/>
    <m/>
    <m/>
    <m/>
    <m/>
    <m/>
    <m/>
    <m/>
    <m/>
    <m/>
    <m/>
    <m/>
    <m/>
    <m/>
    <m/>
    <m/>
    <m/>
    <m/>
    <m/>
    <m/>
    <m/>
    <m/>
    <m/>
    <m/>
    <m/>
    <m/>
    <m/>
    <m/>
    <m/>
    <m/>
    <m/>
    <m/>
    <m/>
    <m/>
    <m/>
    <m/>
    <m/>
    <m/>
    <m/>
    <m/>
  </r>
  <r>
    <n v="38"/>
    <x v="1"/>
    <s v="Travel_Frequently"/>
    <n v="653"/>
    <x v="1"/>
    <n v="29"/>
    <n v="5"/>
    <s v="Life Sciences"/>
    <n v="1"/>
    <n v="79"/>
    <n v="4"/>
    <x v="0"/>
    <n v="50"/>
    <n v="3"/>
    <x v="0"/>
    <x v="2"/>
    <n v="4"/>
    <s v="Single"/>
    <n v="2406"/>
    <n v="5456"/>
    <n v="1"/>
    <s v="Y"/>
    <x v="1"/>
    <n v="11"/>
    <n v="3"/>
    <n v="4"/>
    <n v="80"/>
    <n v="0"/>
    <n v="10"/>
    <n v="2"/>
    <n v="3"/>
    <n v="10"/>
    <n v="3"/>
    <n v="9"/>
    <n v="9"/>
    <n v="0"/>
    <n v="0"/>
    <n v="0"/>
    <n v="1"/>
    <n v="0"/>
    <x v="1"/>
    <n v="0.2"/>
    <x v="2"/>
    <n v="0.1"/>
    <x v="1"/>
    <x v="2"/>
    <x v="1"/>
    <m/>
    <m/>
    <m/>
    <m/>
    <m/>
    <m/>
    <m/>
    <m/>
    <m/>
    <m/>
    <m/>
    <m/>
    <m/>
    <m/>
    <m/>
    <m/>
    <m/>
    <m/>
    <m/>
    <m/>
    <m/>
    <m/>
    <m/>
    <m/>
    <m/>
    <m/>
    <m/>
    <m/>
    <m/>
    <m/>
    <m/>
    <m/>
    <m/>
    <m/>
    <m/>
    <m/>
    <m/>
    <m/>
    <m/>
    <m/>
    <m/>
    <m/>
    <m/>
    <m/>
    <m/>
    <m/>
    <m/>
    <m/>
    <m/>
    <m/>
    <m/>
    <m/>
    <m/>
  </r>
  <r>
    <n v="50"/>
    <x v="1"/>
    <s v="Travel_Rarely"/>
    <n v="989"/>
    <x v="1"/>
    <n v="7"/>
    <n v="2"/>
    <s v="Medical"/>
    <n v="1"/>
    <n v="80"/>
    <n v="2"/>
    <x v="0"/>
    <n v="43"/>
    <n v="2"/>
    <x v="4"/>
    <x v="7"/>
    <n v="3"/>
    <s v="Divorced"/>
    <n v="18740"/>
    <n v="16701"/>
    <n v="5"/>
    <s v="Y"/>
    <x v="0"/>
    <n v="12"/>
    <n v="3"/>
    <n v="4"/>
    <n v="80"/>
    <n v="1"/>
    <n v="29"/>
    <n v="2"/>
    <n v="2"/>
    <n v="27"/>
    <n v="3"/>
    <n v="13"/>
    <n v="8"/>
    <n v="1"/>
    <n v="0"/>
    <n v="1"/>
    <n v="0"/>
    <n v="1"/>
    <x v="1"/>
    <n v="0.6"/>
    <x v="1"/>
    <n v="0.8"/>
    <x v="0"/>
    <x v="2"/>
    <x v="2"/>
    <m/>
    <m/>
    <m/>
    <m/>
    <m/>
    <m/>
    <m/>
    <m/>
    <m/>
    <m/>
    <m/>
    <m/>
    <m/>
    <m/>
    <m/>
    <m/>
    <m/>
    <m/>
    <m/>
    <m/>
    <m/>
    <m/>
    <m/>
    <m/>
    <m/>
    <m/>
    <m/>
    <m/>
    <m/>
    <m/>
    <m/>
    <m/>
    <m/>
    <m/>
    <m/>
    <m/>
    <m/>
    <m/>
    <m/>
    <m/>
    <m/>
    <m/>
    <m/>
    <m/>
    <m/>
    <m/>
    <m/>
    <m/>
    <m/>
    <m/>
    <m/>
    <m/>
    <m/>
  </r>
  <r>
    <n v="59"/>
    <x v="1"/>
    <s v="Travel_Rarely"/>
    <n v="1435"/>
    <x v="0"/>
    <n v="25"/>
    <n v="3"/>
    <s v="Life Sciences"/>
    <n v="1"/>
    <n v="81"/>
    <n v="1"/>
    <x v="0"/>
    <n v="99"/>
    <n v="3"/>
    <x v="2"/>
    <x v="0"/>
    <n v="1"/>
    <s v="Single"/>
    <n v="7637"/>
    <n v="2354"/>
    <n v="7"/>
    <s v="Y"/>
    <x v="1"/>
    <n v="11"/>
    <n v="3"/>
    <n v="4"/>
    <n v="80"/>
    <n v="0"/>
    <n v="28"/>
    <n v="3"/>
    <n v="2"/>
    <n v="21"/>
    <n v="16"/>
    <n v="7"/>
    <n v="9"/>
    <n v="0"/>
    <n v="1"/>
    <n v="1"/>
    <n v="0"/>
    <n v="1"/>
    <x v="1"/>
    <n v="0.7"/>
    <x v="1"/>
    <n v="0.6"/>
    <x v="2"/>
    <x v="2"/>
    <x v="0"/>
    <m/>
    <m/>
    <m/>
    <m/>
    <m/>
    <m/>
    <m/>
    <m/>
    <m/>
    <m/>
    <m/>
    <m/>
    <m/>
    <m/>
    <m/>
    <m/>
    <m/>
    <m/>
    <m/>
    <m/>
    <m/>
    <m/>
    <m/>
    <m/>
    <m/>
    <m/>
    <m/>
    <m/>
    <m/>
    <m/>
    <m/>
    <m/>
    <m/>
    <m/>
    <m/>
    <m/>
    <m/>
    <m/>
    <m/>
    <m/>
    <m/>
    <m/>
    <m/>
    <m/>
    <m/>
    <m/>
    <m/>
    <m/>
    <m/>
    <m/>
    <m/>
    <m/>
    <m/>
  </r>
  <r>
    <n v="36"/>
    <x v="1"/>
    <s v="Travel_Rarely"/>
    <n v="1223"/>
    <x v="1"/>
    <n v="8"/>
    <n v="3"/>
    <s v="Technical Degree"/>
    <n v="1"/>
    <n v="83"/>
    <n v="3"/>
    <x v="0"/>
    <n v="59"/>
    <n v="3"/>
    <x v="2"/>
    <x v="4"/>
    <n v="3"/>
    <s v="Divorced"/>
    <n v="10096"/>
    <n v="8202"/>
    <n v="1"/>
    <s v="Y"/>
    <x v="1"/>
    <n v="13"/>
    <n v="3"/>
    <n v="2"/>
    <n v="80"/>
    <n v="3"/>
    <n v="17"/>
    <n v="2"/>
    <n v="3"/>
    <n v="17"/>
    <n v="14"/>
    <n v="12"/>
    <n v="8"/>
    <n v="0"/>
    <n v="0"/>
    <n v="0"/>
    <n v="0"/>
    <n v="0"/>
    <x v="1"/>
    <n v="0.05"/>
    <x v="2"/>
    <n v="0.1"/>
    <x v="1"/>
    <x v="2"/>
    <x v="2"/>
    <m/>
    <m/>
    <m/>
    <m/>
    <m/>
    <m/>
    <m/>
    <m/>
    <m/>
    <m/>
    <m/>
    <m/>
    <m/>
    <m/>
    <m/>
    <m/>
    <m/>
    <m/>
    <m/>
    <m/>
    <m/>
    <m/>
    <m/>
    <m/>
    <m/>
    <m/>
    <m/>
    <m/>
    <m/>
    <m/>
    <m/>
    <m/>
    <m/>
    <m/>
    <m/>
    <m/>
    <m/>
    <m/>
    <m/>
    <m/>
    <m/>
    <m/>
    <m/>
    <m/>
    <m/>
    <m/>
    <m/>
    <m/>
    <m/>
    <m/>
    <m/>
    <m/>
    <m/>
  </r>
  <r>
    <n v="55"/>
    <x v="1"/>
    <s v="Travel_Rarely"/>
    <n v="836"/>
    <x v="1"/>
    <n v="8"/>
    <n v="3"/>
    <s v="Medical"/>
    <n v="1"/>
    <n v="84"/>
    <n v="4"/>
    <x v="0"/>
    <n v="33"/>
    <n v="3"/>
    <x v="3"/>
    <x v="5"/>
    <n v="3"/>
    <s v="Divorced"/>
    <n v="14756"/>
    <n v="19730"/>
    <n v="2"/>
    <s v="Y"/>
    <x v="0"/>
    <n v="14"/>
    <n v="3"/>
    <n v="3"/>
    <n v="80"/>
    <n v="3"/>
    <n v="21"/>
    <n v="2"/>
    <n v="3"/>
    <n v="5"/>
    <n v="0"/>
    <n v="0"/>
    <n v="2"/>
    <n v="1"/>
    <n v="0"/>
    <n v="0"/>
    <n v="0"/>
    <n v="0"/>
    <x v="0"/>
    <n v="0.15"/>
    <x v="1"/>
    <n v="0.4"/>
    <x v="2"/>
    <x v="0"/>
    <x v="2"/>
    <m/>
    <m/>
    <m/>
    <m/>
    <m/>
    <m/>
    <m/>
    <m/>
    <m/>
    <m/>
    <m/>
    <m/>
    <m/>
    <m/>
    <m/>
    <m/>
    <m/>
    <m/>
    <m/>
    <m/>
    <m/>
    <m/>
    <m/>
    <m/>
    <m/>
    <m/>
    <m/>
    <m/>
    <m/>
    <m/>
    <m/>
    <m/>
    <m/>
    <m/>
    <m/>
    <m/>
    <m/>
    <m/>
    <m/>
    <m/>
    <m/>
    <m/>
    <m/>
    <m/>
    <m/>
    <m/>
    <m/>
    <m/>
    <m/>
    <m/>
    <m/>
    <m/>
    <m/>
  </r>
  <r>
    <n v="36"/>
    <x v="1"/>
    <s v="Travel_Frequently"/>
    <n v="1195"/>
    <x v="1"/>
    <n v="11"/>
    <n v="3"/>
    <s v="Life Sciences"/>
    <n v="1"/>
    <n v="85"/>
    <n v="2"/>
    <x v="1"/>
    <n v="95"/>
    <n v="2"/>
    <x v="0"/>
    <x v="3"/>
    <n v="2"/>
    <s v="Single"/>
    <n v="6499"/>
    <n v="22656"/>
    <n v="1"/>
    <s v="Y"/>
    <x v="1"/>
    <n v="13"/>
    <n v="3"/>
    <n v="3"/>
    <n v="80"/>
    <n v="0"/>
    <n v="6"/>
    <n v="3"/>
    <n v="3"/>
    <n v="6"/>
    <n v="5"/>
    <n v="0"/>
    <n v="3"/>
    <n v="0"/>
    <n v="1"/>
    <n v="0"/>
    <n v="1"/>
    <n v="1"/>
    <x v="0"/>
    <n v="0.6"/>
    <x v="0"/>
    <n v="0.2"/>
    <x v="1"/>
    <x v="0"/>
    <x v="0"/>
    <m/>
    <m/>
    <m/>
    <m/>
    <m/>
    <m/>
    <m/>
    <m/>
    <m/>
    <m/>
    <m/>
    <m/>
    <m/>
    <m/>
    <m/>
    <m/>
    <m/>
    <m/>
    <m/>
    <m/>
    <m/>
    <m/>
    <m/>
    <m/>
    <m/>
    <m/>
    <m/>
    <m/>
    <m/>
    <m/>
    <m/>
    <m/>
    <m/>
    <m/>
    <m/>
    <m/>
    <m/>
    <m/>
    <m/>
    <m/>
    <m/>
    <m/>
    <m/>
    <m/>
    <m/>
    <m/>
    <m/>
    <m/>
    <m/>
    <m/>
    <m/>
    <m/>
    <m/>
  </r>
  <r>
    <n v="45"/>
    <x v="1"/>
    <s v="Travel_Rarely"/>
    <n v="1339"/>
    <x v="1"/>
    <n v="7"/>
    <n v="3"/>
    <s v="Life Sciences"/>
    <n v="1"/>
    <n v="86"/>
    <n v="2"/>
    <x v="1"/>
    <n v="59"/>
    <n v="3"/>
    <x v="2"/>
    <x v="1"/>
    <n v="1"/>
    <s v="Divorced"/>
    <n v="9724"/>
    <n v="18787"/>
    <n v="2"/>
    <s v="Y"/>
    <x v="1"/>
    <n v="17"/>
    <n v="3"/>
    <n v="3"/>
    <n v="80"/>
    <n v="1"/>
    <n v="25"/>
    <n v="2"/>
    <n v="3"/>
    <n v="1"/>
    <n v="0"/>
    <n v="0"/>
    <n v="0"/>
    <n v="0"/>
    <n v="1"/>
    <n v="0"/>
    <n v="0"/>
    <n v="1"/>
    <x v="0"/>
    <n v="0.45"/>
    <x v="1"/>
    <n v="0.2"/>
    <x v="1"/>
    <x v="0"/>
    <x v="2"/>
    <m/>
    <m/>
    <m/>
    <m/>
    <m/>
    <m/>
    <m/>
    <m/>
    <m/>
    <m/>
    <m/>
    <m/>
    <m/>
    <m/>
    <m/>
    <m/>
    <m/>
    <m/>
    <m/>
    <m/>
    <m/>
    <m/>
    <m/>
    <m/>
    <m/>
    <m/>
    <m/>
    <m/>
    <m/>
    <m/>
    <m/>
    <m/>
    <m/>
    <m/>
    <m/>
    <m/>
    <m/>
    <m/>
    <m/>
    <m/>
    <m/>
    <m/>
    <m/>
    <m/>
    <m/>
    <m/>
    <m/>
    <m/>
    <m/>
    <m/>
    <m/>
    <m/>
    <m/>
  </r>
  <r>
    <n v="35"/>
    <x v="1"/>
    <s v="Travel_Frequently"/>
    <n v="664"/>
    <x v="1"/>
    <n v="1"/>
    <n v="3"/>
    <s v="Medical"/>
    <n v="1"/>
    <n v="88"/>
    <n v="2"/>
    <x v="1"/>
    <n v="79"/>
    <n v="3"/>
    <x v="1"/>
    <x v="1"/>
    <n v="1"/>
    <s v="Married"/>
    <n v="2194"/>
    <n v="5868"/>
    <n v="4"/>
    <s v="Y"/>
    <x v="1"/>
    <n v="13"/>
    <n v="3"/>
    <n v="4"/>
    <n v="80"/>
    <n v="1"/>
    <n v="5"/>
    <n v="2"/>
    <n v="2"/>
    <n v="3"/>
    <n v="2"/>
    <n v="1"/>
    <n v="2"/>
    <n v="0"/>
    <n v="1"/>
    <n v="1"/>
    <n v="1"/>
    <n v="1"/>
    <x v="0"/>
    <n v="0.8"/>
    <x v="0"/>
    <n v="0.5"/>
    <x v="2"/>
    <x v="0"/>
    <x v="1"/>
    <m/>
    <m/>
    <m/>
    <m/>
    <m/>
    <m/>
    <m/>
    <m/>
    <m/>
    <m/>
    <m/>
    <m/>
    <m/>
    <m/>
    <m/>
    <m/>
    <m/>
    <m/>
    <m/>
    <m/>
    <m/>
    <m/>
    <m/>
    <m/>
    <m/>
    <m/>
    <m/>
    <m/>
    <m/>
    <m/>
    <m/>
    <m/>
    <m/>
    <m/>
    <m/>
    <m/>
    <m/>
    <m/>
    <m/>
    <m/>
    <m/>
    <m/>
    <m/>
    <m/>
    <m/>
    <m/>
    <m/>
    <m/>
    <m/>
    <m/>
    <m/>
    <m/>
    <m/>
  </r>
  <r>
    <n v="36"/>
    <x v="0"/>
    <s v="Travel_Rarely"/>
    <n v="318"/>
    <x v="1"/>
    <n v="9"/>
    <n v="3"/>
    <s v="Medical"/>
    <n v="1"/>
    <n v="90"/>
    <n v="4"/>
    <x v="1"/>
    <n v="79"/>
    <n v="2"/>
    <x v="1"/>
    <x v="1"/>
    <n v="3"/>
    <s v="Married"/>
    <n v="3388"/>
    <n v="21777"/>
    <n v="0"/>
    <s v="Y"/>
    <x v="0"/>
    <n v="17"/>
    <n v="3"/>
    <n v="1"/>
    <n v="80"/>
    <n v="1"/>
    <n v="2"/>
    <n v="0"/>
    <n v="2"/>
    <n v="1"/>
    <n v="0"/>
    <n v="0"/>
    <n v="0"/>
    <n v="1"/>
    <n v="0"/>
    <n v="1"/>
    <n v="1"/>
    <n v="0"/>
    <x v="0"/>
    <n v="0.5"/>
    <x v="0"/>
    <n v="0.7"/>
    <x v="0"/>
    <x v="0"/>
    <x v="1"/>
    <m/>
    <m/>
    <m/>
    <m/>
    <m/>
    <m/>
    <m/>
    <m/>
    <m/>
    <m/>
    <m/>
    <m/>
    <m/>
    <m/>
    <m/>
    <m/>
    <m/>
    <m/>
    <m/>
    <m/>
    <m/>
    <m/>
    <m/>
    <m/>
    <m/>
    <m/>
    <m/>
    <m/>
    <m/>
    <m/>
    <m/>
    <m/>
    <m/>
    <m/>
    <m/>
    <m/>
    <m/>
    <m/>
    <m/>
    <m/>
    <m/>
    <m/>
    <m/>
    <m/>
    <m/>
    <m/>
    <m/>
    <m/>
    <m/>
    <m/>
    <m/>
    <m/>
    <m/>
  </r>
  <r>
    <n v="59"/>
    <x v="1"/>
    <s v="Travel_Frequently"/>
    <n v="1225"/>
    <x v="0"/>
    <n v="1"/>
    <n v="1"/>
    <s v="Life Sciences"/>
    <n v="1"/>
    <n v="91"/>
    <n v="1"/>
    <x v="0"/>
    <n v="57"/>
    <n v="2"/>
    <x v="0"/>
    <x v="0"/>
    <n v="3"/>
    <s v="Single"/>
    <n v="5473"/>
    <n v="24668"/>
    <n v="7"/>
    <s v="Y"/>
    <x v="1"/>
    <n v="11"/>
    <n v="3"/>
    <n v="4"/>
    <n v="80"/>
    <n v="0"/>
    <n v="20"/>
    <n v="2"/>
    <n v="2"/>
    <n v="4"/>
    <n v="3"/>
    <n v="1"/>
    <n v="3"/>
    <n v="0"/>
    <n v="0"/>
    <n v="1"/>
    <n v="1"/>
    <n v="1"/>
    <x v="0"/>
    <n v="0.55000000000000004"/>
    <x v="1"/>
    <n v="0.3"/>
    <x v="1"/>
    <x v="0"/>
    <x v="0"/>
    <m/>
    <m/>
    <m/>
    <m/>
    <m/>
    <m/>
    <m/>
    <m/>
    <m/>
    <m/>
    <m/>
    <m/>
    <m/>
    <m/>
    <m/>
    <m/>
    <m/>
    <m/>
    <m/>
    <m/>
    <m/>
    <m/>
    <m/>
    <m/>
    <m/>
    <m/>
    <m/>
    <m/>
    <m/>
    <m/>
    <m/>
    <m/>
    <m/>
    <m/>
    <m/>
    <m/>
    <m/>
    <m/>
    <m/>
    <m/>
    <m/>
    <m/>
    <m/>
    <m/>
    <m/>
    <m/>
    <m/>
    <m/>
    <m/>
    <m/>
    <m/>
    <m/>
    <m/>
  </r>
  <r>
    <n v="29"/>
    <x v="1"/>
    <s v="Travel_Rarely"/>
    <n v="1328"/>
    <x v="1"/>
    <n v="2"/>
    <n v="3"/>
    <s v="Life Sciences"/>
    <n v="1"/>
    <n v="94"/>
    <n v="3"/>
    <x v="1"/>
    <n v="76"/>
    <n v="3"/>
    <x v="1"/>
    <x v="1"/>
    <n v="2"/>
    <s v="Married"/>
    <n v="2703"/>
    <n v="4956"/>
    <n v="0"/>
    <s v="Y"/>
    <x v="1"/>
    <n v="23"/>
    <n v="4"/>
    <n v="4"/>
    <n v="80"/>
    <n v="1"/>
    <n v="6"/>
    <n v="3"/>
    <n v="3"/>
    <n v="5"/>
    <n v="4"/>
    <n v="0"/>
    <n v="4"/>
    <n v="0"/>
    <n v="1"/>
    <n v="0"/>
    <n v="1"/>
    <n v="0"/>
    <x v="0"/>
    <n v="0.4"/>
    <x v="0"/>
    <n v="0.2"/>
    <x v="1"/>
    <x v="0"/>
    <x v="1"/>
    <m/>
    <m/>
    <m/>
    <m/>
    <m/>
    <m/>
    <m/>
    <m/>
    <m/>
    <m/>
    <m/>
    <m/>
    <m/>
    <m/>
    <m/>
    <m/>
    <m/>
    <m/>
    <m/>
    <m/>
    <m/>
    <m/>
    <m/>
    <m/>
    <m/>
    <m/>
    <m/>
    <m/>
    <m/>
    <m/>
    <m/>
    <m/>
    <m/>
    <m/>
    <m/>
    <m/>
    <m/>
    <m/>
    <m/>
    <m/>
    <m/>
    <m/>
    <m/>
    <m/>
    <m/>
    <m/>
    <m/>
    <m/>
    <m/>
    <m/>
    <m/>
    <m/>
    <m/>
  </r>
  <r>
    <n v="31"/>
    <x v="1"/>
    <s v="Travel_Rarely"/>
    <n v="1082"/>
    <x v="1"/>
    <n v="1"/>
    <n v="4"/>
    <s v="Medical"/>
    <n v="1"/>
    <n v="95"/>
    <n v="3"/>
    <x v="1"/>
    <n v="87"/>
    <n v="3"/>
    <x v="1"/>
    <x v="1"/>
    <n v="2"/>
    <s v="Single"/>
    <n v="2501"/>
    <n v="18775"/>
    <n v="1"/>
    <s v="Y"/>
    <x v="1"/>
    <n v="17"/>
    <n v="3"/>
    <n v="2"/>
    <n v="80"/>
    <n v="0"/>
    <n v="1"/>
    <n v="4"/>
    <n v="3"/>
    <n v="1"/>
    <n v="1"/>
    <n v="1"/>
    <n v="0"/>
    <n v="0"/>
    <n v="1"/>
    <n v="0"/>
    <n v="1"/>
    <n v="0"/>
    <x v="0"/>
    <n v="0.4"/>
    <x v="0"/>
    <n v="0.2"/>
    <x v="1"/>
    <x v="0"/>
    <x v="1"/>
    <m/>
    <m/>
    <m/>
    <m/>
    <m/>
    <m/>
    <m/>
    <m/>
    <m/>
    <m/>
    <m/>
    <m/>
    <m/>
    <m/>
    <m/>
    <m/>
    <m/>
    <m/>
    <m/>
    <m/>
    <m/>
    <m/>
    <m/>
    <m/>
    <m/>
    <m/>
    <m/>
    <m/>
    <m/>
    <m/>
    <m/>
    <m/>
    <m/>
    <m/>
    <m/>
    <m/>
    <m/>
    <m/>
    <m/>
    <m/>
    <m/>
    <m/>
    <m/>
    <m/>
    <m/>
    <m/>
    <m/>
    <m/>
    <m/>
    <m/>
    <m/>
    <m/>
    <m/>
  </r>
  <r>
    <n v="32"/>
    <x v="1"/>
    <s v="Travel_Rarely"/>
    <n v="548"/>
    <x v="1"/>
    <n v="1"/>
    <n v="3"/>
    <s v="Life Sciences"/>
    <n v="1"/>
    <n v="96"/>
    <n v="2"/>
    <x v="1"/>
    <n v="66"/>
    <n v="3"/>
    <x v="0"/>
    <x v="1"/>
    <n v="2"/>
    <s v="Married"/>
    <n v="6220"/>
    <n v="7346"/>
    <n v="1"/>
    <s v="Y"/>
    <x v="1"/>
    <n v="17"/>
    <n v="3"/>
    <n v="2"/>
    <n v="80"/>
    <n v="2"/>
    <n v="10"/>
    <n v="3"/>
    <n v="3"/>
    <n v="10"/>
    <n v="4"/>
    <n v="0"/>
    <n v="9"/>
    <n v="0"/>
    <n v="1"/>
    <n v="0"/>
    <n v="1"/>
    <n v="1"/>
    <x v="0"/>
    <n v="0.6"/>
    <x v="0"/>
    <n v="0.2"/>
    <x v="1"/>
    <x v="0"/>
    <x v="0"/>
    <m/>
    <m/>
    <m/>
    <m/>
    <m/>
    <m/>
    <m/>
    <m/>
    <m/>
    <m/>
    <m/>
    <m/>
    <m/>
    <m/>
    <m/>
    <m/>
    <m/>
    <m/>
    <m/>
    <m/>
    <m/>
    <m/>
    <m/>
    <m/>
    <m/>
    <m/>
    <m/>
    <m/>
    <m/>
    <m/>
    <m/>
    <m/>
    <m/>
    <m/>
    <m/>
    <m/>
    <m/>
    <m/>
    <m/>
    <m/>
    <m/>
    <m/>
    <m/>
    <m/>
    <m/>
    <m/>
    <m/>
    <m/>
    <m/>
    <m/>
    <m/>
    <m/>
    <m/>
  </r>
  <r>
    <n v="36"/>
    <x v="1"/>
    <s v="Travel_Rarely"/>
    <n v="132"/>
    <x v="1"/>
    <n v="6"/>
    <n v="3"/>
    <s v="Life Sciences"/>
    <n v="1"/>
    <n v="97"/>
    <n v="2"/>
    <x v="0"/>
    <n v="55"/>
    <n v="4"/>
    <x v="1"/>
    <x v="2"/>
    <n v="4"/>
    <s v="Married"/>
    <n v="3038"/>
    <n v="22002"/>
    <n v="3"/>
    <s v="Y"/>
    <x v="1"/>
    <n v="12"/>
    <n v="3"/>
    <n v="2"/>
    <n v="80"/>
    <n v="0"/>
    <n v="5"/>
    <n v="3"/>
    <n v="3"/>
    <n v="1"/>
    <n v="0"/>
    <n v="0"/>
    <n v="0"/>
    <n v="0"/>
    <n v="0"/>
    <n v="0"/>
    <n v="1"/>
    <n v="1"/>
    <x v="0"/>
    <n v="0.35"/>
    <x v="0"/>
    <n v="0"/>
    <x v="1"/>
    <x v="0"/>
    <x v="1"/>
    <m/>
    <m/>
    <m/>
    <m/>
    <m/>
    <m/>
    <m/>
    <m/>
    <m/>
    <m/>
    <m/>
    <m/>
    <m/>
    <m/>
    <m/>
    <m/>
    <m/>
    <m/>
    <m/>
    <m/>
    <m/>
    <m/>
    <m/>
    <m/>
    <m/>
    <m/>
    <m/>
    <m/>
    <m/>
    <m/>
    <m/>
    <m/>
    <m/>
    <m/>
    <m/>
    <m/>
    <m/>
    <m/>
    <m/>
    <m/>
    <m/>
    <m/>
    <m/>
    <m/>
    <m/>
    <m/>
    <m/>
    <m/>
    <m/>
    <m/>
    <m/>
    <m/>
    <m/>
  </r>
  <r>
    <n v="31"/>
    <x v="1"/>
    <s v="Travel_Rarely"/>
    <n v="746"/>
    <x v="1"/>
    <n v="8"/>
    <n v="4"/>
    <s v="Life Sciences"/>
    <n v="1"/>
    <n v="98"/>
    <n v="3"/>
    <x v="0"/>
    <n v="61"/>
    <n v="3"/>
    <x v="0"/>
    <x v="3"/>
    <n v="4"/>
    <s v="Single"/>
    <n v="4424"/>
    <n v="20682"/>
    <n v="1"/>
    <s v="Y"/>
    <x v="1"/>
    <n v="23"/>
    <n v="4"/>
    <n v="4"/>
    <n v="80"/>
    <n v="0"/>
    <n v="11"/>
    <n v="2"/>
    <n v="3"/>
    <n v="11"/>
    <n v="7"/>
    <n v="1"/>
    <n v="8"/>
    <n v="0"/>
    <n v="0"/>
    <n v="0"/>
    <n v="1"/>
    <n v="0"/>
    <x v="0"/>
    <n v="0.15"/>
    <x v="2"/>
    <n v="0"/>
    <x v="1"/>
    <x v="0"/>
    <x v="0"/>
    <m/>
    <m/>
    <m/>
    <m/>
    <m/>
    <m/>
    <m/>
    <m/>
    <m/>
    <m/>
    <m/>
    <m/>
    <m/>
    <m/>
    <m/>
    <m/>
    <m/>
    <m/>
    <m/>
    <m/>
    <m/>
    <m/>
    <m/>
    <m/>
    <m/>
    <m/>
    <m/>
    <m/>
    <m/>
    <m/>
    <m/>
    <m/>
    <m/>
    <m/>
    <m/>
    <m/>
    <m/>
    <m/>
    <m/>
    <m/>
    <m/>
    <m/>
    <m/>
    <m/>
    <m/>
    <m/>
    <m/>
    <m/>
    <m/>
    <m/>
    <m/>
    <m/>
    <m/>
  </r>
  <r>
    <n v="35"/>
    <x v="1"/>
    <s v="Travel_Rarely"/>
    <n v="776"/>
    <x v="0"/>
    <n v="1"/>
    <n v="4"/>
    <s v="Marketing"/>
    <n v="1"/>
    <n v="100"/>
    <n v="3"/>
    <x v="1"/>
    <n v="32"/>
    <n v="2"/>
    <x v="0"/>
    <x v="0"/>
    <n v="1"/>
    <s v="Single"/>
    <n v="4312"/>
    <n v="23016"/>
    <n v="0"/>
    <s v="Y"/>
    <x v="1"/>
    <n v="14"/>
    <n v="3"/>
    <n v="2"/>
    <n v="80"/>
    <n v="0"/>
    <n v="16"/>
    <n v="2"/>
    <n v="3"/>
    <n v="15"/>
    <n v="13"/>
    <n v="2"/>
    <n v="8"/>
    <n v="0"/>
    <n v="1"/>
    <n v="0"/>
    <n v="1"/>
    <n v="0"/>
    <x v="0"/>
    <n v="0.4"/>
    <x v="0"/>
    <n v="0.2"/>
    <x v="1"/>
    <x v="0"/>
    <x v="0"/>
    <m/>
    <m/>
    <m/>
    <m/>
    <m/>
    <m/>
    <m/>
    <m/>
    <m/>
    <m/>
    <m/>
    <m/>
    <m/>
    <m/>
    <m/>
    <m/>
    <m/>
    <m/>
    <m/>
    <m/>
    <m/>
    <m/>
    <m/>
    <m/>
    <m/>
    <m/>
    <m/>
    <m/>
    <m/>
    <m/>
    <m/>
    <m/>
    <m/>
    <m/>
    <m/>
    <m/>
    <m/>
    <m/>
    <m/>
    <m/>
    <m/>
    <m/>
    <m/>
    <m/>
    <m/>
    <m/>
    <m/>
    <m/>
    <m/>
    <m/>
    <m/>
    <m/>
    <m/>
  </r>
  <r>
    <n v="45"/>
    <x v="1"/>
    <s v="Travel_Rarely"/>
    <n v="193"/>
    <x v="1"/>
    <n v="6"/>
    <n v="4"/>
    <s v="Other"/>
    <n v="1"/>
    <n v="101"/>
    <n v="4"/>
    <x v="1"/>
    <n v="52"/>
    <n v="3"/>
    <x v="2"/>
    <x v="7"/>
    <n v="1"/>
    <s v="Married"/>
    <n v="13245"/>
    <n v="15067"/>
    <n v="4"/>
    <s v="Y"/>
    <x v="0"/>
    <n v="14"/>
    <n v="3"/>
    <n v="2"/>
    <n v="80"/>
    <n v="0"/>
    <n v="17"/>
    <n v="3"/>
    <n v="4"/>
    <n v="0"/>
    <n v="0"/>
    <n v="0"/>
    <n v="0"/>
    <n v="1"/>
    <n v="1"/>
    <n v="0"/>
    <n v="0"/>
    <n v="0"/>
    <x v="0"/>
    <n v="0.4"/>
    <x v="1"/>
    <n v="0.6"/>
    <x v="2"/>
    <x v="0"/>
    <x v="2"/>
    <m/>
    <m/>
    <m/>
    <m/>
    <m/>
    <m/>
    <m/>
    <m/>
    <m/>
    <m/>
    <m/>
    <m/>
    <m/>
    <m/>
    <m/>
    <m/>
    <m/>
    <m/>
    <m/>
    <m/>
    <m/>
    <m/>
    <m/>
    <m/>
    <m/>
    <m/>
    <m/>
    <m/>
    <m/>
    <m/>
    <m/>
    <m/>
    <m/>
    <m/>
    <m/>
    <m/>
    <m/>
    <m/>
    <m/>
    <m/>
    <m/>
    <m/>
    <m/>
    <m/>
    <m/>
    <m/>
    <m/>
    <m/>
    <m/>
    <m/>
    <m/>
    <m/>
    <m/>
  </r>
  <r>
    <n v="37"/>
    <x v="1"/>
    <s v="Travel_Rarely"/>
    <n v="397"/>
    <x v="1"/>
    <n v="7"/>
    <n v="4"/>
    <s v="Medical"/>
    <n v="1"/>
    <n v="102"/>
    <n v="1"/>
    <x v="1"/>
    <n v="30"/>
    <n v="3"/>
    <x v="2"/>
    <x v="7"/>
    <n v="3"/>
    <s v="Single"/>
    <n v="13664"/>
    <n v="25258"/>
    <n v="4"/>
    <s v="Y"/>
    <x v="1"/>
    <n v="13"/>
    <n v="3"/>
    <n v="1"/>
    <n v="80"/>
    <n v="0"/>
    <n v="16"/>
    <n v="3"/>
    <n v="4"/>
    <n v="5"/>
    <n v="2"/>
    <n v="0"/>
    <n v="2"/>
    <n v="0"/>
    <n v="0"/>
    <n v="0"/>
    <n v="0"/>
    <n v="1"/>
    <x v="0"/>
    <n v="0.2"/>
    <x v="2"/>
    <n v="0"/>
    <x v="1"/>
    <x v="0"/>
    <x v="2"/>
    <m/>
    <m/>
    <m/>
    <m/>
    <m/>
    <m/>
    <m/>
    <m/>
    <m/>
    <m/>
    <m/>
    <m/>
    <m/>
    <m/>
    <m/>
    <m/>
    <m/>
    <m/>
    <m/>
    <m/>
    <m/>
    <m/>
    <m/>
    <m/>
    <m/>
    <m/>
    <m/>
    <m/>
    <m/>
    <m/>
    <m/>
    <m/>
    <m/>
    <m/>
    <m/>
    <m/>
    <m/>
    <m/>
    <m/>
    <m/>
    <m/>
    <m/>
    <m/>
    <m/>
    <m/>
    <m/>
    <m/>
    <m/>
    <m/>
    <m/>
    <m/>
    <m/>
    <m/>
  </r>
  <r>
    <n v="46"/>
    <x v="1"/>
    <s v="Travel_Rarely"/>
    <n v="945"/>
    <x v="2"/>
    <n v="5"/>
    <n v="2"/>
    <s v="Medical"/>
    <n v="1"/>
    <n v="103"/>
    <n v="2"/>
    <x v="1"/>
    <n v="80"/>
    <n v="3"/>
    <x v="0"/>
    <x v="8"/>
    <n v="2"/>
    <s v="Divorced"/>
    <n v="5021"/>
    <n v="10425"/>
    <n v="8"/>
    <s v="Y"/>
    <x v="0"/>
    <n v="22"/>
    <n v="4"/>
    <n v="4"/>
    <n v="80"/>
    <n v="1"/>
    <n v="16"/>
    <n v="2"/>
    <n v="3"/>
    <n v="4"/>
    <n v="2"/>
    <n v="0"/>
    <n v="2"/>
    <n v="1"/>
    <n v="1"/>
    <n v="0"/>
    <n v="1"/>
    <n v="1"/>
    <x v="0"/>
    <n v="0.75"/>
    <x v="1"/>
    <n v="0.6"/>
    <x v="2"/>
    <x v="0"/>
    <x v="0"/>
    <m/>
    <m/>
    <m/>
    <m/>
    <m/>
    <m/>
    <m/>
    <m/>
    <m/>
    <m/>
    <m/>
    <m/>
    <m/>
    <m/>
    <m/>
    <m/>
    <m/>
    <m/>
    <m/>
    <m/>
    <m/>
    <m/>
    <m/>
    <m/>
    <m/>
    <m/>
    <m/>
    <m/>
    <m/>
    <m/>
    <m/>
    <m/>
    <m/>
    <m/>
    <m/>
    <m/>
    <m/>
    <m/>
    <m/>
    <m/>
    <m/>
    <m/>
    <m/>
    <m/>
    <m/>
    <m/>
    <m/>
    <m/>
    <m/>
    <m/>
    <m/>
    <m/>
    <m/>
  </r>
  <r>
    <n v="30"/>
    <x v="1"/>
    <s v="Travel_Rarely"/>
    <n v="852"/>
    <x v="1"/>
    <n v="1"/>
    <n v="1"/>
    <s v="Life Sciences"/>
    <n v="1"/>
    <n v="104"/>
    <n v="4"/>
    <x v="1"/>
    <n v="55"/>
    <n v="2"/>
    <x v="0"/>
    <x v="2"/>
    <n v="4"/>
    <s v="Married"/>
    <n v="5126"/>
    <n v="15998"/>
    <n v="1"/>
    <s v="Y"/>
    <x v="0"/>
    <n v="12"/>
    <n v="3"/>
    <n v="3"/>
    <n v="80"/>
    <n v="2"/>
    <n v="10"/>
    <n v="1"/>
    <n v="2"/>
    <n v="10"/>
    <n v="8"/>
    <n v="3"/>
    <n v="0"/>
    <n v="1"/>
    <n v="0"/>
    <n v="1"/>
    <n v="1"/>
    <n v="0"/>
    <x v="0"/>
    <n v="0.5"/>
    <x v="0"/>
    <n v="0.7"/>
    <x v="0"/>
    <x v="1"/>
    <x v="0"/>
    <m/>
    <m/>
    <m/>
    <m/>
    <m/>
    <m/>
    <m/>
    <m/>
    <m/>
    <m/>
    <m/>
    <m/>
    <m/>
    <m/>
    <m/>
    <m/>
    <m/>
    <m/>
    <m/>
    <m/>
    <m/>
    <m/>
    <m/>
    <m/>
    <m/>
    <m/>
    <m/>
    <m/>
    <m/>
    <m/>
    <m/>
    <m/>
    <m/>
    <m/>
    <m/>
    <m/>
    <m/>
    <m/>
    <m/>
    <m/>
    <m/>
    <m/>
    <m/>
    <m/>
    <m/>
    <m/>
    <m/>
    <m/>
    <m/>
    <m/>
    <m/>
    <m/>
    <m/>
  </r>
  <r>
    <n v="35"/>
    <x v="1"/>
    <s v="Travel_Rarely"/>
    <n v="1214"/>
    <x v="1"/>
    <n v="1"/>
    <n v="3"/>
    <s v="Medical"/>
    <n v="1"/>
    <n v="105"/>
    <n v="2"/>
    <x v="1"/>
    <n v="30"/>
    <n v="2"/>
    <x v="1"/>
    <x v="1"/>
    <n v="3"/>
    <s v="Single"/>
    <n v="2859"/>
    <n v="26278"/>
    <n v="1"/>
    <s v="Y"/>
    <x v="1"/>
    <n v="18"/>
    <n v="3"/>
    <n v="1"/>
    <n v="80"/>
    <n v="0"/>
    <n v="6"/>
    <n v="3"/>
    <n v="3"/>
    <n v="6"/>
    <n v="4"/>
    <n v="0"/>
    <n v="4"/>
    <n v="0"/>
    <n v="0"/>
    <n v="0"/>
    <n v="1"/>
    <n v="1"/>
    <x v="0"/>
    <n v="0.35"/>
    <x v="0"/>
    <n v="0"/>
    <x v="1"/>
    <x v="0"/>
    <x v="1"/>
    <m/>
    <m/>
    <m/>
    <m/>
    <m/>
    <m/>
    <m/>
    <m/>
    <m/>
    <m/>
    <m/>
    <m/>
    <m/>
    <m/>
    <m/>
    <m/>
    <m/>
    <m/>
    <m/>
    <m/>
    <m/>
    <m/>
    <m/>
    <m/>
    <m/>
    <m/>
    <m/>
    <m/>
    <m/>
    <m/>
    <m/>
    <m/>
    <m/>
    <m/>
    <m/>
    <m/>
    <m/>
    <m/>
    <m/>
    <m/>
    <m/>
    <m/>
    <m/>
    <m/>
    <m/>
    <m/>
    <m/>
    <m/>
    <m/>
    <m/>
    <m/>
    <m/>
    <m/>
  </r>
  <r>
    <n v="55"/>
    <x v="1"/>
    <s v="Travel_Rarely"/>
    <n v="111"/>
    <x v="0"/>
    <n v="1"/>
    <n v="2"/>
    <s v="Life Sciences"/>
    <n v="1"/>
    <n v="106"/>
    <n v="1"/>
    <x v="1"/>
    <n v="70"/>
    <n v="3"/>
    <x v="2"/>
    <x v="0"/>
    <n v="4"/>
    <s v="Married"/>
    <n v="10239"/>
    <n v="18092"/>
    <n v="3"/>
    <s v="Y"/>
    <x v="1"/>
    <n v="14"/>
    <n v="3"/>
    <n v="4"/>
    <n v="80"/>
    <n v="1"/>
    <n v="24"/>
    <n v="4"/>
    <n v="3"/>
    <n v="1"/>
    <n v="0"/>
    <n v="1"/>
    <n v="0"/>
    <n v="0"/>
    <n v="0"/>
    <n v="0"/>
    <n v="0"/>
    <n v="1"/>
    <x v="0"/>
    <n v="0.2"/>
    <x v="1"/>
    <n v="0"/>
    <x v="1"/>
    <x v="0"/>
    <x v="2"/>
    <m/>
    <m/>
    <m/>
    <m/>
    <m/>
    <m/>
    <m/>
    <m/>
    <m/>
    <m/>
    <m/>
    <m/>
    <m/>
    <m/>
    <m/>
    <m/>
    <m/>
    <m/>
    <m/>
    <m/>
    <m/>
    <m/>
    <m/>
    <m/>
    <m/>
    <m/>
    <m/>
    <m/>
    <m/>
    <m/>
    <m/>
    <m/>
    <m/>
    <m/>
    <m/>
    <m/>
    <m/>
    <m/>
    <m/>
    <m/>
    <m/>
    <m/>
    <m/>
    <m/>
    <m/>
    <m/>
    <m/>
    <m/>
    <m/>
    <m/>
    <m/>
    <m/>
    <m/>
  </r>
  <r>
    <n v="38"/>
    <x v="1"/>
    <s v="Non-Travel"/>
    <n v="573"/>
    <x v="1"/>
    <n v="6"/>
    <n v="3"/>
    <s v="Medical"/>
    <n v="1"/>
    <n v="107"/>
    <n v="2"/>
    <x v="0"/>
    <n v="79"/>
    <n v="1"/>
    <x v="0"/>
    <x v="1"/>
    <n v="4"/>
    <s v="Divorced"/>
    <n v="5329"/>
    <n v="15717"/>
    <n v="7"/>
    <s v="Y"/>
    <x v="0"/>
    <n v="12"/>
    <n v="3"/>
    <n v="4"/>
    <n v="80"/>
    <n v="3"/>
    <n v="17"/>
    <n v="3"/>
    <n v="3"/>
    <n v="13"/>
    <n v="11"/>
    <n v="1"/>
    <n v="9"/>
    <n v="1"/>
    <n v="0"/>
    <n v="0"/>
    <n v="1"/>
    <n v="1"/>
    <x v="0"/>
    <n v="0.5"/>
    <x v="0"/>
    <n v="0.4"/>
    <x v="2"/>
    <x v="0"/>
    <x v="0"/>
    <m/>
    <m/>
    <m/>
    <m/>
    <m/>
    <m/>
    <m/>
    <m/>
    <m/>
    <m/>
    <m/>
    <m/>
    <m/>
    <m/>
    <m/>
    <m/>
    <m/>
    <m/>
    <m/>
    <m/>
    <m/>
    <m/>
    <m/>
    <m/>
    <m/>
    <m/>
    <m/>
    <m/>
    <m/>
    <m/>
    <m/>
    <m/>
    <m/>
    <m/>
    <m/>
    <m/>
    <m/>
    <m/>
    <m/>
    <m/>
    <m/>
    <m/>
    <m/>
    <m/>
    <m/>
    <m/>
    <m/>
    <m/>
    <m/>
    <m/>
    <m/>
    <m/>
    <m/>
  </r>
  <r>
    <n v="34"/>
    <x v="1"/>
    <s v="Travel_Rarely"/>
    <n v="1153"/>
    <x v="1"/>
    <n v="1"/>
    <n v="2"/>
    <s v="Medical"/>
    <n v="1"/>
    <n v="110"/>
    <n v="1"/>
    <x v="1"/>
    <n v="94"/>
    <n v="3"/>
    <x v="0"/>
    <x v="3"/>
    <n v="2"/>
    <s v="Married"/>
    <n v="4325"/>
    <n v="17736"/>
    <n v="1"/>
    <s v="Y"/>
    <x v="1"/>
    <n v="15"/>
    <n v="3"/>
    <n v="3"/>
    <n v="80"/>
    <n v="0"/>
    <n v="5"/>
    <n v="2"/>
    <n v="3"/>
    <n v="5"/>
    <n v="2"/>
    <n v="1"/>
    <n v="3"/>
    <n v="0"/>
    <n v="1"/>
    <n v="0"/>
    <n v="1"/>
    <n v="1"/>
    <x v="0"/>
    <n v="0.6"/>
    <x v="0"/>
    <n v="0.2"/>
    <x v="1"/>
    <x v="0"/>
    <x v="0"/>
    <m/>
    <m/>
    <m/>
    <m/>
    <m/>
    <m/>
    <m/>
    <m/>
    <m/>
    <m/>
    <m/>
    <m/>
    <m/>
    <m/>
    <m/>
    <m/>
    <m/>
    <m/>
    <m/>
    <m/>
    <m/>
    <m/>
    <m/>
    <m/>
    <m/>
    <m/>
    <m/>
    <m/>
    <m/>
    <m/>
    <m/>
    <m/>
    <m/>
    <m/>
    <m/>
    <m/>
    <m/>
    <m/>
    <m/>
    <m/>
    <m/>
    <m/>
    <m/>
    <m/>
    <m/>
    <m/>
    <m/>
    <m/>
    <m/>
    <m/>
    <m/>
    <m/>
    <m/>
  </r>
  <r>
    <n v="56"/>
    <x v="1"/>
    <s v="Travel_Rarely"/>
    <n v="1400"/>
    <x v="1"/>
    <n v="7"/>
    <n v="3"/>
    <s v="Life Sciences"/>
    <n v="1"/>
    <n v="112"/>
    <n v="4"/>
    <x v="1"/>
    <n v="49"/>
    <n v="1"/>
    <x v="2"/>
    <x v="3"/>
    <n v="4"/>
    <s v="Single"/>
    <n v="7260"/>
    <n v="21698"/>
    <n v="4"/>
    <s v="Y"/>
    <x v="1"/>
    <n v="11"/>
    <n v="3"/>
    <n v="1"/>
    <n v="80"/>
    <n v="0"/>
    <n v="37"/>
    <n v="3"/>
    <n v="2"/>
    <n v="6"/>
    <n v="4"/>
    <n v="0"/>
    <n v="2"/>
    <n v="0"/>
    <n v="0"/>
    <n v="1"/>
    <n v="0"/>
    <n v="0"/>
    <x v="0"/>
    <n v="0.2"/>
    <x v="1"/>
    <n v="0.3"/>
    <x v="1"/>
    <x v="0"/>
    <x v="0"/>
    <m/>
    <m/>
    <m/>
    <m/>
    <m/>
    <m/>
    <m/>
    <m/>
    <m/>
    <m/>
    <m/>
    <m/>
    <m/>
    <m/>
    <m/>
    <m/>
    <m/>
    <m/>
    <m/>
    <m/>
    <m/>
    <m/>
    <m/>
    <m/>
    <m/>
    <m/>
    <m/>
    <m/>
    <m/>
    <m/>
    <m/>
    <m/>
    <m/>
    <m/>
    <m/>
    <m/>
    <m/>
    <m/>
    <m/>
    <m/>
    <m/>
    <m/>
    <m/>
    <m/>
    <m/>
    <m/>
    <m/>
    <m/>
    <m/>
    <m/>
    <m/>
    <m/>
    <m/>
  </r>
  <r>
    <n v="23"/>
    <x v="1"/>
    <s v="Travel_Rarely"/>
    <n v="541"/>
    <x v="0"/>
    <n v="2"/>
    <n v="1"/>
    <s v="Technical Degree"/>
    <n v="1"/>
    <n v="113"/>
    <n v="3"/>
    <x v="1"/>
    <n v="62"/>
    <n v="3"/>
    <x v="1"/>
    <x v="6"/>
    <n v="1"/>
    <s v="Divorced"/>
    <n v="2322"/>
    <n v="9518"/>
    <n v="3"/>
    <s v="Y"/>
    <x v="1"/>
    <n v="13"/>
    <n v="3"/>
    <n v="3"/>
    <n v="80"/>
    <n v="1"/>
    <n v="3"/>
    <n v="3"/>
    <n v="3"/>
    <n v="0"/>
    <n v="0"/>
    <n v="0"/>
    <n v="0"/>
    <n v="0"/>
    <n v="1"/>
    <n v="0"/>
    <n v="1"/>
    <n v="0"/>
    <x v="0"/>
    <n v="0.4"/>
    <x v="0"/>
    <n v="0.2"/>
    <x v="1"/>
    <x v="0"/>
    <x v="1"/>
    <m/>
    <m/>
    <m/>
    <m/>
    <m/>
    <m/>
    <m/>
    <m/>
    <m/>
    <m/>
    <m/>
    <m/>
    <m/>
    <m/>
    <m/>
    <m/>
    <m/>
    <m/>
    <m/>
    <m/>
    <m/>
    <m/>
    <m/>
    <m/>
    <m/>
    <m/>
    <m/>
    <m/>
    <m/>
    <m/>
    <m/>
    <m/>
    <m/>
    <m/>
    <m/>
    <m/>
    <m/>
    <m/>
    <m/>
    <m/>
    <m/>
    <m/>
    <m/>
    <m/>
    <m/>
    <m/>
    <m/>
    <m/>
    <m/>
    <m/>
    <m/>
    <m/>
    <m/>
  </r>
  <r>
    <n v="51"/>
    <x v="1"/>
    <s v="Travel_Rarely"/>
    <n v="432"/>
    <x v="1"/>
    <n v="9"/>
    <n v="4"/>
    <s v="Life Sciences"/>
    <n v="1"/>
    <n v="116"/>
    <n v="4"/>
    <x v="1"/>
    <n v="96"/>
    <n v="3"/>
    <x v="1"/>
    <x v="2"/>
    <n v="4"/>
    <s v="Married"/>
    <n v="2075"/>
    <n v="18725"/>
    <n v="3"/>
    <s v="Y"/>
    <x v="1"/>
    <n v="23"/>
    <n v="4"/>
    <n v="2"/>
    <n v="80"/>
    <n v="2"/>
    <n v="10"/>
    <n v="4"/>
    <n v="3"/>
    <n v="4"/>
    <n v="2"/>
    <n v="0"/>
    <n v="3"/>
    <n v="0"/>
    <n v="0"/>
    <n v="0"/>
    <n v="1"/>
    <n v="0"/>
    <x v="0"/>
    <n v="0.15"/>
    <x v="1"/>
    <n v="0"/>
    <x v="1"/>
    <x v="0"/>
    <x v="1"/>
    <m/>
    <m/>
    <m/>
    <m/>
    <m/>
    <m/>
    <m/>
    <m/>
    <m/>
    <m/>
    <m/>
    <m/>
    <m/>
    <m/>
    <m/>
    <m/>
    <m/>
    <m/>
    <m/>
    <m/>
    <m/>
    <m/>
    <m/>
    <m/>
    <m/>
    <m/>
    <m/>
    <m/>
    <m/>
    <m/>
    <m/>
    <m/>
    <m/>
    <m/>
    <m/>
    <m/>
    <m/>
    <m/>
    <m/>
    <m/>
    <m/>
    <m/>
    <m/>
    <m/>
    <m/>
    <m/>
    <m/>
    <m/>
    <m/>
    <m/>
    <m/>
    <m/>
    <m/>
  </r>
  <r>
    <n v="30"/>
    <x v="1"/>
    <s v="Travel_Rarely"/>
    <n v="288"/>
    <x v="1"/>
    <n v="2"/>
    <n v="3"/>
    <s v="Life Sciences"/>
    <n v="1"/>
    <n v="117"/>
    <n v="3"/>
    <x v="1"/>
    <n v="99"/>
    <n v="2"/>
    <x v="0"/>
    <x v="4"/>
    <n v="4"/>
    <s v="Married"/>
    <n v="4152"/>
    <n v="15830"/>
    <n v="1"/>
    <s v="Y"/>
    <x v="1"/>
    <n v="19"/>
    <n v="3"/>
    <n v="1"/>
    <n v="80"/>
    <n v="3"/>
    <n v="11"/>
    <n v="3"/>
    <n v="3"/>
    <n v="11"/>
    <n v="10"/>
    <n v="10"/>
    <n v="8"/>
    <n v="0"/>
    <n v="0"/>
    <n v="0"/>
    <n v="1"/>
    <n v="0"/>
    <x v="1"/>
    <n v="0.2"/>
    <x v="2"/>
    <n v="0.1"/>
    <x v="1"/>
    <x v="2"/>
    <x v="0"/>
    <m/>
    <m/>
    <m/>
    <m/>
    <m/>
    <m/>
    <m/>
    <m/>
    <m/>
    <m/>
    <m/>
    <m/>
    <m/>
    <m/>
    <m/>
    <m/>
    <m/>
    <m/>
    <m/>
    <m/>
    <m/>
    <m/>
    <m/>
    <m/>
    <m/>
    <m/>
    <m/>
    <m/>
    <m/>
    <m/>
    <m/>
    <m/>
    <m/>
    <m/>
    <m/>
    <m/>
    <m/>
    <m/>
    <m/>
    <m/>
    <m/>
    <m/>
    <m/>
    <m/>
    <m/>
    <m/>
    <m/>
    <m/>
    <m/>
    <m/>
    <m/>
    <m/>
    <m/>
  </r>
  <r>
    <n v="46"/>
    <x v="0"/>
    <s v="Travel_Rarely"/>
    <n v="669"/>
    <x v="0"/>
    <n v="9"/>
    <n v="2"/>
    <s v="Medical"/>
    <n v="1"/>
    <n v="118"/>
    <n v="3"/>
    <x v="1"/>
    <n v="64"/>
    <n v="2"/>
    <x v="2"/>
    <x v="0"/>
    <n v="4"/>
    <s v="Single"/>
    <n v="9619"/>
    <n v="13596"/>
    <n v="1"/>
    <s v="Y"/>
    <x v="1"/>
    <n v="16"/>
    <n v="3"/>
    <n v="4"/>
    <n v="80"/>
    <n v="0"/>
    <n v="9"/>
    <n v="3"/>
    <n v="3"/>
    <n v="9"/>
    <n v="8"/>
    <n v="4"/>
    <n v="7"/>
    <n v="0"/>
    <n v="0"/>
    <n v="0"/>
    <n v="0"/>
    <n v="0"/>
    <x v="0"/>
    <n v="0"/>
    <x v="1"/>
    <n v="0"/>
    <x v="1"/>
    <x v="1"/>
    <x v="2"/>
    <m/>
    <m/>
    <m/>
    <m/>
    <m/>
    <m/>
    <m/>
    <m/>
    <m/>
    <m/>
    <m/>
    <m/>
    <m/>
    <m/>
    <m/>
    <m/>
    <m/>
    <m/>
    <m/>
    <m/>
    <m/>
    <m/>
    <m/>
    <m/>
    <m/>
    <m/>
    <m/>
    <m/>
    <m/>
    <m/>
    <m/>
    <m/>
    <m/>
    <m/>
    <m/>
    <m/>
    <m/>
    <m/>
    <m/>
    <m/>
    <m/>
    <m/>
    <m/>
    <m/>
    <m/>
    <m/>
    <m/>
    <m/>
    <m/>
    <m/>
    <m/>
    <m/>
    <m/>
  </r>
  <r>
    <n v="40"/>
    <x v="1"/>
    <s v="Travel_Frequently"/>
    <n v="530"/>
    <x v="1"/>
    <n v="1"/>
    <n v="4"/>
    <s v="Life Sciences"/>
    <n v="1"/>
    <n v="119"/>
    <n v="3"/>
    <x v="1"/>
    <n v="78"/>
    <n v="2"/>
    <x v="3"/>
    <x v="4"/>
    <n v="2"/>
    <s v="Married"/>
    <n v="13503"/>
    <n v="14115"/>
    <n v="1"/>
    <s v="Y"/>
    <x v="1"/>
    <n v="22"/>
    <n v="4"/>
    <n v="4"/>
    <n v="80"/>
    <n v="1"/>
    <n v="22"/>
    <n v="3"/>
    <n v="2"/>
    <n v="22"/>
    <n v="3"/>
    <n v="11"/>
    <n v="11"/>
    <n v="0"/>
    <n v="1"/>
    <n v="1"/>
    <n v="0"/>
    <n v="0"/>
    <x v="1"/>
    <n v="0.5"/>
    <x v="0"/>
    <n v="0.6"/>
    <x v="2"/>
    <x v="2"/>
    <x v="2"/>
    <m/>
    <m/>
    <m/>
    <m/>
    <m/>
    <m/>
    <m/>
    <m/>
    <m/>
    <m/>
    <m/>
    <m/>
    <m/>
    <m/>
    <m/>
    <m/>
    <m/>
    <m/>
    <m/>
    <m/>
    <m/>
    <m/>
    <m/>
    <m/>
    <m/>
    <m/>
    <m/>
    <m/>
    <m/>
    <m/>
    <m/>
    <m/>
    <m/>
    <m/>
    <m/>
    <m/>
    <m/>
    <m/>
    <m/>
    <m/>
    <m/>
    <m/>
    <m/>
    <m/>
    <m/>
    <m/>
    <m/>
    <m/>
    <m/>
    <m/>
    <m/>
    <m/>
    <m/>
  </r>
  <r>
    <n v="51"/>
    <x v="1"/>
    <s v="Travel_Rarely"/>
    <n v="632"/>
    <x v="0"/>
    <n v="21"/>
    <n v="4"/>
    <s v="Marketing"/>
    <n v="1"/>
    <n v="120"/>
    <n v="3"/>
    <x v="1"/>
    <n v="71"/>
    <n v="3"/>
    <x v="0"/>
    <x v="0"/>
    <n v="4"/>
    <s v="Single"/>
    <n v="5441"/>
    <n v="8423"/>
    <n v="0"/>
    <s v="Y"/>
    <x v="0"/>
    <n v="22"/>
    <n v="4"/>
    <n v="4"/>
    <n v="80"/>
    <n v="0"/>
    <n v="11"/>
    <n v="2"/>
    <n v="1"/>
    <n v="10"/>
    <n v="7"/>
    <n v="1"/>
    <n v="0"/>
    <n v="1"/>
    <n v="0"/>
    <n v="1"/>
    <n v="1"/>
    <n v="0"/>
    <x v="0"/>
    <n v="0.5"/>
    <x v="1"/>
    <n v="0.7"/>
    <x v="0"/>
    <x v="0"/>
    <x v="0"/>
    <m/>
    <m/>
    <m/>
    <m/>
    <m/>
    <m/>
    <m/>
    <m/>
    <m/>
    <m/>
    <m/>
    <m/>
    <m/>
    <m/>
    <m/>
    <m/>
    <m/>
    <m/>
    <m/>
    <m/>
    <m/>
    <m/>
    <m/>
    <m/>
    <m/>
    <m/>
    <m/>
    <m/>
    <m/>
    <m/>
    <m/>
    <m/>
    <m/>
    <m/>
    <m/>
    <m/>
    <m/>
    <m/>
    <m/>
    <m/>
    <m/>
    <m/>
    <m/>
    <m/>
    <m/>
    <m/>
    <m/>
    <m/>
    <m/>
    <m/>
    <m/>
    <m/>
    <m/>
  </r>
  <r>
    <n v="30"/>
    <x v="1"/>
    <s v="Travel_Rarely"/>
    <n v="1334"/>
    <x v="0"/>
    <n v="4"/>
    <n v="2"/>
    <s v="Medical"/>
    <n v="1"/>
    <n v="121"/>
    <n v="3"/>
    <x v="0"/>
    <n v="63"/>
    <n v="2"/>
    <x v="0"/>
    <x v="0"/>
    <n v="2"/>
    <s v="Divorced"/>
    <n v="5209"/>
    <n v="19760"/>
    <n v="1"/>
    <s v="Y"/>
    <x v="0"/>
    <n v="12"/>
    <n v="3"/>
    <n v="2"/>
    <n v="80"/>
    <n v="3"/>
    <n v="11"/>
    <n v="4"/>
    <n v="2"/>
    <n v="11"/>
    <n v="8"/>
    <n v="2"/>
    <n v="7"/>
    <n v="1"/>
    <n v="1"/>
    <n v="1"/>
    <n v="1"/>
    <n v="0"/>
    <x v="0"/>
    <n v="0.75"/>
    <x v="0"/>
    <n v="0.9"/>
    <x v="0"/>
    <x v="0"/>
    <x v="0"/>
    <m/>
    <m/>
    <m/>
    <m/>
    <m/>
    <m/>
    <m/>
    <m/>
    <m/>
    <m/>
    <m/>
    <m/>
    <m/>
    <m/>
    <m/>
    <m/>
    <m/>
    <m/>
    <m/>
    <m/>
    <m/>
    <m/>
    <m/>
    <m/>
    <m/>
    <m/>
    <m/>
    <m/>
    <m/>
    <m/>
    <m/>
    <m/>
    <m/>
    <m/>
    <m/>
    <m/>
    <m/>
    <m/>
    <m/>
    <m/>
    <m/>
    <m/>
    <m/>
    <m/>
    <m/>
    <m/>
    <m/>
    <m/>
    <m/>
    <m/>
    <m/>
    <m/>
    <m/>
  </r>
  <r>
    <n v="46"/>
    <x v="1"/>
    <s v="Travel_Frequently"/>
    <n v="638"/>
    <x v="1"/>
    <n v="1"/>
    <n v="3"/>
    <s v="Medical"/>
    <n v="1"/>
    <n v="124"/>
    <n v="3"/>
    <x v="1"/>
    <n v="40"/>
    <n v="2"/>
    <x v="2"/>
    <x v="4"/>
    <n v="1"/>
    <s v="Married"/>
    <n v="10673"/>
    <n v="3142"/>
    <n v="2"/>
    <s v="Y"/>
    <x v="0"/>
    <n v="13"/>
    <n v="3"/>
    <n v="3"/>
    <n v="80"/>
    <n v="1"/>
    <n v="21"/>
    <n v="5"/>
    <n v="2"/>
    <n v="10"/>
    <n v="9"/>
    <n v="9"/>
    <n v="5"/>
    <n v="1"/>
    <n v="1"/>
    <n v="1"/>
    <n v="0"/>
    <n v="0"/>
    <x v="1"/>
    <n v="0.65"/>
    <x v="1"/>
    <n v="1"/>
    <x v="0"/>
    <x v="2"/>
    <x v="2"/>
    <m/>
    <m/>
    <m/>
    <m/>
    <m/>
    <m/>
    <m/>
    <m/>
    <m/>
    <m/>
    <m/>
    <m/>
    <m/>
    <m/>
    <m/>
    <m/>
    <m/>
    <m/>
    <m/>
    <m/>
    <m/>
    <m/>
    <m/>
    <m/>
    <m/>
    <m/>
    <m/>
    <m/>
    <m/>
    <m/>
    <m/>
    <m/>
    <m/>
    <m/>
    <m/>
    <m/>
    <m/>
    <m/>
    <m/>
    <m/>
    <m/>
    <m/>
    <m/>
    <m/>
    <m/>
    <m/>
    <m/>
    <m/>
    <m/>
    <m/>
    <m/>
    <m/>
    <m/>
  </r>
  <r>
    <n v="32"/>
    <x v="1"/>
    <s v="Travel_Rarely"/>
    <n v="1093"/>
    <x v="0"/>
    <n v="6"/>
    <n v="4"/>
    <s v="Medical"/>
    <n v="1"/>
    <n v="125"/>
    <n v="2"/>
    <x v="1"/>
    <n v="87"/>
    <n v="3"/>
    <x v="0"/>
    <x v="0"/>
    <n v="3"/>
    <s v="Single"/>
    <n v="5010"/>
    <n v="24301"/>
    <n v="1"/>
    <s v="Y"/>
    <x v="1"/>
    <n v="16"/>
    <n v="3"/>
    <n v="1"/>
    <n v="80"/>
    <n v="0"/>
    <n v="12"/>
    <n v="0"/>
    <n v="3"/>
    <n v="11"/>
    <n v="8"/>
    <n v="5"/>
    <n v="7"/>
    <n v="0"/>
    <n v="0"/>
    <n v="0"/>
    <n v="1"/>
    <n v="1"/>
    <x v="1"/>
    <n v="0.4"/>
    <x v="0"/>
    <n v="0.1"/>
    <x v="1"/>
    <x v="2"/>
    <x v="0"/>
    <m/>
    <m/>
    <m/>
    <m/>
    <m/>
    <m/>
    <m/>
    <m/>
    <m/>
    <m/>
    <m/>
    <m/>
    <m/>
    <m/>
    <m/>
    <m/>
    <m/>
    <m/>
    <m/>
    <m/>
    <m/>
    <m/>
    <m/>
    <m/>
    <m/>
    <m/>
    <m/>
    <m/>
    <m/>
    <m/>
    <m/>
    <m/>
    <m/>
    <m/>
    <m/>
    <m/>
    <m/>
    <m/>
    <m/>
    <m/>
    <m/>
    <m/>
    <m/>
    <m/>
    <m/>
    <m/>
    <m/>
    <m/>
    <m/>
    <m/>
    <m/>
    <m/>
    <m/>
  </r>
  <r>
    <n v="54"/>
    <x v="1"/>
    <s v="Travel_Rarely"/>
    <n v="1217"/>
    <x v="1"/>
    <n v="2"/>
    <n v="4"/>
    <s v="Technical Degree"/>
    <n v="1"/>
    <n v="126"/>
    <n v="1"/>
    <x v="0"/>
    <n v="60"/>
    <n v="3"/>
    <x v="2"/>
    <x v="7"/>
    <n v="3"/>
    <s v="Married"/>
    <n v="13549"/>
    <n v="24001"/>
    <n v="9"/>
    <s v="Y"/>
    <x v="1"/>
    <n v="12"/>
    <n v="3"/>
    <n v="1"/>
    <n v="80"/>
    <n v="1"/>
    <n v="16"/>
    <n v="5"/>
    <n v="1"/>
    <n v="4"/>
    <n v="3"/>
    <n v="0"/>
    <n v="3"/>
    <n v="0"/>
    <n v="0"/>
    <n v="1"/>
    <n v="0"/>
    <n v="1"/>
    <x v="0"/>
    <n v="0.4"/>
    <x v="1"/>
    <n v="0.3"/>
    <x v="1"/>
    <x v="0"/>
    <x v="2"/>
    <m/>
    <m/>
    <m/>
    <m/>
    <m/>
    <m/>
    <m/>
    <m/>
    <m/>
    <m/>
    <m/>
    <m/>
    <m/>
    <m/>
    <m/>
    <m/>
    <m/>
    <m/>
    <m/>
    <m/>
    <m/>
    <m/>
    <m/>
    <m/>
    <m/>
    <m/>
    <m/>
    <m/>
    <m/>
    <m/>
    <m/>
    <m/>
    <m/>
    <m/>
    <m/>
    <m/>
    <m/>
    <m/>
    <m/>
    <m/>
    <m/>
    <m/>
    <m/>
    <m/>
    <m/>
    <m/>
    <m/>
    <m/>
    <m/>
    <m/>
    <m/>
    <m/>
    <m/>
  </r>
  <r>
    <n v="24"/>
    <x v="1"/>
    <s v="Travel_Rarely"/>
    <n v="1353"/>
    <x v="0"/>
    <n v="3"/>
    <n v="2"/>
    <s v="Other"/>
    <n v="1"/>
    <n v="128"/>
    <n v="1"/>
    <x v="0"/>
    <n v="33"/>
    <n v="3"/>
    <x v="0"/>
    <x v="0"/>
    <n v="3"/>
    <s v="Married"/>
    <n v="4999"/>
    <n v="17519"/>
    <n v="0"/>
    <s v="Y"/>
    <x v="1"/>
    <n v="21"/>
    <n v="4"/>
    <n v="1"/>
    <n v="80"/>
    <n v="1"/>
    <n v="4"/>
    <n v="2"/>
    <n v="2"/>
    <n v="3"/>
    <n v="2"/>
    <n v="0"/>
    <n v="2"/>
    <n v="0"/>
    <n v="0"/>
    <n v="1"/>
    <n v="1"/>
    <n v="1"/>
    <x v="0"/>
    <n v="0.55000000000000004"/>
    <x v="0"/>
    <n v="0.3"/>
    <x v="1"/>
    <x v="0"/>
    <x v="0"/>
    <m/>
    <m/>
    <m/>
    <m/>
    <m/>
    <m/>
    <m/>
    <m/>
    <m/>
    <m/>
    <m/>
    <m/>
    <m/>
    <m/>
    <m/>
    <m/>
    <m/>
    <m/>
    <m/>
    <m/>
    <m/>
    <m/>
    <m/>
    <m/>
    <m/>
    <m/>
    <m/>
    <m/>
    <m/>
    <m/>
    <m/>
    <m/>
    <m/>
    <m/>
    <m/>
    <m/>
    <m/>
    <m/>
    <m/>
    <m/>
    <m/>
    <m/>
    <m/>
    <m/>
    <m/>
    <m/>
    <m/>
    <m/>
    <m/>
    <m/>
    <m/>
    <m/>
    <m/>
  </r>
  <r>
    <n v="28"/>
    <x v="1"/>
    <s v="Non-Travel"/>
    <n v="120"/>
    <x v="0"/>
    <n v="4"/>
    <n v="3"/>
    <s v="Medical"/>
    <n v="1"/>
    <n v="129"/>
    <n v="2"/>
    <x v="1"/>
    <n v="43"/>
    <n v="3"/>
    <x v="0"/>
    <x v="0"/>
    <n v="3"/>
    <s v="Married"/>
    <n v="4221"/>
    <n v="8863"/>
    <n v="1"/>
    <s v="Y"/>
    <x v="1"/>
    <n v="15"/>
    <n v="3"/>
    <n v="2"/>
    <n v="80"/>
    <n v="0"/>
    <n v="5"/>
    <n v="3"/>
    <n v="4"/>
    <n v="5"/>
    <n v="4"/>
    <n v="0"/>
    <n v="4"/>
    <n v="0"/>
    <n v="0"/>
    <n v="0"/>
    <n v="1"/>
    <n v="1"/>
    <x v="0"/>
    <n v="0.35"/>
    <x v="0"/>
    <n v="0"/>
    <x v="1"/>
    <x v="0"/>
    <x v="0"/>
    <m/>
    <m/>
    <m/>
    <m/>
    <m/>
    <m/>
    <m/>
    <m/>
    <m/>
    <m/>
    <m/>
    <m/>
    <m/>
    <m/>
    <m/>
    <m/>
    <m/>
    <m/>
    <m/>
    <m/>
    <m/>
    <m/>
    <m/>
    <m/>
    <m/>
    <m/>
    <m/>
    <m/>
    <m/>
    <m/>
    <m/>
    <m/>
    <m/>
    <m/>
    <m/>
    <m/>
    <m/>
    <m/>
    <m/>
    <m/>
    <m/>
    <m/>
    <m/>
    <m/>
    <m/>
    <m/>
    <m/>
    <m/>
    <m/>
    <m/>
    <m/>
    <m/>
    <m/>
  </r>
  <r>
    <n v="58"/>
    <x v="1"/>
    <s v="Travel_Rarely"/>
    <n v="682"/>
    <x v="0"/>
    <n v="10"/>
    <n v="4"/>
    <s v="Medical"/>
    <n v="1"/>
    <n v="131"/>
    <n v="4"/>
    <x v="1"/>
    <n v="37"/>
    <n v="3"/>
    <x v="3"/>
    <x v="0"/>
    <n v="3"/>
    <s v="Single"/>
    <n v="13872"/>
    <n v="24409"/>
    <n v="0"/>
    <s v="Y"/>
    <x v="1"/>
    <n v="13"/>
    <n v="3"/>
    <n v="3"/>
    <n v="80"/>
    <n v="0"/>
    <n v="38"/>
    <n v="1"/>
    <n v="2"/>
    <n v="37"/>
    <n v="10"/>
    <n v="1"/>
    <n v="8"/>
    <n v="0"/>
    <n v="0"/>
    <n v="1"/>
    <n v="0"/>
    <n v="0"/>
    <x v="0"/>
    <n v="0.2"/>
    <x v="1"/>
    <n v="0.3"/>
    <x v="1"/>
    <x v="0"/>
    <x v="2"/>
    <m/>
    <m/>
    <m/>
    <m/>
    <m/>
    <m/>
    <m/>
    <m/>
    <m/>
    <m/>
    <m/>
    <m/>
    <m/>
    <m/>
    <m/>
    <m/>
    <m/>
    <m/>
    <m/>
    <m/>
    <m/>
    <m/>
    <m/>
    <m/>
    <m/>
    <m/>
    <m/>
    <m/>
    <m/>
    <m/>
    <m/>
    <m/>
    <m/>
    <m/>
    <m/>
    <m/>
    <m/>
    <m/>
    <m/>
    <m/>
    <m/>
    <m/>
    <m/>
    <m/>
    <m/>
    <m/>
    <m/>
    <m/>
    <m/>
    <m/>
    <m/>
    <m/>
    <m/>
  </r>
  <r>
    <n v="44"/>
    <x v="1"/>
    <s v="Non-Travel"/>
    <n v="489"/>
    <x v="1"/>
    <n v="23"/>
    <n v="3"/>
    <s v="Medical"/>
    <n v="1"/>
    <n v="132"/>
    <n v="2"/>
    <x v="1"/>
    <n v="67"/>
    <n v="3"/>
    <x v="0"/>
    <x v="2"/>
    <n v="2"/>
    <s v="Married"/>
    <n v="2042"/>
    <n v="25043"/>
    <n v="4"/>
    <s v="Y"/>
    <x v="1"/>
    <n v="12"/>
    <n v="3"/>
    <n v="3"/>
    <n v="80"/>
    <n v="1"/>
    <n v="17"/>
    <n v="3"/>
    <n v="4"/>
    <n v="3"/>
    <n v="2"/>
    <n v="1"/>
    <n v="2"/>
    <n v="0"/>
    <n v="1"/>
    <n v="0"/>
    <n v="1"/>
    <n v="1"/>
    <x v="0"/>
    <n v="0.6"/>
    <x v="0"/>
    <n v="0.2"/>
    <x v="1"/>
    <x v="0"/>
    <x v="1"/>
    <m/>
    <m/>
    <m/>
    <m/>
    <m/>
    <m/>
    <m/>
    <m/>
    <m/>
    <m/>
    <m/>
    <m/>
    <m/>
    <m/>
    <m/>
    <m/>
    <m/>
    <m/>
    <m/>
    <m/>
    <m/>
    <m/>
    <m/>
    <m/>
    <m/>
    <m/>
    <m/>
    <m/>
    <m/>
    <m/>
    <m/>
    <m/>
    <m/>
    <m/>
    <m/>
    <m/>
    <m/>
    <m/>
    <m/>
    <m/>
    <m/>
    <m/>
    <m/>
    <m/>
    <m/>
    <m/>
    <m/>
    <m/>
    <m/>
    <m/>
    <m/>
    <m/>
    <m/>
  </r>
  <r>
    <n v="37"/>
    <x v="0"/>
    <s v="Travel_Rarely"/>
    <n v="807"/>
    <x v="2"/>
    <n v="6"/>
    <n v="4"/>
    <s v="Human Resources"/>
    <n v="1"/>
    <n v="133"/>
    <n v="3"/>
    <x v="1"/>
    <n v="63"/>
    <n v="3"/>
    <x v="1"/>
    <x v="8"/>
    <n v="1"/>
    <s v="Divorced"/>
    <n v="2073"/>
    <n v="23648"/>
    <n v="4"/>
    <s v="Y"/>
    <x v="0"/>
    <n v="22"/>
    <n v="4"/>
    <n v="4"/>
    <n v="80"/>
    <n v="0"/>
    <n v="7"/>
    <n v="3"/>
    <n v="3"/>
    <n v="3"/>
    <n v="2"/>
    <n v="0"/>
    <n v="2"/>
    <n v="1"/>
    <n v="1"/>
    <n v="0"/>
    <n v="1"/>
    <n v="0"/>
    <x v="0"/>
    <n v="0.55000000000000004"/>
    <x v="0"/>
    <n v="0.6"/>
    <x v="2"/>
    <x v="0"/>
    <x v="1"/>
    <m/>
    <m/>
    <m/>
    <m/>
    <m/>
    <m/>
    <m/>
    <m/>
    <m/>
    <m/>
    <m/>
    <m/>
    <m/>
    <m/>
    <m/>
    <m/>
    <m/>
    <m/>
    <m/>
    <m/>
    <m/>
    <m/>
    <m/>
    <m/>
    <m/>
    <m/>
    <m/>
    <m/>
    <m/>
    <m/>
    <m/>
    <m/>
    <m/>
    <m/>
    <m/>
    <m/>
    <m/>
    <m/>
    <m/>
    <m/>
    <m/>
    <m/>
    <m/>
    <m/>
    <m/>
    <m/>
    <m/>
    <m/>
    <m/>
    <m/>
    <m/>
    <m/>
    <m/>
  </r>
  <r>
    <n v="32"/>
    <x v="1"/>
    <s v="Travel_Rarely"/>
    <n v="827"/>
    <x v="1"/>
    <n v="1"/>
    <n v="1"/>
    <s v="Life Sciences"/>
    <n v="1"/>
    <n v="134"/>
    <n v="4"/>
    <x v="1"/>
    <n v="71"/>
    <n v="3"/>
    <x v="1"/>
    <x v="1"/>
    <n v="1"/>
    <s v="Single"/>
    <n v="2956"/>
    <n v="15178"/>
    <n v="1"/>
    <s v="Y"/>
    <x v="1"/>
    <n v="13"/>
    <n v="3"/>
    <n v="4"/>
    <n v="80"/>
    <n v="0"/>
    <n v="1"/>
    <n v="2"/>
    <n v="3"/>
    <n v="1"/>
    <n v="0"/>
    <n v="0"/>
    <n v="0"/>
    <n v="0"/>
    <n v="1"/>
    <n v="0"/>
    <n v="1"/>
    <n v="0"/>
    <x v="0"/>
    <n v="0.4"/>
    <x v="0"/>
    <n v="0.2"/>
    <x v="1"/>
    <x v="0"/>
    <x v="1"/>
    <m/>
    <m/>
    <m/>
    <m/>
    <m/>
    <m/>
    <m/>
    <m/>
    <m/>
    <m/>
    <m/>
    <m/>
    <m/>
    <m/>
    <m/>
    <m/>
    <m/>
    <m/>
    <m/>
    <m/>
    <m/>
    <m/>
    <m/>
    <m/>
    <m/>
    <m/>
    <m/>
    <m/>
    <m/>
    <m/>
    <m/>
    <m/>
    <m/>
    <m/>
    <m/>
    <m/>
    <m/>
    <m/>
    <m/>
    <m/>
    <m/>
    <m/>
    <m/>
    <m/>
    <m/>
    <m/>
    <m/>
    <m/>
    <m/>
    <m/>
    <m/>
    <m/>
    <m/>
  </r>
  <r>
    <n v="20"/>
    <x v="0"/>
    <s v="Travel_Frequently"/>
    <n v="871"/>
    <x v="1"/>
    <n v="6"/>
    <n v="3"/>
    <s v="Life Sciences"/>
    <n v="1"/>
    <n v="137"/>
    <n v="4"/>
    <x v="0"/>
    <n v="66"/>
    <n v="2"/>
    <x v="1"/>
    <x v="2"/>
    <n v="4"/>
    <s v="Single"/>
    <n v="2926"/>
    <n v="19783"/>
    <n v="1"/>
    <s v="Y"/>
    <x v="0"/>
    <n v="18"/>
    <n v="3"/>
    <n v="2"/>
    <n v="80"/>
    <n v="0"/>
    <n v="1"/>
    <n v="5"/>
    <n v="3"/>
    <n v="1"/>
    <n v="0"/>
    <n v="1"/>
    <n v="0"/>
    <n v="1"/>
    <n v="0"/>
    <n v="0"/>
    <n v="1"/>
    <n v="0"/>
    <x v="0"/>
    <n v="0.3"/>
    <x v="2"/>
    <n v="0.4"/>
    <x v="2"/>
    <x v="0"/>
    <x v="1"/>
    <m/>
    <m/>
    <m/>
    <m/>
    <m/>
    <m/>
    <m/>
    <m/>
    <m/>
    <m/>
    <m/>
    <m/>
    <m/>
    <m/>
    <m/>
    <m/>
    <m/>
    <m/>
    <m/>
    <m/>
    <m/>
    <m/>
    <m/>
    <m/>
    <m/>
    <m/>
    <m/>
    <m/>
    <m/>
    <m/>
    <m/>
    <m/>
    <m/>
    <m/>
    <m/>
    <m/>
    <m/>
    <m/>
    <m/>
    <m/>
    <m/>
    <m/>
    <m/>
    <m/>
    <m/>
    <m/>
    <m/>
    <m/>
    <m/>
    <m/>
    <m/>
    <m/>
    <m/>
  </r>
  <r>
    <n v="34"/>
    <x v="1"/>
    <s v="Travel_Rarely"/>
    <n v="665"/>
    <x v="1"/>
    <n v="6"/>
    <n v="4"/>
    <s v="Other"/>
    <n v="1"/>
    <n v="138"/>
    <n v="1"/>
    <x v="0"/>
    <n v="41"/>
    <n v="3"/>
    <x v="0"/>
    <x v="1"/>
    <n v="3"/>
    <s v="Single"/>
    <n v="4809"/>
    <n v="12482"/>
    <n v="1"/>
    <s v="Y"/>
    <x v="1"/>
    <n v="14"/>
    <n v="3"/>
    <n v="3"/>
    <n v="80"/>
    <n v="0"/>
    <n v="16"/>
    <n v="3"/>
    <n v="3"/>
    <n v="16"/>
    <n v="13"/>
    <n v="2"/>
    <n v="10"/>
    <n v="0"/>
    <n v="0"/>
    <n v="0"/>
    <n v="1"/>
    <n v="1"/>
    <x v="0"/>
    <n v="0.35"/>
    <x v="0"/>
    <n v="0"/>
    <x v="1"/>
    <x v="0"/>
    <x v="0"/>
    <m/>
    <m/>
    <m/>
    <m/>
    <m/>
    <m/>
    <m/>
    <m/>
    <m/>
    <m/>
    <m/>
    <m/>
    <m/>
    <m/>
    <m/>
    <m/>
    <m/>
    <m/>
    <m/>
    <m/>
    <m/>
    <m/>
    <m/>
    <m/>
    <m/>
    <m/>
    <m/>
    <m/>
    <m/>
    <m/>
    <m/>
    <m/>
    <m/>
    <m/>
    <m/>
    <m/>
    <m/>
    <m/>
    <m/>
    <m/>
    <m/>
    <m/>
    <m/>
    <m/>
    <m/>
    <m/>
    <m/>
    <m/>
    <m/>
    <m/>
    <m/>
    <m/>
    <m/>
  </r>
  <r>
    <n v="37"/>
    <x v="1"/>
    <s v="Non-Travel"/>
    <n v="1040"/>
    <x v="1"/>
    <n v="2"/>
    <n v="2"/>
    <s v="Life Sciences"/>
    <n v="1"/>
    <n v="139"/>
    <n v="3"/>
    <x v="1"/>
    <n v="100"/>
    <n v="2"/>
    <x v="0"/>
    <x v="4"/>
    <n v="4"/>
    <s v="Divorced"/>
    <n v="5163"/>
    <n v="15850"/>
    <n v="5"/>
    <s v="Y"/>
    <x v="1"/>
    <n v="14"/>
    <n v="3"/>
    <n v="4"/>
    <n v="80"/>
    <n v="1"/>
    <n v="17"/>
    <n v="2"/>
    <n v="4"/>
    <n v="1"/>
    <n v="0"/>
    <n v="0"/>
    <n v="0"/>
    <n v="0"/>
    <n v="0"/>
    <n v="0"/>
    <n v="1"/>
    <n v="0"/>
    <x v="0"/>
    <n v="0.15"/>
    <x v="2"/>
    <n v="0"/>
    <x v="1"/>
    <x v="0"/>
    <x v="0"/>
    <m/>
    <m/>
    <m/>
    <m/>
    <m/>
    <m/>
    <m/>
    <m/>
    <m/>
    <m/>
    <m/>
    <m/>
    <m/>
    <m/>
    <m/>
    <m/>
    <m/>
    <m/>
    <m/>
    <m/>
    <m/>
    <m/>
    <m/>
    <m/>
    <m/>
    <m/>
    <m/>
    <m/>
    <m/>
    <m/>
    <m/>
    <m/>
    <m/>
    <m/>
    <m/>
    <m/>
    <m/>
    <m/>
    <m/>
    <m/>
    <m/>
    <m/>
    <m/>
    <m/>
    <m/>
    <m/>
    <m/>
    <m/>
    <m/>
    <m/>
    <m/>
    <m/>
    <m/>
  </r>
  <r>
    <n v="59"/>
    <x v="1"/>
    <s v="Non-Travel"/>
    <n v="1420"/>
    <x v="2"/>
    <n v="2"/>
    <n v="4"/>
    <s v="Human Resources"/>
    <n v="1"/>
    <n v="140"/>
    <n v="3"/>
    <x v="0"/>
    <n v="32"/>
    <n v="2"/>
    <x v="4"/>
    <x v="5"/>
    <n v="4"/>
    <s v="Married"/>
    <n v="18844"/>
    <n v="21922"/>
    <n v="9"/>
    <s v="Y"/>
    <x v="1"/>
    <n v="21"/>
    <n v="4"/>
    <n v="4"/>
    <n v="80"/>
    <n v="1"/>
    <n v="30"/>
    <n v="3"/>
    <n v="3"/>
    <n v="3"/>
    <n v="2"/>
    <n v="2"/>
    <n v="2"/>
    <n v="0"/>
    <n v="0"/>
    <n v="0"/>
    <n v="0"/>
    <n v="0"/>
    <x v="0"/>
    <n v="0"/>
    <x v="1"/>
    <n v="0"/>
    <x v="1"/>
    <x v="0"/>
    <x v="2"/>
    <m/>
    <m/>
    <m/>
    <m/>
    <m/>
    <m/>
    <m/>
    <m/>
    <m/>
    <m/>
    <m/>
    <m/>
    <m/>
    <m/>
    <m/>
    <m/>
    <m/>
    <m/>
    <m/>
    <m/>
    <m/>
    <m/>
    <m/>
    <m/>
    <m/>
    <m/>
    <m/>
    <m/>
    <m/>
    <m/>
    <m/>
    <m/>
    <m/>
    <m/>
    <m/>
    <m/>
    <m/>
    <m/>
    <m/>
    <m/>
    <m/>
    <m/>
    <m/>
    <m/>
    <m/>
    <m/>
    <m/>
    <m/>
    <m/>
    <m/>
    <m/>
    <m/>
    <m/>
  </r>
  <r>
    <n v="50"/>
    <x v="1"/>
    <s v="Travel_Frequently"/>
    <n v="1115"/>
    <x v="1"/>
    <n v="1"/>
    <n v="3"/>
    <s v="Life Sciences"/>
    <n v="1"/>
    <n v="141"/>
    <n v="1"/>
    <x v="0"/>
    <n v="73"/>
    <n v="3"/>
    <x v="4"/>
    <x v="7"/>
    <n v="2"/>
    <s v="Married"/>
    <n v="18172"/>
    <n v="9755"/>
    <n v="3"/>
    <s v="Y"/>
    <x v="0"/>
    <n v="19"/>
    <n v="3"/>
    <n v="1"/>
    <n v="80"/>
    <n v="0"/>
    <n v="28"/>
    <n v="1"/>
    <n v="2"/>
    <n v="8"/>
    <n v="3"/>
    <n v="0"/>
    <n v="7"/>
    <n v="1"/>
    <n v="1"/>
    <n v="1"/>
    <n v="0"/>
    <n v="1"/>
    <x v="0"/>
    <n v="0.8"/>
    <x v="1"/>
    <n v="0.9"/>
    <x v="0"/>
    <x v="0"/>
    <x v="2"/>
    <m/>
    <m/>
    <m/>
    <m/>
    <m/>
    <m/>
    <m/>
    <m/>
    <m/>
    <m/>
    <m/>
    <m/>
    <m/>
    <m/>
    <m/>
    <m/>
    <m/>
    <m/>
    <m/>
    <m/>
    <m/>
    <m/>
    <m/>
    <m/>
    <m/>
    <m/>
    <m/>
    <m/>
    <m/>
    <m/>
    <m/>
    <m/>
    <m/>
    <m/>
    <m/>
    <m/>
    <m/>
    <m/>
    <m/>
    <m/>
    <m/>
    <m/>
    <m/>
    <m/>
    <m/>
    <m/>
    <m/>
    <m/>
    <m/>
    <m/>
    <m/>
    <m/>
    <m/>
  </r>
  <r>
    <n v="25"/>
    <x v="0"/>
    <s v="Travel_Rarely"/>
    <n v="240"/>
    <x v="0"/>
    <n v="5"/>
    <n v="3"/>
    <s v="Marketing"/>
    <n v="1"/>
    <n v="142"/>
    <n v="3"/>
    <x v="1"/>
    <n v="46"/>
    <n v="2"/>
    <x v="0"/>
    <x v="0"/>
    <n v="3"/>
    <s v="Single"/>
    <n v="5744"/>
    <n v="26959"/>
    <n v="1"/>
    <s v="Y"/>
    <x v="0"/>
    <n v="11"/>
    <n v="3"/>
    <n v="4"/>
    <n v="80"/>
    <n v="0"/>
    <n v="6"/>
    <n v="1"/>
    <n v="3"/>
    <n v="6"/>
    <n v="4"/>
    <n v="0"/>
    <n v="3"/>
    <n v="1"/>
    <n v="0"/>
    <n v="0"/>
    <n v="1"/>
    <n v="0"/>
    <x v="0"/>
    <n v="0.3"/>
    <x v="2"/>
    <n v="0.4"/>
    <x v="2"/>
    <x v="0"/>
    <x v="0"/>
    <m/>
    <m/>
    <m/>
    <m/>
    <m/>
    <m/>
    <m/>
    <m/>
    <m/>
    <m/>
    <m/>
    <m/>
    <m/>
    <m/>
    <m/>
    <m/>
    <m/>
    <m/>
    <m/>
    <m/>
    <m/>
    <m/>
    <m/>
    <m/>
    <m/>
    <m/>
    <m/>
    <m/>
    <m/>
    <m/>
    <m/>
    <m/>
    <m/>
    <m/>
    <m/>
    <m/>
    <m/>
    <m/>
    <m/>
    <m/>
    <m/>
    <m/>
    <m/>
    <m/>
    <m/>
    <m/>
    <m/>
    <m/>
    <m/>
    <m/>
    <m/>
    <m/>
    <m/>
  </r>
  <r>
    <n v="25"/>
    <x v="1"/>
    <s v="Travel_Rarely"/>
    <n v="1280"/>
    <x v="1"/>
    <n v="7"/>
    <n v="1"/>
    <s v="Medical"/>
    <n v="1"/>
    <n v="143"/>
    <n v="4"/>
    <x v="1"/>
    <n v="64"/>
    <n v="2"/>
    <x v="1"/>
    <x v="1"/>
    <n v="4"/>
    <s v="Married"/>
    <n v="2889"/>
    <n v="26897"/>
    <n v="1"/>
    <s v="Y"/>
    <x v="1"/>
    <n v="11"/>
    <n v="3"/>
    <n v="3"/>
    <n v="80"/>
    <n v="2"/>
    <n v="2"/>
    <n v="2"/>
    <n v="3"/>
    <n v="2"/>
    <n v="2"/>
    <n v="2"/>
    <n v="1"/>
    <n v="0"/>
    <n v="0"/>
    <n v="0"/>
    <n v="1"/>
    <n v="0"/>
    <x v="0"/>
    <n v="0.15"/>
    <x v="2"/>
    <n v="0"/>
    <x v="1"/>
    <x v="0"/>
    <x v="1"/>
    <m/>
    <m/>
    <m/>
    <m/>
    <m/>
    <m/>
    <m/>
    <m/>
    <m/>
    <m/>
    <m/>
    <m/>
    <m/>
    <m/>
    <m/>
    <m/>
    <m/>
    <m/>
    <m/>
    <m/>
    <m/>
    <m/>
    <m/>
    <m/>
    <m/>
    <m/>
    <m/>
    <m/>
    <m/>
    <m/>
    <m/>
    <m/>
    <m/>
    <m/>
    <m/>
    <m/>
    <m/>
    <m/>
    <m/>
    <m/>
    <m/>
    <m/>
    <m/>
    <m/>
    <m/>
    <m/>
    <m/>
    <m/>
    <m/>
    <m/>
    <m/>
    <m/>
    <m/>
  </r>
  <r>
    <n v="22"/>
    <x v="1"/>
    <s v="Travel_Rarely"/>
    <n v="534"/>
    <x v="1"/>
    <n v="15"/>
    <n v="3"/>
    <s v="Medical"/>
    <n v="1"/>
    <n v="144"/>
    <n v="2"/>
    <x v="0"/>
    <n v="59"/>
    <n v="3"/>
    <x v="1"/>
    <x v="2"/>
    <n v="4"/>
    <s v="Single"/>
    <n v="2871"/>
    <n v="23785"/>
    <n v="1"/>
    <s v="Y"/>
    <x v="1"/>
    <n v="15"/>
    <n v="3"/>
    <n v="3"/>
    <n v="80"/>
    <n v="0"/>
    <n v="1"/>
    <n v="5"/>
    <n v="3"/>
    <n v="0"/>
    <n v="0"/>
    <n v="0"/>
    <n v="0"/>
    <n v="0"/>
    <n v="0"/>
    <n v="0"/>
    <n v="1"/>
    <n v="1"/>
    <x v="0"/>
    <n v="0.35"/>
    <x v="0"/>
    <n v="0"/>
    <x v="1"/>
    <x v="0"/>
    <x v="1"/>
    <m/>
    <m/>
    <m/>
    <m/>
    <m/>
    <m/>
    <m/>
    <m/>
    <m/>
    <m/>
    <m/>
    <m/>
    <m/>
    <m/>
    <m/>
    <m/>
    <m/>
    <m/>
    <m/>
    <m/>
    <m/>
    <m/>
    <m/>
    <m/>
    <m/>
    <m/>
    <m/>
    <m/>
    <m/>
    <m/>
    <m/>
    <m/>
    <m/>
    <m/>
    <m/>
    <m/>
    <m/>
    <m/>
    <m/>
    <m/>
    <m/>
    <m/>
    <m/>
    <m/>
    <m/>
    <m/>
    <m/>
    <m/>
    <m/>
    <m/>
    <m/>
    <m/>
    <m/>
  </r>
  <r>
    <n v="51"/>
    <x v="1"/>
    <s v="Travel_Frequently"/>
    <n v="1456"/>
    <x v="1"/>
    <n v="1"/>
    <n v="4"/>
    <s v="Medical"/>
    <n v="1"/>
    <n v="145"/>
    <n v="1"/>
    <x v="0"/>
    <n v="30"/>
    <n v="2"/>
    <x v="2"/>
    <x v="4"/>
    <n v="1"/>
    <s v="Single"/>
    <n v="7484"/>
    <n v="25796"/>
    <n v="3"/>
    <s v="Y"/>
    <x v="1"/>
    <n v="20"/>
    <n v="4"/>
    <n v="3"/>
    <n v="80"/>
    <n v="0"/>
    <n v="23"/>
    <n v="1"/>
    <n v="2"/>
    <n v="13"/>
    <n v="12"/>
    <n v="12"/>
    <n v="8"/>
    <n v="0"/>
    <n v="1"/>
    <n v="1"/>
    <n v="0"/>
    <n v="1"/>
    <x v="1"/>
    <n v="0.7"/>
    <x v="1"/>
    <n v="0.6"/>
    <x v="2"/>
    <x v="2"/>
    <x v="0"/>
    <m/>
    <m/>
    <m/>
    <m/>
    <m/>
    <m/>
    <m/>
    <m/>
    <m/>
    <m/>
    <m/>
    <m/>
    <m/>
    <m/>
    <m/>
    <m/>
    <m/>
    <m/>
    <m/>
    <m/>
    <m/>
    <m/>
    <m/>
    <m/>
    <m/>
    <m/>
    <m/>
    <m/>
    <m/>
    <m/>
    <m/>
    <m/>
    <m/>
    <m/>
    <m/>
    <m/>
    <m/>
    <m/>
    <m/>
    <m/>
    <m/>
    <m/>
    <m/>
    <m/>
    <m/>
    <m/>
    <m/>
    <m/>
    <m/>
    <m/>
    <m/>
    <m/>
    <m/>
  </r>
  <r>
    <n v="34"/>
    <x v="0"/>
    <s v="Travel_Frequently"/>
    <n v="658"/>
    <x v="1"/>
    <n v="7"/>
    <n v="3"/>
    <s v="Life Sciences"/>
    <n v="1"/>
    <n v="147"/>
    <n v="1"/>
    <x v="1"/>
    <n v="66"/>
    <n v="1"/>
    <x v="0"/>
    <x v="2"/>
    <n v="3"/>
    <s v="Single"/>
    <n v="6074"/>
    <n v="22887"/>
    <n v="1"/>
    <s v="Y"/>
    <x v="0"/>
    <n v="24"/>
    <n v="4"/>
    <n v="4"/>
    <n v="80"/>
    <n v="0"/>
    <n v="9"/>
    <n v="3"/>
    <n v="3"/>
    <n v="9"/>
    <n v="7"/>
    <n v="0"/>
    <n v="6"/>
    <n v="1"/>
    <n v="0"/>
    <n v="0"/>
    <n v="1"/>
    <n v="1"/>
    <x v="0"/>
    <n v="0.5"/>
    <x v="0"/>
    <n v="0.4"/>
    <x v="2"/>
    <x v="0"/>
    <x v="0"/>
    <m/>
    <m/>
    <m/>
    <m/>
    <m/>
    <m/>
    <m/>
    <m/>
    <m/>
    <m/>
    <m/>
    <m/>
    <m/>
    <m/>
    <m/>
    <m/>
    <m/>
    <m/>
    <m/>
    <m/>
    <m/>
    <m/>
    <m/>
    <m/>
    <m/>
    <m/>
    <m/>
    <m/>
    <m/>
    <m/>
    <m/>
    <m/>
    <m/>
    <m/>
    <m/>
    <m/>
    <m/>
    <m/>
    <m/>
    <m/>
    <m/>
    <m/>
    <m/>
    <m/>
    <m/>
    <m/>
    <m/>
    <m/>
    <m/>
    <m/>
    <m/>
    <m/>
    <m/>
  </r>
  <r>
    <n v="54"/>
    <x v="1"/>
    <s v="Non-Travel"/>
    <n v="142"/>
    <x v="2"/>
    <n v="26"/>
    <n v="3"/>
    <s v="Human Resources"/>
    <n v="1"/>
    <n v="148"/>
    <n v="4"/>
    <x v="0"/>
    <n v="30"/>
    <n v="4"/>
    <x v="3"/>
    <x v="5"/>
    <n v="4"/>
    <s v="Single"/>
    <n v="17328"/>
    <n v="13871"/>
    <n v="2"/>
    <s v="Y"/>
    <x v="0"/>
    <n v="12"/>
    <n v="3"/>
    <n v="3"/>
    <n v="80"/>
    <n v="0"/>
    <n v="23"/>
    <n v="3"/>
    <n v="3"/>
    <n v="5"/>
    <n v="3"/>
    <n v="4"/>
    <n v="4"/>
    <n v="1"/>
    <n v="0"/>
    <n v="0"/>
    <n v="0"/>
    <n v="0"/>
    <x v="0"/>
    <n v="0.15"/>
    <x v="1"/>
    <n v="0.4"/>
    <x v="2"/>
    <x v="1"/>
    <x v="2"/>
    <m/>
    <m/>
    <m/>
    <m/>
    <m/>
    <m/>
    <m/>
    <m/>
    <m/>
    <m/>
    <m/>
    <m/>
    <m/>
    <m/>
    <m/>
    <m/>
    <m/>
    <m/>
    <m/>
    <m/>
    <m/>
    <m/>
    <m/>
    <m/>
    <m/>
    <m/>
    <m/>
    <m/>
    <m/>
    <m/>
    <m/>
    <m/>
    <m/>
    <m/>
    <m/>
    <m/>
    <m/>
    <m/>
    <m/>
    <m/>
    <m/>
    <m/>
    <m/>
    <m/>
    <m/>
    <m/>
    <m/>
    <m/>
    <m/>
    <m/>
    <m/>
    <m/>
    <m/>
  </r>
  <r>
    <n v="24"/>
    <x v="1"/>
    <s v="Travel_Rarely"/>
    <n v="1127"/>
    <x v="1"/>
    <n v="18"/>
    <n v="1"/>
    <s v="Life Sciences"/>
    <n v="1"/>
    <n v="150"/>
    <n v="2"/>
    <x v="1"/>
    <n v="52"/>
    <n v="3"/>
    <x v="1"/>
    <x v="2"/>
    <n v="3"/>
    <s v="Married"/>
    <n v="2774"/>
    <n v="13257"/>
    <n v="0"/>
    <s v="Y"/>
    <x v="1"/>
    <n v="12"/>
    <n v="3"/>
    <n v="3"/>
    <n v="80"/>
    <n v="1"/>
    <n v="6"/>
    <n v="2"/>
    <n v="3"/>
    <n v="5"/>
    <n v="3"/>
    <n v="1"/>
    <n v="2"/>
    <n v="0"/>
    <n v="0"/>
    <n v="0"/>
    <n v="1"/>
    <n v="1"/>
    <x v="0"/>
    <n v="0.35"/>
    <x v="0"/>
    <n v="0"/>
    <x v="1"/>
    <x v="0"/>
    <x v="1"/>
    <m/>
    <m/>
    <m/>
    <m/>
    <m/>
    <m/>
    <m/>
    <m/>
    <m/>
    <m/>
    <m/>
    <m/>
    <m/>
    <m/>
    <m/>
    <m/>
    <m/>
    <m/>
    <m/>
    <m/>
    <m/>
    <m/>
    <m/>
    <m/>
    <m/>
    <m/>
    <m/>
    <m/>
    <m/>
    <m/>
    <m/>
    <m/>
    <m/>
    <m/>
    <m/>
    <m/>
    <m/>
    <m/>
    <m/>
    <m/>
    <m/>
    <m/>
    <m/>
    <m/>
    <m/>
    <m/>
    <m/>
    <m/>
    <m/>
    <m/>
    <m/>
    <m/>
    <m/>
  </r>
  <r>
    <n v="34"/>
    <x v="1"/>
    <s v="Travel_Rarely"/>
    <n v="1031"/>
    <x v="1"/>
    <n v="6"/>
    <n v="4"/>
    <s v="Life Sciences"/>
    <n v="1"/>
    <n v="151"/>
    <n v="3"/>
    <x v="0"/>
    <n v="45"/>
    <n v="2"/>
    <x v="0"/>
    <x v="1"/>
    <n v="2"/>
    <s v="Divorced"/>
    <n v="4505"/>
    <n v="15000"/>
    <n v="6"/>
    <s v="Y"/>
    <x v="1"/>
    <n v="15"/>
    <n v="3"/>
    <n v="3"/>
    <n v="80"/>
    <n v="1"/>
    <n v="12"/>
    <n v="3"/>
    <n v="3"/>
    <n v="1"/>
    <n v="0"/>
    <n v="0"/>
    <n v="0"/>
    <n v="0"/>
    <n v="1"/>
    <n v="0"/>
    <n v="1"/>
    <n v="0"/>
    <x v="0"/>
    <n v="0.4"/>
    <x v="0"/>
    <n v="0.2"/>
    <x v="1"/>
    <x v="0"/>
    <x v="0"/>
    <m/>
    <m/>
    <m/>
    <m/>
    <m/>
    <m/>
    <m/>
    <m/>
    <m/>
    <m/>
    <m/>
    <m/>
    <m/>
    <m/>
    <m/>
    <m/>
    <m/>
    <m/>
    <m/>
    <m/>
    <m/>
    <m/>
    <m/>
    <m/>
    <m/>
    <m/>
    <m/>
    <m/>
    <m/>
    <m/>
    <m/>
    <m/>
    <m/>
    <m/>
    <m/>
    <m/>
    <m/>
    <m/>
    <m/>
    <m/>
    <m/>
    <m/>
    <m/>
    <m/>
    <m/>
    <m/>
    <m/>
    <m/>
    <m/>
    <m/>
    <m/>
    <m/>
    <m/>
  </r>
  <r>
    <n v="37"/>
    <x v="1"/>
    <s v="Travel_Rarely"/>
    <n v="1189"/>
    <x v="0"/>
    <n v="3"/>
    <n v="3"/>
    <s v="Life Sciences"/>
    <n v="1"/>
    <n v="152"/>
    <n v="3"/>
    <x v="1"/>
    <n v="87"/>
    <n v="3"/>
    <x v="2"/>
    <x v="0"/>
    <n v="4"/>
    <s v="Single"/>
    <n v="7428"/>
    <n v="14506"/>
    <n v="2"/>
    <s v="Y"/>
    <x v="1"/>
    <n v="12"/>
    <n v="3"/>
    <n v="1"/>
    <n v="80"/>
    <n v="0"/>
    <n v="12"/>
    <n v="3"/>
    <n v="3"/>
    <n v="5"/>
    <n v="3"/>
    <n v="1"/>
    <n v="3"/>
    <n v="0"/>
    <n v="0"/>
    <n v="0"/>
    <n v="0"/>
    <n v="0"/>
    <x v="0"/>
    <n v="0"/>
    <x v="2"/>
    <n v="0"/>
    <x v="1"/>
    <x v="0"/>
    <x v="0"/>
    <m/>
    <m/>
    <m/>
    <m/>
    <m/>
    <m/>
    <m/>
    <m/>
    <m/>
    <m/>
    <m/>
    <m/>
    <m/>
    <m/>
    <m/>
    <m/>
    <m/>
    <m/>
    <m/>
    <m/>
    <m/>
    <m/>
    <m/>
    <m/>
    <m/>
    <m/>
    <m/>
    <m/>
    <m/>
    <m/>
    <m/>
    <m/>
    <m/>
    <m/>
    <m/>
    <m/>
    <m/>
    <m/>
    <m/>
    <m/>
    <m/>
    <m/>
    <m/>
    <m/>
    <m/>
    <m/>
    <m/>
    <m/>
    <m/>
    <m/>
    <m/>
    <m/>
    <m/>
  </r>
  <r>
    <n v="34"/>
    <x v="1"/>
    <s v="Travel_Rarely"/>
    <n v="1354"/>
    <x v="1"/>
    <n v="5"/>
    <n v="3"/>
    <s v="Medical"/>
    <n v="1"/>
    <n v="153"/>
    <n v="3"/>
    <x v="0"/>
    <n v="45"/>
    <n v="2"/>
    <x v="2"/>
    <x v="5"/>
    <n v="1"/>
    <s v="Single"/>
    <n v="11631"/>
    <n v="5615"/>
    <n v="2"/>
    <s v="Y"/>
    <x v="1"/>
    <n v="12"/>
    <n v="3"/>
    <n v="4"/>
    <n v="80"/>
    <n v="0"/>
    <n v="14"/>
    <n v="6"/>
    <n v="3"/>
    <n v="11"/>
    <n v="10"/>
    <n v="5"/>
    <n v="8"/>
    <n v="0"/>
    <n v="1"/>
    <n v="0"/>
    <n v="0"/>
    <n v="0"/>
    <x v="1"/>
    <n v="0.3"/>
    <x v="2"/>
    <n v="0.3"/>
    <x v="1"/>
    <x v="2"/>
    <x v="2"/>
    <m/>
    <m/>
    <m/>
    <m/>
    <m/>
    <m/>
    <m/>
    <m/>
    <m/>
    <m/>
    <m/>
    <m/>
    <m/>
    <m/>
    <m/>
    <m/>
    <m/>
    <m/>
    <m/>
    <m/>
    <m/>
    <m/>
    <m/>
    <m/>
    <m/>
    <m/>
    <m/>
    <m/>
    <m/>
    <m/>
    <m/>
    <m/>
    <m/>
    <m/>
    <m/>
    <m/>
    <m/>
    <m/>
    <m/>
    <m/>
    <m/>
    <m/>
    <m/>
    <m/>
    <m/>
    <m/>
    <m/>
    <m/>
    <m/>
    <m/>
    <m/>
    <m/>
    <m/>
  </r>
  <r>
    <n v="36"/>
    <x v="1"/>
    <s v="Travel_Frequently"/>
    <n v="1467"/>
    <x v="0"/>
    <n v="11"/>
    <n v="2"/>
    <s v="Technical Degree"/>
    <n v="1"/>
    <n v="154"/>
    <n v="2"/>
    <x v="0"/>
    <n v="92"/>
    <n v="3"/>
    <x v="2"/>
    <x v="0"/>
    <n v="4"/>
    <s v="Married"/>
    <n v="9738"/>
    <n v="22952"/>
    <n v="0"/>
    <s v="Y"/>
    <x v="1"/>
    <n v="14"/>
    <n v="3"/>
    <n v="3"/>
    <n v="80"/>
    <n v="1"/>
    <n v="10"/>
    <n v="6"/>
    <n v="3"/>
    <n v="9"/>
    <n v="7"/>
    <n v="2"/>
    <n v="8"/>
    <n v="0"/>
    <n v="0"/>
    <n v="0"/>
    <n v="0"/>
    <n v="1"/>
    <x v="0"/>
    <n v="0.2"/>
    <x v="2"/>
    <n v="0"/>
    <x v="1"/>
    <x v="0"/>
    <x v="2"/>
    <m/>
    <m/>
    <m/>
    <m/>
    <m/>
    <m/>
    <m/>
    <m/>
    <m/>
    <m/>
    <m/>
    <m/>
    <m/>
    <m/>
    <m/>
    <m/>
    <m/>
    <m/>
    <m/>
    <m/>
    <m/>
    <m/>
    <m/>
    <m/>
    <m/>
    <m/>
    <m/>
    <m/>
    <m/>
    <m/>
    <m/>
    <m/>
    <m/>
    <m/>
    <m/>
    <m/>
    <m/>
    <m/>
    <m/>
    <m/>
    <m/>
    <m/>
    <m/>
    <m/>
    <m/>
    <m/>
    <m/>
    <m/>
    <m/>
    <m/>
    <m/>
    <m/>
    <m/>
  </r>
  <r>
    <n v="36"/>
    <x v="1"/>
    <s v="Travel_Rarely"/>
    <n v="922"/>
    <x v="1"/>
    <n v="3"/>
    <n v="2"/>
    <s v="Life Sciences"/>
    <n v="1"/>
    <n v="155"/>
    <n v="1"/>
    <x v="0"/>
    <n v="39"/>
    <n v="3"/>
    <x v="1"/>
    <x v="2"/>
    <n v="4"/>
    <s v="Divorced"/>
    <n v="2835"/>
    <n v="2561"/>
    <n v="5"/>
    <s v="Y"/>
    <x v="1"/>
    <n v="22"/>
    <n v="4"/>
    <n v="1"/>
    <n v="80"/>
    <n v="1"/>
    <n v="7"/>
    <n v="2"/>
    <n v="3"/>
    <n v="1"/>
    <n v="0"/>
    <n v="0"/>
    <n v="0"/>
    <n v="0"/>
    <n v="0"/>
    <n v="0"/>
    <n v="1"/>
    <n v="1"/>
    <x v="0"/>
    <n v="0.35"/>
    <x v="0"/>
    <n v="0"/>
    <x v="1"/>
    <x v="0"/>
    <x v="1"/>
    <m/>
    <m/>
    <m/>
    <m/>
    <m/>
    <m/>
    <m/>
    <m/>
    <m/>
    <m/>
    <m/>
    <m/>
    <m/>
    <m/>
    <m/>
    <m/>
    <m/>
    <m/>
    <m/>
    <m/>
    <m/>
    <m/>
    <m/>
    <m/>
    <m/>
    <m/>
    <m/>
    <m/>
    <m/>
    <m/>
    <m/>
    <m/>
    <m/>
    <m/>
    <m/>
    <m/>
    <m/>
    <m/>
    <m/>
    <m/>
    <m/>
    <m/>
    <m/>
    <m/>
    <m/>
    <m/>
    <m/>
    <m/>
    <m/>
    <m/>
    <m/>
    <m/>
    <m/>
  </r>
  <r>
    <n v="43"/>
    <x v="1"/>
    <s v="Travel_Frequently"/>
    <n v="394"/>
    <x v="0"/>
    <n v="26"/>
    <n v="2"/>
    <s v="Life Sciences"/>
    <n v="1"/>
    <n v="158"/>
    <n v="3"/>
    <x v="1"/>
    <n v="92"/>
    <n v="3"/>
    <x v="3"/>
    <x v="5"/>
    <n v="4"/>
    <s v="Married"/>
    <n v="16959"/>
    <n v="19494"/>
    <n v="1"/>
    <s v="Y"/>
    <x v="0"/>
    <n v="12"/>
    <n v="3"/>
    <n v="4"/>
    <n v="80"/>
    <n v="2"/>
    <n v="25"/>
    <n v="3"/>
    <n v="4"/>
    <n v="25"/>
    <n v="12"/>
    <n v="4"/>
    <n v="12"/>
    <n v="1"/>
    <n v="0"/>
    <n v="0"/>
    <n v="0"/>
    <n v="0"/>
    <x v="0"/>
    <n v="0.15"/>
    <x v="2"/>
    <n v="0.4"/>
    <x v="2"/>
    <x v="1"/>
    <x v="2"/>
    <m/>
    <m/>
    <m/>
    <m/>
    <m/>
    <m/>
    <m/>
    <m/>
    <m/>
    <m/>
    <m/>
    <m/>
    <m/>
    <m/>
    <m/>
    <m/>
    <m/>
    <m/>
    <m/>
    <m/>
    <m/>
    <m/>
    <m/>
    <m/>
    <m/>
    <m/>
    <m/>
    <m/>
    <m/>
    <m/>
    <m/>
    <m/>
    <m/>
    <m/>
    <m/>
    <m/>
    <m/>
    <m/>
    <m/>
    <m/>
    <m/>
    <m/>
    <m/>
    <m/>
    <m/>
    <m/>
    <m/>
    <m/>
    <m/>
    <m/>
    <m/>
    <m/>
    <m/>
  </r>
  <r>
    <n v="30"/>
    <x v="1"/>
    <s v="Travel_Frequently"/>
    <n v="1312"/>
    <x v="1"/>
    <n v="23"/>
    <n v="3"/>
    <s v="Life Sciences"/>
    <n v="1"/>
    <n v="159"/>
    <n v="1"/>
    <x v="1"/>
    <n v="96"/>
    <n v="1"/>
    <x v="1"/>
    <x v="1"/>
    <n v="3"/>
    <s v="Divorced"/>
    <n v="2613"/>
    <n v="22310"/>
    <n v="1"/>
    <s v="Y"/>
    <x v="1"/>
    <n v="25"/>
    <n v="4"/>
    <n v="3"/>
    <n v="80"/>
    <n v="3"/>
    <n v="10"/>
    <n v="2"/>
    <n v="2"/>
    <n v="10"/>
    <n v="7"/>
    <n v="0"/>
    <n v="9"/>
    <n v="0"/>
    <n v="0"/>
    <n v="1"/>
    <n v="1"/>
    <n v="1"/>
    <x v="0"/>
    <n v="0.55000000000000004"/>
    <x v="0"/>
    <n v="0.3"/>
    <x v="1"/>
    <x v="0"/>
    <x v="1"/>
    <m/>
    <m/>
    <m/>
    <m/>
    <m/>
    <m/>
    <m/>
    <m/>
    <m/>
    <m/>
    <m/>
    <m/>
    <m/>
    <m/>
    <m/>
    <m/>
    <m/>
    <m/>
    <m/>
    <m/>
    <m/>
    <m/>
    <m/>
    <m/>
    <m/>
    <m/>
    <m/>
    <m/>
    <m/>
    <m/>
    <m/>
    <m/>
    <m/>
    <m/>
    <m/>
    <m/>
    <m/>
    <m/>
    <m/>
    <m/>
    <m/>
    <m/>
    <m/>
    <m/>
    <m/>
    <m/>
    <m/>
    <m/>
    <m/>
    <m/>
    <m/>
    <m/>
    <m/>
  </r>
  <r>
    <n v="33"/>
    <x v="1"/>
    <s v="Non-Travel"/>
    <n v="750"/>
    <x v="0"/>
    <n v="22"/>
    <n v="2"/>
    <s v="Marketing"/>
    <n v="1"/>
    <n v="160"/>
    <n v="3"/>
    <x v="1"/>
    <n v="95"/>
    <n v="3"/>
    <x v="0"/>
    <x v="0"/>
    <n v="2"/>
    <s v="Married"/>
    <n v="6146"/>
    <n v="15480"/>
    <n v="0"/>
    <s v="Y"/>
    <x v="1"/>
    <n v="13"/>
    <n v="3"/>
    <n v="1"/>
    <n v="80"/>
    <n v="1"/>
    <n v="8"/>
    <n v="2"/>
    <n v="4"/>
    <n v="7"/>
    <n v="7"/>
    <n v="0"/>
    <n v="7"/>
    <n v="0"/>
    <n v="1"/>
    <n v="0"/>
    <n v="1"/>
    <n v="0"/>
    <x v="0"/>
    <n v="0.4"/>
    <x v="0"/>
    <n v="0.2"/>
    <x v="1"/>
    <x v="0"/>
    <x v="0"/>
    <m/>
    <m/>
    <m/>
    <m/>
    <m/>
    <m/>
    <m/>
    <m/>
    <m/>
    <m/>
    <m/>
    <m/>
    <m/>
    <m/>
    <m/>
    <m/>
    <m/>
    <m/>
    <m/>
    <m/>
    <m/>
    <m/>
    <m/>
    <m/>
    <m/>
    <m/>
    <m/>
    <m/>
    <m/>
    <m/>
    <m/>
    <m/>
    <m/>
    <m/>
    <m/>
    <m/>
    <m/>
    <m/>
    <m/>
    <m/>
    <m/>
    <m/>
    <m/>
    <m/>
    <m/>
    <m/>
    <m/>
    <m/>
    <m/>
    <m/>
    <m/>
    <m/>
    <m/>
  </r>
  <r>
    <n v="56"/>
    <x v="0"/>
    <s v="Travel_Rarely"/>
    <n v="441"/>
    <x v="1"/>
    <n v="14"/>
    <n v="4"/>
    <s v="Life Sciences"/>
    <n v="1"/>
    <n v="161"/>
    <n v="2"/>
    <x v="0"/>
    <n v="72"/>
    <n v="3"/>
    <x v="1"/>
    <x v="1"/>
    <n v="2"/>
    <s v="Married"/>
    <n v="4963"/>
    <n v="4510"/>
    <n v="9"/>
    <s v="Y"/>
    <x v="0"/>
    <n v="18"/>
    <n v="3"/>
    <n v="1"/>
    <n v="80"/>
    <n v="3"/>
    <n v="7"/>
    <n v="2"/>
    <n v="3"/>
    <n v="5"/>
    <n v="4"/>
    <n v="4"/>
    <n v="3"/>
    <n v="1"/>
    <n v="1"/>
    <n v="0"/>
    <n v="1"/>
    <n v="1"/>
    <x v="0"/>
    <n v="0.75"/>
    <x v="1"/>
    <n v="0.6"/>
    <x v="2"/>
    <x v="1"/>
    <x v="0"/>
    <m/>
    <m/>
    <m/>
    <m/>
    <m/>
    <m/>
    <m/>
    <m/>
    <m/>
    <m/>
    <m/>
    <m/>
    <m/>
    <m/>
    <m/>
    <m/>
    <m/>
    <m/>
    <m/>
    <m/>
    <m/>
    <m/>
    <m/>
    <m/>
    <m/>
    <m/>
    <m/>
    <m/>
    <m/>
    <m/>
    <m/>
    <m/>
    <m/>
    <m/>
    <m/>
    <m/>
    <m/>
    <m/>
    <m/>
    <m/>
    <m/>
    <m/>
    <m/>
    <m/>
    <m/>
    <m/>
    <m/>
    <m/>
    <m/>
    <m/>
    <m/>
    <m/>
    <m/>
  </r>
  <r>
    <n v="51"/>
    <x v="1"/>
    <s v="Travel_Rarely"/>
    <n v="684"/>
    <x v="1"/>
    <n v="6"/>
    <n v="3"/>
    <s v="Life Sciences"/>
    <n v="1"/>
    <n v="162"/>
    <n v="1"/>
    <x v="1"/>
    <n v="51"/>
    <n v="3"/>
    <x v="4"/>
    <x v="7"/>
    <n v="3"/>
    <s v="Single"/>
    <n v="19537"/>
    <n v="6462"/>
    <n v="7"/>
    <s v="Y"/>
    <x v="1"/>
    <n v="13"/>
    <n v="3"/>
    <n v="3"/>
    <n v="80"/>
    <n v="0"/>
    <n v="23"/>
    <n v="5"/>
    <n v="3"/>
    <n v="20"/>
    <n v="18"/>
    <n v="15"/>
    <n v="15"/>
    <n v="0"/>
    <n v="0"/>
    <n v="0"/>
    <n v="0"/>
    <n v="1"/>
    <x v="1"/>
    <n v="0.25"/>
    <x v="1"/>
    <n v="0.1"/>
    <x v="1"/>
    <x v="2"/>
    <x v="2"/>
    <m/>
    <m/>
    <m/>
    <m/>
    <m/>
    <m/>
    <m/>
    <m/>
    <m/>
    <m/>
    <m/>
    <m/>
    <m/>
    <m/>
    <m/>
    <m/>
    <m/>
    <m/>
    <m/>
    <m/>
    <m/>
    <m/>
    <m/>
    <m/>
    <m/>
    <m/>
    <m/>
    <m/>
    <m/>
    <m/>
    <m/>
    <m/>
    <m/>
    <m/>
    <m/>
    <m/>
    <m/>
    <m/>
    <m/>
    <m/>
    <m/>
    <m/>
    <m/>
    <m/>
    <m/>
    <m/>
    <m/>
    <m/>
    <m/>
    <m/>
    <m/>
    <m/>
    <m/>
  </r>
  <r>
    <n v="31"/>
    <x v="0"/>
    <s v="Travel_Rarely"/>
    <n v="249"/>
    <x v="0"/>
    <n v="6"/>
    <n v="4"/>
    <s v="Life Sciences"/>
    <n v="1"/>
    <n v="163"/>
    <n v="2"/>
    <x v="1"/>
    <n v="76"/>
    <n v="1"/>
    <x v="0"/>
    <x v="0"/>
    <n v="3"/>
    <s v="Married"/>
    <n v="6172"/>
    <n v="20739"/>
    <n v="4"/>
    <s v="Y"/>
    <x v="0"/>
    <n v="18"/>
    <n v="3"/>
    <n v="2"/>
    <n v="80"/>
    <n v="0"/>
    <n v="12"/>
    <n v="3"/>
    <n v="2"/>
    <n v="7"/>
    <n v="7"/>
    <n v="7"/>
    <n v="7"/>
    <n v="1"/>
    <n v="0"/>
    <n v="1"/>
    <n v="1"/>
    <n v="1"/>
    <x v="1"/>
    <n v="0.75"/>
    <x v="0"/>
    <n v="0.8"/>
    <x v="0"/>
    <x v="2"/>
    <x v="0"/>
    <m/>
    <m/>
    <m/>
    <m/>
    <m/>
    <m/>
    <m/>
    <m/>
    <m/>
    <m/>
    <m/>
    <m/>
    <m/>
    <m/>
    <m/>
    <m/>
    <m/>
    <m/>
    <m/>
    <m/>
    <m/>
    <m/>
    <m/>
    <m/>
    <m/>
    <m/>
    <m/>
    <m/>
    <m/>
    <m/>
    <m/>
    <m/>
    <m/>
    <m/>
    <m/>
    <m/>
    <m/>
    <m/>
    <m/>
    <m/>
    <m/>
    <m/>
    <m/>
    <m/>
    <m/>
    <m/>
    <m/>
    <m/>
    <m/>
    <m/>
    <m/>
    <m/>
    <m/>
  </r>
  <r>
    <n v="26"/>
    <x v="1"/>
    <s v="Travel_Rarely"/>
    <n v="841"/>
    <x v="1"/>
    <n v="6"/>
    <n v="3"/>
    <s v="Other"/>
    <n v="1"/>
    <n v="164"/>
    <n v="3"/>
    <x v="0"/>
    <n v="46"/>
    <n v="2"/>
    <x v="1"/>
    <x v="1"/>
    <n v="2"/>
    <s v="Married"/>
    <n v="2368"/>
    <n v="23300"/>
    <n v="1"/>
    <s v="Y"/>
    <x v="1"/>
    <n v="19"/>
    <n v="3"/>
    <n v="3"/>
    <n v="80"/>
    <n v="0"/>
    <n v="5"/>
    <n v="3"/>
    <n v="2"/>
    <n v="5"/>
    <n v="4"/>
    <n v="4"/>
    <n v="3"/>
    <n v="0"/>
    <n v="1"/>
    <n v="1"/>
    <n v="1"/>
    <n v="0"/>
    <x v="0"/>
    <n v="0.6"/>
    <x v="0"/>
    <n v="0.5"/>
    <x v="2"/>
    <x v="1"/>
    <x v="1"/>
    <m/>
    <m/>
    <m/>
    <m/>
    <m/>
    <m/>
    <m/>
    <m/>
    <m/>
    <m/>
    <m/>
    <m/>
    <m/>
    <m/>
    <m/>
    <m/>
    <m/>
    <m/>
    <m/>
    <m/>
    <m/>
    <m/>
    <m/>
    <m/>
    <m/>
    <m/>
    <m/>
    <m/>
    <m/>
    <m/>
    <m/>
    <m/>
    <m/>
    <m/>
    <m/>
    <m/>
    <m/>
    <m/>
    <m/>
    <m/>
    <m/>
    <m/>
    <m/>
    <m/>
    <m/>
    <m/>
    <m/>
    <m/>
    <m/>
    <m/>
    <m/>
    <m/>
    <m/>
  </r>
  <r>
    <n v="58"/>
    <x v="0"/>
    <s v="Travel_Rarely"/>
    <n v="147"/>
    <x v="1"/>
    <n v="23"/>
    <n v="4"/>
    <s v="Medical"/>
    <n v="1"/>
    <n v="165"/>
    <n v="4"/>
    <x v="0"/>
    <n v="94"/>
    <n v="3"/>
    <x v="2"/>
    <x v="4"/>
    <n v="4"/>
    <s v="Married"/>
    <n v="10312"/>
    <n v="3465"/>
    <n v="1"/>
    <s v="Y"/>
    <x v="1"/>
    <n v="12"/>
    <n v="3"/>
    <n v="4"/>
    <n v="80"/>
    <n v="1"/>
    <n v="40"/>
    <n v="3"/>
    <n v="2"/>
    <n v="40"/>
    <n v="10"/>
    <n v="15"/>
    <n v="6"/>
    <n v="0"/>
    <n v="0"/>
    <n v="1"/>
    <n v="0"/>
    <n v="0"/>
    <x v="1"/>
    <n v="0.25"/>
    <x v="1"/>
    <n v="0.4"/>
    <x v="2"/>
    <x v="2"/>
    <x v="2"/>
    <m/>
    <m/>
    <m/>
    <m/>
    <m/>
    <m/>
    <m/>
    <m/>
    <m/>
    <m/>
    <m/>
    <m/>
    <m/>
    <m/>
    <m/>
    <m/>
    <m/>
    <m/>
    <m/>
    <m/>
    <m/>
    <m/>
    <m/>
    <m/>
    <m/>
    <m/>
    <m/>
    <m/>
    <m/>
    <m/>
    <m/>
    <m/>
    <m/>
    <m/>
    <m/>
    <m/>
    <m/>
    <m/>
    <m/>
    <m/>
    <m/>
    <m/>
    <m/>
    <m/>
    <m/>
    <m/>
    <m/>
    <m/>
    <m/>
    <m/>
    <m/>
    <m/>
    <m/>
  </r>
  <r>
    <n v="19"/>
    <x v="0"/>
    <s v="Travel_Rarely"/>
    <n v="528"/>
    <x v="0"/>
    <n v="22"/>
    <n v="1"/>
    <s v="Marketing"/>
    <n v="1"/>
    <n v="167"/>
    <n v="4"/>
    <x v="1"/>
    <n v="50"/>
    <n v="3"/>
    <x v="1"/>
    <x v="6"/>
    <n v="3"/>
    <s v="Single"/>
    <n v="1675"/>
    <n v="26820"/>
    <n v="1"/>
    <s v="Y"/>
    <x v="0"/>
    <n v="19"/>
    <n v="3"/>
    <n v="4"/>
    <n v="80"/>
    <n v="0"/>
    <n v="0"/>
    <n v="2"/>
    <n v="2"/>
    <n v="0"/>
    <n v="0"/>
    <n v="0"/>
    <n v="0"/>
    <n v="1"/>
    <n v="0"/>
    <n v="1"/>
    <n v="1"/>
    <n v="0"/>
    <x v="0"/>
    <n v="0.5"/>
    <x v="0"/>
    <n v="0.7"/>
    <x v="0"/>
    <x v="0"/>
    <x v="1"/>
    <m/>
    <m/>
    <m/>
    <m/>
    <m/>
    <m/>
    <m/>
    <m/>
    <m/>
    <m/>
    <m/>
    <m/>
    <m/>
    <m/>
    <m/>
    <m/>
    <m/>
    <m/>
    <m/>
    <m/>
    <m/>
    <m/>
    <m/>
    <m/>
    <m/>
    <m/>
    <m/>
    <m/>
    <m/>
    <m/>
    <m/>
    <m/>
    <m/>
    <m/>
    <m/>
    <m/>
    <m/>
    <m/>
    <m/>
    <m/>
    <m/>
    <m/>
    <m/>
    <m/>
    <m/>
    <m/>
    <m/>
    <m/>
    <m/>
    <m/>
    <m/>
    <m/>
    <m/>
  </r>
  <r>
    <n v="22"/>
    <x v="1"/>
    <s v="Travel_Rarely"/>
    <n v="594"/>
    <x v="1"/>
    <n v="2"/>
    <n v="1"/>
    <s v="Technical Degree"/>
    <n v="1"/>
    <n v="169"/>
    <n v="3"/>
    <x v="1"/>
    <n v="100"/>
    <n v="3"/>
    <x v="1"/>
    <x v="2"/>
    <n v="4"/>
    <s v="Married"/>
    <n v="2523"/>
    <n v="19299"/>
    <n v="0"/>
    <s v="Y"/>
    <x v="1"/>
    <n v="14"/>
    <n v="3"/>
    <n v="3"/>
    <n v="80"/>
    <n v="1"/>
    <n v="3"/>
    <n v="2"/>
    <n v="3"/>
    <n v="2"/>
    <n v="1"/>
    <n v="2"/>
    <n v="1"/>
    <n v="0"/>
    <n v="0"/>
    <n v="0"/>
    <n v="1"/>
    <n v="0"/>
    <x v="0"/>
    <n v="0.15"/>
    <x v="2"/>
    <n v="0"/>
    <x v="1"/>
    <x v="0"/>
    <x v="1"/>
    <m/>
    <m/>
    <m/>
    <m/>
    <m/>
    <m/>
    <m/>
    <m/>
    <m/>
    <m/>
    <m/>
    <m/>
    <m/>
    <m/>
    <m/>
    <m/>
    <m/>
    <m/>
    <m/>
    <m/>
    <m/>
    <m/>
    <m/>
    <m/>
    <m/>
    <m/>
    <m/>
    <m/>
    <m/>
    <m/>
    <m/>
    <m/>
    <m/>
    <m/>
    <m/>
    <m/>
    <m/>
    <m/>
    <m/>
    <m/>
    <m/>
    <m/>
    <m/>
    <m/>
    <m/>
    <m/>
    <m/>
    <m/>
    <m/>
    <m/>
    <m/>
    <m/>
    <m/>
  </r>
  <r>
    <n v="49"/>
    <x v="1"/>
    <s v="Travel_Rarely"/>
    <n v="470"/>
    <x v="1"/>
    <n v="20"/>
    <n v="4"/>
    <s v="Medical"/>
    <n v="1"/>
    <n v="170"/>
    <n v="3"/>
    <x v="0"/>
    <n v="96"/>
    <n v="3"/>
    <x v="0"/>
    <x v="3"/>
    <n v="1"/>
    <s v="Married"/>
    <n v="6567"/>
    <n v="5549"/>
    <n v="1"/>
    <s v="Y"/>
    <x v="1"/>
    <n v="14"/>
    <n v="3"/>
    <n v="3"/>
    <n v="80"/>
    <n v="0"/>
    <n v="16"/>
    <n v="2"/>
    <n v="2"/>
    <n v="15"/>
    <n v="11"/>
    <n v="5"/>
    <n v="11"/>
    <n v="0"/>
    <n v="1"/>
    <n v="1"/>
    <n v="0"/>
    <n v="0"/>
    <x v="1"/>
    <n v="0.5"/>
    <x v="1"/>
    <n v="0.6"/>
    <x v="2"/>
    <x v="2"/>
    <x v="0"/>
    <m/>
    <m/>
    <m/>
    <m/>
    <m/>
    <m/>
    <m/>
    <m/>
    <m/>
    <m/>
    <m/>
    <m/>
    <m/>
    <m/>
    <m/>
    <m/>
    <m/>
    <m/>
    <m/>
    <m/>
    <m/>
    <m/>
    <m/>
    <m/>
    <m/>
    <m/>
    <m/>
    <m/>
    <m/>
    <m/>
    <m/>
    <m/>
    <m/>
    <m/>
    <m/>
    <m/>
    <m/>
    <m/>
    <m/>
    <m/>
    <m/>
    <m/>
    <m/>
    <m/>
    <m/>
    <m/>
    <m/>
    <m/>
    <m/>
    <m/>
    <m/>
    <m/>
    <m/>
  </r>
  <r>
    <n v="43"/>
    <x v="1"/>
    <s v="Travel_Frequently"/>
    <n v="957"/>
    <x v="1"/>
    <n v="28"/>
    <n v="3"/>
    <s v="Medical"/>
    <n v="1"/>
    <n v="171"/>
    <n v="2"/>
    <x v="0"/>
    <n v="72"/>
    <n v="4"/>
    <x v="1"/>
    <x v="1"/>
    <n v="3"/>
    <s v="Single"/>
    <n v="4739"/>
    <n v="16090"/>
    <n v="4"/>
    <s v="Y"/>
    <x v="1"/>
    <n v="12"/>
    <n v="3"/>
    <n v="4"/>
    <n v="80"/>
    <n v="0"/>
    <n v="18"/>
    <n v="2"/>
    <n v="3"/>
    <n v="3"/>
    <n v="2"/>
    <n v="1"/>
    <n v="2"/>
    <n v="0"/>
    <n v="0"/>
    <n v="0"/>
    <n v="1"/>
    <n v="1"/>
    <x v="0"/>
    <n v="0.35"/>
    <x v="0"/>
    <n v="0"/>
    <x v="1"/>
    <x v="0"/>
    <x v="0"/>
    <m/>
    <m/>
    <m/>
    <m/>
    <m/>
    <m/>
    <m/>
    <m/>
    <m/>
    <m/>
    <m/>
    <m/>
    <m/>
    <m/>
    <m/>
    <m/>
    <m/>
    <m/>
    <m/>
    <m/>
    <m/>
    <m/>
    <m/>
    <m/>
    <m/>
    <m/>
    <m/>
    <m/>
    <m/>
    <m/>
    <m/>
    <m/>
    <m/>
    <m/>
    <m/>
    <m/>
    <m/>
    <m/>
    <m/>
    <m/>
    <m/>
    <m/>
    <m/>
    <m/>
    <m/>
    <m/>
    <m/>
    <m/>
    <m/>
    <m/>
    <m/>
    <m/>
    <m/>
  </r>
  <r>
    <n v="50"/>
    <x v="1"/>
    <s v="Travel_Frequently"/>
    <n v="809"/>
    <x v="0"/>
    <n v="12"/>
    <n v="3"/>
    <s v="Marketing"/>
    <n v="1"/>
    <n v="174"/>
    <n v="3"/>
    <x v="0"/>
    <n v="77"/>
    <n v="3"/>
    <x v="2"/>
    <x v="0"/>
    <n v="4"/>
    <s v="Single"/>
    <n v="9208"/>
    <n v="6645"/>
    <n v="4"/>
    <s v="Y"/>
    <x v="1"/>
    <n v="11"/>
    <n v="3"/>
    <n v="4"/>
    <n v="80"/>
    <n v="0"/>
    <n v="16"/>
    <n v="3"/>
    <n v="3"/>
    <n v="2"/>
    <n v="2"/>
    <n v="2"/>
    <n v="1"/>
    <n v="0"/>
    <n v="0"/>
    <n v="0"/>
    <n v="0"/>
    <n v="0"/>
    <x v="0"/>
    <n v="0"/>
    <x v="1"/>
    <n v="0"/>
    <x v="1"/>
    <x v="0"/>
    <x v="2"/>
    <m/>
    <m/>
    <m/>
    <m/>
    <m/>
    <m/>
    <m/>
    <m/>
    <m/>
    <m/>
    <m/>
    <m/>
    <m/>
    <m/>
    <m/>
    <m/>
    <m/>
    <m/>
    <m/>
    <m/>
    <m/>
    <m/>
    <m/>
    <m/>
    <m/>
    <m/>
    <m/>
    <m/>
    <m/>
    <m/>
    <m/>
    <m/>
    <m/>
    <m/>
    <m/>
    <m/>
    <m/>
    <m/>
    <m/>
    <m/>
    <m/>
    <m/>
    <m/>
    <m/>
    <m/>
    <m/>
    <m/>
    <m/>
    <m/>
    <m/>
    <m/>
    <m/>
    <m/>
  </r>
  <r>
    <n v="31"/>
    <x v="0"/>
    <s v="Travel_Rarely"/>
    <n v="542"/>
    <x v="0"/>
    <n v="20"/>
    <n v="3"/>
    <s v="Life Sciences"/>
    <n v="1"/>
    <n v="175"/>
    <n v="2"/>
    <x v="0"/>
    <n v="71"/>
    <n v="1"/>
    <x v="0"/>
    <x v="0"/>
    <n v="3"/>
    <s v="Married"/>
    <n v="4559"/>
    <n v="24788"/>
    <n v="3"/>
    <s v="Y"/>
    <x v="0"/>
    <n v="11"/>
    <n v="3"/>
    <n v="3"/>
    <n v="80"/>
    <n v="1"/>
    <n v="4"/>
    <n v="2"/>
    <n v="3"/>
    <n v="2"/>
    <n v="2"/>
    <n v="2"/>
    <n v="2"/>
    <n v="1"/>
    <n v="0"/>
    <n v="0"/>
    <n v="1"/>
    <n v="1"/>
    <x v="0"/>
    <n v="0.5"/>
    <x v="0"/>
    <n v="0.4"/>
    <x v="2"/>
    <x v="0"/>
    <x v="0"/>
    <m/>
    <m/>
    <m/>
    <m/>
    <m/>
    <m/>
    <m/>
    <m/>
    <m/>
    <m/>
    <m/>
    <m/>
    <m/>
    <m/>
    <m/>
    <m/>
    <m/>
    <m/>
    <m/>
    <m/>
    <m/>
    <m/>
    <m/>
    <m/>
    <m/>
    <m/>
    <m/>
    <m/>
    <m/>
    <m/>
    <m/>
    <m/>
    <m/>
    <m/>
    <m/>
    <m/>
    <m/>
    <m/>
    <m/>
    <m/>
    <m/>
    <m/>
    <m/>
    <m/>
    <m/>
    <m/>
    <m/>
    <m/>
    <m/>
    <m/>
    <m/>
    <m/>
    <m/>
  </r>
  <r>
    <n v="41"/>
    <x v="1"/>
    <s v="Travel_Rarely"/>
    <n v="802"/>
    <x v="0"/>
    <n v="9"/>
    <n v="1"/>
    <s v="Life Sciences"/>
    <n v="1"/>
    <n v="176"/>
    <n v="3"/>
    <x v="1"/>
    <n v="96"/>
    <n v="3"/>
    <x v="2"/>
    <x v="0"/>
    <n v="3"/>
    <s v="Divorced"/>
    <n v="8189"/>
    <n v="21196"/>
    <n v="3"/>
    <s v="Y"/>
    <x v="0"/>
    <n v="13"/>
    <n v="3"/>
    <n v="3"/>
    <n v="80"/>
    <n v="1"/>
    <n v="12"/>
    <n v="2"/>
    <n v="3"/>
    <n v="9"/>
    <n v="7"/>
    <n v="0"/>
    <n v="7"/>
    <n v="1"/>
    <n v="0"/>
    <n v="0"/>
    <n v="0"/>
    <n v="0"/>
    <x v="0"/>
    <n v="0.15"/>
    <x v="2"/>
    <n v="0.4"/>
    <x v="2"/>
    <x v="0"/>
    <x v="2"/>
    <m/>
    <m/>
    <m/>
    <m/>
    <m/>
    <m/>
    <m/>
    <m/>
    <m/>
    <m/>
    <m/>
    <m/>
    <m/>
    <m/>
    <m/>
    <m/>
    <m/>
    <m/>
    <m/>
    <m/>
    <m/>
    <m/>
    <m/>
    <m/>
    <m/>
    <m/>
    <m/>
    <m/>
    <m/>
    <m/>
    <m/>
    <m/>
    <m/>
    <m/>
    <m/>
    <m/>
    <m/>
    <m/>
    <m/>
    <m/>
    <m/>
    <m/>
    <m/>
    <m/>
    <m/>
    <m/>
    <m/>
    <m/>
    <m/>
    <m/>
    <m/>
    <m/>
    <m/>
  </r>
  <r>
    <n v="26"/>
    <x v="1"/>
    <s v="Travel_Rarely"/>
    <n v="1355"/>
    <x v="2"/>
    <n v="25"/>
    <n v="1"/>
    <s v="Life Sciences"/>
    <n v="1"/>
    <n v="177"/>
    <n v="3"/>
    <x v="0"/>
    <n v="61"/>
    <n v="3"/>
    <x v="1"/>
    <x v="8"/>
    <n v="3"/>
    <s v="Married"/>
    <n v="2942"/>
    <n v="8916"/>
    <n v="1"/>
    <s v="Y"/>
    <x v="1"/>
    <n v="23"/>
    <n v="4"/>
    <n v="4"/>
    <n v="80"/>
    <n v="1"/>
    <n v="8"/>
    <n v="3"/>
    <n v="3"/>
    <n v="8"/>
    <n v="7"/>
    <n v="5"/>
    <n v="7"/>
    <n v="0"/>
    <n v="0"/>
    <n v="0"/>
    <n v="1"/>
    <n v="0"/>
    <x v="1"/>
    <n v="0.2"/>
    <x v="2"/>
    <n v="0.1"/>
    <x v="1"/>
    <x v="2"/>
    <x v="1"/>
    <m/>
    <m/>
    <m/>
    <m/>
    <m/>
    <m/>
    <m/>
    <m/>
    <m/>
    <m/>
    <m/>
    <m/>
    <m/>
    <m/>
    <m/>
    <m/>
    <m/>
    <m/>
    <m/>
    <m/>
    <m/>
    <m/>
    <m/>
    <m/>
    <m/>
    <m/>
    <m/>
    <m/>
    <m/>
    <m/>
    <m/>
    <m/>
    <m/>
    <m/>
    <m/>
    <m/>
    <m/>
    <m/>
    <m/>
    <m/>
    <m/>
    <m/>
    <m/>
    <m/>
    <m/>
    <m/>
    <m/>
    <m/>
    <m/>
    <m/>
    <m/>
    <m/>
    <m/>
  </r>
  <r>
    <n v="36"/>
    <x v="1"/>
    <s v="Travel_Rarely"/>
    <n v="216"/>
    <x v="1"/>
    <n v="6"/>
    <n v="2"/>
    <s v="Medical"/>
    <n v="1"/>
    <n v="178"/>
    <n v="2"/>
    <x v="1"/>
    <n v="84"/>
    <n v="3"/>
    <x v="0"/>
    <x v="3"/>
    <n v="2"/>
    <s v="Divorced"/>
    <n v="4941"/>
    <n v="2819"/>
    <n v="6"/>
    <s v="Y"/>
    <x v="1"/>
    <n v="20"/>
    <n v="4"/>
    <n v="4"/>
    <n v="80"/>
    <n v="2"/>
    <n v="7"/>
    <n v="0"/>
    <n v="3"/>
    <n v="3"/>
    <n v="2"/>
    <n v="0"/>
    <n v="1"/>
    <n v="0"/>
    <n v="1"/>
    <n v="0"/>
    <n v="1"/>
    <n v="1"/>
    <x v="0"/>
    <n v="0.6"/>
    <x v="0"/>
    <n v="0.2"/>
    <x v="1"/>
    <x v="0"/>
    <x v="0"/>
    <m/>
    <m/>
    <m/>
    <m/>
    <m/>
    <m/>
    <m/>
    <m/>
    <m/>
    <m/>
    <m/>
    <m/>
    <m/>
    <m/>
    <m/>
    <m/>
    <m/>
    <m/>
    <m/>
    <m/>
    <m/>
    <m/>
    <m/>
    <m/>
    <m/>
    <m/>
    <m/>
    <m/>
    <m/>
    <m/>
    <m/>
    <m/>
    <m/>
    <m/>
    <m/>
    <m/>
    <m/>
    <m/>
    <m/>
    <m/>
    <m/>
    <m/>
    <m/>
    <m/>
    <m/>
    <m/>
    <m/>
    <m/>
    <m/>
    <m/>
    <m/>
    <m/>
    <m/>
  </r>
  <r>
    <n v="51"/>
    <x v="0"/>
    <s v="Travel_Frequently"/>
    <n v="1150"/>
    <x v="1"/>
    <n v="8"/>
    <n v="4"/>
    <s v="Life Sciences"/>
    <n v="1"/>
    <n v="179"/>
    <n v="1"/>
    <x v="1"/>
    <n v="53"/>
    <n v="1"/>
    <x v="2"/>
    <x v="3"/>
    <n v="4"/>
    <s v="Single"/>
    <n v="10650"/>
    <n v="25150"/>
    <n v="2"/>
    <s v="Y"/>
    <x v="1"/>
    <n v="15"/>
    <n v="3"/>
    <n v="4"/>
    <n v="80"/>
    <n v="0"/>
    <n v="18"/>
    <n v="2"/>
    <n v="3"/>
    <n v="4"/>
    <n v="2"/>
    <n v="0"/>
    <n v="3"/>
    <n v="0"/>
    <n v="0"/>
    <n v="0"/>
    <n v="0"/>
    <n v="1"/>
    <x v="0"/>
    <n v="0.2"/>
    <x v="1"/>
    <n v="0"/>
    <x v="1"/>
    <x v="0"/>
    <x v="2"/>
    <m/>
    <m/>
    <m/>
    <m/>
    <m/>
    <m/>
    <m/>
    <m/>
    <m/>
    <m/>
    <m/>
    <m/>
    <m/>
    <m/>
    <m/>
    <m/>
    <m/>
    <m/>
    <m/>
    <m/>
    <m/>
    <m/>
    <m/>
    <m/>
    <m/>
    <m/>
    <m/>
    <m/>
    <m/>
    <m/>
    <m/>
    <m/>
    <m/>
    <m/>
    <m/>
    <m/>
    <m/>
    <m/>
    <m/>
    <m/>
    <m/>
    <m/>
    <m/>
    <m/>
    <m/>
    <m/>
    <m/>
    <m/>
    <m/>
    <m/>
    <m/>
    <m/>
    <m/>
  </r>
  <r>
    <n v="39"/>
    <x v="1"/>
    <s v="Travel_Rarely"/>
    <n v="1329"/>
    <x v="0"/>
    <n v="4"/>
    <n v="4"/>
    <s v="Life Sciences"/>
    <n v="1"/>
    <n v="182"/>
    <n v="4"/>
    <x v="0"/>
    <n v="47"/>
    <n v="2"/>
    <x v="0"/>
    <x v="0"/>
    <n v="3"/>
    <s v="Married"/>
    <n v="5902"/>
    <n v="14590"/>
    <n v="4"/>
    <s v="Y"/>
    <x v="1"/>
    <n v="14"/>
    <n v="3"/>
    <n v="3"/>
    <n v="80"/>
    <n v="1"/>
    <n v="17"/>
    <n v="1"/>
    <n v="4"/>
    <n v="15"/>
    <n v="11"/>
    <n v="5"/>
    <n v="9"/>
    <n v="0"/>
    <n v="0"/>
    <n v="0"/>
    <n v="1"/>
    <n v="0"/>
    <x v="1"/>
    <n v="0.2"/>
    <x v="2"/>
    <n v="0.1"/>
    <x v="1"/>
    <x v="2"/>
    <x v="0"/>
    <m/>
    <m/>
    <m/>
    <m/>
    <m/>
    <m/>
    <m/>
    <m/>
    <m/>
    <m/>
    <m/>
    <m/>
    <m/>
    <m/>
    <m/>
    <m/>
    <m/>
    <m/>
    <m/>
    <m/>
    <m/>
    <m/>
    <m/>
    <m/>
    <m/>
    <m/>
    <m/>
    <m/>
    <m/>
    <m/>
    <m/>
    <m/>
    <m/>
    <m/>
    <m/>
    <m/>
    <m/>
    <m/>
    <m/>
    <m/>
    <m/>
    <m/>
    <m/>
    <m/>
    <m/>
    <m/>
    <m/>
    <m/>
    <m/>
    <m/>
    <m/>
    <m/>
    <m/>
  </r>
  <r>
    <n v="25"/>
    <x v="1"/>
    <s v="Travel_Rarely"/>
    <n v="959"/>
    <x v="0"/>
    <n v="28"/>
    <n v="3"/>
    <s v="Life Sciences"/>
    <n v="1"/>
    <n v="183"/>
    <n v="1"/>
    <x v="1"/>
    <n v="41"/>
    <n v="2"/>
    <x v="0"/>
    <x v="0"/>
    <n v="3"/>
    <s v="Married"/>
    <n v="8639"/>
    <n v="24835"/>
    <n v="2"/>
    <s v="Y"/>
    <x v="1"/>
    <n v="18"/>
    <n v="3"/>
    <n v="4"/>
    <n v="80"/>
    <n v="0"/>
    <n v="6"/>
    <n v="3"/>
    <n v="3"/>
    <n v="2"/>
    <n v="2"/>
    <n v="2"/>
    <n v="2"/>
    <n v="0"/>
    <n v="0"/>
    <n v="0"/>
    <n v="0"/>
    <n v="1"/>
    <x v="0"/>
    <n v="0.2"/>
    <x v="2"/>
    <n v="0"/>
    <x v="1"/>
    <x v="0"/>
    <x v="2"/>
    <m/>
    <m/>
    <m/>
    <m/>
    <m/>
    <m/>
    <m/>
    <m/>
    <m/>
    <m/>
    <m/>
    <m/>
    <m/>
    <m/>
    <m/>
    <m/>
    <m/>
    <m/>
    <m/>
    <m/>
    <m/>
    <m/>
    <m/>
    <m/>
    <m/>
    <m/>
    <m/>
    <m/>
    <m/>
    <m/>
    <m/>
    <m/>
    <m/>
    <m/>
    <m/>
    <m/>
    <m/>
    <m/>
    <m/>
    <m/>
    <m/>
    <m/>
    <m/>
    <m/>
    <m/>
    <m/>
    <m/>
    <m/>
    <m/>
    <m/>
    <m/>
    <m/>
    <m/>
  </r>
  <r>
    <n v="30"/>
    <x v="1"/>
    <s v="Travel_Rarely"/>
    <n v="1240"/>
    <x v="2"/>
    <n v="9"/>
    <n v="3"/>
    <s v="Human Resources"/>
    <n v="1"/>
    <n v="184"/>
    <n v="3"/>
    <x v="1"/>
    <n v="48"/>
    <n v="3"/>
    <x v="0"/>
    <x v="8"/>
    <n v="4"/>
    <s v="Married"/>
    <n v="6347"/>
    <n v="13982"/>
    <n v="0"/>
    <s v="Y"/>
    <x v="0"/>
    <n v="19"/>
    <n v="3"/>
    <n v="4"/>
    <n v="80"/>
    <n v="0"/>
    <n v="12"/>
    <n v="2"/>
    <n v="1"/>
    <n v="11"/>
    <n v="9"/>
    <n v="4"/>
    <n v="7"/>
    <n v="1"/>
    <n v="0"/>
    <n v="1"/>
    <n v="1"/>
    <n v="0"/>
    <x v="0"/>
    <n v="0.5"/>
    <x v="0"/>
    <n v="0.7"/>
    <x v="0"/>
    <x v="1"/>
    <x v="0"/>
    <m/>
    <m/>
    <m/>
    <m/>
    <m/>
    <m/>
    <m/>
    <m/>
    <m/>
    <m/>
    <m/>
    <m/>
    <m/>
    <m/>
    <m/>
    <m/>
    <m/>
    <m/>
    <m/>
    <m/>
    <m/>
    <m/>
    <m/>
    <m/>
    <m/>
    <m/>
    <m/>
    <m/>
    <m/>
    <m/>
    <m/>
    <m/>
    <m/>
    <m/>
    <m/>
    <m/>
    <m/>
    <m/>
    <m/>
    <m/>
    <m/>
    <m/>
    <m/>
    <m/>
    <m/>
    <m/>
    <m/>
    <m/>
    <m/>
    <m/>
    <m/>
    <m/>
    <m/>
  </r>
  <r>
    <n v="32"/>
    <x v="0"/>
    <s v="Travel_Rarely"/>
    <n v="1033"/>
    <x v="1"/>
    <n v="9"/>
    <n v="3"/>
    <s v="Medical"/>
    <n v="1"/>
    <n v="190"/>
    <n v="1"/>
    <x v="0"/>
    <n v="41"/>
    <n v="3"/>
    <x v="1"/>
    <x v="2"/>
    <n v="1"/>
    <s v="Single"/>
    <n v="4200"/>
    <n v="10224"/>
    <n v="7"/>
    <s v="Y"/>
    <x v="1"/>
    <n v="22"/>
    <n v="4"/>
    <n v="1"/>
    <n v="80"/>
    <n v="0"/>
    <n v="10"/>
    <n v="2"/>
    <n v="4"/>
    <n v="5"/>
    <n v="4"/>
    <n v="0"/>
    <n v="4"/>
    <n v="0"/>
    <n v="1"/>
    <n v="0"/>
    <n v="1"/>
    <n v="1"/>
    <x v="0"/>
    <n v="0.6"/>
    <x v="0"/>
    <n v="0.2"/>
    <x v="1"/>
    <x v="0"/>
    <x v="0"/>
    <m/>
    <m/>
    <m/>
    <m/>
    <m/>
    <m/>
    <m/>
    <m/>
    <m/>
    <m/>
    <m/>
    <m/>
    <m/>
    <m/>
    <m/>
    <m/>
    <m/>
    <m/>
    <m/>
    <m/>
    <m/>
    <m/>
    <m/>
    <m/>
    <m/>
    <m/>
    <m/>
    <m/>
    <m/>
    <m/>
    <m/>
    <m/>
    <m/>
    <m/>
    <m/>
    <m/>
    <m/>
    <m/>
    <m/>
    <m/>
    <m/>
    <m/>
    <m/>
    <m/>
    <m/>
    <m/>
    <m/>
    <m/>
    <m/>
    <m/>
    <m/>
    <m/>
    <m/>
  </r>
  <r>
    <n v="45"/>
    <x v="1"/>
    <s v="Travel_Rarely"/>
    <n v="1316"/>
    <x v="1"/>
    <n v="29"/>
    <n v="3"/>
    <s v="Medical"/>
    <n v="1"/>
    <n v="192"/>
    <n v="3"/>
    <x v="1"/>
    <n v="83"/>
    <n v="3"/>
    <x v="1"/>
    <x v="1"/>
    <n v="4"/>
    <s v="Single"/>
    <n v="3452"/>
    <n v="9752"/>
    <n v="5"/>
    <s v="Y"/>
    <x v="1"/>
    <n v="13"/>
    <n v="3"/>
    <n v="2"/>
    <n v="80"/>
    <n v="0"/>
    <n v="9"/>
    <n v="2"/>
    <n v="2"/>
    <n v="6"/>
    <n v="5"/>
    <n v="0"/>
    <n v="3"/>
    <n v="0"/>
    <n v="0"/>
    <n v="1"/>
    <n v="1"/>
    <n v="0"/>
    <x v="0"/>
    <n v="0.35"/>
    <x v="1"/>
    <n v="0.3"/>
    <x v="1"/>
    <x v="0"/>
    <x v="1"/>
    <m/>
    <m/>
    <m/>
    <m/>
    <m/>
    <m/>
    <m/>
    <m/>
    <m/>
    <m/>
    <m/>
    <m/>
    <m/>
    <m/>
    <m/>
    <m/>
    <m/>
    <m/>
    <m/>
    <m/>
    <m/>
    <m/>
    <m/>
    <m/>
    <m/>
    <m/>
    <m/>
    <m/>
    <m/>
    <m/>
    <m/>
    <m/>
    <m/>
    <m/>
    <m/>
    <m/>
    <m/>
    <m/>
    <m/>
    <m/>
    <m/>
    <m/>
    <m/>
    <m/>
    <m/>
    <m/>
    <m/>
    <m/>
    <m/>
    <m/>
    <m/>
    <m/>
    <m/>
  </r>
  <r>
    <n v="38"/>
    <x v="1"/>
    <s v="Travel_Rarely"/>
    <n v="364"/>
    <x v="1"/>
    <n v="3"/>
    <n v="5"/>
    <s v="Technical Degree"/>
    <n v="1"/>
    <n v="193"/>
    <n v="4"/>
    <x v="0"/>
    <n v="32"/>
    <n v="3"/>
    <x v="0"/>
    <x v="1"/>
    <n v="3"/>
    <s v="Single"/>
    <n v="4317"/>
    <n v="2302"/>
    <n v="3"/>
    <s v="Y"/>
    <x v="0"/>
    <n v="20"/>
    <n v="4"/>
    <n v="2"/>
    <n v="80"/>
    <n v="0"/>
    <n v="19"/>
    <n v="2"/>
    <n v="3"/>
    <n v="3"/>
    <n v="2"/>
    <n v="2"/>
    <n v="2"/>
    <n v="1"/>
    <n v="0"/>
    <n v="0"/>
    <n v="1"/>
    <n v="0"/>
    <x v="0"/>
    <n v="0.3"/>
    <x v="2"/>
    <n v="0.4"/>
    <x v="2"/>
    <x v="0"/>
    <x v="0"/>
    <m/>
    <m/>
    <m/>
    <m/>
    <m/>
    <m/>
    <m/>
    <m/>
    <m/>
    <m/>
    <m/>
    <m/>
    <m/>
    <m/>
    <m/>
    <m/>
    <m/>
    <m/>
    <m/>
    <m/>
    <m/>
    <m/>
    <m/>
    <m/>
    <m/>
    <m/>
    <m/>
    <m/>
    <m/>
    <m/>
    <m/>
    <m/>
    <m/>
    <m/>
    <m/>
    <m/>
    <m/>
    <m/>
    <m/>
    <m/>
    <m/>
    <m/>
    <m/>
    <m/>
    <m/>
    <m/>
    <m/>
    <m/>
    <m/>
    <m/>
    <m/>
    <m/>
    <m/>
  </r>
  <r>
    <n v="30"/>
    <x v="1"/>
    <s v="Travel_Rarely"/>
    <n v="438"/>
    <x v="1"/>
    <n v="18"/>
    <n v="3"/>
    <s v="Life Sciences"/>
    <n v="1"/>
    <n v="194"/>
    <n v="1"/>
    <x v="0"/>
    <n v="75"/>
    <n v="3"/>
    <x v="1"/>
    <x v="1"/>
    <n v="3"/>
    <s v="Single"/>
    <n v="2632"/>
    <n v="23910"/>
    <n v="1"/>
    <s v="Y"/>
    <x v="1"/>
    <n v="14"/>
    <n v="3"/>
    <n v="3"/>
    <n v="80"/>
    <n v="0"/>
    <n v="5"/>
    <n v="4"/>
    <n v="2"/>
    <n v="5"/>
    <n v="4"/>
    <n v="0"/>
    <n v="4"/>
    <n v="0"/>
    <n v="0"/>
    <n v="1"/>
    <n v="1"/>
    <n v="1"/>
    <x v="0"/>
    <n v="0.55000000000000004"/>
    <x v="0"/>
    <n v="0.3"/>
    <x v="1"/>
    <x v="0"/>
    <x v="1"/>
    <m/>
    <m/>
    <m/>
    <m/>
    <m/>
    <m/>
    <m/>
    <m/>
    <m/>
    <m/>
    <m/>
    <m/>
    <m/>
    <m/>
    <m/>
    <m/>
    <m/>
    <m/>
    <m/>
    <m/>
    <m/>
    <m/>
    <m/>
    <m/>
    <m/>
    <m/>
    <m/>
    <m/>
    <m/>
    <m/>
    <m/>
    <m/>
    <m/>
    <m/>
    <m/>
    <m/>
    <m/>
    <m/>
    <m/>
    <m/>
    <m/>
    <m/>
    <m/>
    <m/>
    <m/>
    <m/>
    <m/>
    <m/>
    <m/>
    <m/>
    <m/>
    <m/>
    <m/>
  </r>
  <r>
    <n v="32"/>
    <x v="1"/>
    <s v="Travel_Frequently"/>
    <n v="689"/>
    <x v="0"/>
    <n v="9"/>
    <n v="2"/>
    <s v="Medical"/>
    <n v="1"/>
    <n v="195"/>
    <n v="4"/>
    <x v="1"/>
    <n v="35"/>
    <n v="1"/>
    <x v="0"/>
    <x v="0"/>
    <n v="4"/>
    <s v="Divorced"/>
    <n v="4668"/>
    <n v="22812"/>
    <n v="0"/>
    <s v="Y"/>
    <x v="1"/>
    <n v="17"/>
    <n v="3"/>
    <n v="4"/>
    <n v="80"/>
    <n v="3"/>
    <n v="9"/>
    <n v="2"/>
    <n v="4"/>
    <n v="8"/>
    <n v="7"/>
    <n v="0"/>
    <n v="7"/>
    <n v="0"/>
    <n v="0"/>
    <n v="0"/>
    <n v="1"/>
    <n v="0"/>
    <x v="0"/>
    <n v="0.15"/>
    <x v="2"/>
    <n v="0"/>
    <x v="1"/>
    <x v="0"/>
    <x v="0"/>
    <m/>
    <m/>
    <m/>
    <m/>
    <m/>
    <m/>
    <m/>
    <m/>
    <m/>
    <m/>
    <m/>
    <m/>
    <m/>
    <m/>
    <m/>
    <m/>
    <m/>
    <m/>
    <m/>
    <m/>
    <m/>
    <m/>
    <m/>
    <m/>
    <m/>
    <m/>
    <m/>
    <m/>
    <m/>
    <m/>
    <m/>
    <m/>
    <m/>
    <m/>
    <m/>
    <m/>
    <m/>
    <m/>
    <m/>
    <m/>
    <m/>
    <m/>
    <m/>
    <m/>
    <m/>
    <m/>
    <m/>
    <m/>
    <m/>
    <m/>
    <m/>
    <m/>
    <m/>
  </r>
  <r>
    <n v="30"/>
    <x v="1"/>
    <s v="Travel_Rarely"/>
    <n v="201"/>
    <x v="1"/>
    <n v="5"/>
    <n v="3"/>
    <s v="Technical Degree"/>
    <n v="1"/>
    <n v="197"/>
    <n v="4"/>
    <x v="0"/>
    <n v="84"/>
    <n v="3"/>
    <x v="1"/>
    <x v="1"/>
    <n v="1"/>
    <s v="Divorced"/>
    <n v="3204"/>
    <n v="10415"/>
    <n v="5"/>
    <s v="Y"/>
    <x v="1"/>
    <n v="14"/>
    <n v="3"/>
    <n v="4"/>
    <n v="80"/>
    <n v="1"/>
    <n v="8"/>
    <n v="3"/>
    <n v="3"/>
    <n v="3"/>
    <n v="2"/>
    <n v="2"/>
    <n v="2"/>
    <n v="0"/>
    <n v="1"/>
    <n v="0"/>
    <n v="1"/>
    <n v="0"/>
    <x v="0"/>
    <n v="0.4"/>
    <x v="0"/>
    <n v="0.2"/>
    <x v="1"/>
    <x v="0"/>
    <x v="1"/>
    <m/>
    <m/>
    <m/>
    <m/>
    <m/>
    <m/>
    <m/>
    <m/>
    <m/>
    <m/>
    <m/>
    <m/>
    <m/>
    <m/>
    <m/>
    <m/>
    <m/>
    <m/>
    <m/>
    <m/>
    <m/>
    <m/>
    <m/>
    <m/>
    <m/>
    <m/>
    <m/>
    <m/>
    <m/>
    <m/>
    <m/>
    <m/>
    <m/>
    <m/>
    <m/>
    <m/>
    <m/>
    <m/>
    <m/>
    <m/>
    <m/>
    <m/>
    <m/>
    <m/>
    <m/>
    <m/>
    <m/>
    <m/>
    <m/>
    <m/>
    <m/>
    <m/>
    <m/>
  </r>
  <r>
    <n v="30"/>
    <x v="1"/>
    <s v="Travel_Rarely"/>
    <n v="1427"/>
    <x v="1"/>
    <n v="2"/>
    <n v="1"/>
    <s v="Medical"/>
    <n v="1"/>
    <n v="198"/>
    <n v="2"/>
    <x v="1"/>
    <n v="35"/>
    <n v="2"/>
    <x v="1"/>
    <x v="2"/>
    <n v="4"/>
    <s v="Single"/>
    <n v="2720"/>
    <n v="11162"/>
    <n v="0"/>
    <s v="Y"/>
    <x v="1"/>
    <n v="13"/>
    <n v="3"/>
    <n v="4"/>
    <n v="80"/>
    <n v="0"/>
    <n v="6"/>
    <n v="3"/>
    <n v="3"/>
    <n v="5"/>
    <n v="3"/>
    <n v="1"/>
    <n v="2"/>
    <n v="0"/>
    <n v="0"/>
    <n v="0"/>
    <n v="1"/>
    <n v="1"/>
    <x v="0"/>
    <n v="0.35"/>
    <x v="0"/>
    <n v="0"/>
    <x v="1"/>
    <x v="0"/>
    <x v="1"/>
    <m/>
    <m/>
    <m/>
    <m/>
    <m/>
    <m/>
    <m/>
    <m/>
    <m/>
    <m/>
    <m/>
    <m/>
    <m/>
    <m/>
    <m/>
    <m/>
    <m/>
    <m/>
    <m/>
    <m/>
    <m/>
    <m/>
    <m/>
    <m/>
    <m/>
    <m/>
    <m/>
    <m/>
    <m/>
    <m/>
    <m/>
    <m/>
    <m/>
    <m/>
    <m/>
    <m/>
    <m/>
    <m/>
    <m/>
    <m/>
    <m/>
    <m/>
    <m/>
    <m/>
    <m/>
    <m/>
    <m/>
    <m/>
    <m/>
    <m/>
    <m/>
    <m/>
    <m/>
  </r>
  <r>
    <n v="41"/>
    <x v="1"/>
    <s v="Travel_Frequently"/>
    <n v="857"/>
    <x v="1"/>
    <n v="10"/>
    <n v="3"/>
    <s v="Life Sciences"/>
    <n v="1"/>
    <n v="199"/>
    <n v="4"/>
    <x v="1"/>
    <n v="91"/>
    <n v="2"/>
    <x v="3"/>
    <x v="5"/>
    <n v="1"/>
    <s v="Divorced"/>
    <n v="17181"/>
    <n v="12888"/>
    <n v="4"/>
    <s v="Y"/>
    <x v="1"/>
    <n v="13"/>
    <n v="3"/>
    <n v="2"/>
    <n v="80"/>
    <n v="1"/>
    <n v="21"/>
    <n v="2"/>
    <n v="2"/>
    <n v="7"/>
    <n v="6"/>
    <n v="7"/>
    <n v="7"/>
    <n v="0"/>
    <n v="1"/>
    <n v="1"/>
    <n v="0"/>
    <n v="0"/>
    <x v="1"/>
    <n v="0.5"/>
    <x v="0"/>
    <n v="0.6"/>
    <x v="2"/>
    <x v="2"/>
    <x v="2"/>
    <m/>
    <m/>
    <m/>
    <m/>
    <m/>
    <m/>
    <m/>
    <m/>
    <m/>
    <m/>
    <m/>
    <m/>
    <m/>
    <m/>
    <m/>
    <m/>
    <m/>
    <m/>
    <m/>
    <m/>
    <m/>
    <m/>
    <m/>
    <m/>
    <m/>
    <m/>
    <m/>
    <m/>
    <m/>
    <m/>
    <m/>
    <m/>
    <m/>
    <m/>
    <m/>
    <m/>
    <m/>
    <m/>
    <m/>
    <m/>
    <m/>
    <m/>
    <m/>
    <m/>
    <m/>
    <m/>
    <m/>
    <m/>
    <m/>
    <m/>
    <m/>
    <m/>
    <m/>
  </r>
  <r>
    <n v="41"/>
    <x v="1"/>
    <s v="Travel_Rarely"/>
    <n v="933"/>
    <x v="1"/>
    <n v="9"/>
    <n v="4"/>
    <s v="Life Sciences"/>
    <n v="1"/>
    <n v="200"/>
    <n v="3"/>
    <x v="1"/>
    <n v="94"/>
    <n v="3"/>
    <x v="1"/>
    <x v="2"/>
    <n v="1"/>
    <s v="Married"/>
    <n v="2238"/>
    <n v="6961"/>
    <n v="2"/>
    <s v="Y"/>
    <x v="1"/>
    <n v="21"/>
    <n v="4"/>
    <n v="4"/>
    <n v="80"/>
    <n v="1"/>
    <n v="7"/>
    <n v="2"/>
    <n v="3"/>
    <n v="5"/>
    <n v="0"/>
    <n v="1"/>
    <n v="4"/>
    <n v="0"/>
    <n v="1"/>
    <n v="0"/>
    <n v="1"/>
    <n v="0"/>
    <x v="0"/>
    <n v="0.4"/>
    <x v="0"/>
    <n v="0.2"/>
    <x v="1"/>
    <x v="0"/>
    <x v="1"/>
    <m/>
    <m/>
    <m/>
    <m/>
    <m/>
    <m/>
    <m/>
    <m/>
    <m/>
    <m/>
    <m/>
    <m/>
    <m/>
    <m/>
    <m/>
    <m/>
    <m/>
    <m/>
    <m/>
    <m/>
    <m/>
    <m/>
    <m/>
    <m/>
    <m/>
    <m/>
    <m/>
    <m/>
    <m/>
    <m/>
    <m/>
    <m/>
    <m/>
    <m/>
    <m/>
    <m/>
    <m/>
    <m/>
    <m/>
    <m/>
    <m/>
    <m/>
    <m/>
    <m/>
    <m/>
    <m/>
    <m/>
    <m/>
    <m/>
    <m/>
    <m/>
    <m/>
    <m/>
  </r>
  <r>
    <n v="19"/>
    <x v="1"/>
    <s v="Travel_Rarely"/>
    <n v="1181"/>
    <x v="1"/>
    <n v="3"/>
    <n v="1"/>
    <s v="Medical"/>
    <n v="1"/>
    <n v="201"/>
    <n v="2"/>
    <x v="0"/>
    <n v="79"/>
    <n v="3"/>
    <x v="1"/>
    <x v="2"/>
    <n v="2"/>
    <s v="Single"/>
    <n v="1483"/>
    <n v="16102"/>
    <n v="1"/>
    <s v="Y"/>
    <x v="1"/>
    <n v="14"/>
    <n v="3"/>
    <n v="4"/>
    <n v="80"/>
    <n v="0"/>
    <n v="1"/>
    <n v="3"/>
    <n v="3"/>
    <n v="1"/>
    <n v="0"/>
    <n v="0"/>
    <n v="0"/>
    <n v="0"/>
    <n v="1"/>
    <n v="0"/>
    <n v="1"/>
    <n v="1"/>
    <x v="0"/>
    <n v="0.6"/>
    <x v="0"/>
    <n v="0.2"/>
    <x v="1"/>
    <x v="0"/>
    <x v="1"/>
    <m/>
    <m/>
    <m/>
    <m/>
    <m/>
    <m/>
    <m/>
    <m/>
    <m/>
    <m/>
    <m/>
    <m/>
    <m/>
    <m/>
    <m/>
    <m/>
    <m/>
    <m/>
    <m/>
    <m/>
    <m/>
    <m/>
    <m/>
    <m/>
    <m/>
    <m/>
    <m/>
    <m/>
    <m/>
    <m/>
    <m/>
    <m/>
    <m/>
    <m/>
    <m/>
    <m/>
    <m/>
    <m/>
    <m/>
    <m/>
    <m/>
    <m/>
    <m/>
    <m/>
    <m/>
    <m/>
    <m/>
    <m/>
    <m/>
    <m/>
    <m/>
    <m/>
    <m/>
  </r>
  <r>
    <n v="40"/>
    <x v="1"/>
    <s v="Travel_Frequently"/>
    <n v="1395"/>
    <x v="1"/>
    <n v="26"/>
    <n v="3"/>
    <s v="Medical"/>
    <n v="1"/>
    <n v="202"/>
    <n v="2"/>
    <x v="0"/>
    <n v="54"/>
    <n v="3"/>
    <x v="0"/>
    <x v="1"/>
    <n v="2"/>
    <s v="Divorced"/>
    <n v="5605"/>
    <n v="8504"/>
    <n v="1"/>
    <s v="Y"/>
    <x v="1"/>
    <n v="11"/>
    <n v="3"/>
    <n v="1"/>
    <n v="80"/>
    <n v="1"/>
    <n v="20"/>
    <n v="2"/>
    <n v="3"/>
    <n v="20"/>
    <n v="7"/>
    <n v="2"/>
    <n v="13"/>
    <n v="0"/>
    <n v="1"/>
    <n v="0"/>
    <n v="1"/>
    <n v="1"/>
    <x v="0"/>
    <n v="0.6"/>
    <x v="0"/>
    <n v="0.2"/>
    <x v="1"/>
    <x v="0"/>
    <x v="0"/>
    <m/>
    <m/>
    <m/>
    <m/>
    <m/>
    <m/>
    <m/>
    <m/>
    <m/>
    <m/>
    <m/>
    <m/>
    <m/>
    <m/>
    <m/>
    <m/>
    <m/>
    <m/>
    <m/>
    <m/>
    <m/>
    <m/>
    <m/>
    <m/>
    <m/>
    <m/>
    <m/>
    <m/>
    <m/>
    <m/>
    <m/>
    <m/>
    <m/>
    <m/>
    <m/>
    <m/>
    <m/>
    <m/>
    <m/>
    <m/>
    <m/>
    <m/>
    <m/>
    <m/>
    <m/>
    <m/>
    <m/>
    <m/>
    <m/>
    <m/>
    <m/>
    <m/>
    <m/>
  </r>
  <r>
    <n v="35"/>
    <x v="1"/>
    <s v="Travel_Rarely"/>
    <n v="662"/>
    <x v="0"/>
    <n v="1"/>
    <n v="5"/>
    <s v="Marketing"/>
    <n v="1"/>
    <n v="204"/>
    <n v="3"/>
    <x v="1"/>
    <n v="94"/>
    <n v="3"/>
    <x v="2"/>
    <x v="0"/>
    <n v="2"/>
    <s v="Married"/>
    <n v="7295"/>
    <n v="11439"/>
    <n v="1"/>
    <s v="Y"/>
    <x v="1"/>
    <n v="13"/>
    <n v="3"/>
    <n v="1"/>
    <n v="80"/>
    <n v="2"/>
    <n v="10"/>
    <n v="3"/>
    <n v="3"/>
    <n v="10"/>
    <n v="8"/>
    <n v="0"/>
    <n v="6"/>
    <n v="0"/>
    <n v="1"/>
    <n v="0"/>
    <n v="0"/>
    <n v="0"/>
    <x v="0"/>
    <n v="0.25"/>
    <x v="2"/>
    <n v="0.2"/>
    <x v="1"/>
    <x v="0"/>
    <x v="0"/>
    <m/>
    <m/>
    <m/>
    <m/>
    <m/>
    <m/>
    <m/>
    <m/>
    <m/>
    <m/>
    <m/>
    <m/>
    <m/>
    <m/>
    <m/>
    <m/>
    <m/>
    <m/>
    <m/>
    <m/>
    <m/>
    <m/>
    <m/>
    <m/>
    <m/>
    <m/>
    <m/>
    <m/>
    <m/>
    <m/>
    <m/>
    <m/>
    <m/>
    <m/>
    <m/>
    <m/>
    <m/>
    <m/>
    <m/>
    <m/>
    <m/>
    <m/>
    <m/>
    <m/>
    <m/>
    <m/>
    <m/>
    <m/>
    <m/>
    <m/>
    <m/>
    <m/>
    <m/>
  </r>
  <r>
    <n v="53"/>
    <x v="1"/>
    <s v="Travel_Rarely"/>
    <n v="1436"/>
    <x v="0"/>
    <n v="6"/>
    <n v="2"/>
    <s v="Marketing"/>
    <n v="1"/>
    <n v="205"/>
    <n v="2"/>
    <x v="1"/>
    <n v="34"/>
    <n v="3"/>
    <x v="0"/>
    <x v="6"/>
    <n v="3"/>
    <s v="Married"/>
    <n v="2306"/>
    <n v="16047"/>
    <n v="2"/>
    <s v="Y"/>
    <x v="0"/>
    <n v="20"/>
    <n v="4"/>
    <n v="4"/>
    <n v="80"/>
    <n v="1"/>
    <n v="13"/>
    <n v="3"/>
    <n v="1"/>
    <n v="7"/>
    <n v="7"/>
    <n v="4"/>
    <n v="5"/>
    <n v="1"/>
    <n v="0"/>
    <n v="1"/>
    <n v="1"/>
    <n v="1"/>
    <x v="0"/>
    <n v="0.7"/>
    <x v="1"/>
    <n v="0.7"/>
    <x v="0"/>
    <x v="1"/>
    <x v="1"/>
    <m/>
    <m/>
    <m/>
    <m/>
    <m/>
    <m/>
    <m/>
    <m/>
    <m/>
    <m/>
    <m/>
    <m/>
    <m/>
    <m/>
    <m/>
    <m/>
    <m/>
    <m/>
    <m/>
    <m/>
    <m/>
    <m/>
    <m/>
    <m/>
    <m/>
    <m/>
    <m/>
    <m/>
    <m/>
    <m/>
    <m/>
    <m/>
    <m/>
    <m/>
    <m/>
    <m/>
    <m/>
    <m/>
    <m/>
    <m/>
    <m/>
    <m/>
    <m/>
    <m/>
    <m/>
    <m/>
    <m/>
    <m/>
    <m/>
    <m/>
    <m/>
    <m/>
    <m/>
  </r>
  <r>
    <n v="45"/>
    <x v="1"/>
    <s v="Travel_Rarely"/>
    <n v="194"/>
    <x v="1"/>
    <n v="9"/>
    <n v="3"/>
    <s v="Life Sciences"/>
    <n v="1"/>
    <n v="206"/>
    <n v="2"/>
    <x v="1"/>
    <n v="60"/>
    <n v="3"/>
    <x v="0"/>
    <x v="2"/>
    <n v="2"/>
    <s v="Divorced"/>
    <n v="2348"/>
    <n v="10901"/>
    <n v="8"/>
    <s v="Y"/>
    <x v="1"/>
    <n v="18"/>
    <n v="3"/>
    <n v="3"/>
    <n v="80"/>
    <n v="1"/>
    <n v="20"/>
    <n v="2"/>
    <n v="1"/>
    <n v="17"/>
    <n v="9"/>
    <n v="0"/>
    <n v="15"/>
    <n v="0"/>
    <n v="1"/>
    <n v="1"/>
    <n v="1"/>
    <n v="1"/>
    <x v="0"/>
    <n v="0.8"/>
    <x v="1"/>
    <n v="0.5"/>
    <x v="2"/>
    <x v="0"/>
    <x v="1"/>
    <m/>
    <m/>
    <m/>
    <m/>
    <m/>
    <m/>
    <m/>
    <m/>
    <m/>
    <m/>
    <m/>
    <m/>
    <m/>
    <m/>
    <m/>
    <m/>
    <m/>
    <m/>
    <m/>
    <m/>
    <m/>
    <m/>
    <m/>
    <m/>
    <m/>
    <m/>
    <m/>
    <m/>
    <m/>
    <m/>
    <m/>
    <m/>
    <m/>
    <m/>
    <m/>
    <m/>
    <m/>
    <m/>
    <m/>
    <m/>
    <m/>
    <m/>
    <m/>
    <m/>
    <m/>
    <m/>
    <m/>
    <m/>
    <m/>
    <m/>
    <m/>
    <m/>
    <m/>
  </r>
  <r>
    <n v="32"/>
    <x v="1"/>
    <s v="Travel_Frequently"/>
    <n v="967"/>
    <x v="0"/>
    <n v="8"/>
    <n v="3"/>
    <s v="Marketing"/>
    <n v="1"/>
    <n v="207"/>
    <n v="2"/>
    <x v="0"/>
    <n v="43"/>
    <n v="3"/>
    <x v="2"/>
    <x v="0"/>
    <n v="4"/>
    <s v="Single"/>
    <n v="8998"/>
    <n v="15589"/>
    <n v="1"/>
    <s v="Y"/>
    <x v="1"/>
    <n v="14"/>
    <n v="3"/>
    <n v="4"/>
    <n v="80"/>
    <n v="0"/>
    <n v="9"/>
    <n v="2"/>
    <n v="3"/>
    <n v="9"/>
    <n v="8"/>
    <n v="3"/>
    <n v="7"/>
    <n v="0"/>
    <n v="0"/>
    <n v="0"/>
    <n v="0"/>
    <n v="1"/>
    <x v="0"/>
    <n v="0.2"/>
    <x v="2"/>
    <n v="0"/>
    <x v="1"/>
    <x v="1"/>
    <x v="2"/>
    <m/>
    <m/>
    <m/>
    <m/>
    <m/>
    <m/>
    <m/>
    <m/>
    <m/>
    <m/>
    <m/>
    <m/>
    <m/>
    <m/>
    <m/>
    <m/>
    <m/>
    <m/>
    <m/>
    <m/>
    <m/>
    <m/>
    <m/>
    <m/>
    <m/>
    <m/>
    <m/>
    <m/>
    <m/>
    <m/>
    <m/>
    <m/>
    <m/>
    <m/>
    <m/>
    <m/>
    <m/>
    <m/>
    <m/>
    <m/>
    <m/>
    <m/>
    <m/>
    <m/>
    <m/>
    <m/>
    <m/>
    <m/>
    <m/>
    <m/>
    <m/>
    <m/>
    <m/>
  </r>
  <r>
    <n v="29"/>
    <x v="1"/>
    <s v="Non-Travel"/>
    <n v="1496"/>
    <x v="1"/>
    <n v="1"/>
    <n v="1"/>
    <s v="Technical Degree"/>
    <n v="1"/>
    <n v="208"/>
    <n v="4"/>
    <x v="1"/>
    <n v="41"/>
    <n v="3"/>
    <x v="0"/>
    <x v="3"/>
    <n v="3"/>
    <s v="Married"/>
    <n v="4319"/>
    <n v="26283"/>
    <n v="1"/>
    <s v="Y"/>
    <x v="1"/>
    <n v="13"/>
    <n v="3"/>
    <n v="1"/>
    <n v="80"/>
    <n v="1"/>
    <n v="10"/>
    <n v="1"/>
    <n v="3"/>
    <n v="10"/>
    <n v="7"/>
    <n v="0"/>
    <n v="9"/>
    <n v="0"/>
    <n v="0"/>
    <n v="0"/>
    <n v="1"/>
    <n v="0"/>
    <x v="0"/>
    <n v="0.15"/>
    <x v="2"/>
    <n v="0"/>
    <x v="1"/>
    <x v="0"/>
    <x v="0"/>
    <m/>
    <m/>
    <m/>
    <m/>
    <m/>
    <m/>
    <m/>
    <m/>
    <m/>
    <m/>
    <m/>
    <m/>
    <m/>
    <m/>
    <m/>
    <m/>
    <m/>
    <m/>
    <m/>
    <m/>
    <m/>
    <m/>
    <m/>
    <m/>
    <m/>
    <m/>
    <m/>
    <m/>
    <m/>
    <m/>
    <m/>
    <m/>
    <m/>
    <m/>
    <m/>
    <m/>
    <m/>
    <m/>
    <m/>
    <m/>
    <m/>
    <m/>
    <m/>
    <m/>
    <m/>
    <m/>
    <m/>
    <m/>
    <m/>
    <m/>
    <m/>
    <m/>
    <m/>
  </r>
  <r>
    <n v="51"/>
    <x v="1"/>
    <s v="Travel_Rarely"/>
    <n v="1169"/>
    <x v="1"/>
    <n v="7"/>
    <n v="4"/>
    <s v="Medical"/>
    <n v="1"/>
    <n v="211"/>
    <n v="2"/>
    <x v="1"/>
    <n v="34"/>
    <n v="2"/>
    <x v="0"/>
    <x v="3"/>
    <n v="3"/>
    <s v="Married"/>
    <n v="6132"/>
    <n v="13983"/>
    <n v="2"/>
    <s v="Y"/>
    <x v="1"/>
    <n v="17"/>
    <n v="3"/>
    <n v="3"/>
    <n v="80"/>
    <n v="0"/>
    <n v="10"/>
    <n v="2"/>
    <n v="3"/>
    <n v="1"/>
    <n v="0"/>
    <n v="0"/>
    <n v="0"/>
    <n v="0"/>
    <n v="0"/>
    <n v="0"/>
    <n v="1"/>
    <n v="1"/>
    <x v="0"/>
    <n v="0.35"/>
    <x v="1"/>
    <n v="0"/>
    <x v="1"/>
    <x v="0"/>
    <x v="0"/>
    <m/>
    <m/>
    <m/>
    <m/>
    <m/>
    <m/>
    <m/>
    <m/>
    <m/>
    <m/>
    <m/>
    <m/>
    <m/>
    <m/>
    <m/>
    <m/>
    <m/>
    <m/>
    <m/>
    <m/>
    <m/>
    <m/>
    <m/>
    <m/>
    <m/>
    <m/>
    <m/>
    <m/>
    <m/>
    <m/>
    <m/>
    <m/>
    <m/>
    <m/>
    <m/>
    <m/>
    <m/>
    <m/>
    <m/>
    <m/>
    <m/>
    <m/>
    <m/>
    <m/>
    <m/>
    <m/>
    <m/>
    <m/>
    <m/>
    <m/>
    <m/>
    <m/>
    <m/>
  </r>
  <r>
    <n v="58"/>
    <x v="1"/>
    <s v="Travel_Rarely"/>
    <n v="1145"/>
    <x v="1"/>
    <n v="9"/>
    <n v="3"/>
    <s v="Medical"/>
    <n v="1"/>
    <n v="214"/>
    <n v="2"/>
    <x v="0"/>
    <n v="75"/>
    <n v="2"/>
    <x v="1"/>
    <x v="1"/>
    <n v="2"/>
    <s v="Married"/>
    <n v="3346"/>
    <n v="11873"/>
    <n v="4"/>
    <s v="Y"/>
    <x v="0"/>
    <n v="20"/>
    <n v="4"/>
    <n v="2"/>
    <n v="80"/>
    <n v="1"/>
    <n v="9"/>
    <n v="3"/>
    <n v="2"/>
    <n v="1"/>
    <n v="0"/>
    <n v="0"/>
    <n v="0"/>
    <n v="1"/>
    <n v="1"/>
    <n v="1"/>
    <n v="1"/>
    <n v="1"/>
    <x v="0"/>
    <n v="0.95"/>
    <x v="1"/>
    <n v="0.9"/>
    <x v="0"/>
    <x v="0"/>
    <x v="1"/>
    <m/>
    <m/>
    <m/>
    <m/>
    <m/>
    <m/>
    <m/>
    <m/>
    <m/>
    <m/>
    <m/>
    <m/>
    <m/>
    <m/>
    <m/>
    <m/>
    <m/>
    <m/>
    <m/>
    <m/>
    <m/>
    <m/>
    <m/>
    <m/>
    <m/>
    <m/>
    <m/>
    <m/>
    <m/>
    <m/>
    <m/>
    <m/>
    <m/>
    <m/>
    <m/>
    <m/>
    <m/>
    <m/>
    <m/>
    <m/>
    <m/>
    <m/>
    <m/>
    <m/>
    <m/>
    <m/>
    <m/>
    <m/>
    <m/>
    <m/>
    <m/>
    <m/>
    <m/>
  </r>
  <r>
    <n v="40"/>
    <x v="1"/>
    <s v="Travel_Rarely"/>
    <n v="630"/>
    <x v="0"/>
    <n v="4"/>
    <n v="4"/>
    <s v="Marketing"/>
    <n v="1"/>
    <n v="215"/>
    <n v="3"/>
    <x v="1"/>
    <n v="67"/>
    <n v="2"/>
    <x v="2"/>
    <x v="0"/>
    <n v="4"/>
    <s v="Married"/>
    <n v="10855"/>
    <n v="8552"/>
    <n v="7"/>
    <s v="Y"/>
    <x v="1"/>
    <n v="11"/>
    <n v="3"/>
    <n v="1"/>
    <n v="80"/>
    <n v="1"/>
    <n v="15"/>
    <n v="2"/>
    <n v="2"/>
    <n v="12"/>
    <n v="11"/>
    <n v="2"/>
    <n v="11"/>
    <n v="0"/>
    <n v="0"/>
    <n v="1"/>
    <n v="0"/>
    <n v="0"/>
    <x v="0"/>
    <n v="0.2"/>
    <x v="2"/>
    <n v="0.3"/>
    <x v="1"/>
    <x v="0"/>
    <x v="2"/>
    <m/>
    <m/>
    <m/>
    <m/>
    <m/>
    <m/>
    <m/>
    <m/>
    <m/>
    <m/>
    <m/>
    <m/>
    <m/>
    <m/>
    <m/>
    <m/>
    <m/>
    <m/>
    <m/>
    <m/>
    <m/>
    <m/>
    <m/>
    <m/>
    <m/>
    <m/>
    <m/>
    <m/>
    <m/>
    <m/>
    <m/>
    <m/>
    <m/>
    <m/>
    <m/>
    <m/>
    <m/>
    <m/>
    <m/>
    <m/>
    <m/>
    <m/>
    <m/>
    <m/>
    <m/>
    <m/>
    <m/>
    <m/>
    <m/>
    <m/>
    <m/>
    <m/>
    <m/>
  </r>
  <r>
    <n v="34"/>
    <x v="1"/>
    <s v="Travel_Frequently"/>
    <n v="303"/>
    <x v="0"/>
    <n v="2"/>
    <n v="4"/>
    <s v="Marketing"/>
    <n v="1"/>
    <n v="216"/>
    <n v="3"/>
    <x v="0"/>
    <n v="75"/>
    <n v="3"/>
    <x v="1"/>
    <x v="6"/>
    <n v="3"/>
    <s v="Married"/>
    <n v="2231"/>
    <n v="11314"/>
    <n v="6"/>
    <s v="Y"/>
    <x v="1"/>
    <n v="18"/>
    <n v="3"/>
    <n v="4"/>
    <n v="80"/>
    <n v="1"/>
    <n v="6"/>
    <n v="3"/>
    <n v="3"/>
    <n v="4"/>
    <n v="3"/>
    <n v="1"/>
    <n v="2"/>
    <n v="0"/>
    <n v="0"/>
    <n v="0"/>
    <n v="1"/>
    <n v="0"/>
    <x v="0"/>
    <n v="0.15"/>
    <x v="2"/>
    <n v="0"/>
    <x v="1"/>
    <x v="0"/>
    <x v="1"/>
    <m/>
    <m/>
    <m/>
    <m/>
    <m/>
    <m/>
    <m/>
    <m/>
    <m/>
    <m/>
    <m/>
    <m/>
    <m/>
    <m/>
    <m/>
    <m/>
    <m/>
    <m/>
    <m/>
    <m/>
    <m/>
    <m/>
    <m/>
    <m/>
    <m/>
    <m/>
    <m/>
    <m/>
    <m/>
    <m/>
    <m/>
    <m/>
    <m/>
    <m/>
    <m/>
    <m/>
    <m/>
    <m/>
    <m/>
    <m/>
    <m/>
    <m/>
    <m/>
    <m/>
    <m/>
    <m/>
    <m/>
    <m/>
    <m/>
    <m/>
    <m/>
    <m/>
    <m/>
  </r>
  <r>
    <n v="22"/>
    <x v="1"/>
    <s v="Travel_Rarely"/>
    <n v="1256"/>
    <x v="1"/>
    <n v="19"/>
    <n v="1"/>
    <s v="Medical"/>
    <n v="1"/>
    <n v="217"/>
    <n v="3"/>
    <x v="1"/>
    <n v="80"/>
    <n v="3"/>
    <x v="1"/>
    <x v="1"/>
    <n v="4"/>
    <s v="Married"/>
    <n v="2323"/>
    <n v="11992"/>
    <n v="1"/>
    <s v="Y"/>
    <x v="1"/>
    <n v="24"/>
    <n v="4"/>
    <n v="1"/>
    <n v="80"/>
    <n v="2"/>
    <n v="2"/>
    <n v="6"/>
    <n v="3"/>
    <n v="2"/>
    <n v="2"/>
    <n v="2"/>
    <n v="2"/>
    <n v="0"/>
    <n v="0"/>
    <n v="0"/>
    <n v="1"/>
    <n v="0"/>
    <x v="0"/>
    <n v="0.15"/>
    <x v="2"/>
    <n v="0"/>
    <x v="1"/>
    <x v="0"/>
    <x v="1"/>
    <m/>
    <m/>
    <m/>
    <m/>
    <m/>
    <m/>
    <m/>
    <m/>
    <m/>
    <m/>
    <m/>
    <m/>
    <m/>
    <m/>
    <m/>
    <m/>
    <m/>
    <m/>
    <m/>
    <m/>
    <m/>
    <m/>
    <m/>
    <m/>
    <m/>
    <m/>
    <m/>
    <m/>
    <m/>
    <m/>
    <m/>
    <m/>
    <m/>
    <m/>
    <m/>
    <m/>
    <m/>
    <m/>
    <m/>
    <m/>
    <m/>
    <m/>
    <m/>
    <m/>
    <m/>
    <m/>
    <m/>
    <m/>
    <m/>
    <m/>
    <m/>
    <m/>
    <m/>
  </r>
  <r>
    <n v="27"/>
    <x v="1"/>
    <s v="Non-Travel"/>
    <n v="691"/>
    <x v="1"/>
    <n v="9"/>
    <n v="3"/>
    <s v="Medical"/>
    <n v="1"/>
    <n v="218"/>
    <n v="4"/>
    <x v="1"/>
    <n v="57"/>
    <n v="3"/>
    <x v="1"/>
    <x v="1"/>
    <n v="2"/>
    <s v="Divorced"/>
    <n v="2024"/>
    <n v="5970"/>
    <n v="6"/>
    <s v="Y"/>
    <x v="1"/>
    <n v="18"/>
    <n v="3"/>
    <n v="4"/>
    <n v="80"/>
    <n v="1"/>
    <n v="6"/>
    <n v="1"/>
    <n v="1"/>
    <n v="2"/>
    <n v="2"/>
    <n v="2"/>
    <n v="2"/>
    <n v="0"/>
    <n v="1"/>
    <n v="1"/>
    <n v="1"/>
    <n v="0"/>
    <x v="0"/>
    <n v="0.6"/>
    <x v="0"/>
    <n v="0.5"/>
    <x v="2"/>
    <x v="0"/>
    <x v="1"/>
    <m/>
    <m/>
    <m/>
    <m/>
    <m/>
    <m/>
    <m/>
    <m/>
    <m/>
    <m/>
    <m/>
    <m/>
    <m/>
    <m/>
    <m/>
    <m/>
    <m/>
    <m/>
    <m/>
    <m/>
    <m/>
    <m/>
    <m/>
    <m/>
    <m/>
    <m/>
    <m/>
    <m/>
    <m/>
    <m/>
    <m/>
    <m/>
    <m/>
    <m/>
    <m/>
    <m/>
    <m/>
    <m/>
    <m/>
    <m/>
    <m/>
    <m/>
    <m/>
    <m/>
    <m/>
    <m/>
    <m/>
    <m/>
    <m/>
    <m/>
    <m/>
    <m/>
    <m/>
  </r>
  <r>
    <n v="28"/>
    <x v="1"/>
    <s v="Travel_Rarely"/>
    <n v="440"/>
    <x v="1"/>
    <n v="21"/>
    <n v="3"/>
    <s v="Medical"/>
    <n v="1"/>
    <n v="221"/>
    <n v="3"/>
    <x v="1"/>
    <n v="42"/>
    <n v="3"/>
    <x v="1"/>
    <x v="1"/>
    <n v="4"/>
    <s v="Married"/>
    <n v="2713"/>
    <n v="6672"/>
    <n v="1"/>
    <s v="Y"/>
    <x v="1"/>
    <n v="11"/>
    <n v="3"/>
    <n v="3"/>
    <n v="80"/>
    <n v="1"/>
    <n v="5"/>
    <n v="2"/>
    <n v="1"/>
    <n v="5"/>
    <n v="2"/>
    <n v="0"/>
    <n v="2"/>
    <n v="0"/>
    <n v="0"/>
    <n v="1"/>
    <n v="1"/>
    <n v="0"/>
    <x v="0"/>
    <n v="0.35"/>
    <x v="0"/>
    <n v="0.3"/>
    <x v="1"/>
    <x v="0"/>
    <x v="1"/>
    <m/>
    <m/>
    <m/>
    <m/>
    <m/>
    <m/>
    <m/>
    <m/>
    <m/>
    <m/>
    <m/>
    <m/>
    <m/>
    <m/>
    <m/>
    <m/>
    <m/>
    <m/>
    <m/>
    <m/>
    <m/>
    <m/>
    <m/>
    <m/>
    <m/>
    <m/>
    <m/>
    <m/>
    <m/>
    <m/>
    <m/>
    <m/>
    <m/>
    <m/>
    <m/>
    <m/>
    <m/>
    <m/>
    <m/>
    <m/>
    <m/>
    <m/>
    <m/>
    <m/>
    <m/>
    <m/>
    <m/>
    <m/>
    <m/>
    <m/>
    <m/>
    <m/>
    <m/>
  </r>
  <r>
    <n v="57"/>
    <x v="1"/>
    <s v="Travel_Rarely"/>
    <n v="334"/>
    <x v="1"/>
    <n v="24"/>
    <n v="2"/>
    <s v="Life Sciences"/>
    <n v="1"/>
    <n v="223"/>
    <n v="3"/>
    <x v="1"/>
    <n v="83"/>
    <n v="4"/>
    <x v="2"/>
    <x v="4"/>
    <n v="4"/>
    <s v="Divorced"/>
    <n v="9439"/>
    <n v="23402"/>
    <n v="3"/>
    <s v="Y"/>
    <x v="0"/>
    <n v="16"/>
    <n v="3"/>
    <n v="2"/>
    <n v="80"/>
    <n v="1"/>
    <n v="12"/>
    <n v="2"/>
    <n v="1"/>
    <n v="5"/>
    <n v="3"/>
    <n v="1"/>
    <n v="4"/>
    <n v="1"/>
    <n v="0"/>
    <n v="1"/>
    <n v="0"/>
    <n v="0"/>
    <x v="0"/>
    <n v="0.35"/>
    <x v="1"/>
    <n v="0.7"/>
    <x v="0"/>
    <x v="0"/>
    <x v="2"/>
    <m/>
    <m/>
    <m/>
    <m/>
    <m/>
    <m/>
    <m/>
    <m/>
    <m/>
    <m/>
    <m/>
    <m/>
    <m/>
    <m/>
    <m/>
    <m/>
    <m/>
    <m/>
    <m/>
    <m/>
    <m/>
    <m/>
    <m/>
    <m/>
    <m/>
    <m/>
    <m/>
    <m/>
    <m/>
    <m/>
    <m/>
    <m/>
    <m/>
    <m/>
    <m/>
    <m/>
    <m/>
    <m/>
    <m/>
    <m/>
    <m/>
    <m/>
    <m/>
    <m/>
    <m/>
    <m/>
    <m/>
    <m/>
    <m/>
    <m/>
    <m/>
    <m/>
    <m/>
  </r>
  <r>
    <n v="27"/>
    <x v="1"/>
    <s v="Non-Travel"/>
    <n v="1450"/>
    <x v="1"/>
    <n v="3"/>
    <n v="3"/>
    <s v="Medical"/>
    <n v="1"/>
    <n v="224"/>
    <n v="3"/>
    <x v="1"/>
    <n v="79"/>
    <n v="2"/>
    <x v="1"/>
    <x v="1"/>
    <n v="3"/>
    <s v="Divorced"/>
    <n v="2566"/>
    <n v="25326"/>
    <n v="1"/>
    <s v="Y"/>
    <x v="0"/>
    <n v="15"/>
    <n v="3"/>
    <n v="4"/>
    <n v="80"/>
    <n v="1"/>
    <n v="1"/>
    <n v="2"/>
    <n v="2"/>
    <n v="1"/>
    <n v="1"/>
    <n v="0"/>
    <n v="1"/>
    <n v="1"/>
    <n v="0"/>
    <n v="1"/>
    <n v="1"/>
    <n v="0"/>
    <x v="0"/>
    <n v="0.5"/>
    <x v="0"/>
    <n v="0.7"/>
    <x v="0"/>
    <x v="0"/>
    <x v="1"/>
    <m/>
    <m/>
    <m/>
    <m/>
    <m/>
    <m/>
    <m/>
    <m/>
    <m/>
    <m/>
    <m/>
    <m/>
    <m/>
    <m/>
    <m/>
    <m/>
    <m/>
    <m/>
    <m/>
    <m/>
    <m/>
    <m/>
    <m/>
    <m/>
    <m/>
    <m/>
    <m/>
    <m/>
    <m/>
    <m/>
    <m/>
    <m/>
    <m/>
    <m/>
    <m/>
    <m/>
    <m/>
    <m/>
    <m/>
    <m/>
    <m/>
    <m/>
    <m/>
    <m/>
    <m/>
    <m/>
    <m/>
    <m/>
    <m/>
    <m/>
    <m/>
    <m/>
    <m/>
  </r>
  <r>
    <n v="50"/>
    <x v="1"/>
    <s v="Travel_Rarely"/>
    <n v="1452"/>
    <x v="1"/>
    <n v="11"/>
    <n v="3"/>
    <s v="Life Sciences"/>
    <n v="1"/>
    <n v="226"/>
    <n v="3"/>
    <x v="0"/>
    <n v="53"/>
    <n v="3"/>
    <x v="4"/>
    <x v="5"/>
    <n v="2"/>
    <s v="Single"/>
    <n v="19926"/>
    <n v="17053"/>
    <n v="3"/>
    <s v="Y"/>
    <x v="1"/>
    <n v="15"/>
    <n v="3"/>
    <n v="2"/>
    <n v="80"/>
    <n v="0"/>
    <n v="21"/>
    <n v="5"/>
    <n v="3"/>
    <n v="5"/>
    <n v="4"/>
    <n v="4"/>
    <n v="4"/>
    <n v="0"/>
    <n v="1"/>
    <n v="0"/>
    <n v="0"/>
    <n v="0"/>
    <x v="0"/>
    <n v="0.25"/>
    <x v="1"/>
    <n v="0.2"/>
    <x v="1"/>
    <x v="1"/>
    <x v="2"/>
    <m/>
    <m/>
    <m/>
    <m/>
    <m/>
    <m/>
    <m/>
    <m/>
    <m/>
    <m/>
    <m/>
    <m/>
    <m/>
    <m/>
    <m/>
    <m/>
    <m/>
    <m/>
    <m/>
    <m/>
    <m/>
    <m/>
    <m/>
    <m/>
    <m/>
    <m/>
    <m/>
    <m/>
    <m/>
    <m/>
    <m/>
    <m/>
    <m/>
    <m/>
    <m/>
    <m/>
    <m/>
    <m/>
    <m/>
    <m/>
    <m/>
    <m/>
    <m/>
    <m/>
    <m/>
    <m/>
    <m/>
    <m/>
    <m/>
    <m/>
    <m/>
    <m/>
    <m/>
  </r>
  <r>
    <n v="41"/>
    <x v="1"/>
    <s v="Travel_Rarely"/>
    <n v="465"/>
    <x v="1"/>
    <n v="14"/>
    <n v="3"/>
    <s v="Life Sciences"/>
    <n v="1"/>
    <n v="227"/>
    <n v="1"/>
    <x v="1"/>
    <n v="56"/>
    <n v="3"/>
    <x v="1"/>
    <x v="1"/>
    <n v="3"/>
    <s v="Divorced"/>
    <n v="2451"/>
    <n v="4609"/>
    <n v="4"/>
    <s v="Y"/>
    <x v="1"/>
    <n v="12"/>
    <n v="3"/>
    <n v="1"/>
    <n v="80"/>
    <n v="1"/>
    <n v="13"/>
    <n v="2"/>
    <n v="3"/>
    <n v="9"/>
    <n v="8"/>
    <n v="1"/>
    <n v="8"/>
    <n v="0"/>
    <n v="0"/>
    <n v="0"/>
    <n v="1"/>
    <n v="1"/>
    <x v="0"/>
    <n v="0.35"/>
    <x v="0"/>
    <n v="0"/>
    <x v="1"/>
    <x v="0"/>
    <x v="1"/>
    <m/>
    <m/>
    <m/>
    <m/>
    <m/>
    <m/>
    <m/>
    <m/>
    <m/>
    <m/>
    <m/>
    <m/>
    <m/>
    <m/>
    <m/>
    <m/>
    <m/>
    <m/>
    <m/>
    <m/>
    <m/>
    <m/>
    <m/>
    <m/>
    <m/>
    <m/>
    <m/>
    <m/>
    <m/>
    <m/>
    <m/>
    <m/>
    <m/>
    <m/>
    <m/>
    <m/>
    <m/>
    <m/>
    <m/>
    <m/>
    <m/>
    <m/>
    <m/>
    <m/>
    <m/>
    <m/>
    <m/>
    <m/>
    <m/>
    <m/>
    <m/>
    <m/>
    <m/>
  </r>
  <r>
    <n v="30"/>
    <x v="1"/>
    <s v="Travel_Rarely"/>
    <n v="1339"/>
    <x v="0"/>
    <n v="5"/>
    <n v="3"/>
    <s v="Life Sciences"/>
    <n v="1"/>
    <n v="228"/>
    <n v="2"/>
    <x v="0"/>
    <n v="41"/>
    <n v="3"/>
    <x v="2"/>
    <x v="0"/>
    <n v="4"/>
    <s v="Married"/>
    <n v="9419"/>
    <n v="8053"/>
    <n v="2"/>
    <s v="Y"/>
    <x v="1"/>
    <n v="12"/>
    <n v="3"/>
    <n v="3"/>
    <n v="80"/>
    <n v="1"/>
    <n v="12"/>
    <n v="2"/>
    <n v="3"/>
    <n v="10"/>
    <n v="9"/>
    <n v="7"/>
    <n v="4"/>
    <n v="0"/>
    <n v="0"/>
    <n v="0"/>
    <n v="0"/>
    <n v="1"/>
    <x v="1"/>
    <n v="0.25"/>
    <x v="2"/>
    <n v="0.1"/>
    <x v="1"/>
    <x v="2"/>
    <x v="2"/>
    <m/>
    <m/>
    <m/>
    <m/>
    <m/>
    <m/>
    <m/>
    <m/>
    <m/>
    <m/>
    <m/>
    <m/>
    <m/>
    <m/>
    <m/>
    <m/>
    <m/>
    <m/>
    <m/>
    <m/>
    <m/>
    <m/>
    <m/>
    <m/>
    <m/>
    <m/>
    <m/>
    <m/>
    <m/>
    <m/>
    <m/>
    <m/>
    <m/>
    <m/>
    <m/>
    <m/>
    <m/>
    <m/>
    <m/>
    <m/>
    <m/>
    <m/>
    <m/>
    <m/>
    <m/>
    <m/>
    <m/>
    <m/>
    <m/>
    <m/>
    <m/>
    <m/>
    <m/>
  </r>
  <r>
    <n v="38"/>
    <x v="1"/>
    <s v="Travel_Rarely"/>
    <n v="702"/>
    <x v="0"/>
    <n v="1"/>
    <n v="4"/>
    <s v="Life Sciences"/>
    <n v="1"/>
    <n v="230"/>
    <n v="1"/>
    <x v="0"/>
    <n v="59"/>
    <n v="2"/>
    <x v="0"/>
    <x v="0"/>
    <n v="4"/>
    <s v="Single"/>
    <n v="8686"/>
    <n v="12930"/>
    <n v="4"/>
    <s v="Y"/>
    <x v="1"/>
    <n v="22"/>
    <n v="4"/>
    <n v="3"/>
    <n v="80"/>
    <n v="0"/>
    <n v="12"/>
    <n v="2"/>
    <n v="4"/>
    <n v="8"/>
    <n v="3"/>
    <n v="0"/>
    <n v="7"/>
    <n v="0"/>
    <n v="0"/>
    <n v="0"/>
    <n v="0"/>
    <n v="1"/>
    <x v="0"/>
    <n v="0.2"/>
    <x v="2"/>
    <n v="0"/>
    <x v="1"/>
    <x v="0"/>
    <x v="2"/>
    <m/>
    <m/>
    <m/>
    <m/>
    <m/>
    <m/>
    <m/>
    <m/>
    <m/>
    <m/>
    <m/>
    <m/>
    <m/>
    <m/>
    <m/>
    <m/>
    <m/>
    <m/>
    <m/>
    <m/>
    <m/>
    <m/>
    <m/>
    <m/>
    <m/>
    <m/>
    <m/>
    <m/>
    <m/>
    <m/>
    <m/>
    <m/>
    <m/>
    <m/>
    <m/>
    <m/>
    <m/>
    <m/>
    <m/>
    <m/>
    <m/>
    <m/>
    <m/>
    <m/>
    <m/>
    <m/>
    <m/>
    <m/>
    <m/>
    <m/>
    <m/>
    <m/>
    <m/>
  </r>
  <r>
    <n v="32"/>
    <x v="1"/>
    <s v="Travel_Rarely"/>
    <n v="120"/>
    <x v="1"/>
    <n v="6"/>
    <n v="5"/>
    <s v="Life Sciences"/>
    <n v="1"/>
    <n v="231"/>
    <n v="3"/>
    <x v="1"/>
    <n v="43"/>
    <n v="3"/>
    <x v="1"/>
    <x v="1"/>
    <n v="3"/>
    <s v="Single"/>
    <n v="3038"/>
    <n v="12430"/>
    <n v="3"/>
    <s v="Y"/>
    <x v="1"/>
    <n v="20"/>
    <n v="4"/>
    <n v="1"/>
    <n v="80"/>
    <n v="0"/>
    <n v="8"/>
    <n v="2"/>
    <n v="3"/>
    <n v="5"/>
    <n v="4"/>
    <n v="1"/>
    <n v="4"/>
    <n v="0"/>
    <n v="0"/>
    <n v="0"/>
    <n v="1"/>
    <n v="0"/>
    <x v="0"/>
    <n v="0.15"/>
    <x v="2"/>
    <n v="0"/>
    <x v="1"/>
    <x v="0"/>
    <x v="1"/>
    <m/>
    <m/>
    <m/>
    <m/>
    <m/>
    <m/>
    <m/>
    <m/>
    <m/>
    <m/>
    <m/>
    <m/>
    <m/>
    <m/>
    <m/>
    <m/>
    <m/>
    <m/>
    <m/>
    <m/>
    <m/>
    <m/>
    <m/>
    <m/>
    <m/>
    <m/>
    <m/>
    <m/>
    <m/>
    <m/>
    <m/>
    <m/>
    <m/>
    <m/>
    <m/>
    <m/>
    <m/>
    <m/>
    <m/>
    <m/>
    <m/>
    <m/>
    <m/>
    <m/>
    <m/>
    <m/>
    <m/>
    <m/>
    <m/>
    <m/>
    <m/>
    <m/>
    <m/>
  </r>
  <r>
    <n v="27"/>
    <x v="1"/>
    <s v="Travel_Rarely"/>
    <n v="1157"/>
    <x v="1"/>
    <n v="17"/>
    <n v="3"/>
    <s v="Technical Degree"/>
    <n v="1"/>
    <n v="233"/>
    <n v="3"/>
    <x v="1"/>
    <n v="51"/>
    <n v="3"/>
    <x v="1"/>
    <x v="1"/>
    <n v="2"/>
    <s v="Married"/>
    <n v="3058"/>
    <n v="13364"/>
    <n v="0"/>
    <s v="Y"/>
    <x v="0"/>
    <n v="16"/>
    <n v="3"/>
    <n v="4"/>
    <n v="80"/>
    <n v="1"/>
    <n v="6"/>
    <n v="3"/>
    <n v="2"/>
    <n v="5"/>
    <n v="2"/>
    <n v="1"/>
    <n v="1"/>
    <n v="1"/>
    <n v="1"/>
    <n v="1"/>
    <n v="1"/>
    <n v="0"/>
    <x v="0"/>
    <n v="0.75"/>
    <x v="0"/>
    <n v="0.9"/>
    <x v="0"/>
    <x v="0"/>
    <x v="1"/>
    <m/>
    <m/>
    <m/>
    <m/>
    <m/>
    <m/>
    <m/>
    <m/>
    <m/>
    <m/>
    <m/>
    <m/>
    <m/>
    <m/>
    <m/>
    <m/>
    <m/>
    <m/>
    <m/>
    <m/>
    <m/>
    <m/>
    <m/>
    <m/>
    <m/>
    <m/>
    <m/>
    <m/>
    <m/>
    <m/>
    <m/>
    <m/>
    <m/>
    <m/>
    <m/>
    <m/>
    <m/>
    <m/>
    <m/>
    <m/>
    <m/>
    <m/>
    <m/>
    <m/>
    <m/>
    <m/>
    <m/>
    <m/>
    <m/>
    <m/>
    <m/>
    <m/>
    <m/>
  </r>
  <r>
    <n v="19"/>
    <x v="0"/>
    <s v="Travel_Frequently"/>
    <n v="602"/>
    <x v="0"/>
    <n v="1"/>
    <n v="1"/>
    <s v="Technical Degree"/>
    <n v="1"/>
    <n v="235"/>
    <n v="3"/>
    <x v="0"/>
    <n v="100"/>
    <n v="1"/>
    <x v="1"/>
    <x v="6"/>
    <n v="1"/>
    <s v="Single"/>
    <n v="2325"/>
    <n v="20989"/>
    <n v="0"/>
    <s v="Y"/>
    <x v="1"/>
    <n v="21"/>
    <n v="4"/>
    <n v="1"/>
    <n v="80"/>
    <n v="0"/>
    <n v="1"/>
    <n v="5"/>
    <n v="4"/>
    <n v="0"/>
    <n v="0"/>
    <n v="0"/>
    <n v="0"/>
    <n v="0"/>
    <n v="1"/>
    <n v="0"/>
    <n v="1"/>
    <n v="0"/>
    <x v="0"/>
    <n v="0.4"/>
    <x v="0"/>
    <n v="0.2"/>
    <x v="1"/>
    <x v="0"/>
    <x v="1"/>
    <m/>
    <m/>
    <m/>
    <m/>
    <m/>
    <m/>
    <m/>
    <m/>
    <m/>
    <m/>
    <m/>
    <m/>
    <m/>
    <m/>
    <m/>
    <m/>
    <m/>
    <m/>
    <m/>
    <m/>
    <m/>
    <m/>
    <m/>
    <m/>
    <m/>
    <m/>
    <m/>
    <m/>
    <m/>
    <m/>
    <m/>
    <m/>
    <m/>
    <m/>
    <m/>
    <m/>
    <m/>
    <m/>
    <m/>
    <m/>
    <m/>
    <m/>
    <m/>
    <m/>
    <m/>
    <m/>
    <m/>
    <m/>
    <m/>
    <m/>
    <m/>
    <m/>
    <m/>
  </r>
  <r>
    <n v="36"/>
    <x v="1"/>
    <s v="Travel_Frequently"/>
    <n v="1480"/>
    <x v="1"/>
    <n v="3"/>
    <n v="2"/>
    <s v="Medical"/>
    <n v="1"/>
    <n v="238"/>
    <n v="4"/>
    <x v="1"/>
    <n v="30"/>
    <n v="3"/>
    <x v="1"/>
    <x v="2"/>
    <n v="2"/>
    <s v="Single"/>
    <n v="2088"/>
    <n v="15062"/>
    <n v="4"/>
    <s v="Y"/>
    <x v="1"/>
    <n v="12"/>
    <n v="3"/>
    <n v="3"/>
    <n v="80"/>
    <n v="0"/>
    <n v="13"/>
    <n v="3"/>
    <n v="2"/>
    <n v="8"/>
    <n v="7"/>
    <n v="7"/>
    <n v="2"/>
    <n v="0"/>
    <n v="1"/>
    <n v="1"/>
    <n v="1"/>
    <n v="0"/>
    <x v="1"/>
    <n v="0.65"/>
    <x v="0"/>
    <n v="0.6"/>
    <x v="2"/>
    <x v="2"/>
    <x v="1"/>
    <m/>
    <m/>
    <m/>
    <m/>
    <m/>
    <m/>
    <m/>
    <m/>
    <m/>
    <m/>
    <m/>
    <m/>
    <m/>
    <m/>
    <m/>
    <m/>
    <m/>
    <m/>
    <m/>
    <m/>
    <m/>
    <m/>
    <m/>
    <m/>
    <m/>
    <m/>
    <m/>
    <m/>
    <m/>
    <m/>
    <m/>
    <m/>
    <m/>
    <m/>
    <m/>
    <m/>
    <m/>
    <m/>
    <m/>
    <m/>
    <m/>
    <m/>
    <m/>
    <m/>
    <m/>
    <m/>
    <m/>
    <m/>
    <m/>
    <m/>
    <m/>
    <m/>
    <m/>
  </r>
  <r>
    <n v="30"/>
    <x v="1"/>
    <s v="Non-Travel"/>
    <n v="111"/>
    <x v="1"/>
    <n v="9"/>
    <n v="3"/>
    <s v="Medical"/>
    <n v="1"/>
    <n v="239"/>
    <n v="3"/>
    <x v="1"/>
    <n v="66"/>
    <n v="3"/>
    <x v="0"/>
    <x v="2"/>
    <n v="1"/>
    <s v="Divorced"/>
    <n v="3072"/>
    <n v="11012"/>
    <n v="1"/>
    <s v="Y"/>
    <x v="1"/>
    <n v="11"/>
    <n v="3"/>
    <n v="3"/>
    <n v="80"/>
    <n v="2"/>
    <n v="12"/>
    <n v="4"/>
    <n v="3"/>
    <n v="12"/>
    <n v="9"/>
    <n v="6"/>
    <n v="10"/>
    <n v="0"/>
    <n v="1"/>
    <n v="0"/>
    <n v="1"/>
    <n v="0"/>
    <x v="1"/>
    <n v="0.45"/>
    <x v="0"/>
    <n v="0.3"/>
    <x v="1"/>
    <x v="2"/>
    <x v="1"/>
    <m/>
    <m/>
    <m/>
    <m/>
    <m/>
    <m/>
    <m/>
    <m/>
    <m/>
    <m/>
    <m/>
    <m/>
    <m/>
    <m/>
    <m/>
    <m/>
    <m/>
    <m/>
    <m/>
    <m/>
    <m/>
    <m/>
    <m/>
    <m/>
    <m/>
    <m/>
    <m/>
    <m/>
    <m/>
    <m/>
    <m/>
    <m/>
    <m/>
    <m/>
    <m/>
    <m/>
    <m/>
    <m/>
    <m/>
    <m/>
    <m/>
    <m/>
    <m/>
    <m/>
    <m/>
    <m/>
    <m/>
    <m/>
    <m/>
    <m/>
    <m/>
    <m/>
    <m/>
  </r>
  <r>
    <n v="45"/>
    <x v="1"/>
    <s v="Travel_Rarely"/>
    <n v="1268"/>
    <x v="0"/>
    <n v="4"/>
    <n v="2"/>
    <s v="Life Sciences"/>
    <n v="1"/>
    <n v="240"/>
    <n v="3"/>
    <x v="0"/>
    <n v="30"/>
    <n v="3"/>
    <x v="0"/>
    <x v="0"/>
    <n v="1"/>
    <s v="Divorced"/>
    <n v="5006"/>
    <n v="6319"/>
    <n v="4"/>
    <s v="Y"/>
    <x v="0"/>
    <n v="11"/>
    <n v="3"/>
    <n v="1"/>
    <n v="80"/>
    <n v="1"/>
    <n v="9"/>
    <n v="3"/>
    <n v="4"/>
    <n v="5"/>
    <n v="4"/>
    <n v="0"/>
    <n v="3"/>
    <n v="1"/>
    <n v="1"/>
    <n v="0"/>
    <n v="1"/>
    <n v="0"/>
    <x v="0"/>
    <n v="0.55000000000000004"/>
    <x v="1"/>
    <n v="0.6"/>
    <x v="2"/>
    <x v="0"/>
    <x v="0"/>
    <m/>
    <m/>
    <m/>
    <m/>
    <m/>
    <m/>
    <m/>
    <m/>
    <m/>
    <m/>
    <m/>
    <m/>
    <m/>
    <m/>
    <m/>
    <m/>
    <m/>
    <m/>
    <m/>
    <m/>
    <m/>
    <m/>
    <m/>
    <m/>
    <m/>
    <m/>
    <m/>
    <m/>
    <m/>
    <m/>
    <m/>
    <m/>
    <m/>
    <m/>
    <m/>
    <m/>
    <m/>
    <m/>
    <m/>
    <m/>
    <m/>
    <m/>
    <m/>
    <m/>
    <m/>
    <m/>
    <m/>
    <m/>
    <m/>
    <m/>
    <m/>
    <m/>
    <m/>
  </r>
  <r>
    <n v="56"/>
    <x v="1"/>
    <s v="Travel_Rarely"/>
    <n v="713"/>
    <x v="1"/>
    <n v="8"/>
    <n v="3"/>
    <s v="Life Sciences"/>
    <n v="1"/>
    <n v="241"/>
    <n v="3"/>
    <x v="0"/>
    <n v="67"/>
    <n v="3"/>
    <x v="1"/>
    <x v="1"/>
    <n v="1"/>
    <s v="Divorced"/>
    <n v="4257"/>
    <n v="13939"/>
    <n v="4"/>
    <s v="Y"/>
    <x v="0"/>
    <n v="18"/>
    <n v="3"/>
    <n v="3"/>
    <n v="80"/>
    <n v="1"/>
    <n v="19"/>
    <n v="3"/>
    <n v="3"/>
    <n v="2"/>
    <n v="2"/>
    <n v="2"/>
    <n v="2"/>
    <n v="1"/>
    <n v="1"/>
    <n v="0"/>
    <n v="1"/>
    <n v="0"/>
    <x v="0"/>
    <n v="0.55000000000000004"/>
    <x v="1"/>
    <n v="0.6"/>
    <x v="2"/>
    <x v="0"/>
    <x v="0"/>
    <m/>
    <m/>
    <m/>
    <m/>
    <m/>
    <m/>
    <m/>
    <m/>
    <m/>
    <m/>
    <m/>
    <m/>
    <m/>
    <m/>
    <m/>
    <m/>
    <m/>
    <m/>
    <m/>
    <m/>
    <m/>
    <m/>
    <m/>
    <m/>
    <m/>
    <m/>
    <m/>
    <m/>
    <m/>
    <m/>
    <m/>
    <m/>
    <m/>
    <m/>
    <m/>
    <m/>
    <m/>
    <m/>
    <m/>
    <m/>
    <m/>
    <m/>
    <m/>
    <m/>
    <m/>
    <m/>
    <m/>
    <m/>
    <m/>
    <m/>
    <m/>
    <m/>
    <m/>
  </r>
  <r>
    <n v="33"/>
    <x v="1"/>
    <s v="Travel_Rarely"/>
    <n v="134"/>
    <x v="1"/>
    <n v="2"/>
    <n v="3"/>
    <s v="Life Sciences"/>
    <n v="1"/>
    <n v="242"/>
    <n v="3"/>
    <x v="1"/>
    <n v="90"/>
    <n v="3"/>
    <x v="1"/>
    <x v="1"/>
    <n v="4"/>
    <s v="Single"/>
    <n v="2500"/>
    <n v="10515"/>
    <n v="0"/>
    <s v="Y"/>
    <x v="1"/>
    <n v="14"/>
    <n v="3"/>
    <n v="1"/>
    <n v="80"/>
    <n v="0"/>
    <n v="4"/>
    <n v="2"/>
    <n v="4"/>
    <n v="3"/>
    <n v="1"/>
    <n v="0"/>
    <n v="2"/>
    <n v="0"/>
    <n v="0"/>
    <n v="0"/>
    <n v="1"/>
    <n v="0"/>
    <x v="0"/>
    <n v="0.15"/>
    <x v="2"/>
    <n v="0"/>
    <x v="1"/>
    <x v="0"/>
    <x v="1"/>
    <m/>
    <m/>
    <m/>
    <m/>
    <m/>
    <m/>
    <m/>
    <m/>
    <m/>
    <m/>
    <m/>
    <m/>
    <m/>
    <m/>
    <m/>
    <m/>
    <m/>
    <m/>
    <m/>
    <m/>
    <m/>
    <m/>
    <m/>
    <m/>
    <m/>
    <m/>
    <m/>
    <m/>
    <m/>
    <m/>
    <m/>
    <m/>
    <m/>
    <m/>
    <m/>
    <m/>
    <m/>
    <m/>
    <m/>
    <m/>
    <m/>
    <m/>
    <m/>
    <m/>
    <m/>
    <m/>
    <m/>
    <m/>
    <m/>
    <m/>
    <m/>
    <m/>
    <m/>
  </r>
  <r>
    <n v="19"/>
    <x v="0"/>
    <s v="Travel_Rarely"/>
    <n v="303"/>
    <x v="1"/>
    <n v="2"/>
    <n v="3"/>
    <s v="Life Sciences"/>
    <n v="1"/>
    <n v="243"/>
    <n v="2"/>
    <x v="1"/>
    <n v="47"/>
    <n v="2"/>
    <x v="1"/>
    <x v="2"/>
    <n v="4"/>
    <s v="Single"/>
    <n v="1102"/>
    <n v="9241"/>
    <n v="1"/>
    <s v="Y"/>
    <x v="1"/>
    <n v="22"/>
    <n v="4"/>
    <n v="3"/>
    <n v="80"/>
    <n v="0"/>
    <n v="1"/>
    <n v="3"/>
    <n v="2"/>
    <n v="1"/>
    <n v="0"/>
    <n v="1"/>
    <n v="0"/>
    <n v="0"/>
    <n v="0"/>
    <n v="1"/>
    <n v="1"/>
    <n v="1"/>
    <x v="0"/>
    <n v="0.55000000000000004"/>
    <x v="0"/>
    <n v="0.3"/>
    <x v="1"/>
    <x v="0"/>
    <x v="1"/>
    <m/>
    <m/>
    <m/>
    <m/>
    <m/>
    <m/>
    <m/>
    <m/>
    <m/>
    <m/>
    <m/>
    <m/>
    <m/>
    <m/>
    <m/>
    <m/>
    <m/>
    <m/>
    <m/>
    <m/>
    <m/>
    <m/>
    <m/>
    <m/>
    <m/>
    <m/>
    <m/>
    <m/>
    <m/>
    <m/>
    <m/>
    <m/>
    <m/>
    <m/>
    <m/>
    <m/>
    <m/>
    <m/>
    <m/>
    <m/>
    <m/>
    <m/>
    <m/>
    <m/>
    <m/>
    <m/>
    <m/>
    <m/>
    <m/>
    <m/>
    <m/>
    <m/>
    <m/>
  </r>
  <r>
    <n v="46"/>
    <x v="1"/>
    <s v="Travel_Rarely"/>
    <n v="526"/>
    <x v="0"/>
    <n v="1"/>
    <n v="2"/>
    <s v="Marketing"/>
    <n v="1"/>
    <n v="244"/>
    <n v="2"/>
    <x v="0"/>
    <n v="92"/>
    <n v="3"/>
    <x v="2"/>
    <x v="0"/>
    <n v="1"/>
    <s v="Divorced"/>
    <n v="10453"/>
    <n v="2137"/>
    <n v="1"/>
    <s v="Y"/>
    <x v="1"/>
    <n v="25"/>
    <n v="4"/>
    <n v="3"/>
    <n v="80"/>
    <n v="3"/>
    <n v="24"/>
    <n v="2"/>
    <n v="3"/>
    <n v="24"/>
    <n v="13"/>
    <n v="15"/>
    <n v="7"/>
    <n v="0"/>
    <n v="1"/>
    <n v="0"/>
    <n v="0"/>
    <n v="1"/>
    <x v="1"/>
    <n v="0.5"/>
    <x v="1"/>
    <n v="0.3"/>
    <x v="1"/>
    <x v="2"/>
    <x v="2"/>
    <m/>
    <m/>
    <m/>
    <m/>
    <m/>
    <m/>
    <m/>
    <m/>
    <m/>
    <m/>
    <m/>
    <m/>
    <m/>
    <m/>
    <m/>
    <m/>
    <m/>
    <m/>
    <m/>
    <m/>
    <m/>
    <m/>
    <m/>
    <m/>
    <m/>
    <m/>
    <m/>
    <m/>
    <m/>
    <m/>
    <m/>
    <m/>
    <m/>
    <m/>
    <m/>
    <m/>
    <m/>
    <m/>
    <m/>
    <m/>
    <m/>
    <m/>
    <m/>
    <m/>
    <m/>
    <m/>
    <m/>
    <m/>
    <m/>
    <m/>
    <m/>
    <m/>
    <m/>
  </r>
  <r>
    <n v="38"/>
    <x v="1"/>
    <s v="Travel_Rarely"/>
    <n v="1380"/>
    <x v="1"/>
    <n v="9"/>
    <n v="2"/>
    <s v="Life Sciences"/>
    <n v="1"/>
    <n v="245"/>
    <n v="3"/>
    <x v="0"/>
    <n v="75"/>
    <n v="3"/>
    <x v="1"/>
    <x v="2"/>
    <n v="4"/>
    <s v="Single"/>
    <n v="2288"/>
    <n v="6319"/>
    <n v="1"/>
    <s v="Y"/>
    <x v="1"/>
    <n v="12"/>
    <n v="3"/>
    <n v="3"/>
    <n v="80"/>
    <n v="0"/>
    <n v="2"/>
    <n v="3"/>
    <n v="3"/>
    <n v="2"/>
    <n v="2"/>
    <n v="2"/>
    <n v="1"/>
    <n v="0"/>
    <n v="0"/>
    <n v="0"/>
    <n v="1"/>
    <n v="0"/>
    <x v="0"/>
    <n v="0.15"/>
    <x v="2"/>
    <n v="0"/>
    <x v="1"/>
    <x v="0"/>
    <x v="1"/>
    <m/>
    <m/>
    <m/>
    <m/>
    <m/>
    <m/>
    <m/>
    <m/>
    <m/>
    <m/>
    <m/>
    <m/>
    <m/>
    <m/>
    <m/>
    <m/>
    <m/>
    <m/>
    <m/>
    <m/>
    <m/>
    <m/>
    <m/>
    <m/>
    <m/>
    <m/>
    <m/>
    <m/>
    <m/>
    <m/>
    <m/>
    <m/>
    <m/>
    <m/>
    <m/>
    <m/>
    <m/>
    <m/>
    <m/>
    <m/>
    <m/>
    <m/>
    <m/>
    <m/>
    <m/>
    <m/>
    <m/>
    <m/>
    <m/>
    <m/>
    <m/>
    <m/>
    <m/>
  </r>
  <r>
    <n v="31"/>
    <x v="1"/>
    <s v="Travel_Rarely"/>
    <n v="140"/>
    <x v="1"/>
    <n v="12"/>
    <n v="1"/>
    <s v="Medical"/>
    <n v="1"/>
    <n v="246"/>
    <n v="3"/>
    <x v="0"/>
    <n v="95"/>
    <n v="3"/>
    <x v="1"/>
    <x v="1"/>
    <n v="4"/>
    <s v="Married"/>
    <n v="3929"/>
    <n v="6984"/>
    <n v="8"/>
    <s v="Y"/>
    <x v="0"/>
    <n v="23"/>
    <n v="4"/>
    <n v="3"/>
    <n v="80"/>
    <n v="1"/>
    <n v="7"/>
    <n v="0"/>
    <n v="3"/>
    <n v="4"/>
    <n v="2"/>
    <n v="0"/>
    <n v="2"/>
    <n v="1"/>
    <n v="0"/>
    <n v="0"/>
    <n v="1"/>
    <n v="0"/>
    <x v="0"/>
    <n v="0.3"/>
    <x v="2"/>
    <n v="0.4"/>
    <x v="2"/>
    <x v="0"/>
    <x v="1"/>
    <m/>
    <m/>
    <m/>
    <m/>
    <m/>
    <m/>
    <m/>
    <m/>
    <m/>
    <m/>
    <m/>
    <m/>
    <m/>
    <m/>
    <m/>
    <m/>
    <m/>
    <m/>
    <m/>
    <m/>
    <m/>
    <m/>
    <m/>
    <m/>
    <m/>
    <m/>
    <m/>
    <m/>
    <m/>
    <m/>
    <m/>
    <m/>
    <m/>
    <m/>
    <m/>
    <m/>
    <m/>
    <m/>
    <m/>
    <m/>
    <m/>
    <m/>
    <m/>
    <m/>
    <m/>
    <m/>
    <m/>
    <m/>
    <m/>
    <m/>
    <m/>
    <m/>
    <m/>
  </r>
  <r>
    <n v="34"/>
    <x v="1"/>
    <s v="Travel_Rarely"/>
    <n v="629"/>
    <x v="1"/>
    <n v="27"/>
    <n v="2"/>
    <s v="Medical"/>
    <n v="1"/>
    <n v="247"/>
    <n v="4"/>
    <x v="0"/>
    <n v="95"/>
    <n v="3"/>
    <x v="1"/>
    <x v="1"/>
    <n v="2"/>
    <s v="Single"/>
    <n v="2311"/>
    <n v="5711"/>
    <n v="2"/>
    <s v="Y"/>
    <x v="1"/>
    <n v="15"/>
    <n v="3"/>
    <n v="4"/>
    <n v="80"/>
    <n v="0"/>
    <n v="9"/>
    <n v="3"/>
    <n v="3"/>
    <n v="3"/>
    <n v="2"/>
    <n v="1"/>
    <n v="2"/>
    <n v="0"/>
    <n v="1"/>
    <n v="0"/>
    <n v="1"/>
    <n v="0"/>
    <x v="0"/>
    <n v="0.4"/>
    <x v="0"/>
    <n v="0.2"/>
    <x v="1"/>
    <x v="0"/>
    <x v="1"/>
    <m/>
    <m/>
    <m/>
    <m/>
    <m/>
    <m/>
    <m/>
    <m/>
    <m/>
    <m/>
    <m/>
    <m/>
    <m/>
    <m/>
    <m/>
    <m/>
    <m/>
    <m/>
    <m/>
    <m/>
    <m/>
    <m/>
    <m/>
    <m/>
    <m/>
    <m/>
    <m/>
    <m/>
    <m/>
    <m/>
    <m/>
    <m/>
    <m/>
    <m/>
    <m/>
    <m/>
    <m/>
    <m/>
    <m/>
    <m/>
    <m/>
    <m/>
    <m/>
    <m/>
    <m/>
    <m/>
    <m/>
    <m/>
    <m/>
    <m/>
    <m/>
    <m/>
    <m/>
  </r>
  <r>
    <n v="41"/>
    <x v="0"/>
    <s v="Travel_Rarely"/>
    <n v="1356"/>
    <x v="0"/>
    <n v="20"/>
    <n v="2"/>
    <s v="Marketing"/>
    <n v="1"/>
    <n v="248"/>
    <n v="2"/>
    <x v="0"/>
    <n v="70"/>
    <n v="3"/>
    <x v="1"/>
    <x v="6"/>
    <n v="2"/>
    <s v="Single"/>
    <n v="3140"/>
    <n v="21728"/>
    <n v="1"/>
    <s v="Y"/>
    <x v="0"/>
    <n v="22"/>
    <n v="4"/>
    <n v="4"/>
    <n v="80"/>
    <n v="0"/>
    <n v="4"/>
    <n v="5"/>
    <n v="2"/>
    <n v="4"/>
    <n v="3"/>
    <n v="0"/>
    <n v="2"/>
    <n v="1"/>
    <n v="1"/>
    <n v="1"/>
    <n v="1"/>
    <n v="1"/>
    <x v="0"/>
    <n v="0.95"/>
    <x v="0"/>
    <n v="0.9"/>
    <x v="0"/>
    <x v="0"/>
    <x v="1"/>
    <m/>
    <m/>
    <m/>
    <m/>
    <m/>
    <m/>
    <m/>
    <m/>
    <m/>
    <m/>
    <m/>
    <m/>
    <m/>
    <m/>
    <m/>
    <m/>
    <m/>
    <m/>
    <m/>
    <m/>
    <m/>
    <m/>
    <m/>
    <m/>
    <m/>
    <m/>
    <m/>
    <m/>
    <m/>
    <m/>
    <m/>
    <m/>
    <m/>
    <m/>
    <m/>
    <m/>
    <m/>
    <m/>
    <m/>
    <m/>
    <m/>
    <m/>
    <m/>
    <m/>
    <m/>
    <m/>
    <m/>
    <m/>
    <m/>
    <m/>
    <m/>
    <m/>
    <m/>
  </r>
  <r>
    <n v="50"/>
    <x v="1"/>
    <s v="Travel_Rarely"/>
    <n v="328"/>
    <x v="1"/>
    <n v="1"/>
    <n v="3"/>
    <s v="Medical"/>
    <n v="1"/>
    <n v="249"/>
    <n v="3"/>
    <x v="1"/>
    <n v="86"/>
    <n v="2"/>
    <x v="1"/>
    <x v="2"/>
    <n v="3"/>
    <s v="Married"/>
    <n v="3690"/>
    <n v="3425"/>
    <n v="2"/>
    <s v="Y"/>
    <x v="1"/>
    <n v="15"/>
    <n v="3"/>
    <n v="4"/>
    <n v="80"/>
    <n v="1"/>
    <n v="5"/>
    <n v="2"/>
    <n v="2"/>
    <n v="3"/>
    <n v="2"/>
    <n v="0"/>
    <n v="2"/>
    <n v="0"/>
    <n v="0"/>
    <n v="1"/>
    <n v="1"/>
    <n v="0"/>
    <x v="0"/>
    <n v="0.35"/>
    <x v="1"/>
    <n v="0.3"/>
    <x v="1"/>
    <x v="0"/>
    <x v="1"/>
    <m/>
    <m/>
    <m/>
    <m/>
    <m/>
    <m/>
    <m/>
    <m/>
    <m/>
    <m/>
    <m/>
    <m/>
    <m/>
    <m/>
    <m/>
    <m/>
    <m/>
    <m/>
    <m/>
    <m/>
    <m/>
    <m/>
    <m/>
    <m/>
    <m/>
    <m/>
    <m/>
    <m/>
    <m/>
    <m/>
    <m/>
    <m/>
    <m/>
    <m/>
    <m/>
    <m/>
    <m/>
    <m/>
    <m/>
    <m/>
    <m/>
    <m/>
    <m/>
    <m/>
    <m/>
    <m/>
    <m/>
    <m/>
    <m/>
    <m/>
    <m/>
    <m/>
    <m/>
  </r>
  <r>
    <n v="53"/>
    <x v="1"/>
    <s v="Travel_Rarely"/>
    <n v="1084"/>
    <x v="1"/>
    <n v="13"/>
    <n v="2"/>
    <s v="Medical"/>
    <n v="1"/>
    <n v="250"/>
    <n v="4"/>
    <x v="0"/>
    <n v="57"/>
    <n v="4"/>
    <x v="0"/>
    <x v="3"/>
    <n v="1"/>
    <s v="Divorced"/>
    <n v="4450"/>
    <n v="26250"/>
    <n v="1"/>
    <s v="Y"/>
    <x v="1"/>
    <n v="11"/>
    <n v="3"/>
    <n v="3"/>
    <n v="80"/>
    <n v="2"/>
    <n v="5"/>
    <n v="3"/>
    <n v="3"/>
    <n v="4"/>
    <n v="2"/>
    <n v="1"/>
    <n v="3"/>
    <n v="0"/>
    <n v="1"/>
    <n v="0"/>
    <n v="1"/>
    <n v="0"/>
    <x v="0"/>
    <n v="0.4"/>
    <x v="1"/>
    <n v="0.2"/>
    <x v="1"/>
    <x v="0"/>
    <x v="0"/>
    <m/>
    <m/>
    <m/>
    <m/>
    <m/>
    <m/>
    <m/>
    <m/>
    <m/>
    <m/>
    <m/>
    <m/>
    <m/>
    <m/>
    <m/>
    <m/>
    <m/>
    <m/>
    <m/>
    <m/>
    <m/>
    <m/>
    <m/>
    <m/>
    <m/>
    <m/>
    <m/>
    <m/>
    <m/>
    <m/>
    <m/>
    <m/>
    <m/>
    <m/>
    <m/>
    <m/>
    <m/>
    <m/>
    <m/>
    <m/>
    <m/>
    <m/>
    <m/>
    <m/>
    <m/>
    <m/>
    <m/>
    <m/>
    <m/>
    <m/>
    <m/>
    <m/>
    <m/>
  </r>
  <r>
    <n v="33"/>
    <x v="1"/>
    <s v="Travel_Rarely"/>
    <n v="931"/>
    <x v="1"/>
    <n v="14"/>
    <n v="3"/>
    <s v="Medical"/>
    <n v="1"/>
    <n v="252"/>
    <n v="4"/>
    <x v="0"/>
    <n v="72"/>
    <n v="3"/>
    <x v="1"/>
    <x v="1"/>
    <n v="2"/>
    <s v="Married"/>
    <n v="2756"/>
    <n v="4673"/>
    <n v="1"/>
    <s v="Y"/>
    <x v="1"/>
    <n v="13"/>
    <n v="3"/>
    <n v="4"/>
    <n v="80"/>
    <n v="1"/>
    <n v="8"/>
    <n v="5"/>
    <n v="3"/>
    <n v="8"/>
    <n v="7"/>
    <n v="1"/>
    <n v="6"/>
    <n v="0"/>
    <n v="1"/>
    <n v="0"/>
    <n v="1"/>
    <n v="0"/>
    <x v="0"/>
    <n v="0.4"/>
    <x v="0"/>
    <n v="0.2"/>
    <x v="1"/>
    <x v="0"/>
    <x v="1"/>
    <m/>
    <m/>
    <m/>
    <m/>
    <m/>
    <m/>
    <m/>
    <m/>
    <m/>
    <m/>
    <m/>
    <m/>
    <m/>
    <m/>
    <m/>
    <m/>
    <m/>
    <m/>
    <m/>
    <m/>
    <m/>
    <m/>
    <m/>
    <m/>
    <m/>
    <m/>
    <m/>
    <m/>
    <m/>
    <m/>
    <m/>
    <m/>
    <m/>
    <m/>
    <m/>
    <m/>
    <m/>
    <m/>
    <m/>
    <m/>
    <m/>
    <m/>
    <m/>
    <m/>
    <m/>
    <m/>
    <m/>
    <m/>
    <m/>
    <m/>
    <m/>
    <m/>
    <m/>
  </r>
  <r>
    <n v="40"/>
    <x v="1"/>
    <s v="Travel_Rarely"/>
    <n v="989"/>
    <x v="1"/>
    <n v="4"/>
    <n v="1"/>
    <s v="Medical"/>
    <n v="1"/>
    <n v="253"/>
    <n v="4"/>
    <x v="0"/>
    <n v="46"/>
    <n v="3"/>
    <x v="4"/>
    <x v="5"/>
    <n v="3"/>
    <s v="Married"/>
    <n v="19033"/>
    <n v="6499"/>
    <n v="1"/>
    <s v="Y"/>
    <x v="1"/>
    <n v="14"/>
    <n v="3"/>
    <n v="2"/>
    <n v="80"/>
    <n v="1"/>
    <n v="21"/>
    <n v="2"/>
    <n v="3"/>
    <n v="20"/>
    <n v="8"/>
    <n v="9"/>
    <n v="9"/>
    <n v="0"/>
    <n v="0"/>
    <n v="0"/>
    <n v="0"/>
    <n v="0"/>
    <x v="1"/>
    <n v="0.05"/>
    <x v="2"/>
    <n v="0.1"/>
    <x v="1"/>
    <x v="2"/>
    <x v="2"/>
    <m/>
    <m/>
    <m/>
    <m/>
    <m/>
    <m/>
    <m/>
    <m/>
    <m/>
    <m/>
    <m/>
    <m/>
    <m/>
    <m/>
    <m/>
    <m/>
    <m/>
    <m/>
    <m/>
    <m/>
    <m/>
    <m/>
    <m/>
    <m/>
    <m/>
    <m/>
    <m/>
    <m/>
    <m/>
    <m/>
    <m/>
    <m/>
    <m/>
    <m/>
    <m/>
    <m/>
    <m/>
    <m/>
    <m/>
    <m/>
    <m/>
    <m/>
    <m/>
    <m/>
    <m/>
    <m/>
    <m/>
    <m/>
    <m/>
    <m/>
    <m/>
    <m/>
    <m/>
  </r>
  <r>
    <n v="55"/>
    <x v="1"/>
    <s v="Travel_Rarely"/>
    <n v="692"/>
    <x v="1"/>
    <n v="14"/>
    <n v="4"/>
    <s v="Medical"/>
    <n v="1"/>
    <n v="254"/>
    <n v="3"/>
    <x v="1"/>
    <n v="61"/>
    <n v="4"/>
    <x v="4"/>
    <x v="7"/>
    <n v="2"/>
    <s v="Single"/>
    <n v="18722"/>
    <n v="13339"/>
    <n v="8"/>
    <s v="Y"/>
    <x v="1"/>
    <n v="11"/>
    <n v="3"/>
    <n v="4"/>
    <n v="80"/>
    <n v="0"/>
    <n v="36"/>
    <n v="3"/>
    <n v="3"/>
    <n v="24"/>
    <n v="15"/>
    <n v="2"/>
    <n v="15"/>
    <n v="0"/>
    <n v="1"/>
    <n v="0"/>
    <n v="0"/>
    <n v="0"/>
    <x v="0"/>
    <n v="0.25"/>
    <x v="1"/>
    <n v="0.2"/>
    <x v="1"/>
    <x v="0"/>
    <x v="2"/>
    <m/>
    <m/>
    <m/>
    <m/>
    <m/>
    <m/>
    <m/>
    <m/>
    <m/>
    <m/>
    <m/>
    <m/>
    <m/>
    <m/>
    <m/>
    <m/>
    <m/>
    <m/>
    <m/>
    <m/>
    <m/>
    <m/>
    <m/>
    <m/>
    <m/>
    <m/>
    <m/>
    <m/>
    <m/>
    <m/>
    <m/>
    <m/>
    <m/>
    <m/>
    <m/>
    <m/>
    <m/>
    <m/>
    <m/>
    <m/>
    <m/>
    <m/>
    <m/>
    <m/>
    <m/>
    <m/>
    <m/>
    <m/>
    <m/>
    <m/>
    <m/>
    <m/>
    <m/>
  </r>
  <r>
    <n v="34"/>
    <x v="1"/>
    <s v="Travel_Frequently"/>
    <n v="1069"/>
    <x v="1"/>
    <n v="2"/>
    <n v="1"/>
    <s v="Life Sciences"/>
    <n v="1"/>
    <n v="256"/>
    <n v="4"/>
    <x v="1"/>
    <n v="45"/>
    <n v="2"/>
    <x v="0"/>
    <x v="3"/>
    <n v="3"/>
    <s v="Married"/>
    <n v="9547"/>
    <n v="14074"/>
    <n v="1"/>
    <s v="Y"/>
    <x v="1"/>
    <n v="17"/>
    <n v="3"/>
    <n v="3"/>
    <n v="80"/>
    <n v="0"/>
    <n v="10"/>
    <n v="2"/>
    <n v="2"/>
    <n v="10"/>
    <n v="9"/>
    <n v="1"/>
    <n v="9"/>
    <n v="0"/>
    <n v="0"/>
    <n v="1"/>
    <n v="0"/>
    <n v="0"/>
    <x v="0"/>
    <n v="0.2"/>
    <x v="2"/>
    <n v="0.3"/>
    <x v="1"/>
    <x v="0"/>
    <x v="2"/>
    <m/>
    <m/>
    <m/>
    <m/>
    <m/>
    <m/>
    <m/>
    <m/>
    <m/>
    <m/>
    <m/>
    <m/>
    <m/>
    <m/>
    <m/>
    <m/>
    <m/>
    <m/>
    <m/>
    <m/>
    <m/>
    <m/>
    <m/>
    <m/>
    <m/>
    <m/>
    <m/>
    <m/>
    <m/>
    <m/>
    <m/>
    <m/>
    <m/>
    <m/>
    <m/>
    <m/>
    <m/>
    <m/>
    <m/>
    <m/>
    <m/>
    <m/>
    <m/>
    <m/>
    <m/>
    <m/>
    <m/>
    <m/>
    <m/>
    <m/>
    <m/>
    <m/>
    <m/>
  </r>
  <r>
    <n v="51"/>
    <x v="1"/>
    <s v="Travel_Rarely"/>
    <n v="313"/>
    <x v="1"/>
    <n v="3"/>
    <n v="3"/>
    <s v="Medical"/>
    <n v="1"/>
    <n v="258"/>
    <n v="4"/>
    <x v="0"/>
    <n v="98"/>
    <n v="3"/>
    <x v="3"/>
    <x v="4"/>
    <n v="2"/>
    <s v="Single"/>
    <n v="13734"/>
    <n v="7192"/>
    <n v="3"/>
    <s v="Y"/>
    <x v="1"/>
    <n v="18"/>
    <n v="3"/>
    <n v="3"/>
    <n v="80"/>
    <n v="0"/>
    <n v="21"/>
    <n v="6"/>
    <n v="3"/>
    <n v="7"/>
    <n v="7"/>
    <n v="1"/>
    <n v="0"/>
    <n v="0"/>
    <n v="1"/>
    <n v="0"/>
    <n v="0"/>
    <n v="0"/>
    <x v="0"/>
    <n v="0.25"/>
    <x v="1"/>
    <n v="0.2"/>
    <x v="1"/>
    <x v="0"/>
    <x v="2"/>
    <m/>
    <m/>
    <m/>
    <m/>
    <m/>
    <m/>
    <m/>
    <m/>
    <m/>
    <m/>
    <m/>
    <m/>
    <m/>
    <m/>
    <m/>
    <m/>
    <m/>
    <m/>
    <m/>
    <m/>
    <m/>
    <m/>
    <m/>
    <m/>
    <m/>
    <m/>
    <m/>
    <m/>
    <m/>
    <m/>
    <m/>
    <m/>
    <m/>
    <m/>
    <m/>
    <m/>
    <m/>
    <m/>
    <m/>
    <m/>
    <m/>
    <m/>
    <m/>
    <m/>
    <m/>
    <m/>
    <m/>
    <m/>
    <m/>
    <m/>
    <m/>
    <m/>
    <m/>
  </r>
  <r>
    <n v="52"/>
    <x v="1"/>
    <s v="Travel_Rarely"/>
    <n v="699"/>
    <x v="1"/>
    <n v="1"/>
    <n v="4"/>
    <s v="Life Sciences"/>
    <n v="1"/>
    <n v="259"/>
    <n v="3"/>
    <x v="1"/>
    <n v="65"/>
    <n v="2"/>
    <x v="4"/>
    <x v="5"/>
    <n v="3"/>
    <s v="Married"/>
    <n v="19999"/>
    <n v="5678"/>
    <n v="0"/>
    <s v="Y"/>
    <x v="1"/>
    <n v="14"/>
    <n v="3"/>
    <n v="1"/>
    <n v="80"/>
    <n v="1"/>
    <n v="34"/>
    <n v="5"/>
    <n v="3"/>
    <n v="33"/>
    <n v="18"/>
    <n v="11"/>
    <n v="9"/>
    <n v="0"/>
    <n v="0"/>
    <n v="0"/>
    <n v="0"/>
    <n v="0"/>
    <x v="1"/>
    <n v="0.05"/>
    <x v="1"/>
    <n v="0.1"/>
    <x v="1"/>
    <x v="2"/>
    <x v="2"/>
    <m/>
    <m/>
    <m/>
    <m/>
    <m/>
    <m/>
    <m/>
    <m/>
    <m/>
    <m/>
    <m/>
    <m/>
    <m/>
    <m/>
    <m/>
    <m/>
    <m/>
    <m/>
    <m/>
    <m/>
    <m/>
    <m/>
    <m/>
    <m/>
    <m/>
    <m/>
    <m/>
    <m/>
    <m/>
    <m/>
    <m/>
    <m/>
    <m/>
    <m/>
    <m/>
    <m/>
    <m/>
    <m/>
    <m/>
    <m/>
    <m/>
    <m/>
    <m/>
    <m/>
    <m/>
    <m/>
    <m/>
    <m/>
    <m/>
    <m/>
    <m/>
    <m/>
    <m/>
  </r>
  <r>
    <n v="27"/>
    <x v="1"/>
    <s v="Travel_Rarely"/>
    <n v="894"/>
    <x v="1"/>
    <n v="9"/>
    <n v="3"/>
    <s v="Medical"/>
    <n v="1"/>
    <n v="260"/>
    <n v="4"/>
    <x v="0"/>
    <n v="99"/>
    <n v="3"/>
    <x v="1"/>
    <x v="1"/>
    <n v="2"/>
    <s v="Single"/>
    <n v="2279"/>
    <n v="11781"/>
    <n v="1"/>
    <s v="Y"/>
    <x v="1"/>
    <n v="16"/>
    <n v="3"/>
    <n v="4"/>
    <n v="80"/>
    <n v="0"/>
    <n v="7"/>
    <n v="2"/>
    <n v="2"/>
    <n v="7"/>
    <n v="7"/>
    <n v="0"/>
    <n v="3"/>
    <n v="0"/>
    <n v="1"/>
    <n v="1"/>
    <n v="1"/>
    <n v="0"/>
    <x v="0"/>
    <n v="0.6"/>
    <x v="0"/>
    <n v="0.5"/>
    <x v="2"/>
    <x v="0"/>
    <x v="1"/>
    <m/>
    <m/>
    <m/>
    <m/>
    <m/>
    <m/>
    <m/>
    <m/>
    <m/>
    <m/>
    <m/>
    <m/>
    <m/>
    <m/>
    <m/>
    <m/>
    <m/>
    <m/>
    <m/>
    <m/>
    <m/>
    <m/>
    <m/>
    <m/>
    <m/>
    <m/>
    <m/>
    <m/>
    <m/>
    <m/>
    <m/>
    <m/>
    <m/>
    <m/>
    <m/>
    <m/>
    <m/>
    <m/>
    <m/>
    <m/>
    <m/>
    <m/>
    <m/>
    <m/>
    <m/>
    <m/>
    <m/>
    <m/>
    <m/>
    <m/>
    <m/>
    <m/>
    <m/>
  </r>
  <r>
    <n v="35"/>
    <x v="0"/>
    <s v="Travel_Rarely"/>
    <n v="556"/>
    <x v="1"/>
    <n v="23"/>
    <n v="2"/>
    <s v="Life Sciences"/>
    <n v="1"/>
    <n v="261"/>
    <n v="2"/>
    <x v="1"/>
    <n v="50"/>
    <n v="2"/>
    <x v="0"/>
    <x v="3"/>
    <n v="3"/>
    <s v="Married"/>
    <n v="5916"/>
    <n v="15497"/>
    <n v="3"/>
    <s v="Y"/>
    <x v="0"/>
    <n v="13"/>
    <n v="3"/>
    <n v="1"/>
    <n v="80"/>
    <n v="0"/>
    <n v="8"/>
    <n v="1"/>
    <n v="3"/>
    <n v="1"/>
    <n v="0"/>
    <n v="0"/>
    <n v="1"/>
    <n v="1"/>
    <n v="0"/>
    <n v="0"/>
    <n v="1"/>
    <n v="1"/>
    <x v="0"/>
    <n v="0.5"/>
    <x v="0"/>
    <n v="0.4"/>
    <x v="2"/>
    <x v="0"/>
    <x v="0"/>
    <m/>
    <m/>
    <m/>
    <m/>
    <m/>
    <m/>
    <m/>
    <m/>
    <m/>
    <m/>
    <m/>
    <m/>
    <m/>
    <m/>
    <m/>
    <m/>
    <m/>
    <m/>
    <m/>
    <m/>
    <m/>
    <m/>
    <m/>
    <m/>
    <m/>
    <m/>
    <m/>
    <m/>
    <m/>
    <m/>
    <m/>
    <m/>
    <m/>
    <m/>
    <m/>
    <m/>
    <m/>
    <m/>
    <m/>
    <m/>
    <m/>
    <m/>
    <m/>
    <m/>
    <m/>
    <m/>
    <m/>
    <m/>
    <m/>
    <m/>
    <m/>
    <m/>
    <m/>
  </r>
  <r>
    <n v="43"/>
    <x v="1"/>
    <s v="Non-Travel"/>
    <n v="1344"/>
    <x v="1"/>
    <n v="7"/>
    <n v="3"/>
    <s v="Medical"/>
    <n v="1"/>
    <n v="262"/>
    <n v="4"/>
    <x v="1"/>
    <n v="37"/>
    <n v="4"/>
    <x v="1"/>
    <x v="1"/>
    <n v="4"/>
    <s v="Divorced"/>
    <n v="2089"/>
    <n v="5228"/>
    <n v="4"/>
    <s v="Y"/>
    <x v="1"/>
    <n v="14"/>
    <n v="3"/>
    <n v="4"/>
    <n v="80"/>
    <n v="3"/>
    <n v="7"/>
    <n v="3"/>
    <n v="4"/>
    <n v="5"/>
    <n v="4"/>
    <n v="2"/>
    <n v="2"/>
    <n v="0"/>
    <n v="0"/>
    <n v="0"/>
    <n v="1"/>
    <n v="0"/>
    <x v="0"/>
    <n v="0.15"/>
    <x v="2"/>
    <n v="0"/>
    <x v="1"/>
    <x v="0"/>
    <x v="1"/>
    <m/>
    <m/>
    <m/>
    <m/>
    <m/>
    <m/>
    <m/>
    <m/>
    <m/>
    <m/>
    <m/>
    <m/>
    <m/>
    <m/>
    <m/>
    <m/>
    <m/>
    <m/>
    <m/>
    <m/>
    <m/>
    <m/>
    <m/>
    <m/>
    <m/>
    <m/>
    <m/>
    <m/>
    <m/>
    <m/>
    <m/>
    <m/>
    <m/>
    <m/>
    <m/>
    <m/>
    <m/>
    <m/>
    <m/>
    <m/>
    <m/>
    <m/>
    <m/>
    <m/>
    <m/>
    <m/>
    <m/>
    <m/>
    <m/>
    <m/>
    <m/>
    <m/>
    <m/>
  </r>
  <r>
    <n v="45"/>
    <x v="1"/>
    <s v="Non-Travel"/>
    <n v="1195"/>
    <x v="1"/>
    <n v="2"/>
    <n v="2"/>
    <s v="Medical"/>
    <n v="1"/>
    <n v="264"/>
    <n v="1"/>
    <x v="1"/>
    <n v="65"/>
    <n v="2"/>
    <x v="3"/>
    <x v="5"/>
    <n v="4"/>
    <s v="Married"/>
    <n v="16792"/>
    <n v="20462"/>
    <n v="9"/>
    <s v="Y"/>
    <x v="1"/>
    <n v="23"/>
    <n v="4"/>
    <n v="4"/>
    <n v="80"/>
    <n v="1"/>
    <n v="22"/>
    <n v="1"/>
    <n v="3"/>
    <n v="20"/>
    <n v="8"/>
    <n v="11"/>
    <n v="8"/>
    <n v="0"/>
    <n v="0"/>
    <n v="0"/>
    <n v="0"/>
    <n v="1"/>
    <x v="1"/>
    <n v="0.25"/>
    <x v="1"/>
    <n v="0.1"/>
    <x v="1"/>
    <x v="2"/>
    <x v="2"/>
    <m/>
    <m/>
    <m/>
    <m/>
    <m/>
    <m/>
    <m/>
    <m/>
    <m/>
    <m/>
    <m/>
    <m/>
    <m/>
    <m/>
    <m/>
    <m/>
    <m/>
    <m/>
    <m/>
    <m/>
    <m/>
    <m/>
    <m/>
    <m/>
    <m/>
    <m/>
    <m/>
    <m/>
    <m/>
    <m/>
    <m/>
    <m/>
    <m/>
    <m/>
    <m/>
    <m/>
    <m/>
    <m/>
    <m/>
    <m/>
    <m/>
    <m/>
    <m/>
    <m/>
    <m/>
    <m/>
    <m/>
    <m/>
    <m/>
    <m/>
    <m/>
    <m/>
    <m/>
  </r>
  <r>
    <n v="37"/>
    <x v="1"/>
    <s v="Travel_Rarely"/>
    <n v="290"/>
    <x v="1"/>
    <n v="21"/>
    <n v="3"/>
    <s v="Life Sciences"/>
    <n v="1"/>
    <n v="267"/>
    <n v="2"/>
    <x v="1"/>
    <n v="65"/>
    <n v="4"/>
    <x v="1"/>
    <x v="1"/>
    <n v="1"/>
    <s v="Married"/>
    <n v="3564"/>
    <n v="22977"/>
    <n v="1"/>
    <s v="Y"/>
    <x v="0"/>
    <n v="12"/>
    <n v="3"/>
    <n v="1"/>
    <n v="80"/>
    <n v="1"/>
    <n v="8"/>
    <n v="3"/>
    <n v="2"/>
    <n v="8"/>
    <n v="7"/>
    <n v="1"/>
    <n v="7"/>
    <n v="1"/>
    <n v="1"/>
    <n v="1"/>
    <n v="1"/>
    <n v="1"/>
    <x v="0"/>
    <n v="0.95"/>
    <x v="0"/>
    <n v="0.9"/>
    <x v="0"/>
    <x v="0"/>
    <x v="1"/>
    <m/>
    <m/>
    <m/>
    <m/>
    <m/>
    <m/>
    <m/>
    <m/>
    <m/>
    <m/>
    <m/>
    <m/>
    <m/>
    <m/>
    <m/>
    <m/>
    <m/>
    <m/>
    <m/>
    <m/>
    <m/>
    <m/>
    <m/>
    <m/>
    <m/>
    <m/>
    <m/>
    <m/>
    <m/>
    <m/>
    <m/>
    <m/>
    <m/>
    <m/>
    <m/>
    <m/>
    <m/>
    <m/>
    <m/>
    <m/>
    <m/>
    <m/>
    <m/>
    <m/>
    <m/>
    <m/>
    <m/>
    <m/>
    <m/>
    <m/>
    <m/>
    <m/>
    <m/>
  </r>
  <r>
    <n v="35"/>
    <x v="1"/>
    <s v="Travel_Frequently"/>
    <n v="138"/>
    <x v="1"/>
    <n v="2"/>
    <n v="3"/>
    <s v="Medical"/>
    <n v="1"/>
    <n v="269"/>
    <n v="2"/>
    <x v="0"/>
    <n v="37"/>
    <n v="3"/>
    <x v="0"/>
    <x v="2"/>
    <n v="2"/>
    <s v="Single"/>
    <n v="4425"/>
    <n v="15986"/>
    <n v="5"/>
    <s v="Y"/>
    <x v="1"/>
    <n v="11"/>
    <n v="3"/>
    <n v="4"/>
    <n v="80"/>
    <n v="0"/>
    <n v="10"/>
    <n v="5"/>
    <n v="3"/>
    <n v="6"/>
    <n v="2"/>
    <n v="1"/>
    <n v="2"/>
    <n v="0"/>
    <n v="1"/>
    <n v="0"/>
    <n v="1"/>
    <n v="1"/>
    <x v="0"/>
    <n v="0.6"/>
    <x v="0"/>
    <n v="0.2"/>
    <x v="1"/>
    <x v="0"/>
    <x v="0"/>
    <m/>
    <m/>
    <m/>
    <m/>
    <m/>
    <m/>
    <m/>
    <m/>
    <m/>
    <m/>
    <m/>
    <m/>
    <m/>
    <m/>
    <m/>
    <m/>
    <m/>
    <m/>
    <m/>
    <m/>
    <m/>
    <m/>
    <m/>
    <m/>
    <m/>
    <m/>
    <m/>
    <m/>
    <m/>
    <m/>
    <m/>
    <m/>
    <m/>
    <m/>
    <m/>
    <m/>
    <m/>
    <m/>
    <m/>
    <m/>
    <m/>
    <m/>
    <m/>
    <m/>
    <m/>
    <m/>
    <m/>
    <m/>
    <m/>
    <m/>
    <m/>
    <m/>
    <m/>
  </r>
  <r>
    <n v="42"/>
    <x v="1"/>
    <s v="Non-Travel"/>
    <n v="926"/>
    <x v="1"/>
    <n v="21"/>
    <n v="2"/>
    <s v="Medical"/>
    <n v="1"/>
    <n v="270"/>
    <n v="3"/>
    <x v="0"/>
    <n v="36"/>
    <n v="3"/>
    <x v="0"/>
    <x v="3"/>
    <n v="3"/>
    <s v="Divorced"/>
    <n v="5265"/>
    <n v="16439"/>
    <n v="2"/>
    <s v="Y"/>
    <x v="1"/>
    <n v="16"/>
    <n v="3"/>
    <n v="2"/>
    <n v="80"/>
    <n v="1"/>
    <n v="11"/>
    <n v="5"/>
    <n v="3"/>
    <n v="5"/>
    <n v="3"/>
    <n v="0"/>
    <n v="2"/>
    <n v="0"/>
    <n v="0"/>
    <n v="0"/>
    <n v="1"/>
    <n v="0"/>
    <x v="0"/>
    <n v="0.15"/>
    <x v="2"/>
    <n v="0"/>
    <x v="1"/>
    <x v="0"/>
    <x v="0"/>
    <m/>
    <m/>
    <m/>
    <m/>
    <m/>
    <m/>
    <m/>
    <m/>
    <m/>
    <m/>
    <m/>
    <m/>
    <m/>
    <m/>
    <m/>
    <m/>
    <m/>
    <m/>
    <m/>
    <m/>
    <m/>
    <m/>
    <m/>
    <m/>
    <m/>
    <m/>
    <m/>
    <m/>
    <m/>
    <m/>
    <m/>
    <m/>
    <m/>
    <m/>
    <m/>
    <m/>
    <m/>
    <m/>
    <m/>
    <m/>
    <m/>
    <m/>
    <m/>
    <m/>
    <m/>
    <m/>
    <m/>
    <m/>
    <m/>
    <m/>
    <m/>
    <m/>
    <m/>
  </r>
  <r>
    <n v="38"/>
    <x v="1"/>
    <s v="Travel_Rarely"/>
    <n v="1261"/>
    <x v="1"/>
    <n v="2"/>
    <n v="4"/>
    <s v="Life Sciences"/>
    <n v="1"/>
    <n v="271"/>
    <n v="4"/>
    <x v="1"/>
    <n v="88"/>
    <n v="3"/>
    <x v="0"/>
    <x v="3"/>
    <n v="3"/>
    <s v="Married"/>
    <n v="6553"/>
    <n v="7259"/>
    <n v="9"/>
    <s v="Y"/>
    <x v="1"/>
    <n v="14"/>
    <n v="3"/>
    <n v="2"/>
    <n v="80"/>
    <n v="0"/>
    <n v="14"/>
    <n v="3"/>
    <n v="3"/>
    <n v="1"/>
    <n v="0"/>
    <n v="0"/>
    <n v="0"/>
    <n v="0"/>
    <n v="0"/>
    <n v="0"/>
    <n v="0"/>
    <n v="0"/>
    <x v="0"/>
    <n v="0"/>
    <x v="2"/>
    <n v="0"/>
    <x v="1"/>
    <x v="0"/>
    <x v="0"/>
    <m/>
    <m/>
    <m/>
    <m/>
    <m/>
    <m/>
    <m/>
    <m/>
    <m/>
    <m/>
    <m/>
    <m/>
    <m/>
    <m/>
    <m/>
    <m/>
    <m/>
    <m/>
    <m/>
    <m/>
    <m/>
    <m/>
    <m/>
    <m/>
    <m/>
    <m/>
    <m/>
    <m/>
    <m/>
    <m/>
    <m/>
    <m/>
    <m/>
    <m/>
    <m/>
    <m/>
    <m/>
    <m/>
    <m/>
    <m/>
    <m/>
    <m/>
    <m/>
    <m/>
    <m/>
    <m/>
    <m/>
    <m/>
    <m/>
    <m/>
    <m/>
    <m/>
    <m/>
  </r>
  <r>
    <n v="38"/>
    <x v="1"/>
    <s v="Travel_Rarely"/>
    <n v="1084"/>
    <x v="1"/>
    <n v="29"/>
    <n v="3"/>
    <s v="Technical Degree"/>
    <n v="1"/>
    <n v="273"/>
    <n v="4"/>
    <x v="1"/>
    <n v="54"/>
    <n v="3"/>
    <x v="0"/>
    <x v="3"/>
    <n v="4"/>
    <s v="Married"/>
    <n v="6261"/>
    <n v="4185"/>
    <n v="3"/>
    <s v="Y"/>
    <x v="1"/>
    <n v="18"/>
    <n v="3"/>
    <n v="1"/>
    <n v="80"/>
    <n v="1"/>
    <n v="9"/>
    <n v="3"/>
    <n v="1"/>
    <n v="7"/>
    <n v="7"/>
    <n v="1"/>
    <n v="7"/>
    <n v="0"/>
    <n v="0"/>
    <n v="1"/>
    <n v="1"/>
    <n v="0"/>
    <x v="0"/>
    <n v="0.35"/>
    <x v="0"/>
    <n v="0.3"/>
    <x v="1"/>
    <x v="0"/>
    <x v="0"/>
    <m/>
    <m/>
    <m/>
    <m/>
    <m/>
    <m/>
    <m/>
    <m/>
    <m/>
    <m/>
    <m/>
    <m/>
    <m/>
    <m/>
    <m/>
    <m/>
    <m/>
    <m/>
    <m/>
    <m/>
    <m/>
    <m/>
    <m/>
    <m/>
    <m/>
    <m/>
    <m/>
    <m/>
    <m/>
    <m/>
    <m/>
    <m/>
    <m/>
    <m/>
    <m/>
    <m/>
    <m/>
    <m/>
    <m/>
    <m/>
    <m/>
    <m/>
    <m/>
    <m/>
    <m/>
    <m/>
    <m/>
    <m/>
    <m/>
    <m/>
    <m/>
    <m/>
    <m/>
  </r>
  <r>
    <n v="27"/>
    <x v="1"/>
    <s v="Travel_Frequently"/>
    <n v="472"/>
    <x v="1"/>
    <n v="1"/>
    <n v="1"/>
    <s v="Technical Degree"/>
    <n v="1"/>
    <n v="274"/>
    <n v="3"/>
    <x v="1"/>
    <n v="60"/>
    <n v="2"/>
    <x v="0"/>
    <x v="3"/>
    <n v="1"/>
    <s v="Married"/>
    <n v="4298"/>
    <n v="9679"/>
    <n v="5"/>
    <s v="Y"/>
    <x v="1"/>
    <n v="19"/>
    <n v="3"/>
    <n v="3"/>
    <n v="80"/>
    <n v="1"/>
    <n v="6"/>
    <n v="1"/>
    <n v="3"/>
    <n v="2"/>
    <n v="2"/>
    <n v="2"/>
    <n v="0"/>
    <n v="0"/>
    <n v="1"/>
    <n v="0"/>
    <n v="1"/>
    <n v="0"/>
    <x v="0"/>
    <n v="0.4"/>
    <x v="0"/>
    <n v="0.2"/>
    <x v="1"/>
    <x v="0"/>
    <x v="0"/>
    <m/>
    <m/>
    <m/>
    <m/>
    <m/>
    <m/>
    <m/>
    <m/>
    <m/>
    <m/>
    <m/>
    <m/>
    <m/>
    <m/>
    <m/>
    <m/>
    <m/>
    <m/>
    <m/>
    <m/>
    <m/>
    <m/>
    <m/>
    <m/>
    <m/>
    <m/>
    <m/>
    <m/>
    <m/>
    <m/>
    <m/>
    <m/>
    <m/>
    <m/>
    <m/>
    <m/>
    <m/>
    <m/>
    <m/>
    <m/>
    <m/>
    <m/>
    <m/>
    <m/>
    <m/>
    <m/>
    <m/>
    <m/>
    <m/>
    <m/>
    <m/>
    <m/>
    <m/>
  </r>
  <r>
    <n v="49"/>
    <x v="1"/>
    <s v="Non-Travel"/>
    <n v="1002"/>
    <x v="1"/>
    <n v="18"/>
    <n v="4"/>
    <s v="Life Sciences"/>
    <n v="1"/>
    <n v="275"/>
    <n v="4"/>
    <x v="1"/>
    <n v="92"/>
    <n v="3"/>
    <x v="0"/>
    <x v="3"/>
    <n v="4"/>
    <s v="Divorced"/>
    <n v="6804"/>
    <n v="23793"/>
    <n v="1"/>
    <s v="Y"/>
    <x v="0"/>
    <n v="15"/>
    <n v="3"/>
    <n v="1"/>
    <n v="80"/>
    <n v="2"/>
    <n v="7"/>
    <n v="0"/>
    <n v="3"/>
    <n v="7"/>
    <n v="7"/>
    <n v="1"/>
    <n v="7"/>
    <n v="1"/>
    <n v="0"/>
    <n v="0"/>
    <n v="0"/>
    <n v="0"/>
    <x v="0"/>
    <n v="0.15"/>
    <x v="1"/>
    <n v="0.4"/>
    <x v="2"/>
    <x v="0"/>
    <x v="0"/>
    <m/>
    <m/>
    <m/>
    <m/>
    <m/>
    <m/>
    <m/>
    <m/>
    <m/>
    <m/>
    <m/>
    <m/>
    <m/>
    <m/>
    <m/>
    <m/>
    <m/>
    <m/>
    <m/>
    <m/>
    <m/>
    <m/>
    <m/>
    <m/>
    <m/>
    <m/>
    <m/>
    <m/>
    <m/>
    <m/>
    <m/>
    <m/>
    <m/>
    <m/>
    <m/>
    <m/>
    <m/>
    <m/>
    <m/>
    <m/>
    <m/>
    <m/>
    <m/>
    <m/>
    <m/>
    <m/>
    <m/>
    <m/>
    <m/>
    <m/>
    <m/>
    <m/>
    <m/>
  </r>
  <r>
    <n v="34"/>
    <x v="1"/>
    <s v="Travel_Frequently"/>
    <n v="878"/>
    <x v="1"/>
    <n v="10"/>
    <n v="4"/>
    <s v="Medical"/>
    <n v="1"/>
    <n v="277"/>
    <n v="4"/>
    <x v="1"/>
    <n v="43"/>
    <n v="3"/>
    <x v="1"/>
    <x v="1"/>
    <n v="3"/>
    <s v="Divorced"/>
    <n v="3815"/>
    <n v="5972"/>
    <n v="1"/>
    <s v="Y"/>
    <x v="0"/>
    <n v="17"/>
    <n v="3"/>
    <n v="4"/>
    <n v="80"/>
    <n v="1"/>
    <n v="5"/>
    <n v="4"/>
    <n v="4"/>
    <n v="5"/>
    <n v="3"/>
    <n v="2"/>
    <n v="0"/>
    <n v="1"/>
    <n v="0"/>
    <n v="0"/>
    <n v="1"/>
    <n v="0"/>
    <x v="0"/>
    <n v="0.3"/>
    <x v="2"/>
    <n v="0.4"/>
    <x v="2"/>
    <x v="0"/>
    <x v="1"/>
    <m/>
    <m/>
    <m/>
    <m/>
    <m/>
    <m/>
    <m/>
    <m/>
    <m/>
    <m/>
    <m/>
    <m/>
    <m/>
    <m/>
    <m/>
    <m/>
    <m/>
    <m/>
    <m/>
    <m/>
    <m/>
    <m/>
    <m/>
    <m/>
    <m/>
    <m/>
    <m/>
    <m/>
    <m/>
    <m/>
    <m/>
    <m/>
    <m/>
    <m/>
    <m/>
    <m/>
    <m/>
    <m/>
    <m/>
    <m/>
    <m/>
    <m/>
    <m/>
    <m/>
    <m/>
    <m/>
    <m/>
    <m/>
    <m/>
    <m/>
    <m/>
    <m/>
    <m/>
  </r>
  <r>
    <n v="40"/>
    <x v="1"/>
    <s v="Travel_Rarely"/>
    <n v="905"/>
    <x v="1"/>
    <n v="19"/>
    <n v="2"/>
    <s v="Medical"/>
    <n v="1"/>
    <n v="281"/>
    <n v="3"/>
    <x v="1"/>
    <n v="99"/>
    <n v="3"/>
    <x v="0"/>
    <x v="2"/>
    <n v="4"/>
    <s v="Married"/>
    <n v="2741"/>
    <n v="16523"/>
    <n v="8"/>
    <s v="Y"/>
    <x v="0"/>
    <n v="15"/>
    <n v="3"/>
    <n v="3"/>
    <n v="80"/>
    <n v="1"/>
    <n v="15"/>
    <n v="2"/>
    <n v="4"/>
    <n v="7"/>
    <n v="2"/>
    <n v="3"/>
    <n v="7"/>
    <n v="1"/>
    <n v="0"/>
    <n v="0"/>
    <n v="1"/>
    <n v="0"/>
    <x v="0"/>
    <n v="0.3"/>
    <x v="2"/>
    <n v="0.4"/>
    <x v="2"/>
    <x v="1"/>
    <x v="1"/>
    <m/>
    <m/>
    <m/>
    <m/>
    <m/>
    <m/>
    <m/>
    <m/>
    <m/>
    <m/>
    <m/>
    <m/>
    <m/>
    <m/>
    <m/>
    <m/>
    <m/>
    <m/>
    <m/>
    <m/>
    <m/>
    <m/>
    <m/>
    <m/>
    <m/>
    <m/>
    <m/>
    <m/>
    <m/>
    <m/>
    <m/>
    <m/>
    <m/>
    <m/>
    <m/>
    <m/>
    <m/>
    <m/>
    <m/>
    <m/>
    <m/>
    <m/>
    <m/>
    <m/>
    <m/>
    <m/>
    <m/>
    <m/>
    <m/>
    <m/>
    <m/>
    <m/>
    <m/>
  </r>
  <r>
    <n v="38"/>
    <x v="0"/>
    <s v="Travel_Rarely"/>
    <n v="1180"/>
    <x v="1"/>
    <n v="29"/>
    <n v="1"/>
    <s v="Medical"/>
    <n v="1"/>
    <n v="282"/>
    <n v="2"/>
    <x v="1"/>
    <n v="70"/>
    <n v="3"/>
    <x v="0"/>
    <x v="4"/>
    <n v="1"/>
    <s v="Married"/>
    <n v="6673"/>
    <n v="11354"/>
    <n v="7"/>
    <s v="Y"/>
    <x v="0"/>
    <n v="19"/>
    <n v="3"/>
    <n v="2"/>
    <n v="80"/>
    <n v="0"/>
    <n v="17"/>
    <n v="2"/>
    <n v="3"/>
    <n v="1"/>
    <n v="0"/>
    <n v="0"/>
    <n v="0"/>
    <n v="1"/>
    <n v="1"/>
    <n v="0"/>
    <n v="0"/>
    <n v="1"/>
    <x v="0"/>
    <n v="0.6"/>
    <x v="0"/>
    <n v="0.6"/>
    <x v="2"/>
    <x v="0"/>
    <x v="0"/>
    <m/>
    <m/>
    <m/>
    <m/>
    <m/>
    <m/>
    <m/>
    <m/>
    <m/>
    <m/>
    <m/>
    <m/>
    <m/>
    <m/>
    <m/>
    <m/>
    <m/>
    <m/>
    <m/>
    <m/>
    <m/>
    <m/>
    <m/>
    <m/>
    <m/>
    <m/>
    <m/>
    <m/>
    <m/>
    <m/>
    <m/>
    <m/>
    <m/>
    <m/>
    <m/>
    <m/>
    <m/>
    <m/>
    <m/>
    <m/>
    <m/>
    <m/>
    <m/>
    <m/>
    <m/>
    <m/>
    <m/>
    <m/>
    <m/>
    <m/>
    <m/>
    <m/>
    <m/>
  </r>
  <r>
    <n v="29"/>
    <x v="0"/>
    <s v="Travel_Rarely"/>
    <n v="121"/>
    <x v="0"/>
    <n v="27"/>
    <n v="3"/>
    <s v="Marketing"/>
    <n v="1"/>
    <n v="283"/>
    <n v="2"/>
    <x v="0"/>
    <n v="35"/>
    <n v="3"/>
    <x v="2"/>
    <x v="0"/>
    <n v="4"/>
    <s v="Married"/>
    <n v="7639"/>
    <n v="24525"/>
    <n v="1"/>
    <s v="Y"/>
    <x v="1"/>
    <n v="22"/>
    <n v="4"/>
    <n v="4"/>
    <n v="80"/>
    <n v="3"/>
    <n v="10"/>
    <n v="3"/>
    <n v="2"/>
    <n v="10"/>
    <n v="4"/>
    <n v="1"/>
    <n v="9"/>
    <n v="0"/>
    <n v="0"/>
    <n v="1"/>
    <n v="0"/>
    <n v="1"/>
    <x v="0"/>
    <n v="0.4"/>
    <x v="0"/>
    <n v="0.3"/>
    <x v="1"/>
    <x v="0"/>
    <x v="0"/>
    <m/>
    <m/>
    <m/>
    <m/>
    <m/>
    <m/>
    <m/>
    <m/>
    <m/>
    <m/>
    <m/>
    <m/>
    <m/>
    <m/>
    <m/>
    <m/>
    <m/>
    <m/>
    <m/>
    <m/>
    <m/>
    <m/>
    <m/>
    <m/>
    <m/>
    <m/>
    <m/>
    <m/>
    <m/>
    <m/>
    <m/>
    <m/>
    <m/>
    <m/>
    <m/>
    <m/>
    <m/>
    <m/>
    <m/>
    <m/>
    <m/>
    <m/>
    <m/>
    <m/>
    <m/>
    <m/>
    <m/>
    <m/>
    <m/>
    <m/>
    <m/>
    <m/>
    <m/>
  </r>
  <r>
    <n v="22"/>
    <x v="1"/>
    <s v="Travel_Rarely"/>
    <n v="1136"/>
    <x v="1"/>
    <n v="5"/>
    <n v="3"/>
    <s v="Life Sciences"/>
    <n v="1"/>
    <n v="284"/>
    <n v="4"/>
    <x v="1"/>
    <n v="60"/>
    <n v="4"/>
    <x v="1"/>
    <x v="1"/>
    <n v="2"/>
    <s v="Divorced"/>
    <n v="2328"/>
    <n v="12392"/>
    <n v="1"/>
    <s v="Y"/>
    <x v="0"/>
    <n v="16"/>
    <n v="3"/>
    <n v="1"/>
    <n v="80"/>
    <n v="1"/>
    <n v="4"/>
    <n v="2"/>
    <n v="2"/>
    <n v="4"/>
    <n v="2"/>
    <n v="2"/>
    <n v="2"/>
    <n v="1"/>
    <n v="1"/>
    <n v="1"/>
    <n v="1"/>
    <n v="0"/>
    <x v="0"/>
    <n v="0.75"/>
    <x v="0"/>
    <n v="0.9"/>
    <x v="0"/>
    <x v="0"/>
    <x v="1"/>
    <m/>
    <m/>
    <m/>
    <m/>
    <m/>
    <m/>
    <m/>
    <m/>
    <m/>
    <m/>
    <m/>
    <m/>
    <m/>
    <m/>
    <m/>
    <m/>
    <m/>
    <m/>
    <m/>
    <m/>
    <m/>
    <m/>
    <m/>
    <m/>
    <m/>
    <m/>
    <m/>
    <m/>
    <m/>
    <m/>
    <m/>
    <m/>
    <m/>
    <m/>
    <m/>
    <m/>
    <m/>
    <m/>
    <m/>
    <m/>
    <m/>
    <m/>
    <m/>
    <m/>
    <m/>
    <m/>
    <m/>
    <m/>
    <m/>
    <m/>
    <m/>
    <m/>
    <m/>
  </r>
  <r>
    <n v="36"/>
    <x v="1"/>
    <s v="Travel_Frequently"/>
    <n v="635"/>
    <x v="1"/>
    <n v="18"/>
    <n v="1"/>
    <s v="Medical"/>
    <n v="1"/>
    <n v="286"/>
    <n v="2"/>
    <x v="0"/>
    <n v="73"/>
    <n v="3"/>
    <x v="1"/>
    <x v="2"/>
    <n v="4"/>
    <s v="Single"/>
    <n v="2153"/>
    <n v="7703"/>
    <n v="1"/>
    <s v="Y"/>
    <x v="1"/>
    <n v="13"/>
    <n v="3"/>
    <n v="1"/>
    <n v="80"/>
    <n v="0"/>
    <n v="8"/>
    <n v="2"/>
    <n v="3"/>
    <n v="8"/>
    <n v="1"/>
    <n v="1"/>
    <n v="7"/>
    <n v="0"/>
    <n v="0"/>
    <n v="0"/>
    <n v="1"/>
    <n v="1"/>
    <x v="0"/>
    <n v="0.35"/>
    <x v="0"/>
    <n v="0"/>
    <x v="1"/>
    <x v="0"/>
    <x v="1"/>
    <m/>
    <m/>
    <m/>
    <m/>
    <m/>
    <m/>
    <m/>
    <m/>
    <m/>
    <m/>
    <m/>
    <m/>
    <m/>
    <m/>
    <m/>
    <m/>
    <m/>
    <m/>
    <m/>
    <m/>
    <m/>
    <m/>
    <m/>
    <m/>
    <m/>
    <m/>
    <m/>
    <m/>
    <m/>
    <m/>
    <m/>
    <m/>
    <m/>
    <m/>
    <m/>
    <m/>
    <m/>
    <m/>
    <m/>
    <m/>
    <m/>
    <m/>
    <m/>
    <m/>
    <m/>
    <m/>
    <m/>
    <m/>
    <m/>
    <m/>
    <m/>
    <m/>
    <m/>
  </r>
  <r>
    <n v="40"/>
    <x v="1"/>
    <s v="Non-Travel"/>
    <n v="1151"/>
    <x v="1"/>
    <n v="9"/>
    <n v="5"/>
    <s v="Life Sciences"/>
    <n v="1"/>
    <n v="287"/>
    <n v="4"/>
    <x v="1"/>
    <n v="63"/>
    <n v="2"/>
    <x v="0"/>
    <x v="4"/>
    <n v="4"/>
    <s v="Married"/>
    <n v="4876"/>
    <n v="14242"/>
    <n v="9"/>
    <s v="Y"/>
    <x v="1"/>
    <n v="14"/>
    <n v="3"/>
    <n v="4"/>
    <n v="80"/>
    <n v="1"/>
    <n v="5"/>
    <n v="5"/>
    <n v="1"/>
    <n v="3"/>
    <n v="2"/>
    <n v="0"/>
    <n v="2"/>
    <n v="0"/>
    <n v="0"/>
    <n v="1"/>
    <n v="1"/>
    <n v="0"/>
    <x v="0"/>
    <n v="0.35"/>
    <x v="0"/>
    <n v="0.3"/>
    <x v="1"/>
    <x v="0"/>
    <x v="0"/>
    <m/>
    <m/>
    <m/>
    <m/>
    <m/>
    <m/>
    <m/>
    <m/>
    <m/>
    <m/>
    <m/>
    <m/>
    <m/>
    <m/>
    <m/>
    <m/>
    <m/>
    <m/>
    <m/>
    <m/>
    <m/>
    <m/>
    <m/>
    <m/>
    <m/>
    <m/>
    <m/>
    <m/>
    <m/>
    <m/>
    <m/>
    <m/>
    <m/>
    <m/>
    <m/>
    <m/>
    <m/>
    <m/>
    <m/>
    <m/>
    <m/>
    <m/>
    <m/>
    <m/>
    <m/>
    <m/>
    <m/>
    <m/>
    <m/>
    <m/>
    <m/>
    <m/>
    <m/>
  </r>
  <r>
    <n v="46"/>
    <x v="1"/>
    <s v="Travel_Rarely"/>
    <n v="644"/>
    <x v="1"/>
    <n v="1"/>
    <n v="4"/>
    <s v="Medical"/>
    <n v="1"/>
    <n v="288"/>
    <n v="4"/>
    <x v="1"/>
    <n v="97"/>
    <n v="3"/>
    <x v="2"/>
    <x v="4"/>
    <n v="1"/>
    <s v="Divorced"/>
    <n v="9396"/>
    <n v="12368"/>
    <n v="7"/>
    <s v="Y"/>
    <x v="1"/>
    <n v="16"/>
    <n v="3"/>
    <n v="3"/>
    <n v="80"/>
    <n v="1"/>
    <n v="17"/>
    <n v="3"/>
    <n v="3"/>
    <n v="4"/>
    <n v="2"/>
    <n v="0"/>
    <n v="3"/>
    <n v="0"/>
    <n v="1"/>
    <n v="0"/>
    <n v="0"/>
    <n v="0"/>
    <x v="0"/>
    <n v="0.25"/>
    <x v="1"/>
    <n v="0.2"/>
    <x v="1"/>
    <x v="0"/>
    <x v="2"/>
    <m/>
    <m/>
    <m/>
    <m/>
    <m/>
    <m/>
    <m/>
    <m/>
    <m/>
    <m/>
    <m/>
    <m/>
    <m/>
    <m/>
    <m/>
    <m/>
    <m/>
    <m/>
    <m/>
    <m/>
    <m/>
    <m/>
    <m/>
    <m/>
    <m/>
    <m/>
    <m/>
    <m/>
    <m/>
    <m/>
    <m/>
    <m/>
    <m/>
    <m/>
    <m/>
    <m/>
    <m/>
    <m/>
    <m/>
    <m/>
    <m/>
    <m/>
    <m/>
    <m/>
    <m/>
    <m/>
    <m/>
    <m/>
    <m/>
    <m/>
    <m/>
    <m/>
    <m/>
  </r>
  <r>
    <n v="32"/>
    <x v="0"/>
    <s v="Travel_Rarely"/>
    <n v="1045"/>
    <x v="0"/>
    <n v="4"/>
    <n v="4"/>
    <s v="Medical"/>
    <n v="1"/>
    <n v="291"/>
    <n v="4"/>
    <x v="1"/>
    <n v="32"/>
    <n v="1"/>
    <x v="2"/>
    <x v="0"/>
    <n v="4"/>
    <s v="Married"/>
    <n v="10400"/>
    <n v="25812"/>
    <n v="1"/>
    <s v="Y"/>
    <x v="1"/>
    <n v="11"/>
    <n v="3"/>
    <n v="3"/>
    <n v="80"/>
    <n v="0"/>
    <n v="14"/>
    <n v="2"/>
    <n v="2"/>
    <n v="14"/>
    <n v="8"/>
    <n v="9"/>
    <n v="8"/>
    <n v="0"/>
    <n v="0"/>
    <n v="1"/>
    <n v="0"/>
    <n v="0"/>
    <x v="1"/>
    <n v="0.25"/>
    <x v="2"/>
    <n v="0.4"/>
    <x v="2"/>
    <x v="2"/>
    <x v="2"/>
    <m/>
    <m/>
    <m/>
    <m/>
    <m/>
    <m/>
    <m/>
    <m/>
    <m/>
    <m/>
    <m/>
    <m/>
    <m/>
    <m/>
    <m/>
    <m/>
    <m/>
    <m/>
    <m/>
    <m/>
    <m/>
    <m/>
    <m/>
    <m/>
    <m/>
    <m/>
    <m/>
    <m/>
    <m/>
    <m/>
    <m/>
    <m/>
    <m/>
    <m/>
    <m/>
    <m/>
    <m/>
    <m/>
    <m/>
    <m/>
    <m/>
    <m/>
    <m/>
    <m/>
    <m/>
    <m/>
    <m/>
    <m/>
    <m/>
    <m/>
    <m/>
    <m/>
    <m/>
  </r>
  <r>
    <n v="30"/>
    <x v="1"/>
    <s v="Non-Travel"/>
    <n v="829"/>
    <x v="1"/>
    <n v="1"/>
    <n v="1"/>
    <s v="Life Sciences"/>
    <n v="1"/>
    <n v="292"/>
    <n v="3"/>
    <x v="1"/>
    <n v="88"/>
    <n v="2"/>
    <x v="2"/>
    <x v="3"/>
    <n v="3"/>
    <s v="Single"/>
    <n v="8474"/>
    <n v="20925"/>
    <n v="1"/>
    <s v="Y"/>
    <x v="1"/>
    <n v="22"/>
    <n v="4"/>
    <n v="3"/>
    <n v="80"/>
    <n v="0"/>
    <n v="12"/>
    <n v="2"/>
    <n v="3"/>
    <n v="11"/>
    <n v="8"/>
    <n v="5"/>
    <n v="8"/>
    <n v="0"/>
    <n v="0"/>
    <n v="0"/>
    <n v="0"/>
    <n v="0"/>
    <x v="1"/>
    <n v="0.05"/>
    <x v="2"/>
    <n v="0.1"/>
    <x v="1"/>
    <x v="2"/>
    <x v="2"/>
    <m/>
    <m/>
    <m/>
    <m/>
    <m/>
    <m/>
    <m/>
    <m/>
    <m/>
    <m/>
    <m/>
    <m/>
    <m/>
    <m/>
    <m/>
    <m/>
    <m/>
    <m/>
    <m/>
    <m/>
    <m/>
    <m/>
    <m/>
    <m/>
    <m/>
    <m/>
    <m/>
    <m/>
    <m/>
    <m/>
    <m/>
    <m/>
    <m/>
    <m/>
    <m/>
    <m/>
    <m/>
    <m/>
    <m/>
    <m/>
    <m/>
    <m/>
    <m/>
    <m/>
    <m/>
    <m/>
    <m/>
    <m/>
    <m/>
    <m/>
    <m/>
    <m/>
    <m/>
  </r>
  <r>
    <n v="27"/>
    <x v="1"/>
    <s v="Travel_Frequently"/>
    <n v="1242"/>
    <x v="0"/>
    <n v="20"/>
    <n v="3"/>
    <s v="Life Sciences"/>
    <n v="1"/>
    <n v="293"/>
    <n v="4"/>
    <x v="0"/>
    <n v="90"/>
    <n v="3"/>
    <x v="0"/>
    <x v="0"/>
    <n v="3"/>
    <s v="Single"/>
    <n v="9981"/>
    <n v="12916"/>
    <n v="1"/>
    <s v="Y"/>
    <x v="1"/>
    <n v="14"/>
    <n v="3"/>
    <n v="4"/>
    <n v="80"/>
    <n v="0"/>
    <n v="7"/>
    <n v="2"/>
    <n v="3"/>
    <n v="7"/>
    <n v="7"/>
    <n v="0"/>
    <n v="7"/>
    <n v="0"/>
    <n v="0"/>
    <n v="0"/>
    <n v="0"/>
    <n v="0"/>
    <x v="0"/>
    <n v="0"/>
    <x v="2"/>
    <n v="0"/>
    <x v="1"/>
    <x v="0"/>
    <x v="2"/>
    <m/>
    <m/>
    <m/>
    <m/>
    <m/>
    <m/>
    <m/>
    <m/>
    <m/>
    <m/>
    <m/>
    <m/>
    <m/>
    <m/>
    <m/>
    <m/>
    <m/>
    <m/>
    <m/>
    <m/>
    <m/>
    <m/>
    <m/>
    <m/>
    <m/>
    <m/>
    <m/>
    <m/>
    <m/>
    <m/>
    <m/>
    <m/>
    <m/>
    <m/>
    <m/>
    <m/>
    <m/>
    <m/>
    <m/>
    <m/>
    <m/>
    <m/>
    <m/>
    <m/>
    <m/>
    <m/>
    <m/>
    <m/>
    <m/>
    <m/>
    <m/>
    <m/>
    <m/>
  </r>
  <r>
    <n v="51"/>
    <x v="1"/>
    <s v="Travel_Rarely"/>
    <n v="1469"/>
    <x v="1"/>
    <n v="8"/>
    <n v="4"/>
    <s v="Life Sciences"/>
    <n v="1"/>
    <n v="296"/>
    <n v="2"/>
    <x v="1"/>
    <n v="81"/>
    <n v="2"/>
    <x v="2"/>
    <x v="7"/>
    <n v="2"/>
    <s v="Married"/>
    <n v="12490"/>
    <n v="15736"/>
    <n v="5"/>
    <s v="Y"/>
    <x v="1"/>
    <n v="16"/>
    <n v="3"/>
    <n v="4"/>
    <n v="80"/>
    <n v="2"/>
    <n v="16"/>
    <n v="5"/>
    <n v="1"/>
    <n v="10"/>
    <n v="9"/>
    <n v="4"/>
    <n v="7"/>
    <n v="0"/>
    <n v="1"/>
    <n v="1"/>
    <n v="0"/>
    <n v="1"/>
    <x v="0"/>
    <n v="0.65"/>
    <x v="1"/>
    <n v="0.5"/>
    <x v="2"/>
    <x v="1"/>
    <x v="2"/>
    <m/>
    <m/>
    <m/>
    <m/>
    <m/>
    <m/>
    <m/>
    <m/>
    <m/>
    <m/>
    <m/>
    <m/>
    <m/>
    <m/>
    <m/>
    <m/>
    <m/>
    <m/>
    <m/>
    <m/>
    <m/>
    <m/>
    <m/>
    <m/>
    <m/>
    <m/>
    <m/>
    <m/>
    <m/>
    <m/>
    <m/>
    <m/>
    <m/>
    <m/>
    <m/>
    <m/>
    <m/>
    <m/>
    <m/>
    <m/>
    <m/>
    <m/>
    <m/>
    <m/>
    <m/>
    <m/>
    <m/>
    <m/>
    <m/>
    <m/>
    <m/>
    <m/>
    <m/>
  </r>
  <r>
    <n v="30"/>
    <x v="0"/>
    <s v="Travel_Rarely"/>
    <n v="1005"/>
    <x v="1"/>
    <n v="3"/>
    <n v="3"/>
    <s v="Technical Degree"/>
    <n v="1"/>
    <n v="297"/>
    <n v="4"/>
    <x v="0"/>
    <n v="88"/>
    <n v="3"/>
    <x v="1"/>
    <x v="1"/>
    <n v="1"/>
    <s v="Single"/>
    <n v="2657"/>
    <n v="8556"/>
    <n v="5"/>
    <s v="Y"/>
    <x v="0"/>
    <n v="11"/>
    <n v="3"/>
    <n v="3"/>
    <n v="80"/>
    <n v="0"/>
    <n v="8"/>
    <n v="5"/>
    <n v="3"/>
    <n v="5"/>
    <n v="2"/>
    <n v="0"/>
    <n v="4"/>
    <n v="1"/>
    <n v="1"/>
    <n v="0"/>
    <n v="1"/>
    <n v="0"/>
    <x v="0"/>
    <n v="0.55000000000000004"/>
    <x v="0"/>
    <n v="0.6"/>
    <x v="2"/>
    <x v="0"/>
    <x v="1"/>
    <m/>
    <m/>
    <m/>
    <m/>
    <m/>
    <m/>
    <m/>
    <m/>
    <m/>
    <m/>
    <m/>
    <m/>
    <m/>
    <m/>
    <m/>
    <m/>
    <m/>
    <m/>
    <m/>
    <m/>
    <m/>
    <m/>
    <m/>
    <m/>
    <m/>
    <m/>
    <m/>
    <m/>
    <m/>
    <m/>
    <m/>
    <m/>
    <m/>
    <m/>
    <m/>
    <m/>
    <m/>
    <m/>
    <m/>
    <m/>
    <m/>
    <m/>
    <m/>
    <m/>
    <m/>
    <m/>
    <m/>
    <m/>
    <m/>
    <m/>
    <m/>
    <m/>
    <m/>
  </r>
  <r>
    <n v="41"/>
    <x v="1"/>
    <s v="Travel_Rarely"/>
    <n v="896"/>
    <x v="0"/>
    <n v="6"/>
    <n v="3"/>
    <s v="Life Sciences"/>
    <n v="1"/>
    <n v="298"/>
    <n v="4"/>
    <x v="0"/>
    <n v="75"/>
    <n v="3"/>
    <x v="2"/>
    <x v="5"/>
    <n v="4"/>
    <s v="Single"/>
    <n v="13591"/>
    <n v="14674"/>
    <n v="3"/>
    <s v="Y"/>
    <x v="0"/>
    <n v="18"/>
    <n v="3"/>
    <n v="3"/>
    <n v="80"/>
    <n v="0"/>
    <n v="16"/>
    <n v="3"/>
    <n v="3"/>
    <n v="1"/>
    <n v="0"/>
    <n v="0"/>
    <n v="0"/>
    <n v="1"/>
    <n v="0"/>
    <n v="0"/>
    <n v="0"/>
    <n v="0"/>
    <x v="0"/>
    <n v="0.15"/>
    <x v="2"/>
    <n v="0.4"/>
    <x v="2"/>
    <x v="0"/>
    <x v="2"/>
    <m/>
    <m/>
    <m/>
    <m/>
    <m/>
    <m/>
    <m/>
    <m/>
    <m/>
    <m/>
    <m/>
    <m/>
    <m/>
    <m/>
    <m/>
    <m/>
    <m/>
    <m/>
    <m/>
    <m/>
    <m/>
    <m/>
    <m/>
    <m/>
    <m/>
    <m/>
    <m/>
    <m/>
    <m/>
    <m/>
    <m/>
    <m/>
    <m/>
    <m/>
    <m/>
    <m/>
    <m/>
    <m/>
    <m/>
    <m/>
    <m/>
    <m/>
    <m/>
    <m/>
    <m/>
    <m/>
    <m/>
    <m/>
    <m/>
    <m/>
    <m/>
    <m/>
    <m/>
  </r>
  <r>
    <n v="30"/>
    <x v="0"/>
    <s v="Travel_Frequently"/>
    <n v="334"/>
    <x v="0"/>
    <n v="26"/>
    <n v="4"/>
    <s v="Marketing"/>
    <n v="1"/>
    <n v="299"/>
    <n v="3"/>
    <x v="0"/>
    <n v="52"/>
    <n v="2"/>
    <x v="0"/>
    <x v="0"/>
    <n v="1"/>
    <s v="Single"/>
    <n v="6696"/>
    <n v="22967"/>
    <n v="5"/>
    <s v="Y"/>
    <x v="1"/>
    <n v="15"/>
    <n v="3"/>
    <n v="3"/>
    <n v="80"/>
    <n v="0"/>
    <n v="9"/>
    <n v="5"/>
    <n v="2"/>
    <n v="6"/>
    <n v="3"/>
    <n v="0"/>
    <n v="1"/>
    <n v="0"/>
    <n v="1"/>
    <n v="1"/>
    <n v="0"/>
    <n v="0"/>
    <x v="0"/>
    <n v="0.45"/>
    <x v="0"/>
    <n v="0.5"/>
    <x v="2"/>
    <x v="0"/>
    <x v="0"/>
    <m/>
    <m/>
    <m/>
    <m/>
    <m/>
    <m/>
    <m/>
    <m/>
    <m/>
    <m/>
    <m/>
    <m/>
    <m/>
    <m/>
    <m/>
    <m/>
    <m/>
    <m/>
    <m/>
    <m/>
    <m/>
    <m/>
    <m/>
    <m/>
    <m/>
    <m/>
    <m/>
    <m/>
    <m/>
    <m/>
    <m/>
    <m/>
    <m/>
    <m/>
    <m/>
    <m/>
    <m/>
    <m/>
    <m/>
    <m/>
    <m/>
    <m/>
    <m/>
    <m/>
    <m/>
    <m/>
    <m/>
    <m/>
    <m/>
    <m/>
    <m/>
    <m/>
    <m/>
  </r>
  <r>
    <n v="29"/>
    <x v="0"/>
    <s v="Travel_Rarely"/>
    <n v="992"/>
    <x v="1"/>
    <n v="1"/>
    <n v="3"/>
    <s v="Technical Degree"/>
    <n v="1"/>
    <n v="300"/>
    <n v="3"/>
    <x v="1"/>
    <n v="85"/>
    <n v="3"/>
    <x v="1"/>
    <x v="1"/>
    <n v="3"/>
    <s v="Single"/>
    <n v="2058"/>
    <n v="19757"/>
    <n v="0"/>
    <s v="Y"/>
    <x v="1"/>
    <n v="14"/>
    <n v="3"/>
    <n v="4"/>
    <n v="80"/>
    <n v="0"/>
    <n v="7"/>
    <n v="1"/>
    <n v="2"/>
    <n v="6"/>
    <n v="2"/>
    <n v="1"/>
    <n v="5"/>
    <n v="0"/>
    <n v="0"/>
    <n v="1"/>
    <n v="1"/>
    <n v="0"/>
    <x v="0"/>
    <n v="0.35"/>
    <x v="0"/>
    <n v="0.3"/>
    <x v="1"/>
    <x v="0"/>
    <x v="1"/>
    <m/>
    <m/>
    <m/>
    <m/>
    <m/>
    <m/>
    <m/>
    <m/>
    <m/>
    <m/>
    <m/>
    <m/>
    <m/>
    <m/>
    <m/>
    <m/>
    <m/>
    <m/>
    <m/>
    <m/>
    <m/>
    <m/>
    <m/>
    <m/>
    <m/>
    <m/>
    <m/>
    <m/>
    <m/>
    <m/>
    <m/>
    <m/>
    <m/>
    <m/>
    <m/>
    <m/>
    <m/>
    <m/>
    <m/>
    <m/>
    <m/>
    <m/>
    <m/>
    <m/>
    <m/>
    <m/>
    <m/>
    <m/>
    <m/>
    <m/>
    <m/>
    <m/>
    <m/>
  </r>
  <r>
    <n v="45"/>
    <x v="1"/>
    <s v="Non-Travel"/>
    <n v="1052"/>
    <x v="0"/>
    <n v="6"/>
    <n v="3"/>
    <s v="Medical"/>
    <n v="1"/>
    <n v="302"/>
    <n v="4"/>
    <x v="0"/>
    <n v="57"/>
    <n v="2"/>
    <x v="2"/>
    <x v="0"/>
    <n v="4"/>
    <s v="Single"/>
    <n v="8865"/>
    <n v="16840"/>
    <n v="6"/>
    <s v="Y"/>
    <x v="1"/>
    <n v="12"/>
    <n v="3"/>
    <n v="4"/>
    <n v="80"/>
    <n v="0"/>
    <n v="23"/>
    <n v="2"/>
    <n v="3"/>
    <n v="19"/>
    <n v="7"/>
    <n v="12"/>
    <n v="8"/>
    <n v="0"/>
    <n v="0"/>
    <n v="0"/>
    <n v="0"/>
    <n v="0"/>
    <x v="1"/>
    <n v="0.05"/>
    <x v="1"/>
    <n v="0.1"/>
    <x v="1"/>
    <x v="2"/>
    <x v="2"/>
    <m/>
    <m/>
    <m/>
    <m/>
    <m/>
    <m/>
    <m/>
    <m/>
    <m/>
    <m/>
    <m/>
    <m/>
    <m/>
    <m/>
    <m/>
    <m/>
    <m/>
    <m/>
    <m/>
    <m/>
    <m/>
    <m/>
    <m/>
    <m/>
    <m/>
    <m/>
    <m/>
    <m/>
    <m/>
    <m/>
    <m/>
    <m/>
    <m/>
    <m/>
    <m/>
    <m/>
    <m/>
    <m/>
    <m/>
    <m/>
    <m/>
    <m/>
    <m/>
    <m/>
    <m/>
    <m/>
    <m/>
    <m/>
    <m/>
    <m/>
    <m/>
    <m/>
    <m/>
  </r>
  <r>
    <n v="54"/>
    <x v="1"/>
    <s v="Travel_Rarely"/>
    <n v="1147"/>
    <x v="0"/>
    <n v="3"/>
    <n v="3"/>
    <s v="Marketing"/>
    <n v="1"/>
    <n v="303"/>
    <n v="4"/>
    <x v="0"/>
    <n v="52"/>
    <n v="3"/>
    <x v="0"/>
    <x v="0"/>
    <n v="1"/>
    <s v="Married"/>
    <n v="5940"/>
    <n v="17011"/>
    <n v="2"/>
    <s v="Y"/>
    <x v="1"/>
    <n v="14"/>
    <n v="3"/>
    <n v="4"/>
    <n v="80"/>
    <n v="1"/>
    <n v="16"/>
    <n v="4"/>
    <n v="3"/>
    <n v="6"/>
    <n v="2"/>
    <n v="0"/>
    <n v="5"/>
    <n v="0"/>
    <n v="1"/>
    <n v="0"/>
    <n v="1"/>
    <n v="0"/>
    <x v="0"/>
    <n v="0.4"/>
    <x v="1"/>
    <n v="0.2"/>
    <x v="1"/>
    <x v="0"/>
    <x v="0"/>
    <m/>
    <m/>
    <m/>
    <m/>
    <m/>
    <m/>
    <m/>
    <m/>
    <m/>
    <m/>
    <m/>
    <m/>
    <m/>
    <m/>
    <m/>
    <m/>
    <m/>
    <m/>
    <m/>
    <m/>
    <m/>
    <m/>
    <m/>
    <m/>
    <m/>
    <m/>
    <m/>
    <m/>
    <m/>
    <m/>
    <m/>
    <m/>
    <m/>
    <m/>
    <m/>
    <m/>
    <m/>
    <m/>
    <m/>
    <m/>
    <m/>
    <m/>
    <m/>
    <m/>
    <m/>
    <m/>
    <m/>
    <m/>
    <m/>
    <m/>
    <m/>
    <m/>
    <m/>
  </r>
  <r>
    <n v="36"/>
    <x v="1"/>
    <s v="Travel_Rarely"/>
    <n v="1396"/>
    <x v="1"/>
    <n v="5"/>
    <n v="2"/>
    <s v="Life Sciences"/>
    <n v="1"/>
    <n v="304"/>
    <n v="4"/>
    <x v="1"/>
    <n v="62"/>
    <n v="3"/>
    <x v="0"/>
    <x v="2"/>
    <n v="2"/>
    <s v="Single"/>
    <n v="5914"/>
    <n v="9945"/>
    <n v="8"/>
    <s v="Y"/>
    <x v="1"/>
    <n v="16"/>
    <n v="3"/>
    <n v="4"/>
    <n v="80"/>
    <n v="0"/>
    <n v="16"/>
    <n v="3"/>
    <n v="4"/>
    <n v="13"/>
    <n v="11"/>
    <n v="3"/>
    <n v="7"/>
    <n v="0"/>
    <n v="1"/>
    <n v="0"/>
    <n v="1"/>
    <n v="0"/>
    <x v="0"/>
    <n v="0.4"/>
    <x v="0"/>
    <n v="0.2"/>
    <x v="1"/>
    <x v="1"/>
    <x v="0"/>
    <m/>
    <m/>
    <m/>
    <m/>
    <m/>
    <m/>
    <m/>
    <m/>
    <m/>
    <m/>
    <m/>
    <m/>
    <m/>
    <m/>
    <m/>
    <m/>
    <m/>
    <m/>
    <m/>
    <m/>
    <m/>
    <m/>
    <m/>
    <m/>
    <m/>
    <m/>
    <m/>
    <m/>
    <m/>
    <m/>
    <m/>
    <m/>
    <m/>
    <m/>
    <m/>
    <m/>
    <m/>
    <m/>
    <m/>
    <m/>
    <m/>
    <m/>
    <m/>
    <m/>
    <m/>
    <m/>
    <m/>
    <m/>
    <m/>
    <m/>
    <m/>
    <m/>
    <m/>
  </r>
  <r>
    <n v="33"/>
    <x v="1"/>
    <s v="Travel_Rarely"/>
    <n v="147"/>
    <x v="1"/>
    <n v="4"/>
    <n v="4"/>
    <s v="Medical"/>
    <n v="1"/>
    <n v="305"/>
    <n v="3"/>
    <x v="0"/>
    <n v="47"/>
    <n v="2"/>
    <x v="1"/>
    <x v="1"/>
    <n v="2"/>
    <s v="Married"/>
    <n v="2622"/>
    <n v="13248"/>
    <n v="6"/>
    <s v="Y"/>
    <x v="1"/>
    <n v="21"/>
    <n v="4"/>
    <n v="4"/>
    <n v="80"/>
    <n v="0"/>
    <n v="7"/>
    <n v="3"/>
    <n v="3"/>
    <n v="3"/>
    <n v="2"/>
    <n v="1"/>
    <n v="1"/>
    <n v="0"/>
    <n v="1"/>
    <n v="0"/>
    <n v="1"/>
    <n v="0"/>
    <x v="0"/>
    <n v="0.4"/>
    <x v="0"/>
    <n v="0.2"/>
    <x v="1"/>
    <x v="0"/>
    <x v="1"/>
    <m/>
    <m/>
    <m/>
    <m/>
    <m/>
    <m/>
    <m/>
    <m/>
    <m/>
    <m/>
    <m/>
    <m/>
    <m/>
    <m/>
    <m/>
    <m/>
    <m/>
    <m/>
    <m/>
    <m/>
    <m/>
    <m/>
    <m/>
    <m/>
    <m/>
    <m/>
    <m/>
    <m/>
    <m/>
    <m/>
    <m/>
    <m/>
    <m/>
    <m/>
    <m/>
    <m/>
    <m/>
    <m/>
    <m/>
    <m/>
    <m/>
    <m/>
    <m/>
    <m/>
    <m/>
    <m/>
    <m/>
    <m/>
    <m/>
    <m/>
    <m/>
    <m/>
    <m/>
  </r>
  <r>
    <n v="37"/>
    <x v="1"/>
    <s v="Travel_Frequently"/>
    <n v="663"/>
    <x v="1"/>
    <n v="11"/>
    <n v="3"/>
    <s v="Other"/>
    <n v="1"/>
    <n v="306"/>
    <n v="2"/>
    <x v="1"/>
    <n v="47"/>
    <n v="3"/>
    <x v="2"/>
    <x v="7"/>
    <n v="4"/>
    <s v="Divorced"/>
    <n v="12185"/>
    <n v="10056"/>
    <n v="1"/>
    <s v="Y"/>
    <x v="0"/>
    <n v="14"/>
    <n v="3"/>
    <n v="3"/>
    <n v="80"/>
    <n v="3"/>
    <n v="10"/>
    <n v="1"/>
    <n v="3"/>
    <n v="10"/>
    <n v="8"/>
    <n v="0"/>
    <n v="7"/>
    <n v="1"/>
    <n v="0"/>
    <n v="0"/>
    <n v="0"/>
    <n v="1"/>
    <x v="0"/>
    <n v="0.35"/>
    <x v="0"/>
    <n v="0.4"/>
    <x v="2"/>
    <x v="0"/>
    <x v="2"/>
    <m/>
    <m/>
    <m/>
    <m/>
    <m/>
    <m/>
    <m/>
    <m/>
    <m/>
    <m/>
    <m/>
    <m/>
    <m/>
    <m/>
    <m/>
    <m/>
    <m/>
    <m/>
    <m/>
    <m/>
    <m/>
    <m/>
    <m/>
    <m/>
    <m/>
    <m/>
    <m/>
    <m/>
    <m/>
    <m/>
    <m/>
    <m/>
    <m/>
    <m/>
    <m/>
    <m/>
    <m/>
    <m/>
    <m/>
    <m/>
    <m/>
    <m/>
    <m/>
    <m/>
    <m/>
    <m/>
    <m/>
    <m/>
    <m/>
    <m/>
    <m/>
    <m/>
    <m/>
  </r>
  <r>
    <n v="38"/>
    <x v="1"/>
    <s v="Travel_Rarely"/>
    <n v="119"/>
    <x v="0"/>
    <n v="3"/>
    <n v="3"/>
    <s v="Life Sciences"/>
    <n v="1"/>
    <n v="307"/>
    <n v="1"/>
    <x v="1"/>
    <n v="76"/>
    <n v="3"/>
    <x v="2"/>
    <x v="0"/>
    <n v="3"/>
    <s v="Divorced"/>
    <n v="10609"/>
    <n v="9647"/>
    <n v="0"/>
    <s v="Y"/>
    <x v="1"/>
    <n v="12"/>
    <n v="3"/>
    <n v="3"/>
    <n v="80"/>
    <n v="2"/>
    <n v="17"/>
    <n v="6"/>
    <n v="2"/>
    <n v="16"/>
    <n v="10"/>
    <n v="5"/>
    <n v="13"/>
    <n v="0"/>
    <n v="0"/>
    <n v="1"/>
    <n v="0"/>
    <n v="1"/>
    <x v="1"/>
    <n v="0.45"/>
    <x v="0"/>
    <n v="0.4"/>
    <x v="2"/>
    <x v="2"/>
    <x v="2"/>
    <m/>
    <m/>
    <m/>
    <m/>
    <m/>
    <m/>
    <m/>
    <m/>
    <m/>
    <m/>
    <m/>
    <m/>
    <m/>
    <m/>
    <m/>
    <m/>
    <m/>
    <m/>
    <m/>
    <m/>
    <m/>
    <m/>
    <m/>
    <m/>
    <m/>
    <m/>
    <m/>
    <m/>
    <m/>
    <m/>
    <m/>
    <m/>
    <m/>
    <m/>
    <m/>
    <m/>
    <m/>
    <m/>
    <m/>
    <m/>
    <m/>
    <m/>
    <m/>
    <m/>
    <m/>
    <m/>
    <m/>
    <m/>
    <m/>
    <m/>
    <m/>
    <m/>
    <m/>
  </r>
  <r>
    <n v="31"/>
    <x v="1"/>
    <s v="Non-Travel"/>
    <n v="979"/>
    <x v="1"/>
    <n v="1"/>
    <n v="4"/>
    <s v="Medical"/>
    <n v="1"/>
    <n v="308"/>
    <n v="3"/>
    <x v="1"/>
    <n v="90"/>
    <n v="1"/>
    <x v="0"/>
    <x v="3"/>
    <n v="3"/>
    <s v="Married"/>
    <n v="4345"/>
    <n v="4381"/>
    <n v="0"/>
    <s v="Y"/>
    <x v="1"/>
    <n v="12"/>
    <n v="3"/>
    <n v="4"/>
    <n v="80"/>
    <n v="1"/>
    <n v="6"/>
    <n v="2"/>
    <n v="3"/>
    <n v="5"/>
    <n v="4"/>
    <n v="1"/>
    <n v="4"/>
    <n v="0"/>
    <n v="0"/>
    <n v="0"/>
    <n v="1"/>
    <n v="0"/>
    <x v="0"/>
    <n v="0.15"/>
    <x v="2"/>
    <n v="0"/>
    <x v="1"/>
    <x v="0"/>
    <x v="0"/>
    <m/>
    <m/>
    <m/>
    <m/>
    <m/>
    <m/>
    <m/>
    <m/>
    <m/>
    <m/>
    <m/>
    <m/>
    <m/>
    <m/>
    <m/>
    <m/>
    <m/>
    <m/>
    <m/>
    <m/>
    <m/>
    <m/>
    <m/>
    <m/>
    <m/>
    <m/>
    <m/>
    <m/>
    <m/>
    <m/>
    <m/>
    <m/>
    <m/>
    <m/>
    <m/>
    <m/>
    <m/>
    <m/>
    <m/>
    <m/>
    <m/>
    <m/>
    <m/>
    <m/>
    <m/>
    <m/>
    <m/>
    <m/>
    <m/>
    <m/>
    <m/>
    <m/>
    <m/>
  </r>
  <r>
    <n v="59"/>
    <x v="1"/>
    <s v="Travel_Rarely"/>
    <n v="142"/>
    <x v="1"/>
    <n v="3"/>
    <n v="3"/>
    <s v="Life Sciences"/>
    <n v="1"/>
    <n v="309"/>
    <n v="3"/>
    <x v="1"/>
    <n v="70"/>
    <n v="2"/>
    <x v="1"/>
    <x v="1"/>
    <n v="4"/>
    <s v="Married"/>
    <n v="2177"/>
    <n v="8456"/>
    <n v="3"/>
    <s v="Y"/>
    <x v="1"/>
    <n v="17"/>
    <n v="3"/>
    <n v="1"/>
    <n v="80"/>
    <n v="1"/>
    <n v="7"/>
    <n v="6"/>
    <n v="3"/>
    <n v="1"/>
    <n v="0"/>
    <n v="0"/>
    <n v="0"/>
    <n v="0"/>
    <n v="0"/>
    <n v="0"/>
    <n v="1"/>
    <n v="0"/>
    <x v="0"/>
    <n v="0.15"/>
    <x v="1"/>
    <n v="0"/>
    <x v="1"/>
    <x v="0"/>
    <x v="1"/>
    <m/>
    <m/>
    <m/>
    <m/>
    <m/>
    <m/>
    <m/>
    <m/>
    <m/>
    <m/>
    <m/>
    <m/>
    <m/>
    <m/>
    <m/>
    <m/>
    <m/>
    <m/>
    <m/>
    <m/>
    <m/>
    <m/>
    <m/>
    <m/>
    <m/>
    <m/>
    <m/>
    <m/>
    <m/>
    <m/>
    <m/>
    <m/>
    <m/>
    <m/>
    <m/>
    <m/>
    <m/>
    <m/>
    <m/>
    <m/>
    <m/>
    <m/>
    <m/>
    <m/>
    <m/>
    <m/>
    <m/>
    <m/>
    <m/>
    <m/>
    <m/>
    <m/>
    <m/>
  </r>
  <r>
    <n v="37"/>
    <x v="1"/>
    <s v="Travel_Frequently"/>
    <n v="319"/>
    <x v="0"/>
    <n v="4"/>
    <n v="4"/>
    <s v="Marketing"/>
    <n v="1"/>
    <n v="311"/>
    <n v="1"/>
    <x v="1"/>
    <n v="41"/>
    <n v="3"/>
    <x v="1"/>
    <x v="6"/>
    <n v="4"/>
    <s v="Divorced"/>
    <n v="2793"/>
    <n v="2539"/>
    <n v="4"/>
    <s v="Y"/>
    <x v="1"/>
    <n v="17"/>
    <n v="3"/>
    <n v="3"/>
    <n v="80"/>
    <n v="1"/>
    <n v="13"/>
    <n v="2"/>
    <n v="3"/>
    <n v="9"/>
    <n v="8"/>
    <n v="5"/>
    <n v="8"/>
    <n v="0"/>
    <n v="0"/>
    <n v="0"/>
    <n v="1"/>
    <n v="1"/>
    <x v="1"/>
    <n v="0.4"/>
    <x v="0"/>
    <n v="0.1"/>
    <x v="1"/>
    <x v="2"/>
    <x v="1"/>
    <m/>
    <m/>
    <m/>
    <m/>
    <m/>
    <m/>
    <m/>
    <m/>
    <m/>
    <m/>
    <m/>
    <m/>
    <m/>
    <m/>
    <m/>
    <m/>
    <m/>
    <m/>
    <m/>
    <m/>
    <m/>
    <m/>
    <m/>
    <m/>
    <m/>
    <m/>
    <m/>
    <m/>
    <m/>
    <m/>
    <m/>
    <m/>
    <m/>
    <m/>
    <m/>
    <m/>
    <m/>
    <m/>
    <m/>
    <m/>
    <m/>
    <m/>
    <m/>
    <m/>
    <m/>
    <m/>
    <m/>
    <m/>
    <m/>
    <m/>
    <m/>
    <m/>
    <m/>
  </r>
  <r>
    <n v="29"/>
    <x v="1"/>
    <s v="Travel_Frequently"/>
    <n v="1413"/>
    <x v="0"/>
    <n v="1"/>
    <n v="1"/>
    <s v="Medical"/>
    <n v="1"/>
    <n v="312"/>
    <n v="2"/>
    <x v="0"/>
    <n v="42"/>
    <n v="3"/>
    <x v="2"/>
    <x v="0"/>
    <n v="4"/>
    <s v="Married"/>
    <n v="7918"/>
    <n v="6599"/>
    <n v="1"/>
    <s v="Y"/>
    <x v="1"/>
    <n v="14"/>
    <n v="3"/>
    <n v="4"/>
    <n v="80"/>
    <n v="1"/>
    <n v="11"/>
    <n v="5"/>
    <n v="3"/>
    <n v="11"/>
    <n v="10"/>
    <n v="4"/>
    <n v="1"/>
    <n v="0"/>
    <n v="0"/>
    <n v="0"/>
    <n v="0"/>
    <n v="1"/>
    <x v="0"/>
    <n v="0.2"/>
    <x v="2"/>
    <n v="0"/>
    <x v="1"/>
    <x v="1"/>
    <x v="0"/>
    <m/>
    <m/>
    <m/>
    <m/>
    <m/>
    <m/>
    <m/>
    <m/>
    <m/>
    <m/>
    <m/>
    <m/>
    <m/>
    <m/>
    <m/>
    <m/>
    <m/>
    <m/>
    <m/>
    <m/>
    <m/>
    <m/>
    <m/>
    <m/>
    <m/>
    <m/>
    <m/>
    <m/>
    <m/>
    <m/>
    <m/>
    <m/>
    <m/>
    <m/>
    <m/>
    <m/>
    <m/>
    <m/>
    <m/>
    <m/>
    <m/>
    <m/>
    <m/>
    <m/>
    <m/>
    <m/>
    <m/>
    <m/>
    <m/>
    <m/>
    <m/>
    <m/>
    <m/>
  </r>
  <r>
    <n v="35"/>
    <x v="1"/>
    <s v="Travel_Frequently"/>
    <n v="944"/>
    <x v="0"/>
    <n v="1"/>
    <n v="3"/>
    <s v="Marketing"/>
    <n v="1"/>
    <n v="314"/>
    <n v="3"/>
    <x v="0"/>
    <n v="92"/>
    <n v="3"/>
    <x v="2"/>
    <x v="0"/>
    <n v="3"/>
    <s v="Single"/>
    <n v="8789"/>
    <n v="9096"/>
    <n v="1"/>
    <s v="Y"/>
    <x v="1"/>
    <n v="14"/>
    <n v="3"/>
    <n v="1"/>
    <n v="80"/>
    <n v="0"/>
    <n v="10"/>
    <n v="3"/>
    <n v="4"/>
    <n v="10"/>
    <n v="7"/>
    <n v="0"/>
    <n v="8"/>
    <n v="0"/>
    <n v="0"/>
    <n v="0"/>
    <n v="0"/>
    <n v="0"/>
    <x v="0"/>
    <n v="0"/>
    <x v="2"/>
    <n v="0"/>
    <x v="1"/>
    <x v="0"/>
    <x v="2"/>
    <m/>
    <m/>
    <m/>
    <m/>
    <m/>
    <m/>
    <m/>
    <m/>
    <m/>
    <m/>
    <m/>
    <m/>
    <m/>
    <m/>
    <m/>
    <m/>
    <m/>
    <m/>
    <m/>
    <m/>
    <m/>
    <m/>
    <m/>
    <m/>
    <m/>
    <m/>
    <m/>
    <m/>
    <m/>
    <m/>
    <m/>
    <m/>
    <m/>
    <m/>
    <m/>
    <m/>
    <m/>
    <m/>
    <m/>
    <m/>
    <m/>
    <m/>
    <m/>
    <m/>
    <m/>
    <m/>
    <m/>
    <m/>
    <m/>
    <m/>
    <m/>
    <m/>
    <m/>
  </r>
  <r>
    <n v="29"/>
    <x v="0"/>
    <s v="Travel_Rarely"/>
    <n v="896"/>
    <x v="1"/>
    <n v="18"/>
    <n v="1"/>
    <s v="Medical"/>
    <n v="1"/>
    <n v="315"/>
    <n v="3"/>
    <x v="1"/>
    <n v="86"/>
    <n v="2"/>
    <x v="1"/>
    <x v="1"/>
    <n v="4"/>
    <s v="Single"/>
    <n v="2389"/>
    <n v="14961"/>
    <n v="1"/>
    <s v="Y"/>
    <x v="0"/>
    <n v="13"/>
    <n v="3"/>
    <n v="3"/>
    <n v="80"/>
    <n v="0"/>
    <n v="4"/>
    <n v="3"/>
    <n v="2"/>
    <n v="4"/>
    <n v="3"/>
    <n v="0"/>
    <n v="1"/>
    <n v="1"/>
    <n v="0"/>
    <n v="1"/>
    <n v="1"/>
    <n v="0"/>
    <x v="0"/>
    <n v="0.5"/>
    <x v="0"/>
    <n v="0.7"/>
    <x v="0"/>
    <x v="0"/>
    <x v="1"/>
    <m/>
    <m/>
    <m/>
    <m/>
    <m/>
    <m/>
    <m/>
    <m/>
    <m/>
    <m/>
    <m/>
    <m/>
    <m/>
    <m/>
    <m/>
    <m/>
    <m/>
    <m/>
    <m/>
    <m/>
    <m/>
    <m/>
    <m/>
    <m/>
    <m/>
    <m/>
    <m/>
    <m/>
    <m/>
    <m/>
    <m/>
    <m/>
    <m/>
    <m/>
    <m/>
    <m/>
    <m/>
    <m/>
    <m/>
    <m/>
    <m/>
    <m/>
    <m/>
    <m/>
    <m/>
    <m/>
    <m/>
    <m/>
    <m/>
    <m/>
    <m/>
    <m/>
    <m/>
  </r>
  <r>
    <n v="52"/>
    <x v="1"/>
    <s v="Travel_Rarely"/>
    <n v="1323"/>
    <x v="1"/>
    <n v="2"/>
    <n v="3"/>
    <s v="Life Sciences"/>
    <n v="1"/>
    <n v="316"/>
    <n v="3"/>
    <x v="0"/>
    <n v="89"/>
    <n v="2"/>
    <x v="1"/>
    <x v="2"/>
    <n v="4"/>
    <s v="Single"/>
    <n v="3212"/>
    <n v="3300"/>
    <n v="7"/>
    <s v="Y"/>
    <x v="1"/>
    <n v="15"/>
    <n v="3"/>
    <n v="2"/>
    <n v="80"/>
    <n v="0"/>
    <n v="6"/>
    <n v="3"/>
    <n v="2"/>
    <n v="2"/>
    <n v="2"/>
    <n v="2"/>
    <n v="2"/>
    <n v="0"/>
    <n v="0"/>
    <n v="1"/>
    <n v="1"/>
    <n v="0"/>
    <x v="0"/>
    <n v="0.35"/>
    <x v="1"/>
    <n v="0.3"/>
    <x v="1"/>
    <x v="0"/>
    <x v="1"/>
    <m/>
    <m/>
    <m/>
    <m/>
    <m/>
    <m/>
    <m/>
    <m/>
    <m/>
    <m/>
    <m/>
    <m/>
    <m/>
    <m/>
    <m/>
    <m/>
    <m/>
    <m/>
    <m/>
    <m/>
    <m/>
    <m/>
    <m/>
    <m/>
    <m/>
    <m/>
    <m/>
    <m/>
    <m/>
    <m/>
    <m/>
    <m/>
    <m/>
    <m/>
    <m/>
    <m/>
    <m/>
    <m/>
    <m/>
    <m/>
    <m/>
    <m/>
    <m/>
    <m/>
    <m/>
    <m/>
    <m/>
    <m/>
    <m/>
    <m/>
    <m/>
    <m/>
    <m/>
  </r>
  <r>
    <n v="42"/>
    <x v="1"/>
    <s v="Travel_Rarely"/>
    <n v="532"/>
    <x v="1"/>
    <n v="4"/>
    <n v="2"/>
    <s v="Technical Degree"/>
    <n v="1"/>
    <n v="319"/>
    <n v="3"/>
    <x v="1"/>
    <n v="58"/>
    <n v="3"/>
    <x v="4"/>
    <x v="5"/>
    <n v="4"/>
    <s v="Married"/>
    <n v="19232"/>
    <n v="4933"/>
    <n v="1"/>
    <s v="Y"/>
    <x v="1"/>
    <n v="11"/>
    <n v="3"/>
    <n v="4"/>
    <n v="80"/>
    <n v="0"/>
    <n v="22"/>
    <n v="3"/>
    <n v="3"/>
    <n v="22"/>
    <n v="17"/>
    <n v="11"/>
    <n v="15"/>
    <n v="0"/>
    <n v="0"/>
    <n v="0"/>
    <n v="0"/>
    <n v="0"/>
    <x v="1"/>
    <n v="0.05"/>
    <x v="2"/>
    <n v="0.1"/>
    <x v="1"/>
    <x v="2"/>
    <x v="2"/>
    <m/>
    <m/>
    <m/>
    <m/>
    <m/>
    <m/>
    <m/>
    <m/>
    <m/>
    <m/>
    <m/>
    <m/>
    <m/>
    <m/>
    <m/>
    <m/>
    <m/>
    <m/>
    <m/>
    <m/>
    <m/>
    <m/>
    <m/>
    <m/>
    <m/>
    <m/>
    <m/>
    <m/>
    <m/>
    <m/>
    <m/>
    <m/>
    <m/>
    <m/>
    <m/>
    <m/>
    <m/>
    <m/>
    <m/>
    <m/>
    <m/>
    <m/>
    <m/>
    <m/>
    <m/>
    <m/>
    <m/>
    <m/>
    <m/>
    <m/>
    <m/>
    <m/>
    <m/>
  </r>
  <r>
    <n v="59"/>
    <x v="1"/>
    <s v="Travel_Rarely"/>
    <n v="818"/>
    <x v="2"/>
    <n v="6"/>
    <n v="2"/>
    <s v="Medical"/>
    <n v="1"/>
    <n v="321"/>
    <n v="2"/>
    <x v="1"/>
    <n v="52"/>
    <n v="3"/>
    <x v="1"/>
    <x v="8"/>
    <n v="3"/>
    <s v="Married"/>
    <n v="2267"/>
    <n v="25657"/>
    <n v="8"/>
    <s v="Y"/>
    <x v="1"/>
    <n v="17"/>
    <n v="3"/>
    <n v="4"/>
    <n v="80"/>
    <n v="0"/>
    <n v="7"/>
    <n v="2"/>
    <n v="2"/>
    <n v="2"/>
    <n v="2"/>
    <n v="2"/>
    <n v="2"/>
    <n v="0"/>
    <n v="0"/>
    <n v="1"/>
    <n v="1"/>
    <n v="1"/>
    <x v="0"/>
    <n v="0.55000000000000004"/>
    <x v="1"/>
    <n v="0.3"/>
    <x v="1"/>
    <x v="0"/>
    <x v="1"/>
    <m/>
    <m/>
    <m/>
    <m/>
    <m/>
    <m/>
    <m/>
    <m/>
    <m/>
    <m/>
    <m/>
    <m/>
    <m/>
    <m/>
    <m/>
    <m/>
    <m/>
    <m/>
    <m/>
    <m/>
    <m/>
    <m/>
    <m/>
    <m/>
    <m/>
    <m/>
    <m/>
    <m/>
    <m/>
    <m/>
    <m/>
    <m/>
    <m/>
    <m/>
    <m/>
    <m/>
    <m/>
    <m/>
    <m/>
    <m/>
    <m/>
    <m/>
    <m/>
    <m/>
    <m/>
    <m/>
    <m/>
    <m/>
    <m/>
    <m/>
    <m/>
    <m/>
    <m/>
  </r>
  <r>
    <n v="50"/>
    <x v="1"/>
    <s v="Travel_Rarely"/>
    <n v="854"/>
    <x v="0"/>
    <n v="1"/>
    <n v="4"/>
    <s v="Medical"/>
    <n v="1"/>
    <n v="323"/>
    <n v="4"/>
    <x v="0"/>
    <n v="68"/>
    <n v="3"/>
    <x v="4"/>
    <x v="5"/>
    <n v="4"/>
    <s v="Divorced"/>
    <n v="19517"/>
    <n v="24118"/>
    <n v="3"/>
    <s v="Y"/>
    <x v="1"/>
    <n v="11"/>
    <n v="3"/>
    <n v="3"/>
    <n v="80"/>
    <n v="1"/>
    <n v="32"/>
    <n v="3"/>
    <n v="2"/>
    <n v="7"/>
    <n v="0"/>
    <n v="0"/>
    <n v="6"/>
    <n v="0"/>
    <n v="0"/>
    <n v="1"/>
    <n v="0"/>
    <n v="0"/>
    <x v="0"/>
    <n v="0.2"/>
    <x v="1"/>
    <n v="0.3"/>
    <x v="1"/>
    <x v="0"/>
    <x v="2"/>
    <m/>
    <m/>
    <m/>
    <m/>
    <m/>
    <m/>
    <m/>
    <m/>
    <m/>
    <m/>
    <m/>
    <m/>
    <m/>
    <m/>
    <m/>
    <m/>
    <m/>
    <m/>
    <m/>
    <m/>
    <m/>
    <m/>
    <m/>
    <m/>
    <m/>
    <m/>
    <m/>
    <m/>
    <m/>
    <m/>
    <m/>
    <m/>
    <m/>
    <m/>
    <m/>
    <m/>
    <m/>
    <m/>
    <m/>
    <m/>
    <m/>
    <m/>
    <m/>
    <m/>
    <m/>
    <m/>
    <m/>
    <m/>
    <m/>
    <m/>
    <m/>
    <m/>
    <m/>
  </r>
  <r>
    <n v="33"/>
    <x v="0"/>
    <s v="Travel_Rarely"/>
    <n v="813"/>
    <x v="1"/>
    <n v="14"/>
    <n v="3"/>
    <s v="Medical"/>
    <n v="1"/>
    <n v="325"/>
    <n v="3"/>
    <x v="1"/>
    <n v="58"/>
    <n v="3"/>
    <x v="1"/>
    <x v="2"/>
    <n v="4"/>
    <s v="Married"/>
    <n v="2436"/>
    <n v="22149"/>
    <n v="5"/>
    <s v="Y"/>
    <x v="0"/>
    <n v="13"/>
    <n v="3"/>
    <n v="3"/>
    <n v="80"/>
    <n v="1"/>
    <n v="8"/>
    <n v="2"/>
    <n v="1"/>
    <n v="5"/>
    <n v="4"/>
    <n v="0"/>
    <n v="4"/>
    <n v="1"/>
    <n v="0"/>
    <n v="1"/>
    <n v="1"/>
    <n v="0"/>
    <x v="0"/>
    <n v="0.5"/>
    <x v="0"/>
    <n v="0.7"/>
    <x v="0"/>
    <x v="0"/>
    <x v="1"/>
    <m/>
    <m/>
    <m/>
    <m/>
    <m/>
    <m/>
    <m/>
    <m/>
    <m/>
    <m/>
    <m/>
    <m/>
    <m/>
    <m/>
    <m/>
    <m/>
    <m/>
    <m/>
    <m/>
    <m/>
    <m/>
    <m/>
    <m/>
    <m/>
    <m/>
    <m/>
    <m/>
    <m/>
    <m/>
    <m/>
    <m/>
    <m/>
    <m/>
    <m/>
    <m/>
    <m/>
    <m/>
    <m/>
    <m/>
    <m/>
    <m/>
    <m/>
    <m/>
    <m/>
    <m/>
    <m/>
    <m/>
    <m/>
    <m/>
    <m/>
    <m/>
    <m/>
    <m/>
  </r>
  <r>
    <n v="43"/>
    <x v="1"/>
    <s v="Travel_Rarely"/>
    <n v="1034"/>
    <x v="0"/>
    <n v="16"/>
    <n v="3"/>
    <s v="Marketing"/>
    <n v="1"/>
    <n v="327"/>
    <n v="4"/>
    <x v="0"/>
    <n v="80"/>
    <n v="3"/>
    <x v="3"/>
    <x v="5"/>
    <n v="4"/>
    <s v="Married"/>
    <n v="16064"/>
    <n v="7744"/>
    <n v="5"/>
    <s v="Y"/>
    <x v="0"/>
    <n v="22"/>
    <n v="4"/>
    <n v="3"/>
    <n v="80"/>
    <n v="1"/>
    <n v="22"/>
    <n v="3"/>
    <n v="3"/>
    <n v="17"/>
    <n v="13"/>
    <n v="1"/>
    <n v="9"/>
    <n v="1"/>
    <n v="0"/>
    <n v="0"/>
    <n v="0"/>
    <n v="0"/>
    <x v="0"/>
    <n v="0.15"/>
    <x v="2"/>
    <n v="0.4"/>
    <x v="2"/>
    <x v="0"/>
    <x v="2"/>
    <m/>
    <m/>
    <m/>
    <m/>
    <m/>
    <m/>
    <m/>
    <m/>
    <m/>
    <m/>
    <m/>
    <m/>
    <m/>
    <m/>
    <m/>
    <m/>
    <m/>
    <m/>
    <m/>
    <m/>
    <m/>
    <m/>
    <m/>
    <m/>
    <m/>
    <m/>
    <m/>
    <m/>
    <m/>
    <m/>
    <m/>
    <m/>
    <m/>
    <m/>
    <m/>
    <m/>
    <m/>
    <m/>
    <m/>
    <m/>
    <m/>
    <m/>
    <m/>
    <m/>
    <m/>
    <m/>
    <m/>
    <m/>
    <m/>
    <m/>
    <m/>
    <m/>
    <m/>
  </r>
  <r>
    <n v="33"/>
    <x v="0"/>
    <s v="Travel_Rarely"/>
    <n v="465"/>
    <x v="1"/>
    <n v="2"/>
    <n v="2"/>
    <s v="Life Sciences"/>
    <n v="1"/>
    <n v="328"/>
    <n v="1"/>
    <x v="0"/>
    <n v="39"/>
    <n v="3"/>
    <x v="1"/>
    <x v="2"/>
    <n v="1"/>
    <s v="Married"/>
    <n v="2707"/>
    <n v="21509"/>
    <n v="7"/>
    <s v="Y"/>
    <x v="1"/>
    <n v="20"/>
    <n v="4"/>
    <n v="1"/>
    <n v="80"/>
    <n v="0"/>
    <n v="13"/>
    <n v="3"/>
    <n v="4"/>
    <n v="9"/>
    <n v="7"/>
    <n v="1"/>
    <n v="7"/>
    <n v="0"/>
    <n v="1"/>
    <n v="0"/>
    <n v="1"/>
    <n v="1"/>
    <x v="0"/>
    <n v="0.6"/>
    <x v="0"/>
    <n v="0.2"/>
    <x v="1"/>
    <x v="0"/>
    <x v="1"/>
    <m/>
    <m/>
    <m/>
    <m/>
    <m/>
    <m/>
    <m/>
    <m/>
    <m/>
    <m/>
    <m/>
    <m/>
    <m/>
    <m/>
    <m/>
    <m/>
    <m/>
    <m/>
    <m/>
    <m/>
    <m/>
    <m/>
    <m/>
    <m/>
    <m/>
    <m/>
    <m/>
    <m/>
    <m/>
    <m/>
    <m/>
    <m/>
    <m/>
    <m/>
    <m/>
    <m/>
    <m/>
    <m/>
    <m/>
    <m/>
    <m/>
    <m/>
    <m/>
    <m/>
    <m/>
    <m/>
    <m/>
    <m/>
    <m/>
    <m/>
    <m/>
    <m/>
    <m/>
  </r>
  <r>
    <n v="52"/>
    <x v="1"/>
    <s v="Non-Travel"/>
    <n v="771"/>
    <x v="0"/>
    <n v="2"/>
    <n v="4"/>
    <s v="Life Sciences"/>
    <n v="1"/>
    <n v="329"/>
    <n v="1"/>
    <x v="1"/>
    <n v="79"/>
    <n v="2"/>
    <x v="4"/>
    <x v="5"/>
    <n v="3"/>
    <s v="Single"/>
    <n v="19068"/>
    <n v="21030"/>
    <n v="1"/>
    <s v="Y"/>
    <x v="0"/>
    <n v="18"/>
    <n v="3"/>
    <n v="4"/>
    <n v="80"/>
    <n v="0"/>
    <n v="33"/>
    <n v="2"/>
    <n v="4"/>
    <n v="33"/>
    <n v="7"/>
    <n v="15"/>
    <n v="12"/>
    <n v="1"/>
    <n v="0"/>
    <n v="0"/>
    <n v="0"/>
    <n v="1"/>
    <x v="1"/>
    <n v="0.4"/>
    <x v="1"/>
    <n v="0.5"/>
    <x v="2"/>
    <x v="2"/>
    <x v="2"/>
    <m/>
    <m/>
    <m/>
    <m/>
    <m/>
    <m/>
    <m/>
    <m/>
    <m/>
    <m/>
    <m/>
    <m/>
    <m/>
    <m/>
    <m/>
    <m/>
    <m/>
    <m/>
    <m/>
    <m/>
    <m/>
    <m/>
    <m/>
    <m/>
    <m/>
    <m/>
    <m/>
    <m/>
    <m/>
    <m/>
    <m/>
    <m/>
    <m/>
    <m/>
    <m/>
    <m/>
    <m/>
    <m/>
    <m/>
    <m/>
    <m/>
    <m/>
    <m/>
    <m/>
    <m/>
    <m/>
    <m/>
    <m/>
    <m/>
    <m/>
    <m/>
    <m/>
    <m/>
  </r>
  <r>
    <n v="32"/>
    <x v="1"/>
    <s v="Travel_Rarely"/>
    <n v="1401"/>
    <x v="0"/>
    <n v="4"/>
    <n v="2"/>
    <s v="Life Sciences"/>
    <n v="1"/>
    <n v="330"/>
    <n v="3"/>
    <x v="0"/>
    <n v="56"/>
    <n v="3"/>
    <x v="1"/>
    <x v="6"/>
    <n v="2"/>
    <s v="Married"/>
    <n v="3931"/>
    <n v="20990"/>
    <n v="2"/>
    <s v="Y"/>
    <x v="1"/>
    <n v="11"/>
    <n v="3"/>
    <n v="1"/>
    <n v="80"/>
    <n v="1"/>
    <n v="6"/>
    <n v="5"/>
    <n v="3"/>
    <n v="4"/>
    <n v="3"/>
    <n v="1"/>
    <n v="2"/>
    <n v="0"/>
    <n v="1"/>
    <n v="0"/>
    <n v="1"/>
    <n v="0"/>
    <x v="0"/>
    <n v="0.4"/>
    <x v="0"/>
    <n v="0.2"/>
    <x v="1"/>
    <x v="0"/>
    <x v="1"/>
    <m/>
    <m/>
    <m/>
    <m/>
    <m/>
    <m/>
    <m/>
    <m/>
    <m/>
    <m/>
    <m/>
    <m/>
    <m/>
    <m/>
    <m/>
    <m/>
    <m/>
    <m/>
    <m/>
    <m/>
    <m/>
    <m/>
    <m/>
    <m/>
    <m/>
    <m/>
    <m/>
    <m/>
    <m/>
    <m/>
    <m/>
    <m/>
    <m/>
    <m/>
    <m/>
    <m/>
    <m/>
    <m/>
    <m/>
    <m/>
    <m/>
    <m/>
    <m/>
    <m/>
    <m/>
    <m/>
    <m/>
    <m/>
    <m/>
    <m/>
    <m/>
    <m/>
    <m/>
  </r>
  <r>
    <n v="32"/>
    <x v="0"/>
    <s v="Travel_Rarely"/>
    <n v="515"/>
    <x v="1"/>
    <n v="1"/>
    <n v="3"/>
    <s v="Life Sciences"/>
    <n v="1"/>
    <n v="331"/>
    <n v="4"/>
    <x v="1"/>
    <n v="62"/>
    <n v="2"/>
    <x v="1"/>
    <x v="2"/>
    <n v="3"/>
    <s v="Single"/>
    <n v="3730"/>
    <n v="9571"/>
    <n v="0"/>
    <s v="Y"/>
    <x v="0"/>
    <n v="14"/>
    <n v="3"/>
    <n v="4"/>
    <n v="80"/>
    <n v="0"/>
    <n v="4"/>
    <n v="2"/>
    <n v="1"/>
    <n v="3"/>
    <n v="2"/>
    <n v="1"/>
    <n v="2"/>
    <n v="1"/>
    <n v="0"/>
    <n v="1"/>
    <n v="1"/>
    <n v="0"/>
    <x v="0"/>
    <n v="0.5"/>
    <x v="0"/>
    <n v="0.7"/>
    <x v="0"/>
    <x v="0"/>
    <x v="1"/>
    <m/>
    <m/>
    <m/>
    <m/>
    <m/>
    <m/>
    <m/>
    <m/>
    <m/>
    <m/>
    <m/>
    <m/>
    <m/>
    <m/>
    <m/>
    <m/>
    <m/>
    <m/>
    <m/>
    <m/>
    <m/>
    <m/>
    <m/>
    <m/>
    <m/>
    <m/>
    <m/>
    <m/>
    <m/>
    <m/>
    <m/>
    <m/>
    <m/>
    <m/>
    <m/>
    <m/>
    <m/>
    <m/>
    <m/>
    <m/>
    <m/>
    <m/>
    <m/>
    <m/>
    <m/>
    <m/>
    <m/>
    <m/>
    <m/>
    <m/>
    <m/>
    <m/>
    <m/>
  </r>
  <r>
    <n v="39"/>
    <x v="1"/>
    <s v="Travel_Rarely"/>
    <n v="1431"/>
    <x v="1"/>
    <n v="1"/>
    <n v="4"/>
    <s v="Medical"/>
    <n v="1"/>
    <n v="332"/>
    <n v="3"/>
    <x v="0"/>
    <n v="96"/>
    <n v="3"/>
    <x v="1"/>
    <x v="2"/>
    <n v="3"/>
    <s v="Divorced"/>
    <n v="2232"/>
    <n v="15417"/>
    <n v="7"/>
    <s v="Y"/>
    <x v="1"/>
    <n v="14"/>
    <n v="3"/>
    <n v="3"/>
    <n v="80"/>
    <n v="3"/>
    <n v="7"/>
    <n v="1"/>
    <n v="3"/>
    <n v="3"/>
    <n v="2"/>
    <n v="1"/>
    <n v="2"/>
    <n v="0"/>
    <n v="0"/>
    <n v="0"/>
    <n v="1"/>
    <n v="0"/>
    <x v="0"/>
    <n v="0.15"/>
    <x v="2"/>
    <n v="0"/>
    <x v="1"/>
    <x v="0"/>
    <x v="1"/>
    <m/>
    <m/>
    <m/>
    <m/>
    <m/>
    <m/>
    <m/>
    <m/>
    <m/>
    <m/>
    <m/>
    <m/>
    <m/>
    <m/>
    <m/>
    <m/>
    <m/>
    <m/>
    <m/>
    <m/>
    <m/>
    <m/>
    <m/>
    <m/>
    <m/>
    <m/>
    <m/>
    <m/>
    <m/>
    <m/>
    <m/>
    <m/>
    <m/>
    <m/>
    <m/>
    <m/>
    <m/>
    <m/>
    <m/>
    <m/>
    <m/>
    <m/>
    <m/>
    <m/>
    <m/>
    <m/>
    <m/>
    <m/>
    <m/>
    <m/>
    <m/>
    <m/>
    <m/>
  </r>
  <r>
    <n v="32"/>
    <x v="1"/>
    <s v="Non-Travel"/>
    <n v="976"/>
    <x v="0"/>
    <n v="26"/>
    <n v="4"/>
    <s v="Marketing"/>
    <n v="1"/>
    <n v="333"/>
    <n v="3"/>
    <x v="1"/>
    <n v="100"/>
    <n v="3"/>
    <x v="0"/>
    <x v="0"/>
    <n v="4"/>
    <s v="Married"/>
    <n v="4465"/>
    <n v="12069"/>
    <n v="0"/>
    <s v="Y"/>
    <x v="1"/>
    <n v="18"/>
    <n v="3"/>
    <n v="1"/>
    <n v="80"/>
    <n v="0"/>
    <n v="4"/>
    <n v="2"/>
    <n v="3"/>
    <n v="3"/>
    <n v="2"/>
    <n v="2"/>
    <n v="2"/>
    <n v="0"/>
    <n v="0"/>
    <n v="0"/>
    <n v="1"/>
    <n v="0"/>
    <x v="0"/>
    <n v="0.15"/>
    <x v="2"/>
    <n v="0"/>
    <x v="1"/>
    <x v="0"/>
    <x v="0"/>
    <m/>
    <m/>
    <m/>
    <m/>
    <m/>
    <m/>
    <m/>
    <m/>
    <m/>
    <m/>
    <m/>
    <m/>
    <m/>
    <m/>
    <m/>
    <m/>
    <m/>
    <m/>
    <m/>
    <m/>
    <m/>
    <m/>
    <m/>
    <m/>
    <m/>
    <m/>
    <m/>
    <m/>
    <m/>
    <m/>
    <m/>
    <m/>
    <m/>
    <m/>
    <m/>
    <m/>
    <m/>
    <m/>
    <m/>
    <m/>
    <m/>
    <m/>
    <m/>
    <m/>
    <m/>
    <m/>
    <m/>
    <m/>
    <m/>
    <m/>
    <m/>
    <m/>
    <m/>
  </r>
  <r>
    <n v="41"/>
    <x v="1"/>
    <s v="Travel_Rarely"/>
    <n v="1411"/>
    <x v="1"/>
    <n v="19"/>
    <n v="2"/>
    <s v="Life Sciences"/>
    <n v="1"/>
    <n v="334"/>
    <n v="3"/>
    <x v="1"/>
    <n v="36"/>
    <n v="3"/>
    <x v="0"/>
    <x v="1"/>
    <n v="1"/>
    <s v="Divorced"/>
    <n v="3072"/>
    <n v="19877"/>
    <n v="2"/>
    <s v="Y"/>
    <x v="1"/>
    <n v="16"/>
    <n v="3"/>
    <n v="1"/>
    <n v="80"/>
    <n v="2"/>
    <n v="17"/>
    <n v="2"/>
    <n v="2"/>
    <n v="1"/>
    <n v="0"/>
    <n v="0"/>
    <n v="0"/>
    <n v="0"/>
    <n v="1"/>
    <n v="1"/>
    <n v="1"/>
    <n v="0"/>
    <x v="0"/>
    <n v="0.6"/>
    <x v="0"/>
    <n v="0.5"/>
    <x v="2"/>
    <x v="0"/>
    <x v="1"/>
    <m/>
    <m/>
    <m/>
    <m/>
    <m/>
    <m/>
    <m/>
    <m/>
    <m/>
    <m/>
    <m/>
    <m/>
    <m/>
    <m/>
    <m/>
    <m/>
    <m/>
    <m/>
    <m/>
    <m/>
    <m/>
    <m/>
    <m/>
    <m/>
    <m/>
    <m/>
    <m/>
    <m/>
    <m/>
    <m/>
    <m/>
    <m/>
    <m/>
    <m/>
    <m/>
    <m/>
    <m/>
    <m/>
    <m/>
    <m/>
    <m/>
    <m/>
    <m/>
    <m/>
    <m/>
    <m/>
    <m/>
    <m/>
    <m/>
    <m/>
    <m/>
    <m/>
    <m/>
  </r>
  <r>
    <n v="40"/>
    <x v="1"/>
    <s v="Travel_Rarely"/>
    <n v="1300"/>
    <x v="1"/>
    <n v="24"/>
    <n v="2"/>
    <s v="Technical Degree"/>
    <n v="1"/>
    <n v="335"/>
    <n v="1"/>
    <x v="1"/>
    <n v="62"/>
    <n v="3"/>
    <x v="0"/>
    <x v="1"/>
    <n v="4"/>
    <s v="Divorced"/>
    <n v="3319"/>
    <n v="24447"/>
    <n v="1"/>
    <s v="Y"/>
    <x v="1"/>
    <n v="17"/>
    <n v="3"/>
    <n v="1"/>
    <n v="80"/>
    <n v="2"/>
    <n v="9"/>
    <n v="3"/>
    <n v="3"/>
    <n v="9"/>
    <n v="8"/>
    <n v="4"/>
    <n v="7"/>
    <n v="0"/>
    <n v="0"/>
    <n v="0"/>
    <n v="1"/>
    <n v="1"/>
    <x v="0"/>
    <n v="0.35"/>
    <x v="0"/>
    <n v="0"/>
    <x v="1"/>
    <x v="1"/>
    <x v="1"/>
    <m/>
    <m/>
    <m/>
    <m/>
    <m/>
    <m/>
    <m/>
    <m/>
    <m/>
    <m/>
    <m/>
    <m/>
    <m/>
    <m/>
    <m/>
    <m/>
    <m/>
    <m/>
    <m/>
    <m/>
    <m/>
    <m/>
    <m/>
    <m/>
    <m/>
    <m/>
    <m/>
    <m/>
    <m/>
    <m/>
    <m/>
    <m/>
    <m/>
    <m/>
    <m/>
    <m/>
    <m/>
    <m/>
    <m/>
    <m/>
    <m/>
    <m/>
    <m/>
    <m/>
    <m/>
    <m/>
    <m/>
    <m/>
    <m/>
    <m/>
    <m/>
    <m/>
    <m/>
  </r>
  <r>
    <n v="45"/>
    <x v="1"/>
    <s v="Travel_Rarely"/>
    <n v="252"/>
    <x v="1"/>
    <n v="1"/>
    <n v="3"/>
    <s v="Other"/>
    <n v="1"/>
    <n v="336"/>
    <n v="3"/>
    <x v="1"/>
    <n v="70"/>
    <n v="4"/>
    <x v="4"/>
    <x v="5"/>
    <n v="4"/>
    <s v="Married"/>
    <n v="19202"/>
    <n v="15970"/>
    <n v="0"/>
    <s v="Y"/>
    <x v="1"/>
    <n v="11"/>
    <n v="3"/>
    <n v="3"/>
    <n v="80"/>
    <n v="1"/>
    <n v="25"/>
    <n v="2"/>
    <n v="3"/>
    <n v="24"/>
    <n v="0"/>
    <n v="1"/>
    <n v="7"/>
    <n v="0"/>
    <n v="0"/>
    <n v="0"/>
    <n v="0"/>
    <n v="0"/>
    <x v="0"/>
    <n v="0"/>
    <x v="1"/>
    <n v="0"/>
    <x v="1"/>
    <x v="0"/>
    <x v="2"/>
    <m/>
    <m/>
    <m/>
    <m/>
    <m/>
    <m/>
    <m/>
    <m/>
    <m/>
    <m/>
    <m/>
    <m/>
    <m/>
    <m/>
    <m/>
    <m/>
    <m/>
    <m/>
    <m/>
    <m/>
    <m/>
    <m/>
    <m/>
    <m/>
    <m/>
    <m/>
    <m/>
    <m/>
    <m/>
    <m/>
    <m/>
    <m/>
    <m/>
    <m/>
    <m/>
    <m/>
    <m/>
    <m/>
    <m/>
    <m/>
    <m/>
    <m/>
    <m/>
    <m/>
    <m/>
    <m/>
    <m/>
    <m/>
    <m/>
    <m/>
    <m/>
    <m/>
    <m/>
  </r>
  <r>
    <n v="31"/>
    <x v="1"/>
    <s v="Travel_Frequently"/>
    <n v="1327"/>
    <x v="1"/>
    <n v="3"/>
    <n v="4"/>
    <s v="Medical"/>
    <n v="1"/>
    <n v="337"/>
    <n v="2"/>
    <x v="1"/>
    <n v="73"/>
    <n v="3"/>
    <x v="2"/>
    <x v="7"/>
    <n v="3"/>
    <s v="Divorced"/>
    <n v="13675"/>
    <n v="13523"/>
    <n v="9"/>
    <s v="Y"/>
    <x v="1"/>
    <n v="12"/>
    <n v="3"/>
    <n v="1"/>
    <n v="80"/>
    <n v="1"/>
    <n v="9"/>
    <n v="3"/>
    <n v="3"/>
    <n v="2"/>
    <n v="2"/>
    <n v="2"/>
    <n v="2"/>
    <n v="0"/>
    <n v="0"/>
    <n v="0"/>
    <n v="0"/>
    <n v="1"/>
    <x v="0"/>
    <n v="0.2"/>
    <x v="2"/>
    <n v="0"/>
    <x v="1"/>
    <x v="0"/>
    <x v="2"/>
    <m/>
    <m/>
    <m/>
    <m/>
    <m/>
    <m/>
    <m/>
    <m/>
    <m/>
    <m/>
    <m/>
    <m/>
    <m/>
    <m/>
    <m/>
    <m/>
    <m/>
    <m/>
    <m/>
    <m/>
    <m/>
    <m/>
    <m/>
    <m/>
    <m/>
    <m/>
    <m/>
    <m/>
    <m/>
    <m/>
    <m/>
    <m/>
    <m/>
    <m/>
    <m/>
    <m/>
    <m/>
    <m/>
    <m/>
    <m/>
    <m/>
    <m/>
    <m/>
    <m/>
    <m/>
    <m/>
    <m/>
    <m/>
    <m/>
    <m/>
    <m/>
    <m/>
    <m/>
  </r>
  <r>
    <n v="33"/>
    <x v="1"/>
    <s v="Travel_Rarely"/>
    <n v="832"/>
    <x v="1"/>
    <n v="5"/>
    <n v="4"/>
    <s v="Life Sciences"/>
    <n v="1"/>
    <n v="338"/>
    <n v="3"/>
    <x v="0"/>
    <n v="63"/>
    <n v="2"/>
    <x v="1"/>
    <x v="1"/>
    <n v="4"/>
    <s v="Married"/>
    <n v="2911"/>
    <n v="14776"/>
    <n v="1"/>
    <s v="Y"/>
    <x v="1"/>
    <n v="13"/>
    <n v="3"/>
    <n v="3"/>
    <n v="80"/>
    <n v="1"/>
    <n v="2"/>
    <n v="2"/>
    <n v="2"/>
    <n v="2"/>
    <n v="2"/>
    <n v="0"/>
    <n v="2"/>
    <n v="0"/>
    <n v="0"/>
    <n v="1"/>
    <n v="1"/>
    <n v="0"/>
    <x v="0"/>
    <n v="0.35"/>
    <x v="0"/>
    <n v="0.3"/>
    <x v="1"/>
    <x v="0"/>
    <x v="1"/>
    <m/>
    <m/>
    <m/>
    <m/>
    <m/>
    <m/>
    <m/>
    <m/>
    <m/>
    <m/>
    <m/>
    <m/>
    <m/>
    <m/>
    <m/>
    <m/>
    <m/>
    <m/>
    <m/>
    <m/>
    <m/>
    <m/>
    <m/>
    <m/>
    <m/>
    <m/>
    <m/>
    <m/>
    <m/>
    <m/>
    <m/>
    <m/>
    <m/>
    <m/>
    <m/>
    <m/>
    <m/>
    <m/>
    <m/>
    <m/>
    <m/>
    <m/>
    <m/>
    <m/>
    <m/>
    <m/>
    <m/>
    <m/>
    <m/>
    <m/>
    <m/>
    <m/>
    <m/>
  </r>
  <r>
    <n v="34"/>
    <x v="1"/>
    <s v="Travel_Rarely"/>
    <n v="470"/>
    <x v="1"/>
    <n v="2"/>
    <n v="4"/>
    <s v="Life Sciences"/>
    <n v="1"/>
    <n v="339"/>
    <n v="4"/>
    <x v="1"/>
    <n v="84"/>
    <n v="2"/>
    <x v="0"/>
    <x v="3"/>
    <n v="1"/>
    <s v="Married"/>
    <n v="5957"/>
    <n v="23687"/>
    <n v="6"/>
    <s v="Y"/>
    <x v="1"/>
    <n v="13"/>
    <n v="3"/>
    <n v="2"/>
    <n v="80"/>
    <n v="1"/>
    <n v="13"/>
    <n v="3"/>
    <n v="3"/>
    <n v="11"/>
    <n v="9"/>
    <n v="5"/>
    <n v="9"/>
    <n v="0"/>
    <n v="1"/>
    <n v="0"/>
    <n v="1"/>
    <n v="0"/>
    <x v="1"/>
    <n v="0.45"/>
    <x v="0"/>
    <n v="0.3"/>
    <x v="1"/>
    <x v="2"/>
    <x v="0"/>
    <m/>
    <m/>
    <m/>
    <m/>
    <m/>
    <m/>
    <m/>
    <m/>
    <m/>
    <m/>
    <m/>
    <m/>
    <m/>
    <m/>
    <m/>
    <m/>
    <m/>
    <m/>
    <m/>
    <m/>
    <m/>
    <m/>
    <m/>
    <m/>
    <m/>
    <m/>
    <m/>
    <m/>
    <m/>
    <m/>
    <m/>
    <m/>
    <m/>
    <m/>
    <m/>
    <m/>
    <m/>
    <m/>
    <m/>
    <m/>
    <m/>
    <m/>
    <m/>
    <m/>
    <m/>
    <m/>
    <m/>
    <m/>
    <m/>
    <m/>
    <m/>
    <m/>
    <m/>
  </r>
  <r>
    <n v="37"/>
    <x v="1"/>
    <s v="Travel_Rarely"/>
    <n v="1017"/>
    <x v="1"/>
    <n v="1"/>
    <n v="2"/>
    <s v="Medical"/>
    <n v="1"/>
    <n v="340"/>
    <n v="3"/>
    <x v="0"/>
    <n v="83"/>
    <n v="2"/>
    <x v="1"/>
    <x v="1"/>
    <n v="1"/>
    <s v="Married"/>
    <n v="3920"/>
    <n v="18697"/>
    <n v="2"/>
    <s v="Y"/>
    <x v="1"/>
    <n v="14"/>
    <n v="3"/>
    <n v="1"/>
    <n v="80"/>
    <n v="1"/>
    <n v="17"/>
    <n v="2"/>
    <n v="2"/>
    <n v="3"/>
    <n v="1"/>
    <n v="0"/>
    <n v="2"/>
    <n v="0"/>
    <n v="1"/>
    <n v="1"/>
    <n v="1"/>
    <n v="0"/>
    <x v="0"/>
    <n v="0.6"/>
    <x v="0"/>
    <n v="0.5"/>
    <x v="2"/>
    <x v="0"/>
    <x v="1"/>
    <m/>
    <m/>
    <m/>
    <m/>
    <m/>
    <m/>
    <m/>
    <m/>
    <m/>
    <m/>
    <m/>
    <m/>
    <m/>
    <m/>
    <m/>
    <m/>
    <m/>
    <m/>
    <m/>
    <m/>
    <m/>
    <m/>
    <m/>
    <m/>
    <m/>
    <m/>
    <m/>
    <m/>
    <m/>
    <m/>
    <m/>
    <m/>
    <m/>
    <m/>
    <m/>
    <m/>
    <m/>
    <m/>
    <m/>
    <m/>
    <m/>
    <m/>
    <m/>
    <m/>
    <m/>
    <m/>
    <m/>
    <m/>
    <m/>
    <m/>
    <m/>
    <m/>
    <m/>
  </r>
  <r>
    <n v="45"/>
    <x v="1"/>
    <s v="Travel_Frequently"/>
    <n v="1199"/>
    <x v="1"/>
    <n v="7"/>
    <n v="4"/>
    <s v="Life Sciences"/>
    <n v="1"/>
    <n v="341"/>
    <n v="1"/>
    <x v="1"/>
    <n v="77"/>
    <n v="4"/>
    <x v="0"/>
    <x v="3"/>
    <n v="3"/>
    <s v="Married"/>
    <n v="6434"/>
    <n v="5118"/>
    <n v="4"/>
    <s v="Y"/>
    <x v="1"/>
    <n v="17"/>
    <n v="3"/>
    <n v="4"/>
    <n v="80"/>
    <n v="1"/>
    <n v="9"/>
    <n v="1"/>
    <n v="3"/>
    <n v="3"/>
    <n v="2"/>
    <n v="0"/>
    <n v="2"/>
    <n v="0"/>
    <n v="0"/>
    <n v="0"/>
    <n v="1"/>
    <n v="1"/>
    <x v="0"/>
    <n v="0.35"/>
    <x v="1"/>
    <n v="0"/>
    <x v="1"/>
    <x v="0"/>
    <x v="0"/>
    <m/>
    <m/>
    <m/>
    <m/>
    <m/>
    <m/>
    <m/>
    <m/>
    <m/>
    <m/>
    <m/>
    <m/>
    <m/>
    <m/>
    <m/>
    <m/>
    <m/>
    <m/>
    <m/>
    <m/>
    <m/>
    <m/>
    <m/>
    <m/>
    <m/>
    <m/>
    <m/>
    <m/>
    <m/>
    <m/>
    <m/>
    <m/>
    <m/>
    <m/>
    <m/>
    <m/>
    <m/>
    <m/>
    <m/>
    <m/>
    <m/>
    <m/>
    <m/>
    <m/>
    <m/>
    <m/>
    <m/>
    <m/>
    <m/>
    <m/>
    <m/>
    <m/>
    <m/>
  </r>
  <r>
    <n v="37"/>
    <x v="0"/>
    <s v="Travel_Frequently"/>
    <n v="504"/>
    <x v="1"/>
    <n v="10"/>
    <n v="3"/>
    <s v="Medical"/>
    <n v="1"/>
    <n v="342"/>
    <n v="1"/>
    <x v="1"/>
    <n v="61"/>
    <n v="3"/>
    <x v="2"/>
    <x v="3"/>
    <n v="3"/>
    <s v="Divorced"/>
    <n v="10048"/>
    <n v="22573"/>
    <n v="6"/>
    <s v="Y"/>
    <x v="1"/>
    <n v="11"/>
    <n v="3"/>
    <n v="2"/>
    <n v="80"/>
    <n v="2"/>
    <n v="17"/>
    <n v="5"/>
    <n v="3"/>
    <n v="1"/>
    <n v="0"/>
    <n v="0"/>
    <n v="0"/>
    <n v="0"/>
    <n v="0"/>
    <n v="0"/>
    <n v="0"/>
    <n v="1"/>
    <x v="0"/>
    <n v="0.2"/>
    <x v="2"/>
    <n v="0"/>
    <x v="1"/>
    <x v="0"/>
    <x v="2"/>
    <m/>
    <m/>
    <m/>
    <m/>
    <m/>
    <m/>
    <m/>
    <m/>
    <m/>
    <m/>
    <m/>
    <m/>
    <m/>
    <m/>
    <m/>
    <m/>
    <m/>
    <m/>
    <m/>
    <m/>
    <m/>
    <m/>
    <m/>
    <m/>
    <m/>
    <m/>
    <m/>
    <m/>
    <m/>
    <m/>
    <m/>
    <m/>
    <m/>
    <m/>
    <m/>
    <m/>
    <m/>
    <m/>
    <m/>
    <m/>
    <m/>
    <m/>
    <m/>
    <m/>
    <m/>
    <m/>
    <m/>
    <m/>
    <m/>
    <m/>
    <m/>
    <m/>
    <m/>
  </r>
  <r>
    <n v="39"/>
    <x v="1"/>
    <s v="Travel_Frequently"/>
    <n v="505"/>
    <x v="1"/>
    <n v="2"/>
    <n v="4"/>
    <s v="Technical Degree"/>
    <n v="1"/>
    <n v="343"/>
    <n v="3"/>
    <x v="0"/>
    <n v="64"/>
    <n v="3"/>
    <x v="2"/>
    <x v="4"/>
    <n v="3"/>
    <s v="Single"/>
    <n v="10938"/>
    <n v="6420"/>
    <n v="0"/>
    <s v="Y"/>
    <x v="1"/>
    <n v="25"/>
    <n v="4"/>
    <n v="4"/>
    <n v="80"/>
    <n v="0"/>
    <n v="20"/>
    <n v="1"/>
    <n v="3"/>
    <n v="19"/>
    <n v="6"/>
    <n v="11"/>
    <n v="8"/>
    <n v="0"/>
    <n v="0"/>
    <n v="0"/>
    <n v="0"/>
    <n v="0"/>
    <x v="1"/>
    <n v="0.05"/>
    <x v="2"/>
    <n v="0.1"/>
    <x v="1"/>
    <x v="2"/>
    <x v="2"/>
    <m/>
    <m/>
    <m/>
    <m/>
    <m/>
    <m/>
    <m/>
    <m/>
    <m/>
    <m/>
    <m/>
    <m/>
    <m/>
    <m/>
    <m/>
    <m/>
    <m/>
    <m/>
    <m/>
    <m/>
    <m/>
    <m/>
    <m/>
    <m/>
    <m/>
    <m/>
    <m/>
    <m/>
    <m/>
    <m/>
    <m/>
    <m/>
    <m/>
    <m/>
    <m/>
    <m/>
    <m/>
    <m/>
    <m/>
    <m/>
    <m/>
    <m/>
    <m/>
    <m/>
    <m/>
    <m/>
    <m/>
    <m/>
    <m/>
    <m/>
    <m/>
    <m/>
    <m/>
  </r>
  <r>
    <n v="29"/>
    <x v="1"/>
    <s v="Travel_Rarely"/>
    <n v="665"/>
    <x v="1"/>
    <n v="15"/>
    <n v="3"/>
    <s v="Life Sciences"/>
    <n v="1"/>
    <n v="346"/>
    <n v="3"/>
    <x v="1"/>
    <n v="60"/>
    <n v="3"/>
    <x v="1"/>
    <x v="1"/>
    <n v="4"/>
    <s v="Single"/>
    <n v="2340"/>
    <n v="22673"/>
    <n v="1"/>
    <s v="Y"/>
    <x v="1"/>
    <n v="19"/>
    <n v="3"/>
    <n v="1"/>
    <n v="80"/>
    <n v="0"/>
    <n v="6"/>
    <n v="1"/>
    <n v="3"/>
    <n v="6"/>
    <n v="5"/>
    <n v="1"/>
    <n v="5"/>
    <n v="0"/>
    <n v="0"/>
    <n v="0"/>
    <n v="1"/>
    <n v="0"/>
    <x v="0"/>
    <n v="0.15"/>
    <x v="2"/>
    <n v="0"/>
    <x v="1"/>
    <x v="0"/>
    <x v="1"/>
    <m/>
    <m/>
    <m/>
    <m/>
    <m/>
    <m/>
    <m/>
    <m/>
    <m/>
    <m/>
    <m/>
    <m/>
    <m/>
    <m/>
    <m/>
    <m/>
    <m/>
    <m/>
    <m/>
    <m/>
    <m/>
    <m/>
    <m/>
    <m/>
    <m/>
    <m/>
    <m/>
    <m/>
    <m/>
    <m/>
    <m/>
    <m/>
    <m/>
    <m/>
    <m/>
    <m/>
    <m/>
    <m/>
    <m/>
    <m/>
    <m/>
    <m/>
    <m/>
    <m/>
    <m/>
    <m/>
    <m/>
    <m/>
    <m/>
    <m/>
    <m/>
    <m/>
    <m/>
  </r>
  <r>
    <n v="42"/>
    <x v="1"/>
    <s v="Travel_Rarely"/>
    <n v="916"/>
    <x v="1"/>
    <n v="17"/>
    <n v="2"/>
    <s v="Life Sciences"/>
    <n v="1"/>
    <n v="347"/>
    <n v="4"/>
    <x v="0"/>
    <n v="82"/>
    <n v="4"/>
    <x v="0"/>
    <x v="1"/>
    <n v="1"/>
    <s v="Single"/>
    <n v="6545"/>
    <n v="23016"/>
    <n v="3"/>
    <s v="Y"/>
    <x v="0"/>
    <n v="13"/>
    <n v="3"/>
    <n v="3"/>
    <n v="80"/>
    <n v="0"/>
    <n v="10"/>
    <n v="1"/>
    <n v="3"/>
    <n v="3"/>
    <n v="2"/>
    <n v="0"/>
    <n v="2"/>
    <n v="1"/>
    <n v="1"/>
    <n v="0"/>
    <n v="0"/>
    <n v="0"/>
    <x v="0"/>
    <n v="0.4"/>
    <x v="0"/>
    <n v="0.6"/>
    <x v="2"/>
    <x v="0"/>
    <x v="0"/>
    <m/>
    <m/>
    <m/>
    <m/>
    <m/>
    <m/>
    <m/>
    <m/>
    <m/>
    <m/>
    <m/>
    <m/>
    <m/>
    <m/>
    <m/>
    <m/>
    <m/>
    <m/>
    <m/>
    <m/>
    <m/>
    <m/>
    <m/>
    <m/>
    <m/>
    <m/>
    <m/>
    <m/>
    <m/>
    <m/>
    <m/>
    <m/>
    <m/>
    <m/>
    <m/>
    <m/>
    <m/>
    <m/>
    <m/>
    <m/>
    <m/>
    <m/>
    <m/>
    <m/>
    <m/>
    <m/>
    <m/>
    <m/>
    <m/>
    <m/>
    <m/>
    <m/>
    <m/>
  </r>
  <r>
    <n v="29"/>
    <x v="1"/>
    <s v="Travel_Rarely"/>
    <n v="1247"/>
    <x v="0"/>
    <n v="20"/>
    <n v="2"/>
    <s v="Marketing"/>
    <n v="1"/>
    <n v="349"/>
    <n v="4"/>
    <x v="1"/>
    <n v="45"/>
    <n v="3"/>
    <x v="0"/>
    <x v="0"/>
    <n v="4"/>
    <s v="Divorced"/>
    <n v="6931"/>
    <n v="10732"/>
    <n v="2"/>
    <s v="Y"/>
    <x v="1"/>
    <n v="14"/>
    <n v="3"/>
    <n v="4"/>
    <n v="80"/>
    <n v="1"/>
    <n v="10"/>
    <n v="2"/>
    <n v="3"/>
    <n v="3"/>
    <n v="2"/>
    <n v="0"/>
    <n v="2"/>
    <n v="0"/>
    <n v="0"/>
    <n v="0"/>
    <n v="0"/>
    <n v="0"/>
    <x v="0"/>
    <n v="0"/>
    <x v="2"/>
    <n v="0"/>
    <x v="1"/>
    <x v="0"/>
    <x v="0"/>
    <m/>
    <m/>
    <m/>
    <m/>
    <m/>
    <m/>
    <m/>
    <m/>
    <m/>
    <m/>
    <m/>
    <m/>
    <m/>
    <m/>
    <m/>
    <m/>
    <m/>
    <m/>
    <m/>
    <m/>
    <m/>
    <m/>
    <m/>
    <m/>
    <m/>
    <m/>
    <m/>
    <m/>
    <m/>
    <m/>
    <m/>
    <m/>
    <m/>
    <m/>
    <m/>
    <m/>
    <m/>
    <m/>
    <m/>
    <m/>
    <m/>
    <m/>
    <m/>
    <m/>
    <m/>
    <m/>
    <m/>
    <m/>
    <m/>
    <m/>
    <m/>
    <m/>
    <m/>
  </r>
  <r>
    <n v="25"/>
    <x v="1"/>
    <s v="Travel_Rarely"/>
    <n v="685"/>
    <x v="1"/>
    <n v="1"/>
    <n v="3"/>
    <s v="Life Sciences"/>
    <n v="1"/>
    <n v="350"/>
    <n v="1"/>
    <x v="0"/>
    <n v="62"/>
    <n v="3"/>
    <x v="0"/>
    <x v="3"/>
    <n v="3"/>
    <s v="Married"/>
    <n v="4898"/>
    <n v="7505"/>
    <n v="0"/>
    <s v="Y"/>
    <x v="1"/>
    <n v="12"/>
    <n v="3"/>
    <n v="4"/>
    <n v="80"/>
    <n v="2"/>
    <n v="5"/>
    <n v="3"/>
    <n v="3"/>
    <n v="4"/>
    <n v="2"/>
    <n v="1"/>
    <n v="2"/>
    <n v="0"/>
    <n v="0"/>
    <n v="0"/>
    <n v="1"/>
    <n v="1"/>
    <x v="0"/>
    <n v="0.35"/>
    <x v="0"/>
    <n v="0"/>
    <x v="1"/>
    <x v="0"/>
    <x v="0"/>
    <m/>
    <m/>
    <m/>
    <m/>
    <m/>
    <m/>
    <m/>
    <m/>
    <m/>
    <m/>
    <m/>
    <m/>
    <m/>
    <m/>
    <m/>
    <m/>
    <m/>
    <m/>
    <m/>
    <m/>
    <m/>
    <m/>
    <m/>
    <m/>
    <m/>
    <m/>
    <m/>
    <m/>
    <m/>
    <m/>
    <m/>
    <m/>
    <m/>
    <m/>
    <m/>
    <m/>
    <m/>
    <m/>
    <m/>
    <m/>
    <m/>
    <m/>
    <m/>
    <m/>
    <m/>
    <m/>
    <m/>
    <m/>
    <m/>
    <m/>
    <m/>
    <m/>
    <m/>
  </r>
  <r>
    <n v="42"/>
    <x v="1"/>
    <s v="Travel_Rarely"/>
    <n v="269"/>
    <x v="1"/>
    <n v="2"/>
    <n v="3"/>
    <s v="Medical"/>
    <n v="1"/>
    <n v="351"/>
    <n v="4"/>
    <x v="0"/>
    <n v="56"/>
    <n v="2"/>
    <x v="1"/>
    <x v="2"/>
    <n v="1"/>
    <s v="Divorced"/>
    <n v="2593"/>
    <n v="8007"/>
    <n v="0"/>
    <s v="Y"/>
    <x v="0"/>
    <n v="11"/>
    <n v="3"/>
    <n v="3"/>
    <n v="80"/>
    <n v="1"/>
    <n v="10"/>
    <n v="4"/>
    <n v="3"/>
    <n v="9"/>
    <n v="6"/>
    <n v="7"/>
    <n v="8"/>
    <n v="1"/>
    <n v="1"/>
    <n v="0"/>
    <n v="1"/>
    <n v="0"/>
    <x v="1"/>
    <n v="0.6"/>
    <x v="0"/>
    <n v="0.7"/>
    <x v="0"/>
    <x v="2"/>
    <x v="1"/>
    <m/>
    <m/>
    <m/>
    <m/>
    <m/>
    <m/>
    <m/>
    <m/>
    <m/>
    <m/>
    <m/>
    <m/>
    <m/>
    <m/>
    <m/>
    <m/>
    <m/>
    <m/>
    <m/>
    <m/>
    <m/>
    <m/>
    <m/>
    <m/>
    <m/>
    <m/>
    <m/>
    <m/>
    <m/>
    <m/>
    <m/>
    <m/>
    <m/>
    <m/>
    <m/>
    <m/>
    <m/>
    <m/>
    <m/>
    <m/>
    <m/>
    <m/>
    <m/>
    <m/>
    <m/>
    <m/>
    <m/>
    <m/>
    <m/>
    <m/>
    <m/>
    <m/>
    <m/>
  </r>
  <r>
    <n v="40"/>
    <x v="1"/>
    <s v="Travel_Rarely"/>
    <n v="1416"/>
    <x v="1"/>
    <n v="2"/>
    <n v="2"/>
    <s v="Medical"/>
    <n v="1"/>
    <n v="352"/>
    <n v="1"/>
    <x v="1"/>
    <n v="49"/>
    <n v="3"/>
    <x v="4"/>
    <x v="7"/>
    <n v="3"/>
    <s v="Divorced"/>
    <n v="19436"/>
    <n v="5949"/>
    <n v="0"/>
    <s v="Y"/>
    <x v="1"/>
    <n v="19"/>
    <n v="3"/>
    <n v="4"/>
    <n v="80"/>
    <n v="1"/>
    <n v="22"/>
    <n v="5"/>
    <n v="3"/>
    <n v="21"/>
    <n v="7"/>
    <n v="3"/>
    <n v="9"/>
    <n v="0"/>
    <n v="0"/>
    <n v="0"/>
    <n v="0"/>
    <n v="1"/>
    <x v="0"/>
    <n v="0.2"/>
    <x v="2"/>
    <n v="0"/>
    <x v="1"/>
    <x v="1"/>
    <x v="2"/>
    <m/>
    <m/>
    <m/>
    <m/>
    <m/>
    <m/>
    <m/>
    <m/>
    <m/>
    <m/>
    <m/>
    <m/>
    <m/>
    <m/>
    <m/>
    <m/>
    <m/>
    <m/>
    <m/>
    <m/>
    <m/>
    <m/>
    <m/>
    <m/>
    <m/>
    <m/>
    <m/>
    <m/>
    <m/>
    <m/>
    <m/>
    <m/>
    <m/>
    <m/>
    <m/>
    <m/>
    <m/>
    <m/>
    <m/>
    <m/>
    <m/>
    <m/>
    <m/>
    <m/>
    <m/>
    <m/>
    <m/>
    <m/>
    <m/>
    <m/>
    <m/>
    <m/>
    <m/>
  </r>
  <r>
    <n v="51"/>
    <x v="1"/>
    <s v="Travel_Rarely"/>
    <n v="833"/>
    <x v="1"/>
    <n v="1"/>
    <n v="3"/>
    <s v="Life Sciences"/>
    <n v="1"/>
    <n v="353"/>
    <n v="3"/>
    <x v="1"/>
    <n v="96"/>
    <n v="3"/>
    <x v="1"/>
    <x v="1"/>
    <n v="4"/>
    <s v="Married"/>
    <n v="2723"/>
    <n v="23231"/>
    <n v="1"/>
    <s v="Y"/>
    <x v="1"/>
    <n v="11"/>
    <n v="3"/>
    <n v="2"/>
    <n v="80"/>
    <n v="0"/>
    <n v="1"/>
    <n v="0"/>
    <n v="2"/>
    <n v="1"/>
    <n v="0"/>
    <n v="0"/>
    <n v="0"/>
    <n v="0"/>
    <n v="0"/>
    <n v="1"/>
    <n v="1"/>
    <n v="0"/>
    <x v="0"/>
    <n v="0.35"/>
    <x v="1"/>
    <n v="0.3"/>
    <x v="1"/>
    <x v="0"/>
    <x v="1"/>
    <m/>
    <m/>
    <m/>
    <m/>
    <m/>
    <m/>
    <m/>
    <m/>
    <m/>
    <m/>
    <m/>
    <m/>
    <m/>
    <m/>
    <m/>
    <m/>
    <m/>
    <m/>
    <m/>
    <m/>
    <m/>
    <m/>
    <m/>
    <m/>
    <m/>
    <m/>
    <m/>
    <m/>
    <m/>
    <m/>
    <m/>
    <m/>
    <m/>
    <m/>
    <m/>
    <m/>
    <m/>
    <m/>
    <m/>
    <m/>
    <m/>
    <m/>
    <m/>
    <m/>
    <m/>
    <m/>
    <m/>
    <m/>
    <m/>
    <m/>
    <m/>
    <m/>
    <m/>
  </r>
  <r>
    <n v="31"/>
    <x v="0"/>
    <s v="Travel_Frequently"/>
    <n v="307"/>
    <x v="1"/>
    <n v="29"/>
    <n v="2"/>
    <s v="Medical"/>
    <n v="1"/>
    <n v="355"/>
    <n v="3"/>
    <x v="1"/>
    <n v="71"/>
    <n v="2"/>
    <x v="1"/>
    <x v="2"/>
    <n v="2"/>
    <s v="Single"/>
    <n v="3479"/>
    <n v="11652"/>
    <n v="0"/>
    <s v="Y"/>
    <x v="1"/>
    <n v="11"/>
    <n v="3"/>
    <n v="2"/>
    <n v="80"/>
    <n v="0"/>
    <n v="6"/>
    <n v="2"/>
    <n v="4"/>
    <n v="5"/>
    <n v="4"/>
    <n v="1"/>
    <n v="4"/>
    <n v="0"/>
    <n v="1"/>
    <n v="0"/>
    <n v="1"/>
    <n v="0"/>
    <x v="0"/>
    <n v="0.4"/>
    <x v="0"/>
    <n v="0.2"/>
    <x v="1"/>
    <x v="0"/>
    <x v="1"/>
    <m/>
    <m/>
    <m/>
    <m/>
    <m/>
    <m/>
    <m/>
    <m/>
    <m/>
    <m/>
    <m/>
    <m/>
    <m/>
    <m/>
    <m/>
    <m/>
    <m/>
    <m/>
    <m/>
    <m/>
    <m/>
    <m/>
    <m/>
    <m/>
    <m/>
    <m/>
    <m/>
    <m/>
    <m/>
    <m/>
    <m/>
    <m/>
    <m/>
    <m/>
    <m/>
    <m/>
    <m/>
    <m/>
    <m/>
    <m/>
    <m/>
    <m/>
    <m/>
    <m/>
    <m/>
    <m/>
    <m/>
    <m/>
    <m/>
    <m/>
    <m/>
    <m/>
    <m/>
  </r>
  <r>
    <n v="32"/>
    <x v="1"/>
    <s v="Travel_Frequently"/>
    <n v="1311"/>
    <x v="1"/>
    <n v="7"/>
    <n v="3"/>
    <s v="Life Sciences"/>
    <n v="1"/>
    <n v="359"/>
    <n v="2"/>
    <x v="1"/>
    <n v="100"/>
    <n v="4"/>
    <x v="1"/>
    <x v="2"/>
    <n v="2"/>
    <s v="Married"/>
    <n v="2794"/>
    <n v="26062"/>
    <n v="1"/>
    <s v="Y"/>
    <x v="1"/>
    <n v="20"/>
    <n v="4"/>
    <n v="3"/>
    <n v="80"/>
    <n v="0"/>
    <n v="5"/>
    <n v="3"/>
    <n v="1"/>
    <n v="5"/>
    <n v="1"/>
    <n v="0"/>
    <n v="3"/>
    <n v="0"/>
    <n v="1"/>
    <n v="1"/>
    <n v="1"/>
    <n v="1"/>
    <x v="0"/>
    <n v="0.8"/>
    <x v="0"/>
    <n v="0.5"/>
    <x v="2"/>
    <x v="0"/>
    <x v="1"/>
    <m/>
    <m/>
    <m/>
    <m/>
    <m/>
    <m/>
    <m/>
    <m/>
    <m/>
    <m/>
    <m/>
    <m/>
    <m/>
    <m/>
    <m/>
    <m/>
    <m/>
    <m/>
    <m/>
    <m/>
    <m/>
    <m/>
    <m/>
    <m/>
    <m/>
    <m/>
    <m/>
    <m/>
    <m/>
    <m/>
    <m/>
    <m/>
    <m/>
    <m/>
    <m/>
    <m/>
    <m/>
    <m/>
    <m/>
    <m/>
    <m/>
    <m/>
    <m/>
    <m/>
    <m/>
    <m/>
    <m/>
    <m/>
    <m/>
    <m/>
    <m/>
    <m/>
    <m/>
  </r>
  <r>
    <n v="38"/>
    <x v="1"/>
    <s v="Non-Travel"/>
    <n v="1327"/>
    <x v="0"/>
    <n v="2"/>
    <n v="2"/>
    <s v="Life Sciences"/>
    <n v="1"/>
    <n v="361"/>
    <n v="4"/>
    <x v="1"/>
    <n v="39"/>
    <n v="2"/>
    <x v="0"/>
    <x v="0"/>
    <n v="4"/>
    <s v="Married"/>
    <n v="5249"/>
    <n v="19682"/>
    <n v="3"/>
    <s v="Y"/>
    <x v="1"/>
    <n v="18"/>
    <n v="3"/>
    <n v="4"/>
    <n v="80"/>
    <n v="1"/>
    <n v="13"/>
    <n v="0"/>
    <n v="3"/>
    <n v="8"/>
    <n v="7"/>
    <n v="7"/>
    <n v="5"/>
    <n v="0"/>
    <n v="0"/>
    <n v="0"/>
    <n v="1"/>
    <n v="0"/>
    <x v="1"/>
    <n v="0.2"/>
    <x v="2"/>
    <n v="0.1"/>
    <x v="1"/>
    <x v="2"/>
    <x v="0"/>
    <m/>
    <m/>
    <m/>
    <m/>
    <m/>
    <m/>
    <m/>
    <m/>
    <m/>
    <m/>
    <m/>
    <m/>
    <m/>
    <m/>
    <m/>
    <m/>
    <m/>
    <m/>
    <m/>
    <m/>
    <m/>
    <m/>
    <m/>
    <m/>
    <m/>
    <m/>
    <m/>
    <m/>
    <m/>
    <m/>
    <m/>
    <m/>
    <m/>
    <m/>
    <m/>
    <m/>
    <m/>
    <m/>
    <m/>
    <m/>
    <m/>
    <m/>
    <m/>
    <m/>
    <m/>
    <m/>
    <m/>
    <m/>
    <m/>
    <m/>
    <m/>
    <m/>
    <m/>
  </r>
  <r>
    <n v="32"/>
    <x v="1"/>
    <s v="Travel_Rarely"/>
    <n v="128"/>
    <x v="1"/>
    <n v="2"/>
    <n v="1"/>
    <s v="Technical Degree"/>
    <n v="1"/>
    <n v="362"/>
    <n v="4"/>
    <x v="1"/>
    <n v="84"/>
    <n v="2"/>
    <x v="0"/>
    <x v="2"/>
    <n v="1"/>
    <s v="Single"/>
    <n v="2176"/>
    <n v="19737"/>
    <n v="4"/>
    <s v="Y"/>
    <x v="1"/>
    <n v="13"/>
    <n v="3"/>
    <n v="4"/>
    <n v="80"/>
    <n v="0"/>
    <n v="9"/>
    <n v="5"/>
    <n v="3"/>
    <n v="6"/>
    <n v="2"/>
    <n v="0"/>
    <n v="4"/>
    <n v="0"/>
    <n v="1"/>
    <n v="0"/>
    <n v="1"/>
    <n v="0"/>
    <x v="0"/>
    <n v="0.4"/>
    <x v="0"/>
    <n v="0.2"/>
    <x v="1"/>
    <x v="0"/>
    <x v="1"/>
    <m/>
    <m/>
    <m/>
    <m/>
    <m/>
    <m/>
    <m/>
    <m/>
    <m/>
    <m/>
    <m/>
    <m/>
    <m/>
    <m/>
    <m/>
    <m/>
    <m/>
    <m/>
    <m/>
    <m/>
    <m/>
    <m/>
    <m/>
    <m/>
    <m/>
    <m/>
    <m/>
    <m/>
    <m/>
    <m/>
    <m/>
    <m/>
    <m/>
    <m/>
    <m/>
    <m/>
    <m/>
    <m/>
    <m/>
    <m/>
    <m/>
    <m/>
    <m/>
    <m/>
    <m/>
    <m/>
    <m/>
    <m/>
    <m/>
    <m/>
    <m/>
    <m/>
    <m/>
  </r>
  <r>
    <n v="46"/>
    <x v="1"/>
    <s v="Travel_Rarely"/>
    <n v="488"/>
    <x v="0"/>
    <n v="2"/>
    <n v="3"/>
    <s v="Technical Degree"/>
    <n v="1"/>
    <n v="363"/>
    <n v="3"/>
    <x v="0"/>
    <n v="75"/>
    <n v="1"/>
    <x v="3"/>
    <x v="5"/>
    <n v="2"/>
    <s v="Married"/>
    <n v="16872"/>
    <n v="14977"/>
    <n v="3"/>
    <s v="Y"/>
    <x v="0"/>
    <n v="12"/>
    <n v="3"/>
    <n v="2"/>
    <n v="80"/>
    <n v="1"/>
    <n v="28"/>
    <n v="2"/>
    <n v="2"/>
    <n v="7"/>
    <n v="7"/>
    <n v="7"/>
    <n v="7"/>
    <n v="1"/>
    <n v="1"/>
    <n v="1"/>
    <n v="0"/>
    <n v="0"/>
    <x v="1"/>
    <n v="0.65"/>
    <x v="1"/>
    <n v="1"/>
    <x v="0"/>
    <x v="2"/>
    <x v="2"/>
    <m/>
    <m/>
    <m/>
    <m/>
    <m/>
    <m/>
    <m/>
    <m/>
    <m/>
    <m/>
    <m/>
    <m/>
    <m/>
    <m/>
    <m/>
    <m/>
    <m/>
    <m/>
    <m/>
    <m/>
    <m/>
    <m/>
    <m/>
    <m/>
    <m/>
    <m/>
    <m/>
    <m/>
    <m/>
    <m/>
    <m/>
    <m/>
    <m/>
    <m/>
    <m/>
    <m/>
    <m/>
    <m/>
    <m/>
    <m/>
    <m/>
    <m/>
    <m/>
    <m/>
    <m/>
    <m/>
    <m/>
    <m/>
    <m/>
    <m/>
    <m/>
    <m/>
    <m/>
  </r>
  <r>
    <n v="28"/>
    <x v="0"/>
    <s v="Travel_Rarely"/>
    <n v="529"/>
    <x v="1"/>
    <n v="2"/>
    <n v="4"/>
    <s v="Life Sciences"/>
    <n v="1"/>
    <n v="364"/>
    <n v="1"/>
    <x v="1"/>
    <n v="79"/>
    <n v="3"/>
    <x v="1"/>
    <x v="2"/>
    <n v="3"/>
    <s v="Single"/>
    <n v="3485"/>
    <n v="14935"/>
    <n v="2"/>
    <s v="Y"/>
    <x v="1"/>
    <n v="11"/>
    <n v="3"/>
    <n v="3"/>
    <n v="80"/>
    <n v="0"/>
    <n v="5"/>
    <n v="5"/>
    <n v="1"/>
    <n v="0"/>
    <n v="0"/>
    <n v="0"/>
    <n v="0"/>
    <n v="0"/>
    <n v="0"/>
    <n v="1"/>
    <n v="1"/>
    <n v="1"/>
    <x v="0"/>
    <n v="0.55000000000000004"/>
    <x v="0"/>
    <n v="0.3"/>
    <x v="1"/>
    <x v="0"/>
    <x v="1"/>
    <m/>
    <m/>
    <m/>
    <m/>
    <m/>
    <m/>
    <m/>
    <m/>
    <m/>
    <m/>
    <m/>
    <m/>
    <m/>
    <m/>
    <m/>
    <m/>
    <m/>
    <m/>
    <m/>
    <m/>
    <m/>
    <m/>
    <m/>
    <m/>
    <m/>
    <m/>
    <m/>
    <m/>
    <m/>
    <m/>
    <m/>
    <m/>
    <m/>
    <m/>
    <m/>
    <m/>
    <m/>
    <m/>
    <m/>
    <m/>
    <m/>
    <m/>
    <m/>
    <m/>
    <m/>
    <m/>
    <m/>
    <m/>
    <m/>
    <m/>
    <m/>
    <m/>
    <m/>
  </r>
  <r>
    <n v="29"/>
    <x v="1"/>
    <s v="Travel_Rarely"/>
    <n v="1210"/>
    <x v="0"/>
    <n v="2"/>
    <n v="3"/>
    <s v="Medical"/>
    <n v="1"/>
    <n v="366"/>
    <n v="1"/>
    <x v="1"/>
    <n v="78"/>
    <n v="2"/>
    <x v="0"/>
    <x v="0"/>
    <n v="2"/>
    <s v="Married"/>
    <n v="6644"/>
    <n v="3687"/>
    <n v="2"/>
    <s v="Y"/>
    <x v="1"/>
    <n v="19"/>
    <n v="3"/>
    <n v="2"/>
    <n v="80"/>
    <n v="2"/>
    <n v="10"/>
    <n v="2"/>
    <n v="3"/>
    <n v="0"/>
    <n v="0"/>
    <n v="0"/>
    <n v="0"/>
    <n v="0"/>
    <n v="1"/>
    <n v="0"/>
    <n v="0"/>
    <n v="1"/>
    <x v="0"/>
    <n v="0.45"/>
    <x v="0"/>
    <n v="0.2"/>
    <x v="1"/>
    <x v="0"/>
    <x v="0"/>
    <m/>
    <m/>
    <m/>
    <m/>
    <m/>
    <m/>
    <m/>
    <m/>
    <m/>
    <m/>
    <m/>
    <m/>
    <m/>
    <m/>
    <m/>
    <m/>
    <m/>
    <m/>
    <m/>
    <m/>
    <m/>
    <m/>
    <m/>
    <m/>
    <m/>
    <m/>
    <m/>
    <m/>
    <m/>
    <m/>
    <m/>
    <m/>
    <m/>
    <m/>
    <m/>
    <m/>
    <m/>
    <m/>
    <m/>
    <m/>
    <m/>
    <m/>
    <m/>
    <m/>
    <m/>
    <m/>
    <m/>
    <m/>
    <m/>
    <m/>
    <m/>
    <m/>
    <m/>
  </r>
  <r>
    <n v="31"/>
    <x v="1"/>
    <s v="Travel_Rarely"/>
    <n v="1463"/>
    <x v="1"/>
    <n v="23"/>
    <n v="3"/>
    <s v="Medical"/>
    <n v="1"/>
    <n v="367"/>
    <n v="2"/>
    <x v="1"/>
    <n v="64"/>
    <n v="2"/>
    <x v="0"/>
    <x v="4"/>
    <n v="4"/>
    <s v="Married"/>
    <n v="5582"/>
    <n v="14408"/>
    <n v="0"/>
    <s v="Y"/>
    <x v="1"/>
    <n v="21"/>
    <n v="4"/>
    <n v="2"/>
    <n v="80"/>
    <n v="1"/>
    <n v="10"/>
    <n v="2"/>
    <n v="3"/>
    <n v="9"/>
    <n v="0"/>
    <n v="7"/>
    <n v="8"/>
    <n v="0"/>
    <n v="0"/>
    <n v="0"/>
    <n v="1"/>
    <n v="1"/>
    <x v="1"/>
    <n v="0.4"/>
    <x v="0"/>
    <n v="0.1"/>
    <x v="1"/>
    <x v="2"/>
    <x v="0"/>
    <m/>
    <m/>
    <m/>
    <m/>
    <m/>
    <m/>
    <m/>
    <m/>
    <m/>
    <m/>
    <m/>
    <m/>
    <m/>
    <m/>
    <m/>
    <m/>
    <m/>
    <m/>
    <m/>
    <m/>
    <m/>
    <m/>
    <m/>
    <m/>
    <m/>
    <m/>
    <m/>
    <m/>
    <m/>
    <m/>
    <m/>
    <m/>
    <m/>
    <m/>
    <m/>
    <m/>
    <m/>
    <m/>
    <m/>
    <m/>
    <m/>
    <m/>
    <m/>
    <m/>
    <m/>
    <m/>
    <m/>
    <m/>
    <m/>
    <m/>
    <m/>
    <m/>
    <m/>
  </r>
  <r>
    <n v="25"/>
    <x v="1"/>
    <s v="Non-Travel"/>
    <n v="675"/>
    <x v="1"/>
    <n v="5"/>
    <n v="2"/>
    <s v="Life Sciences"/>
    <n v="1"/>
    <n v="369"/>
    <n v="2"/>
    <x v="1"/>
    <n v="85"/>
    <n v="4"/>
    <x v="0"/>
    <x v="4"/>
    <n v="1"/>
    <s v="Divorced"/>
    <n v="4000"/>
    <n v="18384"/>
    <n v="1"/>
    <s v="Y"/>
    <x v="1"/>
    <n v="12"/>
    <n v="3"/>
    <n v="4"/>
    <n v="80"/>
    <n v="2"/>
    <n v="6"/>
    <n v="2"/>
    <n v="3"/>
    <n v="6"/>
    <n v="3"/>
    <n v="1"/>
    <n v="5"/>
    <n v="0"/>
    <n v="1"/>
    <n v="0"/>
    <n v="1"/>
    <n v="1"/>
    <x v="0"/>
    <n v="0.6"/>
    <x v="0"/>
    <n v="0.2"/>
    <x v="1"/>
    <x v="0"/>
    <x v="0"/>
    <m/>
    <m/>
    <m/>
    <m/>
    <m/>
    <m/>
    <m/>
    <m/>
    <m/>
    <m/>
    <m/>
    <m/>
    <m/>
    <m/>
    <m/>
    <m/>
    <m/>
    <m/>
    <m/>
    <m/>
    <m/>
    <m/>
    <m/>
    <m/>
    <m/>
    <m/>
    <m/>
    <m/>
    <m/>
    <m/>
    <m/>
    <m/>
    <m/>
    <m/>
    <m/>
    <m/>
    <m/>
    <m/>
    <m/>
    <m/>
    <m/>
    <m/>
    <m/>
    <m/>
    <m/>
    <m/>
    <m/>
    <m/>
    <m/>
    <m/>
    <m/>
    <m/>
    <m/>
  </r>
  <r>
    <n v="45"/>
    <x v="1"/>
    <s v="Travel_Rarely"/>
    <n v="1385"/>
    <x v="1"/>
    <n v="20"/>
    <n v="2"/>
    <s v="Medical"/>
    <n v="1"/>
    <n v="372"/>
    <n v="3"/>
    <x v="1"/>
    <n v="79"/>
    <n v="3"/>
    <x v="3"/>
    <x v="4"/>
    <n v="4"/>
    <s v="Married"/>
    <n v="13496"/>
    <n v="7501"/>
    <n v="0"/>
    <s v="Y"/>
    <x v="0"/>
    <n v="14"/>
    <n v="3"/>
    <n v="2"/>
    <n v="80"/>
    <n v="0"/>
    <n v="21"/>
    <n v="2"/>
    <n v="3"/>
    <n v="20"/>
    <n v="7"/>
    <n v="4"/>
    <n v="10"/>
    <n v="1"/>
    <n v="0"/>
    <n v="0"/>
    <n v="0"/>
    <n v="0"/>
    <x v="0"/>
    <n v="0.15"/>
    <x v="1"/>
    <n v="0.4"/>
    <x v="2"/>
    <x v="1"/>
    <x v="2"/>
    <m/>
    <m/>
    <m/>
    <m/>
    <m/>
    <m/>
    <m/>
    <m/>
    <m/>
    <m/>
    <m/>
    <m/>
    <m/>
    <m/>
    <m/>
    <m/>
    <m/>
    <m/>
    <m/>
    <m/>
    <m/>
    <m/>
    <m/>
    <m/>
    <m/>
    <m/>
    <m/>
    <m/>
    <m/>
    <m/>
    <m/>
    <m/>
    <m/>
    <m/>
    <m/>
    <m/>
    <m/>
    <m/>
    <m/>
    <m/>
    <m/>
    <m/>
    <m/>
    <m/>
    <m/>
    <m/>
    <m/>
    <m/>
    <m/>
    <m/>
    <m/>
    <m/>
    <m/>
  </r>
  <r>
    <n v="36"/>
    <x v="1"/>
    <s v="Travel_Rarely"/>
    <n v="1403"/>
    <x v="1"/>
    <n v="6"/>
    <n v="3"/>
    <s v="Life Sciences"/>
    <n v="1"/>
    <n v="373"/>
    <n v="4"/>
    <x v="1"/>
    <n v="47"/>
    <n v="3"/>
    <x v="1"/>
    <x v="2"/>
    <n v="4"/>
    <s v="Married"/>
    <n v="3210"/>
    <n v="20251"/>
    <n v="0"/>
    <s v="Y"/>
    <x v="1"/>
    <n v="11"/>
    <n v="3"/>
    <n v="3"/>
    <n v="80"/>
    <n v="1"/>
    <n v="16"/>
    <n v="4"/>
    <n v="3"/>
    <n v="15"/>
    <n v="13"/>
    <n v="10"/>
    <n v="11"/>
    <n v="0"/>
    <n v="0"/>
    <n v="0"/>
    <n v="1"/>
    <n v="0"/>
    <x v="1"/>
    <n v="0.2"/>
    <x v="2"/>
    <n v="0.1"/>
    <x v="1"/>
    <x v="2"/>
    <x v="1"/>
    <m/>
    <m/>
    <m/>
    <m/>
    <m/>
    <m/>
    <m/>
    <m/>
    <m/>
    <m/>
    <m/>
    <m/>
    <m/>
    <m/>
    <m/>
    <m/>
    <m/>
    <m/>
    <m/>
    <m/>
    <m/>
    <m/>
    <m/>
    <m/>
    <m/>
    <m/>
    <m/>
    <m/>
    <m/>
    <m/>
    <m/>
    <m/>
    <m/>
    <m/>
    <m/>
    <m/>
    <m/>
    <m/>
    <m/>
    <m/>
    <m/>
    <m/>
    <m/>
    <m/>
    <m/>
    <m/>
    <m/>
    <m/>
    <m/>
    <m/>
    <m/>
    <m/>
    <m/>
  </r>
  <r>
    <n v="55"/>
    <x v="1"/>
    <s v="Travel_Rarely"/>
    <n v="452"/>
    <x v="1"/>
    <n v="1"/>
    <n v="3"/>
    <s v="Medical"/>
    <n v="1"/>
    <n v="374"/>
    <n v="4"/>
    <x v="1"/>
    <n v="81"/>
    <n v="3"/>
    <x v="4"/>
    <x v="5"/>
    <n v="1"/>
    <s v="Single"/>
    <n v="19045"/>
    <n v="18938"/>
    <n v="0"/>
    <s v="Y"/>
    <x v="0"/>
    <n v="14"/>
    <n v="3"/>
    <n v="3"/>
    <n v="80"/>
    <n v="0"/>
    <n v="37"/>
    <n v="2"/>
    <n v="3"/>
    <n v="36"/>
    <n v="10"/>
    <n v="4"/>
    <n v="13"/>
    <n v="1"/>
    <n v="1"/>
    <n v="0"/>
    <n v="0"/>
    <n v="0"/>
    <x v="0"/>
    <n v="0.4"/>
    <x v="1"/>
    <n v="0.6"/>
    <x v="2"/>
    <x v="1"/>
    <x v="2"/>
    <m/>
    <m/>
    <m/>
    <m/>
    <m/>
    <m/>
    <m/>
    <m/>
    <m/>
    <m/>
    <m/>
    <m/>
    <m/>
    <m/>
    <m/>
    <m/>
    <m/>
    <m/>
    <m/>
    <m/>
    <m/>
    <m/>
    <m/>
    <m/>
    <m/>
    <m/>
    <m/>
    <m/>
    <m/>
    <m/>
    <m/>
    <m/>
    <m/>
    <m/>
    <m/>
    <m/>
    <m/>
    <m/>
    <m/>
    <m/>
    <m/>
    <m/>
    <m/>
    <m/>
    <m/>
    <m/>
    <m/>
    <m/>
    <m/>
    <m/>
    <m/>
    <m/>
    <m/>
  </r>
  <r>
    <n v="47"/>
    <x v="0"/>
    <s v="Non-Travel"/>
    <n v="666"/>
    <x v="1"/>
    <n v="29"/>
    <n v="4"/>
    <s v="Life Sciences"/>
    <n v="1"/>
    <n v="376"/>
    <n v="1"/>
    <x v="1"/>
    <n v="88"/>
    <n v="3"/>
    <x v="2"/>
    <x v="5"/>
    <n v="2"/>
    <s v="Married"/>
    <n v="11849"/>
    <n v="10268"/>
    <n v="1"/>
    <s v="Y"/>
    <x v="0"/>
    <n v="12"/>
    <n v="3"/>
    <n v="4"/>
    <n v="80"/>
    <n v="1"/>
    <n v="10"/>
    <n v="2"/>
    <n v="2"/>
    <n v="10"/>
    <n v="7"/>
    <n v="9"/>
    <n v="9"/>
    <n v="1"/>
    <n v="1"/>
    <n v="1"/>
    <n v="0"/>
    <n v="1"/>
    <x v="1"/>
    <n v="0.85"/>
    <x v="1"/>
    <n v="1"/>
    <x v="0"/>
    <x v="2"/>
    <x v="2"/>
    <m/>
    <m/>
    <m/>
    <m/>
    <m/>
    <m/>
    <m/>
    <m/>
    <m/>
    <m/>
    <m/>
    <m/>
    <m/>
    <m/>
    <m/>
    <m/>
    <m/>
    <m/>
    <m/>
    <m/>
    <m/>
    <m/>
    <m/>
    <m/>
    <m/>
    <m/>
    <m/>
    <m/>
    <m/>
    <m/>
    <m/>
    <m/>
    <m/>
    <m/>
    <m/>
    <m/>
    <m/>
    <m/>
    <m/>
    <m/>
    <m/>
    <m/>
    <m/>
    <m/>
    <m/>
    <m/>
    <m/>
    <m/>
    <m/>
    <m/>
    <m/>
    <m/>
    <m/>
  </r>
  <r>
    <n v="28"/>
    <x v="1"/>
    <s v="Travel_Rarely"/>
    <n v="1158"/>
    <x v="1"/>
    <n v="9"/>
    <n v="3"/>
    <s v="Medical"/>
    <n v="1"/>
    <n v="377"/>
    <n v="4"/>
    <x v="1"/>
    <n v="94"/>
    <n v="3"/>
    <x v="1"/>
    <x v="1"/>
    <n v="4"/>
    <s v="Married"/>
    <n v="2070"/>
    <n v="2613"/>
    <n v="1"/>
    <s v="Y"/>
    <x v="1"/>
    <n v="23"/>
    <n v="4"/>
    <n v="4"/>
    <n v="80"/>
    <n v="1"/>
    <n v="5"/>
    <n v="3"/>
    <n v="2"/>
    <n v="5"/>
    <n v="2"/>
    <n v="0"/>
    <n v="4"/>
    <n v="0"/>
    <n v="0"/>
    <n v="1"/>
    <n v="1"/>
    <n v="0"/>
    <x v="0"/>
    <n v="0.35"/>
    <x v="0"/>
    <n v="0.3"/>
    <x v="1"/>
    <x v="0"/>
    <x v="1"/>
    <m/>
    <m/>
    <m/>
    <m/>
    <m/>
    <m/>
    <m/>
    <m/>
    <m/>
    <m/>
    <m/>
    <m/>
    <m/>
    <m/>
    <m/>
    <m/>
    <m/>
    <m/>
    <m/>
    <m/>
    <m/>
    <m/>
    <m/>
    <m/>
    <m/>
    <m/>
    <m/>
    <m/>
    <m/>
    <m/>
    <m/>
    <m/>
    <m/>
    <m/>
    <m/>
    <m/>
    <m/>
    <m/>
    <m/>
    <m/>
    <m/>
    <m/>
    <m/>
    <m/>
    <m/>
    <m/>
    <m/>
    <m/>
    <m/>
    <m/>
    <m/>
    <m/>
    <m/>
  </r>
  <r>
    <n v="37"/>
    <x v="1"/>
    <s v="Travel_Rarely"/>
    <n v="228"/>
    <x v="0"/>
    <n v="6"/>
    <n v="4"/>
    <s v="Medical"/>
    <n v="1"/>
    <n v="378"/>
    <n v="3"/>
    <x v="1"/>
    <n v="98"/>
    <n v="3"/>
    <x v="0"/>
    <x v="0"/>
    <n v="4"/>
    <s v="Married"/>
    <n v="6502"/>
    <n v="22825"/>
    <n v="4"/>
    <s v="Y"/>
    <x v="1"/>
    <n v="14"/>
    <n v="3"/>
    <n v="2"/>
    <n v="80"/>
    <n v="1"/>
    <n v="7"/>
    <n v="5"/>
    <n v="4"/>
    <n v="5"/>
    <n v="4"/>
    <n v="0"/>
    <n v="1"/>
    <n v="0"/>
    <n v="0"/>
    <n v="0"/>
    <n v="1"/>
    <n v="0"/>
    <x v="0"/>
    <n v="0.15"/>
    <x v="2"/>
    <n v="0"/>
    <x v="1"/>
    <x v="0"/>
    <x v="0"/>
    <m/>
    <m/>
    <m/>
    <m/>
    <m/>
    <m/>
    <m/>
    <m/>
    <m/>
    <m/>
    <m/>
    <m/>
    <m/>
    <m/>
    <m/>
    <m/>
    <m/>
    <m/>
    <m/>
    <m/>
    <m/>
    <m/>
    <m/>
    <m/>
    <m/>
    <m/>
    <m/>
    <m/>
    <m/>
    <m/>
    <m/>
    <m/>
    <m/>
    <m/>
    <m/>
    <m/>
    <m/>
    <m/>
    <m/>
    <m/>
    <m/>
    <m/>
    <m/>
    <m/>
    <m/>
    <m/>
    <m/>
    <m/>
    <m/>
    <m/>
    <m/>
    <m/>
    <m/>
  </r>
  <r>
    <n v="21"/>
    <x v="1"/>
    <s v="Travel_Rarely"/>
    <n v="996"/>
    <x v="1"/>
    <n v="3"/>
    <n v="2"/>
    <s v="Medical"/>
    <n v="1"/>
    <n v="379"/>
    <n v="4"/>
    <x v="1"/>
    <n v="100"/>
    <n v="2"/>
    <x v="1"/>
    <x v="1"/>
    <n v="3"/>
    <s v="Single"/>
    <n v="3230"/>
    <n v="10531"/>
    <n v="1"/>
    <s v="Y"/>
    <x v="1"/>
    <n v="17"/>
    <n v="3"/>
    <n v="1"/>
    <n v="80"/>
    <n v="0"/>
    <n v="3"/>
    <n v="4"/>
    <n v="4"/>
    <n v="3"/>
    <n v="2"/>
    <n v="1"/>
    <n v="0"/>
    <n v="0"/>
    <n v="0"/>
    <n v="0"/>
    <n v="1"/>
    <n v="0"/>
    <x v="0"/>
    <n v="0.15"/>
    <x v="2"/>
    <n v="0"/>
    <x v="1"/>
    <x v="0"/>
    <x v="1"/>
    <m/>
    <m/>
    <m/>
    <m/>
    <m/>
    <m/>
    <m/>
    <m/>
    <m/>
    <m/>
    <m/>
    <m/>
    <m/>
    <m/>
    <m/>
    <m/>
    <m/>
    <m/>
    <m/>
    <m/>
    <m/>
    <m/>
    <m/>
    <m/>
    <m/>
    <m/>
    <m/>
    <m/>
    <m/>
    <m/>
    <m/>
    <m/>
    <m/>
    <m/>
    <m/>
    <m/>
    <m/>
    <m/>
    <m/>
    <m/>
    <m/>
    <m/>
    <m/>
    <m/>
    <m/>
    <m/>
    <m/>
    <m/>
    <m/>
    <m/>
    <m/>
    <m/>
    <m/>
  </r>
  <r>
    <n v="37"/>
    <x v="1"/>
    <s v="Non-Travel"/>
    <n v="728"/>
    <x v="1"/>
    <n v="1"/>
    <n v="4"/>
    <s v="Medical"/>
    <n v="1"/>
    <n v="380"/>
    <n v="1"/>
    <x v="0"/>
    <n v="80"/>
    <n v="3"/>
    <x v="2"/>
    <x v="7"/>
    <n v="4"/>
    <s v="Divorced"/>
    <n v="13603"/>
    <n v="11677"/>
    <n v="2"/>
    <s v="Y"/>
    <x v="0"/>
    <n v="18"/>
    <n v="3"/>
    <n v="1"/>
    <n v="80"/>
    <n v="2"/>
    <n v="15"/>
    <n v="2"/>
    <n v="3"/>
    <n v="5"/>
    <n v="2"/>
    <n v="0"/>
    <n v="2"/>
    <n v="1"/>
    <n v="0"/>
    <n v="0"/>
    <n v="0"/>
    <n v="1"/>
    <x v="0"/>
    <n v="0.35"/>
    <x v="0"/>
    <n v="0.4"/>
    <x v="2"/>
    <x v="0"/>
    <x v="2"/>
    <m/>
    <m/>
    <m/>
    <m/>
    <m/>
    <m/>
    <m/>
    <m/>
    <m/>
    <m/>
    <m/>
    <m/>
    <m/>
    <m/>
    <m/>
    <m/>
    <m/>
    <m/>
    <m/>
    <m/>
    <m/>
    <m/>
    <m/>
    <m/>
    <m/>
    <m/>
    <m/>
    <m/>
    <m/>
    <m/>
    <m/>
    <m/>
    <m/>
    <m/>
    <m/>
    <m/>
    <m/>
    <m/>
    <m/>
    <m/>
    <m/>
    <m/>
    <m/>
    <m/>
    <m/>
    <m/>
    <m/>
    <m/>
    <m/>
    <m/>
    <m/>
    <m/>
    <m/>
  </r>
  <r>
    <n v="35"/>
    <x v="1"/>
    <s v="Travel_Rarely"/>
    <n v="1315"/>
    <x v="1"/>
    <n v="22"/>
    <n v="3"/>
    <s v="Life Sciences"/>
    <n v="1"/>
    <n v="381"/>
    <n v="2"/>
    <x v="0"/>
    <n v="71"/>
    <n v="4"/>
    <x v="2"/>
    <x v="5"/>
    <n v="2"/>
    <s v="Divorced"/>
    <n v="11996"/>
    <n v="19100"/>
    <n v="7"/>
    <s v="Y"/>
    <x v="1"/>
    <n v="18"/>
    <n v="3"/>
    <n v="2"/>
    <n v="80"/>
    <n v="1"/>
    <n v="10"/>
    <n v="6"/>
    <n v="2"/>
    <n v="7"/>
    <n v="7"/>
    <n v="6"/>
    <n v="2"/>
    <n v="0"/>
    <n v="1"/>
    <n v="1"/>
    <n v="0"/>
    <n v="1"/>
    <x v="1"/>
    <n v="0.7"/>
    <x v="0"/>
    <n v="0.6"/>
    <x v="2"/>
    <x v="2"/>
    <x v="2"/>
    <m/>
    <m/>
    <m/>
    <m/>
    <m/>
    <m/>
    <m/>
    <m/>
    <m/>
    <m/>
    <m/>
    <m/>
    <m/>
    <m/>
    <m/>
    <m/>
    <m/>
    <m/>
    <m/>
    <m/>
    <m/>
    <m/>
    <m/>
    <m/>
    <m/>
    <m/>
    <m/>
    <m/>
    <m/>
    <m/>
    <m/>
    <m/>
    <m/>
    <m/>
    <m/>
    <m/>
    <m/>
    <m/>
    <m/>
    <m/>
    <m/>
    <m/>
    <m/>
    <m/>
    <m/>
    <m/>
    <m/>
    <m/>
    <m/>
    <m/>
    <m/>
    <m/>
    <m/>
  </r>
  <r>
    <n v="38"/>
    <x v="1"/>
    <s v="Travel_Rarely"/>
    <n v="322"/>
    <x v="0"/>
    <n v="7"/>
    <n v="2"/>
    <s v="Medical"/>
    <n v="1"/>
    <n v="382"/>
    <n v="1"/>
    <x v="0"/>
    <n v="44"/>
    <n v="4"/>
    <x v="0"/>
    <x v="0"/>
    <n v="1"/>
    <s v="Divorced"/>
    <n v="5605"/>
    <n v="19191"/>
    <n v="1"/>
    <s v="Y"/>
    <x v="0"/>
    <n v="24"/>
    <n v="4"/>
    <n v="3"/>
    <n v="80"/>
    <n v="1"/>
    <n v="8"/>
    <n v="3"/>
    <n v="3"/>
    <n v="8"/>
    <n v="0"/>
    <n v="7"/>
    <n v="7"/>
    <n v="1"/>
    <n v="1"/>
    <n v="0"/>
    <n v="1"/>
    <n v="1"/>
    <x v="1"/>
    <n v="0.8"/>
    <x v="0"/>
    <n v="0.7"/>
    <x v="0"/>
    <x v="2"/>
    <x v="0"/>
    <m/>
    <m/>
    <m/>
    <m/>
    <m/>
    <m/>
    <m/>
    <m/>
    <m/>
    <m/>
    <m/>
    <m/>
    <m/>
    <m/>
    <m/>
    <m/>
    <m/>
    <m/>
    <m/>
    <m/>
    <m/>
    <m/>
    <m/>
    <m/>
    <m/>
    <m/>
    <m/>
    <m/>
    <m/>
    <m/>
    <m/>
    <m/>
    <m/>
    <m/>
    <m/>
    <m/>
    <m/>
    <m/>
    <m/>
    <m/>
    <m/>
    <m/>
    <m/>
    <m/>
    <m/>
    <m/>
    <m/>
    <m/>
    <m/>
    <m/>
    <m/>
    <m/>
    <m/>
  </r>
  <r>
    <n v="26"/>
    <x v="1"/>
    <s v="Travel_Frequently"/>
    <n v="1479"/>
    <x v="1"/>
    <n v="1"/>
    <n v="3"/>
    <s v="Life Sciences"/>
    <n v="1"/>
    <n v="384"/>
    <n v="3"/>
    <x v="0"/>
    <n v="84"/>
    <n v="3"/>
    <x v="0"/>
    <x v="3"/>
    <n v="2"/>
    <s v="Divorced"/>
    <n v="6397"/>
    <n v="26767"/>
    <n v="1"/>
    <s v="Y"/>
    <x v="1"/>
    <n v="20"/>
    <n v="4"/>
    <n v="1"/>
    <n v="80"/>
    <n v="1"/>
    <n v="6"/>
    <n v="6"/>
    <n v="1"/>
    <n v="6"/>
    <n v="5"/>
    <n v="1"/>
    <n v="4"/>
    <n v="0"/>
    <n v="1"/>
    <n v="1"/>
    <n v="1"/>
    <n v="0"/>
    <x v="0"/>
    <n v="0.6"/>
    <x v="0"/>
    <n v="0.5"/>
    <x v="2"/>
    <x v="0"/>
    <x v="0"/>
    <m/>
    <m/>
    <m/>
    <m/>
    <m/>
    <m/>
    <m/>
    <m/>
    <m/>
    <m/>
    <m/>
    <m/>
    <m/>
    <m/>
    <m/>
    <m/>
    <m/>
    <m/>
    <m/>
    <m/>
    <m/>
    <m/>
    <m/>
    <m/>
    <m/>
    <m/>
    <m/>
    <m/>
    <m/>
    <m/>
    <m/>
    <m/>
    <m/>
    <m/>
    <m/>
    <m/>
    <m/>
    <m/>
    <m/>
    <m/>
    <m/>
    <m/>
    <m/>
    <m/>
    <m/>
    <m/>
    <m/>
    <m/>
    <m/>
    <m/>
    <m/>
    <m/>
    <m/>
  </r>
  <r>
    <n v="50"/>
    <x v="1"/>
    <s v="Travel_Rarely"/>
    <n v="797"/>
    <x v="1"/>
    <n v="4"/>
    <n v="1"/>
    <s v="Life Sciences"/>
    <n v="1"/>
    <n v="385"/>
    <n v="1"/>
    <x v="1"/>
    <n v="96"/>
    <n v="3"/>
    <x v="4"/>
    <x v="7"/>
    <n v="2"/>
    <s v="Divorced"/>
    <n v="19144"/>
    <n v="15815"/>
    <n v="3"/>
    <s v="Y"/>
    <x v="1"/>
    <n v="14"/>
    <n v="3"/>
    <n v="1"/>
    <n v="80"/>
    <n v="2"/>
    <n v="28"/>
    <n v="4"/>
    <n v="2"/>
    <n v="10"/>
    <n v="4"/>
    <n v="1"/>
    <n v="6"/>
    <n v="0"/>
    <n v="1"/>
    <n v="1"/>
    <n v="0"/>
    <n v="1"/>
    <x v="0"/>
    <n v="0.65"/>
    <x v="1"/>
    <n v="0.5"/>
    <x v="2"/>
    <x v="0"/>
    <x v="2"/>
    <m/>
    <m/>
    <m/>
    <m/>
    <m/>
    <m/>
    <m/>
    <m/>
    <m/>
    <m/>
    <m/>
    <m/>
    <m/>
    <m/>
    <m/>
    <m/>
    <m/>
    <m/>
    <m/>
    <m/>
    <m/>
    <m/>
    <m/>
    <m/>
    <m/>
    <m/>
    <m/>
    <m/>
    <m/>
    <m/>
    <m/>
    <m/>
    <m/>
    <m/>
    <m/>
    <m/>
    <m/>
    <m/>
    <m/>
    <m/>
    <m/>
    <m/>
    <m/>
    <m/>
    <m/>
    <m/>
    <m/>
    <m/>
    <m/>
    <m/>
    <m/>
    <m/>
    <m/>
  </r>
  <r>
    <n v="53"/>
    <x v="1"/>
    <s v="Travel_Rarely"/>
    <n v="1070"/>
    <x v="1"/>
    <n v="3"/>
    <n v="4"/>
    <s v="Medical"/>
    <n v="1"/>
    <n v="386"/>
    <n v="3"/>
    <x v="1"/>
    <n v="45"/>
    <n v="3"/>
    <x v="3"/>
    <x v="7"/>
    <n v="3"/>
    <s v="Married"/>
    <n v="17584"/>
    <n v="21016"/>
    <n v="3"/>
    <s v="Y"/>
    <x v="0"/>
    <n v="16"/>
    <n v="3"/>
    <n v="4"/>
    <n v="80"/>
    <n v="3"/>
    <n v="21"/>
    <n v="5"/>
    <n v="2"/>
    <n v="5"/>
    <n v="3"/>
    <n v="1"/>
    <n v="3"/>
    <n v="1"/>
    <n v="0"/>
    <n v="1"/>
    <n v="0"/>
    <n v="0"/>
    <x v="0"/>
    <n v="0.35"/>
    <x v="1"/>
    <n v="0.7"/>
    <x v="0"/>
    <x v="0"/>
    <x v="2"/>
    <m/>
    <m/>
    <m/>
    <m/>
    <m/>
    <m/>
    <m/>
    <m/>
    <m/>
    <m/>
    <m/>
    <m/>
    <m/>
    <m/>
    <m/>
    <m/>
    <m/>
    <m/>
    <m/>
    <m/>
    <m/>
    <m/>
    <m/>
    <m/>
    <m/>
    <m/>
    <m/>
    <m/>
    <m/>
    <m/>
    <m/>
    <m/>
    <m/>
    <m/>
    <m/>
    <m/>
    <m/>
    <m/>
    <m/>
    <m/>
    <m/>
    <m/>
    <m/>
    <m/>
    <m/>
    <m/>
    <m/>
    <m/>
    <m/>
    <m/>
    <m/>
    <m/>
    <m/>
  </r>
  <r>
    <n v="42"/>
    <x v="1"/>
    <s v="Travel_Rarely"/>
    <n v="635"/>
    <x v="0"/>
    <n v="1"/>
    <n v="1"/>
    <s v="Life Sciences"/>
    <n v="1"/>
    <n v="387"/>
    <n v="2"/>
    <x v="1"/>
    <n v="99"/>
    <n v="3"/>
    <x v="0"/>
    <x v="0"/>
    <n v="3"/>
    <s v="Married"/>
    <n v="4907"/>
    <n v="24532"/>
    <n v="1"/>
    <s v="Y"/>
    <x v="1"/>
    <n v="25"/>
    <n v="4"/>
    <n v="3"/>
    <n v="80"/>
    <n v="0"/>
    <n v="20"/>
    <n v="3"/>
    <n v="3"/>
    <n v="20"/>
    <n v="16"/>
    <n v="11"/>
    <n v="6"/>
    <n v="0"/>
    <n v="0"/>
    <n v="0"/>
    <n v="1"/>
    <n v="1"/>
    <x v="1"/>
    <n v="0.4"/>
    <x v="0"/>
    <n v="0.1"/>
    <x v="1"/>
    <x v="2"/>
    <x v="0"/>
    <m/>
    <m/>
    <m/>
    <m/>
    <m/>
    <m/>
    <m/>
    <m/>
    <m/>
    <m/>
    <m/>
    <m/>
    <m/>
    <m/>
    <m/>
    <m/>
    <m/>
    <m/>
    <m/>
    <m/>
    <m/>
    <m/>
    <m/>
    <m/>
    <m/>
    <m/>
    <m/>
    <m/>
    <m/>
    <m/>
    <m/>
    <m/>
    <m/>
    <m/>
    <m/>
    <m/>
    <m/>
    <m/>
    <m/>
    <m/>
    <m/>
    <m/>
    <m/>
    <m/>
    <m/>
    <m/>
    <m/>
    <m/>
    <m/>
    <m/>
    <m/>
    <m/>
    <m/>
  </r>
  <r>
    <n v="29"/>
    <x v="1"/>
    <s v="Travel_Frequently"/>
    <n v="442"/>
    <x v="0"/>
    <n v="2"/>
    <n v="2"/>
    <s v="Life Sciences"/>
    <n v="1"/>
    <n v="388"/>
    <n v="2"/>
    <x v="1"/>
    <n v="44"/>
    <n v="3"/>
    <x v="0"/>
    <x v="0"/>
    <n v="4"/>
    <s v="Single"/>
    <n v="4554"/>
    <n v="20260"/>
    <n v="1"/>
    <s v="Y"/>
    <x v="1"/>
    <n v="18"/>
    <n v="3"/>
    <n v="1"/>
    <n v="80"/>
    <n v="0"/>
    <n v="10"/>
    <n v="3"/>
    <n v="2"/>
    <n v="10"/>
    <n v="7"/>
    <n v="0"/>
    <n v="9"/>
    <n v="0"/>
    <n v="0"/>
    <n v="1"/>
    <n v="1"/>
    <n v="1"/>
    <x v="0"/>
    <n v="0.55000000000000004"/>
    <x v="0"/>
    <n v="0.3"/>
    <x v="1"/>
    <x v="0"/>
    <x v="0"/>
    <m/>
    <m/>
    <m/>
    <m/>
    <m/>
    <m/>
    <m/>
    <m/>
    <m/>
    <m/>
    <m/>
    <m/>
    <m/>
    <m/>
    <m/>
    <m/>
    <m/>
    <m/>
    <m/>
    <m/>
    <m/>
    <m/>
    <m/>
    <m/>
    <m/>
    <m/>
    <m/>
    <m/>
    <m/>
    <m/>
    <m/>
    <m/>
    <m/>
    <m/>
    <m/>
    <m/>
    <m/>
    <m/>
    <m/>
    <m/>
    <m/>
    <m/>
    <m/>
    <m/>
    <m/>
    <m/>
    <m/>
    <m/>
    <m/>
    <m/>
    <m/>
    <m/>
    <m/>
  </r>
  <r>
    <n v="55"/>
    <x v="1"/>
    <s v="Travel_Rarely"/>
    <n v="147"/>
    <x v="1"/>
    <n v="20"/>
    <n v="2"/>
    <s v="Technical Degree"/>
    <n v="1"/>
    <n v="389"/>
    <n v="2"/>
    <x v="1"/>
    <n v="37"/>
    <n v="3"/>
    <x v="0"/>
    <x v="2"/>
    <n v="4"/>
    <s v="Married"/>
    <n v="5415"/>
    <n v="15972"/>
    <n v="3"/>
    <s v="Y"/>
    <x v="0"/>
    <n v="19"/>
    <n v="3"/>
    <n v="4"/>
    <n v="80"/>
    <n v="1"/>
    <n v="12"/>
    <n v="4"/>
    <n v="3"/>
    <n v="10"/>
    <n v="7"/>
    <n v="0"/>
    <n v="8"/>
    <n v="1"/>
    <n v="0"/>
    <n v="0"/>
    <n v="1"/>
    <n v="1"/>
    <x v="0"/>
    <n v="0.5"/>
    <x v="1"/>
    <n v="0.4"/>
    <x v="2"/>
    <x v="0"/>
    <x v="0"/>
    <m/>
    <m/>
    <m/>
    <m/>
    <m/>
    <m/>
    <m/>
    <m/>
    <m/>
    <m/>
    <m/>
    <m/>
    <m/>
    <m/>
    <m/>
    <m/>
    <m/>
    <m/>
    <m/>
    <m/>
    <m/>
    <m/>
    <m/>
    <m/>
    <m/>
    <m/>
    <m/>
    <m/>
    <m/>
    <m/>
    <m/>
    <m/>
    <m/>
    <m/>
    <m/>
    <m/>
    <m/>
    <m/>
    <m/>
    <m/>
    <m/>
    <m/>
    <m/>
    <m/>
    <m/>
    <m/>
    <m/>
    <m/>
    <m/>
    <m/>
    <m/>
    <m/>
    <m/>
  </r>
  <r>
    <n v="26"/>
    <x v="1"/>
    <s v="Travel_Frequently"/>
    <n v="496"/>
    <x v="1"/>
    <n v="11"/>
    <n v="2"/>
    <s v="Medical"/>
    <n v="1"/>
    <n v="390"/>
    <n v="1"/>
    <x v="1"/>
    <n v="60"/>
    <n v="3"/>
    <x v="0"/>
    <x v="4"/>
    <n v="1"/>
    <s v="Married"/>
    <n v="4741"/>
    <n v="22722"/>
    <n v="1"/>
    <s v="Y"/>
    <x v="0"/>
    <n v="13"/>
    <n v="3"/>
    <n v="3"/>
    <n v="80"/>
    <n v="1"/>
    <n v="5"/>
    <n v="3"/>
    <n v="3"/>
    <n v="5"/>
    <n v="3"/>
    <n v="3"/>
    <n v="3"/>
    <n v="1"/>
    <n v="1"/>
    <n v="0"/>
    <n v="1"/>
    <n v="1"/>
    <x v="0"/>
    <n v="0.75"/>
    <x v="0"/>
    <n v="0.6"/>
    <x v="2"/>
    <x v="1"/>
    <x v="0"/>
    <m/>
    <m/>
    <m/>
    <m/>
    <m/>
    <m/>
    <m/>
    <m/>
    <m/>
    <m/>
    <m/>
    <m/>
    <m/>
    <m/>
    <m/>
    <m/>
    <m/>
    <m/>
    <m/>
    <m/>
    <m/>
    <m/>
    <m/>
    <m/>
    <m/>
    <m/>
    <m/>
    <m/>
    <m/>
    <m/>
    <m/>
    <m/>
    <m/>
    <m/>
    <m/>
    <m/>
    <m/>
    <m/>
    <m/>
    <m/>
    <m/>
    <m/>
    <m/>
    <m/>
    <m/>
    <m/>
    <m/>
    <m/>
    <m/>
    <m/>
    <m/>
    <m/>
    <m/>
  </r>
  <r>
    <n v="37"/>
    <x v="1"/>
    <s v="Travel_Rarely"/>
    <n v="1372"/>
    <x v="1"/>
    <n v="1"/>
    <n v="3"/>
    <s v="Life Sciences"/>
    <n v="1"/>
    <n v="391"/>
    <n v="4"/>
    <x v="0"/>
    <n v="42"/>
    <n v="3"/>
    <x v="1"/>
    <x v="1"/>
    <n v="4"/>
    <s v="Single"/>
    <n v="2115"/>
    <n v="15881"/>
    <n v="1"/>
    <s v="Y"/>
    <x v="1"/>
    <n v="12"/>
    <n v="3"/>
    <n v="2"/>
    <n v="80"/>
    <n v="0"/>
    <n v="17"/>
    <n v="3"/>
    <n v="3"/>
    <n v="17"/>
    <n v="12"/>
    <n v="5"/>
    <n v="7"/>
    <n v="0"/>
    <n v="0"/>
    <n v="0"/>
    <n v="1"/>
    <n v="0"/>
    <x v="1"/>
    <n v="0.2"/>
    <x v="2"/>
    <n v="0.1"/>
    <x v="1"/>
    <x v="2"/>
    <x v="1"/>
    <m/>
    <m/>
    <m/>
    <m/>
    <m/>
    <m/>
    <m/>
    <m/>
    <m/>
    <m/>
    <m/>
    <m/>
    <m/>
    <m/>
    <m/>
    <m/>
    <m/>
    <m/>
    <m/>
    <m/>
    <m/>
    <m/>
    <m/>
    <m/>
    <m/>
    <m/>
    <m/>
    <m/>
    <m/>
    <m/>
    <m/>
    <m/>
    <m/>
    <m/>
    <m/>
    <m/>
    <m/>
    <m/>
    <m/>
    <m/>
    <m/>
    <m/>
    <m/>
    <m/>
    <m/>
    <m/>
    <m/>
    <m/>
    <m/>
    <m/>
    <m/>
    <m/>
    <m/>
  </r>
  <r>
    <n v="44"/>
    <x v="0"/>
    <s v="Travel_Frequently"/>
    <n v="920"/>
    <x v="1"/>
    <n v="24"/>
    <n v="3"/>
    <s v="Life Sciences"/>
    <n v="1"/>
    <n v="392"/>
    <n v="4"/>
    <x v="1"/>
    <n v="43"/>
    <n v="3"/>
    <x v="1"/>
    <x v="2"/>
    <n v="3"/>
    <s v="Divorced"/>
    <n v="3161"/>
    <n v="19920"/>
    <n v="3"/>
    <s v="Y"/>
    <x v="0"/>
    <n v="22"/>
    <n v="4"/>
    <n v="4"/>
    <n v="80"/>
    <n v="1"/>
    <n v="19"/>
    <n v="0"/>
    <n v="1"/>
    <n v="1"/>
    <n v="0"/>
    <n v="0"/>
    <n v="0"/>
    <n v="1"/>
    <n v="0"/>
    <n v="1"/>
    <n v="1"/>
    <n v="0"/>
    <x v="0"/>
    <n v="0.5"/>
    <x v="0"/>
    <n v="0.7"/>
    <x v="0"/>
    <x v="0"/>
    <x v="1"/>
    <m/>
    <m/>
    <m/>
    <m/>
    <m/>
    <m/>
    <m/>
    <m/>
    <m/>
    <m/>
    <m/>
    <m/>
    <m/>
    <m/>
    <m/>
    <m/>
    <m/>
    <m/>
    <m/>
    <m/>
    <m/>
    <m/>
    <m/>
    <m/>
    <m/>
    <m/>
    <m/>
    <m/>
    <m/>
    <m/>
    <m/>
    <m/>
    <m/>
    <m/>
    <m/>
    <m/>
    <m/>
    <m/>
    <m/>
    <m/>
    <m/>
    <m/>
    <m/>
    <m/>
    <m/>
    <m/>
    <m/>
    <m/>
    <m/>
    <m/>
    <m/>
    <m/>
    <m/>
  </r>
  <r>
    <n v="38"/>
    <x v="1"/>
    <s v="Travel_Rarely"/>
    <n v="688"/>
    <x v="1"/>
    <n v="23"/>
    <n v="4"/>
    <s v="Life Sciences"/>
    <n v="1"/>
    <n v="393"/>
    <n v="4"/>
    <x v="1"/>
    <n v="82"/>
    <n v="3"/>
    <x v="0"/>
    <x v="4"/>
    <n v="4"/>
    <s v="Divorced"/>
    <n v="5745"/>
    <n v="18899"/>
    <n v="9"/>
    <s v="Y"/>
    <x v="1"/>
    <n v="14"/>
    <n v="3"/>
    <n v="2"/>
    <n v="80"/>
    <n v="1"/>
    <n v="10"/>
    <n v="2"/>
    <n v="3"/>
    <n v="2"/>
    <n v="2"/>
    <n v="1"/>
    <n v="2"/>
    <n v="0"/>
    <n v="0"/>
    <n v="0"/>
    <n v="1"/>
    <n v="0"/>
    <x v="0"/>
    <n v="0.15"/>
    <x v="2"/>
    <n v="0"/>
    <x v="1"/>
    <x v="0"/>
    <x v="0"/>
    <m/>
    <m/>
    <m/>
    <m/>
    <m/>
    <m/>
    <m/>
    <m/>
    <m/>
    <m/>
    <m/>
    <m/>
    <m/>
    <m/>
    <m/>
    <m/>
    <m/>
    <m/>
    <m/>
    <m/>
    <m/>
    <m/>
    <m/>
    <m/>
    <m/>
    <m/>
    <m/>
    <m/>
    <m/>
    <m/>
    <m/>
    <m/>
    <m/>
    <m/>
    <m/>
    <m/>
    <m/>
    <m/>
    <m/>
    <m/>
    <m/>
    <m/>
    <m/>
    <m/>
    <m/>
    <m/>
    <m/>
    <m/>
    <m/>
    <m/>
    <m/>
    <m/>
    <m/>
  </r>
  <r>
    <n v="26"/>
    <x v="0"/>
    <s v="Travel_Rarely"/>
    <n v="1449"/>
    <x v="1"/>
    <n v="16"/>
    <n v="4"/>
    <s v="Medical"/>
    <n v="1"/>
    <n v="394"/>
    <n v="1"/>
    <x v="1"/>
    <n v="45"/>
    <n v="3"/>
    <x v="1"/>
    <x v="2"/>
    <n v="2"/>
    <s v="Divorced"/>
    <n v="2373"/>
    <n v="14180"/>
    <n v="2"/>
    <s v="Y"/>
    <x v="0"/>
    <n v="13"/>
    <n v="3"/>
    <n v="4"/>
    <n v="80"/>
    <n v="1"/>
    <n v="5"/>
    <n v="2"/>
    <n v="3"/>
    <n v="3"/>
    <n v="2"/>
    <n v="0"/>
    <n v="2"/>
    <n v="1"/>
    <n v="1"/>
    <n v="0"/>
    <n v="1"/>
    <n v="1"/>
    <x v="0"/>
    <n v="0.75"/>
    <x v="0"/>
    <n v="0.6"/>
    <x v="2"/>
    <x v="0"/>
    <x v="1"/>
    <m/>
    <m/>
    <m/>
    <m/>
    <m/>
    <m/>
    <m/>
    <m/>
    <m/>
    <m/>
    <m/>
    <m/>
    <m/>
    <m/>
    <m/>
    <m/>
    <m/>
    <m/>
    <m/>
    <m/>
    <m/>
    <m/>
    <m/>
    <m/>
    <m/>
    <m/>
    <m/>
    <m/>
    <m/>
    <m/>
    <m/>
    <m/>
    <m/>
    <m/>
    <m/>
    <m/>
    <m/>
    <m/>
    <m/>
    <m/>
    <m/>
    <m/>
    <m/>
    <m/>
    <m/>
    <m/>
    <m/>
    <m/>
    <m/>
    <m/>
    <m/>
    <m/>
    <m/>
  </r>
  <r>
    <n v="28"/>
    <x v="1"/>
    <s v="Travel_Rarely"/>
    <n v="1117"/>
    <x v="1"/>
    <n v="8"/>
    <n v="2"/>
    <s v="Life Sciences"/>
    <n v="1"/>
    <n v="395"/>
    <n v="4"/>
    <x v="0"/>
    <n v="66"/>
    <n v="3"/>
    <x v="1"/>
    <x v="1"/>
    <n v="4"/>
    <s v="Single"/>
    <n v="3310"/>
    <n v="4488"/>
    <n v="1"/>
    <s v="Y"/>
    <x v="1"/>
    <n v="21"/>
    <n v="4"/>
    <n v="4"/>
    <n v="80"/>
    <n v="0"/>
    <n v="5"/>
    <n v="3"/>
    <n v="3"/>
    <n v="5"/>
    <n v="3"/>
    <n v="0"/>
    <n v="2"/>
    <n v="0"/>
    <n v="0"/>
    <n v="0"/>
    <n v="1"/>
    <n v="0"/>
    <x v="0"/>
    <n v="0.15"/>
    <x v="2"/>
    <n v="0"/>
    <x v="1"/>
    <x v="0"/>
    <x v="1"/>
    <m/>
    <m/>
    <m/>
    <m/>
    <m/>
    <m/>
    <m/>
    <m/>
    <m/>
    <m/>
    <m/>
    <m/>
    <m/>
    <m/>
    <m/>
    <m/>
    <m/>
    <m/>
    <m/>
    <m/>
    <m/>
    <m/>
    <m/>
    <m/>
    <m/>
    <m/>
    <m/>
    <m/>
    <m/>
    <m/>
    <m/>
    <m/>
    <m/>
    <m/>
    <m/>
    <m/>
    <m/>
    <m/>
    <m/>
    <m/>
    <m/>
    <m/>
    <m/>
    <m/>
    <m/>
    <m/>
    <m/>
    <m/>
    <m/>
    <m/>
    <m/>
    <m/>
    <m/>
  </r>
  <r>
    <n v="49"/>
    <x v="1"/>
    <s v="Travel_Frequently"/>
    <n v="636"/>
    <x v="1"/>
    <n v="10"/>
    <n v="4"/>
    <s v="Life Sciences"/>
    <n v="1"/>
    <n v="396"/>
    <n v="3"/>
    <x v="0"/>
    <n v="35"/>
    <n v="3"/>
    <x v="4"/>
    <x v="7"/>
    <n v="1"/>
    <s v="Single"/>
    <n v="18665"/>
    <n v="25594"/>
    <n v="9"/>
    <s v="Y"/>
    <x v="0"/>
    <n v="11"/>
    <n v="3"/>
    <n v="4"/>
    <n v="80"/>
    <n v="0"/>
    <n v="22"/>
    <n v="4"/>
    <n v="3"/>
    <n v="3"/>
    <n v="2"/>
    <n v="1"/>
    <n v="2"/>
    <n v="1"/>
    <n v="1"/>
    <n v="0"/>
    <n v="0"/>
    <n v="0"/>
    <x v="0"/>
    <n v="0.4"/>
    <x v="1"/>
    <n v="0.6"/>
    <x v="2"/>
    <x v="0"/>
    <x v="2"/>
    <m/>
    <m/>
    <m/>
    <m/>
    <m/>
    <m/>
    <m/>
    <m/>
    <m/>
    <m/>
    <m/>
    <m/>
    <m/>
    <m/>
    <m/>
    <m/>
    <m/>
    <m/>
    <m/>
    <m/>
    <m/>
    <m/>
    <m/>
    <m/>
    <m/>
    <m/>
    <m/>
    <m/>
    <m/>
    <m/>
    <m/>
    <m/>
    <m/>
    <m/>
    <m/>
    <m/>
    <m/>
    <m/>
    <m/>
    <m/>
    <m/>
    <m/>
    <m/>
    <m/>
    <m/>
    <m/>
    <m/>
    <m/>
    <m/>
    <m/>
    <m/>
    <m/>
    <m/>
  </r>
  <r>
    <n v="36"/>
    <x v="1"/>
    <s v="Travel_Rarely"/>
    <n v="506"/>
    <x v="1"/>
    <n v="3"/>
    <n v="3"/>
    <s v="Technical Degree"/>
    <n v="1"/>
    <n v="397"/>
    <n v="3"/>
    <x v="1"/>
    <n v="30"/>
    <n v="3"/>
    <x v="0"/>
    <x v="1"/>
    <n v="2"/>
    <s v="Single"/>
    <n v="4485"/>
    <n v="26285"/>
    <n v="4"/>
    <s v="Y"/>
    <x v="1"/>
    <n v="12"/>
    <n v="3"/>
    <n v="4"/>
    <n v="80"/>
    <n v="0"/>
    <n v="10"/>
    <n v="2"/>
    <n v="3"/>
    <n v="8"/>
    <n v="0"/>
    <n v="7"/>
    <n v="7"/>
    <n v="0"/>
    <n v="1"/>
    <n v="0"/>
    <n v="1"/>
    <n v="0"/>
    <x v="1"/>
    <n v="0.45"/>
    <x v="0"/>
    <n v="0.3"/>
    <x v="1"/>
    <x v="2"/>
    <x v="0"/>
    <m/>
    <m/>
    <m/>
    <m/>
    <m/>
    <m/>
    <m/>
    <m/>
    <m/>
    <m/>
    <m/>
    <m/>
    <m/>
    <m/>
    <m/>
    <m/>
    <m/>
    <m/>
    <m/>
    <m/>
    <m/>
    <m/>
    <m/>
    <m/>
    <m/>
    <m/>
    <m/>
    <m/>
    <m/>
    <m/>
    <m/>
    <m/>
    <m/>
    <m/>
    <m/>
    <m/>
    <m/>
    <m/>
    <m/>
    <m/>
    <m/>
    <m/>
    <m/>
    <m/>
    <m/>
    <m/>
    <m/>
    <m/>
    <m/>
    <m/>
    <m/>
    <m/>
    <m/>
  </r>
  <r>
    <n v="31"/>
    <x v="1"/>
    <s v="Travel_Frequently"/>
    <n v="444"/>
    <x v="0"/>
    <n v="5"/>
    <n v="3"/>
    <s v="Marketing"/>
    <n v="1"/>
    <n v="399"/>
    <n v="4"/>
    <x v="0"/>
    <n v="84"/>
    <n v="3"/>
    <x v="1"/>
    <x v="6"/>
    <n v="2"/>
    <s v="Divorced"/>
    <n v="2789"/>
    <n v="3909"/>
    <n v="1"/>
    <s v="Y"/>
    <x v="1"/>
    <n v="11"/>
    <n v="3"/>
    <n v="3"/>
    <n v="80"/>
    <n v="1"/>
    <n v="2"/>
    <n v="5"/>
    <n v="2"/>
    <n v="2"/>
    <n v="2"/>
    <n v="2"/>
    <n v="2"/>
    <n v="0"/>
    <n v="1"/>
    <n v="1"/>
    <n v="1"/>
    <n v="0"/>
    <x v="0"/>
    <n v="0.6"/>
    <x v="0"/>
    <n v="0.5"/>
    <x v="2"/>
    <x v="0"/>
    <x v="1"/>
    <m/>
    <m/>
    <m/>
    <m/>
    <m/>
    <m/>
    <m/>
    <m/>
    <m/>
    <m/>
    <m/>
    <m/>
    <m/>
    <m/>
    <m/>
    <m/>
    <m/>
    <m/>
    <m/>
    <m/>
    <m/>
    <m/>
    <m/>
    <m/>
    <m/>
    <m/>
    <m/>
    <m/>
    <m/>
    <m/>
    <m/>
    <m/>
    <m/>
    <m/>
    <m/>
    <m/>
    <m/>
    <m/>
    <m/>
    <m/>
    <m/>
    <m/>
    <m/>
    <m/>
    <m/>
    <m/>
    <m/>
    <m/>
    <m/>
    <m/>
    <m/>
    <m/>
    <m/>
  </r>
  <r>
    <n v="26"/>
    <x v="0"/>
    <s v="Travel_Rarely"/>
    <n v="950"/>
    <x v="0"/>
    <n v="4"/>
    <n v="4"/>
    <s v="Marketing"/>
    <n v="1"/>
    <n v="401"/>
    <n v="4"/>
    <x v="1"/>
    <n v="48"/>
    <n v="2"/>
    <x v="0"/>
    <x v="0"/>
    <n v="4"/>
    <s v="Single"/>
    <n v="5828"/>
    <n v="8450"/>
    <n v="1"/>
    <s v="Y"/>
    <x v="0"/>
    <n v="12"/>
    <n v="3"/>
    <n v="2"/>
    <n v="80"/>
    <n v="0"/>
    <n v="8"/>
    <n v="0"/>
    <n v="3"/>
    <n v="8"/>
    <n v="7"/>
    <n v="7"/>
    <n v="4"/>
    <n v="1"/>
    <n v="0"/>
    <n v="0"/>
    <n v="1"/>
    <n v="0"/>
    <x v="1"/>
    <n v="0.35"/>
    <x v="0"/>
    <n v="0.5"/>
    <x v="2"/>
    <x v="2"/>
    <x v="0"/>
    <m/>
    <m/>
    <m/>
    <m/>
    <m/>
    <m/>
    <m/>
    <m/>
    <m/>
    <m/>
    <m/>
    <m/>
    <m/>
    <m/>
    <m/>
    <m/>
    <m/>
    <m/>
    <m/>
    <m/>
    <m/>
    <m/>
    <m/>
    <m/>
    <m/>
    <m/>
    <m/>
    <m/>
    <m/>
    <m/>
    <m/>
    <m/>
    <m/>
    <m/>
    <m/>
    <m/>
    <m/>
    <m/>
    <m/>
    <m/>
    <m/>
    <m/>
    <m/>
    <m/>
    <m/>
    <m/>
    <m/>
    <m/>
    <m/>
    <m/>
    <m/>
    <m/>
    <m/>
  </r>
  <r>
    <n v="37"/>
    <x v="1"/>
    <s v="Travel_Frequently"/>
    <n v="889"/>
    <x v="1"/>
    <n v="9"/>
    <n v="3"/>
    <s v="Medical"/>
    <n v="1"/>
    <n v="403"/>
    <n v="2"/>
    <x v="1"/>
    <n v="53"/>
    <n v="3"/>
    <x v="1"/>
    <x v="1"/>
    <n v="4"/>
    <s v="Married"/>
    <n v="2326"/>
    <n v="11411"/>
    <n v="1"/>
    <s v="Y"/>
    <x v="0"/>
    <n v="12"/>
    <n v="3"/>
    <n v="3"/>
    <n v="80"/>
    <n v="3"/>
    <n v="4"/>
    <n v="3"/>
    <n v="2"/>
    <n v="4"/>
    <n v="2"/>
    <n v="1"/>
    <n v="2"/>
    <n v="1"/>
    <n v="0"/>
    <n v="1"/>
    <n v="1"/>
    <n v="1"/>
    <x v="0"/>
    <n v="0.7"/>
    <x v="0"/>
    <n v="0.7"/>
    <x v="0"/>
    <x v="0"/>
    <x v="1"/>
    <m/>
    <m/>
    <m/>
    <m/>
    <m/>
    <m/>
    <m/>
    <m/>
    <m/>
    <m/>
    <m/>
    <m/>
    <m/>
    <m/>
    <m/>
    <m/>
    <m/>
    <m/>
    <m/>
    <m/>
    <m/>
    <m/>
    <m/>
    <m/>
    <m/>
    <m/>
    <m/>
    <m/>
    <m/>
    <m/>
    <m/>
    <m/>
    <m/>
    <m/>
    <m/>
    <m/>
    <m/>
    <m/>
    <m/>
    <m/>
    <m/>
    <m/>
    <m/>
    <m/>
    <m/>
    <m/>
    <m/>
    <m/>
    <m/>
    <m/>
    <m/>
    <m/>
    <m/>
  </r>
  <r>
    <n v="42"/>
    <x v="1"/>
    <s v="Travel_Frequently"/>
    <n v="555"/>
    <x v="0"/>
    <n v="26"/>
    <n v="3"/>
    <s v="Marketing"/>
    <n v="1"/>
    <n v="404"/>
    <n v="3"/>
    <x v="0"/>
    <n v="77"/>
    <n v="3"/>
    <x v="3"/>
    <x v="0"/>
    <n v="2"/>
    <s v="Married"/>
    <n v="13525"/>
    <n v="14864"/>
    <n v="5"/>
    <s v="Y"/>
    <x v="1"/>
    <n v="14"/>
    <n v="3"/>
    <n v="4"/>
    <n v="80"/>
    <n v="1"/>
    <n v="23"/>
    <n v="2"/>
    <n v="4"/>
    <n v="20"/>
    <n v="4"/>
    <n v="4"/>
    <n v="8"/>
    <n v="0"/>
    <n v="1"/>
    <n v="0"/>
    <n v="0"/>
    <n v="0"/>
    <x v="0"/>
    <n v="0.25"/>
    <x v="2"/>
    <n v="0.2"/>
    <x v="1"/>
    <x v="1"/>
    <x v="2"/>
    <m/>
    <m/>
    <m/>
    <m/>
    <m/>
    <m/>
    <m/>
    <m/>
    <m/>
    <m/>
    <m/>
    <m/>
    <m/>
    <m/>
    <m/>
    <m/>
    <m/>
    <m/>
    <m/>
    <m/>
    <m/>
    <m/>
    <m/>
    <m/>
    <m/>
    <m/>
    <m/>
    <m/>
    <m/>
    <m/>
    <m/>
    <m/>
    <m/>
    <m/>
    <m/>
    <m/>
    <m/>
    <m/>
    <m/>
    <m/>
    <m/>
    <m/>
    <m/>
    <m/>
    <m/>
    <m/>
    <m/>
    <m/>
    <m/>
    <m/>
    <m/>
    <m/>
    <m/>
  </r>
  <r>
    <n v="18"/>
    <x v="0"/>
    <s v="Travel_Rarely"/>
    <n v="230"/>
    <x v="1"/>
    <n v="3"/>
    <n v="3"/>
    <s v="Life Sciences"/>
    <n v="1"/>
    <n v="405"/>
    <n v="3"/>
    <x v="1"/>
    <n v="54"/>
    <n v="3"/>
    <x v="1"/>
    <x v="2"/>
    <n v="3"/>
    <s v="Single"/>
    <n v="1420"/>
    <n v="25233"/>
    <n v="1"/>
    <s v="Y"/>
    <x v="1"/>
    <n v="13"/>
    <n v="3"/>
    <n v="3"/>
    <n v="80"/>
    <n v="0"/>
    <n v="0"/>
    <n v="2"/>
    <n v="3"/>
    <n v="0"/>
    <n v="0"/>
    <n v="0"/>
    <n v="0"/>
    <n v="0"/>
    <n v="0"/>
    <n v="0"/>
    <n v="1"/>
    <n v="0"/>
    <x v="0"/>
    <n v="0.15"/>
    <x v="2"/>
    <n v="0"/>
    <x v="1"/>
    <x v="0"/>
    <x v="1"/>
    <m/>
    <m/>
    <m/>
    <m/>
    <m/>
    <m/>
    <m/>
    <m/>
    <m/>
    <m/>
    <m/>
    <m/>
    <m/>
    <m/>
    <m/>
    <m/>
    <m/>
    <m/>
    <m/>
    <m/>
    <m/>
    <m/>
    <m/>
    <m/>
    <m/>
    <m/>
    <m/>
    <m/>
    <m/>
    <m/>
    <m/>
    <m/>
    <m/>
    <m/>
    <m/>
    <m/>
    <m/>
    <m/>
    <m/>
    <m/>
    <m/>
    <m/>
    <m/>
    <m/>
    <m/>
    <m/>
    <m/>
    <m/>
    <m/>
    <m/>
    <m/>
    <m/>
    <m/>
  </r>
  <r>
    <n v="35"/>
    <x v="1"/>
    <s v="Travel_Rarely"/>
    <n v="1232"/>
    <x v="0"/>
    <n v="16"/>
    <n v="3"/>
    <s v="Marketing"/>
    <n v="1"/>
    <n v="406"/>
    <n v="3"/>
    <x v="1"/>
    <n v="96"/>
    <n v="3"/>
    <x v="2"/>
    <x v="0"/>
    <n v="2"/>
    <s v="Married"/>
    <n v="8020"/>
    <n v="5100"/>
    <n v="0"/>
    <s v="Y"/>
    <x v="1"/>
    <n v="15"/>
    <n v="3"/>
    <n v="3"/>
    <n v="80"/>
    <n v="2"/>
    <n v="12"/>
    <n v="3"/>
    <n v="2"/>
    <n v="11"/>
    <n v="9"/>
    <n v="6"/>
    <n v="9"/>
    <n v="0"/>
    <n v="1"/>
    <n v="1"/>
    <n v="0"/>
    <n v="0"/>
    <x v="1"/>
    <n v="0.5"/>
    <x v="0"/>
    <n v="0.6"/>
    <x v="2"/>
    <x v="2"/>
    <x v="2"/>
    <m/>
    <m/>
    <m/>
    <m/>
    <m/>
    <m/>
    <m/>
    <m/>
    <m/>
    <m/>
    <m/>
    <m/>
    <m/>
    <m/>
    <m/>
    <m/>
    <m/>
    <m/>
    <m/>
    <m/>
    <m/>
    <m/>
    <m/>
    <m/>
    <m/>
    <m/>
    <m/>
    <m/>
    <m/>
    <m/>
    <m/>
    <m/>
    <m/>
    <m/>
    <m/>
    <m/>
    <m/>
    <m/>
    <m/>
    <m/>
    <m/>
    <m/>
    <m/>
    <m/>
    <m/>
    <m/>
    <m/>
    <m/>
    <m/>
    <m/>
    <m/>
    <m/>
    <m/>
  </r>
  <r>
    <n v="36"/>
    <x v="1"/>
    <s v="Travel_Frequently"/>
    <n v="566"/>
    <x v="1"/>
    <n v="18"/>
    <n v="4"/>
    <s v="Life Sciences"/>
    <n v="1"/>
    <n v="407"/>
    <n v="3"/>
    <x v="1"/>
    <n v="81"/>
    <n v="4"/>
    <x v="1"/>
    <x v="2"/>
    <n v="4"/>
    <s v="Married"/>
    <n v="3688"/>
    <n v="7122"/>
    <n v="4"/>
    <s v="Y"/>
    <x v="1"/>
    <n v="18"/>
    <n v="3"/>
    <n v="4"/>
    <n v="80"/>
    <n v="2"/>
    <n v="4"/>
    <n v="2"/>
    <n v="3"/>
    <n v="1"/>
    <n v="0"/>
    <n v="0"/>
    <n v="0"/>
    <n v="0"/>
    <n v="0"/>
    <n v="0"/>
    <n v="1"/>
    <n v="0"/>
    <x v="0"/>
    <n v="0.15"/>
    <x v="2"/>
    <n v="0"/>
    <x v="1"/>
    <x v="0"/>
    <x v="1"/>
    <m/>
    <m/>
    <m/>
    <m/>
    <m/>
    <m/>
    <m/>
    <m/>
    <m/>
    <m/>
    <m/>
    <m/>
    <m/>
    <m/>
    <m/>
    <m/>
    <m/>
    <m/>
    <m/>
    <m/>
    <m/>
    <m/>
    <m/>
    <m/>
    <m/>
    <m/>
    <m/>
    <m/>
    <m/>
    <m/>
    <m/>
    <m/>
    <m/>
    <m/>
    <m/>
    <m/>
    <m/>
    <m/>
    <m/>
    <m/>
    <m/>
    <m/>
    <m/>
    <m/>
    <m/>
    <m/>
    <m/>
    <m/>
    <m/>
    <m/>
    <m/>
    <m/>
    <m/>
  </r>
  <r>
    <n v="51"/>
    <x v="1"/>
    <s v="Travel_Rarely"/>
    <n v="1302"/>
    <x v="1"/>
    <n v="2"/>
    <n v="3"/>
    <s v="Medical"/>
    <n v="1"/>
    <n v="408"/>
    <n v="4"/>
    <x v="1"/>
    <n v="84"/>
    <n v="1"/>
    <x v="0"/>
    <x v="3"/>
    <n v="2"/>
    <s v="Divorced"/>
    <n v="5482"/>
    <n v="16321"/>
    <n v="5"/>
    <s v="Y"/>
    <x v="1"/>
    <n v="18"/>
    <n v="3"/>
    <n v="4"/>
    <n v="80"/>
    <n v="1"/>
    <n v="13"/>
    <n v="3"/>
    <n v="3"/>
    <n v="4"/>
    <n v="1"/>
    <n v="1"/>
    <n v="2"/>
    <n v="0"/>
    <n v="1"/>
    <n v="0"/>
    <n v="1"/>
    <n v="0"/>
    <x v="0"/>
    <n v="0.4"/>
    <x v="1"/>
    <n v="0.2"/>
    <x v="1"/>
    <x v="0"/>
    <x v="0"/>
    <m/>
    <m/>
    <m/>
    <m/>
    <m/>
    <m/>
    <m/>
    <m/>
    <m/>
    <m/>
    <m/>
    <m/>
    <m/>
    <m/>
    <m/>
    <m/>
    <m/>
    <m/>
    <m/>
    <m/>
    <m/>
    <m/>
    <m/>
    <m/>
    <m/>
    <m/>
    <m/>
    <m/>
    <m/>
    <m/>
    <m/>
    <m/>
    <m/>
    <m/>
    <m/>
    <m/>
    <m/>
    <m/>
    <m/>
    <m/>
    <m/>
    <m/>
    <m/>
    <m/>
    <m/>
    <m/>
    <m/>
    <m/>
    <m/>
    <m/>
    <m/>
    <m/>
    <m/>
  </r>
  <r>
    <n v="41"/>
    <x v="1"/>
    <s v="Travel_Rarely"/>
    <n v="334"/>
    <x v="0"/>
    <n v="2"/>
    <n v="4"/>
    <s v="Life Sciences"/>
    <n v="1"/>
    <n v="410"/>
    <n v="4"/>
    <x v="1"/>
    <n v="88"/>
    <n v="3"/>
    <x v="3"/>
    <x v="5"/>
    <n v="2"/>
    <s v="Single"/>
    <n v="16015"/>
    <n v="15896"/>
    <n v="1"/>
    <s v="Y"/>
    <x v="1"/>
    <n v="19"/>
    <n v="3"/>
    <n v="2"/>
    <n v="80"/>
    <n v="0"/>
    <n v="22"/>
    <n v="2"/>
    <n v="3"/>
    <n v="22"/>
    <n v="10"/>
    <n v="0"/>
    <n v="4"/>
    <n v="0"/>
    <n v="1"/>
    <n v="0"/>
    <n v="0"/>
    <n v="0"/>
    <x v="0"/>
    <n v="0.25"/>
    <x v="2"/>
    <n v="0.2"/>
    <x v="1"/>
    <x v="0"/>
    <x v="2"/>
    <m/>
    <m/>
    <m/>
    <m/>
    <m/>
    <m/>
    <m/>
    <m/>
    <m/>
    <m/>
    <m/>
    <m/>
    <m/>
    <m/>
    <m/>
    <m/>
    <m/>
    <m/>
    <m/>
    <m/>
    <m/>
    <m/>
    <m/>
    <m/>
    <m/>
    <m/>
    <m/>
    <m/>
    <m/>
    <m/>
    <m/>
    <m/>
    <m/>
    <m/>
    <m/>
    <m/>
    <m/>
    <m/>
    <m/>
    <m/>
    <m/>
    <m/>
    <m/>
    <m/>
    <m/>
    <m/>
    <m/>
    <m/>
    <m/>
    <m/>
    <m/>
    <m/>
    <m/>
  </r>
  <r>
    <n v="18"/>
    <x v="1"/>
    <s v="Travel_Rarely"/>
    <n v="812"/>
    <x v="0"/>
    <n v="10"/>
    <n v="3"/>
    <s v="Medical"/>
    <n v="1"/>
    <n v="411"/>
    <n v="4"/>
    <x v="0"/>
    <n v="69"/>
    <n v="2"/>
    <x v="1"/>
    <x v="6"/>
    <n v="3"/>
    <s v="Single"/>
    <n v="1200"/>
    <n v="9724"/>
    <n v="1"/>
    <s v="Y"/>
    <x v="1"/>
    <n v="12"/>
    <n v="3"/>
    <n v="1"/>
    <n v="80"/>
    <n v="0"/>
    <n v="0"/>
    <n v="2"/>
    <n v="3"/>
    <n v="0"/>
    <n v="0"/>
    <n v="0"/>
    <n v="0"/>
    <n v="0"/>
    <n v="0"/>
    <n v="0"/>
    <n v="1"/>
    <n v="0"/>
    <x v="0"/>
    <n v="0.15"/>
    <x v="2"/>
    <n v="0"/>
    <x v="1"/>
    <x v="0"/>
    <x v="1"/>
    <m/>
    <m/>
    <m/>
    <m/>
    <m/>
    <m/>
    <m/>
    <m/>
    <m/>
    <m/>
    <m/>
    <m/>
    <m/>
    <m/>
    <m/>
    <m/>
    <m/>
    <m/>
    <m/>
    <m/>
    <m/>
    <m/>
    <m/>
    <m/>
    <m/>
    <m/>
    <m/>
    <m/>
    <m/>
    <m/>
    <m/>
    <m/>
    <m/>
    <m/>
    <m/>
    <m/>
    <m/>
    <m/>
    <m/>
    <m/>
    <m/>
    <m/>
    <m/>
    <m/>
    <m/>
    <m/>
    <m/>
    <m/>
    <m/>
    <m/>
    <m/>
    <m/>
    <m/>
  </r>
  <r>
    <n v="28"/>
    <x v="1"/>
    <s v="Travel_Rarely"/>
    <n v="1476"/>
    <x v="1"/>
    <n v="16"/>
    <n v="2"/>
    <s v="Medical"/>
    <n v="1"/>
    <n v="412"/>
    <n v="2"/>
    <x v="1"/>
    <n v="68"/>
    <n v="4"/>
    <x v="0"/>
    <x v="4"/>
    <n v="1"/>
    <s v="Single"/>
    <n v="5661"/>
    <n v="4824"/>
    <n v="0"/>
    <s v="Y"/>
    <x v="1"/>
    <n v="19"/>
    <n v="3"/>
    <n v="3"/>
    <n v="80"/>
    <n v="0"/>
    <n v="9"/>
    <n v="2"/>
    <n v="3"/>
    <n v="8"/>
    <n v="3"/>
    <n v="0"/>
    <n v="7"/>
    <n v="0"/>
    <n v="1"/>
    <n v="0"/>
    <n v="1"/>
    <n v="1"/>
    <x v="0"/>
    <n v="0.6"/>
    <x v="0"/>
    <n v="0.2"/>
    <x v="1"/>
    <x v="0"/>
    <x v="0"/>
    <m/>
    <m/>
    <m/>
    <m/>
    <m/>
    <m/>
    <m/>
    <m/>
    <m/>
    <m/>
    <m/>
    <m/>
    <m/>
    <m/>
    <m/>
    <m/>
    <m/>
    <m/>
    <m/>
    <m/>
    <m/>
    <m/>
    <m/>
    <m/>
    <m/>
    <m/>
    <m/>
    <m/>
    <m/>
    <m/>
    <m/>
    <m/>
    <m/>
    <m/>
    <m/>
    <m/>
    <m/>
    <m/>
    <m/>
    <m/>
    <m/>
    <m/>
    <m/>
    <m/>
    <m/>
    <m/>
    <m/>
    <m/>
    <m/>
    <m/>
    <m/>
    <m/>
    <m/>
  </r>
  <r>
    <n v="31"/>
    <x v="1"/>
    <s v="Travel_Rarely"/>
    <n v="218"/>
    <x v="0"/>
    <n v="7"/>
    <n v="3"/>
    <s v="Technical Degree"/>
    <n v="1"/>
    <n v="416"/>
    <n v="2"/>
    <x v="1"/>
    <n v="100"/>
    <n v="4"/>
    <x v="0"/>
    <x v="0"/>
    <n v="4"/>
    <s v="Married"/>
    <n v="6929"/>
    <n v="12241"/>
    <n v="4"/>
    <s v="Y"/>
    <x v="1"/>
    <n v="11"/>
    <n v="3"/>
    <n v="2"/>
    <n v="80"/>
    <n v="1"/>
    <n v="10"/>
    <n v="3"/>
    <n v="2"/>
    <n v="8"/>
    <n v="7"/>
    <n v="7"/>
    <n v="7"/>
    <n v="0"/>
    <n v="0"/>
    <n v="1"/>
    <n v="0"/>
    <n v="1"/>
    <x v="1"/>
    <n v="0.45"/>
    <x v="0"/>
    <n v="0.4"/>
    <x v="2"/>
    <x v="2"/>
    <x v="0"/>
    <m/>
    <m/>
    <m/>
    <m/>
    <m/>
    <m/>
    <m/>
    <m/>
    <m/>
    <m/>
    <m/>
    <m/>
    <m/>
    <m/>
    <m/>
    <m/>
    <m/>
    <m/>
    <m/>
    <m/>
    <m/>
    <m/>
    <m/>
    <m/>
    <m/>
    <m/>
    <m/>
    <m/>
    <m/>
    <m/>
    <m/>
    <m/>
    <m/>
    <m/>
    <m/>
    <m/>
    <m/>
    <m/>
    <m/>
    <m/>
    <m/>
    <m/>
    <m/>
    <m/>
    <m/>
    <m/>
    <m/>
    <m/>
    <m/>
    <m/>
    <m/>
    <m/>
    <m/>
  </r>
  <r>
    <n v="39"/>
    <x v="1"/>
    <s v="Travel_Rarely"/>
    <n v="1132"/>
    <x v="1"/>
    <n v="1"/>
    <n v="3"/>
    <s v="Medical"/>
    <n v="1"/>
    <n v="417"/>
    <n v="3"/>
    <x v="1"/>
    <n v="48"/>
    <n v="4"/>
    <x v="2"/>
    <x v="4"/>
    <n v="4"/>
    <s v="Divorced"/>
    <n v="9613"/>
    <n v="10942"/>
    <n v="0"/>
    <s v="Y"/>
    <x v="1"/>
    <n v="17"/>
    <n v="3"/>
    <n v="1"/>
    <n v="80"/>
    <n v="3"/>
    <n v="19"/>
    <n v="5"/>
    <n v="2"/>
    <n v="18"/>
    <n v="10"/>
    <n v="3"/>
    <n v="7"/>
    <n v="0"/>
    <n v="0"/>
    <n v="1"/>
    <n v="0"/>
    <n v="0"/>
    <x v="0"/>
    <n v="0.2"/>
    <x v="2"/>
    <n v="0.3"/>
    <x v="1"/>
    <x v="1"/>
    <x v="2"/>
    <m/>
    <m/>
    <m/>
    <m/>
    <m/>
    <m/>
    <m/>
    <m/>
    <m/>
    <m/>
    <m/>
    <m/>
    <m/>
    <m/>
    <m/>
    <m/>
    <m/>
    <m/>
    <m/>
    <m/>
    <m/>
    <m/>
    <m/>
    <m/>
    <m/>
    <m/>
    <m/>
    <m/>
    <m/>
    <m/>
    <m/>
    <m/>
    <m/>
    <m/>
    <m/>
    <m/>
    <m/>
    <m/>
    <m/>
    <m/>
    <m/>
    <m/>
    <m/>
    <m/>
    <m/>
    <m/>
    <m/>
    <m/>
    <m/>
    <m/>
    <m/>
    <m/>
    <m/>
  </r>
  <r>
    <n v="36"/>
    <x v="1"/>
    <s v="Non-Travel"/>
    <n v="1105"/>
    <x v="1"/>
    <n v="24"/>
    <n v="4"/>
    <s v="Life Sciences"/>
    <n v="1"/>
    <n v="419"/>
    <n v="2"/>
    <x v="0"/>
    <n v="47"/>
    <n v="3"/>
    <x v="0"/>
    <x v="2"/>
    <n v="2"/>
    <s v="Married"/>
    <n v="5674"/>
    <n v="6927"/>
    <n v="7"/>
    <s v="Y"/>
    <x v="1"/>
    <n v="15"/>
    <n v="3"/>
    <n v="3"/>
    <n v="80"/>
    <n v="1"/>
    <n v="11"/>
    <n v="3"/>
    <n v="3"/>
    <n v="9"/>
    <n v="8"/>
    <n v="0"/>
    <n v="8"/>
    <n v="0"/>
    <n v="1"/>
    <n v="0"/>
    <n v="1"/>
    <n v="1"/>
    <x v="0"/>
    <n v="0.6"/>
    <x v="0"/>
    <n v="0.2"/>
    <x v="1"/>
    <x v="0"/>
    <x v="0"/>
    <m/>
    <m/>
    <m/>
    <m/>
    <m/>
    <m/>
    <m/>
    <m/>
    <m/>
    <m/>
    <m/>
    <m/>
    <m/>
    <m/>
    <m/>
    <m/>
    <m/>
    <m/>
    <m/>
    <m/>
    <m/>
    <m/>
    <m/>
    <m/>
    <m/>
    <m/>
    <m/>
    <m/>
    <m/>
    <m/>
    <m/>
    <m/>
    <m/>
    <m/>
    <m/>
    <m/>
    <m/>
    <m/>
    <m/>
    <m/>
    <m/>
    <m/>
    <m/>
    <m/>
    <m/>
    <m/>
    <m/>
    <m/>
    <m/>
    <m/>
    <m/>
    <m/>
    <m/>
  </r>
  <r>
    <n v="32"/>
    <x v="1"/>
    <s v="Travel_Rarely"/>
    <n v="906"/>
    <x v="0"/>
    <n v="7"/>
    <n v="3"/>
    <s v="Life Sciences"/>
    <n v="1"/>
    <n v="420"/>
    <n v="4"/>
    <x v="1"/>
    <n v="91"/>
    <n v="2"/>
    <x v="0"/>
    <x v="0"/>
    <n v="3"/>
    <s v="Married"/>
    <n v="5484"/>
    <n v="16985"/>
    <n v="1"/>
    <s v="Y"/>
    <x v="1"/>
    <n v="14"/>
    <n v="3"/>
    <n v="3"/>
    <n v="80"/>
    <n v="1"/>
    <n v="13"/>
    <n v="3"/>
    <n v="2"/>
    <n v="13"/>
    <n v="8"/>
    <n v="4"/>
    <n v="8"/>
    <n v="0"/>
    <n v="0"/>
    <n v="1"/>
    <n v="1"/>
    <n v="0"/>
    <x v="0"/>
    <n v="0.35"/>
    <x v="0"/>
    <n v="0.3"/>
    <x v="1"/>
    <x v="1"/>
    <x v="0"/>
    <m/>
    <m/>
    <m/>
    <m/>
    <m/>
    <m/>
    <m/>
    <m/>
    <m/>
    <m/>
    <m/>
    <m/>
    <m/>
    <m/>
    <m/>
    <m/>
    <m/>
    <m/>
    <m/>
    <m/>
    <m/>
    <m/>
    <m/>
    <m/>
    <m/>
    <m/>
    <m/>
    <m/>
    <m/>
    <m/>
    <m/>
    <m/>
    <m/>
    <m/>
    <m/>
    <m/>
    <m/>
    <m/>
    <m/>
    <m/>
    <m/>
    <m/>
    <m/>
    <m/>
    <m/>
    <m/>
    <m/>
    <m/>
    <m/>
    <m/>
    <m/>
    <m/>
    <m/>
  </r>
  <r>
    <n v="38"/>
    <x v="1"/>
    <s v="Travel_Rarely"/>
    <n v="849"/>
    <x v="1"/>
    <n v="25"/>
    <n v="2"/>
    <s v="Life Sciences"/>
    <n v="1"/>
    <n v="421"/>
    <n v="1"/>
    <x v="0"/>
    <n v="81"/>
    <n v="2"/>
    <x v="2"/>
    <x v="7"/>
    <n v="2"/>
    <s v="Married"/>
    <n v="12061"/>
    <n v="26707"/>
    <n v="3"/>
    <s v="Y"/>
    <x v="1"/>
    <n v="17"/>
    <n v="3"/>
    <n v="3"/>
    <n v="80"/>
    <n v="1"/>
    <n v="19"/>
    <n v="2"/>
    <n v="3"/>
    <n v="10"/>
    <n v="8"/>
    <n v="0"/>
    <n v="1"/>
    <n v="0"/>
    <n v="1"/>
    <n v="0"/>
    <n v="0"/>
    <n v="1"/>
    <x v="0"/>
    <n v="0.45"/>
    <x v="0"/>
    <n v="0.2"/>
    <x v="1"/>
    <x v="0"/>
    <x v="2"/>
    <m/>
    <m/>
    <m/>
    <m/>
    <m/>
    <m/>
    <m/>
    <m/>
    <m/>
    <m/>
    <m/>
    <m/>
    <m/>
    <m/>
    <m/>
    <m/>
    <m/>
    <m/>
    <m/>
    <m/>
    <m/>
    <m/>
    <m/>
    <m/>
    <m/>
    <m/>
    <m/>
    <m/>
    <m/>
    <m/>
    <m/>
    <m/>
    <m/>
    <m/>
    <m/>
    <m/>
    <m/>
    <m/>
    <m/>
    <m/>
    <m/>
    <m/>
    <m/>
    <m/>
    <m/>
    <m/>
    <m/>
    <m/>
    <m/>
    <m/>
    <m/>
    <m/>
    <m/>
  </r>
  <r>
    <n v="58"/>
    <x v="1"/>
    <s v="Non-Travel"/>
    <n v="390"/>
    <x v="1"/>
    <n v="1"/>
    <n v="4"/>
    <s v="Life Sciences"/>
    <n v="1"/>
    <n v="422"/>
    <n v="4"/>
    <x v="1"/>
    <n v="32"/>
    <n v="1"/>
    <x v="0"/>
    <x v="4"/>
    <n v="3"/>
    <s v="Divorced"/>
    <n v="5660"/>
    <n v="17056"/>
    <n v="2"/>
    <s v="Y"/>
    <x v="0"/>
    <n v="13"/>
    <n v="3"/>
    <n v="4"/>
    <n v="80"/>
    <n v="1"/>
    <n v="12"/>
    <n v="2"/>
    <n v="3"/>
    <n v="5"/>
    <n v="3"/>
    <n v="1"/>
    <n v="2"/>
    <n v="1"/>
    <n v="0"/>
    <n v="0"/>
    <n v="1"/>
    <n v="0"/>
    <x v="0"/>
    <n v="0.3"/>
    <x v="1"/>
    <n v="0.4"/>
    <x v="2"/>
    <x v="0"/>
    <x v="0"/>
    <m/>
    <m/>
    <m/>
    <m/>
    <m/>
    <m/>
    <m/>
    <m/>
    <m/>
    <m/>
    <m/>
    <m/>
    <m/>
    <m/>
    <m/>
    <m/>
    <m/>
    <m/>
    <m/>
    <m/>
    <m/>
    <m/>
    <m/>
    <m/>
    <m/>
    <m/>
    <m/>
    <m/>
    <m/>
    <m/>
    <m/>
    <m/>
    <m/>
    <m/>
    <m/>
    <m/>
    <m/>
    <m/>
    <m/>
    <m/>
    <m/>
    <m/>
    <m/>
    <m/>
    <m/>
    <m/>
    <m/>
    <m/>
    <m/>
    <m/>
    <m/>
    <m/>
    <m/>
  </r>
  <r>
    <n v="31"/>
    <x v="1"/>
    <s v="Travel_Rarely"/>
    <n v="691"/>
    <x v="1"/>
    <n v="5"/>
    <n v="4"/>
    <s v="Technical Degree"/>
    <n v="1"/>
    <n v="423"/>
    <n v="3"/>
    <x v="1"/>
    <n v="86"/>
    <n v="3"/>
    <x v="1"/>
    <x v="1"/>
    <n v="4"/>
    <s v="Married"/>
    <n v="4821"/>
    <n v="10077"/>
    <n v="0"/>
    <s v="Y"/>
    <x v="0"/>
    <n v="12"/>
    <n v="3"/>
    <n v="3"/>
    <n v="80"/>
    <n v="1"/>
    <n v="6"/>
    <n v="4"/>
    <n v="3"/>
    <n v="5"/>
    <n v="2"/>
    <n v="0"/>
    <n v="3"/>
    <n v="1"/>
    <n v="0"/>
    <n v="0"/>
    <n v="1"/>
    <n v="0"/>
    <x v="0"/>
    <n v="0.3"/>
    <x v="2"/>
    <n v="0.4"/>
    <x v="2"/>
    <x v="0"/>
    <x v="0"/>
    <m/>
    <m/>
    <m/>
    <m/>
    <m/>
    <m/>
    <m/>
    <m/>
    <m/>
    <m/>
    <m/>
    <m/>
    <m/>
    <m/>
    <m/>
    <m/>
    <m/>
    <m/>
    <m/>
    <m/>
    <m/>
    <m/>
    <m/>
    <m/>
    <m/>
    <m/>
    <m/>
    <m/>
    <m/>
    <m/>
    <m/>
    <m/>
    <m/>
    <m/>
    <m/>
    <m/>
    <m/>
    <m/>
    <m/>
    <m/>
    <m/>
    <m/>
    <m/>
    <m/>
    <m/>
    <m/>
    <m/>
    <m/>
    <m/>
    <m/>
    <m/>
    <m/>
    <m/>
  </r>
  <r>
    <n v="31"/>
    <x v="1"/>
    <s v="Travel_Rarely"/>
    <n v="106"/>
    <x v="2"/>
    <n v="2"/>
    <n v="3"/>
    <s v="Human Resources"/>
    <n v="1"/>
    <n v="424"/>
    <n v="1"/>
    <x v="1"/>
    <n v="62"/>
    <n v="2"/>
    <x v="0"/>
    <x v="8"/>
    <n v="1"/>
    <s v="Married"/>
    <n v="6410"/>
    <n v="17822"/>
    <n v="3"/>
    <s v="Y"/>
    <x v="1"/>
    <n v="12"/>
    <n v="3"/>
    <n v="4"/>
    <n v="80"/>
    <n v="0"/>
    <n v="9"/>
    <n v="1"/>
    <n v="3"/>
    <n v="2"/>
    <n v="2"/>
    <n v="1"/>
    <n v="0"/>
    <n v="0"/>
    <n v="1"/>
    <n v="0"/>
    <n v="1"/>
    <n v="1"/>
    <x v="0"/>
    <n v="0.6"/>
    <x v="0"/>
    <n v="0.2"/>
    <x v="1"/>
    <x v="0"/>
    <x v="0"/>
    <m/>
    <m/>
    <m/>
    <m/>
    <m/>
    <m/>
    <m/>
    <m/>
    <m/>
    <m/>
    <m/>
    <m/>
    <m/>
    <m/>
    <m/>
    <m/>
    <m/>
    <m/>
    <m/>
    <m/>
    <m/>
    <m/>
    <m/>
    <m/>
    <m/>
    <m/>
    <m/>
    <m/>
    <m/>
    <m/>
    <m/>
    <m/>
    <m/>
    <m/>
    <m/>
    <m/>
    <m/>
    <m/>
    <m/>
    <m/>
    <m/>
    <m/>
    <m/>
    <m/>
    <m/>
    <m/>
    <m/>
    <m/>
    <m/>
    <m/>
    <m/>
    <m/>
    <m/>
  </r>
  <r>
    <n v="45"/>
    <x v="1"/>
    <s v="Travel_Frequently"/>
    <n v="1249"/>
    <x v="1"/>
    <n v="7"/>
    <n v="3"/>
    <s v="Life Sciences"/>
    <n v="1"/>
    <n v="425"/>
    <n v="1"/>
    <x v="1"/>
    <n v="97"/>
    <n v="3"/>
    <x v="2"/>
    <x v="2"/>
    <n v="1"/>
    <s v="Divorced"/>
    <n v="5210"/>
    <n v="20308"/>
    <n v="1"/>
    <s v="Y"/>
    <x v="1"/>
    <n v="18"/>
    <n v="3"/>
    <n v="1"/>
    <n v="80"/>
    <n v="1"/>
    <n v="24"/>
    <n v="2"/>
    <n v="3"/>
    <n v="24"/>
    <n v="9"/>
    <n v="9"/>
    <n v="11"/>
    <n v="0"/>
    <n v="1"/>
    <n v="0"/>
    <n v="1"/>
    <n v="1"/>
    <x v="1"/>
    <n v="0.65"/>
    <x v="1"/>
    <n v="0.3"/>
    <x v="1"/>
    <x v="2"/>
    <x v="0"/>
    <m/>
    <m/>
    <m/>
    <m/>
    <m/>
    <m/>
    <m/>
    <m/>
    <m/>
    <m/>
    <m/>
    <m/>
    <m/>
    <m/>
    <m/>
    <m/>
    <m/>
    <m/>
    <m/>
    <m/>
    <m/>
    <m/>
    <m/>
    <m/>
    <m/>
    <m/>
    <m/>
    <m/>
    <m/>
    <m/>
    <m/>
    <m/>
    <m/>
    <m/>
    <m/>
    <m/>
    <m/>
    <m/>
    <m/>
    <m/>
    <m/>
    <m/>
    <m/>
    <m/>
    <m/>
    <m/>
    <m/>
    <m/>
    <m/>
    <m/>
    <m/>
    <m/>
    <m/>
  </r>
  <r>
    <n v="31"/>
    <x v="1"/>
    <s v="Travel_Rarely"/>
    <n v="192"/>
    <x v="1"/>
    <n v="2"/>
    <n v="4"/>
    <s v="Life Sciences"/>
    <n v="1"/>
    <n v="426"/>
    <n v="3"/>
    <x v="1"/>
    <n v="32"/>
    <n v="3"/>
    <x v="1"/>
    <x v="1"/>
    <n v="4"/>
    <s v="Divorced"/>
    <n v="2695"/>
    <n v="7747"/>
    <n v="0"/>
    <s v="Y"/>
    <x v="0"/>
    <n v="18"/>
    <n v="3"/>
    <n v="2"/>
    <n v="80"/>
    <n v="1"/>
    <n v="3"/>
    <n v="2"/>
    <n v="1"/>
    <n v="2"/>
    <n v="2"/>
    <n v="2"/>
    <n v="2"/>
    <n v="1"/>
    <n v="0"/>
    <n v="1"/>
    <n v="1"/>
    <n v="0"/>
    <x v="0"/>
    <n v="0.5"/>
    <x v="0"/>
    <n v="0.7"/>
    <x v="0"/>
    <x v="0"/>
    <x v="1"/>
    <m/>
    <m/>
    <m/>
    <m/>
    <m/>
    <m/>
    <m/>
    <m/>
    <m/>
    <m/>
    <m/>
    <m/>
    <m/>
    <m/>
    <m/>
    <m/>
    <m/>
    <m/>
    <m/>
    <m/>
    <m/>
    <m/>
    <m/>
    <m/>
    <m/>
    <m/>
    <m/>
    <m/>
    <m/>
    <m/>
    <m/>
    <m/>
    <m/>
    <m/>
    <m/>
    <m/>
    <m/>
    <m/>
    <m/>
    <m/>
    <m/>
    <m/>
    <m/>
    <m/>
    <m/>
    <m/>
    <m/>
    <m/>
    <m/>
    <m/>
    <m/>
    <m/>
    <m/>
  </r>
  <r>
    <n v="33"/>
    <x v="1"/>
    <s v="Travel_Frequently"/>
    <n v="553"/>
    <x v="1"/>
    <n v="5"/>
    <n v="4"/>
    <s v="Life Sciences"/>
    <n v="1"/>
    <n v="428"/>
    <n v="4"/>
    <x v="0"/>
    <n v="74"/>
    <n v="3"/>
    <x v="2"/>
    <x v="5"/>
    <n v="2"/>
    <s v="Married"/>
    <n v="11878"/>
    <n v="23364"/>
    <n v="6"/>
    <s v="Y"/>
    <x v="1"/>
    <n v="11"/>
    <n v="3"/>
    <n v="2"/>
    <n v="80"/>
    <n v="2"/>
    <n v="12"/>
    <n v="2"/>
    <n v="3"/>
    <n v="10"/>
    <n v="6"/>
    <n v="8"/>
    <n v="8"/>
    <n v="0"/>
    <n v="1"/>
    <n v="0"/>
    <n v="0"/>
    <n v="0"/>
    <x v="1"/>
    <n v="0.3"/>
    <x v="2"/>
    <n v="0.3"/>
    <x v="1"/>
    <x v="2"/>
    <x v="2"/>
    <m/>
    <m/>
    <m/>
    <m/>
    <m/>
    <m/>
    <m/>
    <m/>
    <m/>
    <m/>
    <m/>
    <m/>
    <m/>
    <m/>
    <m/>
    <m/>
    <m/>
    <m/>
    <m/>
    <m/>
    <m/>
    <m/>
    <m/>
    <m/>
    <m/>
    <m/>
    <m/>
    <m/>
    <m/>
    <m/>
    <m/>
    <m/>
    <m/>
    <m/>
    <m/>
    <m/>
    <m/>
    <m/>
    <m/>
    <m/>
    <m/>
    <m/>
    <m/>
    <m/>
    <m/>
    <m/>
    <m/>
    <m/>
    <m/>
    <m/>
    <m/>
    <m/>
    <m/>
  </r>
  <r>
    <n v="39"/>
    <x v="1"/>
    <s v="Travel_Rarely"/>
    <n v="117"/>
    <x v="1"/>
    <n v="10"/>
    <n v="1"/>
    <s v="Medical"/>
    <n v="1"/>
    <n v="429"/>
    <n v="3"/>
    <x v="1"/>
    <n v="99"/>
    <n v="3"/>
    <x v="3"/>
    <x v="5"/>
    <n v="1"/>
    <s v="Married"/>
    <n v="17068"/>
    <n v="5355"/>
    <n v="1"/>
    <s v="Y"/>
    <x v="0"/>
    <n v="14"/>
    <n v="3"/>
    <n v="4"/>
    <n v="80"/>
    <n v="0"/>
    <n v="21"/>
    <n v="3"/>
    <n v="3"/>
    <n v="21"/>
    <n v="9"/>
    <n v="11"/>
    <n v="10"/>
    <n v="1"/>
    <n v="1"/>
    <n v="0"/>
    <n v="0"/>
    <n v="0"/>
    <x v="1"/>
    <n v="0.45"/>
    <x v="0"/>
    <n v="0.7"/>
    <x v="0"/>
    <x v="2"/>
    <x v="2"/>
    <m/>
    <m/>
    <m/>
    <m/>
    <m/>
    <m/>
    <m/>
    <m/>
    <m/>
    <m/>
    <m/>
    <m/>
    <m/>
    <m/>
    <m/>
    <m/>
    <m/>
    <m/>
    <m/>
    <m/>
    <m/>
    <m/>
    <m/>
    <m/>
    <m/>
    <m/>
    <m/>
    <m/>
    <m/>
    <m/>
    <m/>
    <m/>
    <m/>
    <m/>
    <m/>
    <m/>
    <m/>
    <m/>
    <m/>
    <m/>
    <m/>
    <m/>
    <m/>
    <m/>
    <m/>
    <m/>
    <m/>
    <m/>
    <m/>
    <m/>
    <m/>
    <m/>
    <m/>
  </r>
  <r>
    <n v="43"/>
    <x v="1"/>
    <s v="Travel_Frequently"/>
    <n v="185"/>
    <x v="1"/>
    <n v="10"/>
    <n v="4"/>
    <s v="Life Sciences"/>
    <n v="1"/>
    <n v="430"/>
    <n v="3"/>
    <x v="0"/>
    <n v="33"/>
    <n v="3"/>
    <x v="1"/>
    <x v="2"/>
    <n v="4"/>
    <s v="Single"/>
    <n v="2455"/>
    <n v="10675"/>
    <n v="0"/>
    <s v="Y"/>
    <x v="1"/>
    <n v="19"/>
    <n v="3"/>
    <n v="1"/>
    <n v="80"/>
    <n v="0"/>
    <n v="9"/>
    <n v="5"/>
    <n v="3"/>
    <n v="8"/>
    <n v="7"/>
    <n v="1"/>
    <n v="7"/>
    <n v="0"/>
    <n v="0"/>
    <n v="0"/>
    <n v="1"/>
    <n v="0"/>
    <x v="0"/>
    <n v="0.15"/>
    <x v="2"/>
    <n v="0"/>
    <x v="1"/>
    <x v="0"/>
    <x v="1"/>
    <m/>
    <m/>
    <m/>
    <m/>
    <m/>
    <m/>
    <m/>
    <m/>
    <m/>
    <m/>
    <m/>
    <m/>
    <m/>
    <m/>
    <m/>
    <m/>
    <m/>
    <m/>
    <m/>
    <m/>
    <m/>
    <m/>
    <m/>
    <m/>
    <m/>
    <m/>
    <m/>
    <m/>
    <m/>
    <m/>
    <m/>
    <m/>
    <m/>
    <m/>
    <m/>
    <m/>
    <m/>
    <m/>
    <m/>
    <m/>
    <m/>
    <m/>
    <m/>
    <m/>
    <m/>
    <m/>
    <m/>
    <m/>
    <m/>
    <m/>
    <m/>
    <m/>
    <m/>
  </r>
  <r>
    <n v="49"/>
    <x v="1"/>
    <s v="Travel_Rarely"/>
    <n v="1091"/>
    <x v="1"/>
    <n v="1"/>
    <n v="2"/>
    <s v="Technical Degree"/>
    <n v="1"/>
    <n v="431"/>
    <n v="3"/>
    <x v="0"/>
    <n v="90"/>
    <n v="2"/>
    <x v="3"/>
    <x v="4"/>
    <n v="3"/>
    <s v="Single"/>
    <n v="13964"/>
    <n v="17810"/>
    <n v="7"/>
    <s v="Y"/>
    <x v="0"/>
    <n v="12"/>
    <n v="3"/>
    <n v="4"/>
    <n v="80"/>
    <n v="0"/>
    <n v="25"/>
    <n v="2"/>
    <n v="3"/>
    <n v="7"/>
    <n v="1"/>
    <n v="0"/>
    <n v="7"/>
    <n v="1"/>
    <n v="0"/>
    <n v="0"/>
    <n v="0"/>
    <n v="0"/>
    <x v="0"/>
    <n v="0.15"/>
    <x v="1"/>
    <n v="0.4"/>
    <x v="2"/>
    <x v="0"/>
    <x v="2"/>
    <m/>
    <m/>
    <m/>
    <m/>
    <m/>
    <m/>
    <m/>
    <m/>
    <m/>
    <m/>
    <m/>
    <m/>
    <m/>
    <m/>
    <m/>
    <m/>
    <m/>
    <m/>
    <m/>
    <m/>
    <m/>
    <m/>
    <m/>
    <m/>
    <m/>
    <m/>
    <m/>
    <m/>
    <m/>
    <m/>
    <m/>
    <m/>
    <m/>
    <m/>
    <m/>
    <m/>
    <m/>
    <m/>
    <m/>
    <m/>
    <m/>
    <m/>
    <m/>
    <m/>
    <m/>
    <m/>
    <m/>
    <m/>
    <m/>
    <m/>
    <m/>
    <m/>
    <m/>
  </r>
  <r>
    <n v="52"/>
    <x v="0"/>
    <s v="Travel_Rarely"/>
    <n v="723"/>
    <x v="1"/>
    <n v="8"/>
    <n v="4"/>
    <s v="Medical"/>
    <n v="1"/>
    <n v="433"/>
    <n v="3"/>
    <x v="1"/>
    <n v="85"/>
    <n v="2"/>
    <x v="0"/>
    <x v="1"/>
    <n v="2"/>
    <s v="Married"/>
    <n v="4941"/>
    <n v="17747"/>
    <n v="2"/>
    <s v="Y"/>
    <x v="1"/>
    <n v="15"/>
    <n v="3"/>
    <n v="1"/>
    <n v="80"/>
    <n v="0"/>
    <n v="11"/>
    <n v="3"/>
    <n v="2"/>
    <n v="8"/>
    <n v="2"/>
    <n v="7"/>
    <n v="7"/>
    <n v="0"/>
    <n v="1"/>
    <n v="1"/>
    <n v="1"/>
    <n v="0"/>
    <x v="1"/>
    <n v="0.65"/>
    <x v="1"/>
    <n v="0.6"/>
    <x v="2"/>
    <x v="2"/>
    <x v="0"/>
    <m/>
    <m/>
    <m/>
    <m/>
    <m/>
    <m/>
    <m/>
    <m/>
    <m/>
    <m/>
    <m/>
    <m/>
    <m/>
    <m/>
    <m/>
    <m/>
    <m/>
    <m/>
    <m/>
    <m/>
    <m/>
    <m/>
    <m/>
    <m/>
    <m/>
    <m/>
    <m/>
    <m/>
    <m/>
    <m/>
    <m/>
    <m/>
    <m/>
    <m/>
    <m/>
    <m/>
    <m/>
    <m/>
    <m/>
    <m/>
    <m/>
    <m/>
    <m/>
    <m/>
    <m/>
    <m/>
    <m/>
    <m/>
    <m/>
    <m/>
    <m/>
    <m/>
    <m/>
  </r>
  <r>
    <n v="27"/>
    <x v="1"/>
    <s v="Travel_Rarely"/>
    <n v="1220"/>
    <x v="1"/>
    <n v="5"/>
    <n v="3"/>
    <s v="Life Sciences"/>
    <n v="1"/>
    <n v="434"/>
    <n v="3"/>
    <x v="0"/>
    <n v="85"/>
    <n v="3"/>
    <x v="1"/>
    <x v="1"/>
    <n v="2"/>
    <s v="Single"/>
    <n v="2478"/>
    <n v="20938"/>
    <n v="1"/>
    <s v="Y"/>
    <x v="0"/>
    <n v="12"/>
    <n v="3"/>
    <n v="2"/>
    <n v="80"/>
    <n v="0"/>
    <n v="4"/>
    <n v="2"/>
    <n v="2"/>
    <n v="4"/>
    <n v="3"/>
    <n v="1"/>
    <n v="2"/>
    <n v="1"/>
    <n v="1"/>
    <n v="1"/>
    <n v="1"/>
    <n v="0"/>
    <x v="0"/>
    <n v="0.75"/>
    <x v="0"/>
    <n v="0.9"/>
    <x v="0"/>
    <x v="0"/>
    <x v="1"/>
    <m/>
    <m/>
    <m/>
    <m/>
    <m/>
    <m/>
    <m/>
    <m/>
    <m/>
    <m/>
    <m/>
    <m/>
    <m/>
    <m/>
    <m/>
    <m/>
    <m/>
    <m/>
    <m/>
    <m/>
    <m/>
    <m/>
    <m/>
    <m/>
    <m/>
    <m/>
    <m/>
    <m/>
    <m/>
    <m/>
    <m/>
    <m/>
    <m/>
    <m/>
    <m/>
    <m/>
    <m/>
    <m/>
    <m/>
    <m/>
    <m/>
    <m/>
    <m/>
    <m/>
    <m/>
    <m/>
    <m/>
    <m/>
    <m/>
    <m/>
    <m/>
    <m/>
    <m/>
  </r>
  <r>
    <n v="32"/>
    <x v="1"/>
    <s v="Travel_Rarely"/>
    <n v="588"/>
    <x v="0"/>
    <n v="8"/>
    <n v="2"/>
    <s v="Technical Degree"/>
    <n v="1"/>
    <n v="436"/>
    <n v="3"/>
    <x v="0"/>
    <n v="65"/>
    <n v="2"/>
    <x v="0"/>
    <x v="0"/>
    <n v="2"/>
    <s v="Married"/>
    <n v="5228"/>
    <n v="24624"/>
    <n v="1"/>
    <s v="Y"/>
    <x v="0"/>
    <n v="11"/>
    <n v="3"/>
    <n v="4"/>
    <n v="80"/>
    <n v="0"/>
    <n v="13"/>
    <n v="2"/>
    <n v="3"/>
    <n v="13"/>
    <n v="12"/>
    <n v="11"/>
    <n v="9"/>
    <n v="1"/>
    <n v="1"/>
    <n v="0"/>
    <n v="1"/>
    <n v="0"/>
    <x v="1"/>
    <n v="0.6"/>
    <x v="0"/>
    <n v="0.7"/>
    <x v="0"/>
    <x v="2"/>
    <x v="0"/>
    <m/>
    <m/>
    <m/>
    <m/>
    <m/>
    <m/>
    <m/>
    <m/>
    <m/>
    <m/>
    <m/>
    <m/>
    <m/>
    <m/>
    <m/>
    <m/>
    <m/>
    <m/>
    <m/>
    <m/>
    <m/>
    <m/>
    <m/>
    <m/>
    <m/>
    <m/>
    <m/>
    <m/>
    <m/>
    <m/>
    <m/>
    <m/>
    <m/>
    <m/>
    <m/>
    <m/>
    <m/>
    <m/>
    <m/>
    <m/>
    <m/>
    <m/>
    <m/>
    <m/>
    <m/>
    <m/>
    <m/>
    <m/>
    <m/>
    <m/>
    <m/>
    <m/>
    <m/>
  </r>
  <r>
    <n v="27"/>
    <x v="1"/>
    <s v="Travel_Rarely"/>
    <n v="1377"/>
    <x v="0"/>
    <n v="2"/>
    <n v="3"/>
    <s v="Life Sciences"/>
    <n v="1"/>
    <n v="437"/>
    <n v="4"/>
    <x v="1"/>
    <n v="74"/>
    <n v="3"/>
    <x v="0"/>
    <x v="0"/>
    <n v="3"/>
    <s v="Single"/>
    <n v="4478"/>
    <n v="5242"/>
    <n v="1"/>
    <s v="Y"/>
    <x v="0"/>
    <n v="11"/>
    <n v="3"/>
    <n v="1"/>
    <n v="80"/>
    <n v="0"/>
    <n v="5"/>
    <n v="3"/>
    <n v="3"/>
    <n v="5"/>
    <n v="4"/>
    <n v="0"/>
    <n v="4"/>
    <n v="1"/>
    <n v="0"/>
    <n v="0"/>
    <n v="1"/>
    <n v="0"/>
    <x v="0"/>
    <n v="0.3"/>
    <x v="2"/>
    <n v="0.4"/>
    <x v="2"/>
    <x v="0"/>
    <x v="0"/>
    <m/>
    <m/>
    <m/>
    <m/>
    <m/>
    <m/>
    <m/>
    <m/>
    <m/>
    <m/>
    <m/>
    <m/>
    <m/>
    <m/>
    <m/>
    <m/>
    <m/>
    <m/>
    <m/>
    <m/>
    <m/>
    <m/>
    <m/>
    <m/>
    <m/>
    <m/>
    <m/>
    <m/>
    <m/>
    <m/>
    <m/>
    <m/>
    <m/>
    <m/>
    <m/>
    <m/>
    <m/>
    <m/>
    <m/>
    <m/>
    <m/>
    <m/>
    <m/>
    <m/>
    <m/>
    <m/>
    <m/>
    <m/>
    <m/>
    <m/>
    <m/>
    <m/>
    <m/>
  </r>
  <r>
    <n v="31"/>
    <x v="1"/>
    <s v="Travel_Rarely"/>
    <n v="691"/>
    <x v="0"/>
    <n v="7"/>
    <n v="3"/>
    <s v="Marketing"/>
    <n v="1"/>
    <n v="438"/>
    <n v="4"/>
    <x v="1"/>
    <n v="73"/>
    <n v="3"/>
    <x v="0"/>
    <x v="0"/>
    <n v="4"/>
    <s v="Divorced"/>
    <n v="7547"/>
    <n v="7143"/>
    <n v="4"/>
    <s v="Y"/>
    <x v="1"/>
    <n v="12"/>
    <n v="3"/>
    <n v="4"/>
    <n v="80"/>
    <n v="3"/>
    <n v="13"/>
    <n v="3"/>
    <n v="3"/>
    <n v="7"/>
    <n v="7"/>
    <n v="1"/>
    <n v="7"/>
    <n v="0"/>
    <n v="0"/>
    <n v="0"/>
    <n v="0"/>
    <n v="0"/>
    <x v="0"/>
    <n v="0"/>
    <x v="2"/>
    <n v="0"/>
    <x v="1"/>
    <x v="0"/>
    <x v="0"/>
    <m/>
    <m/>
    <m/>
    <m/>
    <m/>
    <m/>
    <m/>
    <m/>
    <m/>
    <m/>
    <m/>
    <m/>
    <m/>
    <m/>
    <m/>
    <m/>
    <m/>
    <m/>
    <m/>
    <m/>
    <m/>
    <m/>
    <m/>
    <m/>
    <m/>
    <m/>
    <m/>
    <m/>
    <m/>
    <m/>
    <m/>
    <m/>
    <m/>
    <m/>
    <m/>
    <m/>
    <m/>
    <m/>
    <m/>
    <m/>
    <m/>
    <m/>
    <m/>
    <m/>
    <m/>
    <m/>
    <m/>
    <m/>
    <m/>
    <m/>
    <m/>
    <m/>
    <m/>
  </r>
  <r>
    <n v="32"/>
    <x v="1"/>
    <s v="Travel_Rarely"/>
    <n v="1018"/>
    <x v="1"/>
    <n v="2"/>
    <n v="4"/>
    <s v="Medical"/>
    <n v="1"/>
    <n v="439"/>
    <n v="1"/>
    <x v="0"/>
    <n v="74"/>
    <n v="4"/>
    <x v="0"/>
    <x v="1"/>
    <n v="4"/>
    <s v="Single"/>
    <n v="5055"/>
    <n v="10557"/>
    <n v="7"/>
    <s v="Y"/>
    <x v="1"/>
    <n v="16"/>
    <n v="3"/>
    <n v="3"/>
    <n v="80"/>
    <n v="0"/>
    <n v="10"/>
    <n v="0"/>
    <n v="2"/>
    <n v="7"/>
    <n v="7"/>
    <n v="0"/>
    <n v="7"/>
    <n v="0"/>
    <n v="0"/>
    <n v="1"/>
    <n v="1"/>
    <n v="1"/>
    <x v="0"/>
    <n v="0.55000000000000004"/>
    <x v="0"/>
    <n v="0.3"/>
    <x v="1"/>
    <x v="0"/>
    <x v="0"/>
    <m/>
    <m/>
    <m/>
    <m/>
    <m/>
    <m/>
    <m/>
    <m/>
    <m/>
    <m/>
    <m/>
    <m/>
    <m/>
    <m/>
    <m/>
    <m/>
    <m/>
    <m/>
    <m/>
    <m/>
    <m/>
    <m/>
    <m/>
    <m/>
    <m/>
    <m/>
    <m/>
    <m/>
    <m/>
    <m/>
    <m/>
    <m/>
    <m/>
    <m/>
    <m/>
    <m/>
    <m/>
    <m/>
    <m/>
    <m/>
    <m/>
    <m/>
    <m/>
    <m/>
    <m/>
    <m/>
    <m/>
    <m/>
    <m/>
    <m/>
    <m/>
    <m/>
    <m/>
  </r>
  <r>
    <n v="28"/>
    <x v="0"/>
    <s v="Travel_Rarely"/>
    <n v="1157"/>
    <x v="1"/>
    <n v="2"/>
    <n v="4"/>
    <s v="Medical"/>
    <n v="1"/>
    <n v="440"/>
    <n v="1"/>
    <x v="1"/>
    <n v="84"/>
    <n v="1"/>
    <x v="1"/>
    <x v="1"/>
    <n v="4"/>
    <s v="Married"/>
    <n v="3464"/>
    <n v="24737"/>
    <n v="5"/>
    <s v="Y"/>
    <x v="0"/>
    <n v="13"/>
    <n v="3"/>
    <n v="4"/>
    <n v="80"/>
    <n v="0"/>
    <n v="5"/>
    <n v="4"/>
    <n v="2"/>
    <n v="3"/>
    <n v="2"/>
    <n v="2"/>
    <n v="2"/>
    <n v="1"/>
    <n v="0"/>
    <n v="1"/>
    <n v="1"/>
    <n v="1"/>
    <x v="0"/>
    <n v="0.7"/>
    <x v="0"/>
    <n v="0.7"/>
    <x v="0"/>
    <x v="0"/>
    <x v="1"/>
    <m/>
    <m/>
    <m/>
    <m/>
    <m/>
    <m/>
    <m/>
    <m/>
    <m/>
    <m/>
    <m/>
    <m/>
    <m/>
    <m/>
    <m/>
    <m/>
    <m/>
    <m/>
    <m/>
    <m/>
    <m/>
    <m/>
    <m/>
    <m/>
    <m/>
    <m/>
    <m/>
    <m/>
    <m/>
    <m/>
    <m/>
    <m/>
    <m/>
    <m/>
    <m/>
    <m/>
    <m/>
    <m/>
    <m/>
    <m/>
    <m/>
    <m/>
    <m/>
    <m/>
    <m/>
    <m/>
    <m/>
    <m/>
    <m/>
    <m/>
    <m/>
    <m/>
    <m/>
  </r>
  <r>
    <n v="30"/>
    <x v="1"/>
    <s v="Travel_Rarely"/>
    <n v="1275"/>
    <x v="1"/>
    <n v="28"/>
    <n v="2"/>
    <s v="Medical"/>
    <n v="1"/>
    <n v="441"/>
    <n v="4"/>
    <x v="0"/>
    <n v="64"/>
    <n v="3"/>
    <x v="0"/>
    <x v="1"/>
    <n v="4"/>
    <s v="Married"/>
    <n v="5775"/>
    <n v="11934"/>
    <n v="1"/>
    <s v="Y"/>
    <x v="1"/>
    <n v="13"/>
    <n v="3"/>
    <n v="4"/>
    <n v="80"/>
    <n v="2"/>
    <n v="11"/>
    <n v="2"/>
    <n v="3"/>
    <n v="10"/>
    <n v="8"/>
    <n v="1"/>
    <n v="9"/>
    <n v="0"/>
    <n v="0"/>
    <n v="0"/>
    <n v="1"/>
    <n v="0"/>
    <x v="0"/>
    <n v="0.15"/>
    <x v="2"/>
    <n v="0"/>
    <x v="1"/>
    <x v="0"/>
    <x v="0"/>
    <m/>
    <m/>
    <m/>
    <m/>
    <m/>
    <m/>
    <m/>
    <m/>
    <m/>
    <m/>
    <m/>
    <m/>
    <m/>
    <m/>
    <m/>
    <m/>
    <m/>
    <m/>
    <m/>
    <m/>
    <m/>
    <m/>
    <m/>
    <m/>
    <m/>
    <m/>
    <m/>
    <m/>
    <m/>
    <m/>
    <m/>
    <m/>
    <m/>
    <m/>
    <m/>
    <m/>
    <m/>
    <m/>
    <m/>
    <m/>
    <m/>
    <m/>
    <m/>
    <m/>
    <m/>
    <m/>
    <m/>
    <m/>
    <m/>
    <m/>
    <m/>
    <m/>
    <m/>
  </r>
  <r>
    <n v="31"/>
    <x v="1"/>
    <s v="Travel_Frequently"/>
    <n v="798"/>
    <x v="1"/>
    <n v="7"/>
    <n v="2"/>
    <s v="Life Sciences"/>
    <n v="1"/>
    <n v="442"/>
    <n v="3"/>
    <x v="0"/>
    <n v="48"/>
    <n v="2"/>
    <x v="2"/>
    <x v="3"/>
    <n v="3"/>
    <s v="Married"/>
    <n v="8943"/>
    <n v="14034"/>
    <n v="1"/>
    <s v="Y"/>
    <x v="1"/>
    <n v="24"/>
    <n v="4"/>
    <n v="1"/>
    <n v="80"/>
    <n v="1"/>
    <n v="10"/>
    <n v="2"/>
    <n v="3"/>
    <n v="10"/>
    <n v="9"/>
    <n v="8"/>
    <n v="9"/>
    <n v="0"/>
    <n v="0"/>
    <n v="0"/>
    <n v="0"/>
    <n v="0"/>
    <x v="1"/>
    <n v="0.05"/>
    <x v="2"/>
    <n v="0.1"/>
    <x v="1"/>
    <x v="2"/>
    <x v="2"/>
    <m/>
    <m/>
    <m/>
    <m/>
    <m/>
    <m/>
    <m/>
    <m/>
    <m/>
    <m/>
    <m/>
    <m/>
    <m/>
    <m/>
    <m/>
    <m/>
    <m/>
    <m/>
    <m/>
    <m/>
    <m/>
    <m/>
    <m/>
    <m/>
    <m/>
    <m/>
    <m/>
    <m/>
    <m/>
    <m/>
    <m/>
    <m/>
    <m/>
    <m/>
    <m/>
    <m/>
    <m/>
    <m/>
    <m/>
    <m/>
    <m/>
    <m/>
    <m/>
    <m/>
    <m/>
    <m/>
    <m/>
    <m/>
    <m/>
    <m/>
    <m/>
    <m/>
    <m/>
  </r>
  <r>
    <n v="39"/>
    <x v="1"/>
    <s v="Travel_Frequently"/>
    <n v="672"/>
    <x v="1"/>
    <n v="7"/>
    <n v="2"/>
    <s v="Medical"/>
    <n v="1"/>
    <n v="444"/>
    <n v="3"/>
    <x v="1"/>
    <n v="54"/>
    <n v="2"/>
    <x v="4"/>
    <x v="5"/>
    <n v="4"/>
    <s v="Married"/>
    <n v="19272"/>
    <n v="21141"/>
    <n v="1"/>
    <s v="Y"/>
    <x v="1"/>
    <n v="15"/>
    <n v="3"/>
    <n v="1"/>
    <n v="80"/>
    <n v="1"/>
    <n v="21"/>
    <n v="2"/>
    <n v="3"/>
    <n v="21"/>
    <n v="9"/>
    <n v="13"/>
    <n v="3"/>
    <n v="0"/>
    <n v="0"/>
    <n v="0"/>
    <n v="0"/>
    <n v="0"/>
    <x v="1"/>
    <n v="0.05"/>
    <x v="2"/>
    <n v="0.1"/>
    <x v="1"/>
    <x v="2"/>
    <x v="2"/>
    <m/>
    <m/>
    <m/>
    <m/>
    <m/>
    <m/>
    <m/>
    <m/>
    <m/>
    <m/>
    <m/>
    <m/>
    <m/>
    <m/>
    <m/>
    <m/>
    <m/>
    <m/>
    <m/>
    <m/>
    <m/>
    <m/>
    <m/>
    <m/>
    <m/>
    <m/>
    <m/>
    <m/>
    <m/>
    <m/>
    <m/>
    <m/>
    <m/>
    <m/>
    <m/>
    <m/>
    <m/>
    <m/>
    <m/>
    <m/>
    <m/>
    <m/>
    <m/>
    <m/>
    <m/>
    <m/>
    <m/>
    <m/>
    <m/>
    <m/>
    <m/>
    <m/>
    <m/>
  </r>
  <r>
    <n v="39"/>
    <x v="0"/>
    <s v="Travel_Rarely"/>
    <n v="1162"/>
    <x v="0"/>
    <n v="3"/>
    <n v="2"/>
    <s v="Medical"/>
    <n v="1"/>
    <n v="445"/>
    <n v="4"/>
    <x v="0"/>
    <n v="41"/>
    <n v="3"/>
    <x v="0"/>
    <x v="0"/>
    <n v="3"/>
    <s v="Married"/>
    <n v="5238"/>
    <n v="17778"/>
    <n v="4"/>
    <s v="Y"/>
    <x v="0"/>
    <n v="18"/>
    <n v="3"/>
    <n v="1"/>
    <n v="80"/>
    <n v="0"/>
    <n v="12"/>
    <n v="3"/>
    <n v="2"/>
    <n v="1"/>
    <n v="0"/>
    <n v="0"/>
    <n v="0"/>
    <n v="1"/>
    <n v="0"/>
    <n v="1"/>
    <n v="1"/>
    <n v="0"/>
    <x v="0"/>
    <n v="0.5"/>
    <x v="0"/>
    <n v="0.7"/>
    <x v="0"/>
    <x v="0"/>
    <x v="0"/>
    <m/>
    <m/>
    <m/>
    <m/>
    <m/>
    <m/>
    <m/>
    <m/>
    <m/>
    <m/>
    <m/>
    <m/>
    <m/>
    <m/>
    <m/>
    <m/>
    <m/>
    <m/>
    <m/>
    <m/>
    <m/>
    <m/>
    <m/>
    <m/>
    <m/>
    <m/>
    <m/>
    <m/>
    <m/>
    <m/>
    <m/>
    <m/>
    <m/>
    <m/>
    <m/>
    <m/>
    <m/>
    <m/>
    <m/>
    <m/>
    <m/>
    <m/>
    <m/>
    <m/>
    <m/>
    <m/>
    <m/>
    <m/>
    <m/>
    <m/>
    <m/>
    <m/>
    <m/>
  </r>
  <r>
    <n v="33"/>
    <x v="1"/>
    <s v="Travel_Frequently"/>
    <n v="508"/>
    <x v="0"/>
    <n v="10"/>
    <n v="3"/>
    <s v="Marketing"/>
    <n v="1"/>
    <n v="446"/>
    <n v="2"/>
    <x v="1"/>
    <n v="46"/>
    <n v="2"/>
    <x v="0"/>
    <x v="0"/>
    <n v="4"/>
    <s v="Single"/>
    <n v="4682"/>
    <n v="4317"/>
    <n v="3"/>
    <s v="Y"/>
    <x v="1"/>
    <n v="14"/>
    <n v="3"/>
    <n v="3"/>
    <n v="80"/>
    <n v="0"/>
    <n v="9"/>
    <n v="6"/>
    <n v="2"/>
    <n v="7"/>
    <n v="7"/>
    <n v="0"/>
    <n v="1"/>
    <n v="0"/>
    <n v="0"/>
    <n v="1"/>
    <n v="1"/>
    <n v="1"/>
    <x v="0"/>
    <n v="0.55000000000000004"/>
    <x v="0"/>
    <n v="0.3"/>
    <x v="1"/>
    <x v="0"/>
    <x v="0"/>
    <m/>
    <m/>
    <m/>
    <m/>
    <m/>
    <m/>
    <m/>
    <m/>
    <m/>
    <m/>
    <m/>
    <m/>
    <m/>
    <m/>
    <m/>
    <m/>
    <m/>
    <m/>
    <m/>
    <m/>
    <m/>
    <m/>
    <m/>
    <m/>
    <m/>
    <m/>
    <m/>
    <m/>
    <m/>
    <m/>
    <m/>
    <m/>
    <m/>
    <m/>
    <m/>
    <m/>
    <m/>
    <m/>
    <m/>
    <m/>
    <m/>
    <m/>
    <m/>
    <m/>
    <m/>
    <m/>
    <m/>
    <m/>
    <m/>
    <m/>
    <m/>
    <m/>
    <m/>
  </r>
  <r>
    <n v="47"/>
    <x v="1"/>
    <s v="Travel_Rarely"/>
    <n v="1482"/>
    <x v="1"/>
    <n v="5"/>
    <n v="5"/>
    <s v="Life Sciences"/>
    <n v="1"/>
    <n v="447"/>
    <n v="4"/>
    <x v="1"/>
    <n v="42"/>
    <n v="3"/>
    <x v="4"/>
    <x v="7"/>
    <n v="3"/>
    <s v="Married"/>
    <n v="18300"/>
    <n v="16375"/>
    <n v="4"/>
    <s v="Y"/>
    <x v="1"/>
    <n v="11"/>
    <n v="3"/>
    <n v="2"/>
    <n v="80"/>
    <n v="1"/>
    <n v="21"/>
    <n v="2"/>
    <n v="3"/>
    <n v="3"/>
    <n v="2"/>
    <n v="1"/>
    <n v="1"/>
    <n v="0"/>
    <n v="0"/>
    <n v="0"/>
    <n v="0"/>
    <n v="0"/>
    <x v="0"/>
    <n v="0"/>
    <x v="1"/>
    <n v="0"/>
    <x v="1"/>
    <x v="0"/>
    <x v="2"/>
    <m/>
    <m/>
    <m/>
    <m/>
    <m/>
    <m/>
    <m/>
    <m/>
    <m/>
    <m/>
    <m/>
    <m/>
    <m/>
    <m/>
    <m/>
    <m/>
    <m/>
    <m/>
    <m/>
    <m/>
    <m/>
    <m/>
    <m/>
    <m/>
    <m/>
    <m/>
    <m/>
    <m/>
    <m/>
    <m/>
    <m/>
    <m/>
    <m/>
    <m/>
    <m/>
    <m/>
    <m/>
    <m/>
    <m/>
    <m/>
    <m/>
    <m/>
    <m/>
    <m/>
    <m/>
    <m/>
    <m/>
    <m/>
    <m/>
    <m/>
    <m/>
    <m/>
    <m/>
  </r>
  <r>
    <n v="43"/>
    <x v="1"/>
    <s v="Travel_Frequently"/>
    <n v="559"/>
    <x v="1"/>
    <n v="10"/>
    <n v="4"/>
    <s v="Life Sciences"/>
    <n v="1"/>
    <n v="448"/>
    <n v="3"/>
    <x v="0"/>
    <n v="82"/>
    <n v="2"/>
    <x v="0"/>
    <x v="2"/>
    <n v="3"/>
    <s v="Divorced"/>
    <n v="5257"/>
    <n v="6227"/>
    <n v="1"/>
    <s v="Y"/>
    <x v="1"/>
    <n v="11"/>
    <n v="3"/>
    <n v="2"/>
    <n v="80"/>
    <n v="1"/>
    <n v="9"/>
    <n v="3"/>
    <n v="4"/>
    <n v="9"/>
    <n v="7"/>
    <n v="0"/>
    <n v="0"/>
    <n v="0"/>
    <n v="0"/>
    <n v="0"/>
    <n v="1"/>
    <n v="0"/>
    <x v="0"/>
    <n v="0.15"/>
    <x v="2"/>
    <n v="0"/>
    <x v="1"/>
    <x v="0"/>
    <x v="0"/>
    <m/>
    <m/>
    <m/>
    <m/>
    <m/>
    <m/>
    <m/>
    <m/>
    <m/>
    <m/>
    <m/>
    <m/>
    <m/>
    <m/>
    <m/>
    <m/>
    <m/>
    <m/>
    <m/>
    <m/>
    <m/>
    <m/>
    <m/>
    <m/>
    <m/>
    <m/>
    <m/>
    <m/>
    <m/>
    <m/>
    <m/>
    <m/>
    <m/>
    <m/>
    <m/>
    <m/>
    <m/>
    <m/>
    <m/>
    <m/>
    <m/>
    <m/>
    <m/>
    <m/>
    <m/>
    <m/>
    <m/>
    <m/>
    <m/>
    <m/>
    <m/>
    <m/>
    <m/>
  </r>
  <r>
    <n v="27"/>
    <x v="1"/>
    <s v="Non-Travel"/>
    <n v="210"/>
    <x v="0"/>
    <n v="1"/>
    <n v="1"/>
    <s v="Marketing"/>
    <n v="1"/>
    <n v="449"/>
    <n v="3"/>
    <x v="1"/>
    <n v="73"/>
    <n v="3"/>
    <x v="0"/>
    <x v="0"/>
    <n v="2"/>
    <s v="Married"/>
    <n v="6349"/>
    <n v="22107"/>
    <n v="0"/>
    <s v="Y"/>
    <x v="0"/>
    <n v="13"/>
    <n v="3"/>
    <n v="4"/>
    <n v="80"/>
    <n v="1"/>
    <n v="6"/>
    <n v="0"/>
    <n v="3"/>
    <n v="5"/>
    <n v="4"/>
    <n v="1"/>
    <n v="4"/>
    <n v="1"/>
    <n v="1"/>
    <n v="0"/>
    <n v="1"/>
    <n v="0"/>
    <x v="0"/>
    <n v="0.55000000000000004"/>
    <x v="0"/>
    <n v="0.6"/>
    <x v="2"/>
    <x v="0"/>
    <x v="0"/>
    <m/>
    <m/>
    <m/>
    <m/>
    <m/>
    <m/>
    <m/>
    <m/>
    <m/>
    <m/>
    <m/>
    <m/>
    <m/>
    <m/>
    <m/>
    <m/>
    <m/>
    <m/>
    <m/>
    <m/>
    <m/>
    <m/>
    <m/>
    <m/>
    <m/>
    <m/>
    <m/>
    <m/>
    <m/>
    <m/>
    <m/>
    <m/>
    <m/>
    <m/>
    <m/>
    <m/>
    <m/>
    <m/>
    <m/>
    <m/>
    <m/>
    <m/>
    <m/>
    <m/>
    <m/>
    <m/>
    <m/>
    <m/>
    <m/>
    <m/>
    <m/>
    <m/>
    <m/>
  </r>
  <r>
    <n v="54"/>
    <x v="1"/>
    <s v="Travel_Frequently"/>
    <n v="928"/>
    <x v="1"/>
    <n v="20"/>
    <n v="4"/>
    <s v="Life Sciences"/>
    <n v="1"/>
    <n v="450"/>
    <n v="4"/>
    <x v="0"/>
    <n v="31"/>
    <n v="3"/>
    <x v="0"/>
    <x v="1"/>
    <n v="3"/>
    <s v="Single"/>
    <n v="4869"/>
    <n v="16885"/>
    <n v="3"/>
    <s v="Y"/>
    <x v="1"/>
    <n v="12"/>
    <n v="3"/>
    <n v="4"/>
    <n v="80"/>
    <n v="0"/>
    <n v="20"/>
    <n v="4"/>
    <n v="2"/>
    <n v="4"/>
    <n v="3"/>
    <n v="0"/>
    <n v="3"/>
    <n v="0"/>
    <n v="0"/>
    <n v="1"/>
    <n v="1"/>
    <n v="0"/>
    <x v="0"/>
    <n v="0.35"/>
    <x v="1"/>
    <n v="0.3"/>
    <x v="1"/>
    <x v="0"/>
    <x v="0"/>
    <m/>
    <m/>
    <m/>
    <m/>
    <m/>
    <m/>
    <m/>
    <m/>
    <m/>
    <m/>
    <m/>
    <m/>
    <m/>
    <m/>
    <m/>
    <m/>
    <m/>
    <m/>
    <m/>
    <m/>
    <m/>
    <m/>
    <m/>
    <m/>
    <m/>
    <m/>
    <m/>
    <m/>
    <m/>
    <m/>
    <m/>
    <m/>
    <m/>
    <m/>
    <m/>
    <m/>
    <m/>
    <m/>
    <m/>
    <m/>
    <m/>
    <m/>
    <m/>
    <m/>
    <m/>
    <m/>
    <m/>
    <m/>
    <m/>
    <m/>
    <m/>
    <m/>
    <m/>
  </r>
  <r>
    <n v="43"/>
    <x v="1"/>
    <s v="Travel_Rarely"/>
    <n v="1001"/>
    <x v="1"/>
    <n v="7"/>
    <n v="3"/>
    <s v="Life Sciences"/>
    <n v="1"/>
    <n v="451"/>
    <n v="3"/>
    <x v="0"/>
    <n v="43"/>
    <n v="3"/>
    <x v="2"/>
    <x v="4"/>
    <n v="1"/>
    <s v="Married"/>
    <n v="9985"/>
    <n v="9262"/>
    <n v="8"/>
    <s v="Y"/>
    <x v="1"/>
    <n v="16"/>
    <n v="3"/>
    <n v="1"/>
    <n v="80"/>
    <n v="1"/>
    <n v="10"/>
    <n v="1"/>
    <n v="2"/>
    <n v="1"/>
    <n v="0"/>
    <n v="0"/>
    <n v="0"/>
    <n v="0"/>
    <n v="1"/>
    <n v="1"/>
    <n v="0"/>
    <n v="0"/>
    <x v="0"/>
    <n v="0.45"/>
    <x v="0"/>
    <n v="0.5"/>
    <x v="2"/>
    <x v="0"/>
    <x v="2"/>
    <m/>
    <m/>
    <m/>
    <m/>
    <m/>
    <m/>
    <m/>
    <m/>
    <m/>
    <m/>
    <m/>
    <m/>
    <m/>
    <m/>
    <m/>
    <m/>
    <m/>
    <m/>
    <m/>
    <m/>
    <m/>
    <m/>
    <m/>
    <m/>
    <m/>
    <m/>
    <m/>
    <m/>
    <m/>
    <m/>
    <m/>
    <m/>
    <m/>
    <m/>
    <m/>
    <m/>
    <m/>
    <m/>
    <m/>
    <m/>
    <m/>
    <m/>
    <m/>
    <m/>
    <m/>
    <m/>
    <m/>
    <m/>
    <m/>
    <m/>
    <m/>
    <m/>
    <m/>
  </r>
  <r>
    <n v="45"/>
    <x v="1"/>
    <s v="Travel_Rarely"/>
    <n v="549"/>
    <x v="1"/>
    <n v="8"/>
    <n v="4"/>
    <s v="Other"/>
    <n v="1"/>
    <n v="452"/>
    <n v="4"/>
    <x v="1"/>
    <n v="75"/>
    <n v="3"/>
    <x v="0"/>
    <x v="1"/>
    <n v="4"/>
    <s v="Married"/>
    <n v="3697"/>
    <n v="9278"/>
    <n v="9"/>
    <s v="Y"/>
    <x v="1"/>
    <n v="14"/>
    <n v="3"/>
    <n v="1"/>
    <n v="80"/>
    <n v="2"/>
    <n v="12"/>
    <n v="3"/>
    <n v="3"/>
    <n v="10"/>
    <n v="9"/>
    <n v="9"/>
    <n v="8"/>
    <n v="0"/>
    <n v="0"/>
    <n v="0"/>
    <n v="1"/>
    <n v="0"/>
    <x v="1"/>
    <n v="0.2"/>
    <x v="1"/>
    <n v="0.1"/>
    <x v="1"/>
    <x v="2"/>
    <x v="1"/>
    <m/>
    <m/>
    <m/>
    <m/>
    <m/>
    <m/>
    <m/>
    <m/>
    <m/>
    <m/>
    <m/>
    <m/>
    <m/>
    <m/>
    <m/>
    <m/>
    <m/>
    <m/>
    <m/>
    <m/>
    <m/>
    <m/>
    <m/>
    <m/>
    <m/>
    <m/>
    <m/>
    <m/>
    <m/>
    <m/>
    <m/>
    <m/>
    <m/>
    <m/>
    <m/>
    <m/>
    <m/>
    <m/>
    <m/>
    <m/>
    <m/>
    <m/>
    <m/>
    <m/>
    <m/>
    <m/>
    <m/>
    <m/>
    <m/>
    <m/>
    <m/>
    <m/>
    <m/>
  </r>
  <r>
    <n v="40"/>
    <x v="1"/>
    <s v="Travel_Rarely"/>
    <n v="1124"/>
    <x v="0"/>
    <n v="1"/>
    <n v="2"/>
    <s v="Medical"/>
    <n v="1"/>
    <n v="453"/>
    <n v="2"/>
    <x v="1"/>
    <n v="57"/>
    <n v="1"/>
    <x v="0"/>
    <x v="0"/>
    <n v="4"/>
    <s v="Married"/>
    <n v="7457"/>
    <n v="13273"/>
    <n v="2"/>
    <s v="Y"/>
    <x v="0"/>
    <n v="22"/>
    <n v="4"/>
    <n v="3"/>
    <n v="80"/>
    <n v="3"/>
    <n v="6"/>
    <n v="2"/>
    <n v="2"/>
    <n v="4"/>
    <n v="3"/>
    <n v="0"/>
    <n v="2"/>
    <n v="1"/>
    <n v="0"/>
    <n v="1"/>
    <n v="0"/>
    <n v="1"/>
    <x v="0"/>
    <n v="0.55000000000000004"/>
    <x v="0"/>
    <n v="0.7"/>
    <x v="0"/>
    <x v="0"/>
    <x v="0"/>
    <m/>
    <m/>
    <m/>
    <m/>
    <m/>
    <m/>
    <m/>
    <m/>
    <m/>
    <m/>
    <m/>
    <m/>
    <m/>
    <m/>
    <m/>
    <m/>
    <m/>
    <m/>
    <m/>
    <m/>
    <m/>
    <m/>
    <m/>
    <m/>
    <m/>
    <m/>
    <m/>
    <m/>
    <m/>
    <m/>
    <m/>
    <m/>
    <m/>
    <m/>
    <m/>
    <m/>
    <m/>
    <m/>
    <m/>
    <m/>
    <m/>
    <m/>
    <m/>
    <m/>
    <m/>
    <m/>
    <m/>
    <m/>
    <m/>
    <m/>
    <m/>
    <m/>
    <m/>
  </r>
  <r>
    <n v="29"/>
    <x v="0"/>
    <s v="Travel_Rarely"/>
    <n v="318"/>
    <x v="1"/>
    <n v="8"/>
    <n v="4"/>
    <s v="Other"/>
    <n v="1"/>
    <n v="454"/>
    <n v="2"/>
    <x v="1"/>
    <n v="77"/>
    <n v="1"/>
    <x v="1"/>
    <x v="2"/>
    <n v="1"/>
    <s v="Married"/>
    <n v="2119"/>
    <n v="4759"/>
    <n v="1"/>
    <s v="Y"/>
    <x v="0"/>
    <n v="11"/>
    <n v="3"/>
    <n v="4"/>
    <n v="80"/>
    <n v="0"/>
    <n v="7"/>
    <n v="4"/>
    <n v="2"/>
    <n v="7"/>
    <n v="7"/>
    <n v="0"/>
    <n v="7"/>
    <n v="1"/>
    <n v="1"/>
    <n v="1"/>
    <n v="1"/>
    <n v="1"/>
    <x v="0"/>
    <n v="0.95"/>
    <x v="0"/>
    <n v="0.9"/>
    <x v="0"/>
    <x v="0"/>
    <x v="1"/>
    <m/>
    <m/>
    <m/>
    <m/>
    <m/>
    <m/>
    <m/>
    <m/>
    <m/>
    <m/>
    <m/>
    <m/>
    <m/>
    <m/>
    <m/>
    <m/>
    <m/>
    <m/>
    <m/>
    <m/>
    <m/>
    <m/>
    <m/>
    <m/>
    <m/>
    <m/>
    <m/>
    <m/>
    <m/>
    <m/>
    <m/>
    <m/>
    <m/>
    <m/>
    <m/>
    <m/>
    <m/>
    <m/>
    <m/>
    <m/>
    <m/>
    <m/>
    <m/>
    <m/>
    <m/>
    <m/>
    <m/>
    <m/>
    <m/>
    <m/>
    <m/>
    <m/>
    <m/>
  </r>
  <r>
    <n v="29"/>
    <x v="1"/>
    <s v="Travel_Rarely"/>
    <n v="738"/>
    <x v="1"/>
    <n v="9"/>
    <n v="5"/>
    <s v="Other"/>
    <n v="1"/>
    <n v="455"/>
    <n v="2"/>
    <x v="1"/>
    <n v="30"/>
    <n v="2"/>
    <x v="1"/>
    <x v="2"/>
    <n v="4"/>
    <s v="Single"/>
    <n v="3983"/>
    <n v="7621"/>
    <n v="0"/>
    <s v="Y"/>
    <x v="1"/>
    <n v="17"/>
    <n v="3"/>
    <n v="3"/>
    <n v="80"/>
    <n v="0"/>
    <n v="4"/>
    <n v="2"/>
    <n v="3"/>
    <n v="3"/>
    <n v="2"/>
    <n v="2"/>
    <n v="2"/>
    <n v="0"/>
    <n v="0"/>
    <n v="0"/>
    <n v="1"/>
    <n v="1"/>
    <x v="0"/>
    <n v="0.35"/>
    <x v="0"/>
    <n v="0"/>
    <x v="1"/>
    <x v="0"/>
    <x v="1"/>
    <m/>
    <m/>
    <m/>
    <m/>
    <m/>
    <m/>
    <m/>
    <m/>
    <m/>
    <m/>
    <m/>
    <m/>
    <m/>
    <m/>
    <m/>
    <m/>
    <m/>
    <m/>
    <m/>
    <m/>
    <m/>
    <m/>
    <m/>
    <m/>
    <m/>
    <m/>
    <m/>
    <m/>
    <m/>
    <m/>
    <m/>
    <m/>
    <m/>
    <m/>
    <m/>
    <m/>
    <m/>
    <m/>
    <m/>
    <m/>
    <m/>
    <m/>
    <m/>
    <m/>
    <m/>
    <m/>
    <m/>
    <m/>
    <m/>
    <m/>
    <m/>
    <m/>
    <m/>
  </r>
  <r>
    <n v="30"/>
    <x v="1"/>
    <s v="Travel_Rarely"/>
    <n v="570"/>
    <x v="0"/>
    <n v="5"/>
    <n v="3"/>
    <s v="Marketing"/>
    <n v="1"/>
    <n v="456"/>
    <n v="4"/>
    <x v="0"/>
    <n v="30"/>
    <n v="2"/>
    <x v="0"/>
    <x v="0"/>
    <n v="3"/>
    <s v="Divorced"/>
    <n v="6118"/>
    <n v="5431"/>
    <n v="1"/>
    <s v="Y"/>
    <x v="1"/>
    <n v="13"/>
    <n v="3"/>
    <n v="3"/>
    <n v="80"/>
    <n v="3"/>
    <n v="10"/>
    <n v="2"/>
    <n v="3"/>
    <n v="10"/>
    <n v="9"/>
    <n v="1"/>
    <n v="2"/>
    <n v="0"/>
    <n v="0"/>
    <n v="0"/>
    <n v="1"/>
    <n v="0"/>
    <x v="0"/>
    <n v="0.15"/>
    <x v="2"/>
    <n v="0"/>
    <x v="1"/>
    <x v="0"/>
    <x v="0"/>
    <m/>
    <m/>
    <m/>
    <m/>
    <m/>
    <m/>
    <m/>
    <m/>
    <m/>
    <m/>
    <m/>
    <m/>
    <m/>
    <m/>
    <m/>
    <m/>
    <m/>
    <m/>
    <m/>
    <m/>
    <m/>
    <m/>
    <m/>
    <m/>
    <m/>
    <m/>
    <m/>
    <m/>
    <m/>
    <m/>
    <m/>
    <m/>
    <m/>
    <m/>
    <m/>
    <m/>
    <m/>
    <m/>
    <m/>
    <m/>
    <m/>
    <m/>
    <m/>
    <m/>
    <m/>
    <m/>
    <m/>
    <m/>
    <m/>
    <m/>
    <m/>
    <m/>
    <m/>
  </r>
  <r>
    <n v="27"/>
    <x v="1"/>
    <s v="Travel_Rarely"/>
    <n v="1130"/>
    <x v="0"/>
    <n v="8"/>
    <n v="4"/>
    <s v="Marketing"/>
    <n v="1"/>
    <n v="458"/>
    <n v="2"/>
    <x v="0"/>
    <n v="56"/>
    <n v="3"/>
    <x v="0"/>
    <x v="0"/>
    <n v="2"/>
    <s v="Married"/>
    <n v="6214"/>
    <n v="3415"/>
    <n v="1"/>
    <s v="Y"/>
    <x v="1"/>
    <n v="18"/>
    <n v="3"/>
    <n v="1"/>
    <n v="80"/>
    <n v="1"/>
    <n v="8"/>
    <n v="3"/>
    <n v="3"/>
    <n v="8"/>
    <n v="7"/>
    <n v="0"/>
    <n v="7"/>
    <n v="0"/>
    <n v="1"/>
    <n v="0"/>
    <n v="1"/>
    <n v="1"/>
    <x v="0"/>
    <n v="0.6"/>
    <x v="0"/>
    <n v="0.2"/>
    <x v="1"/>
    <x v="0"/>
    <x v="0"/>
    <m/>
    <m/>
    <m/>
    <m/>
    <m/>
    <m/>
    <m/>
    <m/>
    <m/>
    <m/>
    <m/>
    <m/>
    <m/>
    <m/>
    <m/>
    <m/>
    <m/>
    <m/>
    <m/>
    <m/>
    <m/>
    <m/>
    <m/>
    <m/>
    <m/>
    <m/>
    <m/>
    <m/>
    <m/>
    <m/>
    <m/>
    <m/>
    <m/>
    <m/>
    <m/>
    <m/>
    <m/>
    <m/>
    <m/>
    <m/>
    <m/>
    <m/>
    <m/>
    <m/>
    <m/>
    <m/>
    <m/>
    <m/>
    <m/>
    <m/>
    <m/>
    <m/>
    <m/>
  </r>
  <r>
    <n v="37"/>
    <x v="1"/>
    <s v="Travel_Rarely"/>
    <n v="1192"/>
    <x v="1"/>
    <n v="5"/>
    <n v="2"/>
    <s v="Medical"/>
    <n v="1"/>
    <n v="460"/>
    <n v="4"/>
    <x v="1"/>
    <n v="61"/>
    <n v="3"/>
    <x v="0"/>
    <x v="3"/>
    <n v="4"/>
    <s v="Divorced"/>
    <n v="6347"/>
    <n v="23177"/>
    <n v="7"/>
    <s v="Y"/>
    <x v="1"/>
    <n v="16"/>
    <n v="3"/>
    <n v="3"/>
    <n v="80"/>
    <n v="2"/>
    <n v="8"/>
    <n v="2"/>
    <n v="2"/>
    <n v="6"/>
    <n v="2"/>
    <n v="0"/>
    <n v="4"/>
    <n v="0"/>
    <n v="0"/>
    <n v="1"/>
    <n v="1"/>
    <n v="0"/>
    <x v="0"/>
    <n v="0.35"/>
    <x v="0"/>
    <n v="0.3"/>
    <x v="1"/>
    <x v="0"/>
    <x v="0"/>
    <m/>
    <m/>
    <m/>
    <m/>
    <m/>
    <m/>
    <m/>
    <m/>
    <m/>
    <m/>
    <m/>
    <m/>
    <m/>
    <m/>
    <m/>
    <m/>
    <m/>
    <m/>
    <m/>
    <m/>
    <m/>
    <m/>
    <m/>
    <m/>
    <m/>
    <m/>
    <m/>
    <m/>
    <m/>
    <m/>
    <m/>
    <m/>
    <m/>
    <m/>
    <m/>
    <m/>
    <m/>
    <m/>
    <m/>
    <m/>
    <m/>
    <m/>
    <m/>
    <m/>
    <m/>
    <m/>
    <m/>
    <m/>
    <m/>
    <m/>
    <m/>
    <m/>
    <m/>
  </r>
  <r>
    <n v="38"/>
    <x v="1"/>
    <s v="Travel_Rarely"/>
    <n v="343"/>
    <x v="1"/>
    <n v="15"/>
    <n v="2"/>
    <s v="Life Sciences"/>
    <n v="1"/>
    <n v="461"/>
    <n v="3"/>
    <x v="1"/>
    <n v="92"/>
    <n v="2"/>
    <x v="2"/>
    <x v="7"/>
    <n v="4"/>
    <s v="Divorced"/>
    <n v="11510"/>
    <n v="15682"/>
    <n v="0"/>
    <s v="Y"/>
    <x v="0"/>
    <n v="14"/>
    <n v="3"/>
    <n v="2"/>
    <n v="80"/>
    <n v="1"/>
    <n v="12"/>
    <n v="3"/>
    <n v="3"/>
    <n v="11"/>
    <n v="10"/>
    <n v="2"/>
    <n v="9"/>
    <n v="1"/>
    <n v="0"/>
    <n v="0"/>
    <n v="0"/>
    <n v="0"/>
    <x v="0"/>
    <n v="0.15"/>
    <x v="2"/>
    <n v="0.4"/>
    <x v="2"/>
    <x v="0"/>
    <x v="2"/>
    <m/>
    <m/>
    <m/>
    <m/>
    <m/>
    <m/>
    <m/>
    <m/>
    <m/>
    <m/>
    <m/>
    <m/>
    <m/>
    <m/>
    <m/>
    <m/>
    <m/>
    <m/>
    <m/>
    <m/>
    <m/>
    <m/>
    <m/>
    <m/>
    <m/>
    <m/>
    <m/>
    <m/>
    <m/>
    <m/>
    <m/>
    <m/>
    <m/>
    <m/>
    <m/>
    <m/>
    <m/>
    <m/>
    <m/>
    <m/>
    <m/>
    <m/>
    <m/>
    <m/>
    <m/>
    <m/>
    <m/>
    <m/>
    <m/>
    <m/>
    <m/>
    <m/>
    <m/>
  </r>
  <r>
    <n v="31"/>
    <x v="1"/>
    <s v="Travel_Rarely"/>
    <n v="1232"/>
    <x v="1"/>
    <n v="7"/>
    <n v="4"/>
    <s v="Medical"/>
    <n v="1"/>
    <n v="462"/>
    <n v="3"/>
    <x v="0"/>
    <n v="39"/>
    <n v="3"/>
    <x v="2"/>
    <x v="3"/>
    <n v="4"/>
    <s v="Single"/>
    <n v="7143"/>
    <n v="25713"/>
    <n v="1"/>
    <s v="Y"/>
    <x v="0"/>
    <n v="14"/>
    <n v="3"/>
    <n v="3"/>
    <n v="80"/>
    <n v="0"/>
    <n v="11"/>
    <n v="2"/>
    <n v="2"/>
    <n v="11"/>
    <n v="9"/>
    <n v="4"/>
    <n v="10"/>
    <n v="1"/>
    <n v="0"/>
    <n v="1"/>
    <n v="0"/>
    <n v="0"/>
    <x v="0"/>
    <n v="0.35"/>
    <x v="0"/>
    <n v="0.7"/>
    <x v="0"/>
    <x v="1"/>
    <x v="0"/>
    <m/>
    <m/>
    <m/>
    <m/>
    <m/>
    <m/>
    <m/>
    <m/>
    <m/>
    <m/>
    <m/>
    <m/>
    <m/>
    <m/>
    <m/>
    <m/>
    <m/>
    <m/>
    <m/>
    <m/>
    <m/>
    <m/>
    <m/>
    <m/>
    <m/>
    <m/>
    <m/>
    <m/>
    <m/>
    <m/>
    <m/>
    <m/>
    <m/>
    <m/>
    <m/>
    <m/>
    <m/>
    <m/>
    <m/>
    <m/>
    <m/>
    <m/>
    <m/>
    <m/>
    <m/>
    <m/>
    <m/>
    <m/>
    <m/>
    <m/>
    <m/>
    <m/>
    <m/>
  </r>
  <r>
    <n v="29"/>
    <x v="1"/>
    <s v="Travel_Rarely"/>
    <n v="144"/>
    <x v="0"/>
    <n v="10"/>
    <n v="1"/>
    <s v="Marketing"/>
    <n v="1"/>
    <n v="463"/>
    <n v="4"/>
    <x v="0"/>
    <n v="39"/>
    <n v="2"/>
    <x v="0"/>
    <x v="0"/>
    <n v="2"/>
    <s v="Divorced"/>
    <n v="8268"/>
    <n v="11866"/>
    <n v="1"/>
    <s v="Y"/>
    <x v="0"/>
    <n v="14"/>
    <n v="3"/>
    <n v="1"/>
    <n v="80"/>
    <n v="2"/>
    <n v="7"/>
    <n v="2"/>
    <n v="3"/>
    <n v="7"/>
    <n v="7"/>
    <n v="1"/>
    <n v="7"/>
    <n v="1"/>
    <n v="1"/>
    <n v="0"/>
    <n v="0"/>
    <n v="0"/>
    <x v="0"/>
    <n v="0.4"/>
    <x v="0"/>
    <n v="0.6"/>
    <x v="2"/>
    <x v="0"/>
    <x v="2"/>
    <m/>
    <m/>
    <m/>
    <m/>
    <m/>
    <m/>
    <m/>
    <m/>
    <m/>
    <m/>
    <m/>
    <m/>
    <m/>
    <m/>
    <m/>
    <m/>
    <m/>
    <m/>
    <m/>
    <m/>
    <m/>
    <m/>
    <m/>
    <m/>
    <m/>
    <m/>
    <m/>
    <m/>
    <m/>
    <m/>
    <m/>
    <m/>
    <m/>
    <m/>
    <m/>
    <m/>
    <m/>
    <m/>
    <m/>
    <m/>
    <m/>
    <m/>
    <m/>
    <m/>
    <m/>
    <m/>
    <m/>
    <m/>
    <m/>
    <m/>
    <m/>
    <m/>
    <m/>
  </r>
  <r>
    <n v="35"/>
    <x v="1"/>
    <s v="Travel_Rarely"/>
    <n v="1296"/>
    <x v="1"/>
    <n v="5"/>
    <n v="4"/>
    <s v="Technical Degree"/>
    <n v="1"/>
    <n v="464"/>
    <n v="3"/>
    <x v="1"/>
    <n v="62"/>
    <n v="3"/>
    <x v="2"/>
    <x v="3"/>
    <n v="2"/>
    <s v="Single"/>
    <n v="8095"/>
    <n v="18264"/>
    <n v="0"/>
    <s v="Y"/>
    <x v="1"/>
    <n v="13"/>
    <n v="3"/>
    <n v="4"/>
    <n v="80"/>
    <n v="0"/>
    <n v="17"/>
    <n v="5"/>
    <n v="3"/>
    <n v="16"/>
    <n v="6"/>
    <n v="0"/>
    <n v="13"/>
    <n v="0"/>
    <n v="1"/>
    <n v="0"/>
    <n v="0"/>
    <n v="0"/>
    <x v="0"/>
    <n v="0.25"/>
    <x v="2"/>
    <n v="0.2"/>
    <x v="1"/>
    <x v="0"/>
    <x v="2"/>
    <m/>
    <m/>
    <m/>
    <m/>
    <m/>
    <m/>
    <m/>
    <m/>
    <m/>
    <m/>
    <m/>
    <m/>
    <m/>
    <m/>
    <m/>
    <m/>
    <m/>
    <m/>
    <m/>
    <m/>
    <m/>
    <m/>
    <m/>
    <m/>
    <m/>
    <m/>
    <m/>
    <m/>
    <m/>
    <m/>
    <m/>
    <m/>
    <m/>
    <m/>
    <m/>
    <m/>
    <m/>
    <m/>
    <m/>
    <m/>
    <m/>
    <m/>
    <m/>
    <m/>
    <m/>
    <m/>
    <m/>
    <m/>
    <m/>
    <m/>
    <m/>
    <m/>
    <m/>
  </r>
  <r>
    <n v="23"/>
    <x v="1"/>
    <s v="Travel_Rarely"/>
    <n v="1309"/>
    <x v="1"/>
    <n v="26"/>
    <n v="1"/>
    <s v="Life Sciences"/>
    <n v="1"/>
    <n v="465"/>
    <n v="3"/>
    <x v="1"/>
    <n v="83"/>
    <n v="3"/>
    <x v="1"/>
    <x v="1"/>
    <n v="4"/>
    <s v="Divorced"/>
    <n v="2904"/>
    <n v="16092"/>
    <n v="1"/>
    <s v="Y"/>
    <x v="1"/>
    <n v="12"/>
    <n v="3"/>
    <n v="3"/>
    <n v="80"/>
    <n v="2"/>
    <n v="4"/>
    <n v="2"/>
    <n v="2"/>
    <n v="4"/>
    <n v="2"/>
    <n v="0"/>
    <n v="2"/>
    <n v="0"/>
    <n v="0"/>
    <n v="1"/>
    <n v="1"/>
    <n v="0"/>
    <x v="0"/>
    <n v="0.35"/>
    <x v="0"/>
    <n v="0.3"/>
    <x v="1"/>
    <x v="0"/>
    <x v="1"/>
    <m/>
    <m/>
    <m/>
    <m/>
    <m/>
    <m/>
    <m/>
    <m/>
    <m/>
    <m/>
    <m/>
    <m/>
    <m/>
    <m/>
    <m/>
    <m/>
    <m/>
    <m/>
    <m/>
    <m/>
    <m/>
    <m/>
    <m/>
    <m/>
    <m/>
    <m/>
    <m/>
    <m/>
    <m/>
    <m/>
    <m/>
    <m/>
    <m/>
    <m/>
    <m/>
    <m/>
    <m/>
    <m/>
    <m/>
    <m/>
    <m/>
    <m/>
    <m/>
    <m/>
    <m/>
    <m/>
    <m/>
    <m/>
    <m/>
    <m/>
    <m/>
    <m/>
    <m/>
  </r>
  <r>
    <n v="41"/>
    <x v="1"/>
    <s v="Travel_Rarely"/>
    <n v="483"/>
    <x v="1"/>
    <n v="6"/>
    <n v="3"/>
    <s v="Medical"/>
    <n v="1"/>
    <n v="466"/>
    <n v="4"/>
    <x v="1"/>
    <n v="95"/>
    <n v="2"/>
    <x v="0"/>
    <x v="3"/>
    <n v="2"/>
    <s v="Single"/>
    <n v="6032"/>
    <n v="10110"/>
    <n v="6"/>
    <s v="Y"/>
    <x v="0"/>
    <n v="15"/>
    <n v="3"/>
    <n v="4"/>
    <n v="80"/>
    <n v="0"/>
    <n v="8"/>
    <n v="3"/>
    <n v="3"/>
    <n v="5"/>
    <n v="4"/>
    <n v="1"/>
    <n v="2"/>
    <n v="1"/>
    <n v="1"/>
    <n v="0"/>
    <n v="1"/>
    <n v="0"/>
    <x v="0"/>
    <n v="0.55000000000000004"/>
    <x v="0"/>
    <n v="0.6"/>
    <x v="2"/>
    <x v="0"/>
    <x v="0"/>
    <m/>
    <m/>
    <m/>
    <m/>
    <m/>
    <m/>
    <m/>
    <m/>
    <m/>
    <m/>
    <m/>
    <m/>
    <m/>
    <m/>
    <m/>
    <m/>
    <m/>
    <m/>
    <m/>
    <m/>
    <m/>
    <m/>
    <m/>
    <m/>
    <m/>
    <m/>
    <m/>
    <m/>
    <m/>
    <m/>
    <m/>
    <m/>
    <m/>
    <m/>
    <m/>
    <m/>
    <m/>
    <m/>
    <m/>
    <m/>
    <m/>
    <m/>
    <m/>
    <m/>
    <m/>
    <m/>
    <m/>
    <m/>
    <m/>
    <m/>
    <m/>
    <m/>
    <m/>
  </r>
  <r>
    <n v="47"/>
    <x v="1"/>
    <s v="Travel_Frequently"/>
    <n v="1309"/>
    <x v="0"/>
    <n v="4"/>
    <n v="1"/>
    <s v="Medical"/>
    <n v="1"/>
    <n v="467"/>
    <n v="2"/>
    <x v="1"/>
    <n v="99"/>
    <n v="3"/>
    <x v="0"/>
    <x v="6"/>
    <n v="3"/>
    <s v="Single"/>
    <n v="2976"/>
    <n v="25751"/>
    <n v="3"/>
    <s v="Y"/>
    <x v="1"/>
    <n v="19"/>
    <n v="3"/>
    <n v="1"/>
    <n v="80"/>
    <n v="0"/>
    <n v="5"/>
    <n v="3"/>
    <n v="3"/>
    <n v="0"/>
    <n v="0"/>
    <n v="0"/>
    <n v="0"/>
    <n v="0"/>
    <n v="0"/>
    <n v="0"/>
    <n v="1"/>
    <n v="1"/>
    <x v="0"/>
    <n v="0.35"/>
    <x v="1"/>
    <n v="0"/>
    <x v="1"/>
    <x v="0"/>
    <x v="1"/>
    <m/>
    <m/>
    <m/>
    <m/>
    <m/>
    <m/>
    <m/>
    <m/>
    <m/>
    <m/>
    <m/>
    <m/>
    <m/>
    <m/>
    <m/>
    <m/>
    <m/>
    <m/>
    <m/>
    <m/>
    <m/>
    <m/>
    <m/>
    <m/>
    <m/>
    <m/>
    <m/>
    <m/>
    <m/>
    <m/>
    <m/>
    <m/>
    <m/>
    <m/>
    <m/>
    <m/>
    <m/>
    <m/>
    <m/>
    <m/>
    <m/>
    <m/>
    <m/>
    <m/>
    <m/>
    <m/>
    <m/>
    <m/>
    <m/>
    <m/>
    <m/>
    <m/>
    <m/>
  </r>
  <r>
    <n v="42"/>
    <x v="1"/>
    <s v="Travel_Rarely"/>
    <n v="810"/>
    <x v="1"/>
    <n v="23"/>
    <n v="5"/>
    <s v="Life Sciences"/>
    <n v="1"/>
    <n v="468"/>
    <n v="1"/>
    <x v="0"/>
    <n v="44"/>
    <n v="3"/>
    <x v="3"/>
    <x v="7"/>
    <n v="4"/>
    <s v="Single"/>
    <n v="15992"/>
    <n v="15901"/>
    <n v="2"/>
    <s v="Y"/>
    <x v="1"/>
    <n v="14"/>
    <n v="3"/>
    <n v="2"/>
    <n v="80"/>
    <n v="0"/>
    <n v="16"/>
    <n v="2"/>
    <n v="3"/>
    <n v="1"/>
    <n v="0"/>
    <n v="0"/>
    <n v="0"/>
    <n v="0"/>
    <n v="0"/>
    <n v="0"/>
    <n v="0"/>
    <n v="1"/>
    <x v="0"/>
    <n v="0.2"/>
    <x v="2"/>
    <n v="0"/>
    <x v="1"/>
    <x v="0"/>
    <x v="2"/>
    <m/>
    <m/>
    <m/>
    <m/>
    <m/>
    <m/>
    <m/>
    <m/>
    <m/>
    <m/>
    <m/>
    <m/>
    <m/>
    <m/>
    <m/>
    <m/>
    <m/>
    <m/>
    <m/>
    <m/>
    <m/>
    <m/>
    <m/>
    <m/>
    <m/>
    <m/>
    <m/>
    <m/>
    <m/>
    <m/>
    <m/>
    <m/>
    <m/>
    <m/>
    <m/>
    <m/>
    <m/>
    <m/>
    <m/>
    <m/>
    <m/>
    <m/>
    <m/>
    <m/>
    <m/>
    <m/>
    <m/>
    <m/>
    <m/>
    <m/>
    <m/>
    <m/>
    <m/>
  </r>
  <r>
    <n v="29"/>
    <x v="1"/>
    <s v="Non-Travel"/>
    <n v="746"/>
    <x v="0"/>
    <n v="2"/>
    <n v="3"/>
    <s v="Life Sciences"/>
    <n v="1"/>
    <n v="469"/>
    <n v="4"/>
    <x v="1"/>
    <n v="61"/>
    <n v="3"/>
    <x v="0"/>
    <x v="0"/>
    <n v="3"/>
    <s v="Married"/>
    <n v="4649"/>
    <n v="16928"/>
    <n v="1"/>
    <s v="Y"/>
    <x v="1"/>
    <n v="14"/>
    <n v="3"/>
    <n v="1"/>
    <n v="80"/>
    <n v="1"/>
    <n v="4"/>
    <n v="3"/>
    <n v="2"/>
    <n v="4"/>
    <n v="3"/>
    <n v="0"/>
    <n v="2"/>
    <n v="0"/>
    <n v="0"/>
    <n v="1"/>
    <n v="1"/>
    <n v="0"/>
    <x v="0"/>
    <n v="0.35"/>
    <x v="0"/>
    <n v="0.3"/>
    <x v="1"/>
    <x v="0"/>
    <x v="0"/>
    <m/>
    <m/>
    <m/>
    <m/>
    <m/>
    <m/>
    <m/>
    <m/>
    <m/>
    <m/>
    <m/>
    <m/>
    <m/>
    <m/>
    <m/>
    <m/>
    <m/>
    <m/>
    <m/>
    <m/>
    <m/>
    <m/>
    <m/>
    <m/>
    <m/>
    <m/>
    <m/>
    <m/>
    <m/>
    <m/>
    <m/>
    <m/>
    <m/>
    <m/>
    <m/>
    <m/>
    <m/>
    <m/>
    <m/>
    <m/>
    <m/>
    <m/>
    <m/>
    <m/>
    <m/>
    <m/>
    <m/>
    <m/>
    <m/>
    <m/>
    <m/>
    <m/>
    <m/>
  </r>
  <r>
    <n v="42"/>
    <x v="1"/>
    <s v="Travel_Rarely"/>
    <n v="544"/>
    <x v="2"/>
    <n v="2"/>
    <n v="1"/>
    <s v="Technical Degree"/>
    <n v="1"/>
    <n v="470"/>
    <n v="3"/>
    <x v="1"/>
    <n v="52"/>
    <n v="3"/>
    <x v="1"/>
    <x v="8"/>
    <n v="3"/>
    <s v="Divorced"/>
    <n v="2696"/>
    <n v="24017"/>
    <n v="0"/>
    <s v="Y"/>
    <x v="0"/>
    <n v="11"/>
    <n v="3"/>
    <n v="3"/>
    <n v="80"/>
    <n v="1"/>
    <n v="4"/>
    <n v="5"/>
    <n v="3"/>
    <n v="3"/>
    <n v="2"/>
    <n v="1"/>
    <n v="0"/>
    <n v="1"/>
    <n v="0"/>
    <n v="0"/>
    <n v="1"/>
    <n v="0"/>
    <x v="0"/>
    <n v="0.3"/>
    <x v="2"/>
    <n v="0.4"/>
    <x v="2"/>
    <x v="0"/>
    <x v="1"/>
    <m/>
    <m/>
    <m/>
    <m/>
    <m/>
    <m/>
    <m/>
    <m/>
    <m/>
    <m/>
    <m/>
    <m/>
    <m/>
    <m/>
    <m/>
    <m/>
    <m/>
    <m/>
    <m/>
    <m/>
    <m/>
    <m/>
    <m/>
    <m/>
    <m/>
    <m/>
    <m/>
    <m/>
    <m/>
    <m/>
    <m/>
    <m/>
    <m/>
    <m/>
    <m/>
    <m/>
    <m/>
    <m/>
    <m/>
    <m/>
    <m/>
    <m/>
    <m/>
    <m/>
    <m/>
    <m/>
    <m/>
    <m/>
    <m/>
    <m/>
    <m/>
    <m/>
    <m/>
  </r>
  <r>
    <n v="32"/>
    <x v="1"/>
    <s v="Travel_Rarely"/>
    <n v="1062"/>
    <x v="1"/>
    <n v="2"/>
    <n v="3"/>
    <s v="Medical"/>
    <n v="1"/>
    <n v="471"/>
    <n v="3"/>
    <x v="0"/>
    <n v="75"/>
    <n v="3"/>
    <x v="1"/>
    <x v="2"/>
    <n v="2"/>
    <s v="Married"/>
    <n v="2370"/>
    <n v="3956"/>
    <n v="1"/>
    <s v="Y"/>
    <x v="1"/>
    <n v="13"/>
    <n v="3"/>
    <n v="3"/>
    <n v="80"/>
    <n v="1"/>
    <n v="8"/>
    <n v="4"/>
    <n v="3"/>
    <n v="8"/>
    <n v="0"/>
    <n v="0"/>
    <n v="7"/>
    <n v="0"/>
    <n v="1"/>
    <n v="0"/>
    <n v="1"/>
    <n v="0"/>
    <x v="0"/>
    <n v="0.4"/>
    <x v="0"/>
    <n v="0.2"/>
    <x v="1"/>
    <x v="0"/>
    <x v="1"/>
    <m/>
    <m/>
    <m/>
    <m/>
    <m/>
    <m/>
    <m/>
    <m/>
    <m/>
    <m/>
    <m/>
    <m/>
    <m/>
    <m/>
    <m/>
    <m/>
    <m/>
    <m/>
    <m/>
    <m/>
    <m/>
    <m/>
    <m/>
    <m/>
    <m/>
    <m/>
    <m/>
    <m/>
    <m/>
    <m/>
    <m/>
    <m/>
    <m/>
    <m/>
    <m/>
    <m/>
    <m/>
    <m/>
    <m/>
    <m/>
    <m/>
    <m/>
    <m/>
    <m/>
    <m/>
    <m/>
    <m/>
    <m/>
    <m/>
    <m/>
    <m/>
    <m/>
    <m/>
  </r>
  <r>
    <n v="48"/>
    <x v="1"/>
    <s v="Travel_Rarely"/>
    <n v="530"/>
    <x v="0"/>
    <n v="29"/>
    <n v="1"/>
    <s v="Medical"/>
    <n v="1"/>
    <n v="473"/>
    <n v="1"/>
    <x v="0"/>
    <n v="91"/>
    <n v="3"/>
    <x v="2"/>
    <x v="5"/>
    <n v="3"/>
    <s v="Married"/>
    <n v="12504"/>
    <n v="23978"/>
    <n v="3"/>
    <s v="Y"/>
    <x v="1"/>
    <n v="21"/>
    <n v="4"/>
    <n v="2"/>
    <n v="80"/>
    <n v="1"/>
    <n v="15"/>
    <n v="3"/>
    <n v="1"/>
    <n v="0"/>
    <n v="0"/>
    <n v="0"/>
    <n v="0"/>
    <n v="0"/>
    <n v="0"/>
    <n v="1"/>
    <n v="0"/>
    <n v="1"/>
    <x v="0"/>
    <n v="0.4"/>
    <x v="1"/>
    <n v="0.3"/>
    <x v="1"/>
    <x v="0"/>
    <x v="2"/>
    <m/>
    <m/>
    <m/>
    <m/>
    <m/>
    <m/>
    <m/>
    <m/>
    <m/>
    <m/>
    <m/>
    <m/>
    <m/>
    <m/>
    <m/>
    <m/>
    <m/>
    <m/>
    <m/>
    <m/>
    <m/>
    <m/>
    <m/>
    <m/>
    <m/>
    <m/>
    <m/>
    <m/>
    <m/>
    <m/>
    <m/>
    <m/>
    <m/>
    <m/>
    <m/>
    <m/>
    <m/>
    <m/>
    <m/>
    <m/>
    <m/>
    <m/>
    <m/>
    <m/>
    <m/>
    <m/>
    <m/>
    <m/>
    <m/>
    <m/>
    <m/>
    <m/>
    <m/>
  </r>
  <r>
    <n v="37"/>
    <x v="1"/>
    <s v="Travel_Rarely"/>
    <n v="1319"/>
    <x v="1"/>
    <n v="6"/>
    <n v="3"/>
    <s v="Medical"/>
    <n v="1"/>
    <n v="474"/>
    <n v="3"/>
    <x v="1"/>
    <n v="51"/>
    <n v="4"/>
    <x v="0"/>
    <x v="1"/>
    <n v="1"/>
    <s v="Divorced"/>
    <n v="5974"/>
    <n v="17001"/>
    <n v="4"/>
    <s v="Y"/>
    <x v="0"/>
    <n v="13"/>
    <n v="3"/>
    <n v="1"/>
    <n v="80"/>
    <n v="2"/>
    <n v="13"/>
    <n v="2"/>
    <n v="3"/>
    <n v="7"/>
    <n v="7"/>
    <n v="6"/>
    <n v="7"/>
    <n v="1"/>
    <n v="1"/>
    <n v="0"/>
    <n v="1"/>
    <n v="0"/>
    <x v="1"/>
    <n v="0.6"/>
    <x v="0"/>
    <n v="0.7"/>
    <x v="0"/>
    <x v="2"/>
    <x v="0"/>
    <m/>
    <m/>
    <m/>
    <m/>
    <m/>
    <m/>
    <m/>
    <m/>
    <m/>
    <m/>
    <m/>
    <m/>
    <m/>
    <m/>
    <m/>
    <m/>
    <m/>
    <m/>
    <m/>
    <m/>
    <m/>
    <m/>
    <m/>
    <m/>
    <m/>
    <m/>
    <m/>
    <m/>
    <m/>
    <m/>
    <m/>
    <m/>
    <m/>
    <m/>
    <m/>
    <m/>
    <m/>
    <m/>
    <m/>
    <m/>
    <m/>
    <m/>
    <m/>
    <m/>
    <m/>
    <m/>
    <m/>
    <m/>
    <m/>
    <m/>
    <m/>
    <m/>
    <m/>
  </r>
  <r>
    <n v="30"/>
    <x v="1"/>
    <s v="Non-Travel"/>
    <n v="641"/>
    <x v="0"/>
    <n v="25"/>
    <n v="2"/>
    <s v="Technical Degree"/>
    <n v="1"/>
    <n v="475"/>
    <n v="4"/>
    <x v="0"/>
    <n v="85"/>
    <n v="3"/>
    <x v="0"/>
    <x v="0"/>
    <n v="3"/>
    <s v="Married"/>
    <n v="4736"/>
    <n v="6069"/>
    <n v="7"/>
    <s v="Y"/>
    <x v="0"/>
    <n v="12"/>
    <n v="3"/>
    <n v="2"/>
    <n v="80"/>
    <n v="1"/>
    <n v="4"/>
    <n v="2"/>
    <n v="4"/>
    <n v="2"/>
    <n v="2"/>
    <n v="2"/>
    <n v="2"/>
    <n v="1"/>
    <n v="0"/>
    <n v="0"/>
    <n v="1"/>
    <n v="0"/>
    <x v="0"/>
    <n v="0.3"/>
    <x v="2"/>
    <n v="0.4"/>
    <x v="2"/>
    <x v="0"/>
    <x v="0"/>
    <m/>
    <m/>
    <m/>
    <m/>
    <m/>
    <m/>
    <m/>
    <m/>
    <m/>
    <m/>
    <m/>
    <m/>
    <m/>
    <m/>
    <m/>
    <m/>
    <m/>
    <m/>
    <m/>
    <m/>
    <m/>
    <m/>
    <m/>
    <m/>
    <m/>
    <m/>
    <m/>
    <m/>
    <m/>
    <m/>
    <m/>
    <m/>
    <m/>
    <m/>
    <m/>
    <m/>
    <m/>
    <m/>
    <m/>
    <m/>
    <m/>
    <m/>
    <m/>
    <m/>
    <m/>
    <m/>
    <m/>
    <m/>
    <m/>
    <m/>
    <m/>
    <m/>
    <m/>
  </r>
  <r>
    <n v="26"/>
    <x v="1"/>
    <s v="Travel_Rarely"/>
    <n v="933"/>
    <x v="0"/>
    <n v="1"/>
    <n v="3"/>
    <s v="Life Sciences"/>
    <n v="1"/>
    <n v="476"/>
    <n v="3"/>
    <x v="1"/>
    <n v="57"/>
    <n v="3"/>
    <x v="0"/>
    <x v="0"/>
    <n v="3"/>
    <s v="Married"/>
    <n v="5296"/>
    <n v="20156"/>
    <n v="1"/>
    <s v="Y"/>
    <x v="1"/>
    <n v="17"/>
    <n v="3"/>
    <n v="2"/>
    <n v="80"/>
    <n v="1"/>
    <n v="8"/>
    <n v="3"/>
    <n v="3"/>
    <n v="8"/>
    <n v="7"/>
    <n v="7"/>
    <n v="7"/>
    <n v="0"/>
    <n v="0"/>
    <n v="0"/>
    <n v="1"/>
    <n v="0"/>
    <x v="1"/>
    <n v="0.2"/>
    <x v="2"/>
    <n v="0.1"/>
    <x v="1"/>
    <x v="2"/>
    <x v="0"/>
    <m/>
    <m/>
    <m/>
    <m/>
    <m/>
    <m/>
    <m/>
    <m/>
    <m/>
    <m/>
    <m/>
    <m/>
    <m/>
    <m/>
    <m/>
    <m/>
    <m/>
    <m/>
    <m/>
    <m/>
    <m/>
    <m/>
    <m/>
    <m/>
    <m/>
    <m/>
    <m/>
    <m/>
    <m/>
    <m/>
    <m/>
    <m/>
    <m/>
    <m/>
    <m/>
    <m/>
    <m/>
    <m/>
    <m/>
    <m/>
    <m/>
    <m/>
    <m/>
    <m/>
    <m/>
    <m/>
    <m/>
    <m/>
    <m/>
    <m/>
    <m/>
    <m/>
    <m/>
  </r>
  <r>
    <n v="42"/>
    <x v="1"/>
    <s v="Travel_Rarely"/>
    <n v="1332"/>
    <x v="1"/>
    <n v="2"/>
    <n v="4"/>
    <s v="Other"/>
    <n v="1"/>
    <n v="477"/>
    <n v="1"/>
    <x v="1"/>
    <n v="98"/>
    <n v="2"/>
    <x v="0"/>
    <x v="4"/>
    <n v="4"/>
    <s v="Single"/>
    <n v="6781"/>
    <n v="17078"/>
    <n v="3"/>
    <s v="Y"/>
    <x v="1"/>
    <n v="23"/>
    <n v="4"/>
    <n v="2"/>
    <n v="80"/>
    <n v="0"/>
    <n v="14"/>
    <n v="6"/>
    <n v="3"/>
    <n v="1"/>
    <n v="0"/>
    <n v="0"/>
    <n v="0"/>
    <n v="0"/>
    <n v="0"/>
    <n v="0"/>
    <n v="0"/>
    <n v="1"/>
    <x v="0"/>
    <n v="0.2"/>
    <x v="2"/>
    <n v="0"/>
    <x v="1"/>
    <x v="0"/>
    <x v="0"/>
    <m/>
    <m/>
    <m/>
    <m/>
    <m/>
    <m/>
    <m/>
    <m/>
    <m/>
    <m/>
    <m/>
    <m/>
    <m/>
    <m/>
    <m/>
    <m/>
    <m/>
    <m/>
    <m/>
    <m/>
    <m/>
    <m/>
    <m/>
    <m/>
    <m/>
    <m/>
    <m/>
    <m/>
    <m/>
    <m/>
    <m/>
    <m/>
    <m/>
    <m/>
    <m/>
    <m/>
    <m/>
    <m/>
    <m/>
    <m/>
    <m/>
    <m/>
    <m/>
    <m/>
    <m/>
    <m/>
    <m/>
    <m/>
    <m/>
    <m/>
    <m/>
    <m/>
    <m/>
  </r>
  <r>
    <n v="21"/>
    <x v="0"/>
    <s v="Travel_Frequently"/>
    <n v="756"/>
    <x v="0"/>
    <n v="1"/>
    <n v="1"/>
    <s v="Technical Degree"/>
    <n v="1"/>
    <n v="478"/>
    <n v="1"/>
    <x v="0"/>
    <n v="99"/>
    <n v="2"/>
    <x v="1"/>
    <x v="6"/>
    <n v="2"/>
    <s v="Single"/>
    <n v="2174"/>
    <n v="9150"/>
    <n v="1"/>
    <s v="Y"/>
    <x v="0"/>
    <n v="11"/>
    <n v="3"/>
    <n v="3"/>
    <n v="80"/>
    <n v="0"/>
    <n v="3"/>
    <n v="3"/>
    <n v="3"/>
    <n v="3"/>
    <n v="2"/>
    <n v="1"/>
    <n v="2"/>
    <n v="1"/>
    <n v="1"/>
    <n v="0"/>
    <n v="1"/>
    <n v="1"/>
    <x v="0"/>
    <n v="0.75"/>
    <x v="0"/>
    <n v="0.6"/>
    <x v="2"/>
    <x v="0"/>
    <x v="1"/>
    <m/>
    <m/>
    <m/>
    <m/>
    <m/>
    <m/>
    <m/>
    <m/>
    <m/>
    <m/>
    <m/>
    <m/>
    <m/>
    <m/>
    <m/>
    <m/>
    <m/>
    <m/>
    <m/>
    <m/>
    <m/>
    <m/>
    <m/>
    <m/>
    <m/>
    <m/>
    <m/>
    <m/>
    <m/>
    <m/>
    <m/>
    <m/>
    <m/>
    <m/>
    <m/>
    <m/>
    <m/>
    <m/>
    <m/>
    <m/>
    <m/>
    <m/>
    <m/>
    <m/>
    <m/>
    <m/>
    <m/>
    <m/>
    <m/>
    <m/>
    <m/>
    <m/>
    <m/>
  </r>
  <r>
    <n v="36"/>
    <x v="1"/>
    <s v="Non-Travel"/>
    <n v="845"/>
    <x v="0"/>
    <n v="1"/>
    <n v="5"/>
    <s v="Medical"/>
    <n v="1"/>
    <n v="479"/>
    <n v="4"/>
    <x v="0"/>
    <n v="45"/>
    <n v="3"/>
    <x v="0"/>
    <x v="0"/>
    <n v="4"/>
    <s v="Single"/>
    <n v="6653"/>
    <n v="15276"/>
    <n v="4"/>
    <s v="Y"/>
    <x v="1"/>
    <n v="15"/>
    <n v="3"/>
    <n v="2"/>
    <n v="80"/>
    <n v="0"/>
    <n v="7"/>
    <n v="6"/>
    <n v="3"/>
    <n v="1"/>
    <n v="0"/>
    <n v="0"/>
    <n v="0"/>
    <n v="0"/>
    <n v="0"/>
    <n v="0"/>
    <n v="0"/>
    <n v="0"/>
    <x v="0"/>
    <n v="0"/>
    <x v="2"/>
    <n v="0"/>
    <x v="1"/>
    <x v="0"/>
    <x v="0"/>
    <m/>
    <m/>
    <m/>
    <m/>
    <m/>
    <m/>
    <m/>
    <m/>
    <m/>
    <m/>
    <m/>
    <m/>
    <m/>
    <m/>
    <m/>
    <m/>
    <m/>
    <m/>
    <m/>
    <m/>
    <m/>
    <m/>
    <m/>
    <m/>
    <m/>
    <m/>
    <m/>
    <m/>
    <m/>
    <m/>
    <m/>
    <m/>
    <m/>
    <m/>
    <m/>
    <m/>
    <m/>
    <m/>
    <m/>
    <m/>
    <m/>
    <m/>
    <m/>
    <m/>
    <m/>
    <m/>
    <m/>
    <m/>
    <m/>
    <m/>
    <m/>
    <m/>
    <m/>
  </r>
  <r>
    <n v="36"/>
    <x v="1"/>
    <s v="Travel_Frequently"/>
    <n v="541"/>
    <x v="0"/>
    <n v="3"/>
    <n v="4"/>
    <s v="Medical"/>
    <n v="1"/>
    <n v="481"/>
    <n v="1"/>
    <x v="1"/>
    <n v="48"/>
    <n v="2"/>
    <x v="2"/>
    <x v="0"/>
    <n v="4"/>
    <s v="Married"/>
    <n v="9699"/>
    <n v="7246"/>
    <n v="4"/>
    <s v="Y"/>
    <x v="1"/>
    <n v="11"/>
    <n v="3"/>
    <n v="1"/>
    <n v="80"/>
    <n v="1"/>
    <n v="16"/>
    <n v="2"/>
    <n v="3"/>
    <n v="13"/>
    <n v="9"/>
    <n v="1"/>
    <n v="12"/>
    <n v="0"/>
    <n v="0"/>
    <n v="0"/>
    <n v="0"/>
    <n v="1"/>
    <x v="0"/>
    <n v="0.2"/>
    <x v="2"/>
    <n v="0"/>
    <x v="1"/>
    <x v="0"/>
    <x v="2"/>
    <m/>
    <m/>
    <m/>
    <m/>
    <m/>
    <m/>
    <m/>
    <m/>
    <m/>
    <m/>
    <m/>
    <m/>
    <m/>
    <m/>
    <m/>
    <m/>
    <m/>
    <m/>
    <m/>
    <m/>
    <m/>
    <m/>
    <m/>
    <m/>
    <m/>
    <m/>
    <m/>
    <m/>
    <m/>
    <m/>
    <m/>
    <m/>
    <m/>
    <m/>
    <m/>
    <m/>
    <m/>
    <m/>
    <m/>
    <m/>
    <m/>
    <m/>
    <m/>
    <m/>
    <m/>
    <m/>
    <m/>
    <m/>
    <m/>
    <m/>
    <m/>
    <m/>
    <m/>
  </r>
  <r>
    <n v="57"/>
    <x v="1"/>
    <s v="Travel_Rarely"/>
    <n v="593"/>
    <x v="1"/>
    <n v="1"/>
    <n v="4"/>
    <s v="Medical"/>
    <n v="1"/>
    <n v="482"/>
    <n v="4"/>
    <x v="1"/>
    <n v="88"/>
    <n v="3"/>
    <x v="0"/>
    <x v="4"/>
    <n v="3"/>
    <s v="Married"/>
    <n v="6755"/>
    <n v="2967"/>
    <n v="2"/>
    <s v="Y"/>
    <x v="1"/>
    <n v="11"/>
    <n v="3"/>
    <n v="3"/>
    <n v="80"/>
    <n v="0"/>
    <n v="15"/>
    <n v="2"/>
    <n v="3"/>
    <n v="3"/>
    <n v="2"/>
    <n v="1"/>
    <n v="2"/>
    <n v="0"/>
    <n v="0"/>
    <n v="0"/>
    <n v="0"/>
    <n v="0"/>
    <x v="0"/>
    <n v="0"/>
    <x v="1"/>
    <n v="0"/>
    <x v="1"/>
    <x v="0"/>
    <x v="0"/>
    <m/>
    <m/>
    <m/>
    <m/>
    <m/>
    <m/>
    <m/>
    <m/>
    <m/>
    <m/>
    <m/>
    <m/>
    <m/>
    <m/>
    <m/>
    <m/>
    <m/>
    <m/>
    <m/>
    <m/>
    <m/>
    <m/>
    <m/>
    <m/>
    <m/>
    <m/>
    <m/>
    <m/>
    <m/>
    <m/>
    <m/>
    <m/>
    <m/>
    <m/>
    <m/>
    <m/>
    <m/>
    <m/>
    <m/>
    <m/>
    <m/>
    <m/>
    <m/>
    <m/>
    <m/>
    <m/>
    <m/>
    <m/>
    <m/>
    <m/>
    <m/>
    <m/>
    <m/>
  </r>
  <r>
    <n v="40"/>
    <x v="1"/>
    <s v="Travel_Rarely"/>
    <n v="1171"/>
    <x v="1"/>
    <n v="10"/>
    <n v="4"/>
    <s v="Life Sciences"/>
    <n v="1"/>
    <n v="483"/>
    <n v="4"/>
    <x v="0"/>
    <n v="46"/>
    <n v="4"/>
    <x v="1"/>
    <x v="2"/>
    <n v="3"/>
    <s v="Married"/>
    <n v="2213"/>
    <n v="22495"/>
    <n v="3"/>
    <s v="Y"/>
    <x v="0"/>
    <n v="13"/>
    <n v="3"/>
    <n v="3"/>
    <n v="80"/>
    <n v="1"/>
    <n v="10"/>
    <n v="3"/>
    <n v="3"/>
    <n v="7"/>
    <n v="7"/>
    <n v="1"/>
    <n v="7"/>
    <n v="1"/>
    <n v="0"/>
    <n v="0"/>
    <n v="1"/>
    <n v="0"/>
    <x v="0"/>
    <n v="0.3"/>
    <x v="2"/>
    <n v="0.4"/>
    <x v="2"/>
    <x v="0"/>
    <x v="1"/>
    <m/>
    <m/>
    <m/>
    <m/>
    <m/>
    <m/>
    <m/>
    <m/>
    <m/>
    <m/>
    <m/>
    <m/>
    <m/>
    <m/>
    <m/>
    <m/>
    <m/>
    <m/>
    <m/>
    <m/>
    <m/>
    <m/>
    <m/>
    <m/>
    <m/>
    <m/>
    <m/>
    <m/>
    <m/>
    <m/>
    <m/>
    <m/>
    <m/>
    <m/>
    <m/>
    <m/>
    <m/>
    <m/>
    <m/>
    <m/>
    <m/>
    <m/>
    <m/>
    <m/>
    <m/>
    <m/>
    <m/>
    <m/>
    <m/>
    <m/>
    <m/>
    <m/>
    <m/>
  </r>
  <r>
    <n v="21"/>
    <x v="1"/>
    <s v="Non-Travel"/>
    <n v="895"/>
    <x v="0"/>
    <n v="9"/>
    <n v="2"/>
    <s v="Medical"/>
    <n v="1"/>
    <n v="484"/>
    <n v="1"/>
    <x v="1"/>
    <n v="39"/>
    <n v="3"/>
    <x v="1"/>
    <x v="6"/>
    <n v="4"/>
    <s v="Single"/>
    <n v="2610"/>
    <n v="2851"/>
    <n v="1"/>
    <s v="Y"/>
    <x v="1"/>
    <n v="24"/>
    <n v="4"/>
    <n v="3"/>
    <n v="80"/>
    <n v="0"/>
    <n v="3"/>
    <n v="3"/>
    <n v="2"/>
    <n v="3"/>
    <n v="2"/>
    <n v="2"/>
    <n v="2"/>
    <n v="0"/>
    <n v="0"/>
    <n v="1"/>
    <n v="1"/>
    <n v="1"/>
    <x v="0"/>
    <n v="0.55000000000000004"/>
    <x v="0"/>
    <n v="0.3"/>
    <x v="1"/>
    <x v="0"/>
    <x v="1"/>
    <m/>
    <m/>
    <m/>
    <m/>
    <m/>
    <m/>
    <m/>
    <m/>
    <m/>
    <m/>
    <m/>
    <m/>
    <m/>
    <m/>
    <m/>
    <m/>
    <m/>
    <m/>
    <m/>
    <m/>
    <m/>
    <m/>
    <m/>
    <m/>
    <m/>
    <m/>
    <m/>
    <m/>
    <m/>
    <m/>
    <m/>
    <m/>
    <m/>
    <m/>
    <m/>
    <m/>
    <m/>
    <m/>
    <m/>
    <m/>
    <m/>
    <m/>
    <m/>
    <m/>
    <m/>
    <m/>
    <m/>
    <m/>
    <m/>
    <m/>
    <m/>
    <m/>
    <m/>
  </r>
  <r>
    <n v="33"/>
    <x v="0"/>
    <s v="Travel_Rarely"/>
    <n v="350"/>
    <x v="0"/>
    <n v="5"/>
    <n v="3"/>
    <s v="Marketing"/>
    <n v="1"/>
    <n v="485"/>
    <n v="4"/>
    <x v="0"/>
    <n v="34"/>
    <n v="3"/>
    <x v="1"/>
    <x v="6"/>
    <n v="3"/>
    <s v="Single"/>
    <n v="2851"/>
    <n v="9150"/>
    <n v="1"/>
    <s v="Y"/>
    <x v="0"/>
    <n v="13"/>
    <n v="3"/>
    <n v="2"/>
    <n v="80"/>
    <n v="0"/>
    <n v="1"/>
    <n v="2"/>
    <n v="3"/>
    <n v="1"/>
    <n v="0"/>
    <n v="0"/>
    <n v="0"/>
    <n v="1"/>
    <n v="0"/>
    <n v="0"/>
    <n v="1"/>
    <n v="0"/>
    <x v="0"/>
    <n v="0.3"/>
    <x v="2"/>
    <n v="0.4"/>
    <x v="2"/>
    <x v="0"/>
    <x v="1"/>
    <m/>
    <m/>
    <m/>
    <m/>
    <m/>
    <m/>
    <m/>
    <m/>
    <m/>
    <m/>
    <m/>
    <m/>
    <m/>
    <m/>
    <m/>
    <m/>
    <m/>
    <m/>
    <m/>
    <m/>
    <m/>
    <m/>
    <m/>
    <m/>
    <m/>
    <m/>
    <m/>
    <m/>
    <m/>
    <m/>
    <m/>
    <m/>
    <m/>
    <m/>
    <m/>
    <m/>
    <m/>
    <m/>
    <m/>
    <m/>
    <m/>
    <m/>
    <m/>
    <m/>
    <m/>
    <m/>
    <m/>
    <m/>
    <m/>
    <m/>
    <m/>
    <m/>
    <m/>
  </r>
  <r>
    <n v="37"/>
    <x v="1"/>
    <s v="Travel_Rarely"/>
    <n v="921"/>
    <x v="1"/>
    <n v="10"/>
    <n v="3"/>
    <s v="Medical"/>
    <n v="1"/>
    <n v="486"/>
    <n v="3"/>
    <x v="0"/>
    <n v="98"/>
    <n v="3"/>
    <x v="1"/>
    <x v="2"/>
    <n v="1"/>
    <s v="Married"/>
    <n v="3452"/>
    <n v="17663"/>
    <n v="6"/>
    <s v="Y"/>
    <x v="1"/>
    <n v="20"/>
    <n v="4"/>
    <n v="2"/>
    <n v="80"/>
    <n v="1"/>
    <n v="17"/>
    <n v="3"/>
    <n v="3"/>
    <n v="5"/>
    <n v="4"/>
    <n v="0"/>
    <n v="3"/>
    <n v="0"/>
    <n v="1"/>
    <n v="0"/>
    <n v="1"/>
    <n v="0"/>
    <x v="0"/>
    <n v="0.4"/>
    <x v="0"/>
    <n v="0.2"/>
    <x v="1"/>
    <x v="0"/>
    <x v="1"/>
    <m/>
    <m/>
    <m/>
    <m/>
    <m/>
    <m/>
    <m/>
    <m/>
    <m/>
    <m/>
    <m/>
    <m/>
    <m/>
    <m/>
    <m/>
    <m/>
    <m/>
    <m/>
    <m/>
    <m/>
    <m/>
    <m/>
    <m/>
    <m/>
    <m/>
    <m/>
    <m/>
    <m/>
    <m/>
    <m/>
    <m/>
    <m/>
    <m/>
    <m/>
    <m/>
    <m/>
    <m/>
    <m/>
    <m/>
    <m/>
    <m/>
    <m/>
    <m/>
    <m/>
    <m/>
    <m/>
    <m/>
    <m/>
    <m/>
    <m/>
    <m/>
    <m/>
    <m/>
  </r>
  <r>
    <n v="46"/>
    <x v="1"/>
    <s v="Non-Travel"/>
    <n v="1144"/>
    <x v="1"/>
    <n v="7"/>
    <n v="4"/>
    <s v="Medical"/>
    <n v="1"/>
    <n v="487"/>
    <n v="3"/>
    <x v="0"/>
    <n v="30"/>
    <n v="3"/>
    <x v="0"/>
    <x v="3"/>
    <n v="3"/>
    <s v="Married"/>
    <n v="5258"/>
    <n v="16044"/>
    <n v="2"/>
    <s v="Y"/>
    <x v="1"/>
    <n v="14"/>
    <n v="3"/>
    <n v="3"/>
    <n v="80"/>
    <n v="0"/>
    <n v="7"/>
    <n v="2"/>
    <n v="4"/>
    <n v="1"/>
    <n v="0"/>
    <n v="0"/>
    <n v="0"/>
    <n v="0"/>
    <n v="0"/>
    <n v="0"/>
    <n v="1"/>
    <n v="0"/>
    <x v="0"/>
    <n v="0.15"/>
    <x v="1"/>
    <n v="0"/>
    <x v="1"/>
    <x v="0"/>
    <x v="0"/>
    <m/>
    <m/>
    <m/>
    <m/>
    <m/>
    <m/>
    <m/>
    <m/>
    <m/>
    <m/>
    <m/>
    <m/>
    <m/>
    <m/>
    <m/>
    <m/>
    <m/>
    <m/>
    <m/>
    <m/>
    <m/>
    <m/>
    <m/>
    <m/>
    <m/>
    <m/>
    <m/>
    <m/>
    <m/>
    <m/>
    <m/>
    <m/>
    <m/>
    <m/>
    <m/>
    <m/>
    <m/>
    <m/>
    <m/>
    <m/>
    <m/>
    <m/>
    <m/>
    <m/>
    <m/>
    <m/>
    <m/>
    <m/>
    <m/>
    <m/>
    <m/>
    <m/>
    <m/>
  </r>
  <r>
    <n v="41"/>
    <x v="0"/>
    <s v="Travel_Frequently"/>
    <n v="143"/>
    <x v="0"/>
    <n v="4"/>
    <n v="3"/>
    <s v="Marketing"/>
    <n v="1"/>
    <n v="488"/>
    <n v="1"/>
    <x v="1"/>
    <n v="56"/>
    <n v="3"/>
    <x v="0"/>
    <x v="0"/>
    <n v="2"/>
    <s v="Single"/>
    <n v="9355"/>
    <n v="9558"/>
    <n v="1"/>
    <s v="Y"/>
    <x v="1"/>
    <n v="18"/>
    <n v="3"/>
    <n v="3"/>
    <n v="80"/>
    <n v="0"/>
    <n v="8"/>
    <n v="5"/>
    <n v="3"/>
    <n v="8"/>
    <n v="7"/>
    <n v="7"/>
    <n v="7"/>
    <n v="0"/>
    <n v="1"/>
    <n v="0"/>
    <n v="0"/>
    <n v="1"/>
    <x v="1"/>
    <n v="0.5"/>
    <x v="0"/>
    <n v="0.3"/>
    <x v="1"/>
    <x v="2"/>
    <x v="2"/>
    <m/>
    <m/>
    <m/>
    <m/>
    <m/>
    <m/>
    <m/>
    <m/>
    <m/>
    <m/>
    <m/>
    <m/>
    <m/>
    <m/>
    <m/>
    <m/>
    <m/>
    <m/>
    <m/>
    <m/>
    <m/>
    <m/>
    <m/>
    <m/>
    <m/>
    <m/>
    <m/>
    <m/>
    <m/>
    <m/>
    <m/>
    <m/>
    <m/>
    <m/>
    <m/>
    <m/>
    <m/>
    <m/>
    <m/>
    <m/>
    <m/>
    <m/>
    <m/>
    <m/>
    <m/>
    <m/>
    <m/>
    <m/>
    <m/>
    <m/>
    <m/>
    <m/>
    <m/>
  </r>
  <r>
    <n v="50"/>
    <x v="1"/>
    <s v="Travel_Rarely"/>
    <n v="1046"/>
    <x v="1"/>
    <n v="10"/>
    <n v="3"/>
    <s v="Technical Degree"/>
    <n v="1"/>
    <n v="491"/>
    <n v="4"/>
    <x v="1"/>
    <n v="100"/>
    <n v="2"/>
    <x v="2"/>
    <x v="4"/>
    <n v="4"/>
    <s v="Single"/>
    <n v="10496"/>
    <n v="2755"/>
    <n v="6"/>
    <s v="Y"/>
    <x v="1"/>
    <n v="15"/>
    <n v="3"/>
    <n v="4"/>
    <n v="80"/>
    <n v="0"/>
    <n v="20"/>
    <n v="2"/>
    <n v="3"/>
    <n v="4"/>
    <n v="3"/>
    <n v="1"/>
    <n v="3"/>
    <n v="0"/>
    <n v="0"/>
    <n v="0"/>
    <n v="0"/>
    <n v="0"/>
    <x v="0"/>
    <n v="0"/>
    <x v="1"/>
    <n v="0"/>
    <x v="1"/>
    <x v="0"/>
    <x v="2"/>
    <m/>
    <m/>
    <m/>
    <m/>
    <m/>
    <m/>
    <m/>
    <m/>
    <m/>
    <m/>
    <m/>
    <m/>
    <m/>
    <m/>
    <m/>
    <m/>
    <m/>
    <m/>
    <m/>
    <m/>
    <m/>
    <m/>
    <m/>
    <m/>
    <m/>
    <m/>
    <m/>
    <m/>
    <m/>
    <m/>
    <m/>
    <m/>
    <m/>
    <m/>
    <m/>
    <m/>
    <m/>
    <m/>
    <m/>
    <m/>
    <m/>
    <m/>
    <m/>
    <m/>
    <m/>
    <m/>
    <m/>
    <m/>
    <m/>
    <m/>
    <m/>
    <m/>
    <m/>
  </r>
  <r>
    <n v="40"/>
    <x v="0"/>
    <s v="Travel_Rarely"/>
    <n v="575"/>
    <x v="0"/>
    <n v="22"/>
    <n v="2"/>
    <s v="Marketing"/>
    <n v="1"/>
    <n v="492"/>
    <n v="3"/>
    <x v="1"/>
    <n v="68"/>
    <n v="2"/>
    <x v="0"/>
    <x v="0"/>
    <n v="3"/>
    <s v="Married"/>
    <n v="6380"/>
    <n v="6110"/>
    <n v="2"/>
    <s v="Y"/>
    <x v="0"/>
    <n v="12"/>
    <n v="3"/>
    <n v="1"/>
    <n v="80"/>
    <n v="2"/>
    <n v="8"/>
    <n v="6"/>
    <n v="3"/>
    <n v="6"/>
    <n v="4"/>
    <n v="1"/>
    <n v="0"/>
    <n v="1"/>
    <n v="0"/>
    <n v="0"/>
    <n v="1"/>
    <n v="0"/>
    <x v="0"/>
    <n v="0.3"/>
    <x v="2"/>
    <n v="0.4"/>
    <x v="2"/>
    <x v="0"/>
    <x v="0"/>
    <m/>
    <m/>
    <m/>
    <m/>
    <m/>
    <m/>
    <m/>
    <m/>
    <m/>
    <m/>
    <m/>
    <m/>
    <m/>
    <m/>
    <m/>
    <m/>
    <m/>
    <m/>
    <m/>
    <m/>
    <m/>
    <m/>
    <m/>
    <m/>
    <m/>
    <m/>
    <m/>
    <m/>
    <m/>
    <m/>
    <m/>
    <m/>
    <m/>
    <m/>
    <m/>
    <m/>
    <m/>
    <m/>
    <m/>
    <m/>
    <m/>
    <m/>
    <m/>
    <m/>
    <m/>
    <m/>
    <m/>
    <m/>
    <m/>
    <m/>
    <m/>
    <m/>
    <m/>
  </r>
  <r>
    <n v="31"/>
    <x v="1"/>
    <s v="Travel_Rarely"/>
    <n v="408"/>
    <x v="1"/>
    <n v="9"/>
    <n v="4"/>
    <s v="Life Sciences"/>
    <n v="1"/>
    <n v="493"/>
    <n v="3"/>
    <x v="1"/>
    <n v="42"/>
    <n v="2"/>
    <x v="1"/>
    <x v="1"/>
    <n v="2"/>
    <s v="Single"/>
    <n v="2657"/>
    <n v="7551"/>
    <n v="0"/>
    <s v="Y"/>
    <x v="0"/>
    <n v="16"/>
    <n v="3"/>
    <n v="4"/>
    <n v="80"/>
    <n v="0"/>
    <n v="3"/>
    <n v="5"/>
    <n v="3"/>
    <n v="2"/>
    <n v="2"/>
    <n v="2"/>
    <n v="2"/>
    <n v="1"/>
    <n v="1"/>
    <n v="0"/>
    <n v="1"/>
    <n v="0"/>
    <x v="0"/>
    <n v="0.55000000000000004"/>
    <x v="0"/>
    <n v="0.6"/>
    <x v="2"/>
    <x v="0"/>
    <x v="1"/>
    <m/>
    <m/>
    <m/>
    <m/>
    <m/>
    <m/>
    <m/>
    <m/>
    <m/>
    <m/>
    <m/>
    <m/>
    <m/>
    <m/>
    <m/>
    <m/>
    <m/>
    <m/>
    <m/>
    <m/>
    <m/>
    <m/>
    <m/>
    <m/>
    <m/>
    <m/>
    <m/>
    <m/>
    <m/>
    <m/>
    <m/>
    <m/>
    <m/>
    <m/>
    <m/>
    <m/>
    <m/>
    <m/>
    <m/>
    <m/>
    <m/>
    <m/>
    <m/>
    <m/>
    <m/>
    <m/>
    <m/>
    <m/>
    <m/>
    <m/>
    <m/>
    <m/>
    <m/>
  </r>
  <r>
    <n v="21"/>
    <x v="0"/>
    <s v="Travel_Rarely"/>
    <n v="156"/>
    <x v="0"/>
    <n v="12"/>
    <n v="3"/>
    <s v="Life Sciences"/>
    <n v="1"/>
    <n v="494"/>
    <n v="3"/>
    <x v="0"/>
    <n v="90"/>
    <n v="4"/>
    <x v="1"/>
    <x v="6"/>
    <n v="2"/>
    <s v="Single"/>
    <n v="2716"/>
    <n v="25422"/>
    <n v="1"/>
    <s v="Y"/>
    <x v="1"/>
    <n v="15"/>
    <n v="3"/>
    <n v="4"/>
    <n v="80"/>
    <n v="0"/>
    <n v="1"/>
    <n v="0"/>
    <n v="3"/>
    <n v="1"/>
    <n v="0"/>
    <n v="0"/>
    <n v="0"/>
    <n v="0"/>
    <n v="1"/>
    <n v="0"/>
    <n v="1"/>
    <n v="0"/>
    <x v="0"/>
    <n v="0.4"/>
    <x v="0"/>
    <n v="0.2"/>
    <x v="1"/>
    <x v="0"/>
    <x v="1"/>
    <m/>
    <m/>
    <m/>
    <m/>
    <m/>
    <m/>
    <m/>
    <m/>
    <m/>
    <m/>
    <m/>
    <m/>
    <m/>
    <m/>
    <m/>
    <m/>
    <m/>
    <m/>
    <m/>
    <m/>
    <m/>
    <m/>
    <m/>
    <m/>
    <m/>
    <m/>
    <m/>
    <m/>
    <m/>
    <m/>
    <m/>
    <m/>
    <m/>
    <m/>
    <m/>
    <m/>
    <m/>
    <m/>
    <m/>
    <m/>
    <m/>
    <m/>
    <m/>
    <m/>
    <m/>
    <m/>
    <m/>
    <m/>
    <m/>
    <m/>
    <m/>
    <m/>
    <m/>
  </r>
  <r>
    <n v="29"/>
    <x v="1"/>
    <s v="Travel_Rarely"/>
    <n v="1283"/>
    <x v="1"/>
    <n v="23"/>
    <n v="3"/>
    <s v="Life Sciences"/>
    <n v="1"/>
    <n v="495"/>
    <n v="4"/>
    <x v="1"/>
    <n v="54"/>
    <n v="3"/>
    <x v="1"/>
    <x v="1"/>
    <n v="4"/>
    <s v="Single"/>
    <n v="2201"/>
    <n v="18168"/>
    <n v="9"/>
    <s v="Y"/>
    <x v="1"/>
    <n v="16"/>
    <n v="3"/>
    <n v="4"/>
    <n v="80"/>
    <n v="0"/>
    <n v="6"/>
    <n v="4"/>
    <n v="3"/>
    <n v="3"/>
    <n v="2"/>
    <n v="1"/>
    <n v="2"/>
    <n v="0"/>
    <n v="0"/>
    <n v="0"/>
    <n v="1"/>
    <n v="0"/>
    <x v="0"/>
    <n v="0.15"/>
    <x v="2"/>
    <n v="0"/>
    <x v="1"/>
    <x v="0"/>
    <x v="1"/>
    <m/>
    <m/>
    <m/>
    <m/>
    <m/>
    <m/>
    <m/>
    <m/>
    <m/>
    <m/>
    <m/>
    <m/>
    <m/>
    <m/>
    <m/>
    <m/>
    <m/>
    <m/>
    <m/>
    <m/>
    <m/>
    <m/>
    <m/>
    <m/>
    <m/>
    <m/>
    <m/>
    <m/>
    <m/>
    <m/>
    <m/>
    <m/>
    <m/>
    <m/>
    <m/>
    <m/>
    <m/>
    <m/>
    <m/>
    <m/>
    <m/>
    <m/>
    <m/>
    <m/>
    <m/>
    <m/>
    <m/>
    <m/>
    <m/>
    <m/>
    <m/>
    <m/>
    <m/>
  </r>
  <r>
    <n v="35"/>
    <x v="1"/>
    <s v="Travel_Rarely"/>
    <n v="755"/>
    <x v="1"/>
    <n v="9"/>
    <n v="4"/>
    <s v="Life Sciences"/>
    <n v="1"/>
    <n v="496"/>
    <n v="3"/>
    <x v="1"/>
    <n v="97"/>
    <n v="2"/>
    <x v="0"/>
    <x v="4"/>
    <n v="2"/>
    <s v="Single"/>
    <n v="6540"/>
    <n v="19394"/>
    <n v="9"/>
    <s v="Y"/>
    <x v="1"/>
    <n v="19"/>
    <n v="3"/>
    <n v="3"/>
    <n v="80"/>
    <n v="0"/>
    <n v="10"/>
    <n v="5"/>
    <n v="3"/>
    <n v="1"/>
    <n v="1"/>
    <n v="0"/>
    <n v="0"/>
    <n v="0"/>
    <n v="1"/>
    <n v="0"/>
    <n v="0"/>
    <n v="0"/>
    <x v="0"/>
    <n v="0.25"/>
    <x v="2"/>
    <n v="0.2"/>
    <x v="1"/>
    <x v="0"/>
    <x v="0"/>
    <m/>
    <m/>
    <m/>
    <m/>
    <m/>
    <m/>
    <m/>
    <m/>
    <m/>
    <m/>
    <m/>
    <m/>
    <m/>
    <m/>
    <m/>
    <m/>
    <m/>
    <m/>
    <m/>
    <m/>
    <m/>
    <m/>
    <m/>
    <m/>
    <m/>
    <m/>
    <m/>
    <m/>
    <m/>
    <m/>
    <m/>
    <m/>
    <m/>
    <m/>
    <m/>
    <m/>
    <m/>
    <m/>
    <m/>
    <m/>
    <m/>
    <m/>
    <m/>
    <m/>
    <m/>
    <m/>
    <m/>
    <m/>
    <m/>
    <m/>
    <m/>
    <m/>
    <m/>
  </r>
  <r>
    <n v="27"/>
    <x v="1"/>
    <s v="Travel_Rarely"/>
    <n v="1469"/>
    <x v="1"/>
    <n v="1"/>
    <n v="2"/>
    <s v="Medical"/>
    <n v="1"/>
    <n v="497"/>
    <n v="4"/>
    <x v="1"/>
    <n v="82"/>
    <n v="3"/>
    <x v="1"/>
    <x v="2"/>
    <n v="2"/>
    <s v="Divorced"/>
    <n v="3816"/>
    <n v="17881"/>
    <n v="1"/>
    <s v="Y"/>
    <x v="1"/>
    <n v="11"/>
    <n v="3"/>
    <n v="2"/>
    <n v="80"/>
    <n v="1"/>
    <n v="5"/>
    <n v="2"/>
    <n v="3"/>
    <n v="5"/>
    <n v="2"/>
    <n v="0"/>
    <n v="4"/>
    <n v="0"/>
    <n v="1"/>
    <n v="0"/>
    <n v="1"/>
    <n v="0"/>
    <x v="0"/>
    <n v="0.4"/>
    <x v="0"/>
    <n v="0.2"/>
    <x v="1"/>
    <x v="0"/>
    <x v="1"/>
    <m/>
    <m/>
    <m/>
    <m/>
    <m/>
    <m/>
    <m/>
    <m/>
    <m/>
    <m/>
    <m/>
    <m/>
    <m/>
    <m/>
    <m/>
    <m/>
    <m/>
    <m/>
    <m/>
    <m/>
    <m/>
    <m/>
    <m/>
    <m/>
    <m/>
    <m/>
    <m/>
    <m/>
    <m/>
    <m/>
    <m/>
    <m/>
    <m/>
    <m/>
    <m/>
    <m/>
    <m/>
    <m/>
    <m/>
    <m/>
    <m/>
    <m/>
    <m/>
    <m/>
    <m/>
    <m/>
    <m/>
    <m/>
    <m/>
    <m/>
    <m/>
    <m/>
    <m/>
  </r>
  <r>
    <n v="28"/>
    <x v="1"/>
    <s v="Travel_Rarely"/>
    <n v="304"/>
    <x v="0"/>
    <n v="9"/>
    <n v="4"/>
    <s v="Life Sciences"/>
    <n v="1"/>
    <n v="498"/>
    <n v="2"/>
    <x v="1"/>
    <n v="92"/>
    <n v="3"/>
    <x v="0"/>
    <x v="0"/>
    <n v="4"/>
    <s v="Single"/>
    <n v="5253"/>
    <n v="20750"/>
    <n v="1"/>
    <s v="Y"/>
    <x v="1"/>
    <n v="16"/>
    <n v="3"/>
    <n v="4"/>
    <n v="80"/>
    <n v="0"/>
    <n v="7"/>
    <n v="1"/>
    <n v="3"/>
    <n v="7"/>
    <n v="5"/>
    <n v="0"/>
    <n v="7"/>
    <n v="0"/>
    <n v="0"/>
    <n v="0"/>
    <n v="1"/>
    <n v="1"/>
    <x v="0"/>
    <n v="0.35"/>
    <x v="0"/>
    <n v="0"/>
    <x v="1"/>
    <x v="0"/>
    <x v="0"/>
    <m/>
    <m/>
    <m/>
    <m/>
    <m/>
    <m/>
    <m/>
    <m/>
    <m/>
    <m/>
    <m/>
    <m/>
    <m/>
    <m/>
    <m/>
    <m/>
    <m/>
    <m/>
    <m/>
    <m/>
    <m/>
    <m/>
    <m/>
    <m/>
    <m/>
    <m/>
    <m/>
    <m/>
    <m/>
    <m/>
    <m/>
    <m/>
    <m/>
    <m/>
    <m/>
    <m/>
    <m/>
    <m/>
    <m/>
    <m/>
    <m/>
    <m/>
    <m/>
    <m/>
    <m/>
    <m/>
    <m/>
    <m/>
    <m/>
    <m/>
    <m/>
    <m/>
    <m/>
  </r>
  <r>
    <n v="49"/>
    <x v="1"/>
    <s v="Travel_Rarely"/>
    <n v="1261"/>
    <x v="1"/>
    <n v="7"/>
    <n v="3"/>
    <s v="Other"/>
    <n v="1"/>
    <n v="499"/>
    <n v="2"/>
    <x v="1"/>
    <n v="31"/>
    <n v="2"/>
    <x v="2"/>
    <x v="4"/>
    <n v="3"/>
    <s v="Single"/>
    <n v="10965"/>
    <n v="12066"/>
    <n v="8"/>
    <s v="Y"/>
    <x v="1"/>
    <n v="24"/>
    <n v="4"/>
    <n v="3"/>
    <n v="80"/>
    <n v="0"/>
    <n v="26"/>
    <n v="2"/>
    <n v="3"/>
    <n v="5"/>
    <n v="2"/>
    <n v="0"/>
    <n v="0"/>
    <n v="0"/>
    <n v="0"/>
    <n v="0"/>
    <n v="0"/>
    <n v="1"/>
    <x v="0"/>
    <n v="0.2"/>
    <x v="1"/>
    <n v="0"/>
    <x v="1"/>
    <x v="0"/>
    <x v="2"/>
    <m/>
    <m/>
    <m/>
    <m/>
    <m/>
    <m/>
    <m/>
    <m/>
    <m/>
    <m/>
    <m/>
    <m/>
    <m/>
    <m/>
    <m/>
    <m/>
    <m/>
    <m/>
    <m/>
    <m/>
    <m/>
    <m/>
    <m/>
    <m/>
    <m/>
    <m/>
    <m/>
    <m/>
    <m/>
    <m/>
    <m/>
    <m/>
    <m/>
    <m/>
    <m/>
    <m/>
    <m/>
    <m/>
    <m/>
    <m/>
    <m/>
    <m/>
    <m/>
    <m/>
    <m/>
    <m/>
    <m/>
    <m/>
    <m/>
    <m/>
    <m/>
    <m/>
    <m/>
  </r>
  <r>
    <n v="51"/>
    <x v="1"/>
    <s v="Travel_Rarely"/>
    <n v="1178"/>
    <x v="0"/>
    <n v="14"/>
    <n v="2"/>
    <s v="Life Sciences"/>
    <n v="1"/>
    <n v="500"/>
    <n v="3"/>
    <x v="0"/>
    <n v="87"/>
    <n v="3"/>
    <x v="0"/>
    <x v="0"/>
    <n v="4"/>
    <s v="Married"/>
    <n v="4936"/>
    <n v="14862"/>
    <n v="4"/>
    <s v="Y"/>
    <x v="1"/>
    <n v="11"/>
    <n v="3"/>
    <n v="3"/>
    <n v="80"/>
    <n v="1"/>
    <n v="18"/>
    <n v="2"/>
    <n v="2"/>
    <n v="7"/>
    <n v="7"/>
    <n v="0"/>
    <n v="7"/>
    <n v="0"/>
    <n v="0"/>
    <n v="1"/>
    <n v="1"/>
    <n v="0"/>
    <x v="0"/>
    <n v="0.35"/>
    <x v="1"/>
    <n v="0.3"/>
    <x v="1"/>
    <x v="0"/>
    <x v="0"/>
    <m/>
    <m/>
    <m/>
    <m/>
    <m/>
    <m/>
    <m/>
    <m/>
    <m/>
    <m/>
    <m/>
    <m/>
    <m/>
    <m/>
    <m/>
    <m/>
    <m/>
    <m/>
    <m/>
    <m/>
    <m/>
    <m/>
    <m/>
    <m/>
    <m/>
    <m/>
    <m/>
    <m/>
    <m/>
    <m/>
    <m/>
    <m/>
    <m/>
    <m/>
    <m/>
    <m/>
    <m/>
    <m/>
    <m/>
    <m/>
    <m/>
    <m/>
    <m/>
    <m/>
    <m/>
    <m/>
    <m/>
    <m/>
    <m/>
    <m/>
    <m/>
    <m/>
    <m/>
  </r>
  <r>
    <n v="36"/>
    <x v="1"/>
    <s v="Travel_Rarely"/>
    <n v="329"/>
    <x v="1"/>
    <n v="2"/>
    <n v="3"/>
    <s v="Life Sciences"/>
    <n v="1"/>
    <n v="501"/>
    <n v="4"/>
    <x v="0"/>
    <n v="96"/>
    <n v="3"/>
    <x v="1"/>
    <x v="1"/>
    <n v="3"/>
    <s v="Married"/>
    <n v="2543"/>
    <n v="11868"/>
    <n v="4"/>
    <s v="Y"/>
    <x v="1"/>
    <n v="13"/>
    <n v="3"/>
    <n v="2"/>
    <n v="80"/>
    <n v="1"/>
    <n v="6"/>
    <n v="3"/>
    <n v="3"/>
    <n v="2"/>
    <n v="2"/>
    <n v="2"/>
    <n v="2"/>
    <n v="0"/>
    <n v="0"/>
    <n v="0"/>
    <n v="1"/>
    <n v="0"/>
    <x v="0"/>
    <n v="0.15"/>
    <x v="2"/>
    <n v="0"/>
    <x v="1"/>
    <x v="0"/>
    <x v="1"/>
    <m/>
    <m/>
    <m/>
    <m/>
    <m/>
    <m/>
    <m/>
    <m/>
    <m/>
    <m/>
    <m/>
    <m/>
    <m/>
    <m/>
    <m/>
    <m/>
    <m/>
    <m/>
    <m/>
    <m/>
    <m/>
    <m/>
    <m/>
    <m/>
    <m/>
    <m/>
    <m/>
    <m/>
    <m/>
    <m/>
    <m/>
    <m/>
    <m/>
    <m/>
    <m/>
    <m/>
    <m/>
    <m/>
    <m/>
    <m/>
    <m/>
    <m/>
    <m/>
    <m/>
    <m/>
    <m/>
    <m/>
    <m/>
    <m/>
    <m/>
    <m/>
    <m/>
    <m/>
  </r>
  <r>
    <n v="34"/>
    <x v="0"/>
    <s v="Non-Travel"/>
    <n v="1362"/>
    <x v="0"/>
    <n v="19"/>
    <n v="3"/>
    <s v="Marketing"/>
    <n v="1"/>
    <n v="502"/>
    <n v="1"/>
    <x v="1"/>
    <n v="67"/>
    <n v="4"/>
    <x v="0"/>
    <x v="0"/>
    <n v="4"/>
    <s v="Single"/>
    <n v="5304"/>
    <n v="4652"/>
    <n v="8"/>
    <s v="Y"/>
    <x v="0"/>
    <n v="13"/>
    <n v="3"/>
    <n v="2"/>
    <n v="80"/>
    <n v="0"/>
    <n v="9"/>
    <n v="3"/>
    <n v="2"/>
    <n v="5"/>
    <n v="2"/>
    <n v="0"/>
    <n v="4"/>
    <n v="1"/>
    <n v="0"/>
    <n v="1"/>
    <n v="1"/>
    <n v="1"/>
    <x v="0"/>
    <n v="0.7"/>
    <x v="0"/>
    <n v="0.7"/>
    <x v="0"/>
    <x v="0"/>
    <x v="0"/>
    <m/>
    <m/>
    <m/>
    <m/>
    <m/>
    <m/>
    <m/>
    <m/>
    <m/>
    <m/>
    <m/>
    <m/>
    <m/>
    <m/>
    <m/>
    <m/>
    <m/>
    <m/>
    <m/>
    <m/>
    <m/>
    <m/>
    <m/>
    <m/>
    <m/>
    <m/>
    <m/>
    <m/>
    <m/>
    <m/>
    <m/>
    <m/>
    <m/>
    <m/>
    <m/>
    <m/>
    <m/>
    <m/>
    <m/>
    <m/>
    <m/>
    <m/>
    <m/>
    <m/>
    <m/>
    <m/>
    <m/>
    <m/>
    <m/>
    <m/>
    <m/>
    <m/>
    <m/>
  </r>
  <r>
    <n v="55"/>
    <x v="1"/>
    <s v="Travel_Rarely"/>
    <n v="1311"/>
    <x v="1"/>
    <n v="2"/>
    <n v="3"/>
    <s v="Life Sciences"/>
    <n v="1"/>
    <n v="505"/>
    <n v="3"/>
    <x v="0"/>
    <n v="97"/>
    <n v="3"/>
    <x v="3"/>
    <x v="5"/>
    <n v="4"/>
    <s v="Single"/>
    <n v="16659"/>
    <n v="23258"/>
    <n v="2"/>
    <s v="Y"/>
    <x v="0"/>
    <n v="13"/>
    <n v="3"/>
    <n v="3"/>
    <n v="80"/>
    <n v="0"/>
    <n v="30"/>
    <n v="2"/>
    <n v="3"/>
    <n v="5"/>
    <n v="4"/>
    <n v="1"/>
    <n v="2"/>
    <n v="1"/>
    <n v="0"/>
    <n v="0"/>
    <n v="0"/>
    <n v="0"/>
    <x v="0"/>
    <n v="0.15"/>
    <x v="1"/>
    <n v="0.4"/>
    <x v="2"/>
    <x v="0"/>
    <x v="2"/>
    <m/>
    <m/>
    <m/>
    <m/>
    <m/>
    <m/>
    <m/>
    <m/>
    <m/>
    <m/>
    <m/>
    <m/>
    <m/>
    <m/>
    <m/>
    <m/>
    <m/>
    <m/>
    <m/>
    <m/>
    <m/>
    <m/>
    <m/>
    <m/>
    <m/>
    <m/>
    <m/>
    <m/>
    <m/>
    <m/>
    <m/>
    <m/>
    <m/>
    <m/>
    <m/>
    <m/>
    <m/>
    <m/>
    <m/>
    <m/>
    <m/>
    <m/>
    <m/>
    <m/>
    <m/>
    <m/>
    <m/>
    <m/>
    <m/>
    <m/>
    <m/>
    <m/>
    <m/>
  </r>
  <r>
    <n v="24"/>
    <x v="1"/>
    <s v="Travel_Rarely"/>
    <n v="1371"/>
    <x v="0"/>
    <n v="10"/>
    <n v="4"/>
    <s v="Marketing"/>
    <n v="1"/>
    <n v="507"/>
    <n v="4"/>
    <x v="0"/>
    <n v="77"/>
    <n v="3"/>
    <x v="0"/>
    <x v="0"/>
    <n v="3"/>
    <s v="Divorced"/>
    <n v="4260"/>
    <n v="5915"/>
    <n v="1"/>
    <s v="Y"/>
    <x v="0"/>
    <n v="12"/>
    <n v="3"/>
    <n v="4"/>
    <n v="80"/>
    <n v="1"/>
    <n v="5"/>
    <n v="2"/>
    <n v="4"/>
    <n v="5"/>
    <n v="2"/>
    <n v="0"/>
    <n v="3"/>
    <n v="1"/>
    <n v="0"/>
    <n v="0"/>
    <n v="1"/>
    <n v="0"/>
    <x v="0"/>
    <n v="0.3"/>
    <x v="2"/>
    <n v="0.4"/>
    <x v="2"/>
    <x v="0"/>
    <x v="0"/>
    <m/>
    <m/>
    <m/>
    <m/>
    <m/>
    <m/>
    <m/>
    <m/>
    <m/>
    <m/>
    <m/>
    <m/>
    <m/>
    <m/>
    <m/>
    <m/>
    <m/>
    <m/>
    <m/>
    <m/>
    <m/>
    <m/>
    <m/>
    <m/>
    <m/>
    <m/>
    <m/>
    <m/>
    <m/>
    <m/>
    <m/>
    <m/>
    <m/>
    <m/>
    <m/>
    <m/>
    <m/>
    <m/>
    <m/>
    <m/>
    <m/>
    <m/>
    <m/>
    <m/>
    <m/>
    <m/>
    <m/>
    <m/>
    <m/>
    <m/>
    <m/>
    <m/>
    <m/>
  </r>
  <r>
    <n v="30"/>
    <x v="1"/>
    <s v="Travel_Rarely"/>
    <n v="202"/>
    <x v="0"/>
    <n v="2"/>
    <n v="1"/>
    <s v="Technical Degree"/>
    <n v="1"/>
    <n v="508"/>
    <n v="3"/>
    <x v="1"/>
    <n v="72"/>
    <n v="3"/>
    <x v="1"/>
    <x v="6"/>
    <n v="2"/>
    <s v="Married"/>
    <n v="2476"/>
    <n v="17434"/>
    <n v="1"/>
    <s v="Y"/>
    <x v="1"/>
    <n v="18"/>
    <n v="3"/>
    <n v="1"/>
    <n v="80"/>
    <n v="1"/>
    <n v="1"/>
    <n v="3"/>
    <n v="3"/>
    <n v="1"/>
    <n v="0"/>
    <n v="0"/>
    <n v="0"/>
    <n v="0"/>
    <n v="1"/>
    <n v="0"/>
    <n v="1"/>
    <n v="0"/>
    <x v="0"/>
    <n v="0.4"/>
    <x v="0"/>
    <n v="0.2"/>
    <x v="1"/>
    <x v="0"/>
    <x v="1"/>
    <m/>
    <m/>
    <m/>
    <m/>
    <m/>
    <m/>
    <m/>
    <m/>
    <m/>
    <m/>
    <m/>
    <m/>
    <m/>
    <m/>
    <m/>
    <m/>
    <m/>
    <m/>
    <m/>
    <m/>
    <m/>
    <m/>
    <m/>
    <m/>
    <m/>
    <m/>
    <m/>
    <m/>
    <m/>
    <m/>
    <m/>
    <m/>
    <m/>
    <m/>
    <m/>
    <m/>
    <m/>
    <m/>
    <m/>
    <m/>
    <m/>
    <m/>
    <m/>
    <m/>
    <m/>
    <m/>
    <m/>
    <m/>
    <m/>
    <m/>
    <m/>
    <m/>
    <m/>
  </r>
  <r>
    <n v="26"/>
    <x v="0"/>
    <s v="Travel_Frequently"/>
    <n v="575"/>
    <x v="1"/>
    <n v="3"/>
    <n v="1"/>
    <s v="Technical Degree"/>
    <n v="1"/>
    <n v="510"/>
    <n v="3"/>
    <x v="1"/>
    <n v="73"/>
    <n v="3"/>
    <x v="1"/>
    <x v="1"/>
    <n v="1"/>
    <s v="Single"/>
    <n v="3102"/>
    <n v="6582"/>
    <n v="0"/>
    <s v="Y"/>
    <x v="1"/>
    <n v="22"/>
    <n v="4"/>
    <n v="3"/>
    <n v="80"/>
    <n v="0"/>
    <n v="7"/>
    <n v="2"/>
    <n v="3"/>
    <n v="6"/>
    <n v="4"/>
    <n v="0"/>
    <n v="4"/>
    <n v="0"/>
    <n v="1"/>
    <n v="0"/>
    <n v="1"/>
    <n v="0"/>
    <x v="0"/>
    <n v="0.4"/>
    <x v="0"/>
    <n v="0.2"/>
    <x v="1"/>
    <x v="0"/>
    <x v="1"/>
    <m/>
    <m/>
    <m/>
    <m/>
    <m/>
    <m/>
    <m/>
    <m/>
    <m/>
    <m/>
    <m/>
    <m/>
    <m/>
    <m/>
    <m/>
    <m/>
    <m/>
    <m/>
    <m/>
    <m/>
    <m/>
    <m/>
    <m/>
    <m/>
    <m/>
    <m/>
    <m/>
    <m/>
    <m/>
    <m/>
    <m/>
    <m/>
    <m/>
    <m/>
    <m/>
    <m/>
    <m/>
    <m/>
    <m/>
    <m/>
    <m/>
    <m/>
    <m/>
    <m/>
    <m/>
    <m/>
    <m/>
    <m/>
    <m/>
    <m/>
    <m/>
    <m/>
    <m/>
  </r>
  <r>
    <n v="22"/>
    <x v="1"/>
    <s v="Travel_Rarely"/>
    <n v="253"/>
    <x v="1"/>
    <n v="11"/>
    <n v="3"/>
    <s v="Medical"/>
    <n v="1"/>
    <n v="511"/>
    <n v="1"/>
    <x v="0"/>
    <n v="43"/>
    <n v="3"/>
    <x v="1"/>
    <x v="1"/>
    <n v="2"/>
    <s v="Married"/>
    <n v="2244"/>
    <n v="24440"/>
    <n v="1"/>
    <s v="Y"/>
    <x v="1"/>
    <n v="13"/>
    <n v="3"/>
    <n v="4"/>
    <n v="80"/>
    <n v="1"/>
    <n v="2"/>
    <n v="1"/>
    <n v="3"/>
    <n v="2"/>
    <n v="1"/>
    <n v="1"/>
    <n v="2"/>
    <n v="0"/>
    <n v="1"/>
    <n v="0"/>
    <n v="1"/>
    <n v="1"/>
    <x v="0"/>
    <n v="0.6"/>
    <x v="0"/>
    <n v="0.2"/>
    <x v="1"/>
    <x v="0"/>
    <x v="1"/>
    <m/>
    <m/>
    <m/>
    <m/>
    <m/>
    <m/>
    <m/>
    <m/>
    <m/>
    <m/>
    <m/>
    <m/>
    <m/>
    <m/>
    <m/>
    <m/>
    <m/>
    <m/>
    <m/>
    <m/>
    <m/>
    <m/>
    <m/>
    <m/>
    <m/>
    <m/>
    <m/>
    <m/>
    <m/>
    <m/>
    <m/>
    <m/>
    <m/>
    <m/>
    <m/>
    <m/>
    <m/>
    <m/>
    <m/>
    <m/>
    <m/>
    <m/>
    <m/>
    <m/>
    <m/>
    <m/>
    <m/>
    <m/>
    <m/>
    <m/>
    <m/>
    <m/>
    <m/>
  </r>
  <r>
    <n v="36"/>
    <x v="1"/>
    <s v="Travel_Rarely"/>
    <n v="164"/>
    <x v="0"/>
    <n v="2"/>
    <n v="2"/>
    <s v="Medical"/>
    <n v="1"/>
    <n v="513"/>
    <n v="2"/>
    <x v="1"/>
    <n v="61"/>
    <n v="2"/>
    <x v="2"/>
    <x v="0"/>
    <n v="3"/>
    <s v="Married"/>
    <n v="7596"/>
    <n v="3809"/>
    <n v="1"/>
    <s v="Y"/>
    <x v="1"/>
    <n v="13"/>
    <n v="3"/>
    <n v="2"/>
    <n v="80"/>
    <n v="2"/>
    <n v="10"/>
    <n v="2"/>
    <n v="3"/>
    <n v="10"/>
    <n v="9"/>
    <n v="9"/>
    <n v="0"/>
    <n v="0"/>
    <n v="0"/>
    <n v="0"/>
    <n v="0"/>
    <n v="1"/>
    <x v="1"/>
    <n v="0.25"/>
    <x v="2"/>
    <n v="0.1"/>
    <x v="1"/>
    <x v="2"/>
    <x v="0"/>
    <m/>
    <m/>
    <m/>
    <m/>
    <m/>
    <m/>
    <m/>
    <m/>
    <m/>
    <m/>
    <m/>
    <m/>
    <m/>
    <m/>
    <m/>
    <m/>
    <m/>
    <m/>
    <m/>
    <m/>
    <m/>
    <m/>
    <m/>
    <m/>
    <m/>
    <m/>
    <m/>
    <m/>
    <m/>
    <m/>
    <m/>
    <m/>
    <m/>
    <m/>
    <m/>
    <m/>
    <m/>
    <m/>
    <m/>
    <m/>
    <m/>
    <m/>
    <m/>
    <m/>
    <m/>
    <m/>
    <m/>
    <m/>
    <m/>
    <m/>
    <m/>
    <m/>
    <m/>
  </r>
  <r>
    <n v="30"/>
    <x v="0"/>
    <s v="Travel_Frequently"/>
    <n v="464"/>
    <x v="1"/>
    <n v="4"/>
    <n v="3"/>
    <s v="Technical Degree"/>
    <n v="1"/>
    <n v="514"/>
    <n v="3"/>
    <x v="1"/>
    <n v="40"/>
    <n v="3"/>
    <x v="1"/>
    <x v="1"/>
    <n v="4"/>
    <s v="Single"/>
    <n v="2285"/>
    <n v="3427"/>
    <n v="9"/>
    <s v="Y"/>
    <x v="0"/>
    <n v="23"/>
    <n v="4"/>
    <n v="3"/>
    <n v="80"/>
    <n v="0"/>
    <n v="3"/>
    <n v="4"/>
    <n v="3"/>
    <n v="1"/>
    <n v="0"/>
    <n v="0"/>
    <n v="0"/>
    <n v="1"/>
    <n v="0"/>
    <n v="0"/>
    <n v="1"/>
    <n v="0"/>
    <x v="0"/>
    <n v="0.3"/>
    <x v="2"/>
    <n v="0.4"/>
    <x v="2"/>
    <x v="0"/>
    <x v="1"/>
    <m/>
    <m/>
    <m/>
    <m/>
    <m/>
    <m/>
    <m/>
    <m/>
    <m/>
    <m/>
    <m/>
    <m/>
    <m/>
    <m/>
    <m/>
    <m/>
    <m/>
    <m/>
    <m/>
    <m/>
    <m/>
    <m/>
    <m/>
    <m/>
    <m/>
    <m/>
    <m/>
    <m/>
    <m/>
    <m/>
    <m/>
    <m/>
    <m/>
    <m/>
    <m/>
    <m/>
    <m/>
    <m/>
    <m/>
    <m/>
    <m/>
    <m/>
    <m/>
    <m/>
    <m/>
    <m/>
    <m/>
    <m/>
    <m/>
    <m/>
    <m/>
    <m/>
    <m/>
  </r>
  <r>
    <n v="37"/>
    <x v="1"/>
    <s v="Travel_Rarely"/>
    <n v="1107"/>
    <x v="1"/>
    <n v="14"/>
    <n v="3"/>
    <s v="Life Sciences"/>
    <n v="1"/>
    <n v="515"/>
    <n v="4"/>
    <x v="0"/>
    <n v="95"/>
    <n v="3"/>
    <x v="1"/>
    <x v="2"/>
    <n v="1"/>
    <s v="Divorced"/>
    <n v="3034"/>
    <n v="26914"/>
    <n v="1"/>
    <s v="Y"/>
    <x v="1"/>
    <n v="12"/>
    <n v="3"/>
    <n v="3"/>
    <n v="80"/>
    <n v="1"/>
    <n v="18"/>
    <n v="2"/>
    <n v="2"/>
    <n v="18"/>
    <n v="7"/>
    <n v="12"/>
    <n v="17"/>
    <n v="0"/>
    <n v="1"/>
    <n v="1"/>
    <n v="1"/>
    <n v="0"/>
    <x v="1"/>
    <n v="0.65"/>
    <x v="0"/>
    <n v="0.6"/>
    <x v="2"/>
    <x v="2"/>
    <x v="1"/>
    <m/>
    <m/>
    <m/>
    <m/>
    <m/>
    <m/>
    <m/>
    <m/>
    <m/>
    <m/>
    <m/>
    <m/>
    <m/>
    <m/>
    <m/>
    <m/>
    <m/>
    <m/>
    <m/>
    <m/>
    <m/>
    <m/>
    <m/>
    <m/>
    <m/>
    <m/>
    <m/>
    <m/>
    <m/>
    <m/>
    <m/>
    <m/>
    <m/>
    <m/>
    <m/>
    <m/>
    <m/>
    <m/>
    <m/>
    <m/>
    <m/>
    <m/>
    <m/>
    <m/>
    <m/>
    <m/>
    <m/>
    <m/>
    <m/>
    <m/>
    <m/>
    <m/>
    <m/>
  </r>
  <r>
    <n v="40"/>
    <x v="1"/>
    <s v="Travel_Rarely"/>
    <n v="759"/>
    <x v="0"/>
    <n v="2"/>
    <n v="2"/>
    <s v="Marketing"/>
    <n v="1"/>
    <n v="516"/>
    <n v="4"/>
    <x v="0"/>
    <n v="46"/>
    <n v="3"/>
    <x v="0"/>
    <x v="0"/>
    <n v="2"/>
    <s v="Divorced"/>
    <n v="5715"/>
    <n v="22553"/>
    <n v="7"/>
    <s v="Y"/>
    <x v="1"/>
    <n v="12"/>
    <n v="3"/>
    <n v="3"/>
    <n v="80"/>
    <n v="2"/>
    <n v="8"/>
    <n v="5"/>
    <n v="3"/>
    <n v="5"/>
    <n v="4"/>
    <n v="1"/>
    <n v="3"/>
    <n v="0"/>
    <n v="1"/>
    <n v="0"/>
    <n v="1"/>
    <n v="0"/>
    <x v="0"/>
    <n v="0.4"/>
    <x v="0"/>
    <n v="0.2"/>
    <x v="1"/>
    <x v="0"/>
    <x v="0"/>
    <m/>
    <m/>
    <m/>
    <m/>
    <m/>
    <m/>
    <m/>
    <m/>
    <m/>
    <m/>
    <m/>
    <m/>
    <m/>
    <m/>
    <m/>
    <m/>
    <m/>
    <m/>
    <m/>
    <m/>
    <m/>
    <m/>
    <m/>
    <m/>
    <m/>
    <m/>
    <m/>
    <m/>
    <m/>
    <m/>
    <m/>
    <m/>
    <m/>
    <m/>
    <m/>
    <m/>
    <m/>
    <m/>
    <m/>
    <m/>
    <m/>
    <m/>
    <m/>
    <m/>
    <m/>
    <m/>
    <m/>
    <m/>
    <m/>
    <m/>
    <m/>
    <m/>
    <m/>
  </r>
  <r>
    <n v="42"/>
    <x v="1"/>
    <s v="Travel_Rarely"/>
    <n v="201"/>
    <x v="1"/>
    <n v="1"/>
    <n v="4"/>
    <s v="Life Sciences"/>
    <n v="1"/>
    <n v="517"/>
    <n v="2"/>
    <x v="0"/>
    <n v="95"/>
    <n v="3"/>
    <x v="1"/>
    <x v="2"/>
    <n v="1"/>
    <s v="Divorced"/>
    <n v="2576"/>
    <n v="20490"/>
    <n v="3"/>
    <s v="Y"/>
    <x v="1"/>
    <n v="16"/>
    <n v="3"/>
    <n v="2"/>
    <n v="80"/>
    <n v="1"/>
    <n v="8"/>
    <n v="5"/>
    <n v="3"/>
    <n v="5"/>
    <n v="2"/>
    <n v="1"/>
    <n v="2"/>
    <n v="0"/>
    <n v="1"/>
    <n v="0"/>
    <n v="1"/>
    <n v="1"/>
    <x v="0"/>
    <n v="0.6"/>
    <x v="0"/>
    <n v="0.2"/>
    <x v="1"/>
    <x v="0"/>
    <x v="1"/>
    <m/>
    <m/>
    <m/>
    <m/>
    <m/>
    <m/>
    <m/>
    <m/>
    <m/>
    <m/>
    <m/>
    <m/>
    <m/>
    <m/>
    <m/>
    <m/>
    <m/>
    <m/>
    <m/>
    <m/>
    <m/>
    <m/>
    <m/>
    <m/>
    <m/>
    <m/>
    <m/>
    <m/>
    <m/>
    <m/>
    <m/>
    <m/>
    <m/>
    <m/>
    <m/>
    <m/>
    <m/>
    <m/>
    <m/>
    <m/>
    <m/>
    <m/>
    <m/>
    <m/>
    <m/>
    <m/>
    <m/>
    <m/>
    <m/>
    <m/>
    <m/>
    <m/>
    <m/>
  </r>
  <r>
    <n v="37"/>
    <x v="1"/>
    <s v="Travel_Rarely"/>
    <n v="1305"/>
    <x v="1"/>
    <n v="10"/>
    <n v="4"/>
    <s v="Life Sciences"/>
    <n v="1"/>
    <n v="518"/>
    <n v="3"/>
    <x v="1"/>
    <n v="49"/>
    <n v="3"/>
    <x v="0"/>
    <x v="3"/>
    <n v="2"/>
    <s v="Single"/>
    <n v="4197"/>
    <n v="21123"/>
    <n v="2"/>
    <s v="Y"/>
    <x v="0"/>
    <n v="12"/>
    <n v="3"/>
    <n v="4"/>
    <n v="80"/>
    <n v="0"/>
    <n v="18"/>
    <n v="2"/>
    <n v="2"/>
    <n v="1"/>
    <n v="0"/>
    <n v="0"/>
    <n v="1"/>
    <n v="1"/>
    <n v="1"/>
    <n v="1"/>
    <n v="1"/>
    <n v="0"/>
    <x v="0"/>
    <n v="0.75"/>
    <x v="0"/>
    <n v="0.9"/>
    <x v="0"/>
    <x v="0"/>
    <x v="0"/>
    <m/>
    <m/>
    <m/>
    <m/>
    <m/>
    <m/>
    <m/>
    <m/>
    <m/>
    <m/>
    <m/>
    <m/>
    <m/>
    <m/>
    <m/>
    <m/>
    <m/>
    <m/>
    <m/>
    <m/>
    <m/>
    <m/>
    <m/>
    <m/>
    <m/>
    <m/>
    <m/>
    <m/>
    <m/>
    <m/>
    <m/>
    <m/>
    <m/>
    <m/>
    <m/>
    <m/>
    <m/>
    <m/>
    <m/>
    <m/>
    <m/>
    <m/>
    <m/>
    <m/>
    <m/>
    <m/>
    <m/>
    <m/>
    <m/>
    <m/>
    <m/>
    <m/>
    <m/>
  </r>
  <r>
    <n v="43"/>
    <x v="1"/>
    <s v="Travel_Rarely"/>
    <n v="982"/>
    <x v="1"/>
    <n v="12"/>
    <n v="3"/>
    <s v="Life Sciences"/>
    <n v="1"/>
    <n v="520"/>
    <n v="1"/>
    <x v="1"/>
    <n v="59"/>
    <n v="2"/>
    <x v="3"/>
    <x v="7"/>
    <n v="2"/>
    <s v="Divorced"/>
    <n v="14336"/>
    <n v="4345"/>
    <n v="1"/>
    <s v="Y"/>
    <x v="1"/>
    <n v="11"/>
    <n v="3"/>
    <n v="3"/>
    <n v="80"/>
    <n v="1"/>
    <n v="25"/>
    <n v="3"/>
    <n v="3"/>
    <n v="25"/>
    <n v="10"/>
    <n v="3"/>
    <n v="9"/>
    <n v="0"/>
    <n v="1"/>
    <n v="0"/>
    <n v="0"/>
    <n v="1"/>
    <x v="0"/>
    <n v="0.45"/>
    <x v="0"/>
    <n v="0.2"/>
    <x v="1"/>
    <x v="1"/>
    <x v="2"/>
    <m/>
    <m/>
    <m/>
    <m/>
    <m/>
    <m/>
    <m/>
    <m/>
    <m/>
    <m/>
    <m/>
    <m/>
    <m/>
    <m/>
    <m/>
    <m/>
    <m/>
    <m/>
    <m/>
    <m/>
    <m/>
    <m/>
    <m/>
    <m/>
    <m/>
    <m/>
    <m/>
    <m/>
    <m/>
    <m/>
    <m/>
    <m/>
    <m/>
    <m/>
    <m/>
    <m/>
    <m/>
    <m/>
    <m/>
    <m/>
    <m/>
    <m/>
    <m/>
    <m/>
    <m/>
    <m/>
    <m/>
    <m/>
    <m/>
    <m/>
    <m/>
    <m/>
    <m/>
  </r>
  <r>
    <n v="40"/>
    <x v="1"/>
    <s v="Travel_Rarely"/>
    <n v="555"/>
    <x v="1"/>
    <n v="2"/>
    <n v="3"/>
    <s v="Medical"/>
    <n v="1"/>
    <n v="521"/>
    <n v="2"/>
    <x v="0"/>
    <n v="78"/>
    <n v="2"/>
    <x v="0"/>
    <x v="2"/>
    <n v="3"/>
    <s v="Married"/>
    <n v="3448"/>
    <n v="13436"/>
    <n v="6"/>
    <s v="Y"/>
    <x v="1"/>
    <n v="22"/>
    <n v="4"/>
    <n v="2"/>
    <n v="80"/>
    <n v="1"/>
    <n v="20"/>
    <n v="3"/>
    <n v="3"/>
    <n v="1"/>
    <n v="0"/>
    <n v="0"/>
    <n v="0"/>
    <n v="0"/>
    <n v="0"/>
    <n v="0"/>
    <n v="1"/>
    <n v="1"/>
    <x v="0"/>
    <n v="0.35"/>
    <x v="0"/>
    <n v="0"/>
    <x v="1"/>
    <x v="0"/>
    <x v="1"/>
    <m/>
    <m/>
    <m/>
    <m/>
    <m/>
    <m/>
    <m/>
    <m/>
    <m/>
    <m/>
    <m/>
    <m/>
    <m/>
    <m/>
    <m/>
    <m/>
    <m/>
    <m/>
    <m/>
    <m/>
    <m/>
    <m/>
    <m/>
    <m/>
    <m/>
    <m/>
    <m/>
    <m/>
    <m/>
    <m/>
    <m/>
    <m/>
    <m/>
    <m/>
    <m/>
    <m/>
    <m/>
    <m/>
    <m/>
    <m/>
    <m/>
    <m/>
    <m/>
    <m/>
    <m/>
    <m/>
    <m/>
    <m/>
    <m/>
    <m/>
    <m/>
    <m/>
    <m/>
  </r>
  <r>
    <n v="54"/>
    <x v="1"/>
    <s v="Travel_Rarely"/>
    <n v="821"/>
    <x v="1"/>
    <n v="5"/>
    <n v="2"/>
    <s v="Medical"/>
    <n v="1"/>
    <n v="522"/>
    <n v="1"/>
    <x v="1"/>
    <n v="86"/>
    <n v="3"/>
    <x v="4"/>
    <x v="7"/>
    <n v="1"/>
    <s v="Married"/>
    <n v="19406"/>
    <n v="8509"/>
    <n v="4"/>
    <s v="Y"/>
    <x v="1"/>
    <n v="11"/>
    <n v="3"/>
    <n v="3"/>
    <n v="80"/>
    <n v="1"/>
    <n v="24"/>
    <n v="4"/>
    <n v="2"/>
    <n v="4"/>
    <n v="2"/>
    <n v="1"/>
    <n v="2"/>
    <n v="0"/>
    <n v="1"/>
    <n v="1"/>
    <n v="0"/>
    <n v="1"/>
    <x v="0"/>
    <n v="0.65"/>
    <x v="1"/>
    <n v="0.5"/>
    <x v="2"/>
    <x v="0"/>
    <x v="2"/>
    <m/>
    <m/>
    <m/>
    <m/>
    <m/>
    <m/>
    <m/>
    <m/>
    <m/>
    <m/>
    <m/>
    <m/>
    <m/>
    <m/>
    <m/>
    <m/>
    <m/>
    <m/>
    <m/>
    <m/>
    <m/>
    <m/>
    <m/>
    <m/>
    <m/>
    <m/>
    <m/>
    <m/>
    <m/>
    <m/>
    <m/>
    <m/>
    <m/>
    <m/>
    <m/>
    <m/>
    <m/>
    <m/>
    <m/>
    <m/>
    <m/>
    <m/>
    <m/>
    <m/>
    <m/>
    <m/>
    <m/>
    <m/>
    <m/>
    <m/>
    <m/>
    <m/>
    <m/>
  </r>
  <r>
    <n v="34"/>
    <x v="1"/>
    <s v="Non-Travel"/>
    <n v="1381"/>
    <x v="0"/>
    <n v="4"/>
    <n v="4"/>
    <s v="Marketing"/>
    <n v="1"/>
    <n v="523"/>
    <n v="3"/>
    <x v="0"/>
    <n v="72"/>
    <n v="3"/>
    <x v="0"/>
    <x v="0"/>
    <n v="3"/>
    <s v="Married"/>
    <n v="6538"/>
    <n v="12740"/>
    <n v="9"/>
    <s v="Y"/>
    <x v="1"/>
    <n v="15"/>
    <n v="3"/>
    <n v="1"/>
    <n v="80"/>
    <n v="1"/>
    <n v="6"/>
    <n v="3"/>
    <n v="3"/>
    <n v="3"/>
    <n v="2"/>
    <n v="1"/>
    <n v="2"/>
    <n v="0"/>
    <n v="0"/>
    <n v="0"/>
    <n v="0"/>
    <n v="0"/>
    <x v="0"/>
    <n v="0"/>
    <x v="2"/>
    <n v="0"/>
    <x v="1"/>
    <x v="0"/>
    <x v="0"/>
    <m/>
    <m/>
    <m/>
    <m/>
    <m/>
    <m/>
    <m/>
    <m/>
    <m/>
    <m/>
    <m/>
    <m/>
    <m/>
    <m/>
    <m/>
    <m/>
    <m/>
    <m/>
    <m/>
    <m/>
    <m/>
    <m/>
    <m/>
    <m/>
    <m/>
    <m/>
    <m/>
    <m/>
    <m/>
    <m/>
    <m/>
    <m/>
    <m/>
    <m/>
    <m/>
    <m/>
    <m/>
    <m/>
    <m/>
    <m/>
    <m/>
    <m/>
    <m/>
    <m/>
    <m/>
    <m/>
    <m/>
    <m/>
    <m/>
    <m/>
    <m/>
    <m/>
    <m/>
  </r>
  <r>
    <n v="31"/>
    <x v="1"/>
    <s v="Travel_Rarely"/>
    <n v="480"/>
    <x v="1"/>
    <n v="7"/>
    <n v="2"/>
    <s v="Medical"/>
    <n v="1"/>
    <n v="524"/>
    <n v="2"/>
    <x v="0"/>
    <n v="31"/>
    <n v="3"/>
    <x v="0"/>
    <x v="3"/>
    <n v="1"/>
    <s v="Married"/>
    <n v="4306"/>
    <n v="4156"/>
    <n v="1"/>
    <s v="Y"/>
    <x v="1"/>
    <n v="12"/>
    <n v="3"/>
    <n v="2"/>
    <n v="80"/>
    <n v="1"/>
    <n v="13"/>
    <n v="5"/>
    <n v="1"/>
    <n v="13"/>
    <n v="10"/>
    <n v="3"/>
    <n v="12"/>
    <n v="0"/>
    <n v="1"/>
    <n v="1"/>
    <n v="1"/>
    <n v="1"/>
    <x v="0"/>
    <n v="0.8"/>
    <x v="0"/>
    <n v="0.5"/>
    <x v="2"/>
    <x v="1"/>
    <x v="0"/>
    <m/>
    <m/>
    <m/>
    <m/>
    <m/>
    <m/>
    <m/>
    <m/>
    <m/>
    <m/>
    <m/>
    <m/>
    <m/>
    <m/>
    <m/>
    <m/>
    <m/>
    <m/>
    <m/>
    <m/>
    <m/>
    <m/>
    <m/>
    <m/>
    <m/>
    <m/>
    <m/>
    <m/>
    <m/>
    <m/>
    <m/>
    <m/>
    <m/>
    <m/>
    <m/>
    <m/>
    <m/>
    <m/>
    <m/>
    <m/>
    <m/>
    <m/>
    <m/>
    <m/>
    <m/>
    <m/>
    <m/>
    <m/>
    <m/>
    <m/>
    <m/>
    <m/>
    <m/>
  </r>
  <r>
    <n v="43"/>
    <x v="1"/>
    <s v="Travel_Frequently"/>
    <n v="313"/>
    <x v="1"/>
    <n v="21"/>
    <n v="3"/>
    <s v="Medical"/>
    <n v="1"/>
    <n v="525"/>
    <n v="4"/>
    <x v="1"/>
    <n v="61"/>
    <n v="3"/>
    <x v="1"/>
    <x v="2"/>
    <n v="4"/>
    <s v="Married"/>
    <n v="2258"/>
    <n v="15238"/>
    <n v="7"/>
    <s v="Y"/>
    <x v="1"/>
    <n v="20"/>
    <n v="4"/>
    <n v="1"/>
    <n v="80"/>
    <n v="1"/>
    <n v="8"/>
    <n v="1"/>
    <n v="3"/>
    <n v="3"/>
    <n v="2"/>
    <n v="1"/>
    <n v="2"/>
    <n v="0"/>
    <n v="0"/>
    <n v="0"/>
    <n v="1"/>
    <n v="0"/>
    <x v="0"/>
    <n v="0.15"/>
    <x v="2"/>
    <n v="0"/>
    <x v="1"/>
    <x v="0"/>
    <x v="1"/>
    <m/>
    <m/>
    <m/>
    <m/>
    <m/>
    <m/>
    <m/>
    <m/>
    <m/>
    <m/>
    <m/>
    <m/>
    <m/>
    <m/>
    <m/>
    <m/>
    <m/>
    <m/>
    <m/>
    <m/>
    <m/>
    <m/>
    <m/>
    <m/>
    <m/>
    <m/>
    <m/>
    <m/>
    <m/>
    <m/>
    <m/>
    <m/>
    <m/>
    <m/>
    <m/>
    <m/>
    <m/>
    <m/>
    <m/>
    <m/>
    <m/>
    <m/>
    <m/>
    <m/>
    <m/>
    <m/>
    <m/>
    <m/>
    <m/>
    <m/>
    <m/>
    <m/>
    <m/>
  </r>
  <r>
    <n v="43"/>
    <x v="1"/>
    <s v="Travel_Rarely"/>
    <n v="1473"/>
    <x v="1"/>
    <n v="8"/>
    <n v="4"/>
    <s v="Other"/>
    <n v="1"/>
    <n v="526"/>
    <n v="3"/>
    <x v="0"/>
    <n v="74"/>
    <n v="3"/>
    <x v="0"/>
    <x v="4"/>
    <n v="3"/>
    <s v="Divorced"/>
    <n v="4522"/>
    <n v="2227"/>
    <n v="4"/>
    <s v="Y"/>
    <x v="0"/>
    <n v="14"/>
    <n v="3"/>
    <n v="4"/>
    <n v="80"/>
    <n v="0"/>
    <n v="8"/>
    <n v="3"/>
    <n v="3"/>
    <n v="5"/>
    <n v="2"/>
    <n v="0"/>
    <n v="2"/>
    <n v="1"/>
    <n v="0"/>
    <n v="0"/>
    <n v="1"/>
    <n v="0"/>
    <x v="0"/>
    <n v="0.3"/>
    <x v="2"/>
    <n v="0.4"/>
    <x v="2"/>
    <x v="0"/>
    <x v="0"/>
    <m/>
    <m/>
    <m/>
    <m/>
    <m/>
    <m/>
    <m/>
    <m/>
    <m/>
    <m/>
    <m/>
    <m/>
    <m/>
    <m/>
    <m/>
    <m/>
    <m/>
    <m/>
    <m/>
    <m/>
    <m/>
    <m/>
    <m/>
    <m/>
    <m/>
    <m/>
    <m/>
    <m/>
    <m/>
    <m/>
    <m/>
    <m/>
    <m/>
    <m/>
    <m/>
    <m/>
    <m/>
    <m/>
    <m/>
    <m/>
    <m/>
    <m/>
    <m/>
    <m/>
    <m/>
    <m/>
    <m/>
    <m/>
    <m/>
    <m/>
    <m/>
    <m/>
    <m/>
  </r>
  <r>
    <n v="25"/>
    <x v="1"/>
    <s v="Travel_Rarely"/>
    <n v="891"/>
    <x v="0"/>
    <n v="4"/>
    <n v="2"/>
    <s v="Life Sciences"/>
    <n v="1"/>
    <n v="527"/>
    <n v="2"/>
    <x v="0"/>
    <n v="99"/>
    <n v="2"/>
    <x v="0"/>
    <x v="0"/>
    <n v="4"/>
    <s v="Single"/>
    <n v="4487"/>
    <n v="12090"/>
    <n v="1"/>
    <s v="Y"/>
    <x v="0"/>
    <n v="11"/>
    <n v="3"/>
    <n v="2"/>
    <n v="80"/>
    <n v="0"/>
    <n v="5"/>
    <n v="3"/>
    <n v="3"/>
    <n v="5"/>
    <n v="4"/>
    <n v="1"/>
    <n v="3"/>
    <n v="1"/>
    <n v="0"/>
    <n v="0"/>
    <n v="1"/>
    <n v="1"/>
    <x v="0"/>
    <n v="0.5"/>
    <x v="0"/>
    <n v="0.4"/>
    <x v="2"/>
    <x v="0"/>
    <x v="0"/>
    <m/>
    <m/>
    <m/>
    <m/>
    <m/>
    <m/>
    <m/>
    <m/>
    <m/>
    <m/>
    <m/>
    <m/>
    <m/>
    <m/>
    <m/>
    <m/>
    <m/>
    <m/>
    <m/>
    <m/>
    <m/>
    <m/>
    <m/>
    <m/>
    <m/>
    <m/>
    <m/>
    <m/>
    <m/>
    <m/>
    <m/>
    <m/>
    <m/>
    <m/>
    <m/>
    <m/>
    <m/>
    <m/>
    <m/>
    <m/>
    <m/>
    <m/>
    <m/>
    <m/>
    <m/>
    <m/>
    <m/>
    <m/>
    <m/>
    <m/>
    <m/>
    <m/>
    <m/>
  </r>
  <r>
    <n v="37"/>
    <x v="1"/>
    <s v="Non-Travel"/>
    <n v="1063"/>
    <x v="1"/>
    <n v="25"/>
    <n v="5"/>
    <s v="Medical"/>
    <n v="1"/>
    <n v="529"/>
    <n v="2"/>
    <x v="0"/>
    <n v="72"/>
    <n v="3"/>
    <x v="0"/>
    <x v="1"/>
    <n v="3"/>
    <s v="Married"/>
    <n v="4449"/>
    <n v="23866"/>
    <n v="3"/>
    <s v="Y"/>
    <x v="0"/>
    <n v="15"/>
    <n v="3"/>
    <n v="1"/>
    <n v="80"/>
    <n v="2"/>
    <n v="15"/>
    <n v="2"/>
    <n v="3"/>
    <n v="13"/>
    <n v="11"/>
    <n v="10"/>
    <n v="7"/>
    <n v="1"/>
    <n v="0"/>
    <n v="0"/>
    <n v="1"/>
    <n v="1"/>
    <x v="1"/>
    <n v="0.55000000000000004"/>
    <x v="0"/>
    <n v="0.5"/>
    <x v="2"/>
    <x v="2"/>
    <x v="0"/>
    <m/>
    <m/>
    <m/>
    <m/>
    <m/>
    <m/>
    <m/>
    <m/>
    <m/>
    <m/>
    <m/>
    <m/>
    <m/>
    <m/>
    <m/>
    <m/>
    <m/>
    <m/>
    <m/>
    <m/>
    <m/>
    <m/>
    <m/>
    <m/>
    <m/>
    <m/>
    <m/>
    <m/>
    <m/>
    <m/>
    <m/>
    <m/>
    <m/>
    <m/>
    <m/>
    <m/>
    <m/>
    <m/>
    <m/>
    <m/>
    <m/>
    <m/>
    <m/>
    <m/>
    <m/>
    <m/>
    <m/>
    <m/>
    <m/>
    <m/>
    <m/>
    <m/>
    <m/>
  </r>
  <r>
    <n v="31"/>
    <x v="1"/>
    <s v="Travel_Rarely"/>
    <n v="329"/>
    <x v="1"/>
    <n v="1"/>
    <n v="2"/>
    <s v="Life Sciences"/>
    <n v="1"/>
    <n v="530"/>
    <n v="4"/>
    <x v="1"/>
    <n v="98"/>
    <n v="2"/>
    <x v="1"/>
    <x v="2"/>
    <n v="1"/>
    <s v="Married"/>
    <n v="2218"/>
    <n v="16193"/>
    <n v="1"/>
    <s v="Y"/>
    <x v="1"/>
    <n v="12"/>
    <n v="3"/>
    <n v="3"/>
    <n v="80"/>
    <n v="1"/>
    <n v="4"/>
    <n v="3"/>
    <n v="3"/>
    <n v="4"/>
    <n v="2"/>
    <n v="3"/>
    <n v="2"/>
    <n v="0"/>
    <n v="1"/>
    <n v="0"/>
    <n v="1"/>
    <n v="0"/>
    <x v="0"/>
    <n v="0.4"/>
    <x v="0"/>
    <n v="0.2"/>
    <x v="1"/>
    <x v="1"/>
    <x v="1"/>
    <m/>
    <m/>
    <m/>
    <m/>
    <m/>
    <m/>
    <m/>
    <m/>
    <m/>
    <m/>
    <m/>
    <m/>
    <m/>
    <m/>
    <m/>
    <m/>
    <m/>
    <m/>
    <m/>
    <m/>
    <m/>
    <m/>
    <m/>
    <m/>
    <m/>
    <m/>
    <m/>
    <m/>
    <m/>
    <m/>
    <m/>
    <m/>
    <m/>
    <m/>
    <m/>
    <m/>
    <m/>
    <m/>
    <m/>
    <m/>
    <m/>
    <m/>
    <m/>
    <m/>
    <m/>
    <m/>
    <m/>
    <m/>
    <m/>
    <m/>
    <m/>
    <m/>
    <m/>
  </r>
  <r>
    <n v="39"/>
    <x v="1"/>
    <s v="Travel_Frequently"/>
    <n v="1218"/>
    <x v="1"/>
    <n v="1"/>
    <n v="1"/>
    <s v="Life Sciences"/>
    <n v="1"/>
    <n v="531"/>
    <n v="2"/>
    <x v="1"/>
    <n v="52"/>
    <n v="3"/>
    <x v="4"/>
    <x v="5"/>
    <n v="3"/>
    <s v="Divorced"/>
    <n v="19197"/>
    <n v="8213"/>
    <n v="1"/>
    <s v="Y"/>
    <x v="0"/>
    <n v="14"/>
    <n v="3"/>
    <n v="3"/>
    <n v="80"/>
    <n v="1"/>
    <n v="21"/>
    <n v="3"/>
    <n v="3"/>
    <n v="21"/>
    <n v="8"/>
    <n v="1"/>
    <n v="6"/>
    <n v="1"/>
    <n v="0"/>
    <n v="0"/>
    <n v="0"/>
    <n v="1"/>
    <x v="0"/>
    <n v="0.35"/>
    <x v="0"/>
    <n v="0.4"/>
    <x v="2"/>
    <x v="0"/>
    <x v="2"/>
    <m/>
    <m/>
    <m/>
    <m/>
    <m/>
    <m/>
    <m/>
    <m/>
    <m/>
    <m/>
    <m/>
    <m/>
    <m/>
    <m/>
    <m/>
    <m/>
    <m/>
    <m/>
    <m/>
    <m/>
    <m/>
    <m/>
    <m/>
    <m/>
    <m/>
    <m/>
    <m/>
    <m/>
    <m/>
    <m/>
    <m/>
    <m/>
    <m/>
    <m/>
    <m/>
    <m/>
    <m/>
    <m/>
    <m/>
    <m/>
    <m/>
    <m/>
    <m/>
    <m/>
    <m/>
    <m/>
    <m/>
    <m/>
    <m/>
    <m/>
    <m/>
    <m/>
    <m/>
  </r>
  <r>
    <n v="56"/>
    <x v="1"/>
    <s v="Travel_Frequently"/>
    <n v="906"/>
    <x v="0"/>
    <n v="6"/>
    <n v="3"/>
    <s v="Life Sciences"/>
    <n v="1"/>
    <n v="532"/>
    <n v="3"/>
    <x v="0"/>
    <n v="86"/>
    <n v="4"/>
    <x v="3"/>
    <x v="0"/>
    <n v="1"/>
    <s v="Married"/>
    <n v="13212"/>
    <n v="18256"/>
    <n v="9"/>
    <s v="Y"/>
    <x v="1"/>
    <n v="11"/>
    <n v="3"/>
    <n v="4"/>
    <n v="80"/>
    <n v="3"/>
    <n v="36"/>
    <n v="0"/>
    <n v="2"/>
    <n v="7"/>
    <n v="7"/>
    <n v="7"/>
    <n v="7"/>
    <n v="0"/>
    <n v="1"/>
    <n v="1"/>
    <n v="0"/>
    <n v="0"/>
    <x v="1"/>
    <n v="0.5"/>
    <x v="1"/>
    <n v="0.6"/>
    <x v="2"/>
    <x v="2"/>
    <x v="2"/>
    <m/>
    <m/>
    <m/>
    <m/>
    <m/>
    <m/>
    <m/>
    <m/>
    <m/>
    <m/>
    <m/>
    <m/>
    <m/>
    <m/>
    <m/>
    <m/>
    <m/>
    <m/>
    <m/>
    <m/>
    <m/>
    <m/>
    <m/>
    <m/>
    <m/>
    <m/>
    <m/>
    <m/>
    <m/>
    <m/>
    <m/>
    <m/>
    <m/>
    <m/>
    <m/>
    <m/>
    <m/>
    <m/>
    <m/>
    <m/>
    <m/>
    <m/>
    <m/>
    <m/>
    <m/>
    <m/>
    <m/>
    <m/>
    <m/>
    <m/>
    <m/>
    <m/>
    <m/>
  </r>
  <r>
    <n v="30"/>
    <x v="1"/>
    <s v="Travel_Rarely"/>
    <n v="1082"/>
    <x v="0"/>
    <n v="12"/>
    <n v="3"/>
    <s v="Technical Degree"/>
    <n v="1"/>
    <n v="533"/>
    <n v="2"/>
    <x v="0"/>
    <n v="83"/>
    <n v="3"/>
    <x v="0"/>
    <x v="0"/>
    <n v="3"/>
    <s v="Single"/>
    <n v="6577"/>
    <n v="19558"/>
    <n v="0"/>
    <s v="Y"/>
    <x v="1"/>
    <n v="11"/>
    <n v="3"/>
    <n v="2"/>
    <n v="80"/>
    <n v="0"/>
    <n v="6"/>
    <n v="6"/>
    <n v="3"/>
    <n v="5"/>
    <n v="4"/>
    <n v="4"/>
    <n v="4"/>
    <n v="0"/>
    <n v="0"/>
    <n v="0"/>
    <n v="0"/>
    <n v="1"/>
    <x v="0"/>
    <n v="0.2"/>
    <x v="2"/>
    <n v="0"/>
    <x v="1"/>
    <x v="1"/>
    <x v="0"/>
    <m/>
    <m/>
    <m/>
    <m/>
    <m/>
    <m/>
    <m/>
    <m/>
    <m/>
    <m/>
    <m/>
    <m/>
    <m/>
    <m/>
    <m/>
    <m/>
    <m/>
    <m/>
    <m/>
    <m/>
    <m/>
    <m/>
    <m/>
    <m/>
    <m/>
    <m/>
    <m/>
    <m/>
    <m/>
    <m/>
    <m/>
    <m/>
    <m/>
    <m/>
    <m/>
    <m/>
    <m/>
    <m/>
    <m/>
    <m/>
    <m/>
    <m/>
    <m/>
    <m/>
    <m/>
    <m/>
    <m/>
    <m/>
    <m/>
    <m/>
    <m/>
    <m/>
    <m/>
  </r>
  <r>
    <n v="41"/>
    <x v="1"/>
    <s v="Travel_Rarely"/>
    <n v="645"/>
    <x v="0"/>
    <n v="1"/>
    <n v="3"/>
    <s v="Marketing"/>
    <n v="1"/>
    <n v="534"/>
    <n v="2"/>
    <x v="1"/>
    <n v="49"/>
    <n v="4"/>
    <x v="2"/>
    <x v="0"/>
    <n v="1"/>
    <s v="Married"/>
    <n v="8392"/>
    <n v="19566"/>
    <n v="1"/>
    <s v="Y"/>
    <x v="1"/>
    <n v="16"/>
    <n v="3"/>
    <n v="3"/>
    <n v="80"/>
    <n v="1"/>
    <n v="10"/>
    <n v="2"/>
    <n v="3"/>
    <n v="10"/>
    <n v="7"/>
    <n v="0"/>
    <n v="7"/>
    <n v="0"/>
    <n v="1"/>
    <n v="0"/>
    <n v="0"/>
    <n v="1"/>
    <x v="0"/>
    <n v="0.45"/>
    <x v="0"/>
    <n v="0.2"/>
    <x v="1"/>
    <x v="0"/>
    <x v="2"/>
    <m/>
    <m/>
    <m/>
    <m/>
    <m/>
    <m/>
    <m/>
    <m/>
    <m/>
    <m/>
    <m/>
    <m/>
    <m/>
    <m/>
    <m/>
    <m/>
    <m/>
    <m/>
    <m/>
    <m/>
    <m/>
    <m/>
    <m/>
    <m/>
    <m/>
    <m/>
    <m/>
    <m/>
    <m/>
    <m/>
    <m/>
    <m/>
    <m/>
    <m/>
    <m/>
    <m/>
    <m/>
    <m/>
    <m/>
    <m/>
    <m/>
    <m/>
    <m/>
    <m/>
    <m/>
    <m/>
    <m/>
    <m/>
    <m/>
    <m/>
    <m/>
    <m/>
    <m/>
  </r>
  <r>
    <n v="28"/>
    <x v="1"/>
    <s v="Travel_Rarely"/>
    <n v="1300"/>
    <x v="1"/>
    <n v="17"/>
    <n v="2"/>
    <s v="Medical"/>
    <n v="1"/>
    <n v="536"/>
    <n v="3"/>
    <x v="1"/>
    <n v="79"/>
    <n v="3"/>
    <x v="0"/>
    <x v="2"/>
    <n v="1"/>
    <s v="Divorced"/>
    <n v="4558"/>
    <n v="13535"/>
    <n v="1"/>
    <s v="Y"/>
    <x v="1"/>
    <n v="12"/>
    <n v="3"/>
    <n v="4"/>
    <n v="80"/>
    <n v="1"/>
    <n v="10"/>
    <n v="2"/>
    <n v="3"/>
    <n v="10"/>
    <n v="0"/>
    <n v="1"/>
    <n v="8"/>
    <n v="0"/>
    <n v="1"/>
    <n v="0"/>
    <n v="1"/>
    <n v="0"/>
    <x v="0"/>
    <n v="0.4"/>
    <x v="0"/>
    <n v="0.2"/>
    <x v="1"/>
    <x v="0"/>
    <x v="0"/>
    <m/>
    <m/>
    <m/>
    <m/>
    <m/>
    <m/>
    <m/>
    <m/>
    <m/>
    <m/>
    <m/>
    <m/>
    <m/>
    <m/>
    <m/>
    <m/>
    <m/>
    <m/>
    <m/>
    <m/>
    <m/>
    <m/>
    <m/>
    <m/>
    <m/>
    <m/>
    <m/>
    <m/>
    <m/>
    <m/>
    <m/>
    <m/>
    <m/>
    <m/>
    <m/>
    <m/>
    <m/>
    <m/>
    <m/>
    <m/>
    <m/>
    <m/>
    <m/>
    <m/>
    <m/>
    <m/>
    <m/>
    <m/>
    <m/>
    <m/>
    <m/>
    <m/>
    <m/>
  </r>
  <r>
    <n v="25"/>
    <x v="0"/>
    <s v="Travel_Rarely"/>
    <n v="688"/>
    <x v="1"/>
    <n v="3"/>
    <n v="3"/>
    <s v="Medical"/>
    <n v="1"/>
    <n v="538"/>
    <n v="1"/>
    <x v="1"/>
    <n v="91"/>
    <n v="3"/>
    <x v="1"/>
    <x v="2"/>
    <n v="1"/>
    <s v="Married"/>
    <n v="4031"/>
    <n v="9396"/>
    <n v="5"/>
    <s v="Y"/>
    <x v="1"/>
    <n v="13"/>
    <n v="3"/>
    <n v="3"/>
    <n v="80"/>
    <n v="1"/>
    <n v="6"/>
    <n v="5"/>
    <n v="3"/>
    <n v="2"/>
    <n v="2"/>
    <n v="0"/>
    <n v="2"/>
    <n v="0"/>
    <n v="1"/>
    <n v="0"/>
    <n v="1"/>
    <n v="1"/>
    <x v="0"/>
    <n v="0.6"/>
    <x v="0"/>
    <n v="0.2"/>
    <x v="1"/>
    <x v="0"/>
    <x v="0"/>
    <m/>
    <m/>
    <m/>
    <m/>
    <m/>
    <m/>
    <m/>
    <m/>
    <m/>
    <m/>
    <m/>
    <m/>
    <m/>
    <m/>
    <m/>
    <m/>
    <m/>
    <m/>
    <m/>
    <m/>
    <m/>
    <m/>
    <m/>
    <m/>
    <m/>
    <m/>
    <m/>
    <m/>
    <m/>
    <m/>
    <m/>
    <m/>
    <m/>
    <m/>
    <m/>
    <m/>
    <m/>
    <m/>
    <m/>
    <m/>
    <m/>
    <m/>
    <m/>
    <m/>
    <m/>
    <m/>
    <m/>
    <m/>
    <m/>
    <m/>
    <m/>
    <m/>
    <m/>
  </r>
  <r>
    <n v="52"/>
    <x v="1"/>
    <s v="Travel_Rarely"/>
    <n v="319"/>
    <x v="1"/>
    <n v="3"/>
    <n v="3"/>
    <s v="Medical"/>
    <n v="1"/>
    <n v="543"/>
    <n v="4"/>
    <x v="1"/>
    <n v="39"/>
    <n v="2"/>
    <x v="2"/>
    <x v="3"/>
    <n v="3"/>
    <s v="Married"/>
    <n v="7969"/>
    <n v="19609"/>
    <n v="2"/>
    <s v="Y"/>
    <x v="0"/>
    <n v="14"/>
    <n v="3"/>
    <n v="3"/>
    <n v="80"/>
    <n v="0"/>
    <n v="28"/>
    <n v="4"/>
    <n v="3"/>
    <n v="5"/>
    <n v="4"/>
    <n v="0"/>
    <n v="4"/>
    <n v="1"/>
    <n v="0"/>
    <n v="0"/>
    <n v="0"/>
    <n v="0"/>
    <x v="0"/>
    <n v="0.15"/>
    <x v="1"/>
    <n v="0.4"/>
    <x v="2"/>
    <x v="0"/>
    <x v="0"/>
    <m/>
    <m/>
    <m/>
    <m/>
    <m/>
    <m/>
    <m/>
    <m/>
    <m/>
    <m/>
    <m/>
    <m/>
    <m/>
    <m/>
    <m/>
    <m/>
    <m/>
    <m/>
    <m/>
    <m/>
    <m/>
    <m/>
    <m/>
    <m/>
    <m/>
    <m/>
    <m/>
    <m/>
    <m/>
    <m/>
    <m/>
    <m/>
    <m/>
    <m/>
    <m/>
    <m/>
    <m/>
    <m/>
    <m/>
    <m/>
    <m/>
    <m/>
    <m/>
    <m/>
    <m/>
    <m/>
    <m/>
    <m/>
    <m/>
    <m/>
    <m/>
    <m/>
    <m/>
  </r>
  <r>
    <n v="45"/>
    <x v="1"/>
    <s v="Travel_Rarely"/>
    <n v="192"/>
    <x v="1"/>
    <n v="10"/>
    <n v="2"/>
    <s v="Life Sciences"/>
    <n v="1"/>
    <n v="544"/>
    <n v="1"/>
    <x v="1"/>
    <n v="69"/>
    <n v="3"/>
    <x v="1"/>
    <x v="1"/>
    <n v="4"/>
    <s v="Married"/>
    <n v="2654"/>
    <n v="9655"/>
    <n v="3"/>
    <s v="Y"/>
    <x v="1"/>
    <n v="21"/>
    <n v="4"/>
    <n v="4"/>
    <n v="80"/>
    <n v="2"/>
    <n v="8"/>
    <n v="3"/>
    <n v="2"/>
    <n v="2"/>
    <n v="2"/>
    <n v="0"/>
    <n v="2"/>
    <n v="0"/>
    <n v="0"/>
    <n v="1"/>
    <n v="1"/>
    <n v="1"/>
    <x v="0"/>
    <n v="0.55000000000000004"/>
    <x v="1"/>
    <n v="0.3"/>
    <x v="1"/>
    <x v="0"/>
    <x v="1"/>
    <m/>
    <m/>
    <m/>
    <m/>
    <m/>
    <m/>
    <m/>
    <m/>
    <m/>
    <m/>
    <m/>
    <m/>
    <m/>
    <m/>
    <m/>
    <m/>
    <m/>
    <m/>
    <m/>
    <m/>
    <m/>
    <m/>
    <m/>
    <m/>
    <m/>
    <m/>
    <m/>
    <m/>
    <m/>
    <m/>
    <m/>
    <m/>
    <m/>
    <m/>
    <m/>
    <m/>
    <m/>
    <m/>
    <m/>
    <m/>
    <m/>
    <m/>
    <m/>
    <m/>
    <m/>
    <m/>
    <m/>
    <m/>
    <m/>
    <m/>
    <m/>
    <m/>
    <m/>
  </r>
  <r>
    <n v="52"/>
    <x v="1"/>
    <s v="Travel_Rarely"/>
    <n v="1490"/>
    <x v="1"/>
    <n v="4"/>
    <n v="2"/>
    <s v="Life Sciences"/>
    <n v="1"/>
    <n v="546"/>
    <n v="4"/>
    <x v="0"/>
    <n v="30"/>
    <n v="3"/>
    <x v="3"/>
    <x v="5"/>
    <n v="4"/>
    <s v="Married"/>
    <n v="16555"/>
    <n v="10310"/>
    <n v="2"/>
    <s v="Y"/>
    <x v="1"/>
    <n v="13"/>
    <n v="3"/>
    <n v="4"/>
    <n v="80"/>
    <n v="0"/>
    <n v="31"/>
    <n v="2"/>
    <n v="1"/>
    <n v="5"/>
    <n v="2"/>
    <n v="1"/>
    <n v="4"/>
    <n v="0"/>
    <n v="0"/>
    <n v="1"/>
    <n v="0"/>
    <n v="0"/>
    <x v="0"/>
    <n v="0.2"/>
    <x v="1"/>
    <n v="0.3"/>
    <x v="1"/>
    <x v="0"/>
    <x v="2"/>
    <m/>
    <m/>
    <m/>
    <m/>
    <m/>
    <m/>
    <m/>
    <m/>
    <m/>
    <m/>
    <m/>
    <m/>
    <m/>
    <m/>
    <m/>
    <m/>
    <m/>
    <m/>
    <m/>
    <m/>
    <m/>
    <m/>
    <m/>
    <m/>
    <m/>
    <m/>
    <m/>
    <m/>
    <m/>
    <m/>
    <m/>
    <m/>
    <m/>
    <m/>
    <m/>
    <m/>
    <m/>
    <m/>
    <m/>
    <m/>
    <m/>
    <m/>
    <m/>
    <m/>
    <m/>
    <m/>
    <m/>
    <m/>
    <m/>
    <m/>
    <m/>
    <m/>
    <m/>
  </r>
  <r>
    <n v="42"/>
    <x v="1"/>
    <s v="Travel_Frequently"/>
    <n v="532"/>
    <x v="1"/>
    <n v="29"/>
    <n v="2"/>
    <s v="Life Sciences"/>
    <n v="1"/>
    <n v="547"/>
    <n v="1"/>
    <x v="0"/>
    <n v="92"/>
    <n v="3"/>
    <x v="0"/>
    <x v="1"/>
    <n v="3"/>
    <s v="Divorced"/>
    <n v="4556"/>
    <n v="12932"/>
    <n v="2"/>
    <s v="Y"/>
    <x v="1"/>
    <n v="11"/>
    <n v="3"/>
    <n v="2"/>
    <n v="80"/>
    <n v="1"/>
    <n v="19"/>
    <n v="3"/>
    <n v="3"/>
    <n v="5"/>
    <n v="4"/>
    <n v="0"/>
    <n v="2"/>
    <n v="0"/>
    <n v="0"/>
    <n v="0"/>
    <n v="1"/>
    <n v="1"/>
    <x v="0"/>
    <n v="0.35"/>
    <x v="0"/>
    <n v="0"/>
    <x v="1"/>
    <x v="0"/>
    <x v="0"/>
    <m/>
    <m/>
    <m/>
    <m/>
    <m/>
    <m/>
    <m/>
    <m/>
    <m/>
    <m/>
    <m/>
    <m/>
    <m/>
    <m/>
    <m/>
    <m/>
    <m/>
    <m/>
    <m/>
    <m/>
    <m/>
    <m/>
    <m/>
    <m/>
    <m/>
    <m/>
    <m/>
    <m/>
    <m/>
    <m/>
    <m/>
    <m/>
    <m/>
    <m/>
    <m/>
    <m/>
    <m/>
    <m/>
    <m/>
    <m/>
    <m/>
    <m/>
    <m/>
    <m/>
    <m/>
    <m/>
    <m/>
    <m/>
    <m/>
    <m/>
    <m/>
    <m/>
    <m/>
  </r>
  <r>
    <n v="30"/>
    <x v="1"/>
    <s v="Travel_Rarely"/>
    <n v="317"/>
    <x v="1"/>
    <n v="2"/>
    <n v="3"/>
    <s v="Life Sciences"/>
    <n v="1"/>
    <n v="548"/>
    <n v="3"/>
    <x v="0"/>
    <n v="43"/>
    <n v="1"/>
    <x v="0"/>
    <x v="3"/>
    <n v="4"/>
    <s v="Single"/>
    <n v="6091"/>
    <n v="24793"/>
    <n v="2"/>
    <s v="Y"/>
    <x v="1"/>
    <n v="20"/>
    <n v="4"/>
    <n v="3"/>
    <n v="80"/>
    <n v="0"/>
    <n v="11"/>
    <n v="2"/>
    <n v="3"/>
    <n v="5"/>
    <n v="4"/>
    <n v="0"/>
    <n v="2"/>
    <n v="0"/>
    <n v="0"/>
    <n v="0"/>
    <n v="1"/>
    <n v="0"/>
    <x v="0"/>
    <n v="0.15"/>
    <x v="2"/>
    <n v="0"/>
    <x v="1"/>
    <x v="0"/>
    <x v="0"/>
    <m/>
    <m/>
    <m/>
    <m/>
    <m/>
    <m/>
    <m/>
    <m/>
    <m/>
    <m/>
    <m/>
    <m/>
    <m/>
    <m/>
    <m/>
    <m/>
    <m/>
    <m/>
    <m/>
    <m/>
    <m/>
    <m/>
    <m/>
    <m/>
    <m/>
    <m/>
    <m/>
    <m/>
    <m/>
    <m/>
    <m/>
    <m/>
    <m/>
    <m/>
    <m/>
    <m/>
    <m/>
    <m/>
    <m/>
    <m/>
    <m/>
    <m/>
    <m/>
    <m/>
    <m/>
    <m/>
    <m/>
    <m/>
    <m/>
    <m/>
    <m/>
    <m/>
    <m/>
  </r>
  <r>
    <n v="60"/>
    <x v="1"/>
    <s v="Travel_Rarely"/>
    <n v="422"/>
    <x v="1"/>
    <n v="7"/>
    <n v="3"/>
    <s v="Life Sciences"/>
    <n v="1"/>
    <n v="549"/>
    <n v="1"/>
    <x v="0"/>
    <n v="41"/>
    <n v="3"/>
    <x v="4"/>
    <x v="5"/>
    <n v="1"/>
    <s v="Married"/>
    <n v="19566"/>
    <n v="3854"/>
    <n v="5"/>
    <s v="Y"/>
    <x v="1"/>
    <n v="11"/>
    <n v="3"/>
    <n v="4"/>
    <n v="80"/>
    <n v="0"/>
    <n v="33"/>
    <n v="5"/>
    <n v="1"/>
    <n v="29"/>
    <n v="8"/>
    <n v="11"/>
    <n v="10"/>
    <n v="0"/>
    <n v="1"/>
    <n v="1"/>
    <n v="0"/>
    <n v="1"/>
    <x v="1"/>
    <n v="0.7"/>
    <x v="1"/>
    <n v="0.6"/>
    <x v="2"/>
    <x v="2"/>
    <x v="2"/>
    <m/>
    <m/>
    <m/>
    <m/>
    <m/>
    <m/>
    <m/>
    <m/>
    <m/>
    <m/>
    <m/>
    <m/>
    <m/>
    <m/>
    <m/>
    <m/>
    <m/>
    <m/>
    <m/>
    <m/>
    <m/>
    <m/>
    <m/>
    <m/>
    <m/>
    <m/>
    <m/>
    <m/>
    <m/>
    <m/>
    <m/>
    <m/>
    <m/>
    <m/>
    <m/>
    <m/>
    <m/>
    <m/>
    <m/>
    <m/>
    <m/>
    <m/>
    <m/>
    <m/>
    <m/>
    <m/>
    <m/>
    <m/>
    <m/>
    <m/>
    <m/>
    <m/>
    <m/>
  </r>
  <r>
    <n v="46"/>
    <x v="1"/>
    <s v="Travel_Rarely"/>
    <n v="1485"/>
    <x v="1"/>
    <n v="18"/>
    <n v="3"/>
    <s v="Medical"/>
    <n v="1"/>
    <n v="550"/>
    <n v="3"/>
    <x v="0"/>
    <n v="87"/>
    <n v="3"/>
    <x v="0"/>
    <x v="3"/>
    <n v="3"/>
    <s v="Divorced"/>
    <n v="4810"/>
    <n v="26314"/>
    <n v="2"/>
    <s v="Y"/>
    <x v="1"/>
    <n v="14"/>
    <n v="3"/>
    <n v="3"/>
    <n v="80"/>
    <n v="1"/>
    <n v="19"/>
    <n v="5"/>
    <n v="2"/>
    <n v="10"/>
    <n v="7"/>
    <n v="0"/>
    <n v="8"/>
    <n v="0"/>
    <n v="0"/>
    <n v="1"/>
    <n v="1"/>
    <n v="0"/>
    <x v="0"/>
    <n v="0.35"/>
    <x v="1"/>
    <n v="0.3"/>
    <x v="1"/>
    <x v="0"/>
    <x v="0"/>
    <m/>
    <m/>
    <m/>
    <m/>
    <m/>
    <m/>
    <m/>
    <m/>
    <m/>
    <m/>
    <m/>
    <m/>
    <m/>
    <m/>
    <m/>
    <m/>
    <m/>
    <m/>
    <m/>
    <m/>
    <m/>
    <m/>
    <m/>
    <m/>
    <m/>
    <m/>
    <m/>
    <m/>
    <m/>
    <m/>
    <m/>
    <m/>
    <m/>
    <m/>
    <m/>
    <m/>
    <m/>
    <m/>
    <m/>
    <m/>
    <m/>
    <m/>
    <m/>
    <m/>
    <m/>
    <m/>
    <m/>
    <m/>
    <m/>
    <m/>
    <m/>
    <m/>
    <m/>
  </r>
  <r>
    <n v="42"/>
    <x v="1"/>
    <s v="Travel_Frequently"/>
    <n v="1368"/>
    <x v="1"/>
    <n v="28"/>
    <n v="4"/>
    <s v="Technical Degree"/>
    <n v="1"/>
    <n v="551"/>
    <n v="4"/>
    <x v="0"/>
    <n v="88"/>
    <n v="2"/>
    <x v="0"/>
    <x v="4"/>
    <n v="4"/>
    <s v="Married"/>
    <n v="4523"/>
    <n v="4386"/>
    <n v="0"/>
    <s v="Y"/>
    <x v="1"/>
    <n v="11"/>
    <n v="3"/>
    <n v="4"/>
    <n v="80"/>
    <n v="3"/>
    <n v="7"/>
    <n v="4"/>
    <n v="4"/>
    <n v="6"/>
    <n v="5"/>
    <n v="0"/>
    <n v="4"/>
    <n v="0"/>
    <n v="0"/>
    <n v="0"/>
    <n v="1"/>
    <n v="0"/>
    <x v="0"/>
    <n v="0.15"/>
    <x v="2"/>
    <n v="0"/>
    <x v="1"/>
    <x v="0"/>
    <x v="0"/>
    <m/>
    <m/>
    <m/>
    <m/>
    <m/>
    <m/>
    <m/>
    <m/>
    <m/>
    <m/>
    <m/>
    <m/>
    <m/>
    <m/>
    <m/>
    <m/>
    <m/>
    <m/>
    <m/>
    <m/>
    <m/>
    <m/>
    <m/>
    <m/>
    <m/>
    <m/>
    <m/>
    <m/>
    <m/>
    <m/>
    <m/>
    <m/>
    <m/>
    <m/>
    <m/>
    <m/>
    <m/>
    <m/>
    <m/>
    <m/>
    <m/>
    <m/>
    <m/>
    <m/>
    <m/>
    <m/>
    <m/>
    <m/>
    <m/>
    <m/>
    <m/>
    <m/>
    <m/>
  </r>
  <r>
    <n v="24"/>
    <x v="0"/>
    <s v="Travel_Rarely"/>
    <n v="1448"/>
    <x v="0"/>
    <n v="1"/>
    <n v="1"/>
    <s v="Technical Degree"/>
    <n v="1"/>
    <n v="554"/>
    <n v="1"/>
    <x v="0"/>
    <n v="62"/>
    <n v="3"/>
    <x v="1"/>
    <x v="6"/>
    <n v="2"/>
    <s v="Single"/>
    <n v="3202"/>
    <n v="21972"/>
    <n v="1"/>
    <s v="Y"/>
    <x v="0"/>
    <n v="16"/>
    <n v="3"/>
    <n v="2"/>
    <n v="80"/>
    <n v="0"/>
    <n v="6"/>
    <n v="4"/>
    <n v="3"/>
    <n v="5"/>
    <n v="3"/>
    <n v="1"/>
    <n v="4"/>
    <n v="1"/>
    <n v="1"/>
    <n v="0"/>
    <n v="1"/>
    <n v="1"/>
    <x v="0"/>
    <n v="0.75"/>
    <x v="0"/>
    <n v="0.6"/>
    <x v="2"/>
    <x v="0"/>
    <x v="1"/>
    <m/>
    <m/>
    <m/>
    <m/>
    <m/>
    <m/>
    <m/>
    <m/>
    <m/>
    <m/>
    <m/>
    <m/>
    <m/>
    <m/>
    <m/>
    <m/>
    <m/>
    <m/>
    <m/>
    <m/>
    <m/>
    <m/>
    <m/>
    <m/>
    <m/>
    <m/>
    <m/>
    <m/>
    <m/>
    <m/>
    <m/>
    <m/>
    <m/>
    <m/>
    <m/>
    <m/>
    <m/>
    <m/>
    <m/>
    <m/>
    <m/>
    <m/>
    <m/>
    <m/>
    <m/>
    <m/>
    <m/>
    <m/>
    <m/>
    <m/>
    <m/>
    <m/>
    <m/>
  </r>
  <r>
    <n v="34"/>
    <x v="0"/>
    <s v="Travel_Frequently"/>
    <n v="296"/>
    <x v="0"/>
    <n v="6"/>
    <n v="2"/>
    <s v="Marketing"/>
    <n v="1"/>
    <n v="555"/>
    <n v="4"/>
    <x v="0"/>
    <n v="33"/>
    <n v="1"/>
    <x v="1"/>
    <x v="6"/>
    <n v="3"/>
    <s v="Divorced"/>
    <n v="2351"/>
    <n v="12253"/>
    <n v="0"/>
    <s v="Y"/>
    <x v="1"/>
    <n v="16"/>
    <n v="3"/>
    <n v="4"/>
    <n v="80"/>
    <n v="1"/>
    <n v="3"/>
    <n v="3"/>
    <n v="2"/>
    <n v="2"/>
    <n v="2"/>
    <n v="1"/>
    <n v="0"/>
    <n v="0"/>
    <n v="0"/>
    <n v="1"/>
    <n v="1"/>
    <n v="0"/>
    <x v="0"/>
    <n v="0.35"/>
    <x v="0"/>
    <n v="0.3"/>
    <x v="1"/>
    <x v="0"/>
    <x v="1"/>
    <m/>
    <m/>
    <m/>
    <m/>
    <m/>
    <m/>
    <m/>
    <m/>
    <m/>
    <m/>
    <m/>
    <m/>
    <m/>
    <m/>
    <m/>
    <m/>
    <m/>
    <m/>
    <m/>
    <m/>
    <m/>
    <m/>
    <m/>
    <m/>
    <m/>
    <m/>
    <m/>
    <m/>
    <m/>
    <m/>
    <m/>
    <m/>
    <m/>
    <m/>
    <m/>
    <m/>
    <m/>
    <m/>
    <m/>
    <m/>
    <m/>
    <m/>
    <m/>
    <m/>
    <m/>
    <m/>
    <m/>
    <m/>
    <m/>
    <m/>
    <m/>
    <m/>
    <m/>
  </r>
  <r>
    <n v="38"/>
    <x v="1"/>
    <s v="Travel_Frequently"/>
    <n v="1490"/>
    <x v="1"/>
    <n v="2"/>
    <n v="2"/>
    <s v="Life Sciences"/>
    <n v="1"/>
    <n v="556"/>
    <n v="4"/>
    <x v="1"/>
    <n v="42"/>
    <n v="3"/>
    <x v="1"/>
    <x v="2"/>
    <n v="4"/>
    <s v="Married"/>
    <n v="1702"/>
    <n v="12106"/>
    <n v="1"/>
    <s v="Y"/>
    <x v="0"/>
    <n v="23"/>
    <n v="4"/>
    <n v="3"/>
    <n v="80"/>
    <n v="1"/>
    <n v="1"/>
    <n v="3"/>
    <n v="3"/>
    <n v="1"/>
    <n v="0"/>
    <n v="0"/>
    <n v="0"/>
    <n v="1"/>
    <n v="0"/>
    <n v="0"/>
    <n v="1"/>
    <n v="0"/>
    <x v="0"/>
    <n v="0.3"/>
    <x v="2"/>
    <n v="0.4"/>
    <x v="2"/>
    <x v="0"/>
    <x v="1"/>
    <m/>
    <m/>
    <m/>
    <m/>
    <m/>
    <m/>
    <m/>
    <m/>
    <m/>
    <m/>
    <m/>
    <m/>
    <m/>
    <m/>
    <m/>
    <m/>
    <m/>
    <m/>
    <m/>
    <m/>
    <m/>
    <m/>
    <m/>
    <m/>
    <m/>
    <m/>
    <m/>
    <m/>
    <m/>
    <m/>
    <m/>
    <m/>
    <m/>
    <m/>
    <m/>
    <m/>
    <m/>
    <m/>
    <m/>
    <m/>
    <m/>
    <m/>
    <m/>
    <m/>
    <m/>
    <m/>
    <m/>
    <m/>
    <m/>
    <m/>
    <m/>
    <m/>
    <m/>
  </r>
  <r>
    <n v="40"/>
    <x v="1"/>
    <s v="Travel_Rarely"/>
    <n v="1398"/>
    <x v="0"/>
    <n v="2"/>
    <n v="4"/>
    <s v="Life Sciences"/>
    <n v="1"/>
    <n v="558"/>
    <n v="3"/>
    <x v="0"/>
    <n v="79"/>
    <n v="3"/>
    <x v="4"/>
    <x v="5"/>
    <n v="3"/>
    <s v="Married"/>
    <n v="18041"/>
    <n v="13022"/>
    <n v="0"/>
    <s v="Y"/>
    <x v="1"/>
    <n v="14"/>
    <n v="3"/>
    <n v="4"/>
    <n v="80"/>
    <n v="0"/>
    <n v="21"/>
    <n v="2"/>
    <n v="3"/>
    <n v="20"/>
    <n v="15"/>
    <n v="1"/>
    <n v="12"/>
    <n v="0"/>
    <n v="0"/>
    <n v="0"/>
    <n v="0"/>
    <n v="0"/>
    <x v="0"/>
    <n v="0"/>
    <x v="2"/>
    <n v="0"/>
    <x v="1"/>
    <x v="0"/>
    <x v="2"/>
    <m/>
    <m/>
    <m/>
    <m/>
    <m/>
    <m/>
    <m/>
    <m/>
    <m/>
    <m/>
    <m/>
    <m/>
    <m/>
    <m/>
    <m/>
    <m/>
    <m/>
    <m/>
    <m/>
    <m/>
    <m/>
    <m/>
    <m/>
    <m/>
    <m/>
    <m/>
    <m/>
    <m/>
    <m/>
    <m/>
    <m/>
    <m/>
    <m/>
    <m/>
    <m/>
    <m/>
    <m/>
    <m/>
    <m/>
    <m/>
    <m/>
    <m/>
    <m/>
    <m/>
    <m/>
    <m/>
    <m/>
    <m/>
    <m/>
    <m/>
    <m/>
    <m/>
    <m/>
  </r>
  <r>
    <n v="26"/>
    <x v="1"/>
    <s v="Travel_Rarely"/>
    <n v="1349"/>
    <x v="1"/>
    <n v="23"/>
    <n v="3"/>
    <s v="Life Sciences"/>
    <n v="1"/>
    <n v="560"/>
    <n v="1"/>
    <x v="0"/>
    <n v="90"/>
    <n v="3"/>
    <x v="1"/>
    <x v="1"/>
    <n v="4"/>
    <s v="Divorced"/>
    <n v="2886"/>
    <n v="3032"/>
    <n v="1"/>
    <s v="Y"/>
    <x v="1"/>
    <n v="22"/>
    <n v="4"/>
    <n v="2"/>
    <n v="80"/>
    <n v="2"/>
    <n v="3"/>
    <n v="3"/>
    <n v="1"/>
    <n v="3"/>
    <n v="2"/>
    <n v="0"/>
    <n v="2"/>
    <n v="0"/>
    <n v="0"/>
    <n v="1"/>
    <n v="1"/>
    <n v="1"/>
    <x v="0"/>
    <n v="0.55000000000000004"/>
    <x v="0"/>
    <n v="0.3"/>
    <x v="1"/>
    <x v="0"/>
    <x v="1"/>
    <m/>
    <m/>
    <m/>
    <m/>
    <m/>
    <m/>
    <m/>
    <m/>
    <m/>
    <m/>
    <m/>
    <m/>
    <m/>
    <m/>
    <m/>
    <m/>
    <m/>
    <m/>
    <m/>
    <m/>
    <m/>
    <m/>
    <m/>
    <m/>
    <m/>
    <m/>
    <m/>
    <m/>
    <m/>
    <m/>
    <m/>
    <m/>
    <m/>
    <m/>
    <m/>
    <m/>
    <m/>
    <m/>
    <m/>
    <m/>
    <m/>
    <m/>
    <m/>
    <m/>
    <m/>
    <m/>
    <m/>
    <m/>
    <m/>
    <m/>
    <m/>
    <m/>
    <m/>
  </r>
  <r>
    <n v="30"/>
    <x v="1"/>
    <s v="Non-Travel"/>
    <n v="1400"/>
    <x v="1"/>
    <n v="3"/>
    <n v="3"/>
    <s v="Life Sciences"/>
    <n v="1"/>
    <n v="562"/>
    <n v="3"/>
    <x v="1"/>
    <n v="53"/>
    <n v="3"/>
    <x v="1"/>
    <x v="2"/>
    <n v="4"/>
    <s v="Married"/>
    <n v="2097"/>
    <n v="16734"/>
    <n v="4"/>
    <s v="Y"/>
    <x v="1"/>
    <n v="15"/>
    <n v="3"/>
    <n v="3"/>
    <n v="80"/>
    <n v="1"/>
    <n v="9"/>
    <n v="3"/>
    <n v="1"/>
    <n v="5"/>
    <n v="3"/>
    <n v="1"/>
    <n v="4"/>
    <n v="0"/>
    <n v="0"/>
    <n v="1"/>
    <n v="1"/>
    <n v="0"/>
    <x v="0"/>
    <n v="0.35"/>
    <x v="0"/>
    <n v="0.3"/>
    <x v="1"/>
    <x v="0"/>
    <x v="1"/>
    <m/>
    <m/>
    <m/>
    <m/>
    <m/>
    <m/>
    <m/>
    <m/>
    <m/>
    <m/>
    <m/>
    <m/>
    <m/>
    <m/>
    <m/>
    <m/>
    <m/>
    <m/>
    <m/>
    <m/>
    <m/>
    <m/>
    <m/>
    <m/>
    <m/>
    <m/>
    <m/>
    <m/>
    <m/>
    <m/>
    <m/>
    <m/>
    <m/>
    <m/>
    <m/>
    <m/>
    <m/>
    <m/>
    <m/>
    <m/>
    <m/>
    <m/>
    <m/>
    <m/>
    <m/>
    <m/>
    <m/>
    <m/>
    <m/>
    <m/>
    <m/>
    <m/>
    <m/>
  </r>
  <r>
    <n v="29"/>
    <x v="1"/>
    <s v="Travel_Rarely"/>
    <n v="986"/>
    <x v="1"/>
    <n v="3"/>
    <n v="4"/>
    <s v="Medical"/>
    <n v="1"/>
    <n v="564"/>
    <n v="2"/>
    <x v="1"/>
    <n v="93"/>
    <n v="2"/>
    <x v="2"/>
    <x v="7"/>
    <n v="3"/>
    <s v="Married"/>
    <n v="11935"/>
    <n v="21526"/>
    <n v="1"/>
    <s v="Y"/>
    <x v="1"/>
    <n v="18"/>
    <n v="3"/>
    <n v="3"/>
    <n v="80"/>
    <n v="0"/>
    <n v="10"/>
    <n v="2"/>
    <n v="3"/>
    <n v="10"/>
    <n v="2"/>
    <n v="0"/>
    <n v="7"/>
    <n v="0"/>
    <n v="0"/>
    <n v="0"/>
    <n v="0"/>
    <n v="1"/>
    <x v="0"/>
    <n v="0.2"/>
    <x v="2"/>
    <n v="0"/>
    <x v="1"/>
    <x v="0"/>
    <x v="2"/>
    <m/>
    <m/>
    <m/>
    <m/>
    <m/>
    <m/>
    <m/>
    <m/>
    <m/>
    <m/>
    <m/>
    <m/>
    <m/>
    <m/>
    <m/>
    <m/>
    <m/>
    <m/>
    <m/>
    <m/>
    <m/>
    <m/>
    <m/>
    <m/>
    <m/>
    <m/>
    <m/>
    <m/>
    <m/>
    <m/>
    <m/>
    <m/>
    <m/>
    <m/>
    <m/>
    <m/>
    <m/>
    <m/>
    <m/>
    <m/>
    <m/>
    <m/>
    <m/>
    <m/>
    <m/>
    <m/>
    <m/>
    <m/>
    <m/>
    <m/>
    <m/>
    <m/>
    <m/>
  </r>
  <r>
    <n v="29"/>
    <x v="0"/>
    <s v="Travel_Rarely"/>
    <n v="408"/>
    <x v="1"/>
    <n v="25"/>
    <n v="5"/>
    <s v="Technical Degree"/>
    <n v="1"/>
    <n v="565"/>
    <n v="3"/>
    <x v="0"/>
    <n v="71"/>
    <n v="2"/>
    <x v="1"/>
    <x v="1"/>
    <n v="2"/>
    <s v="Married"/>
    <n v="2546"/>
    <n v="18300"/>
    <n v="5"/>
    <s v="Y"/>
    <x v="1"/>
    <n v="16"/>
    <n v="3"/>
    <n v="2"/>
    <n v="80"/>
    <n v="0"/>
    <n v="6"/>
    <n v="2"/>
    <n v="4"/>
    <n v="2"/>
    <n v="2"/>
    <n v="1"/>
    <n v="1"/>
    <n v="0"/>
    <n v="1"/>
    <n v="0"/>
    <n v="1"/>
    <n v="0"/>
    <x v="0"/>
    <n v="0.4"/>
    <x v="0"/>
    <n v="0.2"/>
    <x v="1"/>
    <x v="0"/>
    <x v="1"/>
    <m/>
    <m/>
    <m/>
    <m/>
    <m/>
    <m/>
    <m/>
    <m/>
    <m/>
    <m/>
    <m/>
    <m/>
    <m/>
    <m/>
    <m/>
    <m/>
    <m/>
    <m/>
    <m/>
    <m/>
    <m/>
    <m/>
    <m/>
    <m/>
    <m/>
    <m/>
    <m/>
    <m/>
    <m/>
    <m/>
    <m/>
    <m/>
    <m/>
    <m/>
    <m/>
    <m/>
    <m/>
    <m/>
    <m/>
    <m/>
    <m/>
    <m/>
    <m/>
    <m/>
    <m/>
    <m/>
    <m/>
    <m/>
    <m/>
    <m/>
    <m/>
    <m/>
    <m/>
  </r>
  <r>
    <n v="19"/>
    <x v="0"/>
    <s v="Travel_Rarely"/>
    <n v="489"/>
    <x v="2"/>
    <n v="2"/>
    <n v="2"/>
    <s v="Technical Degree"/>
    <n v="1"/>
    <n v="566"/>
    <n v="1"/>
    <x v="1"/>
    <n v="52"/>
    <n v="2"/>
    <x v="1"/>
    <x v="8"/>
    <n v="4"/>
    <s v="Single"/>
    <n v="2564"/>
    <n v="18437"/>
    <n v="1"/>
    <s v="Y"/>
    <x v="1"/>
    <n v="12"/>
    <n v="3"/>
    <n v="3"/>
    <n v="80"/>
    <n v="0"/>
    <n v="1"/>
    <n v="3"/>
    <n v="4"/>
    <n v="1"/>
    <n v="0"/>
    <n v="0"/>
    <n v="0"/>
    <n v="0"/>
    <n v="0"/>
    <n v="0"/>
    <n v="1"/>
    <n v="1"/>
    <x v="0"/>
    <n v="0.35"/>
    <x v="0"/>
    <n v="0"/>
    <x v="1"/>
    <x v="0"/>
    <x v="1"/>
    <m/>
    <m/>
    <m/>
    <m/>
    <m/>
    <m/>
    <m/>
    <m/>
    <m/>
    <m/>
    <m/>
    <m/>
    <m/>
    <m/>
    <m/>
    <m/>
    <m/>
    <m/>
    <m/>
    <m/>
    <m/>
    <m/>
    <m/>
    <m/>
    <m/>
    <m/>
    <m/>
    <m/>
    <m/>
    <m/>
    <m/>
    <m/>
    <m/>
    <m/>
    <m/>
    <m/>
    <m/>
    <m/>
    <m/>
    <m/>
    <m/>
    <m/>
    <m/>
    <m/>
    <m/>
    <m/>
    <m/>
    <m/>
    <m/>
    <m/>
    <m/>
    <m/>
    <m/>
  </r>
  <r>
    <n v="30"/>
    <x v="1"/>
    <s v="Non-Travel"/>
    <n v="1398"/>
    <x v="0"/>
    <n v="22"/>
    <n v="4"/>
    <s v="Other"/>
    <n v="1"/>
    <n v="567"/>
    <n v="3"/>
    <x v="0"/>
    <n v="69"/>
    <n v="3"/>
    <x v="2"/>
    <x v="0"/>
    <n v="1"/>
    <s v="Married"/>
    <n v="8412"/>
    <n v="2890"/>
    <n v="0"/>
    <s v="Y"/>
    <x v="1"/>
    <n v="11"/>
    <n v="3"/>
    <n v="3"/>
    <n v="80"/>
    <n v="0"/>
    <n v="10"/>
    <n v="3"/>
    <n v="3"/>
    <n v="9"/>
    <n v="8"/>
    <n v="7"/>
    <n v="8"/>
    <n v="0"/>
    <n v="1"/>
    <n v="0"/>
    <n v="0"/>
    <n v="0"/>
    <x v="1"/>
    <n v="0.3"/>
    <x v="2"/>
    <n v="0.3"/>
    <x v="1"/>
    <x v="2"/>
    <x v="2"/>
    <m/>
    <m/>
    <m/>
    <m/>
    <m/>
    <m/>
    <m/>
    <m/>
    <m/>
    <m/>
    <m/>
    <m/>
    <m/>
    <m/>
    <m/>
    <m/>
    <m/>
    <m/>
    <m/>
    <m/>
    <m/>
    <m/>
    <m/>
    <m/>
    <m/>
    <m/>
    <m/>
    <m/>
    <m/>
    <m/>
    <m/>
    <m/>
    <m/>
    <m/>
    <m/>
    <m/>
    <m/>
    <m/>
    <m/>
    <m/>
    <m/>
    <m/>
    <m/>
    <m/>
    <m/>
    <m/>
    <m/>
    <m/>
    <m/>
    <m/>
    <m/>
    <m/>
    <m/>
  </r>
  <r>
    <n v="57"/>
    <x v="1"/>
    <s v="Travel_Rarely"/>
    <n v="210"/>
    <x v="0"/>
    <n v="29"/>
    <n v="3"/>
    <s v="Marketing"/>
    <n v="1"/>
    <n v="568"/>
    <n v="1"/>
    <x v="1"/>
    <n v="56"/>
    <n v="2"/>
    <x v="3"/>
    <x v="5"/>
    <n v="4"/>
    <s v="Divorced"/>
    <n v="14118"/>
    <n v="22102"/>
    <n v="3"/>
    <s v="Y"/>
    <x v="1"/>
    <n v="12"/>
    <n v="3"/>
    <n v="3"/>
    <n v="80"/>
    <n v="1"/>
    <n v="32"/>
    <n v="3"/>
    <n v="2"/>
    <n v="1"/>
    <n v="0"/>
    <n v="0"/>
    <n v="0"/>
    <n v="0"/>
    <n v="0"/>
    <n v="1"/>
    <n v="0"/>
    <n v="1"/>
    <x v="0"/>
    <n v="0.4"/>
    <x v="1"/>
    <n v="0.3"/>
    <x v="1"/>
    <x v="0"/>
    <x v="2"/>
    <m/>
    <m/>
    <m/>
    <m/>
    <m/>
    <m/>
    <m/>
    <m/>
    <m/>
    <m/>
    <m/>
    <m/>
    <m/>
    <m/>
    <m/>
    <m/>
    <m/>
    <m/>
    <m/>
    <m/>
    <m/>
    <m/>
    <m/>
    <m/>
    <m/>
    <m/>
    <m/>
    <m/>
    <m/>
    <m/>
    <m/>
    <m/>
    <m/>
    <m/>
    <m/>
    <m/>
    <m/>
    <m/>
    <m/>
    <m/>
    <m/>
    <m/>
    <m/>
    <m/>
    <m/>
    <m/>
    <m/>
    <m/>
    <m/>
    <m/>
    <m/>
    <m/>
    <m/>
  </r>
  <r>
    <n v="50"/>
    <x v="1"/>
    <s v="Travel_Rarely"/>
    <n v="1099"/>
    <x v="1"/>
    <n v="29"/>
    <n v="4"/>
    <s v="Life Sciences"/>
    <n v="1"/>
    <n v="569"/>
    <n v="2"/>
    <x v="1"/>
    <n v="88"/>
    <n v="2"/>
    <x v="3"/>
    <x v="5"/>
    <n v="3"/>
    <s v="Married"/>
    <n v="17046"/>
    <n v="9314"/>
    <n v="0"/>
    <s v="Y"/>
    <x v="1"/>
    <n v="15"/>
    <n v="3"/>
    <n v="2"/>
    <n v="80"/>
    <n v="1"/>
    <n v="28"/>
    <n v="2"/>
    <n v="3"/>
    <n v="27"/>
    <n v="10"/>
    <n v="15"/>
    <n v="7"/>
    <n v="0"/>
    <n v="0"/>
    <n v="0"/>
    <n v="0"/>
    <n v="1"/>
    <x v="1"/>
    <n v="0.25"/>
    <x v="1"/>
    <n v="0.1"/>
    <x v="1"/>
    <x v="2"/>
    <x v="2"/>
    <m/>
    <m/>
    <m/>
    <m/>
    <m/>
    <m/>
    <m/>
    <m/>
    <m/>
    <m/>
    <m/>
    <m/>
    <m/>
    <m/>
    <m/>
    <m/>
    <m/>
    <m/>
    <m/>
    <m/>
    <m/>
    <m/>
    <m/>
    <m/>
    <m/>
    <m/>
    <m/>
    <m/>
    <m/>
    <m/>
    <m/>
    <m/>
    <m/>
    <m/>
    <m/>
    <m/>
    <m/>
    <m/>
    <m/>
    <m/>
    <m/>
    <m/>
    <m/>
    <m/>
    <m/>
    <m/>
    <m/>
    <m/>
    <m/>
    <m/>
    <m/>
    <m/>
    <m/>
  </r>
  <r>
    <n v="30"/>
    <x v="1"/>
    <s v="Non-Travel"/>
    <n v="1116"/>
    <x v="1"/>
    <n v="2"/>
    <n v="3"/>
    <s v="Medical"/>
    <n v="1"/>
    <n v="571"/>
    <n v="3"/>
    <x v="0"/>
    <n v="49"/>
    <n v="3"/>
    <x v="1"/>
    <x v="2"/>
    <n v="4"/>
    <s v="Single"/>
    <n v="2564"/>
    <n v="7181"/>
    <n v="0"/>
    <s v="Y"/>
    <x v="1"/>
    <n v="14"/>
    <n v="3"/>
    <n v="3"/>
    <n v="80"/>
    <n v="0"/>
    <n v="12"/>
    <n v="2"/>
    <n v="2"/>
    <n v="11"/>
    <n v="7"/>
    <n v="6"/>
    <n v="7"/>
    <n v="0"/>
    <n v="0"/>
    <n v="1"/>
    <n v="1"/>
    <n v="0"/>
    <x v="1"/>
    <n v="0.4"/>
    <x v="0"/>
    <n v="0.4"/>
    <x v="2"/>
    <x v="2"/>
    <x v="1"/>
    <m/>
    <m/>
    <m/>
    <m/>
    <m/>
    <m/>
    <m/>
    <m/>
    <m/>
    <m/>
    <m/>
    <m/>
    <m/>
    <m/>
    <m/>
    <m/>
    <m/>
    <m/>
    <m/>
    <m/>
    <m/>
    <m/>
    <m/>
    <m/>
    <m/>
    <m/>
    <m/>
    <m/>
    <m/>
    <m/>
    <m/>
    <m/>
    <m/>
    <m/>
    <m/>
    <m/>
    <m/>
    <m/>
    <m/>
    <m/>
    <m/>
    <m/>
    <m/>
    <m/>
    <m/>
    <m/>
    <m/>
    <m/>
    <m/>
    <m/>
    <m/>
    <m/>
    <m/>
  </r>
  <r>
    <n v="60"/>
    <x v="1"/>
    <s v="Travel_Frequently"/>
    <n v="1499"/>
    <x v="0"/>
    <n v="28"/>
    <n v="3"/>
    <s v="Marketing"/>
    <n v="1"/>
    <n v="573"/>
    <n v="3"/>
    <x v="0"/>
    <n v="80"/>
    <n v="2"/>
    <x v="2"/>
    <x v="0"/>
    <n v="1"/>
    <s v="Married"/>
    <n v="10266"/>
    <n v="2845"/>
    <n v="4"/>
    <s v="Y"/>
    <x v="1"/>
    <n v="19"/>
    <n v="3"/>
    <n v="4"/>
    <n v="80"/>
    <n v="0"/>
    <n v="22"/>
    <n v="5"/>
    <n v="4"/>
    <n v="18"/>
    <n v="13"/>
    <n v="13"/>
    <n v="11"/>
    <n v="0"/>
    <n v="1"/>
    <n v="0"/>
    <n v="0"/>
    <n v="0"/>
    <x v="1"/>
    <n v="0.3"/>
    <x v="1"/>
    <n v="0.3"/>
    <x v="1"/>
    <x v="2"/>
    <x v="2"/>
    <m/>
    <m/>
    <m/>
    <m/>
    <m/>
    <m/>
    <m/>
    <m/>
    <m/>
    <m/>
    <m/>
    <m/>
    <m/>
    <m/>
    <m/>
    <m/>
    <m/>
    <m/>
    <m/>
    <m/>
    <m/>
    <m/>
    <m/>
    <m/>
    <m/>
    <m/>
    <m/>
    <m/>
    <m/>
    <m/>
    <m/>
    <m/>
    <m/>
    <m/>
    <m/>
    <m/>
    <m/>
    <m/>
    <m/>
    <m/>
    <m/>
    <m/>
    <m/>
    <m/>
    <m/>
    <m/>
    <m/>
    <m/>
    <m/>
    <m/>
    <m/>
    <m/>
    <m/>
  </r>
  <r>
    <n v="47"/>
    <x v="1"/>
    <s v="Travel_Rarely"/>
    <n v="983"/>
    <x v="1"/>
    <n v="2"/>
    <n v="2"/>
    <s v="Medical"/>
    <n v="1"/>
    <n v="574"/>
    <n v="1"/>
    <x v="0"/>
    <n v="65"/>
    <n v="3"/>
    <x v="0"/>
    <x v="3"/>
    <n v="4"/>
    <s v="Divorced"/>
    <n v="5070"/>
    <n v="7389"/>
    <n v="5"/>
    <s v="Y"/>
    <x v="1"/>
    <n v="13"/>
    <n v="3"/>
    <n v="3"/>
    <n v="80"/>
    <n v="3"/>
    <n v="20"/>
    <n v="2"/>
    <n v="3"/>
    <n v="5"/>
    <n v="0"/>
    <n v="0"/>
    <n v="4"/>
    <n v="0"/>
    <n v="0"/>
    <n v="0"/>
    <n v="1"/>
    <n v="1"/>
    <x v="0"/>
    <n v="0.35"/>
    <x v="1"/>
    <n v="0"/>
    <x v="1"/>
    <x v="0"/>
    <x v="0"/>
    <m/>
    <m/>
    <m/>
    <m/>
    <m/>
    <m/>
    <m/>
    <m/>
    <m/>
    <m/>
    <m/>
    <m/>
    <m/>
    <m/>
    <m/>
    <m/>
    <m/>
    <m/>
    <m/>
    <m/>
    <m/>
    <m/>
    <m/>
    <m/>
    <m/>
    <m/>
    <m/>
    <m/>
    <m/>
    <m/>
    <m/>
    <m/>
    <m/>
    <m/>
    <m/>
    <m/>
    <m/>
    <m/>
    <m/>
    <m/>
    <m/>
    <m/>
    <m/>
    <m/>
    <m/>
    <m/>
    <m/>
    <m/>
    <m/>
    <m/>
    <m/>
    <m/>
    <m/>
  </r>
  <r>
    <n v="46"/>
    <x v="1"/>
    <s v="Travel_Rarely"/>
    <n v="1009"/>
    <x v="1"/>
    <n v="2"/>
    <n v="3"/>
    <s v="Life Sciences"/>
    <n v="1"/>
    <n v="575"/>
    <n v="1"/>
    <x v="1"/>
    <n v="51"/>
    <n v="3"/>
    <x v="3"/>
    <x v="7"/>
    <n v="3"/>
    <s v="Married"/>
    <n v="17861"/>
    <n v="2288"/>
    <n v="6"/>
    <s v="Y"/>
    <x v="1"/>
    <n v="13"/>
    <n v="3"/>
    <n v="3"/>
    <n v="80"/>
    <n v="0"/>
    <n v="26"/>
    <n v="2"/>
    <n v="1"/>
    <n v="3"/>
    <n v="2"/>
    <n v="0"/>
    <n v="1"/>
    <n v="0"/>
    <n v="0"/>
    <n v="1"/>
    <n v="0"/>
    <n v="1"/>
    <x v="0"/>
    <n v="0.4"/>
    <x v="1"/>
    <n v="0.3"/>
    <x v="1"/>
    <x v="0"/>
    <x v="2"/>
    <m/>
    <m/>
    <m/>
    <m/>
    <m/>
    <m/>
    <m/>
    <m/>
    <m/>
    <m/>
    <m/>
    <m/>
    <m/>
    <m/>
    <m/>
    <m/>
    <m/>
    <m/>
    <m/>
    <m/>
    <m/>
    <m/>
    <m/>
    <m/>
    <m/>
    <m/>
    <m/>
    <m/>
    <m/>
    <m/>
    <m/>
    <m/>
    <m/>
    <m/>
    <m/>
    <m/>
    <m/>
    <m/>
    <m/>
    <m/>
    <m/>
    <m/>
    <m/>
    <m/>
    <m/>
    <m/>
    <m/>
    <m/>
    <m/>
    <m/>
    <m/>
    <m/>
    <m/>
  </r>
  <r>
    <n v="35"/>
    <x v="1"/>
    <s v="Travel_Rarely"/>
    <n v="144"/>
    <x v="1"/>
    <n v="22"/>
    <n v="3"/>
    <s v="Life Sciences"/>
    <n v="1"/>
    <n v="577"/>
    <n v="4"/>
    <x v="1"/>
    <n v="46"/>
    <n v="1"/>
    <x v="1"/>
    <x v="2"/>
    <n v="3"/>
    <s v="Single"/>
    <n v="4230"/>
    <n v="19225"/>
    <n v="0"/>
    <s v="Y"/>
    <x v="1"/>
    <n v="15"/>
    <n v="3"/>
    <n v="3"/>
    <n v="80"/>
    <n v="0"/>
    <n v="6"/>
    <n v="2"/>
    <n v="3"/>
    <n v="5"/>
    <n v="4"/>
    <n v="4"/>
    <n v="3"/>
    <n v="0"/>
    <n v="0"/>
    <n v="0"/>
    <n v="1"/>
    <n v="0"/>
    <x v="0"/>
    <n v="0.15"/>
    <x v="2"/>
    <n v="0"/>
    <x v="1"/>
    <x v="1"/>
    <x v="0"/>
    <m/>
    <m/>
    <m/>
    <m/>
    <m/>
    <m/>
    <m/>
    <m/>
    <m/>
    <m/>
    <m/>
    <m/>
    <m/>
    <m/>
    <m/>
    <m/>
    <m/>
    <m/>
    <m/>
    <m/>
    <m/>
    <m/>
    <m/>
    <m/>
    <m/>
    <m/>
    <m/>
    <m/>
    <m/>
    <m/>
    <m/>
    <m/>
    <m/>
    <m/>
    <m/>
    <m/>
    <m/>
    <m/>
    <m/>
    <m/>
    <m/>
    <m/>
    <m/>
    <m/>
    <m/>
    <m/>
    <m/>
    <m/>
    <m/>
    <m/>
    <m/>
    <m/>
    <m/>
  </r>
  <r>
    <n v="54"/>
    <x v="1"/>
    <s v="Travel_Rarely"/>
    <n v="548"/>
    <x v="1"/>
    <n v="8"/>
    <n v="4"/>
    <s v="Life Sciences"/>
    <n v="1"/>
    <n v="578"/>
    <n v="3"/>
    <x v="0"/>
    <n v="42"/>
    <n v="3"/>
    <x v="0"/>
    <x v="2"/>
    <n v="3"/>
    <s v="Single"/>
    <n v="3780"/>
    <n v="23428"/>
    <n v="7"/>
    <s v="Y"/>
    <x v="1"/>
    <n v="11"/>
    <n v="3"/>
    <n v="3"/>
    <n v="80"/>
    <n v="0"/>
    <n v="19"/>
    <n v="3"/>
    <n v="3"/>
    <n v="1"/>
    <n v="0"/>
    <n v="0"/>
    <n v="0"/>
    <n v="0"/>
    <n v="0"/>
    <n v="0"/>
    <n v="1"/>
    <n v="0"/>
    <x v="0"/>
    <n v="0.15"/>
    <x v="1"/>
    <n v="0"/>
    <x v="1"/>
    <x v="0"/>
    <x v="1"/>
    <m/>
    <m/>
    <m/>
    <m/>
    <m/>
    <m/>
    <m/>
    <m/>
    <m/>
    <m/>
    <m/>
    <m/>
    <m/>
    <m/>
    <m/>
    <m/>
    <m/>
    <m/>
    <m/>
    <m/>
    <m/>
    <m/>
    <m/>
    <m/>
    <m/>
    <m/>
    <m/>
    <m/>
    <m/>
    <m/>
    <m/>
    <m/>
    <m/>
    <m/>
    <m/>
    <m/>
    <m/>
    <m/>
    <m/>
    <m/>
    <m/>
    <m/>
    <m/>
    <m/>
    <m/>
    <m/>
    <m/>
    <m/>
    <m/>
    <m/>
    <m/>
    <m/>
    <m/>
  </r>
  <r>
    <n v="34"/>
    <x v="1"/>
    <s v="Travel_Rarely"/>
    <n v="1303"/>
    <x v="1"/>
    <n v="2"/>
    <n v="4"/>
    <s v="Life Sciences"/>
    <n v="1"/>
    <n v="579"/>
    <n v="4"/>
    <x v="1"/>
    <n v="62"/>
    <n v="2"/>
    <x v="1"/>
    <x v="1"/>
    <n v="3"/>
    <s v="Divorced"/>
    <n v="2768"/>
    <n v="8416"/>
    <n v="3"/>
    <s v="Y"/>
    <x v="1"/>
    <n v="12"/>
    <n v="3"/>
    <n v="3"/>
    <n v="80"/>
    <n v="1"/>
    <n v="14"/>
    <n v="3"/>
    <n v="3"/>
    <n v="7"/>
    <n v="3"/>
    <n v="5"/>
    <n v="7"/>
    <n v="0"/>
    <n v="0"/>
    <n v="0"/>
    <n v="1"/>
    <n v="0"/>
    <x v="1"/>
    <n v="0.2"/>
    <x v="2"/>
    <n v="0.1"/>
    <x v="1"/>
    <x v="2"/>
    <x v="1"/>
    <m/>
    <m/>
    <m/>
    <m/>
    <m/>
    <m/>
    <m/>
    <m/>
    <m/>
    <m/>
    <m/>
    <m/>
    <m/>
    <m/>
    <m/>
    <m/>
    <m/>
    <m/>
    <m/>
    <m/>
    <m/>
    <m/>
    <m/>
    <m/>
    <m/>
    <m/>
    <m/>
    <m/>
    <m/>
    <m/>
    <m/>
    <m/>
    <m/>
    <m/>
    <m/>
    <m/>
    <m/>
    <m/>
    <m/>
    <m/>
    <m/>
    <m/>
    <m/>
    <m/>
    <m/>
    <m/>
    <m/>
    <m/>
    <m/>
    <m/>
    <m/>
    <m/>
    <m/>
  </r>
  <r>
    <n v="46"/>
    <x v="1"/>
    <s v="Travel_Rarely"/>
    <n v="1125"/>
    <x v="0"/>
    <n v="10"/>
    <n v="3"/>
    <s v="Marketing"/>
    <n v="1"/>
    <n v="580"/>
    <n v="3"/>
    <x v="0"/>
    <n v="94"/>
    <n v="2"/>
    <x v="2"/>
    <x v="0"/>
    <n v="4"/>
    <s v="Married"/>
    <n v="9071"/>
    <n v="11563"/>
    <n v="2"/>
    <s v="Y"/>
    <x v="0"/>
    <n v="19"/>
    <n v="3"/>
    <n v="3"/>
    <n v="80"/>
    <n v="1"/>
    <n v="15"/>
    <n v="3"/>
    <n v="3"/>
    <n v="3"/>
    <n v="2"/>
    <n v="1"/>
    <n v="2"/>
    <n v="1"/>
    <n v="0"/>
    <n v="0"/>
    <n v="0"/>
    <n v="0"/>
    <x v="0"/>
    <n v="0.15"/>
    <x v="1"/>
    <n v="0.4"/>
    <x v="2"/>
    <x v="0"/>
    <x v="2"/>
    <m/>
    <m/>
    <m/>
    <m/>
    <m/>
    <m/>
    <m/>
    <m/>
    <m/>
    <m/>
    <m/>
    <m/>
    <m/>
    <m/>
    <m/>
    <m/>
    <m/>
    <m/>
    <m/>
    <m/>
    <m/>
    <m/>
    <m/>
    <m/>
    <m/>
    <m/>
    <m/>
    <m/>
    <m/>
    <m/>
    <m/>
    <m/>
    <m/>
    <m/>
    <m/>
    <m/>
    <m/>
    <m/>
    <m/>
    <m/>
    <m/>
    <m/>
    <m/>
    <m/>
    <m/>
    <m/>
    <m/>
    <m/>
    <m/>
    <m/>
    <m/>
    <m/>
    <m/>
  </r>
  <r>
    <n v="31"/>
    <x v="1"/>
    <s v="Travel_Rarely"/>
    <n v="1274"/>
    <x v="1"/>
    <n v="9"/>
    <n v="1"/>
    <s v="Life Sciences"/>
    <n v="1"/>
    <n v="581"/>
    <n v="3"/>
    <x v="1"/>
    <n v="33"/>
    <n v="3"/>
    <x v="2"/>
    <x v="3"/>
    <n v="2"/>
    <s v="Divorced"/>
    <n v="10648"/>
    <n v="14394"/>
    <n v="1"/>
    <s v="Y"/>
    <x v="1"/>
    <n v="25"/>
    <n v="4"/>
    <n v="4"/>
    <n v="80"/>
    <n v="1"/>
    <n v="13"/>
    <n v="6"/>
    <n v="4"/>
    <n v="13"/>
    <n v="8"/>
    <n v="0"/>
    <n v="8"/>
    <n v="0"/>
    <n v="1"/>
    <n v="0"/>
    <n v="0"/>
    <n v="0"/>
    <x v="0"/>
    <n v="0.25"/>
    <x v="2"/>
    <n v="0.2"/>
    <x v="1"/>
    <x v="0"/>
    <x v="2"/>
    <m/>
    <m/>
    <m/>
    <m/>
    <m/>
    <m/>
    <m/>
    <m/>
    <m/>
    <m/>
    <m/>
    <m/>
    <m/>
    <m/>
    <m/>
    <m/>
    <m/>
    <m/>
    <m/>
    <m/>
    <m/>
    <m/>
    <m/>
    <m/>
    <m/>
    <m/>
    <m/>
    <m/>
    <m/>
    <m/>
    <m/>
    <m/>
    <m/>
    <m/>
    <m/>
    <m/>
    <m/>
    <m/>
    <m/>
    <m/>
    <m/>
    <m/>
    <m/>
    <m/>
    <m/>
    <m/>
    <m/>
    <m/>
    <m/>
    <m/>
    <m/>
    <m/>
    <m/>
  </r>
  <r>
    <n v="33"/>
    <x v="0"/>
    <s v="Travel_Rarely"/>
    <n v="1277"/>
    <x v="1"/>
    <n v="15"/>
    <n v="1"/>
    <s v="Medical"/>
    <n v="1"/>
    <n v="582"/>
    <n v="2"/>
    <x v="1"/>
    <n v="56"/>
    <n v="3"/>
    <x v="2"/>
    <x v="5"/>
    <n v="3"/>
    <s v="Married"/>
    <n v="13610"/>
    <n v="24619"/>
    <n v="7"/>
    <s v="Y"/>
    <x v="0"/>
    <n v="12"/>
    <n v="3"/>
    <n v="4"/>
    <n v="80"/>
    <n v="0"/>
    <n v="15"/>
    <n v="2"/>
    <n v="4"/>
    <n v="7"/>
    <n v="6"/>
    <n v="7"/>
    <n v="7"/>
    <n v="1"/>
    <n v="0"/>
    <n v="0"/>
    <n v="0"/>
    <n v="1"/>
    <x v="1"/>
    <n v="0.4"/>
    <x v="0"/>
    <n v="0.5"/>
    <x v="2"/>
    <x v="2"/>
    <x v="2"/>
    <m/>
    <m/>
    <m/>
    <m/>
    <m/>
    <m/>
    <m/>
    <m/>
    <m/>
    <m/>
    <m/>
    <m/>
    <m/>
    <m/>
    <m/>
    <m/>
    <m/>
    <m/>
    <m/>
    <m/>
    <m/>
    <m/>
    <m/>
    <m/>
    <m/>
    <m/>
    <m/>
    <m/>
    <m/>
    <m/>
    <m/>
    <m/>
    <m/>
    <m/>
    <m/>
    <m/>
    <m/>
    <m/>
    <m/>
    <m/>
    <m/>
    <m/>
    <m/>
    <m/>
    <m/>
    <m/>
    <m/>
    <m/>
    <m/>
    <m/>
    <m/>
    <m/>
    <m/>
  </r>
  <r>
    <n v="33"/>
    <x v="0"/>
    <s v="Travel_Rarely"/>
    <n v="587"/>
    <x v="1"/>
    <n v="10"/>
    <n v="1"/>
    <s v="Medical"/>
    <n v="1"/>
    <n v="584"/>
    <n v="1"/>
    <x v="1"/>
    <n v="38"/>
    <n v="1"/>
    <x v="1"/>
    <x v="2"/>
    <n v="4"/>
    <s v="Divorced"/>
    <n v="3408"/>
    <n v="6705"/>
    <n v="7"/>
    <s v="Y"/>
    <x v="1"/>
    <n v="13"/>
    <n v="3"/>
    <n v="1"/>
    <n v="80"/>
    <n v="3"/>
    <n v="8"/>
    <n v="2"/>
    <n v="3"/>
    <n v="4"/>
    <n v="3"/>
    <n v="1"/>
    <n v="3"/>
    <n v="0"/>
    <n v="0"/>
    <n v="0"/>
    <n v="1"/>
    <n v="1"/>
    <x v="0"/>
    <n v="0.35"/>
    <x v="0"/>
    <n v="0"/>
    <x v="1"/>
    <x v="0"/>
    <x v="1"/>
    <m/>
    <m/>
    <m/>
    <m/>
    <m/>
    <m/>
    <m/>
    <m/>
    <m/>
    <m/>
    <m/>
    <m/>
    <m/>
    <m/>
    <m/>
    <m/>
    <m/>
    <m/>
    <m/>
    <m/>
    <m/>
    <m/>
    <m/>
    <m/>
    <m/>
    <m/>
    <m/>
    <m/>
    <m/>
    <m/>
    <m/>
    <m/>
    <m/>
    <m/>
    <m/>
    <m/>
    <m/>
    <m/>
    <m/>
    <m/>
    <m/>
    <m/>
    <m/>
    <m/>
    <m/>
    <m/>
    <m/>
    <m/>
    <m/>
    <m/>
    <m/>
    <m/>
    <m/>
  </r>
  <r>
    <n v="30"/>
    <x v="1"/>
    <s v="Travel_Rarely"/>
    <n v="413"/>
    <x v="0"/>
    <n v="7"/>
    <n v="1"/>
    <s v="Marketing"/>
    <n v="1"/>
    <n v="585"/>
    <n v="4"/>
    <x v="1"/>
    <n v="57"/>
    <n v="3"/>
    <x v="1"/>
    <x v="6"/>
    <n v="2"/>
    <s v="Single"/>
    <n v="2983"/>
    <n v="18398"/>
    <n v="0"/>
    <s v="Y"/>
    <x v="1"/>
    <n v="14"/>
    <n v="3"/>
    <n v="1"/>
    <n v="80"/>
    <n v="0"/>
    <n v="4"/>
    <n v="3"/>
    <n v="3"/>
    <n v="3"/>
    <n v="2"/>
    <n v="1"/>
    <n v="2"/>
    <n v="0"/>
    <n v="1"/>
    <n v="0"/>
    <n v="1"/>
    <n v="0"/>
    <x v="0"/>
    <n v="0.4"/>
    <x v="0"/>
    <n v="0.2"/>
    <x v="1"/>
    <x v="0"/>
    <x v="1"/>
    <m/>
    <m/>
    <m/>
    <m/>
    <m/>
    <m/>
    <m/>
    <m/>
    <m/>
    <m/>
    <m/>
    <m/>
    <m/>
    <m/>
    <m/>
    <m/>
    <m/>
    <m/>
    <m/>
    <m/>
    <m/>
    <m/>
    <m/>
    <m/>
    <m/>
    <m/>
    <m/>
    <m/>
    <m/>
    <m/>
    <m/>
    <m/>
    <m/>
    <m/>
    <m/>
    <m/>
    <m/>
    <m/>
    <m/>
    <m/>
    <m/>
    <m/>
    <m/>
    <m/>
    <m/>
    <m/>
    <m/>
    <m/>
    <m/>
    <m/>
    <m/>
    <m/>
    <m/>
  </r>
  <r>
    <n v="35"/>
    <x v="1"/>
    <s v="Travel_Rarely"/>
    <n v="1276"/>
    <x v="1"/>
    <n v="16"/>
    <n v="3"/>
    <s v="Life Sciences"/>
    <n v="1"/>
    <n v="586"/>
    <n v="4"/>
    <x v="1"/>
    <n v="72"/>
    <n v="3"/>
    <x v="2"/>
    <x v="4"/>
    <n v="3"/>
    <s v="Married"/>
    <n v="7632"/>
    <n v="14295"/>
    <n v="4"/>
    <s v="Y"/>
    <x v="0"/>
    <n v="12"/>
    <n v="3"/>
    <n v="3"/>
    <n v="80"/>
    <n v="0"/>
    <n v="10"/>
    <n v="2"/>
    <n v="3"/>
    <n v="8"/>
    <n v="7"/>
    <n v="0"/>
    <n v="0"/>
    <n v="1"/>
    <n v="0"/>
    <n v="0"/>
    <n v="0"/>
    <n v="0"/>
    <x v="0"/>
    <n v="0.15"/>
    <x v="2"/>
    <n v="0.4"/>
    <x v="2"/>
    <x v="0"/>
    <x v="0"/>
    <m/>
    <m/>
    <m/>
    <m/>
    <m/>
    <m/>
    <m/>
    <m/>
    <m/>
    <m/>
    <m/>
    <m/>
    <m/>
    <m/>
    <m/>
    <m/>
    <m/>
    <m/>
    <m/>
    <m/>
    <m/>
    <m/>
    <m/>
    <m/>
    <m/>
    <m/>
    <m/>
    <m/>
    <m/>
    <m/>
    <m/>
    <m/>
    <m/>
    <m/>
    <m/>
    <m/>
    <m/>
    <m/>
    <m/>
    <m/>
    <m/>
    <m/>
    <m/>
    <m/>
    <m/>
    <m/>
    <m/>
    <m/>
    <m/>
    <m/>
    <m/>
    <m/>
    <m/>
  </r>
  <r>
    <n v="31"/>
    <x v="0"/>
    <s v="Travel_Frequently"/>
    <n v="534"/>
    <x v="1"/>
    <n v="20"/>
    <n v="3"/>
    <s v="Life Sciences"/>
    <n v="1"/>
    <n v="587"/>
    <n v="1"/>
    <x v="1"/>
    <n v="66"/>
    <n v="3"/>
    <x v="2"/>
    <x v="4"/>
    <n v="3"/>
    <s v="Married"/>
    <n v="9824"/>
    <n v="22908"/>
    <n v="3"/>
    <s v="Y"/>
    <x v="1"/>
    <n v="12"/>
    <n v="3"/>
    <n v="1"/>
    <n v="80"/>
    <n v="0"/>
    <n v="12"/>
    <n v="2"/>
    <n v="3"/>
    <n v="1"/>
    <n v="0"/>
    <n v="0"/>
    <n v="0"/>
    <n v="0"/>
    <n v="0"/>
    <n v="0"/>
    <n v="0"/>
    <n v="1"/>
    <x v="0"/>
    <n v="0.2"/>
    <x v="2"/>
    <n v="0"/>
    <x v="1"/>
    <x v="0"/>
    <x v="2"/>
    <m/>
    <m/>
    <m/>
    <m/>
    <m/>
    <m/>
    <m/>
    <m/>
    <m/>
    <m/>
    <m/>
    <m/>
    <m/>
    <m/>
    <m/>
    <m/>
    <m/>
    <m/>
    <m/>
    <m/>
    <m/>
    <m/>
    <m/>
    <m/>
    <m/>
    <m/>
    <m/>
    <m/>
    <m/>
    <m/>
    <m/>
    <m/>
    <m/>
    <m/>
    <m/>
    <m/>
    <m/>
    <m/>
    <m/>
    <m/>
    <m/>
    <m/>
    <m/>
    <m/>
    <m/>
    <m/>
    <m/>
    <m/>
    <m/>
    <m/>
    <m/>
    <m/>
    <m/>
  </r>
  <r>
    <n v="34"/>
    <x v="0"/>
    <s v="Travel_Frequently"/>
    <n v="988"/>
    <x v="2"/>
    <n v="23"/>
    <n v="3"/>
    <s v="Human Resources"/>
    <n v="1"/>
    <n v="590"/>
    <n v="2"/>
    <x v="0"/>
    <n v="43"/>
    <n v="3"/>
    <x v="2"/>
    <x v="8"/>
    <n v="1"/>
    <s v="Divorced"/>
    <n v="9950"/>
    <n v="11533"/>
    <n v="9"/>
    <s v="Y"/>
    <x v="0"/>
    <n v="15"/>
    <n v="3"/>
    <n v="3"/>
    <n v="80"/>
    <n v="3"/>
    <n v="11"/>
    <n v="2"/>
    <n v="3"/>
    <n v="3"/>
    <n v="2"/>
    <n v="0"/>
    <n v="2"/>
    <n v="1"/>
    <n v="1"/>
    <n v="0"/>
    <n v="0"/>
    <n v="1"/>
    <x v="0"/>
    <n v="0.6"/>
    <x v="0"/>
    <n v="0.6"/>
    <x v="2"/>
    <x v="0"/>
    <x v="2"/>
    <m/>
    <m/>
    <m/>
    <m/>
    <m/>
    <m/>
    <m/>
    <m/>
    <m/>
    <m/>
    <m/>
    <m/>
    <m/>
    <m/>
    <m/>
    <m/>
    <m/>
    <m/>
    <m/>
    <m/>
    <m/>
    <m/>
    <m/>
    <m/>
    <m/>
    <m/>
    <m/>
    <m/>
    <m/>
    <m/>
    <m/>
    <m/>
    <m/>
    <m/>
    <m/>
    <m/>
    <m/>
    <m/>
    <m/>
    <m/>
    <m/>
    <m/>
    <m/>
    <m/>
    <m/>
    <m/>
    <m/>
    <m/>
    <m/>
    <m/>
    <m/>
    <m/>
    <m/>
  </r>
  <r>
    <n v="42"/>
    <x v="1"/>
    <s v="Travel_Frequently"/>
    <n v="1474"/>
    <x v="1"/>
    <n v="5"/>
    <n v="2"/>
    <s v="Other"/>
    <n v="1"/>
    <n v="591"/>
    <n v="2"/>
    <x v="1"/>
    <n v="97"/>
    <n v="3"/>
    <x v="1"/>
    <x v="2"/>
    <n v="3"/>
    <s v="Married"/>
    <n v="2093"/>
    <n v="9260"/>
    <n v="4"/>
    <s v="Y"/>
    <x v="1"/>
    <n v="17"/>
    <n v="3"/>
    <n v="4"/>
    <n v="80"/>
    <n v="1"/>
    <n v="8"/>
    <n v="4"/>
    <n v="3"/>
    <n v="2"/>
    <n v="2"/>
    <n v="2"/>
    <n v="0"/>
    <n v="0"/>
    <n v="0"/>
    <n v="0"/>
    <n v="1"/>
    <n v="1"/>
    <x v="0"/>
    <n v="0.35"/>
    <x v="0"/>
    <n v="0"/>
    <x v="1"/>
    <x v="0"/>
    <x v="1"/>
    <m/>
    <m/>
    <m/>
    <m/>
    <m/>
    <m/>
    <m/>
    <m/>
    <m/>
    <m/>
    <m/>
    <m/>
    <m/>
    <m/>
    <m/>
    <m/>
    <m/>
    <m/>
    <m/>
    <m/>
    <m/>
    <m/>
    <m/>
    <m/>
    <m/>
    <m/>
    <m/>
    <m/>
    <m/>
    <m/>
    <m/>
    <m/>
    <m/>
    <m/>
    <m/>
    <m/>
    <m/>
    <m/>
    <m/>
    <m/>
    <m/>
    <m/>
    <m/>
    <m/>
    <m/>
    <m/>
    <m/>
    <m/>
    <m/>
    <m/>
    <m/>
    <m/>
    <m/>
  </r>
  <r>
    <n v="36"/>
    <x v="1"/>
    <s v="Non-Travel"/>
    <n v="635"/>
    <x v="0"/>
    <n v="10"/>
    <n v="4"/>
    <s v="Medical"/>
    <n v="1"/>
    <n v="592"/>
    <n v="2"/>
    <x v="1"/>
    <n v="32"/>
    <n v="3"/>
    <x v="2"/>
    <x v="0"/>
    <n v="4"/>
    <s v="Single"/>
    <n v="9980"/>
    <n v="15318"/>
    <n v="1"/>
    <s v="Y"/>
    <x v="1"/>
    <n v="14"/>
    <n v="3"/>
    <n v="4"/>
    <n v="80"/>
    <n v="0"/>
    <n v="10"/>
    <n v="3"/>
    <n v="2"/>
    <n v="10"/>
    <n v="3"/>
    <n v="9"/>
    <n v="7"/>
    <n v="0"/>
    <n v="0"/>
    <n v="1"/>
    <n v="0"/>
    <n v="1"/>
    <x v="1"/>
    <n v="0.45"/>
    <x v="0"/>
    <n v="0.4"/>
    <x v="2"/>
    <x v="2"/>
    <x v="2"/>
    <m/>
    <m/>
    <m/>
    <m/>
    <m/>
    <m/>
    <m/>
    <m/>
    <m/>
    <m/>
    <m/>
    <m/>
    <m/>
    <m/>
    <m/>
    <m/>
    <m/>
    <m/>
    <m/>
    <m/>
    <m/>
    <m/>
    <m/>
    <m/>
    <m/>
    <m/>
    <m/>
    <m/>
    <m/>
    <m/>
    <m/>
    <m/>
    <m/>
    <m/>
    <m/>
    <m/>
    <m/>
    <m/>
    <m/>
    <m/>
    <m/>
    <m/>
    <m/>
    <m/>
    <m/>
    <m/>
    <m/>
    <m/>
    <m/>
    <m/>
    <m/>
    <m/>
    <m/>
  </r>
  <r>
    <n v="22"/>
    <x v="0"/>
    <s v="Travel_Frequently"/>
    <n v="1368"/>
    <x v="1"/>
    <n v="4"/>
    <n v="1"/>
    <s v="Technical Degree"/>
    <n v="1"/>
    <n v="593"/>
    <n v="3"/>
    <x v="1"/>
    <n v="99"/>
    <n v="2"/>
    <x v="1"/>
    <x v="2"/>
    <n v="3"/>
    <s v="Single"/>
    <n v="3894"/>
    <n v="9129"/>
    <n v="5"/>
    <s v="Y"/>
    <x v="1"/>
    <n v="16"/>
    <n v="3"/>
    <n v="3"/>
    <n v="80"/>
    <n v="0"/>
    <n v="4"/>
    <n v="3"/>
    <n v="3"/>
    <n v="2"/>
    <n v="2"/>
    <n v="1"/>
    <n v="2"/>
    <n v="0"/>
    <n v="0"/>
    <n v="0"/>
    <n v="1"/>
    <n v="0"/>
    <x v="0"/>
    <n v="0.15"/>
    <x v="2"/>
    <n v="0"/>
    <x v="1"/>
    <x v="0"/>
    <x v="1"/>
    <m/>
    <m/>
    <m/>
    <m/>
    <m/>
    <m/>
    <m/>
    <m/>
    <m/>
    <m/>
    <m/>
    <m/>
    <m/>
    <m/>
    <m/>
    <m/>
    <m/>
    <m/>
    <m/>
    <m/>
    <m/>
    <m/>
    <m/>
    <m/>
    <m/>
    <m/>
    <m/>
    <m/>
    <m/>
    <m/>
    <m/>
    <m/>
    <m/>
    <m/>
    <m/>
    <m/>
    <m/>
    <m/>
    <m/>
    <m/>
    <m/>
    <m/>
    <m/>
    <m/>
    <m/>
    <m/>
    <m/>
    <m/>
    <m/>
    <m/>
    <m/>
    <m/>
    <m/>
  </r>
  <r>
    <n v="48"/>
    <x v="1"/>
    <s v="Travel_Rarely"/>
    <n v="163"/>
    <x v="0"/>
    <n v="2"/>
    <n v="5"/>
    <s v="Marketing"/>
    <n v="1"/>
    <n v="595"/>
    <n v="2"/>
    <x v="0"/>
    <n v="37"/>
    <n v="3"/>
    <x v="0"/>
    <x v="0"/>
    <n v="4"/>
    <s v="Married"/>
    <n v="4051"/>
    <n v="19658"/>
    <n v="2"/>
    <s v="Y"/>
    <x v="1"/>
    <n v="14"/>
    <n v="3"/>
    <n v="1"/>
    <n v="80"/>
    <n v="1"/>
    <n v="14"/>
    <n v="2"/>
    <n v="3"/>
    <n v="9"/>
    <n v="7"/>
    <n v="6"/>
    <n v="7"/>
    <n v="0"/>
    <n v="0"/>
    <n v="0"/>
    <n v="1"/>
    <n v="1"/>
    <x v="1"/>
    <n v="0.4"/>
    <x v="1"/>
    <n v="0.1"/>
    <x v="1"/>
    <x v="2"/>
    <x v="0"/>
    <m/>
    <m/>
    <m/>
    <m/>
    <m/>
    <m/>
    <m/>
    <m/>
    <m/>
    <m/>
    <m/>
    <m/>
    <m/>
    <m/>
    <m/>
    <m/>
    <m/>
    <m/>
    <m/>
    <m/>
    <m/>
    <m/>
    <m/>
    <m/>
    <m/>
    <m/>
    <m/>
    <m/>
    <m/>
    <m/>
    <m/>
    <m/>
    <m/>
    <m/>
    <m/>
    <m/>
    <m/>
    <m/>
    <m/>
    <m/>
    <m/>
    <m/>
    <m/>
    <m/>
    <m/>
    <m/>
    <m/>
    <m/>
    <m/>
    <m/>
    <m/>
    <m/>
    <m/>
  </r>
  <r>
    <n v="55"/>
    <x v="1"/>
    <s v="Travel_Rarely"/>
    <n v="1117"/>
    <x v="0"/>
    <n v="18"/>
    <n v="5"/>
    <s v="Life Sciences"/>
    <n v="1"/>
    <n v="597"/>
    <n v="1"/>
    <x v="0"/>
    <n v="83"/>
    <n v="3"/>
    <x v="3"/>
    <x v="5"/>
    <n v="2"/>
    <s v="Single"/>
    <n v="16835"/>
    <n v="9873"/>
    <n v="3"/>
    <s v="Y"/>
    <x v="1"/>
    <n v="23"/>
    <n v="4"/>
    <n v="4"/>
    <n v="80"/>
    <n v="0"/>
    <n v="37"/>
    <n v="2"/>
    <n v="3"/>
    <n v="10"/>
    <n v="9"/>
    <n v="7"/>
    <n v="7"/>
    <n v="0"/>
    <n v="1"/>
    <n v="0"/>
    <n v="0"/>
    <n v="1"/>
    <x v="1"/>
    <n v="0.5"/>
    <x v="1"/>
    <n v="0.3"/>
    <x v="1"/>
    <x v="2"/>
    <x v="2"/>
    <m/>
    <m/>
    <m/>
    <m/>
    <m/>
    <m/>
    <m/>
    <m/>
    <m/>
    <m/>
    <m/>
    <m/>
    <m/>
    <m/>
    <m/>
    <m/>
    <m/>
    <m/>
    <m/>
    <m/>
    <m/>
    <m/>
    <m/>
    <m/>
    <m/>
    <m/>
    <m/>
    <m/>
    <m/>
    <m/>
    <m/>
    <m/>
    <m/>
    <m/>
    <m/>
    <m/>
    <m/>
    <m/>
    <m/>
    <m/>
    <m/>
    <m/>
    <m/>
    <m/>
    <m/>
    <m/>
    <m/>
    <m/>
    <m/>
    <m/>
    <m/>
    <m/>
    <m/>
  </r>
  <r>
    <n v="41"/>
    <x v="1"/>
    <s v="Non-Travel"/>
    <n v="267"/>
    <x v="0"/>
    <n v="10"/>
    <n v="2"/>
    <s v="Life Sciences"/>
    <n v="1"/>
    <n v="599"/>
    <n v="4"/>
    <x v="1"/>
    <n v="56"/>
    <n v="3"/>
    <x v="0"/>
    <x v="0"/>
    <n v="4"/>
    <s v="Single"/>
    <n v="6230"/>
    <n v="13430"/>
    <n v="7"/>
    <s v="Y"/>
    <x v="1"/>
    <n v="14"/>
    <n v="3"/>
    <n v="4"/>
    <n v="80"/>
    <n v="0"/>
    <n v="16"/>
    <n v="3"/>
    <n v="3"/>
    <n v="14"/>
    <n v="3"/>
    <n v="1"/>
    <n v="10"/>
    <n v="0"/>
    <n v="0"/>
    <n v="0"/>
    <n v="1"/>
    <n v="0"/>
    <x v="0"/>
    <n v="0.15"/>
    <x v="2"/>
    <n v="0"/>
    <x v="1"/>
    <x v="0"/>
    <x v="0"/>
    <m/>
    <m/>
    <m/>
    <m/>
    <m/>
    <m/>
    <m/>
    <m/>
    <m/>
    <m/>
    <m/>
    <m/>
    <m/>
    <m/>
    <m/>
    <m/>
    <m/>
    <m/>
    <m/>
    <m/>
    <m/>
    <m/>
    <m/>
    <m/>
    <m/>
    <m/>
    <m/>
    <m/>
    <m/>
    <m/>
    <m/>
    <m/>
    <m/>
    <m/>
    <m/>
    <m/>
    <m/>
    <m/>
    <m/>
    <m/>
    <m/>
    <m/>
    <m/>
    <m/>
    <m/>
    <m/>
    <m/>
    <m/>
    <m/>
    <m/>
    <m/>
    <m/>
    <m/>
  </r>
  <r>
    <n v="35"/>
    <x v="1"/>
    <s v="Travel_Rarely"/>
    <n v="619"/>
    <x v="0"/>
    <n v="1"/>
    <n v="3"/>
    <s v="Marketing"/>
    <n v="1"/>
    <n v="600"/>
    <n v="2"/>
    <x v="1"/>
    <n v="85"/>
    <n v="3"/>
    <x v="0"/>
    <x v="0"/>
    <n v="3"/>
    <s v="Married"/>
    <n v="4717"/>
    <n v="18659"/>
    <n v="9"/>
    <s v="Y"/>
    <x v="1"/>
    <n v="11"/>
    <n v="3"/>
    <n v="3"/>
    <n v="80"/>
    <n v="0"/>
    <n v="15"/>
    <n v="2"/>
    <n v="3"/>
    <n v="11"/>
    <n v="9"/>
    <n v="6"/>
    <n v="9"/>
    <n v="0"/>
    <n v="0"/>
    <n v="0"/>
    <n v="1"/>
    <n v="1"/>
    <x v="1"/>
    <n v="0.4"/>
    <x v="0"/>
    <n v="0.1"/>
    <x v="1"/>
    <x v="2"/>
    <x v="0"/>
    <m/>
    <m/>
    <m/>
    <m/>
    <m/>
    <m/>
    <m/>
    <m/>
    <m/>
    <m/>
    <m/>
    <m/>
    <m/>
    <m/>
    <m/>
    <m/>
    <m/>
    <m/>
    <m/>
    <m/>
    <m/>
    <m/>
    <m/>
    <m/>
    <m/>
    <m/>
    <m/>
    <m/>
    <m/>
    <m/>
    <m/>
    <m/>
    <m/>
    <m/>
    <m/>
    <m/>
    <m/>
    <m/>
    <m/>
    <m/>
    <m/>
    <m/>
    <m/>
    <m/>
    <m/>
    <m/>
    <m/>
    <m/>
    <m/>
    <m/>
    <m/>
    <m/>
    <m/>
  </r>
  <r>
    <n v="40"/>
    <x v="1"/>
    <s v="Travel_Rarely"/>
    <n v="302"/>
    <x v="1"/>
    <n v="6"/>
    <n v="3"/>
    <s v="Life Sciences"/>
    <n v="1"/>
    <n v="601"/>
    <n v="2"/>
    <x v="0"/>
    <n v="75"/>
    <n v="3"/>
    <x v="3"/>
    <x v="3"/>
    <n v="3"/>
    <s v="Single"/>
    <n v="13237"/>
    <n v="20364"/>
    <n v="7"/>
    <s v="Y"/>
    <x v="1"/>
    <n v="15"/>
    <n v="3"/>
    <n v="3"/>
    <n v="80"/>
    <n v="0"/>
    <n v="22"/>
    <n v="3"/>
    <n v="3"/>
    <n v="20"/>
    <n v="6"/>
    <n v="5"/>
    <n v="13"/>
    <n v="0"/>
    <n v="0"/>
    <n v="0"/>
    <n v="0"/>
    <n v="1"/>
    <x v="1"/>
    <n v="0.25"/>
    <x v="2"/>
    <n v="0.1"/>
    <x v="1"/>
    <x v="2"/>
    <x v="2"/>
    <m/>
    <m/>
    <m/>
    <m/>
    <m/>
    <m/>
    <m/>
    <m/>
    <m/>
    <m/>
    <m/>
    <m/>
    <m/>
    <m/>
    <m/>
    <m/>
    <m/>
    <m/>
    <m/>
    <m/>
    <m/>
    <m/>
    <m/>
    <m/>
    <m/>
    <m/>
    <m/>
    <m/>
    <m/>
    <m/>
    <m/>
    <m/>
    <m/>
    <m/>
    <m/>
    <m/>
    <m/>
    <m/>
    <m/>
    <m/>
    <m/>
    <m/>
    <m/>
    <m/>
    <m/>
    <m/>
    <m/>
    <m/>
    <m/>
    <m/>
    <m/>
    <m/>
    <m/>
  </r>
  <r>
    <n v="39"/>
    <x v="1"/>
    <s v="Travel_Frequently"/>
    <n v="443"/>
    <x v="1"/>
    <n v="8"/>
    <n v="1"/>
    <s v="Life Sciences"/>
    <n v="1"/>
    <n v="602"/>
    <n v="3"/>
    <x v="0"/>
    <n v="48"/>
    <n v="3"/>
    <x v="1"/>
    <x v="2"/>
    <n v="3"/>
    <s v="Married"/>
    <n v="3755"/>
    <n v="17872"/>
    <n v="1"/>
    <s v="Y"/>
    <x v="1"/>
    <n v="11"/>
    <n v="3"/>
    <n v="1"/>
    <n v="80"/>
    <n v="1"/>
    <n v="8"/>
    <n v="3"/>
    <n v="3"/>
    <n v="8"/>
    <n v="3"/>
    <n v="0"/>
    <n v="7"/>
    <n v="0"/>
    <n v="0"/>
    <n v="0"/>
    <n v="1"/>
    <n v="0"/>
    <x v="0"/>
    <n v="0.15"/>
    <x v="2"/>
    <n v="0"/>
    <x v="1"/>
    <x v="0"/>
    <x v="1"/>
    <m/>
    <m/>
    <m/>
    <m/>
    <m/>
    <m/>
    <m/>
    <m/>
    <m/>
    <m/>
    <m/>
    <m/>
    <m/>
    <m/>
    <m/>
    <m/>
    <m/>
    <m/>
    <m/>
    <m/>
    <m/>
    <m/>
    <m/>
    <m/>
    <m/>
    <m/>
    <m/>
    <m/>
    <m/>
    <m/>
    <m/>
    <m/>
    <m/>
    <m/>
    <m/>
    <m/>
    <m/>
    <m/>
    <m/>
    <m/>
    <m/>
    <m/>
    <m/>
    <m/>
    <m/>
    <m/>
    <m/>
    <m/>
    <m/>
    <m/>
    <m/>
    <m/>
    <m/>
  </r>
  <r>
    <n v="31"/>
    <x v="1"/>
    <s v="Travel_Rarely"/>
    <n v="828"/>
    <x v="0"/>
    <n v="2"/>
    <n v="1"/>
    <s v="Life Sciences"/>
    <n v="1"/>
    <n v="604"/>
    <n v="2"/>
    <x v="1"/>
    <n v="77"/>
    <n v="3"/>
    <x v="0"/>
    <x v="0"/>
    <n v="4"/>
    <s v="Single"/>
    <n v="6582"/>
    <n v="8346"/>
    <n v="4"/>
    <s v="Y"/>
    <x v="0"/>
    <n v="13"/>
    <n v="3"/>
    <n v="3"/>
    <n v="80"/>
    <n v="0"/>
    <n v="10"/>
    <n v="2"/>
    <n v="4"/>
    <n v="6"/>
    <n v="5"/>
    <n v="0"/>
    <n v="5"/>
    <n v="1"/>
    <n v="0"/>
    <n v="0"/>
    <n v="0"/>
    <n v="1"/>
    <x v="0"/>
    <n v="0.35"/>
    <x v="0"/>
    <n v="0.4"/>
    <x v="2"/>
    <x v="0"/>
    <x v="0"/>
    <m/>
    <m/>
    <m/>
    <m/>
    <m/>
    <m/>
    <m/>
    <m/>
    <m/>
    <m/>
    <m/>
    <m/>
    <m/>
    <m/>
    <m/>
    <m/>
    <m/>
    <m/>
    <m/>
    <m/>
    <m/>
    <m/>
    <m/>
    <m/>
    <m/>
    <m/>
    <m/>
    <m/>
    <m/>
    <m/>
    <m/>
    <m/>
    <m/>
    <m/>
    <m/>
    <m/>
    <m/>
    <m/>
    <m/>
    <m/>
    <m/>
    <m/>
    <m/>
    <m/>
    <m/>
    <m/>
    <m/>
    <m/>
    <m/>
    <m/>
    <m/>
    <m/>
    <m/>
  </r>
  <r>
    <n v="42"/>
    <x v="1"/>
    <s v="Travel_Rarely"/>
    <n v="319"/>
    <x v="1"/>
    <n v="24"/>
    <n v="3"/>
    <s v="Medical"/>
    <n v="1"/>
    <n v="605"/>
    <n v="4"/>
    <x v="1"/>
    <n v="56"/>
    <n v="3"/>
    <x v="2"/>
    <x v="3"/>
    <n v="1"/>
    <s v="Married"/>
    <n v="7406"/>
    <n v="6950"/>
    <n v="1"/>
    <s v="Y"/>
    <x v="0"/>
    <n v="21"/>
    <n v="4"/>
    <n v="4"/>
    <n v="80"/>
    <n v="1"/>
    <n v="10"/>
    <n v="5"/>
    <n v="2"/>
    <n v="10"/>
    <n v="9"/>
    <n v="5"/>
    <n v="8"/>
    <n v="1"/>
    <n v="1"/>
    <n v="1"/>
    <n v="0"/>
    <n v="0"/>
    <x v="1"/>
    <n v="0.65"/>
    <x v="0"/>
    <n v="1"/>
    <x v="0"/>
    <x v="2"/>
    <x v="0"/>
    <m/>
    <m/>
    <m/>
    <m/>
    <m/>
    <m/>
    <m/>
    <m/>
    <m/>
    <m/>
    <m/>
    <m/>
    <m/>
    <m/>
    <m/>
    <m/>
    <m/>
    <m/>
    <m/>
    <m/>
    <m/>
    <m/>
    <m/>
    <m/>
    <m/>
    <m/>
    <m/>
    <m/>
    <m/>
    <m/>
    <m/>
    <m/>
    <m/>
    <m/>
    <m/>
    <m/>
    <m/>
    <m/>
    <m/>
    <m/>
    <m/>
    <m/>
    <m/>
    <m/>
    <m/>
    <m/>
    <m/>
    <m/>
    <m/>
    <m/>
    <m/>
    <m/>
    <m/>
  </r>
  <r>
    <n v="45"/>
    <x v="1"/>
    <s v="Travel_Rarely"/>
    <n v="561"/>
    <x v="0"/>
    <n v="2"/>
    <n v="3"/>
    <s v="Other"/>
    <n v="1"/>
    <n v="606"/>
    <n v="4"/>
    <x v="1"/>
    <n v="61"/>
    <n v="3"/>
    <x v="0"/>
    <x v="0"/>
    <n v="2"/>
    <s v="Married"/>
    <n v="4805"/>
    <n v="16177"/>
    <n v="0"/>
    <s v="Y"/>
    <x v="1"/>
    <n v="19"/>
    <n v="3"/>
    <n v="2"/>
    <n v="80"/>
    <n v="1"/>
    <n v="9"/>
    <n v="3"/>
    <n v="4"/>
    <n v="8"/>
    <n v="7"/>
    <n v="3"/>
    <n v="7"/>
    <n v="0"/>
    <n v="1"/>
    <n v="0"/>
    <n v="1"/>
    <n v="0"/>
    <x v="0"/>
    <n v="0.4"/>
    <x v="1"/>
    <n v="0.2"/>
    <x v="1"/>
    <x v="1"/>
    <x v="0"/>
    <m/>
    <m/>
    <m/>
    <m/>
    <m/>
    <m/>
    <m/>
    <m/>
    <m/>
    <m/>
    <m/>
    <m/>
    <m/>
    <m/>
    <m/>
    <m/>
    <m/>
    <m/>
    <m/>
    <m/>
    <m/>
    <m/>
    <m/>
    <m/>
    <m/>
    <m/>
    <m/>
    <m/>
    <m/>
    <m/>
    <m/>
    <m/>
    <m/>
    <m/>
    <m/>
    <m/>
    <m/>
    <m/>
    <m/>
    <m/>
    <m/>
    <m/>
    <m/>
    <m/>
    <m/>
    <m/>
    <m/>
    <m/>
    <m/>
    <m/>
    <m/>
    <m/>
    <m/>
  </r>
  <r>
    <n v="26"/>
    <x v="0"/>
    <s v="Travel_Frequently"/>
    <n v="426"/>
    <x v="2"/>
    <n v="17"/>
    <n v="4"/>
    <s v="Life Sciences"/>
    <n v="1"/>
    <n v="608"/>
    <n v="2"/>
    <x v="0"/>
    <n v="58"/>
    <n v="3"/>
    <x v="1"/>
    <x v="8"/>
    <n v="3"/>
    <s v="Divorced"/>
    <n v="2741"/>
    <n v="22808"/>
    <n v="0"/>
    <s v="Y"/>
    <x v="0"/>
    <n v="11"/>
    <n v="3"/>
    <n v="2"/>
    <n v="80"/>
    <n v="1"/>
    <n v="8"/>
    <n v="2"/>
    <n v="2"/>
    <n v="7"/>
    <n v="7"/>
    <n v="1"/>
    <n v="0"/>
    <n v="1"/>
    <n v="0"/>
    <n v="1"/>
    <n v="1"/>
    <n v="1"/>
    <x v="0"/>
    <n v="0.7"/>
    <x v="0"/>
    <n v="0.7"/>
    <x v="0"/>
    <x v="0"/>
    <x v="1"/>
    <m/>
    <m/>
    <m/>
    <m/>
    <m/>
    <m/>
    <m/>
    <m/>
    <m/>
    <m/>
    <m/>
    <m/>
    <m/>
    <m/>
    <m/>
    <m/>
    <m/>
    <m/>
    <m/>
    <m/>
    <m/>
    <m/>
    <m/>
    <m/>
    <m/>
    <m/>
    <m/>
    <m/>
    <m/>
    <m/>
    <m/>
    <m/>
    <m/>
    <m/>
    <m/>
    <m/>
    <m/>
    <m/>
    <m/>
    <m/>
    <m/>
    <m/>
    <m/>
    <m/>
    <m/>
    <m/>
    <m/>
    <m/>
    <m/>
    <m/>
    <m/>
    <m/>
    <m/>
  </r>
  <r>
    <n v="29"/>
    <x v="1"/>
    <s v="Travel_Rarely"/>
    <n v="232"/>
    <x v="1"/>
    <n v="19"/>
    <n v="3"/>
    <s v="Technical Degree"/>
    <n v="1"/>
    <n v="611"/>
    <n v="4"/>
    <x v="1"/>
    <n v="34"/>
    <n v="3"/>
    <x v="0"/>
    <x v="3"/>
    <n v="4"/>
    <s v="Divorced"/>
    <n v="4262"/>
    <n v="22645"/>
    <n v="4"/>
    <s v="Y"/>
    <x v="1"/>
    <n v="12"/>
    <n v="3"/>
    <n v="2"/>
    <n v="80"/>
    <n v="2"/>
    <n v="8"/>
    <n v="2"/>
    <n v="4"/>
    <n v="3"/>
    <n v="2"/>
    <n v="1"/>
    <n v="2"/>
    <n v="0"/>
    <n v="0"/>
    <n v="0"/>
    <n v="1"/>
    <n v="0"/>
    <x v="0"/>
    <n v="0.15"/>
    <x v="2"/>
    <n v="0"/>
    <x v="1"/>
    <x v="0"/>
    <x v="0"/>
    <m/>
    <m/>
    <m/>
    <m/>
    <m/>
    <m/>
    <m/>
    <m/>
    <m/>
    <m/>
    <m/>
    <m/>
    <m/>
    <m/>
    <m/>
    <m/>
    <m/>
    <m/>
    <m/>
    <m/>
    <m/>
    <m/>
    <m/>
    <m/>
    <m/>
    <m/>
    <m/>
    <m/>
    <m/>
    <m/>
    <m/>
    <m/>
    <m/>
    <m/>
    <m/>
    <m/>
    <m/>
    <m/>
    <m/>
    <m/>
    <m/>
    <m/>
    <m/>
    <m/>
    <m/>
    <m/>
    <m/>
    <m/>
    <m/>
    <m/>
    <m/>
    <m/>
    <m/>
  </r>
  <r>
    <n v="33"/>
    <x v="1"/>
    <s v="Travel_Rarely"/>
    <n v="922"/>
    <x v="1"/>
    <n v="1"/>
    <n v="5"/>
    <s v="Medical"/>
    <n v="1"/>
    <n v="612"/>
    <n v="1"/>
    <x v="0"/>
    <n v="95"/>
    <n v="4"/>
    <x v="3"/>
    <x v="7"/>
    <n v="3"/>
    <s v="Divorced"/>
    <n v="16184"/>
    <n v="22578"/>
    <n v="4"/>
    <s v="Y"/>
    <x v="1"/>
    <n v="19"/>
    <n v="3"/>
    <n v="3"/>
    <n v="80"/>
    <n v="1"/>
    <n v="10"/>
    <n v="2"/>
    <n v="3"/>
    <n v="6"/>
    <n v="1"/>
    <n v="0"/>
    <n v="5"/>
    <n v="0"/>
    <n v="0"/>
    <n v="0"/>
    <n v="0"/>
    <n v="1"/>
    <x v="0"/>
    <n v="0.2"/>
    <x v="2"/>
    <n v="0"/>
    <x v="1"/>
    <x v="0"/>
    <x v="2"/>
    <m/>
    <m/>
    <m/>
    <m/>
    <m/>
    <m/>
    <m/>
    <m/>
    <m/>
    <m/>
    <m/>
    <m/>
    <m/>
    <m/>
    <m/>
    <m/>
    <m/>
    <m/>
    <m/>
    <m/>
    <m/>
    <m/>
    <m/>
    <m/>
    <m/>
    <m/>
    <m/>
    <m/>
    <m/>
    <m/>
    <m/>
    <m/>
    <m/>
    <m/>
    <m/>
    <m/>
    <m/>
    <m/>
    <m/>
    <m/>
    <m/>
    <m/>
    <m/>
    <m/>
    <m/>
    <m/>
    <m/>
    <m/>
    <m/>
    <m/>
    <m/>
    <m/>
    <m/>
  </r>
  <r>
    <n v="31"/>
    <x v="1"/>
    <s v="Travel_Rarely"/>
    <n v="688"/>
    <x v="0"/>
    <n v="7"/>
    <n v="3"/>
    <s v="Life Sciences"/>
    <n v="1"/>
    <n v="613"/>
    <n v="3"/>
    <x v="1"/>
    <n v="44"/>
    <n v="2"/>
    <x v="2"/>
    <x v="5"/>
    <n v="4"/>
    <s v="Divorced"/>
    <n v="11557"/>
    <n v="25291"/>
    <n v="9"/>
    <s v="Y"/>
    <x v="1"/>
    <n v="21"/>
    <n v="4"/>
    <n v="3"/>
    <n v="80"/>
    <n v="1"/>
    <n v="10"/>
    <n v="3"/>
    <n v="2"/>
    <n v="5"/>
    <n v="4"/>
    <n v="0"/>
    <n v="1"/>
    <n v="0"/>
    <n v="0"/>
    <n v="1"/>
    <n v="0"/>
    <n v="0"/>
    <x v="0"/>
    <n v="0.2"/>
    <x v="2"/>
    <n v="0.3"/>
    <x v="1"/>
    <x v="0"/>
    <x v="2"/>
    <m/>
    <m/>
    <m/>
    <m/>
    <m/>
    <m/>
    <m/>
    <m/>
    <m/>
    <m/>
    <m/>
    <m/>
    <m/>
    <m/>
    <m/>
    <m/>
    <m/>
    <m/>
    <m/>
    <m/>
    <m/>
    <m/>
    <m/>
    <m/>
    <m/>
    <m/>
    <m/>
    <m/>
    <m/>
    <m/>
    <m/>
    <m/>
    <m/>
    <m/>
    <m/>
    <m/>
    <m/>
    <m/>
    <m/>
    <m/>
    <m/>
    <m/>
    <m/>
    <m/>
    <m/>
    <m/>
    <m/>
    <m/>
    <m/>
    <m/>
    <m/>
    <m/>
    <m/>
  </r>
  <r>
    <n v="18"/>
    <x v="0"/>
    <s v="Travel_Frequently"/>
    <n v="1306"/>
    <x v="0"/>
    <n v="5"/>
    <n v="3"/>
    <s v="Marketing"/>
    <n v="1"/>
    <n v="614"/>
    <n v="2"/>
    <x v="1"/>
    <n v="69"/>
    <n v="3"/>
    <x v="1"/>
    <x v="6"/>
    <n v="2"/>
    <s v="Single"/>
    <n v="1878"/>
    <n v="8059"/>
    <n v="1"/>
    <s v="Y"/>
    <x v="0"/>
    <n v="14"/>
    <n v="3"/>
    <n v="4"/>
    <n v="80"/>
    <n v="0"/>
    <n v="0"/>
    <n v="3"/>
    <n v="3"/>
    <n v="0"/>
    <n v="0"/>
    <n v="0"/>
    <n v="0"/>
    <n v="1"/>
    <n v="1"/>
    <n v="0"/>
    <n v="1"/>
    <n v="1"/>
    <x v="0"/>
    <n v="0.75"/>
    <x v="0"/>
    <n v="0.6"/>
    <x v="2"/>
    <x v="0"/>
    <x v="1"/>
    <m/>
    <m/>
    <m/>
    <m/>
    <m/>
    <m/>
    <m/>
    <m/>
    <m/>
    <m/>
    <m/>
    <m/>
    <m/>
    <m/>
    <m/>
    <m/>
    <m/>
    <m/>
    <m/>
    <m/>
    <m/>
    <m/>
    <m/>
    <m/>
    <m/>
    <m/>
    <m/>
    <m/>
    <m/>
    <m/>
    <m/>
    <m/>
    <m/>
    <m/>
    <m/>
    <m/>
    <m/>
    <m/>
    <m/>
    <m/>
    <m/>
    <m/>
    <m/>
    <m/>
    <m/>
    <m/>
    <m/>
    <m/>
    <m/>
    <m/>
    <m/>
    <m/>
    <m/>
  </r>
  <r>
    <n v="40"/>
    <x v="1"/>
    <s v="Non-Travel"/>
    <n v="1094"/>
    <x v="0"/>
    <n v="28"/>
    <n v="3"/>
    <s v="Other"/>
    <n v="1"/>
    <n v="615"/>
    <n v="3"/>
    <x v="1"/>
    <n v="58"/>
    <n v="1"/>
    <x v="2"/>
    <x v="0"/>
    <n v="1"/>
    <s v="Divorced"/>
    <n v="10932"/>
    <n v="11373"/>
    <n v="3"/>
    <s v="Y"/>
    <x v="1"/>
    <n v="15"/>
    <n v="3"/>
    <n v="3"/>
    <n v="80"/>
    <n v="1"/>
    <n v="20"/>
    <n v="2"/>
    <n v="3"/>
    <n v="1"/>
    <n v="0"/>
    <n v="0"/>
    <n v="1"/>
    <n v="0"/>
    <n v="1"/>
    <n v="0"/>
    <n v="0"/>
    <n v="0"/>
    <x v="0"/>
    <n v="0.25"/>
    <x v="2"/>
    <n v="0.2"/>
    <x v="1"/>
    <x v="0"/>
    <x v="2"/>
    <m/>
    <m/>
    <m/>
    <m/>
    <m/>
    <m/>
    <m/>
    <m/>
    <m/>
    <m/>
    <m/>
    <m/>
    <m/>
    <m/>
    <m/>
    <m/>
    <m/>
    <m/>
    <m/>
    <m/>
    <m/>
    <m/>
    <m/>
    <m/>
    <m/>
    <m/>
    <m/>
    <m/>
    <m/>
    <m/>
    <m/>
    <m/>
    <m/>
    <m/>
    <m/>
    <m/>
    <m/>
    <m/>
    <m/>
    <m/>
    <m/>
    <m/>
    <m/>
    <m/>
    <m/>
    <m/>
    <m/>
    <m/>
    <m/>
    <m/>
    <m/>
    <m/>
    <m/>
  </r>
  <r>
    <n v="41"/>
    <x v="1"/>
    <s v="Non-Travel"/>
    <n v="509"/>
    <x v="1"/>
    <n v="2"/>
    <n v="4"/>
    <s v="Other"/>
    <n v="1"/>
    <n v="616"/>
    <n v="1"/>
    <x v="0"/>
    <n v="62"/>
    <n v="2"/>
    <x v="0"/>
    <x v="4"/>
    <n v="3"/>
    <s v="Single"/>
    <n v="6811"/>
    <n v="2112"/>
    <n v="2"/>
    <s v="Y"/>
    <x v="0"/>
    <n v="17"/>
    <n v="3"/>
    <n v="1"/>
    <n v="80"/>
    <n v="0"/>
    <n v="10"/>
    <n v="3"/>
    <n v="3"/>
    <n v="8"/>
    <n v="7"/>
    <n v="0"/>
    <n v="7"/>
    <n v="1"/>
    <n v="0"/>
    <n v="0"/>
    <n v="0"/>
    <n v="1"/>
    <x v="0"/>
    <n v="0.35"/>
    <x v="0"/>
    <n v="0.4"/>
    <x v="2"/>
    <x v="0"/>
    <x v="0"/>
    <m/>
    <m/>
    <m/>
    <m/>
    <m/>
    <m/>
    <m/>
    <m/>
    <m/>
    <m/>
    <m/>
    <m/>
    <m/>
    <m/>
    <m/>
    <m/>
    <m/>
    <m/>
    <m/>
    <m/>
    <m/>
    <m/>
    <m/>
    <m/>
    <m/>
    <m/>
    <m/>
    <m/>
    <m/>
    <m/>
    <m/>
    <m/>
    <m/>
    <m/>
    <m/>
    <m/>
    <m/>
    <m/>
    <m/>
    <m/>
    <m/>
    <m/>
    <m/>
    <m/>
    <m/>
    <m/>
    <m/>
    <m/>
    <m/>
    <m/>
    <m/>
    <m/>
    <m/>
  </r>
  <r>
    <n v="26"/>
    <x v="1"/>
    <s v="Travel_Rarely"/>
    <n v="775"/>
    <x v="0"/>
    <n v="29"/>
    <n v="2"/>
    <s v="Medical"/>
    <n v="1"/>
    <n v="618"/>
    <n v="1"/>
    <x v="1"/>
    <n v="45"/>
    <n v="3"/>
    <x v="0"/>
    <x v="0"/>
    <n v="3"/>
    <s v="Divorced"/>
    <n v="4306"/>
    <n v="4267"/>
    <n v="5"/>
    <s v="Y"/>
    <x v="1"/>
    <n v="12"/>
    <n v="3"/>
    <n v="1"/>
    <n v="80"/>
    <n v="2"/>
    <n v="8"/>
    <n v="5"/>
    <n v="3"/>
    <n v="0"/>
    <n v="0"/>
    <n v="0"/>
    <n v="0"/>
    <n v="0"/>
    <n v="0"/>
    <n v="0"/>
    <n v="1"/>
    <n v="1"/>
    <x v="0"/>
    <n v="0.35"/>
    <x v="0"/>
    <n v="0"/>
    <x v="1"/>
    <x v="0"/>
    <x v="0"/>
    <m/>
    <m/>
    <m/>
    <m/>
    <m/>
    <m/>
    <m/>
    <m/>
    <m/>
    <m/>
    <m/>
    <m/>
    <m/>
    <m/>
    <m/>
    <m/>
    <m/>
    <m/>
    <m/>
    <m/>
    <m/>
    <m/>
    <m/>
    <m/>
    <m/>
    <m/>
    <m/>
    <m/>
    <m/>
    <m/>
    <m/>
    <m/>
    <m/>
    <m/>
    <m/>
    <m/>
    <m/>
    <m/>
    <m/>
    <m/>
    <m/>
    <m/>
    <m/>
    <m/>
    <m/>
    <m/>
    <m/>
    <m/>
    <m/>
    <m/>
    <m/>
    <m/>
    <m/>
  </r>
  <r>
    <n v="35"/>
    <x v="1"/>
    <s v="Travel_Rarely"/>
    <n v="195"/>
    <x v="0"/>
    <n v="1"/>
    <n v="3"/>
    <s v="Medical"/>
    <n v="1"/>
    <n v="620"/>
    <n v="1"/>
    <x v="0"/>
    <n v="80"/>
    <n v="3"/>
    <x v="0"/>
    <x v="0"/>
    <n v="3"/>
    <s v="Single"/>
    <n v="4859"/>
    <n v="6698"/>
    <n v="1"/>
    <s v="Y"/>
    <x v="1"/>
    <n v="16"/>
    <n v="3"/>
    <n v="4"/>
    <n v="80"/>
    <n v="0"/>
    <n v="5"/>
    <n v="3"/>
    <n v="3"/>
    <n v="5"/>
    <n v="4"/>
    <n v="0"/>
    <n v="3"/>
    <n v="0"/>
    <n v="0"/>
    <n v="0"/>
    <n v="1"/>
    <n v="1"/>
    <x v="0"/>
    <n v="0.35"/>
    <x v="0"/>
    <n v="0"/>
    <x v="1"/>
    <x v="0"/>
    <x v="0"/>
    <m/>
    <m/>
    <m/>
    <m/>
    <m/>
    <m/>
    <m/>
    <m/>
    <m/>
    <m/>
    <m/>
    <m/>
    <m/>
    <m/>
    <m/>
    <m/>
    <m/>
    <m/>
    <m/>
    <m/>
    <m/>
    <m/>
    <m/>
    <m/>
    <m/>
    <m/>
    <m/>
    <m/>
    <m/>
    <m/>
    <m/>
    <m/>
    <m/>
    <m/>
    <m/>
    <m/>
    <m/>
    <m/>
    <m/>
    <m/>
    <m/>
    <m/>
    <m/>
    <m/>
    <m/>
    <m/>
    <m/>
    <m/>
    <m/>
    <m/>
    <m/>
    <m/>
    <m/>
  </r>
  <r>
    <n v="34"/>
    <x v="1"/>
    <s v="Travel_Rarely"/>
    <n v="258"/>
    <x v="0"/>
    <n v="21"/>
    <n v="4"/>
    <s v="Life Sciences"/>
    <n v="1"/>
    <n v="621"/>
    <n v="4"/>
    <x v="1"/>
    <n v="74"/>
    <n v="4"/>
    <x v="0"/>
    <x v="0"/>
    <n v="4"/>
    <s v="Single"/>
    <n v="5337"/>
    <n v="19921"/>
    <n v="1"/>
    <s v="Y"/>
    <x v="1"/>
    <n v="12"/>
    <n v="3"/>
    <n v="4"/>
    <n v="80"/>
    <n v="0"/>
    <n v="10"/>
    <n v="3"/>
    <n v="3"/>
    <n v="10"/>
    <n v="7"/>
    <n v="5"/>
    <n v="7"/>
    <n v="0"/>
    <n v="0"/>
    <n v="0"/>
    <n v="1"/>
    <n v="0"/>
    <x v="1"/>
    <n v="0.2"/>
    <x v="2"/>
    <n v="0.1"/>
    <x v="1"/>
    <x v="2"/>
    <x v="0"/>
    <m/>
    <m/>
    <m/>
    <m/>
    <m/>
    <m/>
    <m/>
    <m/>
    <m/>
    <m/>
    <m/>
    <m/>
    <m/>
    <m/>
    <m/>
    <m/>
    <m/>
    <m/>
    <m/>
    <m/>
    <m/>
    <m/>
    <m/>
    <m/>
    <m/>
    <m/>
    <m/>
    <m/>
    <m/>
    <m/>
    <m/>
    <m/>
    <m/>
    <m/>
    <m/>
    <m/>
    <m/>
    <m/>
    <m/>
    <m/>
    <m/>
    <m/>
    <m/>
    <m/>
    <m/>
    <m/>
    <m/>
    <m/>
    <m/>
    <m/>
    <m/>
    <m/>
    <m/>
  </r>
  <r>
    <n v="26"/>
    <x v="0"/>
    <s v="Travel_Rarely"/>
    <n v="471"/>
    <x v="1"/>
    <n v="24"/>
    <n v="3"/>
    <s v="Technical Degree"/>
    <n v="1"/>
    <n v="622"/>
    <n v="3"/>
    <x v="1"/>
    <n v="66"/>
    <n v="1"/>
    <x v="1"/>
    <x v="2"/>
    <n v="4"/>
    <s v="Single"/>
    <n v="2340"/>
    <n v="23213"/>
    <n v="1"/>
    <s v="Y"/>
    <x v="0"/>
    <n v="18"/>
    <n v="3"/>
    <n v="2"/>
    <n v="80"/>
    <n v="0"/>
    <n v="1"/>
    <n v="3"/>
    <n v="1"/>
    <n v="1"/>
    <n v="0"/>
    <n v="0"/>
    <n v="0"/>
    <n v="1"/>
    <n v="0"/>
    <n v="1"/>
    <n v="1"/>
    <n v="0"/>
    <x v="0"/>
    <n v="0.5"/>
    <x v="0"/>
    <n v="0.7"/>
    <x v="0"/>
    <x v="0"/>
    <x v="1"/>
    <m/>
    <m/>
    <m/>
    <m/>
    <m/>
    <m/>
    <m/>
    <m/>
    <m/>
    <m/>
    <m/>
    <m/>
    <m/>
    <m/>
    <m/>
    <m/>
    <m/>
    <m/>
    <m/>
    <m/>
    <m/>
    <m/>
    <m/>
    <m/>
    <m/>
    <m/>
    <m/>
    <m/>
    <m/>
    <m/>
    <m/>
    <m/>
    <m/>
    <m/>
    <m/>
    <m/>
    <m/>
    <m/>
    <m/>
    <m/>
    <m/>
    <m/>
    <m/>
    <m/>
    <m/>
    <m/>
    <m/>
    <m/>
    <m/>
    <m/>
    <m/>
    <m/>
    <m/>
  </r>
  <r>
    <n v="37"/>
    <x v="1"/>
    <s v="Travel_Rarely"/>
    <n v="799"/>
    <x v="1"/>
    <n v="1"/>
    <n v="3"/>
    <s v="Technical Degree"/>
    <n v="1"/>
    <n v="623"/>
    <n v="2"/>
    <x v="0"/>
    <n v="59"/>
    <n v="3"/>
    <x v="2"/>
    <x v="3"/>
    <n v="4"/>
    <s v="Single"/>
    <n v="7491"/>
    <n v="23848"/>
    <n v="4"/>
    <s v="Y"/>
    <x v="1"/>
    <n v="17"/>
    <n v="3"/>
    <n v="4"/>
    <n v="80"/>
    <n v="0"/>
    <n v="12"/>
    <n v="3"/>
    <n v="4"/>
    <n v="6"/>
    <n v="5"/>
    <n v="1"/>
    <n v="2"/>
    <n v="0"/>
    <n v="0"/>
    <n v="0"/>
    <n v="0"/>
    <n v="1"/>
    <x v="0"/>
    <n v="0.2"/>
    <x v="2"/>
    <n v="0"/>
    <x v="1"/>
    <x v="0"/>
    <x v="0"/>
    <m/>
    <m/>
    <m/>
    <m/>
    <m/>
    <m/>
    <m/>
    <m/>
    <m/>
    <m/>
    <m/>
    <m/>
    <m/>
    <m/>
    <m/>
    <m/>
    <m/>
    <m/>
    <m/>
    <m/>
    <m/>
    <m/>
    <m/>
    <m/>
    <m/>
    <m/>
    <m/>
    <m/>
    <m/>
    <m/>
    <m/>
    <m/>
    <m/>
    <m/>
    <m/>
    <m/>
    <m/>
    <m/>
    <m/>
    <m/>
    <m/>
    <m/>
    <m/>
    <m/>
    <m/>
    <m/>
    <m/>
    <m/>
    <m/>
    <m/>
    <m/>
    <m/>
    <m/>
  </r>
  <r>
    <n v="46"/>
    <x v="1"/>
    <s v="Travel_Frequently"/>
    <n v="1034"/>
    <x v="1"/>
    <n v="18"/>
    <n v="1"/>
    <s v="Medical"/>
    <n v="1"/>
    <n v="624"/>
    <n v="1"/>
    <x v="0"/>
    <n v="86"/>
    <n v="3"/>
    <x v="2"/>
    <x v="4"/>
    <n v="3"/>
    <s v="Married"/>
    <n v="10527"/>
    <n v="8984"/>
    <n v="5"/>
    <s v="Y"/>
    <x v="1"/>
    <n v="11"/>
    <n v="3"/>
    <n v="4"/>
    <n v="80"/>
    <n v="0"/>
    <n v="28"/>
    <n v="3"/>
    <n v="2"/>
    <n v="2"/>
    <n v="2"/>
    <n v="1"/>
    <n v="2"/>
    <n v="0"/>
    <n v="0"/>
    <n v="1"/>
    <n v="0"/>
    <n v="1"/>
    <x v="0"/>
    <n v="0.4"/>
    <x v="1"/>
    <n v="0.3"/>
    <x v="1"/>
    <x v="0"/>
    <x v="2"/>
    <m/>
    <m/>
    <m/>
    <m/>
    <m/>
    <m/>
    <m/>
    <m/>
    <m/>
    <m/>
    <m/>
    <m/>
    <m/>
    <m/>
    <m/>
    <m/>
    <m/>
    <m/>
    <m/>
    <m/>
    <m/>
    <m/>
    <m/>
    <m/>
    <m/>
    <m/>
    <m/>
    <m/>
    <m/>
    <m/>
    <m/>
    <m/>
    <m/>
    <m/>
    <m/>
    <m/>
    <m/>
    <m/>
    <m/>
    <m/>
    <m/>
    <m/>
    <m/>
    <m/>
    <m/>
    <m/>
    <m/>
    <m/>
    <m/>
    <m/>
    <m/>
    <m/>
    <m/>
  </r>
  <r>
    <n v="41"/>
    <x v="1"/>
    <s v="Travel_Rarely"/>
    <n v="1276"/>
    <x v="0"/>
    <n v="2"/>
    <n v="5"/>
    <s v="Life Sciences"/>
    <n v="1"/>
    <n v="625"/>
    <n v="2"/>
    <x v="0"/>
    <n v="91"/>
    <n v="3"/>
    <x v="3"/>
    <x v="5"/>
    <n v="1"/>
    <s v="Married"/>
    <n v="16595"/>
    <n v="5626"/>
    <n v="7"/>
    <s v="Y"/>
    <x v="1"/>
    <n v="16"/>
    <n v="3"/>
    <n v="2"/>
    <n v="80"/>
    <n v="1"/>
    <n v="22"/>
    <n v="2"/>
    <n v="3"/>
    <n v="18"/>
    <n v="16"/>
    <n v="11"/>
    <n v="8"/>
    <n v="0"/>
    <n v="1"/>
    <n v="0"/>
    <n v="0"/>
    <n v="1"/>
    <x v="1"/>
    <n v="0.5"/>
    <x v="0"/>
    <n v="0.3"/>
    <x v="1"/>
    <x v="2"/>
    <x v="2"/>
    <m/>
    <m/>
    <m/>
    <m/>
    <m/>
    <m/>
    <m/>
    <m/>
    <m/>
    <m/>
    <m/>
    <m/>
    <m/>
    <m/>
    <m/>
    <m/>
    <m/>
    <m/>
    <m/>
    <m/>
    <m/>
    <m/>
    <m/>
    <m/>
    <m/>
    <m/>
    <m/>
    <m/>
    <m/>
    <m/>
    <m/>
    <m/>
    <m/>
    <m/>
    <m/>
    <m/>
    <m/>
    <m/>
    <m/>
    <m/>
    <m/>
    <m/>
    <m/>
    <m/>
    <m/>
    <m/>
    <m/>
    <m/>
    <m/>
    <m/>
    <m/>
    <m/>
    <m/>
  </r>
  <r>
    <n v="37"/>
    <x v="1"/>
    <s v="Non-Travel"/>
    <n v="142"/>
    <x v="0"/>
    <n v="9"/>
    <n v="4"/>
    <s v="Medical"/>
    <n v="1"/>
    <n v="626"/>
    <n v="1"/>
    <x v="1"/>
    <n v="69"/>
    <n v="3"/>
    <x v="2"/>
    <x v="0"/>
    <n v="2"/>
    <s v="Divorced"/>
    <n v="8834"/>
    <n v="24666"/>
    <n v="1"/>
    <s v="Y"/>
    <x v="1"/>
    <n v="13"/>
    <n v="3"/>
    <n v="4"/>
    <n v="80"/>
    <n v="1"/>
    <n v="9"/>
    <n v="6"/>
    <n v="3"/>
    <n v="9"/>
    <n v="5"/>
    <n v="7"/>
    <n v="7"/>
    <n v="0"/>
    <n v="1"/>
    <n v="0"/>
    <n v="0"/>
    <n v="1"/>
    <x v="1"/>
    <n v="0.5"/>
    <x v="0"/>
    <n v="0.3"/>
    <x v="1"/>
    <x v="2"/>
    <x v="2"/>
    <m/>
    <m/>
    <m/>
    <m/>
    <m/>
    <m/>
    <m/>
    <m/>
    <m/>
    <m/>
    <m/>
    <m/>
    <m/>
    <m/>
    <m/>
    <m/>
    <m/>
    <m/>
    <m/>
    <m/>
    <m/>
    <m/>
    <m/>
    <m/>
    <m/>
    <m/>
    <m/>
    <m/>
    <m/>
    <m/>
    <m/>
    <m/>
    <m/>
    <m/>
    <m/>
    <m/>
    <m/>
    <m/>
    <m/>
    <m/>
    <m/>
    <m/>
    <m/>
    <m/>
    <m/>
    <m/>
    <m/>
    <m/>
    <m/>
    <m/>
    <m/>
    <m/>
    <m/>
  </r>
  <r>
    <n v="52"/>
    <x v="1"/>
    <s v="Travel_Rarely"/>
    <n v="956"/>
    <x v="1"/>
    <n v="6"/>
    <n v="2"/>
    <s v="Technical Degree"/>
    <n v="1"/>
    <n v="630"/>
    <n v="4"/>
    <x v="1"/>
    <n v="78"/>
    <n v="3"/>
    <x v="0"/>
    <x v="1"/>
    <n v="1"/>
    <s v="Divorced"/>
    <n v="5577"/>
    <n v="22087"/>
    <n v="3"/>
    <s v="Y"/>
    <x v="0"/>
    <n v="12"/>
    <n v="3"/>
    <n v="2"/>
    <n v="80"/>
    <n v="2"/>
    <n v="18"/>
    <n v="3"/>
    <n v="3"/>
    <n v="10"/>
    <n v="9"/>
    <n v="6"/>
    <n v="9"/>
    <n v="1"/>
    <n v="1"/>
    <n v="0"/>
    <n v="1"/>
    <n v="0"/>
    <x v="1"/>
    <n v="0.6"/>
    <x v="1"/>
    <n v="0.7"/>
    <x v="0"/>
    <x v="2"/>
    <x v="0"/>
    <m/>
    <m/>
    <m/>
    <m/>
    <m/>
    <m/>
    <m/>
    <m/>
    <m/>
    <m/>
    <m/>
    <m/>
    <m/>
    <m/>
    <m/>
    <m/>
    <m/>
    <m/>
    <m/>
    <m/>
    <m/>
    <m/>
    <m/>
    <m/>
    <m/>
    <m/>
    <m/>
    <m/>
    <m/>
    <m/>
    <m/>
    <m/>
    <m/>
    <m/>
    <m/>
    <m/>
    <m/>
    <m/>
    <m/>
    <m/>
    <m/>
    <m/>
    <m/>
    <m/>
    <m/>
    <m/>
    <m/>
    <m/>
    <m/>
    <m/>
    <m/>
    <m/>
    <m/>
  </r>
  <r>
    <n v="32"/>
    <x v="0"/>
    <s v="Non-Travel"/>
    <n v="1474"/>
    <x v="0"/>
    <n v="11"/>
    <n v="4"/>
    <s v="Other"/>
    <n v="1"/>
    <n v="631"/>
    <n v="4"/>
    <x v="1"/>
    <n v="60"/>
    <n v="4"/>
    <x v="0"/>
    <x v="0"/>
    <n v="3"/>
    <s v="Married"/>
    <n v="4707"/>
    <n v="23914"/>
    <n v="8"/>
    <s v="Y"/>
    <x v="1"/>
    <n v="12"/>
    <n v="3"/>
    <n v="4"/>
    <n v="80"/>
    <n v="0"/>
    <n v="6"/>
    <n v="2"/>
    <n v="3"/>
    <n v="4"/>
    <n v="2"/>
    <n v="1"/>
    <n v="2"/>
    <n v="0"/>
    <n v="0"/>
    <n v="0"/>
    <n v="1"/>
    <n v="0"/>
    <x v="0"/>
    <n v="0.15"/>
    <x v="2"/>
    <n v="0"/>
    <x v="1"/>
    <x v="0"/>
    <x v="0"/>
    <m/>
    <m/>
    <m/>
    <m/>
    <m/>
    <m/>
    <m/>
    <m/>
    <m/>
    <m/>
    <m/>
    <m/>
    <m/>
    <m/>
    <m/>
    <m/>
    <m/>
    <m/>
    <m/>
    <m/>
    <m/>
    <m/>
    <m/>
    <m/>
    <m/>
    <m/>
    <m/>
    <m/>
    <m/>
    <m/>
    <m/>
    <m/>
    <m/>
    <m/>
    <m/>
    <m/>
    <m/>
    <m/>
    <m/>
    <m/>
    <m/>
    <m/>
    <m/>
    <m/>
    <m/>
    <m/>
    <m/>
    <m/>
    <m/>
    <m/>
    <m/>
    <m/>
    <m/>
  </r>
  <r>
    <n v="24"/>
    <x v="1"/>
    <s v="Travel_Frequently"/>
    <n v="535"/>
    <x v="0"/>
    <n v="24"/>
    <n v="3"/>
    <s v="Medical"/>
    <n v="1"/>
    <n v="632"/>
    <n v="4"/>
    <x v="1"/>
    <n v="38"/>
    <n v="3"/>
    <x v="1"/>
    <x v="6"/>
    <n v="4"/>
    <s v="Married"/>
    <n v="2400"/>
    <n v="5530"/>
    <n v="0"/>
    <s v="Y"/>
    <x v="1"/>
    <n v="13"/>
    <n v="3"/>
    <n v="3"/>
    <n v="80"/>
    <n v="2"/>
    <n v="3"/>
    <n v="3"/>
    <n v="3"/>
    <n v="2"/>
    <n v="2"/>
    <n v="2"/>
    <n v="1"/>
    <n v="0"/>
    <n v="0"/>
    <n v="0"/>
    <n v="1"/>
    <n v="0"/>
    <x v="0"/>
    <n v="0.15"/>
    <x v="2"/>
    <n v="0"/>
    <x v="1"/>
    <x v="0"/>
    <x v="1"/>
    <m/>
    <m/>
    <m/>
    <m/>
    <m/>
    <m/>
    <m/>
    <m/>
    <m/>
    <m/>
    <m/>
    <m/>
    <m/>
    <m/>
    <m/>
    <m/>
    <m/>
    <m/>
    <m/>
    <m/>
    <m/>
    <m/>
    <m/>
    <m/>
    <m/>
    <m/>
    <m/>
    <m/>
    <m/>
    <m/>
    <m/>
    <m/>
    <m/>
    <m/>
    <m/>
    <m/>
    <m/>
    <m/>
    <m/>
    <m/>
    <m/>
    <m/>
    <m/>
    <m/>
    <m/>
    <m/>
    <m/>
    <m/>
    <m/>
    <m/>
    <m/>
    <m/>
    <m/>
  </r>
  <r>
    <n v="38"/>
    <x v="1"/>
    <s v="Travel_Rarely"/>
    <n v="1495"/>
    <x v="1"/>
    <n v="10"/>
    <n v="3"/>
    <s v="Medical"/>
    <n v="1"/>
    <n v="634"/>
    <n v="3"/>
    <x v="0"/>
    <n v="76"/>
    <n v="3"/>
    <x v="0"/>
    <x v="4"/>
    <n v="3"/>
    <s v="Married"/>
    <n v="9824"/>
    <n v="22174"/>
    <n v="3"/>
    <s v="Y"/>
    <x v="1"/>
    <n v="19"/>
    <n v="3"/>
    <n v="3"/>
    <n v="80"/>
    <n v="1"/>
    <n v="18"/>
    <n v="4"/>
    <n v="3"/>
    <n v="1"/>
    <n v="0"/>
    <n v="0"/>
    <n v="0"/>
    <n v="0"/>
    <n v="0"/>
    <n v="0"/>
    <n v="0"/>
    <n v="0"/>
    <x v="0"/>
    <n v="0"/>
    <x v="2"/>
    <n v="0"/>
    <x v="1"/>
    <x v="0"/>
    <x v="2"/>
    <m/>
    <m/>
    <m/>
    <m/>
    <m/>
    <m/>
    <m/>
    <m/>
    <m/>
    <m/>
    <m/>
    <m/>
    <m/>
    <m/>
    <m/>
    <m/>
    <m/>
    <m/>
    <m/>
    <m/>
    <m/>
    <m/>
    <m/>
    <m/>
    <m/>
    <m/>
    <m/>
    <m/>
    <m/>
    <m/>
    <m/>
    <m/>
    <m/>
    <m/>
    <m/>
    <m/>
    <m/>
    <m/>
    <m/>
    <m/>
    <m/>
    <m/>
    <m/>
    <m/>
    <m/>
    <m/>
    <m/>
    <m/>
    <m/>
    <m/>
    <m/>
    <m/>
    <m/>
  </r>
  <r>
    <n v="37"/>
    <x v="1"/>
    <s v="Travel_Rarely"/>
    <n v="446"/>
    <x v="1"/>
    <n v="1"/>
    <n v="4"/>
    <s v="Life Sciences"/>
    <n v="1"/>
    <n v="635"/>
    <n v="2"/>
    <x v="0"/>
    <n v="65"/>
    <n v="3"/>
    <x v="0"/>
    <x v="3"/>
    <n v="2"/>
    <s v="Married"/>
    <n v="6447"/>
    <n v="15701"/>
    <n v="6"/>
    <s v="Y"/>
    <x v="1"/>
    <n v="12"/>
    <n v="3"/>
    <n v="2"/>
    <n v="80"/>
    <n v="1"/>
    <n v="8"/>
    <n v="2"/>
    <n v="2"/>
    <n v="6"/>
    <n v="5"/>
    <n v="4"/>
    <n v="3"/>
    <n v="0"/>
    <n v="1"/>
    <n v="1"/>
    <n v="1"/>
    <n v="1"/>
    <x v="0"/>
    <n v="0.8"/>
    <x v="0"/>
    <n v="0.5"/>
    <x v="2"/>
    <x v="1"/>
    <x v="0"/>
    <m/>
    <m/>
    <m/>
    <m/>
    <m/>
    <m/>
    <m/>
    <m/>
    <m/>
    <m/>
    <m/>
    <m/>
    <m/>
    <m/>
    <m/>
    <m/>
    <m/>
    <m/>
    <m/>
    <m/>
    <m/>
    <m/>
    <m/>
    <m/>
    <m/>
    <m/>
    <m/>
    <m/>
    <m/>
    <m/>
    <m/>
    <m/>
    <m/>
    <m/>
    <m/>
    <m/>
    <m/>
    <m/>
    <m/>
    <m/>
    <m/>
    <m/>
    <m/>
    <m/>
    <m/>
    <m/>
    <m/>
    <m/>
    <m/>
    <m/>
    <m/>
    <m/>
    <m/>
  </r>
  <r>
    <n v="49"/>
    <x v="1"/>
    <s v="Travel_Rarely"/>
    <n v="1245"/>
    <x v="1"/>
    <n v="18"/>
    <n v="4"/>
    <s v="Life Sciences"/>
    <n v="1"/>
    <n v="638"/>
    <n v="4"/>
    <x v="1"/>
    <n v="58"/>
    <n v="2"/>
    <x v="4"/>
    <x v="7"/>
    <n v="3"/>
    <s v="Divorced"/>
    <n v="19502"/>
    <n v="2125"/>
    <n v="1"/>
    <s v="Y"/>
    <x v="0"/>
    <n v="17"/>
    <n v="3"/>
    <n v="3"/>
    <n v="80"/>
    <n v="1"/>
    <n v="31"/>
    <n v="5"/>
    <n v="3"/>
    <n v="31"/>
    <n v="9"/>
    <n v="0"/>
    <n v="9"/>
    <n v="1"/>
    <n v="0"/>
    <n v="0"/>
    <n v="0"/>
    <n v="0"/>
    <x v="0"/>
    <n v="0.15"/>
    <x v="1"/>
    <n v="0.4"/>
    <x v="2"/>
    <x v="0"/>
    <x v="2"/>
    <m/>
    <m/>
    <m/>
    <m/>
    <m/>
    <m/>
    <m/>
    <m/>
    <m/>
    <m/>
    <m/>
    <m/>
    <m/>
    <m/>
    <m/>
    <m/>
    <m/>
    <m/>
    <m/>
    <m/>
    <m/>
    <m/>
    <m/>
    <m/>
    <m/>
    <m/>
    <m/>
    <m/>
    <m/>
    <m/>
    <m/>
    <m/>
    <m/>
    <m/>
    <m/>
    <m/>
    <m/>
    <m/>
    <m/>
    <m/>
    <m/>
    <m/>
    <m/>
    <m/>
    <m/>
    <m/>
    <m/>
    <m/>
    <m/>
    <m/>
    <m/>
    <m/>
    <m/>
  </r>
  <r>
    <n v="24"/>
    <x v="1"/>
    <s v="Travel_Rarely"/>
    <n v="691"/>
    <x v="1"/>
    <n v="23"/>
    <n v="3"/>
    <s v="Medical"/>
    <n v="1"/>
    <n v="639"/>
    <n v="2"/>
    <x v="1"/>
    <n v="89"/>
    <n v="4"/>
    <x v="1"/>
    <x v="1"/>
    <n v="4"/>
    <s v="Married"/>
    <n v="2725"/>
    <n v="21630"/>
    <n v="1"/>
    <s v="Y"/>
    <x v="0"/>
    <n v="11"/>
    <n v="3"/>
    <n v="2"/>
    <n v="80"/>
    <n v="2"/>
    <n v="6"/>
    <n v="3"/>
    <n v="3"/>
    <n v="6"/>
    <n v="5"/>
    <n v="1"/>
    <n v="4"/>
    <n v="1"/>
    <n v="0"/>
    <n v="0"/>
    <n v="1"/>
    <n v="1"/>
    <x v="0"/>
    <n v="0.5"/>
    <x v="0"/>
    <n v="0.4"/>
    <x v="2"/>
    <x v="0"/>
    <x v="1"/>
    <m/>
    <m/>
    <m/>
    <m/>
    <m/>
    <m/>
    <m/>
    <m/>
    <m/>
    <m/>
    <m/>
    <m/>
    <m/>
    <m/>
    <m/>
    <m/>
    <m/>
    <m/>
    <m/>
    <m/>
    <m/>
    <m/>
    <m/>
    <m/>
    <m/>
    <m/>
    <m/>
    <m/>
    <m/>
    <m/>
    <m/>
    <m/>
    <m/>
    <m/>
    <m/>
    <m/>
    <m/>
    <m/>
    <m/>
    <m/>
    <m/>
    <m/>
    <m/>
    <m/>
    <m/>
    <m/>
    <m/>
    <m/>
    <m/>
    <m/>
    <m/>
    <m/>
    <m/>
  </r>
  <r>
    <n v="26"/>
    <x v="1"/>
    <s v="Travel_Rarely"/>
    <n v="703"/>
    <x v="0"/>
    <n v="28"/>
    <n v="2"/>
    <s v="Marketing"/>
    <n v="1"/>
    <n v="641"/>
    <n v="1"/>
    <x v="1"/>
    <n v="66"/>
    <n v="3"/>
    <x v="0"/>
    <x v="0"/>
    <n v="2"/>
    <s v="Married"/>
    <n v="6272"/>
    <n v="7428"/>
    <n v="1"/>
    <s v="Y"/>
    <x v="1"/>
    <n v="20"/>
    <n v="4"/>
    <n v="4"/>
    <n v="80"/>
    <n v="2"/>
    <n v="6"/>
    <n v="5"/>
    <n v="4"/>
    <n v="5"/>
    <n v="3"/>
    <n v="1"/>
    <n v="4"/>
    <n v="0"/>
    <n v="1"/>
    <n v="0"/>
    <n v="1"/>
    <n v="1"/>
    <x v="0"/>
    <n v="0.6"/>
    <x v="0"/>
    <n v="0.2"/>
    <x v="1"/>
    <x v="0"/>
    <x v="0"/>
    <m/>
    <m/>
    <m/>
    <m/>
    <m/>
    <m/>
    <m/>
    <m/>
    <m/>
    <m/>
    <m/>
    <m/>
    <m/>
    <m/>
    <m/>
    <m/>
    <m/>
    <m/>
    <m/>
    <m/>
    <m/>
    <m/>
    <m/>
    <m/>
    <m/>
    <m/>
    <m/>
    <m/>
    <m/>
    <m/>
    <m/>
    <m/>
    <m/>
    <m/>
    <m/>
    <m/>
    <m/>
    <m/>
    <m/>
    <m/>
    <m/>
    <m/>
    <m/>
    <m/>
    <m/>
    <m/>
    <m/>
    <m/>
    <m/>
    <m/>
    <m/>
    <m/>
    <m/>
  </r>
  <r>
    <n v="24"/>
    <x v="1"/>
    <s v="Travel_Rarely"/>
    <n v="823"/>
    <x v="1"/>
    <n v="17"/>
    <n v="2"/>
    <s v="Other"/>
    <n v="1"/>
    <n v="643"/>
    <n v="4"/>
    <x v="1"/>
    <n v="94"/>
    <n v="2"/>
    <x v="1"/>
    <x v="2"/>
    <n v="2"/>
    <s v="Married"/>
    <n v="2127"/>
    <n v="9100"/>
    <n v="1"/>
    <s v="Y"/>
    <x v="1"/>
    <n v="21"/>
    <n v="4"/>
    <n v="4"/>
    <n v="80"/>
    <n v="1"/>
    <n v="1"/>
    <n v="2"/>
    <n v="3"/>
    <n v="1"/>
    <n v="0"/>
    <n v="0"/>
    <n v="0"/>
    <n v="0"/>
    <n v="1"/>
    <n v="0"/>
    <n v="1"/>
    <n v="0"/>
    <x v="0"/>
    <n v="0.4"/>
    <x v="0"/>
    <n v="0.2"/>
    <x v="1"/>
    <x v="0"/>
    <x v="1"/>
    <m/>
    <m/>
    <m/>
    <m/>
    <m/>
    <m/>
    <m/>
    <m/>
    <m/>
    <m/>
    <m/>
    <m/>
    <m/>
    <m/>
    <m/>
    <m/>
    <m/>
    <m/>
    <m/>
    <m/>
    <m/>
    <m/>
    <m/>
    <m/>
    <m/>
    <m/>
    <m/>
    <m/>
    <m/>
    <m/>
    <m/>
    <m/>
    <m/>
    <m/>
    <m/>
    <m/>
    <m/>
    <m/>
    <m/>
    <m/>
    <m/>
    <m/>
    <m/>
    <m/>
    <m/>
    <m/>
    <m/>
    <m/>
    <m/>
    <m/>
    <m/>
    <m/>
    <m/>
  </r>
  <r>
    <n v="50"/>
    <x v="1"/>
    <s v="Travel_Frequently"/>
    <n v="1246"/>
    <x v="2"/>
    <n v="3"/>
    <n v="3"/>
    <s v="Medical"/>
    <n v="1"/>
    <n v="644"/>
    <n v="1"/>
    <x v="1"/>
    <n v="99"/>
    <n v="3"/>
    <x v="4"/>
    <x v="5"/>
    <n v="2"/>
    <s v="Married"/>
    <n v="18200"/>
    <n v="7999"/>
    <n v="1"/>
    <s v="Y"/>
    <x v="1"/>
    <n v="11"/>
    <n v="3"/>
    <n v="3"/>
    <n v="80"/>
    <n v="1"/>
    <n v="32"/>
    <n v="2"/>
    <n v="3"/>
    <n v="32"/>
    <n v="5"/>
    <n v="10"/>
    <n v="7"/>
    <n v="0"/>
    <n v="1"/>
    <n v="0"/>
    <n v="0"/>
    <n v="1"/>
    <x v="1"/>
    <n v="0.5"/>
    <x v="1"/>
    <n v="0.3"/>
    <x v="1"/>
    <x v="2"/>
    <x v="2"/>
    <m/>
    <m/>
    <m/>
    <m/>
    <m/>
    <m/>
    <m/>
    <m/>
    <m/>
    <m/>
    <m/>
    <m/>
    <m/>
    <m/>
    <m/>
    <m/>
    <m/>
    <m/>
    <m/>
    <m/>
    <m/>
    <m/>
    <m/>
    <m/>
    <m/>
    <m/>
    <m/>
    <m/>
    <m/>
    <m/>
    <m/>
    <m/>
    <m/>
    <m/>
    <m/>
    <m/>
    <m/>
    <m/>
    <m/>
    <m/>
    <m/>
    <m/>
    <m/>
    <m/>
    <m/>
    <m/>
    <m/>
    <m/>
    <m/>
    <m/>
    <m/>
    <m/>
    <m/>
  </r>
  <r>
    <n v="25"/>
    <x v="1"/>
    <s v="Travel_Rarely"/>
    <n v="622"/>
    <x v="0"/>
    <n v="13"/>
    <n v="1"/>
    <s v="Medical"/>
    <n v="1"/>
    <n v="645"/>
    <n v="2"/>
    <x v="1"/>
    <n v="40"/>
    <n v="3"/>
    <x v="1"/>
    <x v="6"/>
    <n v="3"/>
    <s v="Married"/>
    <n v="2096"/>
    <n v="26376"/>
    <n v="1"/>
    <s v="Y"/>
    <x v="1"/>
    <n v="11"/>
    <n v="3"/>
    <n v="3"/>
    <n v="80"/>
    <n v="0"/>
    <n v="7"/>
    <n v="1"/>
    <n v="3"/>
    <n v="7"/>
    <n v="4"/>
    <n v="0"/>
    <n v="6"/>
    <n v="0"/>
    <n v="0"/>
    <n v="0"/>
    <n v="1"/>
    <n v="1"/>
    <x v="0"/>
    <n v="0.35"/>
    <x v="0"/>
    <n v="0"/>
    <x v="1"/>
    <x v="0"/>
    <x v="1"/>
    <m/>
    <m/>
    <m/>
    <m/>
    <m/>
    <m/>
    <m/>
    <m/>
    <m/>
    <m/>
    <m/>
    <m/>
    <m/>
    <m/>
    <m/>
    <m/>
    <m/>
    <m/>
    <m/>
    <m/>
    <m/>
    <m/>
    <m/>
    <m/>
    <m/>
    <m/>
    <m/>
    <m/>
    <m/>
    <m/>
    <m/>
    <m/>
    <m/>
    <m/>
    <m/>
    <m/>
    <m/>
    <m/>
    <m/>
    <m/>
    <m/>
    <m/>
    <m/>
    <m/>
    <m/>
    <m/>
    <m/>
    <m/>
    <m/>
    <m/>
    <m/>
    <m/>
    <m/>
  </r>
  <r>
    <n v="24"/>
    <x v="0"/>
    <s v="Travel_Frequently"/>
    <n v="1287"/>
    <x v="1"/>
    <n v="7"/>
    <n v="3"/>
    <s v="Life Sciences"/>
    <n v="1"/>
    <n v="647"/>
    <n v="1"/>
    <x v="0"/>
    <n v="55"/>
    <n v="3"/>
    <x v="1"/>
    <x v="2"/>
    <n v="3"/>
    <s v="Married"/>
    <n v="2886"/>
    <n v="14168"/>
    <n v="1"/>
    <s v="Y"/>
    <x v="0"/>
    <n v="16"/>
    <n v="3"/>
    <n v="4"/>
    <n v="80"/>
    <n v="1"/>
    <n v="6"/>
    <n v="4"/>
    <n v="3"/>
    <n v="6"/>
    <n v="3"/>
    <n v="1"/>
    <n v="2"/>
    <n v="1"/>
    <n v="0"/>
    <n v="0"/>
    <n v="1"/>
    <n v="1"/>
    <x v="0"/>
    <n v="0.5"/>
    <x v="0"/>
    <n v="0.4"/>
    <x v="2"/>
    <x v="0"/>
    <x v="1"/>
    <m/>
    <m/>
    <m/>
    <m/>
    <m/>
    <m/>
    <m/>
    <m/>
    <m/>
    <m/>
    <m/>
    <m/>
    <m/>
    <m/>
    <m/>
    <m/>
    <m/>
    <m/>
    <m/>
    <m/>
    <m/>
    <m/>
    <m/>
    <m/>
    <m/>
    <m/>
    <m/>
    <m/>
    <m/>
    <m/>
    <m/>
    <m/>
    <m/>
    <m/>
    <m/>
    <m/>
    <m/>
    <m/>
    <m/>
    <m/>
    <m/>
    <m/>
    <m/>
    <m/>
    <m/>
    <m/>
    <m/>
    <m/>
    <m/>
    <m/>
    <m/>
    <m/>
    <m/>
  </r>
  <r>
    <n v="30"/>
    <x v="0"/>
    <s v="Travel_Frequently"/>
    <n v="448"/>
    <x v="0"/>
    <n v="12"/>
    <n v="4"/>
    <s v="Life Sciences"/>
    <n v="1"/>
    <n v="648"/>
    <n v="2"/>
    <x v="1"/>
    <n v="74"/>
    <n v="2"/>
    <x v="1"/>
    <x v="6"/>
    <n v="1"/>
    <s v="Married"/>
    <n v="2033"/>
    <n v="14470"/>
    <n v="1"/>
    <s v="Y"/>
    <x v="1"/>
    <n v="18"/>
    <n v="3"/>
    <n v="3"/>
    <n v="80"/>
    <n v="1"/>
    <n v="1"/>
    <n v="2"/>
    <n v="4"/>
    <n v="1"/>
    <n v="0"/>
    <n v="0"/>
    <n v="0"/>
    <n v="0"/>
    <n v="1"/>
    <n v="0"/>
    <n v="1"/>
    <n v="1"/>
    <x v="0"/>
    <n v="0.6"/>
    <x v="0"/>
    <n v="0.2"/>
    <x v="1"/>
    <x v="0"/>
    <x v="1"/>
    <m/>
    <m/>
    <m/>
    <m/>
    <m/>
    <m/>
    <m/>
    <m/>
    <m/>
    <m/>
    <m/>
    <m/>
    <m/>
    <m/>
    <m/>
    <m/>
    <m/>
    <m/>
    <m/>
    <m/>
    <m/>
    <m/>
    <m/>
    <m/>
    <m/>
    <m/>
    <m/>
    <m/>
    <m/>
    <m/>
    <m/>
    <m/>
    <m/>
    <m/>
    <m/>
    <m/>
    <m/>
    <m/>
    <m/>
    <m/>
    <m/>
    <m/>
    <m/>
    <m/>
    <m/>
    <m/>
    <m/>
    <m/>
    <m/>
    <m/>
    <m/>
    <m/>
    <m/>
  </r>
  <r>
    <n v="34"/>
    <x v="1"/>
    <s v="Travel_Rarely"/>
    <n v="254"/>
    <x v="1"/>
    <n v="1"/>
    <n v="2"/>
    <s v="Life Sciences"/>
    <n v="1"/>
    <n v="649"/>
    <n v="2"/>
    <x v="1"/>
    <n v="83"/>
    <n v="2"/>
    <x v="1"/>
    <x v="1"/>
    <n v="4"/>
    <s v="Married"/>
    <n v="3622"/>
    <n v="22794"/>
    <n v="1"/>
    <s v="Y"/>
    <x v="0"/>
    <n v="13"/>
    <n v="3"/>
    <n v="4"/>
    <n v="80"/>
    <n v="1"/>
    <n v="6"/>
    <n v="3"/>
    <n v="3"/>
    <n v="6"/>
    <n v="5"/>
    <n v="1"/>
    <n v="3"/>
    <n v="1"/>
    <n v="0"/>
    <n v="0"/>
    <n v="1"/>
    <n v="1"/>
    <x v="0"/>
    <n v="0.5"/>
    <x v="0"/>
    <n v="0.4"/>
    <x v="2"/>
    <x v="0"/>
    <x v="1"/>
    <m/>
    <m/>
    <m/>
    <m/>
    <m/>
    <m/>
    <m/>
    <m/>
    <m/>
    <m/>
    <m/>
    <m/>
    <m/>
    <m/>
    <m/>
    <m/>
    <m/>
    <m/>
    <m/>
    <m/>
    <m/>
    <m/>
    <m/>
    <m/>
    <m/>
    <m/>
    <m/>
    <m/>
    <m/>
    <m/>
    <m/>
    <m/>
    <m/>
    <m/>
    <m/>
    <m/>
    <m/>
    <m/>
    <m/>
    <m/>
    <m/>
    <m/>
    <m/>
    <m/>
    <m/>
    <m/>
    <m/>
    <m/>
    <m/>
    <m/>
    <m/>
    <m/>
    <m/>
  </r>
  <r>
    <n v="31"/>
    <x v="0"/>
    <s v="Travel_Rarely"/>
    <n v="1365"/>
    <x v="0"/>
    <n v="13"/>
    <n v="4"/>
    <s v="Medical"/>
    <n v="1"/>
    <n v="650"/>
    <n v="2"/>
    <x v="1"/>
    <n v="46"/>
    <n v="3"/>
    <x v="0"/>
    <x v="0"/>
    <n v="1"/>
    <s v="Divorced"/>
    <n v="4233"/>
    <n v="11512"/>
    <n v="2"/>
    <s v="Y"/>
    <x v="1"/>
    <n v="17"/>
    <n v="3"/>
    <n v="3"/>
    <n v="80"/>
    <n v="0"/>
    <n v="9"/>
    <n v="2"/>
    <n v="1"/>
    <n v="3"/>
    <n v="1"/>
    <n v="1"/>
    <n v="2"/>
    <n v="0"/>
    <n v="1"/>
    <n v="1"/>
    <n v="1"/>
    <n v="1"/>
    <x v="0"/>
    <n v="0.8"/>
    <x v="0"/>
    <n v="0.5"/>
    <x v="2"/>
    <x v="0"/>
    <x v="0"/>
    <m/>
    <m/>
    <m/>
    <m/>
    <m/>
    <m/>
    <m/>
    <m/>
    <m/>
    <m/>
    <m/>
    <m/>
    <m/>
    <m/>
    <m/>
    <m/>
    <m/>
    <m/>
    <m/>
    <m/>
    <m/>
    <m/>
    <m/>
    <m/>
    <m/>
    <m/>
    <m/>
    <m/>
    <m/>
    <m/>
    <m/>
    <m/>
    <m/>
    <m/>
    <m/>
    <m/>
    <m/>
    <m/>
    <m/>
    <m/>
    <m/>
    <m/>
    <m/>
    <m/>
    <m/>
    <m/>
    <m/>
    <m/>
    <m/>
    <m/>
    <m/>
    <m/>
    <m/>
  </r>
  <r>
    <n v="35"/>
    <x v="1"/>
    <s v="Travel_Rarely"/>
    <n v="538"/>
    <x v="1"/>
    <n v="25"/>
    <n v="2"/>
    <s v="Other"/>
    <n v="1"/>
    <n v="652"/>
    <n v="1"/>
    <x v="1"/>
    <n v="54"/>
    <n v="2"/>
    <x v="0"/>
    <x v="2"/>
    <n v="4"/>
    <s v="Single"/>
    <n v="3681"/>
    <n v="14004"/>
    <n v="4"/>
    <s v="Y"/>
    <x v="1"/>
    <n v="14"/>
    <n v="3"/>
    <n v="4"/>
    <n v="80"/>
    <n v="0"/>
    <n v="9"/>
    <n v="3"/>
    <n v="3"/>
    <n v="3"/>
    <n v="2"/>
    <n v="0"/>
    <n v="2"/>
    <n v="0"/>
    <n v="0"/>
    <n v="0"/>
    <n v="1"/>
    <n v="1"/>
    <x v="0"/>
    <n v="0.35"/>
    <x v="0"/>
    <n v="0"/>
    <x v="1"/>
    <x v="0"/>
    <x v="1"/>
    <m/>
    <m/>
    <m/>
    <m/>
    <m/>
    <m/>
    <m/>
    <m/>
    <m/>
    <m/>
    <m/>
    <m/>
    <m/>
    <m/>
    <m/>
    <m/>
    <m/>
    <m/>
    <m/>
    <m/>
    <m/>
    <m/>
    <m/>
    <m/>
    <m/>
    <m/>
    <m/>
    <m/>
    <m/>
    <m/>
    <m/>
    <m/>
    <m/>
    <m/>
    <m/>
    <m/>
    <m/>
    <m/>
    <m/>
    <m/>
    <m/>
    <m/>
    <m/>
    <m/>
    <m/>
    <m/>
    <m/>
    <m/>
    <m/>
    <m/>
    <m/>
    <m/>
    <m/>
  </r>
  <r>
    <n v="31"/>
    <x v="1"/>
    <s v="Travel_Rarely"/>
    <n v="525"/>
    <x v="0"/>
    <n v="6"/>
    <n v="4"/>
    <s v="Medical"/>
    <n v="1"/>
    <n v="653"/>
    <n v="1"/>
    <x v="1"/>
    <n v="66"/>
    <n v="4"/>
    <x v="0"/>
    <x v="0"/>
    <n v="4"/>
    <s v="Divorced"/>
    <n v="5460"/>
    <n v="6219"/>
    <n v="4"/>
    <s v="Y"/>
    <x v="1"/>
    <n v="22"/>
    <n v="4"/>
    <n v="4"/>
    <n v="80"/>
    <n v="2"/>
    <n v="13"/>
    <n v="4"/>
    <n v="4"/>
    <n v="7"/>
    <n v="7"/>
    <n v="5"/>
    <n v="7"/>
    <n v="0"/>
    <n v="0"/>
    <n v="0"/>
    <n v="1"/>
    <n v="1"/>
    <x v="1"/>
    <n v="0.4"/>
    <x v="0"/>
    <n v="0.1"/>
    <x v="1"/>
    <x v="2"/>
    <x v="0"/>
    <m/>
    <m/>
    <m/>
    <m/>
    <m/>
    <m/>
    <m/>
    <m/>
    <m/>
    <m/>
    <m/>
    <m/>
    <m/>
    <m/>
    <m/>
    <m/>
    <m/>
    <m/>
    <m/>
    <m/>
    <m/>
    <m/>
    <m/>
    <m/>
    <m/>
    <m/>
    <m/>
    <m/>
    <m/>
    <m/>
    <m/>
    <m/>
    <m/>
    <m/>
    <m/>
    <m/>
    <m/>
    <m/>
    <m/>
    <m/>
    <m/>
    <m/>
    <m/>
    <m/>
    <m/>
    <m/>
    <m/>
    <m/>
    <m/>
    <m/>
    <m/>
    <m/>
    <m/>
  </r>
  <r>
    <n v="27"/>
    <x v="1"/>
    <s v="Travel_Rarely"/>
    <n v="798"/>
    <x v="1"/>
    <n v="6"/>
    <n v="4"/>
    <s v="Medical"/>
    <n v="1"/>
    <n v="655"/>
    <n v="1"/>
    <x v="0"/>
    <n v="66"/>
    <n v="2"/>
    <x v="1"/>
    <x v="1"/>
    <n v="3"/>
    <s v="Divorced"/>
    <n v="2187"/>
    <n v="5013"/>
    <n v="0"/>
    <s v="Y"/>
    <x v="1"/>
    <n v="12"/>
    <n v="3"/>
    <n v="3"/>
    <n v="80"/>
    <n v="2"/>
    <n v="6"/>
    <n v="5"/>
    <n v="2"/>
    <n v="5"/>
    <n v="3"/>
    <n v="0"/>
    <n v="3"/>
    <n v="0"/>
    <n v="0"/>
    <n v="1"/>
    <n v="1"/>
    <n v="1"/>
    <x v="0"/>
    <n v="0.55000000000000004"/>
    <x v="0"/>
    <n v="0.3"/>
    <x v="1"/>
    <x v="0"/>
    <x v="1"/>
    <m/>
    <m/>
    <m/>
    <m/>
    <m/>
    <m/>
    <m/>
    <m/>
    <m/>
    <m/>
    <m/>
    <m/>
    <m/>
    <m/>
    <m/>
    <m/>
    <m/>
    <m/>
    <m/>
    <m/>
    <m/>
    <m/>
    <m/>
    <m/>
    <m/>
    <m/>
    <m/>
    <m/>
    <m/>
    <m/>
    <m/>
    <m/>
    <m/>
    <m/>
    <m/>
    <m/>
    <m/>
    <m/>
    <m/>
    <m/>
    <m/>
    <m/>
    <m/>
    <m/>
    <m/>
    <m/>
    <m/>
    <m/>
    <m/>
    <m/>
    <m/>
    <m/>
    <m/>
  </r>
  <r>
    <n v="37"/>
    <x v="1"/>
    <s v="Travel_Rarely"/>
    <n v="558"/>
    <x v="0"/>
    <n v="2"/>
    <n v="3"/>
    <s v="Marketing"/>
    <n v="1"/>
    <n v="656"/>
    <n v="4"/>
    <x v="1"/>
    <n v="75"/>
    <n v="3"/>
    <x v="0"/>
    <x v="0"/>
    <n v="3"/>
    <s v="Married"/>
    <n v="9602"/>
    <n v="3010"/>
    <n v="4"/>
    <s v="Y"/>
    <x v="0"/>
    <n v="11"/>
    <n v="3"/>
    <n v="3"/>
    <n v="80"/>
    <n v="1"/>
    <n v="17"/>
    <n v="3"/>
    <n v="2"/>
    <n v="3"/>
    <n v="0"/>
    <n v="1"/>
    <n v="0"/>
    <n v="1"/>
    <n v="0"/>
    <n v="1"/>
    <n v="0"/>
    <n v="0"/>
    <x v="0"/>
    <n v="0.35"/>
    <x v="0"/>
    <n v="0.7"/>
    <x v="0"/>
    <x v="0"/>
    <x v="2"/>
    <m/>
    <m/>
    <m/>
    <m/>
    <m/>
    <m/>
    <m/>
    <m/>
    <m/>
    <m/>
    <m/>
    <m/>
    <m/>
    <m/>
    <m/>
    <m/>
    <m/>
    <m/>
    <m/>
    <m/>
    <m/>
    <m/>
    <m/>
    <m/>
    <m/>
    <m/>
    <m/>
    <m/>
    <m/>
    <m/>
    <m/>
    <m/>
    <m/>
    <m/>
    <m/>
    <m/>
    <m/>
    <m/>
    <m/>
    <m/>
    <m/>
    <m/>
    <m/>
    <m/>
    <m/>
    <m/>
    <m/>
    <m/>
    <m/>
    <m/>
    <m/>
    <m/>
    <m/>
  </r>
  <r>
    <n v="20"/>
    <x v="1"/>
    <s v="Travel_Rarely"/>
    <n v="959"/>
    <x v="1"/>
    <n v="1"/>
    <n v="3"/>
    <s v="Life Sciences"/>
    <n v="1"/>
    <n v="657"/>
    <n v="4"/>
    <x v="0"/>
    <n v="83"/>
    <n v="2"/>
    <x v="1"/>
    <x v="1"/>
    <n v="2"/>
    <s v="Single"/>
    <n v="2836"/>
    <n v="11757"/>
    <n v="1"/>
    <s v="Y"/>
    <x v="1"/>
    <n v="13"/>
    <n v="3"/>
    <n v="4"/>
    <n v="80"/>
    <n v="0"/>
    <n v="1"/>
    <n v="0"/>
    <n v="4"/>
    <n v="1"/>
    <n v="0"/>
    <n v="0"/>
    <n v="0"/>
    <n v="0"/>
    <n v="1"/>
    <n v="0"/>
    <n v="1"/>
    <n v="0"/>
    <x v="0"/>
    <n v="0.4"/>
    <x v="0"/>
    <n v="0.2"/>
    <x v="1"/>
    <x v="0"/>
    <x v="1"/>
    <m/>
    <m/>
    <m/>
    <m/>
    <m/>
    <m/>
    <m/>
    <m/>
    <m/>
    <m/>
    <m/>
    <m/>
    <m/>
    <m/>
    <m/>
    <m/>
    <m/>
    <m/>
    <m/>
    <m/>
    <m/>
    <m/>
    <m/>
    <m/>
    <m/>
    <m/>
    <m/>
    <m/>
    <m/>
    <m/>
    <m/>
    <m/>
    <m/>
    <m/>
    <m/>
    <m/>
    <m/>
    <m/>
    <m/>
    <m/>
    <m/>
    <m/>
    <m/>
    <m/>
    <m/>
    <m/>
    <m/>
    <m/>
    <m/>
    <m/>
    <m/>
    <m/>
    <m/>
  </r>
  <r>
    <n v="42"/>
    <x v="1"/>
    <s v="Travel_Rarely"/>
    <n v="622"/>
    <x v="1"/>
    <n v="2"/>
    <n v="4"/>
    <s v="Life Sciences"/>
    <n v="1"/>
    <n v="659"/>
    <n v="3"/>
    <x v="0"/>
    <n v="81"/>
    <n v="3"/>
    <x v="0"/>
    <x v="4"/>
    <n v="4"/>
    <s v="Married"/>
    <n v="4089"/>
    <n v="5718"/>
    <n v="1"/>
    <s v="Y"/>
    <x v="1"/>
    <n v="13"/>
    <n v="3"/>
    <n v="2"/>
    <n v="80"/>
    <n v="2"/>
    <n v="10"/>
    <n v="4"/>
    <n v="3"/>
    <n v="10"/>
    <n v="2"/>
    <n v="2"/>
    <n v="2"/>
    <n v="0"/>
    <n v="0"/>
    <n v="0"/>
    <n v="1"/>
    <n v="0"/>
    <x v="0"/>
    <n v="0.15"/>
    <x v="2"/>
    <n v="0"/>
    <x v="1"/>
    <x v="0"/>
    <x v="0"/>
    <m/>
    <m/>
    <m/>
    <m/>
    <m/>
    <m/>
    <m/>
    <m/>
    <m/>
    <m/>
    <m/>
    <m/>
    <m/>
    <m/>
    <m/>
    <m/>
    <m/>
    <m/>
    <m/>
    <m/>
    <m/>
    <m/>
    <m/>
    <m/>
    <m/>
    <m/>
    <m/>
    <m/>
    <m/>
    <m/>
    <m/>
    <m/>
    <m/>
    <m/>
    <m/>
    <m/>
    <m/>
    <m/>
    <m/>
    <m/>
    <m/>
    <m/>
    <m/>
    <m/>
    <m/>
    <m/>
    <m/>
    <m/>
    <m/>
    <m/>
    <m/>
    <m/>
    <m/>
  </r>
  <r>
    <n v="43"/>
    <x v="1"/>
    <s v="Travel_Rarely"/>
    <n v="782"/>
    <x v="1"/>
    <n v="6"/>
    <n v="4"/>
    <s v="Other"/>
    <n v="1"/>
    <n v="661"/>
    <n v="2"/>
    <x v="1"/>
    <n v="50"/>
    <n v="2"/>
    <x v="3"/>
    <x v="7"/>
    <n v="4"/>
    <s v="Divorced"/>
    <n v="16627"/>
    <n v="2671"/>
    <n v="4"/>
    <s v="Y"/>
    <x v="0"/>
    <n v="14"/>
    <n v="3"/>
    <n v="3"/>
    <n v="80"/>
    <n v="1"/>
    <n v="21"/>
    <n v="3"/>
    <n v="2"/>
    <n v="1"/>
    <n v="0"/>
    <n v="0"/>
    <n v="0"/>
    <n v="1"/>
    <n v="0"/>
    <n v="1"/>
    <n v="0"/>
    <n v="1"/>
    <x v="0"/>
    <n v="0.55000000000000004"/>
    <x v="0"/>
    <n v="0.7"/>
    <x v="0"/>
    <x v="0"/>
    <x v="2"/>
    <m/>
    <m/>
    <m/>
    <m/>
    <m/>
    <m/>
    <m/>
    <m/>
    <m/>
    <m/>
    <m/>
    <m/>
    <m/>
    <m/>
    <m/>
    <m/>
    <m/>
    <m/>
    <m/>
    <m/>
    <m/>
    <m/>
    <m/>
    <m/>
    <m/>
    <m/>
    <m/>
    <m/>
    <m/>
    <m/>
    <m/>
    <m/>
    <m/>
    <m/>
    <m/>
    <m/>
    <m/>
    <m/>
    <m/>
    <m/>
    <m/>
    <m/>
    <m/>
    <m/>
    <m/>
    <m/>
    <m/>
    <m/>
    <m/>
    <m/>
    <m/>
    <m/>
    <m/>
  </r>
  <r>
    <n v="38"/>
    <x v="1"/>
    <s v="Travel_Rarely"/>
    <n v="362"/>
    <x v="1"/>
    <n v="1"/>
    <n v="1"/>
    <s v="Life Sciences"/>
    <n v="1"/>
    <n v="662"/>
    <n v="3"/>
    <x v="0"/>
    <n v="43"/>
    <n v="3"/>
    <x v="1"/>
    <x v="1"/>
    <n v="1"/>
    <s v="Single"/>
    <n v="2619"/>
    <n v="14561"/>
    <n v="3"/>
    <s v="Y"/>
    <x v="1"/>
    <n v="17"/>
    <n v="3"/>
    <n v="4"/>
    <n v="80"/>
    <n v="0"/>
    <n v="8"/>
    <n v="3"/>
    <n v="2"/>
    <n v="0"/>
    <n v="0"/>
    <n v="0"/>
    <n v="0"/>
    <n v="0"/>
    <n v="1"/>
    <n v="1"/>
    <n v="1"/>
    <n v="0"/>
    <x v="0"/>
    <n v="0.6"/>
    <x v="0"/>
    <n v="0.5"/>
    <x v="2"/>
    <x v="0"/>
    <x v="1"/>
    <m/>
    <m/>
    <m/>
    <m/>
    <m/>
    <m/>
    <m/>
    <m/>
    <m/>
    <m/>
    <m/>
    <m/>
    <m/>
    <m/>
    <m/>
    <m/>
    <m/>
    <m/>
    <m/>
    <m/>
    <m/>
    <m/>
    <m/>
    <m/>
    <m/>
    <m/>
    <m/>
    <m/>
    <m/>
    <m/>
    <m/>
    <m/>
    <m/>
    <m/>
    <m/>
    <m/>
    <m/>
    <m/>
    <m/>
    <m/>
    <m/>
    <m/>
    <m/>
    <m/>
    <m/>
    <m/>
    <m/>
    <m/>
    <m/>
    <m/>
    <m/>
    <m/>
    <m/>
  </r>
  <r>
    <n v="43"/>
    <x v="1"/>
    <s v="Travel_Frequently"/>
    <n v="1001"/>
    <x v="1"/>
    <n v="9"/>
    <n v="5"/>
    <s v="Medical"/>
    <n v="1"/>
    <n v="663"/>
    <n v="4"/>
    <x v="1"/>
    <n v="72"/>
    <n v="3"/>
    <x v="0"/>
    <x v="2"/>
    <n v="3"/>
    <s v="Divorced"/>
    <n v="5679"/>
    <n v="19627"/>
    <n v="3"/>
    <s v="Y"/>
    <x v="0"/>
    <n v="13"/>
    <n v="3"/>
    <n v="2"/>
    <n v="80"/>
    <n v="1"/>
    <n v="10"/>
    <n v="3"/>
    <n v="3"/>
    <n v="8"/>
    <n v="7"/>
    <n v="4"/>
    <n v="7"/>
    <n v="1"/>
    <n v="0"/>
    <n v="0"/>
    <n v="1"/>
    <n v="0"/>
    <x v="0"/>
    <n v="0.3"/>
    <x v="2"/>
    <n v="0.4"/>
    <x v="2"/>
    <x v="1"/>
    <x v="0"/>
    <m/>
    <m/>
    <m/>
    <m/>
    <m/>
    <m/>
    <m/>
    <m/>
    <m/>
    <m/>
    <m/>
    <m/>
    <m/>
    <m/>
    <m/>
    <m/>
    <m/>
    <m/>
    <m/>
    <m/>
    <m/>
    <m/>
    <m/>
    <m/>
    <m/>
    <m/>
    <m/>
    <m/>
    <m/>
    <m/>
    <m/>
    <m/>
    <m/>
    <m/>
    <m/>
    <m/>
    <m/>
    <m/>
    <m/>
    <m/>
    <m/>
    <m/>
    <m/>
    <m/>
    <m/>
    <m/>
    <m/>
    <m/>
    <m/>
    <m/>
    <m/>
    <m/>
    <m/>
  </r>
  <r>
    <n v="48"/>
    <x v="1"/>
    <s v="Travel_Rarely"/>
    <n v="1236"/>
    <x v="1"/>
    <n v="1"/>
    <n v="4"/>
    <s v="Life Sciences"/>
    <n v="1"/>
    <n v="664"/>
    <n v="4"/>
    <x v="0"/>
    <n v="40"/>
    <n v="2"/>
    <x v="3"/>
    <x v="5"/>
    <n v="1"/>
    <s v="Married"/>
    <n v="15402"/>
    <n v="17997"/>
    <n v="7"/>
    <s v="Y"/>
    <x v="1"/>
    <n v="11"/>
    <n v="3"/>
    <n v="1"/>
    <n v="80"/>
    <n v="1"/>
    <n v="21"/>
    <n v="3"/>
    <n v="1"/>
    <n v="3"/>
    <n v="2"/>
    <n v="0"/>
    <n v="2"/>
    <n v="0"/>
    <n v="1"/>
    <n v="1"/>
    <n v="0"/>
    <n v="0"/>
    <x v="0"/>
    <n v="0.45"/>
    <x v="1"/>
    <n v="0.5"/>
    <x v="2"/>
    <x v="0"/>
    <x v="2"/>
    <m/>
    <m/>
    <m/>
    <m/>
    <m/>
    <m/>
    <m/>
    <m/>
    <m/>
    <m/>
    <m/>
    <m/>
    <m/>
    <m/>
    <m/>
    <m/>
    <m/>
    <m/>
    <m/>
    <m/>
    <m/>
    <m/>
    <m/>
    <m/>
    <m/>
    <m/>
    <m/>
    <m/>
    <m/>
    <m/>
    <m/>
    <m/>
    <m/>
    <m/>
    <m/>
    <m/>
    <m/>
    <m/>
    <m/>
    <m/>
    <m/>
    <m/>
    <m/>
    <m/>
    <m/>
    <m/>
    <m/>
    <m/>
    <m/>
    <m/>
    <m/>
    <m/>
    <m/>
  </r>
  <r>
    <n v="44"/>
    <x v="1"/>
    <s v="Travel_Rarely"/>
    <n v="1112"/>
    <x v="2"/>
    <n v="1"/>
    <n v="4"/>
    <s v="Life Sciences"/>
    <n v="1"/>
    <n v="665"/>
    <n v="1"/>
    <x v="0"/>
    <n v="50"/>
    <n v="2"/>
    <x v="0"/>
    <x v="8"/>
    <n v="3"/>
    <s v="Single"/>
    <n v="5985"/>
    <n v="26894"/>
    <n v="4"/>
    <s v="Y"/>
    <x v="1"/>
    <n v="11"/>
    <n v="3"/>
    <n v="2"/>
    <n v="80"/>
    <n v="0"/>
    <n v="10"/>
    <n v="1"/>
    <n v="4"/>
    <n v="2"/>
    <n v="2"/>
    <n v="0"/>
    <n v="2"/>
    <n v="0"/>
    <n v="0"/>
    <n v="0"/>
    <n v="1"/>
    <n v="1"/>
    <x v="0"/>
    <n v="0.35"/>
    <x v="0"/>
    <n v="0"/>
    <x v="1"/>
    <x v="0"/>
    <x v="0"/>
    <m/>
    <m/>
    <m/>
    <m/>
    <m/>
    <m/>
    <m/>
    <m/>
    <m/>
    <m/>
    <m/>
    <m/>
    <m/>
    <m/>
    <m/>
    <m/>
    <m/>
    <m/>
    <m/>
    <m/>
    <m/>
    <m/>
    <m/>
    <m/>
    <m/>
    <m/>
    <m/>
    <m/>
    <m/>
    <m/>
    <m/>
    <m/>
    <m/>
    <m/>
    <m/>
    <m/>
    <m/>
    <m/>
    <m/>
    <m/>
    <m/>
    <m/>
    <m/>
    <m/>
    <m/>
    <m/>
    <m/>
    <m/>
    <m/>
    <m/>
    <m/>
    <m/>
    <m/>
  </r>
  <r>
    <n v="34"/>
    <x v="1"/>
    <s v="Travel_Rarely"/>
    <n v="204"/>
    <x v="0"/>
    <n v="14"/>
    <n v="3"/>
    <s v="Technical Degree"/>
    <n v="1"/>
    <n v="666"/>
    <n v="3"/>
    <x v="0"/>
    <n v="31"/>
    <n v="3"/>
    <x v="1"/>
    <x v="6"/>
    <n v="3"/>
    <s v="Divorced"/>
    <n v="2579"/>
    <n v="2912"/>
    <n v="1"/>
    <s v="Y"/>
    <x v="0"/>
    <n v="18"/>
    <n v="3"/>
    <n v="4"/>
    <n v="80"/>
    <n v="2"/>
    <n v="8"/>
    <n v="3"/>
    <n v="3"/>
    <n v="8"/>
    <n v="2"/>
    <n v="0"/>
    <n v="6"/>
    <n v="1"/>
    <n v="0"/>
    <n v="0"/>
    <n v="1"/>
    <n v="0"/>
    <x v="0"/>
    <n v="0.3"/>
    <x v="2"/>
    <n v="0.4"/>
    <x v="2"/>
    <x v="0"/>
    <x v="1"/>
    <m/>
    <m/>
    <m/>
    <m/>
    <m/>
    <m/>
    <m/>
    <m/>
    <m/>
    <m/>
    <m/>
    <m/>
    <m/>
    <m/>
    <m/>
    <m/>
    <m/>
    <m/>
    <m/>
    <m/>
    <m/>
    <m/>
    <m/>
    <m/>
    <m/>
    <m/>
    <m/>
    <m/>
    <m/>
    <m/>
    <m/>
    <m/>
    <m/>
    <m/>
    <m/>
    <m/>
    <m/>
    <m/>
    <m/>
    <m/>
    <m/>
    <m/>
    <m/>
    <m/>
    <m/>
    <m/>
    <m/>
    <m/>
    <m/>
    <m/>
    <m/>
    <m/>
    <m/>
  </r>
  <r>
    <n v="27"/>
    <x v="0"/>
    <s v="Travel_Rarely"/>
    <n v="1420"/>
    <x v="0"/>
    <n v="2"/>
    <n v="1"/>
    <s v="Marketing"/>
    <n v="1"/>
    <n v="667"/>
    <n v="3"/>
    <x v="1"/>
    <n v="85"/>
    <n v="3"/>
    <x v="1"/>
    <x v="6"/>
    <n v="1"/>
    <s v="Divorced"/>
    <n v="3041"/>
    <n v="16346"/>
    <n v="0"/>
    <s v="Y"/>
    <x v="1"/>
    <n v="11"/>
    <n v="3"/>
    <n v="2"/>
    <n v="80"/>
    <n v="1"/>
    <n v="5"/>
    <n v="3"/>
    <n v="3"/>
    <n v="4"/>
    <n v="3"/>
    <n v="0"/>
    <n v="2"/>
    <n v="0"/>
    <n v="1"/>
    <n v="0"/>
    <n v="1"/>
    <n v="0"/>
    <x v="0"/>
    <n v="0.4"/>
    <x v="0"/>
    <n v="0.2"/>
    <x v="1"/>
    <x v="0"/>
    <x v="1"/>
    <m/>
    <m/>
    <m/>
    <m/>
    <m/>
    <m/>
    <m/>
    <m/>
    <m/>
    <m/>
    <m/>
    <m/>
    <m/>
    <m/>
    <m/>
    <m/>
    <m/>
    <m/>
    <m/>
    <m/>
    <m/>
    <m/>
    <m/>
    <m/>
    <m/>
    <m/>
    <m/>
    <m/>
    <m/>
    <m/>
    <m/>
    <m/>
    <m/>
    <m/>
    <m/>
    <m/>
    <m/>
    <m/>
    <m/>
    <m/>
    <m/>
    <m/>
    <m/>
    <m/>
    <m/>
    <m/>
    <m/>
    <m/>
    <m/>
    <m/>
    <m/>
    <m/>
    <m/>
  </r>
  <r>
    <n v="21"/>
    <x v="1"/>
    <s v="Travel_Rarely"/>
    <n v="1343"/>
    <x v="0"/>
    <n v="22"/>
    <n v="1"/>
    <s v="Technical Degree"/>
    <n v="1"/>
    <n v="669"/>
    <n v="3"/>
    <x v="1"/>
    <n v="49"/>
    <n v="3"/>
    <x v="1"/>
    <x v="6"/>
    <n v="3"/>
    <s v="Single"/>
    <n v="3447"/>
    <n v="24444"/>
    <n v="1"/>
    <s v="Y"/>
    <x v="1"/>
    <n v="11"/>
    <n v="3"/>
    <n v="3"/>
    <n v="80"/>
    <n v="0"/>
    <n v="3"/>
    <n v="2"/>
    <n v="3"/>
    <n v="3"/>
    <n v="2"/>
    <n v="1"/>
    <n v="2"/>
    <n v="0"/>
    <n v="0"/>
    <n v="0"/>
    <n v="1"/>
    <n v="0"/>
    <x v="0"/>
    <n v="0.15"/>
    <x v="2"/>
    <n v="0"/>
    <x v="1"/>
    <x v="0"/>
    <x v="1"/>
    <m/>
    <m/>
    <m/>
    <m/>
    <m/>
    <m/>
    <m/>
    <m/>
    <m/>
    <m/>
    <m/>
    <m/>
    <m/>
    <m/>
    <m/>
    <m/>
    <m/>
    <m/>
    <m/>
    <m/>
    <m/>
    <m/>
    <m/>
    <m/>
    <m/>
    <m/>
    <m/>
    <m/>
    <m/>
    <m/>
    <m/>
    <m/>
    <m/>
    <m/>
    <m/>
    <m/>
    <m/>
    <m/>
    <m/>
    <m/>
    <m/>
    <m/>
    <m/>
    <m/>
    <m/>
    <m/>
    <m/>
    <m/>
    <m/>
    <m/>
    <m/>
    <m/>
    <m/>
  </r>
  <r>
    <n v="44"/>
    <x v="1"/>
    <s v="Travel_Rarely"/>
    <n v="1315"/>
    <x v="1"/>
    <n v="3"/>
    <n v="4"/>
    <s v="Other"/>
    <n v="1"/>
    <n v="671"/>
    <n v="4"/>
    <x v="1"/>
    <n v="35"/>
    <n v="3"/>
    <x v="4"/>
    <x v="5"/>
    <n v="4"/>
    <s v="Married"/>
    <n v="19513"/>
    <n v="9358"/>
    <n v="4"/>
    <s v="Y"/>
    <x v="0"/>
    <n v="12"/>
    <n v="3"/>
    <n v="1"/>
    <n v="80"/>
    <n v="1"/>
    <n v="26"/>
    <n v="2"/>
    <n v="4"/>
    <n v="2"/>
    <n v="2"/>
    <n v="0"/>
    <n v="1"/>
    <n v="1"/>
    <n v="0"/>
    <n v="0"/>
    <n v="0"/>
    <n v="0"/>
    <x v="0"/>
    <n v="0.15"/>
    <x v="2"/>
    <n v="0.4"/>
    <x v="2"/>
    <x v="0"/>
    <x v="2"/>
    <m/>
    <m/>
    <m/>
    <m/>
    <m/>
    <m/>
    <m/>
    <m/>
    <m/>
    <m/>
    <m/>
    <m/>
    <m/>
    <m/>
    <m/>
    <m/>
    <m/>
    <m/>
    <m/>
    <m/>
    <m/>
    <m/>
    <m/>
    <m/>
    <m/>
    <m/>
    <m/>
    <m/>
    <m/>
    <m/>
    <m/>
    <m/>
    <m/>
    <m/>
    <m/>
    <m/>
    <m/>
    <m/>
    <m/>
    <m/>
    <m/>
    <m/>
    <m/>
    <m/>
    <m/>
    <m/>
    <m/>
    <m/>
    <m/>
    <m/>
    <m/>
    <m/>
    <m/>
  </r>
  <r>
    <n v="22"/>
    <x v="1"/>
    <s v="Travel_Rarely"/>
    <n v="604"/>
    <x v="1"/>
    <n v="6"/>
    <n v="1"/>
    <s v="Medical"/>
    <n v="1"/>
    <n v="675"/>
    <n v="1"/>
    <x v="1"/>
    <n v="69"/>
    <n v="3"/>
    <x v="1"/>
    <x v="1"/>
    <n v="3"/>
    <s v="Married"/>
    <n v="2773"/>
    <n v="12145"/>
    <n v="0"/>
    <s v="Y"/>
    <x v="1"/>
    <n v="20"/>
    <n v="4"/>
    <n v="4"/>
    <n v="80"/>
    <n v="0"/>
    <n v="3"/>
    <n v="3"/>
    <n v="3"/>
    <n v="2"/>
    <n v="2"/>
    <n v="2"/>
    <n v="2"/>
    <n v="0"/>
    <n v="0"/>
    <n v="0"/>
    <n v="1"/>
    <n v="1"/>
    <x v="0"/>
    <n v="0.35"/>
    <x v="0"/>
    <n v="0"/>
    <x v="1"/>
    <x v="0"/>
    <x v="1"/>
    <m/>
    <m/>
    <m/>
    <m/>
    <m/>
    <m/>
    <m/>
    <m/>
    <m/>
    <m/>
    <m/>
    <m/>
    <m/>
    <m/>
    <m/>
    <m/>
    <m/>
    <m/>
    <m/>
    <m/>
    <m/>
    <m/>
    <m/>
    <m/>
    <m/>
    <m/>
    <m/>
    <m/>
    <m/>
    <m/>
    <m/>
    <m/>
    <m/>
    <m/>
    <m/>
    <m/>
    <m/>
    <m/>
    <m/>
    <m/>
    <m/>
    <m/>
    <m/>
    <m/>
    <m/>
    <m/>
    <m/>
    <m/>
    <m/>
    <m/>
    <m/>
    <m/>
    <m/>
  </r>
  <r>
    <n v="33"/>
    <x v="1"/>
    <s v="Travel_Rarely"/>
    <n v="1216"/>
    <x v="0"/>
    <n v="8"/>
    <n v="4"/>
    <s v="Marketing"/>
    <n v="1"/>
    <n v="677"/>
    <n v="3"/>
    <x v="1"/>
    <n v="39"/>
    <n v="3"/>
    <x v="0"/>
    <x v="0"/>
    <n v="3"/>
    <s v="Divorced"/>
    <n v="7104"/>
    <n v="20431"/>
    <n v="0"/>
    <s v="Y"/>
    <x v="1"/>
    <n v="12"/>
    <n v="3"/>
    <n v="4"/>
    <n v="80"/>
    <n v="0"/>
    <n v="6"/>
    <n v="3"/>
    <n v="3"/>
    <n v="5"/>
    <n v="0"/>
    <n v="1"/>
    <n v="2"/>
    <n v="0"/>
    <n v="0"/>
    <n v="0"/>
    <n v="0"/>
    <n v="0"/>
    <x v="0"/>
    <n v="0"/>
    <x v="2"/>
    <n v="0"/>
    <x v="1"/>
    <x v="0"/>
    <x v="0"/>
    <m/>
    <m/>
    <m/>
    <m/>
    <m/>
    <m/>
    <m/>
    <m/>
    <m/>
    <m/>
    <m/>
    <m/>
    <m/>
    <m/>
    <m/>
    <m/>
    <m/>
    <m/>
    <m/>
    <m/>
    <m/>
    <m/>
    <m/>
    <m/>
    <m/>
    <m/>
    <m/>
    <m/>
    <m/>
    <m/>
    <m/>
    <m/>
    <m/>
    <m/>
    <m/>
    <m/>
    <m/>
    <m/>
    <m/>
    <m/>
    <m/>
    <m/>
    <m/>
    <m/>
    <m/>
    <m/>
    <m/>
    <m/>
    <m/>
    <m/>
    <m/>
    <m/>
    <m/>
  </r>
  <r>
    <n v="32"/>
    <x v="1"/>
    <s v="Travel_Rarely"/>
    <n v="646"/>
    <x v="1"/>
    <n v="9"/>
    <n v="4"/>
    <s v="Life Sciences"/>
    <n v="1"/>
    <n v="679"/>
    <n v="1"/>
    <x v="0"/>
    <n v="92"/>
    <n v="3"/>
    <x v="0"/>
    <x v="1"/>
    <n v="4"/>
    <s v="Married"/>
    <n v="6322"/>
    <n v="18089"/>
    <n v="1"/>
    <s v="Y"/>
    <x v="0"/>
    <n v="12"/>
    <n v="3"/>
    <n v="4"/>
    <n v="80"/>
    <n v="1"/>
    <n v="6"/>
    <n v="2"/>
    <n v="2"/>
    <n v="6"/>
    <n v="4"/>
    <n v="0"/>
    <n v="5"/>
    <n v="1"/>
    <n v="0"/>
    <n v="1"/>
    <n v="1"/>
    <n v="1"/>
    <x v="0"/>
    <n v="0.7"/>
    <x v="0"/>
    <n v="0.7"/>
    <x v="0"/>
    <x v="0"/>
    <x v="0"/>
    <m/>
    <m/>
    <m/>
    <m/>
    <m/>
    <m/>
    <m/>
    <m/>
    <m/>
    <m/>
    <m/>
    <m/>
    <m/>
    <m/>
    <m/>
    <m/>
    <m/>
    <m/>
    <m/>
    <m/>
    <m/>
    <m/>
    <m/>
    <m/>
    <m/>
    <m/>
    <m/>
    <m/>
    <m/>
    <m/>
    <m/>
    <m/>
    <m/>
    <m/>
    <m/>
    <m/>
    <m/>
    <m/>
    <m/>
    <m/>
    <m/>
    <m/>
    <m/>
    <m/>
    <m/>
    <m/>
    <m/>
    <m/>
    <m/>
    <m/>
    <m/>
    <m/>
    <m/>
  </r>
  <r>
    <n v="30"/>
    <x v="1"/>
    <s v="Travel_Frequently"/>
    <n v="160"/>
    <x v="1"/>
    <n v="3"/>
    <n v="3"/>
    <s v="Medical"/>
    <n v="1"/>
    <n v="680"/>
    <n v="3"/>
    <x v="0"/>
    <n v="71"/>
    <n v="3"/>
    <x v="1"/>
    <x v="1"/>
    <n v="3"/>
    <s v="Divorced"/>
    <n v="2083"/>
    <n v="22653"/>
    <n v="1"/>
    <s v="Y"/>
    <x v="1"/>
    <n v="20"/>
    <n v="4"/>
    <n v="3"/>
    <n v="80"/>
    <n v="1"/>
    <n v="1"/>
    <n v="2"/>
    <n v="3"/>
    <n v="1"/>
    <n v="0"/>
    <n v="0"/>
    <n v="0"/>
    <n v="0"/>
    <n v="0"/>
    <n v="0"/>
    <n v="1"/>
    <n v="0"/>
    <x v="0"/>
    <n v="0.15"/>
    <x v="2"/>
    <n v="0"/>
    <x v="1"/>
    <x v="0"/>
    <x v="1"/>
    <m/>
    <m/>
    <m/>
    <m/>
    <m/>
    <m/>
    <m/>
    <m/>
    <m/>
    <m/>
    <m/>
    <m/>
    <m/>
    <m/>
    <m/>
    <m/>
    <m/>
    <m/>
    <m/>
    <m/>
    <m/>
    <m/>
    <m/>
    <m/>
    <m/>
    <m/>
    <m/>
    <m/>
    <m/>
    <m/>
    <m/>
    <m/>
    <m/>
    <m/>
    <m/>
    <m/>
    <m/>
    <m/>
    <m/>
    <m/>
    <m/>
    <m/>
    <m/>
    <m/>
    <m/>
    <m/>
    <m/>
    <m/>
    <m/>
    <m/>
    <m/>
    <m/>
    <m/>
  </r>
  <r>
    <n v="53"/>
    <x v="1"/>
    <s v="Travel_Rarely"/>
    <n v="238"/>
    <x v="0"/>
    <n v="1"/>
    <n v="1"/>
    <s v="Medical"/>
    <n v="1"/>
    <n v="682"/>
    <n v="4"/>
    <x v="0"/>
    <n v="34"/>
    <n v="3"/>
    <x v="0"/>
    <x v="0"/>
    <n v="1"/>
    <s v="Single"/>
    <n v="8381"/>
    <n v="7507"/>
    <n v="7"/>
    <s v="Y"/>
    <x v="1"/>
    <n v="20"/>
    <n v="4"/>
    <n v="4"/>
    <n v="80"/>
    <n v="0"/>
    <n v="18"/>
    <n v="2"/>
    <n v="4"/>
    <n v="14"/>
    <n v="7"/>
    <n v="8"/>
    <n v="10"/>
    <n v="0"/>
    <n v="1"/>
    <n v="0"/>
    <n v="0"/>
    <n v="0"/>
    <x v="1"/>
    <n v="0.3"/>
    <x v="1"/>
    <n v="0.3"/>
    <x v="1"/>
    <x v="2"/>
    <x v="2"/>
    <m/>
    <m/>
    <m/>
    <m/>
    <m/>
    <m/>
    <m/>
    <m/>
    <m/>
    <m/>
    <m/>
    <m/>
    <m/>
    <m/>
    <m/>
    <m/>
    <m/>
    <m/>
    <m/>
    <m/>
    <m/>
    <m/>
    <m/>
    <m/>
    <m/>
    <m/>
    <m/>
    <m/>
    <m/>
    <m/>
    <m/>
    <m/>
    <m/>
    <m/>
    <m/>
    <m/>
    <m/>
    <m/>
    <m/>
    <m/>
    <m/>
    <m/>
    <m/>
    <m/>
    <m/>
    <m/>
    <m/>
    <m/>
    <m/>
    <m/>
    <m/>
    <m/>
    <m/>
  </r>
  <r>
    <n v="34"/>
    <x v="1"/>
    <s v="Travel_Rarely"/>
    <n v="1397"/>
    <x v="1"/>
    <n v="1"/>
    <n v="5"/>
    <s v="Life Sciences"/>
    <n v="1"/>
    <n v="683"/>
    <n v="2"/>
    <x v="1"/>
    <n v="42"/>
    <n v="3"/>
    <x v="1"/>
    <x v="1"/>
    <n v="4"/>
    <s v="Married"/>
    <n v="2691"/>
    <n v="7660"/>
    <n v="1"/>
    <s v="Y"/>
    <x v="1"/>
    <n v="12"/>
    <n v="3"/>
    <n v="4"/>
    <n v="80"/>
    <n v="1"/>
    <n v="10"/>
    <n v="4"/>
    <n v="2"/>
    <n v="10"/>
    <n v="9"/>
    <n v="8"/>
    <n v="8"/>
    <n v="0"/>
    <n v="0"/>
    <n v="1"/>
    <n v="1"/>
    <n v="1"/>
    <x v="1"/>
    <n v="0.6"/>
    <x v="0"/>
    <n v="0.4"/>
    <x v="2"/>
    <x v="2"/>
    <x v="1"/>
    <m/>
    <m/>
    <m/>
    <m/>
    <m/>
    <m/>
    <m/>
    <m/>
    <m/>
    <m/>
    <m/>
    <m/>
    <m/>
    <m/>
    <m/>
    <m/>
    <m/>
    <m/>
    <m/>
    <m/>
    <m/>
    <m/>
    <m/>
    <m/>
    <m/>
    <m/>
    <m/>
    <m/>
    <m/>
    <m/>
    <m/>
    <m/>
    <m/>
    <m/>
    <m/>
    <m/>
    <m/>
    <m/>
    <m/>
    <m/>
    <m/>
    <m/>
    <m/>
    <m/>
    <m/>
    <m/>
    <m/>
    <m/>
    <m/>
    <m/>
    <m/>
    <m/>
    <m/>
  </r>
  <r>
    <n v="45"/>
    <x v="0"/>
    <s v="Travel_Frequently"/>
    <n v="306"/>
    <x v="0"/>
    <n v="26"/>
    <n v="4"/>
    <s v="Life Sciences"/>
    <n v="1"/>
    <n v="684"/>
    <n v="1"/>
    <x v="0"/>
    <n v="100"/>
    <n v="3"/>
    <x v="0"/>
    <x v="0"/>
    <n v="1"/>
    <s v="Married"/>
    <n v="4286"/>
    <n v="5630"/>
    <n v="2"/>
    <s v="Y"/>
    <x v="1"/>
    <n v="14"/>
    <n v="3"/>
    <n v="4"/>
    <n v="80"/>
    <n v="2"/>
    <n v="5"/>
    <n v="4"/>
    <n v="3"/>
    <n v="1"/>
    <n v="1"/>
    <n v="0"/>
    <n v="0"/>
    <n v="0"/>
    <n v="1"/>
    <n v="0"/>
    <n v="1"/>
    <n v="1"/>
    <x v="0"/>
    <n v="0.6"/>
    <x v="1"/>
    <n v="0.2"/>
    <x v="1"/>
    <x v="0"/>
    <x v="0"/>
    <m/>
    <m/>
    <m/>
    <m/>
    <m/>
    <m/>
    <m/>
    <m/>
    <m/>
    <m/>
    <m/>
    <m/>
    <m/>
    <m/>
    <m/>
    <m/>
    <m/>
    <m/>
    <m/>
    <m/>
    <m/>
    <m/>
    <m/>
    <m/>
    <m/>
    <m/>
    <m/>
    <m/>
    <m/>
    <m/>
    <m/>
    <m/>
    <m/>
    <m/>
    <m/>
    <m/>
    <m/>
    <m/>
    <m/>
    <m/>
    <m/>
    <m/>
    <m/>
    <m/>
    <m/>
    <m/>
    <m/>
    <m/>
    <m/>
    <m/>
    <m/>
    <m/>
    <m/>
  </r>
  <r>
    <n v="26"/>
    <x v="1"/>
    <s v="Travel_Rarely"/>
    <n v="991"/>
    <x v="1"/>
    <n v="6"/>
    <n v="3"/>
    <s v="Life Sciences"/>
    <n v="1"/>
    <n v="686"/>
    <n v="3"/>
    <x v="0"/>
    <n v="71"/>
    <n v="3"/>
    <x v="1"/>
    <x v="2"/>
    <n v="4"/>
    <s v="Married"/>
    <n v="2659"/>
    <n v="17759"/>
    <n v="1"/>
    <s v="Y"/>
    <x v="0"/>
    <n v="13"/>
    <n v="3"/>
    <n v="3"/>
    <n v="80"/>
    <n v="1"/>
    <n v="3"/>
    <n v="2"/>
    <n v="3"/>
    <n v="3"/>
    <n v="2"/>
    <n v="0"/>
    <n v="2"/>
    <n v="1"/>
    <n v="0"/>
    <n v="0"/>
    <n v="1"/>
    <n v="0"/>
    <x v="0"/>
    <n v="0.3"/>
    <x v="2"/>
    <n v="0.4"/>
    <x v="2"/>
    <x v="0"/>
    <x v="1"/>
    <m/>
    <m/>
    <m/>
    <m/>
    <m/>
    <m/>
    <m/>
    <m/>
    <m/>
    <m/>
    <m/>
    <m/>
    <m/>
    <m/>
    <m/>
    <m/>
    <m/>
    <m/>
    <m/>
    <m/>
    <m/>
    <m/>
    <m/>
    <m/>
    <m/>
    <m/>
    <m/>
    <m/>
    <m/>
    <m/>
    <m/>
    <m/>
    <m/>
    <m/>
    <m/>
    <m/>
    <m/>
    <m/>
    <m/>
    <m/>
    <m/>
    <m/>
    <m/>
    <m/>
    <m/>
    <m/>
    <m/>
    <m/>
    <m/>
    <m/>
    <m/>
    <m/>
    <m/>
  </r>
  <r>
    <n v="37"/>
    <x v="1"/>
    <s v="Travel_Rarely"/>
    <n v="482"/>
    <x v="1"/>
    <n v="3"/>
    <n v="3"/>
    <s v="Other"/>
    <n v="1"/>
    <n v="689"/>
    <n v="3"/>
    <x v="1"/>
    <n v="36"/>
    <n v="3"/>
    <x v="2"/>
    <x v="3"/>
    <n v="3"/>
    <s v="Married"/>
    <n v="9434"/>
    <n v="9606"/>
    <n v="1"/>
    <s v="Y"/>
    <x v="1"/>
    <n v="15"/>
    <n v="3"/>
    <n v="3"/>
    <n v="80"/>
    <n v="1"/>
    <n v="10"/>
    <n v="2"/>
    <n v="3"/>
    <n v="10"/>
    <n v="7"/>
    <n v="7"/>
    <n v="8"/>
    <n v="0"/>
    <n v="0"/>
    <n v="0"/>
    <n v="0"/>
    <n v="0"/>
    <x v="1"/>
    <n v="0.05"/>
    <x v="2"/>
    <n v="0.1"/>
    <x v="1"/>
    <x v="2"/>
    <x v="2"/>
    <m/>
    <m/>
    <m/>
    <m/>
    <m/>
    <m/>
    <m/>
    <m/>
    <m/>
    <m/>
    <m/>
    <m/>
    <m/>
    <m/>
    <m/>
    <m/>
    <m/>
    <m/>
    <m/>
    <m/>
    <m/>
    <m/>
    <m/>
    <m/>
    <m/>
    <m/>
    <m/>
    <m/>
    <m/>
    <m/>
    <m/>
    <m/>
    <m/>
    <m/>
    <m/>
    <m/>
    <m/>
    <m/>
    <m/>
    <m/>
    <m/>
    <m/>
    <m/>
    <m/>
    <m/>
    <m/>
    <m/>
    <m/>
    <m/>
    <m/>
    <m/>
    <m/>
    <m/>
  </r>
  <r>
    <n v="29"/>
    <x v="1"/>
    <s v="Travel_Rarely"/>
    <n v="1176"/>
    <x v="0"/>
    <n v="3"/>
    <n v="2"/>
    <s v="Medical"/>
    <n v="1"/>
    <n v="690"/>
    <n v="2"/>
    <x v="0"/>
    <n v="62"/>
    <n v="3"/>
    <x v="0"/>
    <x v="0"/>
    <n v="3"/>
    <s v="Married"/>
    <n v="5561"/>
    <n v="3487"/>
    <n v="1"/>
    <s v="Y"/>
    <x v="1"/>
    <n v="14"/>
    <n v="3"/>
    <n v="1"/>
    <n v="80"/>
    <n v="1"/>
    <n v="6"/>
    <n v="5"/>
    <n v="2"/>
    <n v="6"/>
    <n v="0"/>
    <n v="1"/>
    <n v="2"/>
    <n v="0"/>
    <n v="0"/>
    <n v="1"/>
    <n v="1"/>
    <n v="1"/>
    <x v="0"/>
    <n v="0.55000000000000004"/>
    <x v="0"/>
    <n v="0.3"/>
    <x v="1"/>
    <x v="0"/>
    <x v="0"/>
    <m/>
    <m/>
    <m/>
    <m/>
    <m/>
    <m/>
    <m/>
    <m/>
    <m/>
    <m/>
    <m/>
    <m/>
    <m/>
    <m/>
    <m/>
    <m/>
    <m/>
    <m/>
    <m/>
    <m/>
    <m/>
    <m/>
    <m/>
    <m/>
    <m/>
    <m/>
    <m/>
    <m/>
    <m/>
    <m/>
    <m/>
    <m/>
    <m/>
    <m/>
    <m/>
    <m/>
    <m/>
    <m/>
    <m/>
    <m/>
    <m/>
    <m/>
    <m/>
    <m/>
    <m/>
    <m/>
    <m/>
    <m/>
    <m/>
    <m/>
    <m/>
    <m/>
    <m/>
  </r>
  <r>
    <n v="35"/>
    <x v="1"/>
    <s v="Travel_Rarely"/>
    <n v="1017"/>
    <x v="1"/>
    <n v="6"/>
    <n v="4"/>
    <s v="Life Sciences"/>
    <n v="1"/>
    <n v="691"/>
    <n v="2"/>
    <x v="1"/>
    <n v="82"/>
    <n v="1"/>
    <x v="0"/>
    <x v="1"/>
    <n v="4"/>
    <s v="Single"/>
    <n v="6646"/>
    <n v="19368"/>
    <n v="1"/>
    <s v="Y"/>
    <x v="1"/>
    <n v="13"/>
    <n v="3"/>
    <n v="2"/>
    <n v="80"/>
    <n v="0"/>
    <n v="17"/>
    <n v="3"/>
    <n v="3"/>
    <n v="17"/>
    <n v="11"/>
    <n v="11"/>
    <n v="8"/>
    <n v="0"/>
    <n v="0"/>
    <n v="0"/>
    <n v="0"/>
    <n v="1"/>
    <x v="1"/>
    <n v="0.25"/>
    <x v="2"/>
    <n v="0.1"/>
    <x v="1"/>
    <x v="2"/>
    <x v="0"/>
    <m/>
    <m/>
    <m/>
    <m/>
    <m/>
    <m/>
    <m/>
    <m/>
    <m/>
    <m/>
    <m/>
    <m/>
    <m/>
    <m/>
    <m/>
    <m/>
    <m/>
    <m/>
    <m/>
    <m/>
    <m/>
    <m/>
    <m/>
    <m/>
    <m/>
    <m/>
    <m/>
    <m/>
    <m/>
    <m/>
    <m/>
    <m/>
    <m/>
    <m/>
    <m/>
    <m/>
    <m/>
    <m/>
    <m/>
    <m/>
    <m/>
    <m/>
    <m/>
    <m/>
    <m/>
    <m/>
    <m/>
    <m/>
    <m/>
    <m/>
    <m/>
    <m/>
    <m/>
  </r>
  <r>
    <n v="33"/>
    <x v="1"/>
    <s v="Travel_Frequently"/>
    <n v="1296"/>
    <x v="1"/>
    <n v="6"/>
    <n v="3"/>
    <s v="Life Sciences"/>
    <n v="1"/>
    <n v="692"/>
    <n v="3"/>
    <x v="1"/>
    <n v="30"/>
    <n v="3"/>
    <x v="0"/>
    <x v="4"/>
    <n v="4"/>
    <s v="Divorced"/>
    <n v="7725"/>
    <n v="5335"/>
    <n v="3"/>
    <s v="Y"/>
    <x v="1"/>
    <n v="23"/>
    <n v="4"/>
    <n v="3"/>
    <n v="80"/>
    <n v="1"/>
    <n v="15"/>
    <n v="2"/>
    <n v="1"/>
    <n v="13"/>
    <n v="11"/>
    <n v="4"/>
    <n v="7"/>
    <n v="0"/>
    <n v="0"/>
    <n v="1"/>
    <n v="0"/>
    <n v="0"/>
    <x v="0"/>
    <n v="0.2"/>
    <x v="2"/>
    <n v="0.3"/>
    <x v="1"/>
    <x v="1"/>
    <x v="0"/>
    <m/>
    <m/>
    <m/>
    <m/>
    <m/>
    <m/>
    <m/>
    <m/>
    <m/>
    <m/>
    <m/>
    <m/>
    <m/>
    <m/>
    <m/>
    <m/>
    <m/>
    <m/>
    <m/>
    <m/>
    <m/>
    <m/>
    <m/>
    <m/>
    <m/>
    <m/>
    <m/>
    <m/>
    <m/>
    <m/>
    <m/>
    <m/>
    <m/>
    <m/>
    <m/>
    <m/>
    <m/>
    <m/>
    <m/>
    <m/>
    <m/>
    <m/>
    <m/>
    <m/>
    <m/>
    <m/>
    <m/>
    <m/>
    <m/>
    <m/>
    <m/>
    <m/>
    <m/>
  </r>
  <r>
    <n v="54"/>
    <x v="1"/>
    <s v="Travel_Rarely"/>
    <n v="397"/>
    <x v="2"/>
    <n v="19"/>
    <n v="4"/>
    <s v="Medical"/>
    <n v="1"/>
    <n v="698"/>
    <n v="3"/>
    <x v="1"/>
    <n v="88"/>
    <n v="3"/>
    <x v="2"/>
    <x v="8"/>
    <n v="2"/>
    <s v="Married"/>
    <n v="10725"/>
    <n v="6729"/>
    <n v="2"/>
    <s v="Y"/>
    <x v="1"/>
    <n v="15"/>
    <n v="3"/>
    <n v="3"/>
    <n v="80"/>
    <n v="1"/>
    <n v="16"/>
    <n v="1"/>
    <n v="4"/>
    <n v="9"/>
    <n v="7"/>
    <n v="7"/>
    <n v="1"/>
    <n v="0"/>
    <n v="1"/>
    <n v="0"/>
    <n v="0"/>
    <n v="0"/>
    <x v="1"/>
    <n v="0.3"/>
    <x v="1"/>
    <n v="0.3"/>
    <x v="1"/>
    <x v="2"/>
    <x v="2"/>
    <m/>
    <m/>
    <m/>
    <m/>
    <m/>
    <m/>
    <m/>
    <m/>
    <m/>
    <m/>
    <m/>
    <m/>
    <m/>
    <m/>
    <m/>
    <m/>
    <m/>
    <m/>
    <m/>
    <m/>
    <m/>
    <m/>
    <m/>
    <m/>
    <m/>
    <m/>
    <m/>
    <m/>
    <m/>
    <m/>
    <m/>
    <m/>
    <m/>
    <m/>
    <m/>
    <m/>
    <m/>
    <m/>
    <m/>
    <m/>
    <m/>
    <m/>
    <m/>
    <m/>
    <m/>
    <m/>
    <m/>
    <m/>
    <m/>
    <m/>
    <m/>
    <m/>
    <m/>
  </r>
  <r>
    <n v="36"/>
    <x v="1"/>
    <s v="Travel_Rarely"/>
    <n v="913"/>
    <x v="1"/>
    <n v="9"/>
    <n v="2"/>
    <s v="Medical"/>
    <n v="1"/>
    <n v="699"/>
    <n v="2"/>
    <x v="1"/>
    <n v="48"/>
    <n v="2"/>
    <x v="0"/>
    <x v="3"/>
    <n v="2"/>
    <s v="Divorced"/>
    <n v="8847"/>
    <n v="13934"/>
    <n v="2"/>
    <s v="Y"/>
    <x v="0"/>
    <n v="11"/>
    <n v="3"/>
    <n v="3"/>
    <n v="80"/>
    <n v="1"/>
    <n v="13"/>
    <n v="2"/>
    <n v="3"/>
    <n v="3"/>
    <n v="2"/>
    <n v="0"/>
    <n v="2"/>
    <n v="1"/>
    <n v="1"/>
    <n v="0"/>
    <n v="0"/>
    <n v="1"/>
    <x v="0"/>
    <n v="0.6"/>
    <x v="0"/>
    <n v="0.6"/>
    <x v="2"/>
    <x v="0"/>
    <x v="2"/>
    <m/>
    <m/>
    <m/>
    <m/>
    <m/>
    <m/>
    <m/>
    <m/>
    <m/>
    <m/>
    <m/>
    <m/>
    <m/>
    <m/>
    <m/>
    <m/>
    <m/>
    <m/>
    <m/>
    <m/>
    <m/>
    <m/>
    <m/>
    <m/>
    <m/>
    <m/>
    <m/>
    <m/>
    <m/>
    <m/>
    <m/>
    <m/>
    <m/>
    <m/>
    <m/>
    <m/>
    <m/>
    <m/>
    <m/>
    <m/>
    <m/>
    <m/>
    <m/>
    <m/>
    <m/>
    <m/>
    <m/>
    <m/>
    <m/>
    <m/>
    <m/>
    <m/>
    <m/>
  </r>
  <r>
    <n v="27"/>
    <x v="1"/>
    <s v="Travel_Rarely"/>
    <n v="1115"/>
    <x v="1"/>
    <n v="3"/>
    <n v="4"/>
    <s v="Medical"/>
    <n v="1"/>
    <n v="700"/>
    <n v="1"/>
    <x v="1"/>
    <n v="54"/>
    <n v="2"/>
    <x v="1"/>
    <x v="1"/>
    <n v="4"/>
    <s v="Single"/>
    <n v="2045"/>
    <n v="15174"/>
    <n v="0"/>
    <s v="Y"/>
    <x v="1"/>
    <n v="13"/>
    <n v="3"/>
    <n v="4"/>
    <n v="80"/>
    <n v="0"/>
    <n v="5"/>
    <n v="0"/>
    <n v="3"/>
    <n v="4"/>
    <n v="2"/>
    <n v="1"/>
    <n v="1"/>
    <n v="0"/>
    <n v="0"/>
    <n v="0"/>
    <n v="1"/>
    <n v="1"/>
    <x v="0"/>
    <n v="0.35"/>
    <x v="0"/>
    <n v="0"/>
    <x v="1"/>
    <x v="0"/>
    <x v="1"/>
    <m/>
    <m/>
    <m/>
    <m/>
    <m/>
    <m/>
    <m/>
    <m/>
    <m/>
    <m/>
    <m/>
    <m/>
    <m/>
    <m/>
    <m/>
    <m/>
    <m/>
    <m/>
    <m/>
    <m/>
    <m/>
    <m/>
    <m/>
    <m/>
    <m/>
    <m/>
    <m/>
    <m/>
    <m/>
    <m/>
    <m/>
    <m/>
    <m/>
    <m/>
    <m/>
    <m/>
    <m/>
    <m/>
    <m/>
    <m/>
    <m/>
    <m/>
    <m/>
    <m/>
    <m/>
    <m/>
    <m/>
    <m/>
    <m/>
    <m/>
    <m/>
    <m/>
    <m/>
  </r>
  <r>
    <n v="20"/>
    <x v="0"/>
    <s v="Travel_Rarely"/>
    <n v="1362"/>
    <x v="1"/>
    <n v="10"/>
    <n v="1"/>
    <s v="Medical"/>
    <n v="1"/>
    <n v="701"/>
    <n v="4"/>
    <x v="1"/>
    <n v="32"/>
    <n v="3"/>
    <x v="1"/>
    <x v="1"/>
    <n v="3"/>
    <s v="Single"/>
    <n v="1009"/>
    <n v="26999"/>
    <n v="1"/>
    <s v="Y"/>
    <x v="0"/>
    <n v="11"/>
    <n v="3"/>
    <n v="4"/>
    <n v="80"/>
    <n v="0"/>
    <n v="1"/>
    <n v="5"/>
    <n v="3"/>
    <n v="1"/>
    <n v="0"/>
    <n v="1"/>
    <n v="1"/>
    <n v="1"/>
    <n v="0"/>
    <n v="0"/>
    <n v="1"/>
    <n v="0"/>
    <x v="0"/>
    <n v="0.3"/>
    <x v="2"/>
    <n v="0.4"/>
    <x v="2"/>
    <x v="0"/>
    <x v="1"/>
    <m/>
    <m/>
    <m/>
    <m/>
    <m/>
    <m/>
    <m/>
    <m/>
    <m/>
    <m/>
    <m/>
    <m/>
    <m/>
    <m/>
    <m/>
    <m/>
    <m/>
    <m/>
    <m/>
    <m/>
    <m/>
    <m/>
    <m/>
    <m/>
    <m/>
    <m/>
    <m/>
    <m/>
    <m/>
    <m/>
    <m/>
    <m/>
    <m/>
    <m/>
    <m/>
    <m/>
    <m/>
    <m/>
    <m/>
    <m/>
    <m/>
    <m/>
    <m/>
    <m/>
    <m/>
    <m/>
    <m/>
    <m/>
    <m/>
    <m/>
    <m/>
    <m/>
    <m/>
  </r>
  <r>
    <n v="33"/>
    <x v="0"/>
    <s v="Travel_Frequently"/>
    <n v="1076"/>
    <x v="1"/>
    <n v="3"/>
    <n v="3"/>
    <s v="Life Sciences"/>
    <n v="1"/>
    <n v="702"/>
    <n v="1"/>
    <x v="1"/>
    <n v="70"/>
    <n v="3"/>
    <x v="1"/>
    <x v="1"/>
    <n v="1"/>
    <s v="Single"/>
    <n v="3348"/>
    <n v="3164"/>
    <n v="1"/>
    <s v="Y"/>
    <x v="0"/>
    <n v="11"/>
    <n v="3"/>
    <n v="1"/>
    <n v="80"/>
    <n v="0"/>
    <n v="10"/>
    <n v="3"/>
    <n v="3"/>
    <n v="10"/>
    <n v="8"/>
    <n v="9"/>
    <n v="7"/>
    <n v="1"/>
    <n v="1"/>
    <n v="0"/>
    <n v="1"/>
    <n v="1"/>
    <x v="1"/>
    <n v="0.8"/>
    <x v="0"/>
    <n v="0.7"/>
    <x v="0"/>
    <x v="2"/>
    <x v="1"/>
    <m/>
    <m/>
    <m/>
    <m/>
    <m/>
    <m/>
    <m/>
    <m/>
    <m/>
    <m/>
    <m/>
    <m/>
    <m/>
    <m/>
    <m/>
    <m/>
    <m/>
    <m/>
    <m/>
    <m/>
    <m/>
    <m/>
    <m/>
    <m/>
    <m/>
    <m/>
    <m/>
    <m/>
    <m/>
    <m/>
    <m/>
    <m/>
    <m/>
    <m/>
    <m/>
    <m/>
    <m/>
    <m/>
    <m/>
    <m/>
    <m/>
    <m/>
    <m/>
    <m/>
    <m/>
    <m/>
    <m/>
    <m/>
    <m/>
    <m/>
    <m/>
    <m/>
    <m/>
  </r>
  <r>
    <n v="35"/>
    <x v="1"/>
    <s v="Non-Travel"/>
    <n v="727"/>
    <x v="1"/>
    <n v="3"/>
    <n v="3"/>
    <s v="Life Sciences"/>
    <n v="1"/>
    <n v="704"/>
    <n v="3"/>
    <x v="1"/>
    <n v="41"/>
    <n v="2"/>
    <x v="1"/>
    <x v="2"/>
    <n v="3"/>
    <s v="Married"/>
    <n v="1281"/>
    <n v="16900"/>
    <n v="1"/>
    <s v="Y"/>
    <x v="1"/>
    <n v="18"/>
    <n v="3"/>
    <n v="3"/>
    <n v="80"/>
    <n v="2"/>
    <n v="1"/>
    <n v="3"/>
    <n v="3"/>
    <n v="1"/>
    <n v="0"/>
    <n v="0"/>
    <n v="0"/>
    <n v="0"/>
    <n v="0"/>
    <n v="0"/>
    <n v="1"/>
    <n v="0"/>
    <x v="0"/>
    <n v="0.15"/>
    <x v="2"/>
    <n v="0"/>
    <x v="1"/>
    <x v="0"/>
    <x v="1"/>
    <m/>
    <m/>
    <m/>
    <m/>
    <m/>
    <m/>
    <m/>
    <m/>
    <m/>
    <m/>
    <m/>
    <m/>
    <m/>
    <m/>
    <m/>
    <m/>
    <m/>
    <m/>
    <m/>
    <m/>
    <m/>
    <m/>
    <m/>
    <m/>
    <m/>
    <m/>
    <m/>
    <m/>
    <m/>
    <m/>
    <m/>
    <m/>
    <m/>
    <m/>
    <m/>
    <m/>
    <m/>
    <m/>
    <m/>
    <m/>
    <m/>
    <m/>
    <m/>
    <m/>
    <m/>
    <m/>
    <m/>
    <m/>
    <m/>
    <m/>
    <m/>
    <m/>
    <m/>
  </r>
  <r>
    <n v="23"/>
    <x v="1"/>
    <s v="Travel_Rarely"/>
    <n v="885"/>
    <x v="1"/>
    <n v="4"/>
    <n v="3"/>
    <s v="Medical"/>
    <n v="1"/>
    <n v="705"/>
    <n v="1"/>
    <x v="1"/>
    <n v="58"/>
    <n v="4"/>
    <x v="1"/>
    <x v="1"/>
    <n v="1"/>
    <s v="Married"/>
    <n v="2819"/>
    <n v="8544"/>
    <n v="2"/>
    <s v="Y"/>
    <x v="1"/>
    <n v="16"/>
    <n v="3"/>
    <n v="1"/>
    <n v="80"/>
    <n v="1"/>
    <n v="5"/>
    <n v="3"/>
    <n v="4"/>
    <n v="3"/>
    <n v="2"/>
    <n v="0"/>
    <n v="2"/>
    <n v="0"/>
    <n v="1"/>
    <n v="0"/>
    <n v="1"/>
    <n v="1"/>
    <x v="0"/>
    <n v="0.6"/>
    <x v="0"/>
    <n v="0.2"/>
    <x v="1"/>
    <x v="0"/>
    <x v="1"/>
    <m/>
    <m/>
    <m/>
    <m/>
    <m/>
    <m/>
    <m/>
    <m/>
    <m/>
    <m/>
    <m/>
    <m/>
    <m/>
    <m/>
    <m/>
    <m/>
    <m/>
    <m/>
    <m/>
    <m/>
    <m/>
    <m/>
    <m/>
    <m/>
    <m/>
    <m/>
    <m/>
    <m/>
    <m/>
    <m/>
    <m/>
    <m/>
    <m/>
    <m/>
    <m/>
    <m/>
    <m/>
    <m/>
    <m/>
    <m/>
    <m/>
    <m/>
    <m/>
    <m/>
    <m/>
    <m/>
    <m/>
    <m/>
    <m/>
    <m/>
    <m/>
    <m/>
    <m/>
  </r>
  <r>
    <n v="25"/>
    <x v="1"/>
    <s v="Travel_Rarely"/>
    <n v="810"/>
    <x v="0"/>
    <n v="8"/>
    <n v="3"/>
    <s v="Life Sciences"/>
    <n v="1"/>
    <n v="707"/>
    <n v="4"/>
    <x v="1"/>
    <n v="57"/>
    <n v="4"/>
    <x v="0"/>
    <x v="0"/>
    <n v="2"/>
    <s v="Married"/>
    <n v="4851"/>
    <n v="15678"/>
    <n v="0"/>
    <s v="Y"/>
    <x v="1"/>
    <n v="22"/>
    <n v="4"/>
    <n v="3"/>
    <n v="80"/>
    <n v="1"/>
    <n v="4"/>
    <n v="4"/>
    <n v="3"/>
    <n v="3"/>
    <n v="2"/>
    <n v="1"/>
    <n v="2"/>
    <n v="0"/>
    <n v="1"/>
    <n v="0"/>
    <n v="1"/>
    <n v="0"/>
    <x v="0"/>
    <n v="0.4"/>
    <x v="0"/>
    <n v="0.2"/>
    <x v="1"/>
    <x v="0"/>
    <x v="0"/>
    <m/>
    <m/>
    <m/>
    <m/>
    <m/>
    <m/>
    <m/>
    <m/>
    <m/>
    <m/>
    <m/>
    <m/>
    <m/>
    <m/>
    <m/>
    <m/>
    <m/>
    <m/>
    <m/>
    <m/>
    <m/>
    <m/>
    <m/>
    <m/>
    <m/>
    <m/>
    <m/>
    <m/>
    <m/>
    <m/>
    <m/>
    <m/>
    <m/>
    <m/>
    <m/>
    <m/>
    <m/>
    <m/>
    <m/>
    <m/>
    <m/>
    <m/>
    <m/>
    <m/>
    <m/>
    <m/>
    <m/>
    <m/>
    <m/>
    <m/>
    <m/>
    <m/>
    <m/>
  </r>
  <r>
    <n v="38"/>
    <x v="1"/>
    <s v="Travel_Rarely"/>
    <n v="243"/>
    <x v="0"/>
    <n v="7"/>
    <n v="4"/>
    <s v="Marketing"/>
    <n v="1"/>
    <n v="709"/>
    <n v="4"/>
    <x v="0"/>
    <n v="46"/>
    <n v="2"/>
    <x v="0"/>
    <x v="0"/>
    <n v="4"/>
    <s v="Single"/>
    <n v="4028"/>
    <n v="7791"/>
    <n v="0"/>
    <s v="Y"/>
    <x v="1"/>
    <n v="20"/>
    <n v="4"/>
    <n v="1"/>
    <n v="80"/>
    <n v="0"/>
    <n v="8"/>
    <n v="2"/>
    <n v="3"/>
    <n v="7"/>
    <n v="7"/>
    <n v="0"/>
    <n v="5"/>
    <n v="0"/>
    <n v="0"/>
    <n v="0"/>
    <n v="1"/>
    <n v="0"/>
    <x v="0"/>
    <n v="0.15"/>
    <x v="2"/>
    <n v="0"/>
    <x v="1"/>
    <x v="0"/>
    <x v="0"/>
    <m/>
    <m/>
    <m/>
    <m/>
    <m/>
    <m/>
    <m/>
    <m/>
    <m/>
    <m/>
    <m/>
    <m/>
    <m/>
    <m/>
    <m/>
    <m/>
    <m/>
    <m/>
    <m/>
    <m/>
    <m/>
    <m/>
    <m/>
    <m/>
    <m/>
    <m/>
    <m/>
    <m/>
    <m/>
    <m/>
    <m/>
    <m/>
    <m/>
    <m/>
    <m/>
    <m/>
    <m/>
    <m/>
    <m/>
    <m/>
    <m/>
    <m/>
    <m/>
    <m/>
    <m/>
    <m/>
    <m/>
    <m/>
    <m/>
    <m/>
    <m/>
    <m/>
    <m/>
  </r>
  <r>
    <n v="29"/>
    <x v="1"/>
    <s v="Travel_Frequently"/>
    <n v="806"/>
    <x v="1"/>
    <n v="1"/>
    <n v="4"/>
    <s v="Life Sciences"/>
    <n v="1"/>
    <n v="710"/>
    <n v="2"/>
    <x v="1"/>
    <n v="76"/>
    <n v="1"/>
    <x v="1"/>
    <x v="1"/>
    <n v="4"/>
    <s v="Divorced"/>
    <n v="2720"/>
    <n v="18959"/>
    <n v="1"/>
    <s v="Y"/>
    <x v="1"/>
    <n v="18"/>
    <n v="3"/>
    <n v="4"/>
    <n v="80"/>
    <n v="1"/>
    <n v="10"/>
    <n v="5"/>
    <n v="3"/>
    <n v="10"/>
    <n v="7"/>
    <n v="2"/>
    <n v="8"/>
    <n v="0"/>
    <n v="0"/>
    <n v="0"/>
    <n v="1"/>
    <n v="1"/>
    <x v="0"/>
    <n v="0.35"/>
    <x v="0"/>
    <n v="0"/>
    <x v="1"/>
    <x v="0"/>
    <x v="1"/>
    <m/>
    <m/>
    <m/>
    <m/>
    <m/>
    <m/>
    <m/>
    <m/>
    <m/>
    <m/>
    <m/>
    <m/>
    <m/>
    <m/>
    <m/>
    <m/>
    <m/>
    <m/>
    <m/>
    <m/>
    <m/>
    <m/>
    <m/>
    <m/>
    <m/>
    <m/>
    <m/>
    <m/>
    <m/>
    <m/>
    <m/>
    <m/>
    <m/>
    <m/>
    <m/>
    <m/>
    <m/>
    <m/>
    <m/>
    <m/>
    <m/>
    <m/>
    <m/>
    <m/>
    <m/>
    <m/>
    <m/>
    <m/>
    <m/>
    <m/>
    <m/>
    <m/>
    <m/>
  </r>
  <r>
    <n v="48"/>
    <x v="1"/>
    <s v="Travel_Rarely"/>
    <n v="817"/>
    <x v="0"/>
    <n v="2"/>
    <n v="1"/>
    <s v="Marketing"/>
    <n v="1"/>
    <n v="712"/>
    <n v="2"/>
    <x v="1"/>
    <n v="56"/>
    <n v="4"/>
    <x v="0"/>
    <x v="0"/>
    <n v="2"/>
    <s v="Married"/>
    <n v="8120"/>
    <n v="18597"/>
    <n v="3"/>
    <s v="Y"/>
    <x v="1"/>
    <n v="12"/>
    <n v="3"/>
    <n v="4"/>
    <n v="80"/>
    <n v="0"/>
    <n v="12"/>
    <n v="3"/>
    <n v="3"/>
    <n v="2"/>
    <n v="2"/>
    <n v="2"/>
    <n v="2"/>
    <n v="0"/>
    <n v="1"/>
    <n v="0"/>
    <n v="0"/>
    <n v="1"/>
    <x v="0"/>
    <n v="0.45"/>
    <x v="1"/>
    <n v="0.2"/>
    <x v="1"/>
    <x v="0"/>
    <x v="2"/>
    <m/>
    <m/>
    <m/>
    <m/>
    <m/>
    <m/>
    <m/>
    <m/>
    <m/>
    <m/>
    <m/>
    <m/>
    <m/>
    <m/>
    <m/>
    <m/>
    <m/>
    <m/>
    <m/>
    <m/>
    <m/>
    <m/>
    <m/>
    <m/>
    <m/>
    <m/>
    <m/>
    <m/>
    <m/>
    <m/>
    <m/>
    <m/>
    <m/>
    <m/>
    <m/>
    <m/>
    <m/>
    <m/>
    <m/>
    <m/>
    <m/>
    <m/>
    <m/>
    <m/>
    <m/>
    <m/>
    <m/>
    <m/>
    <m/>
    <m/>
    <m/>
    <m/>
    <m/>
  </r>
  <r>
    <n v="27"/>
    <x v="1"/>
    <s v="Travel_Frequently"/>
    <n v="1410"/>
    <x v="0"/>
    <n v="3"/>
    <n v="1"/>
    <s v="Medical"/>
    <n v="1"/>
    <n v="714"/>
    <n v="4"/>
    <x v="0"/>
    <n v="71"/>
    <n v="4"/>
    <x v="0"/>
    <x v="0"/>
    <n v="4"/>
    <s v="Divorced"/>
    <n v="4647"/>
    <n v="16673"/>
    <n v="1"/>
    <s v="Y"/>
    <x v="0"/>
    <n v="20"/>
    <n v="4"/>
    <n v="2"/>
    <n v="80"/>
    <n v="2"/>
    <n v="6"/>
    <n v="3"/>
    <n v="3"/>
    <n v="6"/>
    <n v="5"/>
    <n v="0"/>
    <n v="4"/>
    <n v="1"/>
    <n v="0"/>
    <n v="0"/>
    <n v="1"/>
    <n v="0"/>
    <x v="0"/>
    <n v="0.3"/>
    <x v="2"/>
    <n v="0.4"/>
    <x v="2"/>
    <x v="0"/>
    <x v="0"/>
    <m/>
    <m/>
    <m/>
    <m/>
    <m/>
    <m/>
    <m/>
    <m/>
    <m/>
    <m/>
    <m/>
    <m/>
    <m/>
    <m/>
    <m/>
    <m/>
    <m/>
    <m/>
    <m/>
    <m/>
    <m/>
    <m/>
    <m/>
    <m/>
    <m/>
    <m/>
    <m/>
    <m/>
    <m/>
    <m/>
    <m/>
    <m/>
    <m/>
    <m/>
    <m/>
    <m/>
    <m/>
    <m/>
    <m/>
    <m/>
    <m/>
    <m/>
    <m/>
    <m/>
    <m/>
    <m/>
    <m/>
    <m/>
    <m/>
    <m/>
    <m/>
    <m/>
    <m/>
  </r>
  <r>
    <n v="37"/>
    <x v="1"/>
    <s v="Travel_Rarely"/>
    <n v="1225"/>
    <x v="1"/>
    <n v="10"/>
    <n v="2"/>
    <s v="Life Sciences"/>
    <n v="1"/>
    <n v="715"/>
    <n v="4"/>
    <x v="1"/>
    <n v="80"/>
    <n v="4"/>
    <x v="1"/>
    <x v="1"/>
    <n v="4"/>
    <s v="Single"/>
    <n v="4680"/>
    <n v="15232"/>
    <n v="3"/>
    <s v="Y"/>
    <x v="1"/>
    <n v="17"/>
    <n v="3"/>
    <n v="1"/>
    <n v="80"/>
    <n v="0"/>
    <n v="4"/>
    <n v="2"/>
    <n v="3"/>
    <n v="1"/>
    <n v="0"/>
    <n v="0"/>
    <n v="0"/>
    <n v="0"/>
    <n v="0"/>
    <n v="0"/>
    <n v="1"/>
    <n v="0"/>
    <x v="0"/>
    <n v="0.15"/>
    <x v="2"/>
    <n v="0"/>
    <x v="1"/>
    <x v="0"/>
    <x v="0"/>
    <m/>
    <m/>
    <m/>
    <m/>
    <m/>
    <m/>
    <m/>
    <m/>
    <m/>
    <m/>
    <m/>
    <m/>
    <m/>
    <m/>
    <m/>
    <m/>
    <m/>
    <m/>
    <m/>
    <m/>
    <m/>
    <m/>
    <m/>
    <m/>
    <m/>
    <m/>
    <m/>
    <m/>
    <m/>
    <m/>
    <m/>
    <m/>
    <m/>
    <m/>
    <m/>
    <m/>
    <m/>
    <m/>
    <m/>
    <m/>
    <m/>
    <m/>
    <m/>
    <m/>
    <m/>
    <m/>
    <m/>
    <m/>
    <m/>
    <m/>
    <m/>
    <m/>
    <m/>
  </r>
  <r>
    <n v="50"/>
    <x v="1"/>
    <s v="Travel_Rarely"/>
    <n v="1207"/>
    <x v="1"/>
    <n v="28"/>
    <n v="1"/>
    <s v="Medical"/>
    <n v="1"/>
    <n v="716"/>
    <n v="4"/>
    <x v="1"/>
    <n v="74"/>
    <n v="4"/>
    <x v="1"/>
    <x v="2"/>
    <n v="3"/>
    <s v="Married"/>
    <n v="3221"/>
    <n v="3297"/>
    <n v="1"/>
    <s v="Y"/>
    <x v="0"/>
    <n v="11"/>
    <n v="3"/>
    <n v="3"/>
    <n v="80"/>
    <n v="3"/>
    <n v="20"/>
    <n v="3"/>
    <n v="3"/>
    <n v="20"/>
    <n v="8"/>
    <n v="3"/>
    <n v="8"/>
    <n v="1"/>
    <n v="0"/>
    <n v="0"/>
    <n v="1"/>
    <n v="0"/>
    <x v="0"/>
    <n v="0.3"/>
    <x v="1"/>
    <n v="0.4"/>
    <x v="2"/>
    <x v="1"/>
    <x v="1"/>
    <m/>
    <m/>
    <m/>
    <m/>
    <m/>
    <m/>
    <m/>
    <m/>
    <m/>
    <m/>
    <m/>
    <m/>
    <m/>
    <m/>
    <m/>
    <m/>
    <m/>
    <m/>
    <m/>
    <m/>
    <m/>
    <m/>
    <m/>
    <m/>
    <m/>
    <m/>
    <m/>
    <m/>
    <m/>
    <m/>
    <m/>
    <m/>
    <m/>
    <m/>
    <m/>
    <m/>
    <m/>
    <m/>
    <m/>
    <m/>
    <m/>
    <m/>
    <m/>
    <m/>
    <m/>
    <m/>
    <m/>
    <m/>
    <m/>
    <m/>
    <m/>
    <m/>
    <m/>
  </r>
  <r>
    <n v="34"/>
    <x v="1"/>
    <s v="Travel_Rarely"/>
    <n v="1442"/>
    <x v="1"/>
    <n v="9"/>
    <n v="3"/>
    <s v="Medical"/>
    <n v="1"/>
    <n v="717"/>
    <n v="4"/>
    <x v="0"/>
    <n v="46"/>
    <n v="2"/>
    <x v="2"/>
    <x v="4"/>
    <n v="2"/>
    <s v="Single"/>
    <n v="8621"/>
    <n v="17654"/>
    <n v="1"/>
    <s v="Y"/>
    <x v="1"/>
    <n v="14"/>
    <n v="3"/>
    <n v="2"/>
    <n v="80"/>
    <n v="0"/>
    <n v="9"/>
    <n v="3"/>
    <n v="4"/>
    <n v="8"/>
    <n v="7"/>
    <n v="7"/>
    <n v="7"/>
    <n v="0"/>
    <n v="1"/>
    <n v="0"/>
    <n v="0"/>
    <n v="0"/>
    <x v="1"/>
    <n v="0.3"/>
    <x v="2"/>
    <n v="0.3"/>
    <x v="1"/>
    <x v="2"/>
    <x v="2"/>
    <m/>
    <m/>
    <m/>
    <m/>
    <m/>
    <m/>
    <m/>
    <m/>
    <m/>
    <m/>
    <m/>
    <m/>
    <m/>
    <m/>
    <m/>
    <m/>
    <m/>
    <m/>
    <m/>
    <m/>
    <m/>
    <m/>
    <m/>
    <m/>
    <m/>
    <m/>
    <m/>
    <m/>
    <m/>
    <m/>
    <m/>
    <m/>
    <m/>
    <m/>
    <m/>
    <m/>
    <m/>
    <m/>
    <m/>
    <m/>
    <m/>
    <m/>
    <m/>
    <m/>
    <m/>
    <m/>
    <m/>
    <m/>
    <m/>
    <m/>
    <m/>
    <m/>
    <m/>
  </r>
  <r>
    <n v="24"/>
    <x v="0"/>
    <s v="Travel_Rarely"/>
    <n v="693"/>
    <x v="0"/>
    <n v="3"/>
    <n v="2"/>
    <s v="Life Sciences"/>
    <n v="1"/>
    <n v="720"/>
    <n v="1"/>
    <x v="0"/>
    <n v="65"/>
    <n v="3"/>
    <x v="0"/>
    <x v="0"/>
    <n v="3"/>
    <s v="Single"/>
    <n v="4577"/>
    <n v="24785"/>
    <n v="9"/>
    <s v="Y"/>
    <x v="1"/>
    <n v="14"/>
    <n v="3"/>
    <n v="1"/>
    <n v="80"/>
    <n v="0"/>
    <n v="4"/>
    <n v="3"/>
    <n v="3"/>
    <n v="2"/>
    <n v="2"/>
    <n v="2"/>
    <n v="0"/>
    <n v="0"/>
    <n v="0"/>
    <n v="0"/>
    <n v="1"/>
    <n v="1"/>
    <x v="0"/>
    <n v="0.35"/>
    <x v="0"/>
    <n v="0"/>
    <x v="1"/>
    <x v="0"/>
    <x v="0"/>
    <m/>
    <m/>
    <m/>
    <m/>
    <m/>
    <m/>
    <m/>
    <m/>
    <m/>
    <m/>
    <m/>
    <m/>
    <m/>
    <m/>
    <m/>
    <m/>
    <m/>
    <m/>
    <m/>
    <m/>
    <m/>
    <m/>
    <m/>
    <m/>
    <m/>
    <m/>
    <m/>
    <m/>
    <m/>
    <m/>
    <m/>
    <m/>
    <m/>
    <m/>
    <m/>
    <m/>
    <m/>
    <m/>
    <m/>
    <m/>
    <m/>
    <m/>
    <m/>
    <m/>
    <m/>
    <m/>
    <m/>
    <m/>
    <m/>
    <m/>
    <m/>
    <m/>
    <m/>
  </r>
  <r>
    <n v="39"/>
    <x v="1"/>
    <s v="Travel_Rarely"/>
    <n v="408"/>
    <x v="1"/>
    <n v="2"/>
    <n v="4"/>
    <s v="Technical Degree"/>
    <n v="1"/>
    <n v="721"/>
    <n v="4"/>
    <x v="0"/>
    <n v="80"/>
    <n v="2"/>
    <x v="0"/>
    <x v="4"/>
    <n v="3"/>
    <s v="Single"/>
    <n v="4553"/>
    <n v="20978"/>
    <n v="1"/>
    <s v="Y"/>
    <x v="1"/>
    <n v="11"/>
    <n v="3"/>
    <n v="1"/>
    <n v="80"/>
    <n v="0"/>
    <n v="20"/>
    <n v="4"/>
    <n v="3"/>
    <n v="20"/>
    <n v="7"/>
    <n v="11"/>
    <n v="10"/>
    <n v="0"/>
    <n v="0"/>
    <n v="0"/>
    <n v="1"/>
    <n v="0"/>
    <x v="1"/>
    <n v="0.2"/>
    <x v="2"/>
    <n v="0.1"/>
    <x v="1"/>
    <x v="2"/>
    <x v="0"/>
    <m/>
    <m/>
    <m/>
    <m/>
    <m/>
    <m/>
    <m/>
    <m/>
    <m/>
    <m/>
    <m/>
    <m/>
    <m/>
    <m/>
    <m/>
    <m/>
    <m/>
    <m/>
    <m/>
    <m/>
    <m/>
    <m/>
    <m/>
    <m/>
    <m/>
    <m/>
    <m/>
    <m/>
    <m/>
    <m/>
    <m/>
    <m/>
    <m/>
    <m/>
    <m/>
    <m/>
    <m/>
    <m/>
    <m/>
    <m/>
    <m/>
    <m/>
    <m/>
    <m/>
    <m/>
    <m/>
    <m/>
    <m/>
    <m/>
    <m/>
    <m/>
    <m/>
    <m/>
  </r>
  <r>
    <n v="32"/>
    <x v="1"/>
    <s v="Travel_Rarely"/>
    <n v="929"/>
    <x v="0"/>
    <n v="10"/>
    <n v="3"/>
    <s v="Marketing"/>
    <n v="1"/>
    <n v="722"/>
    <n v="4"/>
    <x v="1"/>
    <n v="55"/>
    <n v="3"/>
    <x v="0"/>
    <x v="0"/>
    <n v="4"/>
    <s v="Single"/>
    <n v="5396"/>
    <n v="21703"/>
    <n v="1"/>
    <s v="Y"/>
    <x v="1"/>
    <n v="12"/>
    <n v="3"/>
    <n v="4"/>
    <n v="80"/>
    <n v="0"/>
    <n v="10"/>
    <n v="2"/>
    <n v="2"/>
    <n v="10"/>
    <n v="7"/>
    <n v="0"/>
    <n v="8"/>
    <n v="0"/>
    <n v="0"/>
    <n v="1"/>
    <n v="1"/>
    <n v="0"/>
    <x v="0"/>
    <n v="0.35"/>
    <x v="0"/>
    <n v="0.3"/>
    <x v="1"/>
    <x v="0"/>
    <x v="0"/>
    <m/>
    <m/>
    <m/>
    <m/>
    <m/>
    <m/>
    <m/>
    <m/>
    <m/>
    <m/>
    <m/>
    <m/>
    <m/>
    <m/>
    <m/>
    <m/>
    <m/>
    <m/>
    <m/>
    <m/>
    <m/>
    <m/>
    <m/>
    <m/>
    <m/>
    <m/>
    <m/>
    <m/>
    <m/>
    <m/>
    <m/>
    <m/>
    <m/>
    <m/>
    <m/>
    <m/>
    <m/>
    <m/>
    <m/>
    <m/>
    <m/>
    <m/>
    <m/>
    <m/>
    <m/>
    <m/>
    <m/>
    <m/>
    <m/>
    <m/>
    <m/>
    <m/>
    <m/>
  </r>
  <r>
    <n v="50"/>
    <x v="0"/>
    <s v="Travel_Frequently"/>
    <n v="562"/>
    <x v="0"/>
    <n v="8"/>
    <n v="2"/>
    <s v="Technical Degree"/>
    <n v="1"/>
    <n v="723"/>
    <n v="2"/>
    <x v="1"/>
    <n v="50"/>
    <n v="3"/>
    <x v="0"/>
    <x v="0"/>
    <n v="3"/>
    <s v="Married"/>
    <n v="6796"/>
    <n v="23452"/>
    <n v="3"/>
    <s v="Y"/>
    <x v="0"/>
    <n v="14"/>
    <n v="3"/>
    <n v="1"/>
    <n v="80"/>
    <n v="1"/>
    <n v="18"/>
    <n v="4"/>
    <n v="3"/>
    <n v="4"/>
    <n v="3"/>
    <n v="1"/>
    <n v="3"/>
    <n v="1"/>
    <n v="0"/>
    <n v="0"/>
    <n v="0"/>
    <n v="1"/>
    <x v="0"/>
    <n v="0.35"/>
    <x v="1"/>
    <n v="0.4"/>
    <x v="2"/>
    <x v="0"/>
    <x v="0"/>
    <m/>
    <m/>
    <m/>
    <m/>
    <m/>
    <m/>
    <m/>
    <m/>
    <m/>
    <m/>
    <m/>
    <m/>
    <m/>
    <m/>
    <m/>
    <m/>
    <m/>
    <m/>
    <m/>
    <m/>
    <m/>
    <m/>
    <m/>
    <m/>
    <m/>
    <m/>
    <m/>
    <m/>
    <m/>
    <m/>
    <m/>
    <m/>
    <m/>
    <m/>
    <m/>
    <m/>
    <m/>
    <m/>
    <m/>
    <m/>
    <m/>
    <m/>
    <m/>
    <m/>
    <m/>
    <m/>
    <m/>
    <m/>
    <m/>
    <m/>
    <m/>
    <m/>
    <m/>
  </r>
  <r>
    <n v="38"/>
    <x v="1"/>
    <s v="Travel_Rarely"/>
    <n v="827"/>
    <x v="1"/>
    <n v="1"/>
    <n v="4"/>
    <s v="Life Sciences"/>
    <n v="1"/>
    <n v="724"/>
    <n v="2"/>
    <x v="0"/>
    <n v="33"/>
    <n v="4"/>
    <x v="0"/>
    <x v="4"/>
    <n v="4"/>
    <s v="Single"/>
    <n v="7625"/>
    <n v="19383"/>
    <n v="0"/>
    <s v="Y"/>
    <x v="1"/>
    <n v="13"/>
    <n v="3"/>
    <n v="3"/>
    <n v="80"/>
    <n v="0"/>
    <n v="10"/>
    <n v="4"/>
    <n v="2"/>
    <n v="9"/>
    <n v="7"/>
    <n v="1"/>
    <n v="8"/>
    <n v="0"/>
    <n v="0"/>
    <n v="1"/>
    <n v="0"/>
    <n v="1"/>
    <x v="0"/>
    <n v="0.4"/>
    <x v="0"/>
    <n v="0.3"/>
    <x v="1"/>
    <x v="0"/>
    <x v="0"/>
    <m/>
    <m/>
    <m/>
    <m/>
    <m/>
    <m/>
    <m/>
    <m/>
    <m/>
    <m/>
    <m/>
    <m/>
    <m/>
    <m/>
    <m/>
    <m/>
    <m/>
    <m/>
    <m/>
    <m/>
    <m/>
    <m/>
    <m/>
    <m/>
    <m/>
    <m/>
    <m/>
    <m/>
    <m/>
    <m/>
    <m/>
    <m/>
    <m/>
    <m/>
    <m/>
    <m/>
    <m/>
    <m/>
    <m/>
    <m/>
    <m/>
    <m/>
    <m/>
    <m/>
    <m/>
    <m/>
    <m/>
    <m/>
    <m/>
    <m/>
    <m/>
    <m/>
    <m/>
  </r>
  <r>
    <n v="27"/>
    <x v="1"/>
    <s v="Travel_Rarely"/>
    <n v="608"/>
    <x v="1"/>
    <n v="1"/>
    <n v="2"/>
    <s v="Life Sciences"/>
    <n v="1"/>
    <n v="725"/>
    <n v="3"/>
    <x v="0"/>
    <n v="68"/>
    <n v="3"/>
    <x v="2"/>
    <x v="3"/>
    <n v="1"/>
    <s v="Married"/>
    <n v="7412"/>
    <n v="6009"/>
    <n v="1"/>
    <s v="Y"/>
    <x v="1"/>
    <n v="11"/>
    <n v="3"/>
    <n v="4"/>
    <n v="80"/>
    <n v="0"/>
    <n v="9"/>
    <n v="3"/>
    <n v="3"/>
    <n v="9"/>
    <n v="7"/>
    <n v="0"/>
    <n v="7"/>
    <n v="0"/>
    <n v="1"/>
    <n v="0"/>
    <n v="0"/>
    <n v="0"/>
    <x v="0"/>
    <n v="0.25"/>
    <x v="2"/>
    <n v="0.2"/>
    <x v="1"/>
    <x v="0"/>
    <x v="0"/>
    <m/>
    <m/>
    <m/>
    <m/>
    <m/>
    <m/>
    <m/>
    <m/>
    <m/>
    <m/>
    <m/>
    <m/>
    <m/>
    <m/>
    <m/>
    <m/>
    <m/>
    <m/>
    <m/>
    <m/>
    <m/>
    <m/>
    <m/>
    <m/>
    <m/>
    <m/>
    <m/>
    <m/>
    <m/>
    <m/>
    <m/>
    <m/>
    <m/>
    <m/>
    <m/>
    <m/>
    <m/>
    <m/>
    <m/>
    <m/>
    <m/>
    <m/>
    <m/>
    <m/>
    <m/>
    <m/>
    <m/>
    <m/>
    <m/>
    <m/>
    <m/>
    <m/>
    <m/>
  </r>
  <r>
    <n v="32"/>
    <x v="1"/>
    <s v="Travel_Rarely"/>
    <n v="1018"/>
    <x v="1"/>
    <n v="3"/>
    <n v="2"/>
    <s v="Life Sciences"/>
    <n v="1"/>
    <n v="727"/>
    <n v="3"/>
    <x v="0"/>
    <n v="39"/>
    <n v="3"/>
    <x v="2"/>
    <x v="7"/>
    <n v="4"/>
    <s v="Single"/>
    <n v="11159"/>
    <n v="19373"/>
    <n v="3"/>
    <s v="Y"/>
    <x v="1"/>
    <n v="15"/>
    <n v="3"/>
    <n v="4"/>
    <n v="80"/>
    <n v="0"/>
    <n v="10"/>
    <n v="6"/>
    <n v="3"/>
    <n v="7"/>
    <n v="7"/>
    <n v="7"/>
    <n v="7"/>
    <n v="0"/>
    <n v="0"/>
    <n v="0"/>
    <n v="0"/>
    <n v="0"/>
    <x v="1"/>
    <n v="0.05"/>
    <x v="2"/>
    <n v="0.1"/>
    <x v="1"/>
    <x v="2"/>
    <x v="2"/>
    <m/>
    <m/>
    <m/>
    <m/>
    <m/>
    <m/>
    <m/>
    <m/>
    <m/>
    <m/>
    <m/>
    <m/>
    <m/>
    <m/>
    <m/>
    <m/>
    <m/>
    <m/>
    <m/>
    <m/>
    <m/>
    <m/>
    <m/>
    <m/>
    <m/>
    <m/>
    <m/>
    <m/>
    <m/>
    <m/>
    <m/>
    <m/>
    <m/>
    <m/>
    <m/>
    <m/>
    <m/>
    <m/>
    <m/>
    <m/>
    <m/>
    <m/>
    <m/>
    <m/>
    <m/>
    <m/>
    <m/>
    <m/>
    <m/>
    <m/>
    <m/>
    <m/>
    <m/>
  </r>
  <r>
    <n v="47"/>
    <x v="1"/>
    <s v="Travel_Rarely"/>
    <n v="703"/>
    <x v="0"/>
    <n v="14"/>
    <n v="4"/>
    <s v="Marketing"/>
    <n v="1"/>
    <n v="728"/>
    <n v="4"/>
    <x v="1"/>
    <n v="42"/>
    <n v="3"/>
    <x v="0"/>
    <x v="0"/>
    <n v="1"/>
    <s v="Single"/>
    <n v="4960"/>
    <n v="11825"/>
    <n v="2"/>
    <s v="Y"/>
    <x v="1"/>
    <n v="12"/>
    <n v="3"/>
    <n v="4"/>
    <n v="80"/>
    <n v="0"/>
    <n v="20"/>
    <n v="2"/>
    <n v="3"/>
    <n v="7"/>
    <n v="7"/>
    <n v="1"/>
    <n v="7"/>
    <n v="0"/>
    <n v="1"/>
    <n v="0"/>
    <n v="1"/>
    <n v="0"/>
    <x v="0"/>
    <n v="0.4"/>
    <x v="1"/>
    <n v="0.2"/>
    <x v="1"/>
    <x v="0"/>
    <x v="0"/>
    <m/>
    <m/>
    <m/>
    <m/>
    <m/>
    <m/>
    <m/>
    <m/>
    <m/>
    <m/>
    <m/>
    <m/>
    <m/>
    <m/>
    <m/>
    <m/>
    <m/>
    <m/>
    <m/>
    <m/>
    <m/>
    <m/>
    <m/>
    <m/>
    <m/>
    <m/>
    <m/>
    <m/>
    <m/>
    <m/>
    <m/>
    <m/>
    <m/>
    <m/>
    <m/>
    <m/>
    <m/>
    <m/>
    <m/>
    <m/>
    <m/>
    <m/>
    <m/>
    <m/>
    <m/>
    <m/>
    <m/>
    <m/>
    <m/>
    <m/>
    <m/>
    <m/>
    <m/>
  </r>
  <r>
    <n v="40"/>
    <x v="1"/>
    <s v="Travel_Frequently"/>
    <n v="580"/>
    <x v="0"/>
    <n v="5"/>
    <n v="4"/>
    <s v="Life Sciences"/>
    <n v="1"/>
    <n v="729"/>
    <n v="4"/>
    <x v="1"/>
    <n v="48"/>
    <n v="2"/>
    <x v="2"/>
    <x v="0"/>
    <n v="1"/>
    <s v="Married"/>
    <n v="10475"/>
    <n v="23772"/>
    <n v="5"/>
    <s v="Y"/>
    <x v="0"/>
    <n v="21"/>
    <n v="4"/>
    <n v="3"/>
    <n v="80"/>
    <n v="1"/>
    <n v="20"/>
    <n v="2"/>
    <n v="3"/>
    <n v="18"/>
    <n v="13"/>
    <n v="1"/>
    <n v="12"/>
    <n v="1"/>
    <n v="1"/>
    <n v="0"/>
    <n v="0"/>
    <n v="0"/>
    <x v="0"/>
    <n v="0.4"/>
    <x v="0"/>
    <n v="0.6"/>
    <x v="2"/>
    <x v="0"/>
    <x v="2"/>
    <m/>
    <m/>
    <m/>
    <m/>
    <m/>
    <m/>
    <m/>
    <m/>
    <m/>
    <m/>
    <m/>
    <m/>
    <m/>
    <m/>
    <m/>
    <m/>
    <m/>
    <m/>
    <m/>
    <m/>
    <m/>
    <m/>
    <m/>
    <m/>
    <m/>
    <m/>
    <m/>
    <m/>
    <m/>
    <m/>
    <m/>
    <m/>
    <m/>
    <m/>
    <m/>
    <m/>
    <m/>
    <m/>
    <m/>
    <m/>
    <m/>
    <m/>
    <m/>
    <m/>
    <m/>
    <m/>
    <m/>
    <m/>
    <m/>
    <m/>
    <m/>
    <m/>
    <m/>
  </r>
  <r>
    <n v="53"/>
    <x v="1"/>
    <s v="Travel_Rarely"/>
    <n v="970"/>
    <x v="1"/>
    <n v="7"/>
    <n v="3"/>
    <s v="Life Sciences"/>
    <n v="1"/>
    <n v="730"/>
    <n v="3"/>
    <x v="1"/>
    <n v="59"/>
    <n v="4"/>
    <x v="3"/>
    <x v="7"/>
    <n v="3"/>
    <s v="Married"/>
    <n v="14814"/>
    <n v="13514"/>
    <n v="3"/>
    <s v="Y"/>
    <x v="1"/>
    <n v="19"/>
    <n v="3"/>
    <n v="3"/>
    <n v="80"/>
    <n v="0"/>
    <n v="32"/>
    <n v="3"/>
    <n v="3"/>
    <n v="5"/>
    <n v="1"/>
    <n v="1"/>
    <n v="3"/>
    <n v="0"/>
    <n v="0"/>
    <n v="0"/>
    <n v="0"/>
    <n v="0"/>
    <x v="0"/>
    <n v="0"/>
    <x v="1"/>
    <n v="0"/>
    <x v="1"/>
    <x v="0"/>
    <x v="2"/>
    <m/>
    <m/>
    <m/>
    <m/>
    <m/>
    <m/>
    <m/>
    <m/>
    <m/>
    <m/>
    <m/>
    <m/>
    <m/>
    <m/>
    <m/>
    <m/>
    <m/>
    <m/>
    <m/>
    <m/>
    <m/>
    <m/>
    <m/>
    <m/>
    <m/>
    <m/>
    <m/>
    <m/>
    <m/>
    <m/>
    <m/>
    <m/>
    <m/>
    <m/>
    <m/>
    <m/>
    <m/>
    <m/>
    <m/>
    <m/>
    <m/>
    <m/>
    <m/>
    <m/>
    <m/>
    <m/>
    <m/>
    <m/>
    <m/>
    <m/>
    <m/>
    <m/>
    <m/>
  </r>
  <r>
    <n v="41"/>
    <x v="1"/>
    <s v="Travel_Rarely"/>
    <n v="427"/>
    <x v="2"/>
    <n v="10"/>
    <n v="4"/>
    <s v="Human Resources"/>
    <n v="1"/>
    <n v="731"/>
    <n v="2"/>
    <x v="1"/>
    <n v="73"/>
    <n v="2"/>
    <x v="4"/>
    <x v="5"/>
    <n v="4"/>
    <s v="Divorced"/>
    <n v="19141"/>
    <n v="8861"/>
    <n v="3"/>
    <s v="Y"/>
    <x v="1"/>
    <n v="15"/>
    <n v="3"/>
    <n v="2"/>
    <n v="80"/>
    <n v="3"/>
    <n v="23"/>
    <n v="2"/>
    <n v="2"/>
    <n v="21"/>
    <n v="6"/>
    <n v="12"/>
    <n v="6"/>
    <n v="0"/>
    <n v="0"/>
    <n v="1"/>
    <n v="0"/>
    <n v="1"/>
    <x v="1"/>
    <n v="0.45"/>
    <x v="0"/>
    <n v="0.4"/>
    <x v="2"/>
    <x v="2"/>
    <x v="2"/>
    <m/>
    <m/>
    <m/>
    <m/>
    <m/>
    <m/>
    <m/>
    <m/>
    <m/>
    <m/>
    <m/>
    <m/>
    <m/>
    <m/>
    <m/>
    <m/>
    <m/>
    <m/>
    <m/>
    <m/>
    <m/>
    <m/>
    <m/>
    <m/>
    <m/>
    <m/>
    <m/>
    <m/>
    <m/>
    <m/>
    <m/>
    <m/>
    <m/>
    <m/>
    <m/>
    <m/>
    <m/>
    <m/>
    <m/>
    <m/>
    <m/>
    <m/>
    <m/>
    <m/>
    <m/>
    <m/>
    <m/>
    <m/>
    <m/>
    <m/>
    <m/>
    <m/>
    <m/>
  </r>
  <r>
    <n v="60"/>
    <x v="1"/>
    <s v="Travel_Rarely"/>
    <n v="1179"/>
    <x v="0"/>
    <n v="16"/>
    <n v="4"/>
    <s v="Marketing"/>
    <n v="1"/>
    <n v="732"/>
    <n v="1"/>
    <x v="1"/>
    <n v="84"/>
    <n v="3"/>
    <x v="0"/>
    <x v="0"/>
    <n v="1"/>
    <s v="Single"/>
    <n v="5405"/>
    <n v="11924"/>
    <n v="8"/>
    <s v="Y"/>
    <x v="1"/>
    <n v="14"/>
    <n v="3"/>
    <n v="4"/>
    <n v="80"/>
    <n v="0"/>
    <n v="10"/>
    <n v="1"/>
    <n v="3"/>
    <n v="2"/>
    <n v="2"/>
    <n v="2"/>
    <n v="2"/>
    <n v="0"/>
    <n v="1"/>
    <n v="0"/>
    <n v="1"/>
    <n v="1"/>
    <x v="0"/>
    <n v="0.6"/>
    <x v="1"/>
    <n v="0.2"/>
    <x v="1"/>
    <x v="0"/>
    <x v="0"/>
    <m/>
    <m/>
    <m/>
    <m/>
    <m/>
    <m/>
    <m/>
    <m/>
    <m/>
    <m/>
    <m/>
    <m/>
    <m/>
    <m/>
    <m/>
    <m/>
    <m/>
    <m/>
    <m/>
    <m/>
    <m/>
    <m/>
    <m/>
    <m/>
    <m/>
    <m/>
    <m/>
    <m/>
    <m/>
    <m/>
    <m/>
    <m/>
    <m/>
    <m/>
    <m/>
    <m/>
    <m/>
    <m/>
    <m/>
    <m/>
    <m/>
    <m/>
    <m/>
    <m/>
    <m/>
    <m/>
    <m/>
    <m/>
    <m/>
    <m/>
    <m/>
    <m/>
    <m/>
  </r>
  <r>
    <n v="27"/>
    <x v="1"/>
    <s v="Travel_Frequently"/>
    <n v="294"/>
    <x v="1"/>
    <n v="10"/>
    <n v="2"/>
    <s v="Life Sciences"/>
    <n v="1"/>
    <n v="733"/>
    <n v="4"/>
    <x v="1"/>
    <n v="32"/>
    <n v="3"/>
    <x v="2"/>
    <x v="3"/>
    <n v="1"/>
    <s v="Divorced"/>
    <n v="8793"/>
    <n v="4809"/>
    <n v="1"/>
    <s v="Y"/>
    <x v="1"/>
    <n v="21"/>
    <n v="4"/>
    <n v="3"/>
    <n v="80"/>
    <n v="2"/>
    <n v="9"/>
    <n v="4"/>
    <n v="2"/>
    <n v="9"/>
    <n v="7"/>
    <n v="1"/>
    <n v="7"/>
    <n v="0"/>
    <n v="1"/>
    <n v="1"/>
    <n v="0"/>
    <n v="0"/>
    <x v="0"/>
    <n v="0.45"/>
    <x v="0"/>
    <n v="0.5"/>
    <x v="2"/>
    <x v="0"/>
    <x v="2"/>
    <m/>
    <m/>
    <m/>
    <m/>
    <m/>
    <m/>
    <m/>
    <m/>
    <m/>
    <m/>
    <m/>
    <m/>
    <m/>
    <m/>
    <m/>
    <m/>
    <m/>
    <m/>
    <m/>
    <m/>
    <m/>
    <m/>
    <m/>
    <m/>
    <m/>
    <m/>
    <m/>
    <m/>
    <m/>
    <m/>
    <m/>
    <m/>
    <m/>
    <m/>
    <m/>
    <m/>
    <m/>
    <m/>
    <m/>
    <m/>
    <m/>
    <m/>
    <m/>
    <m/>
    <m/>
    <m/>
    <m/>
    <m/>
    <m/>
    <m/>
    <m/>
    <m/>
    <m/>
  </r>
  <r>
    <n v="41"/>
    <x v="1"/>
    <s v="Travel_Rarely"/>
    <n v="314"/>
    <x v="2"/>
    <n v="1"/>
    <n v="3"/>
    <s v="Human Resources"/>
    <n v="1"/>
    <n v="734"/>
    <n v="4"/>
    <x v="1"/>
    <n v="59"/>
    <n v="2"/>
    <x v="4"/>
    <x v="5"/>
    <n v="3"/>
    <s v="Married"/>
    <n v="19189"/>
    <n v="19562"/>
    <n v="1"/>
    <s v="Y"/>
    <x v="1"/>
    <n v="12"/>
    <n v="3"/>
    <n v="2"/>
    <n v="80"/>
    <n v="1"/>
    <n v="22"/>
    <n v="3"/>
    <n v="3"/>
    <n v="22"/>
    <n v="7"/>
    <n v="2"/>
    <n v="10"/>
    <n v="0"/>
    <n v="0"/>
    <n v="0"/>
    <n v="0"/>
    <n v="0"/>
    <x v="0"/>
    <n v="0"/>
    <x v="2"/>
    <n v="0"/>
    <x v="1"/>
    <x v="0"/>
    <x v="2"/>
    <m/>
    <m/>
    <m/>
    <m/>
    <m/>
    <m/>
    <m/>
    <m/>
    <m/>
    <m/>
    <m/>
    <m/>
    <m/>
    <m/>
    <m/>
    <m/>
    <m/>
    <m/>
    <m/>
    <m/>
    <m/>
    <m/>
    <m/>
    <m/>
    <m/>
    <m/>
    <m/>
    <m/>
    <m/>
    <m/>
    <m/>
    <m/>
    <m/>
    <m/>
    <m/>
    <m/>
    <m/>
    <m/>
    <m/>
    <m/>
    <m/>
    <m/>
    <m/>
    <m/>
    <m/>
    <m/>
    <m/>
    <m/>
    <m/>
    <m/>
    <m/>
    <m/>
    <m/>
  </r>
  <r>
    <n v="50"/>
    <x v="1"/>
    <s v="Travel_Rarely"/>
    <n v="316"/>
    <x v="0"/>
    <n v="8"/>
    <n v="4"/>
    <s v="Marketing"/>
    <n v="1"/>
    <n v="738"/>
    <n v="4"/>
    <x v="1"/>
    <n v="54"/>
    <n v="3"/>
    <x v="1"/>
    <x v="6"/>
    <n v="2"/>
    <s v="Married"/>
    <n v="3875"/>
    <n v="9983"/>
    <n v="7"/>
    <s v="Y"/>
    <x v="1"/>
    <n v="15"/>
    <n v="3"/>
    <n v="4"/>
    <n v="80"/>
    <n v="1"/>
    <n v="4"/>
    <n v="2"/>
    <n v="3"/>
    <n v="2"/>
    <n v="2"/>
    <n v="2"/>
    <n v="2"/>
    <n v="0"/>
    <n v="1"/>
    <n v="0"/>
    <n v="1"/>
    <n v="0"/>
    <x v="0"/>
    <n v="0.4"/>
    <x v="1"/>
    <n v="0.2"/>
    <x v="1"/>
    <x v="0"/>
    <x v="1"/>
    <m/>
    <m/>
    <m/>
    <m/>
    <m/>
    <m/>
    <m/>
    <m/>
    <m/>
    <m/>
    <m/>
    <m/>
    <m/>
    <m/>
    <m/>
    <m/>
    <m/>
    <m/>
    <m/>
    <m/>
    <m/>
    <m/>
    <m/>
    <m/>
    <m/>
    <m/>
    <m/>
    <m/>
    <m/>
    <m/>
    <m/>
    <m/>
    <m/>
    <m/>
    <m/>
    <m/>
    <m/>
    <m/>
    <m/>
    <m/>
    <m/>
    <m/>
    <m/>
    <m/>
    <m/>
    <m/>
    <m/>
    <m/>
    <m/>
    <m/>
    <m/>
    <m/>
    <m/>
  </r>
  <r>
    <n v="28"/>
    <x v="0"/>
    <s v="Travel_Rarely"/>
    <n v="654"/>
    <x v="1"/>
    <n v="1"/>
    <n v="2"/>
    <s v="Life Sciences"/>
    <n v="1"/>
    <n v="741"/>
    <n v="1"/>
    <x v="0"/>
    <n v="67"/>
    <n v="1"/>
    <x v="1"/>
    <x v="1"/>
    <n v="2"/>
    <s v="Single"/>
    <n v="2216"/>
    <n v="3872"/>
    <n v="7"/>
    <s v="Y"/>
    <x v="0"/>
    <n v="13"/>
    <n v="3"/>
    <n v="4"/>
    <n v="80"/>
    <n v="0"/>
    <n v="10"/>
    <n v="4"/>
    <n v="3"/>
    <n v="7"/>
    <n v="7"/>
    <n v="3"/>
    <n v="7"/>
    <n v="1"/>
    <n v="1"/>
    <n v="0"/>
    <n v="1"/>
    <n v="1"/>
    <x v="0"/>
    <n v="0.75"/>
    <x v="0"/>
    <n v="0.6"/>
    <x v="2"/>
    <x v="1"/>
    <x v="1"/>
    <m/>
    <m/>
    <m/>
    <m/>
    <m/>
    <m/>
    <m/>
    <m/>
    <m/>
    <m/>
    <m/>
    <m/>
    <m/>
    <m/>
    <m/>
    <m/>
    <m/>
    <m/>
    <m/>
    <m/>
    <m/>
    <m/>
    <m/>
    <m/>
    <m/>
    <m/>
    <m/>
    <m/>
    <m/>
    <m/>
    <m/>
    <m/>
    <m/>
    <m/>
    <m/>
    <m/>
    <m/>
    <m/>
    <m/>
    <m/>
    <m/>
    <m/>
    <m/>
    <m/>
    <m/>
    <m/>
    <m/>
    <m/>
    <m/>
    <m/>
    <m/>
    <m/>
    <m/>
  </r>
  <r>
    <n v="36"/>
    <x v="1"/>
    <s v="Non-Travel"/>
    <n v="427"/>
    <x v="1"/>
    <n v="8"/>
    <n v="3"/>
    <s v="Life Sciences"/>
    <n v="1"/>
    <n v="742"/>
    <n v="1"/>
    <x v="0"/>
    <n v="63"/>
    <n v="4"/>
    <x v="2"/>
    <x v="7"/>
    <n v="1"/>
    <s v="Married"/>
    <n v="11713"/>
    <n v="20335"/>
    <n v="9"/>
    <s v="Y"/>
    <x v="1"/>
    <n v="14"/>
    <n v="3"/>
    <n v="1"/>
    <n v="80"/>
    <n v="1"/>
    <n v="10"/>
    <n v="2"/>
    <n v="3"/>
    <n v="8"/>
    <n v="7"/>
    <n v="0"/>
    <n v="5"/>
    <n v="0"/>
    <n v="1"/>
    <n v="0"/>
    <n v="0"/>
    <n v="1"/>
    <x v="0"/>
    <n v="0.45"/>
    <x v="0"/>
    <n v="0.2"/>
    <x v="1"/>
    <x v="0"/>
    <x v="2"/>
    <m/>
    <m/>
    <m/>
    <m/>
    <m/>
    <m/>
    <m/>
    <m/>
    <m/>
    <m/>
    <m/>
    <m/>
    <m/>
    <m/>
    <m/>
    <m/>
    <m/>
    <m/>
    <m/>
    <m/>
    <m/>
    <m/>
    <m/>
    <m/>
    <m/>
    <m/>
    <m/>
    <m/>
    <m/>
    <m/>
    <m/>
    <m/>
    <m/>
    <m/>
    <m/>
    <m/>
    <m/>
    <m/>
    <m/>
    <m/>
    <m/>
    <m/>
    <m/>
    <m/>
    <m/>
    <m/>
    <m/>
    <m/>
    <m/>
    <m/>
    <m/>
    <m/>
    <m/>
  </r>
  <r>
    <n v="38"/>
    <x v="1"/>
    <s v="Travel_Rarely"/>
    <n v="168"/>
    <x v="1"/>
    <n v="1"/>
    <n v="3"/>
    <s v="Life Sciences"/>
    <n v="1"/>
    <n v="743"/>
    <n v="3"/>
    <x v="0"/>
    <n v="81"/>
    <n v="3"/>
    <x v="2"/>
    <x v="3"/>
    <n v="3"/>
    <s v="Single"/>
    <n v="7861"/>
    <n v="15397"/>
    <n v="4"/>
    <s v="Y"/>
    <x v="0"/>
    <n v="14"/>
    <n v="3"/>
    <n v="4"/>
    <n v="80"/>
    <n v="0"/>
    <n v="10"/>
    <n v="4"/>
    <n v="4"/>
    <n v="1"/>
    <n v="0"/>
    <n v="0"/>
    <n v="0"/>
    <n v="1"/>
    <n v="0"/>
    <n v="0"/>
    <n v="0"/>
    <n v="0"/>
    <x v="0"/>
    <n v="0.15"/>
    <x v="2"/>
    <n v="0.4"/>
    <x v="2"/>
    <x v="0"/>
    <x v="0"/>
    <m/>
    <m/>
    <m/>
    <m/>
    <m/>
    <m/>
    <m/>
    <m/>
    <m/>
    <m/>
    <m/>
    <m/>
    <m/>
    <m/>
    <m/>
    <m/>
    <m/>
    <m/>
    <m/>
    <m/>
    <m/>
    <m/>
    <m/>
    <m/>
    <m/>
    <m/>
    <m/>
    <m/>
    <m/>
    <m/>
    <m/>
    <m/>
    <m/>
    <m/>
    <m/>
    <m/>
    <m/>
    <m/>
    <m/>
    <m/>
    <m/>
    <m/>
    <m/>
    <m/>
    <m/>
    <m/>
    <m/>
    <m/>
    <m/>
    <m/>
    <m/>
    <m/>
    <m/>
  </r>
  <r>
    <n v="44"/>
    <x v="1"/>
    <s v="Non-Travel"/>
    <n v="381"/>
    <x v="1"/>
    <n v="24"/>
    <n v="3"/>
    <s v="Medical"/>
    <n v="1"/>
    <n v="744"/>
    <n v="1"/>
    <x v="1"/>
    <n v="49"/>
    <n v="1"/>
    <x v="1"/>
    <x v="2"/>
    <n v="3"/>
    <s v="Single"/>
    <n v="3708"/>
    <n v="2104"/>
    <n v="2"/>
    <s v="Y"/>
    <x v="1"/>
    <n v="14"/>
    <n v="3"/>
    <n v="3"/>
    <n v="80"/>
    <n v="0"/>
    <n v="9"/>
    <n v="5"/>
    <n v="3"/>
    <n v="5"/>
    <n v="2"/>
    <n v="1"/>
    <n v="4"/>
    <n v="0"/>
    <n v="0"/>
    <n v="0"/>
    <n v="1"/>
    <n v="1"/>
    <x v="0"/>
    <n v="0.35"/>
    <x v="0"/>
    <n v="0"/>
    <x v="1"/>
    <x v="0"/>
    <x v="1"/>
    <m/>
    <m/>
    <m/>
    <m/>
    <m/>
    <m/>
    <m/>
    <m/>
    <m/>
    <m/>
    <m/>
    <m/>
    <m/>
    <m/>
    <m/>
    <m/>
    <m/>
    <m/>
    <m/>
    <m/>
    <m/>
    <m/>
    <m/>
    <m/>
    <m/>
    <m/>
    <m/>
    <m/>
    <m/>
    <m/>
    <m/>
    <m/>
    <m/>
    <m/>
    <m/>
    <m/>
    <m/>
    <m/>
    <m/>
    <m/>
    <m/>
    <m/>
    <m/>
    <m/>
    <m/>
    <m/>
    <m/>
    <m/>
    <m/>
    <m/>
    <m/>
    <m/>
    <m/>
  </r>
  <r>
    <n v="47"/>
    <x v="1"/>
    <s v="Travel_Frequently"/>
    <n v="217"/>
    <x v="0"/>
    <n v="3"/>
    <n v="3"/>
    <s v="Medical"/>
    <n v="1"/>
    <n v="746"/>
    <n v="4"/>
    <x v="0"/>
    <n v="49"/>
    <n v="3"/>
    <x v="3"/>
    <x v="0"/>
    <n v="3"/>
    <s v="Divorced"/>
    <n v="13770"/>
    <n v="10225"/>
    <n v="9"/>
    <s v="Y"/>
    <x v="0"/>
    <n v="12"/>
    <n v="3"/>
    <n v="4"/>
    <n v="80"/>
    <n v="2"/>
    <n v="28"/>
    <n v="2"/>
    <n v="2"/>
    <n v="22"/>
    <n v="2"/>
    <n v="11"/>
    <n v="13"/>
    <n v="1"/>
    <n v="0"/>
    <n v="1"/>
    <n v="0"/>
    <n v="0"/>
    <x v="1"/>
    <n v="0.4"/>
    <x v="1"/>
    <n v="0.8"/>
    <x v="0"/>
    <x v="2"/>
    <x v="2"/>
    <m/>
    <m/>
    <m/>
    <m/>
    <m/>
    <m/>
    <m/>
    <m/>
    <m/>
    <m/>
    <m/>
    <m/>
    <m/>
    <m/>
    <m/>
    <m/>
    <m/>
    <m/>
    <m/>
    <m/>
    <m/>
    <m/>
    <m/>
    <m/>
    <m/>
    <m/>
    <m/>
    <m/>
    <m/>
    <m/>
    <m/>
    <m/>
    <m/>
    <m/>
    <m/>
    <m/>
    <m/>
    <m/>
    <m/>
    <m/>
    <m/>
    <m/>
    <m/>
    <m/>
    <m/>
    <m/>
    <m/>
    <m/>
    <m/>
    <m/>
    <m/>
    <m/>
    <m/>
  </r>
  <r>
    <n v="30"/>
    <x v="1"/>
    <s v="Travel_Rarely"/>
    <n v="501"/>
    <x v="0"/>
    <n v="27"/>
    <n v="5"/>
    <s v="Marketing"/>
    <n v="1"/>
    <n v="747"/>
    <n v="3"/>
    <x v="1"/>
    <n v="99"/>
    <n v="3"/>
    <x v="0"/>
    <x v="0"/>
    <n v="4"/>
    <s v="Divorced"/>
    <n v="5304"/>
    <n v="25275"/>
    <n v="7"/>
    <s v="Y"/>
    <x v="1"/>
    <n v="23"/>
    <n v="4"/>
    <n v="4"/>
    <n v="80"/>
    <n v="1"/>
    <n v="10"/>
    <n v="2"/>
    <n v="2"/>
    <n v="8"/>
    <n v="7"/>
    <n v="7"/>
    <n v="7"/>
    <n v="0"/>
    <n v="0"/>
    <n v="1"/>
    <n v="1"/>
    <n v="0"/>
    <x v="1"/>
    <n v="0.4"/>
    <x v="0"/>
    <n v="0.4"/>
    <x v="2"/>
    <x v="2"/>
    <x v="0"/>
    <m/>
    <m/>
    <m/>
    <m/>
    <m/>
    <m/>
    <m/>
    <m/>
    <m/>
    <m/>
    <m/>
    <m/>
    <m/>
    <m/>
    <m/>
    <m/>
    <m/>
    <m/>
    <m/>
    <m/>
    <m/>
    <m/>
    <m/>
    <m/>
    <m/>
    <m/>
    <m/>
    <m/>
    <m/>
    <m/>
    <m/>
    <m/>
    <m/>
    <m/>
    <m/>
    <m/>
    <m/>
    <m/>
    <m/>
    <m/>
    <m/>
    <m/>
    <m/>
    <m/>
    <m/>
    <m/>
    <m/>
    <m/>
    <m/>
    <m/>
    <m/>
    <m/>
    <m/>
  </r>
  <r>
    <n v="29"/>
    <x v="1"/>
    <s v="Travel_Rarely"/>
    <n v="1396"/>
    <x v="0"/>
    <n v="10"/>
    <n v="3"/>
    <s v="Life Sciences"/>
    <n v="1"/>
    <n v="749"/>
    <n v="3"/>
    <x v="1"/>
    <n v="99"/>
    <n v="3"/>
    <x v="1"/>
    <x v="6"/>
    <n v="3"/>
    <s v="Single"/>
    <n v="2642"/>
    <n v="2755"/>
    <n v="1"/>
    <s v="Y"/>
    <x v="1"/>
    <n v="11"/>
    <n v="3"/>
    <n v="3"/>
    <n v="80"/>
    <n v="0"/>
    <n v="1"/>
    <n v="6"/>
    <n v="3"/>
    <n v="1"/>
    <n v="0"/>
    <n v="0"/>
    <n v="0"/>
    <n v="0"/>
    <n v="0"/>
    <n v="0"/>
    <n v="1"/>
    <n v="0"/>
    <x v="0"/>
    <n v="0.15"/>
    <x v="2"/>
    <n v="0"/>
    <x v="1"/>
    <x v="0"/>
    <x v="1"/>
    <m/>
    <m/>
    <m/>
    <m/>
    <m/>
    <m/>
    <m/>
    <m/>
    <m/>
    <m/>
    <m/>
    <m/>
    <m/>
    <m/>
    <m/>
    <m/>
    <m/>
    <m/>
    <m/>
    <m/>
    <m/>
    <m/>
    <m/>
    <m/>
    <m/>
    <m/>
    <m/>
    <m/>
    <m/>
    <m/>
    <m/>
    <m/>
    <m/>
    <m/>
    <m/>
    <m/>
    <m/>
    <m/>
    <m/>
    <m/>
    <m/>
    <m/>
    <m/>
    <m/>
    <m/>
    <m/>
    <m/>
    <m/>
    <m/>
    <m/>
    <m/>
    <m/>
    <m/>
  </r>
  <r>
    <n v="42"/>
    <x v="0"/>
    <s v="Travel_Frequently"/>
    <n v="933"/>
    <x v="1"/>
    <n v="19"/>
    <n v="3"/>
    <s v="Medical"/>
    <n v="1"/>
    <n v="752"/>
    <n v="3"/>
    <x v="1"/>
    <n v="57"/>
    <n v="4"/>
    <x v="1"/>
    <x v="1"/>
    <n v="3"/>
    <s v="Divorced"/>
    <n v="2759"/>
    <n v="20366"/>
    <n v="6"/>
    <s v="Y"/>
    <x v="0"/>
    <n v="12"/>
    <n v="3"/>
    <n v="4"/>
    <n v="80"/>
    <n v="0"/>
    <n v="7"/>
    <n v="2"/>
    <n v="3"/>
    <n v="2"/>
    <n v="2"/>
    <n v="2"/>
    <n v="2"/>
    <n v="1"/>
    <n v="0"/>
    <n v="0"/>
    <n v="1"/>
    <n v="0"/>
    <x v="0"/>
    <n v="0.3"/>
    <x v="2"/>
    <n v="0.4"/>
    <x v="2"/>
    <x v="0"/>
    <x v="1"/>
    <m/>
    <m/>
    <m/>
    <m/>
    <m/>
    <m/>
    <m/>
    <m/>
    <m/>
    <m/>
    <m/>
    <m/>
    <m/>
    <m/>
    <m/>
    <m/>
    <m/>
    <m/>
    <m/>
    <m/>
    <m/>
    <m/>
    <m/>
    <m/>
    <m/>
    <m/>
    <m/>
    <m/>
    <m/>
    <m/>
    <m/>
    <m/>
    <m/>
    <m/>
    <m/>
    <m/>
    <m/>
    <m/>
    <m/>
    <m/>
    <m/>
    <m/>
    <m/>
    <m/>
    <m/>
    <m/>
    <m/>
    <m/>
    <m/>
    <m/>
    <m/>
    <m/>
    <m/>
  </r>
  <r>
    <n v="43"/>
    <x v="1"/>
    <s v="Travel_Frequently"/>
    <n v="775"/>
    <x v="0"/>
    <n v="15"/>
    <n v="3"/>
    <s v="Life Sciences"/>
    <n v="1"/>
    <n v="754"/>
    <n v="4"/>
    <x v="1"/>
    <n v="47"/>
    <n v="2"/>
    <x v="0"/>
    <x v="0"/>
    <n v="4"/>
    <s v="Married"/>
    <n v="6804"/>
    <n v="23683"/>
    <n v="3"/>
    <s v="Y"/>
    <x v="1"/>
    <n v="18"/>
    <n v="3"/>
    <n v="3"/>
    <n v="80"/>
    <n v="1"/>
    <n v="7"/>
    <n v="5"/>
    <n v="3"/>
    <n v="2"/>
    <n v="2"/>
    <n v="2"/>
    <n v="2"/>
    <n v="0"/>
    <n v="0"/>
    <n v="0"/>
    <n v="0"/>
    <n v="0"/>
    <x v="0"/>
    <n v="0"/>
    <x v="2"/>
    <n v="0"/>
    <x v="1"/>
    <x v="0"/>
    <x v="0"/>
    <m/>
    <m/>
    <m/>
    <m/>
    <m/>
    <m/>
    <m/>
    <m/>
    <m/>
    <m/>
    <m/>
    <m/>
    <m/>
    <m/>
    <m/>
    <m/>
    <m/>
    <m/>
    <m/>
    <m/>
    <m/>
    <m/>
    <m/>
    <m/>
    <m/>
    <m/>
    <m/>
    <m/>
    <m/>
    <m/>
    <m/>
    <m/>
    <m/>
    <m/>
    <m/>
    <m/>
    <m/>
    <m/>
    <m/>
    <m/>
    <m/>
    <m/>
    <m/>
    <m/>
    <m/>
    <m/>
    <m/>
    <m/>
    <m/>
    <m/>
    <m/>
    <m/>
    <m/>
  </r>
  <r>
    <n v="34"/>
    <x v="1"/>
    <s v="Travel_Rarely"/>
    <n v="970"/>
    <x v="1"/>
    <n v="8"/>
    <n v="2"/>
    <s v="Medical"/>
    <n v="1"/>
    <n v="757"/>
    <n v="2"/>
    <x v="0"/>
    <n v="96"/>
    <n v="3"/>
    <x v="0"/>
    <x v="4"/>
    <n v="3"/>
    <s v="Single"/>
    <n v="6142"/>
    <n v="7360"/>
    <n v="3"/>
    <s v="Y"/>
    <x v="1"/>
    <n v="11"/>
    <n v="3"/>
    <n v="4"/>
    <n v="80"/>
    <n v="0"/>
    <n v="10"/>
    <n v="2"/>
    <n v="3"/>
    <n v="5"/>
    <n v="1"/>
    <n v="4"/>
    <n v="3"/>
    <n v="0"/>
    <n v="0"/>
    <n v="0"/>
    <n v="1"/>
    <n v="1"/>
    <x v="0"/>
    <n v="0.35"/>
    <x v="0"/>
    <n v="0"/>
    <x v="1"/>
    <x v="1"/>
    <x v="0"/>
    <m/>
    <m/>
    <m/>
    <m/>
    <m/>
    <m/>
    <m/>
    <m/>
    <m/>
    <m/>
    <m/>
    <m/>
    <m/>
    <m/>
    <m/>
    <m/>
    <m/>
    <m/>
    <m/>
    <m/>
    <m/>
    <m/>
    <m/>
    <m/>
    <m/>
    <m/>
    <m/>
    <m/>
    <m/>
    <m/>
    <m/>
    <m/>
    <m/>
    <m/>
    <m/>
    <m/>
    <m/>
    <m/>
    <m/>
    <m/>
    <m/>
    <m/>
    <m/>
    <m/>
    <m/>
    <m/>
    <m/>
    <m/>
    <m/>
    <m/>
    <m/>
    <m/>
    <m/>
  </r>
  <r>
    <n v="23"/>
    <x v="1"/>
    <s v="Travel_Rarely"/>
    <n v="650"/>
    <x v="1"/>
    <n v="9"/>
    <n v="1"/>
    <s v="Medical"/>
    <n v="1"/>
    <n v="758"/>
    <n v="2"/>
    <x v="1"/>
    <n v="37"/>
    <n v="3"/>
    <x v="1"/>
    <x v="2"/>
    <n v="1"/>
    <s v="Married"/>
    <n v="2500"/>
    <n v="4344"/>
    <n v="1"/>
    <s v="Y"/>
    <x v="1"/>
    <n v="14"/>
    <n v="3"/>
    <n v="4"/>
    <n v="80"/>
    <n v="1"/>
    <n v="5"/>
    <n v="2"/>
    <n v="4"/>
    <n v="4"/>
    <n v="3"/>
    <n v="0"/>
    <n v="2"/>
    <n v="0"/>
    <n v="1"/>
    <n v="0"/>
    <n v="1"/>
    <n v="1"/>
    <x v="0"/>
    <n v="0.6"/>
    <x v="0"/>
    <n v="0.2"/>
    <x v="1"/>
    <x v="0"/>
    <x v="1"/>
    <m/>
    <m/>
    <m/>
    <m/>
    <m/>
    <m/>
    <m/>
    <m/>
    <m/>
    <m/>
    <m/>
    <m/>
    <m/>
    <m/>
    <m/>
    <m/>
    <m/>
    <m/>
    <m/>
    <m/>
    <m/>
    <m/>
    <m/>
    <m/>
    <m/>
    <m/>
    <m/>
    <m/>
    <m/>
    <m/>
    <m/>
    <m/>
    <m/>
    <m/>
    <m/>
    <m/>
    <m/>
    <m/>
    <m/>
    <m/>
    <m/>
    <m/>
    <m/>
    <m/>
    <m/>
    <m/>
    <m/>
    <m/>
    <m/>
    <m/>
    <m/>
    <m/>
    <m/>
  </r>
  <r>
    <n v="39"/>
    <x v="1"/>
    <s v="Travel_Rarely"/>
    <n v="141"/>
    <x v="2"/>
    <n v="3"/>
    <n v="3"/>
    <s v="Human Resources"/>
    <n v="1"/>
    <n v="760"/>
    <n v="3"/>
    <x v="0"/>
    <n v="44"/>
    <n v="4"/>
    <x v="0"/>
    <x v="8"/>
    <n v="2"/>
    <s v="Married"/>
    <n v="6389"/>
    <n v="18767"/>
    <n v="9"/>
    <s v="Y"/>
    <x v="1"/>
    <n v="15"/>
    <n v="3"/>
    <n v="3"/>
    <n v="80"/>
    <n v="1"/>
    <n v="12"/>
    <n v="3"/>
    <n v="1"/>
    <n v="8"/>
    <n v="3"/>
    <n v="3"/>
    <n v="6"/>
    <n v="0"/>
    <n v="1"/>
    <n v="1"/>
    <n v="1"/>
    <n v="0"/>
    <x v="0"/>
    <n v="0.6"/>
    <x v="0"/>
    <n v="0.5"/>
    <x v="2"/>
    <x v="1"/>
    <x v="0"/>
    <m/>
    <m/>
    <m/>
    <m/>
    <m/>
    <m/>
    <m/>
    <m/>
    <m/>
    <m/>
    <m/>
    <m/>
    <m/>
    <m/>
    <m/>
    <m/>
    <m/>
    <m/>
    <m/>
    <m/>
    <m/>
    <m/>
    <m/>
    <m/>
    <m/>
    <m/>
    <m/>
    <m/>
    <m/>
    <m/>
    <m/>
    <m/>
    <m/>
    <m/>
    <m/>
    <m/>
    <m/>
    <m/>
    <m/>
    <m/>
    <m/>
    <m/>
    <m/>
    <m/>
    <m/>
    <m/>
    <m/>
    <m/>
    <m/>
    <m/>
    <m/>
    <m/>
    <m/>
  </r>
  <r>
    <n v="56"/>
    <x v="1"/>
    <s v="Travel_Rarely"/>
    <n v="832"/>
    <x v="1"/>
    <n v="9"/>
    <n v="3"/>
    <s v="Medical"/>
    <n v="1"/>
    <n v="762"/>
    <n v="3"/>
    <x v="1"/>
    <n v="81"/>
    <n v="3"/>
    <x v="3"/>
    <x v="4"/>
    <n v="4"/>
    <s v="Married"/>
    <n v="11103"/>
    <n v="20420"/>
    <n v="7"/>
    <s v="Y"/>
    <x v="1"/>
    <n v="11"/>
    <n v="3"/>
    <n v="3"/>
    <n v="80"/>
    <n v="0"/>
    <n v="30"/>
    <n v="1"/>
    <n v="2"/>
    <n v="10"/>
    <n v="7"/>
    <n v="1"/>
    <n v="1"/>
    <n v="0"/>
    <n v="0"/>
    <n v="1"/>
    <n v="0"/>
    <n v="0"/>
    <x v="0"/>
    <n v="0.2"/>
    <x v="1"/>
    <n v="0.3"/>
    <x v="1"/>
    <x v="0"/>
    <x v="2"/>
    <m/>
    <m/>
    <m/>
    <m/>
    <m/>
    <m/>
    <m/>
    <m/>
    <m/>
    <m/>
    <m/>
    <m/>
    <m/>
    <m/>
    <m/>
    <m/>
    <m/>
    <m/>
    <m/>
    <m/>
    <m/>
    <m/>
    <m/>
    <m/>
    <m/>
    <m/>
    <m/>
    <m/>
    <m/>
    <m/>
    <m/>
    <m/>
    <m/>
    <m/>
    <m/>
    <m/>
    <m/>
    <m/>
    <m/>
    <m/>
    <m/>
    <m/>
    <m/>
    <m/>
    <m/>
    <m/>
    <m/>
    <m/>
    <m/>
    <m/>
    <m/>
    <m/>
    <m/>
  </r>
  <r>
    <n v="40"/>
    <x v="1"/>
    <s v="Travel_Rarely"/>
    <n v="804"/>
    <x v="1"/>
    <n v="2"/>
    <n v="1"/>
    <s v="Medical"/>
    <n v="1"/>
    <n v="763"/>
    <n v="4"/>
    <x v="0"/>
    <n v="86"/>
    <n v="2"/>
    <x v="1"/>
    <x v="1"/>
    <n v="4"/>
    <s v="Single"/>
    <n v="2342"/>
    <n v="22929"/>
    <n v="0"/>
    <s v="Y"/>
    <x v="0"/>
    <n v="20"/>
    <n v="4"/>
    <n v="4"/>
    <n v="80"/>
    <n v="0"/>
    <n v="5"/>
    <n v="2"/>
    <n v="2"/>
    <n v="4"/>
    <n v="2"/>
    <n v="2"/>
    <n v="3"/>
    <n v="1"/>
    <n v="0"/>
    <n v="1"/>
    <n v="1"/>
    <n v="0"/>
    <x v="0"/>
    <n v="0.5"/>
    <x v="0"/>
    <n v="0.7"/>
    <x v="0"/>
    <x v="0"/>
    <x v="1"/>
    <m/>
    <m/>
    <m/>
    <m/>
    <m/>
    <m/>
    <m/>
    <m/>
    <m/>
    <m/>
    <m/>
    <m/>
    <m/>
    <m/>
    <m/>
    <m/>
    <m/>
    <m/>
    <m/>
    <m/>
    <m/>
    <m/>
    <m/>
    <m/>
    <m/>
    <m/>
    <m/>
    <m/>
    <m/>
    <m/>
    <m/>
    <m/>
    <m/>
    <m/>
    <m/>
    <m/>
    <m/>
    <m/>
    <m/>
    <m/>
    <m/>
    <m/>
    <m/>
    <m/>
    <m/>
    <m/>
    <m/>
    <m/>
    <m/>
    <m/>
    <m/>
    <m/>
    <m/>
  </r>
  <r>
    <n v="27"/>
    <x v="1"/>
    <s v="Travel_Rarely"/>
    <n v="975"/>
    <x v="1"/>
    <n v="7"/>
    <n v="3"/>
    <s v="Medical"/>
    <n v="1"/>
    <n v="764"/>
    <n v="4"/>
    <x v="0"/>
    <n v="55"/>
    <n v="2"/>
    <x v="0"/>
    <x v="4"/>
    <n v="1"/>
    <s v="Single"/>
    <n v="6811"/>
    <n v="23398"/>
    <n v="8"/>
    <s v="Y"/>
    <x v="1"/>
    <n v="19"/>
    <n v="3"/>
    <n v="1"/>
    <n v="80"/>
    <n v="0"/>
    <n v="9"/>
    <n v="2"/>
    <n v="1"/>
    <n v="7"/>
    <n v="6"/>
    <n v="0"/>
    <n v="7"/>
    <n v="0"/>
    <n v="1"/>
    <n v="1"/>
    <n v="0"/>
    <n v="0"/>
    <x v="0"/>
    <n v="0.45"/>
    <x v="0"/>
    <n v="0.5"/>
    <x v="2"/>
    <x v="0"/>
    <x v="0"/>
    <m/>
    <m/>
    <m/>
    <m/>
    <m/>
    <m/>
    <m/>
    <m/>
    <m/>
    <m/>
    <m/>
    <m/>
    <m/>
    <m/>
    <m/>
    <m/>
    <m/>
    <m/>
    <m/>
    <m/>
    <m/>
    <m/>
    <m/>
    <m/>
    <m/>
    <m/>
    <m/>
    <m/>
    <m/>
    <m/>
    <m/>
    <m/>
    <m/>
    <m/>
    <m/>
    <m/>
    <m/>
    <m/>
    <m/>
    <m/>
    <m/>
    <m/>
    <m/>
    <m/>
    <m/>
    <m/>
    <m/>
    <m/>
    <m/>
    <m/>
    <m/>
    <m/>
    <m/>
  </r>
  <r>
    <n v="29"/>
    <x v="1"/>
    <s v="Travel_Rarely"/>
    <n v="1090"/>
    <x v="0"/>
    <n v="10"/>
    <n v="3"/>
    <s v="Marketing"/>
    <n v="1"/>
    <n v="766"/>
    <n v="4"/>
    <x v="1"/>
    <n v="83"/>
    <n v="3"/>
    <x v="1"/>
    <x v="6"/>
    <n v="2"/>
    <s v="Divorced"/>
    <n v="2297"/>
    <n v="17967"/>
    <n v="1"/>
    <s v="Y"/>
    <x v="1"/>
    <n v="14"/>
    <n v="3"/>
    <n v="4"/>
    <n v="80"/>
    <n v="2"/>
    <n v="2"/>
    <n v="2"/>
    <n v="3"/>
    <n v="2"/>
    <n v="2"/>
    <n v="2"/>
    <n v="2"/>
    <n v="0"/>
    <n v="1"/>
    <n v="0"/>
    <n v="1"/>
    <n v="0"/>
    <x v="0"/>
    <n v="0.4"/>
    <x v="0"/>
    <n v="0.2"/>
    <x v="1"/>
    <x v="0"/>
    <x v="1"/>
    <m/>
    <m/>
    <m/>
    <m/>
    <m/>
    <m/>
    <m/>
    <m/>
    <m/>
    <m/>
    <m/>
    <m/>
    <m/>
    <m/>
    <m/>
    <m/>
    <m/>
    <m/>
    <m/>
    <m/>
    <m/>
    <m/>
    <m/>
    <m/>
    <m/>
    <m/>
    <m/>
    <m/>
    <m/>
    <m/>
    <m/>
    <m/>
    <m/>
    <m/>
    <m/>
    <m/>
    <m/>
    <m/>
    <m/>
    <m/>
    <m/>
    <m/>
    <m/>
    <m/>
    <m/>
    <m/>
    <m/>
    <m/>
    <m/>
    <m/>
    <m/>
    <m/>
    <m/>
  </r>
  <r>
    <n v="53"/>
    <x v="1"/>
    <s v="Travel_Rarely"/>
    <n v="346"/>
    <x v="1"/>
    <n v="6"/>
    <n v="3"/>
    <s v="Life Sciences"/>
    <n v="1"/>
    <n v="769"/>
    <n v="4"/>
    <x v="1"/>
    <n v="86"/>
    <n v="3"/>
    <x v="0"/>
    <x v="2"/>
    <n v="4"/>
    <s v="Single"/>
    <n v="2450"/>
    <n v="10919"/>
    <n v="2"/>
    <s v="Y"/>
    <x v="1"/>
    <n v="17"/>
    <n v="3"/>
    <n v="4"/>
    <n v="80"/>
    <n v="0"/>
    <n v="19"/>
    <n v="4"/>
    <n v="3"/>
    <n v="2"/>
    <n v="2"/>
    <n v="2"/>
    <n v="2"/>
    <n v="0"/>
    <n v="0"/>
    <n v="0"/>
    <n v="1"/>
    <n v="0"/>
    <x v="0"/>
    <n v="0.15"/>
    <x v="1"/>
    <n v="0"/>
    <x v="1"/>
    <x v="0"/>
    <x v="1"/>
    <m/>
    <m/>
    <m/>
    <m/>
    <m/>
    <m/>
    <m/>
    <m/>
    <m/>
    <m/>
    <m/>
    <m/>
    <m/>
    <m/>
    <m/>
    <m/>
    <m/>
    <m/>
    <m/>
    <m/>
    <m/>
    <m/>
    <m/>
    <m/>
    <m/>
    <m/>
    <m/>
    <m/>
    <m/>
    <m/>
    <m/>
    <m/>
    <m/>
    <m/>
    <m/>
    <m/>
    <m/>
    <m/>
    <m/>
    <m/>
    <m/>
    <m/>
    <m/>
    <m/>
    <m/>
    <m/>
    <m/>
    <m/>
    <m/>
    <m/>
    <m/>
    <m/>
    <m/>
  </r>
  <r>
    <n v="35"/>
    <x v="1"/>
    <s v="Non-Travel"/>
    <n v="1225"/>
    <x v="1"/>
    <n v="2"/>
    <n v="4"/>
    <s v="Life Sciences"/>
    <n v="1"/>
    <n v="771"/>
    <n v="4"/>
    <x v="0"/>
    <n v="61"/>
    <n v="3"/>
    <x v="0"/>
    <x v="4"/>
    <n v="1"/>
    <s v="Divorced"/>
    <n v="5093"/>
    <n v="4761"/>
    <n v="2"/>
    <s v="Y"/>
    <x v="1"/>
    <n v="11"/>
    <n v="3"/>
    <n v="1"/>
    <n v="80"/>
    <n v="1"/>
    <n v="16"/>
    <n v="2"/>
    <n v="4"/>
    <n v="1"/>
    <n v="0"/>
    <n v="0"/>
    <n v="0"/>
    <n v="0"/>
    <n v="1"/>
    <n v="0"/>
    <n v="1"/>
    <n v="0"/>
    <x v="0"/>
    <n v="0.4"/>
    <x v="0"/>
    <n v="0.2"/>
    <x v="1"/>
    <x v="0"/>
    <x v="0"/>
    <m/>
    <m/>
    <m/>
    <m/>
    <m/>
    <m/>
    <m/>
    <m/>
    <m/>
    <m/>
    <m/>
    <m/>
    <m/>
    <m/>
    <m/>
    <m/>
    <m/>
    <m/>
    <m/>
    <m/>
    <m/>
    <m/>
    <m/>
    <m/>
    <m/>
    <m/>
    <m/>
    <m/>
    <m/>
    <m/>
    <m/>
    <m/>
    <m/>
    <m/>
    <m/>
    <m/>
    <m/>
    <m/>
    <m/>
    <m/>
    <m/>
    <m/>
    <m/>
    <m/>
    <m/>
    <m/>
    <m/>
    <m/>
    <m/>
    <m/>
    <m/>
    <m/>
    <m/>
  </r>
  <r>
    <n v="32"/>
    <x v="1"/>
    <s v="Travel_Frequently"/>
    <n v="430"/>
    <x v="1"/>
    <n v="24"/>
    <n v="4"/>
    <s v="Life Sciences"/>
    <n v="1"/>
    <n v="772"/>
    <n v="1"/>
    <x v="1"/>
    <n v="80"/>
    <n v="3"/>
    <x v="0"/>
    <x v="2"/>
    <n v="4"/>
    <s v="Married"/>
    <n v="5309"/>
    <n v="21146"/>
    <n v="1"/>
    <s v="Y"/>
    <x v="1"/>
    <n v="15"/>
    <n v="3"/>
    <n v="4"/>
    <n v="80"/>
    <n v="2"/>
    <n v="10"/>
    <n v="2"/>
    <n v="3"/>
    <n v="10"/>
    <n v="8"/>
    <n v="4"/>
    <n v="7"/>
    <n v="0"/>
    <n v="0"/>
    <n v="0"/>
    <n v="1"/>
    <n v="1"/>
    <x v="0"/>
    <n v="0.35"/>
    <x v="0"/>
    <n v="0"/>
    <x v="1"/>
    <x v="1"/>
    <x v="0"/>
    <m/>
    <m/>
    <m/>
    <m/>
    <m/>
    <m/>
    <m/>
    <m/>
    <m/>
    <m/>
    <m/>
    <m/>
    <m/>
    <m/>
    <m/>
    <m/>
    <m/>
    <m/>
    <m/>
    <m/>
    <m/>
    <m/>
    <m/>
    <m/>
    <m/>
    <m/>
    <m/>
    <m/>
    <m/>
    <m/>
    <m/>
    <m/>
    <m/>
    <m/>
    <m/>
    <m/>
    <m/>
    <m/>
    <m/>
    <m/>
    <m/>
    <m/>
    <m/>
    <m/>
    <m/>
    <m/>
    <m/>
    <m/>
    <m/>
    <m/>
    <m/>
    <m/>
    <m/>
  </r>
  <r>
    <n v="38"/>
    <x v="1"/>
    <s v="Travel_Rarely"/>
    <n v="268"/>
    <x v="1"/>
    <n v="2"/>
    <n v="5"/>
    <s v="Medical"/>
    <n v="1"/>
    <n v="773"/>
    <n v="4"/>
    <x v="1"/>
    <n v="92"/>
    <n v="3"/>
    <x v="1"/>
    <x v="1"/>
    <n v="3"/>
    <s v="Married"/>
    <n v="3057"/>
    <n v="20471"/>
    <n v="6"/>
    <s v="Y"/>
    <x v="0"/>
    <n v="13"/>
    <n v="3"/>
    <n v="2"/>
    <n v="80"/>
    <n v="1"/>
    <n v="6"/>
    <n v="0"/>
    <n v="1"/>
    <n v="1"/>
    <n v="0"/>
    <n v="0"/>
    <n v="1"/>
    <n v="1"/>
    <n v="0"/>
    <n v="1"/>
    <n v="1"/>
    <n v="0"/>
    <x v="0"/>
    <n v="0.5"/>
    <x v="0"/>
    <n v="0.7"/>
    <x v="0"/>
    <x v="0"/>
    <x v="1"/>
    <m/>
    <m/>
    <m/>
    <m/>
    <m/>
    <m/>
    <m/>
    <m/>
    <m/>
    <m/>
    <m/>
    <m/>
    <m/>
    <m/>
    <m/>
    <m/>
    <m/>
    <m/>
    <m/>
    <m/>
    <m/>
    <m/>
    <m/>
    <m/>
    <m/>
    <m/>
    <m/>
    <m/>
    <m/>
    <m/>
    <m/>
    <m/>
    <m/>
    <m/>
    <m/>
    <m/>
    <m/>
    <m/>
    <m/>
    <m/>
    <m/>
    <m/>
    <m/>
    <m/>
    <m/>
    <m/>
    <m/>
    <m/>
    <m/>
    <m/>
    <m/>
    <m/>
    <m/>
  </r>
  <r>
    <n v="34"/>
    <x v="1"/>
    <s v="Travel_Rarely"/>
    <n v="167"/>
    <x v="1"/>
    <n v="8"/>
    <n v="5"/>
    <s v="Life Sciences"/>
    <n v="1"/>
    <n v="775"/>
    <n v="2"/>
    <x v="0"/>
    <n v="32"/>
    <n v="3"/>
    <x v="0"/>
    <x v="3"/>
    <n v="1"/>
    <s v="Divorced"/>
    <n v="5121"/>
    <n v="4187"/>
    <n v="3"/>
    <s v="Y"/>
    <x v="1"/>
    <n v="14"/>
    <n v="3"/>
    <n v="3"/>
    <n v="80"/>
    <n v="1"/>
    <n v="7"/>
    <n v="3"/>
    <n v="3"/>
    <n v="0"/>
    <n v="0"/>
    <n v="0"/>
    <n v="0"/>
    <n v="0"/>
    <n v="1"/>
    <n v="0"/>
    <n v="1"/>
    <n v="1"/>
    <x v="0"/>
    <n v="0.6"/>
    <x v="0"/>
    <n v="0.2"/>
    <x v="1"/>
    <x v="0"/>
    <x v="0"/>
    <m/>
    <m/>
    <m/>
    <m/>
    <m/>
    <m/>
    <m/>
    <m/>
    <m/>
    <m/>
    <m/>
    <m/>
    <m/>
    <m/>
    <m/>
    <m/>
    <m/>
    <m/>
    <m/>
    <m/>
    <m/>
    <m/>
    <m/>
    <m/>
    <m/>
    <m/>
    <m/>
    <m/>
    <m/>
    <m/>
    <m/>
    <m/>
    <m/>
    <m/>
    <m/>
    <m/>
    <m/>
    <m/>
    <m/>
    <m/>
    <m/>
    <m/>
    <m/>
    <m/>
    <m/>
    <m/>
    <m/>
    <m/>
    <m/>
    <m/>
    <m/>
    <m/>
    <m/>
  </r>
  <r>
    <n v="52"/>
    <x v="1"/>
    <s v="Travel_Rarely"/>
    <n v="621"/>
    <x v="0"/>
    <n v="3"/>
    <n v="4"/>
    <s v="Marketing"/>
    <n v="1"/>
    <n v="776"/>
    <n v="3"/>
    <x v="1"/>
    <n v="31"/>
    <n v="2"/>
    <x v="3"/>
    <x v="5"/>
    <n v="1"/>
    <s v="Married"/>
    <n v="16856"/>
    <n v="10084"/>
    <n v="1"/>
    <s v="Y"/>
    <x v="1"/>
    <n v="11"/>
    <n v="3"/>
    <n v="1"/>
    <n v="80"/>
    <n v="0"/>
    <n v="34"/>
    <n v="3"/>
    <n v="4"/>
    <n v="34"/>
    <n v="6"/>
    <n v="1"/>
    <n v="16"/>
    <n v="0"/>
    <n v="1"/>
    <n v="0"/>
    <n v="0"/>
    <n v="0"/>
    <x v="0"/>
    <n v="0.25"/>
    <x v="1"/>
    <n v="0.2"/>
    <x v="1"/>
    <x v="0"/>
    <x v="2"/>
    <m/>
    <m/>
    <m/>
    <m/>
    <m/>
    <m/>
    <m/>
    <m/>
    <m/>
    <m/>
    <m/>
    <m/>
    <m/>
    <m/>
    <m/>
    <m/>
    <m/>
    <m/>
    <m/>
    <m/>
    <m/>
    <m/>
    <m/>
    <m/>
    <m/>
    <m/>
    <m/>
    <m/>
    <m/>
    <m/>
    <m/>
    <m/>
    <m/>
    <m/>
    <m/>
    <m/>
    <m/>
    <m/>
    <m/>
    <m/>
    <m/>
    <m/>
    <m/>
    <m/>
    <m/>
    <m/>
    <m/>
    <m/>
    <m/>
    <m/>
    <m/>
    <m/>
    <m/>
  </r>
  <r>
    <n v="33"/>
    <x v="0"/>
    <s v="Travel_Rarely"/>
    <n v="527"/>
    <x v="1"/>
    <n v="1"/>
    <n v="4"/>
    <s v="Other"/>
    <n v="1"/>
    <n v="780"/>
    <n v="4"/>
    <x v="1"/>
    <n v="63"/>
    <n v="3"/>
    <x v="1"/>
    <x v="1"/>
    <n v="4"/>
    <s v="Single"/>
    <n v="2686"/>
    <n v="5207"/>
    <n v="1"/>
    <s v="Y"/>
    <x v="0"/>
    <n v="13"/>
    <n v="3"/>
    <n v="3"/>
    <n v="80"/>
    <n v="0"/>
    <n v="10"/>
    <n v="2"/>
    <n v="2"/>
    <n v="10"/>
    <n v="9"/>
    <n v="7"/>
    <n v="8"/>
    <n v="1"/>
    <n v="0"/>
    <n v="1"/>
    <n v="1"/>
    <n v="0"/>
    <x v="1"/>
    <n v="0.55000000000000004"/>
    <x v="0"/>
    <n v="0.8"/>
    <x v="0"/>
    <x v="2"/>
    <x v="1"/>
    <m/>
    <m/>
    <m/>
    <m/>
    <m/>
    <m/>
    <m/>
    <m/>
    <m/>
    <m/>
    <m/>
    <m/>
    <m/>
    <m/>
    <m/>
    <m/>
    <m/>
    <m/>
    <m/>
    <m/>
    <m/>
    <m/>
    <m/>
    <m/>
    <m/>
    <m/>
    <m/>
    <m/>
    <m/>
    <m/>
    <m/>
    <m/>
    <m/>
    <m/>
    <m/>
    <m/>
    <m/>
    <m/>
    <m/>
    <m/>
    <m/>
    <m/>
    <m/>
    <m/>
    <m/>
    <m/>
    <m/>
    <m/>
    <m/>
    <m/>
    <m/>
    <m/>
    <m/>
  </r>
  <r>
    <n v="25"/>
    <x v="1"/>
    <s v="Travel_Rarely"/>
    <n v="883"/>
    <x v="0"/>
    <n v="26"/>
    <n v="1"/>
    <s v="Medical"/>
    <n v="1"/>
    <n v="781"/>
    <n v="3"/>
    <x v="0"/>
    <n v="32"/>
    <n v="3"/>
    <x v="0"/>
    <x v="0"/>
    <n v="4"/>
    <s v="Single"/>
    <n v="6180"/>
    <n v="22807"/>
    <n v="1"/>
    <s v="Y"/>
    <x v="1"/>
    <n v="23"/>
    <n v="4"/>
    <n v="2"/>
    <n v="80"/>
    <n v="0"/>
    <n v="6"/>
    <n v="5"/>
    <n v="2"/>
    <n v="6"/>
    <n v="5"/>
    <n v="1"/>
    <n v="4"/>
    <n v="0"/>
    <n v="0"/>
    <n v="1"/>
    <n v="1"/>
    <n v="0"/>
    <x v="0"/>
    <n v="0.35"/>
    <x v="0"/>
    <n v="0.3"/>
    <x v="1"/>
    <x v="0"/>
    <x v="0"/>
    <m/>
    <m/>
    <m/>
    <m/>
    <m/>
    <m/>
    <m/>
    <m/>
    <m/>
    <m/>
    <m/>
    <m/>
    <m/>
    <m/>
    <m/>
    <m/>
    <m/>
    <m/>
    <m/>
    <m/>
    <m/>
    <m/>
    <m/>
    <m/>
    <m/>
    <m/>
    <m/>
    <m/>
    <m/>
    <m/>
    <m/>
    <m/>
    <m/>
    <m/>
    <m/>
    <m/>
    <m/>
    <m/>
    <m/>
    <m/>
    <m/>
    <m/>
    <m/>
    <m/>
    <m/>
    <m/>
    <m/>
    <m/>
    <m/>
    <m/>
    <m/>
    <m/>
    <m/>
  </r>
  <r>
    <n v="45"/>
    <x v="1"/>
    <s v="Travel_Rarely"/>
    <n v="954"/>
    <x v="0"/>
    <n v="2"/>
    <n v="2"/>
    <s v="Technical Degree"/>
    <n v="1"/>
    <n v="783"/>
    <n v="2"/>
    <x v="1"/>
    <n v="46"/>
    <n v="1"/>
    <x v="0"/>
    <x v="6"/>
    <n v="3"/>
    <s v="Single"/>
    <n v="6632"/>
    <n v="12388"/>
    <n v="0"/>
    <s v="Y"/>
    <x v="1"/>
    <n v="13"/>
    <n v="3"/>
    <n v="1"/>
    <n v="80"/>
    <n v="0"/>
    <n v="9"/>
    <n v="3"/>
    <n v="3"/>
    <n v="8"/>
    <n v="7"/>
    <n v="3"/>
    <n v="1"/>
    <n v="0"/>
    <n v="0"/>
    <n v="0"/>
    <n v="0"/>
    <n v="1"/>
    <x v="0"/>
    <n v="0.2"/>
    <x v="1"/>
    <n v="0"/>
    <x v="1"/>
    <x v="1"/>
    <x v="0"/>
    <m/>
    <m/>
    <m/>
    <m/>
    <m/>
    <m/>
    <m/>
    <m/>
    <m/>
    <m/>
    <m/>
    <m/>
    <m/>
    <m/>
    <m/>
    <m/>
    <m/>
    <m/>
    <m/>
    <m/>
    <m/>
    <m/>
    <m/>
    <m/>
    <m/>
    <m/>
    <m/>
    <m/>
    <m/>
    <m/>
    <m/>
    <m/>
    <m/>
    <m/>
    <m/>
    <m/>
    <m/>
    <m/>
    <m/>
    <m/>
    <m/>
    <m/>
    <m/>
    <m/>
    <m/>
    <m/>
    <m/>
    <m/>
    <m/>
    <m/>
    <m/>
    <m/>
    <m/>
  </r>
  <r>
    <n v="23"/>
    <x v="1"/>
    <s v="Travel_Rarely"/>
    <n v="310"/>
    <x v="1"/>
    <n v="10"/>
    <n v="1"/>
    <s v="Medical"/>
    <n v="1"/>
    <n v="784"/>
    <n v="1"/>
    <x v="1"/>
    <n v="79"/>
    <n v="4"/>
    <x v="1"/>
    <x v="1"/>
    <n v="3"/>
    <s v="Single"/>
    <n v="3505"/>
    <n v="19630"/>
    <n v="1"/>
    <s v="Y"/>
    <x v="1"/>
    <n v="18"/>
    <n v="3"/>
    <n v="4"/>
    <n v="80"/>
    <n v="0"/>
    <n v="2"/>
    <n v="3"/>
    <n v="3"/>
    <n v="2"/>
    <n v="2"/>
    <n v="0"/>
    <n v="2"/>
    <n v="0"/>
    <n v="0"/>
    <n v="0"/>
    <n v="1"/>
    <n v="1"/>
    <x v="0"/>
    <n v="0.35"/>
    <x v="0"/>
    <n v="0"/>
    <x v="1"/>
    <x v="0"/>
    <x v="1"/>
    <m/>
    <m/>
    <m/>
    <m/>
    <m/>
    <m/>
    <m/>
    <m/>
    <m/>
    <m/>
    <m/>
    <m/>
    <m/>
    <m/>
    <m/>
    <m/>
    <m/>
    <m/>
    <m/>
    <m/>
    <m/>
    <m/>
    <m/>
    <m/>
    <m/>
    <m/>
    <m/>
    <m/>
    <m/>
    <m/>
    <m/>
    <m/>
    <m/>
    <m/>
    <m/>
    <m/>
    <m/>
    <m/>
    <m/>
    <m/>
    <m/>
    <m/>
    <m/>
    <m/>
    <m/>
    <m/>
    <m/>
    <m/>
    <m/>
    <m/>
    <m/>
    <m/>
    <m/>
  </r>
  <r>
    <n v="47"/>
    <x v="0"/>
    <s v="Travel_Frequently"/>
    <n v="719"/>
    <x v="0"/>
    <n v="27"/>
    <n v="2"/>
    <s v="Life Sciences"/>
    <n v="1"/>
    <n v="785"/>
    <n v="2"/>
    <x v="0"/>
    <n v="77"/>
    <n v="4"/>
    <x v="0"/>
    <x v="0"/>
    <n v="3"/>
    <s v="Single"/>
    <n v="6397"/>
    <n v="10339"/>
    <n v="4"/>
    <s v="Y"/>
    <x v="0"/>
    <n v="12"/>
    <n v="3"/>
    <n v="4"/>
    <n v="80"/>
    <n v="0"/>
    <n v="8"/>
    <n v="2"/>
    <n v="3"/>
    <n v="5"/>
    <n v="4"/>
    <n v="1"/>
    <n v="3"/>
    <n v="1"/>
    <n v="0"/>
    <n v="0"/>
    <n v="1"/>
    <n v="1"/>
    <x v="0"/>
    <n v="0.5"/>
    <x v="1"/>
    <n v="0.4"/>
    <x v="2"/>
    <x v="0"/>
    <x v="0"/>
    <m/>
    <m/>
    <m/>
    <m/>
    <m/>
    <m/>
    <m/>
    <m/>
    <m/>
    <m/>
    <m/>
    <m/>
    <m/>
    <m/>
    <m/>
    <m/>
    <m/>
    <m/>
    <m/>
    <m/>
    <m/>
    <m/>
    <m/>
    <m/>
    <m/>
    <m/>
    <m/>
    <m/>
    <m/>
    <m/>
    <m/>
    <m/>
    <m/>
    <m/>
    <m/>
    <m/>
    <m/>
    <m/>
    <m/>
    <m/>
    <m/>
    <m/>
    <m/>
    <m/>
    <m/>
    <m/>
    <m/>
    <m/>
    <m/>
    <m/>
    <m/>
    <m/>
    <m/>
  </r>
  <r>
    <n v="34"/>
    <x v="1"/>
    <s v="Travel_Rarely"/>
    <n v="304"/>
    <x v="0"/>
    <n v="2"/>
    <n v="3"/>
    <s v="Other"/>
    <n v="1"/>
    <n v="786"/>
    <n v="4"/>
    <x v="1"/>
    <n v="60"/>
    <n v="3"/>
    <x v="0"/>
    <x v="0"/>
    <n v="4"/>
    <s v="Single"/>
    <n v="6274"/>
    <n v="18686"/>
    <n v="1"/>
    <s v="Y"/>
    <x v="1"/>
    <n v="22"/>
    <n v="4"/>
    <n v="3"/>
    <n v="80"/>
    <n v="0"/>
    <n v="6"/>
    <n v="5"/>
    <n v="3"/>
    <n v="6"/>
    <n v="5"/>
    <n v="1"/>
    <n v="4"/>
    <n v="0"/>
    <n v="0"/>
    <n v="0"/>
    <n v="1"/>
    <n v="0"/>
    <x v="0"/>
    <n v="0.15"/>
    <x v="2"/>
    <n v="0"/>
    <x v="1"/>
    <x v="0"/>
    <x v="0"/>
    <m/>
    <m/>
    <m/>
    <m/>
    <m/>
    <m/>
    <m/>
    <m/>
    <m/>
    <m/>
    <m/>
    <m/>
    <m/>
    <m/>
    <m/>
    <m/>
    <m/>
    <m/>
    <m/>
    <m/>
    <m/>
    <m/>
    <m/>
    <m/>
    <m/>
    <m/>
    <m/>
    <m/>
    <m/>
    <m/>
    <m/>
    <m/>
    <m/>
    <m/>
    <m/>
    <m/>
    <m/>
    <m/>
    <m/>
    <m/>
    <m/>
    <m/>
    <m/>
    <m/>
    <m/>
    <m/>
    <m/>
    <m/>
    <m/>
    <m/>
    <m/>
    <m/>
    <m/>
  </r>
  <r>
    <n v="55"/>
    <x v="0"/>
    <s v="Travel_Rarely"/>
    <n v="725"/>
    <x v="1"/>
    <n v="2"/>
    <n v="3"/>
    <s v="Medical"/>
    <n v="1"/>
    <n v="787"/>
    <n v="4"/>
    <x v="1"/>
    <n v="78"/>
    <n v="3"/>
    <x v="4"/>
    <x v="5"/>
    <n v="1"/>
    <s v="Married"/>
    <n v="19859"/>
    <n v="21199"/>
    <n v="5"/>
    <s v="Y"/>
    <x v="0"/>
    <n v="13"/>
    <n v="3"/>
    <n v="4"/>
    <n v="80"/>
    <n v="1"/>
    <n v="24"/>
    <n v="2"/>
    <n v="3"/>
    <n v="5"/>
    <n v="2"/>
    <n v="1"/>
    <n v="4"/>
    <n v="1"/>
    <n v="1"/>
    <n v="0"/>
    <n v="0"/>
    <n v="0"/>
    <x v="0"/>
    <n v="0.4"/>
    <x v="1"/>
    <n v="0.6"/>
    <x v="2"/>
    <x v="0"/>
    <x v="2"/>
    <m/>
    <m/>
    <m/>
    <m/>
    <m/>
    <m/>
    <m/>
    <m/>
    <m/>
    <m/>
    <m/>
    <m/>
    <m/>
    <m/>
    <m/>
    <m/>
    <m/>
    <m/>
    <m/>
    <m/>
    <m/>
    <m/>
    <m/>
    <m/>
    <m/>
    <m/>
    <m/>
    <m/>
    <m/>
    <m/>
    <m/>
    <m/>
    <m/>
    <m/>
    <m/>
    <m/>
    <m/>
    <m/>
    <m/>
    <m/>
    <m/>
    <m/>
    <m/>
    <m/>
    <m/>
    <m/>
    <m/>
    <m/>
    <m/>
    <m/>
    <m/>
    <m/>
    <m/>
  </r>
  <r>
    <n v="36"/>
    <x v="1"/>
    <s v="Non-Travel"/>
    <n v="1434"/>
    <x v="0"/>
    <n v="8"/>
    <n v="4"/>
    <s v="Life Sciences"/>
    <n v="1"/>
    <n v="789"/>
    <n v="1"/>
    <x v="1"/>
    <n v="76"/>
    <n v="2"/>
    <x v="2"/>
    <x v="0"/>
    <n v="1"/>
    <s v="Single"/>
    <n v="7587"/>
    <n v="14229"/>
    <n v="1"/>
    <s v="Y"/>
    <x v="1"/>
    <n v="15"/>
    <n v="3"/>
    <n v="2"/>
    <n v="80"/>
    <n v="0"/>
    <n v="10"/>
    <n v="1"/>
    <n v="3"/>
    <n v="10"/>
    <n v="7"/>
    <n v="0"/>
    <n v="9"/>
    <n v="0"/>
    <n v="1"/>
    <n v="0"/>
    <n v="0"/>
    <n v="1"/>
    <x v="0"/>
    <n v="0.45"/>
    <x v="0"/>
    <n v="0.2"/>
    <x v="1"/>
    <x v="0"/>
    <x v="0"/>
    <m/>
    <m/>
    <m/>
    <m/>
    <m/>
    <m/>
    <m/>
    <m/>
    <m/>
    <m/>
    <m/>
    <m/>
    <m/>
    <m/>
    <m/>
    <m/>
    <m/>
    <m/>
    <m/>
    <m/>
    <m/>
    <m/>
    <m/>
    <m/>
    <m/>
    <m/>
    <m/>
    <m/>
    <m/>
    <m/>
    <m/>
    <m/>
    <m/>
    <m/>
    <m/>
    <m/>
    <m/>
    <m/>
    <m/>
    <m/>
    <m/>
    <m/>
    <m/>
    <m/>
    <m/>
    <m/>
    <m/>
    <m/>
    <m/>
    <m/>
    <m/>
    <m/>
    <m/>
  </r>
  <r>
    <n v="52"/>
    <x v="1"/>
    <s v="Non-Travel"/>
    <n v="715"/>
    <x v="1"/>
    <n v="19"/>
    <n v="4"/>
    <s v="Medical"/>
    <n v="1"/>
    <n v="791"/>
    <n v="4"/>
    <x v="1"/>
    <n v="41"/>
    <n v="3"/>
    <x v="1"/>
    <x v="1"/>
    <n v="4"/>
    <s v="Married"/>
    <n v="4258"/>
    <n v="26589"/>
    <n v="0"/>
    <s v="Y"/>
    <x v="1"/>
    <n v="18"/>
    <n v="3"/>
    <n v="1"/>
    <n v="80"/>
    <n v="1"/>
    <n v="5"/>
    <n v="3"/>
    <n v="3"/>
    <n v="4"/>
    <n v="3"/>
    <n v="1"/>
    <n v="2"/>
    <n v="0"/>
    <n v="0"/>
    <n v="0"/>
    <n v="1"/>
    <n v="0"/>
    <x v="0"/>
    <n v="0.15"/>
    <x v="1"/>
    <n v="0"/>
    <x v="1"/>
    <x v="0"/>
    <x v="0"/>
    <m/>
    <m/>
    <m/>
    <m/>
    <m/>
    <m/>
    <m/>
    <m/>
    <m/>
    <m/>
    <m/>
    <m/>
    <m/>
    <m/>
    <m/>
    <m/>
    <m/>
    <m/>
    <m/>
    <m/>
    <m/>
    <m/>
    <m/>
    <m/>
    <m/>
    <m/>
    <m/>
    <m/>
    <m/>
    <m/>
    <m/>
    <m/>
    <m/>
    <m/>
    <m/>
    <m/>
    <m/>
    <m/>
    <m/>
    <m/>
    <m/>
    <m/>
    <m/>
    <m/>
    <m/>
    <m/>
    <m/>
    <m/>
    <m/>
    <m/>
    <m/>
    <m/>
    <m/>
  </r>
  <r>
    <n v="26"/>
    <x v="1"/>
    <s v="Travel_Frequently"/>
    <n v="575"/>
    <x v="1"/>
    <n v="1"/>
    <n v="2"/>
    <s v="Life Sciences"/>
    <n v="1"/>
    <n v="792"/>
    <n v="1"/>
    <x v="0"/>
    <n v="71"/>
    <n v="1"/>
    <x v="1"/>
    <x v="2"/>
    <n v="4"/>
    <s v="Divorced"/>
    <n v="4364"/>
    <n v="5288"/>
    <n v="3"/>
    <s v="Y"/>
    <x v="1"/>
    <n v="14"/>
    <n v="3"/>
    <n v="1"/>
    <n v="80"/>
    <n v="1"/>
    <n v="5"/>
    <n v="2"/>
    <n v="3"/>
    <n v="2"/>
    <n v="2"/>
    <n v="2"/>
    <n v="0"/>
    <n v="0"/>
    <n v="0"/>
    <n v="0"/>
    <n v="1"/>
    <n v="1"/>
    <x v="0"/>
    <n v="0.35"/>
    <x v="0"/>
    <n v="0"/>
    <x v="1"/>
    <x v="0"/>
    <x v="0"/>
    <m/>
    <m/>
    <m/>
    <m/>
    <m/>
    <m/>
    <m/>
    <m/>
    <m/>
    <m/>
    <m/>
    <m/>
    <m/>
    <m/>
    <m/>
    <m/>
    <m/>
    <m/>
    <m/>
    <m/>
    <m/>
    <m/>
    <m/>
    <m/>
    <m/>
    <m/>
    <m/>
    <m/>
    <m/>
    <m/>
    <m/>
    <m/>
    <m/>
    <m/>
    <m/>
    <m/>
    <m/>
    <m/>
    <m/>
    <m/>
    <m/>
    <m/>
    <m/>
    <m/>
    <m/>
    <m/>
    <m/>
    <m/>
    <m/>
    <m/>
    <m/>
    <m/>
    <m/>
  </r>
  <r>
    <n v="29"/>
    <x v="1"/>
    <s v="Travel_Rarely"/>
    <n v="657"/>
    <x v="1"/>
    <n v="27"/>
    <n v="3"/>
    <s v="Medical"/>
    <n v="1"/>
    <n v="793"/>
    <n v="2"/>
    <x v="0"/>
    <n v="66"/>
    <n v="3"/>
    <x v="0"/>
    <x v="4"/>
    <n v="3"/>
    <s v="Married"/>
    <n v="4335"/>
    <n v="25549"/>
    <n v="4"/>
    <s v="Y"/>
    <x v="1"/>
    <n v="12"/>
    <n v="3"/>
    <n v="1"/>
    <n v="80"/>
    <n v="1"/>
    <n v="11"/>
    <n v="3"/>
    <n v="2"/>
    <n v="8"/>
    <n v="7"/>
    <n v="1"/>
    <n v="1"/>
    <n v="0"/>
    <n v="0"/>
    <n v="1"/>
    <n v="1"/>
    <n v="1"/>
    <x v="0"/>
    <n v="0.55000000000000004"/>
    <x v="0"/>
    <n v="0.3"/>
    <x v="1"/>
    <x v="0"/>
    <x v="0"/>
    <m/>
    <m/>
    <m/>
    <m/>
    <m/>
    <m/>
    <m/>
    <m/>
    <m/>
    <m/>
    <m/>
    <m/>
    <m/>
    <m/>
    <m/>
    <m/>
    <m/>
    <m/>
    <m/>
    <m/>
    <m/>
    <m/>
    <m/>
    <m/>
    <m/>
    <m/>
    <m/>
    <m/>
    <m/>
    <m/>
    <m/>
    <m/>
    <m/>
    <m/>
    <m/>
    <m/>
    <m/>
    <m/>
    <m/>
    <m/>
    <m/>
    <m/>
    <m/>
    <m/>
    <m/>
    <m/>
    <m/>
    <m/>
    <m/>
    <m/>
    <m/>
    <m/>
    <m/>
  </r>
  <r>
    <n v="26"/>
    <x v="0"/>
    <s v="Travel_Rarely"/>
    <n v="1146"/>
    <x v="0"/>
    <n v="8"/>
    <n v="3"/>
    <s v="Technical Degree"/>
    <n v="1"/>
    <n v="796"/>
    <n v="4"/>
    <x v="1"/>
    <n v="38"/>
    <n v="2"/>
    <x v="0"/>
    <x v="0"/>
    <n v="1"/>
    <s v="Single"/>
    <n v="5326"/>
    <n v="3064"/>
    <n v="6"/>
    <s v="Y"/>
    <x v="1"/>
    <n v="17"/>
    <n v="3"/>
    <n v="3"/>
    <n v="80"/>
    <n v="0"/>
    <n v="6"/>
    <n v="2"/>
    <n v="2"/>
    <n v="4"/>
    <n v="3"/>
    <n v="1"/>
    <n v="2"/>
    <n v="0"/>
    <n v="1"/>
    <n v="1"/>
    <n v="1"/>
    <n v="0"/>
    <x v="0"/>
    <n v="0.6"/>
    <x v="0"/>
    <n v="0.5"/>
    <x v="2"/>
    <x v="0"/>
    <x v="0"/>
    <m/>
    <m/>
    <m/>
    <m/>
    <m/>
    <m/>
    <m/>
    <m/>
    <m/>
    <m/>
    <m/>
    <m/>
    <m/>
    <m/>
    <m/>
    <m/>
    <m/>
    <m/>
    <m/>
    <m/>
    <m/>
    <m/>
    <m/>
    <m/>
    <m/>
    <m/>
    <m/>
    <m/>
    <m/>
    <m/>
    <m/>
    <m/>
    <m/>
    <m/>
    <m/>
    <m/>
    <m/>
    <m/>
    <m/>
    <m/>
    <m/>
    <m/>
    <m/>
    <m/>
    <m/>
    <m/>
    <m/>
    <m/>
    <m/>
    <m/>
    <m/>
    <m/>
    <m/>
  </r>
  <r>
    <n v="34"/>
    <x v="1"/>
    <s v="Travel_Rarely"/>
    <n v="182"/>
    <x v="1"/>
    <n v="1"/>
    <n v="4"/>
    <s v="Life Sciences"/>
    <n v="1"/>
    <n v="797"/>
    <n v="2"/>
    <x v="0"/>
    <n v="72"/>
    <n v="4"/>
    <x v="1"/>
    <x v="1"/>
    <n v="4"/>
    <s v="Single"/>
    <n v="3280"/>
    <n v="13551"/>
    <n v="2"/>
    <s v="Y"/>
    <x v="1"/>
    <n v="16"/>
    <n v="3"/>
    <n v="3"/>
    <n v="80"/>
    <n v="0"/>
    <n v="10"/>
    <n v="2"/>
    <n v="3"/>
    <n v="4"/>
    <n v="2"/>
    <n v="1"/>
    <n v="3"/>
    <n v="0"/>
    <n v="0"/>
    <n v="0"/>
    <n v="1"/>
    <n v="1"/>
    <x v="0"/>
    <n v="0.35"/>
    <x v="0"/>
    <n v="0"/>
    <x v="1"/>
    <x v="0"/>
    <x v="1"/>
    <m/>
    <m/>
    <m/>
    <m/>
    <m/>
    <m/>
    <m/>
    <m/>
    <m/>
    <m/>
    <m/>
    <m/>
    <m/>
    <m/>
    <m/>
    <m/>
    <m/>
    <m/>
    <m/>
    <m/>
    <m/>
    <m/>
    <m/>
    <m/>
    <m/>
    <m/>
    <m/>
    <m/>
    <m/>
    <m/>
    <m/>
    <m/>
    <m/>
    <m/>
    <m/>
    <m/>
    <m/>
    <m/>
    <m/>
    <m/>
    <m/>
    <m/>
    <m/>
    <m/>
    <m/>
    <m/>
    <m/>
    <m/>
    <m/>
    <m/>
    <m/>
    <m/>
    <m/>
  </r>
  <r>
    <n v="54"/>
    <x v="1"/>
    <s v="Travel_Rarely"/>
    <n v="376"/>
    <x v="1"/>
    <n v="19"/>
    <n v="4"/>
    <s v="Medical"/>
    <n v="1"/>
    <n v="799"/>
    <n v="4"/>
    <x v="0"/>
    <n v="95"/>
    <n v="3"/>
    <x v="0"/>
    <x v="3"/>
    <n v="1"/>
    <s v="Divorced"/>
    <n v="5485"/>
    <n v="22670"/>
    <n v="9"/>
    <s v="Y"/>
    <x v="0"/>
    <n v="11"/>
    <n v="3"/>
    <n v="2"/>
    <n v="80"/>
    <n v="2"/>
    <n v="9"/>
    <n v="4"/>
    <n v="3"/>
    <n v="5"/>
    <n v="3"/>
    <n v="1"/>
    <n v="4"/>
    <n v="1"/>
    <n v="1"/>
    <n v="0"/>
    <n v="1"/>
    <n v="0"/>
    <x v="0"/>
    <n v="0.55000000000000004"/>
    <x v="1"/>
    <n v="0.6"/>
    <x v="2"/>
    <x v="0"/>
    <x v="0"/>
    <m/>
    <m/>
    <m/>
    <m/>
    <m/>
    <m/>
    <m/>
    <m/>
    <m/>
    <m/>
    <m/>
    <m/>
    <m/>
    <m/>
    <m/>
    <m/>
    <m/>
    <m/>
    <m/>
    <m/>
    <m/>
    <m/>
    <m/>
    <m/>
    <m/>
    <m/>
    <m/>
    <m/>
    <m/>
    <m/>
    <m/>
    <m/>
    <m/>
    <m/>
    <m/>
    <m/>
    <m/>
    <m/>
    <m/>
    <m/>
    <m/>
    <m/>
    <m/>
    <m/>
    <m/>
    <m/>
    <m/>
    <m/>
    <m/>
    <m/>
    <m/>
    <m/>
    <m/>
  </r>
  <r>
    <n v="27"/>
    <x v="1"/>
    <s v="Travel_Frequently"/>
    <n v="829"/>
    <x v="0"/>
    <n v="8"/>
    <n v="1"/>
    <s v="Marketing"/>
    <n v="1"/>
    <n v="800"/>
    <n v="3"/>
    <x v="1"/>
    <n v="84"/>
    <n v="3"/>
    <x v="0"/>
    <x v="0"/>
    <n v="4"/>
    <s v="Married"/>
    <n v="4342"/>
    <n v="24008"/>
    <n v="0"/>
    <s v="Y"/>
    <x v="1"/>
    <n v="19"/>
    <n v="3"/>
    <n v="2"/>
    <n v="80"/>
    <n v="1"/>
    <n v="5"/>
    <n v="3"/>
    <n v="3"/>
    <n v="4"/>
    <n v="2"/>
    <n v="1"/>
    <n v="1"/>
    <n v="0"/>
    <n v="0"/>
    <n v="0"/>
    <n v="1"/>
    <n v="0"/>
    <x v="0"/>
    <n v="0.15"/>
    <x v="2"/>
    <n v="0"/>
    <x v="1"/>
    <x v="0"/>
    <x v="0"/>
    <m/>
    <m/>
    <m/>
    <m/>
    <m/>
    <m/>
    <m/>
    <m/>
    <m/>
    <m/>
    <m/>
    <m/>
    <m/>
    <m/>
    <m/>
    <m/>
    <m/>
    <m/>
    <m/>
    <m/>
    <m/>
    <m/>
    <m/>
    <m/>
    <m/>
    <m/>
    <m/>
    <m/>
    <m/>
    <m/>
    <m/>
    <m/>
    <m/>
    <m/>
    <m/>
    <m/>
    <m/>
    <m/>
    <m/>
    <m/>
    <m/>
    <m/>
    <m/>
    <m/>
    <m/>
    <m/>
    <m/>
    <m/>
    <m/>
    <m/>
    <m/>
    <m/>
    <m/>
  </r>
  <r>
    <n v="37"/>
    <x v="1"/>
    <s v="Travel_Rarely"/>
    <n v="571"/>
    <x v="1"/>
    <n v="10"/>
    <n v="1"/>
    <s v="Life Sciences"/>
    <n v="1"/>
    <n v="802"/>
    <n v="4"/>
    <x v="0"/>
    <n v="82"/>
    <n v="3"/>
    <x v="1"/>
    <x v="1"/>
    <n v="1"/>
    <s v="Divorced"/>
    <n v="2782"/>
    <n v="19905"/>
    <n v="0"/>
    <s v="Y"/>
    <x v="0"/>
    <n v="13"/>
    <n v="3"/>
    <n v="2"/>
    <n v="80"/>
    <n v="2"/>
    <n v="6"/>
    <n v="3"/>
    <n v="2"/>
    <n v="5"/>
    <n v="3"/>
    <n v="4"/>
    <n v="3"/>
    <n v="1"/>
    <n v="1"/>
    <n v="1"/>
    <n v="1"/>
    <n v="0"/>
    <x v="0"/>
    <n v="0.75"/>
    <x v="0"/>
    <n v="0.9"/>
    <x v="0"/>
    <x v="1"/>
    <x v="1"/>
    <m/>
    <m/>
    <m/>
    <m/>
    <m/>
    <m/>
    <m/>
    <m/>
    <m/>
    <m/>
    <m/>
    <m/>
    <m/>
    <m/>
    <m/>
    <m/>
    <m/>
    <m/>
    <m/>
    <m/>
    <m/>
    <m/>
    <m/>
    <m/>
    <m/>
    <m/>
    <m/>
    <m/>
    <m/>
    <m/>
    <m/>
    <m/>
    <m/>
    <m/>
    <m/>
    <m/>
    <m/>
    <m/>
    <m/>
    <m/>
    <m/>
    <m/>
    <m/>
    <m/>
    <m/>
    <m/>
    <m/>
    <m/>
    <m/>
    <m/>
    <m/>
    <m/>
    <m/>
  </r>
  <r>
    <n v="38"/>
    <x v="1"/>
    <s v="Travel_Frequently"/>
    <n v="240"/>
    <x v="1"/>
    <n v="2"/>
    <n v="4"/>
    <s v="Life Sciences"/>
    <n v="1"/>
    <n v="803"/>
    <n v="1"/>
    <x v="0"/>
    <n v="75"/>
    <n v="4"/>
    <x v="0"/>
    <x v="3"/>
    <n v="1"/>
    <s v="Single"/>
    <n v="5980"/>
    <n v="26085"/>
    <n v="6"/>
    <s v="Y"/>
    <x v="0"/>
    <n v="12"/>
    <n v="3"/>
    <n v="4"/>
    <n v="80"/>
    <n v="0"/>
    <n v="17"/>
    <n v="2"/>
    <n v="3"/>
    <n v="15"/>
    <n v="7"/>
    <n v="4"/>
    <n v="12"/>
    <n v="1"/>
    <n v="1"/>
    <n v="0"/>
    <n v="1"/>
    <n v="1"/>
    <x v="0"/>
    <n v="0.75"/>
    <x v="0"/>
    <n v="0.6"/>
    <x v="2"/>
    <x v="1"/>
    <x v="0"/>
    <m/>
    <m/>
    <m/>
    <m/>
    <m/>
    <m/>
    <m/>
    <m/>
    <m/>
    <m/>
    <m/>
    <m/>
    <m/>
    <m/>
    <m/>
    <m/>
    <m/>
    <m/>
    <m/>
    <m/>
    <m/>
    <m/>
    <m/>
    <m/>
    <m/>
    <m/>
    <m/>
    <m/>
    <m/>
    <m/>
    <m/>
    <m/>
    <m/>
    <m/>
    <m/>
    <m/>
    <m/>
    <m/>
    <m/>
    <m/>
    <m/>
    <m/>
    <m/>
    <m/>
    <m/>
    <m/>
    <m/>
    <m/>
    <m/>
    <m/>
    <m/>
    <m/>
    <m/>
  </r>
  <r>
    <n v="34"/>
    <x v="1"/>
    <s v="Travel_Rarely"/>
    <n v="121"/>
    <x v="1"/>
    <n v="2"/>
    <n v="4"/>
    <s v="Medical"/>
    <n v="1"/>
    <n v="804"/>
    <n v="3"/>
    <x v="0"/>
    <n v="86"/>
    <n v="2"/>
    <x v="1"/>
    <x v="1"/>
    <n v="1"/>
    <s v="Single"/>
    <n v="4381"/>
    <n v="7530"/>
    <n v="1"/>
    <s v="Y"/>
    <x v="1"/>
    <n v="11"/>
    <n v="3"/>
    <n v="3"/>
    <n v="80"/>
    <n v="0"/>
    <n v="6"/>
    <n v="3"/>
    <n v="3"/>
    <n v="6"/>
    <n v="5"/>
    <n v="1"/>
    <n v="3"/>
    <n v="0"/>
    <n v="1"/>
    <n v="0"/>
    <n v="1"/>
    <n v="0"/>
    <x v="0"/>
    <n v="0.4"/>
    <x v="0"/>
    <n v="0.2"/>
    <x v="1"/>
    <x v="0"/>
    <x v="0"/>
    <m/>
    <m/>
    <m/>
    <m/>
    <m/>
    <m/>
    <m/>
    <m/>
    <m/>
    <m/>
    <m/>
    <m/>
    <m/>
    <m/>
    <m/>
    <m/>
    <m/>
    <m/>
    <m/>
    <m/>
    <m/>
    <m/>
    <m/>
    <m/>
    <m/>
    <m/>
    <m/>
    <m/>
    <m/>
    <m/>
    <m/>
    <m/>
    <m/>
    <m/>
    <m/>
    <m/>
    <m/>
    <m/>
    <m/>
    <m/>
    <m/>
    <m/>
    <m/>
    <m/>
    <m/>
    <m/>
    <m/>
    <m/>
    <m/>
    <m/>
    <m/>
    <m/>
    <m/>
  </r>
  <r>
    <n v="35"/>
    <x v="1"/>
    <s v="Travel_Rarely"/>
    <n v="384"/>
    <x v="0"/>
    <n v="8"/>
    <n v="4"/>
    <s v="Life Sciences"/>
    <n v="1"/>
    <n v="805"/>
    <n v="1"/>
    <x v="0"/>
    <n v="72"/>
    <n v="3"/>
    <x v="1"/>
    <x v="6"/>
    <n v="4"/>
    <s v="Married"/>
    <n v="2572"/>
    <n v="20317"/>
    <n v="1"/>
    <s v="Y"/>
    <x v="1"/>
    <n v="16"/>
    <n v="3"/>
    <n v="2"/>
    <n v="80"/>
    <n v="1"/>
    <n v="3"/>
    <n v="1"/>
    <n v="2"/>
    <n v="3"/>
    <n v="2"/>
    <n v="0"/>
    <n v="2"/>
    <n v="0"/>
    <n v="0"/>
    <n v="1"/>
    <n v="1"/>
    <n v="1"/>
    <x v="0"/>
    <n v="0.55000000000000004"/>
    <x v="0"/>
    <n v="0.3"/>
    <x v="1"/>
    <x v="0"/>
    <x v="1"/>
    <m/>
    <m/>
    <m/>
    <m/>
    <m/>
    <m/>
    <m/>
    <m/>
    <m/>
    <m/>
    <m/>
    <m/>
    <m/>
    <m/>
    <m/>
    <m/>
    <m/>
    <m/>
    <m/>
    <m/>
    <m/>
    <m/>
    <m/>
    <m/>
    <m/>
    <m/>
    <m/>
    <m/>
    <m/>
    <m/>
    <m/>
    <m/>
    <m/>
    <m/>
    <m/>
    <m/>
    <m/>
    <m/>
    <m/>
    <m/>
    <m/>
    <m/>
    <m/>
    <m/>
    <m/>
    <m/>
    <m/>
    <m/>
    <m/>
    <m/>
    <m/>
    <m/>
    <m/>
  </r>
  <r>
    <n v="30"/>
    <x v="1"/>
    <s v="Travel_Rarely"/>
    <n v="921"/>
    <x v="1"/>
    <n v="1"/>
    <n v="3"/>
    <s v="Life Sciences"/>
    <n v="1"/>
    <n v="806"/>
    <n v="4"/>
    <x v="1"/>
    <n v="38"/>
    <n v="1"/>
    <x v="1"/>
    <x v="2"/>
    <n v="3"/>
    <s v="Married"/>
    <n v="3833"/>
    <n v="24375"/>
    <n v="3"/>
    <s v="Y"/>
    <x v="1"/>
    <n v="21"/>
    <n v="4"/>
    <n v="3"/>
    <n v="80"/>
    <n v="2"/>
    <n v="7"/>
    <n v="2"/>
    <n v="3"/>
    <n v="2"/>
    <n v="2"/>
    <n v="0"/>
    <n v="2"/>
    <n v="0"/>
    <n v="0"/>
    <n v="0"/>
    <n v="1"/>
    <n v="0"/>
    <x v="0"/>
    <n v="0.15"/>
    <x v="2"/>
    <n v="0"/>
    <x v="1"/>
    <x v="0"/>
    <x v="1"/>
    <m/>
    <m/>
    <m/>
    <m/>
    <m/>
    <m/>
    <m/>
    <m/>
    <m/>
    <m/>
    <m/>
    <m/>
    <m/>
    <m/>
    <m/>
    <m/>
    <m/>
    <m/>
    <m/>
    <m/>
    <m/>
    <m/>
    <m/>
    <m/>
    <m/>
    <m/>
    <m/>
    <m/>
    <m/>
    <m/>
    <m/>
    <m/>
    <m/>
    <m/>
    <m/>
    <m/>
    <m/>
    <m/>
    <m/>
    <m/>
    <m/>
    <m/>
    <m/>
    <m/>
    <m/>
    <m/>
    <m/>
    <m/>
    <m/>
    <m/>
    <m/>
    <m/>
    <m/>
  </r>
  <r>
    <n v="40"/>
    <x v="1"/>
    <s v="Travel_Frequently"/>
    <n v="791"/>
    <x v="1"/>
    <n v="2"/>
    <n v="2"/>
    <s v="Medical"/>
    <n v="1"/>
    <n v="807"/>
    <n v="3"/>
    <x v="0"/>
    <n v="38"/>
    <n v="4"/>
    <x v="0"/>
    <x v="4"/>
    <n v="2"/>
    <s v="Married"/>
    <n v="4244"/>
    <n v="9931"/>
    <n v="1"/>
    <s v="Y"/>
    <x v="1"/>
    <n v="24"/>
    <n v="4"/>
    <n v="4"/>
    <n v="80"/>
    <n v="1"/>
    <n v="8"/>
    <n v="2"/>
    <n v="3"/>
    <n v="8"/>
    <n v="7"/>
    <n v="3"/>
    <n v="7"/>
    <n v="0"/>
    <n v="1"/>
    <n v="0"/>
    <n v="1"/>
    <n v="0"/>
    <x v="0"/>
    <n v="0.4"/>
    <x v="0"/>
    <n v="0.2"/>
    <x v="1"/>
    <x v="1"/>
    <x v="0"/>
    <m/>
    <m/>
    <m/>
    <m/>
    <m/>
    <m/>
    <m/>
    <m/>
    <m/>
    <m/>
    <m/>
    <m/>
    <m/>
    <m/>
    <m/>
    <m/>
    <m/>
    <m/>
    <m/>
    <m/>
    <m/>
    <m/>
    <m/>
    <m/>
    <m/>
    <m/>
    <m/>
    <m/>
    <m/>
    <m/>
    <m/>
    <m/>
    <m/>
    <m/>
    <m/>
    <m/>
    <m/>
    <m/>
    <m/>
    <m/>
    <m/>
    <m/>
    <m/>
    <m/>
    <m/>
    <m/>
    <m/>
    <m/>
    <m/>
    <m/>
    <m/>
    <m/>
    <m/>
  </r>
  <r>
    <n v="34"/>
    <x v="1"/>
    <s v="Travel_Rarely"/>
    <n v="1111"/>
    <x v="0"/>
    <n v="8"/>
    <n v="2"/>
    <s v="Life Sciences"/>
    <n v="1"/>
    <n v="808"/>
    <n v="3"/>
    <x v="0"/>
    <n v="93"/>
    <n v="3"/>
    <x v="0"/>
    <x v="0"/>
    <n v="1"/>
    <s v="Married"/>
    <n v="6500"/>
    <n v="13305"/>
    <n v="5"/>
    <s v="Y"/>
    <x v="1"/>
    <n v="17"/>
    <n v="3"/>
    <n v="2"/>
    <n v="80"/>
    <n v="1"/>
    <n v="6"/>
    <n v="1"/>
    <n v="3"/>
    <n v="3"/>
    <n v="2"/>
    <n v="1"/>
    <n v="2"/>
    <n v="0"/>
    <n v="1"/>
    <n v="0"/>
    <n v="1"/>
    <n v="0"/>
    <x v="0"/>
    <n v="0.4"/>
    <x v="0"/>
    <n v="0.2"/>
    <x v="1"/>
    <x v="0"/>
    <x v="0"/>
    <m/>
    <m/>
    <m/>
    <m/>
    <m/>
    <m/>
    <m/>
    <m/>
    <m/>
    <m/>
    <m/>
    <m/>
    <m/>
    <m/>
    <m/>
    <m/>
    <m/>
    <m/>
    <m/>
    <m/>
    <m/>
    <m/>
    <m/>
    <m/>
    <m/>
    <m/>
    <m/>
    <m/>
    <m/>
    <m/>
    <m/>
    <m/>
    <m/>
    <m/>
    <m/>
    <m/>
    <m/>
    <m/>
    <m/>
    <m/>
    <m/>
    <m/>
    <m/>
    <m/>
    <m/>
    <m/>
    <m/>
    <m/>
    <m/>
    <m/>
    <m/>
    <m/>
    <m/>
  </r>
  <r>
    <n v="42"/>
    <x v="1"/>
    <s v="Travel_Frequently"/>
    <n v="570"/>
    <x v="1"/>
    <n v="8"/>
    <n v="3"/>
    <s v="Life Sciences"/>
    <n v="1"/>
    <n v="809"/>
    <n v="2"/>
    <x v="1"/>
    <n v="66"/>
    <n v="3"/>
    <x v="4"/>
    <x v="5"/>
    <n v="4"/>
    <s v="Divorced"/>
    <n v="18430"/>
    <n v="16225"/>
    <n v="1"/>
    <s v="Y"/>
    <x v="1"/>
    <n v="13"/>
    <n v="3"/>
    <n v="2"/>
    <n v="80"/>
    <n v="1"/>
    <n v="24"/>
    <n v="4"/>
    <n v="2"/>
    <n v="24"/>
    <n v="7"/>
    <n v="14"/>
    <n v="9"/>
    <n v="0"/>
    <n v="0"/>
    <n v="1"/>
    <n v="0"/>
    <n v="1"/>
    <x v="1"/>
    <n v="0.45"/>
    <x v="0"/>
    <n v="0.4"/>
    <x v="2"/>
    <x v="2"/>
    <x v="2"/>
    <m/>
    <m/>
    <m/>
    <m/>
    <m/>
    <m/>
    <m/>
    <m/>
    <m/>
    <m/>
    <m/>
    <m/>
    <m/>
    <m/>
    <m/>
    <m/>
    <m/>
    <m/>
    <m/>
    <m/>
    <m/>
    <m/>
    <m/>
    <m/>
    <m/>
    <m/>
    <m/>
    <m/>
    <m/>
    <m/>
    <m/>
    <m/>
    <m/>
    <m/>
    <m/>
    <m/>
    <m/>
    <m/>
    <m/>
    <m/>
    <m/>
    <m/>
    <m/>
    <m/>
    <m/>
    <m/>
    <m/>
    <m/>
    <m/>
    <m/>
    <m/>
    <m/>
    <m/>
  </r>
  <r>
    <n v="23"/>
    <x v="0"/>
    <s v="Travel_Rarely"/>
    <n v="1243"/>
    <x v="1"/>
    <n v="6"/>
    <n v="3"/>
    <s v="Life Sciences"/>
    <n v="1"/>
    <n v="811"/>
    <n v="3"/>
    <x v="1"/>
    <n v="63"/>
    <n v="4"/>
    <x v="1"/>
    <x v="2"/>
    <n v="1"/>
    <s v="Married"/>
    <n v="1601"/>
    <n v="3445"/>
    <n v="1"/>
    <s v="Y"/>
    <x v="0"/>
    <n v="21"/>
    <n v="4"/>
    <n v="3"/>
    <n v="80"/>
    <n v="2"/>
    <n v="1"/>
    <n v="2"/>
    <n v="3"/>
    <n v="0"/>
    <n v="0"/>
    <n v="0"/>
    <n v="0"/>
    <n v="1"/>
    <n v="1"/>
    <n v="0"/>
    <n v="1"/>
    <n v="0"/>
    <x v="0"/>
    <n v="0.55000000000000004"/>
    <x v="0"/>
    <n v="0.6"/>
    <x v="2"/>
    <x v="0"/>
    <x v="1"/>
    <m/>
    <m/>
    <m/>
    <m/>
    <m/>
    <m/>
    <m/>
    <m/>
    <m/>
    <m/>
    <m/>
    <m/>
    <m/>
    <m/>
    <m/>
    <m/>
    <m/>
    <m/>
    <m/>
    <m/>
    <m/>
    <m/>
    <m/>
    <m/>
    <m/>
    <m/>
    <m/>
    <m/>
    <m/>
    <m/>
    <m/>
    <m/>
    <m/>
    <m/>
    <m/>
    <m/>
    <m/>
    <m/>
    <m/>
    <m/>
    <m/>
    <m/>
    <m/>
    <m/>
    <m/>
    <m/>
    <m/>
    <m/>
    <m/>
    <m/>
    <m/>
    <m/>
    <m/>
  </r>
  <r>
    <n v="24"/>
    <x v="1"/>
    <s v="Non-Travel"/>
    <n v="1092"/>
    <x v="1"/>
    <n v="9"/>
    <n v="3"/>
    <s v="Life Sciences"/>
    <n v="1"/>
    <n v="812"/>
    <n v="3"/>
    <x v="1"/>
    <n v="60"/>
    <n v="2"/>
    <x v="1"/>
    <x v="2"/>
    <n v="2"/>
    <s v="Divorced"/>
    <n v="2694"/>
    <n v="26551"/>
    <n v="1"/>
    <s v="Y"/>
    <x v="1"/>
    <n v="11"/>
    <n v="3"/>
    <n v="3"/>
    <n v="80"/>
    <n v="3"/>
    <n v="1"/>
    <n v="4"/>
    <n v="3"/>
    <n v="1"/>
    <n v="0"/>
    <n v="0"/>
    <n v="0"/>
    <n v="0"/>
    <n v="1"/>
    <n v="0"/>
    <n v="1"/>
    <n v="0"/>
    <x v="0"/>
    <n v="0.4"/>
    <x v="0"/>
    <n v="0.2"/>
    <x v="1"/>
    <x v="0"/>
    <x v="1"/>
    <m/>
    <m/>
    <m/>
    <m/>
    <m/>
    <m/>
    <m/>
    <m/>
    <m/>
    <m/>
    <m/>
    <m/>
    <m/>
    <m/>
    <m/>
    <m/>
    <m/>
    <m/>
    <m/>
    <m/>
    <m/>
    <m/>
    <m/>
    <m/>
    <m/>
    <m/>
    <m/>
    <m/>
    <m/>
    <m/>
    <m/>
    <m/>
    <m/>
    <m/>
    <m/>
    <m/>
    <m/>
    <m/>
    <m/>
    <m/>
    <m/>
    <m/>
    <m/>
    <m/>
    <m/>
    <m/>
    <m/>
    <m/>
    <m/>
    <m/>
    <m/>
    <m/>
    <m/>
  </r>
  <r>
    <n v="52"/>
    <x v="1"/>
    <s v="Travel_Rarely"/>
    <n v="1325"/>
    <x v="1"/>
    <n v="11"/>
    <n v="4"/>
    <s v="Life Sciences"/>
    <n v="1"/>
    <n v="813"/>
    <n v="4"/>
    <x v="0"/>
    <n v="82"/>
    <n v="3"/>
    <x v="0"/>
    <x v="2"/>
    <n v="3"/>
    <s v="Married"/>
    <n v="3149"/>
    <n v="21821"/>
    <n v="8"/>
    <s v="Y"/>
    <x v="1"/>
    <n v="20"/>
    <n v="4"/>
    <n v="2"/>
    <n v="80"/>
    <n v="1"/>
    <n v="9"/>
    <n v="3"/>
    <n v="3"/>
    <n v="5"/>
    <n v="2"/>
    <n v="1"/>
    <n v="4"/>
    <n v="0"/>
    <n v="0"/>
    <n v="0"/>
    <n v="1"/>
    <n v="0"/>
    <x v="0"/>
    <n v="0.15"/>
    <x v="1"/>
    <n v="0"/>
    <x v="1"/>
    <x v="0"/>
    <x v="1"/>
    <m/>
    <m/>
    <m/>
    <m/>
    <m/>
    <m/>
    <m/>
    <m/>
    <m/>
    <m/>
    <m/>
    <m/>
    <m/>
    <m/>
    <m/>
    <m/>
    <m/>
    <m/>
    <m/>
    <m/>
    <m/>
    <m/>
    <m/>
    <m/>
    <m/>
    <m/>
    <m/>
    <m/>
    <m/>
    <m/>
    <m/>
    <m/>
    <m/>
    <m/>
    <m/>
    <m/>
    <m/>
    <m/>
    <m/>
    <m/>
    <m/>
    <m/>
    <m/>
    <m/>
    <m/>
    <m/>
    <m/>
    <m/>
    <m/>
    <m/>
    <m/>
    <m/>
    <m/>
  </r>
  <r>
    <n v="50"/>
    <x v="1"/>
    <s v="Travel_Rarely"/>
    <n v="691"/>
    <x v="1"/>
    <n v="2"/>
    <n v="3"/>
    <s v="Medical"/>
    <n v="1"/>
    <n v="815"/>
    <n v="3"/>
    <x v="1"/>
    <n v="64"/>
    <n v="3"/>
    <x v="3"/>
    <x v="7"/>
    <n v="3"/>
    <s v="Married"/>
    <n v="17639"/>
    <n v="6881"/>
    <n v="5"/>
    <s v="Y"/>
    <x v="1"/>
    <n v="16"/>
    <n v="3"/>
    <n v="4"/>
    <n v="80"/>
    <n v="0"/>
    <n v="30"/>
    <n v="3"/>
    <n v="3"/>
    <n v="4"/>
    <n v="3"/>
    <n v="0"/>
    <n v="3"/>
    <n v="0"/>
    <n v="0"/>
    <n v="0"/>
    <n v="0"/>
    <n v="0"/>
    <x v="0"/>
    <n v="0"/>
    <x v="1"/>
    <n v="0"/>
    <x v="1"/>
    <x v="0"/>
    <x v="2"/>
    <m/>
    <m/>
    <m/>
    <m/>
    <m/>
    <m/>
    <m/>
    <m/>
    <m/>
    <m/>
    <m/>
    <m/>
    <m/>
    <m/>
    <m/>
    <m/>
    <m/>
    <m/>
    <m/>
    <m/>
    <m/>
    <m/>
    <m/>
    <m/>
    <m/>
    <m/>
    <m/>
    <m/>
    <m/>
    <m/>
    <m/>
    <m/>
    <m/>
    <m/>
    <m/>
    <m/>
    <m/>
    <m/>
    <m/>
    <m/>
    <m/>
    <m/>
    <m/>
    <m/>
    <m/>
    <m/>
    <m/>
    <m/>
    <m/>
    <m/>
    <m/>
    <m/>
    <m/>
  </r>
  <r>
    <n v="29"/>
    <x v="0"/>
    <s v="Travel_Rarely"/>
    <n v="805"/>
    <x v="1"/>
    <n v="1"/>
    <n v="2"/>
    <s v="Life Sciences"/>
    <n v="1"/>
    <n v="816"/>
    <n v="2"/>
    <x v="0"/>
    <n v="36"/>
    <n v="2"/>
    <x v="1"/>
    <x v="2"/>
    <n v="1"/>
    <s v="Married"/>
    <n v="2319"/>
    <n v="6689"/>
    <n v="1"/>
    <s v="Y"/>
    <x v="0"/>
    <n v="11"/>
    <n v="3"/>
    <n v="4"/>
    <n v="80"/>
    <n v="1"/>
    <n v="1"/>
    <n v="1"/>
    <n v="3"/>
    <n v="1"/>
    <n v="0"/>
    <n v="0"/>
    <n v="0"/>
    <n v="1"/>
    <n v="1"/>
    <n v="0"/>
    <n v="1"/>
    <n v="1"/>
    <x v="0"/>
    <n v="0.75"/>
    <x v="0"/>
    <n v="0.6"/>
    <x v="2"/>
    <x v="0"/>
    <x v="1"/>
    <m/>
    <m/>
    <m/>
    <m/>
    <m/>
    <m/>
    <m/>
    <m/>
    <m/>
    <m/>
    <m/>
    <m/>
    <m/>
    <m/>
    <m/>
    <m/>
    <m/>
    <m/>
    <m/>
    <m/>
    <m/>
    <m/>
    <m/>
    <m/>
    <m/>
    <m/>
    <m/>
    <m/>
    <m/>
    <m/>
    <m/>
    <m/>
    <m/>
    <m/>
    <m/>
    <m/>
    <m/>
    <m/>
    <m/>
    <m/>
    <m/>
    <m/>
    <m/>
    <m/>
    <m/>
    <m/>
    <m/>
    <m/>
    <m/>
    <m/>
    <m/>
    <m/>
    <m/>
  </r>
  <r>
    <n v="33"/>
    <x v="1"/>
    <s v="Travel_Rarely"/>
    <n v="213"/>
    <x v="1"/>
    <n v="7"/>
    <n v="3"/>
    <s v="Medical"/>
    <n v="1"/>
    <n v="817"/>
    <n v="3"/>
    <x v="1"/>
    <n v="49"/>
    <n v="3"/>
    <x v="2"/>
    <x v="7"/>
    <n v="3"/>
    <s v="Married"/>
    <n v="11691"/>
    <n v="25995"/>
    <n v="0"/>
    <s v="Y"/>
    <x v="1"/>
    <n v="11"/>
    <n v="3"/>
    <n v="4"/>
    <n v="80"/>
    <n v="0"/>
    <n v="14"/>
    <n v="3"/>
    <n v="4"/>
    <n v="13"/>
    <n v="9"/>
    <n v="3"/>
    <n v="7"/>
    <n v="0"/>
    <n v="0"/>
    <n v="0"/>
    <n v="0"/>
    <n v="0"/>
    <x v="0"/>
    <n v="0"/>
    <x v="2"/>
    <n v="0"/>
    <x v="1"/>
    <x v="1"/>
    <x v="2"/>
    <m/>
    <m/>
    <m/>
    <m/>
    <m/>
    <m/>
    <m/>
    <m/>
    <m/>
    <m/>
    <m/>
    <m/>
    <m/>
    <m/>
    <m/>
    <m/>
    <m/>
    <m/>
    <m/>
    <m/>
    <m/>
    <m/>
    <m/>
    <m/>
    <m/>
    <m/>
    <m/>
    <m/>
    <m/>
    <m/>
    <m/>
    <m/>
    <m/>
    <m/>
    <m/>
    <m/>
    <m/>
    <m/>
    <m/>
    <m/>
    <m/>
    <m/>
    <m/>
    <m/>
    <m/>
    <m/>
    <m/>
    <m/>
    <m/>
    <m/>
    <m/>
    <m/>
    <m/>
  </r>
  <r>
    <n v="33"/>
    <x v="0"/>
    <s v="Travel_Rarely"/>
    <n v="118"/>
    <x v="0"/>
    <n v="16"/>
    <n v="3"/>
    <s v="Marketing"/>
    <n v="1"/>
    <n v="819"/>
    <n v="1"/>
    <x v="0"/>
    <n v="69"/>
    <n v="3"/>
    <x v="0"/>
    <x v="0"/>
    <n v="1"/>
    <s v="Single"/>
    <n v="5324"/>
    <n v="26507"/>
    <n v="5"/>
    <s v="Y"/>
    <x v="1"/>
    <n v="15"/>
    <n v="3"/>
    <n v="3"/>
    <n v="80"/>
    <n v="0"/>
    <n v="6"/>
    <n v="3"/>
    <n v="3"/>
    <n v="3"/>
    <n v="2"/>
    <n v="0"/>
    <n v="2"/>
    <n v="0"/>
    <n v="1"/>
    <n v="0"/>
    <n v="1"/>
    <n v="1"/>
    <x v="0"/>
    <n v="0.6"/>
    <x v="0"/>
    <n v="0.2"/>
    <x v="1"/>
    <x v="0"/>
    <x v="0"/>
    <m/>
    <m/>
    <m/>
    <m/>
    <m/>
    <m/>
    <m/>
    <m/>
    <m/>
    <m/>
    <m/>
    <m/>
    <m/>
    <m/>
    <m/>
    <m/>
    <m/>
    <m/>
    <m/>
    <m/>
    <m/>
    <m/>
    <m/>
    <m/>
    <m/>
    <m/>
    <m/>
    <m/>
    <m/>
    <m/>
    <m/>
    <m/>
    <m/>
    <m/>
    <m/>
    <m/>
    <m/>
    <m/>
    <m/>
    <m/>
    <m/>
    <m/>
    <m/>
    <m/>
    <m/>
    <m/>
    <m/>
    <m/>
    <m/>
    <m/>
    <m/>
    <m/>
    <m/>
  </r>
  <r>
    <n v="47"/>
    <x v="1"/>
    <s v="Travel_Rarely"/>
    <n v="202"/>
    <x v="1"/>
    <n v="2"/>
    <n v="2"/>
    <s v="Other"/>
    <n v="1"/>
    <n v="820"/>
    <n v="3"/>
    <x v="0"/>
    <n v="33"/>
    <n v="3"/>
    <x v="3"/>
    <x v="5"/>
    <n v="4"/>
    <s v="Married"/>
    <n v="16752"/>
    <n v="12982"/>
    <n v="1"/>
    <s v="Y"/>
    <x v="0"/>
    <n v="11"/>
    <n v="3"/>
    <n v="3"/>
    <n v="80"/>
    <n v="1"/>
    <n v="26"/>
    <n v="3"/>
    <n v="2"/>
    <n v="26"/>
    <n v="14"/>
    <n v="3"/>
    <n v="0"/>
    <n v="1"/>
    <n v="0"/>
    <n v="1"/>
    <n v="0"/>
    <n v="0"/>
    <x v="0"/>
    <n v="0.35"/>
    <x v="1"/>
    <n v="0.7"/>
    <x v="0"/>
    <x v="1"/>
    <x v="2"/>
    <m/>
    <m/>
    <m/>
    <m/>
    <m/>
    <m/>
    <m/>
    <m/>
    <m/>
    <m/>
    <m/>
    <m/>
    <m/>
    <m/>
    <m/>
    <m/>
    <m/>
    <m/>
    <m/>
    <m/>
    <m/>
    <m/>
    <m/>
    <m/>
    <m/>
    <m/>
    <m/>
    <m/>
    <m/>
    <m/>
    <m/>
    <m/>
    <m/>
    <m/>
    <m/>
    <m/>
    <m/>
    <m/>
    <m/>
    <m/>
    <m/>
    <m/>
    <m/>
    <m/>
    <m/>
    <m/>
    <m/>
    <m/>
    <m/>
    <m/>
    <m/>
    <m/>
    <m/>
  </r>
  <r>
    <n v="36"/>
    <x v="1"/>
    <s v="Travel_Rarely"/>
    <n v="676"/>
    <x v="1"/>
    <n v="1"/>
    <n v="3"/>
    <s v="Other"/>
    <n v="1"/>
    <n v="823"/>
    <n v="3"/>
    <x v="0"/>
    <n v="35"/>
    <n v="3"/>
    <x v="0"/>
    <x v="3"/>
    <n v="2"/>
    <s v="Married"/>
    <n v="5228"/>
    <n v="23361"/>
    <n v="0"/>
    <s v="Y"/>
    <x v="1"/>
    <n v="15"/>
    <n v="3"/>
    <n v="1"/>
    <n v="80"/>
    <n v="1"/>
    <n v="10"/>
    <n v="2"/>
    <n v="3"/>
    <n v="9"/>
    <n v="7"/>
    <n v="0"/>
    <n v="5"/>
    <n v="0"/>
    <n v="1"/>
    <n v="0"/>
    <n v="1"/>
    <n v="0"/>
    <x v="0"/>
    <n v="0.4"/>
    <x v="0"/>
    <n v="0.2"/>
    <x v="1"/>
    <x v="0"/>
    <x v="0"/>
    <m/>
    <m/>
    <m/>
    <m/>
    <m/>
    <m/>
    <m/>
    <m/>
    <m/>
    <m/>
    <m/>
    <m/>
    <m/>
    <m/>
    <m/>
    <m/>
    <m/>
    <m/>
    <m/>
    <m/>
    <m/>
    <m/>
    <m/>
    <m/>
    <m/>
    <m/>
    <m/>
    <m/>
    <m/>
    <m/>
    <m/>
    <m/>
    <m/>
    <m/>
    <m/>
    <m/>
    <m/>
    <m/>
    <m/>
    <m/>
    <m/>
    <m/>
    <m/>
    <m/>
    <m/>
    <m/>
    <m/>
    <m/>
    <m/>
    <m/>
    <m/>
    <m/>
    <m/>
  </r>
  <r>
    <n v="29"/>
    <x v="1"/>
    <s v="Travel_Rarely"/>
    <n v="1252"/>
    <x v="1"/>
    <n v="23"/>
    <n v="2"/>
    <s v="Life Sciences"/>
    <n v="1"/>
    <n v="824"/>
    <n v="3"/>
    <x v="1"/>
    <n v="81"/>
    <n v="4"/>
    <x v="1"/>
    <x v="1"/>
    <n v="3"/>
    <s v="Married"/>
    <n v="2700"/>
    <n v="23779"/>
    <n v="1"/>
    <s v="Y"/>
    <x v="1"/>
    <n v="24"/>
    <n v="4"/>
    <n v="3"/>
    <n v="80"/>
    <n v="1"/>
    <n v="10"/>
    <n v="3"/>
    <n v="3"/>
    <n v="10"/>
    <n v="7"/>
    <n v="0"/>
    <n v="7"/>
    <n v="0"/>
    <n v="0"/>
    <n v="0"/>
    <n v="1"/>
    <n v="0"/>
    <x v="0"/>
    <n v="0.15"/>
    <x v="2"/>
    <n v="0"/>
    <x v="1"/>
    <x v="0"/>
    <x v="1"/>
    <m/>
    <m/>
    <m/>
    <m/>
    <m/>
    <m/>
    <m/>
    <m/>
    <m/>
    <m/>
    <m/>
    <m/>
    <m/>
    <m/>
    <m/>
    <m/>
    <m/>
    <m/>
    <m/>
    <m/>
    <m/>
    <m/>
    <m/>
    <m/>
    <m/>
    <m/>
    <m/>
    <m/>
    <m/>
    <m/>
    <m/>
    <m/>
    <m/>
    <m/>
    <m/>
    <m/>
    <m/>
    <m/>
    <m/>
    <m/>
    <m/>
    <m/>
    <m/>
    <m/>
    <m/>
    <m/>
    <m/>
    <m/>
    <m/>
    <m/>
    <m/>
    <m/>
    <m/>
  </r>
  <r>
    <n v="58"/>
    <x v="0"/>
    <s v="Travel_Rarely"/>
    <n v="286"/>
    <x v="1"/>
    <n v="2"/>
    <n v="4"/>
    <s v="Life Sciences"/>
    <n v="1"/>
    <n v="825"/>
    <n v="4"/>
    <x v="1"/>
    <n v="31"/>
    <n v="3"/>
    <x v="4"/>
    <x v="7"/>
    <n v="2"/>
    <s v="Single"/>
    <n v="19246"/>
    <n v="25761"/>
    <n v="7"/>
    <s v="Y"/>
    <x v="0"/>
    <n v="12"/>
    <n v="3"/>
    <n v="4"/>
    <n v="80"/>
    <n v="0"/>
    <n v="40"/>
    <n v="2"/>
    <n v="3"/>
    <n v="31"/>
    <n v="15"/>
    <n v="13"/>
    <n v="8"/>
    <n v="1"/>
    <n v="1"/>
    <n v="0"/>
    <n v="0"/>
    <n v="0"/>
    <x v="1"/>
    <n v="0.45"/>
    <x v="1"/>
    <n v="0.7"/>
    <x v="0"/>
    <x v="2"/>
    <x v="2"/>
    <m/>
    <m/>
    <m/>
    <m/>
    <m/>
    <m/>
    <m/>
    <m/>
    <m/>
    <m/>
    <m/>
    <m/>
    <m/>
    <m/>
    <m/>
    <m/>
    <m/>
    <m/>
    <m/>
    <m/>
    <m/>
    <m/>
    <m/>
    <m/>
    <m/>
    <m/>
    <m/>
    <m/>
    <m/>
    <m/>
    <m/>
    <m/>
    <m/>
    <m/>
    <m/>
    <m/>
    <m/>
    <m/>
    <m/>
    <m/>
    <m/>
    <m/>
    <m/>
    <m/>
    <m/>
    <m/>
    <m/>
    <m/>
    <m/>
    <m/>
    <m/>
    <m/>
    <m/>
  </r>
  <r>
    <n v="35"/>
    <x v="1"/>
    <s v="Travel_Rarely"/>
    <n v="1258"/>
    <x v="1"/>
    <n v="1"/>
    <n v="4"/>
    <s v="Life Sciences"/>
    <n v="1"/>
    <n v="826"/>
    <n v="4"/>
    <x v="0"/>
    <n v="40"/>
    <n v="4"/>
    <x v="1"/>
    <x v="1"/>
    <n v="3"/>
    <s v="Single"/>
    <n v="2506"/>
    <n v="13301"/>
    <n v="3"/>
    <s v="Y"/>
    <x v="1"/>
    <n v="13"/>
    <n v="3"/>
    <n v="3"/>
    <n v="80"/>
    <n v="0"/>
    <n v="7"/>
    <n v="0"/>
    <n v="3"/>
    <n v="2"/>
    <n v="2"/>
    <n v="2"/>
    <n v="2"/>
    <n v="0"/>
    <n v="0"/>
    <n v="0"/>
    <n v="1"/>
    <n v="0"/>
    <x v="0"/>
    <n v="0.15"/>
    <x v="2"/>
    <n v="0"/>
    <x v="1"/>
    <x v="0"/>
    <x v="1"/>
    <m/>
    <m/>
    <m/>
    <m/>
    <m/>
    <m/>
    <m/>
    <m/>
    <m/>
    <m/>
    <m/>
    <m/>
    <m/>
    <m/>
    <m/>
    <m/>
    <m/>
    <m/>
    <m/>
    <m/>
    <m/>
    <m/>
    <m/>
    <m/>
    <m/>
    <m/>
    <m/>
    <m/>
    <m/>
    <m/>
    <m/>
    <m/>
    <m/>
    <m/>
    <m/>
    <m/>
    <m/>
    <m/>
    <m/>
    <m/>
    <m/>
    <m/>
    <m/>
    <m/>
    <m/>
    <m/>
    <m/>
    <m/>
    <m/>
    <m/>
    <m/>
    <m/>
    <m/>
  </r>
  <r>
    <n v="42"/>
    <x v="1"/>
    <s v="Travel_Rarely"/>
    <n v="932"/>
    <x v="1"/>
    <n v="1"/>
    <n v="2"/>
    <s v="Life Sciences"/>
    <n v="1"/>
    <n v="827"/>
    <n v="4"/>
    <x v="0"/>
    <n v="43"/>
    <n v="2"/>
    <x v="0"/>
    <x v="3"/>
    <n v="4"/>
    <s v="Married"/>
    <n v="6062"/>
    <n v="4051"/>
    <n v="9"/>
    <s v="Y"/>
    <x v="0"/>
    <n v="13"/>
    <n v="3"/>
    <n v="4"/>
    <n v="80"/>
    <n v="1"/>
    <n v="8"/>
    <n v="4"/>
    <n v="3"/>
    <n v="4"/>
    <n v="3"/>
    <n v="0"/>
    <n v="2"/>
    <n v="1"/>
    <n v="0"/>
    <n v="0"/>
    <n v="1"/>
    <n v="0"/>
    <x v="0"/>
    <n v="0.3"/>
    <x v="2"/>
    <n v="0.4"/>
    <x v="2"/>
    <x v="0"/>
    <x v="0"/>
    <m/>
    <m/>
    <m/>
    <m/>
    <m/>
    <m/>
    <m/>
    <m/>
    <m/>
    <m/>
    <m/>
    <m/>
    <m/>
    <m/>
    <m/>
    <m/>
    <m/>
    <m/>
    <m/>
    <m/>
    <m/>
    <m/>
    <m/>
    <m/>
    <m/>
    <m/>
    <m/>
    <m/>
    <m/>
    <m/>
    <m/>
    <m/>
    <m/>
    <m/>
    <m/>
    <m/>
    <m/>
    <m/>
    <m/>
    <m/>
    <m/>
    <m/>
    <m/>
    <m/>
    <m/>
    <m/>
    <m/>
    <m/>
    <m/>
    <m/>
    <m/>
    <m/>
    <m/>
  </r>
  <r>
    <n v="28"/>
    <x v="0"/>
    <s v="Travel_Rarely"/>
    <n v="890"/>
    <x v="1"/>
    <n v="2"/>
    <n v="4"/>
    <s v="Medical"/>
    <n v="1"/>
    <n v="828"/>
    <n v="3"/>
    <x v="1"/>
    <n v="46"/>
    <n v="3"/>
    <x v="1"/>
    <x v="1"/>
    <n v="3"/>
    <s v="Single"/>
    <n v="4382"/>
    <n v="16374"/>
    <n v="6"/>
    <s v="Y"/>
    <x v="1"/>
    <n v="17"/>
    <n v="3"/>
    <n v="4"/>
    <n v="80"/>
    <n v="0"/>
    <n v="5"/>
    <n v="3"/>
    <n v="2"/>
    <n v="2"/>
    <n v="2"/>
    <n v="2"/>
    <n v="1"/>
    <n v="0"/>
    <n v="0"/>
    <n v="1"/>
    <n v="1"/>
    <n v="0"/>
    <x v="0"/>
    <n v="0.35"/>
    <x v="0"/>
    <n v="0.3"/>
    <x v="1"/>
    <x v="0"/>
    <x v="0"/>
    <m/>
    <m/>
    <m/>
    <m/>
    <m/>
    <m/>
    <m/>
    <m/>
    <m/>
    <m/>
    <m/>
    <m/>
    <m/>
    <m/>
    <m/>
    <m/>
    <m/>
    <m/>
    <m/>
    <m/>
    <m/>
    <m/>
    <m/>
    <m/>
    <m/>
    <m/>
    <m/>
    <m/>
    <m/>
    <m/>
    <m/>
    <m/>
    <m/>
    <m/>
    <m/>
    <m/>
    <m/>
    <m/>
    <m/>
    <m/>
    <m/>
    <m/>
    <m/>
    <m/>
    <m/>
    <m/>
    <m/>
    <m/>
    <m/>
    <m/>
    <m/>
    <m/>
    <m/>
  </r>
  <r>
    <n v="36"/>
    <x v="1"/>
    <s v="Travel_Rarely"/>
    <n v="1041"/>
    <x v="2"/>
    <n v="13"/>
    <n v="3"/>
    <s v="Human Resources"/>
    <n v="1"/>
    <n v="829"/>
    <n v="3"/>
    <x v="1"/>
    <n v="36"/>
    <n v="3"/>
    <x v="1"/>
    <x v="8"/>
    <n v="2"/>
    <s v="Married"/>
    <n v="2143"/>
    <n v="25527"/>
    <n v="4"/>
    <s v="Y"/>
    <x v="1"/>
    <n v="13"/>
    <n v="3"/>
    <n v="2"/>
    <n v="80"/>
    <n v="1"/>
    <n v="8"/>
    <n v="2"/>
    <n v="3"/>
    <n v="5"/>
    <n v="2"/>
    <n v="0"/>
    <n v="4"/>
    <n v="0"/>
    <n v="1"/>
    <n v="0"/>
    <n v="1"/>
    <n v="0"/>
    <x v="0"/>
    <n v="0.4"/>
    <x v="0"/>
    <n v="0.2"/>
    <x v="1"/>
    <x v="0"/>
    <x v="1"/>
    <m/>
    <m/>
    <m/>
    <m/>
    <m/>
    <m/>
    <m/>
    <m/>
    <m/>
    <m/>
    <m/>
    <m/>
    <m/>
    <m/>
    <m/>
    <m/>
    <m/>
    <m/>
    <m/>
    <m/>
    <m/>
    <m/>
    <m/>
    <m/>
    <m/>
    <m/>
    <m/>
    <m/>
    <m/>
    <m/>
    <m/>
    <m/>
    <m/>
    <m/>
    <m/>
    <m/>
    <m/>
    <m/>
    <m/>
    <m/>
    <m/>
    <m/>
    <m/>
    <m/>
    <m/>
    <m/>
    <m/>
    <m/>
    <m/>
    <m/>
    <m/>
    <m/>
    <m/>
  </r>
  <r>
    <n v="32"/>
    <x v="1"/>
    <s v="Travel_Rarely"/>
    <n v="859"/>
    <x v="1"/>
    <n v="4"/>
    <n v="3"/>
    <s v="Life Sciences"/>
    <n v="1"/>
    <n v="830"/>
    <n v="3"/>
    <x v="0"/>
    <n v="98"/>
    <n v="2"/>
    <x v="0"/>
    <x v="3"/>
    <n v="3"/>
    <s v="Married"/>
    <n v="6162"/>
    <n v="19124"/>
    <n v="1"/>
    <s v="Y"/>
    <x v="1"/>
    <n v="12"/>
    <n v="3"/>
    <n v="3"/>
    <n v="80"/>
    <n v="1"/>
    <n v="14"/>
    <n v="3"/>
    <n v="3"/>
    <n v="14"/>
    <n v="13"/>
    <n v="6"/>
    <n v="8"/>
    <n v="0"/>
    <n v="0"/>
    <n v="0"/>
    <n v="1"/>
    <n v="0"/>
    <x v="1"/>
    <n v="0.2"/>
    <x v="2"/>
    <n v="0.1"/>
    <x v="1"/>
    <x v="2"/>
    <x v="0"/>
    <m/>
    <m/>
    <m/>
    <m/>
    <m/>
    <m/>
    <m/>
    <m/>
    <m/>
    <m/>
    <m/>
    <m/>
    <m/>
    <m/>
    <m/>
    <m/>
    <m/>
    <m/>
    <m/>
    <m/>
    <m/>
    <m/>
    <m/>
    <m/>
    <m/>
    <m/>
    <m/>
    <m/>
    <m/>
    <m/>
    <m/>
    <m/>
    <m/>
    <m/>
    <m/>
    <m/>
    <m/>
    <m/>
    <m/>
    <m/>
    <m/>
    <m/>
    <m/>
    <m/>
    <m/>
    <m/>
    <m/>
    <m/>
    <m/>
    <m/>
    <m/>
    <m/>
    <m/>
  </r>
  <r>
    <n v="40"/>
    <x v="1"/>
    <s v="Travel_Frequently"/>
    <n v="720"/>
    <x v="1"/>
    <n v="16"/>
    <n v="4"/>
    <s v="Medical"/>
    <n v="1"/>
    <n v="832"/>
    <n v="1"/>
    <x v="1"/>
    <n v="51"/>
    <n v="2"/>
    <x v="0"/>
    <x v="2"/>
    <n v="3"/>
    <s v="Single"/>
    <n v="5094"/>
    <n v="11983"/>
    <n v="6"/>
    <s v="Y"/>
    <x v="1"/>
    <n v="14"/>
    <n v="3"/>
    <n v="4"/>
    <n v="80"/>
    <n v="0"/>
    <n v="10"/>
    <n v="6"/>
    <n v="3"/>
    <n v="1"/>
    <n v="0"/>
    <n v="0"/>
    <n v="0"/>
    <n v="0"/>
    <n v="0"/>
    <n v="0"/>
    <n v="1"/>
    <n v="1"/>
    <x v="0"/>
    <n v="0.35"/>
    <x v="0"/>
    <n v="0"/>
    <x v="1"/>
    <x v="0"/>
    <x v="0"/>
    <m/>
    <m/>
    <m/>
    <m/>
    <m/>
    <m/>
    <m/>
    <m/>
    <m/>
    <m/>
    <m/>
    <m/>
    <m/>
    <m/>
    <m/>
    <m/>
    <m/>
    <m/>
    <m/>
    <m/>
    <m/>
    <m/>
    <m/>
    <m/>
    <m/>
    <m/>
    <m/>
    <m/>
    <m/>
    <m/>
    <m/>
    <m/>
    <m/>
    <m/>
    <m/>
    <m/>
    <m/>
    <m/>
    <m/>
    <m/>
    <m/>
    <m/>
    <m/>
    <m/>
    <m/>
    <m/>
    <m/>
    <m/>
    <m/>
    <m/>
    <m/>
    <m/>
    <m/>
  </r>
  <r>
    <n v="30"/>
    <x v="1"/>
    <s v="Travel_Rarely"/>
    <n v="946"/>
    <x v="1"/>
    <n v="2"/>
    <n v="3"/>
    <s v="Medical"/>
    <n v="1"/>
    <n v="833"/>
    <n v="3"/>
    <x v="0"/>
    <n v="52"/>
    <n v="2"/>
    <x v="0"/>
    <x v="3"/>
    <n v="4"/>
    <s v="Single"/>
    <n v="6877"/>
    <n v="20234"/>
    <n v="5"/>
    <s v="Y"/>
    <x v="0"/>
    <n v="24"/>
    <n v="4"/>
    <n v="2"/>
    <n v="80"/>
    <n v="0"/>
    <n v="12"/>
    <n v="4"/>
    <n v="2"/>
    <n v="0"/>
    <n v="0"/>
    <n v="0"/>
    <n v="0"/>
    <n v="1"/>
    <n v="0"/>
    <n v="1"/>
    <n v="0"/>
    <n v="0"/>
    <x v="0"/>
    <n v="0.35"/>
    <x v="0"/>
    <n v="0.7"/>
    <x v="0"/>
    <x v="0"/>
    <x v="0"/>
    <m/>
    <m/>
    <m/>
    <m/>
    <m/>
    <m/>
    <m/>
    <m/>
    <m/>
    <m/>
    <m/>
    <m/>
    <m/>
    <m/>
    <m/>
    <m/>
    <m/>
    <m/>
    <m/>
    <m/>
    <m/>
    <m/>
    <m/>
    <m/>
    <m/>
    <m/>
    <m/>
    <m/>
    <m/>
    <m/>
    <m/>
    <m/>
    <m/>
    <m/>
    <m/>
    <m/>
    <m/>
    <m/>
    <m/>
    <m/>
    <m/>
    <m/>
    <m/>
    <m/>
    <m/>
    <m/>
    <m/>
    <m/>
    <m/>
    <m/>
    <m/>
    <m/>
    <m/>
  </r>
  <r>
    <n v="45"/>
    <x v="1"/>
    <s v="Travel_Rarely"/>
    <n v="252"/>
    <x v="1"/>
    <n v="2"/>
    <n v="3"/>
    <s v="Life Sciences"/>
    <n v="1"/>
    <n v="834"/>
    <n v="2"/>
    <x v="0"/>
    <n v="95"/>
    <n v="2"/>
    <x v="1"/>
    <x v="1"/>
    <n v="3"/>
    <s v="Single"/>
    <n v="2274"/>
    <n v="6153"/>
    <n v="1"/>
    <s v="Y"/>
    <x v="1"/>
    <n v="14"/>
    <n v="3"/>
    <n v="4"/>
    <n v="80"/>
    <n v="0"/>
    <n v="1"/>
    <n v="3"/>
    <n v="3"/>
    <n v="1"/>
    <n v="0"/>
    <n v="0"/>
    <n v="0"/>
    <n v="0"/>
    <n v="0"/>
    <n v="0"/>
    <n v="1"/>
    <n v="1"/>
    <x v="0"/>
    <n v="0.35"/>
    <x v="1"/>
    <n v="0"/>
    <x v="1"/>
    <x v="0"/>
    <x v="1"/>
    <m/>
    <m/>
    <m/>
    <m/>
    <m/>
    <m/>
    <m/>
    <m/>
    <m/>
    <m/>
    <m/>
    <m/>
    <m/>
    <m/>
    <m/>
    <m/>
    <m/>
    <m/>
    <m/>
    <m/>
    <m/>
    <m/>
    <m/>
    <m/>
    <m/>
    <m/>
    <m/>
    <m/>
    <m/>
    <m/>
    <m/>
    <m/>
    <m/>
    <m/>
    <m/>
    <m/>
    <m/>
    <m/>
    <m/>
    <m/>
    <m/>
    <m/>
    <m/>
    <m/>
    <m/>
    <m/>
    <m/>
    <m/>
    <m/>
    <m/>
    <m/>
    <m/>
    <m/>
  </r>
  <r>
    <n v="42"/>
    <x v="1"/>
    <s v="Travel_Rarely"/>
    <n v="933"/>
    <x v="1"/>
    <n v="29"/>
    <n v="3"/>
    <s v="Life Sciences"/>
    <n v="1"/>
    <n v="836"/>
    <n v="2"/>
    <x v="1"/>
    <n v="98"/>
    <n v="3"/>
    <x v="0"/>
    <x v="3"/>
    <n v="2"/>
    <s v="Married"/>
    <n v="4434"/>
    <n v="11806"/>
    <n v="1"/>
    <s v="Y"/>
    <x v="1"/>
    <n v="13"/>
    <n v="3"/>
    <n v="4"/>
    <n v="80"/>
    <n v="1"/>
    <n v="10"/>
    <n v="3"/>
    <n v="2"/>
    <n v="9"/>
    <n v="8"/>
    <n v="7"/>
    <n v="8"/>
    <n v="0"/>
    <n v="1"/>
    <n v="1"/>
    <n v="1"/>
    <n v="1"/>
    <x v="1"/>
    <n v="0.85"/>
    <x v="0"/>
    <n v="0.6"/>
    <x v="2"/>
    <x v="2"/>
    <x v="0"/>
    <m/>
    <m/>
    <m/>
    <m/>
    <m/>
    <m/>
    <m/>
    <m/>
    <m/>
    <m/>
    <m/>
    <m/>
    <m/>
    <m/>
    <m/>
    <m/>
    <m/>
    <m/>
    <m/>
    <m/>
    <m/>
    <m/>
    <m/>
    <m/>
    <m/>
    <m/>
    <m/>
    <m/>
    <m/>
    <m/>
    <m/>
    <m/>
    <m/>
    <m/>
    <m/>
    <m/>
    <m/>
    <m/>
    <m/>
    <m/>
    <m/>
    <m/>
    <m/>
    <m/>
    <m/>
    <m/>
    <m/>
    <m/>
    <m/>
    <m/>
    <m/>
    <m/>
    <m/>
  </r>
  <r>
    <n v="38"/>
    <x v="1"/>
    <s v="Travel_Frequently"/>
    <n v="471"/>
    <x v="1"/>
    <n v="12"/>
    <n v="3"/>
    <s v="Life Sciences"/>
    <n v="1"/>
    <n v="837"/>
    <n v="1"/>
    <x v="1"/>
    <n v="45"/>
    <n v="2"/>
    <x v="0"/>
    <x v="4"/>
    <n v="1"/>
    <s v="Divorced"/>
    <n v="6288"/>
    <n v="4284"/>
    <n v="2"/>
    <s v="Y"/>
    <x v="1"/>
    <n v="15"/>
    <n v="3"/>
    <n v="3"/>
    <n v="80"/>
    <n v="1"/>
    <n v="13"/>
    <n v="3"/>
    <n v="2"/>
    <n v="4"/>
    <n v="3"/>
    <n v="1"/>
    <n v="2"/>
    <n v="0"/>
    <n v="1"/>
    <n v="1"/>
    <n v="1"/>
    <n v="1"/>
    <x v="0"/>
    <n v="0.8"/>
    <x v="0"/>
    <n v="0.5"/>
    <x v="2"/>
    <x v="0"/>
    <x v="0"/>
    <m/>
    <m/>
    <m/>
    <m/>
    <m/>
    <m/>
    <m/>
    <m/>
    <m/>
    <m/>
    <m/>
    <m/>
    <m/>
    <m/>
    <m/>
    <m/>
    <m/>
    <m/>
    <m/>
    <m/>
    <m/>
    <m/>
    <m/>
    <m/>
    <m/>
    <m/>
    <m/>
    <m/>
    <m/>
    <m/>
    <m/>
    <m/>
    <m/>
    <m/>
    <m/>
    <m/>
    <m/>
    <m/>
    <m/>
    <m/>
    <m/>
    <m/>
    <m/>
    <m/>
    <m/>
    <m/>
    <m/>
    <m/>
    <m/>
    <m/>
    <m/>
    <m/>
    <m/>
  </r>
  <r>
    <n v="34"/>
    <x v="1"/>
    <s v="Travel_Frequently"/>
    <n v="702"/>
    <x v="1"/>
    <n v="16"/>
    <n v="4"/>
    <s v="Life Sciences"/>
    <n v="1"/>
    <n v="838"/>
    <n v="3"/>
    <x v="0"/>
    <n v="100"/>
    <n v="2"/>
    <x v="1"/>
    <x v="1"/>
    <n v="4"/>
    <s v="Single"/>
    <n v="2553"/>
    <n v="8306"/>
    <n v="1"/>
    <s v="Y"/>
    <x v="1"/>
    <n v="16"/>
    <n v="3"/>
    <n v="3"/>
    <n v="80"/>
    <n v="0"/>
    <n v="6"/>
    <n v="3"/>
    <n v="3"/>
    <n v="5"/>
    <n v="2"/>
    <n v="1"/>
    <n v="3"/>
    <n v="0"/>
    <n v="0"/>
    <n v="0"/>
    <n v="1"/>
    <n v="0"/>
    <x v="0"/>
    <n v="0.15"/>
    <x v="2"/>
    <n v="0"/>
    <x v="1"/>
    <x v="0"/>
    <x v="1"/>
    <m/>
    <m/>
    <m/>
    <m/>
    <m/>
    <m/>
    <m/>
    <m/>
    <m/>
    <m/>
    <m/>
    <m/>
    <m/>
    <m/>
    <m/>
    <m/>
    <m/>
    <m/>
    <m/>
    <m/>
    <m/>
    <m/>
    <m/>
    <m/>
    <m/>
    <m/>
    <m/>
    <m/>
    <m/>
    <m/>
    <m/>
    <m/>
    <m/>
    <m/>
    <m/>
    <m/>
    <m/>
    <m/>
    <m/>
    <m/>
    <m/>
    <m/>
    <m/>
    <m/>
    <m/>
    <m/>
    <m/>
    <m/>
    <m/>
    <m/>
    <m/>
    <m/>
    <m/>
  </r>
  <r>
    <n v="49"/>
    <x v="0"/>
    <s v="Travel_Rarely"/>
    <n v="1184"/>
    <x v="0"/>
    <n v="11"/>
    <n v="3"/>
    <s v="Marketing"/>
    <n v="1"/>
    <n v="840"/>
    <n v="3"/>
    <x v="0"/>
    <n v="43"/>
    <n v="3"/>
    <x v="2"/>
    <x v="0"/>
    <n v="4"/>
    <s v="Married"/>
    <n v="7654"/>
    <n v="5860"/>
    <n v="1"/>
    <s v="Y"/>
    <x v="1"/>
    <n v="18"/>
    <n v="3"/>
    <n v="1"/>
    <n v="80"/>
    <n v="2"/>
    <n v="9"/>
    <n v="3"/>
    <n v="4"/>
    <n v="9"/>
    <n v="8"/>
    <n v="7"/>
    <n v="7"/>
    <n v="0"/>
    <n v="0"/>
    <n v="0"/>
    <n v="0"/>
    <n v="0"/>
    <x v="1"/>
    <n v="0.05"/>
    <x v="1"/>
    <n v="0.1"/>
    <x v="1"/>
    <x v="2"/>
    <x v="0"/>
    <m/>
    <m/>
    <m/>
    <m/>
    <m/>
    <m/>
    <m/>
    <m/>
    <m/>
    <m/>
    <m/>
    <m/>
    <m/>
    <m/>
    <m/>
    <m/>
    <m/>
    <m/>
    <m/>
    <m/>
    <m/>
    <m/>
    <m/>
    <m/>
    <m/>
    <m/>
    <m/>
    <m/>
    <m/>
    <m/>
    <m/>
    <m/>
    <m/>
    <m/>
    <m/>
    <m/>
    <m/>
    <m/>
    <m/>
    <m/>
    <m/>
    <m/>
    <m/>
    <m/>
    <m/>
    <m/>
    <m/>
    <m/>
    <m/>
    <m/>
    <m/>
    <m/>
    <m/>
  </r>
  <r>
    <n v="55"/>
    <x v="0"/>
    <s v="Travel_Rarely"/>
    <n v="436"/>
    <x v="0"/>
    <n v="2"/>
    <n v="1"/>
    <s v="Medical"/>
    <n v="1"/>
    <n v="842"/>
    <n v="3"/>
    <x v="1"/>
    <n v="37"/>
    <n v="3"/>
    <x v="0"/>
    <x v="0"/>
    <n v="4"/>
    <s v="Single"/>
    <n v="5160"/>
    <n v="21519"/>
    <n v="4"/>
    <s v="Y"/>
    <x v="1"/>
    <n v="16"/>
    <n v="3"/>
    <n v="3"/>
    <n v="80"/>
    <n v="0"/>
    <n v="12"/>
    <n v="3"/>
    <n v="2"/>
    <n v="9"/>
    <n v="7"/>
    <n v="7"/>
    <n v="3"/>
    <n v="0"/>
    <n v="0"/>
    <n v="1"/>
    <n v="1"/>
    <n v="0"/>
    <x v="1"/>
    <n v="0.4"/>
    <x v="1"/>
    <n v="0.4"/>
    <x v="2"/>
    <x v="2"/>
    <x v="0"/>
    <m/>
    <m/>
    <m/>
    <m/>
    <m/>
    <m/>
    <m/>
    <m/>
    <m/>
    <m/>
    <m/>
    <m/>
    <m/>
    <m/>
    <m/>
    <m/>
    <m/>
    <m/>
    <m/>
    <m/>
    <m/>
    <m/>
    <m/>
    <m/>
    <m/>
    <m/>
    <m/>
    <m/>
    <m/>
    <m/>
    <m/>
    <m/>
    <m/>
    <m/>
    <m/>
    <m/>
    <m/>
    <m/>
    <m/>
    <m/>
    <m/>
    <m/>
    <m/>
    <m/>
    <m/>
    <m/>
    <m/>
    <m/>
    <m/>
    <m/>
    <m/>
    <m/>
    <m/>
  </r>
  <r>
    <n v="43"/>
    <x v="1"/>
    <s v="Travel_Rarely"/>
    <n v="589"/>
    <x v="1"/>
    <n v="14"/>
    <n v="2"/>
    <s v="Life Sciences"/>
    <n v="1"/>
    <n v="843"/>
    <n v="2"/>
    <x v="1"/>
    <n v="94"/>
    <n v="3"/>
    <x v="3"/>
    <x v="7"/>
    <n v="1"/>
    <s v="Married"/>
    <n v="17159"/>
    <n v="5200"/>
    <n v="6"/>
    <s v="Y"/>
    <x v="1"/>
    <n v="24"/>
    <n v="4"/>
    <n v="3"/>
    <n v="80"/>
    <n v="1"/>
    <n v="22"/>
    <n v="3"/>
    <n v="3"/>
    <n v="4"/>
    <n v="1"/>
    <n v="1"/>
    <n v="0"/>
    <n v="0"/>
    <n v="1"/>
    <n v="0"/>
    <n v="0"/>
    <n v="1"/>
    <x v="0"/>
    <n v="0.45"/>
    <x v="0"/>
    <n v="0.2"/>
    <x v="1"/>
    <x v="0"/>
    <x v="2"/>
    <m/>
    <m/>
    <m/>
    <m/>
    <m/>
    <m/>
    <m/>
    <m/>
    <m/>
    <m/>
    <m/>
    <m/>
    <m/>
    <m/>
    <m/>
    <m/>
    <m/>
    <m/>
    <m/>
    <m/>
    <m/>
    <m/>
    <m/>
    <m/>
    <m/>
    <m/>
    <m/>
    <m/>
    <m/>
    <m/>
    <m/>
    <m/>
    <m/>
    <m/>
    <m/>
    <m/>
    <m/>
    <m/>
    <m/>
    <m/>
    <m/>
    <m/>
    <m/>
    <m/>
    <m/>
    <m/>
    <m/>
    <m/>
    <m/>
    <m/>
    <m/>
    <m/>
    <m/>
  </r>
  <r>
    <n v="27"/>
    <x v="1"/>
    <s v="Travel_Rarely"/>
    <n v="269"/>
    <x v="1"/>
    <n v="5"/>
    <n v="1"/>
    <s v="Technical Degree"/>
    <n v="1"/>
    <n v="844"/>
    <n v="3"/>
    <x v="1"/>
    <n v="42"/>
    <n v="2"/>
    <x v="2"/>
    <x v="7"/>
    <n v="4"/>
    <s v="Divorced"/>
    <n v="12808"/>
    <n v="8842"/>
    <n v="1"/>
    <s v="Y"/>
    <x v="0"/>
    <n v="16"/>
    <n v="3"/>
    <n v="2"/>
    <n v="80"/>
    <n v="1"/>
    <n v="9"/>
    <n v="3"/>
    <n v="3"/>
    <n v="9"/>
    <n v="8"/>
    <n v="0"/>
    <n v="8"/>
    <n v="1"/>
    <n v="0"/>
    <n v="0"/>
    <n v="0"/>
    <n v="0"/>
    <x v="0"/>
    <n v="0.15"/>
    <x v="2"/>
    <n v="0.4"/>
    <x v="2"/>
    <x v="0"/>
    <x v="2"/>
    <m/>
    <m/>
    <m/>
    <m/>
    <m/>
    <m/>
    <m/>
    <m/>
    <m/>
    <m/>
    <m/>
    <m/>
    <m/>
    <m/>
    <m/>
    <m/>
    <m/>
    <m/>
    <m/>
    <m/>
    <m/>
    <m/>
    <m/>
    <m/>
    <m/>
    <m/>
    <m/>
    <m/>
    <m/>
    <m/>
    <m/>
    <m/>
    <m/>
    <m/>
    <m/>
    <m/>
    <m/>
    <m/>
    <m/>
    <m/>
    <m/>
    <m/>
    <m/>
    <m/>
    <m/>
    <m/>
    <m/>
    <m/>
    <m/>
    <m/>
    <m/>
    <m/>
    <m/>
  </r>
  <r>
    <n v="35"/>
    <x v="1"/>
    <s v="Travel_Rarely"/>
    <n v="950"/>
    <x v="1"/>
    <n v="7"/>
    <n v="3"/>
    <s v="Other"/>
    <n v="1"/>
    <n v="845"/>
    <n v="3"/>
    <x v="1"/>
    <n v="59"/>
    <n v="3"/>
    <x v="2"/>
    <x v="3"/>
    <n v="3"/>
    <s v="Single"/>
    <n v="10221"/>
    <n v="18869"/>
    <n v="3"/>
    <s v="Y"/>
    <x v="1"/>
    <n v="21"/>
    <n v="4"/>
    <n v="2"/>
    <n v="80"/>
    <n v="0"/>
    <n v="17"/>
    <n v="3"/>
    <n v="4"/>
    <n v="8"/>
    <n v="5"/>
    <n v="1"/>
    <n v="6"/>
    <n v="0"/>
    <n v="0"/>
    <n v="0"/>
    <n v="0"/>
    <n v="0"/>
    <x v="0"/>
    <n v="0"/>
    <x v="2"/>
    <n v="0"/>
    <x v="1"/>
    <x v="0"/>
    <x v="2"/>
    <m/>
    <m/>
    <m/>
    <m/>
    <m/>
    <m/>
    <m/>
    <m/>
    <m/>
    <m/>
    <m/>
    <m/>
    <m/>
    <m/>
    <m/>
    <m/>
    <m/>
    <m/>
    <m/>
    <m/>
    <m/>
    <m/>
    <m/>
    <m/>
    <m/>
    <m/>
    <m/>
    <m/>
    <m/>
    <m/>
    <m/>
    <m/>
    <m/>
    <m/>
    <m/>
    <m/>
    <m/>
    <m/>
    <m/>
    <m/>
    <m/>
    <m/>
    <m/>
    <m/>
    <m/>
    <m/>
    <m/>
    <m/>
    <m/>
    <m/>
    <m/>
    <m/>
    <m/>
  </r>
  <r>
    <n v="28"/>
    <x v="1"/>
    <s v="Travel_Rarely"/>
    <n v="760"/>
    <x v="0"/>
    <n v="2"/>
    <n v="4"/>
    <s v="Marketing"/>
    <n v="1"/>
    <n v="846"/>
    <n v="2"/>
    <x v="0"/>
    <n v="81"/>
    <n v="3"/>
    <x v="0"/>
    <x v="0"/>
    <n v="2"/>
    <s v="Married"/>
    <n v="4779"/>
    <n v="3698"/>
    <n v="1"/>
    <s v="Y"/>
    <x v="0"/>
    <n v="20"/>
    <n v="4"/>
    <n v="1"/>
    <n v="80"/>
    <n v="0"/>
    <n v="8"/>
    <n v="2"/>
    <n v="3"/>
    <n v="8"/>
    <n v="7"/>
    <n v="7"/>
    <n v="5"/>
    <n v="1"/>
    <n v="1"/>
    <n v="0"/>
    <n v="1"/>
    <n v="1"/>
    <x v="1"/>
    <n v="0.8"/>
    <x v="0"/>
    <n v="0.7"/>
    <x v="0"/>
    <x v="2"/>
    <x v="0"/>
    <m/>
    <m/>
    <m/>
    <m/>
    <m/>
    <m/>
    <m/>
    <m/>
    <m/>
    <m/>
    <m/>
    <m/>
    <m/>
    <m/>
    <m/>
    <m/>
    <m/>
    <m/>
    <m/>
    <m/>
    <m/>
    <m/>
    <m/>
    <m/>
    <m/>
    <m/>
    <m/>
    <m/>
    <m/>
    <m/>
    <m/>
    <m/>
    <m/>
    <m/>
    <m/>
    <m/>
    <m/>
    <m/>
    <m/>
    <m/>
    <m/>
    <m/>
    <m/>
    <m/>
    <m/>
    <m/>
    <m/>
    <m/>
    <m/>
    <m/>
    <m/>
    <m/>
    <m/>
  </r>
  <r>
    <n v="34"/>
    <x v="1"/>
    <s v="Travel_Rarely"/>
    <n v="829"/>
    <x v="2"/>
    <n v="3"/>
    <n v="2"/>
    <s v="Human Resources"/>
    <n v="1"/>
    <n v="847"/>
    <n v="3"/>
    <x v="1"/>
    <n v="88"/>
    <n v="3"/>
    <x v="1"/>
    <x v="8"/>
    <n v="4"/>
    <s v="Married"/>
    <n v="3737"/>
    <n v="2243"/>
    <n v="0"/>
    <s v="Y"/>
    <x v="1"/>
    <n v="19"/>
    <n v="3"/>
    <n v="3"/>
    <n v="80"/>
    <n v="1"/>
    <n v="4"/>
    <n v="1"/>
    <n v="1"/>
    <n v="3"/>
    <n v="2"/>
    <n v="0"/>
    <n v="2"/>
    <n v="0"/>
    <n v="0"/>
    <n v="1"/>
    <n v="1"/>
    <n v="0"/>
    <x v="0"/>
    <n v="0.35"/>
    <x v="0"/>
    <n v="0.3"/>
    <x v="1"/>
    <x v="0"/>
    <x v="1"/>
    <m/>
    <m/>
    <m/>
    <m/>
    <m/>
    <m/>
    <m/>
    <m/>
    <m/>
    <m/>
    <m/>
    <m/>
    <m/>
    <m/>
    <m/>
    <m/>
    <m/>
    <m/>
    <m/>
    <m/>
    <m/>
    <m/>
    <m/>
    <m/>
    <m/>
    <m/>
    <m/>
    <m/>
    <m/>
    <m/>
    <m/>
    <m/>
    <m/>
    <m/>
    <m/>
    <m/>
    <m/>
    <m/>
    <m/>
    <m/>
    <m/>
    <m/>
    <m/>
    <m/>
    <m/>
    <m/>
    <m/>
    <m/>
    <m/>
    <m/>
    <m/>
    <m/>
    <m/>
  </r>
  <r>
    <n v="26"/>
    <x v="0"/>
    <s v="Travel_Frequently"/>
    <n v="887"/>
    <x v="1"/>
    <n v="5"/>
    <n v="2"/>
    <s v="Medical"/>
    <n v="1"/>
    <n v="848"/>
    <n v="3"/>
    <x v="0"/>
    <n v="88"/>
    <n v="2"/>
    <x v="1"/>
    <x v="1"/>
    <n v="3"/>
    <s v="Married"/>
    <n v="2366"/>
    <n v="20898"/>
    <n v="1"/>
    <s v="Y"/>
    <x v="0"/>
    <n v="14"/>
    <n v="3"/>
    <n v="1"/>
    <n v="80"/>
    <n v="1"/>
    <n v="8"/>
    <n v="2"/>
    <n v="3"/>
    <n v="8"/>
    <n v="7"/>
    <n v="1"/>
    <n v="7"/>
    <n v="1"/>
    <n v="0"/>
    <n v="0"/>
    <n v="1"/>
    <n v="0"/>
    <x v="0"/>
    <n v="0.3"/>
    <x v="2"/>
    <n v="0.4"/>
    <x v="2"/>
    <x v="0"/>
    <x v="1"/>
    <m/>
    <m/>
    <m/>
    <m/>
    <m/>
    <m/>
    <m/>
    <m/>
    <m/>
    <m/>
    <m/>
    <m/>
    <m/>
    <m/>
    <m/>
    <m/>
    <m/>
    <m/>
    <m/>
    <m/>
    <m/>
    <m/>
    <m/>
    <m/>
    <m/>
    <m/>
    <m/>
    <m/>
    <m/>
    <m/>
    <m/>
    <m/>
    <m/>
    <m/>
    <m/>
    <m/>
    <m/>
    <m/>
    <m/>
    <m/>
    <m/>
    <m/>
    <m/>
    <m/>
    <m/>
    <m/>
    <m/>
    <m/>
    <m/>
    <m/>
    <m/>
    <m/>
    <m/>
  </r>
  <r>
    <n v="27"/>
    <x v="1"/>
    <s v="Non-Travel"/>
    <n v="443"/>
    <x v="1"/>
    <n v="3"/>
    <n v="3"/>
    <s v="Medical"/>
    <n v="1"/>
    <n v="850"/>
    <n v="4"/>
    <x v="1"/>
    <n v="50"/>
    <n v="3"/>
    <x v="1"/>
    <x v="1"/>
    <n v="4"/>
    <s v="Married"/>
    <n v="1706"/>
    <n v="16571"/>
    <n v="1"/>
    <s v="Y"/>
    <x v="1"/>
    <n v="11"/>
    <n v="3"/>
    <n v="3"/>
    <n v="80"/>
    <n v="3"/>
    <n v="0"/>
    <n v="6"/>
    <n v="2"/>
    <n v="0"/>
    <n v="0"/>
    <n v="0"/>
    <n v="0"/>
    <n v="0"/>
    <n v="0"/>
    <n v="1"/>
    <n v="1"/>
    <n v="0"/>
    <x v="0"/>
    <n v="0.35"/>
    <x v="0"/>
    <n v="0.3"/>
    <x v="1"/>
    <x v="0"/>
    <x v="1"/>
    <m/>
    <m/>
    <m/>
    <m/>
    <m/>
    <m/>
    <m/>
    <m/>
    <m/>
    <m/>
    <m/>
    <m/>
    <m/>
    <m/>
    <m/>
    <m/>
    <m/>
    <m/>
    <m/>
    <m/>
    <m/>
    <m/>
    <m/>
    <m/>
    <m/>
    <m/>
    <m/>
    <m/>
    <m/>
    <m/>
    <m/>
    <m/>
    <m/>
    <m/>
    <m/>
    <m/>
    <m/>
    <m/>
    <m/>
    <m/>
    <m/>
    <m/>
    <m/>
    <m/>
    <m/>
    <m/>
    <m/>
    <m/>
    <m/>
    <m/>
    <m/>
    <m/>
    <m/>
  </r>
  <r>
    <n v="51"/>
    <x v="1"/>
    <s v="Travel_Rarely"/>
    <n v="1318"/>
    <x v="0"/>
    <n v="26"/>
    <n v="4"/>
    <s v="Marketing"/>
    <n v="1"/>
    <n v="851"/>
    <n v="1"/>
    <x v="0"/>
    <n v="66"/>
    <n v="3"/>
    <x v="3"/>
    <x v="5"/>
    <n v="3"/>
    <s v="Married"/>
    <n v="16307"/>
    <n v="5594"/>
    <n v="2"/>
    <s v="Y"/>
    <x v="1"/>
    <n v="14"/>
    <n v="3"/>
    <n v="3"/>
    <n v="80"/>
    <n v="1"/>
    <n v="29"/>
    <n v="2"/>
    <n v="2"/>
    <n v="20"/>
    <n v="6"/>
    <n v="4"/>
    <n v="17"/>
    <n v="0"/>
    <n v="0"/>
    <n v="1"/>
    <n v="0"/>
    <n v="1"/>
    <x v="0"/>
    <n v="0.4"/>
    <x v="1"/>
    <n v="0.3"/>
    <x v="1"/>
    <x v="1"/>
    <x v="2"/>
    <m/>
    <m/>
    <m/>
    <m/>
    <m/>
    <m/>
    <m/>
    <m/>
    <m/>
    <m/>
    <m/>
    <m/>
    <m/>
    <m/>
    <m/>
    <m/>
    <m/>
    <m/>
    <m/>
    <m/>
    <m/>
    <m/>
    <m/>
    <m/>
    <m/>
    <m/>
    <m/>
    <m/>
    <m/>
    <m/>
    <m/>
    <m/>
    <m/>
    <m/>
    <m/>
    <m/>
    <m/>
    <m/>
    <m/>
    <m/>
    <m/>
    <m/>
    <m/>
    <m/>
    <m/>
    <m/>
    <m/>
    <m/>
    <m/>
    <m/>
    <m/>
    <m/>
    <m/>
  </r>
  <r>
    <n v="44"/>
    <x v="1"/>
    <s v="Travel_Rarely"/>
    <n v="625"/>
    <x v="1"/>
    <n v="4"/>
    <n v="3"/>
    <s v="Medical"/>
    <n v="1"/>
    <n v="852"/>
    <n v="4"/>
    <x v="1"/>
    <n v="50"/>
    <n v="3"/>
    <x v="0"/>
    <x v="4"/>
    <n v="2"/>
    <s v="Single"/>
    <n v="5933"/>
    <n v="5197"/>
    <n v="9"/>
    <s v="Y"/>
    <x v="1"/>
    <n v="12"/>
    <n v="3"/>
    <n v="4"/>
    <n v="80"/>
    <n v="0"/>
    <n v="10"/>
    <n v="2"/>
    <n v="2"/>
    <n v="5"/>
    <n v="2"/>
    <n v="2"/>
    <n v="3"/>
    <n v="0"/>
    <n v="1"/>
    <n v="1"/>
    <n v="1"/>
    <n v="0"/>
    <x v="0"/>
    <n v="0.6"/>
    <x v="0"/>
    <n v="0.5"/>
    <x v="2"/>
    <x v="0"/>
    <x v="0"/>
    <m/>
    <m/>
    <m/>
    <m/>
    <m/>
    <m/>
    <m/>
    <m/>
    <m/>
    <m/>
    <m/>
    <m/>
    <m/>
    <m/>
    <m/>
    <m/>
    <m/>
    <m/>
    <m/>
    <m/>
    <m/>
    <m/>
    <m/>
    <m/>
    <m/>
    <m/>
    <m/>
    <m/>
    <m/>
    <m/>
    <m/>
    <m/>
    <m/>
    <m/>
    <m/>
    <m/>
    <m/>
    <m/>
    <m/>
    <m/>
    <m/>
    <m/>
    <m/>
    <m/>
    <m/>
    <m/>
    <m/>
    <m/>
    <m/>
    <m/>
    <m/>
    <m/>
    <m/>
  </r>
  <r>
    <n v="25"/>
    <x v="1"/>
    <s v="Travel_Rarely"/>
    <n v="180"/>
    <x v="1"/>
    <n v="2"/>
    <n v="1"/>
    <s v="Medical"/>
    <n v="1"/>
    <n v="854"/>
    <n v="1"/>
    <x v="1"/>
    <n v="65"/>
    <n v="4"/>
    <x v="1"/>
    <x v="1"/>
    <n v="1"/>
    <s v="Single"/>
    <n v="3424"/>
    <n v="21632"/>
    <n v="7"/>
    <s v="Y"/>
    <x v="1"/>
    <n v="13"/>
    <n v="3"/>
    <n v="3"/>
    <n v="80"/>
    <n v="0"/>
    <n v="6"/>
    <n v="3"/>
    <n v="2"/>
    <n v="4"/>
    <n v="3"/>
    <n v="0"/>
    <n v="1"/>
    <n v="0"/>
    <n v="1"/>
    <n v="1"/>
    <n v="1"/>
    <n v="1"/>
    <x v="0"/>
    <n v="0.8"/>
    <x v="0"/>
    <n v="0.5"/>
    <x v="2"/>
    <x v="0"/>
    <x v="1"/>
    <m/>
    <m/>
    <m/>
    <m/>
    <m/>
    <m/>
    <m/>
    <m/>
    <m/>
    <m/>
    <m/>
    <m/>
    <m/>
    <m/>
    <m/>
    <m/>
    <m/>
    <m/>
    <m/>
    <m/>
    <m/>
    <m/>
    <m/>
    <m/>
    <m/>
    <m/>
    <m/>
    <m/>
    <m/>
    <m/>
    <m/>
    <m/>
    <m/>
    <m/>
    <m/>
    <m/>
    <m/>
    <m/>
    <m/>
    <m/>
    <m/>
    <m/>
    <m/>
    <m/>
    <m/>
    <m/>
    <m/>
    <m/>
    <m/>
    <m/>
    <m/>
    <m/>
    <m/>
  </r>
  <r>
    <n v="33"/>
    <x v="1"/>
    <s v="Travel_Rarely"/>
    <n v="586"/>
    <x v="0"/>
    <n v="1"/>
    <n v="3"/>
    <s v="Medical"/>
    <n v="1"/>
    <n v="855"/>
    <n v="1"/>
    <x v="1"/>
    <n v="48"/>
    <n v="4"/>
    <x v="0"/>
    <x v="0"/>
    <n v="1"/>
    <s v="Divorced"/>
    <n v="4037"/>
    <n v="21816"/>
    <n v="1"/>
    <s v="Y"/>
    <x v="1"/>
    <n v="22"/>
    <n v="4"/>
    <n v="1"/>
    <n v="80"/>
    <n v="1"/>
    <n v="9"/>
    <n v="5"/>
    <n v="3"/>
    <n v="9"/>
    <n v="8"/>
    <n v="0"/>
    <n v="8"/>
    <n v="0"/>
    <n v="1"/>
    <n v="0"/>
    <n v="1"/>
    <n v="1"/>
    <x v="0"/>
    <n v="0.6"/>
    <x v="0"/>
    <n v="0.2"/>
    <x v="1"/>
    <x v="0"/>
    <x v="0"/>
    <m/>
    <m/>
    <m/>
    <m/>
    <m/>
    <m/>
    <m/>
    <m/>
    <m/>
    <m/>
    <m/>
    <m/>
    <m/>
    <m/>
    <m/>
    <m/>
    <m/>
    <m/>
    <m/>
    <m/>
    <m/>
    <m/>
    <m/>
    <m/>
    <m/>
    <m/>
    <m/>
    <m/>
    <m/>
    <m/>
    <m/>
    <m/>
    <m/>
    <m/>
    <m/>
    <m/>
    <m/>
    <m/>
    <m/>
    <m/>
    <m/>
    <m/>
    <m/>
    <m/>
    <m/>
    <m/>
    <m/>
    <m/>
    <m/>
    <m/>
    <m/>
    <m/>
    <m/>
  </r>
  <r>
    <n v="35"/>
    <x v="1"/>
    <s v="Travel_Rarely"/>
    <n v="1343"/>
    <x v="1"/>
    <n v="27"/>
    <n v="1"/>
    <s v="Medical"/>
    <n v="1"/>
    <n v="856"/>
    <n v="3"/>
    <x v="0"/>
    <n v="53"/>
    <n v="2"/>
    <x v="1"/>
    <x v="1"/>
    <n v="1"/>
    <s v="Single"/>
    <n v="2559"/>
    <n v="17852"/>
    <n v="1"/>
    <s v="Y"/>
    <x v="1"/>
    <n v="11"/>
    <n v="3"/>
    <n v="4"/>
    <n v="80"/>
    <n v="0"/>
    <n v="6"/>
    <n v="3"/>
    <n v="2"/>
    <n v="6"/>
    <n v="5"/>
    <n v="1"/>
    <n v="1"/>
    <n v="0"/>
    <n v="1"/>
    <n v="1"/>
    <n v="1"/>
    <n v="0"/>
    <x v="0"/>
    <n v="0.6"/>
    <x v="0"/>
    <n v="0.5"/>
    <x v="2"/>
    <x v="0"/>
    <x v="1"/>
    <m/>
    <m/>
    <m/>
    <m/>
    <m/>
    <m/>
    <m/>
    <m/>
    <m/>
    <m/>
    <m/>
    <m/>
    <m/>
    <m/>
    <m/>
    <m/>
    <m/>
    <m/>
    <m/>
    <m/>
    <m/>
    <m/>
    <m/>
    <m/>
    <m/>
    <m/>
    <m/>
    <m/>
    <m/>
    <m/>
    <m/>
    <m/>
    <m/>
    <m/>
    <m/>
    <m/>
    <m/>
    <m/>
    <m/>
    <m/>
    <m/>
    <m/>
    <m/>
    <m/>
    <m/>
    <m/>
    <m/>
    <m/>
    <m/>
    <m/>
    <m/>
    <m/>
    <m/>
  </r>
  <r>
    <n v="36"/>
    <x v="1"/>
    <s v="Travel_Rarely"/>
    <n v="928"/>
    <x v="0"/>
    <n v="1"/>
    <n v="2"/>
    <s v="Life Sciences"/>
    <n v="1"/>
    <n v="857"/>
    <n v="2"/>
    <x v="1"/>
    <n v="56"/>
    <n v="3"/>
    <x v="0"/>
    <x v="0"/>
    <n v="4"/>
    <s v="Married"/>
    <n v="6201"/>
    <n v="2823"/>
    <n v="1"/>
    <s v="Y"/>
    <x v="0"/>
    <n v="14"/>
    <n v="3"/>
    <n v="4"/>
    <n v="80"/>
    <n v="1"/>
    <n v="18"/>
    <n v="1"/>
    <n v="2"/>
    <n v="18"/>
    <n v="14"/>
    <n v="4"/>
    <n v="11"/>
    <n v="1"/>
    <n v="0"/>
    <n v="1"/>
    <n v="1"/>
    <n v="1"/>
    <x v="0"/>
    <n v="0.7"/>
    <x v="0"/>
    <n v="0.7"/>
    <x v="0"/>
    <x v="1"/>
    <x v="0"/>
    <m/>
    <m/>
    <m/>
    <m/>
    <m/>
    <m/>
    <m/>
    <m/>
    <m/>
    <m/>
    <m/>
    <m/>
    <m/>
    <m/>
    <m/>
    <m/>
    <m/>
    <m/>
    <m/>
    <m/>
    <m/>
    <m/>
    <m/>
    <m/>
    <m/>
    <m/>
    <m/>
    <m/>
    <m/>
    <m/>
    <m/>
    <m/>
    <m/>
    <m/>
    <m/>
    <m/>
    <m/>
    <m/>
    <m/>
    <m/>
    <m/>
    <m/>
    <m/>
    <m/>
    <m/>
    <m/>
    <m/>
    <m/>
    <m/>
    <m/>
    <m/>
    <m/>
    <m/>
  </r>
  <r>
    <n v="32"/>
    <x v="1"/>
    <s v="Travel_Rarely"/>
    <n v="117"/>
    <x v="0"/>
    <n v="13"/>
    <n v="4"/>
    <s v="Life Sciences"/>
    <n v="1"/>
    <n v="859"/>
    <n v="2"/>
    <x v="1"/>
    <n v="73"/>
    <n v="3"/>
    <x v="0"/>
    <x v="0"/>
    <n v="4"/>
    <s v="Divorced"/>
    <n v="4403"/>
    <n v="9250"/>
    <n v="2"/>
    <s v="Y"/>
    <x v="1"/>
    <n v="11"/>
    <n v="3"/>
    <n v="3"/>
    <n v="80"/>
    <n v="1"/>
    <n v="8"/>
    <n v="3"/>
    <n v="2"/>
    <n v="5"/>
    <n v="2"/>
    <n v="0"/>
    <n v="3"/>
    <n v="0"/>
    <n v="0"/>
    <n v="1"/>
    <n v="1"/>
    <n v="1"/>
    <x v="0"/>
    <n v="0.55000000000000004"/>
    <x v="0"/>
    <n v="0.3"/>
    <x v="1"/>
    <x v="0"/>
    <x v="0"/>
    <m/>
    <m/>
    <m/>
    <m/>
    <m/>
    <m/>
    <m/>
    <m/>
    <m/>
    <m/>
    <m/>
    <m/>
    <m/>
    <m/>
    <m/>
    <m/>
    <m/>
    <m/>
    <m/>
    <m/>
    <m/>
    <m/>
    <m/>
    <m/>
    <m/>
    <m/>
    <m/>
    <m/>
    <m/>
    <m/>
    <m/>
    <m/>
    <m/>
    <m/>
    <m/>
    <m/>
    <m/>
    <m/>
    <m/>
    <m/>
    <m/>
    <m/>
    <m/>
    <m/>
    <m/>
    <m/>
    <m/>
    <m/>
    <m/>
    <m/>
    <m/>
    <m/>
    <m/>
  </r>
  <r>
    <n v="30"/>
    <x v="1"/>
    <s v="Travel_Frequently"/>
    <n v="1012"/>
    <x v="1"/>
    <n v="5"/>
    <n v="4"/>
    <s v="Life Sciences"/>
    <n v="1"/>
    <n v="861"/>
    <n v="2"/>
    <x v="1"/>
    <n v="75"/>
    <n v="2"/>
    <x v="1"/>
    <x v="1"/>
    <n v="4"/>
    <s v="Divorced"/>
    <n v="3761"/>
    <n v="2373"/>
    <n v="9"/>
    <s v="Y"/>
    <x v="1"/>
    <n v="12"/>
    <n v="3"/>
    <n v="2"/>
    <n v="80"/>
    <n v="1"/>
    <n v="10"/>
    <n v="3"/>
    <n v="2"/>
    <n v="5"/>
    <n v="4"/>
    <n v="0"/>
    <n v="3"/>
    <n v="0"/>
    <n v="0"/>
    <n v="1"/>
    <n v="1"/>
    <n v="1"/>
    <x v="0"/>
    <n v="0.55000000000000004"/>
    <x v="0"/>
    <n v="0.3"/>
    <x v="1"/>
    <x v="0"/>
    <x v="1"/>
    <m/>
    <m/>
    <m/>
    <m/>
    <m/>
    <m/>
    <m/>
    <m/>
    <m/>
    <m/>
    <m/>
    <m/>
    <m/>
    <m/>
    <m/>
    <m/>
    <m/>
    <m/>
    <m/>
    <m/>
    <m/>
    <m/>
    <m/>
    <m/>
    <m/>
    <m/>
    <m/>
    <m/>
    <m/>
    <m/>
    <m/>
    <m/>
    <m/>
    <m/>
    <m/>
    <m/>
    <m/>
    <m/>
    <m/>
    <m/>
    <m/>
    <m/>
    <m/>
    <m/>
    <m/>
    <m/>
    <m/>
    <m/>
    <m/>
    <m/>
    <m/>
    <m/>
    <m/>
  </r>
  <r>
    <n v="53"/>
    <x v="1"/>
    <s v="Travel_Rarely"/>
    <n v="661"/>
    <x v="0"/>
    <n v="7"/>
    <n v="2"/>
    <s v="Marketing"/>
    <n v="1"/>
    <n v="862"/>
    <n v="1"/>
    <x v="0"/>
    <n v="78"/>
    <n v="2"/>
    <x v="2"/>
    <x v="0"/>
    <n v="4"/>
    <s v="Married"/>
    <n v="10934"/>
    <n v="20715"/>
    <n v="7"/>
    <s v="Y"/>
    <x v="0"/>
    <n v="18"/>
    <n v="3"/>
    <n v="4"/>
    <n v="80"/>
    <n v="1"/>
    <n v="35"/>
    <n v="3"/>
    <n v="3"/>
    <n v="5"/>
    <n v="2"/>
    <n v="0"/>
    <n v="4"/>
    <n v="1"/>
    <n v="0"/>
    <n v="0"/>
    <n v="0"/>
    <n v="1"/>
    <x v="0"/>
    <n v="0.35"/>
    <x v="1"/>
    <n v="0.4"/>
    <x v="2"/>
    <x v="0"/>
    <x v="2"/>
    <m/>
    <m/>
    <m/>
    <m/>
    <m/>
    <m/>
    <m/>
    <m/>
    <m/>
    <m/>
    <m/>
    <m/>
    <m/>
    <m/>
    <m/>
    <m/>
    <m/>
    <m/>
    <m/>
    <m/>
    <m/>
    <m/>
    <m/>
    <m/>
    <m/>
    <m/>
    <m/>
    <m/>
    <m/>
    <m/>
    <m/>
    <m/>
    <m/>
    <m/>
    <m/>
    <m/>
    <m/>
    <m/>
    <m/>
    <m/>
    <m/>
    <m/>
    <m/>
    <m/>
    <m/>
    <m/>
    <m/>
    <m/>
    <m/>
    <m/>
    <m/>
    <m/>
    <m/>
  </r>
  <r>
    <n v="45"/>
    <x v="1"/>
    <s v="Travel_Rarely"/>
    <n v="930"/>
    <x v="0"/>
    <n v="9"/>
    <n v="3"/>
    <s v="Marketing"/>
    <n v="1"/>
    <n v="864"/>
    <n v="4"/>
    <x v="1"/>
    <n v="74"/>
    <n v="3"/>
    <x v="2"/>
    <x v="0"/>
    <n v="1"/>
    <s v="Divorced"/>
    <n v="10761"/>
    <n v="19239"/>
    <n v="4"/>
    <s v="Y"/>
    <x v="0"/>
    <n v="12"/>
    <n v="3"/>
    <n v="3"/>
    <n v="80"/>
    <n v="1"/>
    <n v="18"/>
    <n v="2"/>
    <n v="3"/>
    <n v="5"/>
    <n v="4"/>
    <n v="0"/>
    <n v="2"/>
    <n v="1"/>
    <n v="1"/>
    <n v="0"/>
    <n v="0"/>
    <n v="0"/>
    <x v="0"/>
    <n v="0.4"/>
    <x v="1"/>
    <n v="0.6"/>
    <x v="2"/>
    <x v="0"/>
    <x v="2"/>
    <m/>
    <m/>
    <m/>
    <m/>
    <m/>
    <m/>
    <m/>
    <m/>
    <m/>
    <m/>
    <m/>
    <m/>
    <m/>
    <m/>
    <m/>
    <m/>
    <m/>
    <m/>
    <m/>
    <m/>
    <m/>
    <m/>
    <m/>
    <m/>
    <m/>
    <m/>
    <m/>
    <m/>
    <m/>
    <m/>
    <m/>
    <m/>
    <m/>
    <m/>
    <m/>
    <m/>
    <m/>
    <m/>
    <m/>
    <m/>
    <m/>
    <m/>
    <m/>
    <m/>
    <m/>
    <m/>
    <m/>
    <m/>
    <m/>
    <m/>
    <m/>
    <m/>
    <m/>
  </r>
  <r>
    <n v="32"/>
    <x v="1"/>
    <s v="Travel_Rarely"/>
    <n v="638"/>
    <x v="1"/>
    <n v="8"/>
    <n v="2"/>
    <s v="Medical"/>
    <n v="1"/>
    <n v="865"/>
    <n v="3"/>
    <x v="0"/>
    <n v="91"/>
    <n v="4"/>
    <x v="0"/>
    <x v="1"/>
    <n v="3"/>
    <s v="Married"/>
    <n v="5175"/>
    <n v="22162"/>
    <n v="5"/>
    <s v="Y"/>
    <x v="1"/>
    <n v="12"/>
    <n v="3"/>
    <n v="3"/>
    <n v="80"/>
    <n v="1"/>
    <n v="9"/>
    <n v="3"/>
    <n v="2"/>
    <n v="5"/>
    <n v="3"/>
    <n v="1"/>
    <n v="3"/>
    <n v="0"/>
    <n v="0"/>
    <n v="1"/>
    <n v="1"/>
    <n v="0"/>
    <x v="0"/>
    <n v="0.35"/>
    <x v="0"/>
    <n v="0.3"/>
    <x v="1"/>
    <x v="0"/>
    <x v="0"/>
    <m/>
    <m/>
    <m/>
    <m/>
    <m/>
    <m/>
    <m/>
    <m/>
    <m/>
    <m/>
    <m/>
    <m/>
    <m/>
    <m/>
    <m/>
    <m/>
    <m/>
    <m/>
    <m/>
    <m/>
    <m/>
    <m/>
    <m/>
    <m/>
    <m/>
    <m/>
    <m/>
    <m/>
    <m/>
    <m/>
    <m/>
    <m/>
    <m/>
    <m/>
    <m/>
    <m/>
    <m/>
    <m/>
    <m/>
    <m/>
    <m/>
    <m/>
    <m/>
    <m/>
    <m/>
    <m/>
    <m/>
    <m/>
    <m/>
    <m/>
    <m/>
    <m/>
    <m/>
  </r>
  <r>
    <n v="52"/>
    <x v="1"/>
    <s v="Travel_Frequently"/>
    <n v="890"/>
    <x v="1"/>
    <n v="25"/>
    <n v="4"/>
    <s v="Medical"/>
    <n v="1"/>
    <n v="867"/>
    <n v="3"/>
    <x v="0"/>
    <n v="81"/>
    <n v="2"/>
    <x v="3"/>
    <x v="3"/>
    <n v="4"/>
    <s v="Married"/>
    <n v="13826"/>
    <n v="19028"/>
    <n v="3"/>
    <s v="Y"/>
    <x v="1"/>
    <n v="22"/>
    <n v="4"/>
    <n v="3"/>
    <n v="80"/>
    <n v="0"/>
    <n v="31"/>
    <n v="3"/>
    <n v="3"/>
    <n v="9"/>
    <n v="8"/>
    <n v="0"/>
    <n v="0"/>
    <n v="0"/>
    <n v="0"/>
    <n v="0"/>
    <n v="0"/>
    <n v="0"/>
    <x v="0"/>
    <n v="0"/>
    <x v="1"/>
    <n v="0"/>
    <x v="1"/>
    <x v="0"/>
    <x v="2"/>
    <m/>
    <m/>
    <m/>
    <m/>
    <m/>
    <m/>
    <m/>
    <m/>
    <m/>
    <m/>
    <m/>
    <m/>
    <m/>
    <m/>
    <m/>
    <m/>
    <m/>
    <m/>
    <m/>
    <m/>
    <m/>
    <m/>
    <m/>
    <m/>
    <m/>
    <m/>
    <m/>
    <m/>
    <m/>
    <m/>
    <m/>
    <m/>
    <m/>
    <m/>
    <m/>
    <m/>
    <m/>
    <m/>
    <m/>
    <m/>
    <m/>
    <m/>
    <m/>
    <m/>
    <m/>
    <m/>
    <m/>
    <m/>
    <m/>
    <m/>
    <m/>
    <m/>
    <m/>
  </r>
  <r>
    <n v="37"/>
    <x v="1"/>
    <s v="Travel_Rarely"/>
    <n v="342"/>
    <x v="0"/>
    <n v="16"/>
    <n v="4"/>
    <s v="Marketing"/>
    <n v="1"/>
    <n v="868"/>
    <n v="4"/>
    <x v="1"/>
    <n v="66"/>
    <n v="2"/>
    <x v="0"/>
    <x v="0"/>
    <n v="3"/>
    <s v="Divorced"/>
    <n v="6334"/>
    <n v="24558"/>
    <n v="4"/>
    <s v="Y"/>
    <x v="1"/>
    <n v="19"/>
    <n v="3"/>
    <n v="4"/>
    <n v="80"/>
    <n v="2"/>
    <n v="9"/>
    <n v="2"/>
    <n v="3"/>
    <n v="1"/>
    <n v="0"/>
    <n v="0"/>
    <n v="0"/>
    <n v="0"/>
    <n v="0"/>
    <n v="0"/>
    <n v="1"/>
    <n v="0"/>
    <x v="0"/>
    <n v="0.15"/>
    <x v="2"/>
    <n v="0"/>
    <x v="1"/>
    <x v="0"/>
    <x v="0"/>
    <m/>
    <m/>
    <m/>
    <m/>
    <m/>
    <m/>
    <m/>
    <m/>
    <m/>
    <m/>
    <m/>
    <m/>
    <m/>
    <m/>
    <m/>
    <m/>
    <m/>
    <m/>
    <m/>
    <m/>
    <m/>
    <m/>
    <m/>
    <m/>
    <m/>
    <m/>
    <m/>
    <m/>
    <m/>
    <m/>
    <m/>
    <m/>
    <m/>
    <m/>
    <m/>
    <m/>
    <m/>
    <m/>
    <m/>
    <m/>
    <m/>
    <m/>
    <m/>
    <m/>
    <m/>
    <m/>
    <m/>
    <m/>
    <m/>
    <m/>
    <m/>
    <m/>
    <m/>
  </r>
  <r>
    <n v="28"/>
    <x v="1"/>
    <s v="Travel_Rarely"/>
    <n v="1169"/>
    <x v="2"/>
    <n v="8"/>
    <n v="2"/>
    <s v="Medical"/>
    <n v="1"/>
    <n v="869"/>
    <n v="2"/>
    <x v="1"/>
    <n v="63"/>
    <n v="2"/>
    <x v="1"/>
    <x v="8"/>
    <n v="4"/>
    <s v="Divorced"/>
    <n v="4936"/>
    <n v="23965"/>
    <n v="1"/>
    <s v="Y"/>
    <x v="1"/>
    <n v="13"/>
    <n v="3"/>
    <n v="4"/>
    <n v="80"/>
    <n v="1"/>
    <n v="6"/>
    <n v="6"/>
    <n v="3"/>
    <n v="5"/>
    <n v="1"/>
    <n v="0"/>
    <n v="4"/>
    <n v="0"/>
    <n v="0"/>
    <n v="0"/>
    <n v="1"/>
    <n v="1"/>
    <x v="0"/>
    <n v="0.35"/>
    <x v="0"/>
    <n v="0"/>
    <x v="1"/>
    <x v="0"/>
    <x v="0"/>
    <m/>
    <m/>
    <m/>
    <m/>
    <m/>
    <m/>
    <m/>
    <m/>
    <m/>
    <m/>
    <m/>
    <m/>
    <m/>
    <m/>
    <m/>
    <m/>
    <m/>
    <m/>
    <m/>
    <m/>
    <m/>
    <m/>
    <m/>
    <m/>
    <m/>
    <m/>
    <m/>
    <m/>
    <m/>
    <m/>
    <m/>
    <m/>
    <m/>
    <m/>
    <m/>
    <m/>
    <m/>
    <m/>
    <m/>
    <m/>
    <m/>
    <m/>
    <m/>
    <m/>
    <m/>
    <m/>
    <m/>
    <m/>
    <m/>
    <m/>
    <m/>
    <m/>
    <m/>
  </r>
  <r>
    <n v="22"/>
    <x v="1"/>
    <s v="Travel_Rarely"/>
    <n v="1230"/>
    <x v="1"/>
    <n v="1"/>
    <n v="2"/>
    <s v="Life Sciences"/>
    <n v="1"/>
    <n v="872"/>
    <n v="4"/>
    <x v="1"/>
    <n v="33"/>
    <n v="2"/>
    <x v="0"/>
    <x v="3"/>
    <n v="4"/>
    <s v="Married"/>
    <n v="4775"/>
    <n v="19146"/>
    <n v="6"/>
    <s v="Y"/>
    <x v="1"/>
    <n v="22"/>
    <n v="4"/>
    <n v="1"/>
    <n v="80"/>
    <n v="2"/>
    <n v="4"/>
    <n v="2"/>
    <n v="1"/>
    <n v="2"/>
    <n v="2"/>
    <n v="2"/>
    <n v="2"/>
    <n v="0"/>
    <n v="0"/>
    <n v="1"/>
    <n v="1"/>
    <n v="0"/>
    <x v="0"/>
    <n v="0.35"/>
    <x v="0"/>
    <n v="0.3"/>
    <x v="1"/>
    <x v="0"/>
    <x v="0"/>
    <m/>
    <m/>
    <m/>
    <m/>
    <m/>
    <m/>
    <m/>
    <m/>
    <m/>
    <m/>
    <m/>
    <m/>
    <m/>
    <m/>
    <m/>
    <m/>
    <m/>
    <m/>
    <m/>
    <m/>
    <m/>
    <m/>
    <m/>
    <m/>
    <m/>
    <m/>
    <m/>
    <m/>
    <m/>
    <m/>
    <m/>
    <m/>
    <m/>
    <m/>
    <m/>
    <m/>
    <m/>
    <m/>
    <m/>
    <m/>
    <m/>
    <m/>
    <m/>
    <m/>
    <m/>
    <m/>
    <m/>
    <m/>
    <m/>
    <m/>
    <m/>
    <m/>
    <m/>
  </r>
  <r>
    <n v="44"/>
    <x v="1"/>
    <s v="Travel_Rarely"/>
    <n v="986"/>
    <x v="1"/>
    <n v="8"/>
    <n v="4"/>
    <s v="Life Sciences"/>
    <n v="1"/>
    <n v="874"/>
    <n v="1"/>
    <x v="1"/>
    <n v="62"/>
    <n v="4"/>
    <x v="1"/>
    <x v="2"/>
    <n v="4"/>
    <s v="Married"/>
    <n v="2818"/>
    <n v="5044"/>
    <n v="2"/>
    <s v="Y"/>
    <x v="0"/>
    <n v="24"/>
    <n v="4"/>
    <n v="3"/>
    <n v="80"/>
    <n v="1"/>
    <n v="10"/>
    <n v="2"/>
    <n v="2"/>
    <n v="3"/>
    <n v="2"/>
    <n v="0"/>
    <n v="2"/>
    <n v="1"/>
    <n v="0"/>
    <n v="1"/>
    <n v="1"/>
    <n v="1"/>
    <x v="0"/>
    <n v="0.7"/>
    <x v="0"/>
    <n v="0.7"/>
    <x v="0"/>
    <x v="0"/>
    <x v="1"/>
    <m/>
    <m/>
    <m/>
    <m/>
    <m/>
    <m/>
    <m/>
    <m/>
    <m/>
    <m/>
    <m/>
    <m/>
    <m/>
    <m/>
    <m/>
    <m/>
    <m/>
    <m/>
    <m/>
    <m/>
    <m/>
    <m/>
    <m/>
    <m/>
    <m/>
    <m/>
    <m/>
    <m/>
    <m/>
    <m/>
    <m/>
    <m/>
    <m/>
    <m/>
    <m/>
    <m/>
    <m/>
    <m/>
    <m/>
    <m/>
    <m/>
    <m/>
    <m/>
    <m/>
    <m/>
    <m/>
    <m/>
    <m/>
    <m/>
    <m/>
    <m/>
    <m/>
    <m/>
  </r>
  <r>
    <n v="42"/>
    <x v="1"/>
    <s v="Travel_Frequently"/>
    <n v="1271"/>
    <x v="1"/>
    <n v="2"/>
    <n v="1"/>
    <s v="Medical"/>
    <n v="1"/>
    <n v="875"/>
    <n v="2"/>
    <x v="1"/>
    <n v="35"/>
    <n v="3"/>
    <x v="1"/>
    <x v="1"/>
    <n v="4"/>
    <s v="Single"/>
    <n v="2515"/>
    <n v="9068"/>
    <n v="5"/>
    <s v="Y"/>
    <x v="0"/>
    <n v="14"/>
    <n v="3"/>
    <n v="4"/>
    <n v="80"/>
    <n v="0"/>
    <n v="8"/>
    <n v="2"/>
    <n v="3"/>
    <n v="2"/>
    <n v="1"/>
    <n v="2"/>
    <n v="2"/>
    <n v="1"/>
    <n v="0"/>
    <n v="0"/>
    <n v="1"/>
    <n v="1"/>
    <x v="0"/>
    <n v="0.5"/>
    <x v="0"/>
    <n v="0.4"/>
    <x v="2"/>
    <x v="0"/>
    <x v="1"/>
    <m/>
    <m/>
    <m/>
    <m/>
    <m/>
    <m/>
    <m/>
    <m/>
    <m/>
    <m/>
    <m/>
    <m/>
    <m/>
    <m/>
    <m/>
    <m/>
    <m/>
    <m/>
    <m/>
    <m/>
    <m/>
    <m/>
    <m/>
    <m/>
    <m/>
    <m/>
    <m/>
    <m/>
    <m/>
    <m/>
    <m/>
    <m/>
    <m/>
    <m/>
    <m/>
    <m/>
    <m/>
    <m/>
    <m/>
    <m/>
    <m/>
    <m/>
    <m/>
    <m/>
    <m/>
    <m/>
    <m/>
    <m/>
    <m/>
    <m/>
    <m/>
    <m/>
    <m/>
  </r>
  <r>
    <n v="36"/>
    <x v="1"/>
    <s v="Travel_Rarely"/>
    <n v="1278"/>
    <x v="2"/>
    <n v="8"/>
    <n v="3"/>
    <s v="Life Sciences"/>
    <n v="1"/>
    <n v="878"/>
    <n v="1"/>
    <x v="1"/>
    <n v="77"/>
    <n v="2"/>
    <x v="1"/>
    <x v="8"/>
    <n v="1"/>
    <s v="Married"/>
    <n v="2342"/>
    <n v="8635"/>
    <n v="0"/>
    <s v="Y"/>
    <x v="1"/>
    <n v="21"/>
    <n v="4"/>
    <n v="3"/>
    <n v="80"/>
    <n v="0"/>
    <n v="6"/>
    <n v="3"/>
    <n v="3"/>
    <n v="5"/>
    <n v="4"/>
    <n v="0"/>
    <n v="3"/>
    <n v="0"/>
    <n v="1"/>
    <n v="0"/>
    <n v="1"/>
    <n v="1"/>
    <x v="0"/>
    <n v="0.6"/>
    <x v="0"/>
    <n v="0.2"/>
    <x v="1"/>
    <x v="0"/>
    <x v="1"/>
    <m/>
    <m/>
    <m/>
    <m/>
    <m/>
    <m/>
    <m/>
    <m/>
    <m/>
    <m/>
    <m/>
    <m/>
    <m/>
    <m/>
    <m/>
    <m/>
    <m/>
    <m/>
    <m/>
    <m/>
    <m/>
    <m/>
    <m/>
    <m/>
    <m/>
    <m/>
    <m/>
    <m/>
    <m/>
    <m/>
    <m/>
    <m/>
    <m/>
    <m/>
    <m/>
    <m/>
    <m/>
    <m/>
    <m/>
    <m/>
    <m/>
    <m/>
    <m/>
    <m/>
    <m/>
    <m/>
    <m/>
    <m/>
    <m/>
    <m/>
    <m/>
    <m/>
    <m/>
  </r>
  <r>
    <n v="25"/>
    <x v="1"/>
    <s v="Travel_Rarely"/>
    <n v="141"/>
    <x v="0"/>
    <n v="3"/>
    <n v="1"/>
    <s v="Other"/>
    <n v="1"/>
    <n v="879"/>
    <n v="3"/>
    <x v="1"/>
    <n v="98"/>
    <n v="3"/>
    <x v="0"/>
    <x v="0"/>
    <n v="1"/>
    <s v="Married"/>
    <n v="4194"/>
    <n v="14363"/>
    <n v="1"/>
    <s v="Y"/>
    <x v="0"/>
    <n v="18"/>
    <n v="3"/>
    <n v="4"/>
    <n v="80"/>
    <n v="0"/>
    <n v="5"/>
    <n v="3"/>
    <n v="3"/>
    <n v="5"/>
    <n v="3"/>
    <n v="0"/>
    <n v="3"/>
    <n v="1"/>
    <n v="1"/>
    <n v="0"/>
    <n v="1"/>
    <n v="0"/>
    <x v="0"/>
    <n v="0.55000000000000004"/>
    <x v="0"/>
    <n v="0.6"/>
    <x v="2"/>
    <x v="0"/>
    <x v="0"/>
    <m/>
    <m/>
    <m/>
    <m/>
    <m/>
    <m/>
    <m/>
    <m/>
    <m/>
    <m/>
    <m/>
    <m/>
    <m/>
    <m/>
    <m/>
    <m/>
    <m/>
    <m/>
    <m/>
    <m/>
    <m/>
    <m/>
    <m/>
    <m/>
    <m/>
    <m/>
    <m/>
    <m/>
    <m/>
    <m/>
    <m/>
    <m/>
    <m/>
    <m/>
    <m/>
    <m/>
    <m/>
    <m/>
    <m/>
    <m/>
    <m/>
    <m/>
    <m/>
    <m/>
    <m/>
    <m/>
    <m/>
    <m/>
    <m/>
    <m/>
    <m/>
    <m/>
    <m/>
  </r>
  <r>
    <n v="35"/>
    <x v="1"/>
    <s v="Travel_Rarely"/>
    <n v="607"/>
    <x v="1"/>
    <n v="9"/>
    <n v="3"/>
    <s v="Life Sciences"/>
    <n v="1"/>
    <n v="880"/>
    <n v="4"/>
    <x v="0"/>
    <n v="66"/>
    <n v="2"/>
    <x v="2"/>
    <x v="3"/>
    <n v="3"/>
    <s v="Married"/>
    <n v="10685"/>
    <n v="23457"/>
    <n v="1"/>
    <s v="Y"/>
    <x v="0"/>
    <n v="20"/>
    <n v="4"/>
    <n v="2"/>
    <n v="80"/>
    <n v="1"/>
    <n v="17"/>
    <n v="2"/>
    <n v="3"/>
    <n v="17"/>
    <n v="14"/>
    <n v="5"/>
    <n v="15"/>
    <n v="1"/>
    <n v="0"/>
    <n v="0"/>
    <n v="0"/>
    <n v="0"/>
    <x v="1"/>
    <n v="0.2"/>
    <x v="2"/>
    <n v="0.5"/>
    <x v="2"/>
    <x v="2"/>
    <x v="2"/>
    <m/>
    <m/>
    <m/>
    <m/>
    <m/>
    <m/>
    <m/>
    <m/>
    <m/>
    <m/>
    <m/>
    <m/>
    <m/>
    <m/>
    <m/>
    <m/>
    <m/>
    <m/>
    <m/>
    <m/>
    <m/>
    <m/>
    <m/>
    <m/>
    <m/>
    <m/>
    <m/>
    <m/>
    <m/>
    <m/>
    <m/>
    <m/>
    <m/>
    <m/>
    <m/>
    <m/>
    <m/>
    <m/>
    <m/>
    <m/>
    <m/>
    <m/>
    <m/>
    <m/>
    <m/>
    <m/>
    <m/>
    <m/>
    <m/>
    <m/>
    <m/>
    <m/>
    <m/>
  </r>
  <r>
    <n v="35"/>
    <x v="0"/>
    <s v="Travel_Frequently"/>
    <n v="130"/>
    <x v="1"/>
    <n v="25"/>
    <n v="4"/>
    <s v="Life Sciences"/>
    <n v="1"/>
    <n v="881"/>
    <n v="4"/>
    <x v="0"/>
    <n v="96"/>
    <n v="3"/>
    <x v="1"/>
    <x v="1"/>
    <n v="2"/>
    <s v="Divorced"/>
    <n v="2022"/>
    <n v="16612"/>
    <n v="1"/>
    <s v="Y"/>
    <x v="0"/>
    <n v="19"/>
    <n v="3"/>
    <n v="1"/>
    <n v="80"/>
    <n v="1"/>
    <n v="10"/>
    <n v="3"/>
    <n v="2"/>
    <n v="10"/>
    <n v="2"/>
    <n v="7"/>
    <n v="8"/>
    <n v="1"/>
    <n v="1"/>
    <n v="1"/>
    <n v="1"/>
    <n v="0"/>
    <x v="1"/>
    <n v="0.8"/>
    <x v="0"/>
    <n v="1"/>
    <x v="0"/>
    <x v="2"/>
    <x v="1"/>
    <m/>
    <m/>
    <m/>
    <m/>
    <m/>
    <m/>
    <m/>
    <m/>
    <m/>
    <m/>
    <m/>
    <m/>
    <m/>
    <m/>
    <m/>
    <m/>
    <m/>
    <m/>
    <m/>
    <m/>
    <m/>
    <m/>
    <m/>
    <m/>
    <m/>
    <m/>
    <m/>
    <m/>
    <m/>
    <m/>
    <m/>
    <m/>
    <m/>
    <m/>
    <m/>
    <m/>
    <m/>
    <m/>
    <m/>
    <m/>
    <m/>
    <m/>
    <m/>
    <m/>
    <m/>
    <m/>
    <m/>
    <m/>
    <m/>
    <m/>
    <m/>
    <m/>
    <m/>
  </r>
  <r>
    <n v="32"/>
    <x v="1"/>
    <s v="Non-Travel"/>
    <n v="300"/>
    <x v="1"/>
    <n v="1"/>
    <n v="3"/>
    <s v="Life Sciences"/>
    <n v="1"/>
    <n v="882"/>
    <n v="4"/>
    <x v="1"/>
    <n v="61"/>
    <n v="3"/>
    <x v="1"/>
    <x v="2"/>
    <n v="4"/>
    <s v="Divorced"/>
    <n v="2314"/>
    <n v="9148"/>
    <n v="0"/>
    <s v="Y"/>
    <x v="1"/>
    <n v="12"/>
    <n v="3"/>
    <n v="2"/>
    <n v="80"/>
    <n v="1"/>
    <n v="4"/>
    <n v="2"/>
    <n v="3"/>
    <n v="3"/>
    <n v="0"/>
    <n v="0"/>
    <n v="2"/>
    <n v="0"/>
    <n v="0"/>
    <n v="0"/>
    <n v="1"/>
    <n v="0"/>
    <x v="0"/>
    <n v="0.15"/>
    <x v="2"/>
    <n v="0"/>
    <x v="1"/>
    <x v="0"/>
    <x v="1"/>
    <m/>
    <m/>
    <m/>
    <m/>
    <m/>
    <m/>
    <m/>
    <m/>
    <m/>
    <m/>
    <m/>
    <m/>
    <m/>
    <m/>
    <m/>
    <m/>
    <m/>
    <m/>
    <m/>
    <m/>
    <m/>
    <m/>
    <m/>
    <m/>
    <m/>
    <m/>
    <m/>
    <m/>
    <m/>
    <m/>
    <m/>
    <m/>
    <m/>
    <m/>
    <m/>
    <m/>
    <m/>
    <m/>
    <m/>
    <m/>
    <m/>
    <m/>
    <m/>
    <m/>
    <m/>
    <m/>
    <m/>
    <m/>
    <m/>
    <m/>
    <m/>
    <m/>
    <m/>
  </r>
  <r>
    <n v="25"/>
    <x v="1"/>
    <s v="Travel_Rarely"/>
    <n v="583"/>
    <x v="0"/>
    <n v="4"/>
    <n v="1"/>
    <s v="Marketing"/>
    <n v="1"/>
    <n v="885"/>
    <n v="3"/>
    <x v="1"/>
    <n v="87"/>
    <n v="2"/>
    <x v="0"/>
    <x v="0"/>
    <n v="1"/>
    <s v="Married"/>
    <n v="4256"/>
    <n v="18154"/>
    <n v="1"/>
    <s v="Y"/>
    <x v="1"/>
    <n v="12"/>
    <n v="3"/>
    <n v="1"/>
    <n v="80"/>
    <n v="0"/>
    <n v="5"/>
    <n v="1"/>
    <n v="4"/>
    <n v="5"/>
    <n v="2"/>
    <n v="0"/>
    <n v="3"/>
    <n v="0"/>
    <n v="1"/>
    <n v="0"/>
    <n v="1"/>
    <n v="0"/>
    <x v="0"/>
    <n v="0.4"/>
    <x v="0"/>
    <n v="0.2"/>
    <x v="1"/>
    <x v="0"/>
    <x v="0"/>
    <m/>
    <m/>
    <m/>
    <m/>
    <m/>
    <m/>
    <m/>
    <m/>
    <m/>
    <m/>
    <m/>
    <m/>
    <m/>
    <m/>
    <m/>
    <m/>
    <m/>
    <m/>
    <m/>
    <m/>
    <m/>
    <m/>
    <m/>
    <m/>
    <m/>
    <m/>
    <m/>
    <m/>
    <m/>
    <m/>
    <m/>
    <m/>
    <m/>
    <m/>
    <m/>
    <m/>
    <m/>
    <m/>
    <m/>
    <m/>
    <m/>
    <m/>
    <m/>
    <m/>
    <m/>
    <m/>
    <m/>
    <m/>
    <m/>
    <m/>
    <m/>
    <m/>
    <m/>
  </r>
  <r>
    <n v="49"/>
    <x v="1"/>
    <s v="Travel_Rarely"/>
    <n v="1418"/>
    <x v="1"/>
    <n v="1"/>
    <n v="3"/>
    <s v="Technical Degree"/>
    <n v="1"/>
    <n v="887"/>
    <n v="3"/>
    <x v="0"/>
    <n v="36"/>
    <n v="3"/>
    <x v="1"/>
    <x v="1"/>
    <n v="1"/>
    <s v="Married"/>
    <n v="3580"/>
    <n v="10554"/>
    <n v="2"/>
    <s v="Y"/>
    <x v="1"/>
    <n v="16"/>
    <n v="3"/>
    <n v="2"/>
    <n v="80"/>
    <n v="1"/>
    <n v="7"/>
    <n v="2"/>
    <n v="3"/>
    <n v="4"/>
    <n v="2"/>
    <n v="0"/>
    <n v="2"/>
    <n v="0"/>
    <n v="1"/>
    <n v="0"/>
    <n v="1"/>
    <n v="0"/>
    <x v="0"/>
    <n v="0.4"/>
    <x v="1"/>
    <n v="0.2"/>
    <x v="1"/>
    <x v="0"/>
    <x v="1"/>
    <m/>
    <m/>
    <m/>
    <m/>
    <m/>
    <m/>
    <m/>
    <m/>
    <m/>
    <m/>
    <m/>
    <m/>
    <m/>
    <m/>
    <m/>
    <m/>
    <m/>
    <m/>
    <m/>
    <m/>
    <m/>
    <m/>
    <m/>
    <m/>
    <m/>
    <m/>
    <m/>
    <m/>
    <m/>
    <m/>
    <m/>
    <m/>
    <m/>
    <m/>
    <m/>
    <m/>
    <m/>
    <m/>
    <m/>
    <m/>
    <m/>
    <m/>
    <m/>
    <m/>
    <m/>
    <m/>
    <m/>
    <m/>
    <m/>
    <m/>
    <m/>
    <m/>
    <m/>
  </r>
  <r>
    <n v="24"/>
    <x v="1"/>
    <s v="Non-Travel"/>
    <n v="1269"/>
    <x v="1"/>
    <n v="4"/>
    <n v="1"/>
    <s v="Life Sciences"/>
    <n v="1"/>
    <n v="888"/>
    <n v="1"/>
    <x v="1"/>
    <n v="46"/>
    <n v="2"/>
    <x v="1"/>
    <x v="2"/>
    <n v="4"/>
    <s v="Married"/>
    <n v="3162"/>
    <n v="10778"/>
    <n v="0"/>
    <s v="Y"/>
    <x v="1"/>
    <n v="17"/>
    <n v="3"/>
    <n v="4"/>
    <n v="80"/>
    <n v="0"/>
    <n v="6"/>
    <n v="2"/>
    <n v="2"/>
    <n v="5"/>
    <n v="2"/>
    <n v="3"/>
    <n v="4"/>
    <n v="0"/>
    <n v="0"/>
    <n v="1"/>
    <n v="1"/>
    <n v="1"/>
    <x v="0"/>
    <n v="0.55000000000000004"/>
    <x v="0"/>
    <n v="0.3"/>
    <x v="1"/>
    <x v="1"/>
    <x v="1"/>
    <m/>
    <m/>
    <m/>
    <m/>
    <m/>
    <m/>
    <m/>
    <m/>
    <m/>
    <m/>
    <m/>
    <m/>
    <m/>
    <m/>
    <m/>
    <m/>
    <m/>
    <m/>
    <m/>
    <m/>
    <m/>
    <m/>
    <m/>
    <m/>
    <m/>
    <m/>
    <m/>
    <m/>
    <m/>
    <m/>
    <m/>
    <m/>
    <m/>
    <m/>
    <m/>
    <m/>
    <m/>
    <m/>
    <m/>
    <m/>
    <m/>
    <m/>
    <m/>
    <m/>
    <m/>
    <m/>
    <m/>
    <m/>
    <m/>
    <m/>
    <m/>
    <m/>
    <m/>
  </r>
  <r>
    <n v="32"/>
    <x v="1"/>
    <s v="Travel_Frequently"/>
    <n v="379"/>
    <x v="0"/>
    <n v="5"/>
    <n v="2"/>
    <s v="Life Sciences"/>
    <n v="1"/>
    <n v="889"/>
    <n v="2"/>
    <x v="1"/>
    <n v="48"/>
    <n v="3"/>
    <x v="0"/>
    <x v="0"/>
    <n v="2"/>
    <s v="Married"/>
    <n v="6524"/>
    <n v="8891"/>
    <n v="1"/>
    <s v="Y"/>
    <x v="1"/>
    <n v="14"/>
    <n v="3"/>
    <n v="4"/>
    <n v="80"/>
    <n v="1"/>
    <n v="10"/>
    <n v="3"/>
    <n v="3"/>
    <n v="10"/>
    <n v="8"/>
    <n v="5"/>
    <n v="3"/>
    <n v="0"/>
    <n v="1"/>
    <n v="0"/>
    <n v="0"/>
    <n v="1"/>
    <x v="1"/>
    <n v="0.5"/>
    <x v="0"/>
    <n v="0.3"/>
    <x v="1"/>
    <x v="2"/>
    <x v="0"/>
    <m/>
    <m/>
    <m/>
    <m/>
    <m/>
    <m/>
    <m/>
    <m/>
    <m/>
    <m/>
    <m/>
    <m/>
    <m/>
    <m/>
    <m/>
    <m/>
    <m/>
    <m/>
    <m/>
    <m/>
    <m/>
    <m/>
    <m/>
    <m/>
    <m/>
    <m/>
    <m/>
    <m/>
    <m/>
    <m/>
    <m/>
    <m/>
    <m/>
    <m/>
    <m/>
    <m/>
    <m/>
    <m/>
    <m/>
    <m/>
    <m/>
    <m/>
    <m/>
    <m/>
    <m/>
    <m/>
    <m/>
    <m/>
    <m/>
    <m/>
    <m/>
    <m/>
    <m/>
  </r>
  <r>
    <n v="38"/>
    <x v="1"/>
    <s v="Travel_Rarely"/>
    <n v="395"/>
    <x v="0"/>
    <n v="9"/>
    <n v="3"/>
    <s v="Marketing"/>
    <n v="1"/>
    <n v="893"/>
    <n v="2"/>
    <x v="1"/>
    <n v="98"/>
    <n v="2"/>
    <x v="1"/>
    <x v="6"/>
    <n v="2"/>
    <s v="Married"/>
    <n v="2899"/>
    <n v="12102"/>
    <n v="0"/>
    <s v="Y"/>
    <x v="1"/>
    <n v="19"/>
    <n v="3"/>
    <n v="4"/>
    <n v="80"/>
    <n v="1"/>
    <n v="3"/>
    <n v="3"/>
    <n v="3"/>
    <n v="2"/>
    <n v="2"/>
    <n v="1"/>
    <n v="2"/>
    <n v="0"/>
    <n v="1"/>
    <n v="0"/>
    <n v="1"/>
    <n v="1"/>
    <x v="0"/>
    <n v="0.6"/>
    <x v="0"/>
    <n v="0.2"/>
    <x v="1"/>
    <x v="0"/>
    <x v="1"/>
    <m/>
    <m/>
    <m/>
    <m/>
    <m/>
    <m/>
    <m/>
    <m/>
    <m/>
    <m/>
    <m/>
    <m/>
    <m/>
    <m/>
    <m/>
    <m/>
    <m/>
    <m/>
    <m/>
    <m/>
    <m/>
    <m/>
    <m/>
    <m/>
    <m/>
    <m/>
    <m/>
    <m/>
    <m/>
    <m/>
    <m/>
    <m/>
    <m/>
    <m/>
    <m/>
    <m/>
    <m/>
    <m/>
    <m/>
    <m/>
    <m/>
    <m/>
    <m/>
    <m/>
    <m/>
    <m/>
    <m/>
    <m/>
    <m/>
    <m/>
    <m/>
    <m/>
    <m/>
  </r>
  <r>
    <n v="42"/>
    <x v="1"/>
    <s v="Travel_Rarely"/>
    <n v="1265"/>
    <x v="1"/>
    <n v="3"/>
    <n v="3"/>
    <s v="Life Sciences"/>
    <n v="1"/>
    <n v="894"/>
    <n v="3"/>
    <x v="0"/>
    <n v="95"/>
    <n v="4"/>
    <x v="0"/>
    <x v="2"/>
    <n v="4"/>
    <s v="Married"/>
    <n v="5231"/>
    <n v="23726"/>
    <n v="2"/>
    <s v="Y"/>
    <x v="0"/>
    <n v="13"/>
    <n v="3"/>
    <n v="2"/>
    <n v="80"/>
    <n v="1"/>
    <n v="17"/>
    <n v="1"/>
    <n v="2"/>
    <n v="5"/>
    <n v="3"/>
    <n v="1"/>
    <n v="3"/>
    <n v="1"/>
    <n v="0"/>
    <n v="1"/>
    <n v="1"/>
    <n v="0"/>
    <x v="0"/>
    <n v="0.5"/>
    <x v="0"/>
    <n v="0.7"/>
    <x v="0"/>
    <x v="0"/>
    <x v="0"/>
    <m/>
    <m/>
    <m/>
    <m/>
    <m/>
    <m/>
    <m/>
    <m/>
    <m/>
    <m/>
    <m/>
    <m/>
    <m/>
    <m/>
    <m/>
    <m/>
    <m/>
    <m/>
    <m/>
    <m/>
    <m/>
    <m/>
    <m/>
    <m/>
    <m/>
    <m/>
    <m/>
    <m/>
    <m/>
    <m/>
    <m/>
    <m/>
    <m/>
    <m/>
    <m/>
    <m/>
    <m/>
    <m/>
    <m/>
    <m/>
    <m/>
    <m/>
    <m/>
    <m/>
    <m/>
    <m/>
    <m/>
    <m/>
    <m/>
    <m/>
    <m/>
    <m/>
    <m/>
  </r>
  <r>
    <n v="31"/>
    <x v="1"/>
    <s v="Travel_Rarely"/>
    <n v="1222"/>
    <x v="1"/>
    <n v="11"/>
    <n v="4"/>
    <s v="Life Sciences"/>
    <n v="1"/>
    <n v="895"/>
    <n v="4"/>
    <x v="1"/>
    <n v="48"/>
    <n v="3"/>
    <x v="1"/>
    <x v="1"/>
    <n v="4"/>
    <s v="Married"/>
    <n v="2356"/>
    <n v="14871"/>
    <n v="3"/>
    <s v="Y"/>
    <x v="0"/>
    <n v="19"/>
    <n v="3"/>
    <n v="2"/>
    <n v="80"/>
    <n v="1"/>
    <n v="8"/>
    <n v="2"/>
    <n v="3"/>
    <n v="6"/>
    <n v="4"/>
    <n v="0"/>
    <n v="2"/>
    <n v="1"/>
    <n v="0"/>
    <n v="0"/>
    <n v="1"/>
    <n v="0"/>
    <x v="0"/>
    <n v="0.3"/>
    <x v="2"/>
    <n v="0.4"/>
    <x v="2"/>
    <x v="0"/>
    <x v="1"/>
    <m/>
    <m/>
    <m/>
    <m/>
    <m/>
    <m/>
    <m/>
    <m/>
    <m/>
    <m/>
    <m/>
    <m/>
    <m/>
    <m/>
    <m/>
    <m/>
    <m/>
    <m/>
    <m/>
    <m/>
    <m/>
    <m/>
    <m/>
    <m/>
    <m/>
    <m/>
    <m/>
    <m/>
    <m/>
    <m/>
    <m/>
    <m/>
    <m/>
    <m/>
    <m/>
    <m/>
    <m/>
    <m/>
    <m/>
    <m/>
    <m/>
    <m/>
    <m/>
    <m/>
    <m/>
    <m/>
    <m/>
    <m/>
    <m/>
    <m/>
    <m/>
    <m/>
    <m/>
  </r>
  <r>
    <n v="29"/>
    <x v="0"/>
    <s v="Travel_Rarely"/>
    <n v="341"/>
    <x v="0"/>
    <n v="1"/>
    <n v="3"/>
    <s v="Medical"/>
    <n v="1"/>
    <n v="896"/>
    <n v="2"/>
    <x v="0"/>
    <n v="48"/>
    <n v="2"/>
    <x v="1"/>
    <x v="6"/>
    <n v="3"/>
    <s v="Divorced"/>
    <n v="2800"/>
    <n v="23522"/>
    <n v="6"/>
    <s v="Y"/>
    <x v="0"/>
    <n v="19"/>
    <n v="3"/>
    <n v="3"/>
    <n v="80"/>
    <n v="3"/>
    <n v="5"/>
    <n v="3"/>
    <n v="3"/>
    <n v="3"/>
    <n v="2"/>
    <n v="0"/>
    <n v="2"/>
    <n v="1"/>
    <n v="0"/>
    <n v="0"/>
    <n v="1"/>
    <n v="1"/>
    <x v="0"/>
    <n v="0.5"/>
    <x v="0"/>
    <n v="0.4"/>
    <x v="2"/>
    <x v="0"/>
    <x v="1"/>
    <m/>
    <m/>
    <m/>
    <m/>
    <m/>
    <m/>
    <m/>
    <m/>
    <m/>
    <m/>
    <m/>
    <m/>
    <m/>
    <m/>
    <m/>
    <m/>
    <m/>
    <m/>
    <m/>
    <m/>
    <m/>
    <m/>
    <m/>
    <m/>
    <m/>
    <m/>
    <m/>
    <m/>
    <m/>
    <m/>
    <m/>
    <m/>
    <m/>
    <m/>
    <m/>
    <m/>
    <m/>
    <m/>
    <m/>
    <m/>
    <m/>
    <m/>
    <m/>
    <m/>
    <m/>
    <m/>
    <m/>
    <m/>
    <m/>
    <m/>
    <m/>
    <m/>
    <m/>
  </r>
  <r>
    <n v="53"/>
    <x v="1"/>
    <s v="Travel_Rarely"/>
    <n v="868"/>
    <x v="0"/>
    <n v="8"/>
    <n v="3"/>
    <s v="Marketing"/>
    <n v="1"/>
    <n v="897"/>
    <n v="1"/>
    <x v="1"/>
    <n v="73"/>
    <n v="3"/>
    <x v="3"/>
    <x v="0"/>
    <n v="4"/>
    <s v="Married"/>
    <n v="11836"/>
    <n v="22789"/>
    <n v="5"/>
    <s v="Y"/>
    <x v="1"/>
    <n v="14"/>
    <n v="3"/>
    <n v="3"/>
    <n v="80"/>
    <n v="1"/>
    <n v="28"/>
    <n v="3"/>
    <n v="3"/>
    <n v="2"/>
    <n v="0"/>
    <n v="2"/>
    <n v="2"/>
    <n v="0"/>
    <n v="0"/>
    <n v="0"/>
    <n v="0"/>
    <n v="1"/>
    <x v="0"/>
    <n v="0.2"/>
    <x v="1"/>
    <n v="0"/>
    <x v="1"/>
    <x v="0"/>
    <x v="2"/>
    <m/>
    <m/>
    <m/>
    <m/>
    <m/>
    <m/>
    <m/>
    <m/>
    <m/>
    <m/>
    <m/>
    <m/>
    <m/>
    <m/>
    <m/>
    <m/>
    <m/>
    <m/>
    <m/>
    <m/>
    <m/>
    <m/>
    <m/>
    <m/>
    <m/>
    <m/>
    <m/>
    <m/>
    <m/>
    <m/>
    <m/>
    <m/>
    <m/>
    <m/>
    <m/>
    <m/>
    <m/>
    <m/>
    <m/>
    <m/>
    <m/>
    <m/>
    <m/>
    <m/>
    <m/>
    <m/>
    <m/>
    <m/>
    <m/>
    <m/>
    <m/>
    <m/>
    <m/>
  </r>
  <r>
    <n v="35"/>
    <x v="1"/>
    <s v="Travel_Rarely"/>
    <n v="672"/>
    <x v="1"/>
    <n v="25"/>
    <n v="3"/>
    <s v="Technical Degree"/>
    <n v="1"/>
    <n v="899"/>
    <n v="4"/>
    <x v="1"/>
    <n v="78"/>
    <n v="2"/>
    <x v="2"/>
    <x v="3"/>
    <n v="2"/>
    <s v="Married"/>
    <n v="10903"/>
    <n v="9129"/>
    <n v="3"/>
    <s v="Y"/>
    <x v="1"/>
    <n v="16"/>
    <n v="3"/>
    <n v="1"/>
    <n v="80"/>
    <n v="0"/>
    <n v="16"/>
    <n v="2"/>
    <n v="3"/>
    <n v="13"/>
    <n v="10"/>
    <n v="4"/>
    <n v="8"/>
    <n v="0"/>
    <n v="1"/>
    <n v="0"/>
    <n v="0"/>
    <n v="0"/>
    <x v="0"/>
    <n v="0.25"/>
    <x v="2"/>
    <n v="0.2"/>
    <x v="1"/>
    <x v="1"/>
    <x v="2"/>
    <m/>
    <m/>
    <m/>
    <m/>
    <m/>
    <m/>
    <m/>
    <m/>
    <m/>
    <m/>
    <m/>
    <m/>
    <m/>
    <m/>
    <m/>
    <m/>
    <m/>
    <m/>
    <m/>
    <m/>
    <m/>
    <m/>
    <m/>
    <m/>
    <m/>
    <m/>
    <m/>
    <m/>
    <m/>
    <m/>
    <m/>
    <m/>
    <m/>
    <m/>
    <m/>
    <m/>
    <m/>
    <m/>
    <m/>
    <m/>
    <m/>
    <m/>
    <m/>
    <m/>
    <m/>
    <m/>
    <m/>
    <m/>
    <m/>
    <m/>
    <m/>
    <m/>
    <m/>
  </r>
  <r>
    <n v="37"/>
    <x v="1"/>
    <s v="Travel_Frequently"/>
    <n v="1231"/>
    <x v="0"/>
    <n v="21"/>
    <n v="2"/>
    <s v="Medical"/>
    <n v="1"/>
    <n v="900"/>
    <n v="3"/>
    <x v="0"/>
    <n v="54"/>
    <n v="3"/>
    <x v="1"/>
    <x v="6"/>
    <n v="4"/>
    <s v="Married"/>
    <n v="2973"/>
    <n v="21222"/>
    <n v="5"/>
    <s v="Y"/>
    <x v="1"/>
    <n v="15"/>
    <n v="3"/>
    <n v="2"/>
    <n v="80"/>
    <n v="1"/>
    <n v="10"/>
    <n v="3"/>
    <n v="3"/>
    <n v="5"/>
    <n v="4"/>
    <n v="0"/>
    <n v="0"/>
    <n v="0"/>
    <n v="0"/>
    <n v="0"/>
    <n v="1"/>
    <n v="0"/>
    <x v="0"/>
    <n v="0.15"/>
    <x v="2"/>
    <n v="0"/>
    <x v="1"/>
    <x v="0"/>
    <x v="1"/>
    <m/>
    <m/>
    <m/>
    <m/>
    <m/>
    <m/>
    <m/>
    <m/>
    <m/>
    <m/>
    <m/>
    <m/>
    <m/>
    <m/>
    <m/>
    <m/>
    <m/>
    <m/>
    <m/>
    <m/>
    <m/>
    <m/>
    <m/>
    <m/>
    <m/>
    <m/>
    <m/>
    <m/>
    <m/>
    <m/>
    <m/>
    <m/>
    <m/>
    <m/>
    <m/>
    <m/>
    <m/>
    <m/>
    <m/>
    <m/>
    <m/>
    <m/>
    <m/>
    <m/>
    <m/>
    <m/>
    <m/>
    <m/>
    <m/>
    <m/>
    <m/>
    <m/>
    <m/>
  </r>
  <r>
    <n v="53"/>
    <x v="1"/>
    <s v="Travel_Rarely"/>
    <n v="102"/>
    <x v="1"/>
    <n v="23"/>
    <n v="4"/>
    <s v="Life Sciences"/>
    <n v="1"/>
    <n v="901"/>
    <n v="4"/>
    <x v="0"/>
    <n v="72"/>
    <n v="3"/>
    <x v="3"/>
    <x v="7"/>
    <n v="4"/>
    <s v="Single"/>
    <n v="14275"/>
    <n v="20206"/>
    <n v="6"/>
    <s v="Y"/>
    <x v="1"/>
    <n v="18"/>
    <n v="3"/>
    <n v="3"/>
    <n v="80"/>
    <n v="0"/>
    <n v="33"/>
    <n v="0"/>
    <n v="3"/>
    <n v="12"/>
    <n v="9"/>
    <n v="3"/>
    <n v="8"/>
    <n v="0"/>
    <n v="0"/>
    <n v="0"/>
    <n v="0"/>
    <n v="0"/>
    <x v="0"/>
    <n v="0"/>
    <x v="1"/>
    <n v="0"/>
    <x v="1"/>
    <x v="1"/>
    <x v="2"/>
    <m/>
    <m/>
    <m/>
    <m/>
    <m/>
    <m/>
    <m/>
    <m/>
    <m/>
    <m/>
    <m/>
    <m/>
    <m/>
    <m/>
    <m/>
    <m/>
    <m/>
    <m/>
    <m/>
    <m/>
    <m/>
    <m/>
    <m/>
    <m/>
    <m/>
    <m/>
    <m/>
    <m/>
    <m/>
    <m/>
    <m/>
    <m/>
    <m/>
    <m/>
    <m/>
    <m/>
    <m/>
    <m/>
    <m/>
    <m/>
    <m/>
    <m/>
    <m/>
    <m/>
    <m/>
    <m/>
    <m/>
    <m/>
    <m/>
    <m/>
    <m/>
    <m/>
    <m/>
  </r>
  <r>
    <n v="43"/>
    <x v="1"/>
    <s v="Travel_Frequently"/>
    <n v="422"/>
    <x v="1"/>
    <n v="1"/>
    <n v="3"/>
    <s v="Life Sciences"/>
    <n v="1"/>
    <n v="902"/>
    <n v="4"/>
    <x v="0"/>
    <n v="33"/>
    <n v="3"/>
    <x v="0"/>
    <x v="4"/>
    <n v="4"/>
    <s v="Married"/>
    <n v="5562"/>
    <n v="21782"/>
    <n v="4"/>
    <s v="Y"/>
    <x v="1"/>
    <n v="13"/>
    <n v="3"/>
    <n v="2"/>
    <n v="80"/>
    <n v="1"/>
    <n v="12"/>
    <n v="2"/>
    <n v="2"/>
    <n v="5"/>
    <n v="2"/>
    <n v="2"/>
    <n v="2"/>
    <n v="0"/>
    <n v="0"/>
    <n v="1"/>
    <n v="1"/>
    <n v="0"/>
    <x v="0"/>
    <n v="0.35"/>
    <x v="0"/>
    <n v="0.3"/>
    <x v="1"/>
    <x v="0"/>
    <x v="0"/>
    <m/>
    <m/>
    <m/>
    <m/>
    <m/>
    <m/>
    <m/>
    <m/>
    <m/>
    <m/>
    <m/>
    <m/>
    <m/>
    <m/>
    <m/>
    <m/>
    <m/>
    <m/>
    <m/>
    <m/>
    <m/>
    <m/>
    <m/>
    <m/>
    <m/>
    <m/>
    <m/>
    <m/>
    <m/>
    <m/>
    <m/>
    <m/>
    <m/>
    <m/>
    <m/>
    <m/>
    <m/>
    <m/>
    <m/>
    <m/>
    <m/>
    <m/>
    <m/>
    <m/>
    <m/>
    <m/>
    <m/>
    <m/>
    <m/>
    <m/>
    <m/>
    <m/>
    <m/>
  </r>
  <r>
    <n v="47"/>
    <x v="1"/>
    <s v="Travel_Rarely"/>
    <n v="249"/>
    <x v="0"/>
    <n v="2"/>
    <n v="2"/>
    <s v="Marketing"/>
    <n v="1"/>
    <n v="903"/>
    <n v="3"/>
    <x v="0"/>
    <n v="35"/>
    <n v="3"/>
    <x v="0"/>
    <x v="0"/>
    <n v="4"/>
    <s v="Married"/>
    <n v="4537"/>
    <n v="17783"/>
    <n v="0"/>
    <s v="Y"/>
    <x v="0"/>
    <n v="22"/>
    <n v="4"/>
    <n v="1"/>
    <n v="80"/>
    <n v="1"/>
    <n v="8"/>
    <n v="2"/>
    <n v="3"/>
    <n v="7"/>
    <n v="6"/>
    <n v="7"/>
    <n v="7"/>
    <n v="1"/>
    <n v="0"/>
    <n v="0"/>
    <n v="1"/>
    <n v="0"/>
    <x v="1"/>
    <n v="0.35"/>
    <x v="1"/>
    <n v="0.5"/>
    <x v="2"/>
    <x v="2"/>
    <x v="0"/>
    <m/>
    <m/>
    <m/>
    <m/>
    <m/>
    <m/>
    <m/>
    <m/>
    <m/>
    <m/>
    <m/>
    <m/>
    <m/>
    <m/>
    <m/>
    <m/>
    <m/>
    <m/>
    <m/>
    <m/>
    <m/>
    <m/>
    <m/>
    <m/>
    <m/>
    <m/>
    <m/>
    <m/>
    <m/>
    <m/>
    <m/>
    <m/>
    <m/>
    <m/>
    <m/>
    <m/>
    <m/>
    <m/>
    <m/>
    <m/>
    <m/>
    <m/>
    <m/>
    <m/>
    <m/>
    <m/>
    <m/>
    <m/>
    <m/>
    <m/>
    <m/>
    <m/>
    <m/>
  </r>
  <r>
    <n v="37"/>
    <x v="1"/>
    <s v="Non-Travel"/>
    <n v="1252"/>
    <x v="0"/>
    <n v="19"/>
    <n v="2"/>
    <s v="Medical"/>
    <n v="1"/>
    <n v="904"/>
    <n v="1"/>
    <x v="1"/>
    <n v="32"/>
    <n v="3"/>
    <x v="2"/>
    <x v="0"/>
    <n v="2"/>
    <s v="Single"/>
    <n v="7642"/>
    <n v="4814"/>
    <n v="1"/>
    <s v="Y"/>
    <x v="0"/>
    <n v="13"/>
    <n v="3"/>
    <n v="4"/>
    <n v="80"/>
    <n v="0"/>
    <n v="10"/>
    <n v="2"/>
    <n v="3"/>
    <n v="10"/>
    <n v="0"/>
    <n v="0"/>
    <n v="9"/>
    <n v="1"/>
    <n v="1"/>
    <n v="0"/>
    <n v="0"/>
    <n v="1"/>
    <x v="0"/>
    <n v="0.6"/>
    <x v="0"/>
    <n v="0.6"/>
    <x v="2"/>
    <x v="0"/>
    <x v="0"/>
    <m/>
    <m/>
    <m/>
    <m/>
    <m/>
    <m/>
    <m/>
    <m/>
    <m/>
    <m/>
    <m/>
    <m/>
    <m/>
    <m/>
    <m/>
    <m/>
    <m/>
    <m/>
    <m/>
    <m/>
    <m/>
    <m/>
    <m/>
    <m/>
    <m/>
    <m/>
    <m/>
    <m/>
    <m/>
    <m/>
    <m/>
    <m/>
    <m/>
    <m/>
    <m/>
    <m/>
    <m/>
    <m/>
    <m/>
    <m/>
    <m/>
    <m/>
    <m/>
    <m/>
    <m/>
    <m/>
    <m/>
    <m/>
    <m/>
    <m/>
    <m/>
    <m/>
    <m/>
  </r>
  <r>
    <n v="50"/>
    <x v="1"/>
    <s v="Non-Travel"/>
    <n v="881"/>
    <x v="1"/>
    <n v="2"/>
    <n v="4"/>
    <s v="Life Sciences"/>
    <n v="1"/>
    <n v="905"/>
    <n v="1"/>
    <x v="1"/>
    <n v="98"/>
    <n v="3"/>
    <x v="3"/>
    <x v="5"/>
    <n v="1"/>
    <s v="Divorced"/>
    <n v="17924"/>
    <n v="4544"/>
    <n v="1"/>
    <s v="Y"/>
    <x v="1"/>
    <n v="11"/>
    <n v="3"/>
    <n v="4"/>
    <n v="80"/>
    <n v="1"/>
    <n v="31"/>
    <n v="3"/>
    <n v="3"/>
    <n v="31"/>
    <n v="6"/>
    <n v="14"/>
    <n v="7"/>
    <n v="0"/>
    <n v="1"/>
    <n v="0"/>
    <n v="0"/>
    <n v="1"/>
    <x v="1"/>
    <n v="0.5"/>
    <x v="1"/>
    <n v="0.3"/>
    <x v="1"/>
    <x v="2"/>
    <x v="2"/>
    <m/>
    <m/>
    <m/>
    <m/>
    <m/>
    <m/>
    <m/>
    <m/>
    <m/>
    <m/>
    <m/>
    <m/>
    <m/>
    <m/>
    <m/>
    <m/>
    <m/>
    <m/>
    <m/>
    <m/>
    <m/>
    <m/>
    <m/>
    <m/>
    <m/>
    <m/>
    <m/>
    <m/>
    <m/>
    <m/>
    <m/>
    <m/>
    <m/>
    <m/>
    <m/>
    <m/>
    <m/>
    <m/>
    <m/>
    <m/>
    <m/>
    <m/>
    <m/>
    <m/>
    <m/>
    <m/>
    <m/>
    <m/>
    <m/>
    <m/>
    <m/>
    <m/>
    <m/>
  </r>
  <r>
    <n v="39"/>
    <x v="1"/>
    <s v="Travel_Rarely"/>
    <n v="1383"/>
    <x v="2"/>
    <n v="2"/>
    <n v="3"/>
    <s v="Life Sciences"/>
    <n v="1"/>
    <n v="909"/>
    <n v="4"/>
    <x v="0"/>
    <n v="42"/>
    <n v="2"/>
    <x v="0"/>
    <x v="8"/>
    <n v="4"/>
    <s v="Married"/>
    <n v="5204"/>
    <n v="7790"/>
    <n v="8"/>
    <s v="Y"/>
    <x v="1"/>
    <n v="11"/>
    <n v="3"/>
    <n v="3"/>
    <n v="80"/>
    <n v="2"/>
    <n v="13"/>
    <n v="2"/>
    <n v="3"/>
    <n v="5"/>
    <n v="4"/>
    <n v="0"/>
    <n v="4"/>
    <n v="0"/>
    <n v="0"/>
    <n v="0"/>
    <n v="1"/>
    <n v="0"/>
    <x v="0"/>
    <n v="0.15"/>
    <x v="2"/>
    <n v="0"/>
    <x v="1"/>
    <x v="0"/>
    <x v="0"/>
    <m/>
    <m/>
    <m/>
    <m/>
    <m/>
    <m/>
    <m/>
    <m/>
    <m/>
    <m/>
    <m/>
    <m/>
    <m/>
    <m/>
    <m/>
    <m/>
    <m/>
    <m/>
    <m/>
    <m/>
    <m/>
    <m/>
    <m/>
    <m/>
    <m/>
    <m/>
    <m/>
    <m/>
    <m/>
    <m/>
    <m/>
    <m/>
    <m/>
    <m/>
    <m/>
    <m/>
    <m/>
    <m/>
    <m/>
    <m/>
    <m/>
    <m/>
    <m/>
    <m/>
    <m/>
    <m/>
    <m/>
    <m/>
    <m/>
    <m/>
    <m/>
    <m/>
    <m/>
  </r>
  <r>
    <n v="33"/>
    <x v="1"/>
    <s v="Travel_Rarely"/>
    <n v="1075"/>
    <x v="2"/>
    <n v="3"/>
    <n v="2"/>
    <s v="Human Resources"/>
    <n v="1"/>
    <n v="910"/>
    <n v="4"/>
    <x v="1"/>
    <n v="57"/>
    <n v="3"/>
    <x v="1"/>
    <x v="8"/>
    <n v="2"/>
    <s v="Divorced"/>
    <n v="2277"/>
    <n v="22650"/>
    <n v="3"/>
    <s v="Y"/>
    <x v="0"/>
    <n v="11"/>
    <n v="3"/>
    <n v="3"/>
    <n v="80"/>
    <n v="1"/>
    <n v="7"/>
    <n v="4"/>
    <n v="4"/>
    <n v="4"/>
    <n v="3"/>
    <n v="0"/>
    <n v="3"/>
    <n v="1"/>
    <n v="1"/>
    <n v="0"/>
    <n v="1"/>
    <n v="0"/>
    <x v="0"/>
    <n v="0.55000000000000004"/>
    <x v="0"/>
    <n v="0.6"/>
    <x v="2"/>
    <x v="0"/>
    <x v="1"/>
    <m/>
    <m/>
    <m/>
    <m/>
    <m/>
    <m/>
    <m/>
    <m/>
    <m/>
    <m/>
    <m/>
    <m/>
    <m/>
    <m/>
    <m/>
    <m/>
    <m/>
    <m/>
    <m/>
    <m/>
    <m/>
    <m/>
    <m/>
    <m/>
    <m/>
    <m/>
    <m/>
    <m/>
    <m/>
    <m/>
    <m/>
    <m/>
    <m/>
    <m/>
    <m/>
    <m/>
    <m/>
    <m/>
    <m/>
    <m/>
    <m/>
    <m/>
    <m/>
    <m/>
    <m/>
    <m/>
    <m/>
    <m/>
    <m/>
    <m/>
    <m/>
    <m/>
    <m/>
  </r>
  <r>
    <n v="32"/>
    <x v="0"/>
    <s v="Travel_Rarely"/>
    <n v="374"/>
    <x v="1"/>
    <n v="25"/>
    <n v="4"/>
    <s v="Life Sciences"/>
    <n v="1"/>
    <n v="911"/>
    <n v="1"/>
    <x v="1"/>
    <n v="87"/>
    <n v="3"/>
    <x v="1"/>
    <x v="2"/>
    <n v="4"/>
    <s v="Single"/>
    <n v="2795"/>
    <n v="18016"/>
    <n v="1"/>
    <s v="Y"/>
    <x v="0"/>
    <n v="24"/>
    <n v="4"/>
    <n v="3"/>
    <n v="80"/>
    <n v="0"/>
    <n v="1"/>
    <n v="2"/>
    <n v="1"/>
    <n v="1"/>
    <n v="0"/>
    <n v="0"/>
    <n v="1"/>
    <n v="1"/>
    <n v="0"/>
    <n v="1"/>
    <n v="1"/>
    <n v="1"/>
    <x v="0"/>
    <n v="0.7"/>
    <x v="0"/>
    <n v="0.7"/>
    <x v="0"/>
    <x v="0"/>
    <x v="1"/>
    <m/>
    <m/>
    <m/>
    <m/>
    <m/>
    <m/>
    <m/>
    <m/>
    <m/>
    <m/>
    <m/>
    <m/>
    <m/>
    <m/>
    <m/>
    <m/>
    <m/>
    <m/>
    <m/>
    <m/>
    <m/>
    <m/>
    <m/>
    <m/>
    <m/>
    <m/>
    <m/>
    <m/>
    <m/>
    <m/>
    <m/>
    <m/>
    <m/>
    <m/>
    <m/>
    <m/>
    <m/>
    <m/>
    <m/>
    <m/>
    <m/>
    <m/>
    <m/>
    <m/>
    <m/>
    <m/>
    <m/>
    <m/>
    <m/>
    <m/>
    <m/>
    <m/>
    <m/>
  </r>
  <r>
    <n v="29"/>
    <x v="1"/>
    <s v="Travel_Rarely"/>
    <n v="1086"/>
    <x v="1"/>
    <n v="7"/>
    <n v="1"/>
    <s v="Medical"/>
    <n v="1"/>
    <n v="912"/>
    <n v="1"/>
    <x v="0"/>
    <n v="62"/>
    <n v="2"/>
    <x v="1"/>
    <x v="2"/>
    <n v="4"/>
    <s v="Divorced"/>
    <n v="2532"/>
    <n v="6054"/>
    <n v="6"/>
    <s v="Y"/>
    <x v="1"/>
    <n v="14"/>
    <n v="3"/>
    <n v="3"/>
    <n v="80"/>
    <n v="3"/>
    <n v="8"/>
    <n v="5"/>
    <n v="3"/>
    <n v="4"/>
    <n v="3"/>
    <n v="0"/>
    <n v="3"/>
    <n v="0"/>
    <n v="0"/>
    <n v="0"/>
    <n v="1"/>
    <n v="1"/>
    <x v="0"/>
    <n v="0.35"/>
    <x v="0"/>
    <n v="0"/>
    <x v="1"/>
    <x v="0"/>
    <x v="1"/>
    <m/>
    <m/>
    <m/>
    <m/>
    <m/>
    <m/>
    <m/>
    <m/>
    <m/>
    <m/>
    <m/>
    <m/>
    <m/>
    <m/>
    <m/>
    <m/>
    <m/>
    <m/>
    <m/>
    <m/>
    <m/>
    <m/>
    <m/>
    <m/>
    <m/>
    <m/>
    <m/>
    <m/>
    <m/>
    <m/>
    <m/>
    <m/>
    <m/>
    <m/>
    <m/>
    <m/>
    <m/>
    <m/>
    <m/>
    <m/>
    <m/>
    <m/>
    <m/>
    <m/>
    <m/>
    <m/>
    <m/>
    <m/>
    <m/>
    <m/>
    <m/>
    <m/>
    <m/>
  </r>
  <r>
    <n v="44"/>
    <x v="1"/>
    <s v="Travel_Rarely"/>
    <n v="661"/>
    <x v="1"/>
    <n v="9"/>
    <n v="2"/>
    <s v="Life Sciences"/>
    <n v="1"/>
    <n v="913"/>
    <n v="2"/>
    <x v="1"/>
    <n v="61"/>
    <n v="3"/>
    <x v="1"/>
    <x v="1"/>
    <n v="1"/>
    <s v="Married"/>
    <n v="2559"/>
    <n v="7508"/>
    <n v="1"/>
    <s v="Y"/>
    <x v="0"/>
    <n v="13"/>
    <n v="3"/>
    <n v="4"/>
    <n v="80"/>
    <n v="0"/>
    <n v="8"/>
    <n v="0"/>
    <n v="3"/>
    <n v="8"/>
    <n v="7"/>
    <n v="7"/>
    <n v="1"/>
    <n v="1"/>
    <n v="1"/>
    <n v="0"/>
    <n v="1"/>
    <n v="1"/>
    <x v="1"/>
    <n v="0.8"/>
    <x v="0"/>
    <n v="0.7"/>
    <x v="0"/>
    <x v="2"/>
    <x v="1"/>
    <m/>
    <m/>
    <m/>
    <m/>
    <m/>
    <m/>
    <m/>
    <m/>
    <m/>
    <m/>
    <m/>
    <m/>
    <m/>
    <m/>
    <m/>
    <m/>
    <m/>
    <m/>
    <m/>
    <m/>
    <m/>
    <m/>
    <m/>
    <m/>
    <m/>
    <m/>
    <m/>
    <m/>
    <m/>
    <m/>
    <m/>
    <m/>
    <m/>
    <m/>
    <m/>
    <m/>
    <m/>
    <m/>
    <m/>
    <m/>
    <m/>
    <m/>
    <m/>
    <m/>
    <m/>
    <m/>
    <m/>
    <m/>
    <m/>
    <m/>
    <m/>
    <m/>
    <m/>
  </r>
  <r>
    <n v="28"/>
    <x v="1"/>
    <s v="Travel_Rarely"/>
    <n v="821"/>
    <x v="0"/>
    <n v="5"/>
    <n v="4"/>
    <s v="Medical"/>
    <n v="1"/>
    <n v="916"/>
    <n v="1"/>
    <x v="1"/>
    <n v="98"/>
    <n v="3"/>
    <x v="0"/>
    <x v="0"/>
    <n v="4"/>
    <s v="Single"/>
    <n v="4908"/>
    <n v="24252"/>
    <n v="1"/>
    <s v="Y"/>
    <x v="1"/>
    <n v="14"/>
    <n v="3"/>
    <n v="2"/>
    <n v="80"/>
    <n v="0"/>
    <n v="4"/>
    <n v="3"/>
    <n v="3"/>
    <n v="4"/>
    <n v="2"/>
    <n v="0"/>
    <n v="2"/>
    <n v="0"/>
    <n v="0"/>
    <n v="0"/>
    <n v="1"/>
    <n v="1"/>
    <x v="0"/>
    <n v="0.35"/>
    <x v="0"/>
    <n v="0"/>
    <x v="1"/>
    <x v="0"/>
    <x v="0"/>
    <m/>
    <m/>
    <m/>
    <m/>
    <m/>
    <m/>
    <m/>
    <m/>
    <m/>
    <m/>
    <m/>
    <m/>
    <m/>
    <m/>
    <m/>
    <m/>
    <m/>
    <m/>
    <m/>
    <m/>
    <m/>
    <m/>
    <m/>
    <m/>
    <m/>
    <m/>
    <m/>
    <m/>
    <m/>
    <m/>
    <m/>
    <m/>
    <m/>
    <m/>
    <m/>
    <m/>
    <m/>
    <m/>
    <m/>
    <m/>
    <m/>
    <m/>
    <m/>
    <m/>
    <m/>
    <m/>
    <m/>
    <m/>
    <m/>
    <m/>
    <m/>
    <m/>
    <m/>
  </r>
  <r>
    <n v="58"/>
    <x v="0"/>
    <s v="Travel_Frequently"/>
    <n v="781"/>
    <x v="1"/>
    <n v="2"/>
    <n v="1"/>
    <s v="Life Sciences"/>
    <n v="1"/>
    <n v="918"/>
    <n v="4"/>
    <x v="1"/>
    <n v="57"/>
    <n v="2"/>
    <x v="1"/>
    <x v="2"/>
    <n v="4"/>
    <s v="Divorced"/>
    <n v="2380"/>
    <n v="13384"/>
    <n v="9"/>
    <s v="Y"/>
    <x v="0"/>
    <n v="14"/>
    <n v="3"/>
    <n v="4"/>
    <n v="80"/>
    <n v="1"/>
    <n v="3"/>
    <n v="3"/>
    <n v="2"/>
    <n v="1"/>
    <n v="0"/>
    <n v="0"/>
    <n v="0"/>
    <n v="1"/>
    <n v="0"/>
    <n v="1"/>
    <n v="1"/>
    <n v="0"/>
    <x v="0"/>
    <n v="0.5"/>
    <x v="1"/>
    <n v="0.7"/>
    <x v="0"/>
    <x v="0"/>
    <x v="1"/>
    <m/>
    <m/>
    <m/>
    <m/>
    <m/>
    <m/>
    <m/>
    <m/>
    <m/>
    <m/>
    <m/>
    <m/>
    <m/>
    <m/>
    <m/>
    <m/>
    <m/>
    <m/>
    <m/>
    <m/>
    <m/>
    <m/>
    <m/>
    <m/>
    <m/>
    <m/>
    <m/>
    <m/>
    <m/>
    <m/>
    <m/>
    <m/>
    <m/>
    <m/>
    <m/>
    <m/>
    <m/>
    <m/>
    <m/>
    <m/>
    <m/>
    <m/>
    <m/>
    <m/>
    <m/>
    <m/>
    <m/>
    <m/>
    <m/>
    <m/>
    <m/>
    <m/>
    <m/>
  </r>
  <r>
    <n v="43"/>
    <x v="1"/>
    <s v="Travel_Rarely"/>
    <n v="177"/>
    <x v="1"/>
    <n v="8"/>
    <n v="3"/>
    <s v="Life Sciences"/>
    <n v="1"/>
    <n v="920"/>
    <n v="1"/>
    <x v="0"/>
    <n v="55"/>
    <n v="3"/>
    <x v="0"/>
    <x v="3"/>
    <n v="2"/>
    <s v="Divorced"/>
    <n v="4765"/>
    <n v="23814"/>
    <n v="4"/>
    <s v="Y"/>
    <x v="1"/>
    <n v="21"/>
    <n v="4"/>
    <n v="3"/>
    <n v="80"/>
    <n v="1"/>
    <n v="4"/>
    <n v="2"/>
    <n v="4"/>
    <n v="1"/>
    <n v="0"/>
    <n v="0"/>
    <n v="0"/>
    <n v="0"/>
    <n v="1"/>
    <n v="0"/>
    <n v="1"/>
    <n v="1"/>
    <x v="0"/>
    <n v="0.6"/>
    <x v="0"/>
    <n v="0.2"/>
    <x v="1"/>
    <x v="0"/>
    <x v="0"/>
    <m/>
    <m/>
    <m/>
    <m/>
    <m/>
    <m/>
    <m/>
    <m/>
    <m/>
    <m/>
    <m/>
    <m/>
    <m/>
    <m/>
    <m/>
    <m/>
    <m/>
    <m/>
    <m/>
    <m/>
    <m/>
    <m/>
    <m/>
    <m/>
    <m/>
    <m/>
    <m/>
    <m/>
    <m/>
    <m/>
    <m/>
    <m/>
    <m/>
    <m/>
    <m/>
    <m/>
    <m/>
    <m/>
    <m/>
    <m/>
    <m/>
    <m/>
    <m/>
    <m/>
    <m/>
    <m/>
    <m/>
    <m/>
    <m/>
    <m/>
    <m/>
    <m/>
    <m/>
  </r>
  <r>
    <n v="20"/>
    <x v="0"/>
    <s v="Travel_Rarely"/>
    <n v="500"/>
    <x v="0"/>
    <n v="2"/>
    <n v="3"/>
    <s v="Medical"/>
    <n v="1"/>
    <n v="922"/>
    <n v="3"/>
    <x v="0"/>
    <n v="49"/>
    <n v="2"/>
    <x v="1"/>
    <x v="6"/>
    <n v="3"/>
    <s v="Single"/>
    <n v="2044"/>
    <n v="22052"/>
    <n v="1"/>
    <s v="Y"/>
    <x v="1"/>
    <n v="13"/>
    <n v="3"/>
    <n v="4"/>
    <n v="80"/>
    <n v="0"/>
    <n v="2"/>
    <n v="3"/>
    <n v="2"/>
    <n v="2"/>
    <n v="2"/>
    <n v="0"/>
    <n v="2"/>
    <n v="0"/>
    <n v="0"/>
    <n v="1"/>
    <n v="1"/>
    <n v="0"/>
    <x v="0"/>
    <n v="0.35"/>
    <x v="0"/>
    <n v="0.3"/>
    <x v="1"/>
    <x v="0"/>
    <x v="1"/>
    <m/>
    <m/>
    <m/>
    <m/>
    <m/>
    <m/>
    <m/>
    <m/>
    <m/>
    <m/>
    <m/>
    <m/>
    <m/>
    <m/>
    <m/>
    <m/>
    <m/>
    <m/>
    <m/>
    <m/>
    <m/>
    <m/>
    <m/>
    <m/>
    <m/>
    <m/>
    <m/>
    <m/>
    <m/>
    <m/>
    <m/>
    <m/>
    <m/>
    <m/>
    <m/>
    <m/>
    <m/>
    <m/>
    <m/>
    <m/>
    <m/>
    <m/>
    <m/>
    <m/>
    <m/>
    <m/>
    <m/>
    <m/>
    <m/>
    <m/>
    <m/>
    <m/>
    <m/>
  </r>
  <r>
    <n v="21"/>
    <x v="0"/>
    <s v="Travel_Rarely"/>
    <n v="1427"/>
    <x v="1"/>
    <n v="18"/>
    <n v="1"/>
    <s v="Other"/>
    <n v="1"/>
    <n v="923"/>
    <n v="4"/>
    <x v="0"/>
    <n v="65"/>
    <n v="3"/>
    <x v="1"/>
    <x v="1"/>
    <n v="4"/>
    <s v="Single"/>
    <n v="2693"/>
    <n v="8870"/>
    <n v="1"/>
    <s v="Y"/>
    <x v="1"/>
    <n v="19"/>
    <n v="3"/>
    <n v="1"/>
    <n v="80"/>
    <n v="0"/>
    <n v="1"/>
    <n v="3"/>
    <n v="2"/>
    <n v="1"/>
    <n v="0"/>
    <n v="0"/>
    <n v="0"/>
    <n v="0"/>
    <n v="0"/>
    <n v="1"/>
    <n v="1"/>
    <n v="0"/>
    <x v="0"/>
    <n v="0.35"/>
    <x v="0"/>
    <n v="0.3"/>
    <x v="1"/>
    <x v="0"/>
    <x v="1"/>
    <m/>
    <m/>
    <m/>
    <m/>
    <m/>
    <m/>
    <m/>
    <m/>
    <m/>
    <m/>
    <m/>
    <m/>
    <m/>
    <m/>
    <m/>
    <m/>
    <m/>
    <m/>
    <m/>
    <m/>
    <m/>
    <m/>
    <m/>
    <m/>
    <m/>
    <m/>
    <m/>
    <m/>
    <m/>
    <m/>
    <m/>
    <m/>
    <m/>
    <m/>
    <m/>
    <m/>
    <m/>
    <m/>
    <m/>
    <m/>
    <m/>
    <m/>
    <m/>
    <m/>
    <m/>
    <m/>
    <m/>
    <m/>
    <m/>
    <m/>
    <m/>
    <m/>
    <m/>
  </r>
  <r>
    <n v="36"/>
    <x v="1"/>
    <s v="Travel_Rarely"/>
    <n v="1425"/>
    <x v="1"/>
    <n v="14"/>
    <n v="1"/>
    <s v="Life Sciences"/>
    <n v="1"/>
    <n v="924"/>
    <n v="3"/>
    <x v="1"/>
    <n v="68"/>
    <n v="3"/>
    <x v="0"/>
    <x v="4"/>
    <n v="4"/>
    <s v="Married"/>
    <n v="6586"/>
    <n v="4821"/>
    <n v="0"/>
    <s v="Y"/>
    <x v="0"/>
    <n v="17"/>
    <n v="3"/>
    <n v="1"/>
    <n v="80"/>
    <n v="1"/>
    <n v="17"/>
    <n v="2"/>
    <n v="2"/>
    <n v="16"/>
    <n v="8"/>
    <n v="4"/>
    <n v="11"/>
    <n v="1"/>
    <n v="0"/>
    <n v="1"/>
    <n v="0"/>
    <n v="0"/>
    <x v="0"/>
    <n v="0.35"/>
    <x v="0"/>
    <n v="0.7"/>
    <x v="0"/>
    <x v="1"/>
    <x v="0"/>
    <m/>
    <m/>
    <m/>
    <m/>
    <m/>
    <m/>
    <m/>
    <m/>
    <m/>
    <m/>
    <m/>
    <m/>
    <m/>
    <m/>
    <m/>
    <m/>
    <m/>
    <m/>
    <m/>
    <m/>
    <m/>
    <m/>
    <m/>
    <m/>
    <m/>
    <m/>
    <m/>
    <m/>
    <m/>
    <m/>
    <m/>
    <m/>
    <m/>
    <m/>
    <m/>
    <m/>
    <m/>
    <m/>
    <m/>
    <m/>
    <m/>
    <m/>
    <m/>
    <m/>
    <m/>
    <m/>
    <m/>
    <m/>
    <m/>
    <m/>
    <m/>
    <m/>
    <m/>
  </r>
  <r>
    <n v="47"/>
    <x v="1"/>
    <s v="Travel_Rarely"/>
    <n v="1454"/>
    <x v="0"/>
    <n v="2"/>
    <n v="4"/>
    <s v="Life Sciences"/>
    <n v="1"/>
    <n v="925"/>
    <n v="4"/>
    <x v="0"/>
    <n v="65"/>
    <n v="2"/>
    <x v="1"/>
    <x v="6"/>
    <n v="4"/>
    <s v="Single"/>
    <n v="3294"/>
    <n v="13137"/>
    <n v="1"/>
    <s v="Y"/>
    <x v="0"/>
    <n v="18"/>
    <n v="3"/>
    <n v="1"/>
    <n v="80"/>
    <n v="0"/>
    <n v="3"/>
    <n v="3"/>
    <n v="2"/>
    <n v="3"/>
    <n v="2"/>
    <n v="1"/>
    <n v="2"/>
    <n v="1"/>
    <n v="0"/>
    <n v="1"/>
    <n v="1"/>
    <n v="0"/>
    <x v="0"/>
    <n v="0.5"/>
    <x v="1"/>
    <n v="0.7"/>
    <x v="0"/>
    <x v="0"/>
    <x v="1"/>
    <m/>
    <m/>
    <m/>
    <m/>
    <m/>
    <m/>
    <m/>
    <m/>
    <m/>
    <m/>
    <m/>
    <m/>
    <m/>
    <m/>
    <m/>
    <m/>
    <m/>
    <m/>
    <m/>
    <m/>
    <m/>
    <m/>
    <m/>
    <m/>
    <m/>
    <m/>
    <m/>
    <m/>
    <m/>
    <m/>
    <m/>
    <m/>
    <m/>
    <m/>
    <m/>
    <m/>
    <m/>
    <m/>
    <m/>
    <m/>
    <m/>
    <m/>
    <m/>
    <m/>
    <m/>
    <m/>
    <m/>
    <m/>
    <m/>
    <m/>
    <m/>
    <m/>
    <m/>
  </r>
  <r>
    <n v="22"/>
    <x v="0"/>
    <s v="Travel_Rarely"/>
    <n v="617"/>
    <x v="1"/>
    <n v="3"/>
    <n v="1"/>
    <s v="Life Sciences"/>
    <n v="1"/>
    <n v="926"/>
    <n v="2"/>
    <x v="0"/>
    <n v="34"/>
    <n v="3"/>
    <x v="0"/>
    <x v="3"/>
    <n v="3"/>
    <s v="Married"/>
    <n v="4171"/>
    <n v="10022"/>
    <n v="0"/>
    <s v="Y"/>
    <x v="0"/>
    <n v="19"/>
    <n v="3"/>
    <n v="1"/>
    <n v="80"/>
    <n v="1"/>
    <n v="4"/>
    <n v="3"/>
    <n v="4"/>
    <n v="3"/>
    <n v="2"/>
    <n v="0"/>
    <n v="2"/>
    <n v="1"/>
    <n v="0"/>
    <n v="0"/>
    <n v="1"/>
    <n v="1"/>
    <x v="0"/>
    <n v="0.5"/>
    <x v="0"/>
    <n v="0.4"/>
    <x v="2"/>
    <x v="0"/>
    <x v="0"/>
    <m/>
    <m/>
    <m/>
    <m/>
    <m/>
    <m/>
    <m/>
    <m/>
    <m/>
    <m/>
    <m/>
    <m/>
    <m/>
    <m/>
    <m/>
    <m/>
    <m/>
    <m/>
    <m/>
    <m/>
    <m/>
    <m/>
    <m/>
    <m/>
    <m/>
    <m/>
    <m/>
    <m/>
    <m/>
    <m/>
    <m/>
    <m/>
    <m/>
    <m/>
    <m/>
    <m/>
    <m/>
    <m/>
    <m/>
    <m/>
    <m/>
    <m/>
    <m/>
    <m/>
    <m/>
    <m/>
    <m/>
    <m/>
    <m/>
    <m/>
    <m/>
    <m/>
    <m/>
  </r>
  <r>
    <n v="41"/>
    <x v="0"/>
    <s v="Travel_Rarely"/>
    <n v="1085"/>
    <x v="1"/>
    <n v="2"/>
    <n v="4"/>
    <s v="Life Sciences"/>
    <n v="1"/>
    <n v="927"/>
    <n v="2"/>
    <x v="0"/>
    <n v="57"/>
    <n v="1"/>
    <x v="1"/>
    <x v="2"/>
    <n v="4"/>
    <s v="Divorced"/>
    <n v="2778"/>
    <n v="17725"/>
    <n v="4"/>
    <s v="Y"/>
    <x v="0"/>
    <n v="13"/>
    <n v="3"/>
    <n v="3"/>
    <n v="80"/>
    <n v="1"/>
    <n v="10"/>
    <n v="1"/>
    <n v="2"/>
    <n v="7"/>
    <n v="7"/>
    <n v="1"/>
    <n v="0"/>
    <n v="1"/>
    <n v="0"/>
    <n v="1"/>
    <n v="1"/>
    <n v="1"/>
    <x v="0"/>
    <n v="0.7"/>
    <x v="0"/>
    <n v="0.7"/>
    <x v="0"/>
    <x v="0"/>
    <x v="1"/>
    <m/>
    <m/>
    <m/>
    <m/>
    <m/>
    <m/>
    <m/>
    <m/>
    <m/>
    <m/>
    <m/>
    <m/>
    <m/>
    <m/>
    <m/>
    <m/>
    <m/>
    <m/>
    <m/>
    <m/>
    <m/>
    <m/>
    <m/>
    <m/>
    <m/>
    <m/>
    <m/>
    <m/>
    <m/>
    <m/>
    <m/>
    <m/>
    <m/>
    <m/>
    <m/>
    <m/>
    <m/>
    <m/>
    <m/>
    <m/>
    <m/>
    <m/>
    <m/>
    <m/>
    <m/>
    <m/>
    <m/>
    <m/>
    <m/>
    <m/>
    <m/>
    <m/>
    <m/>
  </r>
  <r>
    <n v="28"/>
    <x v="1"/>
    <s v="Travel_Rarely"/>
    <n v="995"/>
    <x v="1"/>
    <n v="9"/>
    <n v="3"/>
    <s v="Medical"/>
    <n v="1"/>
    <n v="930"/>
    <n v="3"/>
    <x v="0"/>
    <n v="77"/>
    <n v="3"/>
    <x v="1"/>
    <x v="1"/>
    <n v="3"/>
    <s v="Divorced"/>
    <n v="2377"/>
    <n v="9834"/>
    <n v="5"/>
    <s v="Y"/>
    <x v="1"/>
    <n v="18"/>
    <n v="3"/>
    <n v="2"/>
    <n v="80"/>
    <n v="1"/>
    <n v="6"/>
    <n v="2"/>
    <n v="3"/>
    <n v="2"/>
    <n v="2"/>
    <n v="2"/>
    <n v="2"/>
    <n v="0"/>
    <n v="0"/>
    <n v="0"/>
    <n v="1"/>
    <n v="0"/>
    <x v="0"/>
    <n v="0.15"/>
    <x v="2"/>
    <n v="0"/>
    <x v="1"/>
    <x v="0"/>
    <x v="1"/>
    <m/>
    <m/>
    <m/>
    <m/>
    <m/>
    <m/>
    <m/>
    <m/>
    <m/>
    <m/>
    <m/>
    <m/>
    <m/>
    <m/>
    <m/>
    <m/>
    <m/>
    <m/>
    <m/>
    <m/>
    <m/>
    <m/>
    <m/>
    <m/>
    <m/>
    <m/>
    <m/>
    <m/>
    <m/>
    <m/>
    <m/>
    <m/>
    <m/>
    <m/>
    <m/>
    <m/>
    <m/>
    <m/>
    <m/>
    <m/>
    <m/>
    <m/>
    <m/>
    <m/>
    <m/>
    <m/>
    <m/>
    <m/>
    <m/>
    <m/>
    <m/>
    <m/>
    <m/>
  </r>
  <r>
    <n v="39"/>
    <x v="0"/>
    <s v="Travel_Rarely"/>
    <n v="1122"/>
    <x v="1"/>
    <n v="6"/>
    <n v="3"/>
    <s v="Medical"/>
    <n v="1"/>
    <n v="932"/>
    <n v="4"/>
    <x v="1"/>
    <n v="70"/>
    <n v="3"/>
    <x v="1"/>
    <x v="2"/>
    <n v="1"/>
    <s v="Married"/>
    <n v="2404"/>
    <n v="4303"/>
    <n v="7"/>
    <s v="Y"/>
    <x v="0"/>
    <n v="21"/>
    <n v="4"/>
    <n v="4"/>
    <n v="80"/>
    <n v="0"/>
    <n v="8"/>
    <n v="2"/>
    <n v="1"/>
    <n v="2"/>
    <n v="2"/>
    <n v="2"/>
    <n v="2"/>
    <n v="1"/>
    <n v="1"/>
    <n v="1"/>
    <n v="1"/>
    <n v="0"/>
    <x v="0"/>
    <n v="0.75"/>
    <x v="0"/>
    <n v="0.9"/>
    <x v="0"/>
    <x v="0"/>
    <x v="1"/>
    <m/>
    <m/>
    <m/>
    <m/>
    <m/>
    <m/>
    <m/>
    <m/>
    <m/>
    <m/>
    <m/>
    <m/>
    <m/>
    <m/>
    <m/>
    <m/>
    <m/>
    <m/>
    <m/>
    <m/>
    <m/>
    <m/>
    <m/>
    <m/>
    <m/>
    <m/>
    <m/>
    <m/>
    <m/>
    <m/>
    <m/>
    <m/>
    <m/>
    <m/>
    <m/>
    <m/>
    <m/>
    <m/>
    <m/>
    <m/>
    <m/>
    <m/>
    <m/>
    <m/>
    <m/>
    <m/>
    <m/>
    <m/>
    <m/>
    <m/>
    <m/>
    <m/>
    <m/>
  </r>
  <r>
    <n v="27"/>
    <x v="1"/>
    <s v="Travel_Rarely"/>
    <n v="618"/>
    <x v="1"/>
    <n v="4"/>
    <n v="3"/>
    <s v="Life Sciences"/>
    <n v="1"/>
    <n v="933"/>
    <n v="2"/>
    <x v="0"/>
    <n v="76"/>
    <n v="3"/>
    <x v="1"/>
    <x v="1"/>
    <n v="3"/>
    <s v="Single"/>
    <n v="2318"/>
    <n v="17808"/>
    <n v="1"/>
    <s v="Y"/>
    <x v="1"/>
    <n v="19"/>
    <n v="3"/>
    <n v="3"/>
    <n v="80"/>
    <n v="0"/>
    <n v="1"/>
    <n v="2"/>
    <n v="3"/>
    <n v="1"/>
    <n v="1"/>
    <n v="0"/>
    <n v="0"/>
    <n v="0"/>
    <n v="0"/>
    <n v="0"/>
    <n v="1"/>
    <n v="1"/>
    <x v="0"/>
    <n v="0.35"/>
    <x v="0"/>
    <n v="0"/>
    <x v="1"/>
    <x v="0"/>
    <x v="1"/>
    <m/>
    <m/>
    <m/>
    <m/>
    <m/>
    <m/>
    <m/>
    <m/>
    <m/>
    <m/>
    <m/>
    <m/>
    <m/>
    <m/>
    <m/>
    <m/>
    <m/>
    <m/>
    <m/>
    <m/>
    <m/>
    <m/>
    <m/>
    <m/>
    <m/>
    <m/>
    <m/>
    <m/>
    <m/>
    <m/>
    <m/>
    <m/>
    <m/>
    <m/>
    <m/>
    <m/>
    <m/>
    <m/>
    <m/>
    <m/>
    <m/>
    <m/>
    <m/>
    <m/>
    <m/>
    <m/>
    <m/>
    <m/>
    <m/>
    <m/>
    <m/>
    <m/>
    <m/>
  </r>
  <r>
    <n v="34"/>
    <x v="1"/>
    <s v="Travel_Rarely"/>
    <n v="546"/>
    <x v="1"/>
    <n v="10"/>
    <n v="3"/>
    <s v="Life Sciences"/>
    <n v="1"/>
    <n v="934"/>
    <n v="2"/>
    <x v="1"/>
    <n v="83"/>
    <n v="3"/>
    <x v="1"/>
    <x v="2"/>
    <n v="2"/>
    <s v="Divorced"/>
    <n v="2008"/>
    <n v="6896"/>
    <n v="1"/>
    <s v="Y"/>
    <x v="1"/>
    <n v="14"/>
    <n v="3"/>
    <n v="2"/>
    <n v="80"/>
    <n v="2"/>
    <n v="1"/>
    <n v="3"/>
    <n v="3"/>
    <n v="1"/>
    <n v="0"/>
    <n v="1"/>
    <n v="0"/>
    <n v="0"/>
    <n v="1"/>
    <n v="0"/>
    <n v="1"/>
    <n v="1"/>
    <x v="0"/>
    <n v="0.6"/>
    <x v="0"/>
    <n v="0.2"/>
    <x v="1"/>
    <x v="0"/>
    <x v="1"/>
    <m/>
    <m/>
    <m/>
    <m/>
    <m/>
    <m/>
    <m/>
    <m/>
    <m/>
    <m/>
    <m/>
    <m/>
    <m/>
    <m/>
    <m/>
    <m/>
    <m/>
    <m/>
    <m/>
    <m/>
    <m/>
    <m/>
    <m/>
    <m/>
    <m/>
    <m/>
    <m/>
    <m/>
    <m/>
    <m/>
    <m/>
    <m/>
    <m/>
    <m/>
    <m/>
    <m/>
    <m/>
    <m/>
    <m/>
    <m/>
    <m/>
    <m/>
    <m/>
    <m/>
    <m/>
    <m/>
    <m/>
    <m/>
    <m/>
    <m/>
    <m/>
    <m/>
    <m/>
  </r>
  <r>
    <n v="42"/>
    <x v="1"/>
    <s v="Travel_Rarely"/>
    <n v="462"/>
    <x v="0"/>
    <n v="14"/>
    <n v="2"/>
    <s v="Medical"/>
    <n v="1"/>
    <n v="936"/>
    <n v="3"/>
    <x v="0"/>
    <n v="68"/>
    <n v="2"/>
    <x v="0"/>
    <x v="0"/>
    <n v="3"/>
    <s v="Single"/>
    <n v="6244"/>
    <n v="7824"/>
    <n v="7"/>
    <s v="Y"/>
    <x v="1"/>
    <n v="17"/>
    <n v="3"/>
    <n v="1"/>
    <n v="80"/>
    <n v="0"/>
    <n v="10"/>
    <n v="6"/>
    <n v="3"/>
    <n v="5"/>
    <n v="4"/>
    <n v="0"/>
    <n v="3"/>
    <n v="0"/>
    <n v="0"/>
    <n v="0"/>
    <n v="1"/>
    <n v="0"/>
    <x v="0"/>
    <n v="0.15"/>
    <x v="2"/>
    <n v="0"/>
    <x v="1"/>
    <x v="0"/>
    <x v="0"/>
    <m/>
    <m/>
    <m/>
    <m/>
    <m/>
    <m/>
    <m/>
    <m/>
    <m/>
    <m/>
    <m/>
    <m/>
    <m/>
    <m/>
    <m/>
    <m/>
    <m/>
    <m/>
    <m/>
    <m/>
    <m/>
    <m/>
    <m/>
    <m/>
    <m/>
    <m/>
    <m/>
    <m/>
    <m/>
    <m/>
    <m/>
    <m/>
    <m/>
    <m/>
    <m/>
    <m/>
    <m/>
    <m/>
    <m/>
    <m/>
    <m/>
    <m/>
    <m/>
    <m/>
    <m/>
    <m/>
    <m/>
    <m/>
    <m/>
    <m/>
    <m/>
    <m/>
    <m/>
  </r>
  <r>
    <n v="33"/>
    <x v="1"/>
    <s v="Travel_Rarely"/>
    <n v="1198"/>
    <x v="1"/>
    <n v="1"/>
    <n v="4"/>
    <s v="Other"/>
    <n v="1"/>
    <n v="939"/>
    <n v="3"/>
    <x v="1"/>
    <n v="100"/>
    <n v="2"/>
    <x v="1"/>
    <x v="1"/>
    <n v="1"/>
    <s v="Single"/>
    <n v="2799"/>
    <n v="3339"/>
    <n v="3"/>
    <s v="Y"/>
    <x v="0"/>
    <n v="11"/>
    <n v="3"/>
    <n v="2"/>
    <n v="80"/>
    <n v="0"/>
    <n v="6"/>
    <n v="1"/>
    <n v="3"/>
    <n v="3"/>
    <n v="2"/>
    <n v="0"/>
    <n v="2"/>
    <n v="1"/>
    <n v="1"/>
    <n v="0"/>
    <n v="1"/>
    <n v="0"/>
    <x v="0"/>
    <n v="0.55000000000000004"/>
    <x v="0"/>
    <n v="0.6"/>
    <x v="2"/>
    <x v="0"/>
    <x v="1"/>
    <m/>
    <m/>
    <m/>
    <m/>
    <m/>
    <m/>
    <m/>
    <m/>
    <m/>
    <m/>
    <m/>
    <m/>
    <m/>
    <m/>
    <m/>
    <m/>
    <m/>
    <m/>
    <m/>
    <m/>
    <m/>
    <m/>
    <m/>
    <m/>
    <m/>
    <m/>
    <m/>
    <m/>
    <m/>
    <m/>
    <m/>
    <m/>
    <m/>
    <m/>
    <m/>
    <m/>
    <m/>
    <m/>
    <m/>
    <m/>
    <m/>
    <m/>
    <m/>
    <m/>
    <m/>
    <m/>
    <m/>
    <m/>
    <m/>
    <m/>
    <m/>
    <m/>
    <m/>
  </r>
  <r>
    <n v="58"/>
    <x v="1"/>
    <s v="Travel_Rarely"/>
    <n v="1272"/>
    <x v="1"/>
    <n v="5"/>
    <n v="3"/>
    <s v="Technical Degree"/>
    <n v="1"/>
    <n v="940"/>
    <n v="3"/>
    <x v="0"/>
    <n v="37"/>
    <n v="2"/>
    <x v="2"/>
    <x v="4"/>
    <n v="2"/>
    <s v="Divorced"/>
    <n v="10552"/>
    <n v="9255"/>
    <n v="2"/>
    <s v="Y"/>
    <x v="0"/>
    <n v="13"/>
    <n v="3"/>
    <n v="4"/>
    <n v="80"/>
    <n v="1"/>
    <n v="24"/>
    <n v="3"/>
    <n v="3"/>
    <n v="6"/>
    <n v="0"/>
    <n v="0"/>
    <n v="4"/>
    <n v="1"/>
    <n v="1"/>
    <n v="0"/>
    <n v="0"/>
    <n v="0"/>
    <x v="0"/>
    <n v="0.4"/>
    <x v="1"/>
    <n v="0.6"/>
    <x v="2"/>
    <x v="0"/>
    <x v="2"/>
    <m/>
    <m/>
    <m/>
    <m/>
    <m/>
    <m/>
    <m/>
    <m/>
    <m/>
    <m/>
    <m/>
    <m/>
    <m/>
    <m/>
    <m/>
    <m/>
    <m/>
    <m/>
    <m/>
    <m/>
    <m/>
    <m/>
    <m/>
    <m/>
    <m/>
    <m/>
    <m/>
    <m/>
    <m/>
    <m/>
    <m/>
    <m/>
    <m/>
    <m/>
    <m/>
    <m/>
    <m/>
    <m/>
    <m/>
    <m/>
    <m/>
    <m/>
    <m/>
    <m/>
    <m/>
    <m/>
    <m/>
    <m/>
    <m/>
    <m/>
    <m/>
    <m/>
    <m/>
  </r>
  <r>
    <n v="31"/>
    <x v="1"/>
    <s v="Travel_Rarely"/>
    <n v="154"/>
    <x v="0"/>
    <n v="7"/>
    <n v="4"/>
    <s v="Life Sciences"/>
    <n v="1"/>
    <n v="941"/>
    <n v="2"/>
    <x v="1"/>
    <n v="41"/>
    <n v="2"/>
    <x v="1"/>
    <x v="6"/>
    <n v="3"/>
    <s v="Married"/>
    <n v="2329"/>
    <n v="11737"/>
    <n v="3"/>
    <s v="Y"/>
    <x v="1"/>
    <n v="15"/>
    <n v="3"/>
    <n v="2"/>
    <n v="80"/>
    <n v="0"/>
    <n v="13"/>
    <n v="2"/>
    <n v="4"/>
    <n v="7"/>
    <n v="7"/>
    <n v="5"/>
    <n v="2"/>
    <n v="0"/>
    <n v="0"/>
    <n v="0"/>
    <n v="1"/>
    <n v="1"/>
    <x v="1"/>
    <n v="0.4"/>
    <x v="0"/>
    <n v="0.1"/>
    <x v="1"/>
    <x v="2"/>
    <x v="1"/>
    <m/>
    <m/>
    <m/>
    <m/>
    <m/>
    <m/>
    <m/>
    <m/>
    <m/>
    <m/>
    <m/>
    <m/>
    <m/>
    <m/>
    <m/>
    <m/>
    <m/>
    <m/>
    <m/>
    <m/>
    <m/>
    <m/>
    <m/>
    <m/>
    <m/>
    <m/>
    <m/>
    <m/>
    <m/>
    <m/>
    <m/>
    <m/>
    <m/>
    <m/>
    <m/>
    <m/>
    <m/>
    <m/>
    <m/>
    <m/>
    <m/>
    <m/>
    <m/>
    <m/>
    <m/>
    <m/>
    <m/>
    <m/>
    <m/>
    <m/>
    <m/>
    <m/>
    <m/>
  </r>
  <r>
    <n v="35"/>
    <x v="1"/>
    <s v="Travel_Rarely"/>
    <n v="1137"/>
    <x v="1"/>
    <n v="21"/>
    <n v="1"/>
    <s v="Life Sciences"/>
    <n v="1"/>
    <n v="942"/>
    <n v="4"/>
    <x v="0"/>
    <n v="51"/>
    <n v="3"/>
    <x v="0"/>
    <x v="4"/>
    <n v="4"/>
    <s v="Married"/>
    <n v="4014"/>
    <n v="19170"/>
    <n v="1"/>
    <s v="Y"/>
    <x v="0"/>
    <n v="25"/>
    <n v="4"/>
    <n v="4"/>
    <n v="80"/>
    <n v="1"/>
    <n v="10"/>
    <n v="2"/>
    <n v="1"/>
    <n v="10"/>
    <n v="6"/>
    <n v="0"/>
    <n v="7"/>
    <n v="1"/>
    <n v="0"/>
    <n v="1"/>
    <n v="1"/>
    <n v="0"/>
    <x v="0"/>
    <n v="0.5"/>
    <x v="0"/>
    <n v="0.7"/>
    <x v="0"/>
    <x v="0"/>
    <x v="0"/>
    <m/>
    <m/>
    <m/>
    <m/>
    <m/>
    <m/>
    <m/>
    <m/>
    <m/>
    <m/>
    <m/>
    <m/>
    <m/>
    <m/>
    <m/>
    <m/>
    <m/>
    <m/>
    <m/>
    <m/>
    <m/>
    <m/>
    <m/>
    <m/>
    <m/>
    <m/>
    <m/>
    <m/>
    <m/>
    <m/>
    <m/>
    <m/>
    <m/>
    <m/>
    <m/>
    <m/>
    <m/>
    <m/>
    <m/>
    <m/>
    <m/>
    <m/>
    <m/>
    <m/>
    <m/>
    <m/>
    <m/>
    <m/>
    <m/>
    <m/>
    <m/>
    <m/>
    <m/>
  </r>
  <r>
    <n v="49"/>
    <x v="1"/>
    <s v="Travel_Rarely"/>
    <n v="527"/>
    <x v="1"/>
    <n v="8"/>
    <n v="2"/>
    <s v="Other"/>
    <n v="1"/>
    <n v="944"/>
    <n v="1"/>
    <x v="0"/>
    <n v="51"/>
    <n v="3"/>
    <x v="2"/>
    <x v="2"/>
    <n v="2"/>
    <s v="Married"/>
    <n v="7403"/>
    <n v="22477"/>
    <n v="4"/>
    <s v="Y"/>
    <x v="1"/>
    <n v="11"/>
    <n v="3"/>
    <n v="3"/>
    <n v="80"/>
    <n v="1"/>
    <n v="29"/>
    <n v="3"/>
    <n v="2"/>
    <n v="26"/>
    <n v="9"/>
    <n v="1"/>
    <n v="7"/>
    <n v="0"/>
    <n v="1"/>
    <n v="1"/>
    <n v="0"/>
    <n v="1"/>
    <x v="0"/>
    <n v="0.65"/>
    <x v="1"/>
    <n v="0.5"/>
    <x v="2"/>
    <x v="0"/>
    <x v="0"/>
    <m/>
    <m/>
    <m/>
    <m/>
    <m/>
    <m/>
    <m/>
    <m/>
    <m/>
    <m/>
    <m/>
    <m/>
    <m/>
    <m/>
    <m/>
    <m/>
    <m/>
    <m/>
    <m/>
    <m/>
    <m/>
    <m/>
    <m/>
    <m/>
    <m/>
    <m/>
    <m/>
    <m/>
    <m/>
    <m/>
    <m/>
    <m/>
    <m/>
    <m/>
    <m/>
    <m/>
    <m/>
    <m/>
    <m/>
    <m/>
    <m/>
    <m/>
    <m/>
    <m/>
    <m/>
    <m/>
    <m/>
    <m/>
    <m/>
    <m/>
    <m/>
    <m/>
    <m/>
  </r>
  <r>
    <n v="48"/>
    <x v="1"/>
    <s v="Travel_Rarely"/>
    <n v="1469"/>
    <x v="1"/>
    <n v="20"/>
    <n v="4"/>
    <s v="Medical"/>
    <n v="1"/>
    <n v="945"/>
    <n v="4"/>
    <x v="1"/>
    <n v="51"/>
    <n v="3"/>
    <x v="1"/>
    <x v="1"/>
    <n v="3"/>
    <s v="Married"/>
    <n v="2259"/>
    <n v="5543"/>
    <n v="4"/>
    <s v="Y"/>
    <x v="1"/>
    <n v="17"/>
    <n v="3"/>
    <n v="1"/>
    <n v="80"/>
    <n v="2"/>
    <n v="13"/>
    <n v="2"/>
    <n v="2"/>
    <n v="0"/>
    <n v="0"/>
    <n v="0"/>
    <n v="0"/>
    <n v="0"/>
    <n v="0"/>
    <n v="1"/>
    <n v="1"/>
    <n v="0"/>
    <x v="0"/>
    <n v="0.35"/>
    <x v="1"/>
    <n v="0.3"/>
    <x v="1"/>
    <x v="0"/>
    <x v="1"/>
    <m/>
    <m/>
    <m/>
    <m/>
    <m/>
    <m/>
    <m/>
    <m/>
    <m/>
    <m/>
    <m/>
    <m/>
    <m/>
    <m/>
    <m/>
    <m/>
    <m/>
    <m/>
    <m/>
    <m/>
    <m/>
    <m/>
    <m/>
    <m/>
    <m/>
    <m/>
    <m/>
    <m/>
    <m/>
    <m/>
    <m/>
    <m/>
    <m/>
    <m/>
    <m/>
    <m/>
    <m/>
    <m/>
    <m/>
    <m/>
    <m/>
    <m/>
    <m/>
    <m/>
    <m/>
    <m/>
    <m/>
    <m/>
    <m/>
    <m/>
    <m/>
    <m/>
    <m/>
  </r>
  <r>
    <n v="31"/>
    <x v="1"/>
    <s v="Non-Travel"/>
    <n v="1188"/>
    <x v="0"/>
    <n v="20"/>
    <n v="2"/>
    <s v="Marketing"/>
    <n v="1"/>
    <n v="947"/>
    <n v="4"/>
    <x v="0"/>
    <n v="45"/>
    <n v="3"/>
    <x v="0"/>
    <x v="0"/>
    <n v="3"/>
    <s v="Married"/>
    <n v="6932"/>
    <n v="24406"/>
    <n v="1"/>
    <s v="Y"/>
    <x v="1"/>
    <n v="13"/>
    <n v="3"/>
    <n v="4"/>
    <n v="80"/>
    <n v="1"/>
    <n v="9"/>
    <n v="2"/>
    <n v="2"/>
    <n v="9"/>
    <n v="8"/>
    <n v="0"/>
    <n v="0"/>
    <n v="0"/>
    <n v="0"/>
    <n v="1"/>
    <n v="0"/>
    <n v="0"/>
    <x v="0"/>
    <n v="0.2"/>
    <x v="2"/>
    <n v="0.3"/>
    <x v="1"/>
    <x v="0"/>
    <x v="0"/>
    <m/>
    <m/>
    <m/>
    <m/>
    <m/>
    <m/>
    <m/>
    <m/>
    <m/>
    <m/>
    <m/>
    <m/>
    <m/>
    <m/>
    <m/>
    <m/>
    <m/>
    <m/>
    <m/>
    <m/>
    <m/>
    <m/>
    <m/>
    <m/>
    <m/>
    <m/>
    <m/>
    <m/>
    <m/>
    <m/>
    <m/>
    <m/>
    <m/>
    <m/>
    <m/>
    <m/>
    <m/>
    <m/>
    <m/>
    <m/>
    <m/>
    <m/>
    <m/>
    <m/>
    <m/>
    <m/>
    <m/>
    <m/>
    <m/>
    <m/>
    <m/>
    <m/>
    <m/>
  </r>
  <r>
    <n v="36"/>
    <x v="1"/>
    <s v="Travel_Rarely"/>
    <n v="188"/>
    <x v="1"/>
    <n v="7"/>
    <n v="4"/>
    <s v="Other"/>
    <n v="1"/>
    <n v="949"/>
    <n v="2"/>
    <x v="1"/>
    <n v="65"/>
    <n v="3"/>
    <x v="1"/>
    <x v="1"/>
    <n v="4"/>
    <s v="Single"/>
    <n v="4678"/>
    <n v="23293"/>
    <n v="2"/>
    <s v="Y"/>
    <x v="1"/>
    <n v="18"/>
    <n v="3"/>
    <n v="3"/>
    <n v="80"/>
    <n v="0"/>
    <n v="8"/>
    <n v="6"/>
    <n v="3"/>
    <n v="6"/>
    <n v="2"/>
    <n v="0"/>
    <n v="1"/>
    <n v="0"/>
    <n v="0"/>
    <n v="0"/>
    <n v="1"/>
    <n v="1"/>
    <x v="0"/>
    <n v="0.35"/>
    <x v="0"/>
    <n v="0"/>
    <x v="1"/>
    <x v="0"/>
    <x v="0"/>
    <m/>
    <m/>
    <m/>
    <m/>
    <m/>
    <m/>
    <m/>
    <m/>
    <m/>
    <m/>
    <m/>
    <m/>
    <m/>
    <m/>
    <m/>
    <m/>
    <m/>
    <m/>
    <m/>
    <m/>
    <m/>
    <m/>
    <m/>
    <m/>
    <m/>
    <m/>
    <m/>
    <m/>
    <m/>
    <m/>
    <m/>
    <m/>
    <m/>
    <m/>
    <m/>
    <m/>
    <m/>
    <m/>
    <m/>
    <m/>
    <m/>
    <m/>
    <m/>
    <m/>
    <m/>
    <m/>
    <m/>
    <m/>
    <m/>
    <m/>
    <m/>
    <m/>
    <m/>
  </r>
  <r>
    <n v="38"/>
    <x v="1"/>
    <s v="Travel_Rarely"/>
    <n v="1333"/>
    <x v="1"/>
    <n v="1"/>
    <n v="3"/>
    <s v="Technical Degree"/>
    <n v="1"/>
    <n v="950"/>
    <n v="4"/>
    <x v="0"/>
    <n v="80"/>
    <n v="3"/>
    <x v="2"/>
    <x v="7"/>
    <n v="1"/>
    <s v="Married"/>
    <n v="13582"/>
    <n v="16292"/>
    <n v="1"/>
    <s v="Y"/>
    <x v="1"/>
    <n v="13"/>
    <n v="3"/>
    <n v="2"/>
    <n v="80"/>
    <n v="1"/>
    <n v="15"/>
    <n v="3"/>
    <n v="3"/>
    <n v="15"/>
    <n v="12"/>
    <n v="5"/>
    <n v="11"/>
    <n v="0"/>
    <n v="1"/>
    <n v="0"/>
    <n v="0"/>
    <n v="0"/>
    <x v="1"/>
    <n v="0.3"/>
    <x v="2"/>
    <n v="0.3"/>
    <x v="1"/>
    <x v="2"/>
    <x v="2"/>
    <m/>
    <m/>
    <m/>
    <m/>
    <m/>
    <m/>
    <m/>
    <m/>
    <m/>
    <m/>
    <m/>
    <m/>
    <m/>
    <m/>
    <m/>
    <m/>
    <m/>
    <m/>
    <m/>
    <m/>
    <m/>
    <m/>
    <m/>
    <m/>
    <m/>
    <m/>
    <m/>
    <m/>
    <m/>
    <m/>
    <m/>
    <m/>
    <m/>
    <m/>
    <m/>
    <m/>
    <m/>
    <m/>
    <m/>
    <m/>
    <m/>
    <m/>
    <m/>
    <m/>
    <m/>
    <m/>
    <m/>
    <m/>
    <m/>
    <m/>
    <m/>
    <m/>
    <m/>
  </r>
  <r>
    <n v="32"/>
    <x v="1"/>
    <s v="Non-Travel"/>
    <n v="1184"/>
    <x v="1"/>
    <n v="1"/>
    <n v="3"/>
    <s v="Life Sciences"/>
    <n v="1"/>
    <n v="951"/>
    <n v="3"/>
    <x v="0"/>
    <n v="70"/>
    <n v="2"/>
    <x v="1"/>
    <x v="2"/>
    <n v="2"/>
    <s v="Married"/>
    <n v="2332"/>
    <n v="3974"/>
    <n v="6"/>
    <s v="Y"/>
    <x v="1"/>
    <n v="20"/>
    <n v="4"/>
    <n v="3"/>
    <n v="80"/>
    <n v="0"/>
    <n v="5"/>
    <n v="3"/>
    <n v="3"/>
    <n v="3"/>
    <n v="0"/>
    <n v="0"/>
    <n v="2"/>
    <n v="0"/>
    <n v="1"/>
    <n v="0"/>
    <n v="1"/>
    <n v="0"/>
    <x v="0"/>
    <n v="0.4"/>
    <x v="0"/>
    <n v="0.2"/>
    <x v="1"/>
    <x v="0"/>
    <x v="1"/>
    <m/>
    <m/>
    <m/>
    <m/>
    <m/>
    <m/>
    <m/>
    <m/>
    <m/>
    <m/>
    <m/>
    <m/>
    <m/>
    <m/>
    <m/>
    <m/>
    <m/>
    <m/>
    <m/>
    <m/>
    <m/>
    <m/>
    <m/>
    <m/>
    <m/>
    <m/>
    <m/>
    <m/>
    <m/>
    <m/>
    <m/>
    <m/>
    <m/>
    <m/>
    <m/>
    <m/>
    <m/>
    <m/>
    <m/>
    <m/>
    <m/>
    <m/>
    <m/>
    <m/>
    <m/>
    <m/>
    <m/>
    <m/>
    <m/>
    <m/>
    <m/>
    <m/>
    <m/>
  </r>
  <r>
    <n v="25"/>
    <x v="0"/>
    <s v="Travel_Rarely"/>
    <n v="867"/>
    <x v="0"/>
    <n v="19"/>
    <n v="2"/>
    <s v="Marketing"/>
    <n v="1"/>
    <n v="952"/>
    <n v="3"/>
    <x v="1"/>
    <n v="36"/>
    <n v="2"/>
    <x v="1"/>
    <x v="6"/>
    <n v="2"/>
    <s v="Married"/>
    <n v="2413"/>
    <n v="18798"/>
    <n v="1"/>
    <s v="Y"/>
    <x v="0"/>
    <n v="18"/>
    <n v="3"/>
    <n v="3"/>
    <n v="80"/>
    <n v="3"/>
    <n v="1"/>
    <n v="2"/>
    <n v="3"/>
    <n v="1"/>
    <n v="0"/>
    <n v="0"/>
    <n v="0"/>
    <n v="1"/>
    <n v="1"/>
    <n v="0"/>
    <n v="1"/>
    <n v="0"/>
    <x v="0"/>
    <n v="0.55000000000000004"/>
    <x v="0"/>
    <n v="0.6"/>
    <x v="2"/>
    <x v="0"/>
    <x v="1"/>
    <m/>
    <m/>
    <m/>
    <m/>
    <m/>
    <m/>
    <m/>
    <m/>
    <m/>
    <m/>
    <m/>
    <m/>
    <m/>
    <m/>
    <m/>
    <m/>
    <m/>
    <m/>
    <m/>
    <m/>
    <m/>
    <m/>
    <m/>
    <m/>
    <m/>
    <m/>
    <m/>
    <m/>
    <m/>
    <m/>
    <m/>
    <m/>
    <m/>
    <m/>
    <m/>
    <m/>
    <m/>
    <m/>
    <m/>
    <m/>
    <m/>
    <m/>
    <m/>
    <m/>
    <m/>
    <m/>
    <m/>
    <m/>
    <m/>
    <m/>
    <m/>
    <m/>
    <m/>
  </r>
  <r>
    <n v="40"/>
    <x v="1"/>
    <s v="Travel_Rarely"/>
    <n v="658"/>
    <x v="0"/>
    <n v="10"/>
    <n v="4"/>
    <s v="Marketing"/>
    <n v="1"/>
    <n v="954"/>
    <n v="1"/>
    <x v="1"/>
    <n v="67"/>
    <n v="2"/>
    <x v="2"/>
    <x v="0"/>
    <n v="2"/>
    <s v="Divorced"/>
    <n v="9705"/>
    <n v="20652"/>
    <n v="2"/>
    <s v="Y"/>
    <x v="1"/>
    <n v="12"/>
    <n v="3"/>
    <n v="2"/>
    <n v="80"/>
    <n v="1"/>
    <n v="11"/>
    <n v="2"/>
    <n v="2"/>
    <n v="1"/>
    <n v="0"/>
    <n v="0"/>
    <n v="0"/>
    <n v="0"/>
    <n v="1"/>
    <n v="1"/>
    <n v="0"/>
    <n v="1"/>
    <x v="0"/>
    <n v="0.65"/>
    <x v="0"/>
    <n v="0.5"/>
    <x v="2"/>
    <x v="0"/>
    <x v="2"/>
    <m/>
    <m/>
    <m/>
    <m/>
    <m/>
    <m/>
    <m/>
    <m/>
    <m/>
    <m/>
    <m/>
    <m/>
    <m/>
    <m/>
    <m/>
    <m/>
    <m/>
    <m/>
    <m/>
    <m/>
    <m/>
    <m/>
    <m/>
    <m/>
    <m/>
    <m/>
    <m/>
    <m/>
    <m/>
    <m/>
    <m/>
    <m/>
    <m/>
    <m/>
    <m/>
    <m/>
    <m/>
    <m/>
    <m/>
    <m/>
    <m/>
    <m/>
    <m/>
    <m/>
    <m/>
    <m/>
    <m/>
    <m/>
    <m/>
    <m/>
    <m/>
    <m/>
    <m/>
  </r>
  <r>
    <n v="26"/>
    <x v="1"/>
    <s v="Travel_Frequently"/>
    <n v="1283"/>
    <x v="0"/>
    <n v="1"/>
    <n v="3"/>
    <s v="Medical"/>
    <n v="1"/>
    <n v="956"/>
    <n v="3"/>
    <x v="1"/>
    <n v="52"/>
    <n v="2"/>
    <x v="0"/>
    <x v="0"/>
    <n v="1"/>
    <s v="Single"/>
    <n v="4294"/>
    <n v="11148"/>
    <n v="1"/>
    <s v="Y"/>
    <x v="1"/>
    <n v="12"/>
    <n v="3"/>
    <n v="2"/>
    <n v="80"/>
    <n v="0"/>
    <n v="7"/>
    <n v="2"/>
    <n v="3"/>
    <n v="7"/>
    <n v="7"/>
    <n v="0"/>
    <n v="7"/>
    <n v="0"/>
    <n v="1"/>
    <n v="0"/>
    <n v="1"/>
    <n v="0"/>
    <x v="0"/>
    <n v="0.4"/>
    <x v="0"/>
    <n v="0.2"/>
    <x v="1"/>
    <x v="0"/>
    <x v="0"/>
    <m/>
    <m/>
    <m/>
    <m/>
    <m/>
    <m/>
    <m/>
    <m/>
    <m/>
    <m/>
    <m/>
    <m/>
    <m/>
    <m/>
    <m/>
    <m/>
    <m/>
    <m/>
    <m/>
    <m/>
    <m/>
    <m/>
    <m/>
    <m/>
    <m/>
    <m/>
    <m/>
    <m/>
    <m/>
    <m/>
    <m/>
    <m/>
    <m/>
    <m/>
    <m/>
    <m/>
    <m/>
    <m/>
    <m/>
    <m/>
    <m/>
    <m/>
    <m/>
    <m/>
    <m/>
    <m/>
    <m/>
    <m/>
    <m/>
    <m/>
    <m/>
    <m/>
    <m/>
  </r>
  <r>
    <n v="41"/>
    <x v="1"/>
    <s v="Travel_Rarely"/>
    <n v="263"/>
    <x v="1"/>
    <n v="6"/>
    <n v="3"/>
    <s v="Medical"/>
    <n v="1"/>
    <n v="957"/>
    <n v="4"/>
    <x v="1"/>
    <n v="59"/>
    <n v="3"/>
    <x v="1"/>
    <x v="2"/>
    <n v="1"/>
    <s v="Single"/>
    <n v="4721"/>
    <n v="3119"/>
    <n v="2"/>
    <s v="Y"/>
    <x v="0"/>
    <n v="13"/>
    <n v="3"/>
    <n v="3"/>
    <n v="80"/>
    <n v="0"/>
    <n v="20"/>
    <n v="3"/>
    <n v="3"/>
    <n v="18"/>
    <n v="13"/>
    <n v="2"/>
    <n v="17"/>
    <n v="1"/>
    <n v="1"/>
    <n v="0"/>
    <n v="1"/>
    <n v="0"/>
    <x v="0"/>
    <n v="0.55000000000000004"/>
    <x v="0"/>
    <n v="0.6"/>
    <x v="2"/>
    <x v="0"/>
    <x v="0"/>
    <m/>
    <m/>
    <m/>
    <m/>
    <m/>
    <m/>
    <m/>
    <m/>
    <m/>
    <m/>
    <m/>
    <m/>
    <m/>
    <m/>
    <m/>
    <m/>
    <m/>
    <m/>
    <m/>
    <m/>
    <m/>
    <m/>
    <m/>
    <m/>
    <m/>
    <m/>
    <m/>
    <m/>
    <m/>
    <m/>
    <m/>
    <m/>
    <m/>
    <m/>
    <m/>
    <m/>
    <m/>
    <m/>
    <m/>
    <m/>
    <m/>
    <m/>
    <m/>
    <m/>
    <m/>
    <m/>
    <m/>
    <m/>
    <m/>
    <m/>
    <m/>
    <m/>
    <m/>
  </r>
  <r>
    <n v="36"/>
    <x v="1"/>
    <s v="Travel_Rarely"/>
    <n v="938"/>
    <x v="1"/>
    <n v="2"/>
    <n v="4"/>
    <s v="Medical"/>
    <n v="1"/>
    <n v="958"/>
    <n v="3"/>
    <x v="1"/>
    <n v="79"/>
    <n v="3"/>
    <x v="1"/>
    <x v="2"/>
    <n v="3"/>
    <s v="Single"/>
    <n v="2519"/>
    <n v="12287"/>
    <n v="4"/>
    <s v="Y"/>
    <x v="1"/>
    <n v="21"/>
    <n v="4"/>
    <n v="3"/>
    <n v="80"/>
    <n v="0"/>
    <n v="16"/>
    <n v="6"/>
    <n v="3"/>
    <n v="11"/>
    <n v="8"/>
    <n v="3"/>
    <n v="9"/>
    <n v="0"/>
    <n v="0"/>
    <n v="0"/>
    <n v="1"/>
    <n v="0"/>
    <x v="0"/>
    <n v="0.15"/>
    <x v="2"/>
    <n v="0"/>
    <x v="1"/>
    <x v="1"/>
    <x v="1"/>
    <m/>
    <m/>
    <m/>
    <m/>
    <m/>
    <m/>
    <m/>
    <m/>
    <m/>
    <m/>
    <m/>
    <m/>
    <m/>
    <m/>
    <m/>
    <m/>
    <m/>
    <m/>
    <m/>
    <m/>
    <m/>
    <m/>
    <m/>
    <m/>
    <m/>
    <m/>
    <m/>
    <m/>
    <m/>
    <m/>
    <m/>
    <m/>
    <m/>
    <m/>
    <m/>
    <m/>
    <m/>
    <m/>
    <m/>
    <m/>
    <m/>
    <m/>
    <m/>
    <m/>
    <m/>
    <m/>
    <m/>
    <m/>
    <m/>
    <m/>
    <m/>
    <m/>
    <m/>
  </r>
  <r>
    <n v="19"/>
    <x v="0"/>
    <s v="Travel_Rarely"/>
    <n v="419"/>
    <x v="0"/>
    <n v="21"/>
    <n v="3"/>
    <s v="Other"/>
    <n v="1"/>
    <n v="959"/>
    <n v="4"/>
    <x v="1"/>
    <n v="37"/>
    <n v="2"/>
    <x v="1"/>
    <x v="6"/>
    <n v="2"/>
    <s v="Single"/>
    <n v="2121"/>
    <n v="9947"/>
    <n v="1"/>
    <s v="Y"/>
    <x v="0"/>
    <n v="13"/>
    <n v="3"/>
    <n v="2"/>
    <n v="80"/>
    <n v="0"/>
    <n v="1"/>
    <n v="3"/>
    <n v="4"/>
    <n v="1"/>
    <n v="0"/>
    <n v="0"/>
    <n v="0"/>
    <n v="1"/>
    <n v="1"/>
    <n v="0"/>
    <n v="1"/>
    <n v="0"/>
    <x v="0"/>
    <n v="0.55000000000000004"/>
    <x v="0"/>
    <n v="0.6"/>
    <x v="2"/>
    <x v="0"/>
    <x v="1"/>
    <m/>
    <m/>
    <m/>
    <m/>
    <m/>
    <m/>
    <m/>
    <m/>
    <m/>
    <m/>
    <m/>
    <m/>
    <m/>
    <m/>
    <m/>
    <m/>
    <m/>
    <m/>
    <m/>
    <m/>
    <m/>
    <m/>
    <m/>
    <m/>
    <m/>
    <m/>
    <m/>
    <m/>
    <m/>
    <m/>
    <m/>
    <m/>
    <m/>
    <m/>
    <m/>
    <m/>
    <m/>
    <m/>
    <m/>
    <m/>
    <m/>
    <m/>
    <m/>
    <m/>
    <m/>
    <m/>
    <m/>
    <m/>
    <m/>
    <m/>
    <m/>
    <m/>
    <m/>
  </r>
  <r>
    <n v="20"/>
    <x v="0"/>
    <s v="Travel_Rarely"/>
    <n v="129"/>
    <x v="1"/>
    <n v="4"/>
    <n v="3"/>
    <s v="Technical Degree"/>
    <n v="1"/>
    <n v="960"/>
    <n v="1"/>
    <x v="1"/>
    <n v="84"/>
    <n v="3"/>
    <x v="1"/>
    <x v="2"/>
    <n v="1"/>
    <s v="Single"/>
    <n v="2973"/>
    <n v="13008"/>
    <n v="1"/>
    <s v="Y"/>
    <x v="1"/>
    <n v="19"/>
    <n v="3"/>
    <n v="2"/>
    <n v="80"/>
    <n v="0"/>
    <n v="1"/>
    <n v="2"/>
    <n v="3"/>
    <n v="1"/>
    <n v="0"/>
    <n v="0"/>
    <n v="0"/>
    <n v="0"/>
    <n v="1"/>
    <n v="0"/>
    <n v="1"/>
    <n v="1"/>
    <x v="0"/>
    <n v="0.6"/>
    <x v="0"/>
    <n v="0.2"/>
    <x v="1"/>
    <x v="0"/>
    <x v="1"/>
    <m/>
    <m/>
    <m/>
    <m/>
    <m/>
    <m/>
    <m/>
    <m/>
    <m/>
    <m/>
    <m/>
    <m/>
    <m/>
    <m/>
    <m/>
    <m/>
    <m/>
    <m/>
    <m/>
    <m/>
    <m/>
    <m/>
    <m/>
    <m/>
    <m/>
    <m/>
    <m/>
    <m/>
    <m/>
    <m/>
    <m/>
    <m/>
    <m/>
    <m/>
    <m/>
    <m/>
    <m/>
    <m/>
    <m/>
    <m/>
    <m/>
    <m/>
    <m/>
    <m/>
    <m/>
    <m/>
    <m/>
    <m/>
    <m/>
    <m/>
    <m/>
    <m/>
    <m/>
  </r>
  <r>
    <n v="31"/>
    <x v="1"/>
    <s v="Travel_Rarely"/>
    <n v="616"/>
    <x v="1"/>
    <n v="12"/>
    <n v="3"/>
    <s v="Medical"/>
    <n v="1"/>
    <n v="961"/>
    <n v="4"/>
    <x v="0"/>
    <n v="41"/>
    <n v="3"/>
    <x v="0"/>
    <x v="4"/>
    <n v="4"/>
    <s v="Married"/>
    <n v="5855"/>
    <n v="17369"/>
    <n v="0"/>
    <s v="Y"/>
    <x v="0"/>
    <n v="11"/>
    <n v="3"/>
    <n v="3"/>
    <n v="80"/>
    <n v="2"/>
    <n v="10"/>
    <n v="2"/>
    <n v="1"/>
    <n v="9"/>
    <n v="7"/>
    <n v="8"/>
    <n v="5"/>
    <n v="1"/>
    <n v="0"/>
    <n v="1"/>
    <n v="1"/>
    <n v="0"/>
    <x v="1"/>
    <n v="0.55000000000000004"/>
    <x v="0"/>
    <n v="0.8"/>
    <x v="0"/>
    <x v="2"/>
    <x v="0"/>
    <m/>
    <m/>
    <m/>
    <m/>
    <m/>
    <m/>
    <m/>
    <m/>
    <m/>
    <m/>
    <m/>
    <m/>
    <m/>
    <m/>
    <m/>
    <m/>
    <m/>
    <m/>
    <m/>
    <m/>
    <m/>
    <m/>
    <m/>
    <m/>
    <m/>
    <m/>
    <m/>
    <m/>
    <m/>
    <m/>
    <m/>
    <m/>
    <m/>
    <m/>
    <m/>
    <m/>
    <m/>
    <m/>
    <m/>
    <m/>
    <m/>
    <m/>
    <m/>
    <m/>
    <m/>
    <m/>
    <m/>
    <m/>
    <m/>
    <m/>
    <m/>
    <m/>
    <m/>
  </r>
  <r>
    <n v="40"/>
    <x v="1"/>
    <s v="Travel_Frequently"/>
    <n v="1469"/>
    <x v="1"/>
    <n v="9"/>
    <n v="4"/>
    <s v="Medical"/>
    <n v="1"/>
    <n v="964"/>
    <n v="4"/>
    <x v="1"/>
    <n v="35"/>
    <n v="3"/>
    <x v="1"/>
    <x v="1"/>
    <n v="2"/>
    <s v="Divorced"/>
    <n v="3617"/>
    <n v="25063"/>
    <n v="8"/>
    <s v="Y"/>
    <x v="0"/>
    <n v="14"/>
    <n v="3"/>
    <n v="4"/>
    <n v="80"/>
    <n v="1"/>
    <n v="3"/>
    <n v="2"/>
    <n v="3"/>
    <n v="1"/>
    <n v="1"/>
    <n v="0"/>
    <n v="0"/>
    <n v="1"/>
    <n v="1"/>
    <n v="0"/>
    <n v="1"/>
    <n v="0"/>
    <x v="0"/>
    <n v="0.55000000000000004"/>
    <x v="0"/>
    <n v="0.6"/>
    <x v="2"/>
    <x v="0"/>
    <x v="1"/>
    <m/>
    <m/>
    <m/>
    <m/>
    <m/>
    <m/>
    <m/>
    <m/>
    <m/>
    <m/>
    <m/>
    <m/>
    <m/>
    <m/>
    <m/>
    <m/>
    <m/>
    <m/>
    <m/>
    <m/>
    <m/>
    <m/>
    <m/>
    <m/>
    <m/>
    <m/>
    <m/>
    <m/>
    <m/>
    <m/>
    <m/>
    <m/>
    <m/>
    <m/>
    <m/>
    <m/>
    <m/>
    <m/>
    <m/>
    <m/>
    <m/>
    <m/>
    <m/>
    <m/>
    <m/>
    <m/>
    <m/>
    <m/>
    <m/>
    <m/>
    <m/>
    <m/>
    <m/>
  </r>
  <r>
    <n v="32"/>
    <x v="1"/>
    <s v="Travel_Rarely"/>
    <n v="498"/>
    <x v="1"/>
    <n v="3"/>
    <n v="4"/>
    <s v="Medical"/>
    <n v="1"/>
    <n v="966"/>
    <n v="3"/>
    <x v="0"/>
    <n v="93"/>
    <n v="3"/>
    <x v="0"/>
    <x v="3"/>
    <n v="1"/>
    <s v="Married"/>
    <n v="6725"/>
    <n v="13554"/>
    <n v="1"/>
    <s v="Y"/>
    <x v="1"/>
    <n v="12"/>
    <n v="3"/>
    <n v="3"/>
    <n v="80"/>
    <n v="1"/>
    <n v="8"/>
    <n v="2"/>
    <n v="4"/>
    <n v="8"/>
    <n v="7"/>
    <n v="6"/>
    <n v="3"/>
    <n v="0"/>
    <n v="1"/>
    <n v="0"/>
    <n v="0"/>
    <n v="0"/>
    <x v="1"/>
    <n v="0.3"/>
    <x v="2"/>
    <n v="0.3"/>
    <x v="1"/>
    <x v="2"/>
    <x v="0"/>
    <m/>
    <m/>
    <m/>
    <m/>
    <m/>
    <m/>
    <m/>
    <m/>
    <m/>
    <m/>
    <m/>
    <m/>
    <m/>
    <m/>
    <m/>
    <m/>
    <m/>
    <m/>
    <m/>
    <m/>
    <m/>
    <m/>
    <m/>
    <m/>
    <m/>
    <m/>
    <m/>
    <m/>
    <m/>
    <m/>
    <m/>
    <m/>
    <m/>
    <m/>
    <m/>
    <m/>
    <m/>
    <m/>
    <m/>
    <m/>
    <m/>
    <m/>
    <m/>
    <m/>
    <m/>
    <m/>
    <m/>
    <m/>
    <m/>
    <m/>
    <m/>
    <m/>
    <m/>
  </r>
  <r>
    <n v="36"/>
    <x v="0"/>
    <s v="Travel_Rarely"/>
    <n v="530"/>
    <x v="0"/>
    <n v="3"/>
    <n v="1"/>
    <s v="Life Sciences"/>
    <n v="1"/>
    <n v="967"/>
    <n v="3"/>
    <x v="1"/>
    <n v="51"/>
    <n v="2"/>
    <x v="2"/>
    <x v="0"/>
    <n v="4"/>
    <s v="Married"/>
    <n v="10325"/>
    <n v="5518"/>
    <n v="1"/>
    <s v="Y"/>
    <x v="0"/>
    <n v="11"/>
    <n v="3"/>
    <n v="1"/>
    <n v="80"/>
    <n v="1"/>
    <n v="16"/>
    <n v="6"/>
    <n v="3"/>
    <n v="16"/>
    <n v="7"/>
    <n v="3"/>
    <n v="7"/>
    <n v="1"/>
    <n v="0"/>
    <n v="0"/>
    <n v="0"/>
    <n v="0"/>
    <x v="0"/>
    <n v="0.15"/>
    <x v="2"/>
    <n v="0.4"/>
    <x v="2"/>
    <x v="1"/>
    <x v="2"/>
    <m/>
    <m/>
    <m/>
    <m/>
    <m/>
    <m/>
    <m/>
    <m/>
    <m/>
    <m/>
    <m/>
    <m/>
    <m/>
    <m/>
    <m/>
    <m/>
    <m/>
    <m/>
    <m/>
    <m/>
    <m/>
    <m/>
    <m/>
    <m/>
    <m/>
    <m/>
    <m/>
    <m/>
    <m/>
    <m/>
    <m/>
    <m/>
    <m/>
    <m/>
    <m/>
    <m/>
    <m/>
    <m/>
    <m/>
    <m/>
    <m/>
    <m/>
    <m/>
    <m/>
    <m/>
    <m/>
    <m/>
    <m/>
    <m/>
    <m/>
    <m/>
    <m/>
    <m/>
  </r>
  <r>
    <n v="33"/>
    <x v="1"/>
    <s v="Travel_Rarely"/>
    <n v="1069"/>
    <x v="1"/>
    <n v="1"/>
    <n v="3"/>
    <s v="Life Sciences"/>
    <n v="1"/>
    <n v="969"/>
    <n v="2"/>
    <x v="0"/>
    <n v="42"/>
    <n v="2"/>
    <x v="0"/>
    <x v="4"/>
    <n v="4"/>
    <s v="Single"/>
    <n v="6949"/>
    <n v="12291"/>
    <n v="0"/>
    <s v="Y"/>
    <x v="1"/>
    <n v="14"/>
    <n v="3"/>
    <n v="1"/>
    <n v="80"/>
    <n v="0"/>
    <n v="6"/>
    <n v="3"/>
    <n v="3"/>
    <n v="5"/>
    <n v="0"/>
    <n v="1"/>
    <n v="4"/>
    <n v="0"/>
    <n v="0"/>
    <n v="0"/>
    <n v="0"/>
    <n v="1"/>
    <x v="0"/>
    <n v="0.2"/>
    <x v="2"/>
    <n v="0"/>
    <x v="1"/>
    <x v="0"/>
    <x v="0"/>
    <m/>
    <m/>
    <m/>
    <m/>
    <m/>
    <m/>
    <m/>
    <m/>
    <m/>
    <m/>
    <m/>
    <m/>
    <m/>
    <m/>
    <m/>
    <m/>
    <m/>
    <m/>
    <m/>
    <m/>
    <m/>
    <m/>
    <m/>
    <m/>
    <m/>
    <m/>
    <m/>
    <m/>
    <m/>
    <m/>
    <m/>
    <m/>
    <m/>
    <m/>
    <m/>
    <m/>
    <m/>
    <m/>
    <m/>
    <m/>
    <m/>
    <m/>
    <m/>
    <m/>
    <m/>
    <m/>
    <m/>
    <m/>
    <m/>
    <m/>
    <m/>
    <m/>
    <m/>
  </r>
  <r>
    <n v="37"/>
    <x v="0"/>
    <s v="Travel_Rarely"/>
    <n v="625"/>
    <x v="0"/>
    <n v="1"/>
    <n v="4"/>
    <s v="Life Sciences"/>
    <n v="1"/>
    <n v="970"/>
    <n v="1"/>
    <x v="1"/>
    <n v="46"/>
    <n v="2"/>
    <x v="2"/>
    <x v="0"/>
    <n v="3"/>
    <s v="Married"/>
    <n v="10609"/>
    <n v="14922"/>
    <n v="5"/>
    <s v="Y"/>
    <x v="1"/>
    <n v="11"/>
    <n v="3"/>
    <n v="3"/>
    <n v="80"/>
    <n v="0"/>
    <n v="17"/>
    <n v="2"/>
    <n v="1"/>
    <n v="14"/>
    <n v="1"/>
    <n v="11"/>
    <n v="7"/>
    <n v="0"/>
    <n v="0"/>
    <n v="1"/>
    <n v="0"/>
    <n v="1"/>
    <x v="1"/>
    <n v="0.45"/>
    <x v="0"/>
    <n v="0.4"/>
    <x v="2"/>
    <x v="2"/>
    <x v="2"/>
    <m/>
    <m/>
    <m/>
    <m/>
    <m/>
    <m/>
    <m/>
    <m/>
    <m/>
    <m/>
    <m/>
    <m/>
    <m/>
    <m/>
    <m/>
    <m/>
    <m/>
    <m/>
    <m/>
    <m/>
    <m/>
    <m/>
    <m/>
    <m/>
    <m/>
    <m/>
    <m/>
    <m/>
    <m/>
    <m/>
    <m/>
    <m/>
    <m/>
    <m/>
    <m/>
    <m/>
    <m/>
    <m/>
    <m/>
    <m/>
    <m/>
    <m/>
    <m/>
    <m/>
    <m/>
    <m/>
    <m/>
    <m/>
    <m/>
    <m/>
    <m/>
    <m/>
    <m/>
  </r>
  <r>
    <n v="45"/>
    <x v="1"/>
    <s v="Non-Travel"/>
    <n v="805"/>
    <x v="1"/>
    <n v="4"/>
    <n v="2"/>
    <s v="Life Sciences"/>
    <n v="1"/>
    <n v="972"/>
    <n v="3"/>
    <x v="1"/>
    <n v="57"/>
    <n v="3"/>
    <x v="0"/>
    <x v="2"/>
    <n v="2"/>
    <s v="Married"/>
    <n v="4447"/>
    <n v="23163"/>
    <n v="1"/>
    <s v="Y"/>
    <x v="1"/>
    <n v="12"/>
    <n v="3"/>
    <n v="2"/>
    <n v="80"/>
    <n v="0"/>
    <n v="9"/>
    <n v="5"/>
    <n v="2"/>
    <n v="9"/>
    <n v="7"/>
    <n v="0"/>
    <n v="8"/>
    <n v="0"/>
    <n v="1"/>
    <n v="1"/>
    <n v="1"/>
    <n v="0"/>
    <x v="0"/>
    <n v="0.6"/>
    <x v="1"/>
    <n v="0.5"/>
    <x v="2"/>
    <x v="0"/>
    <x v="0"/>
    <m/>
    <m/>
    <m/>
    <m/>
    <m/>
    <m/>
    <m/>
    <m/>
    <m/>
    <m/>
    <m/>
    <m/>
    <m/>
    <m/>
    <m/>
    <m/>
    <m/>
    <m/>
    <m/>
    <m/>
    <m/>
    <m/>
    <m/>
    <m/>
    <m/>
    <m/>
    <m/>
    <m/>
    <m/>
    <m/>
    <m/>
    <m/>
    <m/>
    <m/>
    <m/>
    <m/>
    <m/>
    <m/>
    <m/>
    <m/>
    <m/>
    <m/>
    <m/>
    <m/>
    <m/>
    <m/>
    <m/>
    <m/>
    <m/>
    <m/>
    <m/>
    <m/>
    <m/>
  </r>
  <r>
    <n v="29"/>
    <x v="1"/>
    <s v="Travel_Frequently"/>
    <n v="1404"/>
    <x v="0"/>
    <n v="20"/>
    <n v="3"/>
    <s v="Technical Degree"/>
    <n v="1"/>
    <n v="974"/>
    <n v="3"/>
    <x v="0"/>
    <n v="84"/>
    <n v="3"/>
    <x v="1"/>
    <x v="6"/>
    <n v="4"/>
    <s v="Married"/>
    <n v="2157"/>
    <n v="18203"/>
    <n v="1"/>
    <s v="Y"/>
    <x v="1"/>
    <n v="15"/>
    <n v="3"/>
    <n v="2"/>
    <n v="80"/>
    <n v="1"/>
    <n v="3"/>
    <n v="5"/>
    <n v="3"/>
    <n v="3"/>
    <n v="1"/>
    <n v="0"/>
    <n v="2"/>
    <n v="0"/>
    <n v="0"/>
    <n v="0"/>
    <n v="1"/>
    <n v="0"/>
    <x v="0"/>
    <n v="0.15"/>
    <x v="2"/>
    <n v="0"/>
    <x v="1"/>
    <x v="0"/>
    <x v="1"/>
    <m/>
    <m/>
    <m/>
    <m/>
    <m/>
    <m/>
    <m/>
    <m/>
    <m/>
    <m/>
    <m/>
    <m/>
    <m/>
    <m/>
    <m/>
    <m/>
    <m/>
    <m/>
    <m/>
    <m/>
    <m/>
    <m/>
    <m/>
    <m/>
    <m/>
    <m/>
    <m/>
    <m/>
    <m/>
    <m/>
    <m/>
    <m/>
    <m/>
    <m/>
    <m/>
    <m/>
    <m/>
    <m/>
    <m/>
    <m/>
    <m/>
    <m/>
    <m/>
    <m/>
    <m/>
    <m/>
    <m/>
    <m/>
    <m/>
    <m/>
    <m/>
    <m/>
    <m/>
  </r>
  <r>
    <n v="35"/>
    <x v="1"/>
    <s v="Travel_Rarely"/>
    <n v="1219"/>
    <x v="0"/>
    <n v="18"/>
    <n v="3"/>
    <s v="Medical"/>
    <n v="1"/>
    <n v="975"/>
    <n v="3"/>
    <x v="0"/>
    <n v="86"/>
    <n v="3"/>
    <x v="0"/>
    <x v="0"/>
    <n v="3"/>
    <s v="Married"/>
    <n v="4601"/>
    <n v="6179"/>
    <n v="1"/>
    <s v="Y"/>
    <x v="1"/>
    <n v="16"/>
    <n v="3"/>
    <n v="2"/>
    <n v="80"/>
    <n v="0"/>
    <n v="5"/>
    <n v="3"/>
    <n v="3"/>
    <n v="5"/>
    <n v="2"/>
    <n v="1"/>
    <n v="0"/>
    <n v="0"/>
    <n v="0"/>
    <n v="0"/>
    <n v="1"/>
    <n v="0"/>
    <x v="0"/>
    <n v="0.15"/>
    <x v="2"/>
    <n v="0"/>
    <x v="1"/>
    <x v="0"/>
    <x v="0"/>
    <m/>
    <m/>
    <m/>
    <m/>
    <m/>
    <m/>
    <m/>
    <m/>
    <m/>
    <m/>
    <m/>
    <m/>
    <m/>
    <m/>
    <m/>
    <m/>
    <m/>
    <m/>
    <m/>
    <m/>
    <m/>
    <m/>
    <m/>
    <m/>
    <m/>
    <m/>
    <m/>
    <m/>
    <m/>
    <m/>
    <m/>
    <m/>
    <m/>
    <m/>
    <m/>
    <m/>
    <m/>
    <m/>
    <m/>
    <m/>
    <m/>
    <m/>
    <m/>
    <m/>
    <m/>
    <m/>
    <m/>
    <m/>
    <m/>
    <m/>
    <m/>
    <m/>
    <m/>
  </r>
  <r>
    <n v="52"/>
    <x v="1"/>
    <s v="Travel_Rarely"/>
    <n v="1053"/>
    <x v="1"/>
    <n v="1"/>
    <n v="2"/>
    <s v="Life Sciences"/>
    <n v="1"/>
    <n v="976"/>
    <n v="4"/>
    <x v="1"/>
    <n v="70"/>
    <n v="3"/>
    <x v="3"/>
    <x v="5"/>
    <n v="4"/>
    <s v="Married"/>
    <n v="17099"/>
    <n v="13829"/>
    <n v="2"/>
    <s v="Y"/>
    <x v="1"/>
    <n v="15"/>
    <n v="3"/>
    <n v="2"/>
    <n v="80"/>
    <n v="1"/>
    <n v="26"/>
    <n v="2"/>
    <n v="2"/>
    <n v="9"/>
    <n v="8"/>
    <n v="7"/>
    <n v="8"/>
    <n v="0"/>
    <n v="0"/>
    <n v="1"/>
    <n v="0"/>
    <n v="0"/>
    <x v="1"/>
    <n v="0.25"/>
    <x v="1"/>
    <n v="0.4"/>
    <x v="2"/>
    <x v="2"/>
    <x v="2"/>
    <m/>
    <m/>
    <m/>
    <m/>
    <m/>
    <m/>
    <m/>
    <m/>
    <m/>
    <m/>
    <m/>
    <m/>
    <m/>
    <m/>
    <m/>
    <m/>
    <m/>
    <m/>
    <m/>
    <m/>
    <m/>
    <m/>
    <m/>
    <m/>
    <m/>
    <m/>
    <m/>
    <m/>
    <m/>
    <m/>
    <m/>
    <m/>
    <m/>
    <m/>
    <m/>
    <m/>
    <m/>
    <m/>
    <m/>
    <m/>
    <m/>
    <m/>
    <m/>
    <m/>
    <m/>
    <m/>
    <m/>
    <m/>
    <m/>
    <m/>
    <m/>
    <m/>
    <m/>
  </r>
  <r>
    <n v="58"/>
    <x v="0"/>
    <s v="Travel_Rarely"/>
    <n v="289"/>
    <x v="1"/>
    <n v="2"/>
    <n v="3"/>
    <s v="Technical Degree"/>
    <n v="1"/>
    <n v="977"/>
    <n v="4"/>
    <x v="1"/>
    <n v="51"/>
    <n v="3"/>
    <x v="1"/>
    <x v="1"/>
    <n v="3"/>
    <s v="Single"/>
    <n v="2479"/>
    <n v="26227"/>
    <n v="4"/>
    <s v="Y"/>
    <x v="1"/>
    <n v="24"/>
    <n v="4"/>
    <n v="1"/>
    <n v="80"/>
    <n v="0"/>
    <n v="7"/>
    <n v="4"/>
    <n v="3"/>
    <n v="1"/>
    <n v="0"/>
    <n v="0"/>
    <n v="0"/>
    <n v="0"/>
    <n v="0"/>
    <n v="0"/>
    <n v="1"/>
    <n v="0"/>
    <x v="0"/>
    <n v="0.15"/>
    <x v="1"/>
    <n v="0"/>
    <x v="1"/>
    <x v="0"/>
    <x v="1"/>
    <m/>
    <m/>
    <m/>
    <m/>
    <m/>
    <m/>
    <m/>
    <m/>
    <m/>
    <m/>
    <m/>
    <m/>
    <m/>
    <m/>
    <m/>
    <m/>
    <m/>
    <m/>
    <m/>
    <m/>
    <m/>
    <m/>
    <m/>
    <m/>
    <m/>
    <m/>
    <m/>
    <m/>
    <m/>
    <m/>
    <m/>
    <m/>
    <m/>
    <m/>
    <m/>
    <m/>
    <m/>
    <m/>
    <m/>
    <m/>
    <m/>
    <m/>
    <m/>
    <m/>
    <m/>
    <m/>
    <m/>
    <m/>
    <m/>
    <m/>
    <m/>
    <m/>
    <m/>
  </r>
  <r>
    <n v="53"/>
    <x v="1"/>
    <s v="Travel_Rarely"/>
    <n v="1376"/>
    <x v="0"/>
    <n v="2"/>
    <n v="2"/>
    <s v="Medical"/>
    <n v="1"/>
    <n v="981"/>
    <n v="3"/>
    <x v="1"/>
    <n v="45"/>
    <n v="3"/>
    <x v="3"/>
    <x v="5"/>
    <n v="3"/>
    <s v="Divorced"/>
    <n v="14852"/>
    <n v="13938"/>
    <n v="6"/>
    <s v="Y"/>
    <x v="1"/>
    <n v="13"/>
    <n v="3"/>
    <n v="3"/>
    <n v="80"/>
    <n v="1"/>
    <n v="22"/>
    <n v="3"/>
    <n v="4"/>
    <n v="17"/>
    <n v="13"/>
    <n v="15"/>
    <n v="2"/>
    <n v="0"/>
    <n v="0"/>
    <n v="0"/>
    <n v="0"/>
    <n v="0"/>
    <x v="1"/>
    <n v="0.05"/>
    <x v="1"/>
    <n v="0.1"/>
    <x v="1"/>
    <x v="2"/>
    <x v="2"/>
    <m/>
    <m/>
    <m/>
    <m/>
    <m/>
    <m/>
    <m/>
    <m/>
    <m/>
    <m/>
    <m/>
    <m/>
    <m/>
    <m/>
    <m/>
    <m/>
    <m/>
    <m/>
    <m/>
    <m/>
    <m/>
    <m/>
    <m/>
    <m/>
    <m/>
    <m/>
    <m/>
    <m/>
    <m/>
    <m/>
    <m/>
    <m/>
    <m/>
    <m/>
    <m/>
    <m/>
    <m/>
    <m/>
    <m/>
    <m/>
    <m/>
    <m/>
    <m/>
    <m/>
    <m/>
    <m/>
    <m/>
    <m/>
    <m/>
    <m/>
    <m/>
    <m/>
    <m/>
  </r>
  <r>
    <n v="30"/>
    <x v="1"/>
    <s v="Travel_Rarely"/>
    <n v="231"/>
    <x v="0"/>
    <n v="8"/>
    <n v="2"/>
    <s v="Other"/>
    <n v="1"/>
    <n v="982"/>
    <n v="3"/>
    <x v="1"/>
    <n v="62"/>
    <n v="3"/>
    <x v="2"/>
    <x v="0"/>
    <n v="3"/>
    <s v="Divorced"/>
    <n v="7264"/>
    <n v="9977"/>
    <n v="5"/>
    <s v="Y"/>
    <x v="1"/>
    <n v="11"/>
    <n v="3"/>
    <n v="1"/>
    <n v="80"/>
    <n v="1"/>
    <n v="10"/>
    <n v="2"/>
    <n v="4"/>
    <n v="8"/>
    <n v="4"/>
    <n v="7"/>
    <n v="7"/>
    <n v="0"/>
    <n v="0"/>
    <n v="0"/>
    <n v="0"/>
    <n v="0"/>
    <x v="1"/>
    <n v="0.05"/>
    <x v="2"/>
    <n v="0.1"/>
    <x v="1"/>
    <x v="2"/>
    <x v="0"/>
    <m/>
    <m/>
    <m/>
    <m/>
    <m/>
    <m/>
    <m/>
    <m/>
    <m/>
    <m/>
    <m/>
    <m/>
    <m/>
    <m/>
    <m/>
    <m/>
    <m/>
    <m/>
    <m/>
    <m/>
    <m/>
    <m/>
    <m/>
    <m/>
    <m/>
    <m/>
    <m/>
    <m/>
    <m/>
    <m/>
    <m/>
    <m/>
    <m/>
    <m/>
    <m/>
    <m/>
    <m/>
    <m/>
    <m/>
    <m/>
    <m/>
    <m/>
    <m/>
    <m/>
    <m/>
    <m/>
    <m/>
    <m/>
    <m/>
    <m/>
    <m/>
    <m/>
    <m/>
  </r>
  <r>
    <n v="38"/>
    <x v="1"/>
    <s v="Non-Travel"/>
    <n v="152"/>
    <x v="0"/>
    <n v="10"/>
    <n v="3"/>
    <s v="Technical Degree"/>
    <n v="1"/>
    <n v="983"/>
    <n v="3"/>
    <x v="0"/>
    <n v="85"/>
    <n v="3"/>
    <x v="0"/>
    <x v="0"/>
    <n v="4"/>
    <s v="Single"/>
    <n v="5666"/>
    <n v="19899"/>
    <n v="1"/>
    <s v="Y"/>
    <x v="0"/>
    <n v="13"/>
    <n v="3"/>
    <n v="2"/>
    <n v="80"/>
    <n v="0"/>
    <n v="6"/>
    <n v="1"/>
    <n v="3"/>
    <n v="5"/>
    <n v="3"/>
    <n v="1"/>
    <n v="3"/>
    <n v="1"/>
    <n v="0"/>
    <n v="0"/>
    <n v="1"/>
    <n v="0"/>
    <x v="0"/>
    <n v="0.3"/>
    <x v="2"/>
    <n v="0.4"/>
    <x v="2"/>
    <x v="0"/>
    <x v="0"/>
    <m/>
    <m/>
    <m/>
    <m/>
    <m/>
    <m/>
    <m/>
    <m/>
    <m/>
    <m/>
    <m/>
    <m/>
    <m/>
    <m/>
    <m/>
    <m/>
    <m/>
    <m/>
    <m/>
    <m/>
    <m/>
    <m/>
    <m/>
    <m/>
    <m/>
    <m/>
    <m/>
    <m/>
    <m/>
    <m/>
    <m/>
    <m/>
    <m/>
    <m/>
    <m/>
    <m/>
    <m/>
    <m/>
    <m/>
    <m/>
    <m/>
    <m/>
    <m/>
    <m/>
    <m/>
    <m/>
    <m/>
    <m/>
    <m/>
    <m/>
    <m/>
    <m/>
    <m/>
  </r>
  <r>
    <n v="35"/>
    <x v="1"/>
    <s v="Travel_Rarely"/>
    <n v="882"/>
    <x v="0"/>
    <n v="3"/>
    <n v="4"/>
    <s v="Life Sciences"/>
    <n v="1"/>
    <n v="984"/>
    <n v="4"/>
    <x v="1"/>
    <n v="92"/>
    <n v="3"/>
    <x v="2"/>
    <x v="0"/>
    <n v="4"/>
    <s v="Divorced"/>
    <n v="7823"/>
    <n v="6812"/>
    <n v="6"/>
    <s v="Y"/>
    <x v="1"/>
    <n v="13"/>
    <n v="3"/>
    <n v="2"/>
    <n v="80"/>
    <n v="1"/>
    <n v="12"/>
    <n v="2"/>
    <n v="3"/>
    <n v="10"/>
    <n v="9"/>
    <n v="0"/>
    <n v="8"/>
    <n v="0"/>
    <n v="0"/>
    <n v="0"/>
    <n v="0"/>
    <n v="0"/>
    <x v="0"/>
    <n v="0"/>
    <x v="2"/>
    <n v="0"/>
    <x v="1"/>
    <x v="0"/>
    <x v="0"/>
    <m/>
    <m/>
    <m/>
    <m/>
    <m/>
    <m/>
    <m/>
    <m/>
    <m/>
    <m/>
    <m/>
    <m/>
    <m/>
    <m/>
    <m/>
    <m/>
    <m/>
    <m/>
    <m/>
    <m/>
    <m/>
    <m/>
    <m/>
    <m/>
    <m/>
    <m/>
    <m/>
    <m/>
    <m/>
    <m/>
    <m/>
    <m/>
    <m/>
    <m/>
    <m/>
    <m/>
    <m/>
    <m/>
    <m/>
    <m/>
    <m/>
    <m/>
    <m/>
    <m/>
    <m/>
    <m/>
    <m/>
    <m/>
    <m/>
    <m/>
    <m/>
    <m/>
    <m/>
  </r>
  <r>
    <n v="39"/>
    <x v="1"/>
    <s v="Travel_Rarely"/>
    <n v="903"/>
    <x v="0"/>
    <n v="2"/>
    <n v="5"/>
    <s v="Life Sciences"/>
    <n v="1"/>
    <n v="985"/>
    <n v="1"/>
    <x v="1"/>
    <n v="41"/>
    <n v="4"/>
    <x v="2"/>
    <x v="0"/>
    <n v="3"/>
    <s v="Single"/>
    <n v="7880"/>
    <n v="2560"/>
    <n v="0"/>
    <s v="Y"/>
    <x v="1"/>
    <n v="18"/>
    <n v="3"/>
    <n v="4"/>
    <n v="80"/>
    <n v="0"/>
    <n v="9"/>
    <n v="3"/>
    <n v="3"/>
    <n v="8"/>
    <n v="7"/>
    <n v="0"/>
    <n v="7"/>
    <n v="0"/>
    <n v="0"/>
    <n v="0"/>
    <n v="0"/>
    <n v="1"/>
    <x v="0"/>
    <n v="0.2"/>
    <x v="2"/>
    <n v="0"/>
    <x v="1"/>
    <x v="0"/>
    <x v="0"/>
    <m/>
    <m/>
    <m/>
    <m/>
    <m/>
    <m/>
    <m/>
    <m/>
    <m/>
    <m/>
    <m/>
    <m/>
    <m/>
    <m/>
    <m/>
    <m/>
    <m/>
    <m/>
    <m/>
    <m/>
    <m/>
    <m/>
    <m/>
    <m/>
    <m/>
    <m/>
    <m/>
    <m/>
    <m/>
    <m/>
    <m/>
    <m/>
    <m/>
    <m/>
    <m/>
    <m/>
    <m/>
    <m/>
    <m/>
    <m/>
    <m/>
    <m/>
    <m/>
    <m/>
    <m/>
    <m/>
    <m/>
    <m/>
    <m/>
    <m/>
    <m/>
    <m/>
    <m/>
  </r>
  <r>
    <n v="40"/>
    <x v="0"/>
    <s v="Non-Travel"/>
    <n v="1479"/>
    <x v="0"/>
    <n v="24"/>
    <n v="3"/>
    <s v="Life Sciences"/>
    <n v="1"/>
    <n v="986"/>
    <n v="2"/>
    <x v="0"/>
    <n v="100"/>
    <n v="4"/>
    <x v="3"/>
    <x v="0"/>
    <n v="2"/>
    <s v="Single"/>
    <n v="13194"/>
    <n v="17071"/>
    <n v="4"/>
    <s v="Y"/>
    <x v="0"/>
    <n v="16"/>
    <n v="3"/>
    <n v="4"/>
    <n v="80"/>
    <n v="0"/>
    <n v="22"/>
    <n v="2"/>
    <n v="2"/>
    <n v="1"/>
    <n v="0"/>
    <n v="0"/>
    <n v="0"/>
    <n v="1"/>
    <n v="1"/>
    <n v="1"/>
    <n v="0"/>
    <n v="1"/>
    <x v="0"/>
    <n v="0.8"/>
    <x v="0"/>
    <n v="0.9"/>
    <x v="0"/>
    <x v="0"/>
    <x v="2"/>
    <m/>
    <m/>
    <m/>
    <m/>
    <m/>
    <m/>
    <m/>
    <m/>
    <m/>
    <m/>
    <m/>
    <m/>
    <m/>
    <m/>
    <m/>
    <m/>
    <m/>
    <m/>
    <m/>
    <m/>
    <m/>
    <m/>
    <m/>
    <m/>
    <m/>
    <m/>
    <m/>
    <m/>
    <m/>
    <m/>
    <m/>
    <m/>
    <m/>
    <m/>
    <m/>
    <m/>
    <m/>
    <m/>
    <m/>
    <m/>
    <m/>
    <m/>
    <m/>
    <m/>
    <m/>
    <m/>
    <m/>
    <m/>
    <m/>
    <m/>
    <m/>
    <m/>
    <m/>
  </r>
  <r>
    <n v="47"/>
    <x v="1"/>
    <s v="Travel_Frequently"/>
    <n v="1379"/>
    <x v="1"/>
    <n v="16"/>
    <n v="4"/>
    <s v="Medical"/>
    <n v="1"/>
    <n v="987"/>
    <n v="3"/>
    <x v="1"/>
    <n v="64"/>
    <n v="4"/>
    <x v="0"/>
    <x v="3"/>
    <n v="3"/>
    <s v="Divorced"/>
    <n v="5067"/>
    <n v="6759"/>
    <n v="1"/>
    <s v="Y"/>
    <x v="0"/>
    <n v="19"/>
    <n v="3"/>
    <n v="3"/>
    <n v="80"/>
    <n v="0"/>
    <n v="20"/>
    <n v="3"/>
    <n v="4"/>
    <n v="19"/>
    <n v="10"/>
    <n v="2"/>
    <n v="7"/>
    <n v="1"/>
    <n v="0"/>
    <n v="0"/>
    <n v="1"/>
    <n v="0"/>
    <x v="0"/>
    <n v="0.3"/>
    <x v="1"/>
    <n v="0.4"/>
    <x v="2"/>
    <x v="0"/>
    <x v="0"/>
    <m/>
    <m/>
    <m/>
    <m/>
    <m/>
    <m/>
    <m/>
    <m/>
    <m/>
    <m/>
    <m/>
    <m/>
    <m/>
    <m/>
    <m/>
    <m/>
    <m/>
    <m/>
    <m/>
    <m/>
    <m/>
    <m/>
    <m/>
    <m/>
    <m/>
    <m/>
    <m/>
    <m/>
    <m/>
    <m/>
    <m/>
    <m/>
    <m/>
    <m/>
    <m/>
    <m/>
    <m/>
    <m/>
    <m/>
    <m/>
    <m/>
    <m/>
    <m/>
    <m/>
    <m/>
    <m/>
    <m/>
    <m/>
    <m/>
    <m/>
    <m/>
    <m/>
    <m/>
  </r>
  <r>
    <n v="36"/>
    <x v="1"/>
    <s v="Non-Travel"/>
    <n v="1229"/>
    <x v="0"/>
    <n v="8"/>
    <n v="4"/>
    <s v="Technical Degree"/>
    <n v="1"/>
    <n v="990"/>
    <n v="1"/>
    <x v="1"/>
    <n v="84"/>
    <n v="3"/>
    <x v="0"/>
    <x v="0"/>
    <n v="4"/>
    <s v="Divorced"/>
    <n v="5079"/>
    <n v="25952"/>
    <n v="4"/>
    <s v="Y"/>
    <x v="1"/>
    <n v="13"/>
    <n v="3"/>
    <n v="4"/>
    <n v="80"/>
    <n v="2"/>
    <n v="12"/>
    <n v="3"/>
    <n v="3"/>
    <n v="7"/>
    <n v="7"/>
    <n v="0"/>
    <n v="7"/>
    <n v="0"/>
    <n v="0"/>
    <n v="0"/>
    <n v="1"/>
    <n v="1"/>
    <x v="0"/>
    <n v="0.35"/>
    <x v="0"/>
    <n v="0"/>
    <x v="1"/>
    <x v="0"/>
    <x v="0"/>
    <m/>
    <m/>
    <m/>
    <m/>
    <m/>
    <m/>
    <m/>
    <m/>
    <m/>
    <m/>
    <m/>
    <m/>
    <m/>
    <m/>
    <m/>
    <m/>
    <m/>
    <m/>
    <m/>
    <m/>
    <m/>
    <m/>
    <m/>
    <m/>
    <m/>
    <m/>
    <m/>
    <m/>
    <m/>
    <m/>
    <m/>
    <m/>
    <m/>
    <m/>
    <m/>
    <m/>
    <m/>
    <m/>
    <m/>
    <m/>
    <m/>
    <m/>
    <m/>
    <m/>
    <m/>
    <m/>
    <m/>
    <m/>
    <m/>
    <m/>
    <m/>
    <m/>
    <m/>
  </r>
  <r>
    <n v="31"/>
    <x v="0"/>
    <s v="Non-Travel"/>
    <n v="335"/>
    <x v="1"/>
    <n v="9"/>
    <n v="2"/>
    <s v="Medical"/>
    <n v="1"/>
    <n v="991"/>
    <n v="3"/>
    <x v="1"/>
    <n v="46"/>
    <n v="2"/>
    <x v="1"/>
    <x v="1"/>
    <n v="1"/>
    <s v="Single"/>
    <n v="2321"/>
    <n v="10322"/>
    <n v="0"/>
    <s v="Y"/>
    <x v="0"/>
    <n v="22"/>
    <n v="4"/>
    <n v="1"/>
    <n v="80"/>
    <n v="0"/>
    <n v="4"/>
    <n v="0"/>
    <n v="3"/>
    <n v="3"/>
    <n v="2"/>
    <n v="1"/>
    <n v="2"/>
    <n v="1"/>
    <n v="1"/>
    <n v="0"/>
    <n v="1"/>
    <n v="0"/>
    <x v="0"/>
    <n v="0.55000000000000004"/>
    <x v="0"/>
    <n v="0.6"/>
    <x v="2"/>
    <x v="0"/>
    <x v="1"/>
    <m/>
    <m/>
    <m/>
    <m/>
    <m/>
    <m/>
    <m/>
    <m/>
    <m/>
    <m/>
    <m/>
    <m/>
    <m/>
    <m/>
    <m/>
    <m/>
    <m/>
    <m/>
    <m/>
    <m/>
    <m/>
    <m/>
    <m/>
    <m/>
    <m/>
    <m/>
    <m/>
    <m/>
    <m/>
    <m/>
    <m/>
    <m/>
    <m/>
    <m/>
    <m/>
    <m/>
    <m/>
    <m/>
    <m/>
    <m/>
    <m/>
    <m/>
    <m/>
    <m/>
    <m/>
    <m/>
    <m/>
    <m/>
    <m/>
    <m/>
    <m/>
    <m/>
    <m/>
  </r>
  <r>
    <n v="33"/>
    <x v="1"/>
    <s v="Non-Travel"/>
    <n v="722"/>
    <x v="0"/>
    <n v="17"/>
    <n v="3"/>
    <s v="Life Sciences"/>
    <n v="1"/>
    <n v="992"/>
    <n v="4"/>
    <x v="1"/>
    <n v="38"/>
    <n v="3"/>
    <x v="3"/>
    <x v="5"/>
    <n v="3"/>
    <s v="Single"/>
    <n v="17444"/>
    <n v="20489"/>
    <n v="1"/>
    <s v="Y"/>
    <x v="1"/>
    <n v="11"/>
    <n v="3"/>
    <n v="4"/>
    <n v="80"/>
    <n v="0"/>
    <n v="10"/>
    <n v="2"/>
    <n v="3"/>
    <n v="10"/>
    <n v="8"/>
    <n v="6"/>
    <n v="0"/>
    <n v="0"/>
    <n v="0"/>
    <n v="0"/>
    <n v="0"/>
    <n v="0"/>
    <x v="1"/>
    <n v="0.05"/>
    <x v="2"/>
    <n v="0.1"/>
    <x v="1"/>
    <x v="2"/>
    <x v="2"/>
    <m/>
    <m/>
    <m/>
    <m/>
    <m/>
    <m/>
    <m/>
    <m/>
    <m/>
    <m/>
    <m/>
    <m/>
    <m/>
    <m/>
    <m/>
    <m/>
    <m/>
    <m/>
    <m/>
    <m/>
    <m/>
    <m/>
    <m/>
    <m/>
    <m/>
    <m/>
    <m/>
    <m/>
    <m/>
    <m/>
    <m/>
    <m/>
    <m/>
    <m/>
    <m/>
    <m/>
    <m/>
    <m/>
    <m/>
    <m/>
    <m/>
    <m/>
    <m/>
    <m/>
    <m/>
    <m/>
    <m/>
    <m/>
    <m/>
    <m/>
    <m/>
    <m/>
    <m/>
  </r>
  <r>
    <n v="29"/>
    <x v="0"/>
    <s v="Travel_Rarely"/>
    <n v="906"/>
    <x v="1"/>
    <n v="10"/>
    <n v="3"/>
    <s v="Life Sciences"/>
    <n v="1"/>
    <n v="994"/>
    <n v="4"/>
    <x v="0"/>
    <n v="92"/>
    <n v="2"/>
    <x v="1"/>
    <x v="1"/>
    <n v="1"/>
    <s v="Single"/>
    <n v="2404"/>
    <n v="11479"/>
    <n v="6"/>
    <s v="Y"/>
    <x v="0"/>
    <n v="20"/>
    <n v="4"/>
    <n v="3"/>
    <n v="80"/>
    <n v="0"/>
    <n v="3"/>
    <n v="5"/>
    <n v="3"/>
    <n v="0"/>
    <n v="0"/>
    <n v="0"/>
    <n v="0"/>
    <n v="1"/>
    <n v="1"/>
    <n v="0"/>
    <n v="1"/>
    <n v="0"/>
    <x v="0"/>
    <n v="0.55000000000000004"/>
    <x v="0"/>
    <n v="0.6"/>
    <x v="2"/>
    <x v="0"/>
    <x v="1"/>
    <m/>
    <m/>
    <m/>
    <m/>
    <m/>
    <m/>
    <m/>
    <m/>
    <m/>
    <m/>
    <m/>
    <m/>
    <m/>
    <m/>
    <m/>
    <m/>
    <m/>
    <m/>
    <m/>
    <m/>
    <m/>
    <m/>
    <m/>
    <m/>
    <m/>
    <m/>
    <m/>
    <m/>
    <m/>
    <m/>
    <m/>
    <m/>
    <m/>
    <m/>
    <m/>
    <m/>
    <m/>
    <m/>
    <m/>
    <m/>
    <m/>
    <m/>
    <m/>
    <m/>
    <m/>
    <m/>
    <m/>
    <m/>
    <m/>
    <m/>
    <m/>
    <m/>
    <m/>
  </r>
  <r>
    <n v="33"/>
    <x v="1"/>
    <s v="Travel_Rarely"/>
    <n v="461"/>
    <x v="1"/>
    <n v="13"/>
    <n v="1"/>
    <s v="Life Sciences"/>
    <n v="1"/>
    <n v="995"/>
    <n v="2"/>
    <x v="0"/>
    <n v="53"/>
    <n v="3"/>
    <x v="1"/>
    <x v="1"/>
    <n v="4"/>
    <s v="Single"/>
    <n v="3452"/>
    <n v="17241"/>
    <n v="3"/>
    <s v="Y"/>
    <x v="1"/>
    <n v="18"/>
    <n v="3"/>
    <n v="1"/>
    <n v="80"/>
    <n v="0"/>
    <n v="5"/>
    <n v="4"/>
    <n v="3"/>
    <n v="3"/>
    <n v="2"/>
    <n v="0"/>
    <n v="2"/>
    <n v="0"/>
    <n v="0"/>
    <n v="0"/>
    <n v="1"/>
    <n v="1"/>
    <x v="0"/>
    <n v="0.35"/>
    <x v="0"/>
    <n v="0"/>
    <x v="1"/>
    <x v="0"/>
    <x v="1"/>
    <m/>
    <m/>
    <m/>
    <m/>
    <m/>
    <m/>
    <m/>
    <m/>
    <m/>
    <m/>
    <m/>
    <m/>
    <m/>
    <m/>
    <m/>
    <m/>
    <m/>
    <m/>
    <m/>
    <m/>
    <m/>
    <m/>
    <m/>
    <m/>
    <m/>
    <m/>
    <m/>
    <m/>
    <m/>
    <m/>
    <m/>
    <m/>
    <m/>
    <m/>
    <m/>
    <m/>
    <m/>
    <m/>
    <m/>
    <m/>
    <m/>
    <m/>
    <m/>
    <m/>
    <m/>
    <m/>
    <m/>
    <m/>
    <m/>
    <m/>
    <m/>
    <m/>
    <m/>
  </r>
  <r>
    <n v="45"/>
    <x v="1"/>
    <s v="Travel_Rarely"/>
    <n v="974"/>
    <x v="1"/>
    <n v="1"/>
    <n v="4"/>
    <s v="Medical"/>
    <n v="1"/>
    <n v="996"/>
    <n v="4"/>
    <x v="0"/>
    <n v="91"/>
    <n v="3"/>
    <x v="1"/>
    <x v="2"/>
    <n v="4"/>
    <s v="Divorced"/>
    <n v="2270"/>
    <n v="11005"/>
    <n v="3"/>
    <s v="Y"/>
    <x v="1"/>
    <n v="14"/>
    <n v="3"/>
    <n v="4"/>
    <n v="80"/>
    <n v="2"/>
    <n v="8"/>
    <n v="2"/>
    <n v="3"/>
    <n v="5"/>
    <n v="3"/>
    <n v="0"/>
    <n v="2"/>
    <n v="0"/>
    <n v="0"/>
    <n v="0"/>
    <n v="1"/>
    <n v="0"/>
    <x v="0"/>
    <n v="0.15"/>
    <x v="1"/>
    <n v="0"/>
    <x v="1"/>
    <x v="0"/>
    <x v="1"/>
    <m/>
    <m/>
    <m/>
    <m/>
    <m/>
    <m/>
    <m/>
    <m/>
    <m/>
    <m/>
    <m/>
    <m/>
    <m/>
    <m/>
    <m/>
    <m/>
    <m/>
    <m/>
    <m/>
    <m/>
    <m/>
    <m/>
    <m/>
    <m/>
    <m/>
    <m/>
    <m/>
    <m/>
    <m/>
    <m/>
    <m/>
    <m/>
    <m/>
    <m/>
    <m/>
    <m/>
    <m/>
    <m/>
    <m/>
    <m/>
    <m/>
    <m/>
    <m/>
    <m/>
    <m/>
    <m/>
    <m/>
    <m/>
    <m/>
    <m/>
    <m/>
    <m/>
    <m/>
  </r>
  <r>
    <n v="50"/>
    <x v="1"/>
    <s v="Travel_Rarely"/>
    <n v="1126"/>
    <x v="1"/>
    <n v="1"/>
    <n v="2"/>
    <s v="Medical"/>
    <n v="1"/>
    <n v="997"/>
    <n v="4"/>
    <x v="1"/>
    <n v="66"/>
    <n v="3"/>
    <x v="3"/>
    <x v="7"/>
    <n v="4"/>
    <s v="Divorced"/>
    <n v="17399"/>
    <n v="6615"/>
    <n v="9"/>
    <s v="Y"/>
    <x v="1"/>
    <n v="22"/>
    <n v="4"/>
    <n v="3"/>
    <n v="80"/>
    <n v="1"/>
    <n v="32"/>
    <n v="1"/>
    <n v="2"/>
    <n v="5"/>
    <n v="4"/>
    <n v="1"/>
    <n v="3"/>
    <n v="0"/>
    <n v="0"/>
    <n v="1"/>
    <n v="0"/>
    <n v="0"/>
    <x v="0"/>
    <n v="0.2"/>
    <x v="1"/>
    <n v="0.3"/>
    <x v="1"/>
    <x v="0"/>
    <x v="2"/>
    <m/>
    <m/>
    <m/>
    <m/>
    <m/>
    <m/>
    <m/>
    <m/>
    <m/>
    <m/>
    <m/>
    <m/>
    <m/>
    <m/>
    <m/>
    <m/>
    <m/>
    <m/>
    <m/>
    <m/>
    <m/>
    <m/>
    <m/>
    <m/>
    <m/>
    <m/>
    <m/>
    <m/>
    <m/>
    <m/>
    <m/>
    <m/>
    <m/>
    <m/>
    <m/>
    <m/>
    <m/>
    <m/>
    <m/>
    <m/>
    <m/>
    <m/>
    <m/>
    <m/>
    <m/>
    <m/>
    <m/>
    <m/>
    <m/>
    <m/>
    <m/>
    <m/>
    <m/>
  </r>
  <r>
    <n v="33"/>
    <x v="1"/>
    <s v="Travel_Frequently"/>
    <n v="827"/>
    <x v="1"/>
    <n v="1"/>
    <n v="4"/>
    <s v="Other"/>
    <n v="1"/>
    <n v="998"/>
    <n v="3"/>
    <x v="0"/>
    <n v="84"/>
    <n v="4"/>
    <x v="0"/>
    <x v="4"/>
    <n v="2"/>
    <s v="Married"/>
    <n v="5488"/>
    <n v="20161"/>
    <n v="1"/>
    <s v="Y"/>
    <x v="0"/>
    <n v="13"/>
    <n v="3"/>
    <n v="1"/>
    <n v="80"/>
    <n v="1"/>
    <n v="6"/>
    <n v="2"/>
    <n v="3"/>
    <n v="6"/>
    <n v="5"/>
    <n v="1"/>
    <n v="2"/>
    <n v="1"/>
    <n v="1"/>
    <n v="0"/>
    <n v="1"/>
    <n v="0"/>
    <x v="0"/>
    <n v="0.55000000000000004"/>
    <x v="0"/>
    <n v="0.6"/>
    <x v="2"/>
    <x v="0"/>
    <x v="0"/>
    <m/>
    <m/>
    <m/>
    <m/>
    <m/>
    <m/>
    <m/>
    <m/>
    <m/>
    <m/>
    <m/>
    <m/>
    <m/>
    <m/>
    <m/>
    <m/>
    <m/>
    <m/>
    <m/>
    <m/>
    <m/>
    <m/>
    <m/>
    <m/>
    <m/>
    <m/>
    <m/>
    <m/>
    <m/>
    <m/>
    <m/>
    <m/>
    <m/>
    <m/>
    <m/>
    <m/>
    <m/>
    <m/>
    <m/>
    <m/>
    <m/>
    <m/>
    <m/>
    <m/>
    <m/>
    <m/>
    <m/>
    <m/>
    <m/>
    <m/>
    <m/>
    <m/>
    <m/>
  </r>
  <r>
    <n v="41"/>
    <x v="1"/>
    <s v="Travel_Frequently"/>
    <n v="840"/>
    <x v="1"/>
    <n v="9"/>
    <n v="3"/>
    <s v="Medical"/>
    <n v="1"/>
    <n v="999"/>
    <n v="1"/>
    <x v="1"/>
    <n v="64"/>
    <n v="3"/>
    <x v="4"/>
    <x v="7"/>
    <n v="3"/>
    <s v="Divorced"/>
    <n v="19419"/>
    <n v="3735"/>
    <n v="2"/>
    <s v="Y"/>
    <x v="1"/>
    <n v="17"/>
    <n v="3"/>
    <n v="2"/>
    <n v="80"/>
    <n v="1"/>
    <n v="21"/>
    <n v="2"/>
    <n v="4"/>
    <n v="18"/>
    <n v="16"/>
    <n v="0"/>
    <n v="11"/>
    <n v="0"/>
    <n v="0"/>
    <n v="0"/>
    <n v="0"/>
    <n v="1"/>
    <x v="0"/>
    <n v="0.2"/>
    <x v="2"/>
    <n v="0"/>
    <x v="1"/>
    <x v="0"/>
    <x v="2"/>
    <m/>
    <m/>
    <m/>
    <m/>
    <m/>
    <m/>
    <m/>
    <m/>
    <m/>
    <m/>
    <m/>
    <m/>
    <m/>
    <m/>
    <m/>
    <m/>
    <m/>
    <m/>
    <m/>
    <m/>
    <m/>
    <m/>
    <m/>
    <m/>
    <m/>
    <m/>
    <m/>
    <m/>
    <m/>
    <m/>
    <m/>
    <m/>
    <m/>
    <m/>
    <m/>
    <m/>
    <m/>
    <m/>
    <m/>
    <m/>
    <m/>
    <m/>
    <m/>
    <m/>
    <m/>
    <m/>
    <m/>
    <m/>
    <m/>
    <m/>
    <m/>
    <m/>
    <m/>
  </r>
  <r>
    <n v="27"/>
    <x v="1"/>
    <s v="Travel_Rarely"/>
    <n v="1134"/>
    <x v="1"/>
    <n v="16"/>
    <n v="4"/>
    <s v="Technical Degree"/>
    <n v="1"/>
    <n v="1001"/>
    <n v="3"/>
    <x v="0"/>
    <n v="37"/>
    <n v="3"/>
    <x v="1"/>
    <x v="2"/>
    <n v="2"/>
    <s v="Married"/>
    <n v="2811"/>
    <n v="12086"/>
    <n v="9"/>
    <s v="Y"/>
    <x v="1"/>
    <n v="14"/>
    <n v="3"/>
    <n v="2"/>
    <n v="80"/>
    <n v="1"/>
    <n v="4"/>
    <n v="2"/>
    <n v="3"/>
    <n v="2"/>
    <n v="2"/>
    <n v="2"/>
    <n v="2"/>
    <n v="0"/>
    <n v="1"/>
    <n v="0"/>
    <n v="1"/>
    <n v="0"/>
    <x v="0"/>
    <n v="0.4"/>
    <x v="0"/>
    <n v="0.2"/>
    <x v="1"/>
    <x v="0"/>
    <x v="1"/>
    <m/>
    <m/>
    <m/>
    <m/>
    <m/>
    <m/>
    <m/>
    <m/>
    <m/>
    <m/>
    <m/>
    <m/>
    <m/>
    <m/>
    <m/>
    <m/>
    <m/>
    <m/>
    <m/>
    <m/>
    <m/>
    <m/>
    <m/>
    <m/>
    <m/>
    <m/>
    <m/>
    <m/>
    <m/>
    <m/>
    <m/>
    <m/>
    <m/>
    <m/>
    <m/>
    <m/>
    <m/>
    <m/>
    <m/>
    <m/>
    <m/>
    <m/>
    <m/>
    <m/>
    <m/>
    <m/>
    <m/>
    <m/>
    <m/>
    <m/>
    <m/>
    <m/>
    <m/>
  </r>
  <r>
    <n v="45"/>
    <x v="1"/>
    <s v="Non-Travel"/>
    <n v="248"/>
    <x v="1"/>
    <n v="23"/>
    <n v="2"/>
    <s v="Life Sciences"/>
    <n v="1"/>
    <n v="1002"/>
    <n v="4"/>
    <x v="1"/>
    <n v="42"/>
    <n v="3"/>
    <x v="0"/>
    <x v="2"/>
    <n v="1"/>
    <s v="Married"/>
    <n v="3633"/>
    <n v="14039"/>
    <n v="1"/>
    <s v="Y"/>
    <x v="0"/>
    <n v="15"/>
    <n v="3"/>
    <n v="3"/>
    <n v="80"/>
    <n v="1"/>
    <n v="9"/>
    <n v="2"/>
    <n v="3"/>
    <n v="9"/>
    <n v="8"/>
    <n v="0"/>
    <n v="8"/>
    <n v="1"/>
    <n v="1"/>
    <n v="0"/>
    <n v="1"/>
    <n v="0"/>
    <x v="0"/>
    <n v="0.55000000000000004"/>
    <x v="1"/>
    <n v="0.6"/>
    <x v="2"/>
    <x v="0"/>
    <x v="1"/>
    <m/>
    <m/>
    <m/>
    <m/>
    <m/>
    <m/>
    <m/>
    <m/>
    <m/>
    <m/>
    <m/>
    <m/>
    <m/>
    <m/>
    <m/>
    <m/>
    <m/>
    <m/>
    <m/>
    <m/>
    <m/>
    <m/>
    <m/>
    <m/>
    <m/>
    <m/>
    <m/>
    <m/>
    <m/>
    <m/>
    <m/>
    <m/>
    <m/>
    <m/>
    <m/>
    <m/>
    <m/>
    <m/>
    <m/>
    <m/>
    <m/>
    <m/>
    <m/>
    <m/>
    <m/>
    <m/>
    <m/>
    <m/>
    <m/>
    <m/>
    <m/>
    <m/>
    <m/>
  </r>
  <r>
    <n v="47"/>
    <x v="1"/>
    <s v="Travel_Rarely"/>
    <n v="955"/>
    <x v="0"/>
    <n v="4"/>
    <n v="2"/>
    <s v="Life Sciences"/>
    <n v="1"/>
    <n v="1003"/>
    <n v="4"/>
    <x v="0"/>
    <n v="83"/>
    <n v="3"/>
    <x v="0"/>
    <x v="0"/>
    <n v="4"/>
    <s v="Single"/>
    <n v="4163"/>
    <n v="8571"/>
    <n v="1"/>
    <s v="Y"/>
    <x v="0"/>
    <n v="17"/>
    <n v="3"/>
    <n v="3"/>
    <n v="80"/>
    <n v="0"/>
    <n v="9"/>
    <n v="0"/>
    <n v="3"/>
    <n v="9"/>
    <n v="0"/>
    <n v="0"/>
    <n v="7"/>
    <n v="1"/>
    <n v="0"/>
    <n v="0"/>
    <n v="1"/>
    <n v="0"/>
    <x v="0"/>
    <n v="0.3"/>
    <x v="1"/>
    <n v="0.4"/>
    <x v="2"/>
    <x v="0"/>
    <x v="0"/>
    <m/>
    <m/>
    <m/>
    <m/>
    <m/>
    <m/>
    <m/>
    <m/>
    <m/>
    <m/>
    <m/>
    <m/>
    <m/>
    <m/>
    <m/>
    <m/>
    <m/>
    <m/>
    <m/>
    <m/>
    <m/>
    <m/>
    <m/>
    <m/>
    <m/>
    <m/>
    <m/>
    <m/>
    <m/>
    <m/>
    <m/>
    <m/>
    <m/>
    <m/>
    <m/>
    <m/>
    <m/>
    <m/>
    <m/>
    <m/>
    <m/>
    <m/>
    <m/>
    <m/>
    <m/>
    <m/>
    <m/>
    <m/>
    <m/>
    <m/>
    <m/>
    <m/>
    <m/>
  </r>
  <r>
    <n v="30"/>
    <x v="0"/>
    <s v="Travel_Rarely"/>
    <n v="138"/>
    <x v="1"/>
    <n v="22"/>
    <n v="3"/>
    <s v="Life Sciences"/>
    <n v="1"/>
    <n v="1004"/>
    <n v="1"/>
    <x v="0"/>
    <n v="48"/>
    <n v="3"/>
    <x v="1"/>
    <x v="1"/>
    <n v="3"/>
    <s v="Married"/>
    <n v="2132"/>
    <n v="11539"/>
    <n v="4"/>
    <s v="Y"/>
    <x v="0"/>
    <n v="11"/>
    <n v="3"/>
    <n v="2"/>
    <n v="80"/>
    <n v="0"/>
    <n v="7"/>
    <n v="2"/>
    <n v="3"/>
    <n v="5"/>
    <n v="2"/>
    <n v="0"/>
    <n v="1"/>
    <n v="1"/>
    <n v="0"/>
    <n v="0"/>
    <n v="1"/>
    <n v="1"/>
    <x v="0"/>
    <n v="0.5"/>
    <x v="0"/>
    <n v="0.4"/>
    <x v="2"/>
    <x v="0"/>
    <x v="1"/>
    <m/>
    <m/>
    <m/>
    <m/>
    <m/>
    <m/>
    <m/>
    <m/>
    <m/>
    <m/>
    <m/>
    <m/>
    <m/>
    <m/>
    <m/>
    <m/>
    <m/>
    <m/>
    <m/>
    <m/>
    <m/>
    <m/>
    <m/>
    <m/>
    <m/>
    <m/>
    <m/>
    <m/>
    <m/>
    <m/>
    <m/>
    <m/>
    <m/>
    <m/>
    <m/>
    <m/>
    <m/>
    <m/>
    <m/>
    <m/>
    <m/>
    <m/>
    <m/>
    <m/>
    <m/>
    <m/>
    <m/>
    <m/>
    <m/>
    <m/>
    <m/>
    <m/>
    <m/>
  </r>
  <r>
    <n v="50"/>
    <x v="1"/>
    <s v="Travel_Rarely"/>
    <n v="939"/>
    <x v="1"/>
    <n v="24"/>
    <n v="3"/>
    <s v="Life Sciences"/>
    <n v="1"/>
    <n v="1005"/>
    <n v="4"/>
    <x v="1"/>
    <n v="95"/>
    <n v="3"/>
    <x v="3"/>
    <x v="3"/>
    <n v="3"/>
    <s v="Married"/>
    <n v="13973"/>
    <n v="4161"/>
    <n v="3"/>
    <s v="Y"/>
    <x v="0"/>
    <n v="18"/>
    <n v="3"/>
    <n v="4"/>
    <n v="80"/>
    <n v="1"/>
    <n v="22"/>
    <n v="2"/>
    <n v="3"/>
    <n v="12"/>
    <n v="11"/>
    <n v="1"/>
    <n v="5"/>
    <n v="1"/>
    <n v="0"/>
    <n v="0"/>
    <n v="0"/>
    <n v="0"/>
    <x v="0"/>
    <n v="0.15"/>
    <x v="1"/>
    <n v="0.4"/>
    <x v="2"/>
    <x v="0"/>
    <x v="2"/>
    <m/>
    <m/>
    <m/>
    <m/>
    <m/>
    <m/>
    <m/>
    <m/>
    <m/>
    <m/>
    <m/>
    <m/>
    <m/>
    <m/>
    <m/>
    <m/>
    <m/>
    <m/>
    <m/>
    <m/>
    <m/>
    <m/>
    <m/>
    <m/>
    <m/>
    <m/>
    <m/>
    <m/>
    <m/>
    <m/>
    <m/>
    <m/>
    <m/>
    <m/>
    <m/>
    <m/>
    <m/>
    <m/>
    <m/>
    <m/>
    <m/>
    <m/>
    <m/>
    <m/>
    <m/>
    <m/>
    <m/>
    <m/>
    <m/>
    <m/>
    <m/>
    <m/>
    <m/>
  </r>
  <r>
    <n v="38"/>
    <x v="1"/>
    <s v="Travel_Frequently"/>
    <n v="1391"/>
    <x v="1"/>
    <n v="10"/>
    <n v="1"/>
    <s v="Medical"/>
    <n v="1"/>
    <n v="1006"/>
    <n v="3"/>
    <x v="1"/>
    <n v="66"/>
    <n v="3"/>
    <x v="1"/>
    <x v="1"/>
    <n v="3"/>
    <s v="Married"/>
    <n v="2684"/>
    <n v="12127"/>
    <n v="0"/>
    <s v="Y"/>
    <x v="1"/>
    <n v="17"/>
    <n v="3"/>
    <n v="2"/>
    <n v="80"/>
    <n v="1"/>
    <n v="3"/>
    <n v="0"/>
    <n v="2"/>
    <n v="2"/>
    <n v="1"/>
    <n v="0"/>
    <n v="2"/>
    <n v="0"/>
    <n v="0"/>
    <n v="1"/>
    <n v="1"/>
    <n v="0"/>
    <x v="0"/>
    <n v="0.35"/>
    <x v="0"/>
    <n v="0.3"/>
    <x v="1"/>
    <x v="0"/>
    <x v="1"/>
    <m/>
    <m/>
    <m/>
    <m/>
    <m/>
    <m/>
    <m/>
    <m/>
    <m/>
    <m/>
    <m/>
    <m/>
    <m/>
    <m/>
    <m/>
    <m/>
    <m/>
    <m/>
    <m/>
    <m/>
    <m/>
    <m/>
    <m/>
    <m/>
    <m/>
    <m/>
    <m/>
    <m/>
    <m/>
    <m/>
    <m/>
    <m/>
    <m/>
    <m/>
    <m/>
    <m/>
    <m/>
    <m/>
    <m/>
    <m/>
    <m/>
    <m/>
    <m/>
    <m/>
    <m/>
    <m/>
    <m/>
    <m/>
    <m/>
    <m/>
    <m/>
    <m/>
    <m/>
  </r>
  <r>
    <n v="46"/>
    <x v="1"/>
    <s v="Travel_Rarely"/>
    <n v="566"/>
    <x v="1"/>
    <n v="7"/>
    <n v="2"/>
    <s v="Medical"/>
    <n v="1"/>
    <n v="1007"/>
    <n v="4"/>
    <x v="1"/>
    <n v="75"/>
    <n v="3"/>
    <x v="2"/>
    <x v="3"/>
    <n v="3"/>
    <s v="Divorced"/>
    <n v="10845"/>
    <n v="24208"/>
    <n v="6"/>
    <s v="Y"/>
    <x v="1"/>
    <n v="13"/>
    <n v="3"/>
    <n v="2"/>
    <n v="80"/>
    <n v="1"/>
    <n v="13"/>
    <n v="3"/>
    <n v="3"/>
    <n v="8"/>
    <n v="7"/>
    <n v="0"/>
    <n v="7"/>
    <n v="0"/>
    <n v="0"/>
    <n v="0"/>
    <n v="0"/>
    <n v="0"/>
    <x v="0"/>
    <n v="0"/>
    <x v="1"/>
    <n v="0"/>
    <x v="1"/>
    <x v="0"/>
    <x v="2"/>
    <m/>
    <m/>
    <m/>
    <m/>
    <m/>
    <m/>
    <m/>
    <m/>
    <m/>
    <m/>
    <m/>
    <m/>
    <m/>
    <m/>
    <m/>
    <m/>
    <m/>
    <m/>
    <m/>
    <m/>
    <m/>
    <m/>
    <m/>
    <m/>
    <m/>
    <m/>
    <m/>
    <m/>
    <m/>
    <m/>
    <m/>
    <m/>
    <m/>
    <m/>
    <m/>
    <m/>
    <m/>
    <m/>
    <m/>
    <m/>
    <m/>
    <m/>
    <m/>
    <m/>
    <m/>
    <m/>
    <m/>
    <m/>
    <m/>
    <m/>
    <m/>
    <m/>
    <m/>
  </r>
  <r>
    <n v="24"/>
    <x v="1"/>
    <s v="Travel_Rarely"/>
    <n v="1206"/>
    <x v="1"/>
    <n v="17"/>
    <n v="1"/>
    <s v="Medical"/>
    <n v="1"/>
    <n v="1009"/>
    <n v="4"/>
    <x v="0"/>
    <n v="41"/>
    <n v="2"/>
    <x v="0"/>
    <x v="3"/>
    <n v="3"/>
    <s v="Divorced"/>
    <n v="4377"/>
    <n v="24117"/>
    <n v="1"/>
    <s v="Y"/>
    <x v="1"/>
    <n v="15"/>
    <n v="3"/>
    <n v="2"/>
    <n v="80"/>
    <n v="2"/>
    <n v="5"/>
    <n v="6"/>
    <n v="3"/>
    <n v="4"/>
    <n v="2"/>
    <n v="3"/>
    <n v="2"/>
    <n v="0"/>
    <n v="0"/>
    <n v="0"/>
    <n v="1"/>
    <n v="0"/>
    <x v="0"/>
    <n v="0.15"/>
    <x v="2"/>
    <n v="0"/>
    <x v="1"/>
    <x v="1"/>
    <x v="0"/>
    <m/>
    <m/>
    <m/>
    <m/>
    <m/>
    <m/>
    <m/>
    <m/>
    <m/>
    <m/>
    <m/>
    <m/>
    <m/>
    <m/>
    <m/>
    <m/>
    <m/>
    <m/>
    <m/>
    <m/>
    <m/>
    <m/>
    <m/>
    <m/>
    <m/>
    <m/>
    <m/>
    <m/>
    <m/>
    <m/>
    <m/>
    <m/>
    <m/>
    <m/>
    <m/>
    <m/>
    <m/>
    <m/>
    <m/>
    <m/>
    <m/>
    <m/>
    <m/>
    <m/>
    <m/>
    <m/>
    <m/>
    <m/>
    <m/>
    <m/>
    <m/>
    <m/>
    <m/>
  </r>
  <r>
    <n v="35"/>
    <x v="0"/>
    <s v="Travel_Rarely"/>
    <n v="622"/>
    <x v="1"/>
    <n v="14"/>
    <n v="4"/>
    <s v="Other"/>
    <n v="1"/>
    <n v="1010"/>
    <n v="3"/>
    <x v="1"/>
    <n v="39"/>
    <n v="2"/>
    <x v="1"/>
    <x v="2"/>
    <n v="2"/>
    <s v="Divorced"/>
    <n v="3743"/>
    <n v="10074"/>
    <n v="1"/>
    <s v="Y"/>
    <x v="0"/>
    <n v="24"/>
    <n v="4"/>
    <n v="4"/>
    <n v="80"/>
    <n v="1"/>
    <n v="5"/>
    <n v="2"/>
    <n v="1"/>
    <n v="4"/>
    <n v="2"/>
    <n v="0"/>
    <n v="2"/>
    <n v="1"/>
    <n v="1"/>
    <n v="1"/>
    <n v="1"/>
    <n v="0"/>
    <x v="0"/>
    <n v="0.75"/>
    <x v="0"/>
    <n v="0.9"/>
    <x v="0"/>
    <x v="0"/>
    <x v="1"/>
    <m/>
    <m/>
    <m/>
    <m/>
    <m/>
    <m/>
    <m/>
    <m/>
    <m/>
    <m/>
    <m/>
    <m/>
    <m/>
    <m/>
    <m/>
    <m/>
    <m/>
    <m/>
    <m/>
    <m/>
    <m/>
    <m/>
    <m/>
    <m/>
    <m/>
    <m/>
    <m/>
    <m/>
    <m/>
    <m/>
    <m/>
    <m/>
    <m/>
    <m/>
    <m/>
    <m/>
    <m/>
    <m/>
    <m/>
    <m/>
    <m/>
    <m/>
    <m/>
    <m/>
    <m/>
    <m/>
    <m/>
    <m/>
    <m/>
    <m/>
    <m/>
    <m/>
    <m/>
  </r>
  <r>
    <n v="31"/>
    <x v="1"/>
    <s v="Travel_Frequently"/>
    <n v="853"/>
    <x v="1"/>
    <n v="1"/>
    <n v="1"/>
    <s v="Life Sciences"/>
    <n v="1"/>
    <n v="1011"/>
    <n v="3"/>
    <x v="0"/>
    <n v="96"/>
    <n v="3"/>
    <x v="0"/>
    <x v="3"/>
    <n v="1"/>
    <s v="Married"/>
    <n v="4148"/>
    <n v="11275"/>
    <n v="1"/>
    <s v="Y"/>
    <x v="1"/>
    <n v="12"/>
    <n v="3"/>
    <n v="3"/>
    <n v="80"/>
    <n v="1"/>
    <n v="4"/>
    <n v="1"/>
    <n v="3"/>
    <n v="4"/>
    <n v="3"/>
    <n v="0"/>
    <n v="3"/>
    <n v="0"/>
    <n v="1"/>
    <n v="0"/>
    <n v="1"/>
    <n v="0"/>
    <x v="0"/>
    <n v="0.4"/>
    <x v="0"/>
    <n v="0.2"/>
    <x v="1"/>
    <x v="0"/>
    <x v="0"/>
    <m/>
    <m/>
    <m/>
    <m/>
    <m/>
    <m/>
    <m/>
    <m/>
    <m/>
    <m/>
    <m/>
    <m/>
    <m/>
    <m/>
    <m/>
    <m/>
    <m/>
    <m/>
    <m/>
    <m/>
    <m/>
    <m/>
    <m/>
    <m/>
    <m/>
    <m/>
    <m/>
    <m/>
    <m/>
    <m/>
    <m/>
    <m/>
    <m/>
    <m/>
    <m/>
    <m/>
    <m/>
    <m/>
    <m/>
    <m/>
    <m/>
    <m/>
    <m/>
    <m/>
    <m/>
    <m/>
    <m/>
    <m/>
    <m/>
    <m/>
    <m/>
    <m/>
    <m/>
  </r>
  <r>
    <n v="18"/>
    <x v="1"/>
    <s v="Non-Travel"/>
    <n v="287"/>
    <x v="1"/>
    <n v="5"/>
    <n v="2"/>
    <s v="Life Sciences"/>
    <n v="1"/>
    <n v="1012"/>
    <n v="2"/>
    <x v="1"/>
    <n v="73"/>
    <n v="3"/>
    <x v="1"/>
    <x v="1"/>
    <n v="4"/>
    <s v="Single"/>
    <n v="1051"/>
    <n v="13493"/>
    <n v="1"/>
    <s v="Y"/>
    <x v="1"/>
    <n v="15"/>
    <n v="3"/>
    <n v="4"/>
    <n v="80"/>
    <n v="0"/>
    <n v="0"/>
    <n v="2"/>
    <n v="3"/>
    <n v="0"/>
    <n v="0"/>
    <n v="0"/>
    <n v="0"/>
    <n v="0"/>
    <n v="0"/>
    <n v="0"/>
    <n v="1"/>
    <n v="1"/>
    <x v="0"/>
    <n v="0.35"/>
    <x v="0"/>
    <n v="0"/>
    <x v="1"/>
    <x v="0"/>
    <x v="1"/>
    <m/>
    <m/>
    <m/>
    <m/>
    <m/>
    <m/>
    <m/>
    <m/>
    <m/>
    <m/>
    <m/>
    <m/>
    <m/>
    <m/>
    <m/>
    <m/>
    <m/>
    <m/>
    <m/>
    <m/>
    <m/>
    <m/>
    <m/>
    <m/>
    <m/>
    <m/>
    <m/>
    <m/>
    <m/>
    <m/>
    <m/>
    <m/>
    <m/>
    <m/>
    <m/>
    <m/>
    <m/>
    <m/>
    <m/>
    <m/>
    <m/>
    <m/>
    <m/>
    <m/>
    <m/>
    <m/>
    <m/>
    <m/>
    <m/>
    <m/>
    <m/>
    <m/>
    <m/>
  </r>
  <r>
    <n v="54"/>
    <x v="1"/>
    <s v="Travel_Rarely"/>
    <n v="1441"/>
    <x v="1"/>
    <n v="17"/>
    <n v="3"/>
    <s v="Technical Degree"/>
    <n v="1"/>
    <n v="1013"/>
    <n v="3"/>
    <x v="0"/>
    <n v="56"/>
    <n v="3"/>
    <x v="2"/>
    <x v="3"/>
    <n v="3"/>
    <s v="Married"/>
    <n v="10739"/>
    <n v="13943"/>
    <n v="8"/>
    <s v="Y"/>
    <x v="1"/>
    <n v="11"/>
    <n v="3"/>
    <n v="3"/>
    <n v="80"/>
    <n v="1"/>
    <n v="22"/>
    <n v="2"/>
    <n v="3"/>
    <n v="10"/>
    <n v="7"/>
    <n v="0"/>
    <n v="8"/>
    <n v="0"/>
    <n v="0"/>
    <n v="0"/>
    <n v="0"/>
    <n v="0"/>
    <x v="0"/>
    <n v="0"/>
    <x v="1"/>
    <n v="0"/>
    <x v="1"/>
    <x v="0"/>
    <x v="2"/>
    <m/>
    <m/>
    <m/>
    <m/>
    <m/>
    <m/>
    <m/>
    <m/>
    <m/>
    <m/>
    <m/>
    <m/>
    <m/>
    <m/>
    <m/>
    <m/>
    <m/>
    <m/>
    <m/>
    <m/>
    <m/>
    <m/>
    <m/>
    <m/>
    <m/>
    <m/>
    <m/>
    <m/>
    <m/>
    <m/>
    <m/>
    <m/>
    <m/>
    <m/>
    <m/>
    <m/>
    <m/>
    <m/>
    <m/>
    <m/>
    <m/>
    <m/>
    <m/>
    <m/>
    <m/>
    <m/>
    <m/>
    <m/>
    <m/>
    <m/>
    <m/>
    <m/>
    <m/>
  </r>
  <r>
    <n v="35"/>
    <x v="1"/>
    <s v="Travel_Rarely"/>
    <n v="583"/>
    <x v="1"/>
    <n v="25"/>
    <n v="4"/>
    <s v="Medical"/>
    <n v="1"/>
    <n v="1014"/>
    <n v="3"/>
    <x v="0"/>
    <n v="57"/>
    <n v="3"/>
    <x v="2"/>
    <x v="4"/>
    <n v="3"/>
    <s v="Divorced"/>
    <n v="10388"/>
    <n v="6975"/>
    <n v="1"/>
    <s v="Y"/>
    <x v="0"/>
    <n v="11"/>
    <n v="3"/>
    <n v="3"/>
    <n v="80"/>
    <n v="1"/>
    <n v="16"/>
    <n v="3"/>
    <n v="2"/>
    <n v="16"/>
    <n v="10"/>
    <n v="10"/>
    <n v="1"/>
    <n v="1"/>
    <n v="0"/>
    <n v="1"/>
    <n v="0"/>
    <n v="0"/>
    <x v="1"/>
    <n v="0.4"/>
    <x v="0"/>
    <n v="0.8"/>
    <x v="0"/>
    <x v="2"/>
    <x v="2"/>
    <m/>
    <m/>
    <m/>
    <m/>
    <m/>
    <m/>
    <m/>
    <m/>
    <m/>
    <m/>
    <m/>
    <m/>
    <m/>
    <m/>
    <m/>
    <m/>
    <m/>
    <m/>
    <m/>
    <m/>
    <m/>
    <m/>
    <m/>
    <m/>
    <m/>
    <m/>
    <m/>
    <m/>
    <m/>
    <m/>
    <m/>
    <m/>
    <m/>
    <m/>
    <m/>
    <m/>
    <m/>
    <m/>
    <m/>
    <m/>
    <m/>
    <m/>
    <m/>
    <m/>
    <m/>
    <m/>
    <m/>
    <m/>
    <m/>
    <m/>
    <m/>
    <m/>
    <m/>
  </r>
  <r>
    <n v="30"/>
    <x v="1"/>
    <s v="Travel_Rarely"/>
    <n v="153"/>
    <x v="1"/>
    <n v="8"/>
    <n v="2"/>
    <s v="Life Sciences"/>
    <n v="1"/>
    <n v="1015"/>
    <n v="2"/>
    <x v="0"/>
    <n v="73"/>
    <n v="4"/>
    <x v="2"/>
    <x v="7"/>
    <n v="1"/>
    <s v="Married"/>
    <n v="11416"/>
    <n v="17802"/>
    <n v="0"/>
    <s v="Y"/>
    <x v="0"/>
    <n v="12"/>
    <n v="3"/>
    <n v="3"/>
    <n v="80"/>
    <n v="3"/>
    <n v="9"/>
    <n v="4"/>
    <n v="2"/>
    <n v="8"/>
    <n v="7"/>
    <n v="1"/>
    <n v="7"/>
    <n v="1"/>
    <n v="1"/>
    <n v="1"/>
    <n v="0"/>
    <n v="1"/>
    <x v="0"/>
    <n v="0.8"/>
    <x v="0"/>
    <n v="0.9"/>
    <x v="0"/>
    <x v="0"/>
    <x v="2"/>
    <m/>
    <m/>
    <m/>
    <m/>
    <m/>
    <m/>
    <m/>
    <m/>
    <m/>
    <m/>
    <m/>
    <m/>
    <m/>
    <m/>
    <m/>
    <m/>
    <m/>
    <m/>
    <m/>
    <m/>
    <m/>
    <m/>
    <m/>
    <m/>
    <m/>
    <m/>
    <m/>
    <m/>
    <m/>
    <m/>
    <m/>
    <m/>
    <m/>
    <m/>
    <m/>
    <m/>
    <m/>
    <m/>
    <m/>
    <m/>
    <m/>
    <m/>
    <m/>
    <m/>
    <m/>
    <m/>
    <m/>
    <m/>
    <m/>
    <m/>
    <m/>
    <m/>
    <m/>
  </r>
  <r>
    <n v="20"/>
    <x v="0"/>
    <s v="Travel_Rarely"/>
    <n v="1097"/>
    <x v="1"/>
    <n v="11"/>
    <n v="3"/>
    <s v="Medical"/>
    <n v="1"/>
    <n v="1016"/>
    <n v="4"/>
    <x v="0"/>
    <n v="98"/>
    <n v="2"/>
    <x v="1"/>
    <x v="1"/>
    <n v="1"/>
    <s v="Single"/>
    <n v="2600"/>
    <n v="18275"/>
    <n v="1"/>
    <s v="Y"/>
    <x v="0"/>
    <n v="15"/>
    <n v="3"/>
    <n v="1"/>
    <n v="80"/>
    <n v="0"/>
    <n v="1"/>
    <n v="2"/>
    <n v="3"/>
    <n v="1"/>
    <n v="0"/>
    <n v="0"/>
    <n v="0"/>
    <n v="1"/>
    <n v="1"/>
    <n v="0"/>
    <n v="1"/>
    <n v="0"/>
    <x v="0"/>
    <n v="0.55000000000000004"/>
    <x v="0"/>
    <n v="0.6"/>
    <x v="2"/>
    <x v="0"/>
    <x v="1"/>
    <m/>
    <m/>
    <m/>
    <m/>
    <m/>
    <m/>
    <m/>
    <m/>
    <m/>
    <m/>
    <m/>
    <m/>
    <m/>
    <m/>
    <m/>
    <m/>
    <m/>
    <m/>
    <m/>
    <m/>
    <m/>
    <m/>
    <m/>
    <m/>
    <m/>
    <m/>
    <m/>
    <m/>
    <m/>
    <m/>
    <m/>
    <m/>
    <m/>
    <m/>
    <m/>
    <m/>
    <m/>
    <m/>
    <m/>
    <m/>
    <m/>
    <m/>
    <m/>
    <m/>
    <m/>
    <m/>
    <m/>
    <m/>
    <m/>
    <m/>
    <m/>
    <m/>
    <m/>
  </r>
  <r>
    <n v="30"/>
    <x v="0"/>
    <s v="Travel_Frequently"/>
    <n v="109"/>
    <x v="1"/>
    <n v="5"/>
    <n v="3"/>
    <s v="Medical"/>
    <n v="1"/>
    <n v="1017"/>
    <n v="2"/>
    <x v="0"/>
    <n v="60"/>
    <n v="3"/>
    <x v="1"/>
    <x v="2"/>
    <n v="2"/>
    <s v="Single"/>
    <n v="2422"/>
    <n v="25725"/>
    <n v="0"/>
    <s v="Y"/>
    <x v="1"/>
    <n v="17"/>
    <n v="3"/>
    <n v="1"/>
    <n v="80"/>
    <n v="0"/>
    <n v="4"/>
    <n v="3"/>
    <n v="3"/>
    <n v="3"/>
    <n v="2"/>
    <n v="1"/>
    <n v="2"/>
    <n v="0"/>
    <n v="1"/>
    <n v="0"/>
    <n v="1"/>
    <n v="1"/>
    <x v="0"/>
    <n v="0.6"/>
    <x v="0"/>
    <n v="0.2"/>
    <x v="1"/>
    <x v="0"/>
    <x v="1"/>
    <m/>
    <m/>
    <m/>
    <m/>
    <m/>
    <m/>
    <m/>
    <m/>
    <m/>
    <m/>
    <m/>
    <m/>
    <m/>
    <m/>
    <m/>
    <m/>
    <m/>
    <m/>
    <m/>
    <m/>
    <m/>
    <m/>
    <m/>
    <m/>
    <m/>
    <m/>
    <m/>
    <m/>
    <m/>
    <m/>
    <m/>
    <m/>
    <m/>
    <m/>
    <m/>
    <m/>
    <m/>
    <m/>
    <m/>
    <m/>
    <m/>
    <m/>
    <m/>
    <m/>
    <m/>
    <m/>
    <m/>
    <m/>
    <m/>
    <m/>
    <m/>
    <m/>
    <m/>
  </r>
  <r>
    <n v="26"/>
    <x v="1"/>
    <s v="Travel_Rarely"/>
    <n v="1066"/>
    <x v="1"/>
    <n v="2"/>
    <n v="2"/>
    <s v="Medical"/>
    <n v="1"/>
    <n v="1018"/>
    <n v="4"/>
    <x v="1"/>
    <n v="32"/>
    <n v="4"/>
    <x v="0"/>
    <x v="3"/>
    <n v="4"/>
    <s v="Married"/>
    <n v="5472"/>
    <n v="3334"/>
    <n v="1"/>
    <s v="Y"/>
    <x v="1"/>
    <n v="12"/>
    <n v="3"/>
    <n v="2"/>
    <n v="80"/>
    <n v="0"/>
    <n v="8"/>
    <n v="2"/>
    <n v="3"/>
    <n v="8"/>
    <n v="7"/>
    <n v="1"/>
    <n v="3"/>
    <n v="0"/>
    <n v="0"/>
    <n v="0"/>
    <n v="1"/>
    <n v="0"/>
    <x v="0"/>
    <n v="0.15"/>
    <x v="2"/>
    <n v="0"/>
    <x v="1"/>
    <x v="0"/>
    <x v="0"/>
    <m/>
    <m/>
    <m/>
    <m/>
    <m/>
    <m/>
    <m/>
    <m/>
    <m/>
    <m/>
    <m/>
    <m/>
    <m/>
    <m/>
    <m/>
    <m/>
    <m/>
    <m/>
    <m/>
    <m/>
    <m/>
    <m/>
    <m/>
    <m/>
    <m/>
    <m/>
    <m/>
    <m/>
    <m/>
    <m/>
    <m/>
    <m/>
    <m/>
    <m/>
    <m/>
    <m/>
    <m/>
    <m/>
    <m/>
    <m/>
    <m/>
    <m/>
    <m/>
    <m/>
    <m/>
    <m/>
    <m/>
    <m/>
    <m/>
    <m/>
    <m/>
    <m/>
    <m/>
  </r>
  <r>
    <n v="22"/>
    <x v="1"/>
    <s v="Travel_Rarely"/>
    <n v="217"/>
    <x v="1"/>
    <n v="8"/>
    <n v="1"/>
    <s v="Life Sciences"/>
    <n v="1"/>
    <n v="1019"/>
    <n v="2"/>
    <x v="1"/>
    <n v="94"/>
    <n v="1"/>
    <x v="1"/>
    <x v="2"/>
    <n v="1"/>
    <s v="Married"/>
    <n v="2451"/>
    <n v="6881"/>
    <n v="1"/>
    <s v="Y"/>
    <x v="1"/>
    <n v="15"/>
    <n v="3"/>
    <n v="1"/>
    <n v="80"/>
    <n v="1"/>
    <n v="4"/>
    <n v="3"/>
    <n v="2"/>
    <n v="4"/>
    <n v="3"/>
    <n v="1"/>
    <n v="1"/>
    <n v="0"/>
    <n v="1"/>
    <n v="1"/>
    <n v="1"/>
    <n v="1"/>
    <x v="0"/>
    <n v="0.8"/>
    <x v="0"/>
    <n v="0.5"/>
    <x v="2"/>
    <x v="0"/>
    <x v="1"/>
    <m/>
    <m/>
    <m/>
    <m/>
    <m/>
    <m/>
    <m/>
    <m/>
    <m/>
    <m/>
    <m/>
    <m/>
    <m/>
    <m/>
    <m/>
    <m/>
    <m/>
    <m/>
    <m/>
    <m/>
    <m/>
    <m/>
    <m/>
    <m/>
    <m/>
    <m/>
    <m/>
    <m/>
    <m/>
    <m/>
    <m/>
    <m/>
    <m/>
    <m/>
    <m/>
    <m/>
    <m/>
    <m/>
    <m/>
    <m/>
    <m/>
    <m/>
    <m/>
    <m/>
    <m/>
    <m/>
    <m/>
    <m/>
    <m/>
    <m/>
    <m/>
    <m/>
    <m/>
  </r>
  <r>
    <n v="48"/>
    <x v="1"/>
    <s v="Travel_Rarely"/>
    <n v="277"/>
    <x v="1"/>
    <n v="6"/>
    <n v="3"/>
    <s v="Life Sciences"/>
    <n v="1"/>
    <n v="1022"/>
    <n v="1"/>
    <x v="1"/>
    <n v="97"/>
    <n v="2"/>
    <x v="0"/>
    <x v="4"/>
    <n v="3"/>
    <s v="Single"/>
    <n v="4240"/>
    <n v="13119"/>
    <n v="2"/>
    <s v="Y"/>
    <x v="1"/>
    <n v="13"/>
    <n v="3"/>
    <n v="4"/>
    <n v="80"/>
    <n v="0"/>
    <n v="19"/>
    <n v="0"/>
    <n v="3"/>
    <n v="2"/>
    <n v="2"/>
    <n v="2"/>
    <n v="2"/>
    <n v="0"/>
    <n v="0"/>
    <n v="0"/>
    <n v="1"/>
    <n v="1"/>
    <x v="0"/>
    <n v="0.35"/>
    <x v="1"/>
    <n v="0"/>
    <x v="1"/>
    <x v="0"/>
    <x v="0"/>
    <m/>
    <m/>
    <m/>
    <m/>
    <m/>
    <m/>
    <m/>
    <m/>
    <m/>
    <m/>
    <m/>
    <m/>
    <m/>
    <m/>
    <m/>
    <m/>
    <m/>
    <m/>
    <m/>
    <m/>
    <m/>
    <m/>
    <m/>
    <m/>
    <m/>
    <m/>
    <m/>
    <m/>
    <m/>
    <m/>
    <m/>
    <m/>
    <m/>
    <m/>
    <m/>
    <m/>
    <m/>
    <m/>
    <m/>
    <m/>
    <m/>
    <m/>
    <m/>
    <m/>
    <m/>
    <m/>
    <m/>
    <m/>
    <m/>
    <m/>
    <m/>
    <m/>
    <m/>
  </r>
  <r>
    <n v="48"/>
    <x v="1"/>
    <s v="Travel_Rarely"/>
    <n v="1355"/>
    <x v="1"/>
    <n v="4"/>
    <n v="4"/>
    <s v="Life Sciences"/>
    <n v="1"/>
    <n v="1024"/>
    <n v="3"/>
    <x v="1"/>
    <n v="78"/>
    <n v="2"/>
    <x v="2"/>
    <x v="4"/>
    <n v="3"/>
    <s v="Single"/>
    <n v="10999"/>
    <n v="22245"/>
    <n v="7"/>
    <s v="Y"/>
    <x v="1"/>
    <n v="14"/>
    <n v="3"/>
    <n v="2"/>
    <n v="80"/>
    <n v="0"/>
    <n v="27"/>
    <n v="3"/>
    <n v="3"/>
    <n v="15"/>
    <n v="11"/>
    <n v="4"/>
    <n v="8"/>
    <n v="0"/>
    <n v="0"/>
    <n v="0"/>
    <n v="0"/>
    <n v="0"/>
    <x v="0"/>
    <n v="0"/>
    <x v="1"/>
    <n v="0"/>
    <x v="1"/>
    <x v="1"/>
    <x v="2"/>
    <m/>
    <m/>
    <m/>
    <m/>
    <m/>
    <m/>
    <m/>
    <m/>
    <m/>
    <m/>
    <m/>
    <m/>
    <m/>
    <m/>
    <m/>
    <m/>
    <m/>
    <m/>
    <m/>
    <m/>
    <m/>
    <m/>
    <m/>
    <m/>
    <m/>
    <m/>
    <m/>
    <m/>
    <m/>
    <m/>
    <m/>
    <m/>
    <m/>
    <m/>
    <m/>
    <m/>
    <m/>
    <m/>
    <m/>
    <m/>
    <m/>
    <m/>
    <m/>
    <m/>
    <m/>
    <m/>
    <m/>
    <m/>
    <m/>
    <m/>
    <m/>
    <m/>
    <m/>
  </r>
  <r>
    <n v="41"/>
    <x v="1"/>
    <s v="Travel_Rarely"/>
    <n v="549"/>
    <x v="1"/>
    <n v="7"/>
    <n v="2"/>
    <s v="Medical"/>
    <n v="1"/>
    <n v="1025"/>
    <n v="4"/>
    <x v="0"/>
    <n v="42"/>
    <n v="3"/>
    <x v="0"/>
    <x v="3"/>
    <n v="3"/>
    <s v="Single"/>
    <n v="5003"/>
    <n v="23371"/>
    <n v="6"/>
    <s v="Y"/>
    <x v="1"/>
    <n v="14"/>
    <n v="3"/>
    <n v="2"/>
    <n v="80"/>
    <n v="0"/>
    <n v="8"/>
    <n v="6"/>
    <n v="3"/>
    <n v="2"/>
    <n v="2"/>
    <n v="2"/>
    <n v="1"/>
    <n v="0"/>
    <n v="0"/>
    <n v="0"/>
    <n v="1"/>
    <n v="0"/>
    <x v="0"/>
    <n v="0.15"/>
    <x v="2"/>
    <n v="0"/>
    <x v="1"/>
    <x v="0"/>
    <x v="0"/>
    <m/>
    <m/>
    <m/>
    <m/>
    <m/>
    <m/>
    <m/>
    <m/>
    <m/>
    <m/>
    <m/>
    <m/>
    <m/>
    <m/>
    <m/>
    <m/>
    <m/>
    <m/>
    <m/>
    <m/>
    <m/>
    <m/>
    <m/>
    <m/>
    <m/>
    <m/>
    <m/>
    <m/>
    <m/>
    <m/>
    <m/>
    <m/>
    <m/>
    <m/>
    <m/>
    <m/>
    <m/>
    <m/>
    <m/>
    <m/>
    <m/>
    <m/>
    <m/>
    <m/>
    <m/>
    <m/>
    <m/>
    <m/>
    <m/>
    <m/>
    <m/>
    <m/>
    <m/>
  </r>
  <r>
    <n v="39"/>
    <x v="1"/>
    <s v="Travel_Rarely"/>
    <n v="466"/>
    <x v="1"/>
    <n v="1"/>
    <n v="1"/>
    <s v="Life Sciences"/>
    <n v="1"/>
    <n v="1026"/>
    <n v="4"/>
    <x v="0"/>
    <n v="65"/>
    <n v="2"/>
    <x v="3"/>
    <x v="3"/>
    <n v="4"/>
    <s v="Married"/>
    <n v="12742"/>
    <n v="7060"/>
    <n v="1"/>
    <s v="Y"/>
    <x v="1"/>
    <n v="16"/>
    <n v="3"/>
    <n v="3"/>
    <n v="80"/>
    <n v="1"/>
    <n v="21"/>
    <n v="3"/>
    <n v="3"/>
    <n v="21"/>
    <n v="6"/>
    <n v="11"/>
    <n v="8"/>
    <n v="0"/>
    <n v="0"/>
    <n v="0"/>
    <n v="0"/>
    <n v="0"/>
    <x v="1"/>
    <n v="0.05"/>
    <x v="2"/>
    <n v="0.1"/>
    <x v="1"/>
    <x v="2"/>
    <x v="2"/>
    <m/>
    <m/>
    <m/>
    <m/>
    <m/>
    <m/>
    <m/>
    <m/>
    <m/>
    <m/>
    <m/>
    <m/>
    <m/>
    <m/>
    <m/>
    <m/>
    <m/>
    <m/>
    <m/>
    <m/>
    <m/>
    <m/>
    <m/>
    <m/>
    <m/>
    <m/>
    <m/>
    <m/>
    <m/>
    <m/>
    <m/>
    <m/>
    <m/>
    <m/>
    <m/>
    <m/>
    <m/>
    <m/>
    <m/>
    <m/>
    <m/>
    <m/>
    <m/>
    <m/>
    <m/>
    <m/>
    <m/>
    <m/>
    <m/>
    <m/>
    <m/>
    <m/>
    <m/>
  </r>
  <r>
    <n v="27"/>
    <x v="1"/>
    <s v="Travel_Rarely"/>
    <n v="1055"/>
    <x v="1"/>
    <n v="2"/>
    <n v="4"/>
    <s v="Life Sciences"/>
    <n v="1"/>
    <n v="1027"/>
    <n v="1"/>
    <x v="0"/>
    <n v="47"/>
    <n v="3"/>
    <x v="0"/>
    <x v="3"/>
    <n v="4"/>
    <s v="Married"/>
    <n v="4227"/>
    <n v="4658"/>
    <n v="0"/>
    <s v="Y"/>
    <x v="1"/>
    <n v="18"/>
    <n v="3"/>
    <n v="2"/>
    <n v="80"/>
    <n v="1"/>
    <n v="4"/>
    <n v="2"/>
    <n v="3"/>
    <n v="3"/>
    <n v="2"/>
    <n v="2"/>
    <n v="2"/>
    <n v="0"/>
    <n v="0"/>
    <n v="0"/>
    <n v="1"/>
    <n v="1"/>
    <x v="0"/>
    <n v="0.35"/>
    <x v="0"/>
    <n v="0"/>
    <x v="1"/>
    <x v="0"/>
    <x v="0"/>
    <m/>
    <m/>
    <m/>
    <m/>
    <m/>
    <m/>
    <m/>
    <m/>
    <m/>
    <m/>
    <m/>
    <m/>
    <m/>
    <m/>
    <m/>
    <m/>
    <m/>
    <m/>
    <m/>
    <m/>
    <m/>
    <m/>
    <m/>
    <m/>
    <m/>
    <m/>
    <m/>
    <m/>
    <m/>
    <m/>
    <m/>
    <m/>
    <m/>
    <m/>
    <m/>
    <m/>
    <m/>
    <m/>
    <m/>
    <m/>
    <m/>
    <m/>
    <m/>
    <m/>
    <m/>
    <m/>
    <m/>
    <m/>
    <m/>
    <m/>
    <m/>
    <m/>
    <m/>
  </r>
  <r>
    <n v="35"/>
    <x v="1"/>
    <s v="Travel_Rarely"/>
    <n v="802"/>
    <x v="1"/>
    <n v="10"/>
    <n v="3"/>
    <s v="Other"/>
    <n v="1"/>
    <n v="1028"/>
    <n v="2"/>
    <x v="1"/>
    <n v="45"/>
    <n v="3"/>
    <x v="1"/>
    <x v="2"/>
    <n v="4"/>
    <s v="Divorced"/>
    <n v="3917"/>
    <n v="9541"/>
    <n v="1"/>
    <s v="Y"/>
    <x v="1"/>
    <n v="20"/>
    <n v="4"/>
    <n v="1"/>
    <n v="80"/>
    <n v="1"/>
    <n v="3"/>
    <n v="4"/>
    <n v="2"/>
    <n v="3"/>
    <n v="2"/>
    <n v="1"/>
    <n v="2"/>
    <n v="0"/>
    <n v="0"/>
    <n v="1"/>
    <n v="1"/>
    <n v="1"/>
    <x v="0"/>
    <n v="0.55000000000000004"/>
    <x v="0"/>
    <n v="0.3"/>
    <x v="1"/>
    <x v="0"/>
    <x v="1"/>
    <m/>
    <m/>
    <m/>
    <m/>
    <m/>
    <m/>
    <m/>
    <m/>
    <m/>
    <m/>
    <m/>
    <m/>
    <m/>
    <m/>
    <m/>
    <m/>
    <m/>
    <m/>
    <m/>
    <m/>
    <m/>
    <m/>
    <m/>
    <m/>
    <m/>
    <m/>
    <m/>
    <m/>
    <m/>
    <m/>
    <m/>
    <m/>
    <m/>
    <m/>
    <m/>
    <m/>
    <m/>
    <m/>
    <m/>
    <m/>
    <m/>
    <m/>
    <m/>
    <m/>
    <m/>
    <m/>
    <m/>
    <m/>
    <m/>
    <m/>
    <m/>
    <m/>
    <m/>
  </r>
  <r>
    <n v="42"/>
    <x v="1"/>
    <s v="Travel_Rarely"/>
    <n v="265"/>
    <x v="0"/>
    <n v="5"/>
    <n v="2"/>
    <s v="Marketing"/>
    <n v="1"/>
    <n v="1029"/>
    <n v="4"/>
    <x v="1"/>
    <n v="90"/>
    <n v="3"/>
    <x v="4"/>
    <x v="5"/>
    <n v="3"/>
    <s v="Married"/>
    <n v="18303"/>
    <n v="7770"/>
    <n v="6"/>
    <s v="Y"/>
    <x v="1"/>
    <n v="13"/>
    <n v="3"/>
    <n v="2"/>
    <n v="80"/>
    <n v="0"/>
    <n v="21"/>
    <n v="3"/>
    <n v="4"/>
    <n v="1"/>
    <n v="0"/>
    <n v="0"/>
    <n v="0"/>
    <n v="0"/>
    <n v="0"/>
    <n v="0"/>
    <n v="0"/>
    <n v="0"/>
    <x v="0"/>
    <n v="0"/>
    <x v="2"/>
    <n v="0"/>
    <x v="1"/>
    <x v="0"/>
    <x v="2"/>
    <m/>
    <m/>
    <m/>
    <m/>
    <m/>
    <m/>
    <m/>
    <m/>
    <m/>
    <m/>
    <m/>
    <m/>
    <m/>
    <m/>
    <m/>
    <m/>
    <m/>
    <m/>
    <m/>
    <m/>
    <m/>
    <m/>
    <m/>
    <m/>
    <m/>
    <m/>
    <m/>
    <m/>
    <m/>
    <m/>
    <m/>
    <m/>
    <m/>
    <m/>
    <m/>
    <m/>
    <m/>
    <m/>
    <m/>
    <m/>
    <m/>
    <m/>
    <m/>
    <m/>
    <m/>
    <m/>
    <m/>
    <m/>
    <m/>
    <m/>
    <m/>
    <m/>
    <m/>
  </r>
  <r>
    <n v="50"/>
    <x v="1"/>
    <s v="Travel_Rarely"/>
    <n v="804"/>
    <x v="1"/>
    <n v="9"/>
    <n v="3"/>
    <s v="Life Sciences"/>
    <n v="1"/>
    <n v="1030"/>
    <n v="1"/>
    <x v="1"/>
    <n v="64"/>
    <n v="3"/>
    <x v="1"/>
    <x v="2"/>
    <n v="4"/>
    <s v="Married"/>
    <n v="2380"/>
    <n v="20165"/>
    <n v="4"/>
    <s v="Y"/>
    <x v="1"/>
    <n v="18"/>
    <n v="3"/>
    <n v="2"/>
    <n v="80"/>
    <n v="0"/>
    <n v="8"/>
    <n v="5"/>
    <n v="3"/>
    <n v="1"/>
    <n v="0"/>
    <n v="0"/>
    <n v="0"/>
    <n v="0"/>
    <n v="0"/>
    <n v="0"/>
    <n v="1"/>
    <n v="1"/>
    <x v="0"/>
    <n v="0.35"/>
    <x v="1"/>
    <n v="0"/>
    <x v="1"/>
    <x v="0"/>
    <x v="1"/>
    <m/>
    <m/>
    <m/>
    <m/>
    <m/>
    <m/>
    <m/>
    <m/>
    <m/>
    <m/>
    <m/>
    <m/>
    <m/>
    <m/>
    <m/>
    <m/>
    <m/>
    <m/>
    <m/>
    <m/>
    <m/>
    <m/>
    <m/>
    <m/>
    <m/>
    <m/>
    <m/>
    <m/>
    <m/>
    <m/>
    <m/>
    <m/>
    <m/>
    <m/>
    <m/>
    <m/>
    <m/>
    <m/>
    <m/>
    <m/>
    <m/>
    <m/>
    <m/>
    <m/>
    <m/>
    <m/>
    <m/>
    <m/>
    <m/>
    <m/>
    <m/>
    <m/>
    <m/>
  </r>
  <r>
    <n v="59"/>
    <x v="1"/>
    <s v="Travel_Rarely"/>
    <n v="715"/>
    <x v="1"/>
    <n v="2"/>
    <n v="3"/>
    <s v="Life Sciences"/>
    <n v="1"/>
    <n v="1032"/>
    <n v="3"/>
    <x v="0"/>
    <n v="69"/>
    <n v="2"/>
    <x v="3"/>
    <x v="3"/>
    <n v="4"/>
    <s v="Single"/>
    <n v="13726"/>
    <n v="21829"/>
    <n v="3"/>
    <s v="Y"/>
    <x v="0"/>
    <n v="13"/>
    <n v="3"/>
    <n v="1"/>
    <n v="80"/>
    <n v="0"/>
    <n v="30"/>
    <n v="4"/>
    <n v="3"/>
    <n v="5"/>
    <n v="3"/>
    <n v="4"/>
    <n v="3"/>
    <n v="1"/>
    <n v="0"/>
    <n v="0"/>
    <n v="0"/>
    <n v="0"/>
    <x v="0"/>
    <n v="0.15"/>
    <x v="1"/>
    <n v="0.4"/>
    <x v="2"/>
    <x v="1"/>
    <x v="2"/>
    <m/>
    <m/>
    <m/>
    <m/>
    <m/>
    <m/>
    <m/>
    <m/>
    <m/>
    <m/>
    <m/>
    <m/>
    <m/>
    <m/>
    <m/>
    <m/>
    <m/>
    <m/>
    <m/>
    <m/>
    <m/>
    <m/>
    <m/>
    <m/>
    <m/>
    <m/>
    <m/>
    <m/>
    <m/>
    <m/>
    <m/>
    <m/>
    <m/>
    <m/>
    <m/>
    <m/>
    <m/>
    <m/>
    <m/>
    <m/>
    <m/>
    <m/>
    <m/>
    <m/>
    <m/>
    <m/>
    <m/>
    <m/>
    <m/>
    <m/>
    <m/>
    <m/>
    <m/>
  </r>
  <r>
    <n v="37"/>
    <x v="0"/>
    <s v="Travel_Rarely"/>
    <n v="1141"/>
    <x v="1"/>
    <n v="11"/>
    <n v="2"/>
    <s v="Medical"/>
    <n v="1"/>
    <n v="1033"/>
    <n v="1"/>
    <x v="0"/>
    <n v="61"/>
    <n v="1"/>
    <x v="0"/>
    <x v="4"/>
    <n v="2"/>
    <s v="Married"/>
    <n v="4777"/>
    <n v="14382"/>
    <n v="5"/>
    <s v="Y"/>
    <x v="1"/>
    <n v="15"/>
    <n v="3"/>
    <n v="1"/>
    <n v="80"/>
    <n v="0"/>
    <n v="15"/>
    <n v="2"/>
    <n v="1"/>
    <n v="1"/>
    <n v="0"/>
    <n v="0"/>
    <n v="0"/>
    <n v="0"/>
    <n v="1"/>
    <n v="1"/>
    <n v="1"/>
    <n v="1"/>
    <x v="0"/>
    <n v="0.8"/>
    <x v="0"/>
    <n v="0.5"/>
    <x v="2"/>
    <x v="0"/>
    <x v="0"/>
    <m/>
    <m/>
    <m/>
    <m/>
    <m/>
    <m/>
    <m/>
    <m/>
    <m/>
    <m/>
    <m/>
    <m/>
    <m/>
    <m/>
    <m/>
    <m/>
    <m/>
    <m/>
    <m/>
    <m/>
    <m/>
    <m/>
    <m/>
    <m/>
    <m/>
    <m/>
    <m/>
    <m/>
    <m/>
    <m/>
    <m/>
    <m/>
    <m/>
    <m/>
    <m/>
    <m/>
    <m/>
    <m/>
    <m/>
    <m/>
    <m/>
    <m/>
    <m/>
    <m/>
    <m/>
    <m/>
    <m/>
    <m/>
    <m/>
    <m/>
    <m/>
    <m/>
    <m/>
  </r>
  <r>
    <n v="55"/>
    <x v="1"/>
    <s v="Travel_Frequently"/>
    <n v="135"/>
    <x v="1"/>
    <n v="18"/>
    <n v="4"/>
    <s v="Medical"/>
    <n v="1"/>
    <n v="1034"/>
    <n v="3"/>
    <x v="1"/>
    <n v="62"/>
    <n v="3"/>
    <x v="0"/>
    <x v="4"/>
    <n v="2"/>
    <s v="Married"/>
    <n v="6385"/>
    <n v="12992"/>
    <n v="3"/>
    <s v="Y"/>
    <x v="0"/>
    <n v="14"/>
    <n v="3"/>
    <n v="4"/>
    <n v="80"/>
    <n v="2"/>
    <n v="17"/>
    <n v="3"/>
    <n v="3"/>
    <n v="8"/>
    <n v="7"/>
    <n v="6"/>
    <n v="7"/>
    <n v="1"/>
    <n v="1"/>
    <n v="0"/>
    <n v="1"/>
    <n v="0"/>
    <x v="1"/>
    <n v="0.6"/>
    <x v="1"/>
    <n v="0.7"/>
    <x v="0"/>
    <x v="2"/>
    <x v="0"/>
    <m/>
    <m/>
    <m/>
    <m/>
    <m/>
    <m/>
    <m/>
    <m/>
    <m/>
    <m/>
    <m/>
    <m/>
    <m/>
    <m/>
    <m/>
    <m/>
    <m/>
    <m/>
    <m/>
    <m/>
    <m/>
    <m/>
    <m/>
    <m/>
    <m/>
    <m/>
    <m/>
    <m/>
    <m/>
    <m/>
    <m/>
    <m/>
    <m/>
    <m/>
    <m/>
    <m/>
    <m/>
    <m/>
    <m/>
    <m/>
    <m/>
    <m/>
    <m/>
    <m/>
    <m/>
    <m/>
    <m/>
    <m/>
    <m/>
    <m/>
    <m/>
    <m/>
    <m/>
  </r>
  <r>
    <n v="41"/>
    <x v="1"/>
    <s v="Non-Travel"/>
    <n v="247"/>
    <x v="1"/>
    <n v="7"/>
    <n v="1"/>
    <s v="Life Sciences"/>
    <n v="1"/>
    <n v="1035"/>
    <n v="2"/>
    <x v="0"/>
    <n v="55"/>
    <n v="1"/>
    <x v="4"/>
    <x v="7"/>
    <n v="3"/>
    <s v="Divorced"/>
    <n v="19973"/>
    <n v="20284"/>
    <n v="1"/>
    <s v="Y"/>
    <x v="1"/>
    <n v="22"/>
    <n v="4"/>
    <n v="2"/>
    <n v="80"/>
    <n v="2"/>
    <n v="21"/>
    <n v="3"/>
    <n v="3"/>
    <n v="21"/>
    <n v="16"/>
    <n v="5"/>
    <n v="10"/>
    <n v="0"/>
    <n v="0"/>
    <n v="0"/>
    <n v="0"/>
    <n v="1"/>
    <x v="1"/>
    <n v="0.25"/>
    <x v="2"/>
    <n v="0.1"/>
    <x v="1"/>
    <x v="2"/>
    <x v="2"/>
    <m/>
    <m/>
    <m/>
    <m/>
    <m/>
    <m/>
    <m/>
    <m/>
    <m/>
    <m/>
    <m/>
    <m/>
    <m/>
    <m/>
    <m/>
    <m/>
    <m/>
    <m/>
    <m/>
    <m/>
    <m/>
    <m/>
    <m/>
    <m/>
    <m/>
    <m/>
    <m/>
    <m/>
    <m/>
    <m/>
    <m/>
    <m/>
    <m/>
    <m/>
    <m/>
    <m/>
    <m/>
    <m/>
    <m/>
    <m/>
    <m/>
    <m/>
    <m/>
    <m/>
    <m/>
    <m/>
    <m/>
    <m/>
    <m/>
    <m/>
    <m/>
    <m/>
    <m/>
  </r>
  <r>
    <n v="38"/>
    <x v="1"/>
    <s v="Travel_Rarely"/>
    <n v="1035"/>
    <x v="0"/>
    <n v="3"/>
    <n v="4"/>
    <s v="Life Sciences"/>
    <n v="1"/>
    <n v="1036"/>
    <n v="2"/>
    <x v="1"/>
    <n v="42"/>
    <n v="3"/>
    <x v="0"/>
    <x v="0"/>
    <n v="4"/>
    <s v="Single"/>
    <n v="6861"/>
    <n v="4981"/>
    <n v="8"/>
    <s v="Y"/>
    <x v="0"/>
    <n v="12"/>
    <n v="3"/>
    <n v="3"/>
    <n v="80"/>
    <n v="0"/>
    <n v="19"/>
    <n v="1"/>
    <n v="3"/>
    <n v="1"/>
    <n v="0"/>
    <n v="0"/>
    <n v="0"/>
    <n v="1"/>
    <n v="0"/>
    <n v="0"/>
    <n v="0"/>
    <n v="1"/>
    <x v="0"/>
    <n v="0.35"/>
    <x v="0"/>
    <n v="0.4"/>
    <x v="2"/>
    <x v="0"/>
    <x v="0"/>
    <m/>
    <m/>
    <m/>
    <m/>
    <m/>
    <m/>
    <m/>
    <m/>
    <m/>
    <m/>
    <m/>
    <m/>
    <m/>
    <m/>
    <m/>
    <m/>
    <m/>
    <m/>
    <m/>
    <m/>
    <m/>
    <m/>
    <m/>
    <m/>
    <m/>
    <m/>
    <m/>
    <m/>
    <m/>
    <m/>
    <m/>
    <m/>
    <m/>
    <m/>
    <m/>
    <m/>
    <m/>
    <m/>
    <m/>
    <m/>
    <m/>
    <m/>
    <m/>
    <m/>
    <m/>
    <m/>
    <m/>
    <m/>
    <m/>
    <m/>
    <m/>
    <m/>
    <m/>
  </r>
  <r>
    <n v="26"/>
    <x v="0"/>
    <s v="Non-Travel"/>
    <n v="265"/>
    <x v="0"/>
    <n v="29"/>
    <n v="2"/>
    <s v="Medical"/>
    <n v="1"/>
    <n v="1037"/>
    <n v="2"/>
    <x v="1"/>
    <n v="79"/>
    <n v="1"/>
    <x v="0"/>
    <x v="0"/>
    <n v="1"/>
    <s v="Single"/>
    <n v="4969"/>
    <n v="21813"/>
    <n v="8"/>
    <s v="Y"/>
    <x v="1"/>
    <n v="18"/>
    <n v="3"/>
    <n v="4"/>
    <n v="80"/>
    <n v="0"/>
    <n v="7"/>
    <n v="6"/>
    <n v="3"/>
    <n v="2"/>
    <n v="2"/>
    <n v="2"/>
    <n v="2"/>
    <n v="0"/>
    <n v="1"/>
    <n v="0"/>
    <n v="1"/>
    <n v="1"/>
    <x v="0"/>
    <n v="0.6"/>
    <x v="0"/>
    <n v="0.2"/>
    <x v="1"/>
    <x v="0"/>
    <x v="0"/>
    <m/>
    <m/>
    <m/>
    <m/>
    <m/>
    <m/>
    <m/>
    <m/>
    <m/>
    <m/>
    <m/>
    <m/>
    <m/>
    <m/>
    <m/>
    <m/>
    <m/>
    <m/>
    <m/>
    <m/>
    <m/>
    <m/>
    <m/>
    <m/>
    <m/>
    <m/>
    <m/>
    <m/>
    <m/>
    <m/>
    <m/>
    <m/>
    <m/>
    <m/>
    <m/>
    <m/>
    <m/>
    <m/>
    <m/>
    <m/>
    <m/>
    <m/>
    <m/>
    <m/>
    <m/>
    <m/>
    <m/>
    <m/>
    <m/>
    <m/>
    <m/>
    <m/>
    <m/>
  </r>
  <r>
    <n v="52"/>
    <x v="0"/>
    <s v="Travel_Rarely"/>
    <n v="266"/>
    <x v="0"/>
    <n v="2"/>
    <n v="1"/>
    <s v="Marketing"/>
    <n v="1"/>
    <n v="1038"/>
    <n v="1"/>
    <x v="0"/>
    <n v="57"/>
    <n v="1"/>
    <x v="4"/>
    <x v="5"/>
    <n v="4"/>
    <s v="Married"/>
    <n v="19845"/>
    <n v="25846"/>
    <n v="1"/>
    <s v="Y"/>
    <x v="1"/>
    <n v="15"/>
    <n v="3"/>
    <n v="4"/>
    <n v="80"/>
    <n v="1"/>
    <n v="33"/>
    <n v="3"/>
    <n v="3"/>
    <n v="32"/>
    <n v="14"/>
    <n v="6"/>
    <n v="9"/>
    <n v="0"/>
    <n v="0"/>
    <n v="0"/>
    <n v="0"/>
    <n v="1"/>
    <x v="1"/>
    <n v="0.25"/>
    <x v="1"/>
    <n v="0.1"/>
    <x v="1"/>
    <x v="2"/>
    <x v="2"/>
    <m/>
    <m/>
    <m/>
    <m/>
    <m/>
    <m/>
    <m/>
    <m/>
    <m/>
    <m/>
    <m/>
    <m/>
    <m/>
    <m/>
    <m/>
    <m/>
    <m/>
    <m/>
    <m/>
    <m/>
    <m/>
    <m/>
    <m/>
    <m/>
    <m/>
    <m/>
    <m/>
    <m/>
    <m/>
    <m/>
    <m/>
    <m/>
    <m/>
    <m/>
    <m/>
    <m/>
    <m/>
    <m/>
    <m/>
    <m/>
    <m/>
    <m/>
    <m/>
    <m/>
    <m/>
    <m/>
    <m/>
    <m/>
    <m/>
    <m/>
    <m/>
    <m/>
    <m/>
  </r>
  <r>
    <n v="44"/>
    <x v="1"/>
    <s v="Travel_Rarely"/>
    <n v="1448"/>
    <x v="0"/>
    <n v="28"/>
    <n v="3"/>
    <s v="Medical"/>
    <n v="1"/>
    <n v="1039"/>
    <n v="4"/>
    <x v="0"/>
    <n v="53"/>
    <n v="4"/>
    <x v="3"/>
    <x v="0"/>
    <n v="4"/>
    <s v="Married"/>
    <n v="13320"/>
    <n v="11737"/>
    <n v="3"/>
    <s v="Y"/>
    <x v="0"/>
    <n v="18"/>
    <n v="3"/>
    <n v="3"/>
    <n v="80"/>
    <n v="1"/>
    <n v="23"/>
    <n v="2"/>
    <n v="3"/>
    <n v="12"/>
    <n v="11"/>
    <n v="11"/>
    <n v="11"/>
    <n v="1"/>
    <n v="0"/>
    <n v="0"/>
    <n v="0"/>
    <n v="0"/>
    <x v="1"/>
    <n v="0.2"/>
    <x v="2"/>
    <n v="0.5"/>
    <x v="2"/>
    <x v="2"/>
    <x v="2"/>
    <m/>
    <m/>
    <m/>
    <m/>
    <m/>
    <m/>
    <m/>
    <m/>
    <m/>
    <m/>
    <m/>
    <m/>
    <m/>
    <m/>
    <m/>
    <m/>
    <m/>
    <m/>
    <m/>
    <m/>
    <m/>
    <m/>
    <m/>
    <m/>
    <m/>
    <m/>
    <m/>
    <m/>
    <m/>
    <m/>
    <m/>
    <m/>
    <m/>
    <m/>
    <m/>
    <m/>
    <m/>
    <m/>
    <m/>
    <m/>
    <m/>
    <m/>
    <m/>
    <m/>
    <m/>
    <m/>
    <m/>
    <m/>
    <m/>
    <m/>
    <m/>
    <m/>
    <m/>
  </r>
  <r>
    <n v="50"/>
    <x v="1"/>
    <s v="Non-Travel"/>
    <n v="145"/>
    <x v="0"/>
    <n v="1"/>
    <n v="3"/>
    <s v="Life Sciences"/>
    <n v="1"/>
    <n v="1040"/>
    <n v="4"/>
    <x v="0"/>
    <n v="95"/>
    <n v="3"/>
    <x v="0"/>
    <x v="0"/>
    <n v="3"/>
    <s v="Married"/>
    <n v="6347"/>
    <n v="24920"/>
    <n v="0"/>
    <s v="Y"/>
    <x v="1"/>
    <n v="12"/>
    <n v="3"/>
    <n v="1"/>
    <n v="80"/>
    <n v="1"/>
    <n v="19"/>
    <n v="3"/>
    <n v="3"/>
    <n v="18"/>
    <n v="7"/>
    <n v="0"/>
    <n v="13"/>
    <n v="0"/>
    <n v="0"/>
    <n v="0"/>
    <n v="1"/>
    <n v="0"/>
    <x v="0"/>
    <n v="0.15"/>
    <x v="1"/>
    <n v="0"/>
    <x v="1"/>
    <x v="0"/>
    <x v="0"/>
    <m/>
    <m/>
    <m/>
    <m/>
    <m/>
    <m/>
    <m/>
    <m/>
    <m/>
    <m/>
    <m/>
    <m/>
    <m/>
    <m/>
    <m/>
    <m/>
    <m/>
    <m/>
    <m/>
    <m/>
    <m/>
    <m/>
    <m/>
    <m/>
    <m/>
    <m/>
    <m/>
    <m/>
    <m/>
    <m/>
    <m/>
    <m/>
    <m/>
    <m/>
    <m/>
    <m/>
    <m/>
    <m/>
    <m/>
    <m/>
    <m/>
    <m/>
    <m/>
    <m/>
    <m/>
    <m/>
    <m/>
    <m/>
    <m/>
    <m/>
    <m/>
    <m/>
    <m/>
  </r>
  <r>
    <n v="36"/>
    <x v="0"/>
    <s v="Travel_Rarely"/>
    <n v="885"/>
    <x v="1"/>
    <n v="16"/>
    <n v="4"/>
    <s v="Life Sciences"/>
    <n v="1"/>
    <n v="1042"/>
    <n v="3"/>
    <x v="0"/>
    <n v="43"/>
    <n v="4"/>
    <x v="1"/>
    <x v="2"/>
    <n v="1"/>
    <s v="Single"/>
    <n v="2743"/>
    <n v="8269"/>
    <n v="1"/>
    <s v="Y"/>
    <x v="1"/>
    <n v="16"/>
    <n v="3"/>
    <n v="3"/>
    <n v="80"/>
    <n v="0"/>
    <n v="18"/>
    <n v="1"/>
    <n v="3"/>
    <n v="17"/>
    <n v="13"/>
    <n v="15"/>
    <n v="14"/>
    <n v="0"/>
    <n v="1"/>
    <n v="0"/>
    <n v="1"/>
    <n v="0"/>
    <x v="1"/>
    <n v="0.45"/>
    <x v="0"/>
    <n v="0.3"/>
    <x v="1"/>
    <x v="2"/>
    <x v="1"/>
    <m/>
    <m/>
    <m/>
    <m/>
    <m/>
    <m/>
    <m/>
    <m/>
    <m/>
    <m/>
    <m/>
    <m/>
    <m/>
    <m/>
    <m/>
    <m/>
    <m/>
    <m/>
    <m/>
    <m/>
    <m/>
    <m/>
    <m/>
    <m/>
    <m/>
    <m/>
    <m/>
    <m/>
    <m/>
    <m/>
    <m/>
    <m/>
    <m/>
    <m/>
    <m/>
    <m/>
    <m/>
    <m/>
    <m/>
    <m/>
    <m/>
    <m/>
    <m/>
    <m/>
    <m/>
    <m/>
    <m/>
    <m/>
    <m/>
    <m/>
    <m/>
    <m/>
    <m/>
  </r>
  <r>
    <n v="39"/>
    <x v="1"/>
    <s v="Travel_Frequently"/>
    <n v="945"/>
    <x v="1"/>
    <n v="22"/>
    <n v="3"/>
    <s v="Medical"/>
    <n v="1"/>
    <n v="1043"/>
    <n v="4"/>
    <x v="0"/>
    <n v="82"/>
    <n v="3"/>
    <x v="2"/>
    <x v="3"/>
    <n v="1"/>
    <s v="Single"/>
    <n v="10880"/>
    <n v="5083"/>
    <n v="1"/>
    <s v="Y"/>
    <x v="0"/>
    <n v="13"/>
    <n v="3"/>
    <n v="3"/>
    <n v="80"/>
    <n v="0"/>
    <n v="21"/>
    <n v="2"/>
    <n v="3"/>
    <n v="21"/>
    <n v="6"/>
    <n v="2"/>
    <n v="8"/>
    <n v="1"/>
    <n v="1"/>
    <n v="0"/>
    <n v="0"/>
    <n v="0"/>
    <x v="0"/>
    <n v="0.4"/>
    <x v="0"/>
    <n v="0.6"/>
    <x v="2"/>
    <x v="0"/>
    <x v="2"/>
    <m/>
    <m/>
    <m/>
    <m/>
    <m/>
    <m/>
    <m/>
    <m/>
    <m/>
    <m/>
    <m/>
    <m/>
    <m/>
    <m/>
    <m/>
    <m/>
    <m/>
    <m/>
    <m/>
    <m/>
    <m/>
    <m/>
    <m/>
    <m/>
    <m/>
    <m/>
    <m/>
    <m/>
    <m/>
    <m/>
    <m/>
    <m/>
    <m/>
    <m/>
    <m/>
    <m/>
    <m/>
    <m/>
    <m/>
    <m/>
    <m/>
    <m/>
    <m/>
    <m/>
    <m/>
    <m/>
    <m/>
    <m/>
    <m/>
    <m/>
    <m/>
    <m/>
    <m/>
  </r>
  <r>
    <n v="33"/>
    <x v="1"/>
    <s v="Non-Travel"/>
    <n v="1038"/>
    <x v="0"/>
    <n v="8"/>
    <n v="1"/>
    <s v="Life Sciences"/>
    <n v="1"/>
    <n v="1044"/>
    <n v="2"/>
    <x v="0"/>
    <n v="88"/>
    <n v="2"/>
    <x v="1"/>
    <x v="6"/>
    <n v="4"/>
    <s v="Single"/>
    <n v="2342"/>
    <n v="21437"/>
    <n v="0"/>
    <s v="Y"/>
    <x v="1"/>
    <n v="19"/>
    <n v="3"/>
    <n v="4"/>
    <n v="80"/>
    <n v="0"/>
    <n v="3"/>
    <n v="2"/>
    <n v="2"/>
    <n v="2"/>
    <n v="2"/>
    <n v="2"/>
    <n v="2"/>
    <n v="0"/>
    <n v="0"/>
    <n v="1"/>
    <n v="1"/>
    <n v="1"/>
    <x v="0"/>
    <n v="0.55000000000000004"/>
    <x v="0"/>
    <n v="0.3"/>
    <x v="1"/>
    <x v="0"/>
    <x v="1"/>
    <m/>
    <m/>
    <m/>
    <m/>
    <m/>
    <m/>
    <m/>
    <m/>
    <m/>
    <m/>
    <m/>
    <m/>
    <m/>
    <m/>
    <m/>
    <m/>
    <m/>
    <m/>
    <m/>
    <m/>
    <m/>
    <m/>
    <m/>
    <m/>
    <m/>
    <m/>
    <m/>
    <m/>
    <m/>
    <m/>
    <m/>
    <m/>
    <m/>
    <m/>
    <m/>
    <m/>
    <m/>
    <m/>
    <m/>
    <m/>
    <m/>
    <m/>
    <m/>
    <m/>
    <m/>
    <m/>
    <m/>
    <m/>
    <m/>
    <m/>
    <m/>
    <m/>
    <m/>
  </r>
  <r>
    <n v="45"/>
    <x v="1"/>
    <s v="Travel_Rarely"/>
    <n v="1234"/>
    <x v="0"/>
    <n v="11"/>
    <n v="2"/>
    <s v="Life Sciences"/>
    <n v="1"/>
    <n v="1045"/>
    <n v="4"/>
    <x v="0"/>
    <n v="90"/>
    <n v="3"/>
    <x v="3"/>
    <x v="5"/>
    <n v="4"/>
    <s v="Married"/>
    <n v="17650"/>
    <n v="5404"/>
    <n v="3"/>
    <s v="Y"/>
    <x v="1"/>
    <n v="13"/>
    <n v="3"/>
    <n v="2"/>
    <n v="80"/>
    <n v="1"/>
    <n v="26"/>
    <n v="4"/>
    <n v="4"/>
    <n v="9"/>
    <n v="3"/>
    <n v="1"/>
    <n v="1"/>
    <n v="0"/>
    <n v="0"/>
    <n v="0"/>
    <n v="0"/>
    <n v="0"/>
    <x v="0"/>
    <n v="0"/>
    <x v="1"/>
    <n v="0"/>
    <x v="1"/>
    <x v="0"/>
    <x v="2"/>
    <m/>
    <m/>
    <m/>
    <m/>
    <m/>
    <m/>
    <m/>
    <m/>
    <m/>
    <m/>
    <m/>
    <m/>
    <m/>
    <m/>
    <m/>
    <m/>
    <m/>
    <m/>
    <m/>
    <m/>
    <m/>
    <m/>
    <m/>
    <m/>
    <m/>
    <m/>
    <m/>
    <m/>
    <m/>
    <m/>
    <m/>
    <m/>
    <m/>
    <m/>
    <m/>
    <m/>
    <m/>
    <m/>
    <m/>
    <m/>
    <m/>
    <m/>
    <m/>
    <m/>
    <m/>
    <m/>
    <m/>
    <m/>
    <m/>
    <m/>
    <m/>
    <m/>
    <m/>
  </r>
  <r>
    <n v="32"/>
    <x v="1"/>
    <s v="Non-Travel"/>
    <n v="1109"/>
    <x v="1"/>
    <n v="29"/>
    <n v="4"/>
    <s v="Medical"/>
    <n v="1"/>
    <n v="1046"/>
    <n v="4"/>
    <x v="0"/>
    <n v="69"/>
    <n v="3"/>
    <x v="1"/>
    <x v="2"/>
    <n v="3"/>
    <s v="Single"/>
    <n v="4025"/>
    <n v="11135"/>
    <n v="9"/>
    <s v="Y"/>
    <x v="1"/>
    <n v="12"/>
    <n v="3"/>
    <n v="2"/>
    <n v="80"/>
    <n v="0"/>
    <n v="10"/>
    <n v="2"/>
    <n v="3"/>
    <n v="8"/>
    <n v="7"/>
    <n v="7"/>
    <n v="7"/>
    <n v="0"/>
    <n v="0"/>
    <n v="0"/>
    <n v="1"/>
    <n v="0"/>
    <x v="1"/>
    <n v="0.2"/>
    <x v="2"/>
    <n v="0.1"/>
    <x v="1"/>
    <x v="2"/>
    <x v="0"/>
    <m/>
    <m/>
    <m/>
    <m/>
    <m/>
    <m/>
    <m/>
    <m/>
    <m/>
    <m/>
    <m/>
    <m/>
    <m/>
    <m/>
    <m/>
    <m/>
    <m/>
    <m/>
    <m/>
    <m/>
    <m/>
    <m/>
    <m/>
    <m/>
    <m/>
    <m/>
    <m/>
    <m/>
    <m/>
    <m/>
    <m/>
    <m/>
    <m/>
    <m/>
    <m/>
    <m/>
    <m/>
    <m/>
    <m/>
    <m/>
    <m/>
    <m/>
    <m/>
    <m/>
    <m/>
    <m/>
    <m/>
    <m/>
    <m/>
    <m/>
    <m/>
    <m/>
    <m/>
  </r>
  <r>
    <n v="34"/>
    <x v="1"/>
    <s v="Travel_Rarely"/>
    <n v="216"/>
    <x v="0"/>
    <n v="1"/>
    <n v="4"/>
    <s v="Marketing"/>
    <n v="1"/>
    <n v="1047"/>
    <n v="2"/>
    <x v="1"/>
    <n v="75"/>
    <n v="4"/>
    <x v="0"/>
    <x v="0"/>
    <n v="4"/>
    <s v="Divorced"/>
    <n v="9725"/>
    <n v="12278"/>
    <n v="0"/>
    <s v="Y"/>
    <x v="1"/>
    <n v="11"/>
    <n v="3"/>
    <n v="4"/>
    <n v="80"/>
    <n v="1"/>
    <n v="16"/>
    <n v="2"/>
    <n v="2"/>
    <n v="15"/>
    <n v="1"/>
    <n v="0"/>
    <n v="9"/>
    <n v="0"/>
    <n v="0"/>
    <n v="1"/>
    <n v="0"/>
    <n v="1"/>
    <x v="0"/>
    <n v="0.4"/>
    <x v="0"/>
    <n v="0.3"/>
    <x v="1"/>
    <x v="0"/>
    <x v="2"/>
    <m/>
    <m/>
    <m/>
    <m/>
    <m/>
    <m/>
    <m/>
    <m/>
    <m/>
    <m/>
    <m/>
    <m/>
    <m/>
    <m/>
    <m/>
    <m/>
    <m/>
    <m/>
    <m/>
    <m/>
    <m/>
    <m/>
    <m/>
    <m/>
    <m/>
    <m/>
    <m/>
    <m/>
    <m/>
    <m/>
    <m/>
    <m/>
    <m/>
    <m/>
    <m/>
    <m/>
    <m/>
    <m/>
    <m/>
    <m/>
    <m/>
    <m/>
    <m/>
    <m/>
    <m/>
    <m/>
    <m/>
    <m/>
    <m/>
    <m/>
    <m/>
    <m/>
    <m/>
  </r>
  <r>
    <n v="59"/>
    <x v="1"/>
    <s v="Travel_Rarely"/>
    <n v="1089"/>
    <x v="0"/>
    <n v="1"/>
    <n v="2"/>
    <s v="Technical Degree"/>
    <n v="1"/>
    <n v="1048"/>
    <n v="2"/>
    <x v="1"/>
    <n v="66"/>
    <n v="3"/>
    <x v="2"/>
    <x v="5"/>
    <n v="4"/>
    <s v="Married"/>
    <n v="11904"/>
    <n v="11038"/>
    <n v="3"/>
    <s v="Y"/>
    <x v="0"/>
    <n v="14"/>
    <n v="3"/>
    <n v="3"/>
    <n v="80"/>
    <n v="1"/>
    <n v="14"/>
    <n v="1"/>
    <n v="1"/>
    <n v="6"/>
    <n v="4"/>
    <n v="0"/>
    <n v="4"/>
    <n v="1"/>
    <n v="0"/>
    <n v="1"/>
    <n v="0"/>
    <n v="1"/>
    <x v="0"/>
    <n v="0.55000000000000004"/>
    <x v="1"/>
    <n v="0.7"/>
    <x v="0"/>
    <x v="0"/>
    <x v="2"/>
    <m/>
    <m/>
    <m/>
    <m/>
    <m/>
    <m/>
    <m/>
    <m/>
    <m/>
    <m/>
    <m/>
    <m/>
    <m/>
    <m/>
    <m/>
    <m/>
    <m/>
    <m/>
    <m/>
    <m/>
    <m/>
    <m/>
    <m/>
    <m/>
    <m/>
    <m/>
    <m/>
    <m/>
    <m/>
    <m/>
    <m/>
    <m/>
    <m/>
    <m/>
    <m/>
    <m/>
    <m/>
    <m/>
    <m/>
    <m/>
    <m/>
    <m/>
    <m/>
    <m/>
    <m/>
    <m/>
    <m/>
    <m/>
    <m/>
    <m/>
    <m/>
    <m/>
    <m/>
  </r>
  <r>
    <n v="45"/>
    <x v="1"/>
    <s v="Travel_Rarely"/>
    <n v="788"/>
    <x v="2"/>
    <n v="24"/>
    <n v="4"/>
    <s v="Medical"/>
    <n v="1"/>
    <n v="1049"/>
    <n v="2"/>
    <x v="1"/>
    <n v="36"/>
    <n v="3"/>
    <x v="1"/>
    <x v="8"/>
    <n v="2"/>
    <s v="Single"/>
    <n v="2177"/>
    <n v="8318"/>
    <n v="1"/>
    <s v="Y"/>
    <x v="1"/>
    <n v="16"/>
    <n v="3"/>
    <n v="1"/>
    <n v="80"/>
    <n v="0"/>
    <n v="6"/>
    <n v="3"/>
    <n v="3"/>
    <n v="6"/>
    <n v="3"/>
    <n v="0"/>
    <n v="4"/>
    <n v="0"/>
    <n v="1"/>
    <n v="0"/>
    <n v="1"/>
    <n v="1"/>
    <x v="0"/>
    <n v="0.6"/>
    <x v="1"/>
    <n v="0.2"/>
    <x v="1"/>
    <x v="0"/>
    <x v="1"/>
    <m/>
    <m/>
    <m/>
    <m/>
    <m/>
    <m/>
    <m/>
    <m/>
    <m/>
    <m/>
    <m/>
    <m/>
    <m/>
    <m/>
    <m/>
    <m/>
    <m/>
    <m/>
    <m/>
    <m/>
    <m/>
    <m/>
    <m/>
    <m/>
    <m/>
    <m/>
    <m/>
    <m/>
    <m/>
    <m/>
    <m/>
    <m/>
    <m/>
    <m/>
    <m/>
    <m/>
    <m/>
    <m/>
    <m/>
    <m/>
    <m/>
    <m/>
    <m/>
    <m/>
    <m/>
    <m/>
    <m/>
    <m/>
    <m/>
    <m/>
    <m/>
    <m/>
    <m/>
  </r>
  <r>
    <n v="53"/>
    <x v="1"/>
    <s v="Travel_Frequently"/>
    <n v="124"/>
    <x v="0"/>
    <n v="2"/>
    <n v="3"/>
    <s v="Marketing"/>
    <n v="1"/>
    <n v="1050"/>
    <n v="3"/>
    <x v="0"/>
    <n v="38"/>
    <n v="2"/>
    <x v="2"/>
    <x v="0"/>
    <n v="2"/>
    <s v="Married"/>
    <n v="7525"/>
    <n v="23537"/>
    <n v="2"/>
    <s v="Y"/>
    <x v="1"/>
    <n v="12"/>
    <n v="3"/>
    <n v="1"/>
    <n v="80"/>
    <n v="1"/>
    <n v="30"/>
    <n v="2"/>
    <n v="3"/>
    <n v="15"/>
    <n v="7"/>
    <n v="6"/>
    <n v="12"/>
    <n v="0"/>
    <n v="1"/>
    <n v="0"/>
    <n v="0"/>
    <n v="0"/>
    <x v="1"/>
    <n v="0.3"/>
    <x v="1"/>
    <n v="0.3"/>
    <x v="1"/>
    <x v="2"/>
    <x v="0"/>
    <m/>
    <m/>
    <m/>
    <m/>
    <m/>
    <m/>
    <m/>
    <m/>
    <m/>
    <m/>
    <m/>
    <m/>
    <m/>
    <m/>
    <m/>
    <m/>
    <m/>
    <m/>
    <m/>
    <m/>
    <m/>
    <m/>
    <m/>
    <m/>
    <m/>
    <m/>
    <m/>
    <m/>
    <m/>
    <m/>
    <m/>
    <m/>
    <m/>
    <m/>
    <m/>
    <m/>
    <m/>
    <m/>
    <m/>
    <m/>
    <m/>
    <m/>
    <m/>
    <m/>
    <m/>
    <m/>
    <m/>
    <m/>
    <m/>
    <m/>
    <m/>
    <m/>
    <m/>
  </r>
  <r>
    <n v="36"/>
    <x v="0"/>
    <s v="Travel_Rarely"/>
    <n v="660"/>
    <x v="1"/>
    <n v="15"/>
    <n v="3"/>
    <s v="Other"/>
    <n v="1"/>
    <n v="1052"/>
    <n v="1"/>
    <x v="1"/>
    <n v="81"/>
    <n v="3"/>
    <x v="0"/>
    <x v="2"/>
    <n v="3"/>
    <s v="Divorced"/>
    <n v="4834"/>
    <n v="7858"/>
    <n v="7"/>
    <s v="Y"/>
    <x v="1"/>
    <n v="14"/>
    <n v="3"/>
    <n v="2"/>
    <n v="80"/>
    <n v="1"/>
    <n v="9"/>
    <n v="3"/>
    <n v="2"/>
    <n v="1"/>
    <n v="0"/>
    <n v="0"/>
    <n v="0"/>
    <n v="0"/>
    <n v="0"/>
    <n v="1"/>
    <n v="1"/>
    <n v="1"/>
    <x v="0"/>
    <n v="0.55000000000000004"/>
    <x v="0"/>
    <n v="0.3"/>
    <x v="1"/>
    <x v="0"/>
    <x v="0"/>
    <m/>
    <m/>
    <m/>
    <m/>
    <m/>
    <m/>
    <m/>
    <m/>
    <m/>
    <m/>
    <m/>
    <m/>
    <m/>
    <m/>
    <m/>
    <m/>
    <m/>
    <m/>
    <m/>
    <m/>
    <m/>
    <m/>
    <m/>
    <m/>
    <m/>
    <m/>
    <m/>
    <m/>
    <m/>
    <m/>
    <m/>
    <m/>
    <m/>
    <m/>
    <m/>
    <m/>
    <m/>
    <m/>
    <m/>
    <m/>
    <m/>
    <m/>
    <m/>
    <m/>
    <m/>
    <m/>
    <m/>
    <m/>
    <m/>
    <m/>
    <m/>
    <m/>
    <m/>
  </r>
  <r>
    <n v="26"/>
    <x v="0"/>
    <s v="Travel_Frequently"/>
    <n v="342"/>
    <x v="1"/>
    <n v="2"/>
    <n v="3"/>
    <s v="Life Sciences"/>
    <n v="1"/>
    <n v="1053"/>
    <n v="1"/>
    <x v="1"/>
    <n v="57"/>
    <n v="3"/>
    <x v="1"/>
    <x v="1"/>
    <n v="1"/>
    <s v="Married"/>
    <n v="2042"/>
    <n v="15346"/>
    <n v="6"/>
    <s v="Y"/>
    <x v="0"/>
    <n v="14"/>
    <n v="3"/>
    <n v="2"/>
    <n v="80"/>
    <n v="1"/>
    <n v="6"/>
    <n v="2"/>
    <n v="3"/>
    <n v="3"/>
    <n v="2"/>
    <n v="1"/>
    <n v="2"/>
    <n v="1"/>
    <n v="1"/>
    <n v="0"/>
    <n v="1"/>
    <n v="1"/>
    <x v="0"/>
    <n v="0.75"/>
    <x v="0"/>
    <n v="0.6"/>
    <x v="2"/>
    <x v="0"/>
    <x v="1"/>
    <m/>
    <m/>
    <m/>
    <m/>
    <m/>
    <m/>
    <m/>
    <m/>
    <m/>
    <m/>
    <m/>
    <m/>
    <m/>
    <m/>
    <m/>
    <m/>
    <m/>
    <m/>
    <m/>
    <m/>
    <m/>
    <m/>
    <m/>
    <m/>
    <m/>
    <m/>
    <m/>
    <m/>
    <m/>
    <m/>
    <m/>
    <m/>
    <m/>
    <m/>
    <m/>
    <m/>
    <m/>
    <m/>
    <m/>
    <m/>
    <m/>
    <m/>
    <m/>
    <m/>
    <m/>
    <m/>
    <m/>
    <m/>
    <m/>
    <m/>
    <m/>
    <m/>
    <m/>
  </r>
  <r>
    <n v="34"/>
    <x v="1"/>
    <s v="Travel_Rarely"/>
    <n v="1333"/>
    <x v="0"/>
    <n v="10"/>
    <n v="4"/>
    <s v="Life Sciences"/>
    <n v="1"/>
    <n v="1055"/>
    <n v="3"/>
    <x v="0"/>
    <n v="87"/>
    <n v="3"/>
    <x v="1"/>
    <x v="6"/>
    <n v="3"/>
    <s v="Married"/>
    <n v="2220"/>
    <n v="18410"/>
    <n v="1"/>
    <s v="Y"/>
    <x v="0"/>
    <n v="19"/>
    <n v="3"/>
    <n v="4"/>
    <n v="80"/>
    <n v="1"/>
    <n v="1"/>
    <n v="2"/>
    <n v="3"/>
    <n v="1"/>
    <n v="1"/>
    <n v="0"/>
    <n v="0"/>
    <n v="1"/>
    <n v="0"/>
    <n v="0"/>
    <n v="1"/>
    <n v="0"/>
    <x v="0"/>
    <n v="0.3"/>
    <x v="2"/>
    <n v="0.4"/>
    <x v="2"/>
    <x v="0"/>
    <x v="1"/>
    <m/>
    <m/>
    <m/>
    <m/>
    <m/>
    <m/>
    <m/>
    <m/>
    <m/>
    <m/>
    <m/>
    <m/>
    <m/>
    <m/>
    <m/>
    <m/>
    <m/>
    <m/>
    <m/>
    <m/>
    <m/>
    <m/>
    <m/>
    <m/>
    <m/>
    <m/>
    <m/>
    <m/>
    <m/>
    <m/>
    <m/>
    <m/>
    <m/>
    <m/>
    <m/>
    <m/>
    <m/>
    <m/>
    <m/>
    <m/>
    <m/>
    <m/>
    <m/>
    <m/>
    <m/>
    <m/>
    <m/>
    <m/>
    <m/>
    <m/>
    <m/>
    <m/>
    <m/>
  </r>
  <r>
    <n v="28"/>
    <x v="1"/>
    <s v="Travel_Rarely"/>
    <n v="1144"/>
    <x v="0"/>
    <n v="10"/>
    <n v="1"/>
    <s v="Medical"/>
    <n v="1"/>
    <n v="1056"/>
    <n v="4"/>
    <x v="1"/>
    <n v="74"/>
    <n v="3"/>
    <x v="1"/>
    <x v="6"/>
    <n v="2"/>
    <s v="Married"/>
    <n v="1052"/>
    <n v="23384"/>
    <n v="1"/>
    <s v="Y"/>
    <x v="1"/>
    <n v="22"/>
    <n v="4"/>
    <n v="2"/>
    <n v="80"/>
    <n v="0"/>
    <n v="1"/>
    <n v="5"/>
    <n v="3"/>
    <n v="1"/>
    <n v="0"/>
    <n v="0"/>
    <n v="0"/>
    <n v="0"/>
    <n v="1"/>
    <n v="0"/>
    <n v="1"/>
    <n v="0"/>
    <x v="0"/>
    <n v="0.4"/>
    <x v="0"/>
    <n v="0.2"/>
    <x v="1"/>
    <x v="0"/>
    <x v="1"/>
    <m/>
    <m/>
    <m/>
    <m/>
    <m/>
    <m/>
    <m/>
    <m/>
    <m/>
    <m/>
    <m/>
    <m/>
    <m/>
    <m/>
    <m/>
    <m/>
    <m/>
    <m/>
    <m/>
    <m/>
    <m/>
    <m/>
    <m/>
    <m/>
    <m/>
    <m/>
    <m/>
    <m/>
    <m/>
    <m/>
    <m/>
    <m/>
    <m/>
    <m/>
    <m/>
    <m/>
    <m/>
    <m/>
    <m/>
    <m/>
    <m/>
    <m/>
    <m/>
    <m/>
    <m/>
    <m/>
    <m/>
    <m/>
    <m/>
    <m/>
    <m/>
    <m/>
    <m/>
  </r>
  <r>
    <n v="38"/>
    <x v="1"/>
    <s v="Travel_Frequently"/>
    <n v="1186"/>
    <x v="1"/>
    <n v="3"/>
    <n v="4"/>
    <s v="Other"/>
    <n v="1"/>
    <n v="1060"/>
    <n v="3"/>
    <x v="1"/>
    <n v="44"/>
    <n v="3"/>
    <x v="1"/>
    <x v="1"/>
    <n v="3"/>
    <s v="Married"/>
    <n v="2821"/>
    <n v="2997"/>
    <n v="3"/>
    <s v="Y"/>
    <x v="1"/>
    <n v="16"/>
    <n v="3"/>
    <n v="1"/>
    <n v="80"/>
    <n v="1"/>
    <n v="8"/>
    <n v="2"/>
    <n v="3"/>
    <n v="2"/>
    <n v="2"/>
    <n v="2"/>
    <n v="2"/>
    <n v="0"/>
    <n v="0"/>
    <n v="0"/>
    <n v="1"/>
    <n v="0"/>
    <x v="0"/>
    <n v="0.15"/>
    <x v="2"/>
    <n v="0"/>
    <x v="1"/>
    <x v="0"/>
    <x v="1"/>
    <m/>
    <m/>
    <m/>
    <m/>
    <m/>
    <m/>
    <m/>
    <m/>
    <m/>
    <m/>
    <m/>
    <m/>
    <m/>
    <m/>
    <m/>
    <m/>
    <m/>
    <m/>
    <m/>
    <m/>
    <m/>
    <m/>
    <m/>
    <m/>
    <m/>
    <m/>
    <m/>
    <m/>
    <m/>
    <m/>
    <m/>
    <m/>
    <m/>
    <m/>
    <m/>
    <m/>
    <m/>
    <m/>
    <m/>
    <m/>
    <m/>
    <m/>
    <m/>
    <m/>
    <m/>
    <m/>
    <m/>
    <m/>
    <m/>
    <m/>
    <m/>
    <m/>
    <m/>
  </r>
  <r>
    <n v="50"/>
    <x v="1"/>
    <s v="Travel_Rarely"/>
    <n v="1464"/>
    <x v="1"/>
    <n v="2"/>
    <n v="4"/>
    <s v="Medical"/>
    <n v="1"/>
    <n v="1061"/>
    <n v="2"/>
    <x v="1"/>
    <n v="62"/>
    <n v="3"/>
    <x v="4"/>
    <x v="7"/>
    <n v="3"/>
    <s v="Married"/>
    <n v="19237"/>
    <n v="12853"/>
    <n v="2"/>
    <s v="Y"/>
    <x v="0"/>
    <n v="11"/>
    <n v="3"/>
    <n v="4"/>
    <n v="80"/>
    <n v="1"/>
    <n v="29"/>
    <n v="2"/>
    <n v="2"/>
    <n v="8"/>
    <n v="1"/>
    <n v="7"/>
    <n v="7"/>
    <n v="1"/>
    <n v="0"/>
    <n v="1"/>
    <n v="0"/>
    <n v="1"/>
    <x v="1"/>
    <n v="0.6"/>
    <x v="1"/>
    <n v="0.8"/>
    <x v="0"/>
    <x v="2"/>
    <x v="2"/>
    <m/>
    <m/>
    <m/>
    <m/>
    <m/>
    <m/>
    <m/>
    <m/>
    <m/>
    <m/>
    <m/>
    <m/>
    <m/>
    <m/>
    <m/>
    <m/>
    <m/>
    <m/>
    <m/>
    <m/>
    <m/>
    <m/>
    <m/>
    <m/>
    <m/>
    <m/>
    <m/>
    <m/>
    <m/>
    <m/>
    <m/>
    <m/>
    <m/>
    <m/>
    <m/>
    <m/>
    <m/>
    <m/>
    <m/>
    <m/>
    <m/>
    <m/>
    <m/>
    <m/>
    <m/>
    <m/>
    <m/>
    <m/>
    <m/>
    <m/>
    <m/>
    <m/>
    <m/>
  </r>
  <r>
    <n v="37"/>
    <x v="1"/>
    <s v="Travel_Rarely"/>
    <n v="124"/>
    <x v="1"/>
    <n v="3"/>
    <n v="3"/>
    <s v="Other"/>
    <n v="1"/>
    <n v="1062"/>
    <n v="4"/>
    <x v="0"/>
    <n v="35"/>
    <n v="3"/>
    <x v="0"/>
    <x v="4"/>
    <n v="2"/>
    <s v="Single"/>
    <n v="4107"/>
    <n v="13848"/>
    <n v="3"/>
    <s v="Y"/>
    <x v="1"/>
    <n v="15"/>
    <n v="3"/>
    <n v="1"/>
    <n v="80"/>
    <n v="0"/>
    <n v="8"/>
    <n v="3"/>
    <n v="2"/>
    <n v="4"/>
    <n v="3"/>
    <n v="0"/>
    <n v="1"/>
    <n v="0"/>
    <n v="1"/>
    <n v="1"/>
    <n v="1"/>
    <n v="0"/>
    <x v="0"/>
    <n v="0.6"/>
    <x v="0"/>
    <n v="0.5"/>
    <x v="2"/>
    <x v="0"/>
    <x v="0"/>
    <m/>
    <m/>
    <m/>
    <m/>
    <m/>
    <m/>
    <m/>
    <m/>
    <m/>
    <m/>
    <m/>
    <m/>
    <m/>
    <m/>
    <m/>
    <m/>
    <m/>
    <m/>
    <m/>
    <m/>
    <m/>
    <m/>
    <m/>
    <m/>
    <m/>
    <m/>
    <m/>
    <m/>
    <m/>
    <m/>
    <m/>
    <m/>
    <m/>
    <m/>
    <m/>
    <m/>
    <m/>
    <m/>
    <m/>
    <m/>
    <m/>
    <m/>
    <m/>
    <m/>
    <m/>
    <m/>
    <m/>
    <m/>
    <m/>
    <m/>
    <m/>
    <m/>
    <m/>
  </r>
  <r>
    <n v="40"/>
    <x v="1"/>
    <s v="Travel_Rarely"/>
    <n v="300"/>
    <x v="0"/>
    <n v="26"/>
    <n v="3"/>
    <s v="Marketing"/>
    <n v="1"/>
    <n v="1066"/>
    <n v="3"/>
    <x v="1"/>
    <n v="74"/>
    <n v="3"/>
    <x v="0"/>
    <x v="0"/>
    <n v="1"/>
    <s v="Married"/>
    <n v="8396"/>
    <n v="22217"/>
    <n v="1"/>
    <s v="Y"/>
    <x v="1"/>
    <n v="14"/>
    <n v="3"/>
    <n v="2"/>
    <n v="80"/>
    <n v="1"/>
    <n v="8"/>
    <n v="3"/>
    <n v="2"/>
    <n v="7"/>
    <n v="7"/>
    <n v="7"/>
    <n v="5"/>
    <n v="0"/>
    <n v="1"/>
    <n v="1"/>
    <n v="0"/>
    <n v="0"/>
    <x v="1"/>
    <n v="0.5"/>
    <x v="0"/>
    <n v="0.6"/>
    <x v="2"/>
    <x v="2"/>
    <x v="2"/>
    <m/>
    <m/>
    <m/>
    <m/>
    <m/>
    <m/>
    <m/>
    <m/>
    <m/>
    <m/>
    <m/>
    <m/>
    <m/>
    <m/>
    <m/>
    <m/>
    <m/>
    <m/>
    <m/>
    <m/>
    <m/>
    <m/>
    <m/>
    <m/>
    <m/>
    <m/>
    <m/>
    <m/>
    <m/>
    <m/>
    <m/>
    <m/>
    <m/>
    <m/>
    <m/>
    <m/>
    <m/>
    <m/>
    <m/>
    <m/>
    <m/>
    <m/>
    <m/>
    <m/>
    <m/>
    <m/>
    <m/>
    <m/>
    <m/>
    <m/>
    <m/>
    <m/>
    <m/>
  </r>
  <r>
    <n v="26"/>
    <x v="1"/>
    <s v="Travel_Frequently"/>
    <n v="921"/>
    <x v="1"/>
    <n v="1"/>
    <n v="1"/>
    <s v="Medical"/>
    <n v="1"/>
    <n v="1068"/>
    <n v="1"/>
    <x v="0"/>
    <n v="66"/>
    <n v="2"/>
    <x v="1"/>
    <x v="1"/>
    <n v="3"/>
    <s v="Divorced"/>
    <n v="2007"/>
    <n v="25265"/>
    <n v="1"/>
    <s v="Y"/>
    <x v="1"/>
    <n v="13"/>
    <n v="3"/>
    <n v="3"/>
    <n v="80"/>
    <n v="2"/>
    <n v="5"/>
    <n v="5"/>
    <n v="3"/>
    <n v="5"/>
    <n v="3"/>
    <n v="1"/>
    <n v="3"/>
    <n v="0"/>
    <n v="0"/>
    <n v="0"/>
    <n v="1"/>
    <n v="1"/>
    <x v="0"/>
    <n v="0.35"/>
    <x v="0"/>
    <n v="0"/>
    <x v="1"/>
    <x v="0"/>
    <x v="1"/>
    <m/>
    <m/>
    <m/>
    <m/>
    <m/>
    <m/>
    <m/>
    <m/>
    <m/>
    <m/>
    <m/>
    <m/>
    <m/>
    <m/>
    <m/>
    <m/>
    <m/>
    <m/>
    <m/>
    <m/>
    <m/>
    <m/>
    <m/>
    <m/>
    <m/>
    <m/>
    <m/>
    <m/>
    <m/>
    <m/>
    <m/>
    <m/>
    <m/>
    <m/>
    <m/>
    <m/>
    <m/>
    <m/>
    <m/>
    <m/>
    <m/>
    <m/>
    <m/>
    <m/>
    <m/>
    <m/>
    <m/>
    <m/>
    <m/>
    <m/>
    <m/>
    <m/>
    <m/>
  </r>
  <r>
    <n v="46"/>
    <x v="1"/>
    <s v="Travel_Rarely"/>
    <n v="430"/>
    <x v="1"/>
    <n v="1"/>
    <n v="4"/>
    <s v="Medical"/>
    <n v="1"/>
    <n v="1069"/>
    <n v="4"/>
    <x v="1"/>
    <n v="40"/>
    <n v="3"/>
    <x v="4"/>
    <x v="7"/>
    <n v="4"/>
    <s v="Divorced"/>
    <n v="19627"/>
    <n v="21445"/>
    <n v="9"/>
    <s v="Y"/>
    <x v="1"/>
    <n v="17"/>
    <n v="3"/>
    <n v="4"/>
    <n v="80"/>
    <n v="2"/>
    <n v="23"/>
    <n v="0"/>
    <n v="3"/>
    <n v="2"/>
    <n v="2"/>
    <n v="2"/>
    <n v="2"/>
    <n v="0"/>
    <n v="0"/>
    <n v="0"/>
    <n v="0"/>
    <n v="0"/>
    <x v="0"/>
    <n v="0"/>
    <x v="1"/>
    <n v="0"/>
    <x v="1"/>
    <x v="0"/>
    <x v="2"/>
    <m/>
    <m/>
    <m/>
    <m/>
    <m/>
    <m/>
    <m/>
    <m/>
    <m/>
    <m/>
    <m/>
    <m/>
    <m/>
    <m/>
    <m/>
    <m/>
    <m/>
    <m/>
    <m/>
    <m/>
    <m/>
    <m/>
    <m/>
    <m/>
    <m/>
    <m/>
    <m/>
    <m/>
    <m/>
    <m/>
    <m/>
    <m/>
    <m/>
    <m/>
    <m/>
    <m/>
    <m/>
    <m/>
    <m/>
    <m/>
    <m/>
    <m/>
    <m/>
    <m/>
    <m/>
    <m/>
    <m/>
    <m/>
    <m/>
    <m/>
    <m/>
    <m/>
    <m/>
  </r>
  <r>
    <n v="54"/>
    <x v="1"/>
    <s v="Travel_Rarely"/>
    <n v="1082"/>
    <x v="0"/>
    <n v="2"/>
    <n v="4"/>
    <s v="Life Sciences"/>
    <n v="1"/>
    <n v="1070"/>
    <n v="3"/>
    <x v="0"/>
    <n v="41"/>
    <n v="2"/>
    <x v="2"/>
    <x v="0"/>
    <n v="3"/>
    <s v="Married"/>
    <n v="10686"/>
    <n v="8392"/>
    <n v="6"/>
    <s v="Y"/>
    <x v="1"/>
    <n v="11"/>
    <n v="3"/>
    <n v="2"/>
    <n v="80"/>
    <n v="1"/>
    <n v="13"/>
    <n v="4"/>
    <n v="3"/>
    <n v="9"/>
    <n v="4"/>
    <n v="7"/>
    <n v="0"/>
    <n v="0"/>
    <n v="0"/>
    <n v="0"/>
    <n v="0"/>
    <n v="0"/>
    <x v="1"/>
    <n v="0.05"/>
    <x v="1"/>
    <n v="0.1"/>
    <x v="1"/>
    <x v="2"/>
    <x v="2"/>
    <m/>
    <m/>
    <m/>
    <m/>
    <m/>
    <m/>
    <m/>
    <m/>
    <m/>
    <m/>
    <m/>
    <m/>
    <m/>
    <m/>
    <m/>
    <m/>
    <m/>
    <m/>
    <m/>
    <m/>
    <m/>
    <m/>
    <m/>
    <m/>
    <m/>
    <m/>
    <m/>
    <m/>
    <m/>
    <m/>
    <m/>
    <m/>
    <m/>
    <m/>
    <m/>
    <m/>
    <m/>
    <m/>
    <m/>
    <m/>
    <m/>
    <m/>
    <m/>
    <m/>
    <m/>
    <m/>
    <m/>
    <m/>
    <m/>
    <m/>
    <m/>
    <m/>
    <m/>
  </r>
  <r>
    <n v="56"/>
    <x v="1"/>
    <s v="Travel_Frequently"/>
    <n v="1240"/>
    <x v="1"/>
    <n v="9"/>
    <n v="3"/>
    <s v="Medical"/>
    <n v="1"/>
    <n v="1071"/>
    <n v="1"/>
    <x v="0"/>
    <n v="63"/>
    <n v="3"/>
    <x v="1"/>
    <x v="1"/>
    <n v="3"/>
    <s v="Married"/>
    <n v="2942"/>
    <n v="12154"/>
    <n v="2"/>
    <s v="Y"/>
    <x v="1"/>
    <n v="19"/>
    <n v="3"/>
    <n v="2"/>
    <n v="80"/>
    <n v="1"/>
    <n v="18"/>
    <n v="4"/>
    <n v="3"/>
    <n v="5"/>
    <n v="4"/>
    <n v="0"/>
    <n v="3"/>
    <n v="0"/>
    <n v="0"/>
    <n v="0"/>
    <n v="1"/>
    <n v="1"/>
    <x v="0"/>
    <n v="0.35"/>
    <x v="1"/>
    <n v="0"/>
    <x v="1"/>
    <x v="0"/>
    <x v="1"/>
    <m/>
    <m/>
    <m/>
    <m/>
    <m/>
    <m/>
    <m/>
    <m/>
    <m/>
    <m/>
    <m/>
    <m/>
    <m/>
    <m/>
    <m/>
    <m/>
    <m/>
    <m/>
    <m/>
    <m/>
    <m/>
    <m/>
    <m/>
    <m/>
    <m/>
    <m/>
    <m/>
    <m/>
    <m/>
    <m/>
    <m/>
    <m/>
    <m/>
    <m/>
    <m/>
    <m/>
    <m/>
    <m/>
    <m/>
    <m/>
    <m/>
    <m/>
    <m/>
    <m/>
    <m/>
    <m/>
    <m/>
    <m/>
    <m/>
    <m/>
    <m/>
    <m/>
    <m/>
  </r>
  <r>
    <n v="36"/>
    <x v="1"/>
    <s v="Travel_Rarely"/>
    <n v="796"/>
    <x v="1"/>
    <n v="12"/>
    <n v="5"/>
    <s v="Medical"/>
    <n v="1"/>
    <n v="1073"/>
    <n v="4"/>
    <x v="0"/>
    <n v="51"/>
    <n v="2"/>
    <x v="2"/>
    <x v="3"/>
    <n v="4"/>
    <s v="Single"/>
    <n v="8858"/>
    <n v="15669"/>
    <n v="0"/>
    <s v="Y"/>
    <x v="1"/>
    <n v="11"/>
    <n v="3"/>
    <n v="2"/>
    <n v="80"/>
    <n v="0"/>
    <n v="15"/>
    <n v="2"/>
    <n v="2"/>
    <n v="14"/>
    <n v="8"/>
    <n v="7"/>
    <n v="8"/>
    <n v="0"/>
    <n v="0"/>
    <n v="1"/>
    <n v="0"/>
    <n v="0"/>
    <x v="1"/>
    <n v="0.25"/>
    <x v="2"/>
    <n v="0.4"/>
    <x v="2"/>
    <x v="2"/>
    <x v="2"/>
    <m/>
    <m/>
    <m/>
    <m/>
    <m/>
    <m/>
    <m/>
    <m/>
    <m/>
    <m/>
    <m/>
    <m/>
    <m/>
    <m/>
    <m/>
    <m/>
    <m/>
    <m/>
    <m/>
    <m/>
    <m/>
    <m/>
    <m/>
    <m/>
    <m/>
    <m/>
    <m/>
    <m/>
    <m/>
    <m/>
    <m/>
    <m/>
    <m/>
    <m/>
    <m/>
    <m/>
    <m/>
    <m/>
    <m/>
    <m/>
    <m/>
    <m/>
    <m/>
    <m/>
    <m/>
    <m/>
    <m/>
    <m/>
    <m/>
    <m/>
    <m/>
    <m/>
    <m/>
  </r>
  <r>
    <n v="55"/>
    <x v="1"/>
    <s v="Non-Travel"/>
    <n v="444"/>
    <x v="1"/>
    <n v="2"/>
    <n v="1"/>
    <s v="Medical"/>
    <n v="1"/>
    <n v="1074"/>
    <n v="3"/>
    <x v="1"/>
    <n v="40"/>
    <n v="2"/>
    <x v="3"/>
    <x v="5"/>
    <n v="1"/>
    <s v="Single"/>
    <n v="16756"/>
    <n v="17323"/>
    <n v="7"/>
    <s v="Y"/>
    <x v="1"/>
    <n v="15"/>
    <n v="3"/>
    <n v="2"/>
    <n v="80"/>
    <n v="0"/>
    <n v="31"/>
    <n v="3"/>
    <n v="4"/>
    <n v="9"/>
    <n v="7"/>
    <n v="6"/>
    <n v="2"/>
    <n v="0"/>
    <n v="1"/>
    <n v="0"/>
    <n v="0"/>
    <n v="0"/>
    <x v="1"/>
    <n v="0.3"/>
    <x v="1"/>
    <n v="0.3"/>
    <x v="1"/>
    <x v="2"/>
    <x v="2"/>
    <m/>
    <m/>
    <m/>
    <m/>
    <m/>
    <m/>
    <m/>
    <m/>
    <m/>
    <m/>
    <m/>
    <m/>
    <m/>
    <m/>
    <m/>
    <m/>
    <m/>
    <m/>
    <m/>
    <m/>
    <m/>
    <m/>
    <m/>
    <m/>
    <m/>
    <m/>
    <m/>
    <m/>
    <m/>
    <m/>
    <m/>
    <m/>
    <m/>
    <m/>
    <m/>
    <m/>
    <m/>
    <m/>
    <m/>
    <m/>
    <m/>
    <m/>
    <m/>
    <m/>
    <m/>
    <m/>
    <m/>
    <m/>
    <m/>
    <m/>
    <m/>
    <m/>
    <m/>
  </r>
  <r>
    <n v="43"/>
    <x v="1"/>
    <s v="Travel_Rarely"/>
    <n v="415"/>
    <x v="0"/>
    <n v="25"/>
    <n v="3"/>
    <s v="Medical"/>
    <n v="1"/>
    <n v="1076"/>
    <n v="3"/>
    <x v="1"/>
    <n v="79"/>
    <n v="2"/>
    <x v="2"/>
    <x v="0"/>
    <n v="4"/>
    <s v="Divorced"/>
    <n v="10798"/>
    <n v="5268"/>
    <n v="5"/>
    <s v="Y"/>
    <x v="1"/>
    <n v="13"/>
    <n v="3"/>
    <n v="3"/>
    <n v="80"/>
    <n v="1"/>
    <n v="18"/>
    <n v="5"/>
    <n v="3"/>
    <n v="1"/>
    <n v="0"/>
    <n v="0"/>
    <n v="0"/>
    <n v="0"/>
    <n v="0"/>
    <n v="0"/>
    <n v="0"/>
    <n v="0"/>
    <x v="0"/>
    <n v="0"/>
    <x v="2"/>
    <n v="0"/>
    <x v="1"/>
    <x v="0"/>
    <x v="2"/>
    <m/>
    <m/>
    <m/>
    <m/>
    <m/>
    <m/>
    <m/>
    <m/>
    <m/>
    <m/>
    <m/>
    <m/>
    <m/>
    <m/>
    <m/>
    <m/>
    <m/>
    <m/>
    <m/>
    <m/>
    <m/>
    <m/>
    <m/>
    <m/>
    <m/>
    <m/>
    <m/>
    <m/>
    <m/>
    <m/>
    <m/>
    <m/>
    <m/>
    <m/>
    <m/>
    <m/>
    <m/>
    <m/>
    <m/>
    <m/>
    <m/>
    <m/>
    <m/>
    <m/>
    <m/>
    <m/>
    <m/>
    <m/>
    <m/>
    <m/>
    <m/>
    <m/>
    <m/>
  </r>
  <r>
    <n v="20"/>
    <x v="0"/>
    <s v="Travel_Frequently"/>
    <n v="769"/>
    <x v="0"/>
    <n v="9"/>
    <n v="3"/>
    <s v="Marketing"/>
    <n v="1"/>
    <n v="1077"/>
    <n v="4"/>
    <x v="0"/>
    <n v="54"/>
    <n v="3"/>
    <x v="1"/>
    <x v="6"/>
    <n v="4"/>
    <s v="Single"/>
    <n v="2323"/>
    <n v="17205"/>
    <n v="1"/>
    <s v="Y"/>
    <x v="0"/>
    <n v="14"/>
    <n v="3"/>
    <n v="2"/>
    <n v="80"/>
    <n v="0"/>
    <n v="2"/>
    <n v="3"/>
    <n v="3"/>
    <n v="2"/>
    <n v="2"/>
    <n v="0"/>
    <n v="2"/>
    <n v="1"/>
    <n v="0"/>
    <n v="0"/>
    <n v="1"/>
    <n v="0"/>
    <x v="0"/>
    <n v="0.3"/>
    <x v="2"/>
    <n v="0.4"/>
    <x v="2"/>
    <x v="0"/>
    <x v="1"/>
    <m/>
    <m/>
    <m/>
    <m/>
    <m/>
    <m/>
    <m/>
    <m/>
    <m/>
    <m/>
    <m/>
    <m/>
    <m/>
    <m/>
    <m/>
    <m/>
    <m/>
    <m/>
    <m/>
    <m/>
    <m/>
    <m/>
    <m/>
    <m/>
    <m/>
    <m/>
    <m/>
    <m/>
    <m/>
    <m/>
    <m/>
    <m/>
    <m/>
    <m/>
    <m/>
    <m/>
    <m/>
    <m/>
    <m/>
    <m/>
    <m/>
    <m/>
    <m/>
    <m/>
    <m/>
    <m/>
    <m/>
    <m/>
    <m/>
    <m/>
    <m/>
    <m/>
    <m/>
  </r>
  <r>
    <n v="21"/>
    <x v="0"/>
    <s v="Travel_Rarely"/>
    <n v="1334"/>
    <x v="1"/>
    <n v="10"/>
    <n v="3"/>
    <s v="Life Sciences"/>
    <n v="1"/>
    <n v="1079"/>
    <n v="3"/>
    <x v="0"/>
    <n v="36"/>
    <n v="2"/>
    <x v="1"/>
    <x v="2"/>
    <n v="1"/>
    <s v="Single"/>
    <n v="1416"/>
    <n v="17258"/>
    <n v="1"/>
    <s v="Y"/>
    <x v="1"/>
    <n v="13"/>
    <n v="3"/>
    <n v="1"/>
    <n v="80"/>
    <n v="0"/>
    <n v="1"/>
    <n v="6"/>
    <n v="2"/>
    <n v="1"/>
    <n v="0"/>
    <n v="1"/>
    <n v="0"/>
    <n v="0"/>
    <n v="1"/>
    <n v="1"/>
    <n v="1"/>
    <n v="0"/>
    <x v="0"/>
    <n v="0.6"/>
    <x v="0"/>
    <n v="0.5"/>
    <x v="2"/>
    <x v="0"/>
    <x v="1"/>
    <m/>
    <m/>
    <m/>
    <m/>
    <m/>
    <m/>
    <m/>
    <m/>
    <m/>
    <m/>
    <m/>
    <m/>
    <m/>
    <m/>
    <m/>
    <m/>
    <m/>
    <m/>
    <m/>
    <m/>
    <m/>
    <m/>
    <m/>
    <m/>
    <m/>
    <m/>
    <m/>
    <m/>
    <m/>
    <m/>
    <m/>
    <m/>
    <m/>
    <m/>
    <m/>
    <m/>
    <m/>
    <m/>
    <m/>
    <m/>
    <m/>
    <m/>
    <m/>
    <m/>
    <m/>
    <m/>
    <m/>
    <m/>
    <m/>
    <m/>
    <m/>
    <m/>
    <m/>
  </r>
  <r>
    <n v="46"/>
    <x v="1"/>
    <s v="Travel_Rarely"/>
    <n v="1003"/>
    <x v="1"/>
    <n v="8"/>
    <n v="4"/>
    <s v="Life Sciences"/>
    <n v="1"/>
    <n v="1080"/>
    <n v="4"/>
    <x v="0"/>
    <n v="74"/>
    <n v="2"/>
    <x v="0"/>
    <x v="1"/>
    <n v="1"/>
    <s v="Divorced"/>
    <n v="4615"/>
    <n v="21029"/>
    <n v="8"/>
    <s v="Y"/>
    <x v="0"/>
    <n v="23"/>
    <n v="4"/>
    <n v="1"/>
    <n v="80"/>
    <n v="3"/>
    <n v="19"/>
    <n v="2"/>
    <n v="3"/>
    <n v="16"/>
    <n v="13"/>
    <n v="1"/>
    <n v="7"/>
    <n v="1"/>
    <n v="1"/>
    <n v="0"/>
    <n v="1"/>
    <n v="0"/>
    <x v="0"/>
    <n v="0.55000000000000004"/>
    <x v="1"/>
    <n v="0.6"/>
    <x v="2"/>
    <x v="0"/>
    <x v="0"/>
    <m/>
    <m/>
    <m/>
    <m/>
    <m/>
    <m/>
    <m/>
    <m/>
    <m/>
    <m/>
    <m/>
    <m/>
    <m/>
    <m/>
    <m/>
    <m/>
    <m/>
    <m/>
    <m/>
    <m/>
    <m/>
    <m/>
    <m/>
    <m/>
    <m/>
    <m/>
    <m/>
    <m/>
    <m/>
    <m/>
    <m/>
    <m/>
    <m/>
    <m/>
    <m/>
    <m/>
    <m/>
    <m/>
    <m/>
    <m/>
    <m/>
    <m/>
    <m/>
    <m/>
    <m/>
    <m/>
    <m/>
    <m/>
    <m/>
    <m/>
    <m/>
    <m/>
    <m/>
  </r>
  <r>
    <n v="51"/>
    <x v="0"/>
    <s v="Travel_Rarely"/>
    <n v="1323"/>
    <x v="1"/>
    <n v="4"/>
    <n v="4"/>
    <s v="Life Sciences"/>
    <n v="1"/>
    <n v="1081"/>
    <n v="1"/>
    <x v="1"/>
    <n v="34"/>
    <n v="3"/>
    <x v="1"/>
    <x v="1"/>
    <n v="3"/>
    <s v="Married"/>
    <n v="2461"/>
    <n v="10332"/>
    <n v="9"/>
    <s v="Y"/>
    <x v="0"/>
    <n v="12"/>
    <n v="3"/>
    <n v="3"/>
    <n v="80"/>
    <n v="3"/>
    <n v="18"/>
    <n v="2"/>
    <n v="4"/>
    <n v="10"/>
    <n v="0"/>
    <n v="2"/>
    <n v="7"/>
    <n v="1"/>
    <n v="0"/>
    <n v="0"/>
    <n v="1"/>
    <n v="1"/>
    <x v="0"/>
    <n v="0.5"/>
    <x v="1"/>
    <n v="0.4"/>
    <x v="2"/>
    <x v="0"/>
    <x v="1"/>
    <m/>
    <m/>
    <m/>
    <m/>
    <m/>
    <m/>
    <m/>
    <m/>
    <m/>
    <m/>
    <m/>
    <m/>
    <m/>
    <m/>
    <m/>
    <m/>
    <m/>
    <m/>
    <m/>
    <m/>
    <m/>
    <m/>
    <m/>
    <m/>
    <m/>
    <m/>
    <m/>
    <m/>
    <m/>
    <m/>
    <m/>
    <m/>
    <m/>
    <m/>
    <m/>
    <m/>
    <m/>
    <m/>
    <m/>
    <m/>
    <m/>
    <m/>
    <m/>
    <m/>
    <m/>
    <m/>
    <m/>
    <m/>
    <m/>
    <m/>
    <m/>
    <m/>
    <m/>
  </r>
  <r>
    <n v="28"/>
    <x v="0"/>
    <s v="Non-Travel"/>
    <n v="1366"/>
    <x v="1"/>
    <n v="24"/>
    <n v="2"/>
    <s v="Technical Degree"/>
    <n v="1"/>
    <n v="1082"/>
    <n v="2"/>
    <x v="1"/>
    <n v="72"/>
    <n v="2"/>
    <x v="2"/>
    <x v="4"/>
    <n v="1"/>
    <s v="Single"/>
    <n v="8722"/>
    <n v="12355"/>
    <n v="1"/>
    <s v="Y"/>
    <x v="1"/>
    <n v="12"/>
    <n v="3"/>
    <n v="1"/>
    <n v="80"/>
    <n v="0"/>
    <n v="10"/>
    <n v="2"/>
    <n v="2"/>
    <n v="10"/>
    <n v="7"/>
    <n v="1"/>
    <n v="9"/>
    <n v="0"/>
    <n v="1"/>
    <n v="1"/>
    <n v="0"/>
    <n v="1"/>
    <x v="0"/>
    <n v="0.65"/>
    <x v="0"/>
    <n v="0.5"/>
    <x v="2"/>
    <x v="0"/>
    <x v="2"/>
    <m/>
    <m/>
    <m/>
    <m/>
    <m/>
    <m/>
    <m/>
    <m/>
    <m/>
    <m/>
    <m/>
    <m/>
    <m/>
    <m/>
    <m/>
    <m/>
    <m/>
    <m/>
    <m/>
    <m/>
    <m/>
    <m/>
    <m/>
    <m/>
    <m/>
    <m/>
    <m/>
    <m/>
    <m/>
    <m/>
    <m/>
    <m/>
    <m/>
    <m/>
    <m/>
    <m/>
    <m/>
    <m/>
    <m/>
    <m/>
    <m/>
    <m/>
    <m/>
    <m/>
    <m/>
    <m/>
    <m/>
    <m/>
    <m/>
    <m/>
    <m/>
    <m/>
    <m/>
  </r>
  <r>
    <n v="26"/>
    <x v="1"/>
    <s v="Travel_Rarely"/>
    <n v="192"/>
    <x v="1"/>
    <n v="1"/>
    <n v="2"/>
    <s v="Medical"/>
    <n v="1"/>
    <n v="1083"/>
    <n v="1"/>
    <x v="1"/>
    <n v="59"/>
    <n v="2"/>
    <x v="1"/>
    <x v="2"/>
    <n v="1"/>
    <s v="Married"/>
    <n v="3955"/>
    <n v="11141"/>
    <n v="1"/>
    <s v="Y"/>
    <x v="1"/>
    <n v="16"/>
    <n v="3"/>
    <n v="1"/>
    <n v="80"/>
    <n v="2"/>
    <n v="6"/>
    <n v="2"/>
    <n v="3"/>
    <n v="5"/>
    <n v="3"/>
    <n v="1"/>
    <n v="3"/>
    <n v="0"/>
    <n v="1"/>
    <n v="0"/>
    <n v="1"/>
    <n v="1"/>
    <x v="0"/>
    <n v="0.6"/>
    <x v="0"/>
    <n v="0.2"/>
    <x v="1"/>
    <x v="0"/>
    <x v="1"/>
    <m/>
    <m/>
    <m/>
    <m/>
    <m/>
    <m/>
    <m/>
    <m/>
    <m/>
    <m/>
    <m/>
    <m/>
    <m/>
    <m/>
    <m/>
    <m/>
    <m/>
    <m/>
    <m/>
    <m/>
    <m/>
    <m/>
    <m/>
    <m/>
    <m/>
    <m/>
    <m/>
    <m/>
    <m/>
    <m/>
    <m/>
    <m/>
    <m/>
    <m/>
    <m/>
    <m/>
    <m/>
    <m/>
    <m/>
    <m/>
    <m/>
    <m/>
    <m/>
    <m/>
    <m/>
    <m/>
    <m/>
    <m/>
    <m/>
    <m/>
    <m/>
    <m/>
    <m/>
  </r>
  <r>
    <n v="30"/>
    <x v="1"/>
    <s v="Travel_Rarely"/>
    <n v="1176"/>
    <x v="1"/>
    <n v="20"/>
    <n v="3"/>
    <s v="Other"/>
    <n v="1"/>
    <n v="1084"/>
    <n v="3"/>
    <x v="1"/>
    <n v="85"/>
    <n v="3"/>
    <x v="0"/>
    <x v="3"/>
    <n v="1"/>
    <s v="Married"/>
    <n v="9957"/>
    <n v="9096"/>
    <n v="0"/>
    <s v="Y"/>
    <x v="1"/>
    <n v="15"/>
    <n v="3"/>
    <n v="3"/>
    <n v="80"/>
    <n v="1"/>
    <n v="7"/>
    <n v="1"/>
    <n v="2"/>
    <n v="6"/>
    <n v="2"/>
    <n v="0"/>
    <n v="2"/>
    <n v="0"/>
    <n v="1"/>
    <n v="1"/>
    <n v="0"/>
    <n v="0"/>
    <x v="0"/>
    <n v="0.45"/>
    <x v="0"/>
    <n v="0.5"/>
    <x v="2"/>
    <x v="0"/>
    <x v="2"/>
    <m/>
    <m/>
    <m/>
    <m/>
    <m/>
    <m/>
    <m/>
    <m/>
    <m/>
    <m/>
    <m/>
    <m/>
    <m/>
    <m/>
    <m/>
    <m/>
    <m/>
    <m/>
    <m/>
    <m/>
    <m/>
    <m/>
    <m/>
    <m/>
    <m/>
    <m/>
    <m/>
    <m/>
    <m/>
    <m/>
    <m/>
    <m/>
    <m/>
    <m/>
    <m/>
    <m/>
    <m/>
    <m/>
    <m/>
    <m/>
    <m/>
    <m/>
    <m/>
    <m/>
    <m/>
    <m/>
    <m/>
    <m/>
    <m/>
    <m/>
    <m/>
    <m/>
    <m/>
  </r>
  <r>
    <n v="41"/>
    <x v="1"/>
    <s v="Travel_Rarely"/>
    <n v="509"/>
    <x v="1"/>
    <n v="7"/>
    <n v="2"/>
    <s v="Technical Degree"/>
    <n v="1"/>
    <n v="1085"/>
    <n v="2"/>
    <x v="0"/>
    <n v="43"/>
    <n v="4"/>
    <x v="1"/>
    <x v="1"/>
    <n v="3"/>
    <s v="Married"/>
    <n v="3376"/>
    <n v="18863"/>
    <n v="1"/>
    <s v="Y"/>
    <x v="1"/>
    <n v="13"/>
    <n v="3"/>
    <n v="3"/>
    <n v="80"/>
    <n v="0"/>
    <n v="10"/>
    <n v="3"/>
    <n v="3"/>
    <n v="10"/>
    <n v="6"/>
    <n v="0"/>
    <n v="8"/>
    <n v="0"/>
    <n v="0"/>
    <n v="0"/>
    <n v="1"/>
    <n v="1"/>
    <x v="0"/>
    <n v="0.35"/>
    <x v="0"/>
    <n v="0"/>
    <x v="1"/>
    <x v="0"/>
    <x v="1"/>
    <m/>
    <m/>
    <m/>
    <m/>
    <m/>
    <m/>
    <m/>
    <m/>
    <m/>
    <m/>
    <m/>
    <m/>
    <m/>
    <m/>
    <m/>
    <m/>
    <m/>
    <m/>
    <m/>
    <m/>
    <m/>
    <m/>
    <m/>
    <m/>
    <m/>
    <m/>
    <m/>
    <m/>
    <m/>
    <m/>
    <m/>
    <m/>
    <m/>
    <m/>
    <m/>
    <m/>
    <m/>
    <m/>
    <m/>
    <m/>
    <m/>
    <m/>
    <m/>
    <m/>
    <m/>
    <m/>
    <m/>
    <m/>
    <m/>
    <m/>
    <m/>
    <m/>
    <m/>
  </r>
  <r>
    <n v="38"/>
    <x v="1"/>
    <s v="Travel_Rarely"/>
    <n v="330"/>
    <x v="1"/>
    <n v="17"/>
    <n v="1"/>
    <s v="Life Sciences"/>
    <n v="1"/>
    <n v="1088"/>
    <n v="3"/>
    <x v="0"/>
    <n v="65"/>
    <n v="2"/>
    <x v="2"/>
    <x v="4"/>
    <n v="3"/>
    <s v="Married"/>
    <n v="8823"/>
    <n v="24608"/>
    <n v="0"/>
    <s v="Y"/>
    <x v="1"/>
    <n v="18"/>
    <n v="3"/>
    <n v="1"/>
    <n v="80"/>
    <n v="1"/>
    <n v="20"/>
    <n v="4"/>
    <n v="2"/>
    <n v="19"/>
    <n v="9"/>
    <n v="1"/>
    <n v="9"/>
    <n v="0"/>
    <n v="0"/>
    <n v="1"/>
    <n v="0"/>
    <n v="0"/>
    <x v="0"/>
    <n v="0.2"/>
    <x v="2"/>
    <n v="0.3"/>
    <x v="1"/>
    <x v="0"/>
    <x v="2"/>
    <m/>
    <m/>
    <m/>
    <m/>
    <m/>
    <m/>
    <m/>
    <m/>
    <m/>
    <m/>
    <m/>
    <m/>
    <m/>
    <m/>
    <m/>
    <m/>
    <m/>
    <m/>
    <m/>
    <m/>
    <m/>
    <m/>
    <m/>
    <m/>
    <m/>
    <m/>
    <m/>
    <m/>
    <m/>
    <m/>
    <m/>
    <m/>
    <m/>
    <m/>
    <m/>
    <m/>
    <m/>
    <m/>
    <m/>
    <m/>
    <m/>
    <m/>
    <m/>
    <m/>
    <m/>
    <m/>
    <m/>
    <m/>
    <m/>
    <m/>
    <m/>
    <m/>
    <m/>
  </r>
  <r>
    <n v="40"/>
    <x v="1"/>
    <s v="Travel_Rarely"/>
    <n v="1492"/>
    <x v="1"/>
    <n v="20"/>
    <n v="4"/>
    <s v="Technical Degree"/>
    <n v="1"/>
    <n v="1092"/>
    <n v="1"/>
    <x v="1"/>
    <n v="61"/>
    <n v="3"/>
    <x v="2"/>
    <x v="4"/>
    <n v="4"/>
    <s v="Married"/>
    <n v="10322"/>
    <n v="26542"/>
    <n v="4"/>
    <s v="Y"/>
    <x v="1"/>
    <n v="20"/>
    <n v="4"/>
    <n v="4"/>
    <n v="80"/>
    <n v="1"/>
    <n v="14"/>
    <n v="6"/>
    <n v="3"/>
    <n v="11"/>
    <n v="10"/>
    <n v="11"/>
    <n v="1"/>
    <n v="0"/>
    <n v="0"/>
    <n v="0"/>
    <n v="0"/>
    <n v="1"/>
    <x v="1"/>
    <n v="0.25"/>
    <x v="2"/>
    <n v="0.1"/>
    <x v="1"/>
    <x v="2"/>
    <x v="2"/>
    <m/>
    <m/>
    <m/>
    <m/>
    <m/>
    <m/>
    <m/>
    <m/>
    <m/>
    <m/>
    <m/>
    <m/>
    <m/>
    <m/>
    <m/>
    <m/>
    <m/>
    <m/>
    <m/>
    <m/>
    <m/>
    <m/>
    <m/>
    <m/>
    <m/>
    <m/>
    <m/>
    <m/>
    <m/>
    <m/>
    <m/>
    <m/>
    <m/>
    <m/>
    <m/>
    <m/>
    <m/>
    <m/>
    <m/>
    <m/>
    <m/>
    <m/>
    <m/>
    <m/>
    <m/>
    <m/>
    <m/>
    <m/>
    <m/>
    <m/>
    <m/>
    <m/>
    <m/>
  </r>
  <r>
    <n v="27"/>
    <x v="1"/>
    <s v="Non-Travel"/>
    <n v="1277"/>
    <x v="1"/>
    <n v="8"/>
    <n v="5"/>
    <s v="Life Sciences"/>
    <n v="1"/>
    <n v="1094"/>
    <n v="1"/>
    <x v="1"/>
    <n v="87"/>
    <n v="1"/>
    <x v="1"/>
    <x v="2"/>
    <n v="3"/>
    <s v="Married"/>
    <n v="4621"/>
    <n v="5869"/>
    <n v="1"/>
    <s v="Y"/>
    <x v="1"/>
    <n v="19"/>
    <n v="3"/>
    <n v="4"/>
    <n v="80"/>
    <n v="3"/>
    <n v="3"/>
    <n v="4"/>
    <n v="3"/>
    <n v="3"/>
    <n v="2"/>
    <n v="1"/>
    <n v="2"/>
    <n v="0"/>
    <n v="0"/>
    <n v="0"/>
    <n v="1"/>
    <n v="1"/>
    <x v="0"/>
    <n v="0.35"/>
    <x v="0"/>
    <n v="0"/>
    <x v="1"/>
    <x v="0"/>
    <x v="0"/>
    <m/>
    <m/>
    <m/>
    <m/>
    <m/>
    <m/>
    <m/>
    <m/>
    <m/>
    <m/>
    <m/>
    <m/>
    <m/>
    <m/>
    <m/>
    <m/>
    <m/>
    <m/>
    <m/>
    <m/>
    <m/>
    <m/>
    <m/>
    <m/>
    <m/>
    <m/>
    <m/>
    <m/>
    <m/>
    <m/>
    <m/>
    <m/>
    <m/>
    <m/>
    <m/>
    <m/>
    <m/>
    <m/>
    <m/>
    <m/>
    <m/>
    <m/>
    <m/>
    <m/>
    <m/>
    <m/>
    <m/>
    <m/>
    <m/>
    <m/>
    <m/>
    <m/>
    <m/>
  </r>
  <r>
    <n v="55"/>
    <x v="1"/>
    <s v="Travel_Frequently"/>
    <n v="1091"/>
    <x v="1"/>
    <n v="2"/>
    <n v="1"/>
    <s v="Life Sciences"/>
    <n v="1"/>
    <n v="1096"/>
    <n v="4"/>
    <x v="1"/>
    <n v="65"/>
    <n v="3"/>
    <x v="2"/>
    <x v="3"/>
    <n v="2"/>
    <s v="Married"/>
    <n v="10976"/>
    <n v="15813"/>
    <n v="3"/>
    <s v="Y"/>
    <x v="1"/>
    <n v="18"/>
    <n v="3"/>
    <n v="2"/>
    <n v="80"/>
    <n v="1"/>
    <n v="23"/>
    <n v="4"/>
    <n v="3"/>
    <n v="3"/>
    <n v="2"/>
    <n v="1"/>
    <n v="2"/>
    <n v="0"/>
    <n v="1"/>
    <n v="0"/>
    <n v="0"/>
    <n v="0"/>
    <x v="0"/>
    <n v="0.25"/>
    <x v="1"/>
    <n v="0.2"/>
    <x v="1"/>
    <x v="0"/>
    <x v="2"/>
    <m/>
    <m/>
    <m/>
    <m/>
    <m/>
    <m/>
    <m/>
    <m/>
    <m/>
    <m/>
    <m/>
    <m/>
    <m/>
    <m/>
    <m/>
    <m/>
    <m/>
    <m/>
    <m/>
    <m/>
    <m/>
    <m/>
    <m/>
    <m/>
    <m/>
    <m/>
    <m/>
    <m/>
    <m/>
    <m/>
    <m/>
    <m/>
    <m/>
    <m/>
    <m/>
    <m/>
    <m/>
    <m/>
    <m/>
    <m/>
    <m/>
    <m/>
    <m/>
    <m/>
    <m/>
    <m/>
    <m/>
    <m/>
    <m/>
    <m/>
    <m/>
    <m/>
    <m/>
  </r>
  <r>
    <n v="28"/>
    <x v="1"/>
    <s v="Travel_Rarely"/>
    <n v="857"/>
    <x v="1"/>
    <n v="10"/>
    <n v="3"/>
    <s v="Other"/>
    <n v="1"/>
    <n v="1097"/>
    <n v="3"/>
    <x v="0"/>
    <n v="59"/>
    <n v="3"/>
    <x v="0"/>
    <x v="1"/>
    <n v="3"/>
    <s v="Single"/>
    <n v="3660"/>
    <n v="7909"/>
    <n v="3"/>
    <s v="Y"/>
    <x v="1"/>
    <n v="13"/>
    <n v="3"/>
    <n v="4"/>
    <n v="80"/>
    <n v="0"/>
    <n v="10"/>
    <n v="4"/>
    <n v="4"/>
    <n v="8"/>
    <n v="7"/>
    <n v="1"/>
    <n v="7"/>
    <n v="0"/>
    <n v="0"/>
    <n v="0"/>
    <n v="1"/>
    <n v="0"/>
    <x v="0"/>
    <n v="0.15"/>
    <x v="2"/>
    <n v="0"/>
    <x v="1"/>
    <x v="0"/>
    <x v="1"/>
    <m/>
    <m/>
    <m/>
    <m/>
    <m/>
    <m/>
    <m/>
    <m/>
    <m/>
    <m/>
    <m/>
    <m/>
    <m/>
    <m/>
    <m/>
    <m/>
    <m/>
    <m/>
    <m/>
    <m/>
    <m/>
    <m/>
    <m/>
    <m/>
    <m/>
    <m/>
    <m/>
    <m/>
    <m/>
    <m/>
    <m/>
    <m/>
    <m/>
    <m/>
    <m/>
    <m/>
    <m/>
    <m/>
    <m/>
    <m/>
    <m/>
    <m/>
    <m/>
    <m/>
    <m/>
    <m/>
    <m/>
    <m/>
    <m/>
    <m/>
    <m/>
    <m/>
    <m/>
  </r>
  <r>
    <n v="44"/>
    <x v="0"/>
    <s v="Travel_Rarely"/>
    <n v="1376"/>
    <x v="2"/>
    <n v="1"/>
    <n v="2"/>
    <s v="Medical"/>
    <n v="1"/>
    <n v="1098"/>
    <n v="2"/>
    <x v="1"/>
    <n v="91"/>
    <n v="2"/>
    <x v="2"/>
    <x v="8"/>
    <n v="1"/>
    <s v="Married"/>
    <n v="10482"/>
    <n v="2326"/>
    <n v="9"/>
    <s v="Y"/>
    <x v="1"/>
    <n v="14"/>
    <n v="3"/>
    <n v="4"/>
    <n v="80"/>
    <n v="1"/>
    <n v="24"/>
    <n v="1"/>
    <n v="3"/>
    <n v="20"/>
    <n v="6"/>
    <n v="3"/>
    <n v="6"/>
    <n v="0"/>
    <n v="1"/>
    <n v="0"/>
    <n v="0"/>
    <n v="1"/>
    <x v="0"/>
    <n v="0.45"/>
    <x v="0"/>
    <n v="0.2"/>
    <x v="1"/>
    <x v="1"/>
    <x v="2"/>
    <m/>
    <m/>
    <m/>
    <m/>
    <m/>
    <m/>
    <m/>
    <m/>
    <m/>
    <m/>
    <m/>
    <m/>
    <m/>
    <m/>
    <m/>
    <m/>
    <m/>
    <m/>
    <m/>
    <m/>
    <m/>
    <m/>
    <m/>
    <m/>
    <m/>
    <m/>
    <m/>
    <m/>
    <m/>
    <m/>
    <m/>
    <m/>
    <m/>
    <m/>
    <m/>
    <m/>
    <m/>
    <m/>
    <m/>
    <m/>
    <m/>
    <m/>
    <m/>
    <m/>
    <m/>
    <m/>
    <m/>
    <m/>
    <m/>
    <m/>
    <m/>
    <m/>
    <m/>
  </r>
  <r>
    <n v="33"/>
    <x v="1"/>
    <s v="Travel_Rarely"/>
    <n v="654"/>
    <x v="1"/>
    <n v="5"/>
    <n v="3"/>
    <s v="Life Sciences"/>
    <n v="1"/>
    <n v="1099"/>
    <n v="4"/>
    <x v="1"/>
    <n v="34"/>
    <n v="2"/>
    <x v="2"/>
    <x v="4"/>
    <n v="4"/>
    <s v="Divorced"/>
    <n v="7119"/>
    <n v="21214"/>
    <n v="4"/>
    <s v="Y"/>
    <x v="1"/>
    <n v="15"/>
    <n v="3"/>
    <n v="3"/>
    <n v="80"/>
    <n v="1"/>
    <n v="9"/>
    <n v="2"/>
    <n v="3"/>
    <n v="3"/>
    <n v="2"/>
    <n v="1"/>
    <n v="2"/>
    <n v="0"/>
    <n v="0"/>
    <n v="0"/>
    <n v="0"/>
    <n v="0"/>
    <x v="0"/>
    <n v="0"/>
    <x v="2"/>
    <n v="0"/>
    <x v="1"/>
    <x v="0"/>
    <x v="0"/>
    <m/>
    <m/>
    <m/>
    <m/>
    <m/>
    <m/>
    <m/>
    <m/>
    <m/>
    <m/>
    <m/>
    <m/>
    <m/>
    <m/>
    <m/>
    <m/>
    <m/>
    <m/>
    <m/>
    <m/>
    <m/>
    <m/>
    <m/>
    <m/>
    <m/>
    <m/>
    <m/>
    <m/>
    <m/>
    <m/>
    <m/>
    <m/>
    <m/>
    <m/>
    <m/>
    <m/>
    <m/>
    <m/>
    <m/>
    <m/>
    <m/>
    <m/>
    <m/>
    <m/>
    <m/>
    <m/>
    <m/>
    <m/>
    <m/>
    <m/>
    <m/>
    <m/>
    <m/>
  </r>
  <r>
    <n v="35"/>
    <x v="0"/>
    <s v="Travel_Rarely"/>
    <n v="1204"/>
    <x v="0"/>
    <n v="4"/>
    <n v="3"/>
    <s v="Technical Degree"/>
    <n v="1"/>
    <n v="1100"/>
    <n v="4"/>
    <x v="1"/>
    <n v="86"/>
    <n v="3"/>
    <x v="2"/>
    <x v="0"/>
    <n v="1"/>
    <s v="Single"/>
    <n v="9582"/>
    <n v="10333"/>
    <n v="0"/>
    <s v="Y"/>
    <x v="0"/>
    <n v="22"/>
    <n v="4"/>
    <n v="1"/>
    <n v="80"/>
    <n v="0"/>
    <n v="9"/>
    <n v="2"/>
    <n v="3"/>
    <n v="8"/>
    <n v="7"/>
    <n v="4"/>
    <n v="7"/>
    <n v="1"/>
    <n v="1"/>
    <n v="0"/>
    <n v="0"/>
    <n v="0"/>
    <x v="0"/>
    <n v="0.4"/>
    <x v="0"/>
    <n v="0.6"/>
    <x v="2"/>
    <x v="1"/>
    <x v="2"/>
    <m/>
    <m/>
    <m/>
    <m/>
    <m/>
    <m/>
    <m/>
    <m/>
    <m/>
    <m/>
    <m/>
    <m/>
    <m/>
    <m/>
    <m/>
    <m/>
    <m/>
    <m/>
    <m/>
    <m/>
    <m/>
    <m/>
    <m/>
    <m/>
    <m/>
    <m/>
    <m/>
    <m/>
    <m/>
    <m/>
    <m/>
    <m/>
    <m/>
    <m/>
    <m/>
    <m/>
    <m/>
    <m/>
    <m/>
    <m/>
    <m/>
    <m/>
    <m/>
    <m/>
    <m/>
    <m/>
    <m/>
    <m/>
    <m/>
    <m/>
    <m/>
    <m/>
    <m/>
  </r>
  <r>
    <n v="33"/>
    <x v="0"/>
    <s v="Travel_Frequently"/>
    <n v="827"/>
    <x v="1"/>
    <n v="29"/>
    <n v="4"/>
    <s v="Medical"/>
    <n v="1"/>
    <n v="1101"/>
    <n v="1"/>
    <x v="0"/>
    <n v="54"/>
    <n v="2"/>
    <x v="0"/>
    <x v="1"/>
    <n v="3"/>
    <s v="Single"/>
    <n v="4508"/>
    <n v="3129"/>
    <n v="1"/>
    <s v="Y"/>
    <x v="1"/>
    <n v="22"/>
    <n v="4"/>
    <n v="2"/>
    <n v="80"/>
    <n v="0"/>
    <n v="14"/>
    <n v="4"/>
    <n v="3"/>
    <n v="13"/>
    <n v="7"/>
    <n v="3"/>
    <n v="8"/>
    <n v="0"/>
    <n v="0"/>
    <n v="0"/>
    <n v="1"/>
    <n v="1"/>
    <x v="0"/>
    <n v="0.35"/>
    <x v="0"/>
    <n v="0"/>
    <x v="1"/>
    <x v="1"/>
    <x v="0"/>
    <m/>
    <m/>
    <m/>
    <m/>
    <m/>
    <m/>
    <m/>
    <m/>
    <m/>
    <m/>
    <m/>
    <m/>
    <m/>
    <m/>
    <m/>
    <m/>
    <m/>
    <m/>
    <m/>
    <m/>
    <m/>
    <m/>
    <m/>
    <m/>
    <m/>
    <m/>
    <m/>
    <m/>
    <m/>
    <m/>
    <m/>
    <m/>
    <m/>
    <m/>
    <m/>
    <m/>
    <m/>
    <m/>
    <m/>
    <m/>
    <m/>
    <m/>
    <m/>
    <m/>
    <m/>
    <m/>
    <m/>
    <m/>
    <m/>
    <m/>
    <m/>
    <m/>
    <m/>
  </r>
  <r>
    <n v="28"/>
    <x v="1"/>
    <s v="Travel_Rarely"/>
    <n v="895"/>
    <x v="1"/>
    <n v="15"/>
    <n v="2"/>
    <s v="Life Sciences"/>
    <n v="1"/>
    <n v="1102"/>
    <n v="1"/>
    <x v="1"/>
    <n v="50"/>
    <n v="3"/>
    <x v="1"/>
    <x v="2"/>
    <n v="3"/>
    <s v="Divorced"/>
    <n v="2207"/>
    <n v="22482"/>
    <n v="1"/>
    <s v="Y"/>
    <x v="1"/>
    <n v="16"/>
    <n v="3"/>
    <n v="4"/>
    <n v="80"/>
    <n v="1"/>
    <n v="4"/>
    <n v="5"/>
    <n v="2"/>
    <n v="4"/>
    <n v="2"/>
    <n v="2"/>
    <n v="2"/>
    <n v="0"/>
    <n v="0"/>
    <n v="1"/>
    <n v="1"/>
    <n v="1"/>
    <x v="0"/>
    <n v="0.55000000000000004"/>
    <x v="0"/>
    <n v="0.3"/>
    <x v="1"/>
    <x v="0"/>
    <x v="1"/>
    <m/>
    <m/>
    <m/>
    <m/>
    <m/>
    <m/>
    <m/>
    <m/>
    <m/>
    <m/>
    <m/>
    <m/>
    <m/>
    <m/>
    <m/>
    <m/>
    <m/>
    <m/>
    <m/>
    <m/>
    <m/>
    <m/>
    <m/>
    <m/>
    <m/>
    <m/>
    <m/>
    <m/>
    <m/>
    <m/>
    <m/>
    <m/>
    <m/>
    <m/>
    <m/>
    <m/>
    <m/>
    <m/>
    <m/>
    <m/>
    <m/>
    <m/>
    <m/>
    <m/>
    <m/>
    <m/>
    <m/>
    <m/>
    <m/>
    <m/>
    <m/>
    <m/>
    <m/>
  </r>
  <r>
    <n v="34"/>
    <x v="1"/>
    <s v="Travel_Frequently"/>
    <n v="618"/>
    <x v="1"/>
    <n v="3"/>
    <n v="1"/>
    <s v="Life Sciences"/>
    <n v="1"/>
    <n v="1103"/>
    <n v="1"/>
    <x v="1"/>
    <n v="45"/>
    <n v="3"/>
    <x v="0"/>
    <x v="4"/>
    <n v="4"/>
    <s v="Single"/>
    <n v="7756"/>
    <n v="22266"/>
    <n v="0"/>
    <s v="Y"/>
    <x v="1"/>
    <n v="17"/>
    <n v="3"/>
    <n v="3"/>
    <n v="80"/>
    <n v="0"/>
    <n v="7"/>
    <n v="1"/>
    <n v="2"/>
    <n v="6"/>
    <n v="2"/>
    <n v="0"/>
    <n v="4"/>
    <n v="0"/>
    <n v="0"/>
    <n v="1"/>
    <n v="0"/>
    <n v="1"/>
    <x v="0"/>
    <n v="0.4"/>
    <x v="0"/>
    <n v="0.3"/>
    <x v="1"/>
    <x v="0"/>
    <x v="0"/>
    <m/>
    <m/>
    <m/>
    <m/>
    <m/>
    <m/>
    <m/>
    <m/>
    <m/>
    <m/>
    <m/>
    <m/>
    <m/>
    <m/>
    <m/>
    <m/>
    <m/>
    <m/>
    <m/>
    <m/>
    <m/>
    <m/>
    <m/>
    <m/>
    <m/>
    <m/>
    <m/>
    <m/>
    <m/>
    <m/>
    <m/>
    <m/>
    <m/>
    <m/>
    <m/>
    <m/>
    <m/>
    <m/>
    <m/>
    <m/>
    <m/>
    <m/>
    <m/>
    <m/>
    <m/>
    <m/>
    <m/>
    <m/>
    <m/>
    <m/>
    <m/>
    <m/>
    <m/>
  </r>
  <r>
    <n v="37"/>
    <x v="1"/>
    <s v="Travel_Rarely"/>
    <n v="309"/>
    <x v="0"/>
    <n v="10"/>
    <n v="4"/>
    <s v="Life Sciences"/>
    <n v="1"/>
    <n v="1105"/>
    <n v="4"/>
    <x v="0"/>
    <n v="88"/>
    <n v="2"/>
    <x v="0"/>
    <x v="0"/>
    <n v="4"/>
    <s v="Divorced"/>
    <n v="6694"/>
    <n v="24223"/>
    <n v="2"/>
    <s v="Y"/>
    <x v="0"/>
    <n v="14"/>
    <n v="3"/>
    <n v="3"/>
    <n v="80"/>
    <n v="3"/>
    <n v="8"/>
    <n v="5"/>
    <n v="3"/>
    <n v="1"/>
    <n v="0"/>
    <n v="0"/>
    <n v="0"/>
    <n v="1"/>
    <n v="0"/>
    <n v="0"/>
    <n v="0"/>
    <n v="0"/>
    <x v="0"/>
    <n v="0.15"/>
    <x v="2"/>
    <n v="0.4"/>
    <x v="2"/>
    <x v="0"/>
    <x v="0"/>
    <m/>
    <m/>
    <m/>
    <m/>
    <m/>
    <m/>
    <m/>
    <m/>
    <m/>
    <m/>
    <m/>
    <m/>
    <m/>
    <m/>
    <m/>
    <m/>
    <m/>
    <m/>
    <m/>
    <m/>
    <m/>
    <m/>
    <m/>
    <m/>
    <m/>
    <m/>
    <m/>
    <m/>
    <m/>
    <m/>
    <m/>
    <m/>
    <m/>
    <m/>
    <m/>
    <m/>
    <m/>
    <m/>
    <m/>
    <m/>
    <m/>
    <m/>
    <m/>
    <m/>
    <m/>
    <m/>
    <m/>
    <m/>
    <m/>
    <m/>
    <m/>
    <m/>
    <m/>
  </r>
  <r>
    <n v="25"/>
    <x v="0"/>
    <s v="Travel_Rarely"/>
    <n v="1219"/>
    <x v="1"/>
    <n v="4"/>
    <n v="1"/>
    <s v="Technical Degree"/>
    <n v="1"/>
    <n v="1106"/>
    <n v="4"/>
    <x v="1"/>
    <n v="32"/>
    <n v="3"/>
    <x v="1"/>
    <x v="2"/>
    <n v="4"/>
    <s v="Married"/>
    <n v="3691"/>
    <n v="4605"/>
    <n v="1"/>
    <s v="Y"/>
    <x v="0"/>
    <n v="15"/>
    <n v="3"/>
    <n v="2"/>
    <n v="80"/>
    <n v="1"/>
    <n v="7"/>
    <n v="3"/>
    <n v="4"/>
    <n v="7"/>
    <n v="7"/>
    <n v="5"/>
    <n v="6"/>
    <n v="1"/>
    <n v="0"/>
    <n v="0"/>
    <n v="1"/>
    <n v="0"/>
    <x v="1"/>
    <n v="0.35"/>
    <x v="0"/>
    <n v="0.5"/>
    <x v="2"/>
    <x v="2"/>
    <x v="1"/>
    <m/>
    <m/>
    <m/>
    <m/>
    <m/>
    <m/>
    <m/>
    <m/>
    <m/>
    <m/>
    <m/>
    <m/>
    <m/>
    <m/>
    <m/>
    <m/>
    <m/>
    <m/>
    <m/>
    <m/>
    <m/>
    <m/>
    <m/>
    <m/>
    <m/>
    <m/>
    <m/>
    <m/>
    <m/>
    <m/>
    <m/>
    <m/>
    <m/>
    <m/>
    <m/>
    <m/>
    <m/>
    <m/>
    <m/>
    <m/>
    <m/>
    <m/>
    <m/>
    <m/>
    <m/>
    <m/>
    <m/>
    <m/>
    <m/>
    <m/>
    <m/>
    <m/>
    <m/>
  </r>
  <r>
    <n v="26"/>
    <x v="0"/>
    <s v="Travel_Rarely"/>
    <n v="1330"/>
    <x v="1"/>
    <n v="21"/>
    <n v="3"/>
    <s v="Medical"/>
    <n v="1"/>
    <n v="1107"/>
    <n v="1"/>
    <x v="1"/>
    <n v="37"/>
    <n v="3"/>
    <x v="1"/>
    <x v="2"/>
    <n v="3"/>
    <s v="Divorced"/>
    <n v="2377"/>
    <n v="19373"/>
    <n v="1"/>
    <s v="Y"/>
    <x v="1"/>
    <n v="20"/>
    <n v="4"/>
    <n v="3"/>
    <n v="80"/>
    <n v="1"/>
    <n v="1"/>
    <n v="0"/>
    <n v="2"/>
    <n v="1"/>
    <n v="1"/>
    <n v="0"/>
    <n v="0"/>
    <n v="0"/>
    <n v="0"/>
    <n v="1"/>
    <n v="1"/>
    <n v="1"/>
    <x v="0"/>
    <n v="0.55000000000000004"/>
    <x v="0"/>
    <n v="0.3"/>
    <x v="1"/>
    <x v="0"/>
    <x v="1"/>
    <m/>
    <m/>
    <m/>
    <m/>
    <m/>
    <m/>
    <m/>
    <m/>
    <m/>
    <m/>
    <m/>
    <m/>
    <m/>
    <m/>
    <m/>
    <m/>
    <m/>
    <m/>
    <m/>
    <m/>
    <m/>
    <m/>
    <m/>
    <m/>
    <m/>
    <m/>
    <m/>
    <m/>
    <m/>
    <m/>
    <m/>
    <m/>
    <m/>
    <m/>
    <m/>
    <m/>
    <m/>
    <m/>
    <m/>
    <m/>
    <m/>
    <m/>
    <m/>
    <m/>
    <m/>
    <m/>
    <m/>
    <m/>
    <m/>
    <m/>
    <m/>
    <m/>
    <m/>
  </r>
  <r>
    <n v="33"/>
    <x v="0"/>
    <s v="Travel_Rarely"/>
    <n v="1017"/>
    <x v="1"/>
    <n v="25"/>
    <n v="3"/>
    <s v="Medical"/>
    <n v="1"/>
    <n v="1108"/>
    <n v="1"/>
    <x v="1"/>
    <n v="55"/>
    <n v="2"/>
    <x v="1"/>
    <x v="1"/>
    <n v="2"/>
    <s v="Single"/>
    <n v="2313"/>
    <n v="2993"/>
    <n v="4"/>
    <s v="Y"/>
    <x v="0"/>
    <n v="20"/>
    <n v="4"/>
    <n v="2"/>
    <n v="80"/>
    <n v="0"/>
    <n v="5"/>
    <n v="0"/>
    <n v="3"/>
    <n v="2"/>
    <n v="2"/>
    <n v="2"/>
    <n v="2"/>
    <n v="1"/>
    <n v="1"/>
    <n v="0"/>
    <n v="1"/>
    <n v="1"/>
    <x v="0"/>
    <n v="0.75"/>
    <x v="0"/>
    <n v="0.6"/>
    <x v="2"/>
    <x v="0"/>
    <x v="1"/>
    <m/>
    <m/>
    <m/>
    <m/>
    <m/>
    <m/>
    <m/>
    <m/>
    <m/>
    <m/>
    <m/>
    <m/>
    <m/>
    <m/>
    <m/>
    <m/>
    <m/>
    <m/>
    <m/>
    <m/>
    <m/>
    <m/>
    <m/>
    <m/>
    <m/>
    <m/>
    <m/>
    <m/>
    <m/>
    <m/>
    <m/>
    <m/>
    <m/>
    <m/>
    <m/>
    <m/>
    <m/>
    <m/>
    <m/>
    <m/>
    <m/>
    <m/>
    <m/>
    <m/>
    <m/>
    <m/>
    <m/>
    <m/>
    <m/>
    <m/>
    <m/>
    <m/>
    <m/>
  </r>
  <r>
    <n v="42"/>
    <x v="1"/>
    <s v="Travel_Rarely"/>
    <n v="469"/>
    <x v="1"/>
    <n v="2"/>
    <n v="2"/>
    <s v="Medical"/>
    <n v="1"/>
    <n v="1109"/>
    <n v="4"/>
    <x v="1"/>
    <n v="35"/>
    <n v="3"/>
    <x v="3"/>
    <x v="5"/>
    <n v="1"/>
    <s v="Married"/>
    <n v="17665"/>
    <n v="14399"/>
    <n v="0"/>
    <s v="Y"/>
    <x v="1"/>
    <n v="17"/>
    <n v="3"/>
    <n v="4"/>
    <n v="80"/>
    <n v="1"/>
    <n v="23"/>
    <n v="3"/>
    <n v="3"/>
    <n v="22"/>
    <n v="6"/>
    <n v="13"/>
    <n v="7"/>
    <n v="0"/>
    <n v="1"/>
    <n v="0"/>
    <n v="0"/>
    <n v="0"/>
    <x v="1"/>
    <n v="0.3"/>
    <x v="2"/>
    <n v="0.3"/>
    <x v="1"/>
    <x v="2"/>
    <x v="2"/>
    <m/>
    <m/>
    <m/>
    <m/>
    <m/>
    <m/>
    <m/>
    <m/>
    <m/>
    <m/>
    <m/>
    <m/>
    <m/>
    <m/>
    <m/>
    <m/>
    <m/>
    <m/>
    <m/>
    <m/>
    <m/>
    <m/>
    <m/>
    <m/>
    <m/>
    <m/>
    <m/>
    <m/>
    <m/>
    <m/>
    <m/>
    <m/>
    <m/>
    <m/>
    <m/>
    <m/>
    <m/>
    <m/>
    <m/>
    <m/>
    <m/>
    <m/>
    <m/>
    <m/>
    <m/>
    <m/>
    <m/>
    <m/>
    <m/>
    <m/>
    <m/>
    <m/>
    <m/>
  </r>
  <r>
    <n v="28"/>
    <x v="0"/>
    <s v="Travel_Frequently"/>
    <n v="1009"/>
    <x v="1"/>
    <n v="1"/>
    <n v="3"/>
    <s v="Medical"/>
    <n v="1"/>
    <n v="1111"/>
    <n v="1"/>
    <x v="1"/>
    <n v="45"/>
    <n v="2"/>
    <x v="1"/>
    <x v="2"/>
    <n v="2"/>
    <s v="Divorced"/>
    <n v="2596"/>
    <n v="7160"/>
    <n v="1"/>
    <s v="Y"/>
    <x v="1"/>
    <n v="15"/>
    <n v="3"/>
    <n v="1"/>
    <n v="80"/>
    <n v="2"/>
    <n v="1"/>
    <n v="2"/>
    <n v="3"/>
    <n v="1"/>
    <n v="0"/>
    <n v="0"/>
    <n v="0"/>
    <n v="0"/>
    <n v="1"/>
    <n v="0"/>
    <n v="1"/>
    <n v="1"/>
    <x v="0"/>
    <n v="0.6"/>
    <x v="0"/>
    <n v="0.2"/>
    <x v="1"/>
    <x v="0"/>
    <x v="1"/>
    <m/>
    <m/>
    <m/>
    <m/>
    <m/>
    <m/>
    <m/>
    <m/>
    <m/>
    <m/>
    <m/>
    <m/>
    <m/>
    <m/>
    <m/>
    <m/>
    <m/>
    <m/>
    <m/>
    <m/>
    <m/>
    <m/>
    <m/>
    <m/>
    <m/>
    <m/>
    <m/>
    <m/>
    <m/>
    <m/>
    <m/>
    <m/>
    <m/>
    <m/>
    <m/>
    <m/>
    <m/>
    <m/>
    <m/>
    <m/>
    <m/>
    <m/>
    <m/>
    <m/>
    <m/>
    <m/>
    <m/>
    <m/>
    <m/>
    <m/>
    <m/>
    <m/>
    <m/>
  </r>
  <r>
    <n v="50"/>
    <x v="0"/>
    <s v="Travel_Frequently"/>
    <n v="959"/>
    <x v="0"/>
    <n v="1"/>
    <n v="4"/>
    <s v="Other"/>
    <n v="1"/>
    <n v="1113"/>
    <n v="4"/>
    <x v="1"/>
    <n v="81"/>
    <n v="3"/>
    <x v="0"/>
    <x v="0"/>
    <n v="3"/>
    <s v="Single"/>
    <n v="4728"/>
    <n v="17251"/>
    <n v="3"/>
    <s v="Y"/>
    <x v="0"/>
    <n v="14"/>
    <n v="3"/>
    <n v="4"/>
    <n v="80"/>
    <n v="0"/>
    <n v="5"/>
    <n v="4"/>
    <n v="3"/>
    <n v="0"/>
    <n v="0"/>
    <n v="0"/>
    <n v="0"/>
    <n v="1"/>
    <n v="0"/>
    <n v="0"/>
    <n v="1"/>
    <n v="0"/>
    <x v="0"/>
    <n v="0.3"/>
    <x v="1"/>
    <n v="0.4"/>
    <x v="2"/>
    <x v="0"/>
    <x v="0"/>
    <m/>
    <m/>
    <m/>
    <m/>
    <m/>
    <m/>
    <m/>
    <m/>
    <m/>
    <m/>
    <m/>
    <m/>
    <m/>
    <m/>
    <m/>
    <m/>
    <m/>
    <m/>
    <m/>
    <m/>
    <m/>
    <m/>
    <m/>
    <m/>
    <m/>
    <m/>
    <m/>
    <m/>
    <m/>
    <m/>
    <m/>
    <m/>
    <m/>
    <m/>
    <m/>
    <m/>
    <m/>
    <m/>
    <m/>
    <m/>
    <m/>
    <m/>
    <m/>
    <m/>
    <m/>
    <m/>
    <m/>
    <m/>
    <m/>
    <m/>
    <m/>
    <m/>
    <m/>
  </r>
  <r>
    <n v="33"/>
    <x v="1"/>
    <s v="Travel_Frequently"/>
    <n v="970"/>
    <x v="0"/>
    <n v="7"/>
    <n v="3"/>
    <s v="Life Sciences"/>
    <n v="1"/>
    <n v="1114"/>
    <n v="4"/>
    <x v="0"/>
    <n v="30"/>
    <n v="3"/>
    <x v="0"/>
    <x v="0"/>
    <n v="2"/>
    <s v="Married"/>
    <n v="4302"/>
    <n v="13401"/>
    <n v="0"/>
    <s v="Y"/>
    <x v="1"/>
    <n v="17"/>
    <n v="3"/>
    <n v="3"/>
    <n v="80"/>
    <n v="1"/>
    <n v="4"/>
    <n v="3"/>
    <n v="3"/>
    <n v="3"/>
    <n v="2"/>
    <n v="0"/>
    <n v="2"/>
    <n v="0"/>
    <n v="1"/>
    <n v="0"/>
    <n v="1"/>
    <n v="0"/>
    <x v="0"/>
    <n v="0.4"/>
    <x v="0"/>
    <n v="0.2"/>
    <x v="1"/>
    <x v="0"/>
    <x v="0"/>
    <m/>
    <m/>
    <m/>
    <m/>
    <m/>
    <m/>
    <m/>
    <m/>
    <m/>
    <m/>
    <m/>
    <m/>
    <m/>
    <m/>
    <m/>
    <m/>
    <m/>
    <m/>
    <m/>
    <m/>
    <m/>
    <m/>
    <m/>
    <m/>
    <m/>
    <m/>
    <m/>
    <m/>
    <m/>
    <m/>
    <m/>
    <m/>
    <m/>
    <m/>
    <m/>
    <m/>
    <m/>
    <m/>
    <m/>
    <m/>
    <m/>
    <m/>
    <m/>
    <m/>
    <m/>
    <m/>
    <m/>
    <m/>
    <m/>
    <m/>
    <m/>
    <m/>
    <m/>
  </r>
  <r>
    <n v="34"/>
    <x v="1"/>
    <s v="Non-Travel"/>
    <n v="697"/>
    <x v="1"/>
    <n v="3"/>
    <n v="4"/>
    <s v="Life Sciences"/>
    <n v="1"/>
    <n v="1115"/>
    <n v="3"/>
    <x v="1"/>
    <n v="40"/>
    <n v="2"/>
    <x v="1"/>
    <x v="1"/>
    <n v="4"/>
    <s v="Married"/>
    <n v="2979"/>
    <n v="22478"/>
    <n v="3"/>
    <s v="Y"/>
    <x v="1"/>
    <n v="17"/>
    <n v="3"/>
    <n v="4"/>
    <n v="80"/>
    <n v="3"/>
    <n v="6"/>
    <n v="2"/>
    <n v="3"/>
    <n v="0"/>
    <n v="0"/>
    <n v="0"/>
    <n v="0"/>
    <n v="0"/>
    <n v="0"/>
    <n v="0"/>
    <n v="1"/>
    <n v="0"/>
    <x v="0"/>
    <n v="0.15"/>
    <x v="2"/>
    <n v="0"/>
    <x v="1"/>
    <x v="0"/>
    <x v="1"/>
    <m/>
    <m/>
    <m/>
    <m/>
    <m/>
    <m/>
    <m/>
    <m/>
    <m/>
    <m/>
    <m/>
    <m/>
    <m/>
    <m/>
    <m/>
    <m/>
    <m/>
    <m/>
    <m/>
    <m/>
    <m/>
    <m/>
    <m/>
    <m/>
    <m/>
    <m/>
    <m/>
    <m/>
    <m/>
    <m/>
    <m/>
    <m/>
    <m/>
    <m/>
    <m/>
    <m/>
    <m/>
    <m/>
    <m/>
    <m/>
    <m/>
    <m/>
    <m/>
    <m/>
    <m/>
    <m/>
    <m/>
    <m/>
    <m/>
    <m/>
    <m/>
    <m/>
    <m/>
  </r>
  <r>
    <n v="48"/>
    <x v="1"/>
    <s v="Non-Travel"/>
    <n v="1262"/>
    <x v="1"/>
    <n v="1"/>
    <n v="4"/>
    <s v="Medical"/>
    <n v="1"/>
    <n v="1116"/>
    <n v="1"/>
    <x v="1"/>
    <n v="35"/>
    <n v="4"/>
    <x v="3"/>
    <x v="5"/>
    <n v="4"/>
    <s v="Single"/>
    <n v="16885"/>
    <n v="16154"/>
    <n v="2"/>
    <s v="Y"/>
    <x v="1"/>
    <n v="22"/>
    <n v="4"/>
    <n v="3"/>
    <n v="80"/>
    <n v="0"/>
    <n v="27"/>
    <n v="3"/>
    <n v="2"/>
    <n v="5"/>
    <n v="4"/>
    <n v="2"/>
    <n v="1"/>
    <n v="0"/>
    <n v="0"/>
    <n v="1"/>
    <n v="0"/>
    <n v="1"/>
    <x v="0"/>
    <n v="0.4"/>
    <x v="1"/>
    <n v="0.3"/>
    <x v="1"/>
    <x v="0"/>
    <x v="2"/>
    <m/>
    <m/>
    <m/>
    <m/>
    <m/>
    <m/>
    <m/>
    <m/>
    <m/>
    <m/>
    <m/>
    <m/>
    <m/>
    <m/>
    <m/>
    <m/>
    <m/>
    <m/>
    <m/>
    <m/>
    <m/>
    <m/>
    <m/>
    <m/>
    <m/>
    <m/>
    <m/>
    <m/>
    <m/>
    <m/>
    <m/>
    <m/>
    <m/>
    <m/>
    <m/>
    <m/>
    <m/>
    <m/>
    <m/>
    <m/>
    <m/>
    <m/>
    <m/>
    <m/>
    <m/>
    <m/>
    <m/>
    <m/>
    <m/>
    <m/>
    <m/>
    <m/>
    <m/>
  </r>
  <r>
    <n v="45"/>
    <x v="1"/>
    <s v="Non-Travel"/>
    <n v="1050"/>
    <x v="0"/>
    <n v="9"/>
    <n v="4"/>
    <s v="Life Sciences"/>
    <n v="1"/>
    <n v="1117"/>
    <n v="2"/>
    <x v="0"/>
    <n v="65"/>
    <n v="2"/>
    <x v="0"/>
    <x v="0"/>
    <n v="3"/>
    <s v="Married"/>
    <n v="5593"/>
    <n v="17970"/>
    <n v="1"/>
    <s v="Y"/>
    <x v="1"/>
    <n v="13"/>
    <n v="3"/>
    <n v="4"/>
    <n v="80"/>
    <n v="1"/>
    <n v="15"/>
    <n v="2"/>
    <n v="3"/>
    <n v="15"/>
    <n v="10"/>
    <n v="4"/>
    <n v="12"/>
    <n v="0"/>
    <n v="0"/>
    <n v="0"/>
    <n v="1"/>
    <n v="1"/>
    <x v="0"/>
    <n v="0.35"/>
    <x v="1"/>
    <n v="0"/>
    <x v="1"/>
    <x v="1"/>
    <x v="0"/>
    <m/>
    <m/>
    <m/>
    <m/>
    <m/>
    <m/>
    <m/>
    <m/>
    <m/>
    <m/>
    <m/>
    <m/>
    <m/>
    <m/>
    <m/>
    <m/>
    <m/>
    <m/>
    <m/>
    <m/>
    <m/>
    <m/>
    <m/>
    <m/>
    <m/>
    <m/>
    <m/>
    <m/>
    <m/>
    <m/>
    <m/>
    <m/>
    <m/>
    <m/>
    <m/>
    <m/>
    <m/>
    <m/>
    <m/>
    <m/>
    <m/>
    <m/>
    <m/>
    <m/>
    <m/>
    <m/>
    <m/>
    <m/>
    <m/>
    <m/>
    <m/>
    <m/>
    <m/>
  </r>
  <r>
    <n v="52"/>
    <x v="1"/>
    <s v="Travel_Rarely"/>
    <n v="994"/>
    <x v="1"/>
    <n v="7"/>
    <n v="4"/>
    <s v="Life Sciences"/>
    <n v="1"/>
    <n v="1118"/>
    <n v="2"/>
    <x v="1"/>
    <n v="87"/>
    <n v="3"/>
    <x v="2"/>
    <x v="4"/>
    <n v="2"/>
    <s v="Single"/>
    <n v="10445"/>
    <n v="15322"/>
    <n v="7"/>
    <s v="Y"/>
    <x v="1"/>
    <n v="19"/>
    <n v="3"/>
    <n v="4"/>
    <n v="80"/>
    <n v="0"/>
    <n v="18"/>
    <n v="4"/>
    <n v="3"/>
    <n v="8"/>
    <n v="6"/>
    <n v="4"/>
    <n v="0"/>
    <n v="0"/>
    <n v="1"/>
    <n v="0"/>
    <n v="0"/>
    <n v="1"/>
    <x v="0"/>
    <n v="0.45"/>
    <x v="1"/>
    <n v="0.2"/>
    <x v="1"/>
    <x v="1"/>
    <x v="2"/>
    <m/>
    <m/>
    <m/>
    <m/>
    <m/>
    <m/>
    <m/>
    <m/>
    <m/>
    <m/>
    <m/>
    <m/>
    <m/>
    <m/>
    <m/>
    <m/>
    <m/>
    <m/>
    <m/>
    <m/>
    <m/>
    <m/>
    <m/>
    <m/>
    <m/>
    <m/>
    <m/>
    <m/>
    <m/>
    <m/>
    <m/>
    <m/>
    <m/>
    <m/>
    <m/>
    <m/>
    <m/>
    <m/>
    <m/>
    <m/>
    <m/>
    <m/>
    <m/>
    <m/>
    <m/>
    <m/>
    <m/>
    <m/>
    <m/>
    <m/>
    <m/>
    <m/>
    <m/>
  </r>
  <r>
    <n v="38"/>
    <x v="1"/>
    <s v="Travel_Rarely"/>
    <n v="770"/>
    <x v="0"/>
    <n v="10"/>
    <n v="4"/>
    <s v="Marketing"/>
    <n v="1"/>
    <n v="1119"/>
    <n v="3"/>
    <x v="1"/>
    <n v="73"/>
    <n v="2"/>
    <x v="2"/>
    <x v="0"/>
    <n v="3"/>
    <s v="Divorced"/>
    <n v="8740"/>
    <n v="5569"/>
    <n v="0"/>
    <s v="Y"/>
    <x v="0"/>
    <n v="14"/>
    <n v="3"/>
    <n v="2"/>
    <n v="80"/>
    <n v="2"/>
    <n v="9"/>
    <n v="2"/>
    <n v="3"/>
    <n v="8"/>
    <n v="7"/>
    <n v="2"/>
    <n v="7"/>
    <n v="1"/>
    <n v="0"/>
    <n v="0"/>
    <n v="0"/>
    <n v="0"/>
    <x v="0"/>
    <n v="0.15"/>
    <x v="2"/>
    <n v="0.4"/>
    <x v="2"/>
    <x v="0"/>
    <x v="2"/>
    <m/>
    <m/>
    <m/>
    <m/>
    <m/>
    <m/>
    <m/>
    <m/>
    <m/>
    <m/>
    <m/>
    <m/>
    <m/>
    <m/>
    <m/>
    <m/>
    <m/>
    <m/>
    <m/>
    <m/>
    <m/>
    <m/>
    <m/>
    <m/>
    <m/>
    <m/>
    <m/>
    <m/>
    <m/>
    <m/>
    <m/>
    <m/>
    <m/>
    <m/>
    <m/>
    <m/>
    <m/>
    <m/>
    <m/>
    <m/>
    <m/>
    <m/>
    <m/>
    <m/>
    <m/>
    <m/>
    <m/>
    <m/>
    <m/>
    <m/>
    <m/>
    <m/>
    <m/>
  </r>
  <r>
    <n v="29"/>
    <x v="1"/>
    <s v="Travel_Rarely"/>
    <n v="1107"/>
    <x v="1"/>
    <n v="28"/>
    <n v="4"/>
    <s v="Life Sciences"/>
    <n v="1"/>
    <n v="1120"/>
    <n v="3"/>
    <x v="0"/>
    <n v="93"/>
    <n v="3"/>
    <x v="1"/>
    <x v="1"/>
    <n v="4"/>
    <s v="Divorced"/>
    <n v="2514"/>
    <n v="26968"/>
    <n v="4"/>
    <s v="Y"/>
    <x v="1"/>
    <n v="22"/>
    <n v="4"/>
    <n v="1"/>
    <n v="80"/>
    <n v="1"/>
    <n v="11"/>
    <n v="1"/>
    <n v="3"/>
    <n v="7"/>
    <n v="5"/>
    <n v="1"/>
    <n v="7"/>
    <n v="0"/>
    <n v="0"/>
    <n v="0"/>
    <n v="1"/>
    <n v="0"/>
    <x v="0"/>
    <n v="0.15"/>
    <x v="2"/>
    <n v="0"/>
    <x v="1"/>
    <x v="0"/>
    <x v="1"/>
    <m/>
    <m/>
    <m/>
    <m/>
    <m/>
    <m/>
    <m/>
    <m/>
    <m/>
    <m/>
    <m/>
    <m/>
    <m/>
    <m/>
    <m/>
    <m/>
    <m/>
    <m/>
    <m/>
    <m/>
    <m/>
    <m/>
    <m/>
    <m/>
    <m/>
    <m/>
    <m/>
    <m/>
    <m/>
    <m/>
    <m/>
    <m/>
    <m/>
    <m/>
    <m/>
    <m/>
    <m/>
    <m/>
    <m/>
    <m/>
    <m/>
    <m/>
    <m/>
    <m/>
    <m/>
    <m/>
    <m/>
    <m/>
    <m/>
    <m/>
    <m/>
    <m/>
    <m/>
  </r>
  <r>
    <n v="28"/>
    <x v="1"/>
    <s v="Travel_Rarely"/>
    <n v="950"/>
    <x v="1"/>
    <n v="3"/>
    <n v="3"/>
    <s v="Medical"/>
    <n v="1"/>
    <n v="1121"/>
    <n v="4"/>
    <x v="0"/>
    <n v="93"/>
    <n v="3"/>
    <x v="2"/>
    <x v="3"/>
    <n v="2"/>
    <s v="Divorced"/>
    <n v="7655"/>
    <n v="8039"/>
    <n v="0"/>
    <s v="Y"/>
    <x v="1"/>
    <n v="17"/>
    <n v="3"/>
    <n v="2"/>
    <n v="80"/>
    <n v="3"/>
    <n v="10"/>
    <n v="3"/>
    <n v="2"/>
    <n v="9"/>
    <n v="7"/>
    <n v="1"/>
    <n v="7"/>
    <n v="0"/>
    <n v="1"/>
    <n v="1"/>
    <n v="0"/>
    <n v="0"/>
    <x v="0"/>
    <n v="0.45"/>
    <x v="0"/>
    <n v="0.5"/>
    <x v="2"/>
    <x v="0"/>
    <x v="0"/>
    <m/>
    <m/>
    <m/>
    <m/>
    <m/>
    <m/>
    <m/>
    <m/>
    <m/>
    <m/>
    <m/>
    <m/>
    <m/>
    <m/>
    <m/>
    <m/>
    <m/>
    <m/>
    <m/>
    <m/>
    <m/>
    <m/>
    <m/>
    <m/>
    <m/>
    <m/>
    <m/>
    <m/>
    <m/>
    <m/>
    <m/>
    <m/>
    <m/>
    <m/>
    <m/>
    <m/>
    <m/>
    <m/>
    <m/>
    <m/>
    <m/>
    <m/>
    <m/>
    <m/>
    <m/>
    <m/>
    <m/>
    <m/>
    <m/>
    <m/>
    <m/>
    <m/>
    <m/>
  </r>
  <r>
    <n v="46"/>
    <x v="1"/>
    <s v="Travel_Rarely"/>
    <n v="406"/>
    <x v="0"/>
    <n v="3"/>
    <n v="1"/>
    <s v="Marketing"/>
    <n v="1"/>
    <n v="1124"/>
    <n v="1"/>
    <x v="1"/>
    <n v="52"/>
    <n v="3"/>
    <x v="3"/>
    <x v="5"/>
    <n v="3"/>
    <s v="Married"/>
    <n v="17465"/>
    <n v="15596"/>
    <n v="3"/>
    <s v="Y"/>
    <x v="1"/>
    <n v="12"/>
    <n v="3"/>
    <n v="4"/>
    <n v="80"/>
    <n v="1"/>
    <n v="23"/>
    <n v="3"/>
    <n v="3"/>
    <n v="12"/>
    <n v="9"/>
    <n v="4"/>
    <n v="9"/>
    <n v="0"/>
    <n v="0"/>
    <n v="0"/>
    <n v="0"/>
    <n v="1"/>
    <x v="0"/>
    <n v="0.2"/>
    <x v="1"/>
    <n v="0"/>
    <x v="1"/>
    <x v="1"/>
    <x v="2"/>
    <m/>
    <m/>
    <m/>
    <m/>
    <m/>
    <m/>
    <m/>
    <m/>
    <m/>
    <m/>
    <m/>
    <m/>
    <m/>
    <m/>
    <m/>
    <m/>
    <m/>
    <m/>
    <m/>
    <m/>
    <m/>
    <m/>
    <m/>
    <m/>
    <m/>
    <m/>
    <m/>
    <m/>
    <m/>
    <m/>
    <m/>
    <m/>
    <m/>
    <m/>
    <m/>
    <m/>
    <m/>
    <m/>
    <m/>
    <m/>
    <m/>
    <m/>
    <m/>
    <m/>
    <m/>
    <m/>
    <m/>
    <m/>
    <m/>
    <m/>
    <m/>
    <m/>
    <m/>
  </r>
  <r>
    <n v="38"/>
    <x v="1"/>
    <s v="Travel_Rarely"/>
    <n v="130"/>
    <x v="0"/>
    <n v="2"/>
    <n v="2"/>
    <s v="Marketing"/>
    <n v="1"/>
    <n v="1125"/>
    <n v="4"/>
    <x v="1"/>
    <n v="32"/>
    <n v="3"/>
    <x v="2"/>
    <x v="0"/>
    <n v="2"/>
    <s v="Single"/>
    <n v="7351"/>
    <n v="20619"/>
    <n v="7"/>
    <s v="Y"/>
    <x v="1"/>
    <n v="16"/>
    <n v="3"/>
    <n v="3"/>
    <n v="80"/>
    <n v="0"/>
    <n v="10"/>
    <n v="2"/>
    <n v="3"/>
    <n v="1"/>
    <n v="0"/>
    <n v="0"/>
    <n v="0"/>
    <n v="0"/>
    <n v="1"/>
    <n v="0"/>
    <n v="0"/>
    <n v="0"/>
    <x v="0"/>
    <n v="0.25"/>
    <x v="2"/>
    <n v="0.2"/>
    <x v="1"/>
    <x v="0"/>
    <x v="0"/>
    <m/>
    <m/>
    <m/>
    <m/>
    <m/>
    <m/>
    <m/>
    <m/>
    <m/>
    <m/>
    <m/>
    <m/>
    <m/>
    <m/>
    <m/>
    <m/>
    <m/>
    <m/>
    <m/>
    <m/>
    <m/>
    <m/>
    <m/>
    <m/>
    <m/>
    <m/>
    <m/>
    <m/>
    <m/>
    <m/>
    <m/>
    <m/>
    <m/>
    <m/>
    <m/>
    <m/>
    <m/>
    <m/>
    <m/>
    <m/>
    <m/>
    <m/>
    <m/>
    <m/>
    <m/>
    <m/>
    <m/>
    <m/>
    <m/>
    <m/>
    <m/>
    <m/>
    <m/>
  </r>
  <r>
    <n v="43"/>
    <x v="1"/>
    <s v="Travel_Frequently"/>
    <n v="1082"/>
    <x v="1"/>
    <n v="27"/>
    <n v="3"/>
    <s v="Life Sciences"/>
    <n v="1"/>
    <n v="1126"/>
    <n v="3"/>
    <x v="0"/>
    <n v="83"/>
    <n v="3"/>
    <x v="2"/>
    <x v="3"/>
    <n v="1"/>
    <s v="Married"/>
    <n v="10820"/>
    <n v="11535"/>
    <n v="8"/>
    <s v="Y"/>
    <x v="1"/>
    <n v="11"/>
    <n v="3"/>
    <n v="3"/>
    <n v="80"/>
    <n v="1"/>
    <n v="18"/>
    <n v="1"/>
    <n v="3"/>
    <n v="8"/>
    <n v="7"/>
    <n v="0"/>
    <n v="1"/>
    <n v="0"/>
    <n v="1"/>
    <n v="0"/>
    <n v="0"/>
    <n v="0"/>
    <x v="0"/>
    <n v="0.25"/>
    <x v="2"/>
    <n v="0.2"/>
    <x v="1"/>
    <x v="0"/>
    <x v="2"/>
    <m/>
    <m/>
    <m/>
    <m/>
    <m/>
    <m/>
    <m/>
    <m/>
    <m/>
    <m/>
    <m/>
    <m/>
    <m/>
    <m/>
    <m/>
    <m/>
    <m/>
    <m/>
    <m/>
    <m/>
    <m/>
    <m/>
    <m/>
    <m/>
    <m/>
    <m/>
    <m/>
    <m/>
    <m/>
    <m/>
    <m/>
    <m/>
    <m/>
    <m/>
    <m/>
    <m/>
    <m/>
    <m/>
    <m/>
    <m/>
    <m/>
    <m/>
    <m/>
    <m/>
    <m/>
    <m/>
    <m/>
    <m/>
    <m/>
    <m/>
    <m/>
    <m/>
    <m/>
  </r>
  <r>
    <n v="39"/>
    <x v="0"/>
    <s v="Travel_Frequently"/>
    <n v="203"/>
    <x v="1"/>
    <n v="2"/>
    <n v="3"/>
    <s v="Life Sciences"/>
    <n v="1"/>
    <n v="1127"/>
    <n v="1"/>
    <x v="1"/>
    <n v="84"/>
    <n v="3"/>
    <x v="3"/>
    <x v="4"/>
    <n v="4"/>
    <s v="Divorced"/>
    <n v="12169"/>
    <n v="13547"/>
    <n v="7"/>
    <s v="Y"/>
    <x v="1"/>
    <n v="11"/>
    <n v="3"/>
    <n v="4"/>
    <n v="80"/>
    <n v="3"/>
    <n v="21"/>
    <n v="4"/>
    <n v="3"/>
    <n v="18"/>
    <n v="7"/>
    <n v="11"/>
    <n v="5"/>
    <n v="0"/>
    <n v="0"/>
    <n v="0"/>
    <n v="0"/>
    <n v="1"/>
    <x v="1"/>
    <n v="0.25"/>
    <x v="2"/>
    <n v="0.1"/>
    <x v="1"/>
    <x v="2"/>
    <x v="2"/>
    <m/>
    <m/>
    <m/>
    <m/>
    <m/>
    <m/>
    <m/>
    <m/>
    <m/>
    <m/>
    <m/>
    <m/>
    <m/>
    <m/>
    <m/>
    <m/>
    <m/>
    <m/>
    <m/>
    <m/>
    <m/>
    <m/>
    <m/>
    <m/>
    <m/>
    <m/>
    <m/>
    <m/>
    <m/>
    <m/>
    <m/>
    <m/>
    <m/>
    <m/>
    <m/>
    <m/>
    <m/>
    <m/>
    <m/>
    <m/>
    <m/>
    <m/>
    <m/>
    <m/>
    <m/>
    <m/>
    <m/>
    <m/>
    <m/>
    <m/>
    <m/>
    <m/>
    <m/>
  </r>
  <r>
    <n v="40"/>
    <x v="1"/>
    <s v="Travel_Rarely"/>
    <n v="1308"/>
    <x v="1"/>
    <n v="14"/>
    <n v="3"/>
    <s v="Medical"/>
    <n v="1"/>
    <n v="1128"/>
    <n v="3"/>
    <x v="1"/>
    <n v="44"/>
    <n v="2"/>
    <x v="4"/>
    <x v="7"/>
    <n v="3"/>
    <s v="Single"/>
    <n v="19626"/>
    <n v="17544"/>
    <n v="1"/>
    <s v="Y"/>
    <x v="1"/>
    <n v="14"/>
    <n v="3"/>
    <n v="1"/>
    <n v="80"/>
    <n v="0"/>
    <n v="21"/>
    <n v="2"/>
    <n v="4"/>
    <n v="20"/>
    <n v="7"/>
    <n v="4"/>
    <n v="9"/>
    <n v="0"/>
    <n v="0"/>
    <n v="0"/>
    <n v="0"/>
    <n v="0"/>
    <x v="0"/>
    <n v="0"/>
    <x v="2"/>
    <n v="0"/>
    <x v="1"/>
    <x v="1"/>
    <x v="2"/>
    <m/>
    <m/>
    <m/>
    <m/>
    <m/>
    <m/>
    <m/>
    <m/>
    <m/>
    <m/>
    <m/>
    <m/>
    <m/>
    <m/>
    <m/>
    <m/>
    <m/>
    <m/>
    <m/>
    <m/>
    <m/>
    <m/>
    <m/>
    <m/>
    <m/>
    <m/>
    <m/>
    <m/>
    <m/>
    <m/>
    <m/>
    <m/>
    <m/>
    <m/>
    <m/>
    <m/>
    <m/>
    <m/>
    <m/>
    <m/>
    <m/>
    <m/>
    <m/>
    <m/>
    <m/>
    <m/>
    <m/>
    <m/>
    <m/>
    <m/>
    <m/>
    <m/>
    <m/>
  </r>
  <r>
    <n v="21"/>
    <x v="1"/>
    <s v="Travel_Rarely"/>
    <n v="984"/>
    <x v="1"/>
    <n v="1"/>
    <n v="1"/>
    <s v="Technical Degree"/>
    <n v="1"/>
    <n v="1131"/>
    <n v="4"/>
    <x v="0"/>
    <n v="70"/>
    <n v="2"/>
    <x v="1"/>
    <x v="1"/>
    <n v="2"/>
    <s v="Single"/>
    <n v="2070"/>
    <n v="25326"/>
    <n v="1"/>
    <s v="Y"/>
    <x v="0"/>
    <n v="11"/>
    <n v="3"/>
    <n v="3"/>
    <n v="80"/>
    <n v="0"/>
    <n v="2"/>
    <n v="6"/>
    <n v="4"/>
    <n v="2"/>
    <n v="2"/>
    <n v="2"/>
    <n v="2"/>
    <n v="1"/>
    <n v="1"/>
    <n v="0"/>
    <n v="1"/>
    <n v="0"/>
    <x v="0"/>
    <n v="0.55000000000000004"/>
    <x v="0"/>
    <n v="0.6"/>
    <x v="2"/>
    <x v="0"/>
    <x v="1"/>
    <m/>
    <m/>
    <m/>
    <m/>
    <m/>
    <m/>
    <m/>
    <m/>
    <m/>
    <m/>
    <m/>
    <m/>
    <m/>
    <m/>
    <m/>
    <m/>
    <m/>
    <m/>
    <m/>
    <m/>
    <m/>
    <m/>
    <m/>
    <m/>
    <m/>
    <m/>
    <m/>
    <m/>
    <m/>
    <m/>
    <m/>
    <m/>
    <m/>
    <m/>
    <m/>
    <m/>
    <m/>
    <m/>
    <m/>
    <m/>
    <m/>
    <m/>
    <m/>
    <m/>
    <m/>
    <m/>
    <m/>
    <m/>
    <m/>
    <m/>
    <m/>
    <m/>
    <m/>
  </r>
  <r>
    <n v="39"/>
    <x v="1"/>
    <s v="Non-Travel"/>
    <n v="439"/>
    <x v="1"/>
    <n v="9"/>
    <n v="3"/>
    <s v="Life Sciences"/>
    <n v="1"/>
    <n v="1132"/>
    <n v="3"/>
    <x v="1"/>
    <n v="70"/>
    <n v="3"/>
    <x v="0"/>
    <x v="2"/>
    <n v="2"/>
    <s v="Single"/>
    <n v="6782"/>
    <n v="8770"/>
    <n v="9"/>
    <s v="Y"/>
    <x v="1"/>
    <n v="15"/>
    <n v="3"/>
    <n v="3"/>
    <n v="80"/>
    <n v="0"/>
    <n v="9"/>
    <n v="2"/>
    <n v="2"/>
    <n v="5"/>
    <n v="4"/>
    <n v="0"/>
    <n v="3"/>
    <n v="0"/>
    <n v="1"/>
    <n v="1"/>
    <n v="0"/>
    <n v="0"/>
    <x v="0"/>
    <n v="0.45"/>
    <x v="0"/>
    <n v="0.5"/>
    <x v="2"/>
    <x v="0"/>
    <x v="0"/>
    <m/>
    <m/>
    <m/>
    <m/>
    <m/>
    <m/>
    <m/>
    <m/>
    <m/>
    <m/>
    <m/>
    <m/>
    <m/>
    <m/>
    <m/>
    <m/>
    <m/>
    <m/>
    <m/>
    <m/>
    <m/>
    <m/>
    <m/>
    <m/>
    <m/>
    <m/>
    <m/>
    <m/>
    <m/>
    <m/>
    <m/>
    <m/>
    <m/>
    <m/>
    <m/>
    <m/>
    <m/>
    <m/>
    <m/>
    <m/>
    <m/>
    <m/>
    <m/>
    <m/>
    <m/>
    <m/>
    <m/>
    <m/>
    <m/>
    <m/>
    <m/>
    <m/>
    <m/>
  </r>
  <r>
    <n v="36"/>
    <x v="1"/>
    <s v="Non-Travel"/>
    <n v="217"/>
    <x v="1"/>
    <n v="18"/>
    <n v="4"/>
    <s v="Life Sciences"/>
    <n v="1"/>
    <n v="1133"/>
    <n v="1"/>
    <x v="1"/>
    <n v="78"/>
    <n v="3"/>
    <x v="0"/>
    <x v="3"/>
    <n v="4"/>
    <s v="Single"/>
    <n v="7779"/>
    <n v="23238"/>
    <n v="2"/>
    <s v="Y"/>
    <x v="1"/>
    <n v="20"/>
    <n v="4"/>
    <n v="1"/>
    <n v="80"/>
    <n v="0"/>
    <n v="18"/>
    <n v="0"/>
    <n v="3"/>
    <n v="11"/>
    <n v="9"/>
    <n v="0"/>
    <n v="9"/>
    <n v="0"/>
    <n v="0"/>
    <n v="0"/>
    <n v="0"/>
    <n v="1"/>
    <x v="0"/>
    <n v="0.2"/>
    <x v="2"/>
    <n v="0"/>
    <x v="1"/>
    <x v="0"/>
    <x v="0"/>
    <m/>
    <m/>
    <m/>
    <m/>
    <m/>
    <m/>
    <m/>
    <m/>
    <m/>
    <m/>
    <m/>
    <m/>
    <m/>
    <m/>
    <m/>
    <m/>
    <m/>
    <m/>
    <m/>
    <m/>
    <m/>
    <m/>
    <m/>
    <m/>
    <m/>
    <m/>
    <m/>
    <m/>
    <m/>
    <m/>
    <m/>
    <m/>
    <m/>
    <m/>
    <m/>
    <m/>
    <m/>
    <m/>
    <m/>
    <m/>
    <m/>
    <m/>
    <m/>
    <m/>
    <m/>
    <m/>
    <m/>
    <m/>
    <m/>
    <m/>
    <m/>
    <m/>
    <m/>
  </r>
  <r>
    <n v="31"/>
    <x v="1"/>
    <s v="Travel_Frequently"/>
    <n v="793"/>
    <x v="0"/>
    <n v="20"/>
    <n v="3"/>
    <s v="Life Sciences"/>
    <n v="1"/>
    <n v="1135"/>
    <n v="3"/>
    <x v="1"/>
    <n v="67"/>
    <n v="4"/>
    <x v="1"/>
    <x v="6"/>
    <n v="4"/>
    <s v="Married"/>
    <n v="2791"/>
    <n v="21981"/>
    <n v="0"/>
    <s v="Y"/>
    <x v="1"/>
    <n v="12"/>
    <n v="3"/>
    <n v="1"/>
    <n v="80"/>
    <n v="1"/>
    <n v="3"/>
    <n v="4"/>
    <n v="3"/>
    <n v="2"/>
    <n v="2"/>
    <n v="2"/>
    <n v="2"/>
    <n v="0"/>
    <n v="0"/>
    <n v="0"/>
    <n v="1"/>
    <n v="0"/>
    <x v="0"/>
    <n v="0.15"/>
    <x v="2"/>
    <n v="0"/>
    <x v="1"/>
    <x v="0"/>
    <x v="1"/>
    <m/>
    <m/>
    <m/>
    <m/>
    <m/>
    <m/>
    <m/>
    <m/>
    <m/>
    <m/>
    <m/>
    <m/>
    <m/>
    <m/>
    <m/>
    <m/>
    <m/>
    <m/>
    <m/>
    <m/>
    <m/>
    <m/>
    <m/>
    <m/>
    <m/>
    <m/>
    <m/>
    <m/>
    <m/>
    <m/>
    <m/>
    <m/>
    <m/>
    <m/>
    <m/>
    <m/>
    <m/>
    <m/>
    <m/>
    <m/>
    <m/>
    <m/>
    <m/>
    <m/>
    <m/>
    <m/>
    <m/>
    <m/>
    <m/>
    <m/>
    <m/>
    <m/>
    <m/>
  </r>
  <r>
    <n v="28"/>
    <x v="1"/>
    <s v="Travel_Rarely"/>
    <n v="1451"/>
    <x v="1"/>
    <n v="2"/>
    <n v="1"/>
    <s v="Life Sciences"/>
    <n v="1"/>
    <n v="1136"/>
    <n v="1"/>
    <x v="1"/>
    <n v="67"/>
    <n v="2"/>
    <x v="1"/>
    <x v="1"/>
    <n v="2"/>
    <s v="Married"/>
    <n v="3201"/>
    <n v="19911"/>
    <n v="0"/>
    <s v="Y"/>
    <x v="1"/>
    <n v="17"/>
    <n v="3"/>
    <n v="1"/>
    <n v="80"/>
    <n v="0"/>
    <n v="6"/>
    <n v="2"/>
    <n v="1"/>
    <n v="5"/>
    <n v="3"/>
    <n v="0"/>
    <n v="4"/>
    <n v="0"/>
    <n v="1"/>
    <n v="1"/>
    <n v="1"/>
    <n v="1"/>
    <x v="0"/>
    <n v="0.8"/>
    <x v="0"/>
    <n v="0.5"/>
    <x v="2"/>
    <x v="0"/>
    <x v="1"/>
    <m/>
    <m/>
    <m/>
    <m/>
    <m/>
    <m/>
    <m/>
    <m/>
    <m/>
    <m/>
    <m/>
    <m/>
    <m/>
    <m/>
    <m/>
    <m/>
    <m/>
    <m/>
    <m/>
    <m/>
    <m/>
    <m/>
    <m/>
    <m/>
    <m/>
    <m/>
    <m/>
    <m/>
    <m/>
    <m/>
    <m/>
    <m/>
    <m/>
    <m/>
    <m/>
    <m/>
    <m/>
    <m/>
    <m/>
    <m/>
    <m/>
    <m/>
    <m/>
    <m/>
    <m/>
    <m/>
    <m/>
    <m/>
    <m/>
    <m/>
    <m/>
    <m/>
    <m/>
  </r>
  <r>
    <n v="35"/>
    <x v="1"/>
    <s v="Travel_Frequently"/>
    <n v="1182"/>
    <x v="0"/>
    <n v="11"/>
    <n v="2"/>
    <s v="Marketing"/>
    <n v="1"/>
    <n v="1137"/>
    <n v="4"/>
    <x v="1"/>
    <n v="54"/>
    <n v="3"/>
    <x v="0"/>
    <x v="0"/>
    <n v="4"/>
    <s v="Divorced"/>
    <n v="4968"/>
    <n v="18500"/>
    <n v="1"/>
    <s v="Y"/>
    <x v="1"/>
    <n v="11"/>
    <n v="3"/>
    <n v="4"/>
    <n v="80"/>
    <n v="1"/>
    <n v="5"/>
    <n v="3"/>
    <n v="3"/>
    <n v="5"/>
    <n v="2"/>
    <n v="0"/>
    <n v="2"/>
    <n v="0"/>
    <n v="0"/>
    <n v="0"/>
    <n v="1"/>
    <n v="0"/>
    <x v="0"/>
    <n v="0.15"/>
    <x v="2"/>
    <n v="0"/>
    <x v="1"/>
    <x v="0"/>
    <x v="0"/>
    <m/>
    <m/>
    <m/>
    <m/>
    <m/>
    <m/>
    <m/>
    <m/>
    <m/>
    <m/>
    <m/>
    <m/>
    <m/>
    <m/>
    <m/>
    <m/>
    <m/>
    <m/>
    <m/>
    <m/>
    <m/>
    <m/>
    <m/>
    <m/>
    <m/>
    <m/>
    <m/>
    <m/>
    <m/>
    <m/>
    <m/>
    <m/>
    <m/>
    <m/>
    <m/>
    <m/>
    <m/>
    <m/>
    <m/>
    <m/>
    <m/>
    <m/>
    <m/>
    <m/>
    <m/>
    <m/>
    <m/>
    <m/>
    <m/>
    <m/>
    <m/>
    <m/>
    <m/>
  </r>
  <r>
    <n v="49"/>
    <x v="1"/>
    <s v="Travel_Rarely"/>
    <n v="174"/>
    <x v="0"/>
    <n v="8"/>
    <n v="4"/>
    <s v="Technical Degree"/>
    <n v="1"/>
    <n v="1138"/>
    <n v="4"/>
    <x v="1"/>
    <n v="56"/>
    <n v="2"/>
    <x v="3"/>
    <x v="0"/>
    <n v="2"/>
    <s v="Married"/>
    <n v="13120"/>
    <n v="11879"/>
    <n v="6"/>
    <s v="Y"/>
    <x v="1"/>
    <n v="17"/>
    <n v="3"/>
    <n v="2"/>
    <n v="80"/>
    <n v="1"/>
    <n v="22"/>
    <n v="3"/>
    <n v="3"/>
    <n v="9"/>
    <n v="8"/>
    <n v="2"/>
    <n v="3"/>
    <n v="0"/>
    <n v="1"/>
    <n v="0"/>
    <n v="0"/>
    <n v="0"/>
    <x v="0"/>
    <n v="0.25"/>
    <x v="1"/>
    <n v="0.2"/>
    <x v="1"/>
    <x v="0"/>
    <x v="2"/>
    <m/>
    <m/>
    <m/>
    <m/>
    <m/>
    <m/>
    <m/>
    <m/>
    <m/>
    <m/>
    <m/>
    <m/>
    <m/>
    <m/>
    <m/>
    <m/>
    <m/>
    <m/>
    <m/>
    <m/>
    <m/>
    <m/>
    <m/>
    <m/>
    <m/>
    <m/>
    <m/>
    <m/>
    <m/>
    <m/>
    <m/>
    <m/>
    <m/>
    <m/>
    <m/>
    <m/>
    <m/>
    <m/>
    <m/>
    <m/>
    <m/>
    <m/>
    <m/>
    <m/>
    <m/>
    <m/>
    <m/>
    <m/>
    <m/>
    <m/>
    <m/>
    <m/>
    <m/>
  </r>
  <r>
    <n v="34"/>
    <x v="1"/>
    <s v="Travel_Frequently"/>
    <n v="1003"/>
    <x v="1"/>
    <n v="2"/>
    <n v="2"/>
    <s v="Life Sciences"/>
    <n v="1"/>
    <n v="1140"/>
    <n v="4"/>
    <x v="1"/>
    <n v="95"/>
    <n v="3"/>
    <x v="0"/>
    <x v="3"/>
    <n v="3"/>
    <s v="Single"/>
    <n v="4033"/>
    <n v="15834"/>
    <n v="2"/>
    <s v="Y"/>
    <x v="1"/>
    <n v="11"/>
    <n v="3"/>
    <n v="4"/>
    <n v="80"/>
    <n v="0"/>
    <n v="5"/>
    <n v="3"/>
    <n v="2"/>
    <n v="3"/>
    <n v="2"/>
    <n v="0"/>
    <n v="2"/>
    <n v="0"/>
    <n v="0"/>
    <n v="1"/>
    <n v="1"/>
    <n v="0"/>
    <x v="0"/>
    <n v="0.35"/>
    <x v="0"/>
    <n v="0.3"/>
    <x v="1"/>
    <x v="0"/>
    <x v="0"/>
    <m/>
    <m/>
    <m/>
    <m/>
    <m/>
    <m/>
    <m/>
    <m/>
    <m/>
    <m/>
    <m/>
    <m/>
    <m/>
    <m/>
    <m/>
    <m/>
    <m/>
    <m/>
    <m/>
    <m/>
    <m/>
    <m/>
    <m/>
    <m/>
    <m/>
    <m/>
    <m/>
    <m/>
    <m/>
    <m/>
    <m/>
    <m/>
    <m/>
    <m/>
    <m/>
    <m/>
    <m/>
    <m/>
    <m/>
    <m/>
    <m/>
    <m/>
    <m/>
    <m/>
    <m/>
    <m/>
    <m/>
    <m/>
    <m/>
    <m/>
    <m/>
    <m/>
    <m/>
  </r>
  <r>
    <n v="29"/>
    <x v="1"/>
    <s v="Travel_Frequently"/>
    <n v="490"/>
    <x v="1"/>
    <n v="10"/>
    <n v="3"/>
    <s v="Life Sciences"/>
    <n v="1"/>
    <n v="1143"/>
    <n v="4"/>
    <x v="0"/>
    <n v="61"/>
    <n v="3"/>
    <x v="1"/>
    <x v="1"/>
    <n v="2"/>
    <s v="Divorced"/>
    <n v="3291"/>
    <n v="17940"/>
    <n v="0"/>
    <s v="Y"/>
    <x v="1"/>
    <n v="14"/>
    <n v="3"/>
    <n v="4"/>
    <n v="80"/>
    <n v="2"/>
    <n v="8"/>
    <n v="2"/>
    <n v="2"/>
    <n v="7"/>
    <n v="5"/>
    <n v="1"/>
    <n v="1"/>
    <n v="0"/>
    <n v="1"/>
    <n v="1"/>
    <n v="1"/>
    <n v="0"/>
    <x v="0"/>
    <n v="0.6"/>
    <x v="0"/>
    <n v="0.5"/>
    <x v="2"/>
    <x v="0"/>
    <x v="1"/>
    <m/>
    <m/>
    <m/>
    <m/>
    <m/>
    <m/>
    <m/>
    <m/>
    <m/>
    <m/>
    <m/>
    <m/>
    <m/>
    <m/>
    <m/>
    <m/>
    <m/>
    <m/>
    <m/>
    <m/>
    <m/>
    <m/>
    <m/>
    <m/>
    <m/>
    <m/>
    <m/>
    <m/>
    <m/>
    <m/>
    <m/>
    <m/>
    <m/>
    <m/>
    <m/>
    <m/>
    <m/>
    <m/>
    <m/>
    <m/>
    <m/>
    <m/>
    <m/>
    <m/>
    <m/>
    <m/>
    <m/>
    <m/>
    <m/>
    <m/>
    <m/>
    <m/>
    <m/>
  </r>
  <r>
    <n v="42"/>
    <x v="1"/>
    <s v="Travel_Rarely"/>
    <n v="188"/>
    <x v="1"/>
    <n v="29"/>
    <n v="3"/>
    <s v="Medical"/>
    <n v="1"/>
    <n v="1148"/>
    <n v="2"/>
    <x v="1"/>
    <n v="56"/>
    <n v="1"/>
    <x v="0"/>
    <x v="2"/>
    <n v="4"/>
    <s v="Single"/>
    <n v="4272"/>
    <n v="9558"/>
    <n v="4"/>
    <s v="Y"/>
    <x v="1"/>
    <n v="19"/>
    <n v="3"/>
    <n v="1"/>
    <n v="80"/>
    <n v="0"/>
    <n v="16"/>
    <n v="3"/>
    <n v="3"/>
    <n v="1"/>
    <n v="0"/>
    <n v="0"/>
    <n v="0"/>
    <n v="0"/>
    <n v="0"/>
    <n v="0"/>
    <n v="1"/>
    <n v="1"/>
    <x v="0"/>
    <n v="0.35"/>
    <x v="0"/>
    <n v="0"/>
    <x v="1"/>
    <x v="0"/>
    <x v="0"/>
    <m/>
    <m/>
    <m/>
    <m/>
    <m/>
    <m/>
    <m/>
    <m/>
    <m/>
    <m/>
    <m/>
    <m/>
    <m/>
    <m/>
    <m/>
    <m/>
    <m/>
    <m/>
    <m/>
    <m/>
    <m/>
    <m/>
    <m/>
    <m/>
    <m/>
    <m/>
    <m/>
    <m/>
    <m/>
    <m/>
    <m/>
    <m/>
    <m/>
    <m/>
    <m/>
    <m/>
    <m/>
    <m/>
    <m/>
    <m/>
    <m/>
    <m/>
    <m/>
    <m/>
    <m/>
    <m/>
    <m/>
    <m/>
    <m/>
    <m/>
    <m/>
    <m/>
    <m/>
  </r>
  <r>
    <n v="29"/>
    <x v="1"/>
    <s v="Travel_Rarely"/>
    <n v="718"/>
    <x v="1"/>
    <n v="8"/>
    <n v="1"/>
    <s v="Medical"/>
    <n v="1"/>
    <n v="1150"/>
    <n v="2"/>
    <x v="1"/>
    <n v="79"/>
    <n v="2"/>
    <x v="0"/>
    <x v="3"/>
    <n v="4"/>
    <s v="Married"/>
    <n v="5056"/>
    <n v="17689"/>
    <n v="1"/>
    <s v="Y"/>
    <x v="0"/>
    <n v="15"/>
    <n v="3"/>
    <n v="3"/>
    <n v="80"/>
    <n v="1"/>
    <n v="10"/>
    <n v="2"/>
    <n v="2"/>
    <n v="10"/>
    <n v="7"/>
    <n v="1"/>
    <n v="2"/>
    <n v="1"/>
    <n v="0"/>
    <n v="1"/>
    <n v="1"/>
    <n v="1"/>
    <x v="0"/>
    <n v="0.7"/>
    <x v="0"/>
    <n v="0.7"/>
    <x v="0"/>
    <x v="0"/>
    <x v="0"/>
    <m/>
    <m/>
    <m/>
    <m/>
    <m/>
    <m/>
    <m/>
    <m/>
    <m/>
    <m/>
    <m/>
    <m/>
    <m/>
    <m/>
    <m/>
    <m/>
    <m/>
    <m/>
    <m/>
    <m/>
    <m/>
    <m/>
    <m/>
    <m/>
    <m/>
    <m/>
    <m/>
    <m/>
    <m/>
    <m/>
    <m/>
    <m/>
    <m/>
    <m/>
    <m/>
    <m/>
    <m/>
    <m/>
    <m/>
    <m/>
    <m/>
    <m/>
    <m/>
    <m/>
    <m/>
    <m/>
    <m/>
    <m/>
    <m/>
    <m/>
    <m/>
    <m/>
    <m/>
  </r>
  <r>
    <n v="38"/>
    <x v="1"/>
    <s v="Travel_Rarely"/>
    <n v="433"/>
    <x v="2"/>
    <n v="1"/>
    <n v="3"/>
    <s v="Human Resources"/>
    <n v="1"/>
    <n v="1152"/>
    <n v="3"/>
    <x v="1"/>
    <n v="37"/>
    <n v="4"/>
    <x v="1"/>
    <x v="8"/>
    <n v="3"/>
    <s v="Married"/>
    <n v="2844"/>
    <n v="6004"/>
    <n v="1"/>
    <s v="Y"/>
    <x v="1"/>
    <n v="13"/>
    <n v="3"/>
    <n v="4"/>
    <n v="80"/>
    <n v="1"/>
    <n v="7"/>
    <n v="2"/>
    <n v="4"/>
    <n v="7"/>
    <n v="6"/>
    <n v="5"/>
    <n v="0"/>
    <n v="0"/>
    <n v="0"/>
    <n v="0"/>
    <n v="1"/>
    <n v="0"/>
    <x v="1"/>
    <n v="0.2"/>
    <x v="2"/>
    <n v="0.1"/>
    <x v="1"/>
    <x v="2"/>
    <x v="1"/>
    <m/>
    <m/>
    <m/>
    <m/>
    <m/>
    <m/>
    <m/>
    <m/>
    <m/>
    <m/>
    <m/>
    <m/>
    <m/>
    <m/>
    <m/>
    <m/>
    <m/>
    <m/>
    <m/>
    <m/>
    <m/>
    <m/>
    <m/>
    <m/>
    <m/>
    <m/>
    <m/>
    <m/>
    <m/>
    <m/>
    <m/>
    <m/>
    <m/>
    <m/>
    <m/>
    <m/>
    <m/>
    <m/>
    <m/>
    <m/>
    <m/>
    <m/>
    <m/>
    <m/>
    <m/>
    <m/>
    <m/>
    <m/>
    <m/>
    <m/>
    <m/>
    <m/>
    <m/>
  </r>
  <r>
    <n v="28"/>
    <x v="1"/>
    <s v="Travel_Frequently"/>
    <n v="773"/>
    <x v="1"/>
    <n v="6"/>
    <n v="3"/>
    <s v="Life Sciences"/>
    <n v="1"/>
    <n v="1154"/>
    <n v="3"/>
    <x v="1"/>
    <n v="39"/>
    <n v="2"/>
    <x v="1"/>
    <x v="1"/>
    <n v="3"/>
    <s v="Divorced"/>
    <n v="2703"/>
    <n v="22088"/>
    <n v="1"/>
    <s v="Y"/>
    <x v="0"/>
    <n v="14"/>
    <n v="3"/>
    <n v="4"/>
    <n v="80"/>
    <n v="1"/>
    <n v="3"/>
    <n v="2"/>
    <n v="3"/>
    <n v="3"/>
    <n v="1"/>
    <n v="0"/>
    <n v="2"/>
    <n v="1"/>
    <n v="0"/>
    <n v="0"/>
    <n v="1"/>
    <n v="0"/>
    <x v="0"/>
    <n v="0.3"/>
    <x v="2"/>
    <n v="0.4"/>
    <x v="2"/>
    <x v="0"/>
    <x v="1"/>
    <m/>
    <m/>
    <m/>
    <m/>
    <m/>
    <m/>
    <m/>
    <m/>
    <m/>
    <m/>
    <m/>
    <m/>
    <m/>
    <m/>
    <m/>
    <m/>
    <m/>
    <m/>
    <m/>
    <m/>
    <m/>
    <m/>
    <m/>
    <m/>
    <m/>
    <m/>
    <m/>
    <m/>
    <m/>
    <m/>
    <m/>
    <m/>
    <m/>
    <m/>
    <m/>
    <m/>
    <m/>
    <m/>
    <m/>
    <m/>
    <m/>
    <m/>
    <m/>
    <m/>
    <m/>
    <m/>
    <m/>
    <m/>
    <m/>
    <m/>
    <m/>
    <m/>
    <m/>
  </r>
  <r>
    <n v="18"/>
    <x v="0"/>
    <s v="Non-Travel"/>
    <n v="247"/>
    <x v="1"/>
    <n v="8"/>
    <n v="1"/>
    <s v="Medical"/>
    <n v="1"/>
    <n v="1156"/>
    <n v="3"/>
    <x v="1"/>
    <n v="80"/>
    <n v="3"/>
    <x v="1"/>
    <x v="2"/>
    <n v="3"/>
    <s v="Single"/>
    <n v="1904"/>
    <n v="13556"/>
    <n v="1"/>
    <s v="Y"/>
    <x v="1"/>
    <n v="12"/>
    <n v="3"/>
    <n v="4"/>
    <n v="80"/>
    <n v="0"/>
    <n v="0"/>
    <n v="0"/>
    <n v="3"/>
    <n v="0"/>
    <n v="0"/>
    <n v="0"/>
    <n v="0"/>
    <n v="0"/>
    <n v="0"/>
    <n v="0"/>
    <n v="1"/>
    <n v="0"/>
    <x v="0"/>
    <n v="0.15"/>
    <x v="2"/>
    <n v="0"/>
    <x v="1"/>
    <x v="0"/>
    <x v="1"/>
    <m/>
    <m/>
    <m/>
    <m/>
    <m/>
    <m/>
    <m/>
    <m/>
    <m/>
    <m/>
    <m/>
    <m/>
    <m/>
    <m/>
    <m/>
    <m/>
    <m/>
    <m/>
    <m/>
    <m/>
    <m/>
    <m/>
    <m/>
    <m/>
    <m/>
    <m/>
    <m/>
    <m/>
    <m/>
    <m/>
    <m/>
    <m/>
    <m/>
    <m/>
    <m/>
    <m/>
    <m/>
    <m/>
    <m/>
    <m/>
    <m/>
    <m/>
    <m/>
    <m/>
    <m/>
    <m/>
    <m/>
    <m/>
    <m/>
    <m/>
    <m/>
    <m/>
    <m/>
  </r>
  <r>
    <n v="33"/>
    <x v="0"/>
    <s v="Travel_Rarely"/>
    <n v="603"/>
    <x v="0"/>
    <n v="9"/>
    <n v="4"/>
    <s v="Marketing"/>
    <n v="1"/>
    <n v="1157"/>
    <n v="1"/>
    <x v="0"/>
    <n v="77"/>
    <n v="3"/>
    <x v="0"/>
    <x v="0"/>
    <n v="1"/>
    <s v="Single"/>
    <n v="8224"/>
    <n v="18385"/>
    <n v="0"/>
    <s v="Y"/>
    <x v="0"/>
    <n v="17"/>
    <n v="3"/>
    <n v="1"/>
    <n v="80"/>
    <n v="0"/>
    <n v="6"/>
    <n v="3"/>
    <n v="3"/>
    <n v="5"/>
    <n v="2"/>
    <n v="0"/>
    <n v="3"/>
    <n v="1"/>
    <n v="1"/>
    <n v="0"/>
    <n v="0"/>
    <n v="1"/>
    <x v="0"/>
    <n v="0.6"/>
    <x v="0"/>
    <n v="0.6"/>
    <x v="2"/>
    <x v="0"/>
    <x v="2"/>
    <m/>
    <m/>
    <m/>
    <m/>
    <m/>
    <m/>
    <m/>
    <m/>
    <m/>
    <m/>
    <m/>
    <m/>
    <m/>
    <m/>
    <m/>
    <m/>
    <m/>
    <m/>
    <m/>
    <m/>
    <m/>
    <m/>
    <m/>
    <m/>
    <m/>
    <m/>
    <m/>
    <m/>
    <m/>
    <m/>
    <m/>
    <m/>
    <m/>
    <m/>
    <m/>
    <m/>
    <m/>
    <m/>
    <m/>
    <m/>
    <m/>
    <m/>
    <m/>
    <m/>
    <m/>
    <m/>
    <m/>
    <m/>
    <m/>
    <m/>
    <m/>
    <m/>
    <m/>
  </r>
  <r>
    <n v="41"/>
    <x v="1"/>
    <s v="Travel_Rarely"/>
    <n v="167"/>
    <x v="1"/>
    <n v="12"/>
    <n v="4"/>
    <s v="Life Sciences"/>
    <n v="1"/>
    <n v="1158"/>
    <n v="2"/>
    <x v="1"/>
    <n v="46"/>
    <n v="3"/>
    <x v="1"/>
    <x v="2"/>
    <n v="4"/>
    <s v="Married"/>
    <n v="4766"/>
    <n v="9051"/>
    <n v="3"/>
    <s v="Y"/>
    <x v="0"/>
    <n v="11"/>
    <n v="3"/>
    <n v="1"/>
    <n v="80"/>
    <n v="1"/>
    <n v="6"/>
    <n v="4"/>
    <n v="3"/>
    <n v="1"/>
    <n v="0"/>
    <n v="0"/>
    <n v="0"/>
    <n v="1"/>
    <n v="0"/>
    <n v="0"/>
    <n v="1"/>
    <n v="1"/>
    <x v="0"/>
    <n v="0.5"/>
    <x v="0"/>
    <n v="0.4"/>
    <x v="2"/>
    <x v="0"/>
    <x v="0"/>
    <m/>
    <m/>
    <m/>
    <m/>
    <m/>
    <m/>
    <m/>
    <m/>
    <m/>
    <m/>
    <m/>
    <m/>
    <m/>
    <m/>
    <m/>
    <m/>
    <m/>
    <m/>
    <m/>
    <m/>
    <m/>
    <m/>
    <m/>
    <m/>
    <m/>
    <m/>
    <m/>
    <m/>
    <m/>
    <m/>
    <m/>
    <m/>
    <m/>
    <m/>
    <m/>
    <m/>
    <m/>
    <m/>
    <m/>
    <m/>
    <m/>
    <m/>
    <m/>
    <m/>
    <m/>
    <m/>
    <m/>
    <m/>
    <m/>
    <m/>
    <m/>
    <m/>
    <m/>
  </r>
  <r>
    <n v="31"/>
    <x v="0"/>
    <s v="Travel_Frequently"/>
    <n v="874"/>
    <x v="1"/>
    <n v="15"/>
    <n v="3"/>
    <s v="Medical"/>
    <n v="1"/>
    <n v="1160"/>
    <n v="3"/>
    <x v="1"/>
    <n v="72"/>
    <n v="3"/>
    <x v="1"/>
    <x v="2"/>
    <n v="3"/>
    <s v="Married"/>
    <n v="2610"/>
    <n v="6233"/>
    <n v="1"/>
    <s v="Y"/>
    <x v="1"/>
    <n v="12"/>
    <n v="3"/>
    <n v="3"/>
    <n v="80"/>
    <n v="1"/>
    <n v="2"/>
    <n v="5"/>
    <n v="2"/>
    <n v="2"/>
    <n v="2"/>
    <n v="2"/>
    <n v="2"/>
    <n v="0"/>
    <n v="0"/>
    <n v="1"/>
    <n v="1"/>
    <n v="0"/>
    <x v="0"/>
    <n v="0.35"/>
    <x v="0"/>
    <n v="0.3"/>
    <x v="1"/>
    <x v="0"/>
    <x v="1"/>
    <m/>
    <m/>
    <m/>
    <m/>
    <m/>
    <m/>
    <m/>
    <m/>
    <m/>
    <m/>
    <m/>
    <m/>
    <m/>
    <m/>
    <m/>
    <m/>
    <m/>
    <m/>
    <m/>
    <m/>
    <m/>
    <m/>
    <m/>
    <m/>
    <m/>
    <m/>
    <m/>
    <m/>
    <m/>
    <m/>
    <m/>
    <m/>
    <m/>
    <m/>
    <m/>
    <m/>
    <m/>
    <m/>
    <m/>
    <m/>
    <m/>
    <m/>
    <m/>
    <m/>
    <m/>
    <m/>
    <m/>
    <m/>
    <m/>
    <m/>
    <m/>
    <m/>
    <m/>
  </r>
  <r>
    <n v="37"/>
    <x v="1"/>
    <s v="Travel_Rarely"/>
    <n v="367"/>
    <x v="1"/>
    <n v="25"/>
    <n v="2"/>
    <s v="Medical"/>
    <n v="1"/>
    <n v="1161"/>
    <n v="3"/>
    <x v="0"/>
    <n v="52"/>
    <n v="2"/>
    <x v="0"/>
    <x v="4"/>
    <n v="4"/>
    <s v="Divorced"/>
    <n v="5731"/>
    <n v="17171"/>
    <n v="7"/>
    <s v="Y"/>
    <x v="1"/>
    <n v="13"/>
    <n v="3"/>
    <n v="3"/>
    <n v="80"/>
    <n v="2"/>
    <n v="9"/>
    <n v="2"/>
    <n v="3"/>
    <n v="6"/>
    <n v="2"/>
    <n v="1"/>
    <n v="3"/>
    <n v="0"/>
    <n v="0"/>
    <n v="0"/>
    <n v="1"/>
    <n v="0"/>
    <x v="0"/>
    <n v="0.15"/>
    <x v="2"/>
    <n v="0"/>
    <x v="1"/>
    <x v="0"/>
    <x v="0"/>
    <m/>
    <m/>
    <m/>
    <m/>
    <m/>
    <m/>
    <m/>
    <m/>
    <m/>
    <m/>
    <m/>
    <m/>
    <m/>
    <m/>
    <m/>
    <m/>
    <m/>
    <m/>
    <m/>
    <m/>
    <m/>
    <m/>
    <m/>
    <m/>
    <m/>
    <m/>
    <m/>
    <m/>
    <m/>
    <m/>
    <m/>
    <m/>
    <m/>
    <m/>
    <m/>
    <m/>
    <m/>
    <m/>
    <m/>
    <m/>
    <m/>
    <m/>
    <m/>
    <m/>
    <m/>
    <m/>
    <m/>
    <m/>
    <m/>
    <m/>
    <m/>
    <m/>
    <m/>
  </r>
  <r>
    <n v="27"/>
    <x v="1"/>
    <s v="Travel_Rarely"/>
    <n v="199"/>
    <x v="1"/>
    <n v="6"/>
    <n v="3"/>
    <s v="Life Sciences"/>
    <n v="1"/>
    <n v="1162"/>
    <n v="4"/>
    <x v="1"/>
    <n v="55"/>
    <n v="2"/>
    <x v="1"/>
    <x v="1"/>
    <n v="3"/>
    <s v="Married"/>
    <n v="2539"/>
    <n v="7950"/>
    <n v="1"/>
    <s v="Y"/>
    <x v="1"/>
    <n v="13"/>
    <n v="3"/>
    <n v="3"/>
    <n v="80"/>
    <n v="1"/>
    <n v="4"/>
    <n v="0"/>
    <n v="3"/>
    <n v="4"/>
    <n v="2"/>
    <n v="2"/>
    <n v="2"/>
    <n v="0"/>
    <n v="0"/>
    <n v="0"/>
    <n v="1"/>
    <n v="0"/>
    <x v="0"/>
    <n v="0.15"/>
    <x v="2"/>
    <n v="0"/>
    <x v="1"/>
    <x v="0"/>
    <x v="1"/>
    <m/>
    <m/>
    <m/>
    <m/>
    <m/>
    <m/>
    <m/>
    <m/>
    <m/>
    <m/>
    <m/>
    <m/>
    <m/>
    <m/>
    <m/>
    <m/>
    <m/>
    <m/>
    <m/>
    <m/>
    <m/>
    <m/>
    <m/>
    <m/>
    <m/>
    <m/>
    <m/>
    <m/>
    <m/>
    <m/>
    <m/>
    <m/>
    <m/>
    <m/>
    <m/>
    <m/>
    <m/>
    <m/>
    <m/>
    <m/>
    <m/>
    <m/>
    <m/>
    <m/>
    <m/>
    <m/>
    <m/>
    <m/>
    <m/>
    <m/>
    <m/>
    <m/>
    <m/>
  </r>
  <r>
    <n v="34"/>
    <x v="1"/>
    <s v="Travel_Rarely"/>
    <n v="1400"/>
    <x v="0"/>
    <n v="9"/>
    <n v="1"/>
    <s v="Life Sciences"/>
    <n v="1"/>
    <n v="1163"/>
    <n v="2"/>
    <x v="0"/>
    <n v="70"/>
    <n v="3"/>
    <x v="0"/>
    <x v="0"/>
    <n v="3"/>
    <s v="Married"/>
    <n v="5714"/>
    <n v="5829"/>
    <n v="1"/>
    <s v="Y"/>
    <x v="1"/>
    <n v="20"/>
    <n v="4"/>
    <n v="1"/>
    <n v="80"/>
    <n v="0"/>
    <n v="6"/>
    <n v="3"/>
    <n v="2"/>
    <n v="6"/>
    <n v="5"/>
    <n v="1"/>
    <n v="3"/>
    <n v="0"/>
    <n v="0"/>
    <n v="1"/>
    <n v="1"/>
    <n v="1"/>
    <x v="0"/>
    <n v="0.55000000000000004"/>
    <x v="0"/>
    <n v="0.3"/>
    <x v="1"/>
    <x v="0"/>
    <x v="0"/>
    <m/>
    <m/>
    <m/>
    <m/>
    <m/>
    <m/>
    <m/>
    <m/>
    <m/>
    <m/>
    <m/>
    <m/>
    <m/>
    <m/>
    <m/>
    <m/>
    <m/>
    <m/>
    <m/>
    <m/>
    <m/>
    <m/>
    <m/>
    <m/>
    <m/>
    <m/>
    <m/>
    <m/>
    <m/>
    <m/>
    <m/>
    <m/>
    <m/>
    <m/>
    <m/>
    <m/>
    <m/>
    <m/>
    <m/>
    <m/>
    <m/>
    <m/>
    <m/>
    <m/>
    <m/>
    <m/>
    <m/>
    <m/>
    <m/>
    <m/>
    <m/>
    <m/>
    <m/>
  </r>
  <r>
    <n v="35"/>
    <x v="1"/>
    <s v="Travel_Rarely"/>
    <n v="528"/>
    <x v="2"/>
    <n v="8"/>
    <n v="4"/>
    <s v="Technical Degree"/>
    <n v="1"/>
    <n v="1164"/>
    <n v="3"/>
    <x v="1"/>
    <n v="100"/>
    <n v="3"/>
    <x v="1"/>
    <x v="8"/>
    <n v="3"/>
    <s v="Single"/>
    <n v="4323"/>
    <n v="7108"/>
    <n v="1"/>
    <s v="Y"/>
    <x v="1"/>
    <n v="17"/>
    <n v="3"/>
    <n v="2"/>
    <n v="80"/>
    <n v="0"/>
    <n v="6"/>
    <n v="2"/>
    <n v="1"/>
    <n v="5"/>
    <n v="4"/>
    <n v="1"/>
    <n v="4"/>
    <n v="0"/>
    <n v="0"/>
    <n v="1"/>
    <n v="1"/>
    <n v="0"/>
    <x v="0"/>
    <n v="0.35"/>
    <x v="0"/>
    <n v="0.3"/>
    <x v="1"/>
    <x v="0"/>
    <x v="0"/>
    <m/>
    <m/>
    <m/>
    <m/>
    <m/>
    <m/>
    <m/>
    <m/>
    <m/>
    <m/>
    <m/>
    <m/>
    <m/>
    <m/>
    <m/>
    <m/>
    <m/>
    <m/>
    <m/>
    <m/>
    <m/>
    <m/>
    <m/>
    <m/>
    <m/>
    <m/>
    <m/>
    <m/>
    <m/>
    <m/>
    <m/>
    <m/>
    <m/>
    <m/>
    <m/>
    <m/>
    <m/>
    <m/>
    <m/>
    <m/>
    <m/>
    <m/>
    <m/>
    <m/>
    <m/>
    <m/>
    <m/>
    <m/>
    <m/>
    <m/>
    <m/>
    <m/>
    <m/>
  </r>
  <r>
    <n v="29"/>
    <x v="0"/>
    <s v="Travel_Rarely"/>
    <n v="408"/>
    <x v="0"/>
    <n v="23"/>
    <n v="1"/>
    <s v="Life Sciences"/>
    <n v="1"/>
    <n v="1165"/>
    <n v="4"/>
    <x v="0"/>
    <n v="45"/>
    <n v="2"/>
    <x v="2"/>
    <x v="0"/>
    <n v="1"/>
    <s v="Married"/>
    <n v="7336"/>
    <n v="11162"/>
    <n v="1"/>
    <s v="Y"/>
    <x v="1"/>
    <n v="13"/>
    <n v="3"/>
    <n v="1"/>
    <n v="80"/>
    <n v="1"/>
    <n v="11"/>
    <n v="3"/>
    <n v="1"/>
    <n v="11"/>
    <n v="8"/>
    <n v="3"/>
    <n v="10"/>
    <n v="0"/>
    <n v="1"/>
    <n v="1"/>
    <n v="0"/>
    <n v="0"/>
    <x v="0"/>
    <n v="0.45"/>
    <x v="0"/>
    <n v="0.5"/>
    <x v="2"/>
    <x v="1"/>
    <x v="0"/>
    <m/>
    <m/>
    <m/>
    <m/>
    <m/>
    <m/>
    <m/>
    <m/>
    <m/>
    <m/>
    <m/>
    <m/>
    <m/>
    <m/>
    <m/>
    <m/>
    <m/>
    <m/>
    <m/>
    <m/>
    <m/>
    <m/>
    <m/>
    <m/>
    <m/>
    <m/>
    <m/>
    <m/>
    <m/>
    <m/>
    <m/>
    <m/>
    <m/>
    <m/>
    <m/>
    <m/>
    <m/>
    <m/>
    <m/>
    <m/>
    <m/>
    <m/>
    <m/>
    <m/>
    <m/>
    <m/>
    <m/>
    <m/>
    <m/>
    <m/>
    <m/>
    <m/>
    <m/>
  </r>
  <r>
    <n v="40"/>
    <x v="1"/>
    <s v="Travel_Frequently"/>
    <n v="593"/>
    <x v="1"/>
    <n v="9"/>
    <n v="4"/>
    <s v="Medical"/>
    <n v="1"/>
    <n v="1166"/>
    <n v="2"/>
    <x v="0"/>
    <n v="88"/>
    <n v="3"/>
    <x v="2"/>
    <x v="7"/>
    <n v="3"/>
    <s v="Single"/>
    <n v="13499"/>
    <n v="13782"/>
    <n v="9"/>
    <s v="Y"/>
    <x v="1"/>
    <n v="17"/>
    <n v="3"/>
    <n v="3"/>
    <n v="80"/>
    <n v="0"/>
    <n v="20"/>
    <n v="3"/>
    <n v="2"/>
    <n v="18"/>
    <n v="7"/>
    <n v="2"/>
    <n v="13"/>
    <n v="0"/>
    <n v="0"/>
    <n v="1"/>
    <n v="0"/>
    <n v="1"/>
    <x v="0"/>
    <n v="0.4"/>
    <x v="0"/>
    <n v="0.3"/>
    <x v="1"/>
    <x v="0"/>
    <x v="2"/>
    <m/>
    <m/>
    <m/>
    <m/>
    <m/>
    <m/>
    <m/>
    <m/>
    <m/>
    <m/>
    <m/>
    <m/>
    <m/>
    <m/>
    <m/>
    <m/>
    <m/>
    <m/>
    <m/>
    <m/>
    <m/>
    <m/>
    <m/>
    <m/>
    <m/>
    <m/>
    <m/>
    <m/>
    <m/>
    <m/>
    <m/>
    <m/>
    <m/>
    <m/>
    <m/>
    <m/>
    <m/>
    <m/>
    <m/>
    <m/>
    <m/>
    <m/>
    <m/>
    <m/>
    <m/>
    <m/>
    <m/>
    <m/>
    <m/>
    <m/>
    <m/>
    <m/>
    <m/>
  </r>
  <r>
    <n v="42"/>
    <x v="0"/>
    <s v="Travel_Frequently"/>
    <n v="481"/>
    <x v="0"/>
    <n v="12"/>
    <n v="3"/>
    <s v="Life Sciences"/>
    <n v="1"/>
    <n v="1167"/>
    <n v="3"/>
    <x v="1"/>
    <n v="44"/>
    <n v="3"/>
    <x v="3"/>
    <x v="0"/>
    <n v="1"/>
    <s v="Single"/>
    <n v="13758"/>
    <n v="2447"/>
    <n v="0"/>
    <s v="Y"/>
    <x v="0"/>
    <n v="12"/>
    <n v="3"/>
    <n v="2"/>
    <n v="80"/>
    <n v="0"/>
    <n v="22"/>
    <n v="2"/>
    <n v="2"/>
    <n v="21"/>
    <n v="9"/>
    <n v="13"/>
    <n v="14"/>
    <n v="1"/>
    <n v="1"/>
    <n v="1"/>
    <n v="0"/>
    <n v="0"/>
    <x v="1"/>
    <n v="0.65"/>
    <x v="0"/>
    <n v="1"/>
    <x v="0"/>
    <x v="2"/>
    <x v="2"/>
    <m/>
    <m/>
    <m/>
    <m/>
    <m/>
    <m/>
    <m/>
    <m/>
    <m/>
    <m/>
    <m/>
    <m/>
    <m/>
    <m/>
    <m/>
    <m/>
    <m/>
    <m/>
    <m/>
    <m/>
    <m/>
    <m/>
    <m/>
    <m/>
    <m/>
    <m/>
    <m/>
    <m/>
    <m/>
    <m/>
    <m/>
    <m/>
    <m/>
    <m/>
    <m/>
    <m/>
    <m/>
    <m/>
    <m/>
    <m/>
    <m/>
    <m/>
    <m/>
    <m/>
    <m/>
    <m/>
    <m/>
    <m/>
    <m/>
    <m/>
    <m/>
    <m/>
    <m/>
  </r>
  <r>
    <n v="42"/>
    <x v="1"/>
    <s v="Travel_Rarely"/>
    <n v="647"/>
    <x v="0"/>
    <n v="4"/>
    <n v="4"/>
    <s v="Marketing"/>
    <n v="1"/>
    <n v="1171"/>
    <n v="2"/>
    <x v="1"/>
    <n v="45"/>
    <n v="3"/>
    <x v="0"/>
    <x v="0"/>
    <n v="1"/>
    <s v="Single"/>
    <n v="5155"/>
    <n v="2253"/>
    <n v="7"/>
    <s v="Y"/>
    <x v="1"/>
    <n v="13"/>
    <n v="3"/>
    <n v="4"/>
    <n v="80"/>
    <n v="0"/>
    <n v="9"/>
    <n v="3"/>
    <n v="4"/>
    <n v="6"/>
    <n v="4"/>
    <n v="1"/>
    <n v="5"/>
    <n v="0"/>
    <n v="1"/>
    <n v="0"/>
    <n v="1"/>
    <n v="1"/>
    <x v="0"/>
    <n v="0.6"/>
    <x v="0"/>
    <n v="0.2"/>
    <x v="1"/>
    <x v="0"/>
    <x v="0"/>
    <m/>
    <m/>
    <m/>
    <m/>
    <m/>
    <m/>
    <m/>
    <m/>
    <m/>
    <m/>
    <m/>
    <m/>
    <m/>
    <m/>
    <m/>
    <m/>
    <m/>
    <m/>
    <m/>
    <m/>
    <m/>
    <m/>
    <m/>
    <m/>
    <m/>
    <m/>
    <m/>
    <m/>
    <m/>
    <m/>
    <m/>
    <m/>
    <m/>
    <m/>
    <m/>
    <m/>
    <m/>
    <m/>
    <m/>
    <m/>
    <m/>
    <m/>
    <m/>
    <m/>
    <m/>
    <m/>
    <m/>
    <m/>
    <m/>
    <m/>
    <m/>
    <m/>
    <m/>
  </r>
  <r>
    <n v="35"/>
    <x v="1"/>
    <s v="Travel_Rarely"/>
    <n v="982"/>
    <x v="1"/>
    <n v="1"/>
    <n v="4"/>
    <s v="Medical"/>
    <n v="1"/>
    <n v="1172"/>
    <n v="4"/>
    <x v="1"/>
    <n v="58"/>
    <n v="2"/>
    <x v="1"/>
    <x v="2"/>
    <n v="3"/>
    <s v="Married"/>
    <n v="2258"/>
    <n v="16340"/>
    <n v="6"/>
    <s v="Y"/>
    <x v="1"/>
    <n v="12"/>
    <n v="3"/>
    <n v="2"/>
    <n v="80"/>
    <n v="1"/>
    <n v="10"/>
    <n v="2"/>
    <n v="3"/>
    <n v="8"/>
    <n v="0"/>
    <n v="1"/>
    <n v="7"/>
    <n v="0"/>
    <n v="0"/>
    <n v="0"/>
    <n v="1"/>
    <n v="0"/>
    <x v="0"/>
    <n v="0.15"/>
    <x v="2"/>
    <n v="0"/>
    <x v="1"/>
    <x v="0"/>
    <x v="1"/>
    <m/>
    <m/>
    <m/>
    <m/>
    <m/>
    <m/>
    <m/>
    <m/>
    <m/>
    <m/>
    <m/>
    <m/>
    <m/>
    <m/>
    <m/>
    <m/>
    <m/>
    <m/>
    <m/>
    <m/>
    <m/>
    <m/>
    <m/>
    <m/>
    <m/>
    <m/>
    <m/>
    <m/>
    <m/>
    <m/>
    <m/>
    <m/>
    <m/>
    <m/>
    <m/>
    <m/>
    <m/>
    <m/>
    <m/>
    <m/>
    <m/>
    <m/>
    <m/>
    <m/>
    <m/>
    <m/>
    <m/>
    <m/>
    <m/>
    <m/>
    <m/>
    <m/>
    <m/>
  </r>
  <r>
    <n v="24"/>
    <x v="1"/>
    <s v="Travel_Rarely"/>
    <n v="477"/>
    <x v="1"/>
    <n v="24"/>
    <n v="3"/>
    <s v="Medical"/>
    <n v="1"/>
    <n v="1173"/>
    <n v="4"/>
    <x v="1"/>
    <n v="49"/>
    <n v="3"/>
    <x v="1"/>
    <x v="2"/>
    <n v="2"/>
    <s v="Single"/>
    <n v="3597"/>
    <n v="6409"/>
    <n v="8"/>
    <s v="Y"/>
    <x v="1"/>
    <n v="22"/>
    <n v="4"/>
    <n v="4"/>
    <n v="80"/>
    <n v="0"/>
    <n v="6"/>
    <n v="2"/>
    <n v="3"/>
    <n v="4"/>
    <n v="3"/>
    <n v="1"/>
    <n v="2"/>
    <n v="0"/>
    <n v="1"/>
    <n v="0"/>
    <n v="1"/>
    <n v="0"/>
    <x v="0"/>
    <n v="0.4"/>
    <x v="0"/>
    <n v="0.2"/>
    <x v="1"/>
    <x v="0"/>
    <x v="1"/>
    <m/>
    <m/>
    <m/>
    <m/>
    <m/>
    <m/>
    <m/>
    <m/>
    <m/>
    <m/>
    <m/>
    <m/>
    <m/>
    <m/>
    <m/>
    <m/>
    <m/>
    <m/>
    <m/>
    <m/>
    <m/>
    <m/>
    <m/>
    <m/>
    <m/>
    <m/>
    <m/>
    <m/>
    <m/>
    <m/>
    <m/>
    <m/>
    <m/>
    <m/>
    <m/>
    <m/>
    <m/>
    <m/>
    <m/>
    <m/>
    <m/>
    <m/>
    <m/>
    <m/>
    <m/>
    <m/>
    <m/>
    <m/>
    <m/>
    <m/>
    <m/>
    <m/>
    <m/>
  </r>
  <r>
    <n v="28"/>
    <x v="0"/>
    <s v="Travel_Rarely"/>
    <n v="1485"/>
    <x v="1"/>
    <n v="12"/>
    <n v="1"/>
    <s v="Life Sciences"/>
    <n v="1"/>
    <n v="1175"/>
    <n v="3"/>
    <x v="0"/>
    <n v="79"/>
    <n v="3"/>
    <x v="1"/>
    <x v="2"/>
    <n v="4"/>
    <s v="Married"/>
    <n v="2515"/>
    <n v="22955"/>
    <n v="1"/>
    <s v="Y"/>
    <x v="0"/>
    <n v="11"/>
    <n v="3"/>
    <n v="4"/>
    <n v="80"/>
    <n v="0"/>
    <n v="1"/>
    <n v="4"/>
    <n v="2"/>
    <n v="1"/>
    <n v="1"/>
    <n v="0"/>
    <n v="0"/>
    <n v="1"/>
    <n v="0"/>
    <n v="1"/>
    <n v="1"/>
    <n v="0"/>
    <x v="0"/>
    <n v="0.5"/>
    <x v="0"/>
    <n v="0.7"/>
    <x v="0"/>
    <x v="0"/>
    <x v="1"/>
    <m/>
    <m/>
    <m/>
    <m/>
    <m/>
    <m/>
    <m/>
    <m/>
    <m/>
    <m/>
    <m/>
    <m/>
    <m/>
    <m/>
    <m/>
    <m/>
    <m/>
    <m/>
    <m/>
    <m/>
    <m/>
    <m/>
    <m/>
    <m/>
    <m/>
    <m/>
    <m/>
    <m/>
    <m/>
    <m/>
    <m/>
    <m/>
    <m/>
    <m/>
    <m/>
    <m/>
    <m/>
    <m/>
    <m/>
    <m/>
    <m/>
    <m/>
    <m/>
    <m/>
    <m/>
    <m/>
    <m/>
    <m/>
    <m/>
    <m/>
    <m/>
    <m/>
    <m/>
  </r>
  <r>
    <n v="26"/>
    <x v="1"/>
    <s v="Travel_Rarely"/>
    <n v="1384"/>
    <x v="1"/>
    <n v="3"/>
    <n v="4"/>
    <s v="Medical"/>
    <n v="1"/>
    <n v="1177"/>
    <n v="1"/>
    <x v="1"/>
    <n v="82"/>
    <n v="4"/>
    <x v="1"/>
    <x v="2"/>
    <n v="4"/>
    <s v="Married"/>
    <n v="4420"/>
    <n v="13421"/>
    <n v="1"/>
    <s v="Y"/>
    <x v="1"/>
    <n v="22"/>
    <n v="4"/>
    <n v="2"/>
    <n v="80"/>
    <n v="1"/>
    <n v="8"/>
    <n v="2"/>
    <n v="3"/>
    <n v="8"/>
    <n v="7"/>
    <n v="0"/>
    <n v="7"/>
    <n v="0"/>
    <n v="0"/>
    <n v="0"/>
    <n v="1"/>
    <n v="1"/>
    <x v="0"/>
    <n v="0.35"/>
    <x v="0"/>
    <n v="0"/>
    <x v="1"/>
    <x v="0"/>
    <x v="0"/>
    <m/>
    <m/>
    <m/>
    <m/>
    <m/>
    <m/>
    <m/>
    <m/>
    <m/>
    <m/>
    <m/>
    <m/>
    <m/>
    <m/>
    <m/>
    <m/>
    <m/>
    <m/>
    <m/>
    <m/>
    <m/>
    <m/>
    <m/>
    <m/>
    <m/>
    <m/>
    <m/>
    <m/>
    <m/>
    <m/>
    <m/>
    <m/>
    <m/>
    <m/>
    <m/>
    <m/>
    <m/>
    <m/>
    <m/>
    <m/>
    <m/>
    <m/>
    <m/>
    <m/>
    <m/>
    <m/>
    <m/>
    <m/>
    <m/>
    <m/>
    <m/>
    <m/>
    <m/>
  </r>
  <r>
    <n v="30"/>
    <x v="1"/>
    <s v="Travel_Rarely"/>
    <n v="852"/>
    <x v="0"/>
    <n v="10"/>
    <n v="3"/>
    <s v="Marketing"/>
    <n v="1"/>
    <n v="1179"/>
    <n v="3"/>
    <x v="1"/>
    <n v="72"/>
    <n v="2"/>
    <x v="0"/>
    <x v="0"/>
    <n v="3"/>
    <s v="Married"/>
    <n v="6578"/>
    <n v="2706"/>
    <n v="1"/>
    <s v="Y"/>
    <x v="1"/>
    <n v="18"/>
    <n v="3"/>
    <n v="1"/>
    <n v="80"/>
    <n v="1"/>
    <n v="10"/>
    <n v="3"/>
    <n v="3"/>
    <n v="10"/>
    <n v="3"/>
    <n v="1"/>
    <n v="4"/>
    <n v="0"/>
    <n v="0"/>
    <n v="0"/>
    <n v="0"/>
    <n v="0"/>
    <x v="0"/>
    <n v="0"/>
    <x v="2"/>
    <n v="0"/>
    <x v="1"/>
    <x v="0"/>
    <x v="0"/>
    <m/>
    <m/>
    <m/>
    <m/>
    <m/>
    <m/>
    <m/>
    <m/>
    <m/>
    <m/>
    <m/>
    <m/>
    <m/>
    <m/>
    <m/>
    <m/>
    <m/>
    <m/>
    <m/>
    <m/>
    <m/>
    <m/>
    <m/>
    <m/>
    <m/>
    <m/>
    <m/>
    <m/>
    <m/>
    <m/>
    <m/>
    <m/>
    <m/>
    <m/>
    <m/>
    <m/>
    <m/>
    <m/>
    <m/>
    <m/>
    <m/>
    <m/>
    <m/>
    <m/>
    <m/>
    <m/>
    <m/>
    <m/>
    <m/>
    <m/>
    <m/>
    <m/>
    <m/>
  </r>
  <r>
    <n v="40"/>
    <x v="1"/>
    <s v="Travel_Frequently"/>
    <n v="902"/>
    <x v="1"/>
    <n v="26"/>
    <n v="2"/>
    <s v="Medical"/>
    <n v="1"/>
    <n v="1180"/>
    <n v="3"/>
    <x v="0"/>
    <n v="92"/>
    <n v="2"/>
    <x v="0"/>
    <x v="1"/>
    <n v="4"/>
    <s v="Married"/>
    <n v="4422"/>
    <n v="21203"/>
    <n v="3"/>
    <s v="Y"/>
    <x v="0"/>
    <n v="13"/>
    <n v="3"/>
    <n v="4"/>
    <n v="80"/>
    <n v="1"/>
    <n v="16"/>
    <n v="3"/>
    <n v="1"/>
    <n v="1"/>
    <n v="1"/>
    <n v="0"/>
    <n v="0"/>
    <n v="1"/>
    <n v="0"/>
    <n v="1"/>
    <n v="1"/>
    <n v="0"/>
    <x v="0"/>
    <n v="0.5"/>
    <x v="0"/>
    <n v="0.7"/>
    <x v="0"/>
    <x v="0"/>
    <x v="0"/>
    <m/>
    <m/>
    <m/>
    <m/>
    <m/>
    <m/>
    <m/>
    <m/>
    <m/>
    <m/>
    <m/>
    <m/>
    <m/>
    <m/>
    <m/>
    <m/>
    <m/>
    <m/>
    <m/>
    <m/>
    <m/>
    <m/>
    <m/>
    <m/>
    <m/>
    <m/>
    <m/>
    <m/>
    <m/>
    <m/>
    <m/>
    <m/>
    <m/>
    <m/>
    <m/>
    <m/>
    <m/>
    <m/>
    <m/>
    <m/>
    <m/>
    <m/>
    <m/>
    <m/>
    <m/>
    <m/>
    <m/>
    <m/>
    <m/>
    <m/>
    <m/>
    <m/>
    <m/>
  </r>
  <r>
    <n v="35"/>
    <x v="1"/>
    <s v="Travel_Rarely"/>
    <n v="819"/>
    <x v="1"/>
    <n v="2"/>
    <n v="3"/>
    <s v="Life Sciences"/>
    <n v="1"/>
    <n v="1182"/>
    <n v="3"/>
    <x v="1"/>
    <n v="44"/>
    <n v="2"/>
    <x v="2"/>
    <x v="3"/>
    <n v="2"/>
    <s v="Divorced"/>
    <n v="10274"/>
    <n v="19588"/>
    <n v="2"/>
    <s v="Y"/>
    <x v="1"/>
    <n v="18"/>
    <n v="3"/>
    <n v="2"/>
    <n v="80"/>
    <n v="1"/>
    <n v="15"/>
    <n v="2"/>
    <n v="4"/>
    <n v="7"/>
    <n v="7"/>
    <n v="6"/>
    <n v="4"/>
    <n v="0"/>
    <n v="1"/>
    <n v="0"/>
    <n v="0"/>
    <n v="0"/>
    <x v="1"/>
    <n v="0.3"/>
    <x v="2"/>
    <n v="0.3"/>
    <x v="1"/>
    <x v="2"/>
    <x v="2"/>
    <m/>
    <m/>
    <m/>
    <m/>
    <m/>
    <m/>
    <m/>
    <m/>
    <m/>
    <m/>
    <m/>
    <m/>
    <m/>
    <m/>
    <m/>
    <m/>
    <m/>
    <m/>
    <m/>
    <m/>
    <m/>
    <m/>
    <m/>
    <m/>
    <m/>
    <m/>
    <m/>
    <m/>
    <m/>
    <m/>
    <m/>
    <m/>
    <m/>
    <m/>
    <m/>
    <m/>
    <m/>
    <m/>
    <m/>
    <m/>
    <m/>
    <m/>
    <m/>
    <m/>
    <m/>
    <m/>
    <m/>
    <m/>
    <m/>
    <m/>
    <m/>
    <m/>
    <m/>
  </r>
  <r>
    <n v="34"/>
    <x v="1"/>
    <s v="Travel_Frequently"/>
    <n v="669"/>
    <x v="1"/>
    <n v="1"/>
    <n v="3"/>
    <s v="Medical"/>
    <n v="1"/>
    <n v="1184"/>
    <n v="4"/>
    <x v="1"/>
    <n v="97"/>
    <n v="2"/>
    <x v="0"/>
    <x v="4"/>
    <n v="1"/>
    <s v="Single"/>
    <n v="5343"/>
    <n v="25755"/>
    <n v="0"/>
    <s v="Y"/>
    <x v="1"/>
    <n v="20"/>
    <n v="4"/>
    <n v="3"/>
    <n v="80"/>
    <n v="0"/>
    <n v="14"/>
    <n v="3"/>
    <n v="3"/>
    <n v="13"/>
    <n v="9"/>
    <n v="4"/>
    <n v="9"/>
    <n v="0"/>
    <n v="1"/>
    <n v="0"/>
    <n v="1"/>
    <n v="0"/>
    <x v="0"/>
    <n v="0.4"/>
    <x v="0"/>
    <n v="0.2"/>
    <x v="1"/>
    <x v="1"/>
    <x v="0"/>
    <m/>
    <m/>
    <m/>
    <m/>
    <m/>
    <m/>
    <m/>
    <m/>
    <m/>
    <m/>
    <m/>
    <m/>
    <m/>
    <m/>
    <m/>
    <m/>
    <m/>
    <m/>
    <m/>
    <m/>
    <m/>
    <m/>
    <m/>
    <m/>
    <m/>
    <m/>
    <m/>
    <m/>
    <m/>
    <m/>
    <m/>
    <m/>
    <m/>
    <m/>
    <m/>
    <m/>
    <m/>
    <m/>
    <m/>
    <m/>
    <m/>
    <m/>
    <m/>
    <m/>
    <m/>
    <m/>
    <m/>
    <m/>
    <m/>
    <m/>
    <m/>
    <m/>
    <m/>
  </r>
  <r>
    <n v="35"/>
    <x v="1"/>
    <s v="Travel_Frequently"/>
    <n v="636"/>
    <x v="1"/>
    <n v="4"/>
    <n v="4"/>
    <s v="Other"/>
    <n v="1"/>
    <n v="1185"/>
    <n v="4"/>
    <x v="1"/>
    <n v="47"/>
    <n v="2"/>
    <x v="1"/>
    <x v="2"/>
    <n v="4"/>
    <s v="Married"/>
    <n v="2376"/>
    <n v="26537"/>
    <n v="1"/>
    <s v="Y"/>
    <x v="1"/>
    <n v="13"/>
    <n v="3"/>
    <n v="2"/>
    <n v="80"/>
    <n v="1"/>
    <n v="2"/>
    <n v="2"/>
    <n v="4"/>
    <n v="2"/>
    <n v="2"/>
    <n v="2"/>
    <n v="2"/>
    <n v="0"/>
    <n v="0"/>
    <n v="0"/>
    <n v="1"/>
    <n v="0"/>
    <x v="0"/>
    <n v="0.15"/>
    <x v="2"/>
    <n v="0"/>
    <x v="1"/>
    <x v="0"/>
    <x v="1"/>
    <m/>
    <m/>
    <m/>
    <m/>
    <m/>
    <m/>
    <m/>
    <m/>
    <m/>
    <m/>
    <m/>
    <m/>
    <m/>
    <m/>
    <m/>
    <m/>
    <m/>
    <m/>
    <m/>
    <m/>
    <m/>
    <m/>
    <m/>
    <m/>
    <m/>
    <m/>
    <m/>
    <m/>
    <m/>
    <m/>
    <m/>
    <m/>
    <m/>
    <m/>
    <m/>
    <m/>
    <m/>
    <m/>
    <m/>
    <m/>
    <m/>
    <m/>
    <m/>
    <m/>
    <m/>
    <m/>
    <m/>
    <m/>
    <m/>
    <m/>
    <m/>
    <m/>
    <m/>
  </r>
  <r>
    <n v="43"/>
    <x v="0"/>
    <s v="Travel_Rarely"/>
    <n v="1372"/>
    <x v="0"/>
    <n v="9"/>
    <n v="3"/>
    <s v="Marketing"/>
    <n v="1"/>
    <n v="1188"/>
    <n v="1"/>
    <x v="0"/>
    <n v="85"/>
    <n v="1"/>
    <x v="0"/>
    <x v="0"/>
    <n v="3"/>
    <s v="Single"/>
    <n v="5346"/>
    <n v="9489"/>
    <n v="8"/>
    <s v="Y"/>
    <x v="1"/>
    <n v="13"/>
    <n v="3"/>
    <n v="2"/>
    <n v="80"/>
    <n v="0"/>
    <n v="7"/>
    <n v="2"/>
    <n v="2"/>
    <n v="4"/>
    <n v="3"/>
    <n v="1"/>
    <n v="3"/>
    <n v="0"/>
    <n v="0"/>
    <n v="1"/>
    <n v="1"/>
    <n v="1"/>
    <x v="0"/>
    <n v="0.55000000000000004"/>
    <x v="0"/>
    <n v="0.3"/>
    <x v="1"/>
    <x v="0"/>
    <x v="0"/>
    <m/>
    <m/>
    <m/>
    <m/>
    <m/>
    <m/>
    <m/>
    <m/>
    <m/>
    <m/>
    <m/>
    <m/>
    <m/>
    <m/>
    <m/>
    <m/>
    <m/>
    <m/>
    <m/>
    <m/>
    <m/>
    <m/>
    <m/>
    <m/>
    <m/>
    <m/>
    <m/>
    <m/>
    <m/>
    <m/>
    <m/>
    <m/>
    <m/>
    <m/>
    <m/>
    <m/>
    <m/>
    <m/>
    <m/>
    <m/>
    <m/>
    <m/>
    <m/>
    <m/>
    <m/>
    <m/>
    <m/>
    <m/>
    <m/>
    <m/>
    <m/>
    <m/>
    <m/>
  </r>
  <r>
    <n v="32"/>
    <x v="1"/>
    <s v="Non-Travel"/>
    <n v="862"/>
    <x v="0"/>
    <n v="2"/>
    <n v="1"/>
    <s v="Life Sciences"/>
    <n v="1"/>
    <n v="1190"/>
    <n v="3"/>
    <x v="0"/>
    <n v="76"/>
    <n v="3"/>
    <x v="1"/>
    <x v="6"/>
    <n v="1"/>
    <s v="Divorced"/>
    <n v="2827"/>
    <n v="14947"/>
    <n v="1"/>
    <s v="Y"/>
    <x v="1"/>
    <n v="12"/>
    <n v="3"/>
    <n v="3"/>
    <n v="80"/>
    <n v="3"/>
    <n v="1"/>
    <n v="3"/>
    <n v="3"/>
    <n v="1"/>
    <n v="0"/>
    <n v="0"/>
    <n v="0"/>
    <n v="0"/>
    <n v="1"/>
    <n v="0"/>
    <n v="1"/>
    <n v="0"/>
    <x v="0"/>
    <n v="0.4"/>
    <x v="0"/>
    <n v="0.2"/>
    <x v="1"/>
    <x v="0"/>
    <x v="1"/>
    <m/>
    <m/>
    <m/>
    <m/>
    <m/>
    <m/>
    <m/>
    <m/>
    <m/>
    <m/>
    <m/>
    <m/>
    <m/>
    <m/>
    <m/>
    <m/>
    <m/>
    <m/>
    <m/>
    <m/>
    <m/>
    <m/>
    <m/>
    <m/>
    <m/>
    <m/>
    <m/>
    <m/>
    <m/>
    <m/>
    <m/>
    <m/>
    <m/>
    <m/>
    <m/>
    <m/>
    <m/>
    <m/>
    <m/>
    <m/>
    <m/>
    <m/>
    <m/>
    <m/>
    <m/>
    <m/>
    <m/>
    <m/>
    <m/>
    <m/>
    <m/>
    <m/>
    <m/>
  </r>
  <r>
    <n v="56"/>
    <x v="1"/>
    <s v="Travel_Rarely"/>
    <n v="718"/>
    <x v="1"/>
    <n v="4"/>
    <n v="4"/>
    <s v="Technical Degree"/>
    <n v="1"/>
    <n v="1191"/>
    <n v="4"/>
    <x v="0"/>
    <n v="92"/>
    <n v="3"/>
    <x v="4"/>
    <x v="5"/>
    <n v="1"/>
    <s v="Divorced"/>
    <n v="19943"/>
    <n v="18575"/>
    <n v="4"/>
    <s v="Y"/>
    <x v="1"/>
    <n v="13"/>
    <n v="3"/>
    <n v="4"/>
    <n v="80"/>
    <n v="1"/>
    <n v="28"/>
    <n v="2"/>
    <n v="3"/>
    <n v="5"/>
    <n v="2"/>
    <n v="4"/>
    <n v="2"/>
    <n v="0"/>
    <n v="1"/>
    <n v="0"/>
    <n v="0"/>
    <n v="0"/>
    <x v="0"/>
    <n v="0.25"/>
    <x v="1"/>
    <n v="0.2"/>
    <x v="1"/>
    <x v="1"/>
    <x v="2"/>
    <m/>
    <m/>
    <m/>
    <m/>
    <m/>
    <m/>
    <m/>
    <m/>
    <m/>
    <m/>
    <m/>
    <m/>
    <m/>
    <m/>
    <m/>
    <m/>
    <m/>
    <m/>
    <m/>
    <m/>
    <m/>
    <m/>
    <m/>
    <m/>
    <m/>
    <m/>
    <m/>
    <m/>
    <m/>
    <m/>
    <m/>
    <m/>
    <m/>
    <m/>
    <m/>
    <m/>
    <m/>
    <m/>
    <m/>
    <m/>
    <m/>
    <m/>
    <m/>
    <m/>
    <m/>
    <m/>
    <m/>
    <m/>
    <m/>
    <m/>
    <m/>
    <m/>
    <m/>
  </r>
  <r>
    <n v="29"/>
    <x v="1"/>
    <s v="Travel_Rarely"/>
    <n v="1401"/>
    <x v="1"/>
    <n v="6"/>
    <n v="1"/>
    <s v="Medical"/>
    <n v="1"/>
    <n v="1192"/>
    <n v="2"/>
    <x v="0"/>
    <n v="54"/>
    <n v="3"/>
    <x v="1"/>
    <x v="2"/>
    <n v="4"/>
    <s v="Married"/>
    <n v="3131"/>
    <n v="26342"/>
    <n v="1"/>
    <s v="Y"/>
    <x v="1"/>
    <n v="13"/>
    <n v="3"/>
    <n v="1"/>
    <n v="80"/>
    <n v="1"/>
    <n v="10"/>
    <n v="5"/>
    <n v="3"/>
    <n v="10"/>
    <n v="8"/>
    <n v="0"/>
    <n v="8"/>
    <n v="0"/>
    <n v="0"/>
    <n v="0"/>
    <n v="1"/>
    <n v="1"/>
    <x v="0"/>
    <n v="0.35"/>
    <x v="0"/>
    <n v="0"/>
    <x v="1"/>
    <x v="0"/>
    <x v="1"/>
    <m/>
    <m/>
    <m/>
    <m/>
    <m/>
    <m/>
    <m/>
    <m/>
    <m/>
    <m/>
    <m/>
    <m/>
    <m/>
    <m/>
    <m/>
    <m/>
    <m/>
    <m/>
    <m/>
    <m/>
    <m/>
    <m/>
    <m/>
    <m/>
    <m/>
    <m/>
    <m/>
    <m/>
    <m/>
    <m/>
    <m/>
    <m/>
    <m/>
    <m/>
    <m/>
    <m/>
    <m/>
    <m/>
    <m/>
    <m/>
    <m/>
    <m/>
    <m/>
    <m/>
    <m/>
    <m/>
    <m/>
    <m/>
    <m/>
    <m/>
    <m/>
    <m/>
    <m/>
  </r>
  <r>
    <n v="19"/>
    <x v="1"/>
    <s v="Travel_Rarely"/>
    <n v="645"/>
    <x v="1"/>
    <n v="9"/>
    <n v="2"/>
    <s v="Life Sciences"/>
    <n v="1"/>
    <n v="1193"/>
    <n v="3"/>
    <x v="1"/>
    <n v="54"/>
    <n v="3"/>
    <x v="1"/>
    <x v="1"/>
    <n v="1"/>
    <s v="Single"/>
    <n v="2552"/>
    <n v="7172"/>
    <n v="1"/>
    <s v="Y"/>
    <x v="1"/>
    <n v="25"/>
    <n v="4"/>
    <n v="3"/>
    <n v="80"/>
    <n v="0"/>
    <n v="1"/>
    <n v="4"/>
    <n v="3"/>
    <n v="1"/>
    <n v="1"/>
    <n v="0"/>
    <n v="0"/>
    <n v="0"/>
    <n v="1"/>
    <n v="0"/>
    <n v="1"/>
    <n v="0"/>
    <x v="0"/>
    <n v="0.4"/>
    <x v="0"/>
    <n v="0.2"/>
    <x v="1"/>
    <x v="0"/>
    <x v="1"/>
    <m/>
    <m/>
    <m/>
    <m/>
    <m/>
    <m/>
    <m/>
    <m/>
    <m/>
    <m/>
    <m/>
    <m/>
    <m/>
    <m/>
    <m/>
    <m/>
    <m/>
    <m/>
    <m/>
    <m/>
    <m/>
    <m/>
    <m/>
    <m/>
    <m/>
    <m/>
    <m/>
    <m/>
    <m/>
    <m/>
    <m/>
    <m/>
    <m/>
    <m/>
    <m/>
    <m/>
    <m/>
    <m/>
    <m/>
    <m/>
    <m/>
    <m/>
    <m/>
    <m/>
    <m/>
    <m/>
    <m/>
    <m/>
    <m/>
    <m/>
    <m/>
    <m/>
    <m/>
  </r>
  <r>
    <n v="45"/>
    <x v="1"/>
    <s v="Travel_Rarely"/>
    <n v="1457"/>
    <x v="1"/>
    <n v="7"/>
    <n v="3"/>
    <s v="Medical"/>
    <n v="1"/>
    <n v="1195"/>
    <n v="1"/>
    <x v="0"/>
    <n v="83"/>
    <n v="3"/>
    <x v="1"/>
    <x v="1"/>
    <n v="3"/>
    <s v="Married"/>
    <n v="4477"/>
    <n v="20100"/>
    <n v="4"/>
    <s v="Y"/>
    <x v="0"/>
    <n v="19"/>
    <n v="3"/>
    <n v="3"/>
    <n v="80"/>
    <n v="1"/>
    <n v="7"/>
    <n v="2"/>
    <n v="2"/>
    <n v="3"/>
    <n v="2"/>
    <n v="0"/>
    <n v="2"/>
    <n v="1"/>
    <n v="0"/>
    <n v="1"/>
    <n v="1"/>
    <n v="1"/>
    <x v="0"/>
    <n v="0.7"/>
    <x v="1"/>
    <n v="0.7"/>
    <x v="0"/>
    <x v="0"/>
    <x v="0"/>
    <m/>
    <m/>
    <m/>
    <m/>
    <m/>
    <m/>
    <m/>
    <m/>
    <m/>
    <m/>
    <m/>
    <m/>
    <m/>
    <m/>
    <m/>
    <m/>
    <m/>
    <m/>
    <m/>
    <m/>
    <m/>
    <m/>
    <m/>
    <m/>
    <m/>
    <m/>
    <m/>
    <m/>
    <m/>
    <m/>
    <m/>
    <m/>
    <m/>
    <m/>
    <m/>
    <m/>
    <m/>
    <m/>
    <m/>
    <m/>
    <m/>
    <m/>
    <m/>
    <m/>
    <m/>
    <m/>
    <m/>
    <m/>
    <m/>
    <m/>
    <m/>
    <m/>
    <m/>
  </r>
  <r>
    <n v="37"/>
    <x v="1"/>
    <s v="Travel_Rarely"/>
    <n v="977"/>
    <x v="1"/>
    <n v="1"/>
    <n v="3"/>
    <s v="Life Sciences"/>
    <n v="1"/>
    <n v="1196"/>
    <n v="4"/>
    <x v="0"/>
    <n v="56"/>
    <n v="2"/>
    <x v="0"/>
    <x v="3"/>
    <n v="4"/>
    <s v="Married"/>
    <n v="6474"/>
    <n v="9961"/>
    <n v="1"/>
    <s v="Y"/>
    <x v="1"/>
    <n v="13"/>
    <n v="3"/>
    <n v="2"/>
    <n v="80"/>
    <n v="1"/>
    <n v="14"/>
    <n v="2"/>
    <n v="2"/>
    <n v="14"/>
    <n v="8"/>
    <n v="3"/>
    <n v="11"/>
    <n v="0"/>
    <n v="0"/>
    <n v="1"/>
    <n v="1"/>
    <n v="0"/>
    <x v="0"/>
    <n v="0.35"/>
    <x v="0"/>
    <n v="0.3"/>
    <x v="1"/>
    <x v="1"/>
    <x v="0"/>
    <m/>
    <m/>
    <m/>
    <m/>
    <m/>
    <m/>
    <m/>
    <m/>
    <m/>
    <m/>
    <m/>
    <m/>
    <m/>
    <m/>
    <m/>
    <m/>
    <m/>
    <m/>
    <m/>
    <m/>
    <m/>
    <m/>
    <m/>
    <m/>
    <m/>
    <m/>
    <m/>
    <m/>
    <m/>
    <m/>
    <m/>
    <m/>
    <m/>
    <m/>
    <m/>
    <m/>
    <m/>
    <m/>
    <m/>
    <m/>
    <m/>
    <m/>
    <m/>
    <m/>
    <m/>
    <m/>
    <m/>
    <m/>
    <m/>
    <m/>
    <m/>
    <m/>
    <m/>
  </r>
  <r>
    <n v="20"/>
    <x v="1"/>
    <s v="Travel_Rarely"/>
    <n v="805"/>
    <x v="1"/>
    <n v="3"/>
    <n v="3"/>
    <s v="Life Sciences"/>
    <n v="1"/>
    <n v="1198"/>
    <n v="1"/>
    <x v="1"/>
    <n v="87"/>
    <n v="2"/>
    <x v="1"/>
    <x v="2"/>
    <n v="3"/>
    <s v="Single"/>
    <n v="3033"/>
    <n v="12828"/>
    <n v="1"/>
    <s v="Y"/>
    <x v="1"/>
    <n v="12"/>
    <n v="3"/>
    <n v="1"/>
    <n v="80"/>
    <n v="0"/>
    <n v="2"/>
    <n v="2"/>
    <n v="2"/>
    <n v="2"/>
    <n v="2"/>
    <n v="1"/>
    <n v="2"/>
    <n v="0"/>
    <n v="0"/>
    <n v="1"/>
    <n v="1"/>
    <n v="1"/>
    <x v="0"/>
    <n v="0.55000000000000004"/>
    <x v="0"/>
    <n v="0.3"/>
    <x v="1"/>
    <x v="0"/>
    <x v="1"/>
    <m/>
    <m/>
    <m/>
    <m/>
    <m/>
    <m/>
    <m/>
    <m/>
    <m/>
    <m/>
    <m/>
    <m/>
    <m/>
    <m/>
    <m/>
    <m/>
    <m/>
    <m/>
    <m/>
    <m/>
    <m/>
    <m/>
    <m/>
    <m/>
    <m/>
    <m/>
    <m/>
    <m/>
    <m/>
    <m/>
    <m/>
    <m/>
    <m/>
    <m/>
    <m/>
    <m/>
    <m/>
    <m/>
    <m/>
    <m/>
    <m/>
    <m/>
    <m/>
    <m/>
    <m/>
    <m/>
    <m/>
    <m/>
    <m/>
    <m/>
    <m/>
    <m/>
    <m/>
  </r>
  <r>
    <n v="44"/>
    <x v="0"/>
    <s v="Travel_Rarely"/>
    <n v="1097"/>
    <x v="1"/>
    <n v="10"/>
    <n v="4"/>
    <s v="Life Sciences"/>
    <n v="1"/>
    <n v="1200"/>
    <n v="3"/>
    <x v="1"/>
    <n v="96"/>
    <n v="3"/>
    <x v="1"/>
    <x v="1"/>
    <n v="3"/>
    <s v="Single"/>
    <n v="2936"/>
    <n v="10826"/>
    <n v="1"/>
    <s v="Y"/>
    <x v="0"/>
    <n v="11"/>
    <n v="3"/>
    <n v="3"/>
    <n v="80"/>
    <n v="0"/>
    <n v="6"/>
    <n v="4"/>
    <n v="3"/>
    <n v="6"/>
    <n v="4"/>
    <n v="0"/>
    <n v="2"/>
    <n v="1"/>
    <n v="0"/>
    <n v="0"/>
    <n v="1"/>
    <n v="0"/>
    <x v="0"/>
    <n v="0.3"/>
    <x v="2"/>
    <n v="0.4"/>
    <x v="2"/>
    <x v="0"/>
    <x v="1"/>
    <m/>
    <m/>
    <m/>
    <m/>
    <m/>
    <m/>
    <m/>
    <m/>
    <m/>
    <m/>
    <m/>
    <m/>
    <m/>
    <m/>
    <m/>
    <m/>
    <m/>
    <m/>
    <m/>
    <m/>
    <m/>
    <m/>
    <m/>
    <m/>
    <m/>
    <m/>
    <m/>
    <m/>
    <m/>
    <m/>
    <m/>
    <m/>
    <m/>
    <m/>
    <m/>
    <m/>
    <m/>
    <m/>
    <m/>
    <m/>
    <m/>
    <m/>
    <m/>
    <m/>
    <m/>
    <m/>
    <m/>
    <m/>
    <m/>
    <m/>
    <m/>
    <m/>
    <m/>
  </r>
  <r>
    <n v="53"/>
    <x v="1"/>
    <s v="Travel_Rarely"/>
    <n v="1223"/>
    <x v="1"/>
    <n v="7"/>
    <n v="2"/>
    <s v="Medical"/>
    <n v="1"/>
    <n v="1201"/>
    <n v="4"/>
    <x v="0"/>
    <n v="50"/>
    <n v="3"/>
    <x v="4"/>
    <x v="5"/>
    <n v="3"/>
    <s v="Divorced"/>
    <n v="18606"/>
    <n v="18640"/>
    <n v="3"/>
    <s v="Y"/>
    <x v="1"/>
    <n v="18"/>
    <n v="3"/>
    <n v="2"/>
    <n v="80"/>
    <n v="1"/>
    <n v="26"/>
    <n v="6"/>
    <n v="3"/>
    <n v="7"/>
    <n v="7"/>
    <n v="4"/>
    <n v="7"/>
    <n v="0"/>
    <n v="0"/>
    <n v="0"/>
    <n v="0"/>
    <n v="0"/>
    <x v="0"/>
    <n v="0"/>
    <x v="1"/>
    <n v="0"/>
    <x v="1"/>
    <x v="1"/>
    <x v="2"/>
    <m/>
    <m/>
    <m/>
    <m/>
    <m/>
    <m/>
    <m/>
    <m/>
    <m/>
    <m/>
    <m/>
    <m/>
    <m/>
    <m/>
    <m/>
    <m/>
    <m/>
    <m/>
    <m/>
    <m/>
    <m/>
    <m/>
    <m/>
    <m/>
    <m/>
    <m/>
    <m/>
    <m/>
    <m/>
    <m/>
    <m/>
    <m/>
    <m/>
    <m/>
    <m/>
    <m/>
    <m/>
    <m/>
    <m/>
    <m/>
    <m/>
    <m/>
    <m/>
    <m/>
    <m/>
    <m/>
    <m/>
    <m/>
    <m/>
    <m/>
    <m/>
    <m/>
    <m/>
  </r>
  <r>
    <n v="29"/>
    <x v="1"/>
    <s v="Travel_Rarely"/>
    <n v="942"/>
    <x v="1"/>
    <n v="15"/>
    <n v="1"/>
    <s v="Life Sciences"/>
    <n v="1"/>
    <n v="1202"/>
    <n v="2"/>
    <x v="0"/>
    <n v="69"/>
    <n v="1"/>
    <x v="1"/>
    <x v="1"/>
    <n v="4"/>
    <s v="Married"/>
    <n v="2168"/>
    <n v="26933"/>
    <n v="0"/>
    <s v="Y"/>
    <x v="0"/>
    <n v="18"/>
    <n v="3"/>
    <n v="1"/>
    <n v="80"/>
    <n v="1"/>
    <n v="6"/>
    <n v="2"/>
    <n v="2"/>
    <n v="5"/>
    <n v="4"/>
    <n v="1"/>
    <n v="3"/>
    <n v="1"/>
    <n v="0"/>
    <n v="1"/>
    <n v="1"/>
    <n v="1"/>
    <x v="0"/>
    <n v="0.7"/>
    <x v="0"/>
    <n v="0.7"/>
    <x v="0"/>
    <x v="0"/>
    <x v="1"/>
    <m/>
    <m/>
    <m/>
    <m/>
    <m/>
    <m/>
    <m/>
    <m/>
    <m/>
    <m/>
    <m/>
    <m/>
    <m/>
    <m/>
    <m/>
    <m/>
    <m/>
    <m/>
    <m/>
    <m/>
    <m/>
    <m/>
    <m/>
    <m/>
    <m/>
    <m/>
    <m/>
    <m/>
    <m/>
    <m/>
    <m/>
    <m/>
    <m/>
    <m/>
    <m/>
    <m/>
    <m/>
    <m/>
    <m/>
    <m/>
    <m/>
    <m/>
    <m/>
    <m/>
    <m/>
    <m/>
    <m/>
    <m/>
    <m/>
    <m/>
    <m/>
    <m/>
    <m/>
  </r>
  <r>
    <n v="22"/>
    <x v="0"/>
    <s v="Travel_Frequently"/>
    <n v="1256"/>
    <x v="1"/>
    <n v="3"/>
    <n v="4"/>
    <s v="Life Sciences"/>
    <n v="1"/>
    <n v="1203"/>
    <n v="3"/>
    <x v="1"/>
    <n v="48"/>
    <n v="2"/>
    <x v="1"/>
    <x v="1"/>
    <n v="4"/>
    <s v="Married"/>
    <n v="2853"/>
    <n v="4223"/>
    <n v="0"/>
    <s v="Y"/>
    <x v="0"/>
    <n v="11"/>
    <n v="3"/>
    <n v="2"/>
    <n v="80"/>
    <n v="1"/>
    <n v="1"/>
    <n v="5"/>
    <n v="3"/>
    <n v="0"/>
    <n v="0"/>
    <n v="0"/>
    <n v="0"/>
    <n v="1"/>
    <n v="0"/>
    <n v="0"/>
    <n v="1"/>
    <n v="0"/>
    <x v="0"/>
    <n v="0.3"/>
    <x v="2"/>
    <n v="0.4"/>
    <x v="2"/>
    <x v="0"/>
    <x v="1"/>
    <m/>
    <m/>
    <m/>
    <m/>
    <m/>
    <m/>
    <m/>
    <m/>
    <m/>
    <m/>
    <m/>
    <m/>
    <m/>
    <m/>
    <m/>
    <m/>
    <m/>
    <m/>
    <m/>
    <m/>
    <m/>
    <m/>
    <m/>
    <m/>
    <m/>
    <m/>
    <m/>
    <m/>
    <m/>
    <m/>
    <m/>
    <m/>
    <m/>
    <m/>
    <m/>
    <m/>
    <m/>
    <m/>
    <m/>
    <m/>
    <m/>
    <m/>
    <m/>
    <m/>
    <m/>
    <m/>
    <m/>
    <m/>
    <m/>
    <m/>
    <m/>
    <m/>
    <m/>
  </r>
  <r>
    <n v="46"/>
    <x v="1"/>
    <s v="Travel_Rarely"/>
    <n v="1402"/>
    <x v="0"/>
    <n v="2"/>
    <n v="3"/>
    <s v="Marketing"/>
    <n v="1"/>
    <n v="1204"/>
    <n v="3"/>
    <x v="0"/>
    <n v="69"/>
    <n v="3"/>
    <x v="3"/>
    <x v="5"/>
    <n v="1"/>
    <s v="Married"/>
    <n v="17048"/>
    <n v="24097"/>
    <n v="8"/>
    <s v="Y"/>
    <x v="1"/>
    <n v="23"/>
    <n v="4"/>
    <n v="1"/>
    <n v="80"/>
    <n v="0"/>
    <n v="28"/>
    <n v="2"/>
    <n v="3"/>
    <n v="26"/>
    <n v="15"/>
    <n v="15"/>
    <n v="9"/>
    <n v="0"/>
    <n v="1"/>
    <n v="0"/>
    <n v="0"/>
    <n v="0"/>
    <x v="1"/>
    <n v="0.3"/>
    <x v="1"/>
    <n v="0.3"/>
    <x v="1"/>
    <x v="2"/>
    <x v="2"/>
    <m/>
    <m/>
    <m/>
    <m/>
    <m/>
    <m/>
    <m/>
    <m/>
    <m/>
    <m/>
    <m/>
    <m/>
    <m/>
    <m/>
    <m/>
    <m/>
    <m/>
    <m/>
    <m/>
    <m/>
    <m/>
    <m/>
    <m/>
    <m/>
    <m/>
    <m/>
    <m/>
    <m/>
    <m/>
    <m/>
    <m/>
    <m/>
    <m/>
    <m/>
    <m/>
    <m/>
    <m/>
    <m/>
    <m/>
    <m/>
    <m/>
    <m/>
    <m/>
    <m/>
    <m/>
    <m/>
    <m/>
    <m/>
    <m/>
    <m/>
    <m/>
    <m/>
    <m/>
  </r>
  <r>
    <n v="44"/>
    <x v="1"/>
    <s v="Non-Travel"/>
    <n v="111"/>
    <x v="1"/>
    <n v="17"/>
    <n v="3"/>
    <s v="Life Sciences"/>
    <n v="1"/>
    <n v="1206"/>
    <n v="4"/>
    <x v="1"/>
    <n v="74"/>
    <n v="1"/>
    <x v="1"/>
    <x v="1"/>
    <n v="3"/>
    <s v="Single"/>
    <n v="2290"/>
    <n v="4279"/>
    <n v="2"/>
    <s v="Y"/>
    <x v="1"/>
    <n v="13"/>
    <n v="3"/>
    <n v="4"/>
    <n v="80"/>
    <n v="0"/>
    <n v="6"/>
    <n v="3"/>
    <n v="3"/>
    <n v="0"/>
    <n v="0"/>
    <n v="0"/>
    <n v="0"/>
    <n v="0"/>
    <n v="0"/>
    <n v="0"/>
    <n v="1"/>
    <n v="0"/>
    <x v="0"/>
    <n v="0.15"/>
    <x v="2"/>
    <n v="0"/>
    <x v="1"/>
    <x v="0"/>
    <x v="1"/>
    <m/>
    <m/>
    <m/>
    <m/>
    <m/>
    <m/>
    <m/>
    <m/>
    <m/>
    <m/>
    <m/>
    <m/>
    <m/>
    <m/>
    <m/>
    <m/>
    <m/>
    <m/>
    <m/>
    <m/>
    <m/>
    <m/>
    <m/>
    <m/>
    <m/>
    <m/>
    <m/>
    <m/>
    <m/>
    <m/>
    <m/>
    <m/>
    <m/>
    <m/>
    <m/>
    <m/>
    <m/>
    <m/>
    <m/>
    <m/>
    <m/>
    <m/>
    <m/>
    <m/>
    <m/>
    <m/>
    <m/>
    <m/>
    <m/>
    <m/>
    <m/>
    <m/>
    <m/>
  </r>
  <r>
    <n v="33"/>
    <x v="1"/>
    <s v="Travel_Rarely"/>
    <n v="147"/>
    <x v="2"/>
    <n v="2"/>
    <n v="3"/>
    <s v="Human Resources"/>
    <n v="1"/>
    <n v="1207"/>
    <n v="2"/>
    <x v="1"/>
    <n v="99"/>
    <n v="3"/>
    <x v="1"/>
    <x v="8"/>
    <n v="3"/>
    <s v="Married"/>
    <n v="3600"/>
    <n v="8429"/>
    <n v="1"/>
    <s v="Y"/>
    <x v="1"/>
    <n v="13"/>
    <n v="3"/>
    <n v="4"/>
    <n v="80"/>
    <n v="1"/>
    <n v="5"/>
    <n v="2"/>
    <n v="3"/>
    <n v="5"/>
    <n v="4"/>
    <n v="1"/>
    <n v="4"/>
    <n v="0"/>
    <n v="0"/>
    <n v="0"/>
    <n v="1"/>
    <n v="1"/>
    <x v="0"/>
    <n v="0.35"/>
    <x v="0"/>
    <n v="0"/>
    <x v="1"/>
    <x v="0"/>
    <x v="1"/>
    <m/>
    <m/>
    <m/>
    <m/>
    <m/>
    <m/>
    <m/>
    <m/>
    <m/>
    <m/>
    <m/>
    <m/>
    <m/>
    <m/>
    <m/>
    <m/>
    <m/>
    <m/>
    <m/>
    <m/>
    <m/>
    <m/>
    <m/>
    <m/>
    <m/>
    <m/>
    <m/>
    <m/>
    <m/>
    <m/>
    <m/>
    <m/>
    <m/>
    <m/>
    <m/>
    <m/>
    <m/>
    <m/>
    <m/>
    <m/>
    <m/>
    <m/>
    <m/>
    <m/>
    <m/>
    <m/>
    <m/>
    <m/>
    <m/>
    <m/>
    <m/>
    <m/>
    <m/>
  </r>
  <r>
    <n v="41"/>
    <x v="0"/>
    <s v="Non-Travel"/>
    <n v="906"/>
    <x v="1"/>
    <n v="5"/>
    <n v="2"/>
    <s v="Life Sciences"/>
    <n v="1"/>
    <n v="1210"/>
    <n v="1"/>
    <x v="1"/>
    <n v="95"/>
    <n v="2"/>
    <x v="1"/>
    <x v="1"/>
    <n v="1"/>
    <s v="Divorced"/>
    <n v="2107"/>
    <n v="20293"/>
    <n v="6"/>
    <s v="Y"/>
    <x v="1"/>
    <n v="17"/>
    <n v="3"/>
    <n v="1"/>
    <n v="80"/>
    <n v="1"/>
    <n v="5"/>
    <n v="2"/>
    <n v="1"/>
    <n v="1"/>
    <n v="0"/>
    <n v="0"/>
    <n v="0"/>
    <n v="0"/>
    <n v="1"/>
    <n v="1"/>
    <n v="1"/>
    <n v="1"/>
    <x v="0"/>
    <n v="0.8"/>
    <x v="0"/>
    <n v="0.5"/>
    <x v="2"/>
    <x v="0"/>
    <x v="1"/>
    <m/>
    <m/>
    <m/>
    <m/>
    <m/>
    <m/>
    <m/>
    <m/>
    <m/>
    <m/>
    <m/>
    <m/>
    <m/>
    <m/>
    <m/>
    <m/>
    <m/>
    <m/>
    <m/>
    <m/>
    <m/>
    <m/>
    <m/>
    <m/>
    <m/>
    <m/>
    <m/>
    <m/>
    <m/>
    <m/>
    <m/>
    <m/>
    <m/>
    <m/>
    <m/>
    <m/>
    <m/>
    <m/>
    <m/>
    <m/>
    <m/>
    <m/>
    <m/>
    <m/>
    <m/>
    <m/>
    <m/>
    <m/>
    <m/>
    <m/>
    <m/>
    <m/>
    <m/>
  </r>
  <r>
    <n v="30"/>
    <x v="1"/>
    <s v="Travel_Rarely"/>
    <n v="1329"/>
    <x v="0"/>
    <n v="29"/>
    <n v="4"/>
    <s v="Life Sciences"/>
    <n v="1"/>
    <n v="1211"/>
    <n v="3"/>
    <x v="1"/>
    <n v="61"/>
    <n v="3"/>
    <x v="0"/>
    <x v="0"/>
    <n v="1"/>
    <s v="Divorced"/>
    <n v="4115"/>
    <n v="13192"/>
    <n v="8"/>
    <s v="Y"/>
    <x v="1"/>
    <n v="19"/>
    <n v="3"/>
    <n v="3"/>
    <n v="80"/>
    <n v="3"/>
    <n v="8"/>
    <n v="3"/>
    <n v="3"/>
    <n v="4"/>
    <n v="3"/>
    <n v="0"/>
    <n v="3"/>
    <n v="0"/>
    <n v="1"/>
    <n v="0"/>
    <n v="1"/>
    <n v="0"/>
    <x v="0"/>
    <n v="0.4"/>
    <x v="0"/>
    <n v="0.2"/>
    <x v="1"/>
    <x v="0"/>
    <x v="0"/>
    <m/>
    <m/>
    <m/>
    <m/>
    <m/>
    <m/>
    <m/>
    <m/>
    <m/>
    <m/>
    <m/>
    <m/>
    <m/>
    <m/>
    <m/>
    <m/>
    <m/>
    <m/>
    <m/>
    <m/>
    <m/>
    <m/>
    <m/>
    <m/>
    <m/>
    <m/>
    <m/>
    <m/>
    <m/>
    <m/>
    <m/>
    <m/>
    <m/>
    <m/>
    <m/>
    <m/>
    <m/>
    <m/>
    <m/>
    <m/>
    <m/>
    <m/>
    <m/>
    <m/>
    <m/>
    <m/>
    <m/>
    <m/>
    <m/>
    <m/>
    <m/>
    <m/>
    <m/>
  </r>
  <r>
    <n v="40"/>
    <x v="1"/>
    <s v="Travel_Frequently"/>
    <n v="1184"/>
    <x v="0"/>
    <n v="2"/>
    <n v="4"/>
    <s v="Medical"/>
    <n v="1"/>
    <n v="1212"/>
    <n v="2"/>
    <x v="1"/>
    <n v="62"/>
    <n v="3"/>
    <x v="0"/>
    <x v="0"/>
    <n v="2"/>
    <s v="Married"/>
    <n v="4327"/>
    <n v="25440"/>
    <n v="5"/>
    <s v="Y"/>
    <x v="1"/>
    <n v="12"/>
    <n v="3"/>
    <n v="4"/>
    <n v="80"/>
    <n v="3"/>
    <n v="5"/>
    <n v="2"/>
    <n v="3"/>
    <n v="0"/>
    <n v="0"/>
    <n v="0"/>
    <n v="0"/>
    <n v="0"/>
    <n v="1"/>
    <n v="0"/>
    <n v="1"/>
    <n v="1"/>
    <x v="0"/>
    <n v="0.6"/>
    <x v="0"/>
    <n v="0.2"/>
    <x v="1"/>
    <x v="0"/>
    <x v="0"/>
    <m/>
    <m/>
    <m/>
    <m/>
    <m/>
    <m/>
    <m/>
    <m/>
    <m/>
    <m/>
    <m/>
    <m/>
    <m/>
    <m/>
    <m/>
    <m/>
    <m/>
    <m/>
    <m/>
    <m/>
    <m/>
    <m/>
    <m/>
    <m/>
    <m/>
    <m/>
    <m/>
    <m/>
    <m/>
    <m/>
    <m/>
    <m/>
    <m/>
    <m/>
    <m/>
    <m/>
    <m/>
    <m/>
    <m/>
    <m/>
    <m/>
    <m/>
    <m/>
    <m/>
    <m/>
    <m/>
    <m/>
    <m/>
    <m/>
    <m/>
    <m/>
    <m/>
    <m/>
  </r>
  <r>
    <n v="50"/>
    <x v="1"/>
    <s v="Travel_Frequently"/>
    <n v="1421"/>
    <x v="1"/>
    <n v="2"/>
    <n v="3"/>
    <s v="Medical"/>
    <n v="1"/>
    <n v="1215"/>
    <n v="4"/>
    <x v="0"/>
    <n v="30"/>
    <n v="3"/>
    <x v="3"/>
    <x v="5"/>
    <n v="1"/>
    <s v="Married"/>
    <n v="17856"/>
    <n v="9490"/>
    <n v="2"/>
    <s v="Y"/>
    <x v="1"/>
    <n v="22"/>
    <n v="4"/>
    <n v="3"/>
    <n v="80"/>
    <n v="1"/>
    <n v="32"/>
    <n v="3"/>
    <n v="3"/>
    <n v="2"/>
    <n v="2"/>
    <n v="2"/>
    <n v="2"/>
    <n v="0"/>
    <n v="1"/>
    <n v="0"/>
    <n v="0"/>
    <n v="0"/>
    <x v="0"/>
    <n v="0.25"/>
    <x v="1"/>
    <n v="0.2"/>
    <x v="1"/>
    <x v="0"/>
    <x v="2"/>
    <m/>
    <m/>
    <m/>
    <m/>
    <m/>
    <m/>
    <m/>
    <m/>
    <m/>
    <m/>
    <m/>
    <m/>
    <m/>
    <m/>
    <m/>
    <m/>
    <m/>
    <m/>
    <m/>
    <m/>
    <m/>
    <m/>
    <m/>
    <m/>
    <m/>
    <m/>
    <m/>
    <m/>
    <m/>
    <m/>
    <m/>
    <m/>
    <m/>
    <m/>
    <m/>
    <m/>
    <m/>
    <m/>
    <m/>
    <m/>
    <m/>
    <m/>
    <m/>
    <m/>
    <m/>
    <m/>
    <m/>
    <m/>
    <m/>
    <m/>
    <m/>
    <m/>
    <m/>
  </r>
  <r>
    <n v="28"/>
    <x v="1"/>
    <s v="Travel_Rarely"/>
    <n v="1179"/>
    <x v="1"/>
    <n v="19"/>
    <n v="4"/>
    <s v="Medical"/>
    <n v="1"/>
    <n v="1216"/>
    <n v="4"/>
    <x v="1"/>
    <n v="78"/>
    <n v="2"/>
    <x v="1"/>
    <x v="2"/>
    <n v="1"/>
    <s v="Married"/>
    <n v="3196"/>
    <n v="12449"/>
    <n v="1"/>
    <s v="Y"/>
    <x v="1"/>
    <n v="12"/>
    <n v="3"/>
    <n v="3"/>
    <n v="80"/>
    <n v="3"/>
    <n v="6"/>
    <n v="2"/>
    <n v="3"/>
    <n v="6"/>
    <n v="5"/>
    <n v="3"/>
    <n v="3"/>
    <n v="0"/>
    <n v="1"/>
    <n v="0"/>
    <n v="1"/>
    <n v="0"/>
    <x v="0"/>
    <n v="0.4"/>
    <x v="0"/>
    <n v="0.2"/>
    <x v="1"/>
    <x v="1"/>
    <x v="1"/>
    <m/>
    <m/>
    <m/>
    <m/>
    <m/>
    <m/>
    <m/>
    <m/>
    <m/>
    <m/>
    <m/>
    <m/>
    <m/>
    <m/>
    <m/>
    <m/>
    <m/>
    <m/>
    <m/>
    <m/>
    <m/>
    <m/>
    <m/>
    <m/>
    <m/>
    <m/>
    <m/>
    <m/>
    <m/>
    <m/>
    <m/>
    <m/>
    <m/>
    <m/>
    <m/>
    <m/>
    <m/>
    <m/>
    <m/>
    <m/>
    <m/>
    <m/>
    <m/>
    <m/>
    <m/>
    <m/>
    <m/>
    <m/>
    <m/>
    <m/>
    <m/>
    <m/>
    <m/>
  </r>
  <r>
    <n v="46"/>
    <x v="1"/>
    <s v="Travel_Rarely"/>
    <n v="1450"/>
    <x v="1"/>
    <n v="15"/>
    <n v="2"/>
    <s v="Life Sciences"/>
    <n v="1"/>
    <n v="1217"/>
    <n v="4"/>
    <x v="1"/>
    <n v="52"/>
    <n v="3"/>
    <x v="4"/>
    <x v="7"/>
    <n v="2"/>
    <s v="Married"/>
    <n v="19081"/>
    <n v="10849"/>
    <n v="5"/>
    <s v="Y"/>
    <x v="1"/>
    <n v="11"/>
    <n v="3"/>
    <n v="1"/>
    <n v="80"/>
    <n v="1"/>
    <n v="25"/>
    <n v="2"/>
    <n v="3"/>
    <n v="4"/>
    <n v="2"/>
    <n v="0"/>
    <n v="3"/>
    <n v="0"/>
    <n v="1"/>
    <n v="0"/>
    <n v="0"/>
    <n v="0"/>
    <x v="0"/>
    <n v="0.25"/>
    <x v="1"/>
    <n v="0.2"/>
    <x v="1"/>
    <x v="0"/>
    <x v="2"/>
    <m/>
    <m/>
    <m/>
    <m/>
    <m/>
    <m/>
    <m/>
    <m/>
    <m/>
    <m/>
    <m/>
    <m/>
    <m/>
    <m/>
    <m/>
    <m/>
    <m/>
    <m/>
    <m/>
    <m/>
    <m/>
    <m/>
    <m/>
    <m/>
    <m/>
    <m/>
    <m/>
    <m/>
    <m/>
    <m/>
    <m/>
    <m/>
    <m/>
    <m/>
    <m/>
    <m/>
    <m/>
    <m/>
    <m/>
    <m/>
    <m/>
    <m/>
    <m/>
    <m/>
    <m/>
    <m/>
    <m/>
    <m/>
    <m/>
    <m/>
    <m/>
    <m/>
    <m/>
  </r>
  <r>
    <n v="35"/>
    <x v="1"/>
    <s v="Travel_Rarely"/>
    <n v="1361"/>
    <x v="0"/>
    <n v="17"/>
    <n v="4"/>
    <s v="Life Sciences"/>
    <n v="1"/>
    <n v="1218"/>
    <n v="3"/>
    <x v="1"/>
    <n v="94"/>
    <n v="3"/>
    <x v="0"/>
    <x v="0"/>
    <n v="1"/>
    <s v="Married"/>
    <n v="8966"/>
    <n v="21026"/>
    <n v="3"/>
    <s v="Y"/>
    <x v="0"/>
    <n v="15"/>
    <n v="3"/>
    <n v="4"/>
    <n v="80"/>
    <n v="3"/>
    <n v="15"/>
    <n v="2"/>
    <n v="3"/>
    <n v="7"/>
    <n v="7"/>
    <n v="1"/>
    <n v="7"/>
    <n v="1"/>
    <n v="1"/>
    <n v="0"/>
    <n v="0"/>
    <n v="0"/>
    <x v="0"/>
    <n v="0.4"/>
    <x v="0"/>
    <n v="0.6"/>
    <x v="2"/>
    <x v="0"/>
    <x v="2"/>
    <m/>
    <m/>
    <m/>
    <m/>
    <m/>
    <m/>
    <m/>
    <m/>
    <m/>
    <m/>
    <m/>
    <m/>
    <m/>
    <m/>
    <m/>
    <m/>
    <m/>
    <m/>
    <m/>
    <m/>
    <m/>
    <m/>
    <m/>
    <m/>
    <m/>
    <m/>
    <m/>
    <m/>
    <m/>
    <m/>
    <m/>
    <m/>
    <m/>
    <m/>
    <m/>
    <m/>
    <m/>
    <m/>
    <m/>
    <m/>
    <m/>
    <m/>
    <m/>
    <m/>
    <m/>
    <m/>
    <m/>
    <m/>
    <m/>
    <m/>
    <m/>
    <m/>
    <m/>
  </r>
  <r>
    <n v="24"/>
    <x v="0"/>
    <s v="Travel_Rarely"/>
    <n v="984"/>
    <x v="1"/>
    <n v="17"/>
    <n v="2"/>
    <s v="Life Sciences"/>
    <n v="1"/>
    <n v="1219"/>
    <n v="4"/>
    <x v="0"/>
    <n v="97"/>
    <n v="3"/>
    <x v="1"/>
    <x v="2"/>
    <n v="2"/>
    <s v="Married"/>
    <n v="2210"/>
    <n v="3372"/>
    <n v="1"/>
    <s v="Y"/>
    <x v="1"/>
    <n v="13"/>
    <n v="3"/>
    <n v="1"/>
    <n v="80"/>
    <n v="1"/>
    <n v="1"/>
    <n v="3"/>
    <n v="1"/>
    <n v="1"/>
    <n v="0"/>
    <n v="0"/>
    <n v="0"/>
    <n v="0"/>
    <n v="1"/>
    <n v="1"/>
    <n v="1"/>
    <n v="0"/>
    <x v="0"/>
    <n v="0.6"/>
    <x v="0"/>
    <n v="0.5"/>
    <x v="2"/>
    <x v="0"/>
    <x v="1"/>
    <m/>
    <m/>
    <m/>
    <m/>
    <m/>
    <m/>
    <m/>
    <m/>
    <m/>
    <m/>
    <m/>
    <m/>
    <m/>
    <m/>
    <m/>
    <m/>
    <m/>
    <m/>
    <m/>
    <m/>
    <m/>
    <m/>
    <m/>
    <m/>
    <m/>
    <m/>
    <m/>
    <m/>
    <m/>
    <m/>
    <m/>
    <m/>
    <m/>
    <m/>
    <m/>
    <m/>
    <m/>
    <m/>
    <m/>
    <m/>
    <m/>
    <m/>
    <m/>
    <m/>
    <m/>
    <m/>
    <m/>
    <m/>
    <m/>
    <m/>
    <m/>
    <m/>
    <m/>
  </r>
  <r>
    <n v="33"/>
    <x v="1"/>
    <s v="Travel_Frequently"/>
    <n v="1146"/>
    <x v="0"/>
    <n v="25"/>
    <n v="3"/>
    <s v="Medical"/>
    <n v="1"/>
    <n v="1220"/>
    <n v="2"/>
    <x v="0"/>
    <n v="82"/>
    <n v="3"/>
    <x v="0"/>
    <x v="0"/>
    <n v="3"/>
    <s v="Married"/>
    <n v="4539"/>
    <n v="4905"/>
    <n v="1"/>
    <s v="Y"/>
    <x v="1"/>
    <n v="12"/>
    <n v="3"/>
    <n v="1"/>
    <n v="80"/>
    <n v="1"/>
    <n v="10"/>
    <n v="3"/>
    <n v="2"/>
    <n v="10"/>
    <n v="7"/>
    <n v="0"/>
    <n v="1"/>
    <n v="0"/>
    <n v="0"/>
    <n v="1"/>
    <n v="1"/>
    <n v="1"/>
    <x v="0"/>
    <n v="0.55000000000000004"/>
    <x v="0"/>
    <n v="0.3"/>
    <x v="1"/>
    <x v="0"/>
    <x v="0"/>
    <m/>
    <m/>
    <m/>
    <m/>
    <m/>
    <m/>
    <m/>
    <m/>
    <m/>
    <m/>
    <m/>
    <m/>
    <m/>
    <m/>
    <m/>
    <m/>
    <m/>
    <m/>
    <m/>
    <m/>
    <m/>
    <m/>
    <m/>
    <m/>
    <m/>
    <m/>
    <m/>
    <m/>
    <m/>
    <m/>
    <m/>
    <m/>
    <m/>
    <m/>
    <m/>
    <m/>
    <m/>
    <m/>
    <m/>
    <m/>
    <m/>
    <m/>
    <m/>
    <m/>
    <m/>
    <m/>
    <m/>
    <m/>
    <m/>
    <m/>
    <m/>
    <m/>
    <m/>
  </r>
  <r>
    <n v="36"/>
    <x v="1"/>
    <s v="Travel_Rarely"/>
    <n v="917"/>
    <x v="1"/>
    <n v="6"/>
    <n v="4"/>
    <s v="Life Sciences"/>
    <n v="1"/>
    <n v="1221"/>
    <n v="3"/>
    <x v="1"/>
    <n v="60"/>
    <n v="1"/>
    <x v="1"/>
    <x v="2"/>
    <n v="3"/>
    <s v="Divorced"/>
    <n v="2741"/>
    <n v="6865"/>
    <n v="1"/>
    <s v="Y"/>
    <x v="1"/>
    <n v="14"/>
    <n v="3"/>
    <n v="3"/>
    <n v="80"/>
    <n v="1"/>
    <n v="7"/>
    <n v="4"/>
    <n v="3"/>
    <n v="7"/>
    <n v="7"/>
    <n v="1"/>
    <n v="7"/>
    <n v="0"/>
    <n v="0"/>
    <n v="0"/>
    <n v="1"/>
    <n v="0"/>
    <x v="0"/>
    <n v="0.15"/>
    <x v="2"/>
    <n v="0"/>
    <x v="1"/>
    <x v="0"/>
    <x v="1"/>
    <m/>
    <m/>
    <m/>
    <m/>
    <m/>
    <m/>
    <m/>
    <m/>
    <m/>
    <m/>
    <m/>
    <m/>
    <m/>
    <m/>
    <m/>
    <m/>
    <m/>
    <m/>
    <m/>
    <m/>
    <m/>
    <m/>
    <m/>
    <m/>
    <m/>
    <m/>
    <m/>
    <m/>
    <m/>
    <m/>
    <m/>
    <m/>
    <m/>
    <m/>
    <m/>
    <m/>
    <m/>
    <m/>
    <m/>
    <m/>
    <m/>
    <m/>
    <m/>
    <m/>
    <m/>
    <m/>
    <m/>
    <m/>
    <m/>
    <m/>
    <m/>
    <m/>
    <m/>
  </r>
  <r>
    <n v="30"/>
    <x v="1"/>
    <s v="Travel_Rarely"/>
    <n v="853"/>
    <x v="1"/>
    <n v="7"/>
    <n v="4"/>
    <s v="Life Sciences"/>
    <n v="1"/>
    <n v="1224"/>
    <n v="3"/>
    <x v="1"/>
    <n v="49"/>
    <n v="3"/>
    <x v="0"/>
    <x v="2"/>
    <n v="3"/>
    <s v="Divorced"/>
    <n v="3491"/>
    <n v="11309"/>
    <n v="1"/>
    <s v="Y"/>
    <x v="1"/>
    <n v="13"/>
    <n v="3"/>
    <n v="1"/>
    <n v="80"/>
    <n v="3"/>
    <n v="10"/>
    <n v="4"/>
    <n v="2"/>
    <n v="10"/>
    <n v="7"/>
    <n v="8"/>
    <n v="9"/>
    <n v="0"/>
    <n v="0"/>
    <n v="1"/>
    <n v="1"/>
    <n v="0"/>
    <x v="1"/>
    <n v="0.4"/>
    <x v="0"/>
    <n v="0.4"/>
    <x v="2"/>
    <x v="2"/>
    <x v="1"/>
    <m/>
    <m/>
    <m/>
    <m/>
    <m/>
    <m/>
    <m/>
    <m/>
    <m/>
    <m/>
    <m/>
    <m/>
    <m/>
    <m/>
    <m/>
    <m/>
    <m/>
    <m/>
    <m/>
    <m/>
    <m/>
    <m/>
    <m/>
    <m/>
    <m/>
    <m/>
    <m/>
    <m/>
    <m/>
    <m/>
    <m/>
    <m/>
    <m/>
    <m/>
    <m/>
    <m/>
    <m/>
    <m/>
    <m/>
    <m/>
    <m/>
    <m/>
    <m/>
    <m/>
    <m/>
    <m/>
    <m/>
    <m/>
    <m/>
    <m/>
    <m/>
    <m/>
    <m/>
  </r>
  <r>
    <n v="44"/>
    <x v="1"/>
    <s v="Travel_Rarely"/>
    <n v="200"/>
    <x v="1"/>
    <n v="29"/>
    <n v="4"/>
    <s v="Other"/>
    <n v="1"/>
    <n v="1225"/>
    <n v="4"/>
    <x v="1"/>
    <n v="32"/>
    <n v="3"/>
    <x v="0"/>
    <x v="1"/>
    <n v="4"/>
    <s v="Single"/>
    <n v="4541"/>
    <n v="7744"/>
    <n v="1"/>
    <s v="Y"/>
    <x v="1"/>
    <n v="25"/>
    <n v="4"/>
    <n v="2"/>
    <n v="80"/>
    <n v="0"/>
    <n v="20"/>
    <n v="3"/>
    <n v="3"/>
    <n v="20"/>
    <n v="11"/>
    <n v="13"/>
    <n v="17"/>
    <n v="0"/>
    <n v="0"/>
    <n v="0"/>
    <n v="1"/>
    <n v="0"/>
    <x v="1"/>
    <n v="0.2"/>
    <x v="2"/>
    <n v="0.1"/>
    <x v="1"/>
    <x v="2"/>
    <x v="0"/>
    <m/>
    <m/>
    <m/>
    <m/>
    <m/>
    <m/>
    <m/>
    <m/>
    <m/>
    <m/>
    <m/>
    <m/>
    <m/>
    <m/>
    <m/>
    <m/>
    <m/>
    <m/>
    <m/>
    <m/>
    <m/>
    <m/>
    <m/>
    <m/>
    <m/>
    <m/>
    <m/>
    <m/>
    <m/>
    <m/>
    <m/>
    <m/>
    <m/>
    <m/>
    <m/>
    <m/>
    <m/>
    <m/>
    <m/>
    <m/>
    <m/>
    <m/>
    <m/>
    <m/>
    <m/>
    <m/>
    <m/>
    <m/>
    <m/>
    <m/>
    <m/>
    <m/>
    <m/>
  </r>
  <r>
    <n v="20"/>
    <x v="1"/>
    <s v="Travel_Rarely"/>
    <n v="654"/>
    <x v="0"/>
    <n v="21"/>
    <n v="3"/>
    <s v="Marketing"/>
    <n v="1"/>
    <n v="1226"/>
    <n v="3"/>
    <x v="1"/>
    <n v="43"/>
    <n v="4"/>
    <x v="1"/>
    <x v="6"/>
    <n v="4"/>
    <s v="Single"/>
    <n v="2678"/>
    <n v="5050"/>
    <n v="1"/>
    <s v="Y"/>
    <x v="1"/>
    <n v="17"/>
    <n v="3"/>
    <n v="4"/>
    <n v="80"/>
    <n v="0"/>
    <n v="2"/>
    <n v="2"/>
    <n v="3"/>
    <n v="2"/>
    <n v="1"/>
    <n v="2"/>
    <n v="2"/>
    <n v="0"/>
    <n v="0"/>
    <n v="0"/>
    <n v="1"/>
    <n v="0"/>
    <x v="0"/>
    <n v="0.15"/>
    <x v="2"/>
    <n v="0"/>
    <x v="1"/>
    <x v="0"/>
    <x v="1"/>
    <m/>
    <m/>
    <m/>
    <m/>
    <m/>
    <m/>
    <m/>
    <m/>
    <m/>
    <m/>
    <m/>
    <m/>
    <m/>
    <m/>
    <m/>
    <m/>
    <m/>
    <m/>
    <m/>
    <m/>
    <m/>
    <m/>
    <m/>
    <m/>
    <m/>
    <m/>
    <m/>
    <m/>
    <m/>
    <m/>
    <m/>
    <m/>
    <m/>
    <m/>
    <m/>
    <m/>
    <m/>
    <m/>
    <m/>
    <m/>
    <m/>
    <m/>
    <m/>
    <m/>
    <m/>
    <m/>
    <m/>
    <m/>
    <m/>
    <m/>
    <m/>
    <m/>
    <m/>
  </r>
  <r>
    <n v="46"/>
    <x v="1"/>
    <s v="Travel_Rarely"/>
    <n v="150"/>
    <x v="1"/>
    <n v="2"/>
    <n v="4"/>
    <s v="Technical Degree"/>
    <n v="1"/>
    <n v="1228"/>
    <n v="4"/>
    <x v="1"/>
    <n v="60"/>
    <n v="3"/>
    <x v="0"/>
    <x v="3"/>
    <n v="4"/>
    <s v="Divorced"/>
    <n v="7379"/>
    <n v="17433"/>
    <n v="2"/>
    <s v="Y"/>
    <x v="1"/>
    <n v="11"/>
    <n v="3"/>
    <n v="3"/>
    <n v="80"/>
    <n v="1"/>
    <n v="12"/>
    <n v="3"/>
    <n v="2"/>
    <n v="6"/>
    <n v="3"/>
    <n v="1"/>
    <n v="4"/>
    <n v="0"/>
    <n v="0"/>
    <n v="1"/>
    <n v="0"/>
    <n v="0"/>
    <x v="0"/>
    <n v="0.2"/>
    <x v="1"/>
    <n v="0.3"/>
    <x v="1"/>
    <x v="0"/>
    <x v="0"/>
    <m/>
    <m/>
    <m/>
    <m/>
    <m/>
    <m/>
    <m/>
    <m/>
    <m/>
    <m/>
    <m/>
    <m/>
    <m/>
    <m/>
    <m/>
    <m/>
    <m/>
    <m/>
    <m/>
    <m/>
    <m/>
    <m/>
    <m/>
    <m/>
    <m/>
    <m/>
    <m/>
    <m/>
    <m/>
    <m/>
    <m/>
    <m/>
    <m/>
    <m/>
    <m/>
    <m/>
    <m/>
    <m/>
    <m/>
    <m/>
    <m/>
    <m/>
    <m/>
    <m/>
    <m/>
    <m/>
    <m/>
    <m/>
    <m/>
    <m/>
    <m/>
    <m/>
    <m/>
  </r>
  <r>
    <n v="42"/>
    <x v="1"/>
    <s v="Non-Travel"/>
    <n v="179"/>
    <x v="2"/>
    <n v="2"/>
    <n v="5"/>
    <s v="Medical"/>
    <n v="1"/>
    <n v="1231"/>
    <n v="4"/>
    <x v="1"/>
    <n v="79"/>
    <n v="4"/>
    <x v="0"/>
    <x v="8"/>
    <n v="1"/>
    <s v="Married"/>
    <n v="6272"/>
    <n v="12858"/>
    <n v="7"/>
    <s v="Y"/>
    <x v="1"/>
    <n v="16"/>
    <n v="3"/>
    <n v="1"/>
    <n v="80"/>
    <n v="1"/>
    <n v="10"/>
    <n v="3"/>
    <n v="4"/>
    <n v="4"/>
    <n v="3"/>
    <n v="0"/>
    <n v="3"/>
    <n v="0"/>
    <n v="1"/>
    <n v="0"/>
    <n v="1"/>
    <n v="0"/>
    <x v="0"/>
    <n v="0.4"/>
    <x v="0"/>
    <n v="0.2"/>
    <x v="1"/>
    <x v="0"/>
    <x v="0"/>
    <m/>
    <m/>
    <m/>
    <m/>
    <m/>
    <m/>
    <m/>
    <m/>
    <m/>
    <m/>
    <m/>
    <m/>
    <m/>
    <m/>
    <m/>
    <m/>
    <m/>
    <m/>
    <m/>
    <m/>
    <m/>
    <m/>
    <m/>
    <m/>
    <m/>
    <m/>
    <m/>
    <m/>
    <m/>
    <m/>
    <m/>
    <m/>
    <m/>
    <m/>
    <m/>
    <m/>
    <m/>
    <m/>
    <m/>
    <m/>
    <m/>
    <m/>
    <m/>
    <m/>
    <m/>
    <m/>
    <m/>
    <m/>
    <m/>
    <m/>
    <m/>
    <m/>
    <m/>
  </r>
  <r>
    <n v="60"/>
    <x v="1"/>
    <s v="Travel_Rarely"/>
    <n v="696"/>
    <x v="0"/>
    <n v="7"/>
    <n v="4"/>
    <s v="Marketing"/>
    <n v="1"/>
    <n v="1233"/>
    <n v="2"/>
    <x v="1"/>
    <n v="52"/>
    <n v="4"/>
    <x v="0"/>
    <x v="0"/>
    <n v="4"/>
    <s v="Divorced"/>
    <n v="5220"/>
    <n v="10893"/>
    <n v="0"/>
    <s v="Y"/>
    <x v="0"/>
    <n v="18"/>
    <n v="3"/>
    <n v="2"/>
    <n v="80"/>
    <n v="1"/>
    <n v="12"/>
    <n v="3"/>
    <n v="3"/>
    <n v="11"/>
    <n v="7"/>
    <n v="1"/>
    <n v="9"/>
    <n v="1"/>
    <n v="0"/>
    <n v="0"/>
    <n v="1"/>
    <n v="1"/>
    <x v="0"/>
    <n v="0.5"/>
    <x v="1"/>
    <n v="0.4"/>
    <x v="2"/>
    <x v="0"/>
    <x v="0"/>
    <m/>
    <m/>
    <m/>
    <m/>
    <m/>
    <m/>
    <m/>
    <m/>
    <m/>
    <m/>
    <m/>
    <m/>
    <m/>
    <m/>
    <m/>
    <m/>
    <m/>
    <m/>
    <m/>
    <m/>
    <m/>
    <m/>
    <m/>
    <m/>
    <m/>
    <m/>
    <m/>
    <m/>
    <m/>
    <m/>
    <m/>
    <m/>
    <m/>
    <m/>
    <m/>
    <m/>
    <m/>
    <m/>
    <m/>
    <m/>
    <m/>
    <m/>
    <m/>
    <m/>
    <m/>
    <m/>
    <m/>
    <m/>
    <m/>
    <m/>
    <m/>
    <m/>
    <m/>
  </r>
  <r>
    <n v="32"/>
    <x v="1"/>
    <s v="Travel_Frequently"/>
    <n v="116"/>
    <x v="1"/>
    <n v="13"/>
    <n v="3"/>
    <s v="Other"/>
    <n v="1"/>
    <n v="1234"/>
    <n v="3"/>
    <x v="0"/>
    <n v="77"/>
    <n v="2"/>
    <x v="1"/>
    <x v="2"/>
    <n v="2"/>
    <s v="Married"/>
    <n v="2743"/>
    <n v="7331"/>
    <n v="1"/>
    <s v="Y"/>
    <x v="1"/>
    <n v="20"/>
    <n v="4"/>
    <n v="3"/>
    <n v="80"/>
    <n v="1"/>
    <n v="2"/>
    <n v="2"/>
    <n v="3"/>
    <n v="2"/>
    <n v="2"/>
    <n v="2"/>
    <n v="2"/>
    <n v="0"/>
    <n v="1"/>
    <n v="0"/>
    <n v="1"/>
    <n v="0"/>
    <x v="0"/>
    <n v="0.4"/>
    <x v="0"/>
    <n v="0.2"/>
    <x v="1"/>
    <x v="0"/>
    <x v="1"/>
    <m/>
    <m/>
    <m/>
    <m/>
    <m/>
    <m/>
    <m/>
    <m/>
    <m/>
    <m/>
    <m/>
    <m/>
    <m/>
    <m/>
    <m/>
    <m/>
    <m/>
    <m/>
    <m/>
    <m/>
    <m/>
    <m/>
    <m/>
    <m/>
    <m/>
    <m/>
    <m/>
    <m/>
    <m/>
    <m/>
    <m/>
    <m/>
    <m/>
    <m/>
    <m/>
    <m/>
    <m/>
    <m/>
    <m/>
    <m/>
    <m/>
    <m/>
    <m/>
    <m/>
    <m/>
    <m/>
    <m/>
    <m/>
    <m/>
    <m/>
    <m/>
    <m/>
    <m/>
  </r>
  <r>
    <n v="32"/>
    <x v="1"/>
    <s v="Travel_Frequently"/>
    <n v="1316"/>
    <x v="1"/>
    <n v="2"/>
    <n v="2"/>
    <s v="Life Sciences"/>
    <n v="1"/>
    <n v="1235"/>
    <n v="4"/>
    <x v="0"/>
    <n v="38"/>
    <n v="3"/>
    <x v="0"/>
    <x v="1"/>
    <n v="3"/>
    <s v="Single"/>
    <n v="4998"/>
    <n v="2338"/>
    <n v="4"/>
    <s v="Y"/>
    <x v="0"/>
    <n v="14"/>
    <n v="3"/>
    <n v="4"/>
    <n v="80"/>
    <n v="0"/>
    <n v="10"/>
    <n v="2"/>
    <n v="3"/>
    <n v="8"/>
    <n v="7"/>
    <n v="0"/>
    <n v="7"/>
    <n v="1"/>
    <n v="0"/>
    <n v="0"/>
    <n v="1"/>
    <n v="0"/>
    <x v="0"/>
    <n v="0.3"/>
    <x v="2"/>
    <n v="0.4"/>
    <x v="2"/>
    <x v="0"/>
    <x v="0"/>
    <m/>
    <m/>
    <m/>
    <m/>
    <m/>
    <m/>
    <m/>
    <m/>
    <m/>
    <m/>
    <m/>
    <m/>
    <m/>
    <m/>
    <m/>
    <m/>
    <m/>
    <m/>
    <m/>
    <m/>
    <m/>
    <m/>
    <m/>
    <m/>
    <m/>
    <m/>
    <m/>
    <m/>
    <m/>
    <m/>
    <m/>
    <m/>
    <m/>
    <m/>
    <m/>
    <m/>
    <m/>
    <m/>
    <m/>
    <m/>
    <m/>
    <m/>
    <m/>
    <m/>
    <m/>
    <m/>
    <m/>
    <m/>
    <m/>
    <m/>
    <m/>
    <m/>
    <m/>
  </r>
  <r>
    <n v="36"/>
    <x v="1"/>
    <s v="Travel_Rarely"/>
    <n v="363"/>
    <x v="1"/>
    <n v="1"/>
    <n v="3"/>
    <s v="Technical Degree"/>
    <n v="1"/>
    <n v="1237"/>
    <n v="3"/>
    <x v="0"/>
    <n v="77"/>
    <n v="1"/>
    <x v="2"/>
    <x v="3"/>
    <n v="1"/>
    <s v="Divorced"/>
    <n v="10252"/>
    <n v="4235"/>
    <n v="2"/>
    <s v="Y"/>
    <x v="0"/>
    <n v="21"/>
    <n v="4"/>
    <n v="3"/>
    <n v="80"/>
    <n v="1"/>
    <n v="17"/>
    <n v="2"/>
    <n v="3"/>
    <n v="7"/>
    <n v="7"/>
    <n v="7"/>
    <n v="7"/>
    <n v="1"/>
    <n v="1"/>
    <n v="0"/>
    <n v="0"/>
    <n v="0"/>
    <x v="1"/>
    <n v="0.45"/>
    <x v="0"/>
    <n v="0.7"/>
    <x v="0"/>
    <x v="2"/>
    <x v="2"/>
    <m/>
    <m/>
    <m/>
    <m/>
    <m/>
    <m/>
    <m/>
    <m/>
    <m/>
    <m/>
    <m/>
    <m/>
    <m/>
    <m/>
    <m/>
    <m/>
    <m/>
    <m/>
    <m/>
    <m/>
    <m/>
    <m/>
    <m/>
    <m/>
    <m/>
    <m/>
    <m/>
    <m/>
    <m/>
    <m/>
    <m/>
    <m/>
    <m/>
    <m/>
    <m/>
    <m/>
    <m/>
    <m/>
    <m/>
    <m/>
    <m/>
    <m/>
    <m/>
    <m/>
    <m/>
    <m/>
    <m/>
    <m/>
    <m/>
    <m/>
    <m/>
    <m/>
    <m/>
  </r>
  <r>
    <n v="33"/>
    <x v="1"/>
    <s v="Travel_Rarely"/>
    <n v="117"/>
    <x v="1"/>
    <n v="9"/>
    <n v="3"/>
    <s v="Medical"/>
    <n v="1"/>
    <n v="1238"/>
    <n v="1"/>
    <x v="1"/>
    <n v="60"/>
    <n v="3"/>
    <x v="1"/>
    <x v="1"/>
    <n v="4"/>
    <s v="Married"/>
    <n v="2781"/>
    <n v="6311"/>
    <n v="0"/>
    <s v="Y"/>
    <x v="1"/>
    <n v="13"/>
    <n v="3"/>
    <n v="2"/>
    <n v="80"/>
    <n v="1"/>
    <n v="15"/>
    <n v="5"/>
    <n v="3"/>
    <n v="14"/>
    <n v="10"/>
    <n v="4"/>
    <n v="10"/>
    <n v="0"/>
    <n v="0"/>
    <n v="0"/>
    <n v="1"/>
    <n v="1"/>
    <x v="0"/>
    <n v="0.35"/>
    <x v="0"/>
    <n v="0"/>
    <x v="1"/>
    <x v="1"/>
    <x v="1"/>
    <m/>
    <m/>
    <m/>
    <m/>
    <m/>
    <m/>
    <m/>
    <m/>
    <m/>
    <m/>
    <m/>
    <m/>
    <m/>
    <m/>
    <m/>
    <m/>
    <m/>
    <m/>
    <m/>
    <m/>
    <m/>
    <m/>
    <m/>
    <m/>
    <m/>
    <m/>
    <m/>
    <m/>
    <m/>
    <m/>
    <m/>
    <m/>
    <m/>
    <m/>
    <m/>
    <m/>
    <m/>
    <m/>
    <m/>
    <m/>
    <m/>
    <m/>
    <m/>
    <m/>
    <m/>
    <m/>
    <m/>
    <m/>
    <m/>
    <m/>
    <m/>
    <m/>
    <m/>
  </r>
  <r>
    <n v="40"/>
    <x v="1"/>
    <s v="Travel_Rarely"/>
    <n v="107"/>
    <x v="0"/>
    <n v="10"/>
    <n v="3"/>
    <s v="Technical Degree"/>
    <n v="1"/>
    <n v="1239"/>
    <n v="2"/>
    <x v="0"/>
    <n v="84"/>
    <n v="2"/>
    <x v="0"/>
    <x v="0"/>
    <n v="2"/>
    <s v="Divorced"/>
    <n v="6852"/>
    <n v="11591"/>
    <n v="7"/>
    <s v="Y"/>
    <x v="1"/>
    <n v="12"/>
    <n v="3"/>
    <n v="2"/>
    <n v="80"/>
    <n v="1"/>
    <n v="7"/>
    <n v="2"/>
    <n v="4"/>
    <n v="5"/>
    <n v="1"/>
    <n v="1"/>
    <n v="3"/>
    <n v="0"/>
    <n v="1"/>
    <n v="0"/>
    <n v="0"/>
    <n v="1"/>
    <x v="0"/>
    <n v="0.45"/>
    <x v="0"/>
    <n v="0.2"/>
    <x v="1"/>
    <x v="0"/>
    <x v="0"/>
    <m/>
    <m/>
    <m/>
    <m/>
    <m/>
    <m/>
    <m/>
    <m/>
    <m/>
    <m/>
    <m/>
    <m/>
    <m/>
    <m/>
    <m/>
    <m/>
    <m/>
    <m/>
    <m/>
    <m/>
    <m/>
    <m/>
    <m/>
    <m/>
    <m/>
    <m/>
    <m/>
    <m/>
    <m/>
    <m/>
    <m/>
    <m/>
    <m/>
    <m/>
    <m/>
    <m/>
    <m/>
    <m/>
    <m/>
    <m/>
    <m/>
    <m/>
    <m/>
    <m/>
    <m/>
    <m/>
    <m/>
    <m/>
    <m/>
    <m/>
    <m/>
    <m/>
    <m/>
  </r>
  <r>
    <n v="25"/>
    <x v="1"/>
    <s v="Travel_Rarely"/>
    <n v="1356"/>
    <x v="0"/>
    <n v="10"/>
    <n v="4"/>
    <s v="Life Sciences"/>
    <n v="1"/>
    <n v="1240"/>
    <n v="3"/>
    <x v="1"/>
    <n v="57"/>
    <n v="3"/>
    <x v="0"/>
    <x v="0"/>
    <n v="4"/>
    <s v="Single"/>
    <n v="4950"/>
    <n v="20623"/>
    <n v="0"/>
    <s v="Y"/>
    <x v="1"/>
    <n v="14"/>
    <n v="3"/>
    <n v="2"/>
    <n v="80"/>
    <n v="0"/>
    <n v="5"/>
    <n v="4"/>
    <n v="3"/>
    <n v="4"/>
    <n v="3"/>
    <n v="1"/>
    <n v="1"/>
    <n v="0"/>
    <n v="0"/>
    <n v="0"/>
    <n v="1"/>
    <n v="0"/>
    <x v="0"/>
    <n v="0.15"/>
    <x v="2"/>
    <n v="0"/>
    <x v="1"/>
    <x v="0"/>
    <x v="0"/>
    <m/>
    <m/>
    <m/>
    <m/>
    <m/>
    <m/>
    <m/>
    <m/>
    <m/>
    <m/>
    <m/>
    <m/>
    <m/>
    <m/>
    <m/>
    <m/>
    <m/>
    <m/>
    <m/>
    <m/>
    <m/>
    <m/>
    <m/>
    <m/>
    <m/>
    <m/>
    <m/>
    <m/>
    <m/>
    <m/>
    <m/>
    <m/>
    <m/>
    <m/>
    <m/>
    <m/>
    <m/>
    <m/>
    <m/>
    <m/>
    <m/>
    <m/>
    <m/>
    <m/>
    <m/>
    <m/>
    <m/>
    <m/>
    <m/>
    <m/>
    <m/>
    <m/>
    <m/>
  </r>
  <r>
    <n v="30"/>
    <x v="1"/>
    <s v="Travel_Rarely"/>
    <n v="1465"/>
    <x v="1"/>
    <n v="1"/>
    <n v="3"/>
    <s v="Medical"/>
    <n v="1"/>
    <n v="1241"/>
    <n v="4"/>
    <x v="1"/>
    <n v="63"/>
    <n v="3"/>
    <x v="1"/>
    <x v="1"/>
    <n v="2"/>
    <s v="Married"/>
    <n v="3579"/>
    <n v="9369"/>
    <n v="0"/>
    <s v="Y"/>
    <x v="0"/>
    <n v="21"/>
    <n v="4"/>
    <n v="1"/>
    <n v="80"/>
    <n v="1"/>
    <n v="12"/>
    <n v="2"/>
    <n v="3"/>
    <n v="11"/>
    <n v="9"/>
    <n v="5"/>
    <n v="7"/>
    <n v="1"/>
    <n v="1"/>
    <n v="0"/>
    <n v="1"/>
    <n v="0"/>
    <x v="1"/>
    <n v="0.6"/>
    <x v="0"/>
    <n v="0.7"/>
    <x v="0"/>
    <x v="2"/>
    <x v="1"/>
    <m/>
    <m/>
    <m/>
    <m/>
    <m/>
    <m/>
    <m/>
    <m/>
    <m/>
    <m/>
    <m/>
    <m/>
    <m/>
    <m/>
    <m/>
    <m/>
    <m/>
    <m/>
    <m/>
    <m/>
    <m/>
    <m/>
    <m/>
    <m/>
    <m/>
    <m/>
    <m/>
    <m/>
    <m/>
    <m/>
    <m/>
    <m/>
    <m/>
    <m/>
    <m/>
    <m/>
    <m/>
    <m/>
    <m/>
    <m/>
    <m/>
    <m/>
    <m/>
    <m/>
    <m/>
    <m/>
    <m/>
    <m/>
    <m/>
    <m/>
    <m/>
    <m/>
    <m/>
  </r>
  <r>
    <n v="42"/>
    <x v="1"/>
    <s v="Travel_Frequently"/>
    <n v="458"/>
    <x v="1"/>
    <n v="26"/>
    <n v="5"/>
    <s v="Medical"/>
    <n v="1"/>
    <n v="1242"/>
    <n v="1"/>
    <x v="0"/>
    <n v="60"/>
    <n v="3"/>
    <x v="2"/>
    <x v="7"/>
    <n v="1"/>
    <s v="Married"/>
    <n v="13191"/>
    <n v="23281"/>
    <n v="3"/>
    <s v="Y"/>
    <x v="0"/>
    <n v="17"/>
    <n v="3"/>
    <n v="3"/>
    <n v="80"/>
    <n v="0"/>
    <n v="20"/>
    <n v="6"/>
    <n v="3"/>
    <n v="1"/>
    <n v="0"/>
    <n v="0"/>
    <n v="0"/>
    <n v="1"/>
    <n v="1"/>
    <n v="0"/>
    <n v="0"/>
    <n v="1"/>
    <x v="0"/>
    <n v="0.6"/>
    <x v="0"/>
    <n v="0.6"/>
    <x v="2"/>
    <x v="0"/>
    <x v="2"/>
    <m/>
    <m/>
    <m/>
    <m/>
    <m/>
    <m/>
    <m/>
    <m/>
    <m/>
    <m/>
    <m/>
    <m/>
    <m/>
    <m/>
    <m/>
    <m/>
    <m/>
    <m/>
    <m/>
    <m/>
    <m/>
    <m/>
    <m/>
    <m/>
    <m/>
    <m/>
    <m/>
    <m/>
    <m/>
    <m/>
    <m/>
    <m/>
    <m/>
    <m/>
    <m/>
    <m/>
    <m/>
    <m/>
    <m/>
    <m/>
    <m/>
    <m/>
    <m/>
    <m/>
    <m/>
    <m/>
    <m/>
    <m/>
    <m/>
    <m/>
    <m/>
    <m/>
    <m/>
  </r>
  <r>
    <n v="35"/>
    <x v="1"/>
    <s v="Non-Travel"/>
    <n v="1212"/>
    <x v="0"/>
    <n v="8"/>
    <n v="2"/>
    <s v="Marketing"/>
    <n v="1"/>
    <n v="1243"/>
    <n v="3"/>
    <x v="0"/>
    <n v="78"/>
    <n v="2"/>
    <x v="2"/>
    <x v="0"/>
    <n v="4"/>
    <s v="Married"/>
    <n v="10377"/>
    <n v="13755"/>
    <n v="4"/>
    <s v="Y"/>
    <x v="0"/>
    <n v="11"/>
    <n v="3"/>
    <n v="2"/>
    <n v="80"/>
    <n v="1"/>
    <n v="16"/>
    <n v="6"/>
    <n v="2"/>
    <n v="13"/>
    <n v="2"/>
    <n v="4"/>
    <n v="12"/>
    <n v="1"/>
    <n v="0"/>
    <n v="1"/>
    <n v="0"/>
    <n v="0"/>
    <x v="0"/>
    <n v="0.35"/>
    <x v="0"/>
    <n v="0.7"/>
    <x v="0"/>
    <x v="1"/>
    <x v="2"/>
    <m/>
    <m/>
    <m/>
    <m/>
    <m/>
    <m/>
    <m/>
    <m/>
    <m/>
    <m/>
    <m/>
    <m/>
    <m/>
    <m/>
    <m/>
    <m/>
    <m/>
    <m/>
    <m/>
    <m/>
    <m/>
    <m/>
    <m/>
    <m/>
    <m/>
    <m/>
    <m/>
    <m/>
    <m/>
    <m/>
    <m/>
    <m/>
    <m/>
    <m/>
    <m/>
    <m/>
    <m/>
    <m/>
    <m/>
    <m/>
    <m/>
    <m/>
    <m/>
    <m/>
    <m/>
    <m/>
    <m/>
    <m/>
    <m/>
    <m/>
    <m/>
    <m/>
    <m/>
  </r>
  <r>
    <n v="27"/>
    <x v="1"/>
    <s v="Travel_Rarely"/>
    <n v="1103"/>
    <x v="1"/>
    <n v="14"/>
    <n v="3"/>
    <s v="Life Sciences"/>
    <n v="1"/>
    <n v="1244"/>
    <n v="1"/>
    <x v="1"/>
    <n v="42"/>
    <n v="3"/>
    <x v="1"/>
    <x v="1"/>
    <n v="1"/>
    <s v="Married"/>
    <n v="2235"/>
    <n v="14377"/>
    <n v="1"/>
    <s v="Y"/>
    <x v="0"/>
    <n v="14"/>
    <n v="3"/>
    <n v="4"/>
    <n v="80"/>
    <n v="2"/>
    <n v="9"/>
    <n v="3"/>
    <n v="2"/>
    <n v="9"/>
    <n v="7"/>
    <n v="6"/>
    <n v="8"/>
    <n v="1"/>
    <n v="1"/>
    <n v="1"/>
    <n v="1"/>
    <n v="1"/>
    <x v="1"/>
    <n v="1"/>
    <x v="0"/>
    <n v="1"/>
    <x v="0"/>
    <x v="2"/>
    <x v="1"/>
    <m/>
    <m/>
    <m/>
    <m/>
    <m/>
    <m/>
    <m/>
    <m/>
    <m/>
    <m/>
    <m/>
    <m/>
    <m/>
    <m/>
    <m/>
    <m/>
    <m/>
    <m/>
    <m/>
    <m/>
    <m/>
    <m/>
    <m/>
    <m/>
    <m/>
    <m/>
    <m/>
    <m/>
    <m/>
    <m/>
    <m/>
    <m/>
    <m/>
    <m/>
    <m/>
    <m/>
    <m/>
    <m/>
    <m/>
    <m/>
    <m/>
    <m/>
    <m/>
    <m/>
    <m/>
    <m/>
    <m/>
    <m/>
    <m/>
    <m/>
    <m/>
    <m/>
    <m/>
  </r>
  <r>
    <n v="54"/>
    <x v="1"/>
    <s v="Travel_Frequently"/>
    <n v="966"/>
    <x v="1"/>
    <n v="1"/>
    <n v="4"/>
    <s v="Life Sciences"/>
    <n v="1"/>
    <n v="1245"/>
    <n v="4"/>
    <x v="0"/>
    <n v="53"/>
    <n v="3"/>
    <x v="2"/>
    <x v="3"/>
    <n v="3"/>
    <s v="Divorced"/>
    <n v="10502"/>
    <n v="9659"/>
    <n v="7"/>
    <s v="Y"/>
    <x v="1"/>
    <n v="17"/>
    <n v="3"/>
    <n v="1"/>
    <n v="80"/>
    <n v="1"/>
    <n v="33"/>
    <n v="2"/>
    <n v="1"/>
    <n v="5"/>
    <n v="4"/>
    <n v="1"/>
    <n v="4"/>
    <n v="0"/>
    <n v="0"/>
    <n v="1"/>
    <n v="0"/>
    <n v="0"/>
    <x v="0"/>
    <n v="0.2"/>
    <x v="1"/>
    <n v="0.3"/>
    <x v="1"/>
    <x v="0"/>
    <x v="2"/>
    <m/>
    <m/>
    <m/>
    <m/>
    <m/>
    <m/>
    <m/>
    <m/>
    <m/>
    <m/>
    <m/>
    <m/>
    <m/>
    <m/>
    <m/>
    <m/>
    <m/>
    <m/>
    <m/>
    <m/>
    <m/>
    <m/>
    <m/>
    <m/>
    <m/>
    <m/>
    <m/>
    <m/>
    <m/>
    <m/>
    <m/>
    <m/>
    <m/>
    <m/>
    <m/>
    <m/>
    <m/>
    <m/>
    <m/>
    <m/>
    <m/>
    <m/>
    <m/>
    <m/>
    <m/>
    <m/>
    <m/>
    <m/>
    <m/>
    <m/>
    <m/>
    <m/>
    <m/>
  </r>
  <r>
    <n v="44"/>
    <x v="1"/>
    <s v="Travel_Rarely"/>
    <n v="1117"/>
    <x v="1"/>
    <n v="2"/>
    <n v="1"/>
    <s v="Life Sciences"/>
    <n v="1"/>
    <n v="1246"/>
    <n v="1"/>
    <x v="0"/>
    <n v="72"/>
    <n v="4"/>
    <x v="1"/>
    <x v="1"/>
    <n v="4"/>
    <s v="Married"/>
    <n v="2011"/>
    <n v="19982"/>
    <n v="1"/>
    <s v="Y"/>
    <x v="1"/>
    <n v="13"/>
    <n v="3"/>
    <n v="4"/>
    <n v="80"/>
    <n v="1"/>
    <n v="10"/>
    <n v="5"/>
    <n v="3"/>
    <n v="10"/>
    <n v="5"/>
    <n v="7"/>
    <n v="7"/>
    <n v="0"/>
    <n v="0"/>
    <n v="0"/>
    <n v="1"/>
    <n v="1"/>
    <x v="1"/>
    <n v="0.4"/>
    <x v="0"/>
    <n v="0.1"/>
    <x v="1"/>
    <x v="2"/>
    <x v="1"/>
    <m/>
    <m/>
    <m/>
    <m/>
    <m/>
    <m/>
    <m/>
    <m/>
    <m/>
    <m/>
    <m/>
    <m/>
    <m/>
    <m/>
    <m/>
    <m/>
    <m/>
    <m/>
    <m/>
    <m/>
    <m/>
    <m/>
    <m/>
    <m/>
    <m/>
    <m/>
    <m/>
    <m/>
    <m/>
    <m/>
    <m/>
    <m/>
    <m/>
    <m/>
    <m/>
    <m/>
    <m/>
    <m/>
    <m/>
    <m/>
    <m/>
    <m/>
    <m/>
    <m/>
    <m/>
    <m/>
    <m/>
    <m/>
    <m/>
    <m/>
    <m/>
    <m/>
    <m/>
  </r>
  <r>
    <n v="19"/>
    <x v="0"/>
    <s v="Non-Travel"/>
    <n v="504"/>
    <x v="1"/>
    <n v="10"/>
    <n v="3"/>
    <s v="Medical"/>
    <n v="1"/>
    <n v="1248"/>
    <n v="1"/>
    <x v="0"/>
    <n v="96"/>
    <n v="2"/>
    <x v="1"/>
    <x v="1"/>
    <n v="2"/>
    <s v="Single"/>
    <n v="1859"/>
    <n v="6148"/>
    <n v="1"/>
    <s v="Y"/>
    <x v="0"/>
    <n v="25"/>
    <n v="4"/>
    <n v="2"/>
    <n v="80"/>
    <n v="0"/>
    <n v="1"/>
    <n v="2"/>
    <n v="4"/>
    <n v="1"/>
    <n v="1"/>
    <n v="0"/>
    <n v="0"/>
    <n v="1"/>
    <n v="1"/>
    <n v="0"/>
    <n v="1"/>
    <n v="1"/>
    <x v="0"/>
    <n v="0.75"/>
    <x v="0"/>
    <n v="0.6"/>
    <x v="2"/>
    <x v="0"/>
    <x v="1"/>
    <m/>
    <m/>
    <m/>
    <m/>
    <m/>
    <m/>
    <m/>
    <m/>
    <m/>
    <m/>
    <m/>
    <m/>
    <m/>
    <m/>
    <m/>
    <m/>
    <m/>
    <m/>
    <m/>
    <m/>
    <m/>
    <m/>
    <m/>
    <m/>
    <m/>
    <m/>
    <m/>
    <m/>
    <m/>
    <m/>
    <m/>
    <m/>
    <m/>
    <m/>
    <m/>
    <m/>
    <m/>
    <m/>
    <m/>
    <m/>
    <m/>
    <m/>
    <m/>
    <m/>
    <m/>
    <m/>
    <m/>
    <m/>
    <m/>
    <m/>
    <m/>
    <m/>
    <m/>
  </r>
  <r>
    <n v="29"/>
    <x v="1"/>
    <s v="Travel_Rarely"/>
    <n v="1010"/>
    <x v="1"/>
    <n v="1"/>
    <n v="3"/>
    <s v="Life Sciences"/>
    <n v="1"/>
    <n v="1249"/>
    <n v="1"/>
    <x v="0"/>
    <n v="97"/>
    <n v="3"/>
    <x v="1"/>
    <x v="1"/>
    <n v="4"/>
    <s v="Divorced"/>
    <n v="3760"/>
    <n v="5598"/>
    <n v="1"/>
    <s v="Y"/>
    <x v="1"/>
    <n v="15"/>
    <n v="3"/>
    <n v="1"/>
    <n v="80"/>
    <n v="3"/>
    <n v="3"/>
    <n v="5"/>
    <n v="3"/>
    <n v="3"/>
    <n v="2"/>
    <n v="1"/>
    <n v="2"/>
    <n v="0"/>
    <n v="0"/>
    <n v="0"/>
    <n v="1"/>
    <n v="1"/>
    <x v="0"/>
    <n v="0.35"/>
    <x v="0"/>
    <n v="0"/>
    <x v="1"/>
    <x v="0"/>
    <x v="1"/>
    <m/>
    <m/>
    <m/>
    <m/>
    <m/>
    <m/>
    <m/>
    <m/>
    <m/>
    <m/>
    <m/>
    <m/>
    <m/>
    <m/>
    <m/>
    <m/>
    <m/>
    <m/>
    <m/>
    <m/>
    <m/>
    <m/>
    <m/>
    <m/>
    <m/>
    <m/>
    <m/>
    <m/>
    <m/>
    <m/>
    <m/>
    <m/>
    <m/>
    <m/>
    <m/>
    <m/>
    <m/>
    <m/>
    <m/>
    <m/>
    <m/>
    <m/>
    <m/>
    <m/>
    <m/>
    <m/>
    <m/>
    <m/>
    <m/>
    <m/>
    <m/>
    <m/>
    <m/>
  </r>
  <r>
    <n v="54"/>
    <x v="1"/>
    <s v="Travel_Rarely"/>
    <n v="685"/>
    <x v="1"/>
    <n v="3"/>
    <n v="3"/>
    <s v="Life Sciences"/>
    <n v="1"/>
    <n v="1250"/>
    <n v="4"/>
    <x v="1"/>
    <n v="85"/>
    <n v="3"/>
    <x v="3"/>
    <x v="7"/>
    <n v="4"/>
    <s v="Married"/>
    <n v="17779"/>
    <n v="23474"/>
    <n v="3"/>
    <s v="Y"/>
    <x v="1"/>
    <n v="14"/>
    <n v="3"/>
    <n v="1"/>
    <n v="80"/>
    <n v="0"/>
    <n v="36"/>
    <n v="2"/>
    <n v="3"/>
    <n v="10"/>
    <n v="9"/>
    <n v="0"/>
    <n v="9"/>
    <n v="0"/>
    <n v="0"/>
    <n v="0"/>
    <n v="0"/>
    <n v="0"/>
    <x v="0"/>
    <n v="0"/>
    <x v="1"/>
    <n v="0"/>
    <x v="1"/>
    <x v="0"/>
    <x v="2"/>
    <m/>
    <m/>
    <m/>
    <m/>
    <m/>
    <m/>
    <m/>
    <m/>
    <m/>
    <m/>
    <m/>
    <m/>
    <m/>
    <m/>
    <m/>
    <m/>
    <m/>
    <m/>
    <m/>
    <m/>
    <m/>
    <m/>
    <m/>
    <m/>
    <m/>
    <m/>
    <m/>
    <m/>
    <m/>
    <m/>
    <m/>
    <m/>
    <m/>
    <m/>
    <m/>
    <m/>
    <m/>
    <m/>
    <m/>
    <m/>
    <m/>
    <m/>
    <m/>
    <m/>
    <m/>
    <m/>
    <m/>
    <m/>
    <m/>
    <m/>
    <m/>
    <m/>
    <m/>
  </r>
  <r>
    <n v="31"/>
    <x v="1"/>
    <s v="Travel_Rarely"/>
    <n v="1332"/>
    <x v="1"/>
    <n v="11"/>
    <n v="2"/>
    <s v="Medical"/>
    <n v="1"/>
    <n v="1251"/>
    <n v="3"/>
    <x v="1"/>
    <n v="80"/>
    <n v="3"/>
    <x v="0"/>
    <x v="4"/>
    <n v="1"/>
    <s v="Married"/>
    <n v="6833"/>
    <n v="17089"/>
    <n v="1"/>
    <s v="Y"/>
    <x v="0"/>
    <n v="12"/>
    <n v="3"/>
    <n v="4"/>
    <n v="80"/>
    <n v="0"/>
    <n v="6"/>
    <n v="2"/>
    <n v="2"/>
    <n v="6"/>
    <n v="5"/>
    <n v="0"/>
    <n v="1"/>
    <n v="1"/>
    <n v="1"/>
    <n v="1"/>
    <n v="0"/>
    <n v="0"/>
    <x v="0"/>
    <n v="0.6"/>
    <x v="0"/>
    <n v="0.9"/>
    <x v="0"/>
    <x v="0"/>
    <x v="0"/>
    <m/>
    <m/>
    <m/>
    <m/>
    <m/>
    <m/>
    <m/>
    <m/>
    <m/>
    <m/>
    <m/>
    <m/>
    <m/>
    <m/>
    <m/>
    <m/>
    <m/>
    <m/>
    <m/>
    <m/>
    <m/>
    <m/>
    <m/>
    <m/>
    <m/>
    <m/>
    <m/>
    <m/>
    <m/>
    <m/>
    <m/>
    <m/>
    <m/>
    <m/>
    <m/>
    <m/>
    <m/>
    <m/>
    <m/>
    <m/>
    <m/>
    <m/>
    <m/>
    <m/>
    <m/>
    <m/>
    <m/>
    <m/>
    <m/>
    <m/>
    <m/>
    <m/>
    <m/>
  </r>
  <r>
    <n v="31"/>
    <x v="1"/>
    <s v="Travel_Rarely"/>
    <n v="1062"/>
    <x v="1"/>
    <n v="24"/>
    <n v="3"/>
    <s v="Medical"/>
    <n v="1"/>
    <n v="1252"/>
    <n v="3"/>
    <x v="0"/>
    <n v="96"/>
    <n v="2"/>
    <x v="0"/>
    <x v="4"/>
    <n v="1"/>
    <s v="Single"/>
    <n v="6812"/>
    <n v="17198"/>
    <n v="1"/>
    <s v="Y"/>
    <x v="1"/>
    <n v="19"/>
    <n v="3"/>
    <n v="2"/>
    <n v="80"/>
    <n v="0"/>
    <n v="10"/>
    <n v="2"/>
    <n v="3"/>
    <n v="10"/>
    <n v="9"/>
    <n v="1"/>
    <n v="8"/>
    <n v="0"/>
    <n v="1"/>
    <n v="0"/>
    <n v="0"/>
    <n v="0"/>
    <x v="0"/>
    <n v="0.25"/>
    <x v="2"/>
    <n v="0.2"/>
    <x v="1"/>
    <x v="0"/>
    <x v="0"/>
    <m/>
    <m/>
    <m/>
    <m/>
    <m/>
    <m/>
    <m/>
    <m/>
    <m/>
    <m/>
    <m/>
    <m/>
    <m/>
    <m/>
    <m/>
    <m/>
    <m/>
    <m/>
    <m/>
    <m/>
    <m/>
    <m/>
    <m/>
    <m/>
    <m/>
    <m/>
    <m/>
    <m/>
    <m/>
    <m/>
    <m/>
    <m/>
    <m/>
    <m/>
    <m/>
    <m/>
    <m/>
    <m/>
    <m/>
    <m/>
    <m/>
    <m/>
    <m/>
    <m/>
    <m/>
    <m/>
    <m/>
    <m/>
    <m/>
    <m/>
    <m/>
    <m/>
    <m/>
  </r>
  <r>
    <n v="59"/>
    <x v="1"/>
    <s v="Travel_Rarely"/>
    <n v="326"/>
    <x v="0"/>
    <n v="3"/>
    <n v="3"/>
    <s v="Life Sciences"/>
    <n v="1"/>
    <n v="1254"/>
    <n v="3"/>
    <x v="0"/>
    <n v="48"/>
    <n v="2"/>
    <x v="0"/>
    <x v="0"/>
    <n v="4"/>
    <s v="Single"/>
    <n v="5171"/>
    <n v="16490"/>
    <n v="5"/>
    <s v="Y"/>
    <x v="1"/>
    <n v="17"/>
    <n v="3"/>
    <n v="4"/>
    <n v="80"/>
    <n v="0"/>
    <n v="13"/>
    <n v="2"/>
    <n v="3"/>
    <n v="6"/>
    <n v="1"/>
    <n v="0"/>
    <n v="5"/>
    <n v="0"/>
    <n v="0"/>
    <n v="0"/>
    <n v="1"/>
    <n v="0"/>
    <x v="0"/>
    <n v="0.15"/>
    <x v="1"/>
    <n v="0"/>
    <x v="1"/>
    <x v="0"/>
    <x v="0"/>
    <m/>
    <m/>
    <m/>
    <m/>
    <m/>
    <m/>
    <m/>
    <m/>
    <m/>
    <m/>
    <m/>
    <m/>
    <m/>
    <m/>
    <m/>
    <m/>
    <m/>
    <m/>
    <m/>
    <m/>
    <m/>
    <m/>
    <m/>
    <m/>
    <m/>
    <m/>
    <m/>
    <m/>
    <m/>
    <m/>
    <m/>
    <m/>
    <m/>
    <m/>
    <m/>
    <m/>
    <m/>
    <m/>
    <m/>
    <m/>
    <m/>
    <m/>
    <m/>
    <m/>
    <m/>
    <m/>
    <m/>
    <m/>
    <m/>
    <m/>
    <m/>
    <m/>
    <m/>
  </r>
  <r>
    <n v="43"/>
    <x v="1"/>
    <s v="Travel_Rarely"/>
    <n v="920"/>
    <x v="1"/>
    <n v="3"/>
    <n v="3"/>
    <s v="Life Sciences"/>
    <n v="1"/>
    <n v="1255"/>
    <n v="3"/>
    <x v="1"/>
    <n v="96"/>
    <n v="1"/>
    <x v="4"/>
    <x v="7"/>
    <n v="4"/>
    <s v="Married"/>
    <n v="19740"/>
    <n v="18625"/>
    <n v="3"/>
    <s v="Y"/>
    <x v="1"/>
    <n v="14"/>
    <n v="3"/>
    <n v="2"/>
    <n v="80"/>
    <n v="1"/>
    <n v="25"/>
    <n v="2"/>
    <n v="3"/>
    <n v="8"/>
    <n v="7"/>
    <n v="0"/>
    <n v="7"/>
    <n v="0"/>
    <n v="0"/>
    <n v="0"/>
    <n v="0"/>
    <n v="0"/>
    <x v="0"/>
    <n v="0"/>
    <x v="2"/>
    <n v="0"/>
    <x v="1"/>
    <x v="0"/>
    <x v="2"/>
    <m/>
    <m/>
    <m/>
    <m/>
    <m/>
    <m/>
    <m/>
    <m/>
    <m/>
    <m/>
    <m/>
    <m/>
    <m/>
    <m/>
    <m/>
    <m/>
    <m/>
    <m/>
    <m/>
    <m/>
    <m/>
    <m/>
    <m/>
    <m/>
    <m/>
    <m/>
    <m/>
    <m/>
    <m/>
    <m/>
    <m/>
    <m/>
    <m/>
    <m/>
    <m/>
    <m/>
    <m/>
    <m/>
    <m/>
    <m/>
    <m/>
    <m/>
    <m/>
    <m/>
    <m/>
    <m/>
    <m/>
    <m/>
    <m/>
    <m/>
    <m/>
    <m/>
    <m/>
  </r>
  <r>
    <n v="49"/>
    <x v="1"/>
    <s v="Travel_Rarely"/>
    <n v="1098"/>
    <x v="1"/>
    <n v="4"/>
    <n v="2"/>
    <s v="Medical"/>
    <n v="1"/>
    <n v="1256"/>
    <n v="1"/>
    <x v="1"/>
    <n v="85"/>
    <n v="2"/>
    <x v="4"/>
    <x v="5"/>
    <n v="3"/>
    <s v="Married"/>
    <n v="18711"/>
    <n v="12124"/>
    <n v="2"/>
    <s v="Y"/>
    <x v="1"/>
    <n v="13"/>
    <n v="3"/>
    <n v="3"/>
    <n v="80"/>
    <n v="1"/>
    <n v="23"/>
    <n v="2"/>
    <n v="4"/>
    <n v="1"/>
    <n v="0"/>
    <n v="0"/>
    <n v="0"/>
    <n v="0"/>
    <n v="0"/>
    <n v="0"/>
    <n v="0"/>
    <n v="1"/>
    <x v="0"/>
    <n v="0.2"/>
    <x v="1"/>
    <n v="0"/>
    <x v="1"/>
    <x v="0"/>
    <x v="2"/>
    <m/>
    <m/>
    <m/>
    <m/>
    <m/>
    <m/>
    <m/>
    <m/>
    <m/>
    <m/>
    <m/>
    <m/>
    <m/>
    <m/>
    <m/>
    <m/>
    <m/>
    <m/>
    <m/>
    <m/>
    <m/>
    <m/>
    <m/>
    <m/>
    <m/>
    <m/>
    <m/>
    <m/>
    <m/>
    <m/>
    <m/>
    <m/>
    <m/>
    <m/>
    <m/>
    <m/>
    <m/>
    <m/>
    <m/>
    <m/>
    <m/>
    <m/>
    <m/>
    <m/>
    <m/>
    <m/>
    <m/>
    <m/>
    <m/>
    <m/>
    <m/>
    <m/>
    <m/>
  </r>
  <r>
    <n v="36"/>
    <x v="1"/>
    <s v="Travel_Frequently"/>
    <n v="469"/>
    <x v="1"/>
    <n v="3"/>
    <n v="3"/>
    <s v="Technical Degree"/>
    <n v="1"/>
    <n v="1257"/>
    <n v="3"/>
    <x v="1"/>
    <n v="46"/>
    <n v="3"/>
    <x v="1"/>
    <x v="1"/>
    <n v="2"/>
    <s v="Married"/>
    <n v="3692"/>
    <n v="9256"/>
    <n v="1"/>
    <s v="Y"/>
    <x v="1"/>
    <n v="12"/>
    <n v="3"/>
    <n v="3"/>
    <n v="80"/>
    <n v="0"/>
    <n v="12"/>
    <n v="2"/>
    <n v="2"/>
    <n v="11"/>
    <n v="10"/>
    <n v="0"/>
    <n v="7"/>
    <n v="0"/>
    <n v="1"/>
    <n v="1"/>
    <n v="1"/>
    <n v="0"/>
    <x v="0"/>
    <n v="0.6"/>
    <x v="0"/>
    <n v="0.5"/>
    <x v="2"/>
    <x v="0"/>
    <x v="1"/>
    <m/>
    <m/>
    <m/>
    <m/>
    <m/>
    <m/>
    <m/>
    <m/>
    <m/>
    <m/>
    <m/>
    <m/>
    <m/>
    <m/>
    <m/>
    <m/>
    <m/>
    <m/>
    <m/>
    <m/>
    <m/>
    <m/>
    <m/>
    <m/>
    <m/>
    <m/>
    <m/>
    <m/>
    <m/>
    <m/>
    <m/>
    <m/>
    <m/>
    <m/>
    <m/>
    <m/>
    <m/>
    <m/>
    <m/>
    <m/>
    <m/>
    <m/>
    <m/>
    <m/>
    <m/>
    <m/>
    <m/>
    <m/>
    <m/>
    <m/>
    <m/>
    <m/>
    <m/>
  </r>
  <r>
    <n v="48"/>
    <x v="1"/>
    <s v="Travel_Rarely"/>
    <n v="969"/>
    <x v="1"/>
    <n v="2"/>
    <n v="2"/>
    <s v="Technical Degree"/>
    <n v="1"/>
    <n v="1258"/>
    <n v="4"/>
    <x v="1"/>
    <n v="76"/>
    <n v="4"/>
    <x v="1"/>
    <x v="2"/>
    <n v="2"/>
    <s v="Single"/>
    <n v="2559"/>
    <n v="16620"/>
    <n v="5"/>
    <s v="Y"/>
    <x v="1"/>
    <n v="11"/>
    <n v="3"/>
    <n v="3"/>
    <n v="80"/>
    <n v="0"/>
    <n v="7"/>
    <n v="4"/>
    <n v="2"/>
    <n v="1"/>
    <n v="0"/>
    <n v="0"/>
    <n v="0"/>
    <n v="0"/>
    <n v="1"/>
    <n v="1"/>
    <n v="1"/>
    <n v="0"/>
    <x v="0"/>
    <n v="0.6"/>
    <x v="1"/>
    <n v="0.5"/>
    <x v="2"/>
    <x v="0"/>
    <x v="1"/>
    <m/>
    <m/>
    <m/>
    <m/>
    <m/>
    <m/>
    <m/>
    <m/>
    <m/>
    <m/>
    <m/>
    <m/>
    <m/>
    <m/>
    <m/>
    <m/>
    <m/>
    <m/>
    <m/>
    <m/>
    <m/>
    <m/>
    <m/>
    <m/>
    <m/>
    <m/>
    <m/>
    <m/>
    <m/>
    <m/>
    <m/>
    <m/>
    <m/>
    <m/>
    <m/>
    <m/>
    <m/>
    <m/>
    <m/>
    <m/>
    <m/>
    <m/>
    <m/>
    <m/>
    <m/>
    <m/>
    <m/>
    <m/>
    <m/>
    <m/>
    <m/>
    <m/>
    <m/>
  </r>
  <r>
    <n v="27"/>
    <x v="1"/>
    <s v="Travel_Rarely"/>
    <n v="1167"/>
    <x v="1"/>
    <n v="4"/>
    <n v="2"/>
    <s v="Life Sciences"/>
    <n v="1"/>
    <n v="1259"/>
    <n v="1"/>
    <x v="1"/>
    <n v="76"/>
    <n v="3"/>
    <x v="1"/>
    <x v="1"/>
    <n v="3"/>
    <s v="Divorced"/>
    <n v="2517"/>
    <n v="3208"/>
    <n v="1"/>
    <s v="Y"/>
    <x v="1"/>
    <n v="11"/>
    <n v="3"/>
    <n v="2"/>
    <n v="80"/>
    <n v="3"/>
    <n v="5"/>
    <n v="2"/>
    <n v="3"/>
    <n v="5"/>
    <n v="3"/>
    <n v="0"/>
    <n v="3"/>
    <n v="0"/>
    <n v="0"/>
    <n v="0"/>
    <n v="1"/>
    <n v="1"/>
    <x v="0"/>
    <n v="0.35"/>
    <x v="0"/>
    <n v="0"/>
    <x v="1"/>
    <x v="0"/>
    <x v="1"/>
    <m/>
    <m/>
    <m/>
    <m/>
    <m/>
    <m/>
    <m/>
    <m/>
    <m/>
    <m/>
    <m/>
    <m/>
    <m/>
    <m/>
    <m/>
    <m/>
    <m/>
    <m/>
    <m/>
    <m/>
    <m/>
    <m/>
    <m/>
    <m/>
    <m/>
    <m/>
    <m/>
    <m/>
    <m/>
    <m/>
    <m/>
    <m/>
    <m/>
    <m/>
    <m/>
    <m/>
    <m/>
    <m/>
    <m/>
    <m/>
    <m/>
    <m/>
    <m/>
    <m/>
    <m/>
    <m/>
    <m/>
    <m/>
    <m/>
    <m/>
    <m/>
    <m/>
    <m/>
  </r>
  <r>
    <n v="29"/>
    <x v="1"/>
    <s v="Travel_Rarely"/>
    <n v="1329"/>
    <x v="1"/>
    <n v="7"/>
    <n v="3"/>
    <s v="Life Sciences"/>
    <n v="1"/>
    <n v="1260"/>
    <n v="3"/>
    <x v="1"/>
    <n v="82"/>
    <n v="3"/>
    <x v="0"/>
    <x v="4"/>
    <n v="4"/>
    <s v="Divorced"/>
    <n v="6623"/>
    <n v="4204"/>
    <n v="1"/>
    <s v="Y"/>
    <x v="0"/>
    <n v="11"/>
    <n v="3"/>
    <n v="2"/>
    <n v="80"/>
    <n v="2"/>
    <n v="6"/>
    <n v="2"/>
    <n v="3"/>
    <n v="6"/>
    <n v="0"/>
    <n v="1"/>
    <n v="0"/>
    <n v="1"/>
    <n v="0"/>
    <n v="0"/>
    <n v="0"/>
    <n v="0"/>
    <x v="0"/>
    <n v="0.15"/>
    <x v="2"/>
    <n v="0.4"/>
    <x v="2"/>
    <x v="0"/>
    <x v="0"/>
    <m/>
    <m/>
    <m/>
    <m/>
    <m/>
    <m/>
    <m/>
    <m/>
    <m/>
    <m/>
    <m/>
    <m/>
    <m/>
    <m/>
    <m/>
    <m/>
    <m/>
    <m/>
    <m/>
    <m/>
    <m/>
    <m/>
    <m/>
    <m/>
    <m/>
    <m/>
    <m/>
    <m/>
    <m/>
    <m/>
    <m/>
    <m/>
    <m/>
    <m/>
    <m/>
    <m/>
    <m/>
    <m/>
    <m/>
    <m/>
    <m/>
    <m/>
    <m/>
    <m/>
    <m/>
    <m/>
    <m/>
    <m/>
    <m/>
    <m/>
    <m/>
    <m/>
    <m/>
  </r>
  <r>
    <n v="48"/>
    <x v="1"/>
    <s v="Travel_Rarely"/>
    <n v="715"/>
    <x v="1"/>
    <n v="1"/>
    <n v="3"/>
    <s v="Life Sciences"/>
    <n v="1"/>
    <n v="1263"/>
    <n v="4"/>
    <x v="1"/>
    <n v="76"/>
    <n v="2"/>
    <x v="4"/>
    <x v="7"/>
    <n v="4"/>
    <s v="Single"/>
    <n v="18265"/>
    <n v="8733"/>
    <n v="6"/>
    <s v="Y"/>
    <x v="1"/>
    <n v="12"/>
    <n v="3"/>
    <n v="3"/>
    <n v="80"/>
    <n v="0"/>
    <n v="25"/>
    <n v="3"/>
    <n v="4"/>
    <n v="1"/>
    <n v="0"/>
    <n v="0"/>
    <n v="0"/>
    <n v="0"/>
    <n v="0"/>
    <n v="0"/>
    <n v="0"/>
    <n v="0"/>
    <x v="0"/>
    <n v="0"/>
    <x v="1"/>
    <n v="0"/>
    <x v="1"/>
    <x v="0"/>
    <x v="2"/>
    <m/>
    <m/>
    <m/>
    <m/>
    <m/>
    <m/>
    <m/>
    <m/>
    <m/>
    <m/>
    <m/>
    <m/>
    <m/>
    <m/>
    <m/>
    <m/>
    <m/>
    <m/>
    <m/>
    <m/>
    <m/>
    <m/>
    <m/>
    <m/>
    <m/>
    <m/>
    <m/>
    <m/>
    <m/>
    <m/>
    <m/>
    <m/>
    <m/>
    <m/>
    <m/>
    <m/>
    <m/>
    <m/>
    <m/>
    <m/>
    <m/>
    <m/>
    <m/>
    <m/>
    <m/>
    <m/>
    <m/>
    <m/>
    <m/>
    <m/>
    <m/>
    <m/>
    <m/>
  </r>
  <r>
    <n v="29"/>
    <x v="1"/>
    <s v="Travel_Rarely"/>
    <n v="694"/>
    <x v="1"/>
    <n v="1"/>
    <n v="3"/>
    <s v="Life Sciences"/>
    <n v="1"/>
    <n v="1264"/>
    <n v="4"/>
    <x v="0"/>
    <n v="87"/>
    <n v="2"/>
    <x v="3"/>
    <x v="7"/>
    <n v="4"/>
    <s v="Divorced"/>
    <n v="16124"/>
    <n v="3423"/>
    <n v="3"/>
    <s v="Y"/>
    <x v="1"/>
    <n v="14"/>
    <n v="3"/>
    <n v="2"/>
    <n v="80"/>
    <n v="2"/>
    <n v="9"/>
    <n v="2"/>
    <n v="2"/>
    <n v="7"/>
    <n v="7"/>
    <n v="1"/>
    <n v="7"/>
    <n v="0"/>
    <n v="0"/>
    <n v="1"/>
    <n v="0"/>
    <n v="0"/>
    <x v="0"/>
    <n v="0.2"/>
    <x v="2"/>
    <n v="0.3"/>
    <x v="1"/>
    <x v="0"/>
    <x v="2"/>
    <m/>
    <m/>
    <m/>
    <m/>
    <m/>
    <m/>
    <m/>
    <m/>
    <m/>
    <m/>
    <m/>
    <m/>
    <m/>
    <m/>
    <m/>
    <m/>
    <m/>
    <m/>
    <m/>
    <m/>
    <m/>
    <m/>
    <m/>
    <m/>
    <m/>
    <m/>
    <m/>
    <m/>
    <m/>
    <m/>
    <m/>
    <m/>
    <m/>
    <m/>
    <m/>
    <m/>
    <m/>
    <m/>
    <m/>
    <m/>
    <m/>
    <m/>
    <m/>
    <m/>
    <m/>
    <m/>
    <m/>
    <m/>
    <m/>
    <m/>
    <m/>
    <m/>
    <m/>
  </r>
  <r>
    <n v="34"/>
    <x v="1"/>
    <s v="Travel_Rarely"/>
    <n v="1320"/>
    <x v="1"/>
    <n v="20"/>
    <n v="3"/>
    <s v="Technical Degree"/>
    <n v="1"/>
    <n v="1265"/>
    <n v="3"/>
    <x v="0"/>
    <n v="89"/>
    <n v="4"/>
    <x v="1"/>
    <x v="1"/>
    <n v="3"/>
    <s v="Married"/>
    <n v="2585"/>
    <n v="21643"/>
    <n v="0"/>
    <s v="Y"/>
    <x v="1"/>
    <n v="17"/>
    <n v="3"/>
    <n v="4"/>
    <n v="80"/>
    <n v="0"/>
    <n v="2"/>
    <n v="5"/>
    <n v="2"/>
    <n v="1"/>
    <n v="0"/>
    <n v="0"/>
    <n v="0"/>
    <n v="0"/>
    <n v="0"/>
    <n v="1"/>
    <n v="1"/>
    <n v="0"/>
    <x v="0"/>
    <n v="0.35"/>
    <x v="0"/>
    <n v="0.3"/>
    <x v="1"/>
    <x v="0"/>
    <x v="1"/>
    <m/>
    <m/>
    <m/>
    <m/>
    <m/>
    <m/>
    <m/>
    <m/>
    <m/>
    <m/>
    <m/>
    <m/>
    <m/>
    <m/>
    <m/>
    <m/>
    <m/>
    <m/>
    <m/>
    <m/>
    <m/>
    <m/>
    <m/>
    <m/>
    <m/>
    <m/>
    <m/>
    <m/>
    <m/>
    <m/>
    <m/>
    <m/>
    <m/>
    <m/>
    <m/>
    <m/>
    <m/>
    <m/>
    <m/>
    <m/>
    <m/>
    <m/>
    <m/>
    <m/>
    <m/>
    <m/>
    <m/>
    <m/>
    <m/>
    <m/>
    <m/>
    <m/>
    <m/>
  </r>
  <r>
    <n v="44"/>
    <x v="1"/>
    <s v="Travel_Rarely"/>
    <n v="1099"/>
    <x v="0"/>
    <n v="5"/>
    <n v="3"/>
    <s v="Marketing"/>
    <n v="1"/>
    <n v="1267"/>
    <n v="2"/>
    <x v="1"/>
    <n v="88"/>
    <n v="3"/>
    <x v="4"/>
    <x v="5"/>
    <n v="2"/>
    <s v="Married"/>
    <n v="18213"/>
    <n v="8751"/>
    <n v="7"/>
    <s v="Y"/>
    <x v="1"/>
    <n v="11"/>
    <n v="3"/>
    <n v="3"/>
    <n v="80"/>
    <n v="1"/>
    <n v="26"/>
    <n v="5"/>
    <n v="3"/>
    <n v="22"/>
    <n v="9"/>
    <n v="3"/>
    <n v="10"/>
    <n v="0"/>
    <n v="1"/>
    <n v="0"/>
    <n v="0"/>
    <n v="1"/>
    <x v="0"/>
    <n v="0.45"/>
    <x v="0"/>
    <n v="0.2"/>
    <x v="1"/>
    <x v="1"/>
    <x v="2"/>
    <m/>
    <m/>
    <m/>
    <m/>
    <m/>
    <m/>
    <m/>
    <m/>
    <m/>
    <m/>
    <m/>
    <m/>
    <m/>
    <m/>
    <m/>
    <m/>
    <m/>
    <m/>
    <m/>
    <m/>
    <m/>
    <m/>
    <m/>
    <m/>
    <m/>
    <m/>
    <m/>
    <m/>
    <m/>
    <m/>
    <m/>
    <m/>
    <m/>
    <m/>
    <m/>
    <m/>
    <m/>
    <m/>
    <m/>
    <m/>
    <m/>
    <m/>
    <m/>
    <m/>
    <m/>
    <m/>
    <m/>
    <m/>
    <m/>
    <m/>
    <m/>
    <m/>
    <m/>
  </r>
  <r>
    <n v="33"/>
    <x v="1"/>
    <s v="Travel_Rarely"/>
    <n v="536"/>
    <x v="0"/>
    <n v="10"/>
    <n v="5"/>
    <s v="Marketing"/>
    <n v="1"/>
    <n v="1268"/>
    <n v="4"/>
    <x v="1"/>
    <n v="82"/>
    <n v="4"/>
    <x v="2"/>
    <x v="0"/>
    <n v="3"/>
    <s v="Divorced"/>
    <n v="8380"/>
    <n v="21708"/>
    <n v="0"/>
    <s v="Y"/>
    <x v="0"/>
    <n v="14"/>
    <n v="3"/>
    <n v="4"/>
    <n v="80"/>
    <n v="2"/>
    <n v="10"/>
    <n v="3"/>
    <n v="3"/>
    <n v="9"/>
    <n v="8"/>
    <n v="0"/>
    <n v="8"/>
    <n v="1"/>
    <n v="0"/>
    <n v="0"/>
    <n v="0"/>
    <n v="0"/>
    <x v="0"/>
    <n v="0.15"/>
    <x v="2"/>
    <n v="0.4"/>
    <x v="2"/>
    <x v="0"/>
    <x v="2"/>
    <m/>
    <m/>
    <m/>
    <m/>
    <m/>
    <m/>
    <m/>
    <m/>
    <m/>
    <m/>
    <m/>
    <m/>
    <m/>
    <m/>
    <m/>
    <m/>
    <m/>
    <m/>
    <m/>
    <m/>
    <m/>
    <m/>
    <m/>
    <m/>
    <m/>
    <m/>
    <m/>
    <m/>
    <m/>
    <m/>
    <m/>
    <m/>
    <m/>
    <m/>
    <m/>
    <m/>
    <m/>
    <m/>
    <m/>
    <m/>
    <m/>
    <m/>
    <m/>
    <m/>
    <m/>
    <m/>
    <m/>
    <m/>
    <m/>
    <m/>
    <m/>
    <m/>
    <m/>
  </r>
  <r>
    <n v="19"/>
    <x v="1"/>
    <s v="Travel_Rarely"/>
    <n v="265"/>
    <x v="1"/>
    <n v="25"/>
    <n v="3"/>
    <s v="Life Sciences"/>
    <n v="1"/>
    <n v="1269"/>
    <n v="2"/>
    <x v="0"/>
    <n v="57"/>
    <n v="4"/>
    <x v="1"/>
    <x v="1"/>
    <n v="4"/>
    <s v="Single"/>
    <n v="2994"/>
    <n v="21221"/>
    <n v="1"/>
    <s v="Y"/>
    <x v="0"/>
    <n v="12"/>
    <n v="3"/>
    <n v="4"/>
    <n v="80"/>
    <n v="0"/>
    <n v="1"/>
    <n v="2"/>
    <n v="3"/>
    <n v="1"/>
    <n v="0"/>
    <n v="0"/>
    <n v="1"/>
    <n v="1"/>
    <n v="0"/>
    <n v="0"/>
    <n v="1"/>
    <n v="1"/>
    <x v="0"/>
    <n v="0.5"/>
    <x v="0"/>
    <n v="0.4"/>
    <x v="2"/>
    <x v="0"/>
    <x v="1"/>
    <m/>
    <m/>
    <m/>
    <m/>
    <m/>
    <m/>
    <m/>
    <m/>
    <m/>
    <m/>
    <m/>
    <m/>
    <m/>
    <m/>
    <m/>
    <m/>
    <m/>
    <m/>
    <m/>
    <m/>
    <m/>
    <m/>
    <m/>
    <m/>
    <m/>
    <m/>
    <m/>
    <m/>
    <m/>
    <m/>
    <m/>
    <m/>
    <m/>
    <m/>
    <m/>
    <m/>
    <m/>
    <m/>
    <m/>
    <m/>
    <m/>
    <m/>
    <m/>
    <m/>
    <m/>
    <m/>
    <m/>
    <m/>
    <m/>
    <m/>
    <m/>
    <m/>
    <m/>
  </r>
  <r>
    <n v="23"/>
    <x v="1"/>
    <s v="Travel_Rarely"/>
    <n v="373"/>
    <x v="1"/>
    <n v="1"/>
    <n v="2"/>
    <s v="Life Sciences"/>
    <n v="1"/>
    <n v="1270"/>
    <n v="4"/>
    <x v="1"/>
    <n v="47"/>
    <n v="3"/>
    <x v="1"/>
    <x v="1"/>
    <n v="3"/>
    <s v="Married"/>
    <n v="1223"/>
    <n v="16901"/>
    <n v="1"/>
    <s v="Y"/>
    <x v="1"/>
    <n v="22"/>
    <n v="4"/>
    <n v="4"/>
    <n v="80"/>
    <n v="1"/>
    <n v="1"/>
    <n v="2"/>
    <n v="3"/>
    <n v="1"/>
    <n v="0"/>
    <n v="0"/>
    <n v="1"/>
    <n v="0"/>
    <n v="0"/>
    <n v="0"/>
    <n v="1"/>
    <n v="0"/>
    <x v="0"/>
    <n v="0.15"/>
    <x v="2"/>
    <n v="0"/>
    <x v="1"/>
    <x v="0"/>
    <x v="1"/>
    <m/>
    <m/>
    <m/>
    <m/>
    <m/>
    <m/>
    <m/>
    <m/>
    <m/>
    <m/>
    <m/>
    <m/>
    <m/>
    <m/>
    <m/>
    <m/>
    <m/>
    <m/>
    <m/>
    <m/>
    <m/>
    <m/>
    <m/>
    <m/>
    <m/>
    <m/>
    <m/>
    <m/>
    <m/>
    <m/>
    <m/>
    <m/>
    <m/>
    <m/>
    <m/>
    <m/>
    <m/>
    <m/>
    <m/>
    <m/>
    <m/>
    <m/>
    <m/>
    <m/>
    <m/>
    <m/>
    <m/>
    <m/>
    <m/>
    <m/>
    <m/>
    <m/>
    <m/>
  </r>
  <r>
    <n v="25"/>
    <x v="0"/>
    <s v="Travel_Frequently"/>
    <n v="599"/>
    <x v="0"/>
    <n v="24"/>
    <n v="1"/>
    <s v="Life Sciences"/>
    <n v="1"/>
    <n v="1273"/>
    <n v="3"/>
    <x v="1"/>
    <n v="73"/>
    <n v="1"/>
    <x v="1"/>
    <x v="6"/>
    <n v="4"/>
    <s v="Single"/>
    <n v="1118"/>
    <n v="8040"/>
    <n v="1"/>
    <s v="Y"/>
    <x v="0"/>
    <n v="14"/>
    <n v="3"/>
    <n v="4"/>
    <n v="80"/>
    <n v="0"/>
    <n v="1"/>
    <n v="4"/>
    <n v="3"/>
    <n v="1"/>
    <n v="0"/>
    <n v="1"/>
    <n v="0"/>
    <n v="1"/>
    <n v="0"/>
    <n v="0"/>
    <n v="1"/>
    <n v="0"/>
    <x v="0"/>
    <n v="0.3"/>
    <x v="2"/>
    <n v="0.4"/>
    <x v="2"/>
    <x v="0"/>
    <x v="1"/>
    <m/>
    <m/>
    <m/>
    <m/>
    <m/>
    <m/>
    <m/>
    <m/>
    <m/>
    <m/>
    <m/>
    <m/>
    <m/>
    <m/>
    <m/>
    <m/>
    <m/>
    <m/>
    <m/>
    <m/>
    <m/>
    <m/>
    <m/>
    <m/>
    <m/>
    <m/>
    <m/>
    <m/>
    <m/>
    <m/>
    <m/>
    <m/>
    <m/>
    <m/>
    <m/>
    <m/>
    <m/>
    <m/>
    <m/>
    <m/>
    <m/>
    <m/>
    <m/>
    <m/>
    <m/>
    <m/>
    <m/>
    <m/>
    <m/>
    <m/>
    <m/>
    <m/>
    <m/>
  </r>
  <r>
    <n v="26"/>
    <x v="1"/>
    <s v="Travel_Rarely"/>
    <n v="583"/>
    <x v="1"/>
    <n v="4"/>
    <n v="2"/>
    <s v="Life Sciences"/>
    <n v="1"/>
    <n v="1275"/>
    <n v="3"/>
    <x v="1"/>
    <n v="53"/>
    <n v="3"/>
    <x v="1"/>
    <x v="1"/>
    <n v="4"/>
    <s v="Single"/>
    <n v="2875"/>
    <n v="9973"/>
    <n v="1"/>
    <s v="Y"/>
    <x v="0"/>
    <n v="20"/>
    <n v="4"/>
    <n v="2"/>
    <n v="80"/>
    <n v="0"/>
    <n v="8"/>
    <n v="2"/>
    <n v="2"/>
    <n v="8"/>
    <n v="5"/>
    <n v="2"/>
    <n v="2"/>
    <n v="1"/>
    <n v="0"/>
    <n v="1"/>
    <n v="1"/>
    <n v="0"/>
    <x v="0"/>
    <n v="0.5"/>
    <x v="0"/>
    <n v="0.7"/>
    <x v="0"/>
    <x v="0"/>
    <x v="1"/>
    <m/>
    <m/>
    <m/>
    <m/>
    <m/>
    <m/>
    <m/>
    <m/>
    <m/>
    <m/>
    <m/>
    <m/>
    <m/>
    <m/>
    <m/>
    <m/>
    <m/>
    <m/>
    <m/>
    <m/>
    <m/>
    <m/>
    <m/>
    <m/>
    <m/>
    <m/>
    <m/>
    <m/>
    <m/>
    <m/>
    <m/>
    <m/>
    <m/>
    <m/>
    <m/>
    <m/>
    <m/>
    <m/>
    <m/>
    <m/>
    <m/>
    <m/>
    <m/>
    <m/>
    <m/>
    <m/>
    <m/>
    <m/>
    <m/>
    <m/>
    <m/>
    <m/>
    <m/>
  </r>
  <r>
    <n v="45"/>
    <x v="0"/>
    <s v="Travel_Rarely"/>
    <n v="1449"/>
    <x v="0"/>
    <n v="2"/>
    <n v="3"/>
    <s v="Marketing"/>
    <n v="1"/>
    <n v="1277"/>
    <n v="1"/>
    <x v="0"/>
    <n v="94"/>
    <n v="1"/>
    <x v="4"/>
    <x v="5"/>
    <n v="2"/>
    <s v="Single"/>
    <n v="18824"/>
    <n v="2493"/>
    <n v="2"/>
    <s v="Y"/>
    <x v="0"/>
    <n v="16"/>
    <n v="3"/>
    <n v="1"/>
    <n v="80"/>
    <n v="0"/>
    <n v="26"/>
    <n v="2"/>
    <n v="3"/>
    <n v="24"/>
    <n v="10"/>
    <n v="1"/>
    <n v="11"/>
    <n v="1"/>
    <n v="1"/>
    <n v="0"/>
    <n v="0"/>
    <n v="1"/>
    <x v="0"/>
    <n v="0.6"/>
    <x v="1"/>
    <n v="0.6"/>
    <x v="2"/>
    <x v="0"/>
    <x v="2"/>
    <m/>
    <m/>
    <m/>
    <m/>
    <m/>
    <m/>
    <m/>
    <m/>
    <m/>
    <m/>
    <m/>
    <m/>
    <m/>
    <m/>
    <m/>
    <m/>
    <m/>
    <m/>
    <m/>
    <m/>
    <m/>
    <m/>
    <m/>
    <m/>
    <m/>
    <m/>
    <m/>
    <m/>
    <m/>
    <m/>
    <m/>
    <m/>
    <m/>
    <m/>
    <m/>
    <m/>
    <m/>
    <m/>
    <m/>
    <m/>
    <m/>
    <m/>
    <m/>
    <m/>
    <m/>
    <m/>
    <m/>
    <m/>
    <m/>
    <m/>
    <m/>
    <m/>
    <m/>
  </r>
  <r>
    <n v="55"/>
    <x v="1"/>
    <s v="Non-Travel"/>
    <n v="177"/>
    <x v="1"/>
    <n v="8"/>
    <n v="1"/>
    <s v="Medical"/>
    <n v="1"/>
    <n v="1278"/>
    <n v="4"/>
    <x v="1"/>
    <n v="37"/>
    <n v="2"/>
    <x v="3"/>
    <x v="4"/>
    <n v="2"/>
    <s v="Divorced"/>
    <n v="13577"/>
    <n v="25592"/>
    <n v="1"/>
    <s v="Y"/>
    <x v="0"/>
    <n v="15"/>
    <n v="3"/>
    <n v="4"/>
    <n v="80"/>
    <n v="1"/>
    <n v="34"/>
    <n v="3"/>
    <n v="3"/>
    <n v="33"/>
    <n v="9"/>
    <n v="15"/>
    <n v="0"/>
    <n v="1"/>
    <n v="1"/>
    <n v="0"/>
    <n v="0"/>
    <n v="0"/>
    <x v="1"/>
    <n v="0.45"/>
    <x v="1"/>
    <n v="0.7"/>
    <x v="0"/>
    <x v="2"/>
    <x v="2"/>
    <m/>
    <m/>
    <m/>
    <m/>
    <m/>
    <m/>
    <m/>
    <m/>
    <m/>
    <m/>
    <m/>
    <m/>
    <m/>
    <m/>
    <m/>
    <m/>
    <m/>
    <m/>
    <m/>
    <m/>
    <m/>
    <m/>
    <m/>
    <m/>
    <m/>
    <m/>
    <m/>
    <m/>
    <m/>
    <m/>
    <m/>
    <m/>
    <m/>
    <m/>
    <m/>
    <m/>
    <m/>
    <m/>
    <m/>
    <m/>
    <m/>
    <m/>
    <m/>
    <m/>
    <m/>
    <m/>
    <m/>
    <m/>
    <m/>
    <m/>
    <m/>
    <m/>
    <m/>
  </r>
  <r>
    <n v="21"/>
    <x v="0"/>
    <s v="Travel_Frequently"/>
    <n v="251"/>
    <x v="1"/>
    <n v="10"/>
    <n v="2"/>
    <s v="Life Sciences"/>
    <n v="1"/>
    <n v="1279"/>
    <n v="1"/>
    <x v="0"/>
    <n v="45"/>
    <n v="2"/>
    <x v="1"/>
    <x v="2"/>
    <n v="3"/>
    <s v="Single"/>
    <n v="2625"/>
    <n v="25308"/>
    <n v="1"/>
    <s v="Y"/>
    <x v="1"/>
    <n v="20"/>
    <n v="4"/>
    <n v="3"/>
    <n v="80"/>
    <n v="0"/>
    <n v="2"/>
    <n v="2"/>
    <n v="1"/>
    <n v="2"/>
    <n v="2"/>
    <n v="2"/>
    <n v="2"/>
    <n v="0"/>
    <n v="0"/>
    <n v="1"/>
    <n v="1"/>
    <n v="1"/>
    <x v="0"/>
    <n v="0.55000000000000004"/>
    <x v="0"/>
    <n v="0.3"/>
    <x v="1"/>
    <x v="0"/>
    <x v="1"/>
    <m/>
    <m/>
    <m/>
    <m/>
    <m/>
    <m/>
    <m/>
    <m/>
    <m/>
    <m/>
    <m/>
    <m/>
    <m/>
    <m/>
    <m/>
    <m/>
    <m/>
    <m/>
    <m/>
    <m/>
    <m/>
    <m/>
    <m/>
    <m/>
    <m/>
    <m/>
    <m/>
    <m/>
    <m/>
    <m/>
    <m/>
    <m/>
    <m/>
    <m/>
    <m/>
    <m/>
    <m/>
    <m/>
    <m/>
    <m/>
    <m/>
    <m/>
    <m/>
    <m/>
    <m/>
    <m/>
    <m/>
    <m/>
    <m/>
    <m/>
    <m/>
    <m/>
    <m/>
  </r>
  <r>
    <n v="46"/>
    <x v="1"/>
    <s v="Travel_Rarely"/>
    <n v="168"/>
    <x v="0"/>
    <n v="4"/>
    <n v="2"/>
    <s v="Marketing"/>
    <n v="1"/>
    <n v="1280"/>
    <n v="4"/>
    <x v="0"/>
    <n v="33"/>
    <n v="2"/>
    <x v="4"/>
    <x v="5"/>
    <n v="2"/>
    <s v="Married"/>
    <n v="18789"/>
    <n v="9946"/>
    <n v="2"/>
    <s v="Y"/>
    <x v="1"/>
    <n v="14"/>
    <n v="3"/>
    <n v="3"/>
    <n v="80"/>
    <n v="1"/>
    <n v="26"/>
    <n v="2"/>
    <n v="3"/>
    <n v="11"/>
    <n v="4"/>
    <n v="0"/>
    <n v="8"/>
    <n v="0"/>
    <n v="1"/>
    <n v="0"/>
    <n v="0"/>
    <n v="0"/>
    <x v="0"/>
    <n v="0.25"/>
    <x v="1"/>
    <n v="0.2"/>
    <x v="1"/>
    <x v="0"/>
    <x v="2"/>
    <m/>
    <m/>
    <m/>
    <m/>
    <m/>
    <m/>
    <m/>
    <m/>
    <m/>
    <m/>
    <m/>
    <m/>
    <m/>
    <m/>
    <m/>
    <m/>
    <m/>
    <m/>
    <m/>
    <m/>
    <m/>
    <m/>
    <m/>
    <m/>
    <m/>
    <m/>
    <m/>
    <m/>
    <m/>
    <m/>
    <m/>
    <m/>
    <m/>
    <m/>
    <m/>
    <m/>
    <m/>
    <m/>
    <m/>
    <m/>
    <m/>
    <m/>
    <m/>
    <m/>
    <m/>
    <m/>
    <m/>
    <m/>
    <m/>
    <m/>
    <m/>
    <m/>
    <m/>
  </r>
  <r>
    <n v="34"/>
    <x v="1"/>
    <s v="Travel_Rarely"/>
    <n v="131"/>
    <x v="0"/>
    <n v="2"/>
    <n v="3"/>
    <s v="Marketing"/>
    <n v="1"/>
    <n v="1281"/>
    <n v="3"/>
    <x v="0"/>
    <n v="86"/>
    <n v="3"/>
    <x v="0"/>
    <x v="0"/>
    <n v="1"/>
    <s v="Single"/>
    <n v="4538"/>
    <n v="6039"/>
    <n v="0"/>
    <s v="Y"/>
    <x v="0"/>
    <n v="12"/>
    <n v="3"/>
    <n v="4"/>
    <n v="80"/>
    <n v="0"/>
    <n v="4"/>
    <n v="3"/>
    <n v="3"/>
    <n v="3"/>
    <n v="2"/>
    <n v="0"/>
    <n v="2"/>
    <n v="1"/>
    <n v="1"/>
    <n v="0"/>
    <n v="1"/>
    <n v="0"/>
    <x v="0"/>
    <n v="0.55000000000000004"/>
    <x v="0"/>
    <n v="0.6"/>
    <x v="2"/>
    <x v="0"/>
    <x v="0"/>
    <m/>
    <m/>
    <m/>
    <m/>
    <m/>
    <m/>
    <m/>
    <m/>
    <m/>
    <m/>
    <m/>
    <m/>
    <m/>
    <m/>
    <m/>
    <m/>
    <m/>
    <m/>
    <m/>
    <m/>
    <m/>
    <m/>
    <m/>
    <m/>
    <m/>
    <m/>
    <m/>
    <m/>
    <m/>
    <m/>
    <m/>
    <m/>
    <m/>
    <m/>
    <m/>
    <m/>
    <m/>
    <m/>
    <m/>
    <m/>
    <m/>
    <m/>
    <m/>
    <m/>
    <m/>
    <m/>
    <m/>
    <m/>
    <m/>
    <m/>
    <m/>
    <m/>
    <m/>
  </r>
  <r>
    <n v="51"/>
    <x v="1"/>
    <s v="Travel_Frequently"/>
    <n v="237"/>
    <x v="0"/>
    <n v="9"/>
    <n v="3"/>
    <s v="Life Sciences"/>
    <n v="1"/>
    <n v="1282"/>
    <n v="4"/>
    <x v="1"/>
    <n v="83"/>
    <n v="3"/>
    <x v="4"/>
    <x v="5"/>
    <n v="2"/>
    <s v="Divorced"/>
    <n v="19847"/>
    <n v="19196"/>
    <n v="4"/>
    <s v="Y"/>
    <x v="0"/>
    <n v="24"/>
    <n v="4"/>
    <n v="1"/>
    <n v="80"/>
    <n v="1"/>
    <n v="31"/>
    <n v="5"/>
    <n v="2"/>
    <n v="29"/>
    <n v="10"/>
    <n v="11"/>
    <n v="10"/>
    <n v="1"/>
    <n v="1"/>
    <n v="1"/>
    <n v="0"/>
    <n v="0"/>
    <x v="1"/>
    <n v="0.65"/>
    <x v="1"/>
    <n v="1"/>
    <x v="0"/>
    <x v="2"/>
    <x v="2"/>
    <m/>
    <m/>
    <m/>
    <m/>
    <m/>
    <m/>
    <m/>
    <m/>
    <m/>
    <m/>
    <m/>
    <m/>
    <m/>
    <m/>
    <m/>
    <m/>
    <m/>
    <m/>
    <m/>
    <m/>
    <m/>
    <m/>
    <m/>
    <m/>
    <m/>
    <m/>
    <m/>
    <m/>
    <m/>
    <m/>
    <m/>
    <m/>
    <m/>
    <m/>
    <m/>
    <m/>
    <m/>
    <m/>
    <m/>
    <m/>
    <m/>
    <m/>
    <m/>
    <m/>
    <m/>
    <m/>
    <m/>
    <m/>
    <m/>
    <m/>
    <m/>
    <m/>
    <m/>
  </r>
  <r>
    <n v="59"/>
    <x v="1"/>
    <s v="Travel_Rarely"/>
    <n v="1429"/>
    <x v="1"/>
    <n v="18"/>
    <n v="4"/>
    <s v="Medical"/>
    <n v="1"/>
    <n v="1283"/>
    <n v="4"/>
    <x v="1"/>
    <n v="67"/>
    <n v="3"/>
    <x v="2"/>
    <x v="3"/>
    <n v="4"/>
    <s v="Single"/>
    <n v="10512"/>
    <n v="20002"/>
    <n v="6"/>
    <s v="Y"/>
    <x v="1"/>
    <n v="12"/>
    <n v="3"/>
    <n v="4"/>
    <n v="80"/>
    <n v="0"/>
    <n v="25"/>
    <n v="6"/>
    <n v="2"/>
    <n v="9"/>
    <n v="7"/>
    <n v="5"/>
    <n v="4"/>
    <n v="0"/>
    <n v="0"/>
    <n v="1"/>
    <n v="0"/>
    <n v="0"/>
    <x v="1"/>
    <n v="0.25"/>
    <x v="1"/>
    <n v="0.4"/>
    <x v="2"/>
    <x v="2"/>
    <x v="2"/>
    <m/>
    <m/>
    <m/>
    <m/>
    <m/>
    <m/>
    <m/>
    <m/>
    <m/>
    <m/>
    <m/>
    <m/>
    <m/>
    <m/>
    <m/>
    <m/>
    <m/>
    <m/>
    <m/>
    <m/>
    <m/>
    <m/>
    <m/>
    <m/>
    <m/>
    <m/>
    <m/>
    <m/>
    <m/>
    <m/>
    <m/>
    <m/>
    <m/>
    <m/>
    <m/>
    <m/>
    <m/>
    <m/>
    <m/>
    <m/>
    <m/>
    <m/>
    <m/>
    <m/>
    <m/>
    <m/>
    <m/>
    <m/>
    <m/>
    <m/>
    <m/>
    <m/>
    <m/>
  </r>
  <r>
    <n v="34"/>
    <x v="1"/>
    <s v="Travel_Frequently"/>
    <n v="135"/>
    <x v="1"/>
    <n v="19"/>
    <n v="3"/>
    <s v="Medical"/>
    <n v="1"/>
    <n v="1285"/>
    <n v="3"/>
    <x v="0"/>
    <n v="46"/>
    <n v="3"/>
    <x v="0"/>
    <x v="2"/>
    <n v="2"/>
    <s v="Divorced"/>
    <n v="4444"/>
    <n v="22534"/>
    <n v="4"/>
    <s v="Y"/>
    <x v="1"/>
    <n v="13"/>
    <n v="3"/>
    <n v="3"/>
    <n v="80"/>
    <n v="2"/>
    <n v="15"/>
    <n v="2"/>
    <n v="4"/>
    <n v="11"/>
    <n v="8"/>
    <n v="5"/>
    <n v="10"/>
    <n v="0"/>
    <n v="1"/>
    <n v="0"/>
    <n v="1"/>
    <n v="0"/>
    <x v="1"/>
    <n v="0.45"/>
    <x v="0"/>
    <n v="0.3"/>
    <x v="1"/>
    <x v="2"/>
    <x v="0"/>
    <m/>
    <m/>
    <m/>
    <m/>
    <m/>
    <m/>
    <m/>
    <m/>
    <m/>
    <m/>
    <m/>
    <m/>
    <m/>
    <m/>
    <m/>
    <m/>
    <m/>
    <m/>
    <m/>
    <m/>
    <m/>
    <m/>
    <m/>
    <m/>
    <m/>
    <m/>
    <m/>
    <m/>
    <m/>
    <m/>
    <m/>
    <m/>
    <m/>
    <m/>
    <m/>
    <m/>
    <m/>
    <m/>
    <m/>
    <m/>
    <m/>
    <m/>
    <m/>
    <m/>
    <m/>
    <m/>
    <m/>
    <m/>
    <m/>
    <m/>
    <m/>
    <m/>
    <m/>
  </r>
  <r>
    <n v="28"/>
    <x v="1"/>
    <s v="Travel_Frequently"/>
    <n v="791"/>
    <x v="1"/>
    <n v="1"/>
    <n v="4"/>
    <s v="Medical"/>
    <n v="1"/>
    <n v="1286"/>
    <n v="4"/>
    <x v="1"/>
    <n v="44"/>
    <n v="3"/>
    <x v="1"/>
    <x v="2"/>
    <n v="3"/>
    <s v="Single"/>
    <n v="2154"/>
    <n v="6842"/>
    <n v="0"/>
    <s v="Y"/>
    <x v="0"/>
    <n v="11"/>
    <n v="3"/>
    <n v="3"/>
    <n v="80"/>
    <n v="0"/>
    <n v="5"/>
    <n v="2"/>
    <n v="2"/>
    <n v="4"/>
    <n v="2"/>
    <n v="0"/>
    <n v="2"/>
    <n v="1"/>
    <n v="0"/>
    <n v="1"/>
    <n v="1"/>
    <n v="0"/>
    <x v="0"/>
    <n v="0.5"/>
    <x v="0"/>
    <n v="0.7"/>
    <x v="0"/>
    <x v="0"/>
    <x v="1"/>
    <m/>
    <m/>
    <m/>
    <m/>
    <m/>
    <m/>
    <m/>
    <m/>
    <m/>
    <m/>
    <m/>
    <m/>
    <m/>
    <m/>
    <m/>
    <m/>
    <m/>
    <m/>
    <m/>
    <m/>
    <m/>
    <m/>
    <m/>
    <m/>
    <m/>
    <m/>
    <m/>
    <m/>
    <m/>
    <m/>
    <m/>
    <m/>
    <m/>
    <m/>
    <m/>
    <m/>
    <m/>
    <m/>
    <m/>
    <m/>
    <m/>
    <m/>
    <m/>
    <m/>
    <m/>
    <m/>
    <m/>
    <m/>
    <m/>
    <m/>
    <m/>
    <m/>
    <m/>
  </r>
  <r>
    <n v="44"/>
    <x v="1"/>
    <s v="Travel_Rarely"/>
    <n v="1199"/>
    <x v="1"/>
    <n v="4"/>
    <n v="2"/>
    <s v="Life Sciences"/>
    <n v="1"/>
    <n v="1288"/>
    <n v="3"/>
    <x v="1"/>
    <n v="92"/>
    <n v="4"/>
    <x v="4"/>
    <x v="5"/>
    <n v="1"/>
    <s v="Divorced"/>
    <n v="19190"/>
    <n v="17477"/>
    <n v="1"/>
    <s v="Y"/>
    <x v="1"/>
    <n v="14"/>
    <n v="3"/>
    <n v="4"/>
    <n v="80"/>
    <n v="2"/>
    <n v="26"/>
    <n v="4"/>
    <n v="2"/>
    <n v="25"/>
    <n v="9"/>
    <n v="14"/>
    <n v="13"/>
    <n v="0"/>
    <n v="1"/>
    <n v="1"/>
    <n v="0"/>
    <n v="0"/>
    <x v="1"/>
    <n v="0.5"/>
    <x v="0"/>
    <n v="0.6"/>
    <x v="2"/>
    <x v="2"/>
    <x v="2"/>
    <m/>
    <m/>
    <m/>
    <m/>
    <m/>
    <m/>
    <m/>
    <m/>
    <m/>
    <m/>
    <m/>
    <m/>
    <m/>
    <m/>
    <m/>
    <m/>
    <m/>
    <m/>
    <m/>
    <m/>
    <m/>
    <m/>
    <m/>
    <m/>
    <m/>
    <m/>
    <m/>
    <m/>
    <m/>
    <m/>
    <m/>
    <m/>
    <m/>
    <m/>
    <m/>
    <m/>
    <m/>
    <m/>
    <m/>
    <m/>
    <m/>
    <m/>
    <m/>
    <m/>
    <m/>
    <m/>
    <m/>
    <m/>
    <m/>
    <m/>
    <m/>
    <m/>
    <m/>
  </r>
  <r>
    <n v="34"/>
    <x v="1"/>
    <s v="Travel_Frequently"/>
    <n v="648"/>
    <x v="2"/>
    <n v="11"/>
    <n v="3"/>
    <s v="Life Sciences"/>
    <n v="1"/>
    <n v="1289"/>
    <n v="3"/>
    <x v="1"/>
    <n v="56"/>
    <n v="2"/>
    <x v="0"/>
    <x v="8"/>
    <n v="2"/>
    <s v="Married"/>
    <n v="4490"/>
    <n v="21833"/>
    <n v="4"/>
    <s v="Y"/>
    <x v="1"/>
    <n v="11"/>
    <n v="3"/>
    <n v="4"/>
    <n v="80"/>
    <n v="2"/>
    <n v="14"/>
    <n v="5"/>
    <n v="4"/>
    <n v="10"/>
    <n v="9"/>
    <n v="1"/>
    <n v="8"/>
    <n v="0"/>
    <n v="1"/>
    <n v="0"/>
    <n v="1"/>
    <n v="0"/>
    <x v="0"/>
    <n v="0.4"/>
    <x v="0"/>
    <n v="0.2"/>
    <x v="1"/>
    <x v="0"/>
    <x v="0"/>
    <m/>
    <m/>
    <m/>
    <m/>
    <m/>
    <m/>
    <m/>
    <m/>
    <m/>
    <m/>
    <m/>
    <m/>
    <m/>
    <m/>
    <m/>
    <m/>
    <m/>
    <m/>
    <m/>
    <m/>
    <m/>
    <m/>
    <m/>
    <m/>
    <m/>
    <m/>
    <m/>
    <m/>
    <m/>
    <m/>
    <m/>
    <m/>
    <m/>
    <m/>
    <m/>
    <m/>
    <m/>
    <m/>
    <m/>
    <m/>
    <m/>
    <m/>
    <m/>
    <m/>
    <m/>
    <m/>
    <m/>
    <m/>
    <m/>
    <m/>
    <m/>
    <m/>
    <m/>
  </r>
  <r>
    <n v="35"/>
    <x v="1"/>
    <s v="Travel_Rarely"/>
    <n v="735"/>
    <x v="1"/>
    <n v="6"/>
    <n v="1"/>
    <s v="Life Sciences"/>
    <n v="1"/>
    <n v="1291"/>
    <n v="3"/>
    <x v="1"/>
    <n v="66"/>
    <n v="3"/>
    <x v="1"/>
    <x v="1"/>
    <n v="3"/>
    <s v="Married"/>
    <n v="3506"/>
    <n v="6020"/>
    <n v="0"/>
    <s v="Y"/>
    <x v="0"/>
    <n v="14"/>
    <n v="3"/>
    <n v="4"/>
    <n v="80"/>
    <n v="0"/>
    <n v="4"/>
    <n v="3"/>
    <n v="3"/>
    <n v="3"/>
    <n v="2"/>
    <n v="2"/>
    <n v="2"/>
    <n v="1"/>
    <n v="0"/>
    <n v="0"/>
    <n v="1"/>
    <n v="0"/>
    <x v="0"/>
    <n v="0.3"/>
    <x v="2"/>
    <n v="0.4"/>
    <x v="2"/>
    <x v="0"/>
    <x v="1"/>
    <m/>
    <m/>
    <m/>
    <m/>
    <m/>
    <m/>
    <m/>
    <m/>
    <m/>
    <m/>
    <m/>
    <m/>
    <m/>
    <m/>
    <m/>
    <m/>
    <m/>
    <m/>
    <m/>
    <m/>
    <m/>
    <m/>
    <m/>
    <m/>
    <m/>
    <m/>
    <m/>
    <m/>
    <m/>
    <m/>
    <m/>
    <m/>
    <m/>
    <m/>
    <m/>
    <m/>
    <m/>
    <m/>
    <m/>
    <m/>
    <m/>
    <m/>
    <m/>
    <m/>
    <m/>
    <m/>
    <m/>
    <m/>
    <m/>
    <m/>
    <m/>
    <m/>
    <m/>
  </r>
  <r>
    <n v="42"/>
    <x v="1"/>
    <s v="Travel_Rarely"/>
    <n v="603"/>
    <x v="1"/>
    <n v="7"/>
    <n v="4"/>
    <s v="Medical"/>
    <n v="1"/>
    <n v="1292"/>
    <n v="2"/>
    <x v="0"/>
    <n v="78"/>
    <n v="4"/>
    <x v="0"/>
    <x v="1"/>
    <n v="2"/>
    <s v="Married"/>
    <n v="2372"/>
    <n v="5628"/>
    <n v="6"/>
    <s v="Y"/>
    <x v="0"/>
    <n v="16"/>
    <n v="3"/>
    <n v="4"/>
    <n v="80"/>
    <n v="0"/>
    <n v="18"/>
    <n v="2"/>
    <n v="3"/>
    <n v="1"/>
    <n v="0"/>
    <n v="0"/>
    <n v="0"/>
    <n v="1"/>
    <n v="1"/>
    <n v="0"/>
    <n v="1"/>
    <n v="1"/>
    <x v="0"/>
    <n v="0.75"/>
    <x v="0"/>
    <n v="0.6"/>
    <x v="2"/>
    <x v="0"/>
    <x v="1"/>
    <m/>
    <m/>
    <m/>
    <m/>
    <m/>
    <m/>
    <m/>
    <m/>
    <m/>
    <m/>
    <m/>
    <m/>
    <m/>
    <m/>
    <m/>
    <m/>
    <m/>
    <m/>
    <m/>
    <m/>
    <m/>
    <m/>
    <m/>
    <m/>
    <m/>
    <m/>
    <m/>
    <m/>
    <m/>
    <m/>
    <m/>
    <m/>
    <m/>
    <m/>
    <m/>
    <m/>
    <m/>
    <m/>
    <m/>
    <m/>
    <m/>
    <m/>
    <m/>
    <m/>
    <m/>
    <m/>
    <m/>
    <m/>
    <m/>
    <m/>
    <m/>
    <m/>
    <m/>
  </r>
  <r>
    <n v="43"/>
    <x v="1"/>
    <s v="Travel_Rarely"/>
    <n v="531"/>
    <x v="0"/>
    <n v="4"/>
    <n v="4"/>
    <s v="Marketing"/>
    <n v="1"/>
    <n v="1293"/>
    <n v="4"/>
    <x v="0"/>
    <n v="56"/>
    <n v="2"/>
    <x v="2"/>
    <x v="0"/>
    <n v="4"/>
    <s v="Single"/>
    <n v="10231"/>
    <n v="20364"/>
    <n v="3"/>
    <s v="Y"/>
    <x v="1"/>
    <n v="14"/>
    <n v="3"/>
    <n v="4"/>
    <n v="80"/>
    <n v="0"/>
    <n v="23"/>
    <n v="3"/>
    <n v="4"/>
    <n v="21"/>
    <n v="7"/>
    <n v="15"/>
    <n v="17"/>
    <n v="0"/>
    <n v="0"/>
    <n v="0"/>
    <n v="0"/>
    <n v="0"/>
    <x v="1"/>
    <n v="0.05"/>
    <x v="2"/>
    <n v="0.1"/>
    <x v="1"/>
    <x v="2"/>
    <x v="2"/>
    <m/>
    <m/>
    <m/>
    <m/>
    <m/>
    <m/>
    <m/>
    <m/>
    <m/>
    <m/>
    <m/>
    <m/>
    <m/>
    <m/>
    <m/>
    <m/>
    <m/>
    <m/>
    <m/>
    <m/>
    <m/>
    <m/>
    <m/>
    <m/>
    <m/>
    <m/>
    <m/>
    <m/>
    <m/>
    <m/>
    <m/>
    <m/>
    <m/>
    <m/>
    <m/>
    <m/>
    <m/>
    <m/>
    <m/>
    <m/>
    <m/>
    <m/>
    <m/>
    <m/>
    <m/>
    <m/>
    <m/>
    <m/>
    <m/>
    <m/>
    <m/>
    <m/>
    <m/>
  </r>
  <r>
    <n v="36"/>
    <x v="1"/>
    <s v="Travel_Rarely"/>
    <n v="429"/>
    <x v="1"/>
    <n v="2"/>
    <n v="4"/>
    <s v="Life Sciences"/>
    <n v="1"/>
    <n v="1294"/>
    <n v="3"/>
    <x v="0"/>
    <n v="53"/>
    <n v="3"/>
    <x v="0"/>
    <x v="3"/>
    <n v="2"/>
    <s v="Single"/>
    <n v="5410"/>
    <n v="2323"/>
    <n v="9"/>
    <s v="Y"/>
    <x v="0"/>
    <n v="11"/>
    <n v="3"/>
    <n v="4"/>
    <n v="80"/>
    <n v="0"/>
    <n v="18"/>
    <n v="2"/>
    <n v="3"/>
    <n v="16"/>
    <n v="14"/>
    <n v="5"/>
    <n v="12"/>
    <n v="1"/>
    <n v="1"/>
    <n v="0"/>
    <n v="1"/>
    <n v="0"/>
    <x v="1"/>
    <n v="0.6"/>
    <x v="0"/>
    <n v="0.7"/>
    <x v="0"/>
    <x v="2"/>
    <x v="0"/>
    <m/>
    <m/>
    <m/>
    <m/>
    <m/>
    <m/>
    <m/>
    <m/>
    <m/>
    <m/>
    <m/>
    <m/>
    <m/>
    <m/>
    <m/>
    <m/>
    <m/>
    <m/>
    <m/>
    <m/>
    <m/>
    <m/>
    <m/>
    <m/>
    <m/>
    <m/>
    <m/>
    <m/>
    <m/>
    <m/>
    <m/>
    <m/>
    <m/>
    <m/>
    <m/>
    <m/>
    <m/>
    <m/>
    <m/>
    <m/>
    <m/>
    <m/>
    <m/>
    <m/>
    <m/>
    <m/>
    <m/>
    <m/>
    <m/>
    <m/>
    <m/>
    <m/>
    <m/>
  </r>
  <r>
    <n v="44"/>
    <x v="0"/>
    <s v="Travel_Rarely"/>
    <n v="621"/>
    <x v="1"/>
    <n v="15"/>
    <n v="3"/>
    <s v="Medical"/>
    <n v="1"/>
    <n v="1295"/>
    <n v="1"/>
    <x v="0"/>
    <n v="73"/>
    <n v="3"/>
    <x v="2"/>
    <x v="4"/>
    <n v="4"/>
    <s v="Married"/>
    <n v="7978"/>
    <n v="14075"/>
    <n v="1"/>
    <s v="Y"/>
    <x v="1"/>
    <n v="11"/>
    <n v="3"/>
    <n v="4"/>
    <n v="80"/>
    <n v="1"/>
    <n v="10"/>
    <n v="2"/>
    <n v="3"/>
    <n v="10"/>
    <n v="7"/>
    <n v="0"/>
    <n v="5"/>
    <n v="0"/>
    <n v="0"/>
    <n v="0"/>
    <n v="0"/>
    <n v="1"/>
    <x v="0"/>
    <n v="0.2"/>
    <x v="2"/>
    <n v="0"/>
    <x v="1"/>
    <x v="0"/>
    <x v="0"/>
    <m/>
    <m/>
    <m/>
    <m/>
    <m/>
    <m/>
    <m/>
    <m/>
    <m/>
    <m/>
    <m/>
    <m/>
    <m/>
    <m/>
    <m/>
    <m/>
    <m/>
    <m/>
    <m/>
    <m/>
    <m/>
    <m/>
    <m/>
    <m/>
    <m/>
    <m/>
    <m/>
    <m/>
    <m/>
    <m/>
    <m/>
    <m/>
    <m/>
    <m/>
    <m/>
    <m/>
    <m/>
    <m/>
    <m/>
    <m/>
    <m/>
    <m/>
    <m/>
    <m/>
    <m/>
    <m/>
    <m/>
    <m/>
    <m/>
    <m/>
    <m/>
    <m/>
    <m/>
  </r>
  <r>
    <n v="28"/>
    <x v="1"/>
    <s v="Travel_Frequently"/>
    <n v="193"/>
    <x v="1"/>
    <n v="2"/>
    <n v="3"/>
    <s v="Life Sciences"/>
    <n v="1"/>
    <n v="1296"/>
    <n v="4"/>
    <x v="1"/>
    <n v="52"/>
    <n v="2"/>
    <x v="1"/>
    <x v="2"/>
    <n v="4"/>
    <s v="Married"/>
    <n v="3867"/>
    <n v="14222"/>
    <n v="1"/>
    <s v="Y"/>
    <x v="0"/>
    <n v="12"/>
    <n v="3"/>
    <n v="2"/>
    <n v="80"/>
    <n v="1"/>
    <n v="2"/>
    <n v="2"/>
    <n v="3"/>
    <n v="2"/>
    <n v="2"/>
    <n v="2"/>
    <n v="2"/>
    <n v="1"/>
    <n v="0"/>
    <n v="0"/>
    <n v="1"/>
    <n v="0"/>
    <x v="0"/>
    <n v="0.3"/>
    <x v="2"/>
    <n v="0.4"/>
    <x v="2"/>
    <x v="0"/>
    <x v="1"/>
    <m/>
    <m/>
    <m/>
    <m/>
    <m/>
    <m/>
    <m/>
    <m/>
    <m/>
    <m/>
    <m/>
    <m/>
    <m/>
    <m/>
    <m/>
    <m/>
    <m/>
    <m/>
    <m/>
    <m/>
    <m/>
    <m/>
    <m/>
    <m/>
    <m/>
    <m/>
    <m/>
    <m/>
    <m/>
    <m/>
    <m/>
    <m/>
    <m/>
    <m/>
    <m/>
    <m/>
    <m/>
    <m/>
    <m/>
    <m/>
    <m/>
    <m/>
    <m/>
    <m/>
    <m/>
    <m/>
    <m/>
    <m/>
    <m/>
    <m/>
    <m/>
    <m/>
    <m/>
  </r>
  <r>
    <n v="51"/>
    <x v="1"/>
    <s v="Travel_Frequently"/>
    <n v="968"/>
    <x v="1"/>
    <n v="6"/>
    <n v="2"/>
    <s v="Medical"/>
    <n v="1"/>
    <n v="1297"/>
    <n v="2"/>
    <x v="0"/>
    <n v="40"/>
    <n v="2"/>
    <x v="1"/>
    <x v="2"/>
    <n v="3"/>
    <s v="Single"/>
    <n v="2838"/>
    <n v="4257"/>
    <n v="0"/>
    <s v="Y"/>
    <x v="1"/>
    <n v="14"/>
    <n v="3"/>
    <n v="2"/>
    <n v="80"/>
    <n v="0"/>
    <n v="8"/>
    <n v="6"/>
    <n v="2"/>
    <n v="7"/>
    <n v="0"/>
    <n v="7"/>
    <n v="7"/>
    <n v="0"/>
    <n v="0"/>
    <n v="1"/>
    <n v="1"/>
    <n v="1"/>
    <x v="1"/>
    <n v="0.6"/>
    <x v="1"/>
    <n v="0.4"/>
    <x v="2"/>
    <x v="2"/>
    <x v="1"/>
    <m/>
    <m/>
    <m/>
    <m/>
    <m/>
    <m/>
    <m/>
    <m/>
    <m/>
    <m/>
    <m/>
    <m/>
    <m/>
    <m/>
    <m/>
    <m/>
    <m/>
    <m/>
    <m/>
    <m/>
    <m/>
    <m/>
    <m/>
    <m/>
    <m/>
    <m/>
    <m/>
    <m/>
    <m/>
    <m/>
    <m/>
    <m/>
    <m/>
    <m/>
    <m/>
    <m/>
    <m/>
    <m/>
    <m/>
    <m/>
    <m/>
    <m/>
    <m/>
    <m/>
    <m/>
    <m/>
    <m/>
    <m/>
    <m/>
    <m/>
    <m/>
    <m/>
    <m/>
  </r>
  <r>
    <n v="30"/>
    <x v="1"/>
    <s v="Non-Travel"/>
    <n v="879"/>
    <x v="1"/>
    <n v="9"/>
    <n v="2"/>
    <s v="Medical"/>
    <n v="1"/>
    <n v="1298"/>
    <n v="3"/>
    <x v="0"/>
    <n v="72"/>
    <n v="3"/>
    <x v="0"/>
    <x v="3"/>
    <n v="3"/>
    <s v="Single"/>
    <n v="4695"/>
    <n v="12858"/>
    <n v="7"/>
    <s v="Y"/>
    <x v="0"/>
    <n v="18"/>
    <n v="3"/>
    <n v="3"/>
    <n v="80"/>
    <n v="0"/>
    <n v="10"/>
    <n v="3"/>
    <n v="3"/>
    <n v="8"/>
    <n v="4"/>
    <n v="1"/>
    <n v="7"/>
    <n v="1"/>
    <n v="0"/>
    <n v="0"/>
    <n v="1"/>
    <n v="0"/>
    <x v="0"/>
    <n v="0.3"/>
    <x v="2"/>
    <n v="0.4"/>
    <x v="2"/>
    <x v="0"/>
    <x v="0"/>
    <m/>
    <m/>
    <m/>
    <m/>
    <m/>
    <m/>
    <m/>
    <m/>
    <m/>
    <m/>
    <m/>
    <m/>
    <m/>
    <m/>
    <m/>
    <m/>
    <m/>
    <m/>
    <m/>
    <m/>
    <m/>
    <m/>
    <m/>
    <m/>
    <m/>
    <m/>
    <m/>
    <m/>
    <m/>
    <m/>
    <m/>
    <m/>
    <m/>
    <m/>
    <m/>
    <m/>
    <m/>
    <m/>
    <m/>
    <m/>
    <m/>
    <m/>
    <m/>
    <m/>
    <m/>
    <m/>
    <m/>
    <m/>
    <m/>
    <m/>
    <m/>
    <m/>
    <m/>
  </r>
  <r>
    <n v="29"/>
    <x v="0"/>
    <s v="Travel_Rarely"/>
    <n v="806"/>
    <x v="1"/>
    <n v="7"/>
    <n v="3"/>
    <s v="Technical Degree"/>
    <n v="1"/>
    <n v="1299"/>
    <n v="2"/>
    <x v="0"/>
    <n v="39"/>
    <n v="3"/>
    <x v="1"/>
    <x v="2"/>
    <n v="3"/>
    <s v="Divorced"/>
    <n v="3339"/>
    <n v="17285"/>
    <n v="3"/>
    <s v="Y"/>
    <x v="0"/>
    <n v="13"/>
    <n v="3"/>
    <n v="1"/>
    <n v="80"/>
    <n v="2"/>
    <n v="10"/>
    <n v="2"/>
    <n v="3"/>
    <n v="7"/>
    <n v="7"/>
    <n v="7"/>
    <n v="7"/>
    <n v="1"/>
    <n v="0"/>
    <n v="0"/>
    <n v="1"/>
    <n v="1"/>
    <x v="1"/>
    <n v="0.55000000000000004"/>
    <x v="0"/>
    <n v="0.5"/>
    <x v="2"/>
    <x v="2"/>
    <x v="1"/>
    <m/>
    <m/>
    <m/>
    <m/>
    <m/>
    <m/>
    <m/>
    <m/>
    <m/>
    <m/>
    <m/>
    <m/>
    <m/>
    <m/>
    <m/>
    <m/>
    <m/>
    <m/>
    <m/>
    <m/>
    <m/>
    <m/>
    <m/>
    <m/>
    <m/>
    <m/>
    <m/>
    <m/>
    <m/>
    <m/>
    <m/>
    <m/>
    <m/>
    <m/>
    <m/>
    <m/>
    <m/>
    <m/>
    <m/>
    <m/>
    <m/>
    <m/>
    <m/>
    <m/>
    <m/>
    <m/>
    <m/>
    <m/>
    <m/>
    <m/>
    <m/>
    <m/>
    <m/>
  </r>
  <r>
    <n v="28"/>
    <x v="1"/>
    <s v="Travel_Rarely"/>
    <n v="640"/>
    <x v="1"/>
    <n v="1"/>
    <n v="3"/>
    <s v="Technical Degree"/>
    <n v="1"/>
    <n v="1301"/>
    <n v="4"/>
    <x v="1"/>
    <n v="84"/>
    <n v="3"/>
    <x v="1"/>
    <x v="1"/>
    <n v="1"/>
    <s v="Single"/>
    <n v="2080"/>
    <n v="4732"/>
    <n v="2"/>
    <s v="Y"/>
    <x v="1"/>
    <n v="11"/>
    <n v="3"/>
    <n v="2"/>
    <n v="80"/>
    <n v="0"/>
    <n v="5"/>
    <n v="2"/>
    <n v="2"/>
    <n v="3"/>
    <n v="2"/>
    <n v="1"/>
    <n v="2"/>
    <n v="0"/>
    <n v="1"/>
    <n v="1"/>
    <n v="1"/>
    <n v="0"/>
    <x v="0"/>
    <n v="0.6"/>
    <x v="0"/>
    <n v="0.5"/>
    <x v="2"/>
    <x v="0"/>
    <x v="1"/>
    <m/>
    <m/>
    <m/>
    <m/>
    <m/>
    <m/>
    <m/>
    <m/>
    <m/>
    <m/>
    <m/>
    <m/>
    <m/>
    <m/>
    <m/>
    <m/>
    <m/>
    <m/>
    <m/>
    <m/>
    <m/>
    <m/>
    <m/>
    <m/>
    <m/>
    <m/>
    <m/>
    <m/>
    <m/>
    <m/>
    <m/>
    <m/>
    <m/>
    <m/>
    <m/>
    <m/>
    <m/>
    <m/>
    <m/>
    <m/>
    <m/>
    <m/>
    <m/>
    <m/>
    <m/>
    <m/>
    <m/>
    <m/>
    <m/>
    <m/>
    <m/>
    <m/>
    <m/>
  </r>
  <r>
    <n v="25"/>
    <x v="1"/>
    <s v="Travel_Rarely"/>
    <n v="266"/>
    <x v="1"/>
    <n v="1"/>
    <n v="3"/>
    <s v="Medical"/>
    <n v="1"/>
    <n v="1303"/>
    <n v="4"/>
    <x v="0"/>
    <n v="40"/>
    <n v="3"/>
    <x v="1"/>
    <x v="1"/>
    <n v="2"/>
    <s v="Single"/>
    <n v="2096"/>
    <n v="18830"/>
    <n v="1"/>
    <s v="Y"/>
    <x v="1"/>
    <n v="18"/>
    <n v="3"/>
    <n v="4"/>
    <n v="80"/>
    <n v="0"/>
    <n v="2"/>
    <n v="3"/>
    <n v="2"/>
    <n v="2"/>
    <n v="2"/>
    <n v="2"/>
    <n v="1"/>
    <n v="0"/>
    <n v="1"/>
    <n v="1"/>
    <n v="1"/>
    <n v="0"/>
    <x v="0"/>
    <n v="0.6"/>
    <x v="0"/>
    <n v="0.5"/>
    <x v="2"/>
    <x v="0"/>
    <x v="1"/>
    <m/>
    <m/>
    <m/>
    <m/>
    <m/>
    <m/>
    <m/>
    <m/>
    <m/>
    <m/>
    <m/>
    <m/>
    <m/>
    <m/>
    <m/>
    <m/>
    <m/>
    <m/>
    <m/>
    <m/>
    <m/>
    <m/>
    <m/>
    <m/>
    <m/>
    <m/>
    <m/>
    <m/>
    <m/>
    <m/>
    <m/>
    <m/>
    <m/>
    <m/>
    <m/>
    <m/>
    <m/>
    <m/>
    <m/>
    <m/>
    <m/>
    <m/>
    <m/>
    <m/>
    <m/>
    <m/>
    <m/>
    <m/>
    <m/>
    <m/>
    <m/>
    <m/>
    <m/>
  </r>
  <r>
    <n v="32"/>
    <x v="1"/>
    <s v="Travel_Rarely"/>
    <n v="604"/>
    <x v="0"/>
    <n v="8"/>
    <n v="3"/>
    <s v="Medical"/>
    <n v="1"/>
    <n v="1304"/>
    <n v="3"/>
    <x v="1"/>
    <n v="56"/>
    <n v="4"/>
    <x v="0"/>
    <x v="0"/>
    <n v="4"/>
    <s v="Married"/>
    <n v="6209"/>
    <n v="11693"/>
    <n v="1"/>
    <s v="Y"/>
    <x v="1"/>
    <n v="15"/>
    <n v="3"/>
    <n v="3"/>
    <n v="80"/>
    <n v="2"/>
    <n v="10"/>
    <n v="4"/>
    <n v="4"/>
    <n v="10"/>
    <n v="7"/>
    <n v="0"/>
    <n v="8"/>
    <n v="0"/>
    <n v="0"/>
    <n v="0"/>
    <n v="1"/>
    <n v="0"/>
    <x v="0"/>
    <n v="0.15"/>
    <x v="2"/>
    <n v="0"/>
    <x v="1"/>
    <x v="0"/>
    <x v="0"/>
    <m/>
    <m/>
    <m/>
    <m/>
    <m/>
    <m/>
    <m/>
    <m/>
    <m/>
    <m/>
    <m/>
    <m/>
    <m/>
    <m/>
    <m/>
    <m/>
    <m/>
    <m/>
    <m/>
    <m/>
    <m/>
    <m/>
    <m/>
    <m/>
    <m/>
    <m/>
    <m/>
    <m/>
    <m/>
    <m/>
    <m/>
    <m/>
    <m/>
    <m/>
    <m/>
    <m/>
    <m/>
    <m/>
    <m/>
    <m/>
    <m/>
    <m/>
    <m/>
    <m/>
    <m/>
    <m/>
    <m/>
    <m/>
    <m/>
    <m/>
    <m/>
    <m/>
    <m/>
  </r>
  <r>
    <n v="45"/>
    <x v="1"/>
    <s v="Travel_Frequently"/>
    <n v="364"/>
    <x v="1"/>
    <n v="25"/>
    <n v="3"/>
    <s v="Medical"/>
    <n v="1"/>
    <n v="1306"/>
    <n v="2"/>
    <x v="0"/>
    <n v="83"/>
    <n v="3"/>
    <x v="4"/>
    <x v="5"/>
    <n v="2"/>
    <s v="Single"/>
    <n v="18061"/>
    <n v="13035"/>
    <n v="3"/>
    <s v="Y"/>
    <x v="1"/>
    <n v="22"/>
    <n v="4"/>
    <n v="3"/>
    <n v="80"/>
    <n v="0"/>
    <n v="22"/>
    <n v="4"/>
    <n v="3"/>
    <n v="0"/>
    <n v="0"/>
    <n v="0"/>
    <n v="0"/>
    <n v="0"/>
    <n v="1"/>
    <n v="0"/>
    <n v="0"/>
    <n v="1"/>
    <x v="0"/>
    <n v="0.45"/>
    <x v="1"/>
    <n v="0.2"/>
    <x v="1"/>
    <x v="0"/>
    <x v="2"/>
    <m/>
    <m/>
    <m/>
    <m/>
    <m/>
    <m/>
    <m/>
    <m/>
    <m/>
    <m/>
    <m/>
    <m/>
    <m/>
    <m/>
    <m/>
    <m/>
    <m/>
    <m/>
    <m/>
    <m/>
    <m/>
    <m/>
    <m/>
    <m/>
    <m/>
    <m/>
    <m/>
    <m/>
    <m/>
    <m/>
    <m/>
    <m/>
    <m/>
    <m/>
    <m/>
    <m/>
    <m/>
    <m/>
    <m/>
    <m/>
    <m/>
    <m/>
    <m/>
    <m/>
    <m/>
    <m/>
    <m/>
    <m/>
    <m/>
    <m/>
    <m/>
    <m/>
    <m/>
  </r>
  <r>
    <n v="39"/>
    <x v="1"/>
    <s v="Travel_Rarely"/>
    <n v="412"/>
    <x v="1"/>
    <n v="13"/>
    <n v="4"/>
    <s v="Medical"/>
    <n v="1"/>
    <n v="1307"/>
    <n v="3"/>
    <x v="0"/>
    <n v="94"/>
    <n v="2"/>
    <x v="3"/>
    <x v="5"/>
    <n v="2"/>
    <s v="Divorced"/>
    <n v="17123"/>
    <n v="17334"/>
    <n v="6"/>
    <s v="Y"/>
    <x v="0"/>
    <n v="13"/>
    <n v="3"/>
    <n v="4"/>
    <n v="80"/>
    <n v="2"/>
    <n v="21"/>
    <n v="4"/>
    <n v="3"/>
    <n v="19"/>
    <n v="9"/>
    <n v="15"/>
    <n v="2"/>
    <n v="1"/>
    <n v="1"/>
    <n v="0"/>
    <n v="0"/>
    <n v="0"/>
    <x v="1"/>
    <n v="0.45"/>
    <x v="0"/>
    <n v="0.7"/>
    <x v="0"/>
    <x v="2"/>
    <x v="2"/>
    <m/>
    <m/>
    <m/>
    <m/>
    <m/>
    <m/>
    <m/>
    <m/>
    <m/>
    <m/>
    <m/>
    <m/>
    <m/>
    <m/>
    <m/>
    <m/>
    <m/>
    <m/>
    <m/>
    <m/>
    <m/>
    <m/>
    <m/>
    <m/>
    <m/>
    <m/>
    <m/>
    <m/>
    <m/>
    <m/>
    <m/>
    <m/>
    <m/>
    <m/>
    <m/>
    <m/>
    <m/>
    <m/>
    <m/>
    <m/>
    <m/>
    <m/>
    <m/>
    <m/>
    <m/>
    <m/>
    <m/>
    <m/>
    <m/>
    <m/>
    <m/>
    <m/>
    <m/>
  </r>
  <r>
    <n v="58"/>
    <x v="1"/>
    <s v="Travel_Rarely"/>
    <n v="848"/>
    <x v="1"/>
    <n v="23"/>
    <n v="4"/>
    <s v="Life Sciences"/>
    <n v="1"/>
    <n v="1308"/>
    <n v="1"/>
    <x v="1"/>
    <n v="88"/>
    <n v="3"/>
    <x v="1"/>
    <x v="1"/>
    <n v="3"/>
    <s v="Divorced"/>
    <n v="2372"/>
    <n v="26076"/>
    <n v="1"/>
    <s v="Y"/>
    <x v="1"/>
    <n v="12"/>
    <n v="3"/>
    <n v="4"/>
    <n v="80"/>
    <n v="2"/>
    <n v="2"/>
    <n v="3"/>
    <n v="3"/>
    <n v="2"/>
    <n v="2"/>
    <n v="2"/>
    <n v="2"/>
    <n v="0"/>
    <n v="0"/>
    <n v="0"/>
    <n v="1"/>
    <n v="1"/>
    <x v="0"/>
    <n v="0.35"/>
    <x v="1"/>
    <n v="0"/>
    <x v="1"/>
    <x v="0"/>
    <x v="1"/>
    <m/>
    <m/>
    <m/>
    <m/>
    <m/>
    <m/>
    <m/>
    <m/>
    <m/>
    <m/>
    <m/>
    <m/>
    <m/>
    <m/>
    <m/>
    <m/>
    <m/>
    <m/>
    <m/>
    <m/>
    <m/>
    <m/>
    <m/>
    <m/>
    <m/>
    <m/>
    <m/>
    <m/>
    <m/>
    <m/>
    <m/>
    <m/>
    <m/>
    <m/>
    <m/>
    <m/>
    <m/>
    <m/>
    <m/>
    <m/>
    <m/>
    <m/>
    <m/>
    <m/>
    <m/>
    <m/>
    <m/>
    <m/>
    <m/>
    <m/>
    <m/>
    <m/>
    <m/>
  </r>
  <r>
    <n v="32"/>
    <x v="0"/>
    <s v="Travel_Rarely"/>
    <n v="1089"/>
    <x v="1"/>
    <n v="7"/>
    <n v="2"/>
    <s v="Life Sciences"/>
    <n v="1"/>
    <n v="1309"/>
    <n v="4"/>
    <x v="1"/>
    <n v="79"/>
    <n v="3"/>
    <x v="0"/>
    <x v="2"/>
    <n v="3"/>
    <s v="Married"/>
    <n v="4883"/>
    <n v="22845"/>
    <n v="1"/>
    <s v="Y"/>
    <x v="1"/>
    <n v="18"/>
    <n v="3"/>
    <n v="1"/>
    <n v="80"/>
    <n v="1"/>
    <n v="10"/>
    <n v="3"/>
    <n v="3"/>
    <n v="10"/>
    <n v="4"/>
    <n v="1"/>
    <n v="1"/>
    <n v="0"/>
    <n v="0"/>
    <n v="0"/>
    <n v="1"/>
    <n v="0"/>
    <x v="0"/>
    <n v="0.15"/>
    <x v="2"/>
    <n v="0"/>
    <x v="1"/>
    <x v="0"/>
    <x v="0"/>
    <m/>
    <m/>
    <m/>
    <m/>
    <m/>
    <m/>
    <m/>
    <m/>
    <m/>
    <m/>
    <m/>
    <m/>
    <m/>
    <m/>
    <m/>
    <m/>
    <m/>
    <m/>
    <m/>
    <m/>
    <m/>
    <m/>
    <m/>
    <m/>
    <m/>
    <m/>
    <m/>
    <m/>
    <m/>
    <m/>
    <m/>
    <m/>
    <m/>
    <m/>
    <m/>
    <m/>
    <m/>
    <m/>
    <m/>
    <m/>
    <m/>
    <m/>
    <m/>
    <m/>
    <m/>
    <m/>
    <m/>
    <m/>
    <m/>
    <m/>
    <m/>
    <m/>
    <m/>
  </r>
  <r>
    <n v="39"/>
    <x v="0"/>
    <s v="Travel_Rarely"/>
    <n v="360"/>
    <x v="1"/>
    <n v="23"/>
    <n v="3"/>
    <s v="Medical"/>
    <n v="1"/>
    <n v="1310"/>
    <n v="3"/>
    <x v="1"/>
    <n v="93"/>
    <n v="3"/>
    <x v="1"/>
    <x v="1"/>
    <n v="1"/>
    <s v="Single"/>
    <n v="3904"/>
    <n v="22154"/>
    <n v="0"/>
    <s v="Y"/>
    <x v="1"/>
    <n v="13"/>
    <n v="3"/>
    <n v="1"/>
    <n v="80"/>
    <n v="0"/>
    <n v="6"/>
    <n v="2"/>
    <n v="3"/>
    <n v="5"/>
    <n v="2"/>
    <n v="0"/>
    <n v="3"/>
    <n v="0"/>
    <n v="1"/>
    <n v="0"/>
    <n v="1"/>
    <n v="0"/>
    <x v="0"/>
    <n v="0.4"/>
    <x v="0"/>
    <n v="0.2"/>
    <x v="1"/>
    <x v="0"/>
    <x v="1"/>
    <m/>
    <m/>
    <m/>
    <m/>
    <m/>
    <m/>
    <m/>
    <m/>
    <m/>
    <m/>
    <m/>
    <m/>
    <m/>
    <m/>
    <m/>
    <m/>
    <m/>
    <m/>
    <m/>
    <m/>
    <m/>
    <m/>
    <m/>
    <m/>
    <m/>
    <m/>
    <m/>
    <m/>
    <m/>
    <m/>
    <m/>
    <m/>
    <m/>
    <m/>
    <m/>
    <m/>
    <m/>
    <m/>
    <m/>
    <m/>
    <m/>
    <m/>
    <m/>
    <m/>
    <m/>
    <m/>
    <m/>
    <m/>
    <m/>
    <m/>
    <m/>
    <m/>
    <m/>
  </r>
  <r>
    <n v="30"/>
    <x v="1"/>
    <s v="Travel_Rarely"/>
    <n v="1138"/>
    <x v="1"/>
    <n v="6"/>
    <n v="3"/>
    <s v="Technical Degree"/>
    <n v="1"/>
    <n v="1311"/>
    <n v="1"/>
    <x v="0"/>
    <n v="48"/>
    <n v="2"/>
    <x v="0"/>
    <x v="2"/>
    <n v="4"/>
    <s v="Married"/>
    <n v="4627"/>
    <n v="23631"/>
    <n v="0"/>
    <s v="Y"/>
    <x v="1"/>
    <n v="12"/>
    <n v="3"/>
    <n v="1"/>
    <n v="80"/>
    <n v="1"/>
    <n v="10"/>
    <n v="6"/>
    <n v="3"/>
    <n v="9"/>
    <n v="2"/>
    <n v="6"/>
    <n v="7"/>
    <n v="0"/>
    <n v="0"/>
    <n v="0"/>
    <n v="1"/>
    <n v="1"/>
    <x v="1"/>
    <n v="0.4"/>
    <x v="0"/>
    <n v="0.1"/>
    <x v="1"/>
    <x v="2"/>
    <x v="0"/>
    <m/>
    <m/>
    <m/>
    <m/>
    <m/>
    <m/>
    <m/>
    <m/>
    <m/>
    <m/>
    <m/>
    <m/>
    <m/>
    <m/>
    <m/>
    <m/>
    <m/>
    <m/>
    <m/>
    <m/>
    <m/>
    <m/>
    <m/>
    <m/>
    <m/>
    <m/>
    <m/>
    <m/>
    <m/>
    <m/>
    <m/>
    <m/>
    <m/>
    <m/>
    <m/>
    <m/>
    <m/>
    <m/>
    <m/>
    <m/>
    <m/>
    <m/>
    <m/>
    <m/>
    <m/>
    <m/>
    <m/>
    <m/>
    <m/>
    <m/>
    <m/>
    <m/>
    <m/>
  </r>
  <r>
    <n v="36"/>
    <x v="1"/>
    <s v="Travel_Rarely"/>
    <n v="325"/>
    <x v="1"/>
    <n v="10"/>
    <n v="4"/>
    <s v="Technical Degree"/>
    <n v="1"/>
    <n v="1312"/>
    <n v="4"/>
    <x v="0"/>
    <n v="63"/>
    <n v="3"/>
    <x v="2"/>
    <x v="4"/>
    <n v="3"/>
    <s v="Married"/>
    <n v="7094"/>
    <n v="5747"/>
    <n v="3"/>
    <s v="Y"/>
    <x v="1"/>
    <n v="12"/>
    <n v="3"/>
    <n v="1"/>
    <n v="80"/>
    <n v="0"/>
    <n v="10"/>
    <n v="0"/>
    <n v="3"/>
    <n v="7"/>
    <n v="7"/>
    <n v="1"/>
    <n v="7"/>
    <n v="0"/>
    <n v="0"/>
    <n v="0"/>
    <n v="0"/>
    <n v="0"/>
    <x v="0"/>
    <n v="0"/>
    <x v="2"/>
    <n v="0"/>
    <x v="1"/>
    <x v="0"/>
    <x v="0"/>
    <m/>
    <m/>
    <m/>
    <m/>
    <m/>
    <m/>
    <m/>
    <m/>
    <m/>
    <m/>
    <m/>
    <m/>
    <m/>
    <m/>
    <m/>
    <m/>
    <m/>
    <m/>
    <m/>
    <m/>
    <m/>
    <m/>
    <m/>
    <m/>
    <m/>
    <m/>
    <m/>
    <m/>
    <m/>
    <m/>
    <m/>
    <m/>
    <m/>
    <m/>
    <m/>
    <m/>
    <m/>
    <m/>
    <m/>
    <m/>
    <m/>
    <m/>
    <m/>
    <m/>
    <m/>
    <m/>
    <m/>
    <m/>
    <m/>
    <m/>
    <m/>
    <m/>
    <m/>
  </r>
  <r>
    <n v="46"/>
    <x v="1"/>
    <s v="Travel_Rarely"/>
    <n v="991"/>
    <x v="2"/>
    <n v="1"/>
    <n v="2"/>
    <s v="Life Sciences"/>
    <n v="1"/>
    <n v="1314"/>
    <n v="4"/>
    <x v="0"/>
    <n v="44"/>
    <n v="3"/>
    <x v="1"/>
    <x v="8"/>
    <n v="1"/>
    <s v="Single"/>
    <n v="3423"/>
    <n v="22957"/>
    <n v="6"/>
    <s v="Y"/>
    <x v="1"/>
    <n v="12"/>
    <n v="3"/>
    <n v="3"/>
    <n v="80"/>
    <n v="0"/>
    <n v="10"/>
    <n v="3"/>
    <n v="4"/>
    <n v="7"/>
    <n v="6"/>
    <n v="5"/>
    <n v="7"/>
    <n v="0"/>
    <n v="1"/>
    <n v="0"/>
    <n v="1"/>
    <n v="0"/>
    <x v="1"/>
    <n v="0.45"/>
    <x v="1"/>
    <n v="0.3"/>
    <x v="1"/>
    <x v="2"/>
    <x v="1"/>
    <m/>
    <m/>
    <m/>
    <m/>
    <m/>
    <m/>
    <m/>
    <m/>
    <m/>
    <m/>
    <m/>
    <m/>
    <m/>
    <m/>
    <m/>
    <m/>
    <m/>
    <m/>
    <m/>
    <m/>
    <m/>
    <m/>
    <m/>
    <m/>
    <m/>
    <m/>
    <m/>
    <m/>
    <m/>
    <m/>
    <m/>
    <m/>
    <m/>
    <m/>
    <m/>
    <m/>
    <m/>
    <m/>
    <m/>
    <m/>
    <m/>
    <m/>
    <m/>
    <m/>
    <m/>
    <m/>
    <m/>
    <m/>
    <m/>
    <m/>
    <m/>
    <m/>
    <m/>
  </r>
  <r>
    <n v="28"/>
    <x v="1"/>
    <s v="Non-Travel"/>
    <n v="1476"/>
    <x v="1"/>
    <n v="1"/>
    <n v="3"/>
    <s v="Life Sciences"/>
    <n v="1"/>
    <n v="1315"/>
    <n v="3"/>
    <x v="0"/>
    <n v="55"/>
    <n v="1"/>
    <x v="0"/>
    <x v="2"/>
    <n v="4"/>
    <s v="Married"/>
    <n v="6674"/>
    <n v="16392"/>
    <n v="0"/>
    <s v="Y"/>
    <x v="1"/>
    <n v="11"/>
    <n v="3"/>
    <n v="1"/>
    <n v="80"/>
    <n v="3"/>
    <n v="10"/>
    <n v="6"/>
    <n v="3"/>
    <n v="9"/>
    <n v="8"/>
    <n v="7"/>
    <n v="5"/>
    <n v="0"/>
    <n v="0"/>
    <n v="0"/>
    <n v="0"/>
    <n v="0"/>
    <x v="1"/>
    <n v="0.05"/>
    <x v="2"/>
    <n v="0.1"/>
    <x v="1"/>
    <x v="2"/>
    <x v="0"/>
    <m/>
    <m/>
    <m/>
    <m/>
    <m/>
    <m/>
    <m/>
    <m/>
    <m/>
    <m/>
    <m/>
    <m/>
    <m/>
    <m/>
    <m/>
    <m/>
    <m/>
    <m/>
    <m/>
    <m/>
    <m/>
    <m/>
    <m/>
    <m/>
    <m/>
    <m/>
    <m/>
    <m/>
    <m/>
    <m/>
    <m/>
    <m/>
    <m/>
    <m/>
    <m/>
    <m/>
    <m/>
    <m/>
    <m/>
    <m/>
    <m/>
    <m/>
    <m/>
    <m/>
    <m/>
    <m/>
    <m/>
    <m/>
    <m/>
    <m/>
    <m/>
    <m/>
    <m/>
  </r>
  <r>
    <n v="50"/>
    <x v="1"/>
    <s v="Travel_Rarely"/>
    <n v="1322"/>
    <x v="1"/>
    <n v="28"/>
    <n v="3"/>
    <s v="Life Sciences"/>
    <n v="1"/>
    <n v="1317"/>
    <n v="4"/>
    <x v="0"/>
    <n v="43"/>
    <n v="3"/>
    <x v="3"/>
    <x v="7"/>
    <n v="1"/>
    <s v="Married"/>
    <n v="16880"/>
    <n v="22422"/>
    <n v="4"/>
    <s v="Y"/>
    <x v="0"/>
    <n v="11"/>
    <n v="3"/>
    <n v="2"/>
    <n v="80"/>
    <n v="0"/>
    <n v="25"/>
    <n v="2"/>
    <n v="3"/>
    <n v="3"/>
    <n v="2"/>
    <n v="1"/>
    <n v="2"/>
    <n v="1"/>
    <n v="1"/>
    <n v="0"/>
    <n v="0"/>
    <n v="0"/>
    <x v="0"/>
    <n v="0.4"/>
    <x v="1"/>
    <n v="0.6"/>
    <x v="2"/>
    <x v="0"/>
    <x v="2"/>
    <m/>
    <m/>
    <m/>
    <m/>
    <m/>
    <m/>
    <m/>
    <m/>
    <m/>
    <m/>
    <m/>
    <m/>
    <m/>
    <m/>
    <m/>
    <m/>
    <m/>
    <m/>
    <m/>
    <m/>
    <m/>
    <m/>
    <m/>
    <m/>
    <m/>
    <m/>
    <m/>
    <m/>
    <m/>
    <m/>
    <m/>
    <m/>
    <m/>
    <m/>
    <m/>
    <m/>
    <m/>
    <m/>
    <m/>
    <m/>
    <m/>
    <m/>
    <m/>
    <m/>
    <m/>
    <m/>
    <m/>
    <m/>
    <m/>
    <m/>
    <m/>
    <m/>
    <m/>
  </r>
  <r>
    <n v="40"/>
    <x v="0"/>
    <s v="Travel_Rarely"/>
    <n v="299"/>
    <x v="0"/>
    <n v="25"/>
    <n v="4"/>
    <s v="Marketing"/>
    <n v="1"/>
    <n v="1318"/>
    <n v="4"/>
    <x v="1"/>
    <n v="57"/>
    <n v="2"/>
    <x v="2"/>
    <x v="0"/>
    <n v="2"/>
    <s v="Single"/>
    <n v="9094"/>
    <n v="17235"/>
    <n v="2"/>
    <s v="Y"/>
    <x v="0"/>
    <n v="12"/>
    <n v="3"/>
    <n v="3"/>
    <n v="80"/>
    <n v="0"/>
    <n v="9"/>
    <n v="2"/>
    <n v="3"/>
    <n v="5"/>
    <n v="4"/>
    <n v="1"/>
    <n v="0"/>
    <n v="1"/>
    <n v="1"/>
    <n v="0"/>
    <n v="0"/>
    <n v="0"/>
    <x v="0"/>
    <n v="0.4"/>
    <x v="0"/>
    <n v="0.6"/>
    <x v="2"/>
    <x v="0"/>
    <x v="2"/>
    <m/>
    <m/>
    <m/>
    <m/>
    <m/>
    <m/>
    <m/>
    <m/>
    <m/>
    <m/>
    <m/>
    <m/>
    <m/>
    <m/>
    <m/>
    <m/>
    <m/>
    <m/>
    <m/>
    <m/>
    <m/>
    <m/>
    <m/>
    <m/>
    <m/>
    <m/>
    <m/>
    <m/>
    <m/>
    <m/>
    <m/>
    <m/>
    <m/>
    <m/>
    <m/>
    <m/>
    <m/>
    <m/>
    <m/>
    <m/>
    <m/>
    <m/>
    <m/>
    <m/>
    <m/>
    <m/>
    <m/>
    <m/>
    <m/>
    <m/>
    <m/>
    <m/>
    <m/>
  </r>
  <r>
    <n v="52"/>
    <x v="0"/>
    <s v="Travel_Rarely"/>
    <n v="1030"/>
    <x v="0"/>
    <n v="5"/>
    <n v="3"/>
    <s v="Life Sciences"/>
    <n v="1"/>
    <n v="1319"/>
    <n v="2"/>
    <x v="1"/>
    <n v="64"/>
    <n v="3"/>
    <x v="2"/>
    <x v="0"/>
    <n v="2"/>
    <s v="Single"/>
    <n v="8446"/>
    <n v="21534"/>
    <n v="9"/>
    <s v="Y"/>
    <x v="0"/>
    <n v="19"/>
    <n v="3"/>
    <n v="3"/>
    <n v="80"/>
    <n v="0"/>
    <n v="10"/>
    <n v="2"/>
    <n v="2"/>
    <n v="8"/>
    <n v="7"/>
    <n v="7"/>
    <n v="7"/>
    <n v="1"/>
    <n v="1"/>
    <n v="1"/>
    <n v="0"/>
    <n v="1"/>
    <x v="1"/>
    <n v="0.85"/>
    <x v="1"/>
    <n v="1"/>
    <x v="0"/>
    <x v="2"/>
    <x v="2"/>
    <m/>
    <m/>
    <m/>
    <m/>
    <m/>
    <m/>
    <m/>
    <m/>
    <m/>
    <m/>
    <m/>
    <m/>
    <m/>
    <m/>
    <m/>
    <m/>
    <m/>
    <m/>
    <m/>
    <m/>
    <m/>
    <m/>
    <m/>
    <m/>
    <m/>
    <m/>
    <m/>
    <m/>
    <m/>
    <m/>
    <m/>
    <m/>
    <m/>
    <m/>
    <m/>
    <m/>
    <m/>
    <m/>
    <m/>
    <m/>
    <m/>
    <m/>
    <m/>
    <m/>
    <m/>
    <m/>
    <m/>
    <m/>
    <m/>
    <m/>
    <m/>
    <m/>
    <m/>
  </r>
  <r>
    <n v="30"/>
    <x v="1"/>
    <s v="Travel_Rarely"/>
    <n v="634"/>
    <x v="1"/>
    <n v="17"/>
    <n v="4"/>
    <s v="Medical"/>
    <n v="1"/>
    <n v="1321"/>
    <n v="2"/>
    <x v="0"/>
    <n v="95"/>
    <n v="3"/>
    <x v="2"/>
    <x v="5"/>
    <n v="1"/>
    <s v="Married"/>
    <n v="11916"/>
    <n v="25927"/>
    <n v="1"/>
    <s v="Y"/>
    <x v="0"/>
    <n v="23"/>
    <n v="4"/>
    <n v="4"/>
    <n v="80"/>
    <n v="2"/>
    <n v="9"/>
    <n v="2"/>
    <n v="3"/>
    <n v="9"/>
    <n v="1"/>
    <n v="0"/>
    <n v="8"/>
    <n v="1"/>
    <n v="1"/>
    <n v="0"/>
    <n v="0"/>
    <n v="1"/>
    <x v="0"/>
    <n v="0.6"/>
    <x v="0"/>
    <n v="0.6"/>
    <x v="2"/>
    <x v="0"/>
    <x v="2"/>
    <m/>
    <m/>
    <m/>
    <m/>
    <m/>
    <m/>
    <m/>
    <m/>
    <m/>
    <m/>
    <m/>
    <m/>
    <m/>
    <m/>
    <m/>
    <m/>
    <m/>
    <m/>
    <m/>
    <m/>
    <m/>
    <m/>
    <m/>
    <m/>
    <m/>
    <m/>
    <m/>
    <m/>
    <m/>
    <m/>
    <m/>
    <m/>
    <m/>
    <m/>
    <m/>
    <m/>
    <m/>
    <m/>
    <m/>
    <m/>
    <m/>
    <m/>
    <m/>
    <m/>
    <m/>
    <m/>
    <m/>
    <m/>
    <m/>
    <m/>
    <m/>
    <m/>
    <m/>
  </r>
  <r>
    <n v="39"/>
    <x v="1"/>
    <s v="Travel_Rarely"/>
    <n v="524"/>
    <x v="1"/>
    <n v="18"/>
    <n v="2"/>
    <s v="Life Sciences"/>
    <n v="1"/>
    <n v="1322"/>
    <n v="1"/>
    <x v="1"/>
    <n v="32"/>
    <n v="3"/>
    <x v="0"/>
    <x v="3"/>
    <n v="3"/>
    <s v="Single"/>
    <n v="4534"/>
    <n v="13352"/>
    <n v="0"/>
    <s v="Y"/>
    <x v="1"/>
    <n v="11"/>
    <n v="3"/>
    <n v="1"/>
    <n v="80"/>
    <n v="0"/>
    <n v="9"/>
    <n v="6"/>
    <n v="3"/>
    <n v="8"/>
    <n v="7"/>
    <n v="1"/>
    <n v="7"/>
    <n v="0"/>
    <n v="0"/>
    <n v="0"/>
    <n v="1"/>
    <n v="1"/>
    <x v="0"/>
    <n v="0.35"/>
    <x v="0"/>
    <n v="0"/>
    <x v="1"/>
    <x v="0"/>
    <x v="0"/>
    <m/>
    <m/>
    <m/>
    <m/>
    <m/>
    <m/>
    <m/>
    <m/>
    <m/>
    <m/>
    <m/>
    <m/>
    <m/>
    <m/>
    <m/>
    <m/>
    <m/>
    <m/>
    <m/>
    <m/>
    <m/>
    <m/>
    <m/>
    <m/>
    <m/>
    <m/>
    <m/>
    <m/>
    <m/>
    <m/>
    <m/>
    <m/>
    <m/>
    <m/>
    <m/>
    <m/>
    <m/>
    <m/>
    <m/>
    <m/>
    <m/>
    <m/>
    <m/>
    <m/>
    <m/>
    <m/>
    <m/>
    <m/>
    <m/>
    <m/>
    <m/>
    <m/>
    <m/>
  </r>
  <r>
    <n v="31"/>
    <x v="1"/>
    <s v="Non-Travel"/>
    <n v="587"/>
    <x v="0"/>
    <n v="2"/>
    <n v="4"/>
    <s v="Life Sciences"/>
    <n v="1"/>
    <n v="1324"/>
    <n v="4"/>
    <x v="0"/>
    <n v="57"/>
    <n v="3"/>
    <x v="2"/>
    <x v="0"/>
    <n v="3"/>
    <s v="Divorced"/>
    <n v="9852"/>
    <n v="8935"/>
    <n v="1"/>
    <s v="Y"/>
    <x v="0"/>
    <n v="19"/>
    <n v="3"/>
    <n v="1"/>
    <n v="80"/>
    <n v="1"/>
    <n v="10"/>
    <n v="5"/>
    <n v="2"/>
    <n v="10"/>
    <n v="8"/>
    <n v="9"/>
    <n v="6"/>
    <n v="1"/>
    <n v="0"/>
    <n v="1"/>
    <n v="0"/>
    <n v="0"/>
    <x v="1"/>
    <n v="0.4"/>
    <x v="0"/>
    <n v="0.8"/>
    <x v="0"/>
    <x v="2"/>
    <x v="2"/>
    <m/>
    <m/>
    <m/>
    <m/>
    <m/>
    <m/>
    <m/>
    <m/>
    <m/>
    <m/>
    <m/>
    <m/>
    <m/>
    <m/>
    <m/>
    <m/>
    <m/>
    <m/>
    <m/>
    <m/>
    <m/>
    <m/>
    <m/>
    <m/>
    <m/>
    <m/>
    <m/>
    <m/>
    <m/>
    <m/>
    <m/>
    <m/>
    <m/>
    <m/>
    <m/>
    <m/>
    <m/>
    <m/>
    <m/>
    <m/>
    <m/>
    <m/>
    <m/>
    <m/>
    <m/>
    <m/>
    <m/>
    <m/>
    <m/>
    <m/>
    <m/>
    <m/>
    <m/>
  </r>
  <r>
    <n v="41"/>
    <x v="1"/>
    <s v="Non-Travel"/>
    <n v="256"/>
    <x v="0"/>
    <n v="10"/>
    <n v="2"/>
    <s v="Medical"/>
    <n v="1"/>
    <n v="1329"/>
    <n v="3"/>
    <x v="1"/>
    <n v="40"/>
    <n v="1"/>
    <x v="0"/>
    <x v="0"/>
    <n v="2"/>
    <s v="Single"/>
    <n v="6151"/>
    <n v="22074"/>
    <n v="1"/>
    <s v="Y"/>
    <x v="1"/>
    <n v="13"/>
    <n v="3"/>
    <n v="1"/>
    <n v="80"/>
    <n v="0"/>
    <n v="19"/>
    <n v="4"/>
    <n v="3"/>
    <n v="19"/>
    <n v="2"/>
    <n v="11"/>
    <n v="9"/>
    <n v="0"/>
    <n v="1"/>
    <n v="0"/>
    <n v="1"/>
    <n v="0"/>
    <x v="1"/>
    <n v="0.45"/>
    <x v="0"/>
    <n v="0.3"/>
    <x v="1"/>
    <x v="2"/>
    <x v="0"/>
    <m/>
    <m/>
    <m/>
    <m/>
    <m/>
    <m/>
    <m/>
    <m/>
    <m/>
    <m/>
    <m/>
    <m/>
    <m/>
    <m/>
    <m/>
    <m/>
    <m/>
    <m/>
    <m/>
    <m/>
    <m/>
    <m/>
    <m/>
    <m/>
    <m/>
    <m/>
    <m/>
    <m/>
    <m/>
    <m/>
    <m/>
    <m/>
    <m/>
    <m/>
    <m/>
    <m/>
    <m/>
    <m/>
    <m/>
    <m/>
    <m/>
    <m/>
    <m/>
    <m/>
    <m/>
    <m/>
    <m/>
    <m/>
    <m/>
    <m/>
    <m/>
    <m/>
    <m/>
  </r>
  <r>
    <n v="31"/>
    <x v="0"/>
    <s v="Travel_Frequently"/>
    <n v="1060"/>
    <x v="0"/>
    <n v="1"/>
    <n v="3"/>
    <s v="Life Sciences"/>
    <n v="1"/>
    <n v="1331"/>
    <n v="4"/>
    <x v="0"/>
    <n v="54"/>
    <n v="3"/>
    <x v="1"/>
    <x v="6"/>
    <n v="2"/>
    <s v="Single"/>
    <n v="2302"/>
    <n v="8319"/>
    <n v="1"/>
    <s v="Y"/>
    <x v="0"/>
    <n v="11"/>
    <n v="3"/>
    <n v="1"/>
    <n v="80"/>
    <n v="0"/>
    <n v="3"/>
    <n v="2"/>
    <n v="4"/>
    <n v="3"/>
    <n v="2"/>
    <n v="2"/>
    <n v="2"/>
    <n v="1"/>
    <n v="1"/>
    <n v="0"/>
    <n v="1"/>
    <n v="0"/>
    <x v="0"/>
    <n v="0.55000000000000004"/>
    <x v="0"/>
    <n v="0.6"/>
    <x v="2"/>
    <x v="0"/>
    <x v="1"/>
    <m/>
    <m/>
    <m/>
    <m/>
    <m/>
    <m/>
    <m/>
    <m/>
    <m/>
    <m/>
    <m/>
    <m/>
    <m/>
    <m/>
    <m/>
    <m/>
    <m/>
    <m/>
    <m/>
    <m/>
    <m/>
    <m/>
    <m/>
    <m/>
    <m/>
    <m/>
    <m/>
    <m/>
    <m/>
    <m/>
    <m/>
    <m/>
    <m/>
    <m/>
    <m/>
    <m/>
    <m/>
    <m/>
    <m/>
    <m/>
    <m/>
    <m/>
    <m/>
    <m/>
    <m/>
    <m/>
    <m/>
    <m/>
    <m/>
    <m/>
    <m/>
    <m/>
    <m/>
  </r>
  <r>
    <n v="44"/>
    <x v="0"/>
    <s v="Travel_Rarely"/>
    <n v="935"/>
    <x v="1"/>
    <n v="3"/>
    <n v="3"/>
    <s v="Life Sciences"/>
    <n v="1"/>
    <n v="1333"/>
    <n v="1"/>
    <x v="1"/>
    <n v="89"/>
    <n v="3"/>
    <x v="1"/>
    <x v="2"/>
    <n v="1"/>
    <s v="Married"/>
    <n v="2362"/>
    <n v="14669"/>
    <n v="4"/>
    <s v="Y"/>
    <x v="1"/>
    <n v="12"/>
    <n v="3"/>
    <n v="3"/>
    <n v="80"/>
    <n v="0"/>
    <n v="10"/>
    <n v="4"/>
    <n v="4"/>
    <n v="3"/>
    <n v="2"/>
    <n v="1"/>
    <n v="2"/>
    <n v="0"/>
    <n v="1"/>
    <n v="0"/>
    <n v="1"/>
    <n v="1"/>
    <x v="0"/>
    <n v="0.6"/>
    <x v="0"/>
    <n v="0.2"/>
    <x v="1"/>
    <x v="0"/>
    <x v="1"/>
    <m/>
    <m/>
    <m/>
    <m/>
    <m/>
    <m/>
    <m/>
    <m/>
    <m/>
    <m/>
    <m/>
    <m/>
    <m/>
    <m/>
    <m/>
    <m/>
    <m/>
    <m/>
    <m/>
    <m/>
    <m/>
    <m/>
    <m/>
    <m/>
    <m/>
    <m/>
    <m/>
    <m/>
    <m/>
    <m/>
    <m/>
    <m/>
    <m/>
    <m/>
    <m/>
    <m/>
    <m/>
    <m/>
    <m/>
    <m/>
    <m/>
    <m/>
    <m/>
    <m/>
    <m/>
    <m/>
    <m/>
    <m/>
    <m/>
    <m/>
    <m/>
    <m/>
    <m/>
  </r>
  <r>
    <n v="42"/>
    <x v="1"/>
    <s v="Non-Travel"/>
    <n v="495"/>
    <x v="1"/>
    <n v="2"/>
    <n v="1"/>
    <s v="Life Sciences"/>
    <n v="1"/>
    <n v="1334"/>
    <n v="3"/>
    <x v="1"/>
    <n v="37"/>
    <n v="3"/>
    <x v="3"/>
    <x v="5"/>
    <n v="3"/>
    <s v="Married"/>
    <n v="17861"/>
    <n v="26582"/>
    <n v="0"/>
    <s v="Y"/>
    <x v="0"/>
    <n v="13"/>
    <n v="3"/>
    <n v="4"/>
    <n v="80"/>
    <n v="0"/>
    <n v="21"/>
    <n v="3"/>
    <n v="2"/>
    <n v="20"/>
    <n v="8"/>
    <n v="2"/>
    <n v="10"/>
    <n v="1"/>
    <n v="0"/>
    <n v="1"/>
    <n v="0"/>
    <n v="0"/>
    <x v="0"/>
    <n v="0.35"/>
    <x v="0"/>
    <n v="0.7"/>
    <x v="0"/>
    <x v="0"/>
    <x v="2"/>
    <m/>
    <m/>
    <m/>
    <m/>
    <m/>
    <m/>
    <m/>
    <m/>
    <m/>
    <m/>
    <m/>
    <m/>
    <m/>
    <m/>
    <m/>
    <m/>
    <m/>
    <m/>
    <m/>
    <m/>
    <m/>
    <m/>
    <m/>
    <m/>
    <m/>
    <m/>
    <m/>
    <m/>
    <m/>
    <m/>
    <m/>
    <m/>
    <m/>
    <m/>
    <m/>
    <m/>
    <m/>
    <m/>
    <m/>
    <m/>
    <m/>
    <m/>
    <m/>
    <m/>
    <m/>
    <m/>
    <m/>
    <m/>
    <m/>
    <m/>
    <m/>
    <m/>
    <m/>
  </r>
  <r>
    <n v="55"/>
    <x v="1"/>
    <s v="Travel_Rarely"/>
    <n v="282"/>
    <x v="1"/>
    <n v="2"/>
    <n v="2"/>
    <s v="Medical"/>
    <n v="1"/>
    <n v="1336"/>
    <n v="4"/>
    <x v="0"/>
    <n v="58"/>
    <n v="1"/>
    <x v="4"/>
    <x v="5"/>
    <n v="3"/>
    <s v="Married"/>
    <n v="19187"/>
    <n v="6992"/>
    <n v="4"/>
    <s v="Y"/>
    <x v="1"/>
    <n v="14"/>
    <n v="3"/>
    <n v="4"/>
    <n v="80"/>
    <n v="1"/>
    <n v="23"/>
    <n v="5"/>
    <n v="3"/>
    <n v="19"/>
    <n v="9"/>
    <n v="9"/>
    <n v="11"/>
    <n v="0"/>
    <n v="0"/>
    <n v="0"/>
    <n v="0"/>
    <n v="0"/>
    <x v="1"/>
    <n v="0.05"/>
    <x v="1"/>
    <n v="0.1"/>
    <x v="1"/>
    <x v="2"/>
    <x v="2"/>
    <m/>
    <m/>
    <m/>
    <m/>
    <m/>
    <m/>
    <m/>
    <m/>
    <m/>
    <m/>
    <m/>
    <m/>
    <m/>
    <m/>
    <m/>
    <m/>
    <m/>
    <m/>
    <m/>
    <m/>
    <m/>
    <m/>
    <m/>
    <m/>
    <m/>
    <m/>
    <m/>
    <m/>
    <m/>
    <m/>
    <m/>
    <m/>
    <m/>
    <m/>
    <m/>
    <m/>
    <m/>
    <m/>
    <m/>
    <m/>
    <m/>
    <m/>
    <m/>
    <m/>
    <m/>
    <m/>
    <m/>
    <m/>
    <m/>
    <m/>
    <m/>
    <m/>
    <m/>
  </r>
  <r>
    <n v="56"/>
    <x v="1"/>
    <s v="Travel_Rarely"/>
    <n v="206"/>
    <x v="2"/>
    <n v="8"/>
    <n v="4"/>
    <s v="Life Sciences"/>
    <n v="1"/>
    <n v="1338"/>
    <n v="4"/>
    <x v="1"/>
    <n v="99"/>
    <n v="3"/>
    <x v="4"/>
    <x v="5"/>
    <n v="2"/>
    <s v="Single"/>
    <n v="19717"/>
    <n v="4022"/>
    <n v="6"/>
    <s v="Y"/>
    <x v="1"/>
    <n v="14"/>
    <n v="3"/>
    <n v="1"/>
    <n v="80"/>
    <n v="0"/>
    <n v="36"/>
    <n v="4"/>
    <n v="3"/>
    <n v="7"/>
    <n v="3"/>
    <n v="7"/>
    <n v="7"/>
    <n v="0"/>
    <n v="1"/>
    <n v="0"/>
    <n v="0"/>
    <n v="0"/>
    <x v="1"/>
    <n v="0.3"/>
    <x v="1"/>
    <n v="0.3"/>
    <x v="1"/>
    <x v="2"/>
    <x v="2"/>
    <m/>
    <m/>
    <m/>
    <m/>
    <m/>
    <m/>
    <m/>
    <m/>
    <m/>
    <m/>
    <m/>
    <m/>
    <m/>
    <m/>
    <m/>
    <m/>
    <m/>
    <m/>
    <m/>
    <m/>
    <m/>
    <m/>
    <m/>
    <m/>
    <m/>
    <m/>
    <m/>
    <m/>
    <m/>
    <m/>
    <m/>
    <m/>
    <m/>
    <m/>
    <m/>
    <m/>
    <m/>
    <m/>
    <m/>
    <m/>
    <m/>
    <m/>
    <m/>
    <m/>
    <m/>
    <m/>
    <m/>
    <m/>
    <m/>
    <m/>
    <m/>
    <m/>
    <m/>
  </r>
  <r>
    <n v="40"/>
    <x v="1"/>
    <s v="Non-Travel"/>
    <n v="458"/>
    <x v="1"/>
    <n v="16"/>
    <n v="2"/>
    <s v="Life Sciences"/>
    <n v="1"/>
    <n v="1340"/>
    <n v="3"/>
    <x v="1"/>
    <n v="74"/>
    <n v="3"/>
    <x v="1"/>
    <x v="1"/>
    <n v="3"/>
    <s v="Divorced"/>
    <n v="3544"/>
    <n v="8532"/>
    <n v="9"/>
    <s v="Y"/>
    <x v="1"/>
    <n v="16"/>
    <n v="3"/>
    <n v="2"/>
    <n v="80"/>
    <n v="1"/>
    <n v="6"/>
    <n v="0"/>
    <n v="3"/>
    <n v="4"/>
    <n v="2"/>
    <n v="0"/>
    <n v="0"/>
    <n v="0"/>
    <n v="0"/>
    <n v="0"/>
    <n v="1"/>
    <n v="0"/>
    <x v="0"/>
    <n v="0.15"/>
    <x v="2"/>
    <n v="0"/>
    <x v="1"/>
    <x v="0"/>
    <x v="1"/>
    <m/>
    <m/>
    <m/>
    <m/>
    <m/>
    <m/>
    <m/>
    <m/>
    <m/>
    <m/>
    <m/>
    <m/>
    <m/>
    <m/>
    <m/>
    <m/>
    <m/>
    <m/>
    <m/>
    <m/>
    <m/>
    <m/>
    <m/>
    <m/>
    <m/>
    <m/>
    <m/>
    <m/>
    <m/>
    <m/>
    <m/>
    <m/>
    <m/>
    <m/>
    <m/>
    <m/>
    <m/>
    <m/>
    <m/>
    <m/>
    <m/>
    <m/>
    <m/>
    <m/>
    <m/>
    <m/>
    <m/>
    <m/>
    <m/>
    <m/>
    <m/>
    <m/>
    <m/>
  </r>
  <r>
    <n v="34"/>
    <x v="1"/>
    <s v="Travel_Rarely"/>
    <n v="943"/>
    <x v="1"/>
    <n v="9"/>
    <n v="3"/>
    <s v="Life Sciences"/>
    <n v="1"/>
    <n v="1344"/>
    <n v="4"/>
    <x v="1"/>
    <n v="86"/>
    <n v="3"/>
    <x v="2"/>
    <x v="4"/>
    <n v="4"/>
    <s v="Divorced"/>
    <n v="8500"/>
    <n v="5494"/>
    <n v="0"/>
    <s v="Y"/>
    <x v="1"/>
    <n v="11"/>
    <n v="3"/>
    <n v="4"/>
    <n v="80"/>
    <n v="1"/>
    <n v="10"/>
    <n v="0"/>
    <n v="2"/>
    <n v="9"/>
    <n v="7"/>
    <n v="1"/>
    <n v="6"/>
    <n v="0"/>
    <n v="0"/>
    <n v="1"/>
    <n v="0"/>
    <n v="0"/>
    <x v="0"/>
    <n v="0.2"/>
    <x v="2"/>
    <n v="0.3"/>
    <x v="1"/>
    <x v="0"/>
    <x v="2"/>
    <m/>
    <m/>
    <m/>
    <m/>
    <m/>
    <m/>
    <m/>
    <m/>
    <m/>
    <m/>
    <m/>
    <m/>
    <m/>
    <m/>
    <m/>
    <m/>
    <m/>
    <m/>
    <m/>
    <m/>
    <m/>
    <m/>
    <m/>
    <m/>
    <m/>
    <m/>
    <m/>
    <m/>
    <m/>
    <m/>
    <m/>
    <m/>
    <m/>
    <m/>
    <m/>
    <m/>
    <m/>
    <m/>
    <m/>
    <m/>
    <m/>
    <m/>
    <m/>
    <m/>
    <m/>
    <m/>
    <m/>
    <m/>
    <m/>
    <m/>
    <m/>
    <m/>
    <m/>
  </r>
  <r>
    <n v="40"/>
    <x v="1"/>
    <s v="Travel_Rarely"/>
    <n v="523"/>
    <x v="1"/>
    <n v="2"/>
    <n v="3"/>
    <s v="Life Sciences"/>
    <n v="1"/>
    <n v="1346"/>
    <n v="3"/>
    <x v="1"/>
    <n v="98"/>
    <n v="3"/>
    <x v="0"/>
    <x v="1"/>
    <n v="4"/>
    <s v="Single"/>
    <n v="4661"/>
    <n v="22455"/>
    <n v="1"/>
    <s v="Y"/>
    <x v="1"/>
    <n v="13"/>
    <n v="3"/>
    <n v="3"/>
    <n v="80"/>
    <n v="0"/>
    <n v="9"/>
    <n v="4"/>
    <n v="3"/>
    <n v="9"/>
    <n v="8"/>
    <n v="8"/>
    <n v="8"/>
    <n v="0"/>
    <n v="0"/>
    <n v="0"/>
    <n v="1"/>
    <n v="0"/>
    <x v="1"/>
    <n v="0.2"/>
    <x v="2"/>
    <n v="0.1"/>
    <x v="1"/>
    <x v="2"/>
    <x v="0"/>
    <m/>
    <m/>
    <m/>
    <m/>
    <m/>
    <m/>
    <m/>
    <m/>
    <m/>
    <m/>
    <m/>
    <m/>
    <m/>
    <m/>
    <m/>
    <m/>
    <m/>
    <m/>
    <m/>
    <m/>
    <m/>
    <m/>
    <m/>
    <m/>
    <m/>
    <m/>
    <m/>
    <m/>
    <m/>
    <m/>
    <m/>
    <m/>
    <m/>
    <m/>
    <m/>
    <m/>
    <m/>
    <m/>
    <m/>
    <m/>
    <m/>
    <m/>
    <m/>
    <m/>
    <m/>
    <m/>
    <m/>
    <m/>
    <m/>
    <m/>
    <m/>
    <m/>
    <m/>
  </r>
  <r>
    <n v="41"/>
    <x v="1"/>
    <s v="Travel_Frequently"/>
    <n v="1018"/>
    <x v="0"/>
    <n v="1"/>
    <n v="3"/>
    <s v="Marketing"/>
    <n v="1"/>
    <n v="1349"/>
    <n v="3"/>
    <x v="0"/>
    <n v="66"/>
    <n v="3"/>
    <x v="0"/>
    <x v="0"/>
    <n v="1"/>
    <s v="Divorced"/>
    <n v="4103"/>
    <n v="4297"/>
    <n v="0"/>
    <s v="Y"/>
    <x v="1"/>
    <n v="17"/>
    <n v="3"/>
    <n v="4"/>
    <n v="80"/>
    <n v="1"/>
    <n v="10"/>
    <n v="2"/>
    <n v="3"/>
    <n v="9"/>
    <n v="3"/>
    <n v="1"/>
    <n v="7"/>
    <n v="0"/>
    <n v="1"/>
    <n v="0"/>
    <n v="1"/>
    <n v="0"/>
    <x v="0"/>
    <n v="0.4"/>
    <x v="0"/>
    <n v="0.2"/>
    <x v="1"/>
    <x v="0"/>
    <x v="0"/>
    <m/>
    <m/>
    <m/>
    <m/>
    <m/>
    <m/>
    <m/>
    <m/>
    <m/>
    <m/>
    <m/>
    <m/>
    <m/>
    <m/>
    <m/>
    <m/>
    <m/>
    <m/>
    <m/>
    <m/>
    <m/>
    <m/>
    <m/>
    <m/>
    <m/>
    <m/>
    <m/>
    <m/>
    <m/>
    <m/>
    <m/>
    <m/>
    <m/>
    <m/>
    <m/>
    <m/>
    <m/>
    <m/>
    <m/>
    <m/>
    <m/>
    <m/>
    <m/>
    <m/>
    <m/>
    <m/>
    <m/>
    <m/>
    <m/>
    <m/>
    <m/>
    <m/>
    <m/>
  </r>
  <r>
    <n v="35"/>
    <x v="1"/>
    <s v="Travel_Frequently"/>
    <n v="482"/>
    <x v="1"/>
    <n v="4"/>
    <n v="4"/>
    <s v="Life Sciences"/>
    <n v="1"/>
    <n v="1350"/>
    <n v="3"/>
    <x v="1"/>
    <n v="87"/>
    <n v="3"/>
    <x v="0"/>
    <x v="1"/>
    <n v="3"/>
    <s v="Single"/>
    <n v="4249"/>
    <n v="2690"/>
    <n v="1"/>
    <s v="Y"/>
    <x v="0"/>
    <n v="11"/>
    <n v="3"/>
    <n v="2"/>
    <n v="80"/>
    <n v="0"/>
    <n v="9"/>
    <n v="3"/>
    <n v="3"/>
    <n v="9"/>
    <n v="6"/>
    <n v="1"/>
    <n v="1"/>
    <n v="1"/>
    <n v="0"/>
    <n v="0"/>
    <n v="1"/>
    <n v="0"/>
    <x v="0"/>
    <n v="0.3"/>
    <x v="2"/>
    <n v="0.4"/>
    <x v="2"/>
    <x v="0"/>
    <x v="0"/>
    <m/>
    <m/>
    <m/>
    <m/>
    <m/>
    <m/>
    <m/>
    <m/>
    <m/>
    <m/>
    <m/>
    <m/>
    <m/>
    <m/>
    <m/>
    <m/>
    <m/>
    <m/>
    <m/>
    <m/>
    <m/>
    <m/>
    <m/>
    <m/>
    <m/>
    <m/>
    <m/>
    <m/>
    <m/>
    <m/>
    <m/>
    <m/>
    <m/>
    <m/>
    <m/>
    <m/>
    <m/>
    <m/>
    <m/>
    <m/>
    <m/>
    <m/>
    <m/>
    <m/>
    <m/>
    <m/>
    <m/>
    <m/>
    <m/>
    <m/>
    <m/>
    <m/>
    <m/>
  </r>
  <r>
    <n v="51"/>
    <x v="1"/>
    <s v="Travel_Rarely"/>
    <n v="770"/>
    <x v="2"/>
    <n v="5"/>
    <n v="3"/>
    <s v="Life Sciences"/>
    <n v="1"/>
    <n v="1352"/>
    <n v="3"/>
    <x v="1"/>
    <n v="84"/>
    <n v="3"/>
    <x v="3"/>
    <x v="5"/>
    <n v="2"/>
    <s v="Divorced"/>
    <n v="14026"/>
    <n v="17588"/>
    <n v="1"/>
    <s v="Y"/>
    <x v="0"/>
    <n v="11"/>
    <n v="3"/>
    <n v="2"/>
    <n v="80"/>
    <n v="1"/>
    <n v="33"/>
    <n v="2"/>
    <n v="3"/>
    <n v="33"/>
    <n v="9"/>
    <n v="0"/>
    <n v="10"/>
    <n v="1"/>
    <n v="1"/>
    <n v="0"/>
    <n v="0"/>
    <n v="0"/>
    <x v="0"/>
    <n v="0.4"/>
    <x v="1"/>
    <n v="0.6"/>
    <x v="2"/>
    <x v="0"/>
    <x v="2"/>
    <m/>
    <m/>
    <m/>
    <m/>
    <m/>
    <m/>
    <m/>
    <m/>
    <m/>
    <m/>
    <m/>
    <m/>
    <m/>
    <m/>
    <m/>
    <m/>
    <m/>
    <m/>
    <m/>
    <m/>
    <m/>
    <m/>
    <m/>
    <m/>
    <m/>
    <m/>
    <m/>
    <m/>
    <m/>
    <m/>
    <m/>
    <m/>
    <m/>
    <m/>
    <m/>
    <m/>
    <m/>
    <m/>
    <m/>
    <m/>
    <m/>
    <m/>
    <m/>
    <m/>
    <m/>
    <m/>
    <m/>
    <m/>
    <m/>
    <m/>
    <m/>
    <m/>
    <m/>
  </r>
  <r>
    <n v="38"/>
    <x v="1"/>
    <s v="Travel_Rarely"/>
    <n v="1009"/>
    <x v="0"/>
    <n v="2"/>
    <n v="2"/>
    <s v="Life Sciences"/>
    <n v="1"/>
    <n v="1355"/>
    <n v="2"/>
    <x v="0"/>
    <n v="31"/>
    <n v="3"/>
    <x v="0"/>
    <x v="0"/>
    <n v="1"/>
    <s v="Divorced"/>
    <n v="6893"/>
    <n v="19461"/>
    <n v="3"/>
    <s v="Y"/>
    <x v="1"/>
    <n v="15"/>
    <n v="3"/>
    <n v="4"/>
    <n v="80"/>
    <n v="1"/>
    <n v="11"/>
    <n v="3"/>
    <n v="3"/>
    <n v="7"/>
    <n v="7"/>
    <n v="1"/>
    <n v="7"/>
    <n v="0"/>
    <n v="1"/>
    <n v="0"/>
    <n v="0"/>
    <n v="1"/>
    <x v="0"/>
    <n v="0.45"/>
    <x v="0"/>
    <n v="0.2"/>
    <x v="1"/>
    <x v="0"/>
    <x v="0"/>
    <m/>
    <m/>
    <m/>
    <m/>
    <m/>
    <m/>
    <m/>
    <m/>
    <m/>
    <m/>
    <m/>
    <m/>
    <m/>
    <m/>
    <m/>
    <m/>
    <m/>
    <m/>
    <m/>
    <m/>
    <m/>
    <m/>
    <m/>
    <m/>
    <m/>
    <m/>
    <m/>
    <m/>
    <m/>
    <m/>
    <m/>
    <m/>
    <m/>
    <m/>
    <m/>
    <m/>
    <m/>
    <m/>
    <m/>
    <m/>
    <m/>
    <m/>
    <m/>
    <m/>
    <m/>
    <m/>
    <m/>
    <m/>
    <m/>
    <m/>
    <m/>
    <m/>
    <m/>
  </r>
  <r>
    <n v="34"/>
    <x v="1"/>
    <s v="Travel_Rarely"/>
    <n v="507"/>
    <x v="0"/>
    <n v="15"/>
    <n v="2"/>
    <s v="Medical"/>
    <n v="1"/>
    <n v="1356"/>
    <n v="3"/>
    <x v="0"/>
    <n v="66"/>
    <n v="3"/>
    <x v="0"/>
    <x v="0"/>
    <n v="1"/>
    <s v="Single"/>
    <n v="6125"/>
    <n v="23553"/>
    <n v="1"/>
    <s v="Y"/>
    <x v="1"/>
    <n v="12"/>
    <n v="3"/>
    <n v="4"/>
    <n v="80"/>
    <n v="0"/>
    <n v="10"/>
    <n v="6"/>
    <n v="4"/>
    <n v="10"/>
    <n v="8"/>
    <n v="9"/>
    <n v="6"/>
    <n v="0"/>
    <n v="1"/>
    <n v="0"/>
    <n v="1"/>
    <n v="0"/>
    <x v="1"/>
    <n v="0.45"/>
    <x v="0"/>
    <n v="0.3"/>
    <x v="1"/>
    <x v="2"/>
    <x v="0"/>
    <m/>
    <m/>
    <m/>
    <m/>
    <m/>
    <m/>
    <m/>
    <m/>
    <m/>
    <m/>
    <m/>
    <m/>
    <m/>
    <m/>
    <m/>
    <m/>
    <m/>
    <m/>
    <m/>
    <m/>
    <m/>
    <m/>
    <m/>
    <m/>
    <m/>
    <m/>
    <m/>
    <m/>
    <m/>
    <m/>
    <m/>
    <m/>
    <m/>
    <m/>
    <m/>
    <m/>
    <m/>
    <m/>
    <m/>
    <m/>
    <m/>
    <m/>
    <m/>
    <m/>
    <m/>
    <m/>
    <m/>
    <m/>
    <m/>
    <m/>
    <m/>
    <m/>
    <m/>
  </r>
  <r>
    <n v="25"/>
    <x v="1"/>
    <s v="Travel_Rarely"/>
    <n v="882"/>
    <x v="1"/>
    <n v="19"/>
    <n v="1"/>
    <s v="Medical"/>
    <n v="1"/>
    <n v="1358"/>
    <n v="4"/>
    <x v="1"/>
    <n v="67"/>
    <n v="3"/>
    <x v="1"/>
    <x v="2"/>
    <n v="4"/>
    <s v="Married"/>
    <n v="3669"/>
    <n v="9075"/>
    <n v="3"/>
    <s v="Y"/>
    <x v="1"/>
    <n v="11"/>
    <n v="3"/>
    <n v="3"/>
    <n v="80"/>
    <n v="3"/>
    <n v="7"/>
    <n v="6"/>
    <n v="2"/>
    <n v="3"/>
    <n v="2"/>
    <n v="1"/>
    <n v="2"/>
    <n v="0"/>
    <n v="0"/>
    <n v="1"/>
    <n v="1"/>
    <n v="0"/>
    <x v="0"/>
    <n v="0.35"/>
    <x v="0"/>
    <n v="0.3"/>
    <x v="1"/>
    <x v="0"/>
    <x v="1"/>
    <m/>
    <m/>
    <m/>
    <m/>
    <m/>
    <m/>
    <m/>
    <m/>
    <m/>
    <m/>
    <m/>
    <m/>
    <m/>
    <m/>
    <m/>
    <m/>
    <m/>
    <m/>
    <m/>
    <m/>
    <m/>
    <m/>
    <m/>
    <m/>
    <m/>
    <m/>
    <m/>
    <m/>
    <m/>
    <m/>
    <m/>
    <m/>
    <m/>
    <m/>
    <m/>
    <m/>
    <m/>
    <m/>
    <m/>
    <m/>
    <m/>
    <m/>
    <m/>
    <m/>
    <m/>
    <m/>
    <m/>
    <m/>
    <m/>
    <m/>
    <m/>
    <m/>
    <m/>
  </r>
  <r>
    <n v="58"/>
    <x v="0"/>
    <s v="Travel_Rarely"/>
    <n v="601"/>
    <x v="1"/>
    <n v="7"/>
    <n v="4"/>
    <s v="Medical"/>
    <n v="1"/>
    <n v="1360"/>
    <n v="3"/>
    <x v="0"/>
    <n v="53"/>
    <n v="2"/>
    <x v="2"/>
    <x v="3"/>
    <n v="1"/>
    <s v="Married"/>
    <n v="10008"/>
    <n v="12023"/>
    <n v="7"/>
    <s v="Y"/>
    <x v="0"/>
    <n v="14"/>
    <n v="3"/>
    <n v="4"/>
    <n v="80"/>
    <n v="0"/>
    <n v="31"/>
    <n v="0"/>
    <n v="2"/>
    <n v="10"/>
    <n v="9"/>
    <n v="5"/>
    <n v="9"/>
    <n v="1"/>
    <n v="1"/>
    <n v="1"/>
    <n v="0"/>
    <n v="0"/>
    <x v="1"/>
    <n v="0.65"/>
    <x v="1"/>
    <n v="1"/>
    <x v="0"/>
    <x v="2"/>
    <x v="2"/>
    <m/>
    <m/>
    <m/>
    <m/>
    <m/>
    <m/>
    <m/>
    <m/>
    <m/>
    <m/>
    <m/>
    <m/>
    <m/>
    <m/>
    <m/>
    <m/>
    <m/>
    <m/>
    <m/>
    <m/>
    <m/>
    <m/>
    <m/>
    <m/>
    <m/>
    <m/>
    <m/>
    <m/>
    <m/>
    <m/>
    <m/>
    <m/>
    <m/>
    <m/>
    <m/>
    <m/>
    <m/>
    <m/>
    <m/>
    <m/>
    <m/>
    <m/>
    <m/>
    <m/>
    <m/>
    <m/>
    <m/>
    <m/>
    <m/>
    <m/>
    <m/>
    <m/>
    <m/>
  </r>
  <r>
    <n v="40"/>
    <x v="1"/>
    <s v="Travel_Rarely"/>
    <n v="329"/>
    <x v="1"/>
    <n v="1"/>
    <n v="4"/>
    <s v="Life Sciences"/>
    <n v="1"/>
    <n v="1361"/>
    <n v="2"/>
    <x v="1"/>
    <n v="88"/>
    <n v="3"/>
    <x v="1"/>
    <x v="2"/>
    <n v="2"/>
    <s v="Married"/>
    <n v="2387"/>
    <n v="6762"/>
    <n v="3"/>
    <s v="Y"/>
    <x v="1"/>
    <n v="22"/>
    <n v="4"/>
    <n v="3"/>
    <n v="80"/>
    <n v="1"/>
    <n v="7"/>
    <n v="3"/>
    <n v="3"/>
    <n v="4"/>
    <n v="2"/>
    <n v="0"/>
    <n v="3"/>
    <n v="0"/>
    <n v="1"/>
    <n v="0"/>
    <n v="1"/>
    <n v="1"/>
    <x v="0"/>
    <n v="0.6"/>
    <x v="0"/>
    <n v="0.2"/>
    <x v="1"/>
    <x v="0"/>
    <x v="1"/>
    <m/>
    <m/>
    <m/>
    <m/>
    <m/>
    <m/>
    <m/>
    <m/>
    <m/>
    <m/>
    <m/>
    <m/>
    <m/>
    <m/>
    <m/>
    <m/>
    <m/>
    <m/>
    <m/>
    <m/>
    <m/>
    <m/>
    <m/>
    <m/>
    <m/>
    <m/>
    <m/>
    <m/>
    <m/>
    <m/>
    <m/>
    <m/>
    <m/>
    <m/>
    <m/>
    <m/>
    <m/>
    <m/>
    <m/>
    <m/>
    <m/>
    <m/>
    <m/>
    <m/>
    <m/>
    <m/>
    <m/>
    <m/>
    <m/>
    <m/>
    <m/>
    <m/>
    <m/>
  </r>
  <r>
    <n v="36"/>
    <x v="1"/>
    <s v="Travel_Frequently"/>
    <n v="607"/>
    <x v="0"/>
    <n v="7"/>
    <n v="3"/>
    <s v="Marketing"/>
    <n v="1"/>
    <n v="1362"/>
    <n v="1"/>
    <x v="0"/>
    <n v="83"/>
    <n v="4"/>
    <x v="0"/>
    <x v="0"/>
    <n v="1"/>
    <s v="Married"/>
    <n v="4639"/>
    <n v="2261"/>
    <n v="2"/>
    <s v="Y"/>
    <x v="1"/>
    <n v="16"/>
    <n v="3"/>
    <n v="4"/>
    <n v="80"/>
    <n v="1"/>
    <n v="17"/>
    <n v="2"/>
    <n v="2"/>
    <n v="15"/>
    <n v="7"/>
    <n v="6"/>
    <n v="13"/>
    <n v="0"/>
    <n v="1"/>
    <n v="1"/>
    <n v="1"/>
    <n v="1"/>
    <x v="1"/>
    <n v="0.85"/>
    <x v="0"/>
    <n v="0.6"/>
    <x v="2"/>
    <x v="2"/>
    <x v="0"/>
    <m/>
    <m/>
    <m/>
    <m/>
    <m/>
    <m/>
    <m/>
    <m/>
    <m/>
    <m/>
    <m/>
    <m/>
    <m/>
    <m/>
    <m/>
    <m/>
    <m/>
    <m/>
    <m/>
    <m/>
    <m/>
    <m/>
    <m/>
    <m/>
    <m/>
    <m/>
    <m/>
    <m/>
    <m/>
    <m/>
    <m/>
    <m/>
    <m/>
    <m/>
    <m/>
    <m/>
    <m/>
    <m/>
    <m/>
    <m/>
    <m/>
    <m/>
    <m/>
    <m/>
    <m/>
    <m/>
    <m/>
    <m/>
    <m/>
    <m/>
    <m/>
    <m/>
    <m/>
  </r>
  <r>
    <n v="48"/>
    <x v="1"/>
    <s v="Travel_Rarely"/>
    <n v="855"/>
    <x v="1"/>
    <n v="4"/>
    <n v="3"/>
    <s v="Life Sciences"/>
    <n v="1"/>
    <n v="1363"/>
    <n v="4"/>
    <x v="1"/>
    <n v="54"/>
    <n v="3"/>
    <x v="2"/>
    <x v="3"/>
    <n v="4"/>
    <s v="Single"/>
    <n v="7898"/>
    <n v="18706"/>
    <n v="1"/>
    <s v="Y"/>
    <x v="1"/>
    <n v="11"/>
    <n v="3"/>
    <n v="3"/>
    <n v="80"/>
    <n v="0"/>
    <n v="11"/>
    <n v="2"/>
    <n v="3"/>
    <n v="10"/>
    <n v="9"/>
    <n v="0"/>
    <n v="8"/>
    <n v="0"/>
    <n v="0"/>
    <n v="0"/>
    <n v="0"/>
    <n v="0"/>
    <x v="0"/>
    <n v="0"/>
    <x v="1"/>
    <n v="0"/>
    <x v="1"/>
    <x v="0"/>
    <x v="0"/>
    <m/>
    <m/>
    <m/>
    <m/>
    <m/>
    <m/>
    <m/>
    <m/>
    <m/>
    <m/>
    <m/>
    <m/>
    <m/>
    <m/>
    <m/>
    <m/>
    <m/>
    <m/>
    <m/>
    <m/>
    <m/>
    <m/>
    <m/>
    <m/>
    <m/>
    <m/>
    <m/>
    <m/>
    <m/>
    <m/>
    <m/>
    <m/>
    <m/>
    <m/>
    <m/>
    <m/>
    <m/>
    <m/>
    <m/>
    <m/>
    <m/>
    <m/>
    <m/>
    <m/>
    <m/>
    <m/>
    <m/>
    <m/>
    <m/>
    <m/>
    <m/>
    <m/>
    <m/>
  </r>
  <r>
    <n v="27"/>
    <x v="1"/>
    <s v="Travel_Rarely"/>
    <n v="1291"/>
    <x v="0"/>
    <n v="11"/>
    <n v="3"/>
    <s v="Medical"/>
    <n v="1"/>
    <n v="1364"/>
    <n v="3"/>
    <x v="0"/>
    <n v="98"/>
    <n v="4"/>
    <x v="1"/>
    <x v="6"/>
    <n v="4"/>
    <s v="Married"/>
    <n v="2534"/>
    <n v="6527"/>
    <n v="8"/>
    <s v="Y"/>
    <x v="1"/>
    <n v="14"/>
    <n v="3"/>
    <n v="2"/>
    <n v="80"/>
    <n v="1"/>
    <n v="5"/>
    <n v="4"/>
    <n v="3"/>
    <n v="1"/>
    <n v="0"/>
    <n v="0"/>
    <n v="0"/>
    <n v="0"/>
    <n v="0"/>
    <n v="0"/>
    <n v="1"/>
    <n v="0"/>
    <x v="0"/>
    <n v="0.15"/>
    <x v="2"/>
    <n v="0"/>
    <x v="1"/>
    <x v="0"/>
    <x v="1"/>
    <m/>
    <m/>
    <m/>
    <m/>
    <m/>
    <m/>
    <m/>
    <m/>
    <m/>
    <m/>
    <m/>
    <m/>
    <m/>
    <m/>
    <m/>
    <m/>
    <m/>
    <m/>
    <m/>
    <m/>
    <m/>
    <m/>
    <m/>
    <m/>
    <m/>
    <m/>
    <m/>
    <m/>
    <m/>
    <m/>
    <m/>
    <m/>
    <m/>
    <m/>
    <m/>
    <m/>
    <m/>
    <m/>
    <m/>
    <m/>
    <m/>
    <m/>
    <m/>
    <m/>
    <m/>
    <m/>
    <m/>
    <m/>
    <m/>
    <m/>
    <m/>
    <m/>
    <m/>
  </r>
  <r>
    <n v="51"/>
    <x v="1"/>
    <s v="Travel_Rarely"/>
    <n v="1405"/>
    <x v="1"/>
    <n v="11"/>
    <n v="2"/>
    <s v="Technical Degree"/>
    <n v="1"/>
    <n v="1367"/>
    <n v="4"/>
    <x v="0"/>
    <n v="82"/>
    <n v="2"/>
    <x v="3"/>
    <x v="3"/>
    <n v="2"/>
    <s v="Single"/>
    <n v="13142"/>
    <n v="24439"/>
    <n v="3"/>
    <s v="Y"/>
    <x v="1"/>
    <n v="16"/>
    <n v="3"/>
    <n v="2"/>
    <n v="80"/>
    <n v="0"/>
    <n v="29"/>
    <n v="1"/>
    <n v="2"/>
    <n v="5"/>
    <n v="2"/>
    <n v="0"/>
    <n v="3"/>
    <n v="0"/>
    <n v="1"/>
    <n v="1"/>
    <n v="0"/>
    <n v="0"/>
    <x v="0"/>
    <n v="0.45"/>
    <x v="1"/>
    <n v="0.5"/>
    <x v="2"/>
    <x v="0"/>
    <x v="2"/>
    <m/>
    <m/>
    <m/>
    <m/>
    <m/>
    <m/>
    <m/>
    <m/>
    <m/>
    <m/>
    <m/>
    <m/>
    <m/>
    <m/>
    <m/>
    <m/>
    <m/>
    <m/>
    <m/>
    <m/>
    <m/>
    <m/>
    <m/>
    <m/>
    <m/>
    <m/>
    <m/>
    <m/>
    <m/>
    <m/>
    <m/>
    <m/>
    <m/>
    <m/>
    <m/>
    <m/>
    <m/>
    <m/>
    <m/>
    <m/>
    <m/>
    <m/>
    <m/>
    <m/>
    <m/>
    <m/>
    <m/>
    <m/>
    <m/>
    <m/>
    <m/>
    <m/>
    <m/>
  </r>
  <r>
    <n v="18"/>
    <x v="1"/>
    <s v="Non-Travel"/>
    <n v="1124"/>
    <x v="1"/>
    <n v="1"/>
    <n v="3"/>
    <s v="Life Sciences"/>
    <n v="1"/>
    <n v="1368"/>
    <n v="4"/>
    <x v="0"/>
    <n v="97"/>
    <n v="3"/>
    <x v="1"/>
    <x v="2"/>
    <n v="4"/>
    <s v="Single"/>
    <n v="1611"/>
    <n v="19305"/>
    <n v="1"/>
    <s v="Y"/>
    <x v="1"/>
    <n v="15"/>
    <n v="3"/>
    <n v="3"/>
    <n v="80"/>
    <n v="0"/>
    <n v="0"/>
    <n v="5"/>
    <n v="4"/>
    <n v="0"/>
    <n v="0"/>
    <n v="0"/>
    <n v="0"/>
    <n v="0"/>
    <n v="0"/>
    <n v="0"/>
    <n v="1"/>
    <n v="0"/>
    <x v="0"/>
    <n v="0.15"/>
    <x v="2"/>
    <n v="0"/>
    <x v="1"/>
    <x v="0"/>
    <x v="1"/>
    <m/>
    <m/>
    <m/>
    <m/>
    <m/>
    <m/>
    <m/>
    <m/>
    <m/>
    <m/>
    <m/>
    <m/>
    <m/>
    <m/>
    <m/>
    <m/>
    <m/>
    <m/>
    <m/>
    <m/>
    <m/>
    <m/>
    <m/>
    <m/>
    <m/>
    <m/>
    <m/>
    <m/>
    <m/>
    <m/>
    <m/>
    <m/>
    <m/>
    <m/>
    <m/>
    <m/>
    <m/>
    <m/>
    <m/>
    <m/>
    <m/>
    <m/>
    <m/>
    <m/>
    <m/>
    <m/>
    <m/>
    <m/>
    <m/>
    <m/>
    <m/>
    <m/>
    <m/>
  </r>
  <r>
    <n v="35"/>
    <x v="1"/>
    <s v="Travel_Rarely"/>
    <n v="817"/>
    <x v="1"/>
    <n v="1"/>
    <n v="3"/>
    <s v="Medical"/>
    <n v="1"/>
    <n v="1369"/>
    <n v="4"/>
    <x v="0"/>
    <n v="60"/>
    <n v="2"/>
    <x v="0"/>
    <x v="2"/>
    <n v="4"/>
    <s v="Married"/>
    <n v="5363"/>
    <n v="10846"/>
    <n v="0"/>
    <s v="Y"/>
    <x v="1"/>
    <n v="12"/>
    <n v="3"/>
    <n v="2"/>
    <n v="80"/>
    <n v="1"/>
    <n v="10"/>
    <n v="0"/>
    <n v="3"/>
    <n v="9"/>
    <n v="7"/>
    <n v="0"/>
    <n v="0"/>
    <n v="0"/>
    <n v="0"/>
    <n v="0"/>
    <n v="1"/>
    <n v="0"/>
    <x v="0"/>
    <n v="0.15"/>
    <x v="2"/>
    <n v="0"/>
    <x v="1"/>
    <x v="0"/>
    <x v="0"/>
    <m/>
    <m/>
    <m/>
    <m/>
    <m/>
    <m/>
    <m/>
    <m/>
    <m/>
    <m/>
    <m/>
    <m/>
    <m/>
    <m/>
    <m/>
    <m/>
    <m/>
    <m/>
    <m/>
    <m/>
    <m/>
    <m/>
    <m/>
    <m/>
    <m/>
    <m/>
    <m/>
    <m/>
    <m/>
    <m/>
    <m/>
    <m/>
    <m/>
    <m/>
    <m/>
    <m/>
    <m/>
    <m/>
    <m/>
    <m/>
    <m/>
    <m/>
    <m/>
    <m/>
    <m/>
    <m/>
    <m/>
    <m/>
    <m/>
    <m/>
    <m/>
    <m/>
    <m/>
  </r>
  <r>
    <n v="27"/>
    <x v="1"/>
    <s v="Travel_Frequently"/>
    <n v="793"/>
    <x v="0"/>
    <n v="2"/>
    <n v="1"/>
    <s v="Life Sciences"/>
    <n v="1"/>
    <n v="1371"/>
    <n v="4"/>
    <x v="1"/>
    <n v="43"/>
    <n v="1"/>
    <x v="0"/>
    <x v="0"/>
    <n v="4"/>
    <s v="Single"/>
    <n v="5071"/>
    <n v="20392"/>
    <n v="3"/>
    <s v="Y"/>
    <x v="1"/>
    <n v="20"/>
    <n v="4"/>
    <n v="2"/>
    <n v="80"/>
    <n v="0"/>
    <n v="8"/>
    <n v="3"/>
    <n v="3"/>
    <n v="6"/>
    <n v="2"/>
    <n v="0"/>
    <n v="0"/>
    <n v="0"/>
    <n v="0"/>
    <n v="0"/>
    <n v="1"/>
    <n v="0"/>
    <x v="0"/>
    <n v="0.15"/>
    <x v="2"/>
    <n v="0"/>
    <x v="1"/>
    <x v="0"/>
    <x v="0"/>
    <m/>
    <m/>
    <m/>
    <m/>
    <m/>
    <m/>
    <m/>
    <m/>
    <m/>
    <m/>
    <m/>
    <m/>
    <m/>
    <m/>
    <m/>
    <m/>
    <m/>
    <m/>
    <m/>
    <m/>
    <m/>
    <m/>
    <m/>
    <m/>
    <m/>
    <m/>
    <m/>
    <m/>
    <m/>
    <m/>
    <m/>
    <m/>
    <m/>
    <m/>
    <m/>
    <m/>
    <m/>
    <m/>
    <m/>
    <m/>
    <m/>
    <m/>
    <m/>
    <m/>
    <m/>
    <m/>
    <m/>
    <m/>
    <m/>
    <m/>
    <m/>
    <m/>
    <m/>
  </r>
  <r>
    <n v="55"/>
    <x v="0"/>
    <s v="Travel_Rarely"/>
    <n v="267"/>
    <x v="0"/>
    <n v="13"/>
    <n v="4"/>
    <s v="Marketing"/>
    <n v="1"/>
    <n v="1372"/>
    <n v="1"/>
    <x v="1"/>
    <n v="85"/>
    <n v="4"/>
    <x v="3"/>
    <x v="0"/>
    <n v="3"/>
    <s v="Single"/>
    <n v="13695"/>
    <n v="9277"/>
    <n v="6"/>
    <s v="Y"/>
    <x v="0"/>
    <n v="17"/>
    <n v="3"/>
    <n v="3"/>
    <n v="80"/>
    <n v="0"/>
    <n v="24"/>
    <n v="2"/>
    <n v="2"/>
    <n v="19"/>
    <n v="7"/>
    <n v="3"/>
    <n v="8"/>
    <n v="1"/>
    <n v="0"/>
    <n v="1"/>
    <n v="0"/>
    <n v="1"/>
    <x v="0"/>
    <n v="0.55000000000000004"/>
    <x v="1"/>
    <n v="0.7"/>
    <x v="0"/>
    <x v="1"/>
    <x v="2"/>
    <m/>
    <m/>
    <m/>
    <m/>
    <m/>
    <m/>
    <m/>
    <m/>
    <m/>
    <m/>
    <m/>
    <m/>
    <m/>
    <m/>
    <m/>
    <m/>
    <m/>
    <m/>
    <m/>
    <m/>
    <m/>
    <m/>
    <m/>
    <m/>
    <m/>
    <m/>
    <m/>
    <m/>
    <m/>
    <m/>
    <m/>
    <m/>
    <m/>
    <m/>
    <m/>
    <m/>
    <m/>
    <m/>
    <m/>
    <m/>
    <m/>
    <m/>
    <m/>
    <m/>
    <m/>
    <m/>
    <m/>
    <m/>
    <m/>
    <m/>
    <m/>
    <m/>
    <m/>
  </r>
  <r>
    <n v="56"/>
    <x v="1"/>
    <s v="Travel_Rarely"/>
    <n v="1369"/>
    <x v="1"/>
    <n v="23"/>
    <n v="3"/>
    <s v="Life Sciences"/>
    <n v="1"/>
    <n v="1373"/>
    <n v="4"/>
    <x v="1"/>
    <n v="68"/>
    <n v="3"/>
    <x v="3"/>
    <x v="3"/>
    <n v="2"/>
    <s v="Married"/>
    <n v="13402"/>
    <n v="18235"/>
    <n v="4"/>
    <s v="Y"/>
    <x v="0"/>
    <n v="12"/>
    <n v="3"/>
    <n v="1"/>
    <n v="80"/>
    <n v="1"/>
    <n v="33"/>
    <n v="0"/>
    <n v="3"/>
    <n v="19"/>
    <n v="16"/>
    <n v="15"/>
    <n v="9"/>
    <n v="1"/>
    <n v="1"/>
    <n v="0"/>
    <n v="0"/>
    <n v="0"/>
    <x v="1"/>
    <n v="0.45"/>
    <x v="1"/>
    <n v="0.7"/>
    <x v="0"/>
    <x v="2"/>
    <x v="2"/>
    <m/>
    <m/>
    <m/>
    <m/>
    <m/>
    <m/>
    <m/>
    <m/>
    <m/>
    <m/>
    <m/>
    <m/>
    <m/>
    <m/>
    <m/>
    <m/>
    <m/>
    <m/>
    <m/>
    <m/>
    <m/>
    <m/>
    <m/>
    <m/>
    <m/>
    <m/>
    <m/>
    <m/>
    <m/>
    <m/>
    <m/>
    <m/>
    <m/>
    <m/>
    <m/>
    <m/>
    <m/>
    <m/>
    <m/>
    <m/>
    <m/>
    <m/>
    <m/>
    <m/>
    <m/>
    <m/>
    <m/>
    <m/>
    <m/>
    <m/>
    <m/>
    <m/>
    <m/>
  </r>
  <r>
    <n v="34"/>
    <x v="1"/>
    <s v="Non-Travel"/>
    <n v="999"/>
    <x v="1"/>
    <n v="26"/>
    <n v="1"/>
    <s v="Technical Degree"/>
    <n v="1"/>
    <n v="1374"/>
    <n v="1"/>
    <x v="0"/>
    <n v="92"/>
    <n v="2"/>
    <x v="1"/>
    <x v="1"/>
    <n v="3"/>
    <s v="Divorced"/>
    <n v="2029"/>
    <n v="15891"/>
    <n v="1"/>
    <s v="Y"/>
    <x v="1"/>
    <n v="20"/>
    <n v="4"/>
    <n v="3"/>
    <n v="80"/>
    <n v="3"/>
    <n v="5"/>
    <n v="2"/>
    <n v="3"/>
    <n v="5"/>
    <n v="4"/>
    <n v="0"/>
    <n v="0"/>
    <n v="0"/>
    <n v="0"/>
    <n v="0"/>
    <n v="1"/>
    <n v="1"/>
    <x v="0"/>
    <n v="0.35"/>
    <x v="0"/>
    <n v="0"/>
    <x v="1"/>
    <x v="0"/>
    <x v="1"/>
    <m/>
    <m/>
    <m/>
    <m/>
    <m/>
    <m/>
    <m/>
    <m/>
    <m/>
    <m/>
    <m/>
    <m/>
    <m/>
    <m/>
    <m/>
    <m/>
    <m/>
    <m/>
    <m/>
    <m/>
    <m/>
    <m/>
    <m/>
    <m/>
    <m/>
    <m/>
    <m/>
    <m/>
    <m/>
    <m/>
    <m/>
    <m/>
    <m/>
    <m/>
    <m/>
    <m/>
    <m/>
    <m/>
    <m/>
    <m/>
    <m/>
    <m/>
    <m/>
    <m/>
    <m/>
    <m/>
    <m/>
    <m/>
    <m/>
    <m/>
    <m/>
    <m/>
    <m/>
  </r>
  <r>
    <n v="40"/>
    <x v="1"/>
    <s v="Travel_Rarely"/>
    <n v="1202"/>
    <x v="1"/>
    <n v="2"/>
    <n v="1"/>
    <s v="Medical"/>
    <n v="1"/>
    <n v="1375"/>
    <n v="2"/>
    <x v="0"/>
    <n v="89"/>
    <n v="4"/>
    <x v="0"/>
    <x v="4"/>
    <n v="3"/>
    <s v="Divorced"/>
    <n v="6377"/>
    <n v="13888"/>
    <n v="5"/>
    <s v="Y"/>
    <x v="1"/>
    <n v="20"/>
    <n v="4"/>
    <n v="2"/>
    <n v="80"/>
    <n v="3"/>
    <n v="15"/>
    <n v="0"/>
    <n v="3"/>
    <n v="12"/>
    <n v="11"/>
    <n v="11"/>
    <n v="8"/>
    <n v="0"/>
    <n v="0"/>
    <n v="0"/>
    <n v="1"/>
    <n v="1"/>
    <x v="1"/>
    <n v="0.4"/>
    <x v="0"/>
    <n v="0.1"/>
    <x v="1"/>
    <x v="2"/>
    <x v="0"/>
    <m/>
    <m/>
    <m/>
    <m/>
    <m/>
    <m/>
    <m/>
    <m/>
    <m/>
    <m/>
    <m/>
    <m/>
    <m/>
    <m/>
    <m/>
    <m/>
    <m/>
    <m/>
    <m/>
    <m/>
    <m/>
    <m/>
    <m/>
    <m/>
    <m/>
    <m/>
    <m/>
    <m/>
    <m/>
    <m/>
    <m/>
    <m/>
    <m/>
    <m/>
    <m/>
    <m/>
    <m/>
    <m/>
    <m/>
    <m/>
    <m/>
    <m/>
    <m/>
    <m/>
    <m/>
    <m/>
    <m/>
    <m/>
    <m/>
    <m/>
    <m/>
    <m/>
    <m/>
  </r>
  <r>
    <n v="34"/>
    <x v="1"/>
    <s v="Travel_Rarely"/>
    <n v="285"/>
    <x v="1"/>
    <n v="29"/>
    <n v="3"/>
    <s v="Medical"/>
    <n v="1"/>
    <n v="1377"/>
    <n v="2"/>
    <x v="1"/>
    <n v="86"/>
    <n v="3"/>
    <x v="0"/>
    <x v="2"/>
    <n v="3"/>
    <s v="Married"/>
    <n v="5429"/>
    <n v="17491"/>
    <n v="4"/>
    <s v="Y"/>
    <x v="1"/>
    <n v="13"/>
    <n v="3"/>
    <n v="1"/>
    <n v="80"/>
    <n v="2"/>
    <n v="10"/>
    <n v="1"/>
    <n v="3"/>
    <n v="8"/>
    <n v="7"/>
    <n v="7"/>
    <n v="7"/>
    <n v="0"/>
    <n v="0"/>
    <n v="0"/>
    <n v="1"/>
    <n v="1"/>
    <x v="1"/>
    <n v="0.4"/>
    <x v="0"/>
    <n v="0.1"/>
    <x v="1"/>
    <x v="2"/>
    <x v="0"/>
    <m/>
    <m/>
    <m/>
    <m/>
    <m/>
    <m/>
    <m/>
    <m/>
    <m/>
    <m/>
    <m/>
    <m/>
    <m/>
    <m/>
    <m/>
    <m/>
    <m/>
    <m/>
    <m/>
    <m/>
    <m/>
    <m/>
    <m/>
    <m/>
    <m/>
    <m/>
    <m/>
    <m/>
    <m/>
    <m/>
    <m/>
    <m/>
    <m/>
    <m/>
    <m/>
    <m/>
    <m/>
    <m/>
    <m/>
    <m/>
    <m/>
    <m/>
    <m/>
    <m/>
    <m/>
    <m/>
    <m/>
    <m/>
    <m/>
    <m/>
    <m/>
    <m/>
    <m/>
  </r>
  <r>
    <n v="31"/>
    <x v="0"/>
    <s v="Travel_Frequently"/>
    <n v="703"/>
    <x v="0"/>
    <n v="2"/>
    <n v="3"/>
    <s v="Life Sciences"/>
    <n v="1"/>
    <n v="1379"/>
    <n v="3"/>
    <x v="0"/>
    <n v="90"/>
    <n v="2"/>
    <x v="1"/>
    <x v="6"/>
    <n v="4"/>
    <s v="Single"/>
    <n v="2785"/>
    <n v="11882"/>
    <n v="7"/>
    <s v="Y"/>
    <x v="1"/>
    <n v="14"/>
    <n v="3"/>
    <n v="3"/>
    <n v="80"/>
    <n v="0"/>
    <n v="3"/>
    <n v="3"/>
    <n v="4"/>
    <n v="1"/>
    <n v="0"/>
    <n v="0"/>
    <n v="0"/>
    <n v="0"/>
    <n v="0"/>
    <n v="0"/>
    <n v="1"/>
    <n v="0"/>
    <x v="0"/>
    <n v="0.15"/>
    <x v="2"/>
    <n v="0"/>
    <x v="1"/>
    <x v="0"/>
    <x v="1"/>
    <m/>
    <m/>
    <m/>
    <m/>
    <m/>
    <m/>
    <m/>
    <m/>
    <m/>
    <m/>
    <m/>
    <m/>
    <m/>
    <m/>
    <m/>
    <m/>
    <m/>
    <m/>
    <m/>
    <m/>
    <m/>
    <m/>
    <m/>
    <m/>
    <m/>
    <m/>
    <m/>
    <m/>
    <m/>
    <m/>
    <m/>
    <m/>
    <m/>
    <m/>
    <m/>
    <m/>
    <m/>
    <m/>
    <m/>
    <m/>
    <m/>
    <m/>
    <m/>
    <m/>
    <m/>
    <m/>
    <m/>
    <m/>
    <m/>
    <m/>
    <m/>
    <m/>
    <m/>
  </r>
  <r>
    <n v="35"/>
    <x v="0"/>
    <s v="Travel_Frequently"/>
    <n v="662"/>
    <x v="0"/>
    <n v="18"/>
    <n v="4"/>
    <s v="Marketing"/>
    <n v="1"/>
    <n v="1380"/>
    <n v="4"/>
    <x v="0"/>
    <n v="67"/>
    <n v="3"/>
    <x v="0"/>
    <x v="0"/>
    <n v="3"/>
    <s v="Married"/>
    <n v="4614"/>
    <n v="23288"/>
    <n v="0"/>
    <s v="Y"/>
    <x v="0"/>
    <n v="18"/>
    <n v="3"/>
    <n v="3"/>
    <n v="80"/>
    <n v="1"/>
    <n v="5"/>
    <n v="0"/>
    <n v="2"/>
    <n v="4"/>
    <n v="2"/>
    <n v="3"/>
    <n v="2"/>
    <n v="1"/>
    <n v="0"/>
    <n v="1"/>
    <n v="1"/>
    <n v="0"/>
    <x v="0"/>
    <n v="0.5"/>
    <x v="0"/>
    <n v="0.7"/>
    <x v="0"/>
    <x v="1"/>
    <x v="0"/>
    <m/>
    <m/>
    <m/>
    <m/>
    <m/>
    <m/>
    <m/>
    <m/>
    <m/>
    <m/>
    <m/>
    <m/>
    <m/>
    <m/>
    <m/>
    <m/>
    <m/>
    <m/>
    <m/>
    <m/>
    <m/>
    <m/>
    <m/>
    <m/>
    <m/>
    <m/>
    <m/>
    <m/>
    <m/>
    <m/>
    <m/>
    <m/>
    <m/>
    <m/>
    <m/>
    <m/>
    <m/>
    <m/>
    <m/>
    <m/>
    <m/>
    <m/>
    <m/>
    <m/>
    <m/>
    <m/>
    <m/>
    <m/>
    <m/>
    <m/>
    <m/>
    <m/>
    <m/>
  </r>
  <r>
    <n v="38"/>
    <x v="1"/>
    <s v="Travel_Frequently"/>
    <n v="693"/>
    <x v="1"/>
    <n v="7"/>
    <n v="3"/>
    <s v="Life Sciences"/>
    <n v="1"/>
    <n v="1382"/>
    <n v="4"/>
    <x v="1"/>
    <n v="57"/>
    <n v="4"/>
    <x v="1"/>
    <x v="1"/>
    <n v="3"/>
    <s v="Divorced"/>
    <n v="2610"/>
    <n v="15748"/>
    <n v="1"/>
    <s v="Y"/>
    <x v="1"/>
    <n v="11"/>
    <n v="3"/>
    <n v="4"/>
    <n v="80"/>
    <n v="3"/>
    <n v="4"/>
    <n v="2"/>
    <n v="3"/>
    <n v="4"/>
    <n v="2"/>
    <n v="0"/>
    <n v="3"/>
    <n v="0"/>
    <n v="0"/>
    <n v="0"/>
    <n v="1"/>
    <n v="0"/>
    <x v="0"/>
    <n v="0.15"/>
    <x v="2"/>
    <n v="0"/>
    <x v="1"/>
    <x v="0"/>
    <x v="1"/>
    <m/>
    <m/>
    <m/>
    <m/>
    <m/>
    <m/>
    <m/>
    <m/>
    <m/>
    <m/>
    <m/>
    <m/>
    <m/>
    <m/>
    <m/>
    <m/>
    <m/>
    <m/>
    <m/>
    <m/>
    <m/>
    <m/>
    <m/>
    <m/>
    <m/>
    <m/>
    <m/>
    <m/>
    <m/>
    <m/>
    <m/>
    <m/>
    <m/>
    <m/>
    <m/>
    <m/>
    <m/>
    <m/>
    <m/>
    <m/>
    <m/>
    <m/>
    <m/>
    <m/>
    <m/>
    <m/>
    <m/>
    <m/>
    <m/>
    <m/>
    <m/>
    <m/>
    <m/>
  </r>
  <r>
    <n v="34"/>
    <x v="1"/>
    <s v="Travel_Rarely"/>
    <n v="404"/>
    <x v="1"/>
    <n v="2"/>
    <n v="4"/>
    <s v="Technical Degree"/>
    <n v="1"/>
    <n v="1383"/>
    <n v="3"/>
    <x v="0"/>
    <n v="98"/>
    <n v="3"/>
    <x v="0"/>
    <x v="4"/>
    <n v="4"/>
    <s v="Single"/>
    <n v="6687"/>
    <n v="6163"/>
    <n v="1"/>
    <s v="Y"/>
    <x v="1"/>
    <n v="11"/>
    <n v="3"/>
    <n v="4"/>
    <n v="80"/>
    <n v="0"/>
    <n v="14"/>
    <n v="2"/>
    <n v="4"/>
    <n v="14"/>
    <n v="11"/>
    <n v="4"/>
    <n v="11"/>
    <n v="0"/>
    <n v="0"/>
    <n v="0"/>
    <n v="0"/>
    <n v="0"/>
    <x v="0"/>
    <n v="0"/>
    <x v="2"/>
    <n v="0"/>
    <x v="1"/>
    <x v="1"/>
    <x v="0"/>
    <m/>
    <m/>
    <m/>
    <m/>
    <m/>
    <m/>
    <m/>
    <m/>
    <m/>
    <m/>
    <m/>
    <m/>
    <m/>
    <m/>
    <m/>
    <m/>
    <m/>
    <m/>
    <m/>
    <m/>
    <m/>
    <m/>
    <m/>
    <m/>
    <m/>
    <m/>
    <m/>
    <m/>
    <m/>
    <m/>
    <m/>
    <m/>
    <m/>
    <m/>
    <m/>
    <m/>
    <m/>
    <m/>
    <m/>
    <m/>
    <m/>
    <m/>
    <m/>
    <m/>
    <m/>
    <m/>
    <m/>
    <m/>
    <m/>
    <m/>
    <m/>
    <m/>
    <m/>
  </r>
  <r>
    <n v="28"/>
    <x v="1"/>
    <s v="Travel_Rarely"/>
    <n v="736"/>
    <x v="0"/>
    <n v="26"/>
    <n v="3"/>
    <s v="Life Sciences"/>
    <n v="1"/>
    <n v="1387"/>
    <n v="3"/>
    <x v="1"/>
    <n v="48"/>
    <n v="2"/>
    <x v="0"/>
    <x v="0"/>
    <n v="1"/>
    <s v="Married"/>
    <n v="4724"/>
    <n v="24232"/>
    <n v="1"/>
    <s v="Y"/>
    <x v="1"/>
    <n v="11"/>
    <n v="3"/>
    <n v="3"/>
    <n v="80"/>
    <n v="1"/>
    <n v="5"/>
    <n v="0"/>
    <n v="3"/>
    <n v="5"/>
    <n v="3"/>
    <n v="0"/>
    <n v="4"/>
    <n v="0"/>
    <n v="1"/>
    <n v="0"/>
    <n v="1"/>
    <n v="0"/>
    <x v="0"/>
    <n v="0.4"/>
    <x v="0"/>
    <n v="0.2"/>
    <x v="1"/>
    <x v="0"/>
    <x v="0"/>
    <m/>
    <m/>
    <m/>
    <m/>
    <m/>
    <m/>
    <m/>
    <m/>
    <m/>
    <m/>
    <m/>
    <m/>
    <m/>
    <m/>
    <m/>
    <m/>
    <m/>
    <m/>
    <m/>
    <m/>
    <m/>
    <m/>
    <m/>
    <m/>
    <m/>
    <m/>
    <m/>
    <m/>
    <m/>
    <m/>
    <m/>
    <m/>
    <m/>
    <m/>
    <m/>
    <m/>
    <m/>
    <m/>
    <m/>
    <m/>
    <m/>
    <m/>
    <m/>
    <m/>
    <m/>
    <m/>
    <m/>
    <m/>
    <m/>
    <m/>
    <m/>
    <m/>
    <m/>
  </r>
  <r>
    <n v="31"/>
    <x v="0"/>
    <s v="Travel_Rarely"/>
    <n v="330"/>
    <x v="1"/>
    <n v="22"/>
    <n v="4"/>
    <s v="Medical"/>
    <n v="1"/>
    <n v="1389"/>
    <n v="4"/>
    <x v="1"/>
    <n v="98"/>
    <n v="3"/>
    <x v="0"/>
    <x v="3"/>
    <n v="3"/>
    <s v="Married"/>
    <n v="6179"/>
    <n v="21057"/>
    <n v="1"/>
    <s v="Y"/>
    <x v="0"/>
    <n v="15"/>
    <n v="3"/>
    <n v="4"/>
    <n v="80"/>
    <n v="2"/>
    <n v="10"/>
    <n v="3"/>
    <n v="2"/>
    <n v="10"/>
    <n v="2"/>
    <n v="6"/>
    <n v="7"/>
    <n v="1"/>
    <n v="0"/>
    <n v="1"/>
    <n v="1"/>
    <n v="0"/>
    <x v="1"/>
    <n v="0.55000000000000004"/>
    <x v="0"/>
    <n v="0.8"/>
    <x v="0"/>
    <x v="2"/>
    <x v="0"/>
    <m/>
    <m/>
    <m/>
    <m/>
    <m/>
    <m/>
    <m/>
    <m/>
    <m/>
    <m/>
    <m/>
    <m/>
    <m/>
    <m/>
    <m/>
    <m/>
    <m/>
    <m/>
    <m/>
    <m/>
    <m/>
    <m/>
    <m/>
    <m/>
    <m/>
    <m/>
    <m/>
    <m/>
    <m/>
    <m/>
    <m/>
    <m/>
    <m/>
    <m/>
    <m/>
    <m/>
    <m/>
    <m/>
    <m/>
    <m/>
    <m/>
    <m/>
    <m/>
    <m/>
    <m/>
    <m/>
    <m/>
    <m/>
    <m/>
    <m/>
    <m/>
    <m/>
    <m/>
  </r>
  <r>
    <n v="39"/>
    <x v="1"/>
    <s v="Travel_Rarely"/>
    <n v="1498"/>
    <x v="0"/>
    <n v="21"/>
    <n v="4"/>
    <s v="Life Sciences"/>
    <n v="1"/>
    <n v="1390"/>
    <n v="1"/>
    <x v="1"/>
    <n v="44"/>
    <n v="2"/>
    <x v="0"/>
    <x v="0"/>
    <n v="4"/>
    <s v="Married"/>
    <n v="6120"/>
    <n v="3567"/>
    <n v="3"/>
    <s v="Y"/>
    <x v="0"/>
    <n v="12"/>
    <n v="3"/>
    <n v="4"/>
    <n v="80"/>
    <n v="2"/>
    <n v="8"/>
    <n v="2"/>
    <n v="4"/>
    <n v="5"/>
    <n v="4"/>
    <n v="1"/>
    <n v="4"/>
    <n v="1"/>
    <n v="0"/>
    <n v="0"/>
    <n v="1"/>
    <n v="1"/>
    <x v="0"/>
    <n v="0.5"/>
    <x v="0"/>
    <n v="0.4"/>
    <x v="2"/>
    <x v="0"/>
    <x v="0"/>
    <m/>
    <m/>
    <m/>
    <m/>
    <m/>
    <m/>
    <m/>
    <m/>
    <m/>
    <m/>
    <m/>
    <m/>
    <m/>
    <m/>
    <m/>
    <m/>
    <m/>
    <m/>
    <m/>
    <m/>
    <m/>
    <m/>
    <m/>
    <m/>
    <m/>
    <m/>
    <m/>
    <m/>
    <m/>
    <m/>
    <m/>
    <m/>
    <m/>
    <m/>
    <m/>
    <m/>
    <m/>
    <m/>
    <m/>
    <m/>
    <m/>
    <m/>
    <m/>
    <m/>
    <m/>
    <m/>
    <m/>
    <m/>
    <m/>
    <m/>
    <m/>
    <m/>
    <m/>
  </r>
  <r>
    <n v="51"/>
    <x v="1"/>
    <s v="Travel_Frequently"/>
    <n v="541"/>
    <x v="0"/>
    <n v="2"/>
    <n v="3"/>
    <s v="Marketing"/>
    <n v="1"/>
    <n v="1391"/>
    <n v="2"/>
    <x v="1"/>
    <n v="52"/>
    <n v="3"/>
    <x v="2"/>
    <x v="0"/>
    <n v="2"/>
    <s v="Married"/>
    <n v="10596"/>
    <n v="15395"/>
    <n v="2"/>
    <s v="Y"/>
    <x v="1"/>
    <n v="11"/>
    <n v="3"/>
    <n v="2"/>
    <n v="80"/>
    <n v="0"/>
    <n v="14"/>
    <n v="5"/>
    <n v="3"/>
    <n v="4"/>
    <n v="2"/>
    <n v="3"/>
    <n v="2"/>
    <n v="0"/>
    <n v="1"/>
    <n v="0"/>
    <n v="0"/>
    <n v="1"/>
    <x v="0"/>
    <n v="0.45"/>
    <x v="1"/>
    <n v="0.2"/>
    <x v="1"/>
    <x v="1"/>
    <x v="2"/>
    <m/>
    <m/>
    <m/>
    <m/>
    <m/>
    <m/>
    <m/>
    <m/>
    <m/>
    <m/>
    <m/>
    <m/>
    <m/>
    <m/>
    <m/>
    <m/>
    <m/>
    <m/>
    <m/>
    <m/>
    <m/>
    <m/>
    <m/>
    <m/>
    <m/>
    <m/>
    <m/>
    <m/>
    <m/>
    <m/>
    <m/>
    <m/>
    <m/>
    <m/>
    <m/>
    <m/>
    <m/>
    <m/>
    <m/>
    <m/>
    <m/>
    <m/>
    <m/>
    <m/>
    <m/>
    <m/>
    <m/>
    <m/>
    <m/>
    <m/>
    <m/>
    <m/>
    <m/>
  </r>
  <r>
    <n v="41"/>
    <x v="1"/>
    <s v="Travel_Frequently"/>
    <n v="1200"/>
    <x v="1"/>
    <n v="22"/>
    <n v="3"/>
    <s v="Life Sciences"/>
    <n v="1"/>
    <n v="1392"/>
    <n v="4"/>
    <x v="0"/>
    <n v="75"/>
    <n v="3"/>
    <x v="0"/>
    <x v="1"/>
    <n v="4"/>
    <s v="Divorced"/>
    <n v="5467"/>
    <n v="13953"/>
    <n v="3"/>
    <s v="Y"/>
    <x v="0"/>
    <n v="14"/>
    <n v="3"/>
    <n v="1"/>
    <n v="80"/>
    <n v="2"/>
    <n v="12"/>
    <n v="4"/>
    <n v="2"/>
    <n v="6"/>
    <n v="2"/>
    <n v="3"/>
    <n v="3"/>
    <n v="1"/>
    <n v="0"/>
    <n v="1"/>
    <n v="1"/>
    <n v="0"/>
    <x v="0"/>
    <n v="0.5"/>
    <x v="0"/>
    <n v="0.7"/>
    <x v="0"/>
    <x v="1"/>
    <x v="0"/>
    <m/>
    <m/>
    <m/>
    <m/>
    <m/>
    <m/>
    <m/>
    <m/>
    <m/>
    <m/>
    <m/>
    <m/>
    <m/>
    <m/>
    <m/>
    <m/>
    <m/>
    <m/>
    <m/>
    <m/>
    <m/>
    <m/>
    <m/>
    <m/>
    <m/>
    <m/>
    <m/>
    <m/>
    <m/>
    <m/>
    <m/>
    <m/>
    <m/>
    <m/>
    <m/>
    <m/>
    <m/>
    <m/>
    <m/>
    <m/>
    <m/>
    <m/>
    <m/>
    <m/>
    <m/>
    <m/>
    <m/>
    <m/>
    <m/>
    <m/>
    <m/>
    <m/>
    <m/>
  </r>
  <r>
    <n v="37"/>
    <x v="1"/>
    <s v="Travel_Rarely"/>
    <n v="1439"/>
    <x v="1"/>
    <n v="4"/>
    <n v="1"/>
    <s v="Life Sciences"/>
    <n v="1"/>
    <n v="1394"/>
    <n v="3"/>
    <x v="1"/>
    <n v="54"/>
    <n v="3"/>
    <x v="1"/>
    <x v="1"/>
    <n v="3"/>
    <s v="Married"/>
    <n v="2996"/>
    <n v="5182"/>
    <n v="7"/>
    <s v="Y"/>
    <x v="0"/>
    <n v="15"/>
    <n v="3"/>
    <n v="4"/>
    <n v="80"/>
    <n v="0"/>
    <n v="8"/>
    <n v="2"/>
    <n v="3"/>
    <n v="6"/>
    <n v="4"/>
    <n v="1"/>
    <n v="3"/>
    <n v="1"/>
    <n v="0"/>
    <n v="0"/>
    <n v="1"/>
    <n v="0"/>
    <x v="0"/>
    <n v="0.3"/>
    <x v="2"/>
    <n v="0.4"/>
    <x v="2"/>
    <x v="0"/>
    <x v="1"/>
    <m/>
    <m/>
    <m/>
    <m/>
    <m/>
    <m/>
    <m/>
    <m/>
    <m/>
    <m/>
    <m/>
    <m/>
    <m/>
    <m/>
    <m/>
    <m/>
    <m/>
    <m/>
    <m/>
    <m/>
    <m/>
    <m/>
    <m/>
    <m/>
    <m/>
    <m/>
    <m/>
    <m/>
    <m/>
    <m/>
    <m/>
    <m/>
    <m/>
    <m/>
    <m/>
    <m/>
    <m/>
    <m/>
    <m/>
    <m/>
    <m/>
    <m/>
    <m/>
    <m/>
    <m/>
    <m/>
    <m/>
    <m/>
    <m/>
    <m/>
    <m/>
    <m/>
    <m/>
  </r>
  <r>
    <n v="33"/>
    <x v="1"/>
    <s v="Travel_Frequently"/>
    <n v="1111"/>
    <x v="0"/>
    <n v="5"/>
    <n v="1"/>
    <s v="Life Sciences"/>
    <n v="1"/>
    <n v="1395"/>
    <n v="2"/>
    <x v="1"/>
    <n v="61"/>
    <n v="3"/>
    <x v="0"/>
    <x v="0"/>
    <n v="4"/>
    <s v="Married"/>
    <n v="9998"/>
    <n v="19293"/>
    <n v="6"/>
    <s v="Y"/>
    <x v="1"/>
    <n v="13"/>
    <n v="3"/>
    <n v="1"/>
    <n v="80"/>
    <n v="0"/>
    <n v="8"/>
    <n v="2"/>
    <n v="4"/>
    <n v="5"/>
    <n v="4"/>
    <n v="1"/>
    <n v="2"/>
    <n v="0"/>
    <n v="0"/>
    <n v="0"/>
    <n v="0"/>
    <n v="1"/>
    <x v="0"/>
    <n v="0.2"/>
    <x v="2"/>
    <n v="0"/>
    <x v="1"/>
    <x v="0"/>
    <x v="2"/>
    <m/>
    <m/>
    <m/>
    <m/>
    <m/>
    <m/>
    <m/>
    <m/>
    <m/>
    <m/>
    <m/>
    <m/>
    <m/>
    <m/>
    <m/>
    <m/>
    <m/>
    <m/>
    <m/>
    <m/>
    <m/>
    <m/>
    <m/>
    <m/>
    <m/>
    <m/>
    <m/>
    <m/>
    <m/>
    <m/>
    <m/>
    <m/>
    <m/>
    <m/>
    <m/>
    <m/>
    <m/>
    <m/>
    <m/>
    <m/>
    <m/>
    <m/>
    <m/>
    <m/>
    <m/>
    <m/>
    <m/>
    <m/>
    <m/>
    <m/>
    <m/>
    <m/>
    <m/>
  </r>
  <r>
    <n v="32"/>
    <x v="1"/>
    <s v="Travel_Rarely"/>
    <n v="499"/>
    <x v="0"/>
    <n v="2"/>
    <n v="1"/>
    <s v="Marketing"/>
    <n v="1"/>
    <n v="1396"/>
    <n v="3"/>
    <x v="1"/>
    <n v="36"/>
    <n v="3"/>
    <x v="0"/>
    <x v="0"/>
    <n v="2"/>
    <s v="Married"/>
    <n v="4078"/>
    <n v="20497"/>
    <n v="0"/>
    <s v="Y"/>
    <x v="0"/>
    <n v="13"/>
    <n v="3"/>
    <n v="1"/>
    <n v="80"/>
    <n v="3"/>
    <n v="4"/>
    <n v="3"/>
    <n v="2"/>
    <n v="3"/>
    <n v="2"/>
    <n v="1"/>
    <n v="2"/>
    <n v="1"/>
    <n v="1"/>
    <n v="1"/>
    <n v="1"/>
    <n v="0"/>
    <x v="0"/>
    <n v="0.75"/>
    <x v="0"/>
    <n v="0.9"/>
    <x v="0"/>
    <x v="0"/>
    <x v="0"/>
    <m/>
    <m/>
    <m/>
    <m/>
    <m/>
    <m/>
    <m/>
    <m/>
    <m/>
    <m/>
    <m/>
    <m/>
    <m/>
    <m/>
    <m/>
    <m/>
    <m/>
    <m/>
    <m/>
    <m/>
    <m/>
    <m/>
    <m/>
    <m/>
    <m/>
    <m/>
    <m/>
    <m/>
    <m/>
    <m/>
    <m/>
    <m/>
    <m/>
    <m/>
    <m/>
    <m/>
    <m/>
    <m/>
    <m/>
    <m/>
    <m/>
    <m/>
    <m/>
    <m/>
    <m/>
    <m/>
    <m/>
    <m/>
    <m/>
    <m/>
    <m/>
    <m/>
    <m/>
  </r>
  <r>
    <n v="39"/>
    <x v="1"/>
    <s v="Non-Travel"/>
    <n v="1485"/>
    <x v="1"/>
    <n v="25"/>
    <n v="2"/>
    <s v="Life Sciences"/>
    <n v="1"/>
    <n v="1397"/>
    <n v="3"/>
    <x v="1"/>
    <n v="71"/>
    <n v="3"/>
    <x v="2"/>
    <x v="4"/>
    <n v="3"/>
    <s v="Married"/>
    <n v="10920"/>
    <n v="3449"/>
    <n v="3"/>
    <s v="Y"/>
    <x v="1"/>
    <n v="21"/>
    <n v="4"/>
    <n v="2"/>
    <n v="80"/>
    <n v="1"/>
    <n v="13"/>
    <n v="2"/>
    <n v="3"/>
    <n v="6"/>
    <n v="4"/>
    <n v="0"/>
    <n v="5"/>
    <n v="0"/>
    <n v="0"/>
    <n v="0"/>
    <n v="0"/>
    <n v="0"/>
    <x v="0"/>
    <n v="0"/>
    <x v="2"/>
    <n v="0"/>
    <x v="1"/>
    <x v="0"/>
    <x v="2"/>
    <m/>
    <m/>
    <m/>
    <m/>
    <m/>
    <m/>
    <m/>
    <m/>
    <m/>
    <m/>
    <m/>
    <m/>
    <m/>
    <m/>
    <m/>
    <m/>
    <m/>
    <m/>
    <m/>
    <m/>
    <m/>
    <m/>
    <m/>
    <m/>
    <m/>
    <m/>
    <m/>
    <m/>
    <m/>
    <m/>
    <m/>
    <m/>
    <m/>
    <m/>
    <m/>
    <m/>
    <m/>
    <m/>
    <m/>
    <m/>
    <m/>
    <m/>
    <m/>
    <m/>
    <m/>
    <m/>
    <m/>
    <m/>
    <m/>
    <m/>
    <m/>
    <m/>
    <m/>
  </r>
  <r>
    <n v="25"/>
    <x v="1"/>
    <s v="Travel_Rarely"/>
    <n v="1372"/>
    <x v="0"/>
    <n v="18"/>
    <n v="1"/>
    <s v="Life Sciences"/>
    <n v="1"/>
    <n v="1399"/>
    <n v="1"/>
    <x v="1"/>
    <n v="93"/>
    <n v="4"/>
    <x v="0"/>
    <x v="0"/>
    <n v="3"/>
    <s v="Married"/>
    <n v="6232"/>
    <n v="12477"/>
    <n v="2"/>
    <s v="Y"/>
    <x v="1"/>
    <n v="11"/>
    <n v="3"/>
    <n v="2"/>
    <n v="80"/>
    <n v="0"/>
    <n v="6"/>
    <n v="3"/>
    <n v="2"/>
    <n v="3"/>
    <n v="2"/>
    <n v="1"/>
    <n v="2"/>
    <n v="0"/>
    <n v="0"/>
    <n v="1"/>
    <n v="1"/>
    <n v="1"/>
    <x v="0"/>
    <n v="0.55000000000000004"/>
    <x v="0"/>
    <n v="0.3"/>
    <x v="1"/>
    <x v="0"/>
    <x v="0"/>
    <m/>
    <m/>
    <m/>
    <m/>
    <m/>
    <m/>
    <m/>
    <m/>
    <m/>
    <m/>
    <m/>
    <m/>
    <m/>
    <m/>
    <m/>
    <m/>
    <m/>
    <m/>
    <m/>
    <m/>
    <m/>
    <m/>
    <m/>
    <m/>
    <m/>
    <m/>
    <m/>
    <m/>
    <m/>
    <m/>
    <m/>
    <m/>
    <m/>
    <m/>
    <m/>
    <m/>
    <m/>
    <m/>
    <m/>
    <m/>
    <m/>
    <m/>
    <m/>
    <m/>
    <m/>
    <m/>
    <m/>
    <m/>
    <m/>
    <m/>
    <m/>
    <m/>
    <m/>
  </r>
  <r>
    <n v="52"/>
    <x v="1"/>
    <s v="Travel_Frequently"/>
    <n v="322"/>
    <x v="1"/>
    <n v="28"/>
    <n v="2"/>
    <s v="Medical"/>
    <n v="1"/>
    <n v="1401"/>
    <n v="4"/>
    <x v="0"/>
    <n v="59"/>
    <n v="4"/>
    <x v="3"/>
    <x v="3"/>
    <n v="3"/>
    <s v="Married"/>
    <n v="13247"/>
    <n v="9731"/>
    <n v="2"/>
    <s v="Y"/>
    <x v="0"/>
    <n v="11"/>
    <n v="3"/>
    <n v="2"/>
    <n v="80"/>
    <n v="1"/>
    <n v="24"/>
    <n v="3"/>
    <n v="2"/>
    <n v="5"/>
    <n v="3"/>
    <n v="0"/>
    <n v="2"/>
    <n v="1"/>
    <n v="0"/>
    <n v="1"/>
    <n v="0"/>
    <n v="0"/>
    <x v="0"/>
    <n v="0.35"/>
    <x v="1"/>
    <n v="0.7"/>
    <x v="0"/>
    <x v="0"/>
    <x v="2"/>
    <m/>
    <m/>
    <m/>
    <m/>
    <m/>
    <m/>
    <m/>
    <m/>
    <m/>
    <m/>
    <m/>
    <m/>
    <m/>
    <m/>
    <m/>
    <m/>
    <m/>
    <m/>
    <m/>
    <m/>
    <m/>
    <m/>
    <m/>
    <m/>
    <m/>
    <m/>
    <m/>
    <m/>
    <m/>
    <m/>
    <m/>
    <m/>
    <m/>
    <m/>
    <m/>
    <m/>
    <m/>
    <m/>
    <m/>
    <m/>
    <m/>
    <m/>
    <m/>
    <m/>
    <m/>
    <m/>
    <m/>
    <m/>
    <m/>
    <m/>
    <m/>
    <m/>
    <m/>
  </r>
  <r>
    <n v="43"/>
    <x v="1"/>
    <s v="Travel_Rarely"/>
    <n v="930"/>
    <x v="1"/>
    <n v="6"/>
    <n v="3"/>
    <s v="Medical"/>
    <n v="1"/>
    <n v="1402"/>
    <n v="1"/>
    <x v="0"/>
    <n v="73"/>
    <n v="2"/>
    <x v="0"/>
    <x v="1"/>
    <n v="3"/>
    <s v="Single"/>
    <n v="4081"/>
    <n v="20003"/>
    <n v="1"/>
    <s v="Y"/>
    <x v="0"/>
    <n v="14"/>
    <n v="3"/>
    <n v="1"/>
    <n v="80"/>
    <n v="0"/>
    <n v="20"/>
    <n v="3"/>
    <n v="1"/>
    <n v="20"/>
    <n v="7"/>
    <n v="1"/>
    <n v="8"/>
    <n v="1"/>
    <n v="0"/>
    <n v="1"/>
    <n v="1"/>
    <n v="1"/>
    <x v="0"/>
    <n v="0.7"/>
    <x v="0"/>
    <n v="0.7"/>
    <x v="0"/>
    <x v="0"/>
    <x v="0"/>
    <m/>
    <m/>
    <m/>
    <m/>
    <m/>
    <m/>
    <m/>
    <m/>
    <m/>
    <m/>
    <m/>
    <m/>
    <m/>
    <m/>
    <m/>
    <m/>
    <m/>
    <m/>
    <m/>
    <m/>
    <m/>
    <m/>
    <m/>
    <m/>
    <m/>
    <m/>
    <m/>
    <m/>
    <m/>
    <m/>
    <m/>
    <m/>
    <m/>
    <m/>
    <m/>
    <m/>
    <m/>
    <m/>
    <m/>
    <m/>
    <m/>
    <m/>
    <m/>
    <m/>
    <m/>
    <m/>
    <m/>
    <m/>
    <m/>
    <m/>
    <m/>
    <m/>
    <m/>
  </r>
  <r>
    <n v="27"/>
    <x v="1"/>
    <s v="Travel_Rarely"/>
    <n v="205"/>
    <x v="0"/>
    <n v="10"/>
    <n v="3"/>
    <s v="Marketing"/>
    <n v="1"/>
    <n v="1403"/>
    <n v="4"/>
    <x v="0"/>
    <n v="98"/>
    <n v="2"/>
    <x v="0"/>
    <x v="0"/>
    <n v="4"/>
    <s v="Married"/>
    <n v="5769"/>
    <n v="7100"/>
    <n v="1"/>
    <s v="Y"/>
    <x v="0"/>
    <n v="11"/>
    <n v="3"/>
    <n v="4"/>
    <n v="80"/>
    <n v="0"/>
    <n v="6"/>
    <n v="3"/>
    <n v="3"/>
    <n v="6"/>
    <n v="2"/>
    <n v="4"/>
    <n v="4"/>
    <n v="1"/>
    <n v="0"/>
    <n v="0"/>
    <n v="1"/>
    <n v="0"/>
    <x v="0"/>
    <n v="0.3"/>
    <x v="2"/>
    <n v="0.4"/>
    <x v="2"/>
    <x v="1"/>
    <x v="0"/>
    <m/>
    <m/>
    <m/>
    <m/>
    <m/>
    <m/>
    <m/>
    <m/>
    <m/>
    <m/>
    <m/>
    <m/>
    <m/>
    <m/>
    <m/>
    <m/>
    <m/>
    <m/>
    <m/>
    <m/>
    <m/>
    <m/>
    <m/>
    <m/>
    <m/>
    <m/>
    <m/>
    <m/>
    <m/>
    <m/>
    <m/>
    <m/>
    <m/>
    <m/>
    <m/>
    <m/>
    <m/>
    <m/>
    <m/>
    <m/>
    <m/>
    <m/>
    <m/>
    <m/>
    <m/>
    <m/>
    <m/>
    <m/>
    <m/>
    <m/>
    <m/>
    <m/>
    <m/>
  </r>
  <r>
    <n v="27"/>
    <x v="0"/>
    <s v="Travel_Rarely"/>
    <n v="135"/>
    <x v="1"/>
    <n v="17"/>
    <n v="4"/>
    <s v="Life Sciences"/>
    <n v="1"/>
    <n v="1405"/>
    <n v="4"/>
    <x v="0"/>
    <n v="51"/>
    <n v="3"/>
    <x v="1"/>
    <x v="1"/>
    <n v="3"/>
    <s v="Single"/>
    <n v="2394"/>
    <n v="25681"/>
    <n v="1"/>
    <s v="Y"/>
    <x v="0"/>
    <n v="13"/>
    <n v="3"/>
    <n v="4"/>
    <n v="80"/>
    <n v="0"/>
    <n v="8"/>
    <n v="2"/>
    <n v="3"/>
    <n v="8"/>
    <n v="2"/>
    <n v="7"/>
    <n v="7"/>
    <n v="1"/>
    <n v="0"/>
    <n v="0"/>
    <n v="1"/>
    <n v="0"/>
    <x v="1"/>
    <n v="0.35"/>
    <x v="0"/>
    <n v="0.5"/>
    <x v="2"/>
    <x v="2"/>
    <x v="1"/>
    <m/>
    <m/>
    <m/>
    <m/>
    <m/>
    <m/>
    <m/>
    <m/>
    <m/>
    <m/>
    <m/>
    <m/>
    <m/>
    <m/>
    <m/>
    <m/>
    <m/>
    <m/>
    <m/>
    <m/>
    <m/>
    <m/>
    <m/>
    <m/>
    <m/>
    <m/>
    <m/>
    <m/>
    <m/>
    <m/>
    <m/>
    <m/>
    <m/>
    <m/>
    <m/>
    <m/>
    <m/>
    <m/>
    <m/>
    <m/>
    <m/>
    <m/>
    <m/>
    <m/>
    <m/>
    <m/>
    <m/>
    <m/>
    <m/>
    <m/>
    <m/>
    <m/>
    <m/>
  </r>
  <r>
    <n v="26"/>
    <x v="1"/>
    <s v="Travel_Rarely"/>
    <n v="683"/>
    <x v="1"/>
    <n v="2"/>
    <n v="1"/>
    <s v="Medical"/>
    <n v="1"/>
    <n v="1407"/>
    <n v="1"/>
    <x v="1"/>
    <n v="36"/>
    <n v="2"/>
    <x v="1"/>
    <x v="1"/>
    <n v="4"/>
    <s v="Single"/>
    <n v="3904"/>
    <n v="4050"/>
    <n v="0"/>
    <s v="Y"/>
    <x v="1"/>
    <n v="12"/>
    <n v="3"/>
    <n v="4"/>
    <n v="80"/>
    <n v="0"/>
    <n v="5"/>
    <n v="2"/>
    <n v="3"/>
    <n v="4"/>
    <n v="3"/>
    <n v="1"/>
    <n v="1"/>
    <n v="0"/>
    <n v="0"/>
    <n v="0"/>
    <n v="1"/>
    <n v="1"/>
    <x v="0"/>
    <n v="0.35"/>
    <x v="0"/>
    <n v="0"/>
    <x v="1"/>
    <x v="0"/>
    <x v="1"/>
    <m/>
    <m/>
    <m/>
    <m/>
    <m/>
    <m/>
    <m/>
    <m/>
    <m/>
    <m/>
    <m/>
    <m/>
    <m/>
    <m/>
    <m/>
    <m/>
    <m/>
    <m/>
    <m/>
    <m/>
    <m/>
    <m/>
    <m/>
    <m/>
    <m/>
    <m/>
    <m/>
    <m/>
    <m/>
    <m/>
    <m/>
    <m/>
    <m/>
    <m/>
    <m/>
    <m/>
    <m/>
    <m/>
    <m/>
    <m/>
    <m/>
    <m/>
    <m/>
    <m/>
    <m/>
    <m/>
    <m/>
    <m/>
    <m/>
    <m/>
    <m/>
    <m/>
    <m/>
  </r>
  <r>
    <n v="42"/>
    <x v="1"/>
    <s v="Travel_Rarely"/>
    <n v="1147"/>
    <x v="2"/>
    <n v="10"/>
    <n v="3"/>
    <s v="Human Resources"/>
    <n v="1"/>
    <n v="1408"/>
    <n v="3"/>
    <x v="0"/>
    <n v="31"/>
    <n v="3"/>
    <x v="3"/>
    <x v="5"/>
    <n v="1"/>
    <s v="Married"/>
    <n v="16799"/>
    <n v="16616"/>
    <n v="0"/>
    <s v="Y"/>
    <x v="1"/>
    <n v="14"/>
    <n v="3"/>
    <n v="3"/>
    <n v="80"/>
    <n v="1"/>
    <n v="21"/>
    <n v="5"/>
    <n v="3"/>
    <n v="20"/>
    <n v="7"/>
    <n v="0"/>
    <n v="9"/>
    <n v="0"/>
    <n v="1"/>
    <n v="0"/>
    <n v="0"/>
    <n v="0"/>
    <x v="0"/>
    <n v="0.25"/>
    <x v="2"/>
    <n v="0.2"/>
    <x v="1"/>
    <x v="0"/>
    <x v="2"/>
    <m/>
    <m/>
    <m/>
    <m/>
    <m/>
    <m/>
    <m/>
    <m/>
    <m/>
    <m/>
    <m/>
    <m/>
    <m/>
    <m/>
    <m/>
    <m/>
    <m/>
    <m/>
    <m/>
    <m/>
    <m/>
    <m/>
    <m/>
    <m/>
    <m/>
    <m/>
    <m/>
    <m/>
    <m/>
    <m/>
    <m/>
    <m/>
    <m/>
    <m/>
    <m/>
    <m/>
    <m/>
    <m/>
    <m/>
    <m/>
    <m/>
    <m/>
    <m/>
    <m/>
    <m/>
    <m/>
    <m/>
    <m/>
    <m/>
    <m/>
    <m/>
    <m/>
    <m/>
  </r>
  <r>
    <n v="52"/>
    <x v="1"/>
    <s v="Travel_Rarely"/>
    <n v="258"/>
    <x v="1"/>
    <n v="8"/>
    <n v="4"/>
    <s v="Other"/>
    <n v="1"/>
    <n v="1409"/>
    <n v="3"/>
    <x v="0"/>
    <n v="54"/>
    <n v="3"/>
    <x v="1"/>
    <x v="2"/>
    <n v="1"/>
    <s v="Married"/>
    <n v="2950"/>
    <n v="17363"/>
    <n v="9"/>
    <s v="Y"/>
    <x v="1"/>
    <n v="13"/>
    <n v="3"/>
    <n v="3"/>
    <n v="80"/>
    <n v="0"/>
    <n v="12"/>
    <n v="2"/>
    <n v="1"/>
    <n v="5"/>
    <n v="4"/>
    <n v="0"/>
    <n v="4"/>
    <n v="0"/>
    <n v="1"/>
    <n v="1"/>
    <n v="1"/>
    <n v="0"/>
    <x v="0"/>
    <n v="0.6"/>
    <x v="1"/>
    <n v="0.5"/>
    <x v="2"/>
    <x v="0"/>
    <x v="1"/>
    <m/>
    <m/>
    <m/>
    <m/>
    <m/>
    <m/>
    <m/>
    <m/>
    <m/>
    <m/>
    <m/>
    <m/>
    <m/>
    <m/>
    <m/>
    <m/>
    <m/>
    <m/>
    <m/>
    <m/>
    <m/>
    <m/>
    <m/>
    <m/>
    <m/>
    <m/>
    <m/>
    <m/>
    <m/>
    <m/>
    <m/>
    <m/>
    <m/>
    <m/>
    <m/>
    <m/>
    <m/>
    <m/>
    <m/>
    <m/>
    <m/>
    <m/>
    <m/>
    <m/>
    <m/>
    <m/>
    <m/>
    <m/>
    <m/>
    <m/>
    <m/>
    <m/>
    <m/>
  </r>
  <r>
    <n v="37"/>
    <x v="1"/>
    <s v="Travel_Rarely"/>
    <n v="1462"/>
    <x v="1"/>
    <n v="11"/>
    <n v="3"/>
    <s v="Medical"/>
    <n v="1"/>
    <n v="1411"/>
    <n v="1"/>
    <x v="0"/>
    <n v="94"/>
    <n v="3"/>
    <x v="1"/>
    <x v="2"/>
    <n v="3"/>
    <s v="Single"/>
    <n v="3629"/>
    <n v="19106"/>
    <n v="4"/>
    <s v="Y"/>
    <x v="1"/>
    <n v="18"/>
    <n v="3"/>
    <n v="1"/>
    <n v="80"/>
    <n v="0"/>
    <n v="8"/>
    <n v="6"/>
    <n v="3"/>
    <n v="3"/>
    <n v="2"/>
    <n v="0"/>
    <n v="2"/>
    <n v="0"/>
    <n v="0"/>
    <n v="0"/>
    <n v="1"/>
    <n v="1"/>
    <x v="0"/>
    <n v="0.35"/>
    <x v="0"/>
    <n v="0"/>
    <x v="1"/>
    <x v="0"/>
    <x v="1"/>
    <m/>
    <m/>
    <m/>
    <m/>
    <m/>
    <m/>
    <m/>
    <m/>
    <m/>
    <m/>
    <m/>
    <m/>
    <m/>
    <m/>
    <m/>
    <m/>
    <m/>
    <m/>
    <m/>
    <m/>
    <m/>
    <m/>
    <m/>
    <m/>
    <m/>
    <m/>
    <m/>
    <m/>
    <m/>
    <m/>
    <m/>
    <m/>
    <m/>
    <m/>
    <m/>
    <m/>
    <m/>
    <m/>
    <m/>
    <m/>
    <m/>
    <m/>
    <m/>
    <m/>
    <m/>
    <m/>
    <m/>
    <m/>
    <m/>
    <m/>
    <m/>
    <m/>
    <m/>
  </r>
  <r>
    <n v="35"/>
    <x v="1"/>
    <s v="Travel_Frequently"/>
    <n v="200"/>
    <x v="1"/>
    <n v="18"/>
    <n v="2"/>
    <s v="Life Sciences"/>
    <n v="1"/>
    <n v="1412"/>
    <n v="3"/>
    <x v="1"/>
    <n v="60"/>
    <n v="3"/>
    <x v="2"/>
    <x v="3"/>
    <n v="4"/>
    <s v="Single"/>
    <n v="9362"/>
    <n v="19944"/>
    <n v="2"/>
    <s v="Y"/>
    <x v="1"/>
    <n v="11"/>
    <n v="3"/>
    <n v="3"/>
    <n v="80"/>
    <n v="0"/>
    <n v="10"/>
    <n v="2"/>
    <n v="3"/>
    <n v="2"/>
    <n v="2"/>
    <n v="2"/>
    <n v="2"/>
    <n v="0"/>
    <n v="0"/>
    <n v="0"/>
    <n v="0"/>
    <n v="0"/>
    <x v="0"/>
    <n v="0"/>
    <x v="2"/>
    <n v="0"/>
    <x v="1"/>
    <x v="0"/>
    <x v="2"/>
    <m/>
    <m/>
    <m/>
    <m/>
    <m/>
    <m/>
    <m/>
    <m/>
    <m/>
    <m/>
    <m/>
    <m/>
    <m/>
    <m/>
    <m/>
    <m/>
    <m/>
    <m/>
    <m/>
    <m/>
    <m/>
    <m/>
    <m/>
    <m/>
    <m/>
    <m/>
    <m/>
    <m/>
    <m/>
    <m/>
    <m/>
    <m/>
    <m/>
    <m/>
    <m/>
    <m/>
    <m/>
    <m/>
    <m/>
    <m/>
    <m/>
    <m/>
    <m/>
    <m/>
    <m/>
    <m/>
    <m/>
    <m/>
    <m/>
    <m/>
    <m/>
    <m/>
    <m/>
  </r>
  <r>
    <n v="25"/>
    <x v="1"/>
    <s v="Travel_Rarely"/>
    <n v="949"/>
    <x v="1"/>
    <n v="1"/>
    <n v="3"/>
    <s v="Technical Degree"/>
    <n v="1"/>
    <n v="1415"/>
    <n v="1"/>
    <x v="1"/>
    <n v="81"/>
    <n v="3"/>
    <x v="1"/>
    <x v="2"/>
    <n v="4"/>
    <s v="Married"/>
    <n v="3229"/>
    <n v="4910"/>
    <n v="4"/>
    <s v="Y"/>
    <x v="1"/>
    <n v="11"/>
    <n v="3"/>
    <n v="2"/>
    <n v="80"/>
    <n v="1"/>
    <n v="7"/>
    <n v="2"/>
    <n v="2"/>
    <n v="3"/>
    <n v="2"/>
    <n v="0"/>
    <n v="2"/>
    <n v="0"/>
    <n v="0"/>
    <n v="1"/>
    <n v="1"/>
    <n v="1"/>
    <x v="0"/>
    <n v="0.55000000000000004"/>
    <x v="0"/>
    <n v="0.3"/>
    <x v="1"/>
    <x v="0"/>
    <x v="1"/>
    <m/>
    <m/>
    <m/>
    <m/>
    <m/>
    <m/>
    <m/>
    <m/>
    <m/>
    <m/>
    <m/>
    <m/>
    <m/>
    <m/>
    <m/>
    <m/>
    <m/>
    <m/>
    <m/>
    <m/>
    <m/>
    <m/>
    <m/>
    <m/>
    <m/>
    <m/>
    <m/>
    <m/>
    <m/>
    <m/>
    <m/>
    <m/>
    <m/>
    <m/>
    <m/>
    <m/>
    <m/>
    <m/>
    <m/>
    <m/>
    <m/>
    <m/>
    <m/>
    <m/>
    <m/>
    <m/>
    <m/>
    <m/>
    <m/>
    <m/>
    <m/>
    <m/>
    <m/>
  </r>
  <r>
    <n v="26"/>
    <x v="1"/>
    <s v="Travel_Rarely"/>
    <n v="652"/>
    <x v="1"/>
    <n v="7"/>
    <n v="3"/>
    <s v="Other"/>
    <n v="1"/>
    <n v="1417"/>
    <n v="3"/>
    <x v="1"/>
    <n v="100"/>
    <n v="4"/>
    <x v="1"/>
    <x v="2"/>
    <n v="1"/>
    <s v="Single"/>
    <n v="3578"/>
    <n v="23577"/>
    <n v="0"/>
    <s v="Y"/>
    <x v="1"/>
    <n v="12"/>
    <n v="3"/>
    <n v="4"/>
    <n v="80"/>
    <n v="0"/>
    <n v="8"/>
    <n v="2"/>
    <n v="3"/>
    <n v="7"/>
    <n v="7"/>
    <n v="0"/>
    <n v="7"/>
    <n v="0"/>
    <n v="1"/>
    <n v="0"/>
    <n v="1"/>
    <n v="0"/>
    <x v="0"/>
    <n v="0.4"/>
    <x v="0"/>
    <n v="0.2"/>
    <x v="1"/>
    <x v="0"/>
    <x v="1"/>
    <m/>
    <m/>
    <m/>
    <m/>
    <m/>
    <m/>
    <m/>
    <m/>
    <m/>
    <m/>
    <m/>
    <m/>
    <m/>
    <m/>
    <m/>
    <m/>
    <m/>
    <m/>
    <m/>
    <m/>
    <m/>
    <m/>
    <m/>
    <m/>
    <m/>
    <m/>
    <m/>
    <m/>
    <m/>
    <m/>
    <m/>
    <m/>
    <m/>
    <m/>
    <m/>
    <m/>
    <m/>
    <m/>
    <m/>
    <m/>
    <m/>
    <m/>
    <m/>
    <m/>
    <m/>
    <m/>
    <m/>
    <m/>
    <m/>
    <m/>
    <m/>
    <m/>
    <m/>
  </r>
  <r>
    <n v="29"/>
    <x v="1"/>
    <s v="Travel_Rarely"/>
    <n v="332"/>
    <x v="2"/>
    <n v="17"/>
    <n v="3"/>
    <s v="Other"/>
    <n v="1"/>
    <n v="1419"/>
    <n v="2"/>
    <x v="1"/>
    <n v="51"/>
    <n v="2"/>
    <x v="2"/>
    <x v="8"/>
    <n v="1"/>
    <s v="Single"/>
    <n v="7988"/>
    <n v="9769"/>
    <n v="1"/>
    <s v="Y"/>
    <x v="1"/>
    <n v="13"/>
    <n v="3"/>
    <n v="1"/>
    <n v="80"/>
    <n v="0"/>
    <n v="10"/>
    <n v="3"/>
    <n v="2"/>
    <n v="10"/>
    <n v="9"/>
    <n v="0"/>
    <n v="9"/>
    <n v="0"/>
    <n v="1"/>
    <n v="1"/>
    <n v="0"/>
    <n v="1"/>
    <x v="0"/>
    <n v="0.65"/>
    <x v="0"/>
    <n v="0.5"/>
    <x v="2"/>
    <x v="0"/>
    <x v="0"/>
    <m/>
    <m/>
    <m/>
    <m/>
    <m/>
    <m/>
    <m/>
    <m/>
    <m/>
    <m/>
    <m/>
    <m/>
    <m/>
    <m/>
    <m/>
    <m/>
    <m/>
    <m/>
    <m/>
    <m/>
    <m/>
    <m/>
    <m/>
    <m/>
    <m/>
    <m/>
    <m/>
    <m/>
    <m/>
    <m/>
    <m/>
    <m/>
    <m/>
    <m/>
    <m/>
    <m/>
    <m/>
    <m/>
    <m/>
    <m/>
    <m/>
    <m/>
    <m/>
    <m/>
    <m/>
    <m/>
    <m/>
    <m/>
    <m/>
    <m/>
    <m/>
    <m/>
    <m/>
  </r>
  <r>
    <n v="49"/>
    <x v="0"/>
    <s v="Travel_Frequently"/>
    <n v="1475"/>
    <x v="1"/>
    <n v="28"/>
    <n v="2"/>
    <s v="Life Sciences"/>
    <n v="1"/>
    <n v="1420"/>
    <n v="1"/>
    <x v="1"/>
    <n v="97"/>
    <n v="2"/>
    <x v="0"/>
    <x v="2"/>
    <n v="1"/>
    <s v="Single"/>
    <n v="4284"/>
    <n v="22710"/>
    <n v="3"/>
    <s v="Y"/>
    <x v="1"/>
    <n v="20"/>
    <n v="4"/>
    <n v="1"/>
    <n v="80"/>
    <n v="0"/>
    <n v="20"/>
    <n v="2"/>
    <n v="3"/>
    <n v="4"/>
    <n v="3"/>
    <n v="1"/>
    <n v="3"/>
    <n v="0"/>
    <n v="1"/>
    <n v="0"/>
    <n v="1"/>
    <n v="1"/>
    <x v="0"/>
    <n v="0.6"/>
    <x v="1"/>
    <n v="0.2"/>
    <x v="1"/>
    <x v="0"/>
    <x v="0"/>
    <m/>
    <m/>
    <m/>
    <m/>
    <m/>
    <m/>
    <m/>
    <m/>
    <m/>
    <m/>
    <m/>
    <m/>
    <m/>
    <m/>
    <m/>
    <m/>
    <m/>
    <m/>
    <m/>
    <m/>
    <m/>
    <m/>
    <m/>
    <m/>
    <m/>
    <m/>
    <m/>
    <m/>
    <m/>
    <m/>
    <m/>
    <m/>
    <m/>
    <m/>
    <m/>
    <m/>
    <m/>
    <m/>
    <m/>
    <m/>
    <m/>
    <m/>
    <m/>
    <m/>
    <m/>
    <m/>
    <m/>
    <m/>
    <m/>
    <m/>
    <m/>
    <m/>
    <m/>
  </r>
  <r>
    <n v="29"/>
    <x v="0"/>
    <s v="Travel_Frequently"/>
    <n v="337"/>
    <x v="1"/>
    <n v="14"/>
    <n v="1"/>
    <s v="Other"/>
    <n v="1"/>
    <n v="1421"/>
    <n v="3"/>
    <x v="0"/>
    <n v="84"/>
    <n v="3"/>
    <x v="2"/>
    <x v="4"/>
    <n v="4"/>
    <s v="Single"/>
    <n v="7553"/>
    <n v="22930"/>
    <n v="0"/>
    <s v="Y"/>
    <x v="0"/>
    <n v="12"/>
    <n v="3"/>
    <n v="1"/>
    <n v="80"/>
    <n v="0"/>
    <n v="9"/>
    <n v="1"/>
    <n v="3"/>
    <n v="8"/>
    <n v="7"/>
    <n v="7"/>
    <n v="7"/>
    <n v="1"/>
    <n v="0"/>
    <n v="0"/>
    <n v="0"/>
    <n v="0"/>
    <x v="1"/>
    <n v="0.2"/>
    <x v="2"/>
    <n v="0.5"/>
    <x v="2"/>
    <x v="2"/>
    <x v="0"/>
    <m/>
    <m/>
    <m/>
    <m/>
    <m/>
    <m/>
    <m/>
    <m/>
    <m/>
    <m/>
    <m/>
    <m/>
    <m/>
    <m/>
    <m/>
    <m/>
    <m/>
    <m/>
    <m/>
    <m/>
    <m/>
    <m/>
    <m/>
    <m/>
    <m/>
    <m/>
    <m/>
    <m/>
    <m/>
    <m/>
    <m/>
    <m/>
    <m/>
    <m/>
    <m/>
    <m/>
    <m/>
    <m/>
    <m/>
    <m/>
    <m/>
    <m/>
    <m/>
    <m/>
    <m/>
    <m/>
    <m/>
    <m/>
    <m/>
    <m/>
    <m/>
    <m/>
    <m/>
  </r>
  <r>
    <n v="54"/>
    <x v="1"/>
    <s v="Travel_Rarely"/>
    <n v="971"/>
    <x v="1"/>
    <n v="1"/>
    <n v="3"/>
    <s v="Medical"/>
    <n v="1"/>
    <n v="1422"/>
    <n v="4"/>
    <x v="0"/>
    <n v="54"/>
    <n v="3"/>
    <x v="3"/>
    <x v="7"/>
    <n v="4"/>
    <s v="Single"/>
    <n v="17328"/>
    <n v="5652"/>
    <n v="6"/>
    <s v="Y"/>
    <x v="1"/>
    <n v="19"/>
    <n v="3"/>
    <n v="4"/>
    <n v="80"/>
    <n v="0"/>
    <n v="29"/>
    <n v="3"/>
    <n v="2"/>
    <n v="20"/>
    <n v="7"/>
    <n v="12"/>
    <n v="7"/>
    <n v="0"/>
    <n v="0"/>
    <n v="1"/>
    <n v="0"/>
    <n v="0"/>
    <x v="1"/>
    <n v="0.25"/>
    <x v="1"/>
    <n v="0.4"/>
    <x v="2"/>
    <x v="2"/>
    <x v="2"/>
    <m/>
    <m/>
    <m/>
    <m/>
    <m/>
    <m/>
    <m/>
    <m/>
    <m/>
    <m/>
    <m/>
    <m/>
    <m/>
    <m/>
    <m/>
    <m/>
    <m/>
    <m/>
    <m/>
    <m/>
    <m/>
    <m/>
    <m/>
    <m/>
    <m/>
    <m/>
    <m/>
    <m/>
    <m/>
    <m/>
    <m/>
    <m/>
    <m/>
    <m/>
    <m/>
    <m/>
    <m/>
    <m/>
    <m/>
    <m/>
    <m/>
    <m/>
    <m/>
    <m/>
    <m/>
    <m/>
    <m/>
    <m/>
    <m/>
    <m/>
    <m/>
    <m/>
    <m/>
  </r>
  <r>
    <n v="58"/>
    <x v="1"/>
    <s v="Travel_Rarely"/>
    <n v="1055"/>
    <x v="1"/>
    <n v="1"/>
    <n v="3"/>
    <s v="Medical"/>
    <n v="1"/>
    <n v="1423"/>
    <n v="4"/>
    <x v="0"/>
    <n v="76"/>
    <n v="3"/>
    <x v="4"/>
    <x v="7"/>
    <n v="1"/>
    <s v="Married"/>
    <n v="19701"/>
    <n v="22456"/>
    <n v="3"/>
    <s v="Y"/>
    <x v="0"/>
    <n v="21"/>
    <n v="4"/>
    <n v="3"/>
    <n v="80"/>
    <n v="1"/>
    <n v="32"/>
    <n v="3"/>
    <n v="3"/>
    <n v="9"/>
    <n v="8"/>
    <n v="1"/>
    <n v="5"/>
    <n v="1"/>
    <n v="1"/>
    <n v="0"/>
    <n v="0"/>
    <n v="0"/>
    <x v="0"/>
    <n v="0.4"/>
    <x v="1"/>
    <n v="0.6"/>
    <x v="2"/>
    <x v="0"/>
    <x v="2"/>
    <m/>
    <m/>
    <m/>
    <m/>
    <m/>
    <m/>
    <m/>
    <m/>
    <m/>
    <m/>
    <m/>
    <m/>
    <m/>
    <m/>
    <m/>
    <m/>
    <m/>
    <m/>
    <m/>
    <m/>
    <m/>
    <m/>
    <m/>
    <m/>
    <m/>
    <m/>
    <m/>
    <m/>
    <m/>
    <m/>
    <m/>
    <m/>
    <m/>
    <m/>
    <m/>
    <m/>
    <m/>
    <m/>
    <m/>
    <m/>
    <m/>
    <m/>
    <m/>
    <m/>
    <m/>
    <m/>
    <m/>
    <m/>
    <m/>
    <m/>
    <m/>
    <m/>
    <m/>
  </r>
  <r>
    <n v="55"/>
    <x v="1"/>
    <s v="Travel_Rarely"/>
    <n v="1136"/>
    <x v="1"/>
    <n v="1"/>
    <n v="4"/>
    <s v="Medical"/>
    <n v="1"/>
    <n v="1424"/>
    <n v="2"/>
    <x v="1"/>
    <n v="81"/>
    <n v="4"/>
    <x v="3"/>
    <x v="7"/>
    <n v="4"/>
    <s v="Divorced"/>
    <n v="14732"/>
    <n v="12414"/>
    <n v="2"/>
    <s v="Y"/>
    <x v="1"/>
    <n v="13"/>
    <n v="3"/>
    <n v="4"/>
    <n v="80"/>
    <n v="2"/>
    <n v="31"/>
    <n v="4"/>
    <n v="4"/>
    <n v="7"/>
    <n v="7"/>
    <n v="0"/>
    <n v="0"/>
    <n v="0"/>
    <n v="0"/>
    <n v="0"/>
    <n v="0"/>
    <n v="1"/>
    <x v="0"/>
    <n v="0.2"/>
    <x v="1"/>
    <n v="0"/>
    <x v="1"/>
    <x v="0"/>
    <x v="2"/>
    <m/>
    <m/>
    <m/>
    <m/>
    <m/>
    <m/>
    <m/>
    <m/>
    <m/>
    <m/>
    <m/>
    <m/>
    <m/>
    <m/>
    <m/>
    <m/>
    <m/>
    <m/>
    <m/>
    <m/>
    <m/>
    <m/>
    <m/>
    <m/>
    <m/>
    <m/>
    <m/>
    <m/>
    <m/>
    <m/>
    <m/>
    <m/>
    <m/>
    <m/>
    <m/>
    <m/>
    <m/>
    <m/>
    <m/>
    <m/>
    <m/>
    <m/>
    <m/>
    <m/>
    <m/>
    <m/>
    <m/>
    <m/>
    <m/>
    <m/>
    <m/>
    <m/>
    <m/>
  </r>
  <r>
    <n v="36"/>
    <x v="1"/>
    <s v="Travel_Rarely"/>
    <n v="1174"/>
    <x v="0"/>
    <n v="3"/>
    <n v="4"/>
    <s v="Marketing"/>
    <n v="1"/>
    <n v="1425"/>
    <n v="1"/>
    <x v="0"/>
    <n v="99"/>
    <n v="3"/>
    <x v="0"/>
    <x v="0"/>
    <n v="2"/>
    <s v="Single"/>
    <n v="9278"/>
    <n v="20763"/>
    <n v="3"/>
    <s v="Y"/>
    <x v="0"/>
    <n v="16"/>
    <n v="3"/>
    <n v="4"/>
    <n v="80"/>
    <n v="0"/>
    <n v="15"/>
    <n v="3"/>
    <n v="3"/>
    <n v="5"/>
    <n v="4"/>
    <n v="0"/>
    <n v="1"/>
    <n v="1"/>
    <n v="1"/>
    <n v="0"/>
    <n v="0"/>
    <n v="1"/>
    <x v="0"/>
    <n v="0.6"/>
    <x v="0"/>
    <n v="0.6"/>
    <x v="2"/>
    <x v="0"/>
    <x v="2"/>
    <m/>
    <m/>
    <m/>
    <m/>
    <m/>
    <m/>
    <m/>
    <m/>
    <m/>
    <m/>
    <m/>
    <m/>
    <m/>
    <m/>
    <m/>
    <m/>
    <m/>
    <m/>
    <m/>
    <m/>
    <m/>
    <m/>
    <m/>
    <m/>
    <m/>
    <m/>
    <m/>
    <m/>
    <m/>
    <m/>
    <m/>
    <m/>
    <m/>
    <m/>
    <m/>
    <m/>
    <m/>
    <m/>
    <m/>
    <m/>
    <m/>
    <m/>
    <m/>
    <m/>
    <m/>
    <m/>
    <m/>
    <m/>
    <m/>
    <m/>
    <m/>
    <m/>
    <m/>
  </r>
  <r>
    <n v="31"/>
    <x v="0"/>
    <s v="Travel_Frequently"/>
    <n v="667"/>
    <x v="0"/>
    <n v="1"/>
    <n v="4"/>
    <s v="Life Sciences"/>
    <n v="1"/>
    <n v="1427"/>
    <n v="2"/>
    <x v="0"/>
    <n v="50"/>
    <n v="1"/>
    <x v="1"/>
    <x v="6"/>
    <n v="3"/>
    <s v="Single"/>
    <n v="1359"/>
    <n v="16154"/>
    <n v="1"/>
    <s v="Y"/>
    <x v="1"/>
    <n v="12"/>
    <n v="3"/>
    <n v="2"/>
    <n v="80"/>
    <n v="0"/>
    <n v="1"/>
    <n v="3"/>
    <n v="3"/>
    <n v="1"/>
    <n v="0"/>
    <n v="0"/>
    <n v="0"/>
    <n v="0"/>
    <n v="0"/>
    <n v="0"/>
    <n v="1"/>
    <n v="1"/>
    <x v="0"/>
    <n v="0.35"/>
    <x v="0"/>
    <n v="0"/>
    <x v="1"/>
    <x v="0"/>
    <x v="1"/>
    <m/>
    <m/>
    <m/>
    <m/>
    <m/>
    <m/>
    <m/>
    <m/>
    <m/>
    <m/>
    <m/>
    <m/>
    <m/>
    <m/>
    <m/>
    <m/>
    <m/>
    <m/>
    <m/>
    <m/>
    <m/>
    <m/>
    <m/>
    <m/>
    <m/>
    <m/>
    <m/>
    <m/>
    <m/>
    <m/>
    <m/>
    <m/>
    <m/>
    <m/>
    <m/>
    <m/>
    <m/>
    <m/>
    <m/>
    <m/>
    <m/>
    <m/>
    <m/>
    <m/>
    <m/>
    <m/>
    <m/>
    <m/>
    <m/>
    <m/>
    <m/>
    <m/>
    <m/>
  </r>
  <r>
    <n v="30"/>
    <x v="1"/>
    <s v="Travel_Rarely"/>
    <n v="855"/>
    <x v="0"/>
    <n v="7"/>
    <n v="4"/>
    <s v="Marketing"/>
    <n v="1"/>
    <n v="1428"/>
    <n v="4"/>
    <x v="0"/>
    <n v="73"/>
    <n v="3"/>
    <x v="0"/>
    <x v="0"/>
    <n v="1"/>
    <s v="Divorced"/>
    <n v="4779"/>
    <n v="12761"/>
    <n v="7"/>
    <s v="Y"/>
    <x v="1"/>
    <n v="14"/>
    <n v="3"/>
    <n v="2"/>
    <n v="80"/>
    <n v="2"/>
    <n v="8"/>
    <n v="3"/>
    <n v="3"/>
    <n v="3"/>
    <n v="2"/>
    <n v="0"/>
    <n v="2"/>
    <n v="0"/>
    <n v="1"/>
    <n v="0"/>
    <n v="1"/>
    <n v="0"/>
    <x v="0"/>
    <n v="0.4"/>
    <x v="0"/>
    <n v="0.2"/>
    <x v="1"/>
    <x v="0"/>
    <x v="0"/>
    <m/>
    <m/>
    <m/>
    <m/>
    <m/>
    <m/>
    <m/>
    <m/>
    <m/>
    <m/>
    <m/>
    <m/>
    <m/>
    <m/>
    <m/>
    <m/>
    <m/>
    <m/>
    <m/>
    <m/>
    <m/>
    <m/>
    <m/>
    <m/>
    <m/>
    <m/>
    <m/>
    <m/>
    <m/>
    <m/>
    <m/>
    <m/>
    <m/>
    <m/>
    <m/>
    <m/>
    <m/>
    <m/>
    <m/>
    <m/>
    <m/>
    <m/>
    <m/>
    <m/>
    <m/>
    <m/>
    <m/>
    <m/>
    <m/>
    <m/>
    <m/>
    <m/>
    <m/>
  </r>
  <r>
    <n v="31"/>
    <x v="1"/>
    <s v="Travel_Rarely"/>
    <n v="182"/>
    <x v="1"/>
    <n v="8"/>
    <n v="5"/>
    <s v="Life Sciences"/>
    <n v="1"/>
    <n v="1430"/>
    <n v="1"/>
    <x v="0"/>
    <n v="93"/>
    <n v="3"/>
    <x v="3"/>
    <x v="7"/>
    <n v="2"/>
    <s v="Single"/>
    <n v="16422"/>
    <n v="8847"/>
    <n v="3"/>
    <s v="Y"/>
    <x v="1"/>
    <n v="11"/>
    <n v="3"/>
    <n v="3"/>
    <n v="80"/>
    <n v="0"/>
    <n v="9"/>
    <n v="3"/>
    <n v="4"/>
    <n v="3"/>
    <n v="2"/>
    <n v="1"/>
    <n v="0"/>
    <n v="0"/>
    <n v="1"/>
    <n v="0"/>
    <n v="0"/>
    <n v="1"/>
    <x v="0"/>
    <n v="0.45"/>
    <x v="0"/>
    <n v="0.2"/>
    <x v="1"/>
    <x v="0"/>
    <x v="2"/>
    <m/>
    <m/>
    <m/>
    <m/>
    <m/>
    <m/>
    <m/>
    <m/>
    <m/>
    <m/>
    <m/>
    <m/>
    <m/>
    <m/>
    <m/>
    <m/>
    <m/>
    <m/>
    <m/>
    <m/>
    <m/>
    <m/>
    <m/>
    <m/>
    <m/>
    <m/>
    <m/>
    <m/>
    <m/>
    <m/>
    <m/>
    <m/>
    <m/>
    <m/>
    <m/>
    <m/>
    <m/>
    <m/>
    <m/>
    <m/>
    <m/>
    <m/>
    <m/>
    <m/>
    <m/>
    <m/>
    <m/>
    <m/>
    <m/>
    <m/>
    <m/>
    <m/>
    <m/>
  </r>
  <r>
    <n v="34"/>
    <x v="1"/>
    <s v="Travel_Frequently"/>
    <n v="560"/>
    <x v="1"/>
    <n v="1"/>
    <n v="4"/>
    <s v="Other"/>
    <n v="1"/>
    <n v="1431"/>
    <n v="4"/>
    <x v="1"/>
    <n v="91"/>
    <n v="3"/>
    <x v="1"/>
    <x v="1"/>
    <n v="1"/>
    <s v="Divorced"/>
    <n v="2996"/>
    <n v="20284"/>
    <n v="5"/>
    <s v="Y"/>
    <x v="1"/>
    <n v="14"/>
    <n v="3"/>
    <n v="3"/>
    <n v="80"/>
    <n v="2"/>
    <n v="10"/>
    <n v="2"/>
    <n v="3"/>
    <n v="4"/>
    <n v="3"/>
    <n v="1"/>
    <n v="3"/>
    <n v="0"/>
    <n v="1"/>
    <n v="0"/>
    <n v="1"/>
    <n v="0"/>
    <x v="0"/>
    <n v="0.4"/>
    <x v="0"/>
    <n v="0.2"/>
    <x v="1"/>
    <x v="0"/>
    <x v="1"/>
    <m/>
    <m/>
    <m/>
    <m/>
    <m/>
    <m/>
    <m/>
    <m/>
    <m/>
    <m/>
    <m/>
    <m/>
    <m/>
    <m/>
    <m/>
    <m/>
    <m/>
    <m/>
    <m/>
    <m/>
    <m/>
    <m/>
    <m/>
    <m/>
    <m/>
    <m/>
    <m/>
    <m/>
    <m/>
    <m/>
    <m/>
    <m/>
    <m/>
    <m/>
    <m/>
    <m/>
    <m/>
    <m/>
    <m/>
    <m/>
    <m/>
    <m/>
    <m/>
    <m/>
    <m/>
    <m/>
    <m/>
    <m/>
    <m/>
    <m/>
    <m/>
    <m/>
    <m/>
  </r>
  <r>
    <n v="31"/>
    <x v="0"/>
    <s v="Travel_Rarely"/>
    <n v="202"/>
    <x v="1"/>
    <n v="8"/>
    <n v="3"/>
    <s v="Life Sciences"/>
    <n v="1"/>
    <n v="1433"/>
    <n v="1"/>
    <x v="0"/>
    <n v="34"/>
    <n v="2"/>
    <x v="1"/>
    <x v="1"/>
    <n v="2"/>
    <s v="Single"/>
    <n v="1261"/>
    <n v="22262"/>
    <n v="1"/>
    <s v="Y"/>
    <x v="1"/>
    <n v="12"/>
    <n v="3"/>
    <n v="3"/>
    <n v="80"/>
    <n v="0"/>
    <n v="1"/>
    <n v="3"/>
    <n v="4"/>
    <n v="1"/>
    <n v="0"/>
    <n v="0"/>
    <n v="0"/>
    <n v="0"/>
    <n v="1"/>
    <n v="0"/>
    <n v="1"/>
    <n v="1"/>
    <x v="0"/>
    <n v="0.6"/>
    <x v="0"/>
    <n v="0.2"/>
    <x v="1"/>
    <x v="0"/>
    <x v="1"/>
    <m/>
    <m/>
    <m/>
    <m/>
    <m/>
    <m/>
    <m/>
    <m/>
    <m/>
    <m/>
    <m/>
    <m/>
    <m/>
    <m/>
    <m/>
    <m/>
    <m/>
    <m/>
    <m/>
    <m/>
    <m/>
    <m/>
    <m/>
    <m/>
    <m/>
    <m/>
    <m/>
    <m/>
    <m/>
    <m/>
    <m/>
    <m/>
    <m/>
    <m/>
    <m/>
    <m/>
    <m/>
    <m/>
    <m/>
    <m/>
    <m/>
    <m/>
    <m/>
    <m/>
    <m/>
    <m/>
    <m/>
    <m/>
    <m/>
    <m/>
    <m/>
    <m/>
    <m/>
  </r>
  <r>
    <n v="27"/>
    <x v="1"/>
    <s v="Travel_Rarely"/>
    <n v="1377"/>
    <x v="1"/>
    <n v="11"/>
    <n v="1"/>
    <s v="Life Sciences"/>
    <n v="1"/>
    <n v="1434"/>
    <n v="2"/>
    <x v="1"/>
    <n v="91"/>
    <n v="3"/>
    <x v="1"/>
    <x v="2"/>
    <n v="1"/>
    <s v="Married"/>
    <n v="2099"/>
    <n v="7679"/>
    <n v="0"/>
    <s v="Y"/>
    <x v="1"/>
    <n v="14"/>
    <n v="3"/>
    <n v="2"/>
    <n v="80"/>
    <n v="0"/>
    <n v="6"/>
    <n v="3"/>
    <n v="4"/>
    <n v="5"/>
    <n v="0"/>
    <n v="1"/>
    <n v="4"/>
    <n v="0"/>
    <n v="1"/>
    <n v="0"/>
    <n v="1"/>
    <n v="1"/>
    <x v="0"/>
    <n v="0.6"/>
    <x v="0"/>
    <n v="0.2"/>
    <x v="1"/>
    <x v="0"/>
    <x v="1"/>
    <m/>
    <m/>
    <m/>
    <m/>
    <m/>
    <m/>
    <m/>
    <m/>
    <m/>
    <m/>
    <m/>
    <m/>
    <m/>
    <m/>
    <m/>
    <m/>
    <m/>
    <m/>
    <m/>
    <m/>
    <m/>
    <m/>
    <m/>
    <m/>
    <m/>
    <m/>
    <m/>
    <m/>
    <m/>
    <m/>
    <m/>
    <m/>
    <m/>
    <m/>
    <m/>
    <m/>
    <m/>
    <m/>
    <m/>
    <m/>
    <m/>
    <m/>
    <m/>
    <m/>
    <m/>
    <m/>
    <m/>
    <m/>
    <m/>
    <m/>
    <m/>
    <m/>
    <m/>
  </r>
  <r>
    <n v="36"/>
    <x v="1"/>
    <s v="Travel_Rarely"/>
    <n v="172"/>
    <x v="1"/>
    <n v="4"/>
    <n v="4"/>
    <s v="Life Sciences"/>
    <n v="1"/>
    <n v="1435"/>
    <n v="1"/>
    <x v="1"/>
    <n v="37"/>
    <n v="2"/>
    <x v="0"/>
    <x v="2"/>
    <n v="4"/>
    <s v="Single"/>
    <n v="5810"/>
    <n v="22604"/>
    <n v="1"/>
    <s v="Y"/>
    <x v="1"/>
    <n v="16"/>
    <n v="3"/>
    <n v="3"/>
    <n v="80"/>
    <n v="0"/>
    <n v="10"/>
    <n v="2"/>
    <n v="2"/>
    <n v="10"/>
    <n v="4"/>
    <n v="1"/>
    <n v="8"/>
    <n v="0"/>
    <n v="0"/>
    <n v="1"/>
    <n v="1"/>
    <n v="1"/>
    <x v="0"/>
    <n v="0.55000000000000004"/>
    <x v="0"/>
    <n v="0.3"/>
    <x v="1"/>
    <x v="0"/>
    <x v="0"/>
    <m/>
    <m/>
    <m/>
    <m/>
    <m/>
    <m/>
    <m/>
    <m/>
    <m/>
    <m/>
    <m/>
    <m/>
    <m/>
    <m/>
    <m/>
    <m/>
    <m/>
    <m/>
    <m/>
    <m/>
    <m/>
    <m/>
    <m/>
    <m/>
    <m/>
    <m/>
    <m/>
    <m/>
    <m/>
    <m/>
    <m/>
    <m/>
    <m/>
    <m/>
    <m/>
    <m/>
    <m/>
    <m/>
    <m/>
    <m/>
    <m/>
    <m/>
    <m/>
    <m/>
    <m/>
    <m/>
    <m/>
    <m/>
    <m/>
    <m/>
    <m/>
    <m/>
    <m/>
  </r>
  <r>
    <n v="36"/>
    <x v="1"/>
    <s v="Travel_Rarely"/>
    <n v="329"/>
    <x v="0"/>
    <n v="16"/>
    <n v="4"/>
    <s v="Marketing"/>
    <n v="1"/>
    <n v="1436"/>
    <n v="3"/>
    <x v="0"/>
    <n v="98"/>
    <n v="2"/>
    <x v="0"/>
    <x v="0"/>
    <n v="1"/>
    <s v="Married"/>
    <n v="5647"/>
    <n v="13494"/>
    <n v="4"/>
    <s v="Y"/>
    <x v="1"/>
    <n v="13"/>
    <n v="3"/>
    <n v="1"/>
    <n v="80"/>
    <n v="2"/>
    <n v="11"/>
    <n v="3"/>
    <n v="2"/>
    <n v="3"/>
    <n v="2"/>
    <n v="0"/>
    <n v="2"/>
    <n v="0"/>
    <n v="1"/>
    <n v="1"/>
    <n v="1"/>
    <n v="0"/>
    <x v="0"/>
    <n v="0.6"/>
    <x v="0"/>
    <n v="0.5"/>
    <x v="2"/>
    <x v="0"/>
    <x v="0"/>
    <m/>
    <m/>
    <m/>
    <m/>
    <m/>
    <m/>
    <m/>
    <m/>
    <m/>
    <m/>
    <m/>
    <m/>
    <m/>
    <m/>
    <m/>
    <m/>
    <m/>
    <m/>
    <m/>
    <m/>
    <m/>
    <m/>
    <m/>
    <m/>
    <m/>
    <m/>
    <m/>
    <m/>
    <m/>
    <m/>
    <m/>
    <m/>
    <m/>
    <m/>
    <m/>
    <m/>
    <m/>
    <m/>
    <m/>
    <m/>
    <m/>
    <m/>
    <m/>
    <m/>
    <m/>
    <m/>
    <m/>
    <m/>
    <m/>
    <m/>
    <m/>
    <m/>
    <m/>
  </r>
  <r>
    <n v="47"/>
    <x v="1"/>
    <s v="Travel_Rarely"/>
    <n v="465"/>
    <x v="1"/>
    <n v="1"/>
    <n v="3"/>
    <s v="Technical Degree"/>
    <n v="1"/>
    <n v="1438"/>
    <n v="1"/>
    <x v="1"/>
    <n v="74"/>
    <n v="3"/>
    <x v="1"/>
    <x v="1"/>
    <n v="4"/>
    <s v="Married"/>
    <n v="3420"/>
    <n v="10205"/>
    <n v="7"/>
    <s v="Y"/>
    <x v="1"/>
    <n v="12"/>
    <n v="3"/>
    <n v="3"/>
    <n v="80"/>
    <n v="1"/>
    <n v="17"/>
    <n v="2"/>
    <n v="2"/>
    <n v="6"/>
    <n v="5"/>
    <n v="1"/>
    <n v="2"/>
    <n v="0"/>
    <n v="0"/>
    <n v="1"/>
    <n v="1"/>
    <n v="1"/>
    <x v="0"/>
    <n v="0.55000000000000004"/>
    <x v="1"/>
    <n v="0.3"/>
    <x v="1"/>
    <x v="0"/>
    <x v="1"/>
    <m/>
    <m/>
    <m/>
    <m/>
    <m/>
    <m/>
    <m/>
    <m/>
    <m/>
    <m/>
    <m/>
    <m/>
    <m/>
    <m/>
    <m/>
    <m/>
    <m/>
    <m/>
    <m/>
    <m/>
    <m/>
    <m/>
    <m/>
    <m/>
    <m/>
    <m/>
    <m/>
    <m/>
    <m/>
    <m/>
    <m/>
    <m/>
    <m/>
    <m/>
    <m/>
    <m/>
    <m/>
    <m/>
    <m/>
    <m/>
    <m/>
    <m/>
    <m/>
    <m/>
    <m/>
    <m/>
    <m/>
    <m/>
    <m/>
    <m/>
    <m/>
    <m/>
    <m/>
  </r>
  <r>
    <n v="25"/>
    <x v="0"/>
    <s v="Travel_Rarely"/>
    <n v="383"/>
    <x v="0"/>
    <n v="9"/>
    <n v="2"/>
    <s v="Life Sciences"/>
    <n v="1"/>
    <n v="1439"/>
    <n v="1"/>
    <x v="1"/>
    <n v="68"/>
    <n v="2"/>
    <x v="1"/>
    <x v="6"/>
    <n v="1"/>
    <s v="Married"/>
    <n v="4400"/>
    <n v="15182"/>
    <n v="3"/>
    <s v="Y"/>
    <x v="1"/>
    <n v="12"/>
    <n v="3"/>
    <n v="1"/>
    <n v="80"/>
    <n v="0"/>
    <n v="6"/>
    <n v="2"/>
    <n v="3"/>
    <n v="3"/>
    <n v="2"/>
    <n v="2"/>
    <n v="2"/>
    <n v="0"/>
    <n v="1"/>
    <n v="0"/>
    <n v="1"/>
    <n v="1"/>
    <x v="0"/>
    <n v="0.6"/>
    <x v="0"/>
    <n v="0.2"/>
    <x v="1"/>
    <x v="0"/>
    <x v="0"/>
    <m/>
    <m/>
    <m/>
    <m/>
    <m/>
    <m/>
    <m/>
    <m/>
    <m/>
    <m/>
    <m/>
    <m/>
    <m/>
    <m/>
    <m/>
    <m/>
    <m/>
    <m/>
    <m/>
    <m/>
    <m/>
    <m/>
    <m/>
    <m/>
    <m/>
    <m/>
    <m/>
    <m/>
    <m/>
    <m/>
    <m/>
    <m/>
    <m/>
    <m/>
    <m/>
    <m/>
    <m/>
    <m/>
    <m/>
    <m/>
    <m/>
    <m/>
    <m/>
    <m/>
    <m/>
    <m/>
    <m/>
    <m/>
    <m/>
    <m/>
    <m/>
    <m/>
    <m/>
  </r>
  <r>
    <n v="37"/>
    <x v="1"/>
    <s v="Non-Travel"/>
    <n v="1413"/>
    <x v="1"/>
    <n v="5"/>
    <n v="2"/>
    <s v="Technical Degree"/>
    <n v="1"/>
    <n v="1440"/>
    <n v="3"/>
    <x v="1"/>
    <n v="84"/>
    <n v="4"/>
    <x v="1"/>
    <x v="2"/>
    <n v="3"/>
    <s v="Single"/>
    <n v="3500"/>
    <n v="25470"/>
    <n v="0"/>
    <s v="Y"/>
    <x v="1"/>
    <n v="14"/>
    <n v="3"/>
    <n v="1"/>
    <n v="80"/>
    <n v="0"/>
    <n v="7"/>
    <n v="2"/>
    <n v="1"/>
    <n v="6"/>
    <n v="5"/>
    <n v="1"/>
    <n v="3"/>
    <n v="0"/>
    <n v="0"/>
    <n v="1"/>
    <n v="1"/>
    <n v="0"/>
    <x v="0"/>
    <n v="0.35"/>
    <x v="0"/>
    <n v="0.3"/>
    <x v="1"/>
    <x v="0"/>
    <x v="1"/>
    <m/>
    <m/>
    <m/>
    <m/>
    <m/>
    <m/>
    <m/>
    <m/>
    <m/>
    <m/>
    <m/>
    <m/>
    <m/>
    <m/>
    <m/>
    <m/>
    <m/>
    <m/>
    <m/>
    <m/>
    <m/>
    <m/>
    <m/>
    <m/>
    <m/>
    <m/>
    <m/>
    <m/>
    <m/>
    <m/>
    <m/>
    <m/>
    <m/>
    <m/>
    <m/>
    <m/>
    <m/>
    <m/>
    <m/>
    <m/>
    <m/>
    <m/>
    <m/>
    <m/>
    <m/>
    <m/>
    <m/>
    <m/>
    <m/>
    <m/>
    <m/>
    <m/>
    <m/>
  </r>
  <r>
    <n v="56"/>
    <x v="1"/>
    <s v="Travel_Rarely"/>
    <n v="1255"/>
    <x v="1"/>
    <n v="1"/>
    <n v="2"/>
    <s v="Life Sciences"/>
    <n v="1"/>
    <n v="1441"/>
    <n v="1"/>
    <x v="0"/>
    <n v="90"/>
    <n v="3"/>
    <x v="1"/>
    <x v="1"/>
    <n v="1"/>
    <s v="Married"/>
    <n v="2066"/>
    <n v="10494"/>
    <n v="2"/>
    <s v="Y"/>
    <x v="1"/>
    <n v="22"/>
    <n v="4"/>
    <n v="4"/>
    <n v="80"/>
    <n v="1"/>
    <n v="5"/>
    <n v="3"/>
    <n v="4"/>
    <n v="3"/>
    <n v="2"/>
    <n v="1"/>
    <n v="0"/>
    <n v="0"/>
    <n v="1"/>
    <n v="0"/>
    <n v="1"/>
    <n v="1"/>
    <x v="0"/>
    <n v="0.6"/>
    <x v="1"/>
    <n v="0.2"/>
    <x v="1"/>
    <x v="0"/>
    <x v="1"/>
    <m/>
    <m/>
    <m/>
    <m/>
    <m/>
    <m/>
    <m/>
    <m/>
    <m/>
    <m/>
    <m/>
    <m/>
    <m/>
    <m/>
    <m/>
    <m/>
    <m/>
    <m/>
    <m/>
    <m/>
    <m/>
    <m/>
    <m/>
    <m/>
    <m/>
    <m/>
    <m/>
    <m/>
    <m/>
    <m/>
    <m/>
    <m/>
    <m/>
    <m/>
    <m/>
    <m/>
    <m/>
    <m/>
    <m/>
    <m/>
    <m/>
    <m/>
    <m/>
    <m/>
    <m/>
    <m/>
    <m/>
    <m/>
    <m/>
    <m/>
    <m/>
    <m/>
    <m/>
  </r>
  <r>
    <n v="47"/>
    <x v="1"/>
    <s v="Travel_Rarely"/>
    <n v="359"/>
    <x v="1"/>
    <n v="2"/>
    <n v="4"/>
    <s v="Medical"/>
    <n v="1"/>
    <n v="1443"/>
    <n v="1"/>
    <x v="0"/>
    <n v="82"/>
    <n v="3"/>
    <x v="3"/>
    <x v="7"/>
    <n v="3"/>
    <s v="Married"/>
    <n v="17169"/>
    <n v="26703"/>
    <n v="3"/>
    <s v="Y"/>
    <x v="1"/>
    <n v="19"/>
    <n v="3"/>
    <n v="2"/>
    <n v="80"/>
    <n v="2"/>
    <n v="26"/>
    <n v="2"/>
    <n v="4"/>
    <n v="20"/>
    <n v="17"/>
    <n v="5"/>
    <n v="6"/>
    <n v="0"/>
    <n v="0"/>
    <n v="0"/>
    <n v="0"/>
    <n v="1"/>
    <x v="1"/>
    <n v="0.25"/>
    <x v="1"/>
    <n v="0.1"/>
    <x v="1"/>
    <x v="2"/>
    <x v="2"/>
    <m/>
    <m/>
    <m/>
    <m/>
    <m/>
    <m/>
    <m/>
    <m/>
    <m/>
    <m/>
    <m/>
    <m/>
    <m/>
    <m/>
    <m/>
    <m/>
    <m/>
    <m/>
    <m/>
    <m/>
    <m/>
    <m/>
    <m/>
    <m/>
    <m/>
    <m/>
    <m/>
    <m/>
    <m/>
    <m/>
    <m/>
    <m/>
    <m/>
    <m/>
    <m/>
    <m/>
    <m/>
    <m/>
    <m/>
    <m/>
    <m/>
    <m/>
    <m/>
    <m/>
    <m/>
    <m/>
    <m/>
    <m/>
    <m/>
    <m/>
    <m/>
    <m/>
    <m/>
  </r>
  <r>
    <n v="24"/>
    <x v="1"/>
    <s v="Travel_Rarely"/>
    <n v="1476"/>
    <x v="0"/>
    <n v="4"/>
    <n v="1"/>
    <s v="Medical"/>
    <n v="1"/>
    <n v="1445"/>
    <n v="4"/>
    <x v="0"/>
    <n v="42"/>
    <n v="3"/>
    <x v="0"/>
    <x v="0"/>
    <n v="3"/>
    <s v="Married"/>
    <n v="4162"/>
    <n v="15211"/>
    <n v="1"/>
    <s v="Y"/>
    <x v="0"/>
    <n v="12"/>
    <n v="3"/>
    <n v="3"/>
    <n v="80"/>
    <n v="2"/>
    <n v="5"/>
    <n v="3"/>
    <n v="3"/>
    <n v="5"/>
    <n v="4"/>
    <n v="0"/>
    <n v="3"/>
    <n v="1"/>
    <n v="0"/>
    <n v="0"/>
    <n v="1"/>
    <n v="0"/>
    <x v="0"/>
    <n v="0.3"/>
    <x v="2"/>
    <n v="0.4"/>
    <x v="2"/>
    <x v="0"/>
    <x v="0"/>
    <m/>
    <m/>
    <m/>
    <m/>
    <m/>
    <m/>
    <m/>
    <m/>
    <m/>
    <m/>
    <m/>
    <m/>
    <m/>
    <m/>
    <m/>
    <m/>
    <m/>
    <m/>
    <m/>
    <m/>
    <m/>
    <m/>
    <m/>
    <m/>
    <m/>
    <m/>
    <m/>
    <m/>
    <m/>
    <m/>
    <m/>
    <m/>
    <m/>
    <m/>
    <m/>
    <m/>
    <m/>
    <m/>
    <m/>
    <m/>
    <m/>
    <m/>
    <m/>
    <m/>
    <m/>
    <m/>
    <m/>
    <m/>
    <m/>
    <m/>
    <m/>
    <m/>
    <m/>
  </r>
  <r>
    <n v="32"/>
    <x v="1"/>
    <s v="Travel_Rarely"/>
    <n v="601"/>
    <x v="0"/>
    <n v="7"/>
    <n v="5"/>
    <s v="Marketing"/>
    <n v="1"/>
    <n v="1446"/>
    <n v="4"/>
    <x v="1"/>
    <n v="97"/>
    <n v="3"/>
    <x v="0"/>
    <x v="0"/>
    <n v="4"/>
    <s v="Married"/>
    <n v="9204"/>
    <n v="23343"/>
    <n v="4"/>
    <s v="Y"/>
    <x v="1"/>
    <n v="12"/>
    <n v="3"/>
    <n v="3"/>
    <n v="80"/>
    <n v="1"/>
    <n v="7"/>
    <n v="3"/>
    <n v="2"/>
    <n v="4"/>
    <n v="3"/>
    <n v="0"/>
    <n v="3"/>
    <n v="0"/>
    <n v="0"/>
    <n v="1"/>
    <n v="0"/>
    <n v="0"/>
    <x v="0"/>
    <n v="0.2"/>
    <x v="2"/>
    <n v="0.3"/>
    <x v="1"/>
    <x v="0"/>
    <x v="2"/>
    <m/>
    <m/>
    <m/>
    <m/>
    <m/>
    <m/>
    <m/>
    <m/>
    <m/>
    <m/>
    <m/>
    <m/>
    <m/>
    <m/>
    <m/>
    <m/>
    <m/>
    <m/>
    <m/>
    <m/>
    <m/>
    <m/>
    <m/>
    <m/>
    <m/>
    <m/>
    <m/>
    <m/>
    <m/>
    <m/>
    <m/>
    <m/>
    <m/>
    <m/>
    <m/>
    <m/>
    <m/>
    <m/>
    <m/>
    <m/>
    <m/>
    <m/>
    <m/>
    <m/>
    <m/>
    <m/>
    <m/>
    <m/>
    <m/>
    <m/>
    <m/>
    <m/>
    <m/>
  </r>
  <r>
    <n v="34"/>
    <x v="1"/>
    <s v="Travel_Rarely"/>
    <n v="401"/>
    <x v="1"/>
    <n v="1"/>
    <n v="3"/>
    <s v="Life Sciences"/>
    <n v="1"/>
    <n v="1447"/>
    <n v="4"/>
    <x v="0"/>
    <n v="86"/>
    <n v="2"/>
    <x v="1"/>
    <x v="2"/>
    <n v="2"/>
    <s v="Married"/>
    <n v="3294"/>
    <n v="3708"/>
    <n v="5"/>
    <s v="Y"/>
    <x v="1"/>
    <n v="17"/>
    <n v="3"/>
    <n v="1"/>
    <n v="80"/>
    <n v="1"/>
    <n v="7"/>
    <n v="2"/>
    <n v="2"/>
    <n v="5"/>
    <n v="4"/>
    <n v="0"/>
    <n v="2"/>
    <n v="0"/>
    <n v="1"/>
    <n v="1"/>
    <n v="1"/>
    <n v="0"/>
    <x v="0"/>
    <n v="0.6"/>
    <x v="0"/>
    <n v="0.5"/>
    <x v="2"/>
    <x v="0"/>
    <x v="1"/>
    <m/>
    <m/>
    <m/>
    <m/>
    <m/>
    <m/>
    <m/>
    <m/>
    <m/>
    <m/>
    <m/>
    <m/>
    <m/>
    <m/>
    <m/>
    <m/>
    <m/>
    <m/>
    <m/>
    <m/>
    <m/>
    <m/>
    <m/>
    <m/>
    <m/>
    <m/>
    <m/>
    <m/>
    <m/>
    <m/>
    <m/>
    <m/>
    <m/>
    <m/>
    <m/>
    <m/>
    <m/>
    <m/>
    <m/>
    <m/>
    <m/>
    <m/>
    <m/>
    <m/>
    <m/>
    <m/>
    <m/>
    <m/>
    <m/>
    <m/>
    <m/>
    <m/>
    <m/>
  </r>
  <r>
    <n v="41"/>
    <x v="1"/>
    <s v="Travel_Rarely"/>
    <n v="1283"/>
    <x v="1"/>
    <n v="5"/>
    <n v="5"/>
    <s v="Medical"/>
    <n v="1"/>
    <n v="1448"/>
    <n v="2"/>
    <x v="1"/>
    <n v="90"/>
    <n v="4"/>
    <x v="1"/>
    <x v="1"/>
    <n v="3"/>
    <s v="Married"/>
    <n v="2127"/>
    <n v="5561"/>
    <n v="2"/>
    <s v="Y"/>
    <x v="0"/>
    <n v="12"/>
    <n v="3"/>
    <n v="1"/>
    <n v="80"/>
    <n v="0"/>
    <n v="7"/>
    <n v="5"/>
    <n v="2"/>
    <n v="4"/>
    <n v="2"/>
    <n v="0"/>
    <n v="3"/>
    <n v="1"/>
    <n v="0"/>
    <n v="1"/>
    <n v="1"/>
    <n v="1"/>
    <x v="0"/>
    <n v="0.7"/>
    <x v="0"/>
    <n v="0.7"/>
    <x v="0"/>
    <x v="0"/>
    <x v="1"/>
    <m/>
    <m/>
    <m/>
    <m/>
    <m/>
    <m/>
    <m/>
    <m/>
    <m/>
    <m/>
    <m/>
    <m/>
    <m/>
    <m/>
    <m/>
    <m/>
    <m/>
    <m/>
    <m/>
    <m/>
    <m/>
    <m/>
    <m/>
    <m/>
    <m/>
    <m/>
    <m/>
    <m/>
    <m/>
    <m/>
    <m/>
    <m/>
    <m/>
    <m/>
    <m/>
    <m/>
    <m/>
    <m/>
    <m/>
    <m/>
    <m/>
    <m/>
    <m/>
    <m/>
    <m/>
    <m/>
    <m/>
    <m/>
    <m/>
    <m/>
    <m/>
    <m/>
    <m/>
  </r>
  <r>
    <n v="40"/>
    <x v="1"/>
    <s v="Non-Travel"/>
    <n v="663"/>
    <x v="1"/>
    <n v="9"/>
    <n v="4"/>
    <s v="Other"/>
    <n v="1"/>
    <n v="1449"/>
    <n v="3"/>
    <x v="1"/>
    <n v="81"/>
    <n v="3"/>
    <x v="0"/>
    <x v="2"/>
    <n v="3"/>
    <s v="Divorced"/>
    <n v="3975"/>
    <n v="23099"/>
    <n v="3"/>
    <s v="Y"/>
    <x v="1"/>
    <n v="11"/>
    <n v="3"/>
    <n v="3"/>
    <n v="80"/>
    <n v="2"/>
    <n v="11"/>
    <n v="2"/>
    <n v="4"/>
    <n v="8"/>
    <n v="7"/>
    <n v="0"/>
    <n v="7"/>
    <n v="0"/>
    <n v="0"/>
    <n v="0"/>
    <n v="1"/>
    <n v="0"/>
    <x v="0"/>
    <n v="0.15"/>
    <x v="2"/>
    <n v="0"/>
    <x v="1"/>
    <x v="0"/>
    <x v="1"/>
    <m/>
    <m/>
    <m/>
    <m/>
    <m/>
    <m/>
    <m/>
    <m/>
    <m/>
    <m/>
    <m/>
    <m/>
    <m/>
    <m/>
    <m/>
    <m/>
    <m/>
    <m/>
    <m/>
    <m/>
    <m/>
    <m/>
    <m/>
    <m/>
    <m/>
    <m/>
    <m/>
    <m/>
    <m/>
    <m/>
    <m/>
    <m/>
    <m/>
    <m/>
    <m/>
    <m/>
    <m/>
    <m/>
    <m/>
    <m/>
    <m/>
    <m/>
    <m/>
    <m/>
    <m/>
    <m/>
    <m/>
    <m/>
    <m/>
    <m/>
    <m/>
    <m/>
    <m/>
  </r>
  <r>
    <n v="31"/>
    <x v="1"/>
    <s v="Travel_Rarely"/>
    <n v="326"/>
    <x v="0"/>
    <n v="8"/>
    <n v="2"/>
    <s v="Life Sciences"/>
    <n v="1"/>
    <n v="1453"/>
    <n v="1"/>
    <x v="1"/>
    <n v="31"/>
    <n v="3"/>
    <x v="2"/>
    <x v="0"/>
    <n v="4"/>
    <s v="Divorced"/>
    <n v="10793"/>
    <n v="8386"/>
    <n v="1"/>
    <s v="Y"/>
    <x v="1"/>
    <n v="18"/>
    <n v="3"/>
    <n v="1"/>
    <n v="80"/>
    <n v="1"/>
    <n v="13"/>
    <n v="5"/>
    <n v="3"/>
    <n v="13"/>
    <n v="7"/>
    <n v="9"/>
    <n v="9"/>
    <n v="0"/>
    <n v="0"/>
    <n v="0"/>
    <n v="0"/>
    <n v="1"/>
    <x v="1"/>
    <n v="0.25"/>
    <x v="2"/>
    <n v="0.1"/>
    <x v="1"/>
    <x v="2"/>
    <x v="2"/>
    <m/>
    <m/>
    <m/>
    <m/>
    <m/>
    <m/>
    <m/>
    <m/>
    <m/>
    <m/>
    <m/>
    <m/>
    <m/>
    <m/>
    <m/>
    <m/>
    <m/>
    <m/>
    <m/>
    <m/>
    <m/>
    <m/>
    <m/>
    <m/>
    <m/>
    <m/>
    <m/>
    <m/>
    <m/>
    <m/>
    <m/>
    <m/>
    <m/>
    <m/>
    <m/>
    <m/>
    <m/>
    <m/>
    <m/>
    <m/>
    <m/>
    <m/>
    <m/>
    <m/>
    <m/>
    <m/>
    <m/>
    <m/>
    <m/>
    <m/>
    <m/>
    <m/>
    <m/>
  </r>
  <r>
    <n v="46"/>
    <x v="0"/>
    <s v="Travel_Rarely"/>
    <n v="377"/>
    <x v="0"/>
    <n v="9"/>
    <n v="3"/>
    <s v="Marketing"/>
    <n v="1"/>
    <n v="1457"/>
    <n v="1"/>
    <x v="1"/>
    <n v="52"/>
    <n v="3"/>
    <x v="2"/>
    <x v="0"/>
    <n v="4"/>
    <s v="Divorced"/>
    <n v="10096"/>
    <n v="15986"/>
    <n v="4"/>
    <s v="Y"/>
    <x v="1"/>
    <n v="11"/>
    <n v="3"/>
    <n v="1"/>
    <n v="80"/>
    <n v="1"/>
    <n v="28"/>
    <n v="1"/>
    <n v="4"/>
    <n v="7"/>
    <n v="7"/>
    <n v="4"/>
    <n v="3"/>
    <n v="0"/>
    <n v="0"/>
    <n v="0"/>
    <n v="0"/>
    <n v="1"/>
    <x v="0"/>
    <n v="0.2"/>
    <x v="1"/>
    <n v="0"/>
    <x v="1"/>
    <x v="1"/>
    <x v="2"/>
    <m/>
    <m/>
    <m/>
    <m/>
    <m/>
    <m/>
    <m/>
    <m/>
    <m/>
    <m/>
    <m/>
    <m/>
    <m/>
    <m/>
    <m/>
    <m/>
    <m/>
    <m/>
    <m/>
    <m/>
    <m/>
    <m/>
    <m/>
    <m/>
    <m/>
    <m/>
    <m/>
    <m/>
    <m/>
    <m/>
    <m/>
    <m/>
    <m/>
    <m/>
    <m/>
    <m/>
    <m/>
    <m/>
    <m/>
    <m/>
    <m/>
    <m/>
    <m/>
    <m/>
    <m/>
    <m/>
    <m/>
    <m/>
    <m/>
    <m/>
    <m/>
    <m/>
    <m/>
  </r>
  <r>
    <n v="39"/>
    <x v="0"/>
    <s v="Non-Travel"/>
    <n v="592"/>
    <x v="1"/>
    <n v="2"/>
    <n v="3"/>
    <s v="Life Sciences"/>
    <n v="1"/>
    <n v="1458"/>
    <n v="1"/>
    <x v="0"/>
    <n v="54"/>
    <n v="2"/>
    <x v="1"/>
    <x v="2"/>
    <n v="1"/>
    <s v="Single"/>
    <n v="3646"/>
    <n v="17181"/>
    <n v="2"/>
    <s v="Y"/>
    <x v="0"/>
    <n v="23"/>
    <n v="4"/>
    <n v="2"/>
    <n v="80"/>
    <n v="0"/>
    <n v="11"/>
    <n v="2"/>
    <n v="4"/>
    <n v="1"/>
    <n v="0"/>
    <n v="0"/>
    <n v="0"/>
    <n v="1"/>
    <n v="1"/>
    <n v="0"/>
    <n v="1"/>
    <n v="1"/>
    <x v="0"/>
    <n v="0.75"/>
    <x v="0"/>
    <n v="0.6"/>
    <x v="2"/>
    <x v="0"/>
    <x v="1"/>
    <m/>
    <m/>
    <m/>
    <m/>
    <m/>
    <m/>
    <m/>
    <m/>
    <m/>
    <m/>
    <m/>
    <m/>
    <m/>
    <m/>
    <m/>
    <m/>
    <m/>
    <m/>
    <m/>
    <m/>
    <m/>
    <m/>
    <m/>
    <m/>
    <m/>
    <m/>
    <m/>
    <m/>
    <m/>
    <m/>
    <m/>
    <m/>
    <m/>
    <m/>
    <m/>
    <m/>
    <m/>
    <m/>
    <m/>
    <m/>
    <m/>
    <m/>
    <m/>
    <m/>
    <m/>
    <m/>
    <m/>
    <m/>
    <m/>
    <m/>
    <m/>
    <m/>
    <m/>
  </r>
  <r>
    <n v="31"/>
    <x v="0"/>
    <s v="Travel_Frequently"/>
    <n v="1445"/>
    <x v="1"/>
    <n v="1"/>
    <n v="5"/>
    <s v="Life Sciences"/>
    <n v="1"/>
    <n v="1459"/>
    <n v="3"/>
    <x v="0"/>
    <n v="100"/>
    <n v="4"/>
    <x v="2"/>
    <x v="3"/>
    <n v="2"/>
    <s v="Single"/>
    <n v="7446"/>
    <n v="8931"/>
    <n v="1"/>
    <s v="Y"/>
    <x v="1"/>
    <n v="11"/>
    <n v="3"/>
    <n v="1"/>
    <n v="80"/>
    <n v="0"/>
    <n v="10"/>
    <n v="2"/>
    <n v="3"/>
    <n v="10"/>
    <n v="8"/>
    <n v="4"/>
    <n v="7"/>
    <n v="0"/>
    <n v="1"/>
    <n v="0"/>
    <n v="0"/>
    <n v="0"/>
    <x v="0"/>
    <n v="0.25"/>
    <x v="2"/>
    <n v="0.2"/>
    <x v="1"/>
    <x v="1"/>
    <x v="0"/>
    <m/>
    <m/>
    <m/>
    <m/>
    <m/>
    <m/>
    <m/>
    <m/>
    <m/>
    <m/>
    <m/>
    <m/>
    <m/>
    <m/>
    <m/>
    <m/>
    <m/>
    <m/>
    <m/>
    <m/>
    <m/>
    <m/>
    <m/>
    <m/>
    <m/>
    <m/>
    <m/>
    <m/>
    <m/>
    <m/>
    <m/>
    <m/>
    <m/>
    <m/>
    <m/>
    <m/>
    <m/>
    <m/>
    <m/>
    <m/>
    <m/>
    <m/>
    <m/>
    <m/>
    <m/>
    <m/>
    <m/>
    <m/>
    <m/>
    <m/>
    <m/>
    <m/>
    <m/>
  </r>
  <r>
    <n v="45"/>
    <x v="1"/>
    <s v="Travel_Rarely"/>
    <n v="1038"/>
    <x v="1"/>
    <n v="20"/>
    <n v="3"/>
    <s v="Medical"/>
    <n v="1"/>
    <n v="1460"/>
    <n v="2"/>
    <x v="1"/>
    <n v="95"/>
    <n v="1"/>
    <x v="2"/>
    <x v="4"/>
    <n v="1"/>
    <s v="Divorced"/>
    <n v="10851"/>
    <n v="19863"/>
    <n v="2"/>
    <s v="Y"/>
    <x v="0"/>
    <n v="18"/>
    <n v="3"/>
    <n v="2"/>
    <n v="80"/>
    <n v="1"/>
    <n v="24"/>
    <n v="2"/>
    <n v="3"/>
    <n v="7"/>
    <n v="7"/>
    <n v="0"/>
    <n v="7"/>
    <n v="1"/>
    <n v="1"/>
    <n v="0"/>
    <n v="0"/>
    <n v="1"/>
    <x v="0"/>
    <n v="0.6"/>
    <x v="1"/>
    <n v="0.6"/>
    <x v="2"/>
    <x v="0"/>
    <x v="2"/>
    <m/>
    <m/>
    <m/>
    <m/>
    <m/>
    <m/>
    <m/>
    <m/>
    <m/>
    <m/>
    <m/>
    <m/>
    <m/>
    <m/>
    <m/>
    <m/>
    <m/>
    <m/>
    <m/>
    <m/>
    <m/>
    <m/>
    <m/>
    <m/>
    <m/>
    <m/>
    <m/>
    <m/>
    <m/>
    <m/>
    <m/>
    <m/>
    <m/>
    <m/>
    <m/>
    <m/>
    <m/>
    <m/>
    <m/>
    <m/>
    <m/>
    <m/>
    <m/>
    <m/>
    <m/>
    <m/>
    <m/>
    <m/>
    <m/>
    <m/>
    <m/>
    <m/>
    <m/>
  </r>
  <r>
    <n v="31"/>
    <x v="1"/>
    <s v="Travel_Rarely"/>
    <n v="1398"/>
    <x v="2"/>
    <n v="8"/>
    <n v="2"/>
    <s v="Medical"/>
    <n v="1"/>
    <n v="1461"/>
    <n v="4"/>
    <x v="0"/>
    <n v="96"/>
    <n v="4"/>
    <x v="1"/>
    <x v="8"/>
    <n v="2"/>
    <s v="Single"/>
    <n v="2109"/>
    <n v="24609"/>
    <n v="9"/>
    <s v="Y"/>
    <x v="1"/>
    <n v="18"/>
    <n v="3"/>
    <n v="4"/>
    <n v="80"/>
    <n v="0"/>
    <n v="8"/>
    <n v="3"/>
    <n v="3"/>
    <n v="3"/>
    <n v="2"/>
    <n v="0"/>
    <n v="2"/>
    <n v="0"/>
    <n v="1"/>
    <n v="0"/>
    <n v="1"/>
    <n v="0"/>
    <x v="0"/>
    <n v="0.4"/>
    <x v="0"/>
    <n v="0.2"/>
    <x v="1"/>
    <x v="0"/>
    <x v="1"/>
    <m/>
    <m/>
    <m/>
    <m/>
    <m/>
    <m/>
    <m/>
    <m/>
    <m/>
    <m/>
    <m/>
    <m/>
    <m/>
    <m/>
    <m/>
    <m/>
    <m/>
    <m/>
    <m/>
    <m/>
    <m/>
    <m/>
    <m/>
    <m/>
    <m/>
    <m/>
    <m/>
    <m/>
    <m/>
    <m/>
    <m/>
    <m/>
    <m/>
    <m/>
    <m/>
    <m/>
    <m/>
    <m/>
    <m/>
    <m/>
    <m/>
    <m/>
    <m/>
    <m/>
    <m/>
    <m/>
    <m/>
    <m/>
    <m/>
    <m/>
    <m/>
    <m/>
    <m/>
  </r>
  <r>
    <n v="31"/>
    <x v="0"/>
    <s v="Travel_Frequently"/>
    <n v="523"/>
    <x v="1"/>
    <n v="2"/>
    <n v="3"/>
    <s v="Life Sciences"/>
    <n v="1"/>
    <n v="1464"/>
    <n v="2"/>
    <x v="1"/>
    <n v="94"/>
    <n v="3"/>
    <x v="1"/>
    <x v="2"/>
    <n v="4"/>
    <s v="Married"/>
    <n v="3722"/>
    <n v="21081"/>
    <n v="6"/>
    <s v="Y"/>
    <x v="0"/>
    <n v="13"/>
    <n v="3"/>
    <n v="3"/>
    <n v="80"/>
    <n v="1"/>
    <n v="7"/>
    <n v="2"/>
    <n v="1"/>
    <n v="2"/>
    <n v="2"/>
    <n v="2"/>
    <n v="2"/>
    <n v="1"/>
    <n v="0"/>
    <n v="1"/>
    <n v="1"/>
    <n v="1"/>
    <x v="0"/>
    <n v="0.7"/>
    <x v="0"/>
    <n v="0.7"/>
    <x v="0"/>
    <x v="0"/>
    <x v="1"/>
    <m/>
    <m/>
    <m/>
    <m/>
    <m/>
    <m/>
    <m/>
    <m/>
    <m/>
    <m/>
    <m/>
    <m/>
    <m/>
    <m/>
    <m/>
    <m/>
    <m/>
    <m/>
    <m/>
    <m/>
    <m/>
    <m/>
    <m/>
    <m/>
    <m/>
    <m/>
    <m/>
    <m/>
    <m/>
    <m/>
    <m/>
    <m/>
    <m/>
    <m/>
    <m/>
    <m/>
    <m/>
    <m/>
    <m/>
    <m/>
    <m/>
    <m/>
    <m/>
    <m/>
    <m/>
    <m/>
    <m/>
    <m/>
    <m/>
    <m/>
    <m/>
    <m/>
    <m/>
  </r>
  <r>
    <n v="45"/>
    <x v="1"/>
    <s v="Travel_Rarely"/>
    <n v="1448"/>
    <x v="1"/>
    <n v="29"/>
    <n v="3"/>
    <s v="Technical Degree"/>
    <n v="1"/>
    <n v="1465"/>
    <n v="2"/>
    <x v="1"/>
    <n v="55"/>
    <n v="3"/>
    <x v="2"/>
    <x v="3"/>
    <n v="4"/>
    <s v="Married"/>
    <n v="9380"/>
    <n v="14720"/>
    <n v="4"/>
    <s v="Y"/>
    <x v="0"/>
    <n v="18"/>
    <n v="3"/>
    <n v="4"/>
    <n v="80"/>
    <n v="2"/>
    <n v="10"/>
    <n v="4"/>
    <n v="4"/>
    <n v="3"/>
    <n v="1"/>
    <n v="1"/>
    <n v="2"/>
    <n v="1"/>
    <n v="0"/>
    <n v="0"/>
    <n v="0"/>
    <n v="1"/>
    <x v="0"/>
    <n v="0.35"/>
    <x v="1"/>
    <n v="0.4"/>
    <x v="2"/>
    <x v="0"/>
    <x v="2"/>
    <m/>
    <m/>
    <m/>
    <m/>
    <m/>
    <m/>
    <m/>
    <m/>
    <m/>
    <m/>
    <m/>
    <m/>
    <m/>
    <m/>
    <m/>
    <m/>
    <m/>
    <m/>
    <m/>
    <m/>
    <m/>
    <m/>
    <m/>
    <m/>
    <m/>
    <m/>
    <m/>
    <m/>
    <m/>
    <m/>
    <m/>
    <m/>
    <m/>
    <m/>
    <m/>
    <m/>
    <m/>
    <m/>
    <m/>
    <m/>
    <m/>
    <m/>
    <m/>
    <m/>
    <m/>
    <m/>
    <m/>
    <m/>
    <m/>
    <m/>
    <m/>
    <m/>
    <m/>
  </r>
  <r>
    <n v="48"/>
    <x v="1"/>
    <s v="Travel_Rarely"/>
    <n v="1221"/>
    <x v="0"/>
    <n v="7"/>
    <n v="3"/>
    <s v="Marketing"/>
    <n v="1"/>
    <n v="1466"/>
    <n v="3"/>
    <x v="1"/>
    <n v="96"/>
    <n v="3"/>
    <x v="0"/>
    <x v="0"/>
    <n v="1"/>
    <s v="Divorced"/>
    <n v="5486"/>
    <n v="24795"/>
    <n v="4"/>
    <s v="Y"/>
    <x v="1"/>
    <n v="11"/>
    <n v="3"/>
    <n v="1"/>
    <n v="80"/>
    <n v="3"/>
    <n v="15"/>
    <n v="3"/>
    <n v="3"/>
    <n v="2"/>
    <n v="2"/>
    <n v="2"/>
    <n v="2"/>
    <n v="0"/>
    <n v="1"/>
    <n v="0"/>
    <n v="1"/>
    <n v="0"/>
    <x v="0"/>
    <n v="0.4"/>
    <x v="1"/>
    <n v="0.2"/>
    <x v="1"/>
    <x v="0"/>
    <x v="0"/>
    <m/>
    <m/>
    <m/>
    <m/>
    <m/>
    <m/>
    <m/>
    <m/>
    <m/>
    <m/>
    <m/>
    <m/>
    <m/>
    <m/>
    <m/>
    <m/>
    <m/>
    <m/>
    <m/>
    <m/>
    <m/>
    <m/>
    <m/>
    <m/>
    <m/>
    <m/>
    <m/>
    <m/>
    <m/>
    <m/>
    <m/>
    <m/>
    <m/>
    <m/>
    <m/>
    <m/>
    <m/>
    <m/>
    <m/>
    <m/>
    <m/>
    <m/>
    <m/>
    <m/>
    <m/>
    <m/>
    <m/>
    <m/>
    <m/>
    <m/>
    <m/>
    <m/>
    <m/>
  </r>
  <r>
    <n v="34"/>
    <x v="0"/>
    <s v="Travel_Rarely"/>
    <n v="1107"/>
    <x v="2"/>
    <n v="9"/>
    <n v="4"/>
    <s v="Technical Degree"/>
    <n v="1"/>
    <n v="1467"/>
    <n v="1"/>
    <x v="0"/>
    <n v="52"/>
    <n v="3"/>
    <x v="1"/>
    <x v="8"/>
    <n v="3"/>
    <s v="Married"/>
    <n v="2742"/>
    <n v="3072"/>
    <n v="1"/>
    <s v="Y"/>
    <x v="1"/>
    <n v="15"/>
    <n v="3"/>
    <n v="4"/>
    <n v="80"/>
    <n v="0"/>
    <n v="2"/>
    <n v="0"/>
    <n v="3"/>
    <n v="2"/>
    <n v="2"/>
    <n v="2"/>
    <n v="2"/>
    <n v="0"/>
    <n v="0"/>
    <n v="0"/>
    <n v="1"/>
    <n v="1"/>
    <x v="0"/>
    <n v="0.35"/>
    <x v="0"/>
    <n v="0"/>
    <x v="1"/>
    <x v="0"/>
    <x v="1"/>
    <m/>
    <m/>
    <m/>
    <m/>
    <m/>
    <m/>
    <m/>
    <m/>
    <m/>
    <m/>
    <m/>
    <m/>
    <m/>
    <m/>
    <m/>
    <m/>
    <m/>
    <m/>
    <m/>
    <m/>
    <m/>
    <m/>
    <m/>
    <m/>
    <m/>
    <m/>
    <m/>
    <m/>
    <m/>
    <m/>
    <m/>
    <m/>
    <m/>
    <m/>
    <m/>
    <m/>
    <m/>
    <m/>
    <m/>
    <m/>
    <m/>
    <m/>
    <m/>
    <m/>
    <m/>
    <m/>
    <m/>
    <m/>
    <m/>
    <m/>
    <m/>
    <m/>
    <m/>
  </r>
  <r>
    <n v="40"/>
    <x v="1"/>
    <s v="Non-Travel"/>
    <n v="218"/>
    <x v="1"/>
    <n v="8"/>
    <n v="1"/>
    <s v="Medical"/>
    <n v="1"/>
    <n v="1468"/>
    <n v="4"/>
    <x v="1"/>
    <n v="55"/>
    <n v="2"/>
    <x v="2"/>
    <x v="7"/>
    <n v="2"/>
    <s v="Divorced"/>
    <n v="13757"/>
    <n v="25178"/>
    <n v="2"/>
    <s v="Y"/>
    <x v="1"/>
    <n v="11"/>
    <n v="3"/>
    <n v="3"/>
    <n v="80"/>
    <n v="1"/>
    <n v="16"/>
    <n v="5"/>
    <n v="3"/>
    <n v="9"/>
    <n v="8"/>
    <n v="4"/>
    <n v="8"/>
    <n v="0"/>
    <n v="1"/>
    <n v="0"/>
    <n v="0"/>
    <n v="0"/>
    <x v="0"/>
    <n v="0.25"/>
    <x v="2"/>
    <n v="0.2"/>
    <x v="1"/>
    <x v="1"/>
    <x v="2"/>
    <m/>
    <m/>
    <m/>
    <m/>
    <m/>
    <m/>
    <m/>
    <m/>
    <m/>
    <m/>
    <m/>
    <m/>
    <m/>
    <m/>
    <m/>
    <m/>
    <m/>
    <m/>
    <m/>
    <m/>
    <m/>
    <m/>
    <m/>
    <m/>
    <m/>
    <m/>
    <m/>
    <m/>
    <m/>
    <m/>
    <m/>
    <m/>
    <m/>
    <m/>
    <m/>
    <m/>
    <m/>
    <m/>
    <m/>
    <m/>
    <m/>
    <m/>
    <m/>
    <m/>
    <m/>
    <m/>
    <m/>
    <m/>
    <m/>
    <m/>
    <m/>
    <m/>
    <m/>
  </r>
  <r>
    <n v="28"/>
    <x v="1"/>
    <s v="Travel_Rarely"/>
    <n v="866"/>
    <x v="0"/>
    <n v="5"/>
    <n v="3"/>
    <s v="Medical"/>
    <n v="1"/>
    <n v="1469"/>
    <n v="4"/>
    <x v="1"/>
    <n v="84"/>
    <n v="3"/>
    <x v="0"/>
    <x v="0"/>
    <n v="1"/>
    <s v="Single"/>
    <n v="8463"/>
    <n v="23490"/>
    <n v="0"/>
    <s v="Y"/>
    <x v="1"/>
    <n v="18"/>
    <n v="3"/>
    <n v="4"/>
    <n v="80"/>
    <n v="0"/>
    <n v="6"/>
    <n v="4"/>
    <n v="3"/>
    <n v="5"/>
    <n v="4"/>
    <n v="1"/>
    <n v="3"/>
    <n v="0"/>
    <n v="1"/>
    <n v="0"/>
    <n v="0"/>
    <n v="0"/>
    <x v="0"/>
    <n v="0.25"/>
    <x v="2"/>
    <n v="0.2"/>
    <x v="1"/>
    <x v="0"/>
    <x v="2"/>
    <m/>
    <m/>
    <m/>
    <m/>
    <m/>
    <m/>
    <m/>
    <m/>
    <m/>
    <m/>
    <m/>
    <m/>
    <m/>
    <m/>
    <m/>
    <m/>
    <m/>
    <m/>
    <m/>
    <m/>
    <m/>
    <m/>
    <m/>
    <m/>
    <m/>
    <m/>
    <m/>
    <m/>
    <m/>
    <m/>
    <m/>
    <m/>
    <m/>
    <m/>
    <m/>
    <m/>
    <m/>
    <m/>
    <m/>
    <m/>
    <m/>
    <m/>
    <m/>
    <m/>
    <m/>
    <m/>
    <m/>
    <m/>
    <m/>
    <m/>
    <m/>
    <m/>
    <m/>
  </r>
  <r>
    <n v="44"/>
    <x v="1"/>
    <s v="Non-Travel"/>
    <n v="981"/>
    <x v="1"/>
    <n v="5"/>
    <n v="3"/>
    <s v="Life Sciences"/>
    <n v="1"/>
    <n v="1471"/>
    <n v="3"/>
    <x v="1"/>
    <n v="90"/>
    <n v="2"/>
    <x v="1"/>
    <x v="2"/>
    <n v="3"/>
    <s v="Single"/>
    <n v="3162"/>
    <n v="7973"/>
    <n v="3"/>
    <s v="Y"/>
    <x v="1"/>
    <n v="14"/>
    <n v="3"/>
    <n v="4"/>
    <n v="80"/>
    <n v="0"/>
    <n v="7"/>
    <n v="5"/>
    <n v="3"/>
    <n v="5"/>
    <n v="2"/>
    <n v="0"/>
    <n v="3"/>
    <n v="0"/>
    <n v="0"/>
    <n v="0"/>
    <n v="1"/>
    <n v="0"/>
    <x v="0"/>
    <n v="0.15"/>
    <x v="2"/>
    <n v="0"/>
    <x v="1"/>
    <x v="0"/>
    <x v="1"/>
    <m/>
    <m/>
    <m/>
    <m/>
    <m/>
    <m/>
    <m/>
    <m/>
    <m/>
    <m/>
    <m/>
    <m/>
    <m/>
    <m/>
    <m/>
    <m/>
    <m/>
    <m/>
    <m/>
    <m/>
    <m/>
    <m/>
    <m/>
    <m/>
    <m/>
    <m/>
    <m/>
    <m/>
    <m/>
    <m/>
    <m/>
    <m/>
    <m/>
    <m/>
    <m/>
    <m/>
    <m/>
    <m/>
    <m/>
    <m/>
    <m/>
    <m/>
    <m/>
    <m/>
    <m/>
    <m/>
    <m/>
    <m/>
    <m/>
    <m/>
    <m/>
    <m/>
    <m/>
  </r>
  <r>
    <n v="53"/>
    <x v="1"/>
    <s v="Travel_Rarely"/>
    <n v="447"/>
    <x v="1"/>
    <n v="2"/>
    <n v="3"/>
    <s v="Medical"/>
    <n v="1"/>
    <n v="1472"/>
    <n v="4"/>
    <x v="1"/>
    <n v="39"/>
    <n v="4"/>
    <x v="3"/>
    <x v="7"/>
    <n v="2"/>
    <s v="Single"/>
    <n v="16598"/>
    <n v="19764"/>
    <n v="4"/>
    <s v="Y"/>
    <x v="1"/>
    <n v="12"/>
    <n v="3"/>
    <n v="2"/>
    <n v="80"/>
    <n v="0"/>
    <n v="35"/>
    <n v="2"/>
    <n v="2"/>
    <n v="9"/>
    <n v="8"/>
    <n v="8"/>
    <n v="8"/>
    <n v="0"/>
    <n v="1"/>
    <n v="1"/>
    <n v="0"/>
    <n v="0"/>
    <x v="1"/>
    <n v="0.5"/>
    <x v="1"/>
    <n v="0.6"/>
    <x v="2"/>
    <x v="2"/>
    <x v="2"/>
    <m/>
    <m/>
    <m/>
    <m/>
    <m/>
    <m/>
    <m/>
    <m/>
    <m/>
    <m/>
    <m/>
    <m/>
    <m/>
    <m/>
    <m/>
    <m/>
    <m/>
    <m/>
    <m/>
    <m/>
    <m/>
    <m/>
    <m/>
    <m/>
    <m/>
    <m/>
    <m/>
    <m/>
    <m/>
    <m/>
    <m/>
    <m/>
    <m/>
    <m/>
    <m/>
    <m/>
    <m/>
    <m/>
    <m/>
    <m/>
    <m/>
    <m/>
    <m/>
    <m/>
    <m/>
    <m/>
    <m/>
    <m/>
    <m/>
    <m/>
    <m/>
    <m/>
    <m/>
  </r>
  <r>
    <n v="49"/>
    <x v="1"/>
    <s v="Travel_Rarely"/>
    <n v="1495"/>
    <x v="1"/>
    <n v="5"/>
    <n v="4"/>
    <s v="Technical Degree"/>
    <n v="1"/>
    <n v="1473"/>
    <n v="1"/>
    <x v="1"/>
    <n v="96"/>
    <n v="3"/>
    <x v="0"/>
    <x v="4"/>
    <n v="3"/>
    <s v="Married"/>
    <n v="6651"/>
    <n v="21534"/>
    <n v="2"/>
    <s v="Y"/>
    <x v="1"/>
    <n v="14"/>
    <n v="3"/>
    <n v="2"/>
    <n v="80"/>
    <n v="1"/>
    <n v="20"/>
    <n v="0"/>
    <n v="2"/>
    <n v="3"/>
    <n v="2"/>
    <n v="1"/>
    <n v="2"/>
    <n v="0"/>
    <n v="0"/>
    <n v="1"/>
    <n v="0"/>
    <n v="1"/>
    <x v="0"/>
    <n v="0.4"/>
    <x v="1"/>
    <n v="0.3"/>
    <x v="1"/>
    <x v="0"/>
    <x v="0"/>
    <m/>
    <m/>
    <m/>
    <m/>
    <m/>
    <m/>
    <m/>
    <m/>
    <m/>
    <m/>
    <m/>
    <m/>
    <m/>
    <m/>
    <m/>
    <m/>
    <m/>
    <m/>
    <m/>
    <m/>
    <m/>
    <m/>
    <m/>
    <m/>
    <m/>
    <m/>
    <m/>
    <m/>
    <m/>
    <m/>
    <m/>
    <m/>
    <m/>
    <m/>
    <m/>
    <m/>
    <m/>
    <m/>
    <m/>
    <m/>
    <m/>
    <m/>
    <m/>
    <m/>
    <m/>
    <m/>
    <m/>
    <m/>
    <m/>
    <m/>
    <m/>
    <m/>
    <m/>
  </r>
  <r>
    <n v="40"/>
    <x v="1"/>
    <s v="Travel_Rarely"/>
    <n v="896"/>
    <x v="1"/>
    <n v="2"/>
    <n v="3"/>
    <s v="Medical"/>
    <n v="1"/>
    <n v="1474"/>
    <n v="3"/>
    <x v="1"/>
    <n v="68"/>
    <n v="3"/>
    <x v="1"/>
    <x v="1"/>
    <n v="3"/>
    <s v="Divorced"/>
    <n v="2345"/>
    <n v="8045"/>
    <n v="2"/>
    <s v="Y"/>
    <x v="1"/>
    <n v="14"/>
    <n v="3"/>
    <n v="3"/>
    <n v="80"/>
    <n v="1"/>
    <n v="8"/>
    <n v="3"/>
    <n v="4"/>
    <n v="3"/>
    <n v="1"/>
    <n v="1"/>
    <n v="2"/>
    <n v="0"/>
    <n v="0"/>
    <n v="0"/>
    <n v="1"/>
    <n v="0"/>
    <x v="0"/>
    <n v="0.15"/>
    <x v="2"/>
    <n v="0"/>
    <x v="1"/>
    <x v="0"/>
    <x v="1"/>
    <m/>
    <m/>
    <m/>
    <m/>
    <m/>
    <m/>
    <m/>
    <m/>
    <m/>
    <m/>
    <m/>
    <m/>
    <m/>
    <m/>
    <m/>
    <m/>
    <m/>
    <m/>
    <m/>
    <m/>
    <m/>
    <m/>
    <m/>
    <m/>
    <m/>
    <m/>
    <m/>
    <m/>
    <m/>
    <m/>
    <m/>
    <m/>
    <m/>
    <m/>
    <m/>
    <m/>
    <m/>
    <m/>
    <m/>
    <m/>
    <m/>
    <m/>
    <m/>
    <m/>
    <m/>
    <m/>
    <m/>
    <m/>
    <m/>
    <m/>
    <m/>
    <m/>
    <m/>
  </r>
  <r>
    <n v="44"/>
    <x v="1"/>
    <s v="Travel_Rarely"/>
    <n v="1467"/>
    <x v="1"/>
    <n v="20"/>
    <n v="3"/>
    <s v="Life Sciences"/>
    <n v="1"/>
    <n v="1475"/>
    <n v="4"/>
    <x v="1"/>
    <n v="49"/>
    <n v="3"/>
    <x v="1"/>
    <x v="1"/>
    <n v="2"/>
    <s v="Single"/>
    <n v="3420"/>
    <n v="21158"/>
    <n v="1"/>
    <s v="Y"/>
    <x v="1"/>
    <n v="13"/>
    <n v="3"/>
    <n v="3"/>
    <n v="80"/>
    <n v="0"/>
    <n v="6"/>
    <n v="3"/>
    <n v="2"/>
    <n v="5"/>
    <n v="2"/>
    <n v="1"/>
    <n v="3"/>
    <n v="0"/>
    <n v="1"/>
    <n v="1"/>
    <n v="1"/>
    <n v="0"/>
    <x v="0"/>
    <n v="0.6"/>
    <x v="0"/>
    <n v="0.5"/>
    <x v="2"/>
    <x v="0"/>
    <x v="1"/>
    <m/>
    <m/>
    <m/>
    <m/>
    <m/>
    <m/>
    <m/>
    <m/>
    <m/>
    <m/>
    <m/>
    <m/>
    <m/>
    <m/>
    <m/>
    <m/>
    <m/>
    <m/>
    <m/>
    <m/>
    <m/>
    <m/>
    <m/>
    <m/>
    <m/>
    <m/>
    <m/>
    <m/>
    <m/>
    <m/>
    <m/>
    <m/>
    <m/>
    <m/>
    <m/>
    <m/>
    <m/>
    <m/>
    <m/>
    <m/>
    <m/>
    <m/>
    <m/>
    <m/>
    <m/>
    <m/>
    <m/>
    <m/>
    <m/>
    <m/>
    <m/>
    <m/>
    <m/>
  </r>
  <r>
    <n v="33"/>
    <x v="1"/>
    <s v="Travel_Frequently"/>
    <n v="430"/>
    <x v="0"/>
    <n v="7"/>
    <n v="3"/>
    <s v="Medical"/>
    <n v="1"/>
    <n v="1477"/>
    <n v="4"/>
    <x v="1"/>
    <n v="54"/>
    <n v="3"/>
    <x v="0"/>
    <x v="0"/>
    <n v="1"/>
    <s v="Married"/>
    <n v="4373"/>
    <n v="17456"/>
    <n v="0"/>
    <s v="Y"/>
    <x v="1"/>
    <n v="14"/>
    <n v="3"/>
    <n v="1"/>
    <n v="80"/>
    <n v="2"/>
    <n v="5"/>
    <n v="2"/>
    <n v="3"/>
    <n v="4"/>
    <n v="3"/>
    <n v="0"/>
    <n v="3"/>
    <n v="0"/>
    <n v="1"/>
    <n v="0"/>
    <n v="1"/>
    <n v="0"/>
    <x v="0"/>
    <n v="0.4"/>
    <x v="0"/>
    <n v="0.2"/>
    <x v="1"/>
    <x v="0"/>
    <x v="0"/>
    <m/>
    <m/>
    <m/>
    <m/>
    <m/>
    <m/>
    <m/>
    <m/>
    <m/>
    <m/>
    <m/>
    <m/>
    <m/>
    <m/>
    <m/>
    <m/>
    <m/>
    <m/>
    <m/>
    <m/>
    <m/>
    <m/>
    <m/>
    <m/>
    <m/>
    <m/>
    <m/>
    <m/>
    <m/>
    <m/>
    <m/>
    <m/>
    <m/>
    <m/>
    <m/>
    <m/>
    <m/>
    <m/>
    <m/>
    <m/>
    <m/>
    <m/>
    <m/>
    <m/>
    <m/>
    <m/>
    <m/>
    <m/>
    <m/>
    <m/>
    <m/>
    <m/>
    <m/>
  </r>
  <r>
    <n v="34"/>
    <x v="1"/>
    <s v="Travel_Rarely"/>
    <n v="1326"/>
    <x v="0"/>
    <n v="3"/>
    <n v="3"/>
    <s v="Other"/>
    <n v="1"/>
    <n v="1478"/>
    <n v="4"/>
    <x v="1"/>
    <n v="81"/>
    <n v="1"/>
    <x v="0"/>
    <x v="0"/>
    <n v="1"/>
    <s v="Single"/>
    <n v="4759"/>
    <n v="15891"/>
    <n v="3"/>
    <s v="Y"/>
    <x v="1"/>
    <n v="18"/>
    <n v="3"/>
    <n v="4"/>
    <n v="80"/>
    <n v="0"/>
    <n v="15"/>
    <n v="2"/>
    <n v="3"/>
    <n v="13"/>
    <n v="9"/>
    <n v="3"/>
    <n v="12"/>
    <n v="0"/>
    <n v="1"/>
    <n v="0"/>
    <n v="1"/>
    <n v="0"/>
    <x v="0"/>
    <n v="0.4"/>
    <x v="0"/>
    <n v="0.2"/>
    <x v="1"/>
    <x v="1"/>
    <x v="0"/>
    <m/>
    <m/>
    <m/>
    <m/>
    <m/>
    <m/>
    <m/>
    <m/>
    <m/>
    <m/>
    <m/>
    <m/>
    <m/>
    <m/>
    <m/>
    <m/>
    <m/>
    <m/>
    <m/>
    <m/>
    <m/>
    <m/>
    <m/>
    <m/>
    <m/>
    <m/>
    <m/>
    <m/>
    <m/>
    <m/>
    <m/>
    <m/>
    <m/>
    <m/>
    <m/>
    <m/>
    <m/>
    <m/>
    <m/>
    <m/>
    <m/>
    <m/>
    <m/>
    <m/>
    <m/>
    <m/>
    <m/>
    <m/>
    <m/>
    <m/>
    <m/>
    <m/>
    <m/>
  </r>
  <r>
    <n v="30"/>
    <x v="1"/>
    <s v="Travel_Rarely"/>
    <n v="1358"/>
    <x v="0"/>
    <n v="16"/>
    <n v="1"/>
    <s v="Life Sciences"/>
    <n v="1"/>
    <n v="1479"/>
    <n v="4"/>
    <x v="1"/>
    <n v="96"/>
    <n v="3"/>
    <x v="0"/>
    <x v="0"/>
    <n v="3"/>
    <s v="Married"/>
    <n v="5301"/>
    <n v="2939"/>
    <n v="8"/>
    <s v="Y"/>
    <x v="1"/>
    <n v="15"/>
    <n v="3"/>
    <n v="3"/>
    <n v="80"/>
    <n v="2"/>
    <n v="4"/>
    <n v="2"/>
    <n v="2"/>
    <n v="2"/>
    <n v="1"/>
    <n v="2"/>
    <n v="2"/>
    <n v="0"/>
    <n v="0"/>
    <n v="1"/>
    <n v="1"/>
    <n v="0"/>
    <x v="0"/>
    <n v="0.35"/>
    <x v="0"/>
    <n v="0.3"/>
    <x v="1"/>
    <x v="0"/>
    <x v="0"/>
    <m/>
    <m/>
    <m/>
    <m/>
    <m/>
    <m/>
    <m/>
    <m/>
    <m/>
    <m/>
    <m/>
    <m/>
    <m/>
    <m/>
    <m/>
    <m/>
    <m/>
    <m/>
    <m/>
    <m/>
    <m/>
    <m/>
    <m/>
    <m/>
    <m/>
    <m/>
    <m/>
    <m/>
    <m/>
    <m/>
    <m/>
    <m/>
    <m/>
    <m/>
    <m/>
    <m/>
    <m/>
    <m/>
    <m/>
    <m/>
    <m/>
    <m/>
    <m/>
    <m/>
    <m/>
    <m/>
    <m/>
    <m/>
    <m/>
    <m/>
    <m/>
    <m/>
    <m/>
  </r>
  <r>
    <n v="42"/>
    <x v="1"/>
    <s v="Travel_Frequently"/>
    <n v="748"/>
    <x v="1"/>
    <n v="9"/>
    <n v="2"/>
    <s v="Medical"/>
    <n v="1"/>
    <n v="1480"/>
    <n v="1"/>
    <x v="0"/>
    <n v="74"/>
    <n v="3"/>
    <x v="1"/>
    <x v="2"/>
    <n v="4"/>
    <s v="Single"/>
    <n v="3673"/>
    <n v="16458"/>
    <n v="1"/>
    <s v="Y"/>
    <x v="1"/>
    <n v="13"/>
    <n v="3"/>
    <n v="3"/>
    <n v="80"/>
    <n v="0"/>
    <n v="12"/>
    <n v="3"/>
    <n v="3"/>
    <n v="12"/>
    <n v="9"/>
    <n v="5"/>
    <n v="8"/>
    <n v="0"/>
    <n v="0"/>
    <n v="0"/>
    <n v="1"/>
    <n v="1"/>
    <x v="1"/>
    <n v="0.4"/>
    <x v="0"/>
    <n v="0.1"/>
    <x v="1"/>
    <x v="2"/>
    <x v="1"/>
    <m/>
    <m/>
    <m/>
    <m/>
    <m/>
    <m/>
    <m/>
    <m/>
    <m/>
    <m/>
    <m/>
    <m/>
    <m/>
    <m/>
    <m/>
    <m/>
    <m/>
    <m/>
    <m/>
    <m/>
    <m/>
    <m/>
    <m/>
    <m/>
    <m/>
    <m/>
    <m/>
    <m/>
    <m/>
    <m/>
    <m/>
    <m/>
    <m/>
    <m/>
    <m/>
    <m/>
    <m/>
    <m/>
    <m/>
    <m/>
    <m/>
    <m/>
    <m/>
    <m/>
    <m/>
    <m/>
    <m/>
    <m/>
    <m/>
    <m/>
    <m/>
    <m/>
    <m/>
  </r>
  <r>
    <n v="44"/>
    <x v="1"/>
    <s v="Travel_Frequently"/>
    <n v="383"/>
    <x v="0"/>
    <n v="1"/>
    <n v="5"/>
    <s v="Marketing"/>
    <n v="1"/>
    <n v="1481"/>
    <n v="1"/>
    <x v="0"/>
    <n v="79"/>
    <n v="3"/>
    <x v="0"/>
    <x v="0"/>
    <n v="3"/>
    <s v="Married"/>
    <n v="4768"/>
    <n v="9282"/>
    <n v="7"/>
    <s v="Y"/>
    <x v="1"/>
    <n v="12"/>
    <n v="3"/>
    <n v="3"/>
    <n v="80"/>
    <n v="1"/>
    <n v="11"/>
    <n v="4"/>
    <n v="2"/>
    <n v="1"/>
    <n v="0"/>
    <n v="0"/>
    <n v="0"/>
    <n v="0"/>
    <n v="0"/>
    <n v="1"/>
    <n v="1"/>
    <n v="1"/>
    <x v="0"/>
    <n v="0.55000000000000004"/>
    <x v="0"/>
    <n v="0.3"/>
    <x v="1"/>
    <x v="0"/>
    <x v="0"/>
    <m/>
    <m/>
    <m/>
    <m/>
    <m/>
    <m/>
    <m/>
    <m/>
    <m/>
    <m/>
    <m/>
    <m/>
    <m/>
    <m/>
    <m/>
    <m/>
    <m/>
    <m/>
    <m/>
    <m/>
    <m/>
    <m/>
    <m/>
    <m/>
    <m/>
    <m/>
    <m/>
    <m/>
    <m/>
    <m/>
    <m/>
    <m/>
    <m/>
    <m/>
    <m/>
    <m/>
    <m/>
    <m/>
    <m/>
    <m/>
    <m/>
    <m/>
    <m/>
    <m/>
    <m/>
    <m/>
    <m/>
    <m/>
    <m/>
    <m/>
    <m/>
    <m/>
    <m/>
  </r>
  <r>
    <n v="30"/>
    <x v="1"/>
    <s v="Non-Travel"/>
    <n v="990"/>
    <x v="1"/>
    <n v="7"/>
    <n v="3"/>
    <s v="Technical Degree"/>
    <n v="1"/>
    <n v="1482"/>
    <n v="3"/>
    <x v="1"/>
    <n v="64"/>
    <n v="3"/>
    <x v="1"/>
    <x v="1"/>
    <n v="3"/>
    <s v="Divorced"/>
    <n v="1274"/>
    <n v="7152"/>
    <n v="1"/>
    <s v="Y"/>
    <x v="1"/>
    <n v="13"/>
    <n v="3"/>
    <n v="2"/>
    <n v="80"/>
    <n v="2"/>
    <n v="1"/>
    <n v="2"/>
    <n v="2"/>
    <n v="1"/>
    <n v="0"/>
    <n v="0"/>
    <n v="0"/>
    <n v="0"/>
    <n v="0"/>
    <n v="1"/>
    <n v="1"/>
    <n v="0"/>
    <x v="0"/>
    <n v="0.35"/>
    <x v="0"/>
    <n v="0.3"/>
    <x v="1"/>
    <x v="0"/>
    <x v="1"/>
    <m/>
    <m/>
    <m/>
    <m/>
    <m/>
    <m/>
    <m/>
    <m/>
    <m/>
    <m/>
    <m/>
    <m/>
    <m/>
    <m/>
    <m/>
    <m/>
    <m/>
    <m/>
    <m/>
    <m/>
    <m/>
    <m/>
    <m/>
    <m/>
    <m/>
    <m/>
    <m/>
    <m/>
    <m/>
    <m/>
    <m/>
    <m/>
    <m/>
    <m/>
    <m/>
    <m/>
    <m/>
    <m/>
    <m/>
    <m/>
    <m/>
    <m/>
    <m/>
    <m/>
    <m/>
    <m/>
    <m/>
    <m/>
    <m/>
    <m/>
    <m/>
    <m/>
    <m/>
  </r>
  <r>
    <n v="57"/>
    <x v="1"/>
    <s v="Travel_Rarely"/>
    <n v="405"/>
    <x v="1"/>
    <n v="1"/>
    <n v="2"/>
    <s v="Life Sciences"/>
    <n v="1"/>
    <n v="1483"/>
    <n v="2"/>
    <x v="1"/>
    <n v="93"/>
    <n v="4"/>
    <x v="0"/>
    <x v="1"/>
    <n v="3"/>
    <s v="Married"/>
    <n v="4900"/>
    <n v="2721"/>
    <n v="0"/>
    <s v="Y"/>
    <x v="1"/>
    <n v="24"/>
    <n v="4"/>
    <n v="1"/>
    <n v="80"/>
    <n v="1"/>
    <n v="13"/>
    <n v="2"/>
    <n v="2"/>
    <n v="12"/>
    <n v="9"/>
    <n v="2"/>
    <n v="8"/>
    <n v="0"/>
    <n v="0"/>
    <n v="1"/>
    <n v="1"/>
    <n v="1"/>
    <x v="0"/>
    <n v="0.55000000000000004"/>
    <x v="1"/>
    <n v="0.3"/>
    <x v="1"/>
    <x v="0"/>
    <x v="0"/>
    <m/>
    <m/>
    <m/>
    <m/>
    <m/>
    <m/>
    <m/>
    <m/>
    <m/>
    <m/>
    <m/>
    <m/>
    <m/>
    <m/>
    <m/>
    <m/>
    <m/>
    <m/>
    <m/>
    <m/>
    <m/>
    <m/>
    <m/>
    <m/>
    <m/>
    <m/>
    <m/>
    <m/>
    <m/>
    <m/>
    <m/>
    <m/>
    <m/>
    <m/>
    <m/>
    <m/>
    <m/>
    <m/>
    <m/>
    <m/>
    <m/>
    <m/>
    <m/>
    <m/>
    <m/>
    <m/>
    <m/>
    <m/>
    <m/>
    <m/>
    <m/>
    <m/>
    <m/>
  </r>
  <r>
    <n v="49"/>
    <x v="1"/>
    <s v="Travel_Rarely"/>
    <n v="1490"/>
    <x v="1"/>
    <n v="7"/>
    <n v="4"/>
    <s v="Life Sciences"/>
    <n v="1"/>
    <n v="1484"/>
    <n v="3"/>
    <x v="1"/>
    <n v="35"/>
    <n v="3"/>
    <x v="2"/>
    <x v="4"/>
    <n v="2"/>
    <s v="Divorced"/>
    <n v="10466"/>
    <n v="20948"/>
    <n v="3"/>
    <s v="Y"/>
    <x v="1"/>
    <n v="14"/>
    <n v="3"/>
    <n v="2"/>
    <n v="80"/>
    <n v="2"/>
    <n v="29"/>
    <n v="3"/>
    <n v="3"/>
    <n v="8"/>
    <n v="7"/>
    <n v="0"/>
    <n v="7"/>
    <n v="0"/>
    <n v="1"/>
    <n v="0"/>
    <n v="0"/>
    <n v="0"/>
    <x v="0"/>
    <n v="0.25"/>
    <x v="1"/>
    <n v="0.2"/>
    <x v="1"/>
    <x v="0"/>
    <x v="2"/>
    <m/>
    <m/>
    <m/>
    <m/>
    <m/>
    <m/>
    <m/>
    <m/>
    <m/>
    <m/>
    <m/>
    <m/>
    <m/>
    <m/>
    <m/>
    <m/>
    <m/>
    <m/>
    <m/>
    <m/>
    <m/>
    <m/>
    <m/>
    <m/>
    <m/>
    <m/>
    <m/>
    <m/>
    <m/>
    <m/>
    <m/>
    <m/>
    <m/>
    <m/>
    <m/>
    <m/>
    <m/>
    <m/>
    <m/>
    <m/>
    <m/>
    <m/>
    <m/>
    <m/>
    <m/>
    <m/>
    <m/>
    <m/>
    <m/>
    <m/>
    <m/>
    <m/>
    <m/>
  </r>
  <r>
    <n v="34"/>
    <x v="1"/>
    <s v="Travel_Frequently"/>
    <n v="829"/>
    <x v="1"/>
    <n v="15"/>
    <n v="3"/>
    <s v="Medical"/>
    <n v="1"/>
    <n v="1485"/>
    <n v="2"/>
    <x v="1"/>
    <n v="71"/>
    <n v="3"/>
    <x v="3"/>
    <x v="7"/>
    <n v="1"/>
    <s v="Divorced"/>
    <n v="17007"/>
    <n v="11929"/>
    <n v="7"/>
    <s v="Y"/>
    <x v="1"/>
    <n v="14"/>
    <n v="3"/>
    <n v="4"/>
    <n v="80"/>
    <n v="2"/>
    <n v="16"/>
    <n v="3"/>
    <n v="2"/>
    <n v="14"/>
    <n v="8"/>
    <n v="6"/>
    <n v="9"/>
    <n v="0"/>
    <n v="1"/>
    <n v="1"/>
    <n v="0"/>
    <n v="1"/>
    <x v="1"/>
    <n v="0.7"/>
    <x v="0"/>
    <n v="0.6"/>
    <x v="2"/>
    <x v="2"/>
    <x v="2"/>
    <m/>
    <m/>
    <m/>
    <m/>
    <m/>
    <m/>
    <m/>
    <m/>
    <m/>
    <m/>
    <m/>
    <m/>
    <m/>
    <m/>
    <m/>
    <m/>
    <m/>
    <m/>
    <m/>
    <m/>
    <m/>
    <m/>
    <m/>
    <m/>
    <m/>
    <m/>
    <m/>
    <m/>
    <m/>
    <m/>
    <m/>
    <m/>
    <m/>
    <m/>
    <m/>
    <m/>
    <m/>
    <m/>
    <m/>
    <m/>
    <m/>
    <m/>
    <m/>
    <m/>
    <m/>
    <m/>
    <m/>
    <m/>
    <m/>
    <m/>
    <m/>
    <m/>
    <m/>
  </r>
  <r>
    <n v="28"/>
    <x v="0"/>
    <s v="Travel_Frequently"/>
    <n v="1496"/>
    <x v="0"/>
    <n v="1"/>
    <n v="3"/>
    <s v="Technical Degree"/>
    <n v="1"/>
    <n v="1486"/>
    <n v="1"/>
    <x v="1"/>
    <n v="92"/>
    <n v="3"/>
    <x v="1"/>
    <x v="6"/>
    <n v="3"/>
    <s v="Married"/>
    <n v="2909"/>
    <n v="15747"/>
    <n v="3"/>
    <s v="Y"/>
    <x v="1"/>
    <n v="15"/>
    <n v="3"/>
    <n v="4"/>
    <n v="80"/>
    <n v="1"/>
    <n v="5"/>
    <n v="3"/>
    <n v="4"/>
    <n v="3"/>
    <n v="2"/>
    <n v="1"/>
    <n v="2"/>
    <n v="0"/>
    <n v="0"/>
    <n v="0"/>
    <n v="1"/>
    <n v="1"/>
    <x v="0"/>
    <n v="0.35"/>
    <x v="0"/>
    <n v="0"/>
    <x v="1"/>
    <x v="0"/>
    <x v="1"/>
    <m/>
    <m/>
    <m/>
    <m/>
    <m/>
    <m/>
    <m/>
    <m/>
    <m/>
    <m/>
    <m/>
    <m/>
    <m/>
    <m/>
    <m/>
    <m/>
    <m/>
    <m/>
    <m/>
    <m/>
    <m/>
    <m/>
    <m/>
    <m/>
    <m/>
    <m/>
    <m/>
    <m/>
    <m/>
    <m/>
    <m/>
    <m/>
    <m/>
    <m/>
    <m/>
    <m/>
    <m/>
    <m/>
    <m/>
    <m/>
    <m/>
    <m/>
    <m/>
    <m/>
    <m/>
    <m/>
    <m/>
    <m/>
    <m/>
    <m/>
    <m/>
    <m/>
    <m/>
  </r>
  <r>
    <n v="29"/>
    <x v="0"/>
    <s v="Travel_Frequently"/>
    <n v="115"/>
    <x v="0"/>
    <n v="13"/>
    <n v="3"/>
    <s v="Technical Degree"/>
    <n v="1"/>
    <n v="1487"/>
    <n v="1"/>
    <x v="0"/>
    <n v="51"/>
    <n v="3"/>
    <x v="0"/>
    <x v="0"/>
    <n v="2"/>
    <s v="Single"/>
    <n v="5765"/>
    <n v="17485"/>
    <n v="5"/>
    <s v="Y"/>
    <x v="1"/>
    <n v="11"/>
    <n v="3"/>
    <n v="1"/>
    <n v="80"/>
    <n v="0"/>
    <n v="7"/>
    <n v="4"/>
    <n v="1"/>
    <n v="5"/>
    <n v="3"/>
    <n v="0"/>
    <n v="0"/>
    <n v="0"/>
    <n v="1"/>
    <n v="1"/>
    <n v="1"/>
    <n v="1"/>
    <x v="0"/>
    <n v="0.8"/>
    <x v="0"/>
    <n v="0.5"/>
    <x v="2"/>
    <x v="0"/>
    <x v="0"/>
    <m/>
    <m/>
    <m/>
    <m/>
    <m/>
    <m/>
    <m/>
    <m/>
    <m/>
    <m/>
    <m/>
    <m/>
    <m/>
    <m/>
    <m/>
    <m/>
    <m/>
    <m/>
    <m/>
    <m/>
    <m/>
    <m/>
    <m/>
    <m/>
    <m/>
    <m/>
    <m/>
    <m/>
    <m/>
    <m/>
    <m/>
    <m/>
    <m/>
    <m/>
    <m/>
    <m/>
    <m/>
    <m/>
    <m/>
    <m/>
    <m/>
    <m/>
    <m/>
    <m/>
    <m/>
    <m/>
    <m/>
    <m/>
    <m/>
    <m/>
    <m/>
    <m/>
    <m/>
  </r>
  <r>
    <n v="34"/>
    <x v="0"/>
    <s v="Travel_Rarely"/>
    <n v="790"/>
    <x v="0"/>
    <n v="24"/>
    <n v="4"/>
    <s v="Medical"/>
    <n v="1"/>
    <n v="1489"/>
    <n v="1"/>
    <x v="0"/>
    <n v="40"/>
    <n v="2"/>
    <x v="0"/>
    <x v="0"/>
    <n v="2"/>
    <s v="Single"/>
    <n v="4599"/>
    <n v="7815"/>
    <n v="0"/>
    <s v="Y"/>
    <x v="0"/>
    <n v="23"/>
    <n v="4"/>
    <n v="3"/>
    <n v="80"/>
    <n v="0"/>
    <n v="16"/>
    <n v="2"/>
    <n v="4"/>
    <n v="15"/>
    <n v="9"/>
    <n v="10"/>
    <n v="10"/>
    <n v="1"/>
    <n v="1"/>
    <n v="0"/>
    <n v="1"/>
    <n v="1"/>
    <x v="1"/>
    <n v="0.8"/>
    <x v="0"/>
    <n v="0.7"/>
    <x v="0"/>
    <x v="2"/>
    <x v="0"/>
    <m/>
    <m/>
    <m/>
    <m/>
    <m/>
    <m/>
    <m/>
    <m/>
    <m/>
    <m/>
    <m/>
    <m/>
    <m/>
    <m/>
    <m/>
    <m/>
    <m/>
    <m/>
    <m/>
    <m/>
    <m/>
    <m/>
    <m/>
    <m/>
    <m/>
    <m/>
    <m/>
    <m/>
    <m/>
    <m/>
    <m/>
    <m/>
    <m/>
    <m/>
    <m/>
    <m/>
    <m/>
    <m/>
    <m/>
    <m/>
    <m/>
    <m/>
    <m/>
    <m/>
    <m/>
    <m/>
    <m/>
    <m/>
    <m/>
    <m/>
    <m/>
    <m/>
    <m/>
  </r>
  <r>
    <n v="35"/>
    <x v="1"/>
    <s v="Travel_Rarely"/>
    <n v="660"/>
    <x v="0"/>
    <n v="7"/>
    <n v="1"/>
    <s v="Life Sciences"/>
    <n v="1"/>
    <n v="1492"/>
    <n v="4"/>
    <x v="1"/>
    <n v="76"/>
    <n v="3"/>
    <x v="1"/>
    <x v="6"/>
    <n v="3"/>
    <s v="Married"/>
    <n v="2404"/>
    <n v="16192"/>
    <n v="1"/>
    <s v="Y"/>
    <x v="1"/>
    <n v="13"/>
    <n v="3"/>
    <n v="1"/>
    <n v="80"/>
    <n v="1"/>
    <n v="1"/>
    <n v="3"/>
    <n v="3"/>
    <n v="1"/>
    <n v="0"/>
    <n v="0"/>
    <n v="0"/>
    <n v="0"/>
    <n v="0"/>
    <n v="0"/>
    <n v="1"/>
    <n v="0"/>
    <x v="0"/>
    <n v="0.15"/>
    <x v="2"/>
    <n v="0"/>
    <x v="1"/>
    <x v="0"/>
    <x v="1"/>
    <m/>
    <m/>
    <m/>
    <m/>
    <m/>
    <m/>
    <m/>
    <m/>
    <m/>
    <m/>
    <m/>
    <m/>
    <m/>
    <m/>
    <m/>
    <m/>
    <m/>
    <m/>
    <m/>
    <m/>
    <m/>
    <m/>
    <m/>
    <m/>
    <m/>
    <m/>
    <m/>
    <m/>
    <m/>
    <m/>
    <m/>
    <m/>
    <m/>
    <m/>
    <m/>
    <m/>
    <m/>
    <m/>
    <m/>
    <m/>
    <m/>
    <m/>
    <m/>
    <m/>
    <m/>
    <m/>
    <m/>
    <m/>
    <m/>
    <m/>
    <m/>
    <m/>
    <m/>
  </r>
  <r>
    <n v="24"/>
    <x v="0"/>
    <s v="Travel_Frequently"/>
    <n v="381"/>
    <x v="1"/>
    <n v="9"/>
    <n v="3"/>
    <s v="Medical"/>
    <n v="1"/>
    <n v="1494"/>
    <n v="2"/>
    <x v="1"/>
    <n v="89"/>
    <n v="3"/>
    <x v="1"/>
    <x v="2"/>
    <n v="1"/>
    <s v="Single"/>
    <n v="3172"/>
    <n v="16998"/>
    <n v="2"/>
    <s v="Y"/>
    <x v="0"/>
    <n v="11"/>
    <n v="3"/>
    <n v="3"/>
    <n v="80"/>
    <n v="0"/>
    <n v="4"/>
    <n v="2"/>
    <n v="2"/>
    <n v="0"/>
    <n v="0"/>
    <n v="0"/>
    <n v="0"/>
    <n v="1"/>
    <n v="1"/>
    <n v="1"/>
    <n v="1"/>
    <n v="1"/>
    <x v="0"/>
    <n v="0.95"/>
    <x v="0"/>
    <n v="0.9"/>
    <x v="0"/>
    <x v="0"/>
    <x v="1"/>
    <m/>
    <m/>
    <m/>
    <m/>
    <m/>
    <m/>
    <m/>
    <m/>
    <m/>
    <m/>
    <m/>
    <m/>
    <m/>
    <m/>
    <m/>
    <m/>
    <m/>
    <m/>
    <m/>
    <m/>
    <m/>
    <m/>
    <m/>
    <m/>
    <m/>
    <m/>
    <m/>
    <m/>
    <m/>
    <m/>
    <m/>
    <m/>
    <m/>
    <m/>
    <m/>
    <m/>
    <m/>
    <m/>
    <m/>
    <m/>
    <m/>
    <m/>
    <m/>
    <m/>
    <m/>
    <m/>
    <m/>
    <m/>
    <m/>
    <m/>
    <m/>
    <m/>
    <m/>
  </r>
  <r>
    <n v="24"/>
    <x v="1"/>
    <s v="Non-Travel"/>
    <n v="830"/>
    <x v="0"/>
    <n v="13"/>
    <n v="2"/>
    <s v="Life Sciences"/>
    <n v="1"/>
    <n v="1495"/>
    <n v="4"/>
    <x v="0"/>
    <n v="78"/>
    <n v="3"/>
    <x v="1"/>
    <x v="6"/>
    <n v="2"/>
    <s v="Married"/>
    <n v="2033"/>
    <n v="7103"/>
    <n v="1"/>
    <s v="Y"/>
    <x v="1"/>
    <n v="13"/>
    <n v="3"/>
    <n v="3"/>
    <n v="80"/>
    <n v="1"/>
    <n v="1"/>
    <n v="2"/>
    <n v="3"/>
    <n v="1"/>
    <n v="0"/>
    <n v="0"/>
    <n v="0"/>
    <n v="0"/>
    <n v="1"/>
    <n v="0"/>
    <n v="1"/>
    <n v="0"/>
    <x v="0"/>
    <n v="0.4"/>
    <x v="0"/>
    <n v="0.2"/>
    <x v="1"/>
    <x v="0"/>
    <x v="1"/>
    <m/>
    <m/>
    <m/>
    <m/>
    <m/>
    <m/>
    <m/>
    <m/>
    <m/>
    <m/>
    <m/>
    <m/>
    <m/>
    <m/>
    <m/>
    <m/>
    <m/>
    <m/>
    <m/>
    <m/>
    <m/>
    <m/>
    <m/>
    <m/>
    <m/>
    <m/>
    <m/>
    <m/>
    <m/>
    <m/>
    <m/>
    <m/>
    <m/>
    <m/>
    <m/>
    <m/>
    <m/>
    <m/>
    <m/>
    <m/>
    <m/>
    <m/>
    <m/>
    <m/>
    <m/>
    <m/>
    <m/>
    <m/>
    <m/>
    <m/>
    <m/>
    <m/>
    <m/>
  </r>
  <r>
    <n v="44"/>
    <x v="1"/>
    <s v="Travel_Frequently"/>
    <n v="1193"/>
    <x v="1"/>
    <n v="2"/>
    <n v="1"/>
    <s v="Medical"/>
    <n v="1"/>
    <n v="1496"/>
    <n v="2"/>
    <x v="1"/>
    <n v="86"/>
    <n v="3"/>
    <x v="2"/>
    <x v="3"/>
    <n v="3"/>
    <s v="Single"/>
    <n v="10209"/>
    <n v="19719"/>
    <n v="5"/>
    <s v="Y"/>
    <x v="0"/>
    <n v="18"/>
    <n v="3"/>
    <n v="2"/>
    <n v="80"/>
    <n v="0"/>
    <n v="16"/>
    <n v="2"/>
    <n v="2"/>
    <n v="2"/>
    <n v="2"/>
    <n v="2"/>
    <n v="2"/>
    <n v="1"/>
    <n v="0"/>
    <n v="1"/>
    <n v="0"/>
    <n v="1"/>
    <x v="0"/>
    <n v="0.55000000000000004"/>
    <x v="0"/>
    <n v="0.7"/>
    <x v="0"/>
    <x v="0"/>
    <x v="2"/>
    <m/>
    <m/>
    <m/>
    <m/>
    <m/>
    <m/>
    <m/>
    <m/>
    <m/>
    <m/>
    <m/>
    <m/>
    <m/>
    <m/>
    <m/>
    <m/>
    <m/>
    <m/>
    <m/>
    <m/>
    <m/>
    <m/>
    <m/>
    <m/>
    <m/>
    <m/>
    <m/>
    <m/>
    <m/>
    <m/>
    <m/>
    <m/>
    <m/>
    <m/>
    <m/>
    <m/>
    <m/>
    <m/>
    <m/>
    <m/>
    <m/>
    <m/>
    <m/>
    <m/>
    <m/>
    <m/>
    <m/>
    <m/>
    <m/>
    <m/>
    <m/>
    <m/>
    <m/>
  </r>
  <r>
    <n v="29"/>
    <x v="1"/>
    <s v="Travel_Rarely"/>
    <n v="1246"/>
    <x v="0"/>
    <n v="19"/>
    <n v="3"/>
    <s v="Life Sciences"/>
    <n v="1"/>
    <n v="1497"/>
    <n v="3"/>
    <x v="1"/>
    <n v="77"/>
    <n v="2"/>
    <x v="0"/>
    <x v="0"/>
    <n v="3"/>
    <s v="Divorced"/>
    <n v="8620"/>
    <n v="23757"/>
    <n v="1"/>
    <s v="Y"/>
    <x v="1"/>
    <n v="14"/>
    <n v="3"/>
    <n v="3"/>
    <n v="80"/>
    <n v="2"/>
    <n v="10"/>
    <n v="3"/>
    <n v="3"/>
    <n v="10"/>
    <n v="7"/>
    <n v="0"/>
    <n v="4"/>
    <n v="0"/>
    <n v="0"/>
    <n v="0"/>
    <n v="0"/>
    <n v="0"/>
    <x v="0"/>
    <n v="0"/>
    <x v="2"/>
    <n v="0"/>
    <x v="1"/>
    <x v="0"/>
    <x v="2"/>
    <m/>
    <m/>
    <m/>
    <m/>
    <m/>
    <m/>
    <m/>
    <m/>
    <m/>
    <m/>
    <m/>
    <m/>
    <m/>
    <m/>
    <m/>
    <m/>
    <m/>
    <m/>
    <m/>
    <m/>
    <m/>
    <m/>
    <m/>
    <m/>
    <m/>
    <m/>
    <m/>
    <m/>
    <m/>
    <m/>
    <m/>
    <m/>
    <m/>
    <m/>
    <m/>
    <m/>
    <m/>
    <m/>
    <m/>
    <m/>
    <m/>
    <m/>
    <m/>
    <m/>
    <m/>
    <m/>
    <m/>
    <m/>
    <m/>
    <m/>
    <m/>
    <m/>
    <m/>
  </r>
  <r>
    <n v="30"/>
    <x v="1"/>
    <s v="Travel_Rarely"/>
    <n v="330"/>
    <x v="2"/>
    <n v="1"/>
    <n v="3"/>
    <s v="Life Sciences"/>
    <n v="1"/>
    <n v="1499"/>
    <n v="3"/>
    <x v="1"/>
    <n v="46"/>
    <n v="3"/>
    <x v="1"/>
    <x v="8"/>
    <n v="3"/>
    <s v="Divorced"/>
    <n v="2064"/>
    <n v="15428"/>
    <n v="0"/>
    <s v="Y"/>
    <x v="1"/>
    <n v="21"/>
    <n v="4"/>
    <n v="1"/>
    <n v="80"/>
    <n v="1"/>
    <n v="6"/>
    <n v="3"/>
    <n v="4"/>
    <n v="5"/>
    <n v="3"/>
    <n v="1"/>
    <n v="3"/>
    <n v="0"/>
    <n v="0"/>
    <n v="0"/>
    <n v="1"/>
    <n v="0"/>
    <x v="0"/>
    <n v="0.15"/>
    <x v="2"/>
    <n v="0"/>
    <x v="1"/>
    <x v="0"/>
    <x v="1"/>
    <m/>
    <m/>
    <m/>
    <m/>
    <m/>
    <m/>
    <m/>
    <m/>
    <m/>
    <m/>
    <m/>
    <m/>
    <m/>
    <m/>
    <m/>
    <m/>
    <m/>
    <m/>
    <m/>
    <m/>
    <m/>
    <m/>
    <m/>
    <m/>
    <m/>
    <m/>
    <m/>
    <m/>
    <m/>
    <m/>
    <m/>
    <m/>
    <m/>
    <m/>
    <m/>
    <m/>
    <m/>
    <m/>
    <m/>
    <m/>
    <m/>
    <m/>
    <m/>
    <m/>
    <m/>
    <m/>
    <m/>
    <m/>
    <m/>
    <m/>
    <m/>
    <m/>
    <m/>
  </r>
  <r>
    <n v="55"/>
    <x v="1"/>
    <s v="Travel_Rarely"/>
    <n v="1229"/>
    <x v="1"/>
    <n v="4"/>
    <n v="4"/>
    <s v="Life Sciences"/>
    <n v="1"/>
    <n v="1501"/>
    <n v="4"/>
    <x v="1"/>
    <n v="30"/>
    <n v="3"/>
    <x v="0"/>
    <x v="4"/>
    <n v="3"/>
    <s v="Married"/>
    <n v="4035"/>
    <n v="16143"/>
    <n v="0"/>
    <s v="Y"/>
    <x v="0"/>
    <n v="16"/>
    <n v="3"/>
    <n v="2"/>
    <n v="80"/>
    <n v="0"/>
    <n v="4"/>
    <n v="2"/>
    <n v="3"/>
    <n v="3"/>
    <n v="2"/>
    <n v="1"/>
    <n v="2"/>
    <n v="1"/>
    <n v="0"/>
    <n v="0"/>
    <n v="1"/>
    <n v="0"/>
    <x v="0"/>
    <n v="0.3"/>
    <x v="1"/>
    <n v="0.4"/>
    <x v="2"/>
    <x v="0"/>
    <x v="0"/>
    <m/>
    <m/>
    <m/>
    <m/>
    <m/>
    <m/>
    <m/>
    <m/>
    <m/>
    <m/>
    <m/>
    <m/>
    <m/>
    <m/>
    <m/>
    <m/>
    <m/>
    <m/>
    <m/>
    <m/>
    <m/>
    <m/>
    <m/>
    <m/>
    <m/>
    <m/>
    <m/>
    <m/>
    <m/>
    <m/>
    <m/>
    <m/>
    <m/>
    <m/>
    <m/>
    <m/>
    <m/>
    <m/>
    <m/>
    <m/>
    <m/>
    <m/>
    <m/>
    <m/>
    <m/>
    <m/>
    <m/>
    <m/>
    <m/>
    <m/>
    <m/>
    <m/>
    <m/>
  </r>
  <r>
    <n v="33"/>
    <x v="1"/>
    <s v="Travel_Rarely"/>
    <n v="1099"/>
    <x v="1"/>
    <n v="4"/>
    <n v="4"/>
    <s v="Medical"/>
    <n v="1"/>
    <n v="1502"/>
    <n v="1"/>
    <x v="0"/>
    <n v="82"/>
    <n v="2"/>
    <x v="1"/>
    <x v="2"/>
    <n v="2"/>
    <s v="Married"/>
    <n v="3838"/>
    <n v="8192"/>
    <n v="8"/>
    <s v="Y"/>
    <x v="1"/>
    <n v="11"/>
    <n v="3"/>
    <n v="4"/>
    <n v="80"/>
    <n v="0"/>
    <n v="8"/>
    <n v="5"/>
    <n v="3"/>
    <n v="5"/>
    <n v="4"/>
    <n v="0"/>
    <n v="2"/>
    <n v="0"/>
    <n v="1"/>
    <n v="0"/>
    <n v="1"/>
    <n v="1"/>
    <x v="0"/>
    <n v="0.6"/>
    <x v="0"/>
    <n v="0.2"/>
    <x v="1"/>
    <x v="0"/>
    <x v="1"/>
    <m/>
    <m/>
    <m/>
    <m/>
    <m/>
    <m/>
    <m/>
    <m/>
    <m/>
    <m/>
    <m/>
    <m/>
    <m/>
    <m/>
    <m/>
    <m/>
    <m/>
    <m/>
    <m/>
    <m/>
    <m/>
    <m/>
    <m/>
    <m/>
    <m/>
    <m/>
    <m/>
    <m/>
    <m/>
    <m/>
    <m/>
    <m/>
    <m/>
    <m/>
    <m/>
    <m/>
    <m/>
    <m/>
    <m/>
    <m/>
    <m/>
    <m/>
    <m/>
    <m/>
    <m/>
    <m/>
    <m/>
    <m/>
    <m/>
    <m/>
    <m/>
    <m/>
    <m/>
  </r>
  <r>
    <n v="47"/>
    <x v="1"/>
    <s v="Travel_Rarely"/>
    <n v="571"/>
    <x v="0"/>
    <n v="14"/>
    <n v="3"/>
    <s v="Medical"/>
    <n v="1"/>
    <n v="1503"/>
    <n v="3"/>
    <x v="0"/>
    <n v="78"/>
    <n v="3"/>
    <x v="0"/>
    <x v="0"/>
    <n v="3"/>
    <s v="Married"/>
    <n v="4591"/>
    <n v="24200"/>
    <n v="3"/>
    <s v="Y"/>
    <x v="0"/>
    <n v="17"/>
    <n v="3"/>
    <n v="3"/>
    <n v="80"/>
    <n v="1"/>
    <n v="11"/>
    <n v="4"/>
    <n v="2"/>
    <n v="5"/>
    <n v="4"/>
    <n v="1"/>
    <n v="2"/>
    <n v="1"/>
    <n v="0"/>
    <n v="1"/>
    <n v="1"/>
    <n v="0"/>
    <x v="0"/>
    <n v="0.5"/>
    <x v="1"/>
    <n v="0.7"/>
    <x v="0"/>
    <x v="0"/>
    <x v="0"/>
    <m/>
    <m/>
    <m/>
    <m/>
    <m/>
    <m/>
    <m/>
    <m/>
    <m/>
    <m/>
    <m/>
    <m/>
    <m/>
    <m/>
    <m/>
    <m/>
    <m/>
    <m/>
    <m/>
    <m/>
    <m/>
    <m/>
    <m/>
    <m/>
    <m/>
    <m/>
    <m/>
    <m/>
    <m/>
    <m/>
    <m/>
    <m/>
    <m/>
    <m/>
    <m/>
    <m/>
    <m/>
    <m/>
    <m/>
    <m/>
    <m/>
    <m/>
    <m/>
    <m/>
    <m/>
    <m/>
    <m/>
    <m/>
    <m/>
    <m/>
    <m/>
    <m/>
    <m/>
  </r>
  <r>
    <n v="28"/>
    <x v="0"/>
    <s v="Travel_Frequently"/>
    <n v="289"/>
    <x v="1"/>
    <n v="2"/>
    <n v="2"/>
    <s v="Medical"/>
    <n v="1"/>
    <n v="1504"/>
    <n v="3"/>
    <x v="1"/>
    <n v="38"/>
    <n v="2"/>
    <x v="1"/>
    <x v="2"/>
    <n v="1"/>
    <s v="Single"/>
    <n v="2561"/>
    <n v="5355"/>
    <n v="7"/>
    <s v="Y"/>
    <x v="1"/>
    <n v="11"/>
    <n v="3"/>
    <n v="3"/>
    <n v="80"/>
    <n v="0"/>
    <n v="8"/>
    <n v="2"/>
    <n v="2"/>
    <n v="0"/>
    <n v="0"/>
    <n v="0"/>
    <n v="0"/>
    <n v="0"/>
    <n v="1"/>
    <n v="1"/>
    <n v="1"/>
    <n v="0"/>
    <x v="0"/>
    <n v="0.6"/>
    <x v="0"/>
    <n v="0.5"/>
    <x v="2"/>
    <x v="0"/>
    <x v="1"/>
    <m/>
    <m/>
    <m/>
    <m/>
    <m/>
    <m/>
    <m/>
    <m/>
    <m/>
    <m/>
    <m/>
    <m/>
    <m/>
    <m/>
    <m/>
    <m/>
    <m/>
    <m/>
    <m/>
    <m/>
    <m/>
    <m/>
    <m/>
    <m/>
    <m/>
    <m/>
    <m/>
    <m/>
    <m/>
    <m/>
    <m/>
    <m/>
    <m/>
    <m/>
    <m/>
    <m/>
    <m/>
    <m/>
    <m/>
    <m/>
    <m/>
    <m/>
    <m/>
    <m/>
    <m/>
    <m/>
    <m/>
    <m/>
    <m/>
    <m/>
    <m/>
    <m/>
    <m/>
  </r>
  <r>
    <n v="28"/>
    <x v="1"/>
    <s v="Travel_Rarely"/>
    <n v="1423"/>
    <x v="1"/>
    <n v="1"/>
    <n v="3"/>
    <s v="Life Sciences"/>
    <n v="1"/>
    <n v="1506"/>
    <n v="1"/>
    <x v="1"/>
    <n v="72"/>
    <n v="2"/>
    <x v="1"/>
    <x v="1"/>
    <n v="3"/>
    <s v="Divorced"/>
    <n v="1563"/>
    <n v="12530"/>
    <n v="1"/>
    <s v="Y"/>
    <x v="1"/>
    <n v="14"/>
    <n v="3"/>
    <n v="4"/>
    <n v="80"/>
    <n v="1"/>
    <n v="1"/>
    <n v="2"/>
    <n v="1"/>
    <n v="1"/>
    <n v="0"/>
    <n v="0"/>
    <n v="0"/>
    <n v="0"/>
    <n v="0"/>
    <n v="1"/>
    <n v="1"/>
    <n v="1"/>
    <x v="0"/>
    <n v="0.55000000000000004"/>
    <x v="0"/>
    <n v="0.3"/>
    <x v="1"/>
    <x v="0"/>
    <x v="1"/>
    <m/>
    <m/>
    <m/>
    <m/>
    <m/>
    <m/>
    <m/>
    <m/>
    <m/>
    <m/>
    <m/>
    <m/>
    <m/>
    <m/>
    <m/>
    <m/>
    <m/>
    <m/>
    <m/>
    <m/>
    <m/>
    <m/>
    <m/>
    <m/>
    <m/>
    <m/>
    <m/>
    <m/>
    <m/>
    <m/>
    <m/>
    <m/>
    <m/>
    <m/>
    <m/>
    <m/>
    <m/>
    <m/>
    <m/>
    <m/>
    <m/>
    <m/>
    <m/>
    <m/>
    <m/>
    <m/>
    <m/>
    <m/>
    <m/>
    <m/>
    <m/>
    <m/>
    <m/>
  </r>
  <r>
    <n v="28"/>
    <x v="1"/>
    <s v="Travel_Frequently"/>
    <n v="467"/>
    <x v="0"/>
    <n v="7"/>
    <n v="3"/>
    <s v="Life Sciences"/>
    <n v="1"/>
    <n v="1507"/>
    <n v="3"/>
    <x v="1"/>
    <n v="55"/>
    <n v="3"/>
    <x v="0"/>
    <x v="0"/>
    <n v="1"/>
    <s v="Single"/>
    <n v="4898"/>
    <n v="11827"/>
    <n v="0"/>
    <s v="Y"/>
    <x v="1"/>
    <n v="14"/>
    <n v="3"/>
    <n v="4"/>
    <n v="80"/>
    <n v="0"/>
    <n v="5"/>
    <n v="5"/>
    <n v="3"/>
    <n v="4"/>
    <n v="2"/>
    <n v="1"/>
    <n v="3"/>
    <n v="0"/>
    <n v="1"/>
    <n v="0"/>
    <n v="1"/>
    <n v="0"/>
    <x v="0"/>
    <n v="0.4"/>
    <x v="0"/>
    <n v="0.2"/>
    <x v="1"/>
    <x v="0"/>
    <x v="0"/>
    <m/>
    <m/>
    <m/>
    <m/>
    <m/>
    <m/>
    <m/>
    <m/>
    <m/>
    <m/>
    <m/>
    <m/>
    <m/>
    <m/>
    <m/>
    <m/>
    <m/>
    <m/>
    <m/>
    <m/>
    <m/>
    <m/>
    <m/>
    <m/>
    <m/>
    <m/>
    <m/>
    <m/>
    <m/>
    <m/>
    <m/>
    <m/>
    <m/>
    <m/>
    <m/>
    <m/>
    <m/>
    <m/>
    <m/>
    <m/>
    <m/>
    <m/>
    <m/>
    <m/>
    <m/>
    <m/>
    <m/>
    <m/>
    <m/>
    <m/>
    <m/>
    <m/>
    <m/>
  </r>
  <r>
    <n v="49"/>
    <x v="1"/>
    <s v="Travel_Rarely"/>
    <n v="271"/>
    <x v="1"/>
    <n v="3"/>
    <n v="2"/>
    <s v="Medical"/>
    <n v="1"/>
    <n v="1509"/>
    <n v="3"/>
    <x v="0"/>
    <n v="43"/>
    <n v="2"/>
    <x v="0"/>
    <x v="2"/>
    <n v="1"/>
    <s v="Married"/>
    <n v="4789"/>
    <n v="23070"/>
    <n v="4"/>
    <s v="Y"/>
    <x v="1"/>
    <n v="25"/>
    <n v="4"/>
    <n v="1"/>
    <n v="80"/>
    <n v="1"/>
    <n v="10"/>
    <n v="3"/>
    <n v="3"/>
    <n v="3"/>
    <n v="2"/>
    <n v="1"/>
    <n v="2"/>
    <n v="0"/>
    <n v="1"/>
    <n v="0"/>
    <n v="1"/>
    <n v="0"/>
    <x v="0"/>
    <n v="0.4"/>
    <x v="1"/>
    <n v="0.2"/>
    <x v="1"/>
    <x v="0"/>
    <x v="0"/>
    <m/>
    <m/>
    <m/>
    <m/>
    <m/>
    <m/>
    <m/>
    <m/>
    <m/>
    <m/>
    <m/>
    <m/>
    <m/>
    <m/>
    <m/>
    <m/>
    <m/>
    <m/>
    <m/>
    <m/>
    <m/>
    <m/>
    <m/>
    <m/>
    <m/>
    <m/>
    <m/>
    <m/>
    <m/>
    <m/>
    <m/>
    <m/>
    <m/>
    <m/>
    <m/>
    <m/>
    <m/>
    <m/>
    <m/>
    <m/>
    <m/>
    <m/>
    <m/>
    <m/>
    <m/>
    <m/>
    <m/>
    <m/>
    <m/>
    <m/>
    <m/>
    <m/>
    <m/>
  </r>
  <r>
    <n v="29"/>
    <x v="1"/>
    <s v="Travel_Frequently"/>
    <n v="410"/>
    <x v="1"/>
    <n v="2"/>
    <n v="1"/>
    <s v="Life Sciences"/>
    <n v="1"/>
    <n v="1513"/>
    <n v="4"/>
    <x v="0"/>
    <n v="97"/>
    <n v="3"/>
    <x v="1"/>
    <x v="2"/>
    <n v="2"/>
    <s v="Married"/>
    <n v="3180"/>
    <n v="4668"/>
    <n v="0"/>
    <s v="Y"/>
    <x v="1"/>
    <n v="13"/>
    <n v="3"/>
    <n v="3"/>
    <n v="80"/>
    <n v="3"/>
    <n v="4"/>
    <n v="3"/>
    <n v="3"/>
    <n v="3"/>
    <n v="2"/>
    <n v="0"/>
    <n v="2"/>
    <n v="0"/>
    <n v="1"/>
    <n v="0"/>
    <n v="1"/>
    <n v="0"/>
    <x v="0"/>
    <n v="0.4"/>
    <x v="0"/>
    <n v="0.2"/>
    <x v="1"/>
    <x v="0"/>
    <x v="1"/>
    <m/>
    <m/>
    <m/>
    <m/>
    <m/>
    <m/>
    <m/>
    <m/>
    <m/>
    <m/>
    <m/>
    <m/>
    <m/>
    <m/>
    <m/>
    <m/>
    <m/>
    <m/>
    <m/>
    <m/>
    <m/>
    <m/>
    <m/>
    <m/>
    <m/>
    <m/>
    <m/>
    <m/>
    <m/>
    <m/>
    <m/>
    <m/>
    <m/>
    <m/>
    <m/>
    <m/>
    <m/>
    <m/>
    <m/>
    <m/>
    <m/>
    <m/>
    <m/>
    <m/>
    <m/>
    <m/>
    <m/>
    <m/>
    <m/>
    <m/>
    <m/>
    <m/>
    <m/>
  </r>
  <r>
    <n v="28"/>
    <x v="1"/>
    <s v="Travel_Rarely"/>
    <n v="1083"/>
    <x v="1"/>
    <n v="29"/>
    <n v="1"/>
    <s v="Life Sciences"/>
    <n v="1"/>
    <n v="1514"/>
    <n v="3"/>
    <x v="1"/>
    <n v="96"/>
    <n v="1"/>
    <x v="0"/>
    <x v="3"/>
    <n v="2"/>
    <s v="Married"/>
    <n v="6549"/>
    <n v="3173"/>
    <n v="1"/>
    <s v="Y"/>
    <x v="1"/>
    <n v="14"/>
    <n v="3"/>
    <n v="2"/>
    <n v="80"/>
    <n v="2"/>
    <n v="8"/>
    <n v="2"/>
    <n v="2"/>
    <n v="8"/>
    <n v="6"/>
    <n v="1"/>
    <n v="7"/>
    <n v="0"/>
    <n v="1"/>
    <n v="1"/>
    <n v="0"/>
    <n v="0"/>
    <x v="0"/>
    <n v="0.45"/>
    <x v="0"/>
    <n v="0.5"/>
    <x v="2"/>
    <x v="0"/>
    <x v="0"/>
    <m/>
    <m/>
    <m/>
    <m/>
    <m/>
    <m/>
    <m/>
    <m/>
    <m/>
    <m/>
    <m/>
    <m/>
    <m/>
    <m/>
    <m/>
    <m/>
    <m/>
    <m/>
    <m/>
    <m/>
    <m/>
    <m/>
    <m/>
    <m/>
    <m/>
    <m/>
    <m/>
    <m/>
    <m/>
    <m/>
    <m/>
    <m/>
    <m/>
    <m/>
    <m/>
    <m/>
    <m/>
    <m/>
    <m/>
    <m/>
    <m/>
    <m/>
    <m/>
    <m/>
    <m/>
    <m/>
    <m/>
    <m/>
    <m/>
    <m/>
    <m/>
    <m/>
    <m/>
  </r>
  <r>
    <n v="33"/>
    <x v="1"/>
    <s v="Travel_Rarely"/>
    <n v="516"/>
    <x v="1"/>
    <n v="8"/>
    <n v="5"/>
    <s v="Life Sciences"/>
    <n v="1"/>
    <n v="1515"/>
    <n v="4"/>
    <x v="1"/>
    <n v="69"/>
    <n v="3"/>
    <x v="0"/>
    <x v="4"/>
    <n v="3"/>
    <s v="Single"/>
    <n v="6388"/>
    <n v="22049"/>
    <n v="2"/>
    <s v="Y"/>
    <x v="0"/>
    <n v="17"/>
    <n v="3"/>
    <n v="1"/>
    <n v="80"/>
    <n v="0"/>
    <n v="14"/>
    <n v="6"/>
    <n v="3"/>
    <n v="0"/>
    <n v="0"/>
    <n v="0"/>
    <n v="0"/>
    <n v="1"/>
    <n v="0"/>
    <n v="0"/>
    <n v="1"/>
    <n v="0"/>
    <x v="0"/>
    <n v="0.3"/>
    <x v="2"/>
    <n v="0.4"/>
    <x v="2"/>
    <x v="0"/>
    <x v="0"/>
    <m/>
    <m/>
    <m/>
    <m/>
    <m/>
    <m/>
    <m/>
    <m/>
    <m/>
    <m/>
    <m/>
    <m/>
    <m/>
    <m/>
    <m/>
    <m/>
    <m/>
    <m/>
    <m/>
    <m/>
    <m/>
    <m/>
    <m/>
    <m/>
    <m/>
    <m/>
    <m/>
    <m/>
    <m/>
    <m/>
    <m/>
    <m/>
    <m/>
    <m/>
    <m/>
    <m/>
    <m/>
    <m/>
    <m/>
    <m/>
    <m/>
    <m/>
    <m/>
    <m/>
    <m/>
    <m/>
    <m/>
    <m/>
    <m/>
    <m/>
    <m/>
    <m/>
    <m/>
  </r>
  <r>
    <n v="32"/>
    <x v="1"/>
    <s v="Travel_Rarely"/>
    <n v="495"/>
    <x v="1"/>
    <n v="10"/>
    <n v="3"/>
    <s v="Medical"/>
    <n v="1"/>
    <n v="1516"/>
    <n v="3"/>
    <x v="1"/>
    <n v="64"/>
    <n v="3"/>
    <x v="2"/>
    <x v="5"/>
    <n v="4"/>
    <s v="Single"/>
    <n v="11244"/>
    <n v="21072"/>
    <n v="2"/>
    <s v="Y"/>
    <x v="1"/>
    <n v="25"/>
    <n v="4"/>
    <n v="2"/>
    <n v="80"/>
    <n v="0"/>
    <n v="10"/>
    <n v="5"/>
    <n v="4"/>
    <n v="5"/>
    <n v="2"/>
    <n v="0"/>
    <n v="0"/>
    <n v="0"/>
    <n v="0"/>
    <n v="0"/>
    <n v="0"/>
    <n v="0"/>
    <x v="0"/>
    <n v="0"/>
    <x v="2"/>
    <n v="0"/>
    <x v="1"/>
    <x v="0"/>
    <x v="2"/>
    <m/>
    <m/>
    <m/>
    <m/>
    <m/>
    <m/>
    <m/>
    <m/>
    <m/>
    <m/>
    <m/>
    <m/>
    <m/>
    <m/>
    <m/>
    <m/>
    <m/>
    <m/>
    <m/>
    <m/>
    <m/>
    <m/>
    <m/>
    <m/>
    <m/>
    <m/>
    <m/>
    <m/>
    <m/>
    <m/>
    <m/>
    <m/>
    <m/>
    <m/>
    <m/>
    <m/>
    <m/>
    <m/>
    <m/>
    <m/>
    <m/>
    <m/>
    <m/>
    <m/>
    <m/>
    <m/>
    <m/>
    <m/>
    <m/>
    <m/>
    <m/>
    <m/>
    <m/>
  </r>
  <r>
    <n v="54"/>
    <x v="1"/>
    <s v="Travel_Frequently"/>
    <n v="1050"/>
    <x v="1"/>
    <n v="11"/>
    <n v="4"/>
    <s v="Medical"/>
    <n v="1"/>
    <n v="1520"/>
    <n v="2"/>
    <x v="0"/>
    <n v="87"/>
    <n v="3"/>
    <x v="3"/>
    <x v="5"/>
    <n v="4"/>
    <s v="Divorced"/>
    <n v="16032"/>
    <n v="24456"/>
    <n v="3"/>
    <s v="Y"/>
    <x v="1"/>
    <n v="20"/>
    <n v="4"/>
    <n v="1"/>
    <n v="80"/>
    <n v="1"/>
    <n v="26"/>
    <n v="2"/>
    <n v="3"/>
    <n v="14"/>
    <n v="9"/>
    <n v="1"/>
    <n v="12"/>
    <n v="0"/>
    <n v="0"/>
    <n v="0"/>
    <n v="0"/>
    <n v="1"/>
    <x v="0"/>
    <n v="0.2"/>
    <x v="1"/>
    <n v="0"/>
    <x v="1"/>
    <x v="0"/>
    <x v="2"/>
    <m/>
    <m/>
    <m/>
    <m/>
    <m/>
    <m/>
    <m/>
    <m/>
    <m/>
    <m/>
    <m/>
    <m/>
    <m/>
    <m/>
    <m/>
    <m/>
    <m/>
    <m/>
    <m/>
    <m/>
    <m/>
    <m/>
    <m/>
    <m/>
    <m/>
    <m/>
    <m/>
    <m/>
    <m/>
    <m/>
    <m/>
    <m/>
    <m/>
    <m/>
    <m/>
    <m/>
    <m/>
    <m/>
    <m/>
    <m/>
    <m/>
    <m/>
    <m/>
    <m/>
    <m/>
    <m/>
    <m/>
    <m/>
    <m/>
    <m/>
    <m/>
    <m/>
    <m/>
  </r>
  <r>
    <n v="29"/>
    <x v="0"/>
    <s v="Travel_Rarely"/>
    <n v="224"/>
    <x v="1"/>
    <n v="1"/>
    <n v="4"/>
    <s v="Technical Degree"/>
    <n v="1"/>
    <n v="1522"/>
    <n v="1"/>
    <x v="1"/>
    <n v="100"/>
    <n v="2"/>
    <x v="1"/>
    <x v="1"/>
    <n v="1"/>
    <s v="Single"/>
    <n v="2362"/>
    <n v="7568"/>
    <n v="6"/>
    <s v="Y"/>
    <x v="1"/>
    <n v="13"/>
    <n v="3"/>
    <n v="3"/>
    <n v="80"/>
    <n v="0"/>
    <n v="11"/>
    <n v="2"/>
    <n v="1"/>
    <n v="9"/>
    <n v="7"/>
    <n v="0"/>
    <n v="7"/>
    <n v="0"/>
    <n v="1"/>
    <n v="1"/>
    <n v="1"/>
    <n v="1"/>
    <x v="0"/>
    <n v="0.8"/>
    <x v="0"/>
    <n v="0.5"/>
    <x v="2"/>
    <x v="0"/>
    <x v="1"/>
    <m/>
    <m/>
    <m/>
    <m/>
    <m/>
    <m/>
    <m/>
    <m/>
    <m/>
    <m/>
    <m/>
    <m/>
    <m/>
    <m/>
    <m/>
    <m/>
    <m/>
    <m/>
    <m/>
    <m/>
    <m/>
    <m/>
    <m/>
    <m/>
    <m/>
    <m/>
    <m/>
    <m/>
    <m/>
    <m/>
    <m/>
    <m/>
    <m/>
    <m/>
    <m/>
    <m/>
    <m/>
    <m/>
    <m/>
    <m/>
    <m/>
    <m/>
    <m/>
    <m/>
    <m/>
    <m/>
    <m/>
    <m/>
    <m/>
    <m/>
    <m/>
    <m/>
    <m/>
  </r>
  <r>
    <n v="44"/>
    <x v="1"/>
    <s v="Travel_Rarely"/>
    <n v="136"/>
    <x v="1"/>
    <n v="28"/>
    <n v="3"/>
    <s v="Life Sciences"/>
    <n v="1"/>
    <n v="1523"/>
    <n v="4"/>
    <x v="1"/>
    <n v="32"/>
    <n v="3"/>
    <x v="3"/>
    <x v="7"/>
    <n v="1"/>
    <s v="Married"/>
    <n v="16328"/>
    <n v="22074"/>
    <n v="3"/>
    <s v="Y"/>
    <x v="1"/>
    <n v="13"/>
    <n v="3"/>
    <n v="3"/>
    <n v="80"/>
    <n v="1"/>
    <n v="24"/>
    <n v="1"/>
    <n v="4"/>
    <n v="20"/>
    <n v="6"/>
    <n v="14"/>
    <n v="17"/>
    <n v="0"/>
    <n v="1"/>
    <n v="0"/>
    <n v="0"/>
    <n v="0"/>
    <x v="1"/>
    <n v="0.3"/>
    <x v="2"/>
    <n v="0.3"/>
    <x v="1"/>
    <x v="2"/>
    <x v="2"/>
    <m/>
    <m/>
    <m/>
    <m/>
    <m/>
    <m/>
    <m/>
    <m/>
    <m/>
    <m/>
    <m/>
    <m/>
    <m/>
    <m/>
    <m/>
    <m/>
    <m/>
    <m/>
    <m/>
    <m/>
    <m/>
    <m/>
    <m/>
    <m/>
    <m/>
    <m/>
    <m/>
    <m/>
    <m/>
    <m/>
    <m/>
    <m/>
    <m/>
    <m/>
    <m/>
    <m/>
    <m/>
    <m/>
    <m/>
    <m/>
    <m/>
    <m/>
    <m/>
    <m/>
    <m/>
    <m/>
    <m/>
    <m/>
    <m/>
    <m/>
    <m/>
    <m/>
    <m/>
  </r>
  <r>
    <n v="39"/>
    <x v="1"/>
    <s v="Travel_Rarely"/>
    <n v="1089"/>
    <x v="1"/>
    <n v="6"/>
    <n v="3"/>
    <s v="Life Sciences"/>
    <n v="1"/>
    <n v="1525"/>
    <n v="2"/>
    <x v="0"/>
    <n v="32"/>
    <n v="3"/>
    <x v="2"/>
    <x v="3"/>
    <n v="2"/>
    <s v="Single"/>
    <n v="8376"/>
    <n v="9150"/>
    <n v="4"/>
    <s v="Y"/>
    <x v="1"/>
    <n v="18"/>
    <n v="3"/>
    <n v="4"/>
    <n v="80"/>
    <n v="0"/>
    <n v="9"/>
    <n v="3"/>
    <n v="3"/>
    <n v="2"/>
    <n v="0"/>
    <n v="2"/>
    <n v="2"/>
    <n v="0"/>
    <n v="1"/>
    <n v="0"/>
    <n v="0"/>
    <n v="1"/>
    <x v="0"/>
    <n v="0.45"/>
    <x v="0"/>
    <n v="0.2"/>
    <x v="1"/>
    <x v="0"/>
    <x v="2"/>
    <m/>
    <m/>
    <m/>
    <m/>
    <m/>
    <m/>
    <m/>
    <m/>
    <m/>
    <m/>
    <m/>
    <m/>
    <m/>
    <m/>
    <m/>
    <m/>
    <m/>
    <m/>
    <m/>
    <m/>
    <m/>
    <m/>
    <m/>
    <m/>
    <m/>
    <m/>
    <m/>
    <m/>
    <m/>
    <m/>
    <m/>
    <m/>
    <m/>
    <m/>
    <m/>
    <m/>
    <m/>
    <m/>
    <m/>
    <m/>
    <m/>
    <m/>
    <m/>
    <m/>
    <m/>
    <m/>
    <m/>
    <m/>
    <m/>
    <m/>
    <m/>
    <m/>
    <m/>
  </r>
  <r>
    <n v="46"/>
    <x v="1"/>
    <s v="Travel_Rarely"/>
    <n v="228"/>
    <x v="0"/>
    <n v="3"/>
    <n v="3"/>
    <s v="Life Sciences"/>
    <n v="1"/>
    <n v="1527"/>
    <n v="3"/>
    <x v="0"/>
    <n v="51"/>
    <n v="3"/>
    <x v="3"/>
    <x v="5"/>
    <n v="2"/>
    <s v="Married"/>
    <n v="16606"/>
    <n v="11380"/>
    <n v="8"/>
    <s v="Y"/>
    <x v="1"/>
    <n v="12"/>
    <n v="3"/>
    <n v="4"/>
    <n v="80"/>
    <n v="1"/>
    <n v="23"/>
    <n v="2"/>
    <n v="4"/>
    <n v="13"/>
    <n v="12"/>
    <n v="5"/>
    <n v="1"/>
    <n v="0"/>
    <n v="1"/>
    <n v="0"/>
    <n v="0"/>
    <n v="0"/>
    <x v="1"/>
    <n v="0.3"/>
    <x v="1"/>
    <n v="0.3"/>
    <x v="1"/>
    <x v="2"/>
    <x v="2"/>
    <m/>
    <m/>
    <m/>
    <m/>
    <m/>
    <m/>
    <m/>
    <m/>
    <m/>
    <m/>
    <m/>
    <m/>
    <m/>
    <m/>
    <m/>
    <m/>
    <m/>
    <m/>
    <m/>
    <m/>
    <m/>
    <m/>
    <m/>
    <m/>
    <m/>
    <m/>
    <m/>
    <m/>
    <m/>
    <m/>
    <m/>
    <m/>
    <m/>
    <m/>
    <m/>
    <m/>
    <m/>
    <m/>
    <m/>
    <m/>
    <m/>
    <m/>
    <m/>
    <m/>
    <m/>
    <m/>
    <m/>
    <m/>
    <m/>
    <m/>
    <m/>
    <m/>
    <m/>
  </r>
  <r>
    <n v="35"/>
    <x v="1"/>
    <s v="Travel_Rarely"/>
    <n v="1029"/>
    <x v="1"/>
    <n v="16"/>
    <n v="3"/>
    <s v="Life Sciences"/>
    <n v="1"/>
    <n v="1529"/>
    <n v="4"/>
    <x v="0"/>
    <n v="91"/>
    <n v="2"/>
    <x v="2"/>
    <x v="4"/>
    <n v="2"/>
    <s v="Single"/>
    <n v="8606"/>
    <n v="21195"/>
    <n v="1"/>
    <s v="Y"/>
    <x v="1"/>
    <n v="19"/>
    <n v="3"/>
    <n v="4"/>
    <n v="80"/>
    <n v="0"/>
    <n v="11"/>
    <n v="3"/>
    <n v="1"/>
    <n v="11"/>
    <n v="8"/>
    <n v="3"/>
    <n v="3"/>
    <n v="0"/>
    <n v="1"/>
    <n v="1"/>
    <n v="0"/>
    <n v="0"/>
    <x v="0"/>
    <n v="0.45"/>
    <x v="0"/>
    <n v="0.5"/>
    <x v="2"/>
    <x v="1"/>
    <x v="2"/>
    <m/>
    <m/>
    <m/>
    <m/>
    <m/>
    <m/>
    <m/>
    <m/>
    <m/>
    <m/>
    <m/>
    <m/>
    <m/>
    <m/>
    <m/>
    <m/>
    <m/>
    <m/>
    <m/>
    <m/>
    <m/>
    <m/>
    <m/>
    <m/>
    <m/>
    <m/>
    <m/>
    <m/>
    <m/>
    <m/>
    <m/>
    <m/>
    <m/>
    <m/>
    <m/>
    <m/>
    <m/>
    <m/>
    <m/>
    <m/>
    <m/>
    <m/>
    <m/>
    <m/>
    <m/>
    <m/>
    <m/>
    <m/>
    <m/>
    <m/>
    <m/>
    <m/>
    <m/>
  </r>
  <r>
    <n v="23"/>
    <x v="1"/>
    <s v="Travel_Rarely"/>
    <n v="507"/>
    <x v="1"/>
    <n v="20"/>
    <n v="1"/>
    <s v="Life Sciences"/>
    <n v="1"/>
    <n v="1533"/>
    <n v="1"/>
    <x v="1"/>
    <n v="97"/>
    <n v="3"/>
    <x v="0"/>
    <x v="2"/>
    <n v="3"/>
    <s v="Single"/>
    <n v="2272"/>
    <n v="24812"/>
    <n v="0"/>
    <s v="Y"/>
    <x v="1"/>
    <n v="14"/>
    <n v="3"/>
    <n v="2"/>
    <n v="80"/>
    <n v="0"/>
    <n v="5"/>
    <n v="2"/>
    <n v="3"/>
    <n v="4"/>
    <n v="3"/>
    <n v="1"/>
    <n v="2"/>
    <n v="0"/>
    <n v="0"/>
    <n v="0"/>
    <n v="1"/>
    <n v="1"/>
    <x v="0"/>
    <n v="0.35"/>
    <x v="0"/>
    <n v="0"/>
    <x v="1"/>
    <x v="0"/>
    <x v="1"/>
    <m/>
    <m/>
    <m/>
    <m/>
    <m/>
    <m/>
    <m/>
    <m/>
    <m/>
    <m/>
    <m/>
    <m/>
    <m/>
    <m/>
    <m/>
    <m/>
    <m/>
    <m/>
    <m/>
    <m/>
    <m/>
    <m/>
    <m/>
    <m/>
    <m/>
    <m/>
    <m/>
    <m/>
    <m/>
    <m/>
    <m/>
    <m/>
    <m/>
    <m/>
    <m/>
    <m/>
    <m/>
    <m/>
    <m/>
    <m/>
    <m/>
    <m/>
    <m/>
    <m/>
    <m/>
    <m/>
    <m/>
    <m/>
    <m/>
    <m/>
    <m/>
    <m/>
    <m/>
  </r>
  <r>
    <n v="40"/>
    <x v="0"/>
    <s v="Travel_Rarely"/>
    <n v="676"/>
    <x v="1"/>
    <n v="9"/>
    <n v="4"/>
    <s v="Life Sciences"/>
    <n v="1"/>
    <n v="1534"/>
    <n v="4"/>
    <x v="1"/>
    <n v="86"/>
    <n v="3"/>
    <x v="1"/>
    <x v="2"/>
    <n v="1"/>
    <s v="Single"/>
    <n v="2018"/>
    <n v="21831"/>
    <n v="3"/>
    <s v="Y"/>
    <x v="1"/>
    <n v="14"/>
    <n v="3"/>
    <n v="2"/>
    <n v="80"/>
    <n v="0"/>
    <n v="15"/>
    <n v="3"/>
    <n v="1"/>
    <n v="5"/>
    <n v="4"/>
    <n v="1"/>
    <n v="0"/>
    <n v="0"/>
    <n v="1"/>
    <n v="1"/>
    <n v="1"/>
    <n v="0"/>
    <x v="0"/>
    <n v="0.6"/>
    <x v="0"/>
    <n v="0.5"/>
    <x v="2"/>
    <x v="0"/>
    <x v="1"/>
    <m/>
    <m/>
    <m/>
    <m/>
    <m/>
    <m/>
    <m/>
    <m/>
    <m/>
    <m/>
    <m/>
    <m/>
    <m/>
    <m/>
    <m/>
    <m/>
    <m/>
    <m/>
    <m/>
    <m/>
    <m/>
    <m/>
    <m/>
    <m/>
    <m/>
    <m/>
    <m/>
    <m/>
    <m/>
    <m/>
    <m/>
    <m/>
    <m/>
    <m/>
    <m/>
    <m/>
    <m/>
    <m/>
    <m/>
    <m/>
    <m/>
    <m/>
    <m/>
    <m/>
    <m/>
    <m/>
    <m/>
    <m/>
    <m/>
    <m/>
    <m/>
    <m/>
    <m/>
  </r>
  <r>
    <n v="34"/>
    <x v="1"/>
    <s v="Travel_Rarely"/>
    <n v="971"/>
    <x v="0"/>
    <n v="1"/>
    <n v="3"/>
    <s v="Technical Degree"/>
    <n v="1"/>
    <n v="1535"/>
    <n v="4"/>
    <x v="1"/>
    <n v="64"/>
    <n v="2"/>
    <x v="2"/>
    <x v="0"/>
    <n v="3"/>
    <s v="Married"/>
    <n v="7083"/>
    <n v="12288"/>
    <n v="1"/>
    <s v="Y"/>
    <x v="0"/>
    <n v="14"/>
    <n v="3"/>
    <n v="4"/>
    <n v="80"/>
    <n v="0"/>
    <n v="10"/>
    <n v="3"/>
    <n v="3"/>
    <n v="10"/>
    <n v="9"/>
    <n v="8"/>
    <n v="6"/>
    <n v="1"/>
    <n v="0"/>
    <n v="0"/>
    <n v="0"/>
    <n v="0"/>
    <x v="1"/>
    <n v="0.2"/>
    <x v="2"/>
    <n v="0.5"/>
    <x v="2"/>
    <x v="2"/>
    <x v="0"/>
    <m/>
    <m/>
    <m/>
    <m/>
    <m/>
    <m/>
    <m/>
    <m/>
    <m/>
    <m/>
    <m/>
    <m/>
    <m/>
    <m/>
    <m/>
    <m/>
    <m/>
    <m/>
    <m/>
    <m/>
    <m/>
    <m/>
    <m/>
    <m/>
    <m/>
    <m/>
    <m/>
    <m/>
    <m/>
    <m/>
    <m/>
    <m/>
    <m/>
    <m/>
    <m/>
    <m/>
    <m/>
    <m/>
    <m/>
    <m/>
    <m/>
    <m/>
    <m/>
    <m/>
    <m/>
    <m/>
    <m/>
    <m/>
    <m/>
    <m/>
    <m/>
    <m/>
    <m/>
  </r>
  <r>
    <n v="31"/>
    <x v="0"/>
    <s v="Travel_Frequently"/>
    <n v="561"/>
    <x v="1"/>
    <n v="3"/>
    <n v="3"/>
    <s v="Life Sciences"/>
    <n v="1"/>
    <n v="1537"/>
    <n v="4"/>
    <x v="0"/>
    <n v="33"/>
    <n v="3"/>
    <x v="1"/>
    <x v="1"/>
    <n v="3"/>
    <s v="Single"/>
    <n v="4084"/>
    <n v="4156"/>
    <n v="1"/>
    <s v="Y"/>
    <x v="1"/>
    <n v="12"/>
    <n v="3"/>
    <n v="1"/>
    <n v="80"/>
    <n v="0"/>
    <n v="7"/>
    <n v="2"/>
    <n v="1"/>
    <n v="7"/>
    <n v="2"/>
    <n v="7"/>
    <n v="7"/>
    <n v="0"/>
    <n v="0"/>
    <n v="1"/>
    <n v="1"/>
    <n v="0"/>
    <x v="1"/>
    <n v="0.4"/>
    <x v="0"/>
    <n v="0.4"/>
    <x v="2"/>
    <x v="2"/>
    <x v="0"/>
    <m/>
    <m/>
    <m/>
    <m/>
    <m/>
    <m/>
    <m/>
    <m/>
    <m/>
    <m/>
    <m/>
    <m/>
    <m/>
    <m/>
    <m/>
    <m/>
    <m/>
    <m/>
    <m/>
    <m/>
    <m/>
    <m/>
    <m/>
    <m/>
    <m/>
    <m/>
    <m/>
    <m/>
    <m/>
    <m/>
    <m/>
    <m/>
    <m/>
    <m/>
    <m/>
    <m/>
    <m/>
    <m/>
    <m/>
    <m/>
    <m/>
    <m/>
    <m/>
    <m/>
    <m/>
    <m/>
    <m/>
    <m/>
    <m/>
    <m/>
    <m/>
    <m/>
    <m/>
  </r>
  <r>
    <n v="50"/>
    <x v="1"/>
    <s v="Travel_Frequently"/>
    <n v="333"/>
    <x v="1"/>
    <n v="22"/>
    <n v="5"/>
    <s v="Medical"/>
    <n v="1"/>
    <n v="1539"/>
    <n v="3"/>
    <x v="1"/>
    <n v="88"/>
    <n v="1"/>
    <x v="3"/>
    <x v="7"/>
    <n v="4"/>
    <s v="Single"/>
    <n v="14411"/>
    <n v="24450"/>
    <n v="1"/>
    <s v="Y"/>
    <x v="0"/>
    <n v="13"/>
    <n v="3"/>
    <n v="4"/>
    <n v="80"/>
    <n v="0"/>
    <n v="32"/>
    <n v="2"/>
    <n v="3"/>
    <n v="32"/>
    <n v="6"/>
    <n v="13"/>
    <n v="9"/>
    <n v="1"/>
    <n v="0"/>
    <n v="0"/>
    <n v="0"/>
    <n v="0"/>
    <x v="1"/>
    <n v="0.2"/>
    <x v="1"/>
    <n v="0.5"/>
    <x v="2"/>
    <x v="2"/>
    <x v="2"/>
    <m/>
    <m/>
    <m/>
    <m/>
    <m/>
    <m/>
    <m/>
    <m/>
    <m/>
    <m/>
    <m/>
    <m/>
    <m/>
    <m/>
    <m/>
    <m/>
    <m/>
    <m/>
    <m/>
    <m/>
    <m/>
    <m/>
    <m/>
    <m/>
    <m/>
    <m/>
    <m/>
    <m/>
    <m/>
    <m/>
    <m/>
    <m/>
    <m/>
    <m/>
    <m/>
    <m/>
    <m/>
    <m/>
    <m/>
    <m/>
    <m/>
    <m/>
    <m/>
    <m/>
    <m/>
    <m/>
    <m/>
    <m/>
    <m/>
    <m/>
    <m/>
    <m/>
    <m/>
  </r>
  <r>
    <n v="34"/>
    <x v="1"/>
    <s v="Travel_Rarely"/>
    <n v="1440"/>
    <x v="0"/>
    <n v="7"/>
    <n v="2"/>
    <s v="Technical Degree"/>
    <n v="1"/>
    <n v="1541"/>
    <n v="2"/>
    <x v="1"/>
    <n v="55"/>
    <n v="3"/>
    <x v="1"/>
    <x v="6"/>
    <n v="3"/>
    <s v="Married"/>
    <n v="2308"/>
    <n v="4944"/>
    <n v="0"/>
    <s v="Y"/>
    <x v="0"/>
    <n v="25"/>
    <n v="4"/>
    <n v="2"/>
    <n v="80"/>
    <n v="1"/>
    <n v="12"/>
    <n v="4"/>
    <n v="3"/>
    <n v="11"/>
    <n v="10"/>
    <n v="5"/>
    <n v="7"/>
    <n v="1"/>
    <n v="0"/>
    <n v="0"/>
    <n v="1"/>
    <n v="1"/>
    <x v="1"/>
    <n v="0.55000000000000004"/>
    <x v="0"/>
    <n v="0.5"/>
    <x v="2"/>
    <x v="2"/>
    <x v="1"/>
    <m/>
    <m/>
    <m/>
    <m/>
    <m/>
    <m/>
    <m/>
    <m/>
    <m/>
    <m/>
    <m/>
    <m/>
    <m/>
    <m/>
    <m/>
    <m/>
    <m/>
    <m/>
    <m/>
    <m/>
    <m/>
    <m/>
    <m/>
    <m/>
    <m/>
    <m/>
    <m/>
    <m/>
    <m/>
    <m/>
    <m/>
    <m/>
    <m/>
    <m/>
    <m/>
    <m/>
    <m/>
    <m/>
    <m/>
    <m/>
    <m/>
    <m/>
    <m/>
    <m/>
    <m/>
    <m/>
    <m/>
    <m/>
    <m/>
    <m/>
    <m/>
    <m/>
    <m/>
  </r>
  <r>
    <n v="42"/>
    <x v="1"/>
    <s v="Travel_Rarely"/>
    <n v="1210"/>
    <x v="1"/>
    <n v="2"/>
    <n v="3"/>
    <s v="Medical"/>
    <n v="1"/>
    <n v="1542"/>
    <n v="3"/>
    <x v="1"/>
    <n v="68"/>
    <n v="2"/>
    <x v="1"/>
    <x v="2"/>
    <n v="2"/>
    <s v="Married"/>
    <n v="4841"/>
    <n v="24052"/>
    <n v="4"/>
    <s v="Y"/>
    <x v="1"/>
    <n v="14"/>
    <n v="3"/>
    <n v="2"/>
    <n v="80"/>
    <n v="1"/>
    <n v="4"/>
    <n v="3"/>
    <n v="3"/>
    <n v="1"/>
    <n v="0"/>
    <n v="0"/>
    <n v="0"/>
    <n v="0"/>
    <n v="1"/>
    <n v="0"/>
    <n v="1"/>
    <n v="0"/>
    <x v="0"/>
    <n v="0.4"/>
    <x v="0"/>
    <n v="0.2"/>
    <x v="1"/>
    <x v="0"/>
    <x v="0"/>
    <m/>
    <m/>
    <m/>
    <m/>
    <m/>
    <m/>
    <m/>
    <m/>
    <m/>
    <m/>
    <m/>
    <m/>
    <m/>
    <m/>
    <m/>
    <m/>
    <m/>
    <m/>
    <m/>
    <m/>
    <m/>
    <m/>
    <m/>
    <m/>
    <m/>
    <m/>
    <m/>
    <m/>
    <m/>
    <m/>
    <m/>
    <m/>
    <m/>
    <m/>
    <m/>
    <m/>
    <m/>
    <m/>
    <m/>
    <m/>
    <m/>
    <m/>
    <m/>
    <m/>
    <m/>
    <m/>
    <m/>
    <m/>
    <m/>
    <m/>
    <m/>
    <m/>
    <m/>
  </r>
  <r>
    <n v="37"/>
    <x v="1"/>
    <s v="Travel_Rarely"/>
    <n v="674"/>
    <x v="1"/>
    <n v="13"/>
    <n v="3"/>
    <s v="Medical"/>
    <n v="1"/>
    <n v="1543"/>
    <n v="1"/>
    <x v="1"/>
    <n v="47"/>
    <n v="3"/>
    <x v="0"/>
    <x v="1"/>
    <n v="4"/>
    <s v="Married"/>
    <n v="4285"/>
    <n v="3031"/>
    <n v="1"/>
    <s v="Y"/>
    <x v="1"/>
    <n v="17"/>
    <n v="3"/>
    <n v="1"/>
    <n v="80"/>
    <n v="0"/>
    <n v="10"/>
    <n v="2"/>
    <n v="3"/>
    <n v="10"/>
    <n v="8"/>
    <n v="3"/>
    <n v="7"/>
    <n v="0"/>
    <n v="0"/>
    <n v="0"/>
    <n v="1"/>
    <n v="1"/>
    <x v="0"/>
    <n v="0.35"/>
    <x v="0"/>
    <n v="0"/>
    <x v="1"/>
    <x v="1"/>
    <x v="0"/>
    <m/>
    <m/>
    <m/>
    <m/>
    <m/>
    <m/>
    <m/>
    <m/>
    <m/>
    <m/>
    <m/>
    <m/>
    <m/>
    <m/>
    <m/>
    <m/>
    <m/>
    <m/>
    <m/>
    <m/>
    <m/>
    <m/>
    <m/>
    <m/>
    <m/>
    <m/>
    <m/>
    <m/>
    <m/>
    <m/>
    <m/>
    <m/>
    <m/>
    <m/>
    <m/>
    <m/>
    <m/>
    <m/>
    <m/>
    <m/>
    <m/>
    <m/>
    <m/>
    <m/>
    <m/>
    <m/>
    <m/>
    <m/>
    <m/>
    <m/>
    <m/>
    <m/>
    <m/>
  </r>
  <r>
    <n v="29"/>
    <x v="1"/>
    <s v="Travel_Rarely"/>
    <n v="441"/>
    <x v="1"/>
    <n v="8"/>
    <n v="1"/>
    <s v="Other"/>
    <n v="1"/>
    <n v="1544"/>
    <n v="3"/>
    <x v="0"/>
    <n v="39"/>
    <n v="1"/>
    <x v="0"/>
    <x v="4"/>
    <n v="1"/>
    <s v="Married"/>
    <n v="9715"/>
    <n v="7288"/>
    <n v="3"/>
    <s v="Y"/>
    <x v="1"/>
    <n v="13"/>
    <n v="3"/>
    <n v="3"/>
    <n v="80"/>
    <n v="1"/>
    <n v="9"/>
    <n v="3"/>
    <n v="3"/>
    <n v="7"/>
    <n v="7"/>
    <n v="0"/>
    <n v="7"/>
    <n v="0"/>
    <n v="1"/>
    <n v="0"/>
    <n v="0"/>
    <n v="0"/>
    <x v="0"/>
    <n v="0.25"/>
    <x v="2"/>
    <n v="0.2"/>
    <x v="1"/>
    <x v="0"/>
    <x v="2"/>
    <m/>
    <m/>
    <m/>
    <m/>
    <m/>
    <m/>
    <m/>
    <m/>
    <m/>
    <m/>
    <m/>
    <m/>
    <m/>
    <m/>
    <m/>
    <m/>
    <m/>
    <m/>
    <m/>
    <m/>
    <m/>
    <m/>
    <m/>
    <m/>
    <m/>
    <m/>
    <m/>
    <m/>
    <m/>
    <m/>
    <m/>
    <m/>
    <m/>
    <m/>
    <m/>
    <m/>
    <m/>
    <m/>
    <m/>
    <m/>
    <m/>
    <m/>
    <m/>
    <m/>
    <m/>
    <m/>
    <m/>
    <m/>
    <m/>
    <m/>
    <m/>
    <m/>
    <m/>
  </r>
  <r>
    <n v="33"/>
    <x v="1"/>
    <s v="Travel_Rarely"/>
    <n v="575"/>
    <x v="1"/>
    <n v="25"/>
    <n v="3"/>
    <s v="Life Sciences"/>
    <n v="1"/>
    <n v="1545"/>
    <n v="4"/>
    <x v="1"/>
    <n v="44"/>
    <n v="2"/>
    <x v="0"/>
    <x v="3"/>
    <n v="2"/>
    <s v="Single"/>
    <n v="4320"/>
    <n v="24152"/>
    <n v="1"/>
    <s v="Y"/>
    <x v="1"/>
    <n v="13"/>
    <n v="3"/>
    <n v="4"/>
    <n v="80"/>
    <n v="0"/>
    <n v="5"/>
    <n v="2"/>
    <n v="3"/>
    <n v="5"/>
    <n v="3"/>
    <n v="0"/>
    <n v="2"/>
    <n v="0"/>
    <n v="1"/>
    <n v="0"/>
    <n v="1"/>
    <n v="0"/>
    <x v="0"/>
    <n v="0.4"/>
    <x v="0"/>
    <n v="0.2"/>
    <x v="1"/>
    <x v="0"/>
    <x v="0"/>
    <m/>
    <m/>
    <m/>
    <m/>
    <m/>
    <m/>
    <m/>
    <m/>
    <m/>
    <m/>
    <m/>
    <m/>
    <m/>
    <m/>
    <m/>
    <m/>
    <m/>
    <m/>
    <m/>
    <m/>
    <m/>
    <m/>
    <m/>
    <m/>
    <m/>
    <m/>
    <m/>
    <m/>
    <m/>
    <m/>
    <m/>
    <m/>
    <m/>
    <m/>
    <m/>
    <m/>
    <m/>
    <m/>
    <m/>
    <m/>
    <m/>
    <m/>
    <m/>
    <m/>
    <m/>
    <m/>
    <m/>
    <m/>
    <m/>
    <m/>
    <m/>
    <m/>
    <m/>
  </r>
  <r>
    <n v="45"/>
    <x v="1"/>
    <s v="Travel_Rarely"/>
    <n v="950"/>
    <x v="1"/>
    <n v="28"/>
    <n v="3"/>
    <s v="Technical Degree"/>
    <n v="1"/>
    <n v="1546"/>
    <n v="4"/>
    <x v="1"/>
    <n v="97"/>
    <n v="3"/>
    <x v="1"/>
    <x v="1"/>
    <n v="4"/>
    <s v="Married"/>
    <n v="2132"/>
    <n v="4585"/>
    <n v="4"/>
    <s v="Y"/>
    <x v="1"/>
    <n v="20"/>
    <n v="4"/>
    <n v="4"/>
    <n v="80"/>
    <n v="1"/>
    <n v="8"/>
    <n v="3"/>
    <n v="3"/>
    <n v="5"/>
    <n v="4"/>
    <n v="0"/>
    <n v="3"/>
    <n v="0"/>
    <n v="0"/>
    <n v="0"/>
    <n v="1"/>
    <n v="0"/>
    <x v="0"/>
    <n v="0.15"/>
    <x v="1"/>
    <n v="0"/>
    <x v="1"/>
    <x v="0"/>
    <x v="1"/>
    <m/>
    <m/>
    <m/>
    <m/>
    <m/>
    <m/>
    <m/>
    <m/>
    <m/>
    <m/>
    <m/>
    <m/>
    <m/>
    <m/>
    <m/>
    <m/>
    <m/>
    <m/>
    <m/>
    <m/>
    <m/>
    <m/>
    <m/>
    <m/>
    <m/>
    <m/>
    <m/>
    <m/>
    <m/>
    <m/>
    <m/>
    <m/>
    <m/>
    <m/>
    <m/>
    <m/>
    <m/>
    <m/>
    <m/>
    <m/>
    <m/>
    <m/>
    <m/>
    <m/>
    <m/>
    <m/>
    <m/>
    <m/>
    <m/>
    <m/>
    <m/>
    <m/>
    <m/>
  </r>
  <r>
    <n v="42"/>
    <x v="1"/>
    <s v="Travel_Frequently"/>
    <n v="288"/>
    <x v="1"/>
    <n v="2"/>
    <n v="3"/>
    <s v="Life Sciences"/>
    <n v="1"/>
    <n v="1547"/>
    <n v="4"/>
    <x v="1"/>
    <n v="40"/>
    <n v="3"/>
    <x v="2"/>
    <x v="4"/>
    <n v="4"/>
    <s v="Married"/>
    <n v="10124"/>
    <n v="18611"/>
    <n v="2"/>
    <s v="Y"/>
    <x v="0"/>
    <n v="14"/>
    <n v="3"/>
    <n v="3"/>
    <n v="80"/>
    <n v="1"/>
    <n v="24"/>
    <n v="3"/>
    <n v="1"/>
    <n v="20"/>
    <n v="8"/>
    <n v="13"/>
    <n v="9"/>
    <n v="1"/>
    <n v="0"/>
    <n v="1"/>
    <n v="0"/>
    <n v="0"/>
    <x v="1"/>
    <n v="0.4"/>
    <x v="0"/>
    <n v="0.8"/>
    <x v="0"/>
    <x v="2"/>
    <x v="2"/>
    <m/>
    <m/>
    <m/>
    <m/>
    <m/>
    <m/>
    <m/>
    <m/>
    <m/>
    <m/>
    <m/>
    <m/>
    <m/>
    <m/>
    <m/>
    <m/>
    <m/>
    <m/>
    <m/>
    <m/>
    <m/>
    <m/>
    <m/>
    <m/>
    <m/>
    <m/>
    <m/>
    <m/>
    <m/>
    <m/>
    <m/>
    <m/>
    <m/>
    <m/>
    <m/>
    <m/>
    <m/>
    <m/>
    <m/>
    <m/>
    <m/>
    <m/>
    <m/>
    <m/>
    <m/>
    <m/>
    <m/>
    <m/>
    <m/>
    <m/>
    <m/>
    <m/>
    <m/>
  </r>
  <r>
    <n v="40"/>
    <x v="1"/>
    <s v="Travel_Rarely"/>
    <n v="1342"/>
    <x v="0"/>
    <n v="9"/>
    <n v="2"/>
    <s v="Medical"/>
    <n v="1"/>
    <n v="1548"/>
    <n v="1"/>
    <x v="1"/>
    <n v="47"/>
    <n v="3"/>
    <x v="0"/>
    <x v="0"/>
    <n v="1"/>
    <s v="Married"/>
    <n v="5473"/>
    <n v="19345"/>
    <n v="0"/>
    <s v="Y"/>
    <x v="1"/>
    <n v="12"/>
    <n v="3"/>
    <n v="4"/>
    <n v="80"/>
    <n v="0"/>
    <n v="9"/>
    <n v="5"/>
    <n v="4"/>
    <n v="8"/>
    <n v="4"/>
    <n v="7"/>
    <n v="1"/>
    <n v="0"/>
    <n v="1"/>
    <n v="0"/>
    <n v="1"/>
    <n v="1"/>
    <x v="1"/>
    <n v="0.65"/>
    <x v="0"/>
    <n v="0.3"/>
    <x v="1"/>
    <x v="2"/>
    <x v="0"/>
    <m/>
    <m/>
    <m/>
    <m/>
    <m/>
    <m/>
    <m/>
    <m/>
    <m/>
    <m/>
    <m/>
    <m/>
    <m/>
    <m/>
    <m/>
    <m/>
    <m/>
    <m/>
    <m/>
    <m/>
    <m/>
    <m/>
    <m/>
    <m/>
    <m/>
    <m/>
    <m/>
    <m/>
    <m/>
    <m/>
    <m/>
    <m/>
    <m/>
    <m/>
    <m/>
    <m/>
    <m/>
    <m/>
    <m/>
    <m/>
    <m/>
    <m/>
    <m/>
    <m/>
    <m/>
    <m/>
    <m/>
    <m/>
    <m/>
    <m/>
    <m/>
    <m/>
    <m/>
  </r>
  <r>
    <n v="33"/>
    <x v="1"/>
    <s v="Travel_Rarely"/>
    <n v="589"/>
    <x v="1"/>
    <n v="28"/>
    <n v="4"/>
    <s v="Life Sciences"/>
    <n v="1"/>
    <n v="1549"/>
    <n v="2"/>
    <x v="1"/>
    <n v="79"/>
    <n v="3"/>
    <x v="0"/>
    <x v="2"/>
    <n v="3"/>
    <s v="Married"/>
    <n v="5207"/>
    <n v="22949"/>
    <n v="1"/>
    <s v="Y"/>
    <x v="0"/>
    <n v="12"/>
    <n v="3"/>
    <n v="2"/>
    <n v="80"/>
    <n v="1"/>
    <n v="15"/>
    <n v="3"/>
    <n v="3"/>
    <n v="15"/>
    <n v="14"/>
    <n v="5"/>
    <n v="7"/>
    <n v="1"/>
    <n v="0"/>
    <n v="0"/>
    <n v="1"/>
    <n v="1"/>
    <x v="1"/>
    <n v="0.55000000000000004"/>
    <x v="0"/>
    <n v="0.5"/>
    <x v="2"/>
    <x v="2"/>
    <x v="0"/>
    <m/>
    <m/>
    <m/>
    <m/>
    <m/>
    <m/>
    <m/>
    <m/>
    <m/>
    <m/>
    <m/>
    <m/>
    <m/>
    <m/>
    <m/>
    <m/>
    <m/>
    <m/>
    <m/>
    <m/>
    <m/>
    <m/>
    <m/>
    <m/>
    <m/>
    <m/>
    <m/>
    <m/>
    <m/>
    <m/>
    <m/>
    <m/>
    <m/>
    <m/>
    <m/>
    <m/>
    <m/>
    <m/>
    <m/>
    <m/>
    <m/>
    <m/>
    <m/>
    <m/>
    <m/>
    <m/>
    <m/>
    <m/>
    <m/>
    <m/>
    <m/>
    <m/>
    <m/>
  </r>
  <r>
    <n v="40"/>
    <x v="1"/>
    <s v="Travel_Rarely"/>
    <n v="898"/>
    <x v="2"/>
    <n v="6"/>
    <n v="2"/>
    <s v="Medical"/>
    <n v="1"/>
    <n v="1550"/>
    <n v="3"/>
    <x v="1"/>
    <n v="38"/>
    <n v="3"/>
    <x v="3"/>
    <x v="5"/>
    <n v="4"/>
    <s v="Single"/>
    <n v="16437"/>
    <n v="17381"/>
    <n v="1"/>
    <s v="Y"/>
    <x v="0"/>
    <n v="21"/>
    <n v="4"/>
    <n v="4"/>
    <n v="80"/>
    <n v="0"/>
    <n v="21"/>
    <n v="2"/>
    <n v="3"/>
    <n v="21"/>
    <n v="7"/>
    <n v="7"/>
    <n v="7"/>
    <n v="1"/>
    <n v="0"/>
    <n v="0"/>
    <n v="0"/>
    <n v="0"/>
    <x v="1"/>
    <n v="0.2"/>
    <x v="2"/>
    <n v="0.5"/>
    <x v="2"/>
    <x v="2"/>
    <x v="2"/>
    <m/>
    <m/>
    <m/>
    <m/>
    <m/>
    <m/>
    <m/>
    <m/>
    <m/>
    <m/>
    <m/>
    <m/>
    <m/>
    <m/>
    <m/>
    <m/>
    <m/>
    <m/>
    <m/>
    <m/>
    <m/>
    <m/>
    <m/>
    <m/>
    <m/>
    <m/>
    <m/>
    <m/>
    <m/>
    <m/>
    <m/>
    <m/>
    <m/>
    <m/>
    <m/>
    <m/>
    <m/>
    <m/>
    <m/>
    <m/>
    <m/>
    <m/>
    <m/>
    <m/>
    <m/>
    <m/>
    <m/>
    <m/>
    <m/>
    <m/>
    <m/>
    <m/>
    <m/>
  </r>
  <r>
    <n v="24"/>
    <x v="1"/>
    <s v="Travel_Rarely"/>
    <n v="350"/>
    <x v="1"/>
    <n v="21"/>
    <n v="2"/>
    <s v="Technical Degree"/>
    <n v="1"/>
    <n v="1551"/>
    <n v="3"/>
    <x v="1"/>
    <n v="57"/>
    <n v="2"/>
    <x v="1"/>
    <x v="2"/>
    <n v="1"/>
    <s v="Divorced"/>
    <n v="2296"/>
    <n v="10036"/>
    <n v="0"/>
    <s v="Y"/>
    <x v="1"/>
    <n v="14"/>
    <n v="3"/>
    <n v="2"/>
    <n v="80"/>
    <n v="3"/>
    <n v="2"/>
    <n v="3"/>
    <n v="3"/>
    <n v="1"/>
    <n v="1"/>
    <n v="0"/>
    <n v="0"/>
    <n v="0"/>
    <n v="1"/>
    <n v="0"/>
    <n v="1"/>
    <n v="0"/>
    <x v="0"/>
    <n v="0.4"/>
    <x v="0"/>
    <n v="0.2"/>
    <x v="1"/>
    <x v="0"/>
    <x v="1"/>
    <m/>
    <m/>
    <m/>
    <m/>
    <m/>
    <m/>
    <m/>
    <m/>
    <m/>
    <m/>
    <m/>
    <m/>
    <m/>
    <m/>
    <m/>
    <m/>
    <m/>
    <m/>
    <m/>
    <m/>
    <m/>
    <m/>
    <m/>
    <m/>
    <m/>
    <m/>
    <m/>
    <m/>
    <m/>
    <m/>
    <m/>
    <m/>
    <m/>
    <m/>
    <m/>
    <m/>
    <m/>
    <m/>
    <m/>
    <m/>
    <m/>
    <m/>
    <m/>
    <m/>
    <m/>
    <m/>
    <m/>
    <m/>
    <m/>
    <m/>
    <m/>
    <m/>
    <m/>
  </r>
  <r>
    <n v="40"/>
    <x v="1"/>
    <s v="Non-Travel"/>
    <n v="1142"/>
    <x v="1"/>
    <n v="8"/>
    <n v="2"/>
    <s v="Life Sciences"/>
    <n v="1"/>
    <n v="1552"/>
    <n v="4"/>
    <x v="1"/>
    <n v="72"/>
    <n v="3"/>
    <x v="0"/>
    <x v="4"/>
    <n v="4"/>
    <s v="Divorced"/>
    <n v="4069"/>
    <n v="8841"/>
    <n v="3"/>
    <s v="Y"/>
    <x v="0"/>
    <n v="18"/>
    <n v="3"/>
    <n v="3"/>
    <n v="80"/>
    <n v="0"/>
    <n v="8"/>
    <n v="2"/>
    <n v="3"/>
    <n v="2"/>
    <n v="2"/>
    <n v="2"/>
    <n v="2"/>
    <n v="1"/>
    <n v="0"/>
    <n v="0"/>
    <n v="1"/>
    <n v="0"/>
    <x v="0"/>
    <n v="0.3"/>
    <x v="2"/>
    <n v="0.4"/>
    <x v="2"/>
    <x v="0"/>
    <x v="0"/>
    <m/>
    <m/>
    <m/>
    <m/>
    <m/>
    <m/>
    <m/>
    <m/>
    <m/>
    <m/>
    <m/>
    <m/>
    <m/>
    <m/>
    <m/>
    <m/>
    <m/>
    <m/>
    <m/>
    <m/>
    <m/>
    <m/>
    <m/>
    <m/>
    <m/>
    <m/>
    <m/>
    <m/>
    <m/>
    <m/>
    <m/>
    <m/>
    <m/>
    <m/>
    <m/>
    <m/>
    <m/>
    <m/>
    <m/>
    <m/>
    <m/>
    <m/>
    <m/>
    <m/>
    <m/>
    <m/>
    <m/>
    <m/>
    <m/>
    <m/>
    <m/>
    <m/>
    <m/>
  </r>
  <r>
    <n v="45"/>
    <x v="1"/>
    <s v="Travel_Rarely"/>
    <n v="538"/>
    <x v="1"/>
    <n v="1"/>
    <n v="4"/>
    <s v="Technical Degree"/>
    <n v="1"/>
    <n v="1553"/>
    <n v="1"/>
    <x v="1"/>
    <n v="66"/>
    <n v="3"/>
    <x v="2"/>
    <x v="4"/>
    <n v="2"/>
    <s v="Divorced"/>
    <n v="7441"/>
    <n v="20933"/>
    <n v="1"/>
    <s v="Y"/>
    <x v="1"/>
    <n v="12"/>
    <n v="3"/>
    <n v="1"/>
    <n v="80"/>
    <n v="3"/>
    <n v="10"/>
    <n v="4"/>
    <n v="3"/>
    <n v="10"/>
    <n v="8"/>
    <n v="7"/>
    <n v="7"/>
    <n v="0"/>
    <n v="1"/>
    <n v="0"/>
    <n v="0"/>
    <n v="1"/>
    <x v="1"/>
    <n v="0.5"/>
    <x v="1"/>
    <n v="0.3"/>
    <x v="1"/>
    <x v="2"/>
    <x v="0"/>
    <m/>
    <m/>
    <m/>
    <m/>
    <m/>
    <m/>
    <m/>
    <m/>
    <m/>
    <m/>
    <m/>
    <m/>
    <m/>
    <m/>
    <m/>
    <m/>
    <m/>
    <m/>
    <m/>
    <m/>
    <m/>
    <m/>
    <m/>
    <m/>
    <m/>
    <m/>
    <m/>
    <m/>
    <m/>
    <m/>
    <m/>
    <m/>
    <m/>
    <m/>
    <m/>
    <m/>
    <m/>
    <m/>
    <m/>
    <m/>
    <m/>
    <m/>
    <m/>
    <m/>
    <m/>
    <m/>
    <m/>
    <m/>
    <m/>
    <m/>
    <m/>
    <m/>
    <m/>
  </r>
  <r>
    <n v="35"/>
    <x v="1"/>
    <s v="Travel_Rarely"/>
    <n v="1402"/>
    <x v="0"/>
    <n v="28"/>
    <n v="4"/>
    <s v="Life Sciences"/>
    <n v="1"/>
    <n v="1554"/>
    <n v="2"/>
    <x v="0"/>
    <n v="98"/>
    <n v="2"/>
    <x v="1"/>
    <x v="6"/>
    <n v="3"/>
    <s v="Married"/>
    <n v="2430"/>
    <n v="26204"/>
    <n v="0"/>
    <s v="Y"/>
    <x v="1"/>
    <n v="23"/>
    <n v="4"/>
    <n v="1"/>
    <n v="80"/>
    <n v="2"/>
    <n v="6"/>
    <n v="5"/>
    <n v="3"/>
    <n v="5"/>
    <n v="3"/>
    <n v="4"/>
    <n v="2"/>
    <n v="0"/>
    <n v="0"/>
    <n v="0"/>
    <n v="1"/>
    <n v="1"/>
    <x v="0"/>
    <n v="0.35"/>
    <x v="0"/>
    <n v="0"/>
    <x v="1"/>
    <x v="1"/>
    <x v="1"/>
    <m/>
    <m/>
    <m/>
    <m/>
    <m/>
    <m/>
    <m/>
    <m/>
    <m/>
    <m/>
    <m/>
    <m/>
    <m/>
    <m/>
    <m/>
    <m/>
    <m/>
    <m/>
    <m/>
    <m/>
    <m/>
    <m/>
    <m/>
    <m/>
    <m/>
    <m/>
    <m/>
    <m/>
    <m/>
    <m/>
    <m/>
    <m/>
    <m/>
    <m/>
    <m/>
    <m/>
    <m/>
    <m/>
    <m/>
    <m/>
    <m/>
    <m/>
    <m/>
    <m/>
    <m/>
    <m/>
    <m/>
    <m/>
    <m/>
    <m/>
    <m/>
    <m/>
    <m/>
  </r>
  <r>
    <n v="32"/>
    <x v="1"/>
    <s v="Travel_Rarely"/>
    <n v="824"/>
    <x v="1"/>
    <n v="5"/>
    <n v="2"/>
    <s v="Life Sciences"/>
    <n v="1"/>
    <n v="1555"/>
    <n v="4"/>
    <x v="0"/>
    <n v="67"/>
    <n v="2"/>
    <x v="0"/>
    <x v="1"/>
    <n v="2"/>
    <s v="Married"/>
    <n v="5878"/>
    <n v="15624"/>
    <n v="3"/>
    <s v="Y"/>
    <x v="1"/>
    <n v="12"/>
    <n v="3"/>
    <n v="1"/>
    <n v="80"/>
    <n v="1"/>
    <n v="12"/>
    <n v="2"/>
    <n v="3"/>
    <n v="7"/>
    <n v="1"/>
    <n v="2"/>
    <n v="5"/>
    <n v="0"/>
    <n v="1"/>
    <n v="0"/>
    <n v="1"/>
    <n v="0"/>
    <x v="0"/>
    <n v="0.4"/>
    <x v="0"/>
    <n v="0.2"/>
    <x v="1"/>
    <x v="0"/>
    <x v="0"/>
    <m/>
    <m/>
    <m/>
    <m/>
    <m/>
    <m/>
    <m/>
    <m/>
    <m/>
    <m/>
    <m/>
    <m/>
    <m/>
    <m/>
    <m/>
    <m/>
    <m/>
    <m/>
    <m/>
    <m/>
    <m/>
    <m/>
    <m/>
    <m/>
    <m/>
    <m/>
    <m/>
    <m/>
    <m/>
    <m/>
    <m/>
    <m/>
    <m/>
    <m/>
    <m/>
    <m/>
    <m/>
    <m/>
    <m/>
    <m/>
    <m/>
    <m/>
    <m/>
    <m/>
    <m/>
    <m/>
    <m/>
    <m/>
    <m/>
    <m/>
    <m/>
    <m/>
    <m/>
  </r>
  <r>
    <n v="36"/>
    <x v="1"/>
    <s v="Travel_Rarely"/>
    <n v="1157"/>
    <x v="0"/>
    <n v="2"/>
    <n v="4"/>
    <s v="Life Sciences"/>
    <n v="1"/>
    <n v="1556"/>
    <n v="3"/>
    <x v="1"/>
    <n v="70"/>
    <n v="3"/>
    <x v="1"/>
    <x v="6"/>
    <n v="4"/>
    <s v="Single"/>
    <n v="2644"/>
    <n v="17001"/>
    <n v="3"/>
    <s v="Y"/>
    <x v="0"/>
    <n v="21"/>
    <n v="4"/>
    <n v="4"/>
    <n v="80"/>
    <n v="0"/>
    <n v="7"/>
    <n v="3"/>
    <n v="2"/>
    <n v="3"/>
    <n v="2"/>
    <n v="1"/>
    <n v="2"/>
    <n v="1"/>
    <n v="0"/>
    <n v="1"/>
    <n v="1"/>
    <n v="0"/>
    <x v="0"/>
    <n v="0.5"/>
    <x v="0"/>
    <n v="0.7"/>
    <x v="0"/>
    <x v="0"/>
    <x v="1"/>
    <m/>
    <m/>
    <m/>
    <m/>
    <m/>
    <m/>
    <m/>
    <m/>
    <m/>
    <m/>
    <m/>
    <m/>
    <m/>
    <m/>
    <m/>
    <m/>
    <m/>
    <m/>
    <m/>
    <m/>
    <m/>
    <m/>
    <m/>
    <m/>
    <m/>
    <m/>
    <m/>
    <m/>
    <m/>
    <m/>
    <m/>
    <m/>
    <m/>
    <m/>
    <m/>
    <m/>
    <m/>
    <m/>
    <m/>
    <m/>
    <m/>
    <m/>
    <m/>
    <m/>
    <m/>
    <m/>
    <m/>
    <m/>
    <m/>
    <m/>
    <m/>
    <m/>
    <m/>
  </r>
  <r>
    <n v="48"/>
    <x v="1"/>
    <s v="Travel_Rarely"/>
    <n v="492"/>
    <x v="0"/>
    <n v="16"/>
    <n v="4"/>
    <s v="Life Sciences"/>
    <n v="1"/>
    <n v="1557"/>
    <n v="3"/>
    <x v="0"/>
    <n v="96"/>
    <n v="3"/>
    <x v="0"/>
    <x v="0"/>
    <n v="3"/>
    <s v="Divorced"/>
    <n v="6439"/>
    <n v="13693"/>
    <n v="8"/>
    <s v="Y"/>
    <x v="1"/>
    <n v="14"/>
    <n v="3"/>
    <n v="3"/>
    <n v="80"/>
    <n v="1"/>
    <n v="18"/>
    <n v="2"/>
    <n v="3"/>
    <n v="8"/>
    <n v="7"/>
    <n v="7"/>
    <n v="7"/>
    <n v="0"/>
    <n v="0"/>
    <n v="0"/>
    <n v="1"/>
    <n v="0"/>
    <x v="1"/>
    <n v="0.2"/>
    <x v="1"/>
    <n v="0.1"/>
    <x v="1"/>
    <x v="2"/>
    <x v="0"/>
    <m/>
    <m/>
    <m/>
    <m/>
    <m/>
    <m/>
    <m/>
    <m/>
    <m/>
    <m/>
    <m/>
    <m/>
    <m/>
    <m/>
    <m/>
    <m/>
    <m/>
    <m/>
    <m/>
    <m/>
    <m/>
    <m/>
    <m/>
    <m/>
    <m/>
    <m/>
    <m/>
    <m/>
    <m/>
    <m/>
    <m/>
    <m/>
    <m/>
    <m/>
    <m/>
    <m/>
    <m/>
    <m/>
    <m/>
    <m/>
    <m/>
    <m/>
    <m/>
    <m/>
    <m/>
    <m/>
    <m/>
    <m/>
    <m/>
    <m/>
    <m/>
    <m/>
    <m/>
  </r>
  <r>
    <n v="29"/>
    <x v="1"/>
    <s v="Travel_Rarely"/>
    <n v="598"/>
    <x v="1"/>
    <n v="9"/>
    <n v="3"/>
    <s v="Life Sciences"/>
    <n v="1"/>
    <n v="1558"/>
    <n v="3"/>
    <x v="1"/>
    <n v="91"/>
    <n v="4"/>
    <x v="1"/>
    <x v="1"/>
    <n v="3"/>
    <s v="Married"/>
    <n v="2451"/>
    <n v="22376"/>
    <n v="6"/>
    <s v="Y"/>
    <x v="1"/>
    <n v="18"/>
    <n v="3"/>
    <n v="1"/>
    <n v="80"/>
    <n v="2"/>
    <n v="5"/>
    <n v="2"/>
    <n v="2"/>
    <n v="1"/>
    <n v="0"/>
    <n v="0"/>
    <n v="0"/>
    <n v="0"/>
    <n v="0"/>
    <n v="1"/>
    <n v="1"/>
    <n v="0"/>
    <x v="0"/>
    <n v="0.35"/>
    <x v="0"/>
    <n v="0.3"/>
    <x v="1"/>
    <x v="0"/>
    <x v="1"/>
    <m/>
    <m/>
    <m/>
    <m/>
    <m/>
    <m/>
    <m/>
    <m/>
    <m/>
    <m/>
    <m/>
    <m/>
    <m/>
    <m/>
    <m/>
    <m/>
    <m/>
    <m/>
    <m/>
    <m/>
    <m/>
    <m/>
    <m/>
    <m/>
    <m/>
    <m/>
    <m/>
    <m/>
    <m/>
    <m/>
    <m/>
    <m/>
    <m/>
    <m/>
    <m/>
    <m/>
    <m/>
    <m/>
    <m/>
    <m/>
    <m/>
    <m/>
    <m/>
    <m/>
    <m/>
    <m/>
    <m/>
    <m/>
    <m/>
    <m/>
    <m/>
    <m/>
    <m/>
  </r>
  <r>
    <n v="33"/>
    <x v="1"/>
    <s v="Travel_Rarely"/>
    <n v="1242"/>
    <x v="0"/>
    <n v="8"/>
    <n v="4"/>
    <s v="Life Sciences"/>
    <n v="1"/>
    <n v="1560"/>
    <n v="1"/>
    <x v="1"/>
    <n v="46"/>
    <n v="3"/>
    <x v="0"/>
    <x v="0"/>
    <n v="1"/>
    <s v="Married"/>
    <n v="6392"/>
    <n v="10589"/>
    <n v="2"/>
    <s v="Y"/>
    <x v="1"/>
    <n v="13"/>
    <n v="3"/>
    <n v="4"/>
    <n v="80"/>
    <n v="1"/>
    <n v="8"/>
    <n v="6"/>
    <n v="1"/>
    <n v="2"/>
    <n v="2"/>
    <n v="2"/>
    <n v="2"/>
    <n v="0"/>
    <n v="1"/>
    <n v="1"/>
    <n v="1"/>
    <n v="1"/>
    <x v="0"/>
    <n v="0.8"/>
    <x v="0"/>
    <n v="0.5"/>
    <x v="2"/>
    <x v="0"/>
    <x v="0"/>
    <m/>
    <m/>
    <m/>
    <m/>
    <m/>
    <m/>
    <m/>
    <m/>
    <m/>
    <m/>
    <m/>
    <m/>
    <m/>
    <m/>
    <m/>
    <m/>
    <m/>
    <m/>
    <m/>
    <m/>
    <m/>
    <m/>
    <m/>
    <m/>
    <m/>
    <m/>
    <m/>
    <m/>
    <m/>
    <m/>
    <m/>
    <m/>
    <m/>
    <m/>
    <m/>
    <m/>
    <m/>
    <m/>
    <m/>
    <m/>
    <m/>
    <m/>
    <m/>
    <m/>
    <m/>
    <m/>
    <m/>
    <m/>
    <m/>
    <m/>
    <m/>
    <m/>
    <m/>
  </r>
  <r>
    <n v="30"/>
    <x v="0"/>
    <s v="Travel_Rarely"/>
    <n v="740"/>
    <x v="0"/>
    <n v="1"/>
    <n v="3"/>
    <s v="Life Sciences"/>
    <n v="1"/>
    <n v="1562"/>
    <n v="2"/>
    <x v="1"/>
    <n v="64"/>
    <n v="2"/>
    <x v="0"/>
    <x v="0"/>
    <n v="1"/>
    <s v="Married"/>
    <n v="9714"/>
    <n v="5323"/>
    <n v="1"/>
    <s v="Y"/>
    <x v="1"/>
    <n v="11"/>
    <n v="3"/>
    <n v="4"/>
    <n v="80"/>
    <n v="1"/>
    <n v="10"/>
    <n v="4"/>
    <n v="3"/>
    <n v="10"/>
    <n v="8"/>
    <n v="6"/>
    <n v="7"/>
    <n v="0"/>
    <n v="1"/>
    <n v="0"/>
    <n v="0"/>
    <n v="1"/>
    <x v="1"/>
    <n v="0.5"/>
    <x v="0"/>
    <n v="0.3"/>
    <x v="1"/>
    <x v="2"/>
    <x v="2"/>
    <m/>
    <m/>
    <m/>
    <m/>
    <m/>
    <m/>
    <m/>
    <m/>
    <m/>
    <m/>
    <m/>
    <m/>
    <m/>
    <m/>
    <m/>
    <m/>
    <m/>
    <m/>
    <m/>
    <m/>
    <m/>
    <m/>
    <m/>
    <m/>
    <m/>
    <m/>
    <m/>
    <m/>
    <m/>
    <m/>
    <m/>
    <m/>
    <m/>
    <m/>
    <m/>
    <m/>
    <m/>
    <m/>
    <m/>
    <m/>
    <m/>
    <m/>
    <m/>
    <m/>
    <m/>
    <m/>
    <m/>
    <m/>
    <m/>
    <m/>
    <m/>
    <m/>
    <m/>
  </r>
  <r>
    <n v="38"/>
    <x v="1"/>
    <s v="Travel_Frequently"/>
    <n v="888"/>
    <x v="2"/>
    <n v="10"/>
    <n v="4"/>
    <s v="Human Resources"/>
    <n v="1"/>
    <n v="1563"/>
    <n v="3"/>
    <x v="1"/>
    <n v="71"/>
    <n v="3"/>
    <x v="0"/>
    <x v="8"/>
    <n v="3"/>
    <s v="Married"/>
    <n v="6077"/>
    <n v="14814"/>
    <n v="3"/>
    <s v="Y"/>
    <x v="1"/>
    <n v="11"/>
    <n v="3"/>
    <n v="3"/>
    <n v="80"/>
    <n v="0"/>
    <n v="10"/>
    <n v="2"/>
    <n v="3"/>
    <n v="6"/>
    <n v="3"/>
    <n v="1"/>
    <n v="2"/>
    <n v="0"/>
    <n v="0"/>
    <n v="0"/>
    <n v="1"/>
    <n v="0"/>
    <x v="0"/>
    <n v="0.15"/>
    <x v="2"/>
    <n v="0"/>
    <x v="1"/>
    <x v="0"/>
    <x v="0"/>
    <m/>
    <m/>
    <m/>
    <m/>
    <m/>
    <m/>
    <m/>
    <m/>
    <m/>
    <m/>
    <m/>
    <m/>
    <m/>
    <m/>
    <m/>
    <m/>
    <m/>
    <m/>
    <m/>
    <m/>
    <m/>
    <m/>
    <m/>
    <m/>
    <m/>
    <m/>
    <m/>
    <m/>
    <m/>
    <m/>
    <m/>
    <m/>
    <m/>
    <m/>
    <m/>
    <m/>
    <m/>
    <m/>
    <m/>
    <m/>
    <m/>
    <m/>
    <m/>
    <m/>
    <m/>
    <m/>
    <m/>
    <m/>
    <m/>
    <m/>
    <m/>
    <m/>
    <m/>
  </r>
  <r>
    <n v="35"/>
    <x v="1"/>
    <s v="Travel_Rarely"/>
    <n v="992"/>
    <x v="1"/>
    <n v="1"/>
    <n v="3"/>
    <s v="Medical"/>
    <n v="1"/>
    <n v="1564"/>
    <n v="4"/>
    <x v="1"/>
    <n v="68"/>
    <n v="2"/>
    <x v="1"/>
    <x v="2"/>
    <n v="1"/>
    <s v="Single"/>
    <n v="2450"/>
    <n v="21731"/>
    <n v="1"/>
    <s v="Y"/>
    <x v="1"/>
    <n v="19"/>
    <n v="3"/>
    <n v="2"/>
    <n v="80"/>
    <n v="0"/>
    <n v="3"/>
    <n v="3"/>
    <n v="3"/>
    <n v="3"/>
    <n v="0"/>
    <n v="1"/>
    <n v="2"/>
    <n v="0"/>
    <n v="1"/>
    <n v="0"/>
    <n v="1"/>
    <n v="0"/>
    <x v="0"/>
    <n v="0.4"/>
    <x v="0"/>
    <n v="0.2"/>
    <x v="1"/>
    <x v="0"/>
    <x v="1"/>
    <m/>
    <m/>
    <m/>
    <m/>
    <m/>
    <m/>
    <m/>
    <m/>
    <m/>
    <m/>
    <m/>
    <m/>
    <m/>
    <m/>
    <m/>
    <m/>
    <m/>
    <m/>
    <m/>
    <m/>
    <m/>
    <m/>
    <m/>
    <m/>
    <m/>
    <m/>
    <m/>
    <m/>
    <m/>
    <m/>
    <m/>
    <m/>
    <m/>
    <m/>
    <m/>
    <m/>
    <m/>
    <m/>
    <m/>
    <m/>
    <m/>
    <m/>
    <m/>
    <m/>
    <m/>
    <m/>
    <m/>
    <m/>
    <m/>
    <m/>
    <m/>
    <m/>
    <m/>
  </r>
  <r>
    <n v="30"/>
    <x v="1"/>
    <s v="Travel_Rarely"/>
    <n v="1288"/>
    <x v="0"/>
    <n v="29"/>
    <n v="4"/>
    <s v="Technical Degree"/>
    <n v="1"/>
    <n v="1568"/>
    <n v="3"/>
    <x v="1"/>
    <n v="33"/>
    <n v="3"/>
    <x v="2"/>
    <x v="0"/>
    <n v="2"/>
    <s v="Married"/>
    <n v="9250"/>
    <n v="17799"/>
    <n v="3"/>
    <s v="Y"/>
    <x v="1"/>
    <n v="12"/>
    <n v="3"/>
    <n v="2"/>
    <n v="80"/>
    <n v="1"/>
    <n v="9"/>
    <n v="3"/>
    <n v="3"/>
    <n v="4"/>
    <n v="2"/>
    <n v="1"/>
    <n v="3"/>
    <n v="0"/>
    <n v="1"/>
    <n v="0"/>
    <n v="0"/>
    <n v="0"/>
    <x v="0"/>
    <n v="0.25"/>
    <x v="2"/>
    <n v="0.2"/>
    <x v="1"/>
    <x v="0"/>
    <x v="2"/>
    <m/>
    <m/>
    <m/>
    <m/>
    <m/>
    <m/>
    <m/>
    <m/>
    <m/>
    <m/>
    <m/>
    <m/>
    <m/>
    <m/>
    <m/>
    <m/>
    <m/>
    <m/>
    <m/>
    <m/>
    <m/>
    <m/>
    <m/>
    <m/>
    <m/>
    <m/>
    <m/>
    <m/>
    <m/>
    <m/>
    <m/>
    <m/>
    <m/>
    <m/>
    <m/>
    <m/>
    <m/>
    <m/>
    <m/>
    <m/>
    <m/>
    <m/>
    <m/>
    <m/>
    <m/>
    <m/>
    <m/>
    <m/>
    <m/>
    <m/>
    <m/>
    <m/>
    <m/>
  </r>
  <r>
    <n v="35"/>
    <x v="0"/>
    <s v="Travel_Rarely"/>
    <n v="104"/>
    <x v="1"/>
    <n v="2"/>
    <n v="3"/>
    <s v="Life Sciences"/>
    <n v="1"/>
    <n v="1569"/>
    <n v="1"/>
    <x v="0"/>
    <n v="69"/>
    <n v="3"/>
    <x v="1"/>
    <x v="2"/>
    <n v="1"/>
    <s v="Divorced"/>
    <n v="2074"/>
    <n v="26619"/>
    <n v="1"/>
    <s v="Y"/>
    <x v="0"/>
    <n v="12"/>
    <n v="3"/>
    <n v="4"/>
    <n v="80"/>
    <n v="1"/>
    <n v="1"/>
    <n v="2"/>
    <n v="3"/>
    <n v="1"/>
    <n v="0"/>
    <n v="0"/>
    <n v="0"/>
    <n v="1"/>
    <n v="1"/>
    <n v="0"/>
    <n v="1"/>
    <n v="1"/>
    <x v="0"/>
    <n v="0.75"/>
    <x v="0"/>
    <n v="0.6"/>
    <x v="2"/>
    <x v="0"/>
    <x v="1"/>
    <m/>
    <m/>
    <m/>
    <m/>
    <m/>
    <m/>
    <m/>
    <m/>
    <m/>
    <m/>
    <m/>
    <m/>
    <m/>
    <m/>
    <m/>
    <m/>
    <m/>
    <m/>
    <m/>
    <m/>
    <m/>
    <m/>
    <m/>
    <m/>
    <m/>
    <m/>
    <m/>
    <m/>
    <m/>
    <m/>
    <m/>
    <m/>
    <m/>
    <m/>
    <m/>
    <m/>
    <m/>
    <m/>
    <m/>
    <m/>
    <m/>
    <m/>
    <m/>
    <m/>
    <m/>
    <m/>
    <m/>
    <m/>
    <m/>
    <m/>
    <m/>
    <m/>
    <m/>
  </r>
  <r>
    <n v="53"/>
    <x v="0"/>
    <s v="Travel_Rarely"/>
    <n v="607"/>
    <x v="1"/>
    <n v="2"/>
    <n v="5"/>
    <s v="Technical Degree"/>
    <n v="1"/>
    <n v="1572"/>
    <n v="3"/>
    <x v="0"/>
    <n v="78"/>
    <n v="2"/>
    <x v="2"/>
    <x v="3"/>
    <n v="4"/>
    <s v="Married"/>
    <n v="10169"/>
    <n v="14618"/>
    <n v="0"/>
    <s v="Y"/>
    <x v="1"/>
    <n v="16"/>
    <n v="3"/>
    <n v="2"/>
    <n v="80"/>
    <n v="1"/>
    <n v="34"/>
    <n v="4"/>
    <n v="3"/>
    <n v="33"/>
    <n v="7"/>
    <n v="1"/>
    <n v="9"/>
    <n v="0"/>
    <n v="0"/>
    <n v="0"/>
    <n v="0"/>
    <n v="0"/>
    <x v="0"/>
    <n v="0"/>
    <x v="1"/>
    <n v="0"/>
    <x v="1"/>
    <x v="0"/>
    <x v="2"/>
    <m/>
    <m/>
    <m/>
    <m/>
    <m/>
    <m/>
    <m/>
    <m/>
    <m/>
    <m/>
    <m/>
    <m/>
    <m/>
    <m/>
    <m/>
    <m/>
    <m/>
    <m/>
    <m/>
    <m/>
    <m/>
    <m/>
    <m/>
    <m/>
    <m/>
    <m/>
    <m/>
    <m/>
    <m/>
    <m/>
    <m/>
    <m/>
    <m/>
    <m/>
    <m/>
    <m/>
    <m/>
    <m/>
    <m/>
    <m/>
    <m/>
    <m/>
    <m/>
    <m/>
    <m/>
    <m/>
    <m/>
    <m/>
    <m/>
    <m/>
    <m/>
    <m/>
    <m/>
  </r>
  <r>
    <n v="38"/>
    <x v="0"/>
    <s v="Travel_Rarely"/>
    <n v="903"/>
    <x v="1"/>
    <n v="2"/>
    <n v="3"/>
    <s v="Medical"/>
    <n v="1"/>
    <n v="1573"/>
    <n v="3"/>
    <x v="1"/>
    <n v="81"/>
    <n v="3"/>
    <x v="0"/>
    <x v="3"/>
    <n v="2"/>
    <s v="Married"/>
    <n v="4855"/>
    <n v="7653"/>
    <n v="4"/>
    <s v="Y"/>
    <x v="1"/>
    <n v="11"/>
    <n v="3"/>
    <n v="1"/>
    <n v="80"/>
    <n v="2"/>
    <n v="7"/>
    <n v="2"/>
    <n v="3"/>
    <n v="5"/>
    <n v="2"/>
    <n v="1"/>
    <n v="4"/>
    <n v="0"/>
    <n v="1"/>
    <n v="0"/>
    <n v="1"/>
    <n v="0"/>
    <x v="0"/>
    <n v="0.4"/>
    <x v="0"/>
    <n v="0.2"/>
    <x v="1"/>
    <x v="0"/>
    <x v="0"/>
    <m/>
    <m/>
    <m/>
    <m/>
    <m/>
    <m/>
    <m/>
    <m/>
    <m/>
    <m/>
    <m/>
    <m/>
    <m/>
    <m/>
    <m/>
    <m/>
    <m/>
    <m/>
    <m/>
    <m/>
    <m/>
    <m/>
    <m/>
    <m/>
    <m/>
    <m/>
    <m/>
    <m/>
    <m/>
    <m/>
    <m/>
    <m/>
    <m/>
    <m/>
    <m/>
    <m/>
    <m/>
    <m/>
    <m/>
    <m/>
    <m/>
    <m/>
    <m/>
    <m/>
    <m/>
    <m/>
    <m/>
    <m/>
    <m/>
    <m/>
    <m/>
    <m/>
    <m/>
  </r>
  <r>
    <n v="32"/>
    <x v="1"/>
    <s v="Non-Travel"/>
    <n v="1200"/>
    <x v="1"/>
    <n v="1"/>
    <n v="4"/>
    <s v="Technical Degree"/>
    <n v="1"/>
    <n v="1574"/>
    <n v="4"/>
    <x v="1"/>
    <n v="62"/>
    <n v="3"/>
    <x v="0"/>
    <x v="1"/>
    <n v="1"/>
    <s v="Married"/>
    <n v="4087"/>
    <n v="25174"/>
    <n v="4"/>
    <s v="Y"/>
    <x v="1"/>
    <n v="14"/>
    <n v="3"/>
    <n v="2"/>
    <n v="80"/>
    <n v="1"/>
    <n v="9"/>
    <n v="3"/>
    <n v="2"/>
    <n v="6"/>
    <n v="5"/>
    <n v="1"/>
    <n v="2"/>
    <n v="0"/>
    <n v="1"/>
    <n v="1"/>
    <n v="1"/>
    <n v="0"/>
    <x v="0"/>
    <n v="0.6"/>
    <x v="0"/>
    <n v="0.5"/>
    <x v="2"/>
    <x v="0"/>
    <x v="0"/>
    <m/>
    <m/>
    <m/>
    <m/>
    <m/>
    <m/>
    <m/>
    <m/>
    <m/>
    <m/>
    <m/>
    <m/>
    <m/>
    <m/>
    <m/>
    <m/>
    <m/>
    <m/>
    <m/>
    <m/>
    <m/>
    <m/>
    <m/>
    <m/>
    <m/>
    <m/>
    <m/>
    <m/>
    <m/>
    <m/>
    <m/>
    <m/>
    <m/>
    <m/>
    <m/>
    <m/>
    <m/>
    <m/>
    <m/>
    <m/>
    <m/>
    <m/>
    <m/>
    <m/>
    <m/>
    <m/>
    <m/>
    <m/>
    <m/>
    <m/>
    <m/>
    <m/>
    <m/>
  </r>
  <r>
    <n v="48"/>
    <x v="1"/>
    <s v="Travel_Rarely"/>
    <n v="1108"/>
    <x v="1"/>
    <n v="15"/>
    <n v="4"/>
    <s v="Other"/>
    <n v="1"/>
    <n v="1576"/>
    <n v="3"/>
    <x v="0"/>
    <n v="65"/>
    <n v="3"/>
    <x v="1"/>
    <x v="1"/>
    <n v="1"/>
    <s v="Married"/>
    <n v="2367"/>
    <n v="16530"/>
    <n v="8"/>
    <s v="Y"/>
    <x v="1"/>
    <n v="12"/>
    <n v="3"/>
    <n v="4"/>
    <n v="80"/>
    <n v="1"/>
    <n v="10"/>
    <n v="3"/>
    <n v="2"/>
    <n v="8"/>
    <n v="2"/>
    <n v="7"/>
    <n v="6"/>
    <n v="0"/>
    <n v="1"/>
    <n v="1"/>
    <n v="1"/>
    <n v="0"/>
    <x v="1"/>
    <n v="0.65"/>
    <x v="1"/>
    <n v="0.6"/>
    <x v="2"/>
    <x v="2"/>
    <x v="1"/>
    <m/>
    <m/>
    <m/>
    <m/>
    <m/>
    <m/>
    <m/>
    <m/>
    <m/>
    <m/>
    <m/>
    <m/>
    <m/>
    <m/>
    <m/>
    <m/>
    <m/>
    <m/>
    <m/>
    <m/>
    <m/>
    <m/>
    <m/>
    <m/>
    <m/>
    <m/>
    <m/>
    <m/>
    <m/>
    <m/>
    <m/>
    <m/>
    <m/>
    <m/>
    <m/>
    <m/>
    <m/>
    <m/>
    <m/>
    <m/>
    <m/>
    <m/>
    <m/>
    <m/>
    <m/>
    <m/>
    <m/>
    <m/>
    <m/>
    <m/>
    <m/>
    <m/>
    <m/>
  </r>
  <r>
    <n v="34"/>
    <x v="1"/>
    <s v="Travel_Rarely"/>
    <n v="479"/>
    <x v="1"/>
    <n v="7"/>
    <n v="4"/>
    <s v="Medical"/>
    <n v="1"/>
    <n v="1577"/>
    <n v="1"/>
    <x v="1"/>
    <n v="35"/>
    <n v="3"/>
    <x v="1"/>
    <x v="1"/>
    <n v="4"/>
    <s v="Single"/>
    <n v="2972"/>
    <n v="22061"/>
    <n v="1"/>
    <s v="Y"/>
    <x v="1"/>
    <n v="13"/>
    <n v="3"/>
    <n v="3"/>
    <n v="80"/>
    <n v="0"/>
    <n v="1"/>
    <n v="4"/>
    <n v="1"/>
    <n v="1"/>
    <n v="0"/>
    <n v="0"/>
    <n v="0"/>
    <n v="0"/>
    <n v="0"/>
    <n v="1"/>
    <n v="1"/>
    <n v="1"/>
    <x v="0"/>
    <n v="0.55000000000000004"/>
    <x v="0"/>
    <n v="0.3"/>
    <x v="1"/>
    <x v="0"/>
    <x v="1"/>
    <m/>
    <m/>
    <m/>
    <m/>
    <m/>
    <m/>
    <m/>
    <m/>
    <m/>
    <m/>
    <m/>
    <m/>
    <m/>
    <m/>
    <m/>
    <m/>
    <m/>
    <m/>
    <m/>
    <m/>
    <m/>
    <m/>
    <m/>
    <m/>
    <m/>
    <m/>
    <m/>
    <m/>
    <m/>
    <m/>
    <m/>
    <m/>
    <m/>
    <m/>
    <m/>
    <m/>
    <m/>
    <m/>
    <m/>
    <m/>
    <m/>
    <m/>
    <m/>
    <m/>
    <m/>
    <m/>
    <m/>
    <m/>
    <m/>
    <m/>
    <m/>
    <m/>
    <m/>
  </r>
  <r>
    <n v="55"/>
    <x v="1"/>
    <s v="Travel_Rarely"/>
    <n v="685"/>
    <x v="0"/>
    <n v="26"/>
    <n v="5"/>
    <s v="Marketing"/>
    <n v="1"/>
    <n v="1578"/>
    <n v="3"/>
    <x v="1"/>
    <n v="60"/>
    <n v="2"/>
    <x v="4"/>
    <x v="5"/>
    <n v="4"/>
    <s v="Married"/>
    <n v="19586"/>
    <n v="23037"/>
    <n v="1"/>
    <s v="Y"/>
    <x v="1"/>
    <n v="21"/>
    <n v="4"/>
    <n v="3"/>
    <n v="80"/>
    <n v="1"/>
    <n v="36"/>
    <n v="3"/>
    <n v="3"/>
    <n v="36"/>
    <n v="6"/>
    <n v="2"/>
    <n v="13"/>
    <n v="0"/>
    <n v="0"/>
    <n v="0"/>
    <n v="0"/>
    <n v="0"/>
    <x v="0"/>
    <n v="0"/>
    <x v="1"/>
    <n v="0"/>
    <x v="1"/>
    <x v="0"/>
    <x v="2"/>
    <m/>
    <m/>
    <m/>
    <m/>
    <m/>
    <m/>
    <m/>
    <m/>
    <m/>
    <m/>
    <m/>
    <m/>
    <m/>
    <m/>
    <m/>
    <m/>
    <m/>
    <m/>
    <m/>
    <m/>
    <m/>
    <m/>
    <m/>
    <m/>
    <m/>
    <m/>
    <m/>
    <m/>
    <m/>
    <m/>
    <m/>
    <m/>
    <m/>
    <m/>
    <m/>
    <m/>
    <m/>
    <m/>
    <m/>
    <m/>
    <m/>
    <m/>
    <m/>
    <m/>
    <m/>
    <m/>
    <m/>
    <m/>
    <m/>
    <m/>
    <m/>
    <m/>
    <m/>
  </r>
  <r>
    <n v="34"/>
    <x v="1"/>
    <s v="Travel_Rarely"/>
    <n v="1351"/>
    <x v="1"/>
    <n v="1"/>
    <n v="4"/>
    <s v="Life Sciences"/>
    <n v="1"/>
    <n v="1580"/>
    <n v="2"/>
    <x v="1"/>
    <n v="45"/>
    <n v="3"/>
    <x v="0"/>
    <x v="1"/>
    <n v="4"/>
    <s v="Married"/>
    <n v="5484"/>
    <n v="13008"/>
    <n v="9"/>
    <s v="Y"/>
    <x v="1"/>
    <n v="17"/>
    <n v="3"/>
    <n v="2"/>
    <n v="80"/>
    <n v="1"/>
    <n v="9"/>
    <n v="3"/>
    <n v="2"/>
    <n v="2"/>
    <n v="2"/>
    <n v="2"/>
    <n v="1"/>
    <n v="0"/>
    <n v="0"/>
    <n v="1"/>
    <n v="1"/>
    <n v="1"/>
    <x v="0"/>
    <n v="0.55000000000000004"/>
    <x v="0"/>
    <n v="0.3"/>
    <x v="1"/>
    <x v="0"/>
    <x v="0"/>
    <m/>
    <m/>
    <m/>
    <m/>
    <m/>
    <m/>
    <m/>
    <m/>
    <m/>
    <m/>
    <m/>
    <m/>
    <m/>
    <m/>
    <m/>
    <m/>
    <m/>
    <m/>
    <m/>
    <m/>
    <m/>
    <m/>
    <m/>
    <m/>
    <m/>
    <m/>
    <m/>
    <m/>
    <m/>
    <m/>
    <m/>
    <m/>
    <m/>
    <m/>
    <m/>
    <m/>
    <m/>
    <m/>
    <m/>
    <m/>
    <m/>
    <m/>
    <m/>
    <m/>
    <m/>
    <m/>
    <m/>
    <m/>
    <m/>
    <m/>
    <m/>
    <m/>
    <m/>
  </r>
  <r>
    <n v="26"/>
    <x v="1"/>
    <s v="Travel_Rarely"/>
    <n v="474"/>
    <x v="1"/>
    <n v="3"/>
    <n v="3"/>
    <s v="Life Sciences"/>
    <n v="1"/>
    <n v="1581"/>
    <n v="1"/>
    <x v="0"/>
    <n v="89"/>
    <n v="3"/>
    <x v="1"/>
    <x v="1"/>
    <n v="4"/>
    <s v="Married"/>
    <n v="2061"/>
    <n v="11133"/>
    <n v="1"/>
    <s v="Y"/>
    <x v="1"/>
    <n v="21"/>
    <n v="4"/>
    <n v="1"/>
    <n v="80"/>
    <n v="0"/>
    <n v="1"/>
    <n v="5"/>
    <n v="3"/>
    <n v="1"/>
    <n v="0"/>
    <n v="0"/>
    <n v="0"/>
    <n v="0"/>
    <n v="0"/>
    <n v="0"/>
    <n v="1"/>
    <n v="1"/>
    <x v="0"/>
    <n v="0.35"/>
    <x v="0"/>
    <n v="0"/>
    <x v="1"/>
    <x v="0"/>
    <x v="1"/>
    <m/>
    <m/>
    <m/>
    <m/>
    <m/>
    <m/>
    <m/>
    <m/>
    <m/>
    <m/>
    <m/>
    <m/>
    <m/>
    <m/>
    <m/>
    <m/>
    <m/>
    <m/>
    <m/>
    <m/>
    <m/>
    <m/>
    <m/>
    <m/>
    <m/>
    <m/>
    <m/>
    <m/>
    <m/>
    <m/>
    <m/>
    <m/>
    <m/>
    <m/>
    <m/>
    <m/>
    <m/>
    <m/>
    <m/>
    <m/>
    <m/>
    <m/>
    <m/>
    <m/>
    <m/>
    <m/>
    <m/>
    <m/>
    <m/>
    <m/>
    <m/>
    <m/>
    <m/>
  </r>
  <r>
    <n v="38"/>
    <x v="1"/>
    <s v="Travel_Rarely"/>
    <n v="1245"/>
    <x v="0"/>
    <n v="14"/>
    <n v="3"/>
    <s v="Life Sciences"/>
    <n v="1"/>
    <n v="1582"/>
    <n v="3"/>
    <x v="1"/>
    <n v="80"/>
    <n v="3"/>
    <x v="0"/>
    <x v="0"/>
    <n v="2"/>
    <s v="Married"/>
    <n v="9924"/>
    <n v="12355"/>
    <n v="0"/>
    <s v="Y"/>
    <x v="1"/>
    <n v="11"/>
    <n v="3"/>
    <n v="4"/>
    <n v="80"/>
    <n v="1"/>
    <n v="10"/>
    <n v="3"/>
    <n v="3"/>
    <n v="9"/>
    <n v="8"/>
    <n v="7"/>
    <n v="7"/>
    <n v="0"/>
    <n v="1"/>
    <n v="0"/>
    <n v="0"/>
    <n v="0"/>
    <x v="1"/>
    <n v="0.3"/>
    <x v="2"/>
    <n v="0.3"/>
    <x v="1"/>
    <x v="2"/>
    <x v="2"/>
    <m/>
    <m/>
    <m/>
    <m/>
    <m/>
    <m/>
    <m/>
    <m/>
    <m/>
    <m/>
    <m/>
    <m/>
    <m/>
    <m/>
    <m/>
    <m/>
    <m/>
    <m/>
    <m/>
    <m/>
    <m/>
    <m/>
    <m/>
    <m/>
    <m/>
    <m/>
    <m/>
    <m/>
    <m/>
    <m/>
    <m/>
    <m/>
    <m/>
    <m/>
    <m/>
    <m/>
    <m/>
    <m/>
    <m/>
    <m/>
    <m/>
    <m/>
    <m/>
    <m/>
    <m/>
    <m/>
    <m/>
    <m/>
    <m/>
    <m/>
    <m/>
    <m/>
    <m/>
  </r>
  <r>
    <n v="38"/>
    <x v="1"/>
    <s v="Travel_Rarely"/>
    <n v="437"/>
    <x v="0"/>
    <n v="16"/>
    <n v="3"/>
    <s v="Life Sciences"/>
    <n v="1"/>
    <n v="1583"/>
    <n v="2"/>
    <x v="0"/>
    <n v="90"/>
    <n v="3"/>
    <x v="0"/>
    <x v="0"/>
    <n v="2"/>
    <s v="Single"/>
    <n v="4198"/>
    <n v="16379"/>
    <n v="2"/>
    <s v="Y"/>
    <x v="1"/>
    <n v="12"/>
    <n v="3"/>
    <n v="2"/>
    <n v="80"/>
    <n v="0"/>
    <n v="8"/>
    <n v="5"/>
    <n v="4"/>
    <n v="3"/>
    <n v="2"/>
    <n v="1"/>
    <n v="2"/>
    <n v="0"/>
    <n v="1"/>
    <n v="0"/>
    <n v="1"/>
    <n v="1"/>
    <x v="0"/>
    <n v="0.6"/>
    <x v="0"/>
    <n v="0.2"/>
    <x v="1"/>
    <x v="0"/>
    <x v="0"/>
    <m/>
    <m/>
    <m/>
    <m/>
    <m/>
    <m/>
    <m/>
    <m/>
    <m/>
    <m/>
    <m/>
    <m/>
    <m/>
    <m/>
    <m/>
    <m/>
    <m/>
    <m/>
    <m/>
    <m/>
    <m/>
    <m/>
    <m/>
    <m/>
    <m/>
    <m/>
    <m/>
    <m/>
    <m/>
    <m/>
    <m/>
    <m/>
    <m/>
    <m/>
    <m/>
    <m/>
    <m/>
    <m/>
    <m/>
    <m/>
    <m/>
    <m/>
    <m/>
    <m/>
    <m/>
    <m/>
    <m/>
    <m/>
    <m/>
    <m/>
    <m/>
    <m/>
    <m/>
  </r>
  <r>
    <n v="36"/>
    <x v="1"/>
    <s v="Travel_Rarely"/>
    <n v="884"/>
    <x v="0"/>
    <n v="1"/>
    <n v="4"/>
    <s v="Life Sciences"/>
    <n v="1"/>
    <n v="1585"/>
    <n v="2"/>
    <x v="0"/>
    <n v="73"/>
    <n v="3"/>
    <x v="0"/>
    <x v="0"/>
    <n v="3"/>
    <s v="Single"/>
    <n v="6815"/>
    <n v="21447"/>
    <n v="6"/>
    <s v="Y"/>
    <x v="1"/>
    <n v="13"/>
    <n v="3"/>
    <n v="1"/>
    <n v="80"/>
    <n v="0"/>
    <n v="15"/>
    <n v="5"/>
    <n v="3"/>
    <n v="1"/>
    <n v="0"/>
    <n v="0"/>
    <n v="0"/>
    <n v="0"/>
    <n v="0"/>
    <n v="0"/>
    <n v="0"/>
    <n v="1"/>
    <x v="0"/>
    <n v="0.2"/>
    <x v="2"/>
    <n v="0"/>
    <x v="1"/>
    <x v="0"/>
    <x v="0"/>
    <m/>
    <m/>
    <m/>
    <m/>
    <m/>
    <m/>
    <m/>
    <m/>
    <m/>
    <m/>
    <m/>
    <m/>
    <m/>
    <m/>
    <m/>
    <m/>
    <m/>
    <m/>
    <m/>
    <m/>
    <m/>
    <m/>
    <m/>
    <m/>
    <m/>
    <m/>
    <m/>
    <m/>
    <m/>
    <m/>
    <m/>
    <m/>
    <m/>
    <m/>
    <m/>
    <m/>
    <m/>
    <m/>
    <m/>
    <m/>
    <m/>
    <m/>
    <m/>
    <m/>
    <m/>
    <m/>
    <m/>
    <m/>
    <m/>
    <m/>
    <m/>
    <m/>
    <m/>
  </r>
  <r>
    <n v="29"/>
    <x v="1"/>
    <s v="Travel_Rarely"/>
    <n v="1370"/>
    <x v="1"/>
    <n v="3"/>
    <n v="1"/>
    <s v="Medical"/>
    <n v="1"/>
    <n v="1586"/>
    <n v="2"/>
    <x v="1"/>
    <n v="87"/>
    <n v="3"/>
    <x v="1"/>
    <x v="2"/>
    <n v="1"/>
    <s v="Single"/>
    <n v="4723"/>
    <n v="16213"/>
    <n v="1"/>
    <s v="Y"/>
    <x v="0"/>
    <n v="18"/>
    <n v="3"/>
    <n v="4"/>
    <n v="80"/>
    <n v="0"/>
    <n v="10"/>
    <n v="3"/>
    <n v="3"/>
    <n v="10"/>
    <n v="9"/>
    <n v="1"/>
    <n v="5"/>
    <n v="1"/>
    <n v="1"/>
    <n v="0"/>
    <n v="1"/>
    <n v="1"/>
    <x v="0"/>
    <n v="0.75"/>
    <x v="0"/>
    <n v="0.6"/>
    <x v="2"/>
    <x v="0"/>
    <x v="0"/>
    <m/>
    <m/>
    <m/>
    <m/>
    <m/>
    <m/>
    <m/>
    <m/>
    <m/>
    <m/>
    <m/>
    <m/>
    <m/>
    <m/>
    <m/>
    <m/>
    <m/>
    <m/>
    <m/>
    <m/>
    <m/>
    <m/>
    <m/>
    <m/>
    <m/>
    <m/>
    <m/>
    <m/>
    <m/>
    <m/>
    <m/>
    <m/>
    <m/>
    <m/>
    <m/>
    <m/>
    <m/>
    <m/>
    <m/>
    <m/>
    <m/>
    <m/>
    <m/>
    <m/>
    <m/>
    <m/>
    <m/>
    <m/>
    <m/>
    <m/>
    <m/>
    <m/>
    <m/>
  </r>
  <r>
    <n v="35"/>
    <x v="1"/>
    <s v="Travel_Rarely"/>
    <n v="670"/>
    <x v="1"/>
    <n v="10"/>
    <n v="4"/>
    <s v="Medical"/>
    <n v="1"/>
    <n v="1587"/>
    <n v="1"/>
    <x v="0"/>
    <n v="51"/>
    <n v="3"/>
    <x v="0"/>
    <x v="4"/>
    <n v="3"/>
    <s v="Single"/>
    <n v="6142"/>
    <n v="4223"/>
    <n v="3"/>
    <s v="Y"/>
    <x v="0"/>
    <n v="16"/>
    <n v="3"/>
    <n v="3"/>
    <n v="80"/>
    <n v="0"/>
    <n v="10"/>
    <n v="4"/>
    <n v="3"/>
    <n v="5"/>
    <n v="2"/>
    <n v="0"/>
    <n v="4"/>
    <n v="1"/>
    <n v="0"/>
    <n v="0"/>
    <n v="1"/>
    <n v="1"/>
    <x v="0"/>
    <n v="0.5"/>
    <x v="0"/>
    <n v="0.4"/>
    <x v="2"/>
    <x v="0"/>
    <x v="0"/>
    <m/>
    <m/>
    <m/>
    <m/>
    <m/>
    <m/>
    <m/>
    <m/>
    <m/>
    <m/>
    <m/>
    <m/>
    <m/>
    <m/>
    <m/>
    <m/>
    <m/>
    <m/>
    <m/>
    <m/>
    <m/>
    <m/>
    <m/>
    <m/>
    <m/>
    <m/>
    <m/>
    <m/>
    <m/>
    <m/>
    <m/>
    <m/>
    <m/>
    <m/>
    <m/>
    <m/>
    <m/>
    <m/>
    <m/>
    <m/>
    <m/>
    <m/>
    <m/>
    <m/>
    <m/>
    <m/>
    <m/>
    <m/>
    <m/>
    <m/>
    <m/>
    <m/>
    <m/>
  </r>
  <r>
    <n v="39"/>
    <x v="1"/>
    <s v="Travel_Rarely"/>
    <n v="1462"/>
    <x v="0"/>
    <n v="6"/>
    <n v="3"/>
    <s v="Medical"/>
    <n v="1"/>
    <n v="1588"/>
    <n v="4"/>
    <x v="1"/>
    <n v="38"/>
    <n v="4"/>
    <x v="2"/>
    <x v="0"/>
    <n v="3"/>
    <s v="Married"/>
    <n v="8237"/>
    <n v="4658"/>
    <n v="2"/>
    <s v="Y"/>
    <x v="1"/>
    <n v="11"/>
    <n v="3"/>
    <n v="1"/>
    <n v="80"/>
    <n v="1"/>
    <n v="11"/>
    <n v="3"/>
    <n v="3"/>
    <n v="7"/>
    <n v="6"/>
    <n v="7"/>
    <n v="6"/>
    <n v="0"/>
    <n v="0"/>
    <n v="0"/>
    <n v="0"/>
    <n v="0"/>
    <x v="1"/>
    <n v="0.05"/>
    <x v="2"/>
    <n v="0.1"/>
    <x v="1"/>
    <x v="2"/>
    <x v="2"/>
    <m/>
    <m/>
    <m/>
    <m/>
    <m/>
    <m/>
    <m/>
    <m/>
    <m/>
    <m/>
    <m/>
    <m/>
    <m/>
    <m/>
    <m/>
    <m/>
    <m/>
    <m/>
    <m/>
    <m/>
    <m/>
    <m/>
    <m/>
    <m/>
    <m/>
    <m/>
    <m/>
    <m/>
    <m/>
    <m/>
    <m/>
    <m/>
    <m/>
    <m/>
    <m/>
    <m/>
    <m/>
    <m/>
    <m/>
    <m/>
    <m/>
    <m/>
    <m/>
    <m/>
    <m/>
    <m/>
    <m/>
    <m/>
    <m/>
    <m/>
    <m/>
    <m/>
    <m/>
  </r>
  <r>
    <n v="29"/>
    <x v="1"/>
    <s v="Travel_Frequently"/>
    <n v="995"/>
    <x v="1"/>
    <n v="2"/>
    <n v="1"/>
    <s v="Life Sciences"/>
    <n v="1"/>
    <n v="1590"/>
    <n v="1"/>
    <x v="1"/>
    <n v="87"/>
    <n v="3"/>
    <x v="0"/>
    <x v="4"/>
    <n v="4"/>
    <s v="Divorced"/>
    <n v="8853"/>
    <n v="24483"/>
    <n v="1"/>
    <s v="Y"/>
    <x v="1"/>
    <n v="19"/>
    <n v="3"/>
    <n v="4"/>
    <n v="80"/>
    <n v="1"/>
    <n v="6"/>
    <n v="0"/>
    <n v="4"/>
    <n v="6"/>
    <n v="4"/>
    <n v="1"/>
    <n v="3"/>
    <n v="0"/>
    <n v="0"/>
    <n v="0"/>
    <n v="0"/>
    <n v="1"/>
    <x v="0"/>
    <n v="0.2"/>
    <x v="2"/>
    <n v="0"/>
    <x v="1"/>
    <x v="0"/>
    <x v="2"/>
    <m/>
    <m/>
    <m/>
    <m/>
    <m/>
    <m/>
    <m/>
    <m/>
    <m/>
    <m/>
    <m/>
    <m/>
    <m/>
    <m/>
    <m/>
    <m/>
    <m/>
    <m/>
    <m/>
    <m/>
    <m/>
    <m/>
    <m/>
    <m/>
    <m/>
    <m/>
    <m/>
    <m/>
    <m/>
    <m/>
    <m/>
    <m/>
    <m/>
    <m/>
    <m/>
    <m/>
    <m/>
    <m/>
    <m/>
    <m/>
    <m/>
    <m/>
    <m/>
    <m/>
    <m/>
    <m/>
    <m/>
    <m/>
    <m/>
    <m/>
    <m/>
    <m/>
    <m/>
  </r>
  <r>
    <n v="50"/>
    <x v="1"/>
    <s v="Travel_Rarely"/>
    <n v="264"/>
    <x v="0"/>
    <n v="9"/>
    <n v="3"/>
    <s v="Marketing"/>
    <n v="1"/>
    <n v="1591"/>
    <n v="3"/>
    <x v="1"/>
    <n v="59"/>
    <n v="3"/>
    <x v="4"/>
    <x v="5"/>
    <n v="3"/>
    <s v="Married"/>
    <n v="19331"/>
    <n v="19519"/>
    <n v="4"/>
    <s v="Y"/>
    <x v="0"/>
    <n v="16"/>
    <n v="3"/>
    <n v="3"/>
    <n v="80"/>
    <n v="1"/>
    <n v="27"/>
    <n v="2"/>
    <n v="3"/>
    <n v="1"/>
    <n v="0"/>
    <n v="0"/>
    <n v="0"/>
    <n v="1"/>
    <n v="0"/>
    <n v="0"/>
    <n v="0"/>
    <n v="0"/>
    <x v="0"/>
    <n v="0.15"/>
    <x v="1"/>
    <n v="0.4"/>
    <x v="2"/>
    <x v="0"/>
    <x v="2"/>
    <m/>
    <m/>
    <m/>
    <m/>
    <m/>
    <m/>
    <m/>
    <m/>
    <m/>
    <m/>
    <m/>
    <m/>
    <m/>
    <m/>
    <m/>
    <m/>
    <m/>
    <m/>
    <m/>
    <m/>
    <m/>
    <m/>
    <m/>
    <m/>
    <m/>
    <m/>
    <m/>
    <m/>
    <m/>
    <m/>
    <m/>
    <m/>
    <m/>
    <m/>
    <m/>
    <m/>
    <m/>
    <m/>
    <m/>
    <m/>
    <m/>
    <m/>
    <m/>
    <m/>
    <m/>
    <m/>
    <m/>
    <m/>
    <m/>
    <m/>
    <m/>
    <m/>
    <m/>
  </r>
  <r>
    <n v="23"/>
    <x v="1"/>
    <s v="Travel_Rarely"/>
    <n v="977"/>
    <x v="1"/>
    <n v="10"/>
    <n v="3"/>
    <s v="Technical Degree"/>
    <n v="1"/>
    <n v="1592"/>
    <n v="4"/>
    <x v="1"/>
    <n v="45"/>
    <n v="4"/>
    <x v="1"/>
    <x v="1"/>
    <n v="3"/>
    <s v="Married"/>
    <n v="2073"/>
    <n v="12826"/>
    <n v="2"/>
    <s v="Y"/>
    <x v="1"/>
    <n v="16"/>
    <n v="3"/>
    <n v="4"/>
    <n v="80"/>
    <n v="1"/>
    <n v="4"/>
    <n v="2"/>
    <n v="3"/>
    <n v="2"/>
    <n v="2"/>
    <n v="2"/>
    <n v="2"/>
    <n v="0"/>
    <n v="0"/>
    <n v="0"/>
    <n v="1"/>
    <n v="0"/>
    <x v="0"/>
    <n v="0.15"/>
    <x v="2"/>
    <n v="0"/>
    <x v="1"/>
    <x v="0"/>
    <x v="1"/>
    <m/>
    <m/>
    <m/>
    <m/>
    <m/>
    <m/>
    <m/>
    <m/>
    <m/>
    <m/>
    <m/>
    <m/>
    <m/>
    <m/>
    <m/>
    <m/>
    <m/>
    <m/>
    <m/>
    <m/>
    <m/>
    <m/>
    <m/>
    <m/>
    <m/>
    <m/>
    <m/>
    <m/>
    <m/>
    <m/>
    <m/>
    <m/>
    <m/>
    <m/>
    <m/>
    <m/>
    <m/>
    <m/>
    <m/>
    <m/>
    <m/>
    <m/>
    <m/>
    <m/>
    <m/>
    <m/>
    <m/>
    <m/>
    <m/>
    <m/>
    <m/>
    <m/>
    <m/>
  </r>
  <r>
    <n v="36"/>
    <x v="1"/>
    <s v="Travel_Frequently"/>
    <n v="1302"/>
    <x v="1"/>
    <n v="6"/>
    <n v="4"/>
    <s v="Life Sciences"/>
    <n v="1"/>
    <n v="1594"/>
    <n v="1"/>
    <x v="1"/>
    <n v="80"/>
    <n v="4"/>
    <x v="0"/>
    <x v="2"/>
    <n v="1"/>
    <s v="Married"/>
    <n v="5562"/>
    <n v="19711"/>
    <n v="3"/>
    <s v="Y"/>
    <x v="0"/>
    <n v="13"/>
    <n v="3"/>
    <n v="4"/>
    <n v="80"/>
    <n v="1"/>
    <n v="9"/>
    <n v="3"/>
    <n v="3"/>
    <n v="3"/>
    <n v="2"/>
    <n v="0"/>
    <n v="2"/>
    <n v="1"/>
    <n v="1"/>
    <n v="0"/>
    <n v="1"/>
    <n v="1"/>
    <x v="0"/>
    <n v="0.75"/>
    <x v="0"/>
    <n v="0.6"/>
    <x v="2"/>
    <x v="0"/>
    <x v="0"/>
    <m/>
    <m/>
    <m/>
    <m/>
    <m/>
    <m/>
    <m/>
    <m/>
    <m/>
    <m/>
    <m/>
    <m/>
    <m/>
    <m/>
    <m/>
    <m/>
    <m/>
    <m/>
    <m/>
    <m/>
    <m/>
    <m/>
    <m/>
    <m/>
    <m/>
    <m/>
    <m/>
    <m/>
    <m/>
    <m/>
    <m/>
    <m/>
    <m/>
    <m/>
    <m/>
    <m/>
    <m/>
    <m/>
    <m/>
    <m/>
    <m/>
    <m/>
    <m/>
    <m/>
    <m/>
    <m/>
    <m/>
    <m/>
    <m/>
    <m/>
    <m/>
    <m/>
    <m/>
  </r>
  <r>
    <n v="42"/>
    <x v="1"/>
    <s v="Travel_Rarely"/>
    <n v="1059"/>
    <x v="1"/>
    <n v="9"/>
    <n v="2"/>
    <s v="Other"/>
    <n v="1"/>
    <n v="1595"/>
    <n v="4"/>
    <x v="1"/>
    <n v="93"/>
    <n v="2"/>
    <x v="4"/>
    <x v="5"/>
    <n v="4"/>
    <s v="Single"/>
    <n v="19613"/>
    <n v="26362"/>
    <n v="8"/>
    <s v="Y"/>
    <x v="1"/>
    <n v="22"/>
    <n v="4"/>
    <n v="4"/>
    <n v="80"/>
    <n v="0"/>
    <n v="24"/>
    <n v="2"/>
    <n v="3"/>
    <n v="1"/>
    <n v="0"/>
    <n v="0"/>
    <n v="1"/>
    <n v="0"/>
    <n v="0"/>
    <n v="0"/>
    <n v="0"/>
    <n v="0"/>
    <x v="0"/>
    <n v="0"/>
    <x v="2"/>
    <n v="0"/>
    <x v="1"/>
    <x v="0"/>
    <x v="2"/>
    <m/>
    <m/>
    <m/>
    <m/>
    <m/>
    <m/>
    <m/>
    <m/>
    <m/>
    <m/>
    <m/>
    <m/>
    <m/>
    <m/>
    <m/>
    <m/>
    <m/>
    <m/>
    <m/>
    <m/>
    <m/>
    <m/>
    <m/>
    <m/>
    <m/>
    <m/>
    <m/>
    <m/>
    <m/>
    <m/>
    <m/>
    <m/>
    <m/>
    <m/>
    <m/>
    <m/>
    <m/>
    <m/>
    <m/>
    <m/>
    <m/>
    <m/>
    <m/>
    <m/>
    <m/>
    <m/>
    <m/>
    <m/>
    <m/>
    <m/>
    <m/>
    <m/>
    <m/>
  </r>
  <r>
    <n v="35"/>
    <x v="1"/>
    <s v="Travel_Rarely"/>
    <n v="750"/>
    <x v="1"/>
    <n v="28"/>
    <n v="3"/>
    <s v="Life Sciences"/>
    <n v="1"/>
    <n v="1596"/>
    <n v="2"/>
    <x v="1"/>
    <n v="46"/>
    <n v="4"/>
    <x v="0"/>
    <x v="2"/>
    <n v="3"/>
    <s v="Married"/>
    <n v="3407"/>
    <n v="25348"/>
    <n v="1"/>
    <s v="Y"/>
    <x v="1"/>
    <n v="17"/>
    <n v="3"/>
    <n v="4"/>
    <n v="80"/>
    <n v="2"/>
    <n v="10"/>
    <n v="3"/>
    <n v="2"/>
    <n v="10"/>
    <n v="9"/>
    <n v="6"/>
    <n v="8"/>
    <n v="0"/>
    <n v="0"/>
    <n v="1"/>
    <n v="1"/>
    <n v="1"/>
    <x v="1"/>
    <n v="0.6"/>
    <x v="0"/>
    <n v="0.4"/>
    <x v="2"/>
    <x v="2"/>
    <x v="1"/>
    <m/>
    <m/>
    <m/>
    <m/>
    <m/>
    <m/>
    <m/>
    <m/>
    <m/>
    <m/>
    <m/>
    <m/>
    <m/>
    <m/>
    <m/>
    <m/>
    <m/>
    <m/>
    <m/>
    <m/>
    <m/>
    <m/>
    <m/>
    <m/>
    <m/>
    <m/>
    <m/>
    <m/>
    <m/>
    <m/>
    <m/>
    <m/>
    <m/>
    <m/>
    <m/>
    <m/>
    <m/>
    <m/>
    <m/>
    <m/>
    <m/>
    <m/>
    <m/>
    <m/>
    <m/>
    <m/>
    <m/>
    <m/>
    <m/>
    <m/>
    <m/>
    <m/>
    <m/>
  </r>
  <r>
    <n v="34"/>
    <x v="1"/>
    <s v="Travel_Frequently"/>
    <n v="653"/>
    <x v="1"/>
    <n v="10"/>
    <n v="4"/>
    <s v="Technical Degree"/>
    <n v="1"/>
    <n v="1597"/>
    <n v="4"/>
    <x v="1"/>
    <n v="92"/>
    <n v="2"/>
    <x v="0"/>
    <x v="4"/>
    <n v="3"/>
    <s v="Married"/>
    <n v="5063"/>
    <n v="15332"/>
    <n v="1"/>
    <s v="Y"/>
    <x v="1"/>
    <n v="14"/>
    <n v="3"/>
    <n v="2"/>
    <n v="80"/>
    <n v="1"/>
    <n v="8"/>
    <n v="3"/>
    <n v="2"/>
    <n v="8"/>
    <n v="2"/>
    <n v="7"/>
    <n v="7"/>
    <n v="0"/>
    <n v="0"/>
    <n v="1"/>
    <n v="1"/>
    <n v="0"/>
    <x v="1"/>
    <n v="0.4"/>
    <x v="0"/>
    <n v="0.4"/>
    <x v="2"/>
    <x v="2"/>
    <x v="0"/>
    <m/>
    <m/>
    <m/>
    <m/>
    <m/>
    <m/>
    <m/>
    <m/>
    <m/>
    <m/>
    <m/>
    <m/>
    <m/>
    <m/>
    <m/>
    <m/>
    <m/>
    <m/>
    <m/>
    <m/>
    <m/>
    <m/>
    <m/>
    <m/>
    <m/>
    <m/>
    <m/>
    <m/>
    <m/>
    <m/>
    <m/>
    <m/>
    <m/>
    <m/>
    <m/>
    <m/>
    <m/>
    <m/>
    <m/>
    <m/>
    <m/>
    <m/>
    <m/>
    <m/>
    <m/>
    <m/>
    <m/>
    <m/>
    <m/>
    <m/>
    <m/>
    <m/>
    <m/>
  </r>
  <r>
    <n v="40"/>
    <x v="1"/>
    <s v="Travel_Rarely"/>
    <n v="118"/>
    <x v="0"/>
    <n v="14"/>
    <n v="2"/>
    <s v="Life Sciences"/>
    <n v="1"/>
    <n v="1598"/>
    <n v="4"/>
    <x v="0"/>
    <n v="84"/>
    <n v="3"/>
    <x v="0"/>
    <x v="0"/>
    <n v="1"/>
    <s v="Married"/>
    <n v="4639"/>
    <n v="11262"/>
    <n v="1"/>
    <s v="Y"/>
    <x v="1"/>
    <n v="15"/>
    <n v="3"/>
    <n v="3"/>
    <n v="80"/>
    <n v="1"/>
    <n v="5"/>
    <n v="2"/>
    <n v="3"/>
    <n v="5"/>
    <n v="4"/>
    <n v="1"/>
    <n v="2"/>
    <n v="0"/>
    <n v="1"/>
    <n v="0"/>
    <n v="1"/>
    <n v="0"/>
    <x v="0"/>
    <n v="0.4"/>
    <x v="0"/>
    <n v="0.2"/>
    <x v="1"/>
    <x v="0"/>
    <x v="0"/>
    <m/>
    <m/>
    <m/>
    <m/>
    <m/>
    <m/>
    <m/>
    <m/>
    <m/>
    <m/>
    <m/>
    <m/>
    <m/>
    <m/>
    <m/>
    <m/>
    <m/>
    <m/>
    <m/>
    <m/>
    <m/>
    <m/>
    <m/>
    <m/>
    <m/>
    <m/>
    <m/>
    <m/>
    <m/>
    <m/>
    <m/>
    <m/>
    <m/>
    <m/>
    <m/>
    <m/>
    <m/>
    <m/>
    <m/>
    <m/>
    <m/>
    <m/>
    <m/>
    <m/>
    <m/>
    <m/>
    <m/>
    <m/>
    <m/>
    <m/>
    <m/>
    <m/>
    <m/>
  </r>
  <r>
    <n v="43"/>
    <x v="1"/>
    <s v="Travel_Rarely"/>
    <n v="990"/>
    <x v="1"/>
    <n v="27"/>
    <n v="3"/>
    <s v="Technical Degree"/>
    <n v="1"/>
    <n v="1599"/>
    <n v="4"/>
    <x v="1"/>
    <n v="87"/>
    <n v="4"/>
    <x v="1"/>
    <x v="2"/>
    <n v="2"/>
    <s v="Divorced"/>
    <n v="4876"/>
    <n v="5855"/>
    <n v="5"/>
    <s v="Y"/>
    <x v="1"/>
    <n v="12"/>
    <n v="3"/>
    <n v="3"/>
    <n v="80"/>
    <n v="1"/>
    <n v="8"/>
    <n v="0"/>
    <n v="3"/>
    <n v="6"/>
    <n v="4"/>
    <n v="0"/>
    <n v="2"/>
    <n v="0"/>
    <n v="1"/>
    <n v="0"/>
    <n v="1"/>
    <n v="0"/>
    <x v="0"/>
    <n v="0.4"/>
    <x v="0"/>
    <n v="0.2"/>
    <x v="1"/>
    <x v="0"/>
    <x v="0"/>
    <m/>
    <m/>
    <m/>
    <m/>
    <m/>
    <m/>
    <m/>
    <m/>
    <m/>
    <m/>
    <m/>
    <m/>
    <m/>
    <m/>
    <m/>
    <m/>
    <m/>
    <m/>
    <m/>
    <m/>
    <m/>
    <m/>
    <m/>
    <m/>
    <m/>
    <m/>
    <m/>
    <m/>
    <m/>
    <m/>
    <m/>
    <m/>
    <m/>
    <m/>
    <m/>
    <m/>
    <m/>
    <m/>
    <m/>
    <m/>
    <m/>
    <m/>
    <m/>
    <m/>
    <m/>
    <m/>
    <m/>
    <m/>
    <m/>
    <m/>
    <m/>
    <m/>
    <m/>
  </r>
  <r>
    <n v="35"/>
    <x v="1"/>
    <s v="Travel_Rarely"/>
    <n v="1349"/>
    <x v="1"/>
    <n v="7"/>
    <n v="2"/>
    <s v="Life Sciences"/>
    <n v="1"/>
    <n v="1601"/>
    <n v="3"/>
    <x v="1"/>
    <n v="63"/>
    <n v="2"/>
    <x v="1"/>
    <x v="2"/>
    <n v="4"/>
    <s v="Married"/>
    <n v="2690"/>
    <n v="7713"/>
    <n v="1"/>
    <s v="Y"/>
    <x v="1"/>
    <n v="18"/>
    <n v="3"/>
    <n v="4"/>
    <n v="80"/>
    <n v="1"/>
    <n v="1"/>
    <n v="5"/>
    <n v="2"/>
    <n v="1"/>
    <n v="0"/>
    <n v="0"/>
    <n v="1"/>
    <n v="0"/>
    <n v="0"/>
    <n v="1"/>
    <n v="1"/>
    <n v="0"/>
    <x v="0"/>
    <n v="0.35"/>
    <x v="0"/>
    <n v="0.3"/>
    <x v="1"/>
    <x v="0"/>
    <x v="1"/>
    <m/>
    <m/>
    <m/>
    <m/>
    <m/>
    <m/>
    <m/>
    <m/>
    <m/>
    <m/>
    <m/>
    <m/>
    <m/>
    <m/>
    <m/>
    <m/>
    <m/>
    <m/>
    <m/>
    <m/>
    <m/>
    <m/>
    <m/>
    <m/>
    <m/>
    <m/>
    <m/>
    <m/>
    <m/>
    <m/>
    <m/>
    <m/>
    <m/>
    <m/>
    <m/>
    <m/>
    <m/>
    <m/>
    <m/>
    <m/>
    <m/>
    <m/>
    <m/>
    <m/>
    <m/>
    <m/>
    <m/>
    <m/>
    <m/>
    <m/>
    <m/>
    <m/>
    <m/>
  </r>
  <r>
    <n v="46"/>
    <x v="1"/>
    <s v="Travel_Rarely"/>
    <n v="563"/>
    <x v="0"/>
    <n v="1"/>
    <n v="4"/>
    <s v="Life Sciences"/>
    <n v="1"/>
    <n v="1602"/>
    <n v="4"/>
    <x v="1"/>
    <n v="56"/>
    <n v="4"/>
    <x v="3"/>
    <x v="5"/>
    <n v="1"/>
    <s v="Single"/>
    <n v="17567"/>
    <n v="3156"/>
    <n v="1"/>
    <s v="Y"/>
    <x v="1"/>
    <n v="15"/>
    <n v="3"/>
    <n v="2"/>
    <n v="80"/>
    <n v="0"/>
    <n v="27"/>
    <n v="5"/>
    <n v="1"/>
    <n v="26"/>
    <n v="0"/>
    <n v="0"/>
    <n v="12"/>
    <n v="0"/>
    <n v="1"/>
    <n v="1"/>
    <n v="0"/>
    <n v="0"/>
    <x v="0"/>
    <n v="0.45"/>
    <x v="1"/>
    <n v="0.5"/>
    <x v="2"/>
    <x v="0"/>
    <x v="2"/>
    <m/>
    <m/>
    <m/>
    <m/>
    <m/>
    <m/>
    <m/>
    <m/>
    <m/>
    <m/>
    <m/>
    <m/>
    <m/>
    <m/>
    <m/>
    <m/>
    <m/>
    <m/>
    <m/>
    <m/>
    <m/>
    <m/>
    <m/>
    <m/>
    <m/>
    <m/>
    <m/>
    <m/>
    <m/>
    <m/>
    <m/>
    <m/>
    <m/>
    <m/>
    <m/>
    <m/>
    <m/>
    <m/>
    <m/>
    <m/>
    <m/>
    <m/>
    <m/>
    <m/>
    <m/>
    <m/>
    <m/>
    <m/>
    <m/>
    <m/>
    <m/>
    <m/>
    <m/>
  </r>
  <r>
    <n v="28"/>
    <x v="0"/>
    <s v="Travel_Rarely"/>
    <n v="329"/>
    <x v="1"/>
    <n v="24"/>
    <n v="3"/>
    <s v="Medical"/>
    <n v="1"/>
    <n v="1604"/>
    <n v="3"/>
    <x v="1"/>
    <n v="51"/>
    <n v="3"/>
    <x v="1"/>
    <x v="2"/>
    <n v="2"/>
    <s v="Married"/>
    <n v="2408"/>
    <n v="7324"/>
    <n v="1"/>
    <s v="Y"/>
    <x v="0"/>
    <n v="17"/>
    <n v="3"/>
    <n v="3"/>
    <n v="80"/>
    <n v="3"/>
    <n v="1"/>
    <n v="3"/>
    <n v="3"/>
    <n v="1"/>
    <n v="1"/>
    <n v="0"/>
    <n v="0"/>
    <n v="1"/>
    <n v="1"/>
    <n v="0"/>
    <n v="1"/>
    <n v="0"/>
    <x v="0"/>
    <n v="0.55000000000000004"/>
    <x v="0"/>
    <n v="0.6"/>
    <x v="2"/>
    <x v="0"/>
    <x v="1"/>
    <m/>
    <m/>
    <m/>
    <m/>
    <m/>
    <m/>
    <m/>
    <m/>
    <m/>
    <m/>
    <m/>
    <m/>
    <m/>
    <m/>
    <m/>
    <m/>
    <m/>
    <m/>
    <m/>
    <m/>
    <m/>
    <m/>
    <m/>
    <m/>
    <m/>
    <m/>
    <m/>
    <m/>
    <m/>
    <m/>
    <m/>
    <m/>
    <m/>
    <m/>
    <m/>
    <m/>
    <m/>
    <m/>
    <m/>
    <m/>
    <m/>
    <m/>
    <m/>
    <m/>
    <m/>
    <m/>
    <m/>
    <m/>
    <m/>
    <m/>
    <m/>
    <m/>
    <m/>
  </r>
  <r>
    <n v="22"/>
    <x v="1"/>
    <s v="Non-Travel"/>
    <n v="457"/>
    <x v="1"/>
    <n v="26"/>
    <n v="2"/>
    <s v="Other"/>
    <n v="1"/>
    <n v="1605"/>
    <n v="2"/>
    <x v="0"/>
    <n v="85"/>
    <n v="2"/>
    <x v="1"/>
    <x v="1"/>
    <n v="3"/>
    <s v="Married"/>
    <n v="2814"/>
    <n v="10293"/>
    <n v="1"/>
    <s v="Y"/>
    <x v="0"/>
    <n v="14"/>
    <n v="3"/>
    <n v="2"/>
    <n v="80"/>
    <n v="0"/>
    <n v="4"/>
    <n v="2"/>
    <n v="2"/>
    <n v="4"/>
    <n v="2"/>
    <n v="1"/>
    <n v="3"/>
    <n v="1"/>
    <n v="0"/>
    <n v="1"/>
    <n v="1"/>
    <n v="1"/>
    <x v="0"/>
    <n v="0.7"/>
    <x v="0"/>
    <n v="0.7"/>
    <x v="0"/>
    <x v="0"/>
    <x v="1"/>
    <m/>
    <m/>
    <m/>
    <m/>
    <m/>
    <m/>
    <m/>
    <m/>
    <m/>
    <m/>
    <m/>
    <m/>
    <m/>
    <m/>
    <m/>
    <m/>
    <m/>
    <m/>
    <m/>
    <m/>
    <m/>
    <m/>
    <m/>
    <m/>
    <m/>
    <m/>
    <m/>
    <m/>
    <m/>
    <m/>
    <m/>
    <m/>
    <m/>
    <m/>
    <m/>
    <m/>
    <m/>
    <m/>
    <m/>
    <m/>
    <m/>
    <m/>
    <m/>
    <m/>
    <m/>
    <m/>
    <m/>
    <m/>
    <m/>
    <m/>
    <m/>
    <m/>
    <m/>
  </r>
  <r>
    <n v="50"/>
    <x v="1"/>
    <s v="Travel_Frequently"/>
    <n v="1234"/>
    <x v="1"/>
    <n v="20"/>
    <n v="5"/>
    <s v="Medical"/>
    <n v="1"/>
    <n v="1606"/>
    <n v="2"/>
    <x v="1"/>
    <n v="41"/>
    <n v="3"/>
    <x v="3"/>
    <x v="4"/>
    <n v="3"/>
    <s v="Married"/>
    <n v="11245"/>
    <n v="20689"/>
    <n v="2"/>
    <s v="Y"/>
    <x v="0"/>
    <n v="15"/>
    <n v="3"/>
    <n v="3"/>
    <n v="80"/>
    <n v="1"/>
    <n v="32"/>
    <n v="3"/>
    <n v="3"/>
    <n v="30"/>
    <n v="8"/>
    <n v="12"/>
    <n v="13"/>
    <n v="1"/>
    <n v="0"/>
    <n v="0"/>
    <n v="0"/>
    <n v="1"/>
    <x v="1"/>
    <n v="0.4"/>
    <x v="1"/>
    <n v="0.5"/>
    <x v="2"/>
    <x v="2"/>
    <x v="2"/>
    <m/>
    <m/>
    <m/>
    <m/>
    <m/>
    <m/>
    <m/>
    <m/>
    <m/>
    <m/>
    <m/>
    <m/>
    <m/>
    <m/>
    <m/>
    <m/>
    <m/>
    <m/>
    <m/>
    <m/>
    <m/>
    <m/>
    <m/>
    <m/>
    <m/>
    <m/>
    <m/>
    <m/>
    <m/>
    <m/>
    <m/>
    <m/>
    <m/>
    <m/>
    <m/>
    <m/>
    <m/>
    <m/>
    <m/>
    <m/>
    <m/>
    <m/>
    <m/>
    <m/>
    <m/>
    <m/>
    <m/>
    <m/>
    <m/>
    <m/>
    <m/>
    <m/>
    <m/>
  </r>
  <r>
    <n v="32"/>
    <x v="1"/>
    <s v="Travel_Rarely"/>
    <n v="634"/>
    <x v="1"/>
    <n v="5"/>
    <n v="4"/>
    <s v="Other"/>
    <n v="1"/>
    <n v="1607"/>
    <n v="2"/>
    <x v="0"/>
    <n v="35"/>
    <n v="4"/>
    <x v="1"/>
    <x v="1"/>
    <n v="4"/>
    <s v="Married"/>
    <n v="3312"/>
    <n v="18783"/>
    <n v="3"/>
    <s v="Y"/>
    <x v="1"/>
    <n v="17"/>
    <n v="3"/>
    <n v="4"/>
    <n v="80"/>
    <n v="2"/>
    <n v="6"/>
    <n v="3"/>
    <n v="3"/>
    <n v="3"/>
    <n v="2"/>
    <n v="0"/>
    <n v="2"/>
    <n v="0"/>
    <n v="0"/>
    <n v="0"/>
    <n v="1"/>
    <n v="1"/>
    <x v="0"/>
    <n v="0.35"/>
    <x v="0"/>
    <n v="0"/>
    <x v="1"/>
    <x v="0"/>
    <x v="1"/>
    <m/>
    <m/>
    <m/>
    <m/>
    <m/>
    <m/>
    <m/>
    <m/>
    <m/>
    <m/>
    <m/>
    <m/>
    <m/>
    <m/>
    <m/>
    <m/>
    <m/>
    <m/>
    <m/>
    <m/>
    <m/>
    <m/>
    <m/>
    <m/>
    <m/>
    <m/>
    <m/>
    <m/>
    <m/>
    <m/>
    <m/>
    <m/>
    <m/>
    <m/>
    <m/>
    <m/>
    <m/>
    <m/>
    <m/>
    <m/>
    <m/>
    <m/>
    <m/>
    <m/>
    <m/>
    <m/>
    <m/>
    <m/>
    <m/>
    <m/>
    <m/>
    <m/>
    <m/>
  </r>
  <r>
    <n v="44"/>
    <x v="1"/>
    <s v="Travel_Rarely"/>
    <n v="1313"/>
    <x v="1"/>
    <n v="7"/>
    <n v="3"/>
    <s v="Medical"/>
    <n v="1"/>
    <n v="1608"/>
    <n v="2"/>
    <x v="0"/>
    <n v="31"/>
    <n v="3"/>
    <x v="4"/>
    <x v="7"/>
    <n v="4"/>
    <s v="Divorced"/>
    <n v="19049"/>
    <n v="3549"/>
    <n v="0"/>
    <s v="Y"/>
    <x v="0"/>
    <n v="14"/>
    <n v="3"/>
    <n v="4"/>
    <n v="80"/>
    <n v="1"/>
    <n v="23"/>
    <n v="4"/>
    <n v="2"/>
    <n v="22"/>
    <n v="7"/>
    <n v="1"/>
    <n v="10"/>
    <n v="1"/>
    <n v="0"/>
    <n v="1"/>
    <n v="0"/>
    <n v="1"/>
    <x v="0"/>
    <n v="0.55000000000000004"/>
    <x v="0"/>
    <n v="0.7"/>
    <x v="0"/>
    <x v="0"/>
    <x v="2"/>
    <m/>
    <m/>
    <m/>
    <m/>
    <m/>
    <m/>
    <m/>
    <m/>
    <m/>
    <m/>
    <m/>
    <m/>
    <m/>
    <m/>
    <m/>
    <m/>
    <m/>
    <m/>
    <m/>
    <m/>
    <m/>
    <m/>
    <m/>
    <m/>
    <m/>
    <m/>
    <m/>
    <m/>
    <m/>
    <m/>
    <m/>
    <m/>
    <m/>
    <m/>
    <m/>
    <m/>
    <m/>
    <m/>
    <m/>
    <m/>
    <m/>
    <m/>
    <m/>
    <m/>
    <m/>
    <m/>
    <m/>
    <m/>
    <m/>
    <m/>
    <m/>
    <m/>
    <m/>
  </r>
  <r>
    <n v="30"/>
    <x v="1"/>
    <s v="Travel_Rarely"/>
    <n v="241"/>
    <x v="1"/>
    <n v="7"/>
    <n v="3"/>
    <s v="Medical"/>
    <n v="1"/>
    <n v="1609"/>
    <n v="2"/>
    <x v="1"/>
    <n v="48"/>
    <n v="2"/>
    <x v="1"/>
    <x v="1"/>
    <n v="2"/>
    <s v="Married"/>
    <n v="2141"/>
    <n v="5348"/>
    <n v="1"/>
    <s v="Y"/>
    <x v="1"/>
    <n v="12"/>
    <n v="3"/>
    <n v="2"/>
    <n v="80"/>
    <n v="1"/>
    <n v="6"/>
    <n v="3"/>
    <n v="2"/>
    <n v="6"/>
    <n v="4"/>
    <n v="1"/>
    <n v="1"/>
    <n v="0"/>
    <n v="1"/>
    <n v="1"/>
    <n v="1"/>
    <n v="1"/>
    <x v="0"/>
    <n v="0.8"/>
    <x v="0"/>
    <n v="0.5"/>
    <x v="2"/>
    <x v="0"/>
    <x v="1"/>
    <m/>
    <m/>
    <m/>
    <m/>
    <m/>
    <m/>
    <m/>
    <m/>
    <m/>
    <m/>
    <m/>
    <m/>
    <m/>
    <m/>
    <m/>
    <m/>
    <m/>
    <m/>
    <m/>
    <m/>
    <m/>
    <m/>
    <m/>
    <m/>
    <m/>
    <m/>
    <m/>
    <m/>
    <m/>
    <m/>
    <m/>
    <m/>
    <m/>
    <m/>
    <m/>
    <m/>
    <m/>
    <m/>
    <m/>
    <m/>
    <m/>
    <m/>
    <m/>
    <m/>
    <m/>
    <m/>
    <m/>
    <m/>
    <m/>
    <m/>
    <m/>
    <m/>
    <m/>
  </r>
  <r>
    <n v="45"/>
    <x v="1"/>
    <s v="Travel_Rarely"/>
    <n v="1015"/>
    <x v="1"/>
    <n v="5"/>
    <n v="5"/>
    <s v="Medical"/>
    <n v="1"/>
    <n v="1611"/>
    <n v="3"/>
    <x v="0"/>
    <n v="50"/>
    <n v="1"/>
    <x v="0"/>
    <x v="2"/>
    <n v="1"/>
    <s v="Single"/>
    <n v="5769"/>
    <n v="23447"/>
    <n v="1"/>
    <s v="Y"/>
    <x v="0"/>
    <n v="14"/>
    <n v="3"/>
    <n v="1"/>
    <n v="80"/>
    <n v="0"/>
    <n v="10"/>
    <n v="3"/>
    <n v="3"/>
    <n v="10"/>
    <n v="7"/>
    <n v="1"/>
    <n v="4"/>
    <n v="1"/>
    <n v="1"/>
    <n v="0"/>
    <n v="1"/>
    <n v="0"/>
    <x v="0"/>
    <n v="0.55000000000000004"/>
    <x v="1"/>
    <n v="0.6"/>
    <x v="2"/>
    <x v="0"/>
    <x v="0"/>
    <m/>
    <m/>
    <m/>
    <m/>
    <m/>
    <m/>
    <m/>
    <m/>
    <m/>
    <m/>
    <m/>
    <m/>
    <m/>
    <m/>
    <m/>
    <m/>
    <m/>
    <m/>
    <m/>
    <m/>
    <m/>
    <m/>
    <m/>
    <m/>
    <m/>
    <m/>
    <m/>
    <m/>
    <m/>
    <m/>
    <m/>
    <m/>
    <m/>
    <m/>
    <m/>
    <m/>
    <m/>
    <m/>
    <m/>
    <m/>
    <m/>
    <m/>
    <m/>
    <m/>
    <m/>
    <m/>
    <m/>
    <m/>
    <m/>
    <m/>
    <m/>
    <m/>
    <m/>
  </r>
  <r>
    <n v="45"/>
    <x v="1"/>
    <s v="Non-Travel"/>
    <n v="336"/>
    <x v="0"/>
    <n v="26"/>
    <n v="3"/>
    <s v="Marketing"/>
    <n v="1"/>
    <n v="1612"/>
    <n v="1"/>
    <x v="1"/>
    <n v="52"/>
    <n v="2"/>
    <x v="0"/>
    <x v="0"/>
    <n v="1"/>
    <s v="Married"/>
    <n v="4385"/>
    <n v="24162"/>
    <n v="1"/>
    <s v="Y"/>
    <x v="1"/>
    <n v="15"/>
    <n v="3"/>
    <n v="1"/>
    <n v="80"/>
    <n v="1"/>
    <n v="10"/>
    <n v="2"/>
    <n v="3"/>
    <n v="10"/>
    <n v="7"/>
    <n v="4"/>
    <n v="5"/>
    <n v="0"/>
    <n v="1"/>
    <n v="0"/>
    <n v="1"/>
    <n v="1"/>
    <x v="0"/>
    <n v="0.6"/>
    <x v="1"/>
    <n v="0.2"/>
    <x v="1"/>
    <x v="1"/>
    <x v="0"/>
    <m/>
    <m/>
    <m/>
    <m/>
    <m/>
    <m/>
    <m/>
    <m/>
    <m/>
    <m/>
    <m/>
    <m/>
    <m/>
    <m/>
    <m/>
    <m/>
    <m/>
    <m/>
    <m/>
    <m/>
    <m/>
    <m/>
    <m/>
    <m/>
    <m/>
    <m/>
    <m/>
    <m/>
    <m/>
    <m/>
    <m/>
    <m/>
    <m/>
    <m/>
    <m/>
    <m/>
    <m/>
    <m/>
    <m/>
    <m/>
    <m/>
    <m/>
    <m/>
    <m/>
    <m/>
    <m/>
    <m/>
    <m/>
    <m/>
    <m/>
    <m/>
    <m/>
    <m/>
  </r>
  <r>
    <n v="31"/>
    <x v="1"/>
    <s v="Travel_Frequently"/>
    <n v="715"/>
    <x v="0"/>
    <n v="2"/>
    <n v="4"/>
    <s v="Other"/>
    <n v="1"/>
    <n v="1613"/>
    <n v="4"/>
    <x v="1"/>
    <n v="54"/>
    <n v="3"/>
    <x v="0"/>
    <x v="0"/>
    <n v="1"/>
    <s v="Single"/>
    <n v="5332"/>
    <n v="21602"/>
    <n v="7"/>
    <s v="Y"/>
    <x v="1"/>
    <n v="13"/>
    <n v="3"/>
    <n v="4"/>
    <n v="80"/>
    <n v="0"/>
    <n v="10"/>
    <n v="3"/>
    <n v="3"/>
    <n v="5"/>
    <n v="2"/>
    <n v="0"/>
    <n v="3"/>
    <n v="0"/>
    <n v="1"/>
    <n v="0"/>
    <n v="1"/>
    <n v="0"/>
    <x v="0"/>
    <n v="0.4"/>
    <x v="0"/>
    <n v="0.2"/>
    <x v="1"/>
    <x v="0"/>
    <x v="0"/>
    <m/>
    <m/>
    <m/>
    <m/>
    <m/>
    <m/>
    <m/>
    <m/>
    <m/>
    <m/>
    <m/>
    <m/>
    <m/>
    <m/>
    <m/>
    <m/>
    <m/>
    <m/>
    <m/>
    <m/>
    <m/>
    <m/>
    <m/>
    <m/>
    <m/>
    <m/>
    <m/>
    <m/>
    <m/>
    <m/>
    <m/>
    <m/>
    <m/>
    <m/>
    <m/>
    <m/>
    <m/>
    <m/>
    <m/>
    <m/>
    <m/>
    <m/>
    <m/>
    <m/>
    <m/>
    <m/>
    <m/>
    <m/>
    <m/>
    <m/>
    <m/>
    <m/>
    <m/>
  </r>
  <r>
    <n v="36"/>
    <x v="1"/>
    <s v="Travel_Rarely"/>
    <n v="559"/>
    <x v="1"/>
    <n v="12"/>
    <n v="4"/>
    <s v="Life Sciences"/>
    <n v="1"/>
    <n v="1614"/>
    <n v="3"/>
    <x v="0"/>
    <n v="76"/>
    <n v="3"/>
    <x v="0"/>
    <x v="3"/>
    <n v="3"/>
    <s v="Married"/>
    <n v="4663"/>
    <n v="12421"/>
    <n v="9"/>
    <s v="Y"/>
    <x v="0"/>
    <n v="12"/>
    <n v="3"/>
    <n v="2"/>
    <n v="80"/>
    <n v="2"/>
    <n v="7"/>
    <n v="2"/>
    <n v="3"/>
    <n v="3"/>
    <n v="2"/>
    <n v="1"/>
    <n v="1"/>
    <n v="1"/>
    <n v="0"/>
    <n v="0"/>
    <n v="1"/>
    <n v="0"/>
    <x v="0"/>
    <n v="0.3"/>
    <x v="2"/>
    <n v="0.4"/>
    <x v="2"/>
    <x v="0"/>
    <x v="0"/>
    <m/>
    <m/>
    <m/>
    <m/>
    <m/>
    <m/>
    <m/>
    <m/>
    <m/>
    <m/>
    <m/>
    <m/>
    <m/>
    <m/>
    <m/>
    <m/>
    <m/>
    <m/>
    <m/>
    <m/>
    <m/>
    <m/>
    <m/>
    <m/>
    <m/>
    <m/>
    <m/>
    <m/>
    <m/>
    <m/>
    <m/>
    <m/>
    <m/>
    <m/>
    <m/>
    <m/>
    <m/>
    <m/>
    <m/>
    <m/>
    <m/>
    <m/>
    <m/>
    <m/>
    <m/>
    <m/>
    <m/>
    <m/>
    <m/>
    <m/>
    <m/>
    <m/>
    <m/>
  </r>
  <r>
    <n v="34"/>
    <x v="1"/>
    <s v="Travel_Frequently"/>
    <n v="426"/>
    <x v="1"/>
    <n v="10"/>
    <n v="4"/>
    <s v="Life Sciences"/>
    <n v="1"/>
    <n v="1615"/>
    <n v="3"/>
    <x v="1"/>
    <n v="42"/>
    <n v="4"/>
    <x v="0"/>
    <x v="3"/>
    <n v="4"/>
    <s v="Divorced"/>
    <n v="4724"/>
    <n v="17000"/>
    <n v="1"/>
    <s v="Y"/>
    <x v="1"/>
    <n v="13"/>
    <n v="3"/>
    <n v="1"/>
    <n v="80"/>
    <n v="1"/>
    <n v="9"/>
    <n v="3"/>
    <n v="3"/>
    <n v="9"/>
    <n v="7"/>
    <n v="7"/>
    <n v="2"/>
    <n v="0"/>
    <n v="0"/>
    <n v="0"/>
    <n v="1"/>
    <n v="0"/>
    <x v="1"/>
    <n v="0.2"/>
    <x v="2"/>
    <n v="0.1"/>
    <x v="1"/>
    <x v="2"/>
    <x v="0"/>
    <m/>
    <m/>
    <m/>
    <m/>
    <m/>
    <m/>
    <m/>
    <m/>
    <m/>
    <m/>
    <m/>
    <m/>
    <m/>
    <m/>
    <m/>
    <m/>
    <m/>
    <m/>
    <m/>
    <m/>
    <m/>
    <m/>
    <m/>
    <m/>
    <m/>
    <m/>
    <m/>
    <m/>
    <m/>
    <m/>
    <m/>
    <m/>
    <m/>
    <m/>
    <m/>
    <m/>
    <m/>
    <m/>
    <m/>
    <m/>
    <m/>
    <m/>
    <m/>
    <m/>
    <m/>
    <m/>
    <m/>
    <m/>
    <m/>
    <m/>
    <m/>
    <m/>
    <m/>
  </r>
  <r>
    <n v="49"/>
    <x v="1"/>
    <s v="Travel_Rarely"/>
    <n v="722"/>
    <x v="1"/>
    <n v="25"/>
    <n v="4"/>
    <s v="Life Sciences"/>
    <n v="1"/>
    <n v="1617"/>
    <n v="3"/>
    <x v="0"/>
    <n v="84"/>
    <n v="3"/>
    <x v="1"/>
    <x v="2"/>
    <n v="1"/>
    <s v="Married"/>
    <n v="3211"/>
    <n v="22102"/>
    <n v="1"/>
    <s v="Y"/>
    <x v="1"/>
    <n v="14"/>
    <n v="3"/>
    <n v="4"/>
    <n v="80"/>
    <n v="1"/>
    <n v="10"/>
    <n v="3"/>
    <n v="2"/>
    <n v="9"/>
    <n v="6"/>
    <n v="1"/>
    <n v="4"/>
    <n v="0"/>
    <n v="1"/>
    <n v="1"/>
    <n v="1"/>
    <n v="0"/>
    <x v="0"/>
    <n v="0.6"/>
    <x v="1"/>
    <n v="0.5"/>
    <x v="2"/>
    <x v="0"/>
    <x v="1"/>
    <m/>
    <m/>
    <m/>
    <m/>
    <m/>
    <m/>
    <m/>
    <m/>
    <m/>
    <m/>
    <m/>
    <m/>
    <m/>
    <m/>
    <m/>
    <m/>
    <m/>
    <m/>
    <m/>
    <m/>
    <m/>
    <m/>
    <m/>
    <m/>
    <m/>
    <m/>
    <m/>
    <m/>
    <m/>
    <m/>
    <m/>
    <m/>
    <m/>
    <m/>
    <m/>
    <m/>
    <m/>
    <m/>
    <m/>
    <m/>
    <m/>
    <m/>
    <m/>
    <m/>
    <m/>
    <m/>
    <m/>
    <m/>
    <m/>
    <m/>
    <m/>
    <m/>
    <m/>
  </r>
  <r>
    <n v="39"/>
    <x v="1"/>
    <s v="Travel_Rarely"/>
    <n v="1387"/>
    <x v="1"/>
    <n v="10"/>
    <n v="5"/>
    <s v="Medical"/>
    <n v="1"/>
    <n v="1618"/>
    <n v="2"/>
    <x v="1"/>
    <n v="76"/>
    <n v="3"/>
    <x v="0"/>
    <x v="3"/>
    <n v="1"/>
    <s v="Married"/>
    <n v="5377"/>
    <n v="3835"/>
    <n v="2"/>
    <s v="Y"/>
    <x v="1"/>
    <n v="13"/>
    <n v="3"/>
    <n v="4"/>
    <n v="80"/>
    <n v="3"/>
    <n v="10"/>
    <n v="3"/>
    <n v="3"/>
    <n v="7"/>
    <n v="7"/>
    <n v="7"/>
    <n v="7"/>
    <n v="0"/>
    <n v="1"/>
    <n v="0"/>
    <n v="1"/>
    <n v="1"/>
    <x v="1"/>
    <n v="0.65"/>
    <x v="0"/>
    <n v="0.3"/>
    <x v="1"/>
    <x v="2"/>
    <x v="0"/>
    <m/>
    <m/>
    <m/>
    <m/>
    <m/>
    <m/>
    <m/>
    <m/>
    <m/>
    <m/>
    <m/>
    <m/>
    <m/>
    <m/>
    <m/>
    <m/>
    <m/>
    <m/>
    <m/>
    <m/>
    <m/>
    <m/>
    <m/>
    <m/>
    <m/>
    <m/>
    <m/>
    <m/>
    <m/>
    <m/>
    <m/>
    <m/>
    <m/>
    <m/>
    <m/>
    <m/>
    <m/>
    <m/>
    <m/>
    <m/>
    <m/>
    <m/>
    <m/>
    <m/>
    <m/>
    <m/>
    <m/>
    <m/>
    <m/>
    <m/>
    <m/>
    <m/>
    <m/>
  </r>
  <r>
    <n v="27"/>
    <x v="1"/>
    <s v="Travel_Rarely"/>
    <n v="1302"/>
    <x v="1"/>
    <n v="19"/>
    <n v="3"/>
    <s v="Other"/>
    <n v="1"/>
    <n v="1619"/>
    <n v="4"/>
    <x v="1"/>
    <n v="67"/>
    <n v="2"/>
    <x v="1"/>
    <x v="2"/>
    <n v="1"/>
    <s v="Divorced"/>
    <n v="4066"/>
    <n v="16290"/>
    <n v="1"/>
    <s v="Y"/>
    <x v="1"/>
    <n v="11"/>
    <n v="3"/>
    <n v="1"/>
    <n v="80"/>
    <n v="2"/>
    <n v="7"/>
    <n v="3"/>
    <n v="3"/>
    <n v="7"/>
    <n v="7"/>
    <n v="0"/>
    <n v="7"/>
    <n v="0"/>
    <n v="1"/>
    <n v="0"/>
    <n v="1"/>
    <n v="0"/>
    <x v="0"/>
    <n v="0.4"/>
    <x v="0"/>
    <n v="0.2"/>
    <x v="1"/>
    <x v="0"/>
    <x v="0"/>
    <m/>
    <m/>
    <m/>
    <m/>
    <m/>
    <m/>
    <m/>
    <m/>
    <m/>
    <m/>
    <m/>
    <m/>
    <m/>
    <m/>
    <m/>
    <m/>
    <m/>
    <m/>
    <m/>
    <m/>
    <m/>
    <m/>
    <m/>
    <m/>
    <m/>
    <m/>
    <m/>
    <m/>
    <m/>
    <m/>
    <m/>
    <m/>
    <m/>
    <m/>
    <m/>
    <m/>
    <m/>
    <m/>
    <m/>
    <m/>
    <m/>
    <m/>
    <m/>
    <m/>
    <m/>
    <m/>
    <m/>
    <m/>
    <m/>
    <m/>
    <m/>
    <m/>
    <m/>
  </r>
  <r>
    <n v="35"/>
    <x v="1"/>
    <s v="Travel_Rarely"/>
    <n v="819"/>
    <x v="1"/>
    <n v="18"/>
    <n v="5"/>
    <s v="Life Sciences"/>
    <n v="1"/>
    <n v="1621"/>
    <n v="2"/>
    <x v="1"/>
    <n v="48"/>
    <n v="4"/>
    <x v="0"/>
    <x v="1"/>
    <n v="1"/>
    <s v="Married"/>
    <n v="5208"/>
    <n v="26312"/>
    <n v="1"/>
    <s v="Y"/>
    <x v="1"/>
    <n v="11"/>
    <n v="3"/>
    <n v="4"/>
    <n v="80"/>
    <n v="0"/>
    <n v="16"/>
    <n v="2"/>
    <n v="3"/>
    <n v="16"/>
    <n v="15"/>
    <n v="1"/>
    <n v="10"/>
    <n v="0"/>
    <n v="1"/>
    <n v="0"/>
    <n v="1"/>
    <n v="1"/>
    <x v="0"/>
    <n v="0.6"/>
    <x v="0"/>
    <n v="0.2"/>
    <x v="1"/>
    <x v="0"/>
    <x v="0"/>
    <m/>
    <m/>
    <m/>
    <m/>
    <m/>
    <m/>
    <m/>
    <m/>
    <m/>
    <m/>
    <m/>
    <m/>
    <m/>
    <m/>
    <m/>
    <m/>
    <m/>
    <m/>
    <m/>
    <m/>
    <m/>
    <m/>
    <m/>
    <m/>
    <m/>
    <m/>
    <m/>
    <m/>
    <m/>
    <m/>
    <m/>
    <m/>
    <m/>
    <m/>
    <m/>
    <m/>
    <m/>
    <m/>
    <m/>
    <m/>
    <m/>
    <m/>
    <m/>
    <m/>
    <m/>
    <m/>
    <m/>
    <m/>
    <m/>
    <m/>
    <m/>
    <m/>
    <m/>
  </r>
  <r>
    <n v="28"/>
    <x v="1"/>
    <s v="Travel_Rarely"/>
    <n v="580"/>
    <x v="1"/>
    <n v="27"/>
    <n v="3"/>
    <s v="Medical"/>
    <n v="1"/>
    <n v="1622"/>
    <n v="2"/>
    <x v="0"/>
    <n v="39"/>
    <n v="1"/>
    <x v="0"/>
    <x v="3"/>
    <n v="1"/>
    <s v="Divorced"/>
    <n v="4877"/>
    <n v="20460"/>
    <n v="0"/>
    <s v="Y"/>
    <x v="1"/>
    <n v="21"/>
    <n v="4"/>
    <n v="2"/>
    <n v="80"/>
    <n v="1"/>
    <n v="6"/>
    <n v="5"/>
    <n v="2"/>
    <n v="5"/>
    <n v="3"/>
    <n v="0"/>
    <n v="0"/>
    <n v="0"/>
    <n v="1"/>
    <n v="1"/>
    <n v="1"/>
    <n v="1"/>
    <x v="0"/>
    <n v="0.8"/>
    <x v="0"/>
    <n v="0.5"/>
    <x v="2"/>
    <x v="0"/>
    <x v="0"/>
    <m/>
    <m/>
    <m/>
    <m/>
    <m/>
    <m/>
    <m/>
    <m/>
    <m/>
    <m/>
    <m/>
    <m/>
    <m/>
    <m/>
    <m/>
    <m/>
    <m/>
    <m/>
    <m/>
    <m/>
    <m/>
    <m/>
    <m/>
    <m/>
    <m/>
    <m/>
    <m/>
    <m/>
    <m/>
    <m/>
    <m/>
    <m/>
    <m/>
    <m/>
    <m/>
    <m/>
    <m/>
    <m/>
    <m/>
    <m/>
    <m/>
    <m/>
    <m/>
    <m/>
    <m/>
    <m/>
    <m/>
    <m/>
    <m/>
    <m/>
    <m/>
    <m/>
    <m/>
  </r>
  <r>
    <n v="21"/>
    <x v="1"/>
    <s v="Travel_Rarely"/>
    <n v="546"/>
    <x v="1"/>
    <n v="5"/>
    <n v="1"/>
    <s v="Medical"/>
    <n v="1"/>
    <n v="1623"/>
    <n v="3"/>
    <x v="1"/>
    <n v="97"/>
    <n v="3"/>
    <x v="1"/>
    <x v="1"/>
    <n v="4"/>
    <s v="Single"/>
    <n v="3117"/>
    <n v="26009"/>
    <n v="1"/>
    <s v="Y"/>
    <x v="1"/>
    <n v="18"/>
    <n v="3"/>
    <n v="3"/>
    <n v="80"/>
    <n v="0"/>
    <n v="3"/>
    <n v="2"/>
    <n v="3"/>
    <n v="2"/>
    <n v="2"/>
    <n v="2"/>
    <n v="2"/>
    <n v="0"/>
    <n v="0"/>
    <n v="0"/>
    <n v="1"/>
    <n v="0"/>
    <x v="0"/>
    <n v="0.15"/>
    <x v="2"/>
    <n v="0"/>
    <x v="1"/>
    <x v="0"/>
    <x v="1"/>
    <m/>
    <m/>
    <m/>
    <m/>
    <m/>
    <m/>
    <m/>
    <m/>
    <m/>
    <m/>
    <m/>
    <m/>
    <m/>
    <m/>
    <m/>
    <m/>
    <m/>
    <m/>
    <m/>
    <m/>
    <m/>
    <m/>
    <m/>
    <m/>
    <m/>
    <m/>
    <m/>
    <m/>
    <m/>
    <m/>
    <m/>
    <m/>
    <m/>
    <m/>
    <m/>
    <m/>
    <m/>
    <m/>
    <m/>
    <m/>
    <m/>
    <m/>
    <m/>
    <m/>
    <m/>
    <m/>
    <m/>
    <m/>
    <m/>
    <m/>
    <m/>
    <m/>
    <m/>
  </r>
  <r>
    <n v="18"/>
    <x v="0"/>
    <s v="Travel_Frequently"/>
    <n v="544"/>
    <x v="0"/>
    <n v="3"/>
    <n v="2"/>
    <s v="Medical"/>
    <n v="1"/>
    <n v="1624"/>
    <n v="2"/>
    <x v="0"/>
    <n v="70"/>
    <n v="3"/>
    <x v="1"/>
    <x v="6"/>
    <n v="4"/>
    <s v="Single"/>
    <n v="1569"/>
    <n v="18420"/>
    <n v="1"/>
    <s v="Y"/>
    <x v="0"/>
    <n v="12"/>
    <n v="3"/>
    <n v="3"/>
    <n v="80"/>
    <n v="0"/>
    <n v="0"/>
    <n v="2"/>
    <n v="4"/>
    <n v="0"/>
    <n v="0"/>
    <n v="0"/>
    <n v="0"/>
    <n v="1"/>
    <n v="0"/>
    <n v="0"/>
    <n v="1"/>
    <n v="1"/>
    <x v="0"/>
    <n v="0.5"/>
    <x v="0"/>
    <n v="0.4"/>
    <x v="2"/>
    <x v="0"/>
    <x v="1"/>
    <m/>
    <m/>
    <m/>
    <m/>
    <m/>
    <m/>
    <m/>
    <m/>
    <m/>
    <m/>
    <m/>
    <m/>
    <m/>
    <m/>
    <m/>
    <m/>
    <m/>
    <m/>
    <m/>
    <m/>
    <m/>
    <m/>
    <m/>
    <m/>
    <m/>
    <m/>
    <m/>
    <m/>
    <m/>
    <m/>
    <m/>
    <m/>
    <m/>
    <m/>
    <m/>
    <m/>
    <m/>
    <m/>
    <m/>
    <m/>
    <m/>
    <m/>
    <m/>
    <m/>
    <m/>
    <m/>
    <m/>
    <m/>
    <m/>
    <m/>
    <m/>
    <m/>
    <m/>
  </r>
  <r>
    <n v="47"/>
    <x v="1"/>
    <s v="Travel_Rarely"/>
    <n v="1176"/>
    <x v="2"/>
    <n v="26"/>
    <n v="4"/>
    <s v="Life Sciences"/>
    <n v="1"/>
    <n v="1625"/>
    <n v="4"/>
    <x v="0"/>
    <n v="98"/>
    <n v="3"/>
    <x v="4"/>
    <x v="5"/>
    <n v="3"/>
    <s v="Married"/>
    <n v="19658"/>
    <n v="5220"/>
    <n v="3"/>
    <s v="Y"/>
    <x v="1"/>
    <n v="11"/>
    <n v="3"/>
    <n v="3"/>
    <n v="80"/>
    <n v="1"/>
    <n v="27"/>
    <n v="2"/>
    <n v="3"/>
    <n v="5"/>
    <n v="2"/>
    <n v="1"/>
    <n v="0"/>
    <n v="0"/>
    <n v="0"/>
    <n v="0"/>
    <n v="0"/>
    <n v="0"/>
    <x v="0"/>
    <n v="0"/>
    <x v="1"/>
    <n v="0"/>
    <x v="1"/>
    <x v="0"/>
    <x v="2"/>
    <m/>
    <m/>
    <m/>
    <m/>
    <m/>
    <m/>
    <m/>
    <m/>
    <m/>
    <m/>
    <m/>
    <m/>
    <m/>
    <m/>
    <m/>
    <m/>
    <m/>
    <m/>
    <m/>
    <m/>
    <m/>
    <m/>
    <m/>
    <m/>
    <m/>
    <m/>
    <m/>
    <m/>
    <m/>
    <m/>
    <m/>
    <m/>
    <m/>
    <m/>
    <m/>
    <m/>
    <m/>
    <m/>
    <m/>
    <m/>
    <m/>
    <m/>
    <m/>
    <m/>
    <m/>
    <m/>
    <m/>
    <m/>
    <m/>
    <m/>
    <m/>
    <m/>
    <m/>
  </r>
  <r>
    <n v="39"/>
    <x v="1"/>
    <s v="Travel_Rarely"/>
    <n v="170"/>
    <x v="1"/>
    <n v="3"/>
    <n v="2"/>
    <s v="Medical"/>
    <n v="1"/>
    <n v="1627"/>
    <n v="3"/>
    <x v="1"/>
    <n v="76"/>
    <n v="2"/>
    <x v="0"/>
    <x v="2"/>
    <n v="3"/>
    <s v="Divorced"/>
    <n v="3069"/>
    <n v="10302"/>
    <n v="0"/>
    <s v="Y"/>
    <x v="1"/>
    <n v="15"/>
    <n v="3"/>
    <n v="4"/>
    <n v="80"/>
    <n v="1"/>
    <n v="11"/>
    <n v="3"/>
    <n v="3"/>
    <n v="10"/>
    <n v="8"/>
    <n v="0"/>
    <n v="7"/>
    <n v="0"/>
    <n v="0"/>
    <n v="0"/>
    <n v="1"/>
    <n v="0"/>
    <x v="0"/>
    <n v="0.15"/>
    <x v="2"/>
    <n v="0"/>
    <x v="1"/>
    <x v="0"/>
    <x v="1"/>
    <m/>
    <m/>
    <m/>
    <m/>
    <m/>
    <m/>
    <m/>
    <m/>
    <m/>
    <m/>
    <m/>
    <m/>
    <m/>
    <m/>
    <m/>
    <m/>
    <m/>
    <m/>
    <m/>
    <m/>
    <m/>
    <m/>
    <m/>
    <m/>
    <m/>
    <m/>
    <m/>
    <m/>
    <m/>
    <m/>
    <m/>
    <m/>
    <m/>
    <m/>
    <m/>
    <m/>
    <m/>
    <m/>
    <m/>
    <m/>
    <m/>
    <m/>
    <m/>
    <m/>
    <m/>
    <m/>
    <m/>
    <m/>
    <m/>
    <m/>
    <m/>
    <m/>
    <m/>
  </r>
  <r>
    <n v="40"/>
    <x v="1"/>
    <s v="Travel_Rarely"/>
    <n v="884"/>
    <x v="1"/>
    <n v="15"/>
    <n v="3"/>
    <s v="Life Sciences"/>
    <n v="1"/>
    <n v="1628"/>
    <n v="1"/>
    <x v="0"/>
    <n v="80"/>
    <n v="2"/>
    <x v="2"/>
    <x v="3"/>
    <n v="3"/>
    <s v="Married"/>
    <n v="10435"/>
    <n v="25800"/>
    <n v="1"/>
    <s v="Y"/>
    <x v="1"/>
    <n v="13"/>
    <n v="3"/>
    <n v="4"/>
    <n v="80"/>
    <n v="2"/>
    <n v="18"/>
    <n v="2"/>
    <n v="3"/>
    <n v="18"/>
    <n v="15"/>
    <n v="14"/>
    <n v="12"/>
    <n v="0"/>
    <n v="0"/>
    <n v="0"/>
    <n v="0"/>
    <n v="1"/>
    <x v="1"/>
    <n v="0.25"/>
    <x v="2"/>
    <n v="0.1"/>
    <x v="1"/>
    <x v="2"/>
    <x v="2"/>
    <m/>
    <m/>
    <m/>
    <m/>
    <m/>
    <m/>
    <m/>
    <m/>
    <m/>
    <m/>
    <m/>
    <m/>
    <m/>
    <m/>
    <m/>
    <m/>
    <m/>
    <m/>
    <m/>
    <m/>
    <m/>
    <m/>
    <m/>
    <m/>
    <m/>
    <m/>
    <m/>
    <m/>
    <m/>
    <m/>
    <m/>
    <m/>
    <m/>
    <m/>
    <m/>
    <m/>
    <m/>
    <m/>
    <m/>
    <m/>
    <m/>
    <m/>
    <m/>
    <m/>
    <m/>
    <m/>
    <m/>
    <m/>
    <m/>
    <m/>
    <m/>
    <m/>
    <m/>
  </r>
  <r>
    <n v="35"/>
    <x v="1"/>
    <s v="Non-Travel"/>
    <n v="208"/>
    <x v="1"/>
    <n v="8"/>
    <n v="4"/>
    <s v="Life Sciences"/>
    <n v="1"/>
    <n v="1630"/>
    <n v="3"/>
    <x v="0"/>
    <n v="52"/>
    <n v="3"/>
    <x v="0"/>
    <x v="4"/>
    <n v="3"/>
    <s v="Married"/>
    <n v="4148"/>
    <n v="12250"/>
    <n v="1"/>
    <s v="Y"/>
    <x v="1"/>
    <n v="12"/>
    <n v="3"/>
    <n v="4"/>
    <n v="80"/>
    <n v="1"/>
    <n v="15"/>
    <n v="5"/>
    <n v="3"/>
    <n v="14"/>
    <n v="11"/>
    <n v="2"/>
    <n v="9"/>
    <n v="0"/>
    <n v="0"/>
    <n v="0"/>
    <n v="1"/>
    <n v="0"/>
    <x v="0"/>
    <n v="0.15"/>
    <x v="2"/>
    <n v="0"/>
    <x v="1"/>
    <x v="0"/>
    <x v="0"/>
    <m/>
    <m/>
    <m/>
    <m/>
    <m/>
    <m/>
    <m/>
    <m/>
    <m/>
    <m/>
    <m/>
    <m/>
    <m/>
    <m/>
    <m/>
    <m/>
    <m/>
    <m/>
    <m/>
    <m/>
    <m/>
    <m/>
    <m/>
    <m/>
    <m/>
    <m/>
    <m/>
    <m/>
    <m/>
    <m/>
    <m/>
    <m/>
    <m/>
    <m/>
    <m/>
    <m/>
    <m/>
    <m/>
    <m/>
    <m/>
    <m/>
    <m/>
    <m/>
    <m/>
    <m/>
    <m/>
    <m/>
    <m/>
    <m/>
    <m/>
    <m/>
    <m/>
    <m/>
  </r>
  <r>
    <n v="37"/>
    <x v="1"/>
    <s v="Travel_Rarely"/>
    <n v="671"/>
    <x v="1"/>
    <n v="19"/>
    <n v="3"/>
    <s v="Life Sciences"/>
    <n v="1"/>
    <n v="1631"/>
    <n v="3"/>
    <x v="1"/>
    <n v="85"/>
    <n v="3"/>
    <x v="0"/>
    <x v="3"/>
    <n v="3"/>
    <s v="Married"/>
    <n v="5768"/>
    <n v="26493"/>
    <n v="3"/>
    <s v="Y"/>
    <x v="1"/>
    <n v="17"/>
    <n v="3"/>
    <n v="1"/>
    <n v="80"/>
    <n v="3"/>
    <n v="9"/>
    <n v="2"/>
    <n v="2"/>
    <n v="4"/>
    <n v="3"/>
    <n v="0"/>
    <n v="2"/>
    <n v="0"/>
    <n v="0"/>
    <n v="1"/>
    <n v="1"/>
    <n v="0"/>
    <x v="0"/>
    <n v="0.35"/>
    <x v="0"/>
    <n v="0.3"/>
    <x v="1"/>
    <x v="0"/>
    <x v="0"/>
    <m/>
    <m/>
    <m/>
    <m/>
    <m/>
    <m/>
    <m/>
    <m/>
    <m/>
    <m/>
    <m/>
    <m/>
    <m/>
    <m/>
    <m/>
    <m/>
    <m/>
    <m/>
    <m/>
    <m/>
    <m/>
    <m/>
    <m/>
    <m/>
    <m/>
    <m/>
    <m/>
    <m/>
    <m/>
    <m/>
    <m/>
    <m/>
    <m/>
    <m/>
    <m/>
    <m/>
    <m/>
    <m/>
    <m/>
    <m/>
    <m/>
    <m/>
    <m/>
    <m/>
    <m/>
    <m/>
    <m/>
    <m/>
    <m/>
    <m/>
    <m/>
    <m/>
    <m/>
  </r>
  <r>
    <n v="39"/>
    <x v="1"/>
    <s v="Travel_Frequently"/>
    <n v="711"/>
    <x v="1"/>
    <n v="4"/>
    <n v="3"/>
    <s v="Medical"/>
    <n v="1"/>
    <n v="1633"/>
    <n v="1"/>
    <x v="0"/>
    <n v="81"/>
    <n v="3"/>
    <x v="0"/>
    <x v="3"/>
    <n v="3"/>
    <s v="Single"/>
    <n v="5042"/>
    <n v="3140"/>
    <n v="0"/>
    <s v="Y"/>
    <x v="1"/>
    <n v="13"/>
    <n v="3"/>
    <n v="4"/>
    <n v="80"/>
    <n v="0"/>
    <n v="10"/>
    <n v="2"/>
    <n v="1"/>
    <n v="9"/>
    <n v="2"/>
    <n v="3"/>
    <n v="8"/>
    <n v="0"/>
    <n v="0"/>
    <n v="1"/>
    <n v="1"/>
    <n v="1"/>
    <x v="0"/>
    <n v="0.55000000000000004"/>
    <x v="0"/>
    <n v="0.3"/>
    <x v="1"/>
    <x v="1"/>
    <x v="0"/>
    <m/>
    <m/>
    <m/>
    <m/>
    <m/>
    <m/>
    <m/>
    <m/>
    <m/>
    <m/>
    <m/>
    <m/>
    <m/>
    <m/>
    <m/>
    <m/>
    <m/>
    <m/>
    <m/>
    <m/>
    <m/>
    <m/>
    <m/>
    <m/>
    <m/>
    <m/>
    <m/>
    <m/>
    <m/>
    <m/>
    <m/>
    <m/>
    <m/>
    <m/>
    <m/>
    <m/>
    <m/>
    <m/>
    <m/>
    <m/>
    <m/>
    <m/>
    <m/>
    <m/>
    <m/>
    <m/>
    <m/>
    <m/>
    <m/>
    <m/>
    <m/>
    <m/>
    <m/>
  </r>
  <r>
    <n v="45"/>
    <x v="1"/>
    <s v="Travel_Rarely"/>
    <n v="1329"/>
    <x v="1"/>
    <n v="2"/>
    <n v="2"/>
    <s v="Other"/>
    <n v="1"/>
    <n v="1635"/>
    <n v="4"/>
    <x v="0"/>
    <n v="59"/>
    <n v="2"/>
    <x v="0"/>
    <x v="3"/>
    <n v="4"/>
    <s v="Divorced"/>
    <n v="5770"/>
    <n v="5388"/>
    <n v="1"/>
    <s v="Y"/>
    <x v="1"/>
    <n v="19"/>
    <n v="3"/>
    <n v="1"/>
    <n v="80"/>
    <n v="2"/>
    <n v="10"/>
    <n v="3"/>
    <n v="3"/>
    <n v="10"/>
    <n v="7"/>
    <n v="3"/>
    <n v="9"/>
    <n v="0"/>
    <n v="0"/>
    <n v="0"/>
    <n v="1"/>
    <n v="0"/>
    <x v="0"/>
    <n v="0.15"/>
    <x v="1"/>
    <n v="0"/>
    <x v="1"/>
    <x v="1"/>
    <x v="0"/>
    <m/>
    <m/>
    <m/>
    <m/>
    <m/>
    <m/>
    <m/>
    <m/>
    <m/>
    <m/>
    <m/>
    <m/>
    <m/>
    <m/>
    <m/>
    <m/>
    <m/>
    <m/>
    <m/>
    <m/>
    <m/>
    <m/>
    <m/>
    <m/>
    <m/>
    <m/>
    <m/>
    <m/>
    <m/>
    <m/>
    <m/>
    <m/>
    <m/>
    <m/>
    <m/>
    <m/>
    <m/>
    <m/>
    <m/>
    <m/>
    <m/>
    <m/>
    <m/>
    <m/>
    <m/>
    <m/>
    <m/>
    <m/>
    <m/>
    <m/>
    <m/>
    <m/>
    <m/>
  </r>
  <r>
    <n v="38"/>
    <x v="1"/>
    <s v="Travel_Rarely"/>
    <n v="397"/>
    <x v="1"/>
    <n v="2"/>
    <n v="2"/>
    <s v="Medical"/>
    <n v="1"/>
    <n v="1638"/>
    <n v="4"/>
    <x v="0"/>
    <n v="54"/>
    <n v="2"/>
    <x v="2"/>
    <x v="3"/>
    <n v="3"/>
    <s v="Married"/>
    <n v="7756"/>
    <n v="14199"/>
    <n v="3"/>
    <s v="Y"/>
    <x v="0"/>
    <n v="19"/>
    <n v="3"/>
    <n v="4"/>
    <n v="80"/>
    <n v="1"/>
    <n v="10"/>
    <n v="6"/>
    <n v="4"/>
    <n v="5"/>
    <n v="4"/>
    <n v="0"/>
    <n v="2"/>
    <n v="1"/>
    <n v="0"/>
    <n v="0"/>
    <n v="0"/>
    <n v="0"/>
    <x v="0"/>
    <n v="0.15"/>
    <x v="2"/>
    <n v="0.4"/>
    <x v="2"/>
    <x v="0"/>
    <x v="0"/>
    <m/>
    <m/>
    <m/>
    <m/>
    <m/>
    <m/>
    <m/>
    <m/>
    <m/>
    <m/>
    <m/>
    <m/>
    <m/>
    <m/>
    <m/>
    <m/>
    <m/>
    <m/>
    <m/>
    <m/>
    <m/>
    <m/>
    <m/>
    <m/>
    <m/>
    <m/>
    <m/>
    <m/>
    <m/>
    <m/>
    <m/>
    <m/>
    <m/>
    <m/>
    <m/>
    <m/>
    <m/>
    <m/>
    <m/>
    <m/>
    <m/>
    <m/>
    <m/>
    <m/>
    <m/>
    <m/>
    <m/>
    <m/>
    <m/>
    <m/>
    <m/>
    <m/>
    <m/>
  </r>
  <r>
    <n v="35"/>
    <x v="0"/>
    <s v="Travel_Rarely"/>
    <n v="737"/>
    <x v="0"/>
    <n v="10"/>
    <n v="3"/>
    <s v="Medical"/>
    <n v="1"/>
    <n v="1639"/>
    <n v="4"/>
    <x v="1"/>
    <n v="55"/>
    <n v="2"/>
    <x v="2"/>
    <x v="0"/>
    <n v="1"/>
    <s v="Married"/>
    <n v="10306"/>
    <n v="21530"/>
    <n v="9"/>
    <s v="Y"/>
    <x v="1"/>
    <n v="17"/>
    <n v="3"/>
    <n v="3"/>
    <n v="80"/>
    <n v="0"/>
    <n v="15"/>
    <n v="3"/>
    <n v="3"/>
    <n v="13"/>
    <n v="12"/>
    <n v="6"/>
    <n v="0"/>
    <n v="0"/>
    <n v="1"/>
    <n v="0"/>
    <n v="0"/>
    <n v="0"/>
    <x v="1"/>
    <n v="0.3"/>
    <x v="2"/>
    <n v="0.3"/>
    <x v="1"/>
    <x v="2"/>
    <x v="2"/>
    <m/>
    <m/>
    <m/>
    <m/>
    <m/>
    <m/>
    <m/>
    <m/>
    <m/>
    <m/>
    <m/>
    <m/>
    <m/>
    <m/>
    <m/>
    <m/>
    <m/>
    <m/>
    <m/>
    <m/>
    <m/>
    <m/>
    <m/>
    <m/>
    <m/>
    <m/>
    <m/>
    <m/>
    <m/>
    <m/>
    <m/>
    <m/>
    <m/>
    <m/>
    <m/>
    <m/>
    <m/>
    <m/>
    <m/>
    <m/>
    <m/>
    <m/>
    <m/>
    <m/>
    <m/>
    <m/>
    <m/>
    <m/>
    <m/>
    <m/>
    <m/>
    <m/>
    <m/>
  </r>
  <r>
    <n v="37"/>
    <x v="1"/>
    <s v="Travel_Rarely"/>
    <n v="1470"/>
    <x v="1"/>
    <n v="10"/>
    <n v="3"/>
    <s v="Medical"/>
    <n v="1"/>
    <n v="1640"/>
    <n v="2"/>
    <x v="0"/>
    <n v="71"/>
    <n v="3"/>
    <x v="1"/>
    <x v="1"/>
    <n v="2"/>
    <s v="Married"/>
    <n v="3936"/>
    <n v="9953"/>
    <n v="1"/>
    <s v="Y"/>
    <x v="1"/>
    <n v="11"/>
    <n v="3"/>
    <n v="1"/>
    <n v="80"/>
    <n v="1"/>
    <n v="8"/>
    <n v="2"/>
    <n v="1"/>
    <n v="8"/>
    <n v="4"/>
    <n v="7"/>
    <n v="7"/>
    <n v="0"/>
    <n v="1"/>
    <n v="1"/>
    <n v="1"/>
    <n v="1"/>
    <x v="1"/>
    <n v="0.85"/>
    <x v="0"/>
    <n v="0.6"/>
    <x v="2"/>
    <x v="2"/>
    <x v="1"/>
    <m/>
    <m/>
    <m/>
    <m/>
    <m/>
    <m/>
    <m/>
    <m/>
    <m/>
    <m/>
    <m/>
    <m/>
    <m/>
    <m/>
    <m/>
    <m/>
    <m/>
    <m/>
    <m/>
    <m/>
    <m/>
    <m/>
    <m/>
    <m/>
    <m/>
    <m/>
    <m/>
    <m/>
    <m/>
    <m/>
    <m/>
    <m/>
    <m/>
    <m/>
    <m/>
    <m/>
    <m/>
    <m/>
    <m/>
    <m/>
    <m/>
    <m/>
    <m/>
    <m/>
    <m/>
    <m/>
    <m/>
    <m/>
    <m/>
    <m/>
    <m/>
    <m/>
    <m/>
  </r>
  <r>
    <n v="40"/>
    <x v="1"/>
    <s v="Travel_Rarely"/>
    <n v="448"/>
    <x v="1"/>
    <n v="16"/>
    <n v="3"/>
    <s v="Life Sciences"/>
    <n v="1"/>
    <n v="1641"/>
    <n v="3"/>
    <x v="0"/>
    <n v="84"/>
    <n v="3"/>
    <x v="2"/>
    <x v="3"/>
    <n v="4"/>
    <s v="Single"/>
    <n v="7945"/>
    <n v="19948"/>
    <n v="6"/>
    <s v="Y"/>
    <x v="0"/>
    <n v="15"/>
    <n v="3"/>
    <n v="4"/>
    <n v="80"/>
    <n v="0"/>
    <n v="18"/>
    <n v="2"/>
    <n v="2"/>
    <n v="4"/>
    <n v="2"/>
    <n v="3"/>
    <n v="3"/>
    <n v="1"/>
    <n v="0"/>
    <n v="1"/>
    <n v="0"/>
    <n v="0"/>
    <x v="0"/>
    <n v="0.35"/>
    <x v="0"/>
    <n v="0.7"/>
    <x v="0"/>
    <x v="1"/>
    <x v="0"/>
    <m/>
    <m/>
    <m/>
    <m/>
    <m/>
    <m/>
    <m/>
    <m/>
    <m/>
    <m/>
    <m/>
    <m/>
    <m/>
    <m/>
    <m/>
    <m/>
    <m/>
    <m/>
    <m/>
    <m/>
    <m/>
    <m/>
    <m/>
    <m/>
    <m/>
    <m/>
    <m/>
    <m/>
    <m/>
    <m/>
    <m/>
    <m/>
    <m/>
    <m/>
    <m/>
    <m/>
    <m/>
    <m/>
    <m/>
    <m/>
    <m/>
    <m/>
    <m/>
    <m/>
    <m/>
    <m/>
    <m/>
    <m/>
    <m/>
    <m/>
    <m/>
    <m/>
    <m/>
  </r>
  <r>
    <n v="44"/>
    <x v="1"/>
    <s v="Travel_Frequently"/>
    <n v="602"/>
    <x v="2"/>
    <n v="1"/>
    <n v="5"/>
    <s v="Human Resources"/>
    <n v="1"/>
    <n v="1642"/>
    <n v="1"/>
    <x v="1"/>
    <n v="37"/>
    <n v="3"/>
    <x v="0"/>
    <x v="8"/>
    <n v="4"/>
    <s v="Married"/>
    <n v="5743"/>
    <n v="10503"/>
    <n v="4"/>
    <s v="Y"/>
    <x v="0"/>
    <n v="11"/>
    <n v="3"/>
    <n v="3"/>
    <n v="80"/>
    <n v="0"/>
    <n v="14"/>
    <n v="3"/>
    <n v="3"/>
    <n v="10"/>
    <n v="7"/>
    <n v="0"/>
    <n v="2"/>
    <n v="1"/>
    <n v="0"/>
    <n v="0"/>
    <n v="1"/>
    <n v="1"/>
    <x v="0"/>
    <n v="0.5"/>
    <x v="0"/>
    <n v="0.4"/>
    <x v="2"/>
    <x v="0"/>
    <x v="0"/>
    <m/>
    <m/>
    <m/>
    <m/>
    <m/>
    <m/>
    <m/>
    <m/>
    <m/>
    <m/>
    <m/>
    <m/>
    <m/>
    <m/>
    <m/>
    <m/>
    <m/>
    <m/>
    <m/>
    <m/>
    <m/>
    <m/>
    <m/>
    <m/>
    <m/>
    <m/>
    <m/>
    <m/>
    <m/>
    <m/>
    <m/>
    <m/>
    <m/>
    <m/>
    <m/>
    <m/>
    <m/>
    <m/>
    <m/>
    <m/>
    <m/>
    <m/>
    <m/>
    <m/>
    <m/>
    <m/>
    <m/>
    <m/>
    <m/>
    <m/>
    <m/>
    <m/>
    <m/>
  </r>
  <r>
    <n v="48"/>
    <x v="1"/>
    <s v="Travel_Frequently"/>
    <n v="365"/>
    <x v="1"/>
    <n v="4"/>
    <n v="5"/>
    <s v="Medical"/>
    <n v="1"/>
    <n v="1644"/>
    <n v="3"/>
    <x v="1"/>
    <n v="89"/>
    <n v="2"/>
    <x v="3"/>
    <x v="5"/>
    <n v="4"/>
    <s v="Married"/>
    <n v="15202"/>
    <n v="5602"/>
    <n v="2"/>
    <s v="Y"/>
    <x v="1"/>
    <n v="25"/>
    <n v="4"/>
    <n v="2"/>
    <n v="80"/>
    <n v="1"/>
    <n v="23"/>
    <n v="3"/>
    <n v="3"/>
    <n v="2"/>
    <n v="2"/>
    <n v="2"/>
    <n v="2"/>
    <n v="0"/>
    <n v="0"/>
    <n v="0"/>
    <n v="0"/>
    <n v="0"/>
    <x v="0"/>
    <n v="0"/>
    <x v="1"/>
    <n v="0"/>
    <x v="1"/>
    <x v="0"/>
    <x v="2"/>
    <m/>
    <m/>
    <m/>
    <m/>
    <m/>
    <m/>
    <m/>
    <m/>
    <m/>
    <m/>
    <m/>
    <m/>
    <m/>
    <m/>
    <m/>
    <m/>
    <m/>
    <m/>
    <m/>
    <m/>
    <m/>
    <m/>
    <m/>
    <m/>
    <m/>
    <m/>
    <m/>
    <m/>
    <m/>
    <m/>
    <m/>
    <m/>
    <m/>
    <m/>
    <m/>
    <m/>
    <m/>
    <m/>
    <m/>
    <m/>
    <m/>
    <m/>
    <m/>
    <m/>
    <m/>
    <m/>
    <m/>
    <m/>
    <m/>
    <m/>
    <m/>
    <m/>
    <m/>
  </r>
  <r>
    <n v="35"/>
    <x v="0"/>
    <s v="Travel_Rarely"/>
    <n v="763"/>
    <x v="0"/>
    <n v="15"/>
    <n v="2"/>
    <s v="Medical"/>
    <n v="1"/>
    <n v="1645"/>
    <n v="1"/>
    <x v="1"/>
    <n v="59"/>
    <n v="1"/>
    <x v="0"/>
    <x v="0"/>
    <n v="4"/>
    <s v="Divorced"/>
    <n v="5440"/>
    <n v="22098"/>
    <n v="6"/>
    <s v="Y"/>
    <x v="0"/>
    <n v="14"/>
    <n v="3"/>
    <n v="4"/>
    <n v="80"/>
    <n v="2"/>
    <n v="7"/>
    <n v="2"/>
    <n v="2"/>
    <n v="2"/>
    <n v="2"/>
    <n v="2"/>
    <n v="2"/>
    <n v="1"/>
    <n v="0"/>
    <n v="1"/>
    <n v="1"/>
    <n v="1"/>
    <x v="0"/>
    <n v="0.7"/>
    <x v="0"/>
    <n v="0.7"/>
    <x v="0"/>
    <x v="0"/>
    <x v="0"/>
    <m/>
    <m/>
    <m/>
    <m/>
    <m/>
    <m/>
    <m/>
    <m/>
    <m/>
    <m/>
    <m/>
    <m/>
    <m/>
    <m/>
    <m/>
    <m/>
    <m/>
    <m/>
    <m/>
    <m/>
    <m/>
    <m/>
    <m/>
    <m/>
    <m/>
    <m/>
    <m/>
    <m/>
    <m/>
    <m/>
    <m/>
    <m/>
    <m/>
    <m/>
    <m/>
    <m/>
    <m/>
    <m/>
    <m/>
    <m/>
    <m/>
    <m/>
    <m/>
    <m/>
    <m/>
    <m/>
    <m/>
    <m/>
    <m/>
    <m/>
    <m/>
    <m/>
    <m/>
  </r>
  <r>
    <n v="24"/>
    <x v="1"/>
    <s v="Travel_Frequently"/>
    <n v="567"/>
    <x v="1"/>
    <n v="2"/>
    <n v="1"/>
    <s v="Technical Degree"/>
    <n v="1"/>
    <n v="1646"/>
    <n v="1"/>
    <x v="0"/>
    <n v="32"/>
    <n v="3"/>
    <x v="1"/>
    <x v="1"/>
    <n v="4"/>
    <s v="Single"/>
    <n v="3760"/>
    <n v="17218"/>
    <n v="1"/>
    <s v="Y"/>
    <x v="0"/>
    <n v="13"/>
    <n v="3"/>
    <n v="3"/>
    <n v="80"/>
    <n v="0"/>
    <n v="6"/>
    <n v="2"/>
    <n v="3"/>
    <n v="6"/>
    <n v="3"/>
    <n v="1"/>
    <n v="3"/>
    <n v="1"/>
    <n v="0"/>
    <n v="0"/>
    <n v="1"/>
    <n v="1"/>
    <x v="0"/>
    <n v="0.5"/>
    <x v="0"/>
    <n v="0.4"/>
    <x v="2"/>
    <x v="0"/>
    <x v="1"/>
    <m/>
    <m/>
    <m/>
    <m/>
    <m/>
    <m/>
    <m/>
    <m/>
    <m/>
    <m/>
    <m/>
    <m/>
    <m/>
    <m/>
    <m/>
    <m/>
    <m/>
    <m/>
    <m/>
    <m/>
    <m/>
    <m/>
    <m/>
    <m/>
    <m/>
    <m/>
    <m/>
    <m/>
    <m/>
    <m/>
    <m/>
    <m/>
    <m/>
    <m/>
    <m/>
    <m/>
    <m/>
    <m/>
    <m/>
    <m/>
    <m/>
    <m/>
    <m/>
    <m/>
    <m/>
    <m/>
    <m/>
    <m/>
    <m/>
    <m/>
    <m/>
    <m/>
    <m/>
  </r>
  <r>
    <n v="27"/>
    <x v="1"/>
    <s v="Travel_Rarely"/>
    <n v="486"/>
    <x v="1"/>
    <n v="8"/>
    <n v="3"/>
    <s v="Medical"/>
    <n v="1"/>
    <n v="1647"/>
    <n v="2"/>
    <x v="0"/>
    <n v="86"/>
    <n v="4"/>
    <x v="1"/>
    <x v="1"/>
    <n v="3"/>
    <s v="Married"/>
    <n v="3517"/>
    <n v="22490"/>
    <n v="7"/>
    <s v="Y"/>
    <x v="1"/>
    <n v="17"/>
    <n v="3"/>
    <n v="1"/>
    <n v="80"/>
    <n v="0"/>
    <n v="5"/>
    <n v="0"/>
    <n v="3"/>
    <n v="3"/>
    <n v="2"/>
    <n v="0"/>
    <n v="2"/>
    <n v="0"/>
    <n v="0"/>
    <n v="0"/>
    <n v="1"/>
    <n v="1"/>
    <x v="0"/>
    <n v="0.35"/>
    <x v="0"/>
    <n v="0"/>
    <x v="1"/>
    <x v="0"/>
    <x v="1"/>
    <m/>
    <m/>
    <m/>
    <m/>
    <m/>
    <m/>
    <m/>
    <m/>
    <m/>
    <m/>
    <m/>
    <m/>
    <m/>
    <m/>
    <m/>
    <m/>
    <m/>
    <m/>
    <m/>
    <m/>
    <m/>
    <m/>
    <m/>
    <m/>
    <m/>
    <m/>
    <m/>
    <m/>
    <m/>
    <m/>
    <m/>
    <m/>
    <m/>
    <m/>
    <m/>
    <m/>
    <m/>
    <m/>
    <m/>
    <m/>
    <m/>
    <m/>
    <m/>
    <m/>
    <m/>
    <m/>
    <m/>
    <m/>
    <m/>
    <m/>
    <m/>
    <m/>
    <m/>
  </r>
  <r>
    <n v="27"/>
    <x v="1"/>
    <s v="Travel_Frequently"/>
    <n v="591"/>
    <x v="1"/>
    <n v="2"/>
    <n v="3"/>
    <s v="Medical"/>
    <n v="1"/>
    <n v="1648"/>
    <n v="4"/>
    <x v="1"/>
    <n v="87"/>
    <n v="3"/>
    <x v="1"/>
    <x v="1"/>
    <n v="4"/>
    <s v="Single"/>
    <n v="2580"/>
    <n v="6297"/>
    <n v="2"/>
    <s v="Y"/>
    <x v="1"/>
    <n v="13"/>
    <n v="3"/>
    <n v="3"/>
    <n v="80"/>
    <n v="0"/>
    <n v="6"/>
    <n v="0"/>
    <n v="2"/>
    <n v="4"/>
    <n v="2"/>
    <n v="1"/>
    <n v="2"/>
    <n v="0"/>
    <n v="0"/>
    <n v="1"/>
    <n v="1"/>
    <n v="0"/>
    <x v="0"/>
    <n v="0.35"/>
    <x v="0"/>
    <n v="0.3"/>
    <x v="1"/>
    <x v="0"/>
    <x v="1"/>
    <m/>
    <m/>
    <m/>
    <m/>
    <m/>
    <m/>
    <m/>
    <m/>
    <m/>
    <m/>
    <m/>
    <m/>
    <m/>
    <m/>
    <m/>
    <m/>
    <m/>
    <m/>
    <m/>
    <m/>
    <m/>
    <m/>
    <m/>
    <m/>
    <m/>
    <m/>
    <m/>
    <m/>
    <m/>
    <m/>
    <m/>
    <m/>
    <m/>
    <m/>
    <m/>
    <m/>
    <m/>
    <m/>
    <m/>
    <m/>
    <m/>
    <m/>
    <m/>
    <m/>
    <m/>
    <m/>
    <m/>
    <m/>
    <m/>
    <m/>
    <m/>
    <m/>
    <m/>
  </r>
  <r>
    <n v="40"/>
    <x v="0"/>
    <s v="Travel_Rarely"/>
    <n v="1329"/>
    <x v="1"/>
    <n v="7"/>
    <n v="3"/>
    <s v="Life Sciences"/>
    <n v="1"/>
    <n v="1649"/>
    <n v="1"/>
    <x v="1"/>
    <n v="73"/>
    <n v="3"/>
    <x v="1"/>
    <x v="2"/>
    <n v="1"/>
    <s v="Single"/>
    <n v="2166"/>
    <n v="3339"/>
    <n v="3"/>
    <s v="Y"/>
    <x v="0"/>
    <n v="14"/>
    <n v="3"/>
    <n v="2"/>
    <n v="80"/>
    <n v="0"/>
    <n v="10"/>
    <n v="3"/>
    <n v="1"/>
    <n v="4"/>
    <n v="2"/>
    <n v="0"/>
    <n v="3"/>
    <n v="1"/>
    <n v="1"/>
    <n v="1"/>
    <n v="1"/>
    <n v="1"/>
    <x v="0"/>
    <n v="0.95"/>
    <x v="0"/>
    <n v="0.9"/>
    <x v="0"/>
    <x v="0"/>
    <x v="1"/>
    <m/>
    <m/>
    <m/>
    <m/>
    <m/>
    <m/>
    <m/>
    <m/>
    <m/>
    <m/>
    <m/>
    <m/>
    <m/>
    <m/>
    <m/>
    <m/>
    <m/>
    <m/>
    <m/>
    <m/>
    <m/>
    <m/>
    <m/>
    <m/>
    <m/>
    <m/>
    <m/>
    <m/>
    <m/>
    <m/>
    <m/>
    <m/>
    <m/>
    <m/>
    <m/>
    <m/>
    <m/>
    <m/>
    <m/>
    <m/>
    <m/>
    <m/>
    <m/>
    <m/>
    <m/>
    <m/>
    <m/>
    <m/>
    <m/>
    <m/>
    <m/>
    <m/>
    <m/>
  </r>
  <r>
    <n v="29"/>
    <x v="1"/>
    <s v="Travel_Rarely"/>
    <n v="469"/>
    <x v="0"/>
    <n v="10"/>
    <n v="3"/>
    <s v="Medical"/>
    <n v="1"/>
    <n v="1650"/>
    <n v="3"/>
    <x v="1"/>
    <n v="42"/>
    <n v="2"/>
    <x v="0"/>
    <x v="0"/>
    <n v="3"/>
    <s v="Single"/>
    <n v="5869"/>
    <n v="23413"/>
    <n v="9"/>
    <s v="Y"/>
    <x v="1"/>
    <n v="11"/>
    <n v="3"/>
    <n v="3"/>
    <n v="80"/>
    <n v="0"/>
    <n v="8"/>
    <n v="2"/>
    <n v="3"/>
    <n v="5"/>
    <n v="2"/>
    <n v="1"/>
    <n v="4"/>
    <n v="0"/>
    <n v="0"/>
    <n v="0"/>
    <n v="1"/>
    <n v="0"/>
    <x v="0"/>
    <n v="0.15"/>
    <x v="2"/>
    <n v="0"/>
    <x v="1"/>
    <x v="0"/>
    <x v="0"/>
    <m/>
    <m/>
    <m/>
    <m/>
    <m/>
    <m/>
    <m/>
    <m/>
    <m/>
    <m/>
    <m/>
    <m/>
    <m/>
    <m/>
    <m/>
    <m/>
    <m/>
    <m/>
    <m/>
    <m/>
    <m/>
    <m/>
    <m/>
    <m/>
    <m/>
    <m/>
    <m/>
    <m/>
    <m/>
    <m/>
    <m/>
    <m/>
    <m/>
    <m/>
    <m/>
    <m/>
    <m/>
    <m/>
    <m/>
    <m/>
    <m/>
    <m/>
    <m/>
    <m/>
    <m/>
    <m/>
    <m/>
    <m/>
    <m/>
    <m/>
    <m/>
    <m/>
    <m/>
  </r>
  <r>
    <n v="36"/>
    <x v="1"/>
    <s v="Travel_Rarely"/>
    <n v="711"/>
    <x v="1"/>
    <n v="5"/>
    <n v="4"/>
    <s v="Life Sciences"/>
    <n v="1"/>
    <n v="1651"/>
    <n v="2"/>
    <x v="0"/>
    <n v="42"/>
    <n v="3"/>
    <x v="2"/>
    <x v="4"/>
    <n v="1"/>
    <s v="Married"/>
    <n v="8008"/>
    <n v="22792"/>
    <n v="4"/>
    <s v="Y"/>
    <x v="1"/>
    <n v="12"/>
    <n v="3"/>
    <n v="3"/>
    <n v="80"/>
    <n v="2"/>
    <n v="9"/>
    <n v="6"/>
    <n v="3"/>
    <n v="3"/>
    <n v="2"/>
    <n v="0"/>
    <n v="2"/>
    <n v="0"/>
    <n v="1"/>
    <n v="0"/>
    <n v="0"/>
    <n v="1"/>
    <x v="0"/>
    <n v="0.45"/>
    <x v="0"/>
    <n v="0.2"/>
    <x v="1"/>
    <x v="0"/>
    <x v="2"/>
    <m/>
    <m/>
    <m/>
    <m/>
    <m/>
    <m/>
    <m/>
    <m/>
    <m/>
    <m/>
    <m/>
    <m/>
    <m/>
    <m/>
    <m/>
    <m/>
    <m/>
    <m/>
    <m/>
    <m/>
    <m/>
    <m/>
    <m/>
    <m/>
    <m/>
    <m/>
    <m/>
    <m/>
    <m/>
    <m/>
    <m/>
    <m/>
    <m/>
    <m/>
    <m/>
    <m/>
    <m/>
    <m/>
    <m/>
    <m/>
    <m/>
    <m/>
    <m/>
    <m/>
    <m/>
    <m/>
    <m/>
    <m/>
    <m/>
    <m/>
    <m/>
    <m/>
    <m/>
  </r>
  <r>
    <n v="25"/>
    <x v="1"/>
    <s v="Travel_Frequently"/>
    <n v="772"/>
    <x v="1"/>
    <n v="2"/>
    <n v="1"/>
    <s v="Life Sciences"/>
    <n v="1"/>
    <n v="1653"/>
    <n v="4"/>
    <x v="1"/>
    <n v="77"/>
    <n v="4"/>
    <x v="0"/>
    <x v="3"/>
    <n v="3"/>
    <s v="Divorced"/>
    <n v="5206"/>
    <n v="4973"/>
    <n v="1"/>
    <s v="Y"/>
    <x v="1"/>
    <n v="17"/>
    <n v="3"/>
    <n v="3"/>
    <n v="80"/>
    <n v="2"/>
    <n v="7"/>
    <n v="6"/>
    <n v="3"/>
    <n v="7"/>
    <n v="7"/>
    <n v="0"/>
    <n v="7"/>
    <n v="0"/>
    <n v="0"/>
    <n v="0"/>
    <n v="1"/>
    <n v="0"/>
    <x v="0"/>
    <n v="0.15"/>
    <x v="2"/>
    <n v="0"/>
    <x v="1"/>
    <x v="0"/>
    <x v="0"/>
    <m/>
    <m/>
    <m/>
    <m/>
    <m/>
    <m/>
    <m/>
    <m/>
    <m/>
    <m/>
    <m/>
    <m/>
    <m/>
    <m/>
    <m/>
    <m/>
    <m/>
    <m/>
    <m/>
    <m/>
    <m/>
    <m/>
    <m/>
    <m/>
    <m/>
    <m/>
    <m/>
    <m/>
    <m/>
    <m/>
    <m/>
    <m/>
    <m/>
    <m/>
    <m/>
    <m/>
    <m/>
    <m/>
    <m/>
    <m/>
    <m/>
    <m/>
    <m/>
    <m/>
    <m/>
    <m/>
    <m/>
    <m/>
    <m/>
    <m/>
    <m/>
    <m/>
    <m/>
  </r>
  <r>
    <n v="39"/>
    <x v="1"/>
    <s v="Travel_Rarely"/>
    <n v="492"/>
    <x v="1"/>
    <n v="12"/>
    <n v="3"/>
    <s v="Medical"/>
    <n v="1"/>
    <n v="1654"/>
    <n v="4"/>
    <x v="1"/>
    <n v="66"/>
    <n v="3"/>
    <x v="0"/>
    <x v="3"/>
    <n v="2"/>
    <s v="Married"/>
    <n v="5295"/>
    <n v="7693"/>
    <n v="4"/>
    <s v="Y"/>
    <x v="1"/>
    <n v="21"/>
    <n v="4"/>
    <n v="3"/>
    <n v="80"/>
    <n v="0"/>
    <n v="7"/>
    <n v="3"/>
    <n v="3"/>
    <n v="5"/>
    <n v="4"/>
    <n v="1"/>
    <n v="0"/>
    <n v="0"/>
    <n v="1"/>
    <n v="0"/>
    <n v="1"/>
    <n v="0"/>
    <x v="0"/>
    <n v="0.4"/>
    <x v="0"/>
    <n v="0.2"/>
    <x v="1"/>
    <x v="0"/>
    <x v="0"/>
    <m/>
    <m/>
    <m/>
    <m/>
    <m/>
    <m/>
    <m/>
    <m/>
    <m/>
    <m/>
    <m/>
    <m/>
    <m/>
    <m/>
    <m/>
    <m/>
    <m/>
    <m/>
    <m/>
    <m/>
    <m/>
    <m/>
    <m/>
    <m/>
    <m/>
    <m/>
    <m/>
    <m/>
    <m/>
    <m/>
    <m/>
    <m/>
    <m/>
    <m/>
    <m/>
    <m/>
    <m/>
    <m/>
    <m/>
    <m/>
    <m/>
    <m/>
    <m/>
    <m/>
    <m/>
    <m/>
    <m/>
    <m/>
    <m/>
    <m/>
    <m/>
    <m/>
    <m/>
  </r>
  <r>
    <n v="49"/>
    <x v="1"/>
    <s v="Travel_Rarely"/>
    <n v="301"/>
    <x v="1"/>
    <n v="22"/>
    <n v="4"/>
    <s v="Other"/>
    <n v="1"/>
    <n v="1655"/>
    <n v="1"/>
    <x v="0"/>
    <n v="72"/>
    <n v="3"/>
    <x v="3"/>
    <x v="7"/>
    <n v="2"/>
    <s v="Married"/>
    <n v="16413"/>
    <n v="3498"/>
    <n v="3"/>
    <s v="Y"/>
    <x v="1"/>
    <n v="16"/>
    <n v="3"/>
    <n v="2"/>
    <n v="80"/>
    <n v="2"/>
    <n v="27"/>
    <n v="2"/>
    <n v="3"/>
    <n v="4"/>
    <n v="2"/>
    <n v="1"/>
    <n v="2"/>
    <n v="0"/>
    <n v="1"/>
    <n v="0"/>
    <n v="0"/>
    <n v="1"/>
    <x v="0"/>
    <n v="0.45"/>
    <x v="1"/>
    <n v="0.2"/>
    <x v="1"/>
    <x v="0"/>
    <x v="2"/>
    <m/>
    <m/>
    <m/>
    <m/>
    <m/>
    <m/>
    <m/>
    <m/>
    <m/>
    <m/>
    <m/>
    <m/>
    <m/>
    <m/>
    <m/>
    <m/>
    <m/>
    <m/>
    <m/>
    <m/>
    <m/>
    <m/>
    <m/>
    <m/>
    <m/>
    <m/>
    <m/>
    <m/>
    <m/>
    <m/>
    <m/>
    <m/>
    <m/>
    <m/>
    <m/>
    <m/>
    <m/>
    <m/>
    <m/>
    <m/>
    <m/>
    <m/>
    <m/>
    <m/>
    <m/>
    <m/>
    <m/>
    <m/>
    <m/>
    <m/>
    <m/>
    <m/>
    <m/>
  </r>
  <r>
    <n v="50"/>
    <x v="1"/>
    <s v="Travel_Rarely"/>
    <n v="813"/>
    <x v="1"/>
    <n v="17"/>
    <n v="5"/>
    <s v="Life Sciences"/>
    <n v="1"/>
    <n v="1656"/>
    <n v="4"/>
    <x v="0"/>
    <n v="50"/>
    <n v="2"/>
    <x v="2"/>
    <x v="7"/>
    <n v="1"/>
    <s v="Divorced"/>
    <n v="13269"/>
    <n v="21981"/>
    <n v="5"/>
    <s v="Y"/>
    <x v="1"/>
    <n v="15"/>
    <n v="3"/>
    <n v="3"/>
    <n v="80"/>
    <n v="3"/>
    <n v="19"/>
    <n v="3"/>
    <n v="3"/>
    <n v="14"/>
    <n v="11"/>
    <n v="1"/>
    <n v="11"/>
    <n v="0"/>
    <n v="1"/>
    <n v="0"/>
    <n v="0"/>
    <n v="0"/>
    <x v="0"/>
    <n v="0.25"/>
    <x v="1"/>
    <n v="0.2"/>
    <x v="1"/>
    <x v="0"/>
    <x v="2"/>
    <m/>
    <m/>
    <m/>
    <m/>
    <m/>
    <m/>
    <m/>
    <m/>
    <m/>
    <m/>
    <m/>
    <m/>
    <m/>
    <m/>
    <m/>
    <m/>
    <m/>
    <m/>
    <m/>
    <m/>
    <m/>
    <m/>
    <m/>
    <m/>
    <m/>
    <m/>
    <m/>
    <m/>
    <m/>
    <m/>
    <m/>
    <m/>
    <m/>
    <m/>
    <m/>
    <m/>
    <m/>
    <m/>
    <m/>
    <m/>
    <m/>
    <m/>
    <m/>
    <m/>
    <m/>
    <m/>
    <m/>
    <m/>
    <m/>
    <m/>
    <m/>
    <m/>
    <m/>
  </r>
  <r>
    <n v="20"/>
    <x v="1"/>
    <s v="Travel_Rarely"/>
    <n v="1141"/>
    <x v="0"/>
    <n v="2"/>
    <n v="3"/>
    <s v="Medical"/>
    <n v="1"/>
    <n v="1657"/>
    <n v="3"/>
    <x v="0"/>
    <n v="31"/>
    <n v="3"/>
    <x v="1"/>
    <x v="6"/>
    <n v="3"/>
    <s v="Single"/>
    <n v="2783"/>
    <n v="13251"/>
    <n v="1"/>
    <s v="Y"/>
    <x v="1"/>
    <n v="19"/>
    <n v="3"/>
    <n v="1"/>
    <n v="80"/>
    <n v="0"/>
    <n v="2"/>
    <n v="3"/>
    <n v="3"/>
    <n v="2"/>
    <n v="2"/>
    <n v="2"/>
    <n v="2"/>
    <n v="0"/>
    <n v="0"/>
    <n v="0"/>
    <n v="1"/>
    <n v="0"/>
    <x v="0"/>
    <n v="0.15"/>
    <x v="2"/>
    <n v="0"/>
    <x v="1"/>
    <x v="0"/>
    <x v="1"/>
    <m/>
    <m/>
    <m/>
    <m/>
    <m/>
    <m/>
    <m/>
    <m/>
    <m/>
    <m/>
    <m/>
    <m/>
    <m/>
    <m/>
    <m/>
    <m/>
    <m/>
    <m/>
    <m/>
    <m/>
    <m/>
    <m/>
    <m/>
    <m/>
    <m/>
    <m/>
    <m/>
    <m/>
    <m/>
    <m/>
    <m/>
    <m/>
    <m/>
    <m/>
    <m/>
    <m/>
    <m/>
    <m/>
    <m/>
    <m/>
    <m/>
    <m/>
    <m/>
    <m/>
    <m/>
    <m/>
    <m/>
    <m/>
    <m/>
    <m/>
    <m/>
    <m/>
    <m/>
  </r>
  <r>
    <n v="34"/>
    <x v="1"/>
    <s v="Travel_Rarely"/>
    <n v="1130"/>
    <x v="1"/>
    <n v="3"/>
    <n v="3"/>
    <s v="Life Sciences"/>
    <n v="1"/>
    <n v="1658"/>
    <n v="4"/>
    <x v="0"/>
    <n v="66"/>
    <n v="3"/>
    <x v="0"/>
    <x v="1"/>
    <n v="2"/>
    <s v="Divorced"/>
    <n v="5433"/>
    <n v="19332"/>
    <n v="1"/>
    <s v="Y"/>
    <x v="1"/>
    <n v="12"/>
    <n v="3"/>
    <n v="3"/>
    <n v="80"/>
    <n v="1"/>
    <n v="11"/>
    <n v="2"/>
    <n v="3"/>
    <n v="11"/>
    <n v="8"/>
    <n v="7"/>
    <n v="9"/>
    <n v="0"/>
    <n v="1"/>
    <n v="0"/>
    <n v="1"/>
    <n v="0"/>
    <x v="1"/>
    <n v="0.45"/>
    <x v="0"/>
    <n v="0.3"/>
    <x v="1"/>
    <x v="2"/>
    <x v="0"/>
    <m/>
    <m/>
    <m/>
    <m/>
    <m/>
    <m/>
    <m/>
    <m/>
    <m/>
    <m/>
    <m/>
    <m/>
    <m/>
    <m/>
    <m/>
    <m/>
    <m/>
    <m/>
    <m/>
    <m/>
    <m/>
    <m/>
    <m/>
    <m/>
    <m/>
    <m/>
    <m/>
    <m/>
    <m/>
    <m/>
    <m/>
    <m/>
    <m/>
    <m/>
    <m/>
    <m/>
    <m/>
    <m/>
    <m/>
    <m/>
    <m/>
    <m/>
    <m/>
    <m/>
    <m/>
    <m/>
    <m/>
    <m/>
    <m/>
    <m/>
    <m/>
    <m/>
    <m/>
  </r>
  <r>
    <n v="36"/>
    <x v="1"/>
    <s v="Travel_Rarely"/>
    <n v="311"/>
    <x v="1"/>
    <n v="7"/>
    <n v="3"/>
    <s v="Life Sciences"/>
    <n v="1"/>
    <n v="1659"/>
    <n v="1"/>
    <x v="1"/>
    <n v="77"/>
    <n v="3"/>
    <x v="1"/>
    <x v="2"/>
    <n v="2"/>
    <s v="Single"/>
    <n v="2013"/>
    <n v="10950"/>
    <n v="2"/>
    <s v="Y"/>
    <x v="1"/>
    <n v="11"/>
    <n v="3"/>
    <n v="3"/>
    <n v="80"/>
    <n v="0"/>
    <n v="15"/>
    <n v="4"/>
    <n v="3"/>
    <n v="4"/>
    <n v="3"/>
    <n v="1"/>
    <n v="3"/>
    <n v="0"/>
    <n v="1"/>
    <n v="0"/>
    <n v="1"/>
    <n v="1"/>
    <x v="0"/>
    <n v="0.6"/>
    <x v="0"/>
    <n v="0.2"/>
    <x v="1"/>
    <x v="0"/>
    <x v="1"/>
    <m/>
    <m/>
    <m/>
    <m/>
    <m/>
    <m/>
    <m/>
    <m/>
    <m/>
    <m/>
    <m/>
    <m/>
    <m/>
    <m/>
    <m/>
    <m/>
    <m/>
    <m/>
    <m/>
    <m/>
    <m/>
    <m/>
    <m/>
    <m/>
    <m/>
    <m/>
    <m/>
    <m/>
    <m/>
    <m/>
    <m/>
    <m/>
    <m/>
    <m/>
    <m/>
    <m/>
    <m/>
    <m/>
    <m/>
    <m/>
    <m/>
    <m/>
    <m/>
    <m/>
    <m/>
    <m/>
    <m/>
    <m/>
    <m/>
    <m/>
    <m/>
    <m/>
    <m/>
  </r>
  <r>
    <n v="49"/>
    <x v="1"/>
    <s v="Travel_Rarely"/>
    <n v="465"/>
    <x v="1"/>
    <n v="6"/>
    <n v="1"/>
    <s v="Life Sciences"/>
    <n v="1"/>
    <n v="1661"/>
    <n v="3"/>
    <x v="0"/>
    <n v="41"/>
    <n v="2"/>
    <x v="3"/>
    <x v="4"/>
    <n v="3"/>
    <s v="Married"/>
    <n v="13966"/>
    <n v="11652"/>
    <n v="2"/>
    <s v="Y"/>
    <x v="0"/>
    <n v="19"/>
    <n v="3"/>
    <n v="2"/>
    <n v="80"/>
    <n v="1"/>
    <n v="30"/>
    <n v="3"/>
    <n v="3"/>
    <n v="15"/>
    <n v="11"/>
    <n v="2"/>
    <n v="12"/>
    <n v="1"/>
    <n v="0"/>
    <n v="0"/>
    <n v="0"/>
    <n v="0"/>
    <x v="0"/>
    <n v="0.15"/>
    <x v="1"/>
    <n v="0.4"/>
    <x v="2"/>
    <x v="0"/>
    <x v="2"/>
    <m/>
    <m/>
    <m/>
    <m/>
    <m/>
    <m/>
    <m/>
    <m/>
    <m/>
    <m/>
    <m/>
    <m/>
    <m/>
    <m/>
    <m/>
    <m/>
    <m/>
    <m/>
    <m/>
    <m/>
    <m/>
    <m/>
    <m/>
    <m/>
    <m/>
    <m/>
    <m/>
    <m/>
    <m/>
    <m/>
    <m/>
    <m/>
    <m/>
    <m/>
    <m/>
    <m/>
    <m/>
    <m/>
    <m/>
    <m/>
    <m/>
    <m/>
    <m/>
    <m/>
    <m/>
    <m/>
    <m/>
    <m/>
    <m/>
    <m/>
    <m/>
    <m/>
    <m/>
  </r>
  <r>
    <n v="36"/>
    <x v="1"/>
    <s v="Non-Travel"/>
    <n v="894"/>
    <x v="1"/>
    <n v="1"/>
    <n v="4"/>
    <s v="Medical"/>
    <n v="1"/>
    <n v="1662"/>
    <n v="4"/>
    <x v="0"/>
    <n v="33"/>
    <n v="2"/>
    <x v="0"/>
    <x v="3"/>
    <n v="3"/>
    <s v="Married"/>
    <n v="4374"/>
    <n v="15411"/>
    <n v="0"/>
    <s v="Y"/>
    <x v="1"/>
    <n v="15"/>
    <n v="3"/>
    <n v="3"/>
    <n v="80"/>
    <n v="0"/>
    <n v="4"/>
    <n v="6"/>
    <n v="3"/>
    <n v="3"/>
    <n v="2"/>
    <n v="1"/>
    <n v="2"/>
    <n v="0"/>
    <n v="0"/>
    <n v="0"/>
    <n v="1"/>
    <n v="0"/>
    <x v="0"/>
    <n v="0.15"/>
    <x v="2"/>
    <n v="0"/>
    <x v="1"/>
    <x v="0"/>
    <x v="0"/>
    <m/>
    <m/>
    <m/>
    <m/>
    <m/>
    <m/>
    <m/>
    <m/>
    <m/>
    <m/>
    <m/>
    <m/>
    <m/>
    <m/>
    <m/>
    <m/>
    <m/>
    <m/>
    <m/>
    <m/>
    <m/>
    <m/>
    <m/>
    <m/>
    <m/>
    <m/>
    <m/>
    <m/>
    <m/>
    <m/>
    <m/>
    <m/>
    <m/>
    <m/>
    <m/>
    <m/>
    <m/>
    <m/>
    <m/>
    <m/>
    <m/>
    <m/>
    <m/>
    <m/>
    <m/>
    <m/>
    <m/>
    <m/>
    <m/>
    <m/>
    <m/>
    <m/>
    <m/>
  </r>
  <r>
    <n v="36"/>
    <x v="1"/>
    <s v="Travel_Rarely"/>
    <n v="1040"/>
    <x v="1"/>
    <n v="3"/>
    <n v="2"/>
    <s v="Life Sciences"/>
    <n v="1"/>
    <n v="1664"/>
    <n v="4"/>
    <x v="1"/>
    <n v="79"/>
    <n v="4"/>
    <x v="0"/>
    <x v="4"/>
    <n v="1"/>
    <s v="Divorced"/>
    <n v="6842"/>
    <n v="26308"/>
    <n v="6"/>
    <s v="Y"/>
    <x v="1"/>
    <n v="20"/>
    <n v="4"/>
    <n v="1"/>
    <n v="80"/>
    <n v="1"/>
    <n v="13"/>
    <n v="3"/>
    <n v="3"/>
    <n v="5"/>
    <n v="4"/>
    <n v="0"/>
    <n v="4"/>
    <n v="0"/>
    <n v="1"/>
    <n v="0"/>
    <n v="0"/>
    <n v="0"/>
    <x v="0"/>
    <n v="0.25"/>
    <x v="2"/>
    <n v="0.2"/>
    <x v="1"/>
    <x v="0"/>
    <x v="0"/>
    <m/>
    <m/>
    <m/>
    <m/>
    <m/>
    <m/>
    <m/>
    <m/>
    <m/>
    <m/>
    <m/>
    <m/>
    <m/>
    <m/>
    <m/>
    <m/>
    <m/>
    <m/>
    <m/>
    <m/>
    <m/>
    <m/>
    <m/>
    <m/>
    <m/>
    <m/>
    <m/>
    <m/>
    <m/>
    <m/>
    <m/>
    <m/>
    <m/>
    <m/>
    <m/>
    <m/>
    <m/>
    <m/>
    <m/>
    <m/>
    <m/>
    <m/>
    <m/>
    <m/>
    <m/>
    <m/>
    <m/>
    <m/>
    <m/>
    <m/>
    <m/>
    <m/>
    <m/>
  </r>
  <r>
    <n v="54"/>
    <x v="1"/>
    <s v="Travel_Rarely"/>
    <n v="584"/>
    <x v="1"/>
    <n v="22"/>
    <n v="5"/>
    <s v="Medical"/>
    <n v="1"/>
    <n v="1665"/>
    <n v="2"/>
    <x v="0"/>
    <n v="91"/>
    <n v="3"/>
    <x v="3"/>
    <x v="5"/>
    <n v="3"/>
    <s v="Married"/>
    <n v="17426"/>
    <n v="18685"/>
    <n v="3"/>
    <s v="Y"/>
    <x v="1"/>
    <n v="25"/>
    <n v="4"/>
    <n v="3"/>
    <n v="80"/>
    <n v="1"/>
    <n v="36"/>
    <n v="6"/>
    <n v="3"/>
    <n v="10"/>
    <n v="8"/>
    <n v="4"/>
    <n v="7"/>
    <n v="0"/>
    <n v="0"/>
    <n v="0"/>
    <n v="0"/>
    <n v="1"/>
    <x v="0"/>
    <n v="0.2"/>
    <x v="1"/>
    <n v="0"/>
    <x v="1"/>
    <x v="1"/>
    <x v="2"/>
    <m/>
    <m/>
    <m/>
    <m/>
    <m/>
    <m/>
    <m/>
    <m/>
    <m/>
    <m/>
    <m/>
    <m/>
    <m/>
    <m/>
    <m/>
    <m/>
    <m/>
    <m/>
    <m/>
    <m/>
    <m/>
    <m/>
    <m/>
    <m/>
    <m/>
    <m/>
    <m/>
    <m/>
    <m/>
    <m/>
    <m/>
    <m/>
    <m/>
    <m/>
    <m/>
    <m/>
    <m/>
    <m/>
    <m/>
    <m/>
    <m/>
    <m/>
    <m/>
    <m/>
    <m/>
    <m/>
    <m/>
    <m/>
    <m/>
    <m/>
    <m/>
    <m/>
    <m/>
  </r>
  <r>
    <n v="43"/>
    <x v="1"/>
    <s v="Travel_Rarely"/>
    <n v="1291"/>
    <x v="1"/>
    <n v="15"/>
    <n v="2"/>
    <s v="Life Sciences"/>
    <n v="1"/>
    <n v="1666"/>
    <n v="3"/>
    <x v="1"/>
    <n v="65"/>
    <n v="2"/>
    <x v="3"/>
    <x v="7"/>
    <n v="3"/>
    <s v="Married"/>
    <n v="17603"/>
    <n v="3525"/>
    <n v="1"/>
    <s v="Y"/>
    <x v="1"/>
    <n v="24"/>
    <n v="4"/>
    <n v="1"/>
    <n v="80"/>
    <n v="1"/>
    <n v="14"/>
    <n v="3"/>
    <n v="3"/>
    <n v="14"/>
    <n v="10"/>
    <n v="6"/>
    <n v="11"/>
    <n v="0"/>
    <n v="0"/>
    <n v="0"/>
    <n v="0"/>
    <n v="0"/>
    <x v="1"/>
    <n v="0.05"/>
    <x v="2"/>
    <n v="0.1"/>
    <x v="1"/>
    <x v="2"/>
    <x v="2"/>
    <m/>
    <m/>
    <m/>
    <m/>
    <m/>
    <m/>
    <m/>
    <m/>
    <m/>
    <m/>
    <m/>
    <m/>
    <m/>
    <m/>
    <m/>
    <m/>
    <m/>
    <m/>
    <m/>
    <m/>
    <m/>
    <m/>
    <m/>
    <m/>
    <m/>
    <m/>
    <m/>
    <m/>
    <m/>
    <m/>
    <m/>
    <m/>
    <m/>
    <m/>
    <m/>
    <m/>
    <m/>
    <m/>
    <m/>
    <m/>
    <m/>
    <m/>
    <m/>
    <m/>
    <m/>
    <m/>
    <m/>
    <m/>
    <m/>
    <m/>
    <m/>
    <m/>
    <m/>
  </r>
  <r>
    <n v="35"/>
    <x v="0"/>
    <s v="Travel_Frequently"/>
    <n v="880"/>
    <x v="0"/>
    <n v="12"/>
    <n v="4"/>
    <s v="Other"/>
    <n v="1"/>
    <n v="1667"/>
    <n v="4"/>
    <x v="1"/>
    <n v="36"/>
    <n v="3"/>
    <x v="0"/>
    <x v="0"/>
    <n v="4"/>
    <s v="Single"/>
    <n v="4581"/>
    <n v="10414"/>
    <n v="3"/>
    <s v="Y"/>
    <x v="0"/>
    <n v="24"/>
    <n v="4"/>
    <n v="1"/>
    <n v="80"/>
    <n v="0"/>
    <n v="13"/>
    <n v="2"/>
    <n v="4"/>
    <n v="11"/>
    <n v="9"/>
    <n v="6"/>
    <n v="7"/>
    <n v="1"/>
    <n v="0"/>
    <n v="0"/>
    <n v="1"/>
    <n v="0"/>
    <x v="1"/>
    <n v="0.35"/>
    <x v="0"/>
    <n v="0.5"/>
    <x v="2"/>
    <x v="2"/>
    <x v="0"/>
    <m/>
    <m/>
    <m/>
    <m/>
    <m/>
    <m/>
    <m/>
    <m/>
    <m/>
    <m/>
    <m/>
    <m/>
    <m/>
    <m/>
    <m/>
    <m/>
    <m/>
    <m/>
    <m/>
    <m/>
    <m/>
    <m/>
    <m/>
    <m/>
    <m/>
    <m/>
    <m/>
    <m/>
    <m/>
    <m/>
    <m/>
    <m/>
    <m/>
    <m/>
    <m/>
    <m/>
    <m/>
    <m/>
    <m/>
    <m/>
    <m/>
    <m/>
    <m/>
    <m/>
    <m/>
    <m/>
    <m/>
    <m/>
    <m/>
    <m/>
    <m/>
    <m/>
    <m/>
  </r>
  <r>
    <n v="38"/>
    <x v="1"/>
    <s v="Travel_Frequently"/>
    <n v="1189"/>
    <x v="1"/>
    <n v="1"/>
    <n v="3"/>
    <s v="Life Sciences"/>
    <n v="1"/>
    <n v="1668"/>
    <n v="4"/>
    <x v="1"/>
    <n v="90"/>
    <n v="3"/>
    <x v="0"/>
    <x v="1"/>
    <n v="4"/>
    <s v="Married"/>
    <n v="4735"/>
    <n v="9867"/>
    <n v="7"/>
    <s v="Y"/>
    <x v="1"/>
    <n v="15"/>
    <n v="3"/>
    <n v="4"/>
    <n v="80"/>
    <n v="2"/>
    <n v="19"/>
    <n v="4"/>
    <n v="4"/>
    <n v="13"/>
    <n v="11"/>
    <n v="2"/>
    <n v="9"/>
    <n v="0"/>
    <n v="0"/>
    <n v="0"/>
    <n v="1"/>
    <n v="0"/>
    <x v="0"/>
    <n v="0.15"/>
    <x v="2"/>
    <n v="0"/>
    <x v="1"/>
    <x v="0"/>
    <x v="0"/>
    <m/>
    <m/>
    <m/>
    <m/>
    <m/>
    <m/>
    <m/>
    <m/>
    <m/>
    <m/>
    <m/>
    <m/>
    <m/>
    <m/>
    <m/>
    <m/>
    <m/>
    <m/>
    <m/>
    <m/>
    <m/>
    <m/>
    <m/>
    <m/>
    <m/>
    <m/>
    <m/>
    <m/>
    <m/>
    <m/>
    <m/>
    <m/>
    <m/>
    <m/>
    <m/>
    <m/>
    <m/>
    <m/>
    <m/>
    <m/>
    <m/>
    <m/>
    <m/>
    <m/>
    <m/>
    <m/>
    <m/>
    <m/>
    <m/>
    <m/>
    <m/>
    <m/>
    <m/>
  </r>
  <r>
    <n v="29"/>
    <x v="1"/>
    <s v="Travel_Rarely"/>
    <n v="991"/>
    <x v="0"/>
    <n v="5"/>
    <n v="3"/>
    <s v="Medical"/>
    <n v="1"/>
    <n v="1669"/>
    <n v="1"/>
    <x v="1"/>
    <n v="43"/>
    <n v="2"/>
    <x v="0"/>
    <x v="0"/>
    <n v="2"/>
    <s v="Divorced"/>
    <n v="4187"/>
    <n v="3356"/>
    <n v="1"/>
    <s v="Y"/>
    <x v="0"/>
    <n v="13"/>
    <n v="3"/>
    <n v="2"/>
    <n v="80"/>
    <n v="1"/>
    <n v="10"/>
    <n v="3"/>
    <n v="2"/>
    <n v="10"/>
    <n v="0"/>
    <n v="0"/>
    <n v="9"/>
    <n v="1"/>
    <n v="1"/>
    <n v="1"/>
    <n v="1"/>
    <n v="1"/>
    <x v="0"/>
    <n v="0.95"/>
    <x v="0"/>
    <n v="0.9"/>
    <x v="0"/>
    <x v="0"/>
    <x v="0"/>
    <m/>
    <m/>
    <m/>
    <m/>
    <m/>
    <m/>
    <m/>
    <m/>
    <m/>
    <m/>
    <m/>
    <m/>
    <m/>
    <m/>
    <m/>
    <m/>
    <m/>
    <m/>
    <m/>
    <m/>
    <m/>
    <m/>
    <m/>
    <m/>
    <m/>
    <m/>
    <m/>
    <m/>
    <m/>
    <m/>
    <m/>
    <m/>
    <m/>
    <m/>
    <m/>
    <m/>
    <m/>
    <m/>
    <m/>
    <m/>
    <m/>
    <m/>
    <m/>
    <m/>
    <m/>
    <m/>
    <m/>
    <m/>
    <m/>
    <m/>
    <m/>
    <m/>
    <m/>
  </r>
  <r>
    <n v="33"/>
    <x v="1"/>
    <s v="Travel_Rarely"/>
    <n v="392"/>
    <x v="0"/>
    <n v="2"/>
    <n v="4"/>
    <s v="Medical"/>
    <n v="1"/>
    <n v="1670"/>
    <n v="4"/>
    <x v="1"/>
    <n v="93"/>
    <n v="3"/>
    <x v="0"/>
    <x v="0"/>
    <n v="4"/>
    <s v="Divorced"/>
    <n v="5505"/>
    <n v="3921"/>
    <n v="1"/>
    <s v="Y"/>
    <x v="1"/>
    <n v="14"/>
    <n v="3"/>
    <n v="3"/>
    <n v="80"/>
    <n v="2"/>
    <n v="6"/>
    <n v="5"/>
    <n v="3"/>
    <n v="6"/>
    <n v="2"/>
    <n v="0"/>
    <n v="4"/>
    <n v="0"/>
    <n v="0"/>
    <n v="0"/>
    <n v="1"/>
    <n v="0"/>
    <x v="0"/>
    <n v="0.15"/>
    <x v="2"/>
    <n v="0"/>
    <x v="1"/>
    <x v="0"/>
    <x v="0"/>
    <m/>
    <m/>
    <m/>
    <m/>
    <m/>
    <m/>
    <m/>
    <m/>
    <m/>
    <m/>
    <m/>
    <m/>
    <m/>
    <m/>
    <m/>
    <m/>
    <m/>
    <m/>
    <m/>
    <m/>
    <m/>
    <m/>
    <m/>
    <m/>
    <m/>
    <m/>
    <m/>
    <m/>
    <m/>
    <m/>
    <m/>
    <m/>
    <m/>
    <m/>
    <m/>
    <m/>
    <m/>
    <m/>
    <m/>
    <m/>
    <m/>
    <m/>
    <m/>
    <m/>
    <m/>
    <m/>
    <m/>
    <m/>
    <m/>
    <m/>
    <m/>
    <m/>
    <m/>
  </r>
  <r>
    <n v="32"/>
    <x v="1"/>
    <s v="Travel_Rarely"/>
    <n v="977"/>
    <x v="1"/>
    <n v="2"/>
    <n v="3"/>
    <s v="Medical"/>
    <n v="1"/>
    <n v="1671"/>
    <n v="4"/>
    <x v="1"/>
    <n v="45"/>
    <n v="3"/>
    <x v="0"/>
    <x v="1"/>
    <n v="2"/>
    <s v="Divorced"/>
    <n v="5470"/>
    <n v="25518"/>
    <n v="0"/>
    <s v="Y"/>
    <x v="1"/>
    <n v="13"/>
    <n v="3"/>
    <n v="3"/>
    <n v="80"/>
    <n v="2"/>
    <n v="10"/>
    <n v="4"/>
    <n v="2"/>
    <n v="9"/>
    <n v="5"/>
    <n v="1"/>
    <n v="6"/>
    <n v="0"/>
    <n v="1"/>
    <n v="1"/>
    <n v="1"/>
    <n v="0"/>
    <x v="0"/>
    <n v="0.6"/>
    <x v="0"/>
    <n v="0.5"/>
    <x v="2"/>
    <x v="0"/>
    <x v="0"/>
    <m/>
    <m/>
    <m/>
    <m/>
    <m/>
    <m/>
    <m/>
    <m/>
    <m/>
    <m/>
    <m/>
    <m/>
    <m/>
    <m/>
    <m/>
    <m/>
    <m/>
    <m/>
    <m/>
    <m/>
    <m/>
    <m/>
    <m/>
    <m/>
    <m/>
    <m/>
    <m/>
    <m/>
    <m/>
    <m/>
    <m/>
    <m/>
    <m/>
    <m/>
    <m/>
    <m/>
    <m/>
    <m/>
    <m/>
    <m/>
    <m/>
    <m/>
    <m/>
    <m/>
    <m/>
    <m/>
    <m/>
    <m/>
    <m/>
    <m/>
    <m/>
    <m/>
    <m/>
  </r>
  <r>
    <n v="31"/>
    <x v="1"/>
    <s v="Travel_Rarely"/>
    <n v="1112"/>
    <x v="0"/>
    <n v="5"/>
    <n v="4"/>
    <s v="Life Sciences"/>
    <n v="1"/>
    <n v="1673"/>
    <n v="1"/>
    <x v="0"/>
    <n v="67"/>
    <n v="3"/>
    <x v="0"/>
    <x v="0"/>
    <n v="4"/>
    <s v="Married"/>
    <n v="5476"/>
    <n v="22589"/>
    <n v="1"/>
    <s v="Y"/>
    <x v="1"/>
    <n v="11"/>
    <n v="3"/>
    <n v="1"/>
    <n v="80"/>
    <n v="2"/>
    <n v="10"/>
    <n v="2"/>
    <n v="3"/>
    <n v="10"/>
    <n v="0"/>
    <n v="0"/>
    <n v="2"/>
    <n v="0"/>
    <n v="0"/>
    <n v="0"/>
    <n v="1"/>
    <n v="1"/>
    <x v="0"/>
    <n v="0.35"/>
    <x v="0"/>
    <n v="0"/>
    <x v="1"/>
    <x v="0"/>
    <x v="0"/>
    <m/>
    <m/>
    <m/>
    <m/>
    <m/>
    <m/>
    <m/>
    <m/>
    <m/>
    <m/>
    <m/>
    <m/>
    <m/>
    <m/>
    <m/>
    <m/>
    <m/>
    <m/>
    <m/>
    <m/>
    <m/>
    <m/>
    <m/>
    <m/>
    <m/>
    <m/>
    <m/>
    <m/>
    <m/>
    <m/>
    <m/>
    <m/>
    <m/>
    <m/>
    <m/>
    <m/>
    <m/>
    <m/>
    <m/>
    <m/>
    <m/>
    <m/>
    <m/>
    <m/>
    <m/>
    <m/>
    <m/>
    <m/>
    <m/>
    <m/>
    <m/>
    <m/>
    <m/>
  </r>
  <r>
    <n v="49"/>
    <x v="1"/>
    <s v="Travel_Rarely"/>
    <n v="464"/>
    <x v="1"/>
    <n v="16"/>
    <n v="3"/>
    <s v="Medical"/>
    <n v="1"/>
    <n v="1674"/>
    <n v="4"/>
    <x v="0"/>
    <n v="74"/>
    <n v="3"/>
    <x v="1"/>
    <x v="2"/>
    <n v="1"/>
    <s v="Divorced"/>
    <n v="2587"/>
    <n v="24941"/>
    <n v="4"/>
    <s v="Y"/>
    <x v="0"/>
    <n v="16"/>
    <n v="3"/>
    <n v="2"/>
    <n v="80"/>
    <n v="1"/>
    <n v="17"/>
    <n v="2"/>
    <n v="2"/>
    <n v="2"/>
    <n v="2"/>
    <n v="2"/>
    <n v="2"/>
    <n v="1"/>
    <n v="1"/>
    <n v="1"/>
    <n v="1"/>
    <n v="0"/>
    <x v="0"/>
    <n v="0.75"/>
    <x v="1"/>
    <n v="0.9"/>
    <x v="0"/>
    <x v="0"/>
    <x v="1"/>
    <m/>
    <m/>
    <m/>
    <m/>
    <m/>
    <m/>
    <m/>
    <m/>
    <m/>
    <m/>
    <m/>
    <m/>
    <m/>
    <m/>
    <m/>
    <m/>
    <m/>
    <m/>
    <m/>
    <m/>
    <m/>
    <m/>
    <m/>
    <m/>
    <m/>
    <m/>
    <m/>
    <m/>
    <m/>
    <m/>
    <m/>
    <m/>
    <m/>
    <m/>
    <m/>
    <m/>
    <m/>
    <m/>
    <m/>
    <m/>
    <m/>
    <m/>
    <m/>
    <m/>
    <m/>
    <m/>
    <m/>
    <m/>
    <m/>
    <m/>
    <m/>
    <m/>
    <m/>
  </r>
  <r>
    <n v="38"/>
    <x v="1"/>
    <s v="Travel_Frequently"/>
    <n v="148"/>
    <x v="1"/>
    <n v="2"/>
    <n v="3"/>
    <s v="Medical"/>
    <n v="1"/>
    <n v="1675"/>
    <n v="4"/>
    <x v="0"/>
    <n v="42"/>
    <n v="2"/>
    <x v="1"/>
    <x v="2"/>
    <n v="2"/>
    <s v="Single"/>
    <n v="2440"/>
    <n v="23826"/>
    <n v="1"/>
    <s v="Y"/>
    <x v="1"/>
    <n v="22"/>
    <n v="4"/>
    <n v="2"/>
    <n v="80"/>
    <n v="0"/>
    <n v="4"/>
    <n v="3"/>
    <n v="3"/>
    <n v="4"/>
    <n v="3"/>
    <n v="3"/>
    <n v="3"/>
    <n v="0"/>
    <n v="1"/>
    <n v="0"/>
    <n v="1"/>
    <n v="0"/>
    <x v="0"/>
    <n v="0.4"/>
    <x v="0"/>
    <n v="0.2"/>
    <x v="1"/>
    <x v="1"/>
    <x v="1"/>
    <m/>
    <m/>
    <m/>
    <m/>
    <m/>
    <m/>
    <m/>
    <m/>
    <m/>
    <m/>
    <m/>
    <m/>
    <m/>
    <m/>
    <m/>
    <m/>
    <m/>
    <m/>
    <m/>
    <m/>
    <m/>
    <m/>
    <m/>
    <m/>
    <m/>
    <m/>
    <m/>
    <m/>
    <m/>
    <m/>
    <m/>
    <m/>
    <m/>
    <m/>
    <m/>
    <m/>
    <m/>
    <m/>
    <m/>
    <m/>
    <m/>
    <m/>
    <m/>
    <m/>
    <m/>
    <m/>
    <m/>
    <m/>
    <m/>
    <m/>
    <m/>
    <m/>
    <m/>
  </r>
  <r>
    <n v="47"/>
    <x v="1"/>
    <s v="Travel_Rarely"/>
    <n v="1225"/>
    <x v="0"/>
    <n v="2"/>
    <n v="4"/>
    <s v="Life Sciences"/>
    <n v="1"/>
    <n v="1676"/>
    <n v="2"/>
    <x v="0"/>
    <n v="47"/>
    <n v="4"/>
    <x v="3"/>
    <x v="5"/>
    <n v="2"/>
    <s v="Divorced"/>
    <n v="15972"/>
    <n v="21086"/>
    <n v="6"/>
    <s v="Y"/>
    <x v="1"/>
    <n v="14"/>
    <n v="3"/>
    <n v="3"/>
    <n v="80"/>
    <n v="3"/>
    <n v="29"/>
    <n v="2"/>
    <n v="3"/>
    <n v="3"/>
    <n v="2"/>
    <n v="1"/>
    <n v="2"/>
    <n v="0"/>
    <n v="1"/>
    <n v="0"/>
    <n v="0"/>
    <n v="1"/>
    <x v="0"/>
    <n v="0.45"/>
    <x v="1"/>
    <n v="0.2"/>
    <x v="1"/>
    <x v="0"/>
    <x v="2"/>
    <m/>
    <m/>
    <m/>
    <m/>
    <m/>
    <m/>
    <m/>
    <m/>
    <m/>
    <m/>
    <m/>
    <m/>
    <m/>
    <m/>
    <m/>
    <m/>
    <m/>
    <m/>
    <m/>
    <m/>
    <m/>
    <m/>
    <m/>
    <m/>
    <m/>
    <m/>
    <m/>
    <m/>
    <m/>
    <m/>
    <m/>
    <m/>
    <m/>
    <m/>
    <m/>
    <m/>
    <m/>
    <m/>
    <m/>
    <m/>
    <m/>
    <m/>
    <m/>
    <m/>
    <m/>
    <m/>
    <m/>
    <m/>
    <m/>
    <m/>
    <m/>
    <m/>
    <m/>
  </r>
  <r>
    <n v="49"/>
    <x v="1"/>
    <s v="Travel_Rarely"/>
    <n v="809"/>
    <x v="1"/>
    <n v="1"/>
    <n v="3"/>
    <s v="Life Sciences"/>
    <n v="1"/>
    <n v="1677"/>
    <n v="3"/>
    <x v="1"/>
    <n v="36"/>
    <n v="3"/>
    <x v="3"/>
    <x v="5"/>
    <n v="3"/>
    <s v="Single"/>
    <n v="15379"/>
    <n v="22384"/>
    <n v="4"/>
    <s v="Y"/>
    <x v="1"/>
    <n v="14"/>
    <n v="3"/>
    <n v="1"/>
    <n v="80"/>
    <n v="0"/>
    <n v="23"/>
    <n v="2"/>
    <n v="3"/>
    <n v="8"/>
    <n v="7"/>
    <n v="0"/>
    <n v="0"/>
    <n v="0"/>
    <n v="0"/>
    <n v="0"/>
    <n v="0"/>
    <n v="0"/>
    <x v="0"/>
    <n v="0"/>
    <x v="1"/>
    <n v="0"/>
    <x v="1"/>
    <x v="0"/>
    <x v="2"/>
    <m/>
    <m/>
    <m/>
    <m/>
    <m/>
    <m/>
    <m/>
    <m/>
    <m/>
    <m/>
    <m/>
    <m/>
    <m/>
    <m/>
    <m/>
    <m/>
    <m/>
    <m/>
    <m/>
    <m/>
    <m/>
    <m/>
    <m/>
    <m/>
    <m/>
    <m/>
    <m/>
    <m/>
    <m/>
    <m/>
    <m/>
    <m/>
    <m/>
    <m/>
    <m/>
    <m/>
    <m/>
    <m/>
    <m/>
    <m/>
    <m/>
    <m/>
    <m/>
    <m/>
    <m/>
    <m/>
    <m/>
    <m/>
    <m/>
    <m/>
    <m/>
    <m/>
    <m/>
  </r>
  <r>
    <n v="41"/>
    <x v="1"/>
    <s v="Travel_Rarely"/>
    <n v="1206"/>
    <x v="0"/>
    <n v="23"/>
    <n v="2"/>
    <s v="Life Sciences"/>
    <n v="1"/>
    <n v="1678"/>
    <n v="4"/>
    <x v="1"/>
    <n v="80"/>
    <n v="3"/>
    <x v="2"/>
    <x v="0"/>
    <n v="3"/>
    <s v="Single"/>
    <n v="7082"/>
    <n v="11591"/>
    <n v="3"/>
    <s v="Y"/>
    <x v="0"/>
    <n v="16"/>
    <n v="3"/>
    <n v="4"/>
    <n v="80"/>
    <n v="0"/>
    <n v="21"/>
    <n v="2"/>
    <n v="3"/>
    <n v="2"/>
    <n v="0"/>
    <n v="0"/>
    <n v="2"/>
    <n v="1"/>
    <n v="0"/>
    <n v="0"/>
    <n v="0"/>
    <n v="0"/>
    <x v="0"/>
    <n v="0.15"/>
    <x v="2"/>
    <n v="0.4"/>
    <x v="2"/>
    <x v="0"/>
    <x v="0"/>
    <m/>
    <m/>
    <m/>
    <m/>
    <m/>
    <m/>
    <m/>
    <m/>
    <m/>
    <m/>
    <m/>
    <m/>
    <m/>
    <m/>
    <m/>
    <m/>
    <m/>
    <m/>
    <m/>
    <m/>
    <m/>
    <m/>
    <m/>
    <m/>
    <m/>
    <m/>
    <m/>
    <m/>
    <m/>
    <m/>
    <m/>
    <m/>
    <m/>
    <m/>
    <m/>
    <m/>
    <m/>
    <m/>
    <m/>
    <m/>
    <m/>
    <m/>
    <m/>
    <m/>
    <m/>
    <m/>
    <m/>
    <m/>
    <m/>
    <m/>
    <m/>
    <m/>
    <m/>
  </r>
  <r>
    <n v="20"/>
    <x v="1"/>
    <s v="Travel_Rarely"/>
    <n v="727"/>
    <x v="0"/>
    <n v="9"/>
    <n v="1"/>
    <s v="Life Sciences"/>
    <n v="1"/>
    <n v="1680"/>
    <n v="4"/>
    <x v="1"/>
    <n v="54"/>
    <n v="3"/>
    <x v="1"/>
    <x v="6"/>
    <n v="1"/>
    <s v="Single"/>
    <n v="2728"/>
    <n v="21082"/>
    <n v="1"/>
    <s v="Y"/>
    <x v="1"/>
    <n v="11"/>
    <n v="3"/>
    <n v="1"/>
    <n v="80"/>
    <n v="0"/>
    <n v="2"/>
    <n v="3"/>
    <n v="3"/>
    <n v="2"/>
    <n v="2"/>
    <n v="0"/>
    <n v="2"/>
    <n v="0"/>
    <n v="1"/>
    <n v="0"/>
    <n v="1"/>
    <n v="0"/>
    <x v="0"/>
    <n v="0.4"/>
    <x v="0"/>
    <n v="0.2"/>
    <x v="1"/>
    <x v="0"/>
    <x v="1"/>
    <m/>
    <m/>
    <m/>
    <m/>
    <m/>
    <m/>
    <m/>
    <m/>
    <m/>
    <m/>
    <m/>
    <m/>
    <m/>
    <m/>
    <m/>
    <m/>
    <m/>
    <m/>
    <m/>
    <m/>
    <m/>
    <m/>
    <m/>
    <m/>
    <m/>
    <m/>
    <m/>
    <m/>
    <m/>
    <m/>
    <m/>
    <m/>
    <m/>
    <m/>
    <m/>
    <m/>
    <m/>
    <m/>
    <m/>
    <m/>
    <m/>
    <m/>
    <m/>
    <m/>
    <m/>
    <m/>
    <m/>
    <m/>
    <m/>
    <m/>
    <m/>
    <m/>
    <m/>
  </r>
  <r>
    <n v="33"/>
    <x v="1"/>
    <s v="Non-Travel"/>
    <n v="530"/>
    <x v="0"/>
    <n v="16"/>
    <n v="3"/>
    <s v="Life Sciences"/>
    <n v="1"/>
    <n v="1681"/>
    <n v="3"/>
    <x v="0"/>
    <n v="36"/>
    <n v="3"/>
    <x v="0"/>
    <x v="0"/>
    <n v="4"/>
    <s v="Divorced"/>
    <n v="5368"/>
    <n v="16130"/>
    <n v="1"/>
    <s v="Y"/>
    <x v="0"/>
    <n v="25"/>
    <n v="4"/>
    <n v="3"/>
    <n v="80"/>
    <n v="1"/>
    <n v="7"/>
    <n v="2"/>
    <n v="3"/>
    <n v="6"/>
    <n v="5"/>
    <n v="1"/>
    <n v="2"/>
    <n v="1"/>
    <n v="0"/>
    <n v="0"/>
    <n v="1"/>
    <n v="0"/>
    <x v="0"/>
    <n v="0.3"/>
    <x v="2"/>
    <n v="0.4"/>
    <x v="2"/>
    <x v="0"/>
    <x v="0"/>
    <m/>
    <m/>
    <m/>
    <m/>
    <m/>
    <m/>
    <m/>
    <m/>
    <m/>
    <m/>
    <m/>
    <m/>
    <m/>
    <m/>
    <m/>
    <m/>
    <m/>
    <m/>
    <m/>
    <m/>
    <m/>
    <m/>
    <m/>
    <m/>
    <m/>
    <m/>
    <m/>
    <m/>
    <m/>
    <m/>
    <m/>
    <m/>
    <m/>
    <m/>
    <m/>
    <m/>
    <m/>
    <m/>
    <m/>
    <m/>
    <m/>
    <m/>
    <m/>
    <m/>
    <m/>
    <m/>
    <m/>
    <m/>
    <m/>
    <m/>
    <m/>
    <m/>
    <m/>
  </r>
  <r>
    <n v="36"/>
    <x v="1"/>
    <s v="Travel_Rarely"/>
    <n v="1351"/>
    <x v="1"/>
    <n v="26"/>
    <n v="4"/>
    <s v="Life Sciences"/>
    <n v="1"/>
    <n v="1682"/>
    <n v="1"/>
    <x v="1"/>
    <n v="80"/>
    <n v="3"/>
    <x v="0"/>
    <x v="4"/>
    <n v="3"/>
    <s v="Married"/>
    <n v="5347"/>
    <n v="7419"/>
    <n v="6"/>
    <s v="Y"/>
    <x v="1"/>
    <n v="14"/>
    <n v="3"/>
    <n v="2"/>
    <n v="80"/>
    <n v="2"/>
    <n v="10"/>
    <n v="2"/>
    <n v="2"/>
    <n v="3"/>
    <n v="2"/>
    <n v="0"/>
    <n v="2"/>
    <n v="0"/>
    <n v="0"/>
    <n v="1"/>
    <n v="1"/>
    <n v="1"/>
    <x v="0"/>
    <n v="0.55000000000000004"/>
    <x v="0"/>
    <n v="0.3"/>
    <x v="1"/>
    <x v="0"/>
    <x v="0"/>
    <m/>
    <m/>
    <m/>
    <m/>
    <m/>
    <m/>
    <m/>
    <m/>
    <m/>
    <m/>
    <m/>
    <m/>
    <m/>
    <m/>
    <m/>
    <m/>
    <m/>
    <m/>
    <m/>
    <m/>
    <m/>
    <m/>
    <m/>
    <m/>
    <m/>
    <m/>
    <m/>
    <m/>
    <m/>
    <m/>
    <m/>
    <m/>
    <m/>
    <m/>
    <m/>
    <m/>
    <m/>
    <m/>
    <m/>
    <m/>
    <m/>
    <m/>
    <m/>
    <m/>
    <m/>
    <m/>
    <m/>
    <m/>
    <m/>
    <m/>
    <m/>
    <m/>
    <m/>
  </r>
  <r>
    <n v="44"/>
    <x v="1"/>
    <s v="Travel_Rarely"/>
    <n v="528"/>
    <x v="2"/>
    <n v="1"/>
    <n v="3"/>
    <s v="Life Sciences"/>
    <n v="1"/>
    <n v="1683"/>
    <n v="3"/>
    <x v="0"/>
    <n v="44"/>
    <n v="3"/>
    <x v="1"/>
    <x v="8"/>
    <n v="4"/>
    <s v="Divorced"/>
    <n v="3195"/>
    <n v="4167"/>
    <n v="4"/>
    <s v="Y"/>
    <x v="0"/>
    <n v="18"/>
    <n v="3"/>
    <n v="1"/>
    <n v="80"/>
    <n v="3"/>
    <n v="8"/>
    <n v="2"/>
    <n v="3"/>
    <n v="2"/>
    <n v="2"/>
    <n v="2"/>
    <n v="2"/>
    <n v="1"/>
    <n v="0"/>
    <n v="0"/>
    <n v="1"/>
    <n v="0"/>
    <x v="0"/>
    <n v="0.3"/>
    <x v="2"/>
    <n v="0.4"/>
    <x v="2"/>
    <x v="0"/>
    <x v="1"/>
    <m/>
    <m/>
    <m/>
    <m/>
    <m/>
    <m/>
    <m/>
    <m/>
    <m/>
    <m/>
    <m/>
    <m/>
    <m/>
    <m/>
    <m/>
    <m/>
    <m/>
    <m/>
    <m/>
    <m/>
    <m/>
    <m/>
    <m/>
    <m/>
    <m/>
    <m/>
    <m/>
    <m/>
    <m/>
    <m/>
    <m/>
    <m/>
    <m/>
    <m/>
    <m/>
    <m/>
    <m/>
    <m/>
    <m/>
    <m/>
    <m/>
    <m/>
    <m/>
    <m/>
    <m/>
    <m/>
    <m/>
    <m/>
    <m/>
    <m/>
    <m/>
    <m/>
    <m/>
  </r>
  <r>
    <n v="23"/>
    <x v="0"/>
    <s v="Travel_Rarely"/>
    <n v="1320"/>
    <x v="1"/>
    <n v="8"/>
    <n v="1"/>
    <s v="Medical"/>
    <n v="1"/>
    <n v="1684"/>
    <n v="4"/>
    <x v="1"/>
    <n v="93"/>
    <n v="2"/>
    <x v="1"/>
    <x v="2"/>
    <n v="3"/>
    <s v="Single"/>
    <n v="3989"/>
    <n v="20586"/>
    <n v="1"/>
    <s v="Y"/>
    <x v="0"/>
    <n v="11"/>
    <n v="3"/>
    <n v="1"/>
    <n v="80"/>
    <n v="0"/>
    <n v="5"/>
    <n v="2"/>
    <n v="3"/>
    <n v="5"/>
    <n v="4"/>
    <n v="1"/>
    <n v="2"/>
    <n v="1"/>
    <n v="0"/>
    <n v="0"/>
    <n v="1"/>
    <n v="0"/>
    <x v="0"/>
    <n v="0.3"/>
    <x v="2"/>
    <n v="0.4"/>
    <x v="2"/>
    <x v="0"/>
    <x v="1"/>
    <m/>
    <m/>
    <m/>
    <m/>
    <m/>
    <m/>
    <m/>
    <m/>
    <m/>
    <m/>
    <m/>
    <m/>
    <m/>
    <m/>
    <m/>
    <m/>
    <m/>
    <m/>
    <m/>
    <m/>
    <m/>
    <m/>
    <m/>
    <m/>
    <m/>
    <m/>
    <m/>
    <m/>
    <m/>
    <m/>
    <m/>
    <m/>
    <m/>
    <m/>
    <m/>
    <m/>
    <m/>
    <m/>
    <m/>
    <m/>
    <m/>
    <m/>
    <m/>
    <m/>
    <m/>
    <m/>
    <m/>
    <m/>
    <m/>
    <m/>
    <m/>
    <m/>
    <m/>
  </r>
  <r>
    <n v="38"/>
    <x v="1"/>
    <s v="Travel_Rarely"/>
    <n v="1495"/>
    <x v="1"/>
    <n v="4"/>
    <n v="2"/>
    <s v="Medical"/>
    <n v="1"/>
    <n v="1687"/>
    <n v="4"/>
    <x v="0"/>
    <n v="87"/>
    <n v="3"/>
    <x v="1"/>
    <x v="2"/>
    <n v="3"/>
    <s v="Married"/>
    <n v="3306"/>
    <n v="26176"/>
    <n v="7"/>
    <s v="Y"/>
    <x v="1"/>
    <n v="19"/>
    <n v="3"/>
    <n v="4"/>
    <n v="80"/>
    <n v="1"/>
    <n v="7"/>
    <n v="5"/>
    <n v="2"/>
    <n v="0"/>
    <n v="0"/>
    <n v="0"/>
    <n v="0"/>
    <n v="0"/>
    <n v="0"/>
    <n v="1"/>
    <n v="1"/>
    <n v="0"/>
    <x v="0"/>
    <n v="0.35"/>
    <x v="0"/>
    <n v="0.3"/>
    <x v="1"/>
    <x v="0"/>
    <x v="1"/>
    <m/>
    <m/>
    <m/>
    <m/>
    <m/>
    <m/>
    <m/>
    <m/>
    <m/>
    <m/>
    <m/>
    <m/>
    <m/>
    <m/>
    <m/>
    <m/>
    <m/>
    <m/>
    <m/>
    <m/>
    <m/>
    <m/>
    <m/>
    <m/>
    <m/>
    <m/>
    <m/>
    <m/>
    <m/>
    <m/>
    <m/>
    <m/>
    <m/>
    <m/>
    <m/>
    <m/>
    <m/>
    <m/>
    <m/>
    <m/>
    <m/>
    <m/>
    <m/>
    <m/>
    <m/>
    <m/>
    <m/>
    <m/>
    <m/>
    <m/>
    <m/>
    <m/>
    <m/>
  </r>
  <r>
    <n v="53"/>
    <x v="1"/>
    <s v="Travel_Rarely"/>
    <n v="1395"/>
    <x v="1"/>
    <n v="24"/>
    <n v="4"/>
    <s v="Medical"/>
    <n v="1"/>
    <n v="1689"/>
    <n v="2"/>
    <x v="1"/>
    <n v="48"/>
    <n v="4"/>
    <x v="2"/>
    <x v="4"/>
    <n v="4"/>
    <s v="Married"/>
    <n v="7005"/>
    <n v="3458"/>
    <n v="3"/>
    <s v="Y"/>
    <x v="1"/>
    <n v="15"/>
    <n v="3"/>
    <n v="3"/>
    <n v="80"/>
    <n v="0"/>
    <n v="11"/>
    <n v="2"/>
    <n v="3"/>
    <n v="4"/>
    <n v="3"/>
    <n v="1"/>
    <n v="2"/>
    <n v="0"/>
    <n v="0"/>
    <n v="0"/>
    <n v="0"/>
    <n v="1"/>
    <x v="0"/>
    <n v="0.2"/>
    <x v="1"/>
    <n v="0"/>
    <x v="1"/>
    <x v="0"/>
    <x v="0"/>
    <m/>
    <m/>
    <m/>
    <m/>
    <m/>
    <m/>
    <m/>
    <m/>
    <m/>
    <m/>
    <m/>
    <m/>
    <m/>
    <m/>
    <m/>
    <m/>
    <m/>
    <m/>
    <m/>
    <m/>
    <m/>
    <m/>
    <m/>
    <m/>
    <m/>
    <m/>
    <m/>
    <m/>
    <m/>
    <m/>
    <m/>
    <m/>
    <m/>
    <m/>
    <m/>
    <m/>
    <m/>
    <m/>
    <m/>
    <m/>
    <m/>
    <m/>
    <m/>
    <m/>
    <m/>
    <m/>
    <m/>
    <m/>
    <m/>
    <m/>
    <m/>
    <m/>
    <m/>
  </r>
  <r>
    <n v="48"/>
    <x v="0"/>
    <s v="Travel_Frequently"/>
    <n v="708"/>
    <x v="0"/>
    <n v="7"/>
    <n v="2"/>
    <s v="Medical"/>
    <n v="1"/>
    <n v="1691"/>
    <n v="4"/>
    <x v="0"/>
    <n v="95"/>
    <n v="3"/>
    <x v="1"/>
    <x v="6"/>
    <n v="3"/>
    <s v="Married"/>
    <n v="2655"/>
    <n v="11740"/>
    <n v="2"/>
    <s v="Y"/>
    <x v="0"/>
    <n v="11"/>
    <n v="3"/>
    <n v="3"/>
    <n v="80"/>
    <n v="2"/>
    <n v="19"/>
    <n v="3"/>
    <n v="3"/>
    <n v="9"/>
    <n v="7"/>
    <n v="7"/>
    <n v="7"/>
    <n v="1"/>
    <n v="0"/>
    <n v="0"/>
    <n v="1"/>
    <n v="0"/>
    <x v="1"/>
    <n v="0.35"/>
    <x v="1"/>
    <n v="0.5"/>
    <x v="2"/>
    <x v="2"/>
    <x v="1"/>
    <m/>
    <m/>
    <m/>
    <m/>
    <m/>
    <m/>
    <m/>
    <m/>
    <m/>
    <m/>
    <m/>
    <m/>
    <m/>
    <m/>
    <m/>
    <m/>
    <m/>
    <m/>
    <m/>
    <m/>
    <m/>
    <m/>
    <m/>
    <m/>
    <m/>
    <m/>
    <m/>
    <m/>
    <m/>
    <m/>
    <m/>
    <m/>
    <m/>
    <m/>
    <m/>
    <m/>
    <m/>
    <m/>
    <m/>
    <m/>
    <m/>
    <m/>
    <m/>
    <m/>
    <m/>
    <m/>
    <m/>
    <m/>
    <m/>
    <m/>
    <m/>
    <m/>
    <m/>
  </r>
  <r>
    <n v="32"/>
    <x v="0"/>
    <s v="Travel_Rarely"/>
    <n v="1259"/>
    <x v="1"/>
    <n v="2"/>
    <n v="4"/>
    <s v="Life Sciences"/>
    <n v="1"/>
    <n v="1692"/>
    <n v="4"/>
    <x v="1"/>
    <n v="95"/>
    <n v="3"/>
    <x v="1"/>
    <x v="2"/>
    <n v="2"/>
    <s v="Single"/>
    <n v="1393"/>
    <n v="24852"/>
    <n v="1"/>
    <s v="Y"/>
    <x v="1"/>
    <n v="12"/>
    <n v="3"/>
    <n v="1"/>
    <n v="80"/>
    <n v="0"/>
    <n v="1"/>
    <n v="2"/>
    <n v="3"/>
    <n v="1"/>
    <n v="0"/>
    <n v="0"/>
    <n v="0"/>
    <n v="0"/>
    <n v="1"/>
    <n v="0"/>
    <n v="1"/>
    <n v="0"/>
    <x v="0"/>
    <n v="0.4"/>
    <x v="0"/>
    <n v="0.2"/>
    <x v="1"/>
    <x v="0"/>
    <x v="1"/>
    <m/>
    <m/>
    <m/>
    <m/>
    <m/>
    <m/>
    <m/>
    <m/>
    <m/>
    <m/>
    <m/>
    <m/>
    <m/>
    <m/>
    <m/>
    <m/>
    <m/>
    <m/>
    <m/>
    <m/>
    <m/>
    <m/>
    <m/>
    <m/>
    <m/>
    <m/>
    <m/>
    <m/>
    <m/>
    <m/>
    <m/>
    <m/>
    <m/>
    <m/>
    <m/>
    <m/>
    <m/>
    <m/>
    <m/>
    <m/>
    <m/>
    <m/>
    <m/>
    <m/>
    <m/>
    <m/>
    <m/>
    <m/>
    <m/>
    <m/>
    <m/>
    <m/>
    <m/>
  </r>
  <r>
    <n v="26"/>
    <x v="1"/>
    <s v="Non-Travel"/>
    <n v="786"/>
    <x v="1"/>
    <n v="7"/>
    <n v="3"/>
    <s v="Medical"/>
    <n v="1"/>
    <n v="1693"/>
    <n v="4"/>
    <x v="1"/>
    <n v="76"/>
    <n v="3"/>
    <x v="1"/>
    <x v="2"/>
    <n v="4"/>
    <s v="Single"/>
    <n v="2570"/>
    <n v="11925"/>
    <n v="1"/>
    <s v="Y"/>
    <x v="1"/>
    <n v="20"/>
    <n v="4"/>
    <n v="3"/>
    <n v="80"/>
    <n v="0"/>
    <n v="7"/>
    <n v="5"/>
    <n v="3"/>
    <n v="7"/>
    <n v="7"/>
    <n v="5"/>
    <n v="7"/>
    <n v="0"/>
    <n v="0"/>
    <n v="0"/>
    <n v="1"/>
    <n v="0"/>
    <x v="1"/>
    <n v="0.2"/>
    <x v="2"/>
    <n v="0.1"/>
    <x v="1"/>
    <x v="2"/>
    <x v="1"/>
    <m/>
    <m/>
    <m/>
    <m/>
    <m/>
    <m/>
    <m/>
    <m/>
    <m/>
    <m/>
    <m/>
    <m/>
    <m/>
    <m/>
    <m/>
    <m/>
    <m/>
    <m/>
    <m/>
    <m/>
    <m/>
    <m/>
    <m/>
    <m/>
    <m/>
    <m/>
    <m/>
    <m/>
    <m/>
    <m/>
    <m/>
    <m/>
    <m/>
    <m/>
    <m/>
    <m/>
    <m/>
    <m/>
    <m/>
    <m/>
    <m/>
    <m/>
    <m/>
    <m/>
    <m/>
    <m/>
    <m/>
    <m/>
    <m/>
    <m/>
    <m/>
    <m/>
    <m/>
  </r>
  <r>
    <n v="55"/>
    <x v="1"/>
    <s v="Travel_Rarely"/>
    <n v="1441"/>
    <x v="1"/>
    <n v="22"/>
    <n v="3"/>
    <s v="Technical Degree"/>
    <n v="1"/>
    <n v="1694"/>
    <n v="1"/>
    <x v="1"/>
    <n v="94"/>
    <n v="2"/>
    <x v="1"/>
    <x v="1"/>
    <n v="2"/>
    <s v="Divorced"/>
    <n v="3537"/>
    <n v="23737"/>
    <n v="5"/>
    <s v="Y"/>
    <x v="1"/>
    <n v="12"/>
    <n v="3"/>
    <n v="4"/>
    <n v="80"/>
    <n v="1"/>
    <n v="8"/>
    <n v="1"/>
    <n v="3"/>
    <n v="4"/>
    <n v="2"/>
    <n v="1"/>
    <n v="2"/>
    <n v="0"/>
    <n v="1"/>
    <n v="0"/>
    <n v="1"/>
    <n v="1"/>
    <x v="0"/>
    <n v="0.6"/>
    <x v="1"/>
    <n v="0.2"/>
    <x v="1"/>
    <x v="0"/>
    <x v="1"/>
    <m/>
    <m/>
    <m/>
    <m/>
    <m/>
    <m/>
    <m/>
    <m/>
    <m/>
    <m/>
    <m/>
    <m/>
    <m/>
    <m/>
    <m/>
    <m/>
    <m/>
    <m/>
    <m/>
    <m/>
    <m/>
    <m/>
    <m/>
    <m/>
    <m/>
    <m/>
    <m/>
    <m/>
    <m/>
    <m/>
    <m/>
    <m/>
    <m/>
    <m/>
    <m/>
    <m/>
    <m/>
    <m/>
    <m/>
    <m/>
    <m/>
    <m/>
    <m/>
    <m/>
    <m/>
    <m/>
    <m/>
    <m/>
    <m/>
    <m/>
    <m/>
    <m/>
    <m/>
  </r>
  <r>
    <n v="34"/>
    <x v="1"/>
    <s v="Travel_Rarely"/>
    <n v="1157"/>
    <x v="1"/>
    <n v="5"/>
    <n v="2"/>
    <s v="Medical"/>
    <n v="1"/>
    <n v="1696"/>
    <n v="2"/>
    <x v="1"/>
    <n v="57"/>
    <n v="2"/>
    <x v="0"/>
    <x v="2"/>
    <n v="4"/>
    <s v="Married"/>
    <n v="3986"/>
    <n v="11912"/>
    <n v="1"/>
    <s v="Y"/>
    <x v="1"/>
    <n v="14"/>
    <n v="3"/>
    <n v="3"/>
    <n v="80"/>
    <n v="1"/>
    <n v="15"/>
    <n v="3"/>
    <n v="4"/>
    <n v="15"/>
    <n v="10"/>
    <n v="4"/>
    <n v="13"/>
    <n v="0"/>
    <n v="0"/>
    <n v="0"/>
    <n v="1"/>
    <n v="1"/>
    <x v="0"/>
    <n v="0.35"/>
    <x v="0"/>
    <n v="0"/>
    <x v="1"/>
    <x v="1"/>
    <x v="1"/>
    <m/>
    <m/>
    <m/>
    <m/>
    <m/>
    <m/>
    <m/>
    <m/>
    <m/>
    <m/>
    <m/>
    <m/>
    <m/>
    <m/>
    <m/>
    <m/>
    <m/>
    <m/>
    <m/>
    <m/>
    <m/>
    <m/>
    <m/>
    <m/>
    <m/>
    <m/>
    <m/>
    <m/>
    <m/>
    <m/>
    <m/>
    <m/>
    <m/>
    <m/>
    <m/>
    <m/>
    <m/>
    <m/>
    <m/>
    <m/>
    <m/>
    <m/>
    <m/>
    <m/>
    <m/>
    <m/>
    <m/>
    <m/>
    <m/>
    <m/>
    <m/>
    <m/>
    <m/>
  </r>
  <r>
    <n v="60"/>
    <x v="1"/>
    <s v="Travel_Rarely"/>
    <n v="370"/>
    <x v="1"/>
    <n v="1"/>
    <n v="4"/>
    <s v="Medical"/>
    <n v="1"/>
    <n v="1697"/>
    <n v="3"/>
    <x v="1"/>
    <n v="92"/>
    <n v="1"/>
    <x v="2"/>
    <x v="4"/>
    <n v="4"/>
    <s v="Divorced"/>
    <n v="10883"/>
    <n v="20467"/>
    <n v="3"/>
    <s v="Y"/>
    <x v="1"/>
    <n v="20"/>
    <n v="4"/>
    <n v="3"/>
    <n v="80"/>
    <n v="1"/>
    <n v="19"/>
    <n v="2"/>
    <n v="4"/>
    <n v="1"/>
    <n v="0"/>
    <n v="0"/>
    <n v="0"/>
    <n v="0"/>
    <n v="0"/>
    <n v="0"/>
    <n v="0"/>
    <n v="0"/>
    <x v="0"/>
    <n v="0"/>
    <x v="1"/>
    <n v="0"/>
    <x v="1"/>
    <x v="0"/>
    <x v="2"/>
    <m/>
    <m/>
    <m/>
    <m/>
    <m/>
    <m/>
    <m/>
    <m/>
    <m/>
    <m/>
    <m/>
    <m/>
    <m/>
    <m/>
    <m/>
    <m/>
    <m/>
    <m/>
    <m/>
    <m/>
    <m/>
    <m/>
    <m/>
    <m/>
    <m/>
    <m/>
    <m/>
    <m/>
    <m/>
    <m/>
    <m/>
    <m/>
    <m/>
    <m/>
    <m/>
    <m/>
    <m/>
    <m/>
    <m/>
    <m/>
    <m/>
    <m/>
    <m/>
    <m/>
    <m/>
    <m/>
    <m/>
    <m/>
    <m/>
    <m/>
    <m/>
    <m/>
    <m/>
  </r>
  <r>
    <n v="33"/>
    <x v="1"/>
    <s v="Travel_Rarely"/>
    <n v="267"/>
    <x v="1"/>
    <n v="21"/>
    <n v="3"/>
    <s v="Medical"/>
    <n v="1"/>
    <n v="1698"/>
    <n v="2"/>
    <x v="1"/>
    <n v="79"/>
    <n v="4"/>
    <x v="1"/>
    <x v="2"/>
    <n v="2"/>
    <s v="Married"/>
    <n v="2028"/>
    <n v="13637"/>
    <n v="1"/>
    <s v="Y"/>
    <x v="1"/>
    <n v="18"/>
    <n v="3"/>
    <n v="4"/>
    <n v="80"/>
    <n v="3"/>
    <n v="14"/>
    <n v="6"/>
    <n v="3"/>
    <n v="14"/>
    <n v="11"/>
    <n v="2"/>
    <n v="13"/>
    <n v="0"/>
    <n v="1"/>
    <n v="0"/>
    <n v="1"/>
    <n v="1"/>
    <x v="0"/>
    <n v="0.6"/>
    <x v="0"/>
    <n v="0.2"/>
    <x v="1"/>
    <x v="0"/>
    <x v="1"/>
    <m/>
    <m/>
    <m/>
    <m/>
    <m/>
    <m/>
    <m/>
    <m/>
    <m/>
    <m/>
    <m/>
    <m/>
    <m/>
    <m/>
    <m/>
    <m/>
    <m/>
    <m/>
    <m/>
    <m/>
    <m/>
    <m/>
    <m/>
    <m/>
    <m/>
    <m/>
    <m/>
    <m/>
    <m/>
    <m/>
    <m/>
    <m/>
    <m/>
    <m/>
    <m/>
    <m/>
    <m/>
    <m/>
    <m/>
    <m/>
    <m/>
    <m/>
    <m/>
    <m/>
    <m/>
    <m/>
    <m/>
    <m/>
    <m/>
    <m/>
    <m/>
    <m/>
    <m/>
  </r>
  <r>
    <n v="37"/>
    <x v="1"/>
    <s v="Travel_Frequently"/>
    <n v="1278"/>
    <x v="0"/>
    <n v="1"/>
    <n v="4"/>
    <s v="Medical"/>
    <n v="1"/>
    <n v="1700"/>
    <n v="3"/>
    <x v="1"/>
    <n v="31"/>
    <n v="1"/>
    <x v="0"/>
    <x v="0"/>
    <n v="4"/>
    <s v="Divorced"/>
    <n v="9525"/>
    <n v="7677"/>
    <n v="1"/>
    <s v="Y"/>
    <x v="1"/>
    <n v="14"/>
    <n v="3"/>
    <n v="3"/>
    <n v="80"/>
    <n v="2"/>
    <n v="6"/>
    <n v="2"/>
    <n v="2"/>
    <n v="6"/>
    <n v="3"/>
    <n v="1"/>
    <n v="3"/>
    <n v="0"/>
    <n v="0"/>
    <n v="1"/>
    <n v="0"/>
    <n v="0"/>
    <x v="0"/>
    <n v="0.2"/>
    <x v="2"/>
    <n v="0.3"/>
    <x v="1"/>
    <x v="0"/>
    <x v="2"/>
    <m/>
    <m/>
    <m/>
    <m/>
    <m/>
    <m/>
    <m/>
    <m/>
    <m/>
    <m/>
    <m/>
    <m/>
    <m/>
    <m/>
    <m/>
    <m/>
    <m/>
    <m/>
    <m/>
    <m/>
    <m/>
    <m/>
    <m/>
    <m/>
    <m/>
    <m/>
    <m/>
    <m/>
    <m/>
    <m/>
    <m/>
    <m/>
    <m/>
    <m/>
    <m/>
    <m/>
    <m/>
    <m/>
    <m/>
    <m/>
    <m/>
    <m/>
    <m/>
    <m/>
    <m/>
    <m/>
    <m/>
    <m/>
    <m/>
    <m/>
    <m/>
    <m/>
    <m/>
  </r>
  <r>
    <n v="34"/>
    <x v="1"/>
    <s v="Travel_Rarely"/>
    <n v="678"/>
    <x v="1"/>
    <n v="19"/>
    <n v="3"/>
    <s v="Life Sciences"/>
    <n v="1"/>
    <n v="1701"/>
    <n v="2"/>
    <x v="0"/>
    <n v="35"/>
    <n v="2"/>
    <x v="1"/>
    <x v="1"/>
    <n v="4"/>
    <s v="Married"/>
    <n v="2929"/>
    <n v="20338"/>
    <n v="1"/>
    <s v="Y"/>
    <x v="1"/>
    <n v="12"/>
    <n v="3"/>
    <n v="2"/>
    <n v="80"/>
    <n v="0"/>
    <n v="10"/>
    <n v="3"/>
    <n v="3"/>
    <n v="10"/>
    <n v="9"/>
    <n v="8"/>
    <n v="7"/>
    <n v="0"/>
    <n v="0"/>
    <n v="0"/>
    <n v="1"/>
    <n v="1"/>
    <x v="1"/>
    <n v="0.4"/>
    <x v="0"/>
    <n v="0.1"/>
    <x v="1"/>
    <x v="2"/>
    <x v="1"/>
    <m/>
    <m/>
    <m/>
    <m/>
    <m/>
    <m/>
    <m/>
    <m/>
    <m/>
    <m/>
    <m/>
    <m/>
    <m/>
    <m/>
    <m/>
    <m/>
    <m/>
    <m/>
    <m/>
    <m/>
    <m/>
    <m/>
    <m/>
    <m/>
    <m/>
    <m/>
    <m/>
    <m/>
    <m/>
    <m/>
    <m/>
    <m/>
    <m/>
    <m/>
    <m/>
    <m/>
    <m/>
    <m/>
    <m/>
    <m/>
    <m/>
    <m/>
    <m/>
    <m/>
    <m/>
    <m/>
    <m/>
    <m/>
    <m/>
    <m/>
    <m/>
    <m/>
    <m/>
  </r>
  <r>
    <n v="23"/>
    <x v="0"/>
    <s v="Travel_Rarely"/>
    <n v="427"/>
    <x v="0"/>
    <n v="7"/>
    <n v="3"/>
    <s v="Life Sciences"/>
    <n v="1"/>
    <n v="1702"/>
    <n v="3"/>
    <x v="1"/>
    <n v="99"/>
    <n v="3"/>
    <x v="1"/>
    <x v="6"/>
    <n v="4"/>
    <s v="Divorced"/>
    <n v="2275"/>
    <n v="25103"/>
    <n v="1"/>
    <s v="Y"/>
    <x v="0"/>
    <n v="21"/>
    <n v="4"/>
    <n v="2"/>
    <n v="80"/>
    <n v="1"/>
    <n v="3"/>
    <n v="2"/>
    <n v="3"/>
    <n v="3"/>
    <n v="2"/>
    <n v="0"/>
    <n v="2"/>
    <n v="1"/>
    <n v="0"/>
    <n v="0"/>
    <n v="1"/>
    <n v="0"/>
    <x v="0"/>
    <n v="0.3"/>
    <x v="2"/>
    <n v="0.4"/>
    <x v="2"/>
    <x v="0"/>
    <x v="1"/>
    <m/>
    <m/>
    <m/>
    <m/>
    <m/>
    <m/>
    <m/>
    <m/>
    <m/>
    <m/>
    <m/>
    <m/>
    <m/>
    <m/>
    <m/>
    <m/>
    <m/>
    <m/>
    <m/>
    <m/>
    <m/>
    <m/>
    <m/>
    <m/>
    <m/>
    <m/>
    <m/>
    <m/>
    <m/>
    <m/>
    <m/>
    <m/>
    <m/>
    <m/>
    <m/>
    <m/>
    <m/>
    <m/>
    <m/>
    <m/>
    <m/>
    <m/>
    <m/>
    <m/>
    <m/>
    <m/>
    <m/>
    <m/>
    <m/>
    <m/>
    <m/>
    <m/>
    <m/>
  </r>
  <r>
    <n v="44"/>
    <x v="1"/>
    <s v="Travel_Rarely"/>
    <n v="921"/>
    <x v="1"/>
    <n v="2"/>
    <n v="3"/>
    <s v="Life Sciences"/>
    <n v="1"/>
    <n v="1703"/>
    <n v="3"/>
    <x v="0"/>
    <n v="96"/>
    <n v="4"/>
    <x v="2"/>
    <x v="4"/>
    <n v="4"/>
    <s v="Married"/>
    <n v="7879"/>
    <n v="14810"/>
    <n v="1"/>
    <s v="Y"/>
    <x v="0"/>
    <n v="19"/>
    <n v="3"/>
    <n v="2"/>
    <n v="80"/>
    <n v="1"/>
    <n v="9"/>
    <n v="2"/>
    <n v="3"/>
    <n v="8"/>
    <n v="7"/>
    <n v="6"/>
    <n v="7"/>
    <n v="1"/>
    <n v="0"/>
    <n v="0"/>
    <n v="0"/>
    <n v="0"/>
    <x v="1"/>
    <n v="0.2"/>
    <x v="2"/>
    <n v="0.5"/>
    <x v="2"/>
    <x v="2"/>
    <x v="0"/>
    <m/>
    <m/>
    <m/>
    <m/>
    <m/>
    <m/>
    <m/>
    <m/>
    <m/>
    <m/>
    <m/>
    <m/>
    <m/>
    <m/>
    <m/>
    <m/>
    <m/>
    <m/>
    <m/>
    <m/>
    <m/>
    <m/>
    <m/>
    <m/>
    <m/>
    <m/>
    <m/>
    <m/>
    <m/>
    <m/>
    <m/>
    <m/>
    <m/>
    <m/>
    <m/>
    <m/>
    <m/>
    <m/>
    <m/>
    <m/>
    <m/>
    <m/>
    <m/>
    <m/>
    <m/>
    <m/>
    <m/>
    <m/>
    <m/>
    <m/>
    <m/>
    <m/>
    <m/>
  </r>
  <r>
    <n v="35"/>
    <x v="1"/>
    <s v="Travel_Frequently"/>
    <n v="146"/>
    <x v="1"/>
    <n v="2"/>
    <n v="4"/>
    <s v="Medical"/>
    <n v="1"/>
    <n v="1704"/>
    <n v="1"/>
    <x v="1"/>
    <n v="79"/>
    <n v="2"/>
    <x v="1"/>
    <x v="1"/>
    <n v="4"/>
    <s v="Single"/>
    <n v="4930"/>
    <n v="13970"/>
    <n v="0"/>
    <s v="Y"/>
    <x v="0"/>
    <n v="14"/>
    <n v="3"/>
    <n v="3"/>
    <n v="80"/>
    <n v="0"/>
    <n v="6"/>
    <n v="2"/>
    <n v="4"/>
    <n v="5"/>
    <n v="4"/>
    <n v="1"/>
    <n v="4"/>
    <n v="1"/>
    <n v="0"/>
    <n v="0"/>
    <n v="1"/>
    <n v="1"/>
    <x v="0"/>
    <n v="0.5"/>
    <x v="0"/>
    <n v="0.4"/>
    <x v="2"/>
    <x v="0"/>
    <x v="0"/>
    <m/>
    <m/>
    <m/>
    <m/>
    <m/>
    <m/>
    <m/>
    <m/>
    <m/>
    <m/>
    <m/>
    <m/>
    <m/>
    <m/>
    <m/>
    <m/>
    <m/>
    <m/>
    <m/>
    <m/>
    <m/>
    <m/>
    <m/>
    <m/>
    <m/>
    <m/>
    <m/>
    <m/>
    <m/>
    <m/>
    <m/>
    <m/>
    <m/>
    <m/>
    <m/>
    <m/>
    <m/>
    <m/>
    <m/>
    <m/>
    <m/>
    <m/>
    <m/>
    <m/>
    <m/>
    <m/>
    <m/>
    <m/>
    <m/>
    <m/>
    <m/>
    <m/>
    <m/>
  </r>
  <r>
    <n v="43"/>
    <x v="1"/>
    <s v="Travel_Rarely"/>
    <n v="1179"/>
    <x v="0"/>
    <n v="2"/>
    <n v="3"/>
    <s v="Medical"/>
    <n v="1"/>
    <n v="1706"/>
    <n v="4"/>
    <x v="1"/>
    <n v="73"/>
    <n v="3"/>
    <x v="0"/>
    <x v="0"/>
    <n v="4"/>
    <s v="Married"/>
    <n v="7847"/>
    <n v="6069"/>
    <n v="1"/>
    <s v="Y"/>
    <x v="0"/>
    <n v="17"/>
    <n v="3"/>
    <n v="1"/>
    <n v="80"/>
    <n v="1"/>
    <n v="10"/>
    <n v="3"/>
    <n v="3"/>
    <n v="10"/>
    <n v="9"/>
    <n v="8"/>
    <n v="8"/>
    <n v="1"/>
    <n v="0"/>
    <n v="0"/>
    <n v="0"/>
    <n v="0"/>
    <x v="1"/>
    <n v="0.2"/>
    <x v="2"/>
    <n v="0.5"/>
    <x v="2"/>
    <x v="2"/>
    <x v="0"/>
    <m/>
    <m/>
    <m/>
    <m/>
    <m/>
    <m/>
    <m/>
    <m/>
    <m/>
    <m/>
    <m/>
    <m/>
    <m/>
    <m/>
    <m/>
    <m/>
    <m/>
    <m/>
    <m/>
    <m/>
    <m/>
    <m/>
    <m/>
    <m/>
    <m/>
    <m/>
    <m/>
    <m/>
    <m/>
    <m/>
    <m/>
    <m/>
    <m/>
    <m/>
    <m/>
    <m/>
    <m/>
    <m/>
    <m/>
    <m/>
    <m/>
    <m/>
    <m/>
    <m/>
    <m/>
    <m/>
    <m/>
    <m/>
    <m/>
    <m/>
    <m/>
    <m/>
    <m/>
  </r>
  <r>
    <n v="24"/>
    <x v="1"/>
    <s v="Travel_Rarely"/>
    <n v="581"/>
    <x v="1"/>
    <n v="9"/>
    <n v="3"/>
    <s v="Medical"/>
    <n v="1"/>
    <n v="1707"/>
    <n v="3"/>
    <x v="1"/>
    <n v="62"/>
    <n v="4"/>
    <x v="1"/>
    <x v="1"/>
    <n v="3"/>
    <s v="Married"/>
    <n v="4401"/>
    <n v="17616"/>
    <n v="1"/>
    <s v="Y"/>
    <x v="1"/>
    <n v="16"/>
    <n v="3"/>
    <n v="4"/>
    <n v="80"/>
    <n v="1"/>
    <n v="5"/>
    <n v="1"/>
    <n v="3"/>
    <n v="5"/>
    <n v="3"/>
    <n v="0"/>
    <n v="4"/>
    <n v="0"/>
    <n v="0"/>
    <n v="0"/>
    <n v="1"/>
    <n v="0"/>
    <x v="0"/>
    <n v="0.15"/>
    <x v="2"/>
    <n v="0"/>
    <x v="1"/>
    <x v="0"/>
    <x v="0"/>
    <m/>
    <m/>
    <m/>
    <m/>
    <m/>
    <m/>
    <m/>
    <m/>
    <m/>
    <m/>
    <m/>
    <m/>
    <m/>
    <m/>
    <m/>
    <m/>
    <m/>
    <m/>
    <m/>
    <m/>
    <m/>
    <m/>
    <m/>
    <m/>
    <m/>
    <m/>
    <m/>
    <m/>
    <m/>
    <m/>
    <m/>
    <m/>
    <m/>
    <m/>
    <m/>
    <m/>
    <m/>
    <m/>
    <m/>
    <m/>
    <m/>
    <m/>
    <m/>
    <m/>
    <m/>
    <m/>
    <m/>
    <m/>
    <m/>
    <m/>
    <m/>
    <m/>
    <m/>
  </r>
  <r>
    <n v="41"/>
    <x v="1"/>
    <s v="Travel_Rarely"/>
    <n v="918"/>
    <x v="0"/>
    <n v="6"/>
    <n v="3"/>
    <s v="Marketing"/>
    <n v="1"/>
    <n v="1708"/>
    <n v="4"/>
    <x v="1"/>
    <n v="35"/>
    <n v="3"/>
    <x v="2"/>
    <x v="0"/>
    <n v="3"/>
    <s v="Single"/>
    <n v="9241"/>
    <n v="15869"/>
    <n v="1"/>
    <s v="Y"/>
    <x v="1"/>
    <n v="12"/>
    <n v="3"/>
    <n v="2"/>
    <n v="80"/>
    <n v="0"/>
    <n v="10"/>
    <n v="3"/>
    <n v="3"/>
    <n v="10"/>
    <n v="8"/>
    <n v="8"/>
    <n v="7"/>
    <n v="0"/>
    <n v="0"/>
    <n v="0"/>
    <n v="0"/>
    <n v="0"/>
    <x v="1"/>
    <n v="0.05"/>
    <x v="2"/>
    <n v="0.1"/>
    <x v="1"/>
    <x v="2"/>
    <x v="2"/>
    <m/>
    <m/>
    <m/>
    <m/>
    <m/>
    <m/>
    <m/>
    <m/>
    <m/>
    <m/>
    <m/>
    <m/>
    <m/>
    <m/>
    <m/>
    <m/>
    <m/>
    <m/>
    <m/>
    <m/>
    <m/>
    <m/>
    <m/>
    <m/>
    <m/>
    <m/>
    <m/>
    <m/>
    <m/>
    <m/>
    <m/>
    <m/>
    <m/>
    <m/>
    <m/>
    <m/>
    <m/>
    <m/>
    <m/>
    <m/>
    <m/>
    <m/>
    <m/>
    <m/>
    <m/>
    <m/>
    <m/>
    <m/>
    <m/>
    <m/>
    <m/>
    <m/>
    <m/>
  </r>
  <r>
    <n v="29"/>
    <x v="1"/>
    <s v="Travel_Rarely"/>
    <n v="1082"/>
    <x v="1"/>
    <n v="9"/>
    <n v="4"/>
    <s v="Medical"/>
    <n v="1"/>
    <n v="1709"/>
    <n v="4"/>
    <x v="0"/>
    <n v="43"/>
    <n v="3"/>
    <x v="1"/>
    <x v="2"/>
    <n v="3"/>
    <s v="Married"/>
    <n v="2974"/>
    <n v="25412"/>
    <n v="9"/>
    <s v="Y"/>
    <x v="1"/>
    <n v="17"/>
    <n v="3"/>
    <n v="3"/>
    <n v="80"/>
    <n v="1"/>
    <n v="9"/>
    <n v="2"/>
    <n v="3"/>
    <n v="5"/>
    <n v="3"/>
    <n v="1"/>
    <n v="2"/>
    <n v="0"/>
    <n v="0"/>
    <n v="0"/>
    <n v="1"/>
    <n v="0"/>
    <x v="0"/>
    <n v="0.15"/>
    <x v="2"/>
    <n v="0"/>
    <x v="1"/>
    <x v="0"/>
    <x v="1"/>
    <m/>
    <m/>
    <m/>
    <m/>
    <m/>
    <m/>
    <m/>
    <m/>
    <m/>
    <m/>
    <m/>
    <m/>
    <m/>
    <m/>
    <m/>
    <m/>
    <m/>
    <m/>
    <m/>
    <m/>
    <m/>
    <m/>
    <m/>
    <m/>
    <m/>
    <m/>
    <m/>
    <m/>
    <m/>
    <m/>
    <m/>
    <m/>
    <m/>
    <m/>
    <m/>
    <m/>
    <m/>
    <m/>
    <m/>
    <m/>
    <m/>
    <m/>
    <m/>
    <m/>
    <m/>
    <m/>
    <m/>
    <m/>
    <m/>
    <m/>
    <m/>
    <m/>
    <m/>
  </r>
  <r>
    <n v="36"/>
    <x v="1"/>
    <s v="Travel_Rarely"/>
    <n v="530"/>
    <x v="0"/>
    <n v="2"/>
    <n v="4"/>
    <s v="Life Sciences"/>
    <n v="1"/>
    <n v="1710"/>
    <n v="3"/>
    <x v="0"/>
    <n v="51"/>
    <n v="3"/>
    <x v="0"/>
    <x v="6"/>
    <n v="4"/>
    <s v="Single"/>
    <n v="4502"/>
    <n v="7439"/>
    <n v="3"/>
    <s v="Y"/>
    <x v="1"/>
    <n v="15"/>
    <n v="3"/>
    <n v="3"/>
    <n v="80"/>
    <n v="0"/>
    <n v="17"/>
    <n v="2"/>
    <n v="2"/>
    <n v="13"/>
    <n v="7"/>
    <n v="6"/>
    <n v="7"/>
    <n v="0"/>
    <n v="0"/>
    <n v="1"/>
    <n v="1"/>
    <n v="0"/>
    <x v="1"/>
    <n v="0.4"/>
    <x v="0"/>
    <n v="0.4"/>
    <x v="2"/>
    <x v="2"/>
    <x v="0"/>
    <m/>
    <m/>
    <m/>
    <m/>
    <m/>
    <m/>
    <m/>
    <m/>
    <m/>
    <m/>
    <m/>
    <m/>
    <m/>
    <m/>
    <m/>
    <m/>
    <m/>
    <m/>
    <m/>
    <m/>
    <m/>
    <m/>
    <m/>
    <m/>
    <m/>
    <m/>
    <m/>
    <m/>
    <m/>
    <m/>
    <m/>
    <m/>
    <m/>
    <m/>
    <m/>
    <m/>
    <m/>
    <m/>
    <m/>
    <m/>
    <m/>
    <m/>
    <m/>
    <m/>
    <m/>
    <m/>
    <m/>
    <m/>
    <m/>
    <m/>
    <m/>
    <m/>
    <m/>
  </r>
  <r>
    <n v="45"/>
    <x v="1"/>
    <s v="Non-Travel"/>
    <n v="1238"/>
    <x v="1"/>
    <n v="1"/>
    <n v="1"/>
    <s v="Life Sciences"/>
    <n v="1"/>
    <n v="1712"/>
    <n v="3"/>
    <x v="1"/>
    <n v="74"/>
    <n v="2"/>
    <x v="2"/>
    <x v="4"/>
    <n v="3"/>
    <s v="Married"/>
    <n v="10748"/>
    <n v="3395"/>
    <n v="3"/>
    <s v="Y"/>
    <x v="1"/>
    <n v="23"/>
    <n v="4"/>
    <n v="4"/>
    <n v="80"/>
    <n v="1"/>
    <n v="25"/>
    <n v="3"/>
    <n v="2"/>
    <n v="23"/>
    <n v="15"/>
    <n v="14"/>
    <n v="4"/>
    <n v="0"/>
    <n v="0"/>
    <n v="1"/>
    <n v="0"/>
    <n v="0"/>
    <x v="1"/>
    <n v="0.25"/>
    <x v="1"/>
    <n v="0.4"/>
    <x v="2"/>
    <x v="2"/>
    <x v="2"/>
    <m/>
    <m/>
    <m/>
    <m/>
    <m/>
    <m/>
    <m/>
    <m/>
    <m/>
    <m/>
    <m/>
    <m/>
    <m/>
    <m/>
    <m/>
    <m/>
    <m/>
    <m/>
    <m/>
    <m/>
    <m/>
    <m/>
    <m/>
    <m/>
    <m/>
    <m/>
    <m/>
    <m/>
    <m/>
    <m/>
    <m/>
    <m/>
    <m/>
    <m/>
    <m/>
    <m/>
    <m/>
    <m/>
    <m/>
    <m/>
    <m/>
    <m/>
    <m/>
    <m/>
    <m/>
    <m/>
    <m/>
    <m/>
    <m/>
    <m/>
    <m/>
    <m/>
    <m/>
  </r>
  <r>
    <n v="24"/>
    <x v="0"/>
    <s v="Travel_Rarely"/>
    <n v="240"/>
    <x v="2"/>
    <n v="22"/>
    <n v="1"/>
    <s v="Human Resources"/>
    <n v="1"/>
    <n v="1714"/>
    <n v="4"/>
    <x v="1"/>
    <n v="58"/>
    <n v="1"/>
    <x v="1"/>
    <x v="8"/>
    <n v="3"/>
    <s v="Married"/>
    <n v="1555"/>
    <n v="11585"/>
    <n v="1"/>
    <s v="Y"/>
    <x v="1"/>
    <n v="11"/>
    <n v="3"/>
    <n v="3"/>
    <n v="80"/>
    <n v="1"/>
    <n v="1"/>
    <n v="2"/>
    <n v="3"/>
    <n v="1"/>
    <n v="0"/>
    <n v="0"/>
    <n v="0"/>
    <n v="0"/>
    <n v="0"/>
    <n v="0"/>
    <n v="1"/>
    <n v="0"/>
    <x v="0"/>
    <n v="0.15"/>
    <x v="2"/>
    <n v="0"/>
    <x v="1"/>
    <x v="0"/>
    <x v="1"/>
    <m/>
    <m/>
    <m/>
    <m/>
    <m/>
    <m/>
    <m/>
    <m/>
    <m/>
    <m/>
    <m/>
    <m/>
    <m/>
    <m/>
    <m/>
    <m/>
    <m/>
    <m/>
    <m/>
    <m/>
    <m/>
    <m/>
    <m/>
    <m/>
    <m/>
    <m/>
    <m/>
    <m/>
    <m/>
    <m/>
    <m/>
    <m/>
    <m/>
    <m/>
    <m/>
    <m/>
    <m/>
    <m/>
    <m/>
    <m/>
    <m/>
    <m/>
    <m/>
    <m/>
    <m/>
    <m/>
    <m/>
    <m/>
    <m/>
    <m/>
    <m/>
    <m/>
    <m/>
  </r>
  <r>
    <n v="47"/>
    <x v="0"/>
    <s v="Travel_Frequently"/>
    <n v="1093"/>
    <x v="0"/>
    <n v="9"/>
    <n v="3"/>
    <s v="Life Sciences"/>
    <n v="1"/>
    <n v="1716"/>
    <n v="3"/>
    <x v="1"/>
    <n v="82"/>
    <n v="1"/>
    <x v="3"/>
    <x v="0"/>
    <n v="3"/>
    <s v="Married"/>
    <n v="12936"/>
    <n v="24164"/>
    <n v="7"/>
    <s v="Y"/>
    <x v="1"/>
    <n v="11"/>
    <n v="3"/>
    <n v="3"/>
    <n v="80"/>
    <n v="0"/>
    <n v="25"/>
    <n v="3"/>
    <n v="1"/>
    <n v="23"/>
    <n v="5"/>
    <n v="14"/>
    <n v="10"/>
    <n v="0"/>
    <n v="0"/>
    <n v="1"/>
    <n v="0"/>
    <n v="0"/>
    <x v="1"/>
    <n v="0.25"/>
    <x v="1"/>
    <n v="0.4"/>
    <x v="2"/>
    <x v="2"/>
    <x v="2"/>
    <m/>
    <m/>
    <m/>
    <m/>
    <m/>
    <m/>
    <m/>
    <m/>
    <m/>
    <m/>
    <m/>
    <m/>
    <m/>
    <m/>
    <m/>
    <m/>
    <m/>
    <m/>
    <m/>
    <m/>
    <m/>
    <m/>
    <m/>
    <m/>
    <m/>
    <m/>
    <m/>
    <m/>
    <m/>
    <m/>
    <m/>
    <m/>
    <m/>
    <m/>
    <m/>
    <m/>
    <m/>
    <m/>
    <m/>
    <m/>
    <m/>
    <m/>
    <m/>
    <m/>
    <m/>
    <m/>
    <m/>
    <m/>
    <m/>
    <m/>
    <m/>
    <m/>
    <m/>
  </r>
  <r>
    <n v="26"/>
    <x v="1"/>
    <s v="Travel_Rarely"/>
    <n v="390"/>
    <x v="1"/>
    <n v="17"/>
    <n v="4"/>
    <s v="Medical"/>
    <n v="1"/>
    <n v="1718"/>
    <n v="4"/>
    <x v="1"/>
    <n v="62"/>
    <n v="1"/>
    <x v="1"/>
    <x v="2"/>
    <n v="3"/>
    <s v="Married"/>
    <n v="2305"/>
    <n v="6217"/>
    <n v="1"/>
    <s v="Y"/>
    <x v="1"/>
    <n v="15"/>
    <n v="3"/>
    <n v="3"/>
    <n v="80"/>
    <n v="3"/>
    <n v="3"/>
    <n v="3"/>
    <n v="4"/>
    <n v="3"/>
    <n v="2"/>
    <n v="0"/>
    <n v="2"/>
    <n v="0"/>
    <n v="0"/>
    <n v="0"/>
    <n v="1"/>
    <n v="0"/>
    <x v="0"/>
    <n v="0.15"/>
    <x v="2"/>
    <n v="0"/>
    <x v="1"/>
    <x v="0"/>
    <x v="1"/>
    <m/>
    <m/>
    <m/>
    <m/>
    <m/>
    <m/>
    <m/>
    <m/>
    <m/>
    <m/>
    <m/>
    <m/>
    <m/>
    <m/>
    <m/>
    <m/>
    <m/>
    <m/>
    <m/>
    <m/>
    <m/>
    <m/>
    <m/>
    <m/>
    <m/>
    <m/>
    <m/>
    <m/>
    <m/>
    <m/>
    <m/>
    <m/>
    <m/>
    <m/>
    <m/>
    <m/>
    <m/>
    <m/>
    <m/>
    <m/>
    <m/>
    <m/>
    <m/>
    <m/>
    <m/>
    <m/>
    <m/>
    <m/>
    <m/>
    <m/>
    <m/>
    <m/>
    <m/>
  </r>
  <r>
    <n v="45"/>
    <x v="1"/>
    <s v="Travel_Rarely"/>
    <n v="1005"/>
    <x v="1"/>
    <n v="28"/>
    <n v="2"/>
    <s v="Technical Degree"/>
    <n v="1"/>
    <n v="1719"/>
    <n v="4"/>
    <x v="0"/>
    <n v="48"/>
    <n v="2"/>
    <x v="3"/>
    <x v="7"/>
    <n v="2"/>
    <s v="Single"/>
    <n v="16704"/>
    <n v="17119"/>
    <n v="1"/>
    <s v="Y"/>
    <x v="1"/>
    <n v="11"/>
    <n v="3"/>
    <n v="3"/>
    <n v="80"/>
    <n v="0"/>
    <n v="21"/>
    <n v="2"/>
    <n v="3"/>
    <n v="21"/>
    <n v="6"/>
    <n v="8"/>
    <n v="6"/>
    <n v="0"/>
    <n v="1"/>
    <n v="0"/>
    <n v="0"/>
    <n v="0"/>
    <x v="1"/>
    <n v="0.3"/>
    <x v="1"/>
    <n v="0.3"/>
    <x v="1"/>
    <x v="2"/>
    <x v="2"/>
    <m/>
    <m/>
    <m/>
    <m/>
    <m/>
    <m/>
    <m/>
    <m/>
    <m/>
    <m/>
    <m/>
    <m/>
    <m/>
    <m/>
    <m/>
    <m/>
    <m/>
    <m/>
    <m/>
    <m/>
    <m/>
    <m/>
    <m/>
    <m/>
    <m/>
    <m/>
    <m/>
    <m/>
    <m/>
    <m/>
    <m/>
    <m/>
    <m/>
    <m/>
    <m/>
    <m/>
    <m/>
    <m/>
    <m/>
    <m/>
    <m/>
    <m/>
    <m/>
    <m/>
    <m/>
    <m/>
    <m/>
    <m/>
    <m/>
    <m/>
    <m/>
    <m/>
    <m/>
  </r>
  <r>
    <n v="32"/>
    <x v="1"/>
    <s v="Travel_Frequently"/>
    <n v="585"/>
    <x v="1"/>
    <n v="10"/>
    <n v="3"/>
    <s v="Life Sciences"/>
    <n v="1"/>
    <n v="1720"/>
    <n v="1"/>
    <x v="1"/>
    <n v="56"/>
    <n v="3"/>
    <x v="1"/>
    <x v="1"/>
    <n v="3"/>
    <s v="Married"/>
    <n v="3433"/>
    <n v="17360"/>
    <n v="6"/>
    <s v="Y"/>
    <x v="1"/>
    <n v="13"/>
    <n v="3"/>
    <n v="1"/>
    <n v="80"/>
    <n v="1"/>
    <n v="10"/>
    <n v="3"/>
    <n v="2"/>
    <n v="5"/>
    <n v="2"/>
    <n v="1"/>
    <n v="3"/>
    <n v="0"/>
    <n v="0"/>
    <n v="1"/>
    <n v="1"/>
    <n v="1"/>
    <x v="0"/>
    <n v="0.55000000000000004"/>
    <x v="0"/>
    <n v="0.3"/>
    <x v="1"/>
    <x v="0"/>
    <x v="1"/>
    <m/>
    <m/>
    <m/>
    <m/>
    <m/>
    <m/>
    <m/>
    <m/>
    <m/>
    <m/>
    <m/>
    <m/>
    <m/>
    <m/>
    <m/>
    <m/>
    <m/>
    <m/>
    <m/>
    <m/>
    <m/>
    <m/>
    <m/>
    <m/>
    <m/>
    <m/>
    <m/>
    <m/>
    <m/>
    <m/>
    <m/>
    <m/>
    <m/>
    <m/>
    <m/>
    <m/>
    <m/>
    <m/>
    <m/>
    <m/>
    <m/>
    <m/>
    <m/>
    <m/>
    <m/>
    <m/>
    <m/>
    <m/>
    <m/>
    <m/>
    <m/>
    <m/>
    <m/>
  </r>
  <r>
    <n v="31"/>
    <x v="1"/>
    <s v="Travel_Rarely"/>
    <n v="741"/>
    <x v="1"/>
    <n v="2"/>
    <n v="4"/>
    <s v="Life Sciences"/>
    <n v="1"/>
    <n v="1721"/>
    <n v="2"/>
    <x v="1"/>
    <n v="69"/>
    <n v="3"/>
    <x v="1"/>
    <x v="2"/>
    <n v="3"/>
    <s v="Married"/>
    <n v="3477"/>
    <n v="18103"/>
    <n v="1"/>
    <s v="Y"/>
    <x v="1"/>
    <n v="14"/>
    <n v="3"/>
    <n v="4"/>
    <n v="80"/>
    <n v="1"/>
    <n v="6"/>
    <n v="2"/>
    <n v="4"/>
    <n v="5"/>
    <n v="2"/>
    <n v="0"/>
    <n v="3"/>
    <n v="0"/>
    <n v="0"/>
    <n v="0"/>
    <n v="1"/>
    <n v="1"/>
    <x v="0"/>
    <n v="0.35"/>
    <x v="0"/>
    <n v="0"/>
    <x v="1"/>
    <x v="0"/>
    <x v="1"/>
    <m/>
    <m/>
    <m/>
    <m/>
    <m/>
    <m/>
    <m/>
    <m/>
    <m/>
    <m/>
    <m/>
    <m/>
    <m/>
    <m/>
    <m/>
    <m/>
    <m/>
    <m/>
    <m/>
    <m/>
    <m/>
    <m/>
    <m/>
    <m/>
    <m/>
    <m/>
    <m/>
    <m/>
    <m/>
    <m/>
    <m/>
    <m/>
    <m/>
    <m/>
    <m/>
    <m/>
    <m/>
    <m/>
    <m/>
    <m/>
    <m/>
    <m/>
    <m/>
    <m/>
    <m/>
    <m/>
    <m/>
    <m/>
    <m/>
    <m/>
    <m/>
    <m/>
    <m/>
  </r>
  <r>
    <n v="41"/>
    <x v="1"/>
    <s v="Non-Travel"/>
    <n v="552"/>
    <x v="2"/>
    <n v="4"/>
    <n v="3"/>
    <s v="Human Resources"/>
    <n v="1"/>
    <n v="1722"/>
    <n v="3"/>
    <x v="1"/>
    <n v="60"/>
    <n v="1"/>
    <x v="0"/>
    <x v="8"/>
    <n v="2"/>
    <s v="Married"/>
    <n v="6430"/>
    <n v="20794"/>
    <n v="6"/>
    <s v="Y"/>
    <x v="1"/>
    <n v="19"/>
    <n v="3"/>
    <n v="2"/>
    <n v="80"/>
    <n v="1"/>
    <n v="10"/>
    <n v="4"/>
    <n v="3"/>
    <n v="3"/>
    <n v="2"/>
    <n v="1"/>
    <n v="2"/>
    <n v="0"/>
    <n v="1"/>
    <n v="0"/>
    <n v="1"/>
    <n v="0"/>
    <x v="0"/>
    <n v="0.4"/>
    <x v="0"/>
    <n v="0.2"/>
    <x v="1"/>
    <x v="0"/>
    <x v="0"/>
    <m/>
    <m/>
    <m/>
    <m/>
    <m/>
    <m/>
    <m/>
    <m/>
    <m/>
    <m/>
    <m/>
    <m/>
    <m/>
    <m/>
    <m/>
    <m/>
    <m/>
    <m/>
    <m/>
    <m/>
    <m/>
    <m/>
    <m/>
    <m/>
    <m/>
    <m/>
    <m/>
    <m/>
    <m/>
    <m/>
    <m/>
    <m/>
    <m/>
    <m/>
    <m/>
    <m/>
    <m/>
    <m/>
    <m/>
    <m/>
    <m/>
    <m/>
    <m/>
    <m/>
    <m/>
    <m/>
    <m/>
    <m/>
    <m/>
    <m/>
    <m/>
    <m/>
    <m/>
  </r>
  <r>
    <n v="40"/>
    <x v="1"/>
    <s v="Travel_Rarely"/>
    <n v="369"/>
    <x v="1"/>
    <n v="8"/>
    <n v="2"/>
    <s v="Life Sciences"/>
    <n v="1"/>
    <n v="1724"/>
    <n v="2"/>
    <x v="0"/>
    <n v="92"/>
    <n v="3"/>
    <x v="0"/>
    <x v="3"/>
    <n v="1"/>
    <s v="Married"/>
    <n v="6516"/>
    <n v="5041"/>
    <n v="2"/>
    <s v="Y"/>
    <x v="0"/>
    <n v="16"/>
    <n v="3"/>
    <n v="2"/>
    <n v="80"/>
    <n v="1"/>
    <n v="18"/>
    <n v="3"/>
    <n v="3"/>
    <n v="1"/>
    <n v="0"/>
    <n v="0"/>
    <n v="0"/>
    <n v="1"/>
    <n v="1"/>
    <n v="0"/>
    <n v="0"/>
    <n v="1"/>
    <x v="0"/>
    <n v="0.6"/>
    <x v="0"/>
    <n v="0.6"/>
    <x v="2"/>
    <x v="0"/>
    <x v="0"/>
    <m/>
    <m/>
    <m/>
    <m/>
    <m/>
    <m/>
    <m/>
    <m/>
    <m/>
    <m/>
    <m/>
    <m/>
    <m/>
    <m/>
    <m/>
    <m/>
    <m/>
    <m/>
    <m/>
    <m/>
    <m/>
    <m/>
    <m/>
    <m/>
    <m/>
    <m/>
    <m/>
    <m/>
    <m/>
    <m/>
    <m/>
    <m/>
    <m/>
    <m/>
    <m/>
    <m/>
    <m/>
    <m/>
    <m/>
    <m/>
    <m/>
    <m/>
    <m/>
    <m/>
    <m/>
    <m/>
    <m/>
    <m/>
    <m/>
    <m/>
    <m/>
    <m/>
    <m/>
  </r>
  <r>
    <n v="24"/>
    <x v="1"/>
    <s v="Travel_Rarely"/>
    <n v="506"/>
    <x v="1"/>
    <n v="29"/>
    <n v="1"/>
    <s v="Medical"/>
    <n v="1"/>
    <n v="1725"/>
    <n v="2"/>
    <x v="1"/>
    <n v="91"/>
    <n v="3"/>
    <x v="1"/>
    <x v="2"/>
    <n v="1"/>
    <s v="Divorced"/>
    <n v="3907"/>
    <n v="3622"/>
    <n v="1"/>
    <s v="Y"/>
    <x v="1"/>
    <n v="13"/>
    <n v="3"/>
    <n v="2"/>
    <n v="80"/>
    <n v="3"/>
    <n v="6"/>
    <n v="2"/>
    <n v="4"/>
    <n v="6"/>
    <n v="2"/>
    <n v="1"/>
    <n v="2"/>
    <n v="0"/>
    <n v="1"/>
    <n v="0"/>
    <n v="1"/>
    <n v="1"/>
    <x v="0"/>
    <n v="0.6"/>
    <x v="0"/>
    <n v="0.2"/>
    <x v="1"/>
    <x v="0"/>
    <x v="1"/>
    <m/>
    <m/>
    <m/>
    <m/>
    <m/>
    <m/>
    <m/>
    <m/>
    <m/>
    <m/>
    <m/>
    <m/>
    <m/>
    <m/>
    <m/>
    <m/>
    <m/>
    <m/>
    <m/>
    <m/>
    <m/>
    <m/>
    <m/>
    <m/>
    <m/>
    <m/>
    <m/>
    <m/>
    <m/>
    <m/>
    <m/>
    <m/>
    <m/>
    <m/>
    <m/>
    <m/>
    <m/>
    <m/>
    <m/>
    <m/>
    <m/>
    <m/>
    <m/>
    <m/>
    <m/>
    <m/>
    <m/>
    <m/>
    <m/>
    <m/>
    <m/>
    <m/>
    <m/>
  </r>
  <r>
    <n v="46"/>
    <x v="1"/>
    <s v="Travel_Rarely"/>
    <n v="717"/>
    <x v="1"/>
    <n v="13"/>
    <n v="4"/>
    <s v="Life Sciences"/>
    <n v="1"/>
    <n v="1727"/>
    <n v="3"/>
    <x v="1"/>
    <n v="34"/>
    <n v="3"/>
    <x v="0"/>
    <x v="4"/>
    <n v="2"/>
    <s v="Single"/>
    <n v="5562"/>
    <n v="9697"/>
    <n v="6"/>
    <s v="Y"/>
    <x v="1"/>
    <n v="14"/>
    <n v="3"/>
    <n v="4"/>
    <n v="80"/>
    <n v="0"/>
    <n v="19"/>
    <n v="3"/>
    <n v="3"/>
    <n v="10"/>
    <n v="7"/>
    <n v="0"/>
    <n v="9"/>
    <n v="0"/>
    <n v="1"/>
    <n v="0"/>
    <n v="1"/>
    <n v="0"/>
    <x v="0"/>
    <n v="0.4"/>
    <x v="1"/>
    <n v="0.2"/>
    <x v="1"/>
    <x v="0"/>
    <x v="0"/>
    <m/>
    <m/>
    <m/>
    <m/>
    <m/>
    <m/>
    <m/>
    <m/>
    <m/>
    <m/>
    <m/>
    <m/>
    <m/>
    <m/>
    <m/>
    <m/>
    <m/>
    <m/>
    <m/>
    <m/>
    <m/>
    <m/>
    <m/>
    <m/>
    <m/>
    <m/>
    <m/>
    <m/>
    <m/>
    <m/>
    <m/>
    <m/>
    <m/>
    <m/>
    <m/>
    <m/>
    <m/>
    <m/>
    <m/>
    <m/>
    <m/>
    <m/>
    <m/>
    <m/>
    <m/>
    <m/>
    <m/>
    <m/>
    <m/>
    <m/>
    <m/>
    <m/>
    <m/>
  </r>
  <r>
    <n v="35"/>
    <x v="1"/>
    <s v="Travel_Rarely"/>
    <n v="1370"/>
    <x v="1"/>
    <n v="27"/>
    <n v="4"/>
    <s v="Life Sciences"/>
    <n v="1"/>
    <n v="1728"/>
    <n v="4"/>
    <x v="1"/>
    <n v="49"/>
    <n v="3"/>
    <x v="0"/>
    <x v="3"/>
    <n v="3"/>
    <s v="Married"/>
    <n v="6883"/>
    <n v="5151"/>
    <n v="2"/>
    <s v="Y"/>
    <x v="1"/>
    <n v="16"/>
    <n v="3"/>
    <n v="2"/>
    <n v="80"/>
    <n v="1"/>
    <n v="17"/>
    <n v="3"/>
    <n v="3"/>
    <n v="7"/>
    <n v="7"/>
    <n v="0"/>
    <n v="7"/>
    <n v="0"/>
    <n v="0"/>
    <n v="0"/>
    <n v="0"/>
    <n v="0"/>
    <x v="0"/>
    <n v="0"/>
    <x v="2"/>
    <n v="0"/>
    <x v="1"/>
    <x v="0"/>
    <x v="0"/>
    <m/>
    <m/>
    <m/>
    <m/>
    <m/>
    <m/>
    <m/>
    <m/>
    <m/>
    <m/>
    <m/>
    <m/>
    <m/>
    <m/>
    <m/>
    <m/>
    <m/>
    <m/>
    <m/>
    <m/>
    <m/>
    <m/>
    <m/>
    <m/>
    <m/>
    <m/>
    <m/>
    <m/>
    <m/>
    <m/>
    <m/>
    <m/>
    <m/>
    <m/>
    <m/>
    <m/>
    <m/>
    <m/>
    <m/>
    <m/>
    <m/>
    <m/>
    <m/>
    <m/>
    <m/>
    <m/>
    <m/>
    <m/>
    <m/>
    <m/>
    <m/>
    <m/>
    <m/>
  </r>
  <r>
    <n v="30"/>
    <x v="1"/>
    <s v="Travel_Rarely"/>
    <n v="793"/>
    <x v="1"/>
    <n v="16"/>
    <n v="1"/>
    <s v="Life Sciences"/>
    <n v="1"/>
    <n v="1729"/>
    <n v="2"/>
    <x v="1"/>
    <n v="33"/>
    <n v="3"/>
    <x v="1"/>
    <x v="1"/>
    <n v="4"/>
    <s v="Married"/>
    <n v="2862"/>
    <n v="3811"/>
    <n v="1"/>
    <s v="Y"/>
    <x v="1"/>
    <n v="12"/>
    <n v="3"/>
    <n v="2"/>
    <n v="80"/>
    <n v="1"/>
    <n v="10"/>
    <n v="2"/>
    <n v="2"/>
    <n v="10"/>
    <n v="0"/>
    <n v="0"/>
    <n v="8"/>
    <n v="0"/>
    <n v="0"/>
    <n v="1"/>
    <n v="1"/>
    <n v="1"/>
    <x v="0"/>
    <n v="0.55000000000000004"/>
    <x v="0"/>
    <n v="0.3"/>
    <x v="1"/>
    <x v="0"/>
    <x v="1"/>
    <m/>
    <m/>
    <m/>
    <m/>
    <m/>
    <m/>
    <m/>
    <m/>
    <m/>
    <m/>
    <m/>
    <m/>
    <m/>
    <m/>
    <m/>
    <m/>
    <m/>
    <m/>
    <m/>
    <m/>
    <m/>
    <m/>
    <m/>
    <m/>
    <m/>
    <m/>
    <m/>
    <m/>
    <m/>
    <m/>
    <m/>
    <m/>
    <m/>
    <m/>
    <m/>
    <m/>
    <m/>
    <m/>
    <m/>
    <m/>
    <m/>
    <m/>
    <m/>
    <m/>
    <m/>
    <m/>
    <m/>
    <m/>
    <m/>
    <m/>
    <m/>
    <m/>
    <m/>
  </r>
  <r>
    <n v="47"/>
    <x v="1"/>
    <s v="Non-Travel"/>
    <n v="543"/>
    <x v="0"/>
    <n v="2"/>
    <n v="4"/>
    <s v="Marketing"/>
    <n v="1"/>
    <n v="1731"/>
    <n v="3"/>
    <x v="1"/>
    <n v="87"/>
    <n v="3"/>
    <x v="0"/>
    <x v="0"/>
    <n v="2"/>
    <s v="Married"/>
    <n v="4978"/>
    <n v="3536"/>
    <n v="7"/>
    <s v="Y"/>
    <x v="1"/>
    <n v="11"/>
    <n v="3"/>
    <n v="4"/>
    <n v="80"/>
    <n v="1"/>
    <n v="4"/>
    <n v="3"/>
    <n v="1"/>
    <n v="1"/>
    <n v="0"/>
    <n v="0"/>
    <n v="0"/>
    <n v="0"/>
    <n v="1"/>
    <n v="1"/>
    <n v="1"/>
    <n v="0"/>
    <x v="0"/>
    <n v="0.6"/>
    <x v="1"/>
    <n v="0.5"/>
    <x v="2"/>
    <x v="0"/>
    <x v="0"/>
    <m/>
    <m/>
    <m/>
    <m/>
    <m/>
    <m/>
    <m/>
    <m/>
    <m/>
    <m/>
    <m/>
    <m/>
    <m/>
    <m/>
    <m/>
    <m/>
    <m/>
    <m/>
    <m/>
    <m/>
    <m/>
    <m/>
    <m/>
    <m/>
    <m/>
    <m/>
    <m/>
    <m/>
    <m/>
    <m/>
    <m/>
    <m/>
    <m/>
    <m/>
    <m/>
    <m/>
    <m/>
    <m/>
    <m/>
    <m/>
    <m/>
    <m/>
    <m/>
    <m/>
    <m/>
    <m/>
    <m/>
    <m/>
    <m/>
    <m/>
    <m/>
    <m/>
    <m/>
  </r>
  <r>
    <n v="46"/>
    <x v="1"/>
    <s v="Travel_Rarely"/>
    <n v="1277"/>
    <x v="0"/>
    <n v="2"/>
    <n v="3"/>
    <s v="Life Sciences"/>
    <n v="1"/>
    <n v="1732"/>
    <n v="3"/>
    <x v="1"/>
    <n v="74"/>
    <n v="3"/>
    <x v="2"/>
    <x v="0"/>
    <n v="4"/>
    <s v="Divorced"/>
    <n v="10368"/>
    <n v="5596"/>
    <n v="4"/>
    <s v="Y"/>
    <x v="0"/>
    <n v="12"/>
    <n v="3"/>
    <n v="2"/>
    <n v="80"/>
    <n v="1"/>
    <n v="13"/>
    <n v="5"/>
    <n v="2"/>
    <n v="10"/>
    <n v="6"/>
    <n v="0"/>
    <n v="3"/>
    <n v="1"/>
    <n v="0"/>
    <n v="1"/>
    <n v="0"/>
    <n v="0"/>
    <x v="0"/>
    <n v="0.35"/>
    <x v="1"/>
    <n v="0.7"/>
    <x v="0"/>
    <x v="0"/>
    <x v="2"/>
    <m/>
    <m/>
    <m/>
    <m/>
    <m/>
    <m/>
    <m/>
    <m/>
    <m/>
    <m/>
    <m/>
    <m/>
    <m/>
    <m/>
    <m/>
    <m/>
    <m/>
    <m/>
    <m/>
    <m/>
    <m/>
    <m/>
    <m/>
    <m/>
    <m/>
    <m/>
    <m/>
    <m/>
    <m/>
    <m/>
    <m/>
    <m/>
    <m/>
    <m/>
    <m/>
    <m/>
    <m/>
    <m/>
    <m/>
    <m/>
    <m/>
    <m/>
    <m/>
    <m/>
    <m/>
    <m/>
    <m/>
    <m/>
    <m/>
    <m/>
    <m/>
    <m/>
    <m/>
  </r>
  <r>
    <n v="36"/>
    <x v="0"/>
    <s v="Travel_Rarely"/>
    <n v="1456"/>
    <x v="0"/>
    <n v="13"/>
    <n v="5"/>
    <s v="Marketing"/>
    <n v="1"/>
    <n v="1733"/>
    <n v="2"/>
    <x v="1"/>
    <n v="96"/>
    <n v="2"/>
    <x v="0"/>
    <x v="0"/>
    <n v="1"/>
    <s v="Divorced"/>
    <n v="6134"/>
    <n v="8658"/>
    <n v="5"/>
    <s v="Y"/>
    <x v="0"/>
    <n v="13"/>
    <n v="3"/>
    <n v="2"/>
    <n v="80"/>
    <n v="3"/>
    <n v="16"/>
    <n v="3"/>
    <n v="3"/>
    <n v="2"/>
    <n v="2"/>
    <n v="2"/>
    <n v="2"/>
    <n v="1"/>
    <n v="1"/>
    <n v="0"/>
    <n v="1"/>
    <n v="1"/>
    <x v="0"/>
    <n v="0.75"/>
    <x v="0"/>
    <n v="0.6"/>
    <x v="2"/>
    <x v="0"/>
    <x v="0"/>
    <m/>
    <m/>
    <m/>
    <m/>
    <m/>
    <m/>
    <m/>
    <m/>
    <m/>
    <m/>
    <m/>
    <m/>
    <m/>
    <m/>
    <m/>
    <m/>
    <m/>
    <m/>
    <m/>
    <m/>
    <m/>
    <m/>
    <m/>
    <m/>
    <m/>
    <m/>
    <m/>
    <m/>
    <m/>
    <m/>
    <m/>
    <m/>
    <m/>
    <m/>
    <m/>
    <m/>
    <m/>
    <m/>
    <m/>
    <m/>
    <m/>
    <m/>
    <m/>
    <m/>
    <m/>
    <m/>
    <m/>
    <m/>
    <m/>
    <m/>
    <m/>
    <m/>
    <m/>
  </r>
  <r>
    <n v="32"/>
    <x v="0"/>
    <s v="Travel_Rarely"/>
    <n v="964"/>
    <x v="0"/>
    <n v="1"/>
    <n v="2"/>
    <s v="Life Sciences"/>
    <n v="1"/>
    <n v="1734"/>
    <n v="1"/>
    <x v="1"/>
    <n v="34"/>
    <n v="1"/>
    <x v="0"/>
    <x v="0"/>
    <n v="2"/>
    <s v="Single"/>
    <n v="6735"/>
    <n v="12147"/>
    <n v="6"/>
    <s v="Y"/>
    <x v="1"/>
    <n v="15"/>
    <n v="3"/>
    <n v="2"/>
    <n v="80"/>
    <n v="0"/>
    <n v="10"/>
    <n v="2"/>
    <n v="3"/>
    <n v="0"/>
    <n v="0"/>
    <n v="0"/>
    <n v="0"/>
    <n v="0"/>
    <n v="1"/>
    <n v="0"/>
    <n v="0"/>
    <n v="1"/>
    <x v="0"/>
    <n v="0.45"/>
    <x v="0"/>
    <n v="0.2"/>
    <x v="1"/>
    <x v="0"/>
    <x v="0"/>
    <m/>
    <m/>
    <m/>
    <m/>
    <m/>
    <m/>
    <m/>
    <m/>
    <m/>
    <m/>
    <m/>
    <m/>
    <m/>
    <m/>
    <m/>
    <m/>
    <m/>
    <m/>
    <m/>
    <m/>
    <m/>
    <m/>
    <m/>
    <m/>
    <m/>
    <m/>
    <m/>
    <m/>
    <m/>
    <m/>
    <m/>
    <m/>
    <m/>
    <m/>
    <m/>
    <m/>
    <m/>
    <m/>
    <m/>
    <m/>
    <m/>
    <m/>
    <m/>
    <m/>
    <m/>
    <m/>
    <m/>
    <m/>
    <m/>
    <m/>
    <m/>
    <m/>
    <m/>
  </r>
  <r>
    <n v="23"/>
    <x v="1"/>
    <s v="Travel_Rarely"/>
    <n v="160"/>
    <x v="1"/>
    <n v="4"/>
    <n v="1"/>
    <s v="Medical"/>
    <n v="1"/>
    <n v="1735"/>
    <n v="3"/>
    <x v="0"/>
    <n v="51"/>
    <n v="3"/>
    <x v="1"/>
    <x v="2"/>
    <n v="2"/>
    <s v="Single"/>
    <n v="3295"/>
    <n v="12862"/>
    <n v="1"/>
    <s v="Y"/>
    <x v="1"/>
    <n v="13"/>
    <n v="3"/>
    <n v="3"/>
    <n v="80"/>
    <n v="0"/>
    <n v="3"/>
    <n v="3"/>
    <n v="1"/>
    <n v="3"/>
    <n v="2"/>
    <n v="1"/>
    <n v="2"/>
    <n v="0"/>
    <n v="1"/>
    <n v="1"/>
    <n v="1"/>
    <n v="0"/>
    <x v="0"/>
    <n v="0.6"/>
    <x v="0"/>
    <n v="0.5"/>
    <x v="2"/>
    <x v="0"/>
    <x v="1"/>
    <m/>
    <m/>
    <m/>
    <m/>
    <m/>
    <m/>
    <m/>
    <m/>
    <m/>
    <m/>
    <m/>
    <m/>
    <m/>
    <m/>
    <m/>
    <m/>
    <m/>
    <m/>
    <m/>
    <m/>
    <m/>
    <m/>
    <m/>
    <m/>
    <m/>
    <m/>
    <m/>
    <m/>
    <m/>
    <m/>
    <m/>
    <m/>
    <m/>
    <m/>
    <m/>
    <m/>
    <m/>
    <m/>
    <m/>
    <m/>
    <m/>
    <m/>
    <m/>
    <m/>
    <m/>
    <m/>
    <m/>
    <m/>
    <m/>
    <m/>
    <m/>
    <m/>
    <m/>
  </r>
  <r>
    <n v="31"/>
    <x v="1"/>
    <s v="Travel_Frequently"/>
    <n v="163"/>
    <x v="1"/>
    <n v="24"/>
    <n v="1"/>
    <s v="Technical Degree"/>
    <n v="1"/>
    <n v="1736"/>
    <n v="4"/>
    <x v="0"/>
    <n v="30"/>
    <n v="3"/>
    <x v="0"/>
    <x v="3"/>
    <n v="4"/>
    <s v="Single"/>
    <n v="5238"/>
    <n v="6670"/>
    <n v="2"/>
    <s v="Y"/>
    <x v="1"/>
    <n v="20"/>
    <n v="4"/>
    <n v="4"/>
    <n v="80"/>
    <n v="0"/>
    <n v="9"/>
    <n v="3"/>
    <n v="2"/>
    <n v="5"/>
    <n v="4"/>
    <n v="1"/>
    <n v="4"/>
    <n v="0"/>
    <n v="0"/>
    <n v="1"/>
    <n v="1"/>
    <n v="0"/>
    <x v="0"/>
    <n v="0.35"/>
    <x v="0"/>
    <n v="0.3"/>
    <x v="1"/>
    <x v="0"/>
    <x v="0"/>
    <m/>
    <m/>
    <m/>
    <m/>
    <m/>
    <m/>
    <m/>
    <m/>
    <m/>
    <m/>
    <m/>
    <m/>
    <m/>
    <m/>
    <m/>
    <m/>
    <m/>
    <m/>
    <m/>
    <m/>
    <m/>
    <m/>
    <m/>
    <m/>
    <m/>
    <m/>
    <m/>
    <m/>
    <m/>
    <m/>
    <m/>
    <m/>
    <m/>
    <m/>
    <m/>
    <m/>
    <m/>
    <m/>
    <m/>
    <m/>
    <m/>
    <m/>
    <m/>
    <m/>
    <m/>
    <m/>
    <m/>
    <m/>
    <m/>
    <m/>
    <m/>
    <m/>
    <m/>
  </r>
  <r>
    <n v="39"/>
    <x v="1"/>
    <s v="Non-Travel"/>
    <n v="792"/>
    <x v="1"/>
    <n v="1"/>
    <n v="3"/>
    <s v="Life Sciences"/>
    <n v="1"/>
    <n v="1737"/>
    <n v="4"/>
    <x v="1"/>
    <n v="77"/>
    <n v="3"/>
    <x v="0"/>
    <x v="2"/>
    <n v="4"/>
    <s v="Married"/>
    <n v="6472"/>
    <n v="8989"/>
    <n v="1"/>
    <s v="Y"/>
    <x v="0"/>
    <n v="15"/>
    <n v="3"/>
    <n v="4"/>
    <n v="80"/>
    <n v="1"/>
    <n v="9"/>
    <n v="2"/>
    <n v="3"/>
    <n v="9"/>
    <n v="8"/>
    <n v="5"/>
    <n v="8"/>
    <n v="1"/>
    <n v="0"/>
    <n v="0"/>
    <n v="1"/>
    <n v="0"/>
    <x v="1"/>
    <n v="0.35"/>
    <x v="0"/>
    <n v="0.5"/>
    <x v="2"/>
    <x v="2"/>
    <x v="0"/>
    <m/>
    <m/>
    <m/>
    <m/>
    <m/>
    <m/>
    <m/>
    <m/>
    <m/>
    <m/>
    <m/>
    <m/>
    <m/>
    <m/>
    <m/>
    <m/>
    <m/>
    <m/>
    <m/>
    <m/>
    <m/>
    <m/>
    <m/>
    <m/>
    <m/>
    <m/>
    <m/>
    <m/>
    <m/>
    <m/>
    <m/>
    <m/>
    <m/>
    <m/>
    <m/>
    <m/>
    <m/>
    <m/>
    <m/>
    <m/>
    <m/>
    <m/>
    <m/>
    <m/>
    <m/>
    <m/>
    <m/>
    <m/>
    <m/>
    <m/>
    <m/>
    <m/>
    <m/>
  </r>
  <r>
    <n v="32"/>
    <x v="1"/>
    <s v="Travel_Rarely"/>
    <n v="371"/>
    <x v="0"/>
    <n v="19"/>
    <n v="3"/>
    <s v="Life Sciences"/>
    <n v="1"/>
    <n v="1739"/>
    <n v="4"/>
    <x v="1"/>
    <n v="80"/>
    <n v="1"/>
    <x v="2"/>
    <x v="0"/>
    <n v="3"/>
    <s v="Married"/>
    <n v="9610"/>
    <n v="3840"/>
    <n v="3"/>
    <s v="Y"/>
    <x v="1"/>
    <n v="13"/>
    <n v="3"/>
    <n v="3"/>
    <n v="80"/>
    <n v="1"/>
    <n v="10"/>
    <n v="2"/>
    <n v="1"/>
    <n v="4"/>
    <n v="3"/>
    <n v="0"/>
    <n v="2"/>
    <n v="0"/>
    <n v="0"/>
    <n v="1"/>
    <n v="0"/>
    <n v="0"/>
    <x v="0"/>
    <n v="0.2"/>
    <x v="2"/>
    <n v="0.3"/>
    <x v="1"/>
    <x v="0"/>
    <x v="2"/>
    <m/>
    <m/>
    <m/>
    <m/>
    <m/>
    <m/>
    <m/>
    <m/>
    <m/>
    <m/>
    <m/>
    <m/>
    <m/>
    <m/>
    <m/>
    <m/>
    <m/>
    <m/>
    <m/>
    <m/>
    <m/>
    <m/>
    <m/>
    <m/>
    <m/>
    <m/>
    <m/>
    <m/>
    <m/>
    <m/>
    <m/>
    <m/>
    <m/>
    <m/>
    <m/>
    <m/>
    <m/>
    <m/>
    <m/>
    <m/>
    <m/>
    <m/>
    <m/>
    <m/>
    <m/>
    <m/>
    <m/>
    <m/>
    <m/>
    <m/>
    <m/>
    <m/>
    <m/>
  </r>
  <r>
    <n v="40"/>
    <x v="1"/>
    <s v="Travel_Rarely"/>
    <n v="611"/>
    <x v="0"/>
    <n v="7"/>
    <n v="4"/>
    <s v="Medical"/>
    <n v="1"/>
    <n v="1740"/>
    <n v="2"/>
    <x v="1"/>
    <n v="88"/>
    <n v="3"/>
    <x v="4"/>
    <x v="5"/>
    <n v="2"/>
    <s v="Single"/>
    <n v="19833"/>
    <n v="4349"/>
    <n v="1"/>
    <s v="Y"/>
    <x v="1"/>
    <n v="14"/>
    <n v="3"/>
    <n v="2"/>
    <n v="80"/>
    <n v="0"/>
    <n v="21"/>
    <n v="3"/>
    <n v="2"/>
    <n v="21"/>
    <n v="8"/>
    <n v="12"/>
    <n v="8"/>
    <n v="0"/>
    <n v="1"/>
    <n v="1"/>
    <n v="0"/>
    <n v="1"/>
    <x v="1"/>
    <n v="0.7"/>
    <x v="0"/>
    <n v="0.6"/>
    <x v="2"/>
    <x v="2"/>
    <x v="2"/>
    <m/>
    <m/>
    <m/>
    <m/>
    <m/>
    <m/>
    <m/>
    <m/>
    <m/>
    <m/>
    <m/>
    <m/>
    <m/>
    <m/>
    <m/>
    <m/>
    <m/>
    <m/>
    <m/>
    <m/>
    <m/>
    <m/>
    <m/>
    <m/>
    <m/>
    <m/>
    <m/>
    <m/>
    <m/>
    <m/>
    <m/>
    <m/>
    <m/>
    <m/>
    <m/>
    <m/>
    <m/>
    <m/>
    <m/>
    <m/>
    <m/>
    <m/>
    <m/>
    <m/>
    <m/>
    <m/>
    <m/>
    <m/>
    <m/>
    <m/>
    <m/>
    <m/>
    <m/>
  </r>
  <r>
    <n v="45"/>
    <x v="1"/>
    <s v="Travel_Rarely"/>
    <n v="176"/>
    <x v="2"/>
    <n v="4"/>
    <n v="3"/>
    <s v="Life Sciences"/>
    <n v="1"/>
    <n v="1744"/>
    <n v="3"/>
    <x v="0"/>
    <n v="56"/>
    <n v="1"/>
    <x v="2"/>
    <x v="8"/>
    <n v="3"/>
    <s v="Married"/>
    <n v="9756"/>
    <n v="6595"/>
    <n v="4"/>
    <s v="Y"/>
    <x v="1"/>
    <n v="21"/>
    <n v="4"/>
    <n v="3"/>
    <n v="80"/>
    <n v="2"/>
    <n v="9"/>
    <n v="2"/>
    <n v="4"/>
    <n v="5"/>
    <n v="0"/>
    <n v="0"/>
    <n v="3"/>
    <n v="0"/>
    <n v="0"/>
    <n v="0"/>
    <n v="0"/>
    <n v="0"/>
    <x v="0"/>
    <n v="0"/>
    <x v="1"/>
    <n v="0"/>
    <x v="1"/>
    <x v="0"/>
    <x v="2"/>
    <m/>
    <m/>
    <m/>
    <m/>
    <m/>
    <m/>
    <m/>
    <m/>
    <m/>
    <m/>
    <m/>
    <m/>
    <m/>
    <m/>
    <m/>
    <m/>
    <m/>
    <m/>
    <m/>
    <m/>
    <m/>
    <m/>
    <m/>
    <m/>
    <m/>
    <m/>
    <m/>
    <m/>
    <m/>
    <m/>
    <m/>
    <m/>
    <m/>
    <m/>
    <m/>
    <m/>
    <m/>
    <m/>
    <m/>
    <m/>
    <m/>
    <m/>
    <m/>
    <m/>
    <m/>
    <m/>
    <m/>
    <m/>
    <m/>
    <m/>
    <m/>
    <m/>
    <m/>
  </r>
  <r>
    <n v="30"/>
    <x v="1"/>
    <s v="Travel_Frequently"/>
    <n v="1312"/>
    <x v="1"/>
    <n v="2"/>
    <n v="4"/>
    <s v="Technical Degree"/>
    <n v="1"/>
    <n v="1745"/>
    <n v="4"/>
    <x v="0"/>
    <n v="78"/>
    <n v="2"/>
    <x v="1"/>
    <x v="1"/>
    <n v="1"/>
    <s v="Single"/>
    <n v="4968"/>
    <n v="26427"/>
    <n v="0"/>
    <s v="Y"/>
    <x v="1"/>
    <n v="16"/>
    <n v="3"/>
    <n v="4"/>
    <n v="80"/>
    <n v="0"/>
    <n v="10"/>
    <n v="2"/>
    <n v="3"/>
    <n v="9"/>
    <n v="7"/>
    <n v="0"/>
    <n v="7"/>
    <n v="0"/>
    <n v="1"/>
    <n v="0"/>
    <n v="1"/>
    <n v="0"/>
    <x v="0"/>
    <n v="0.4"/>
    <x v="0"/>
    <n v="0.2"/>
    <x v="1"/>
    <x v="0"/>
    <x v="0"/>
    <m/>
    <m/>
    <m/>
    <m/>
    <m/>
    <m/>
    <m/>
    <m/>
    <m/>
    <m/>
    <m/>
    <m/>
    <m/>
    <m/>
    <m/>
    <m/>
    <m/>
    <m/>
    <m/>
    <m/>
    <m/>
    <m/>
    <m/>
    <m/>
    <m/>
    <m/>
    <m/>
    <m/>
    <m/>
    <m/>
    <m/>
    <m/>
    <m/>
    <m/>
    <m/>
    <m/>
    <m/>
    <m/>
    <m/>
    <m/>
    <m/>
    <m/>
    <m/>
    <m/>
    <m/>
    <m/>
    <m/>
    <m/>
    <m/>
    <m/>
    <m/>
    <m/>
    <m/>
  </r>
  <r>
    <n v="24"/>
    <x v="1"/>
    <s v="Travel_Frequently"/>
    <n v="897"/>
    <x v="2"/>
    <n v="10"/>
    <n v="3"/>
    <s v="Medical"/>
    <n v="1"/>
    <n v="1746"/>
    <n v="1"/>
    <x v="1"/>
    <n v="59"/>
    <n v="3"/>
    <x v="1"/>
    <x v="8"/>
    <n v="4"/>
    <s v="Married"/>
    <n v="2145"/>
    <n v="2097"/>
    <n v="0"/>
    <s v="Y"/>
    <x v="1"/>
    <n v="14"/>
    <n v="3"/>
    <n v="4"/>
    <n v="80"/>
    <n v="1"/>
    <n v="3"/>
    <n v="2"/>
    <n v="3"/>
    <n v="2"/>
    <n v="2"/>
    <n v="2"/>
    <n v="1"/>
    <n v="0"/>
    <n v="0"/>
    <n v="0"/>
    <n v="1"/>
    <n v="1"/>
    <x v="0"/>
    <n v="0.35"/>
    <x v="0"/>
    <n v="0"/>
    <x v="1"/>
    <x v="0"/>
    <x v="1"/>
    <m/>
    <m/>
    <m/>
    <m/>
    <m/>
    <m/>
    <m/>
    <m/>
    <m/>
    <m/>
    <m/>
    <m/>
    <m/>
    <m/>
    <m/>
    <m/>
    <m/>
    <m/>
    <m/>
    <m/>
    <m/>
    <m/>
    <m/>
    <m/>
    <m/>
    <m/>
    <m/>
    <m/>
    <m/>
    <m/>
    <m/>
    <m/>
    <m/>
    <m/>
    <m/>
    <m/>
    <m/>
    <m/>
    <m/>
    <m/>
    <m/>
    <m/>
    <m/>
    <m/>
    <m/>
    <m/>
    <m/>
    <m/>
    <m/>
    <m/>
    <m/>
    <m/>
    <m/>
  </r>
  <r>
    <n v="30"/>
    <x v="0"/>
    <s v="Travel_Frequently"/>
    <n v="600"/>
    <x v="2"/>
    <n v="8"/>
    <n v="3"/>
    <s v="Human Resources"/>
    <n v="1"/>
    <n v="1747"/>
    <n v="3"/>
    <x v="0"/>
    <n v="66"/>
    <n v="2"/>
    <x v="1"/>
    <x v="8"/>
    <n v="4"/>
    <s v="Divorced"/>
    <n v="2180"/>
    <n v="9732"/>
    <n v="6"/>
    <s v="Y"/>
    <x v="1"/>
    <n v="11"/>
    <n v="3"/>
    <n v="3"/>
    <n v="80"/>
    <n v="1"/>
    <n v="6"/>
    <n v="0"/>
    <n v="2"/>
    <n v="4"/>
    <n v="2"/>
    <n v="1"/>
    <n v="2"/>
    <n v="0"/>
    <n v="0"/>
    <n v="1"/>
    <n v="1"/>
    <n v="0"/>
    <x v="0"/>
    <n v="0.35"/>
    <x v="0"/>
    <n v="0.3"/>
    <x v="1"/>
    <x v="0"/>
    <x v="1"/>
    <m/>
    <m/>
    <m/>
    <m/>
    <m/>
    <m/>
    <m/>
    <m/>
    <m/>
    <m/>
    <m/>
    <m/>
    <m/>
    <m/>
    <m/>
    <m/>
    <m/>
    <m/>
    <m/>
    <m/>
    <m/>
    <m/>
    <m/>
    <m/>
    <m/>
    <m/>
    <m/>
    <m/>
    <m/>
    <m/>
    <m/>
    <m/>
    <m/>
    <m/>
    <m/>
    <m/>
    <m/>
    <m/>
    <m/>
    <m/>
    <m/>
    <m/>
    <m/>
    <m/>
    <m/>
    <m/>
    <m/>
    <m/>
    <m/>
    <m/>
    <m/>
    <m/>
    <m/>
  </r>
  <r>
    <n v="31"/>
    <x v="1"/>
    <s v="Travel_Rarely"/>
    <n v="1003"/>
    <x v="0"/>
    <n v="5"/>
    <n v="3"/>
    <s v="Technical Degree"/>
    <n v="1"/>
    <n v="1749"/>
    <n v="1"/>
    <x v="1"/>
    <n v="51"/>
    <n v="3"/>
    <x v="0"/>
    <x v="0"/>
    <n v="3"/>
    <s v="Married"/>
    <n v="8346"/>
    <n v="20943"/>
    <n v="1"/>
    <s v="Y"/>
    <x v="1"/>
    <n v="19"/>
    <n v="3"/>
    <n v="3"/>
    <n v="80"/>
    <n v="1"/>
    <n v="6"/>
    <n v="3"/>
    <n v="3"/>
    <n v="5"/>
    <n v="2"/>
    <n v="0"/>
    <n v="2"/>
    <n v="0"/>
    <n v="0"/>
    <n v="0"/>
    <n v="0"/>
    <n v="1"/>
    <x v="0"/>
    <n v="0.2"/>
    <x v="2"/>
    <n v="0"/>
    <x v="1"/>
    <x v="0"/>
    <x v="2"/>
    <m/>
    <m/>
    <m/>
    <m/>
    <m/>
    <m/>
    <m/>
    <m/>
    <m/>
    <m/>
    <m/>
    <m/>
    <m/>
    <m/>
    <m/>
    <m/>
    <m/>
    <m/>
    <m/>
    <m/>
    <m/>
    <m/>
    <m/>
    <m/>
    <m/>
    <m/>
    <m/>
    <m/>
    <m/>
    <m/>
    <m/>
    <m/>
    <m/>
    <m/>
    <m/>
    <m/>
    <m/>
    <m/>
    <m/>
    <m/>
    <m/>
    <m/>
    <m/>
    <m/>
    <m/>
    <m/>
    <m/>
    <m/>
    <m/>
    <m/>
    <m/>
    <m/>
    <m/>
  </r>
  <r>
    <n v="27"/>
    <x v="1"/>
    <s v="Travel_Rarely"/>
    <n v="1054"/>
    <x v="1"/>
    <n v="8"/>
    <n v="3"/>
    <s v="Medical"/>
    <n v="1"/>
    <n v="1751"/>
    <n v="3"/>
    <x v="0"/>
    <n v="67"/>
    <n v="3"/>
    <x v="1"/>
    <x v="1"/>
    <n v="4"/>
    <s v="Single"/>
    <n v="3445"/>
    <n v="6152"/>
    <n v="1"/>
    <s v="Y"/>
    <x v="1"/>
    <n v="11"/>
    <n v="3"/>
    <n v="3"/>
    <n v="80"/>
    <n v="0"/>
    <n v="6"/>
    <n v="5"/>
    <n v="2"/>
    <n v="6"/>
    <n v="2"/>
    <n v="1"/>
    <n v="4"/>
    <n v="0"/>
    <n v="0"/>
    <n v="1"/>
    <n v="1"/>
    <n v="0"/>
    <x v="0"/>
    <n v="0.35"/>
    <x v="0"/>
    <n v="0.3"/>
    <x v="1"/>
    <x v="0"/>
    <x v="1"/>
    <m/>
    <m/>
    <m/>
    <m/>
    <m/>
    <m/>
    <m/>
    <m/>
    <m/>
    <m/>
    <m/>
    <m/>
    <m/>
    <m/>
    <m/>
    <m/>
    <m/>
    <m/>
    <m/>
    <m/>
    <m/>
    <m/>
    <m/>
    <m/>
    <m/>
    <m/>
    <m/>
    <m/>
    <m/>
    <m/>
    <m/>
    <m/>
    <m/>
    <m/>
    <m/>
    <m/>
    <m/>
    <m/>
    <m/>
    <m/>
    <m/>
    <m/>
    <m/>
    <m/>
    <m/>
    <m/>
    <m/>
    <m/>
    <m/>
    <m/>
    <m/>
    <m/>
    <m/>
  </r>
  <r>
    <n v="29"/>
    <x v="0"/>
    <s v="Travel_Rarely"/>
    <n v="428"/>
    <x v="0"/>
    <n v="9"/>
    <n v="3"/>
    <s v="Marketing"/>
    <n v="1"/>
    <n v="1752"/>
    <n v="2"/>
    <x v="0"/>
    <n v="52"/>
    <n v="1"/>
    <x v="1"/>
    <x v="6"/>
    <n v="2"/>
    <s v="Single"/>
    <n v="2760"/>
    <n v="14630"/>
    <n v="1"/>
    <s v="Y"/>
    <x v="1"/>
    <n v="13"/>
    <n v="3"/>
    <n v="3"/>
    <n v="80"/>
    <n v="0"/>
    <n v="2"/>
    <n v="3"/>
    <n v="3"/>
    <n v="2"/>
    <n v="2"/>
    <n v="2"/>
    <n v="2"/>
    <n v="0"/>
    <n v="1"/>
    <n v="0"/>
    <n v="1"/>
    <n v="1"/>
    <x v="0"/>
    <n v="0.6"/>
    <x v="0"/>
    <n v="0.2"/>
    <x v="1"/>
    <x v="0"/>
    <x v="1"/>
    <m/>
    <m/>
    <m/>
    <m/>
    <m/>
    <m/>
    <m/>
    <m/>
    <m/>
    <m/>
    <m/>
    <m/>
    <m/>
    <m/>
    <m/>
    <m/>
    <m/>
    <m/>
    <m/>
    <m/>
    <m/>
    <m/>
    <m/>
    <m/>
    <m/>
    <m/>
    <m/>
    <m/>
    <m/>
    <m/>
    <m/>
    <m/>
    <m/>
    <m/>
    <m/>
    <m/>
    <m/>
    <m/>
    <m/>
    <m/>
    <m/>
    <m/>
    <m/>
    <m/>
    <m/>
    <m/>
    <m/>
    <m/>
    <m/>
    <m/>
    <m/>
    <m/>
    <m/>
  </r>
  <r>
    <n v="29"/>
    <x v="1"/>
    <s v="Travel_Frequently"/>
    <n v="461"/>
    <x v="1"/>
    <n v="1"/>
    <n v="3"/>
    <s v="Life Sciences"/>
    <n v="1"/>
    <n v="1753"/>
    <n v="4"/>
    <x v="1"/>
    <n v="70"/>
    <n v="4"/>
    <x v="0"/>
    <x v="4"/>
    <n v="3"/>
    <s v="Single"/>
    <n v="6294"/>
    <n v="23060"/>
    <n v="8"/>
    <s v="Y"/>
    <x v="0"/>
    <n v="12"/>
    <n v="3"/>
    <n v="4"/>
    <n v="80"/>
    <n v="0"/>
    <n v="10"/>
    <n v="5"/>
    <n v="4"/>
    <n v="3"/>
    <n v="2"/>
    <n v="0"/>
    <n v="2"/>
    <n v="1"/>
    <n v="0"/>
    <n v="0"/>
    <n v="1"/>
    <n v="0"/>
    <x v="0"/>
    <n v="0.3"/>
    <x v="2"/>
    <n v="0.4"/>
    <x v="2"/>
    <x v="0"/>
    <x v="0"/>
    <m/>
    <m/>
    <m/>
    <m/>
    <m/>
    <m/>
    <m/>
    <m/>
    <m/>
    <m/>
    <m/>
    <m/>
    <m/>
    <m/>
    <m/>
    <m/>
    <m/>
    <m/>
    <m/>
    <m/>
    <m/>
    <m/>
    <m/>
    <m/>
    <m/>
    <m/>
    <m/>
    <m/>
    <m/>
    <m/>
    <m/>
    <m/>
    <m/>
    <m/>
    <m/>
    <m/>
    <m/>
    <m/>
    <m/>
    <m/>
    <m/>
    <m/>
    <m/>
    <m/>
    <m/>
    <m/>
    <m/>
    <m/>
    <m/>
    <m/>
    <m/>
    <m/>
    <m/>
  </r>
  <r>
    <n v="30"/>
    <x v="1"/>
    <s v="Travel_Rarely"/>
    <n v="979"/>
    <x v="0"/>
    <n v="15"/>
    <n v="2"/>
    <s v="Marketing"/>
    <n v="1"/>
    <n v="1754"/>
    <n v="3"/>
    <x v="1"/>
    <n v="94"/>
    <n v="2"/>
    <x v="2"/>
    <x v="0"/>
    <n v="1"/>
    <s v="Divorced"/>
    <n v="7140"/>
    <n v="3088"/>
    <n v="2"/>
    <s v="Y"/>
    <x v="1"/>
    <n v="11"/>
    <n v="3"/>
    <n v="1"/>
    <n v="80"/>
    <n v="1"/>
    <n v="12"/>
    <n v="2"/>
    <n v="3"/>
    <n v="7"/>
    <n v="7"/>
    <n v="1"/>
    <n v="7"/>
    <n v="0"/>
    <n v="1"/>
    <n v="0"/>
    <n v="0"/>
    <n v="0"/>
    <x v="0"/>
    <n v="0.25"/>
    <x v="2"/>
    <n v="0.2"/>
    <x v="1"/>
    <x v="0"/>
    <x v="0"/>
    <m/>
    <m/>
    <m/>
    <m/>
    <m/>
    <m/>
    <m/>
    <m/>
    <m/>
    <m/>
    <m/>
    <m/>
    <m/>
    <m/>
    <m/>
    <m/>
    <m/>
    <m/>
    <m/>
    <m/>
    <m/>
    <m/>
    <m/>
    <m/>
    <m/>
    <m/>
    <m/>
    <m/>
    <m/>
    <m/>
    <m/>
    <m/>
    <m/>
    <m/>
    <m/>
    <m/>
    <m/>
    <m/>
    <m/>
    <m/>
    <m/>
    <m/>
    <m/>
    <m/>
    <m/>
    <m/>
    <m/>
    <m/>
    <m/>
    <m/>
    <m/>
    <m/>
    <m/>
  </r>
  <r>
    <n v="34"/>
    <x v="1"/>
    <s v="Travel_Rarely"/>
    <n v="181"/>
    <x v="1"/>
    <n v="2"/>
    <n v="4"/>
    <s v="Medical"/>
    <n v="1"/>
    <n v="1755"/>
    <n v="4"/>
    <x v="1"/>
    <n v="97"/>
    <n v="4"/>
    <x v="1"/>
    <x v="1"/>
    <n v="4"/>
    <s v="Married"/>
    <n v="2932"/>
    <n v="5586"/>
    <n v="0"/>
    <s v="Y"/>
    <x v="0"/>
    <n v="14"/>
    <n v="3"/>
    <n v="1"/>
    <n v="80"/>
    <n v="3"/>
    <n v="6"/>
    <n v="3"/>
    <n v="3"/>
    <n v="5"/>
    <n v="0"/>
    <n v="1"/>
    <n v="2"/>
    <n v="1"/>
    <n v="0"/>
    <n v="0"/>
    <n v="1"/>
    <n v="0"/>
    <x v="0"/>
    <n v="0.3"/>
    <x v="2"/>
    <n v="0.4"/>
    <x v="2"/>
    <x v="0"/>
    <x v="1"/>
    <m/>
    <m/>
    <m/>
    <m/>
    <m/>
    <m/>
    <m/>
    <m/>
    <m/>
    <m/>
    <m/>
    <m/>
    <m/>
    <m/>
    <m/>
    <m/>
    <m/>
    <m/>
    <m/>
    <m/>
    <m/>
    <m/>
    <m/>
    <m/>
    <m/>
    <m/>
    <m/>
    <m/>
    <m/>
    <m/>
    <m/>
    <m/>
    <m/>
    <m/>
    <m/>
    <m/>
    <m/>
    <m/>
    <m/>
    <m/>
    <m/>
    <m/>
    <m/>
    <m/>
    <m/>
    <m/>
    <m/>
    <m/>
    <m/>
    <m/>
    <m/>
    <m/>
    <m/>
  </r>
  <r>
    <n v="33"/>
    <x v="1"/>
    <s v="Non-Travel"/>
    <n v="1283"/>
    <x v="0"/>
    <n v="2"/>
    <n v="3"/>
    <s v="Marketing"/>
    <n v="1"/>
    <n v="1756"/>
    <n v="4"/>
    <x v="0"/>
    <n v="62"/>
    <n v="3"/>
    <x v="0"/>
    <x v="0"/>
    <n v="2"/>
    <s v="Single"/>
    <n v="5147"/>
    <n v="10697"/>
    <n v="8"/>
    <s v="Y"/>
    <x v="1"/>
    <n v="15"/>
    <n v="3"/>
    <n v="4"/>
    <n v="80"/>
    <n v="0"/>
    <n v="13"/>
    <n v="2"/>
    <n v="2"/>
    <n v="11"/>
    <n v="7"/>
    <n v="1"/>
    <n v="7"/>
    <n v="0"/>
    <n v="1"/>
    <n v="1"/>
    <n v="1"/>
    <n v="0"/>
    <x v="0"/>
    <n v="0.6"/>
    <x v="0"/>
    <n v="0.5"/>
    <x v="2"/>
    <x v="0"/>
    <x v="0"/>
    <m/>
    <m/>
    <m/>
    <m/>
    <m/>
    <m/>
    <m/>
    <m/>
    <m/>
    <m/>
    <m/>
    <m/>
    <m/>
    <m/>
    <m/>
    <m/>
    <m/>
    <m/>
    <m/>
    <m/>
    <m/>
    <m/>
    <m/>
    <m/>
    <m/>
    <m/>
    <m/>
    <m/>
    <m/>
    <m/>
    <m/>
    <m/>
    <m/>
    <m/>
    <m/>
    <m/>
    <m/>
    <m/>
    <m/>
    <m/>
    <m/>
    <m/>
    <m/>
    <m/>
    <m/>
    <m/>
    <m/>
    <m/>
    <m/>
    <m/>
    <m/>
    <m/>
    <m/>
  </r>
  <r>
    <n v="49"/>
    <x v="1"/>
    <s v="Travel_Rarely"/>
    <n v="1313"/>
    <x v="0"/>
    <n v="11"/>
    <n v="4"/>
    <s v="Marketing"/>
    <n v="1"/>
    <n v="1757"/>
    <n v="4"/>
    <x v="0"/>
    <n v="80"/>
    <n v="3"/>
    <x v="0"/>
    <x v="0"/>
    <n v="4"/>
    <s v="Single"/>
    <n v="4507"/>
    <n v="8191"/>
    <n v="3"/>
    <s v="Y"/>
    <x v="1"/>
    <n v="12"/>
    <n v="3"/>
    <n v="3"/>
    <n v="80"/>
    <n v="0"/>
    <n v="8"/>
    <n v="1"/>
    <n v="4"/>
    <n v="5"/>
    <n v="1"/>
    <n v="0"/>
    <n v="4"/>
    <n v="0"/>
    <n v="0"/>
    <n v="0"/>
    <n v="1"/>
    <n v="0"/>
    <x v="0"/>
    <n v="0.15"/>
    <x v="1"/>
    <n v="0"/>
    <x v="1"/>
    <x v="0"/>
    <x v="0"/>
    <m/>
    <m/>
    <m/>
    <m/>
    <m/>
    <m/>
    <m/>
    <m/>
    <m/>
    <m/>
    <m/>
    <m/>
    <m/>
    <m/>
    <m/>
    <m/>
    <m/>
    <m/>
    <m/>
    <m/>
    <m/>
    <m/>
    <m/>
    <m/>
    <m/>
    <m/>
    <m/>
    <m/>
    <m/>
    <m/>
    <m/>
    <m/>
    <m/>
    <m/>
    <m/>
    <m/>
    <m/>
    <m/>
    <m/>
    <m/>
    <m/>
    <m/>
    <m/>
    <m/>
    <m/>
    <m/>
    <m/>
    <m/>
    <m/>
    <m/>
    <m/>
    <m/>
    <m/>
  </r>
  <r>
    <n v="33"/>
    <x v="0"/>
    <s v="Travel_Rarely"/>
    <n v="211"/>
    <x v="0"/>
    <n v="16"/>
    <n v="3"/>
    <s v="Life Sciences"/>
    <n v="1"/>
    <n v="1758"/>
    <n v="1"/>
    <x v="0"/>
    <n v="74"/>
    <n v="3"/>
    <x v="2"/>
    <x v="0"/>
    <n v="1"/>
    <s v="Single"/>
    <n v="8564"/>
    <n v="10092"/>
    <n v="2"/>
    <s v="Y"/>
    <x v="0"/>
    <n v="20"/>
    <n v="4"/>
    <n v="3"/>
    <n v="80"/>
    <n v="0"/>
    <n v="11"/>
    <n v="2"/>
    <n v="2"/>
    <n v="0"/>
    <n v="0"/>
    <n v="0"/>
    <n v="0"/>
    <n v="1"/>
    <n v="1"/>
    <n v="1"/>
    <n v="0"/>
    <n v="1"/>
    <x v="0"/>
    <n v="0.8"/>
    <x v="0"/>
    <n v="0.9"/>
    <x v="0"/>
    <x v="0"/>
    <x v="2"/>
    <m/>
    <m/>
    <m/>
    <m/>
    <m/>
    <m/>
    <m/>
    <m/>
    <m/>
    <m/>
    <m/>
    <m/>
    <m/>
    <m/>
    <m/>
    <m/>
    <m/>
    <m/>
    <m/>
    <m/>
    <m/>
    <m/>
    <m/>
    <m/>
    <m/>
    <m/>
    <m/>
    <m/>
    <m/>
    <m/>
    <m/>
    <m/>
    <m/>
    <m/>
    <m/>
    <m/>
    <m/>
    <m/>
    <m/>
    <m/>
    <m/>
    <m/>
    <m/>
    <m/>
    <m/>
    <m/>
    <m/>
    <m/>
    <m/>
    <m/>
    <m/>
    <m/>
    <m/>
  </r>
  <r>
    <n v="38"/>
    <x v="1"/>
    <s v="Travel_Frequently"/>
    <n v="594"/>
    <x v="1"/>
    <n v="2"/>
    <n v="2"/>
    <s v="Medical"/>
    <n v="1"/>
    <n v="1760"/>
    <n v="3"/>
    <x v="0"/>
    <n v="75"/>
    <n v="2"/>
    <x v="1"/>
    <x v="2"/>
    <n v="2"/>
    <s v="Married"/>
    <n v="2468"/>
    <n v="15963"/>
    <n v="4"/>
    <s v="Y"/>
    <x v="1"/>
    <n v="14"/>
    <n v="3"/>
    <n v="2"/>
    <n v="80"/>
    <n v="1"/>
    <n v="9"/>
    <n v="4"/>
    <n v="2"/>
    <n v="6"/>
    <n v="1"/>
    <n v="0"/>
    <n v="5"/>
    <n v="0"/>
    <n v="1"/>
    <n v="1"/>
    <n v="1"/>
    <n v="0"/>
    <x v="0"/>
    <n v="0.6"/>
    <x v="0"/>
    <n v="0.5"/>
    <x v="2"/>
    <x v="0"/>
    <x v="1"/>
    <m/>
    <m/>
    <m/>
    <m/>
    <m/>
    <m/>
    <m/>
    <m/>
    <m/>
    <m/>
    <m/>
    <m/>
    <m/>
    <m/>
    <m/>
    <m/>
    <m/>
    <m/>
    <m/>
    <m/>
    <m/>
    <m/>
    <m/>
    <m/>
    <m/>
    <m/>
    <m/>
    <m/>
    <m/>
    <m/>
    <m/>
    <m/>
    <m/>
    <m/>
    <m/>
    <m/>
    <m/>
    <m/>
    <m/>
    <m/>
    <m/>
    <m/>
    <m/>
    <m/>
    <m/>
    <m/>
    <m/>
    <m/>
    <m/>
    <m/>
    <m/>
    <m/>
    <m/>
  </r>
  <r>
    <n v="31"/>
    <x v="0"/>
    <s v="Travel_Rarely"/>
    <n v="1079"/>
    <x v="0"/>
    <n v="16"/>
    <n v="4"/>
    <s v="Marketing"/>
    <n v="1"/>
    <n v="1761"/>
    <n v="1"/>
    <x v="1"/>
    <n v="70"/>
    <n v="3"/>
    <x v="2"/>
    <x v="0"/>
    <n v="3"/>
    <s v="Married"/>
    <n v="8161"/>
    <n v="19002"/>
    <n v="2"/>
    <s v="Y"/>
    <x v="1"/>
    <n v="13"/>
    <n v="3"/>
    <n v="1"/>
    <n v="80"/>
    <n v="3"/>
    <n v="10"/>
    <n v="2"/>
    <n v="3"/>
    <n v="1"/>
    <n v="0"/>
    <n v="0"/>
    <n v="0"/>
    <n v="0"/>
    <n v="0"/>
    <n v="0"/>
    <n v="0"/>
    <n v="1"/>
    <x v="0"/>
    <n v="0.2"/>
    <x v="2"/>
    <n v="0"/>
    <x v="1"/>
    <x v="0"/>
    <x v="2"/>
    <m/>
    <m/>
    <m/>
    <m/>
    <m/>
    <m/>
    <m/>
    <m/>
    <m/>
    <m/>
    <m/>
    <m/>
    <m/>
    <m/>
    <m/>
    <m/>
    <m/>
    <m/>
    <m/>
    <m/>
    <m/>
    <m/>
    <m/>
    <m/>
    <m/>
    <m/>
    <m/>
    <m/>
    <m/>
    <m/>
    <m/>
    <m/>
    <m/>
    <m/>
    <m/>
    <m/>
    <m/>
    <m/>
    <m/>
    <m/>
    <m/>
    <m/>
    <m/>
    <m/>
    <m/>
    <m/>
    <m/>
    <m/>
    <m/>
    <m/>
    <m/>
    <m/>
    <m/>
  </r>
  <r>
    <n v="29"/>
    <x v="1"/>
    <s v="Travel_Rarely"/>
    <n v="590"/>
    <x v="1"/>
    <n v="4"/>
    <n v="3"/>
    <s v="Technical Degree"/>
    <n v="1"/>
    <n v="1762"/>
    <n v="4"/>
    <x v="0"/>
    <n v="91"/>
    <n v="2"/>
    <x v="1"/>
    <x v="1"/>
    <n v="1"/>
    <s v="Divorced"/>
    <n v="2109"/>
    <n v="10007"/>
    <n v="1"/>
    <s v="Y"/>
    <x v="1"/>
    <n v="13"/>
    <n v="3"/>
    <n v="3"/>
    <n v="80"/>
    <n v="1"/>
    <n v="1"/>
    <n v="2"/>
    <n v="3"/>
    <n v="1"/>
    <n v="0"/>
    <n v="0"/>
    <n v="0"/>
    <n v="0"/>
    <n v="1"/>
    <n v="0"/>
    <n v="1"/>
    <n v="0"/>
    <x v="0"/>
    <n v="0.4"/>
    <x v="0"/>
    <n v="0.2"/>
    <x v="1"/>
    <x v="0"/>
    <x v="1"/>
    <m/>
    <m/>
    <m/>
    <m/>
    <m/>
    <m/>
    <m/>
    <m/>
    <m/>
    <m/>
    <m/>
    <m/>
    <m/>
    <m/>
    <m/>
    <m/>
    <m/>
    <m/>
    <m/>
    <m/>
    <m/>
    <m/>
    <m/>
    <m/>
    <m/>
    <m/>
    <m/>
    <m/>
    <m/>
    <m/>
    <m/>
    <m/>
    <m/>
    <m/>
    <m/>
    <m/>
    <m/>
    <m/>
    <m/>
    <m/>
    <m/>
    <m/>
    <m/>
    <m/>
    <m/>
    <m/>
    <m/>
    <m/>
    <m/>
    <m/>
    <m/>
    <m/>
    <m/>
  </r>
  <r>
    <n v="30"/>
    <x v="1"/>
    <s v="Travel_Rarely"/>
    <n v="305"/>
    <x v="1"/>
    <n v="16"/>
    <n v="3"/>
    <s v="Life Sciences"/>
    <n v="1"/>
    <n v="1763"/>
    <n v="3"/>
    <x v="1"/>
    <n v="58"/>
    <n v="4"/>
    <x v="0"/>
    <x v="4"/>
    <n v="3"/>
    <s v="Married"/>
    <n v="5294"/>
    <n v="9128"/>
    <n v="3"/>
    <s v="Y"/>
    <x v="1"/>
    <n v="16"/>
    <n v="3"/>
    <n v="3"/>
    <n v="80"/>
    <n v="1"/>
    <n v="10"/>
    <n v="3"/>
    <n v="3"/>
    <n v="7"/>
    <n v="0"/>
    <n v="1"/>
    <n v="7"/>
    <n v="0"/>
    <n v="0"/>
    <n v="0"/>
    <n v="1"/>
    <n v="0"/>
    <x v="0"/>
    <n v="0.15"/>
    <x v="2"/>
    <n v="0"/>
    <x v="1"/>
    <x v="0"/>
    <x v="0"/>
    <m/>
    <m/>
    <m/>
    <m/>
    <m/>
    <m/>
    <m/>
    <m/>
    <m/>
    <m/>
    <m/>
    <m/>
    <m/>
    <m/>
    <m/>
    <m/>
    <m/>
    <m/>
    <m/>
    <m/>
    <m/>
    <m/>
    <m/>
    <m/>
    <m/>
    <m/>
    <m/>
    <m/>
    <m/>
    <m/>
    <m/>
    <m/>
    <m/>
    <m/>
    <m/>
    <m/>
    <m/>
    <m/>
    <m/>
    <m/>
    <m/>
    <m/>
    <m/>
    <m/>
    <m/>
    <m/>
    <m/>
    <m/>
    <m/>
    <m/>
    <m/>
    <m/>
    <m/>
  </r>
  <r>
    <n v="32"/>
    <x v="1"/>
    <s v="Non-Travel"/>
    <n v="953"/>
    <x v="1"/>
    <n v="5"/>
    <n v="4"/>
    <s v="Technical Degree"/>
    <n v="1"/>
    <n v="1764"/>
    <n v="2"/>
    <x v="1"/>
    <n v="65"/>
    <n v="3"/>
    <x v="1"/>
    <x v="1"/>
    <n v="2"/>
    <s v="Single"/>
    <n v="2718"/>
    <n v="17674"/>
    <n v="2"/>
    <s v="Y"/>
    <x v="1"/>
    <n v="14"/>
    <n v="3"/>
    <n v="2"/>
    <n v="80"/>
    <n v="0"/>
    <n v="12"/>
    <n v="3"/>
    <n v="3"/>
    <n v="7"/>
    <n v="7"/>
    <n v="0"/>
    <n v="7"/>
    <n v="0"/>
    <n v="1"/>
    <n v="0"/>
    <n v="1"/>
    <n v="1"/>
    <x v="0"/>
    <n v="0.6"/>
    <x v="0"/>
    <n v="0.2"/>
    <x v="1"/>
    <x v="0"/>
    <x v="1"/>
    <m/>
    <m/>
    <m/>
    <m/>
    <m/>
    <m/>
    <m/>
    <m/>
    <m/>
    <m/>
    <m/>
    <m/>
    <m/>
    <m/>
    <m/>
    <m/>
    <m/>
    <m/>
    <m/>
    <m/>
    <m/>
    <m/>
    <m/>
    <m/>
    <m/>
    <m/>
    <m/>
    <m/>
    <m/>
    <m/>
    <m/>
    <m/>
    <m/>
    <m/>
    <m/>
    <m/>
    <m/>
    <m/>
    <m/>
    <m/>
    <m/>
    <m/>
    <m/>
    <m/>
    <m/>
    <m/>
    <m/>
    <m/>
    <m/>
    <m/>
    <m/>
    <m/>
    <m/>
  </r>
  <r>
    <n v="38"/>
    <x v="1"/>
    <s v="Travel_Rarely"/>
    <n v="833"/>
    <x v="1"/>
    <n v="18"/>
    <n v="3"/>
    <s v="Medical"/>
    <n v="1"/>
    <n v="1766"/>
    <n v="2"/>
    <x v="1"/>
    <n v="60"/>
    <n v="1"/>
    <x v="0"/>
    <x v="4"/>
    <n v="4"/>
    <s v="Married"/>
    <n v="5811"/>
    <n v="24539"/>
    <n v="3"/>
    <s v="Y"/>
    <x v="0"/>
    <n v="16"/>
    <n v="3"/>
    <n v="3"/>
    <n v="80"/>
    <n v="1"/>
    <n v="15"/>
    <n v="2"/>
    <n v="3"/>
    <n v="1"/>
    <n v="0"/>
    <n v="1"/>
    <n v="0"/>
    <n v="1"/>
    <n v="0"/>
    <n v="0"/>
    <n v="1"/>
    <n v="1"/>
    <x v="0"/>
    <n v="0.5"/>
    <x v="0"/>
    <n v="0.4"/>
    <x v="2"/>
    <x v="0"/>
    <x v="0"/>
    <m/>
    <m/>
    <m/>
    <m/>
    <m/>
    <m/>
    <m/>
    <m/>
    <m/>
    <m/>
    <m/>
    <m/>
    <m/>
    <m/>
    <m/>
    <m/>
    <m/>
    <m/>
    <m/>
    <m/>
    <m/>
    <m/>
    <m/>
    <m/>
    <m/>
    <m/>
    <m/>
    <m/>
    <m/>
    <m/>
    <m/>
    <m/>
    <m/>
    <m/>
    <m/>
    <m/>
    <m/>
    <m/>
    <m/>
    <m/>
    <m/>
    <m/>
    <m/>
    <m/>
    <m/>
    <m/>
    <m/>
    <m/>
    <m/>
    <m/>
    <m/>
    <m/>
    <m/>
  </r>
  <r>
    <n v="43"/>
    <x v="0"/>
    <s v="Travel_Frequently"/>
    <n v="807"/>
    <x v="1"/>
    <n v="17"/>
    <n v="3"/>
    <s v="Technical Degree"/>
    <n v="1"/>
    <n v="1767"/>
    <n v="3"/>
    <x v="1"/>
    <n v="38"/>
    <n v="2"/>
    <x v="1"/>
    <x v="1"/>
    <n v="3"/>
    <s v="Married"/>
    <n v="2437"/>
    <n v="15587"/>
    <n v="9"/>
    <s v="Y"/>
    <x v="0"/>
    <n v="16"/>
    <n v="3"/>
    <n v="4"/>
    <n v="80"/>
    <n v="1"/>
    <n v="6"/>
    <n v="4"/>
    <n v="3"/>
    <n v="1"/>
    <n v="0"/>
    <n v="0"/>
    <n v="0"/>
    <n v="1"/>
    <n v="0"/>
    <n v="0"/>
    <n v="1"/>
    <n v="0"/>
    <x v="0"/>
    <n v="0.3"/>
    <x v="2"/>
    <n v="0.4"/>
    <x v="2"/>
    <x v="0"/>
    <x v="1"/>
    <m/>
    <m/>
    <m/>
    <m/>
    <m/>
    <m/>
    <m/>
    <m/>
    <m/>
    <m/>
    <m/>
    <m/>
    <m/>
    <m/>
    <m/>
    <m/>
    <m/>
    <m/>
    <m/>
    <m/>
    <m/>
    <m/>
    <m/>
    <m/>
    <m/>
    <m/>
    <m/>
    <m/>
    <m/>
    <m/>
    <m/>
    <m/>
    <m/>
    <m/>
    <m/>
    <m/>
    <m/>
    <m/>
    <m/>
    <m/>
    <m/>
    <m/>
    <m/>
    <m/>
    <m/>
    <m/>
    <m/>
    <m/>
    <m/>
    <m/>
    <m/>
    <m/>
    <m/>
  </r>
  <r>
    <n v="42"/>
    <x v="1"/>
    <s v="Travel_Rarely"/>
    <n v="855"/>
    <x v="1"/>
    <n v="12"/>
    <n v="3"/>
    <s v="Medical"/>
    <n v="1"/>
    <n v="1768"/>
    <n v="2"/>
    <x v="1"/>
    <n v="57"/>
    <n v="3"/>
    <x v="1"/>
    <x v="2"/>
    <n v="2"/>
    <s v="Divorced"/>
    <n v="2766"/>
    <n v="8952"/>
    <n v="8"/>
    <s v="Y"/>
    <x v="1"/>
    <n v="22"/>
    <n v="4"/>
    <n v="2"/>
    <n v="80"/>
    <n v="3"/>
    <n v="7"/>
    <n v="6"/>
    <n v="2"/>
    <n v="5"/>
    <n v="3"/>
    <n v="0"/>
    <n v="4"/>
    <n v="0"/>
    <n v="1"/>
    <n v="1"/>
    <n v="1"/>
    <n v="1"/>
    <x v="0"/>
    <n v="0.8"/>
    <x v="0"/>
    <n v="0.5"/>
    <x v="2"/>
    <x v="0"/>
    <x v="1"/>
    <m/>
    <m/>
    <m/>
    <m/>
    <m/>
    <m/>
    <m/>
    <m/>
    <m/>
    <m/>
    <m/>
    <m/>
    <m/>
    <m/>
    <m/>
    <m/>
    <m/>
    <m/>
    <m/>
    <m/>
    <m/>
    <m/>
    <m/>
    <m/>
    <m/>
    <m/>
    <m/>
    <m/>
    <m/>
    <m/>
    <m/>
    <m/>
    <m/>
    <m/>
    <m/>
    <m/>
    <m/>
    <m/>
    <m/>
    <m/>
    <m/>
    <m/>
    <m/>
    <m/>
    <m/>
    <m/>
    <m/>
    <m/>
    <m/>
    <m/>
    <m/>
    <m/>
    <m/>
  </r>
  <r>
    <n v="55"/>
    <x v="1"/>
    <s v="Travel_Rarely"/>
    <n v="478"/>
    <x v="1"/>
    <n v="2"/>
    <n v="3"/>
    <s v="Medical"/>
    <n v="1"/>
    <n v="1770"/>
    <n v="3"/>
    <x v="1"/>
    <n v="60"/>
    <n v="2"/>
    <x v="4"/>
    <x v="7"/>
    <n v="1"/>
    <s v="Married"/>
    <n v="19038"/>
    <n v="19805"/>
    <n v="8"/>
    <s v="Y"/>
    <x v="1"/>
    <n v="12"/>
    <n v="3"/>
    <n v="2"/>
    <n v="80"/>
    <n v="3"/>
    <n v="34"/>
    <n v="2"/>
    <n v="3"/>
    <n v="1"/>
    <n v="0"/>
    <n v="0"/>
    <n v="0"/>
    <n v="0"/>
    <n v="1"/>
    <n v="0"/>
    <n v="0"/>
    <n v="0"/>
    <x v="0"/>
    <n v="0.25"/>
    <x v="1"/>
    <n v="0.2"/>
    <x v="1"/>
    <x v="0"/>
    <x v="2"/>
    <m/>
    <m/>
    <m/>
    <m/>
    <m/>
    <m/>
    <m/>
    <m/>
    <m/>
    <m/>
    <m/>
    <m/>
    <m/>
    <m/>
    <m/>
    <m/>
    <m/>
    <m/>
    <m/>
    <m/>
    <m/>
    <m/>
    <m/>
    <m/>
    <m/>
    <m/>
    <m/>
    <m/>
    <m/>
    <m/>
    <m/>
    <m/>
    <m/>
    <m/>
    <m/>
    <m/>
    <m/>
    <m/>
    <m/>
    <m/>
    <m/>
    <m/>
    <m/>
    <m/>
    <m/>
    <m/>
    <m/>
    <m/>
    <m/>
    <m/>
    <m/>
    <m/>
    <m/>
  </r>
  <r>
    <n v="33"/>
    <x v="1"/>
    <s v="Non-Travel"/>
    <n v="775"/>
    <x v="1"/>
    <n v="4"/>
    <n v="3"/>
    <s v="Technical Degree"/>
    <n v="1"/>
    <n v="1771"/>
    <n v="4"/>
    <x v="1"/>
    <n v="90"/>
    <n v="3"/>
    <x v="0"/>
    <x v="1"/>
    <n v="2"/>
    <s v="Divorced"/>
    <n v="3055"/>
    <n v="6194"/>
    <n v="5"/>
    <s v="Y"/>
    <x v="1"/>
    <n v="15"/>
    <n v="3"/>
    <n v="4"/>
    <n v="80"/>
    <n v="2"/>
    <n v="11"/>
    <n v="2"/>
    <n v="2"/>
    <n v="9"/>
    <n v="8"/>
    <n v="1"/>
    <n v="7"/>
    <n v="0"/>
    <n v="1"/>
    <n v="1"/>
    <n v="1"/>
    <n v="0"/>
    <x v="0"/>
    <n v="0.6"/>
    <x v="0"/>
    <n v="0.5"/>
    <x v="2"/>
    <x v="0"/>
    <x v="1"/>
    <m/>
    <m/>
    <m/>
    <m/>
    <m/>
    <m/>
    <m/>
    <m/>
    <m/>
    <m/>
    <m/>
    <m/>
    <m/>
    <m/>
    <m/>
    <m/>
    <m/>
    <m/>
    <m/>
    <m/>
    <m/>
    <m/>
    <m/>
    <m/>
    <m/>
    <m/>
    <m/>
    <m/>
    <m/>
    <m/>
    <m/>
    <m/>
    <m/>
    <m/>
    <m/>
    <m/>
    <m/>
    <m/>
    <m/>
    <m/>
    <m/>
    <m/>
    <m/>
    <m/>
    <m/>
    <m/>
    <m/>
    <m/>
    <m/>
    <m/>
    <m/>
    <m/>
    <m/>
  </r>
  <r>
    <n v="41"/>
    <x v="1"/>
    <s v="Travel_Rarely"/>
    <n v="548"/>
    <x v="1"/>
    <n v="9"/>
    <n v="4"/>
    <s v="Life Sciences"/>
    <n v="1"/>
    <n v="1772"/>
    <n v="3"/>
    <x v="1"/>
    <n v="94"/>
    <n v="3"/>
    <x v="1"/>
    <x v="2"/>
    <n v="1"/>
    <s v="Divorced"/>
    <n v="2289"/>
    <n v="20520"/>
    <n v="1"/>
    <s v="Y"/>
    <x v="1"/>
    <n v="20"/>
    <n v="4"/>
    <n v="2"/>
    <n v="80"/>
    <n v="2"/>
    <n v="5"/>
    <n v="2"/>
    <n v="3"/>
    <n v="5"/>
    <n v="3"/>
    <n v="0"/>
    <n v="4"/>
    <n v="0"/>
    <n v="1"/>
    <n v="0"/>
    <n v="1"/>
    <n v="0"/>
    <x v="0"/>
    <n v="0.4"/>
    <x v="0"/>
    <n v="0.2"/>
    <x v="1"/>
    <x v="0"/>
    <x v="1"/>
    <m/>
    <m/>
    <m/>
    <m/>
    <m/>
    <m/>
    <m/>
    <m/>
    <m/>
    <m/>
    <m/>
    <m/>
    <m/>
    <m/>
    <m/>
    <m/>
    <m/>
    <m/>
    <m/>
    <m/>
    <m/>
    <m/>
    <m/>
    <m/>
    <m/>
    <m/>
    <m/>
    <m/>
    <m/>
    <m/>
    <m/>
    <m/>
    <m/>
    <m/>
    <m/>
    <m/>
    <m/>
    <m/>
    <m/>
    <m/>
    <m/>
    <m/>
    <m/>
    <m/>
    <m/>
    <m/>
    <m/>
    <m/>
    <m/>
    <m/>
    <m/>
    <m/>
    <m/>
  </r>
  <r>
    <n v="34"/>
    <x v="1"/>
    <s v="Non-Travel"/>
    <n v="1375"/>
    <x v="0"/>
    <n v="10"/>
    <n v="3"/>
    <s v="Life Sciences"/>
    <n v="1"/>
    <n v="1774"/>
    <n v="4"/>
    <x v="1"/>
    <n v="87"/>
    <n v="3"/>
    <x v="0"/>
    <x v="0"/>
    <n v="3"/>
    <s v="Divorced"/>
    <n v="4001"/>
    <n v="12313"/>
    <n v="1"/>
    <s v="Y"/>
    <x v="0"/>
    <n v="14"/>
    <n v="3"/>
    <n v="3"/>
    <n v="80"/>
    <n v="1"/>
    <n v="15"/>
    <n v="3"/>
    <n v="3"/>
    <n v="15"/>
    <n v="14"/>
    <n v="0"/>
    <n v="7"/>
    <n v="1"/>
    <n v="0"/>
    <n v="0"/>
    <n v="1"/>
    <n v="0"/>
    <x v="0"/>
    <n v="0.3"/>
    <x v="2"/>
    <n v="0.4"/>
    <x v="2"/>
    <x v="0"/>
    <x v="0"/>
    <m/>
    <m/>
    <m/>
    <m/>
    <m/>
    <m/>
    <m/>
    <m/>
    <m/>
    <m/>
    <m/>
    <m/>
    <m/>
    <m/>
    <m/>
    <m/>
    <m/>
    <m/>
    <m/>
    <m/>
    <m/>
    <m/>
    <m/>
    <m/>
    <m/>
    <m/>
    <m/>
    <m/>
    <m/>
    <m/>
    <m/>
    <m/>
    <m/>
    <m/>
    <m/>
    <m/>
    <m/>
    <m/>
    <m/>
    <m/>
    <m/>
    <m/>
    <m/>
    <m/>
    <m/>
    <m/>
    <m/>
    <m/>
    <m/>
    <m/>
    <m/>
    <m/>
    <m/>
  </r>
  <r>
    <n v="53"/>
    <x v="1"/>
    <s v="Non-Travel"/>
    <n v="661"/>
    <x v="1"/>
    <n v="1"/>
    <n v="4"/>
    <s v="Medical"/>
    <n v="1"/>
    <n v="1775"/>
    <n v="1"/>
    <x v="0"/>
    <n v="60"/>
    <n v="2"/>
    <x v="3"/>
    <x v="3"/>
    <n v="3"/>
    <s v="Married"/>
    <n v="12965"/>
    <n v="22308"/>
    <n v="4"/>
    <s v="Y"/>
    <x v="0"/>
    <n v="20"/>
    <n v="4"/>
    <n v="4"/>
    <n v="80"/>
    <n v="3"/>
    <n v="27"/>
    <n v="2"/>
    <n v="2"/>
    <n v="3"/>
    <n v="2"/>
    <n v="0"/>
    <n v="2"/>
    <n v="1"/>
    <n v="0"/>
    <n v="1"/>
    <n v="0"/>
    <n v="1"/>
    <x v="0"/>
    <n v="0.55000000000000004"/>
    <x v="1"/>
    <n v="0.7"/>
    <x v="0"/>
    <x v="0"/>
    <x v="2"/>
    <m/>
    <m/>
    <m/>
    <m/>
    <m/>
    <m/>
    <m/>
    <m/>
    <m/>
    <m/>
    <m/>
    <m/>
    <m/>
    <m/>
    <m/>
    <m/>
    <m/>
    <m/>
    <m/>
    <m/>
    <m/>
    <m/>
    <m/>
    <m/>
    <m/>
    <m/>
    <m/>
    <m/>
    <m/>
    <m/>
    <m/>
    <m/>
    <m/>
    <m/>
    <m/>
    <m/>
    <m/>
    <m/>
    <m/>
    <m/>
    <m/>
    <m/>
    <m/>
    <m/>
    <m/>
    <m/>
    <m/>
    <m/>
    <m/>
    <m/>
    <m/>
    <m/>
    <m/>
  </r>
  <r>
    <n v="43"/>
    <x v="1"/>
    <s v="Travel_Rarely"/>
    <n v="244"/>
    <x v="2"/>
    <n v="2"/>
    <n v="3"/>
    <s v="Life Sciences"/>
    <n v="1"/>
    <n v="1778"/>
    <n v="2"/>
    <x v="1"/>
    <n v="97"/>
    <n v="3"/>
    <x v="1"/>
    <x v="8"/>
    <n v="4"/>
    <s v="Single"/>
    <n v="3539"/>
    <n v="5033"/>
    <n v="0"/>
    <s v="Y"/>
    <x v="1"/>
    <n v="13"/>
    <n v="3"/>
    <n v="2"/>
    <n v="80"/>
    <n v="0"/>
    <n v="10"/>
    <n v="5"/>
    <n v="3"/>
    <n v="9"/>
    <n v="7"/>
    <n v="1"/>
    <n v="8"/>
    <n v="0"/>
    <n v="0"/>
    <n v="0"/>
    <n v="1"/>
    <n v="1"/>
    <x v="0"/>
    <n v="0.35"/>
    <x v="0"/>
    <n v="0"/>
    <x v="1"/>
    <x v="0"/>
    <x v="1"/>
    <m/>
    <m/>
    <m/>
    <m/>
    <m/>
    <m/>
    <m/>
    <m/>
    <m/>
    <m/>
    <m/>
    <m/>
    <m/>
    <m/>
    <m/>
    <m/>
    <m/>
    <m/>
    <m/>
    <m/>
    <m/>
    <m/>
    <m/>
    <m/>
    <m/>
    <m/>
    <m/>
    <m/>
    <m/>
    <m/>
    <m/>
    <m/>
    <m/>
    <m/>
    <m/>
    <m/>
    <m/>
    <m/>
    <m/>
    <m/>
    <m/>
    <m/>
    <m/>
    <m/>
    <m/>
    <m/>
    <m/>
    <m/>
    <m/>
    <m/>
    <m/>
    <m/>
    <m/>
  </r>
  <r>
    <n v="34"/>
    <x v="1"/>
    <s v="Travel_Rarely"/>
    <n v="511"/>
    <x v="0"/>
    <n v="3"/>
    <n v="2"/>
    <s v="Life Sciences"/>
    <n v="1"/>
    <n v="1779"/>
    <n v="4"/>
    <x v="0"/>
    <n v="32"/>
    <n v="1"/>
    <x v="0"/>
    <x v="0"/>
    <n v="4"/>
    <s v="Single"/>
    <n v="6029"/>
    <n v="25353"/>
    <n v="5"/>
    <s v="Y"/>
    <x v="1"/>
    <n v="12"/>
    <n v="3"/>
    <n v="1"/>
    <n v="80"/>
    <n v="0"/>
    <n v="6"/>
    <n v="3"/>
    <n v="3"/>
    <n v="2"/>
    <n v="2"/>
    <n v="2"/>
    <n v="2"/>
    <n v="0"/>
    <n v="0"/>
    <n v="0"/>
    <n v="1"/>
    <n v="0"/>
    <x v="0"/>
    <n v="0.15"/>
    <x v="2"/>
    <n v="0"/>
    <x v="1"/>
    <x v="0"/>
    <x v="0"/>
    <m/>
    <m/>
    <m/>
    <m/>
    <m/>
    <m/>
    <m/>
    <m/>
    <m/>
    <m/>
    <m/>
    <m/>
    <m/>
    <m/>
    <m/>
    <m/>
    <m/>
    <m/>
    <m/>
    <m/>
    <m/>
    <m/>
    <m/>
    <m/>
    <m/>
    <m/>
    <m/>
    <m/>
    <m/>
    <m/>
    <m/>
    <m/>
    <m/>
    <m/>
    <m/>
    <m/>
    <m/>
    <m/>
    <m/>
    <m/>
    <m/>
    <m/>
    <m/>
    <m/>
    <m/>
    <m/>
    <m/>
    <m/>
    <m/>
    <m/>
    <m/>
    <m/>
    <m/>
  </r>
  <r>
    <n v="21"/>
    <x v="0"/>
    <s v="Travel_Rarely"/>
    <n v="337"/>
    <x v="0"/>
    <n v="7"/>
    <n v="1"/>
    <s v="Marketing"/>
    <n v="1"/>
    <n v="1780"/>
    <n v="2"/>
    <x v="1"/>
    <n v="31"/>
    <n v="3"/>
    <x v="1"/>
    <x v="6"/>
    <n v="2"/>
    <s v="Single"/>
    <n v="2679"/>
    <n v="4567"/>
    <n v="1"/>
    <s v="Y"/>
    <x v="1"/>
    <n v="13"/>
    <n v="3"/>
    <n v="2"/>
    <n v="80"/>
    <n v="0"/>
    <n v="1"/>
    <n v="3"/>
    <n v="3"/>
    <n v="1"/>
    <n v="0"/>
    <n v="1"/>
    <n v="0"/>
    <n v="0"/>
    <n v="1"/>
    <n v="0"/>
    <n v="1"/>
    <n v="1"/>
    <x v="0"/>
    <n v="0.6"/>
    <x v="0"/>
    <n v="0.2"/>
    <x v="1"/>
    <x v="0"/>
    <x v="1"/>
    <m/>
    <m/>
    <m/>
    <m/>
    <m/>
    <m/>
    <m/>
    <m/>
    <m/>
    <m/>
    <m/>
    <m/>
    <m/>
    <m/>
    <m/>
    <m/>
    <m/>
    <m/>
    <m/>
    <m/>
    <m/>
    <m/>
    <m/>
    <m/>
    <m/>
    <m/>
    <m/>
    <m/>
    <m/>
    <m/>
    <m/>
    <m/>
    <m/>
    <m/>
    <m/>
    <m/>
    <m/>
    <m/>
    <m/>
    <m/>
    <m/>
    <m/>
    <m/>
    <m/>
    <m/>
    <m/>
    <m/>
    <m/>
    <m/>
    <m/>
    <m/>
    <m/>
    <m/>
  </r>
  <r>
    <n v="38"/>
    <x v="1"/>
    <s v="Travel_Rarely"/>
    <n v="1153"/>
    <x v="1"/>
    <n v="6"/>
    <n v="2"/>
    <s v="Other"/>
    <n v="1"/>
    <n v="1782"/>
    <n v="4"/>
    <x v="0"/>
    <n v="40"/>
    <n v="2"/>
    <x v="1"/>
    <x v="2"/>
    <n v="3"/>
    <s v="Married"/>
    <n v="3702"/>
    <n v="16376"/>
    <n v="1"/>
    <s v="Y"/>
    <x v="1"/>
    <n v="11"/>
    <n v="3"/>
    <n v="2"/>
    <n v="80"/>
    <n v="1"/>
    <n v="5"/>
    <n v="3"/>
    <n v="3"/>
    <n v="5"/>
    <n v="4"/>
    <n v="0"/>
    <n v="4"/>
    <n v="0"/>
    <n v="0"/>
    <n v="0"/>
    <n v="1"/>
    <n v="0"/>
    <x v="0"/>
    <n v="0.15"/>
    <x v="2"/>
    <n v="0"/>
    <x v="1"/>
    <x v="0"/>
    <x v="1"/>
    <m/>
    <m/>
    <m/>
    <m/>
    <m/>
    <m/>
    <m/>
    <m/>
    <m/>
    <m/>
    <m/>
    <m/>
    <m/>
    <m/>
    <m/>
    <m/>
    <m/>
    <m/>
    <m/>
    <m/>
    <m/>
    <m/>
    <m/>
    <m/>
    <m/>
    <m/>
    <m/>
    <m/>
    <m/>
    <m/>
    <m/>
    <m/>
    <m/>
    <m/>
    <m/>
    <m/>
    <m/>
    <m/>
    <m/>
    <m/>
    <m/>
    <m/>
    <m/>
    <m/>
    <m/>
    <m/>
    <m/>
    <m/>
    <m/>
    <m/>
    <m/>
    <m/>
    <m/>
  </r>
  <r>
    <n v="22"/>
    <x v="0"/>
    <s v="Travel_Rarely"/>
    <n v="1294"/>
    <x v="1"/>
    <n v="8"/>
    <n v="1"/>
    <s v="Medical"/>
    <n v="1"/>
    <n v="1783"/>
    <n v="3"/>
    <x v="0"/>
    <n v="79"/>
    <n v="3"/>
    <x v="1"/>
    <x v="2"/>
    <n v="1"/>
    <s v="Married"/>
    <n v="2398"/>
    <n v="15999"/>
    <n v="1"/>
    <s v="Y"/>
    <x v="0"/>
    <n v="17"/>
    <n v="3"/>
    <n v="3"/>
    <n v="80"/>
    <n v="0"/>
    <n v="1"/>
    <n v="6"/>
    <n v="3"/>
    <n v="1"/>
    <n v="0"/>
    <n v="0"/>
    <n v="0"/>
    <n v="1"/>
    <n v="1"/>
    <n v="0"/>
    <n v="1"/>
    <n v="0"/>
    <x v="0"/>
    <n v="0.55000000000000004"/>
    <x v="0"/>
    <n v="0.6"/>
    <x v="2"/>
    <x v="0"/>
    <x v="1"/>
    <m/>
    <m/>
    <m/>
    <m/>
    <m/>
    <m/>
    <m/>
    <m/>
    <m/>
    <m/>
    <m/>
    <m/>
    <m/>
    <m/>
    <m/>
    <m/>
    <m/>
    <m/>
    <m/>
    <m/>
    <m/>
    <m/>
    <m/>
    <m/>
    <m/>
    <m/>
    <m/>
    <m/>
    <m/>
    <m/>
    <m/>
    <m/>
    <m/>
    <m/>
    <m/>
    <m/>
    <m/>
    <m/>
    <m/>
    <m/>
    <m/>
    <m/>
    <m/>
    <m/>
    <m/>
    <m/>
    <m/>
    <m/>
    <m/>
    <m/>
    <m/>
    <m/>
    <m/>
  </r>
  <r>
    <n v="31"/>
    <x v="1"/>
    <s v="Travel_Rarely"/>
    <n v="196"/>
    <x v="0"/>
    <n v="29"/>
    <n v="4"/>
    <s v="Marketing"/>
    <n v="1"/>
    <n v="1784"/>
    <n v="1"/>
    <x v="0"/>
    <n v="91"/>
    <n v="2"/>
    <x v="0"/>
    <x v="0"/>
    <n v="4"/>
    <s v="Married"/>
    <n v="5468"/>
    <n v="13402"/>
    <n v="1"/>
    <s v="Y"/>
    <x v="1"/>
    <n v="14"/>
    <n v="3"/>
    <n v="1"/>
    <n v="80"/>
    <n v="2"/>
    <n v="13"/>
    <n v="3"/>
    <n v="3"/>
    <n v="12"/>
    <n v="7"/>
    <n v="5"/>
    <n v="7"/>
    <n v="0"/>
    <n v="0"/>
    <n v="0"/>
    <n v="1"/>
    <n v="1"/>
    <x v="1"/>
    <n v="0.4"/>
    <x v="0"/>
    <n v="0.1"/>
    <x v="1"/>
    <x v="2"/>
    <x v="0"/>
    <m/>
    <m/>
    <m/>
    <m/>
    <m/>
    <m/>
    <m/>
    <m/>
    <m/>
    <m/>
    <m/>
    <m/>
    <m/>
    <m/>
    <m/>
    <m/>
    <m/>
    <m/>
    <m/>
    <m/>
    <m/>
    <m/>
    <m/>
    <m/>
    <m/>
    <m/>
    <m/>
    <m/>
    <m/>
    <m/>
    <m/>
    <m/>
    <m/>
    <m/>
    <m/>
    <m/>
    <m/>
    <m/>
    <m/>
    <m/>
    <m/>
    <m/>
    <m/>
    <m/>
    <m/>
    <m/>
    <m/>
    <m/>
    <m/>
    <m/>
    <m/>
    <m/>
    <m/>
  </r>
  <r>
    <n v="51"/>
    <x v="1"/>
    <s v="Travel_Rarely"/>
    <n v="942"/>
    <x v="1"/>
    <n v="3"/>
    <n v="3"/>
    <s v="Technical Degree"/>
    <n v="1"/>
    <n v="1786"/>
    <n v="1"/>
    <x v="0"/>
    <n v="53"/>
    <n v="3"/>
    <x v="2"/>
    <x v="5"/>
    <n v="3"/>
    <s v="Married"/>
    <n v="13116"/>
    <n v="22984"/>
    <n v="2"/>
    <s v="Y"/>
    <x v="1"/>
    <n v="11"/>
    <n v="3"/>
    <n v="4"/>
    <n v="80"/>
    <n v="0"/>
    <n v="15"/>
    <n v="2"/>
    <n v="3"/>
    <n v="2"/>
    <n v="2"/>
    <n v="2"/>
    <n v="2"/>
    <n v="0"/>
    <n v="0"/>
    <n v="0"/>
    <n v="0"/>
    <n v="1"/>
    <x v="0"/>
    <n v="0.2"/>
    <x v="1"/>
    <n v="0"/>
    <x v="1"/>
    <x v="0"/>
    <x v="2"/>
    <m/>
    <m/>
    <m/>
    <m/>
    <m/>
    <m/>
    <m/>
    <m/>
    <m/>
    <m/>
    <m/>
    <m/>
    <m/>
    <m/>
    <m/>
    <m/>
    <m/>
    <m/>
    <m/>
    <m/>
    <m/>
    <m/>
    <m/>
    <m/>
    <m/>
    <m/>
    <m/>
    <m/>
    <m/>
    <m/>
    <m/>
    <m/>
    <m/>
    <m/>
    <m/>
    <m/>
    <m/>
    <m/>
    <m/>
    <m/>
    <m/>
    <m/>
    <m/>
    <m/>
    <m/>
    <m/>
    <m/>
    <m/>
    <m/>
    <m/>
    <m/>
    <m/>
    <m/>
  </r>
  <r>
    <n v="37"/>
    <x v="1"/>
    <s v="Travel_Rarely"/>
    <n v="589"/>
    <x v="0"/>
    <n v="9"/>
    <n v="2"/>
    <s v="Marketing"/>
    <n v="1"/>
    <n v="1787"/>
    <n v="2"/>
    <x v="1"/>
    <n v="46"/>
    <n v="2"/>
    <x v="0"/>
    <x v="0"/>
    <n v="2"/>
    <s v="Married"/>
    <n v="4189"/>
    <n v="8800"/>
    <n v="1"/>
    <s v="Y"/>
    <x v="1"/>
    <n v="14"/>
    <n v="3"/>
    <n v="1"/>
    <n v="80"/>
    <n v="2"/>
    <n v="5"/>
    <n v="2"/>
    <n v="3"/>
    <n v="5"/>
    <n v="2"/>
    <n v="0"/>
    <n v="3"/>
    <n v="0"/>
    <n v="1"/>
    <n v="0"/>
    <n v="1"/>
    <n v="1"/>
    <x v="0"/>
    <n v="0.6"/>
    <x v="0"/>
    <n v="0.2"/>
    <x v="1"/>
    <x v="0"/>
    <x v="0"/>
    <m/>
    <m/>
    <m/>
    <m/>
    <m/>
    <m/>
    <m/>
    <m/>
    <m/>
    <m/>
    <m/>
    <m/>
    <m/>
    <m/>
    <m/>
    <m/>
    <m/>
    <m/>
    <m/>
    <m/>
    <m/>
    <m/>
    <m/>
    <m/>
    <m/>
    <m/>
    <m/>
    <m/>
    <m/>
    <m/>
    <m/>
    <m/>
    <m/>
    <m/>
    <m/>
    <m/>
    <m/>
    <m/>
    <m/>
    <m/>
    <m/>
    <m/>
    <m/>
    <m/>
    <m/>
    <m/>
    <m/>
    <m/>
    <m/>
    <m/>
    <m/>
    <m/>
    <m/>
  </r>
  <r>
    <n v="46"/>
    <x v="1"/>
    <s v="Travel_Rarely"/>
    <n v="734"/>
    <x v="1"/>
    <n v="2"/>
    <n v="4"/>
    <s v="Medical"/>
    <n v="1"/>
    <n v="1789"/>
    <n v="3"/>
    <x v="1"/>
    <n v="46"/>
    <n v="3"/>
    <x v="4"/>
    <x v="7"/>
    <n v="4"/>
    <s v="Divorced"/>
    <n v="19328"/>
    <n v="14218"/>
    <n v="7"/>
    <s v="Y"/>
    <x v="0"/>
    <n v="17"/>
    <n v="3"/>
    <n v="3"/>
    <n v="80"/>
    <n v="1"/>
    <n v="24"/>
    <n v="3"/>
    <n v="3"/>
    <n v="2"/>
    <n v="1"/>
    <n v="2"/>
    <n v="2"/>
    <n v="1"/>
    <n v="0"/>
    <n v="0"/>
    <n v="0"/>
    <n v="0"/>
    <x v="0"/>
    <n v="0.15"/>
    <x v="1"/>
    <n v="0.4"/>
    <x v="2"/>
    <x v="0"/>
    <x v="2"/>
    <m/>
    <m/>
    <m/>
    <m/>
    <m/>
    <m/>
    <m/>
    <m/>
    <m/>
    <m/>
    <m/>
    <m/>
    <m/>
    <m/>
    <m/>
    <m/>
    <m/>
    <m/>
    <m/>
    <m/>
    <m/>
    <m/>
    <m/>
    <m/>
    <m/>
    <m/>
    <m/>
    <m/>
    <m/>
    <m/>
    <m/>
    <m/>
    <m/>
    <m/>
    <m/>
    <m/>
    <m/>
    <m/>
    <m/>
    <m/>
    <m/>
    <m/>
    <m/>
    <m/>
    <m/>
    <m/>
    <m/>
    <m/>
    <m/>
    <m/>
    <m/>
    <m/>
    <m/>
  </r>
  <r>
    <n v="36"/>
    <x v="1"/>
    <s v="Travel_Rarely"/>
    <n v="1383"/>
    <x v="1"/>
    <n v="10"/>
    <n v="3"/>
    <s v="Life Sciences"/>
    <n v="1"/>
    <n v="1790"/>
    <n v="4"/>
    <x v="1"/>
    <n v="90"/>
    <n v="3"/>
    <x v="2"/>
    <x v="4"/>
    <n v="1"/>
    <s v="Married"/>
    <n v="8321"/>
    <n v="25949"/>
    <n v="7"/>
    <s v="Y"/>
    <x v="0"/>
    <n v="13"/>
    <n v="3"/>
    <n v="4"/>
    <n v="80"/>
    <n v="1"/>
    <n v="15"/>
    <n v="1"/>
    <n v="3"/>
    <n v="12"/>
    <n v="8"/>
    <n v="5"/>
    <n v="7"/>
    <n v="1"/>
    <n v="1"/>
    <n v="0"/>
    <n v="0"/>
    <n v="0"/>
    <x v="1"/>
    <n v="0.45"/>
    <x v="0"/>
    <n v="0.7"/>
    <x v="0"/>
    <x v="2"/>
    <x v="2"/>
    <m/>
    <m/>
    <m/>
    <m/>
    <m/>
    <m/>
    <m/>
    <m/>
    <m/>
    <m/>
    <m/>
    <m/>
    <m/>
    <m/>
    <m/>
    <m/>
    <m/>
    <m/>
    <m/>
    <m/>
    <m/>
    <m/>
    <m/>
    <m/>
    <m/>
    <m/>
    <m/>
    <m/>
    <m/>
    <m/>
    <m/>
    <m/>
    <m/>
    <m/>
    <m/>
    <m/>
    <m/>
    <m/>
    <m/>
    <m/>
    <m/>
    <m/>
    <m/>
    <m/>
    <m/>
    <m/>
    <m/>
    <m/>
    <m/>
    <m/>
    <m/>
    <m/>
    <m/>
  </r>
  <r>
    <n v="44"/>
    <x v="0"/>
    <s v="Travel_Frequently"/>
    <n v="429"/>
    <x v="1"/>
    <n v="1"/>
    <n v="2"/>
    <s v="Medical"/>
    <n v="1"/>
    <n v="1792"/>
    <n v="3"/>
    <x v="1"/>
    <n v="99"/>
    <n v="3"/>
    <x v="1"/>
    <x v="1"/>
    <n v="2"/>
    <s v="Divorced"/>
    <n v="2342"/>
    <n v="11092"/>
    <n v="1"/>
    <s v="Y"/>
    <x v="0"/>
    <n v="12"/>
    <n v="3"/>
    <n v="3"/>
    <n v="80"/>
    <n v="3"/>
    <n v="6"/>
    <n v="2"/>
    <n v="2"/>
    <n v="5"/>
    <n v="3"/>
    <n v="2"/>
    <n v="3"/>
    <n v="1"/>
    <n v="1"/>
    <n v="1"/>
    <n v="1"/>
    <n v="0"/>
    <x v="0"/>
    <n v="0.75"/>
    <x v="0"/>
    <n v="0.9"/>
    <x v="0"/>
    <x v="0"/>
    <x v="1"/>
    <m/>
    <m/>
    <m/>
    <m/>
    <m/>
    <m/>
    <m/>
    <m/>
    <m/>
    <m/>
    <m/>
    <m/>
    <m/>
    <m/>
    <m/>
    <m/>
    <m/>
    <m/>
    <m/>
    <m/>
    <m/>
    <m/>
    <m/>
    <m/>
    <m/>
    <m/>
    <m/>
    <m/>
    <m/>
    <m/>
    <m/>
    <m/>
    <m/>
    <m/>
    <m/>
    <m/>
    <m/>
    <m/>
    <m/>
    <m/>
    <m/>
    <m/>
    <m/>
    <m/>
    <m/>
    <m/>
    <m/>
    <m/>
    <m/>
    <m/>
    <m/>
    <m/>
    <m/>
  </r>
  <r>
    <n v="37"/>
    <x v="1"/>
    <s v="Travel_Rarely"/>
    <n v="1239"/>
    <x v="2"/>
    <n v="8"/>
    <n v="2"/>
    <s v="Other"/>
    <n v="1"/>
    <n v="1794"/>
    <n v="3"/>
    <x v="1"/>
    <n v="89"/>
    <n v="3"/>
    <x v="0"/>
    <x v="8"/>
    <n v="2"/>
    <s v="Divorced"/>
    <n v="4071"/>
    <n v="12832"/>
    <n v="2"/>
    <s v="Y"/>
    <x v="1"/>
    <n v="13"/>
    <n v="3"/>
    <n v="3"/>
    <n v="80"/>
    <n v="0"/>
    <n v="19"/>
    <n v="4"/>
    <n v="2"/>
    <n v="10"/>
    <n v="0"/>
    <n v="4"/>
    <n v="7"/>
    <n v="0"/>
    <n v="1"/>
    <n v="1"/>
    <n v="1"/>
    <n v="0"/>
    <x v="0"/>
    <n v="0.6"/>
    <x v="0"/>
    <n v="0.5"/>
    <x v="2"/>
    <x v="1"/>
    <x v="0"/>
    <m/>
    <m/>
    <m/>
    <m/>
    <m/>
    <m/>
    <m/>
    <m/>
    <m/>
    <m/>
    <m/>
    <m/>
    <m/>
    <m/>
    <m/>
    <m/>
    <m/>
    <m/>
    <m/>
    <m/>
    <m/>
    <m/>
    <m/>
    <m/>
    <m/>
    <m/>
    <m/>
    <m/>
    <m/>
    <m/>
    <m/>
    <m/>
    <m/>
    <m/>
    <m/>
    <m/>
    <m/>
    <m/>
    <m/>
    <m/>
    <m/>
    <m/>
    <m/>
    <m/>
    <m/>
    <m/>
    <m/>
    <m/>
    <m/>
    <m/>
    <m/>
    <m/>
    <m/>
  </r>
  <r>
    <n v="35"/>
    <x v="0"/>
    <s v="Travel_Rarely"/>
    <n v="303"/>
    <x v="0"/>
    <n v="27"/>
    <n v="3"/>
    <s v="Life Sciences"/>
    <n v="1"/>
    <n v="1797"/>
    <n v="3"/>
    <x v="1"/>
    <n v="84"/>
    <n v="3"/>
    <x v="0"/>
    <x v="0"/>
    <n v="4"/>
    <s v="Single"/>
    <n v="5813"/>
    <n v="13492"/>
    <n v="1"/>
    <s v="Y"/>
    <x v="0"/>
    <n v="18"/>
    <n v="3"/>
    <n v="4"/>
    <n v="80"/>
    <n v="0"/>
    <n v="10"/>
    <n v="2"/>
    <n v="3"/>
    <n v="10"/>
    <n v="7"/>
    <n v="7"/>
    <n v="7"/>
    <n v="1"/>
    <n v="0"/>
    <n v="0"/>
    <n v="1"/>
    <n v="0"/>
    <x v="1"/>
    <n v="0.35"/>
    <x v="0"/>
    <n v="0.5"/>
    <x v="2"/>
    <x v="2"/>
    <x v="0"/>
    <m/>
    <m/>
    <m/>
    <m/>
    <m/>
    <m/>
    <m/>
    <m/>
    <m/>
    <m/>
    <m/>
    <m/>
    <m/>
    <m/>
    <m/>
    <m/>
    <m/>
    <m/>
    <m/>
    <m/>
    <m/>
    <m/>
    <m/>
    <m/>
    <m/>
    <m/>
    <m/>
    <m/>
    <m/>
    <m/>
    <m/>
    <m/>
    <m/>
    <m/>
    <m/>
    <m/>
    <m/>
    <m/>
    <m/>
    <m/>
    <m/>
    <m/>
    <m/>
    <m/>
    <m/>
    <m/>
    <m/>
    <m/>
    <m/>
    <m/>
    <m/>
    <m/>
    <m/>
  </r>
  <r>
    <n v="33"/>
    <x v="1"/>
    <s v="Travel_Rarely"/>
    <n v="867"/>
    <x v="1"/>
    <n v="8"/>
    <n v="4"/>
    <s v="Life Sciences"/>
    <n v="1"/>
    <n v="1798"/>
    <n v="4"/>
    <x v="1"/>
    <n v="90"/>
    <n v="4"/>
    <x v="1"/>
    <x v="1"/>
    <n v="1"/>
    <s v="Married"/>
    <n v="3143"/>
    <n v="6076"/>
    <n v="6"/>
    <s v="Y"/>
    <x v="1"/>
    <n v="19"/>
    <n v="3"/>
    <n v="2"/>
    <n v="80"/>
    <n v="1"/>
    <n v="14"/>
    <n v="1"/>
    <n v="3"/>
    <n v="10"/>
    <n v="8"/>
    <n v="7"/>
    <n v="6"/>
    <n v="0"/>
    <n v="1"/>
    <n v="0"/>
    <n v="1"/>
    <n v="0"/>
    <x v="1"/>
    <n v="0.45"/>
    <x v="0"/>
    <n v="0.3"/>
    <x v="1"/>
    <x v="2"/>
    <x v="1"/>
    <m/>
    <m/>
    <m/>
    <m/>
    <m/>
    <m/>
    <m/>
    <m/>
    <m/>
    <m/>
    <m/>
    <m/>
    <m/>
    <m/>
    <m/>
    <m/>
    <m/>
    <m/>
    <m/>
    <m/>
    <m/>
    <m/>
    <m/>
    <m/>
    <m/>
    <m/>
    <m/>
    <m/>
    <m/>
    <m/>
    <m/>
    <m/>
    <m/>
    <m/>
    <m/>
    <m/>
    <m/>
    <m/>
    <m/>
    <m/>
    <m/>
    <m/>
    <m/>
    <m/>
    <m/>
    <m/>
    <m/>
    <m/>
    <m/>
    <m/>
    <m/>
    <m/>
    <m/>
  </r>
  <r>
    <n v="28"/>
    <x v="1"/>
    <s v="Travel_Rarely"/>
    <n v="1181"/>
    <x v="1"/>
    <n v="1"/>
    <n v="3"/>
    <s v="Life Sciences"/>
    <n v="1"/>
    <n v="1799"/>
    <n v="3"/>
    <x v="1"/>
    <n v="82"/>
    <n v="3"/>
    <x v="1"/>
    <x v="1"/>
    <n v="4"/>
    <s v="Married"/>
    <n v="2044"/>
    <n v="5531"/>
    <n v="1"/>
    <s v="Y"/>
    <x v="1"/>
    <n v="11"/>
    <n v="3"/>
    <n v="3"/>
    <n v="80"/>
    <n v="1"/>
    <n v="5"/>
    <n v="6"/>
    <n v="4"/>
    <n v="5"/>
    <n v="3"/>
    <n v="0"/>
    <n v="3"/>
    <n v="0"/>
    <n v="0"/>
    <n v="0"/>
    <n v="1"/>
    <n v="0"/>
    <x v="0"/>
    <n v="0.15"/>
    <x v="2"/>
    <n v="0"/>
    <x v="1"/>
    <x v="0"/>
    <x v="1"/>
    <m/>
    <m/>
    <m/>
    <m/>
    <m/>
    <m/>
    <m/>
    <m/>
    <m/>
    <m/>
    <m/>
    <m/>
    <m/>
    <m/>
    <m/>
    <m/>
    <m/>
    <m/>
    <m/>
    <m/>
    <m/>
    <m/>
    <m/>
    <m/>
    <m/>
    <m/>
    <m/>
    <m/>
    <m/>
    <m/>
    <m/>
    <m/>
    <m/>
    <m/>
    <m/>
    <m/>
    <m/>
    <m/>
    <m/>
    <m/>
    <m/>
    <m/>
    <m/>
    <m/>
    <m/>
    <m/>
    <m/>
    <m/>
    <m/>
    <m/>
    <m/>
    <m/>
    <m/>
  </r>
  <r>
    <n v="39"/>
    <x v="1"/>
    <s v="Travel_Rarely"/>
    <n v="1253"/>
    <x v="1"/>
    <n v="10"/>
    <n v="1"/>
    <s v="Medical"/>
    <n v="1"/>
    <n v="1800"/>
    <n v="3"/>
    <x v="1"/>
    <n v="65"/>
    <n v="3"/>
    <x v="2"/>
    <x v="7"/>
    <n v="3"/>
    <s v="Single"/>
    <n v="13464"/>
    <n v="7914"/>
    <n v="7"/>
    <s v="Y"/>
    <x v="1"/>
    <n v="21"/>
    <n v="4"/>
    <n v="3"/>
    <n v="80"/>
    <n v="0"/>
    <n v="9"/>
    <n v="3"/>
    <n v="3"/>
    <n v="4"/>
    <n v="3"/>
    <n v="2"/>
    <n v="2"/>
    <n v="0"/>
    <n v="0"/>
    <n v="0"/>
    <n v="0"/>
    <n v="0"/>
    <x v="0"/>
    <n v="0"/>
    <x v="2"/>
    <n v="0"/>
    <x v="1"/>
    <x v="0"/>
    <x v="2"/>
    <m/>
    <m/>
    <m/>
    <m/>
    <m/>
    <m/>
    <m/>
    <m/>
    <m/>
    <m/>
    <m/>
    <m/>
    <m/>
    <m/>
    <m/>
    <m/>
    <m/>
    <m/>
    <m/>
    <m/>
    <m/>
    <m/>
    <m/>
    <m/>
    <m/>
    <m/>
    <m/>
    <m/>
    <m/>
    <m/>
    <m/>
    <m/>
    <m/>
    <m/>
    <m/>
    <m/>
    <m/>
    <m/>
    <m/>
    <m/>
    <m/>
    <m/>
    <m/>
    <m/>
    <m/>
    <m/>
    <m/>
    <m/>
    <m/>
    <m/>
    <m/>
    <m/>
    <m/>
  </r>
  <r>
    <n v="46"/>
    <x v="1"/>
    <s v="Non-Travel"/>
    <n v="849"/>
    <x v="0"/>
    <n v="26"/>
    <n v="2"/>
    <s v="Life Sciences"/>
    <n v="1"/>
    <n v="1801"/>
    <n v="2"/>
    <x v="1"/>
    <n v="98"/>
    <n v="2"/>
    <x v="0"/>
    <x v="0"/>
    <n v="2"/>
    <s v="Single"/>
    <n v="7991"/>
    <n v="25166"/>
    <n v="8"/>
    <s v="Y"/>
    <x v="1"/>
    <n v="15"/>
    <n v="3"/>
    <n v="3"/>
    <n v="80"/>
    <n v="0"/>
    <n v="6"/>
    <n v="3"/>
    <n v="3"/>
    <n v="2"/>
    <n v="2"/>
    <n v="2"/>
    <n v="2"/>
    <n v="0"/>
    <n v="1"/>
    <n v="0"/>
    <n v="0"/>
    <n v="1"/>
    <x v="0"/>
    <n v="0.45"/>
    <x v="1"/>
    <n v="0.2"/>
    <x v="1"/>
    <x v="0"/>
    <x v="0"/>
    <m/>
    <m/>
    <m/>
    <m/>
    <m/>
    <m/>
    <m/>
    <m/>
    <m/>
    <m/>
    <m/>
    <m/>
    <m/>
    <m/>
    <m/>
    <m/>
    <m/>
    <m/>
    <m/>
    <m/>
    <m/>
    <m/>
    <m/>
    <m/>
    <m/>
    <m/>
    <m/>
    <m/>
    <m/>
    <m/>
    <m/>
    <m/>
    <m/>
    <m/>
    <m/>
    <m/>
    <m/>
    <m/>
    <m/>
    <m/>
    <m/>
    <m/>
    <m/>
    <m/>
    <m/>
    <m/>
    <m/>
    <m/>
    <m/>
    <m/>
    <m/>
    <m/>
    <m/>
  </r>
  <r>
    <n v="40"/>
    <x v="1"/>
    <s v="Travel_Rarely"/>
    <n v="616"/>
    <x v="1"/>
    <n v="2"/>
    <n v="2"/>
    <s v="Life Sciences"/>
    <n v="1"/>
    <n v="1802"/>
    <n v="3"/>
    <x v="0"/>
    <n v="99"/>
    <n v="3"/>
    <x v="1"/>
    <x v="2"/>
    <n v="1"/>
    <s v="Married"/>
    <n v="3377"/>
    <n v="25605"/>
    <n v="4"/>
    <s v="Y"/>
    <x v="1"/>
    <n v="17"/>
    <n v="3"/>
    <n v="4"/>
    <n v="80"/>
    <n v="1"/>
    <n v="7"/>
    <n v="5"/>
    <n v="2"/>
    <n v="4"/>
    <n v="3"/>
    <n v="0"/>
    <n v="2"/>
    <n v="0"/>
    <n v="1"/>
    <n v="1"/>
    <n v="1"/>
    <n v="0"/>
    <x v="0"/>
    <n v="0.6"/>
    <x v="0"/>
    <n v="0.5"/>
    <x v="2"/>
    <x v="0"/>
    <x v="1"/>
    <m/>
    <m/>
    <m/>
    <m/>
    <m/>
    <m/>
    <m/>
    <m/>
    <m/>
    <m/>
    <m/>
    <m/>
    <m/>
    <m/>
    <m/>
    <m/>
    <m/>
    <m/>
    <m/>
    <m/>
    <m/>
    <m/>
    <m/>
    <m/>
    <m/>
    <m/>
    <m/>
    <m/>
    <m/>
    <m/>
    <m/>
    <m/>
    <m/>
    <m/>
    <m/>
    <m/>
    <m/>
    <m/>
    <m/>
    <m/>
    <m/>
    <m/>
    <m/>
    <m/>
    <m/>
    <m/>
    <m/>
    <m/>
    <m/>
    <m/>
    <m/>
    <m/>
    <m/>
  </r>
  <r>
    <n v="42"/>
    <x v="1"/>
    <s v="Travel_Rarely"/>
    <n v="1128"/>
    <x v="1"/>
    <n v="13"/>
    <n v="3"/>
    <s v="Medical"/>
    <n v="1"/>
    <n v="1803"/>
    <n v="2"/>
    <x v="1"/>
    <n v="95"/>
    <n v="4"/>
    <x v="0"/>
    <x v="4"/>
    <n v="1"/>
    <s v="Married"/>
    <n v="5538"/>
    <n v="5696"/>
    <n v="5"/>
    <s v="Y"/>
    <x v="1"/>
    <n v="18"/>
    <n v="3"/>
    <n v="3"/>
    <n v="80"/>
    <n v="2"/>
    <n v="10"/>
    <n v="2"/>
    <n v="2"/>
    <n v="0"/>
    <n v="0"/>
    <n v="0"/>
    <n v="0"/>
    <n v="0"/>
    <n v="1"/>
    <n v="1"/>
    <n v="1"/>
    <n v="1"/>
    <x v="0"/>
    <n v="0.8"/>
    <x v="0"/>
    <n v="0.5"/>
    <x v="2"/>
    <x v="0"/>
    <x v="0"/>
    <m/>
    <m/>
    <m/>
    <m/>
    <m/>
    <m/>
    <m/>
    <m/>
    <m/>
    <m/>
    <m/>
    <m/>
    <m/>
    <m/>
    <m/>
    <m/>
    <m/>
    <m/>
    <m/>
    <m/>
    <m/>
    <m/>
    <m/>
    <m/>
    <m/>
    <m/>
    <m/>
    <m/>
    <m/>
    <m/>
    <m/>
    <m/>
    <m/>
    <m/>
    <m/>
    <m/>
    <m/>
    <m/>
    <m/>
    <m/>
    <m/>
    <m/>
    <m/>
    <m/>
    <m/>
    <m/>
    <m/>
    <m/>
    <m/>
    <m/>
    <m/>
    <m/>
    <m/>
  </r>
  <r>
    <n v="35"/>
    <x v="1"/>
    <s v="Non-Travel"/>
    <n v="1180"/>
    <x v="1"/>
    <n v="2"/>
    <n v="2"/>
    <s v="Medical"/>
    <n v="1"/>
    <n v="1804"/>
    <n v="2"/>
    <x v="1"/>
    <n v="90"/>
    <n v="3"/>
    <x v="0"/>
    <x v="3"/>
    <n v="4"/>
    <s v="Divorced"/>
    <n v="5762"/>
    <n v="24442"/>
    <n v="2"/>
    <s v="Y"/>
    <x v="1"/>
    <n v="14"/>
    <n v="3"/>
    <n v="3"/>
    <n v="80"/>
    <n v="1"/>
    <n v="15"/>
    <n v="6"/>
    <n v="3"/>
    <n v="7"/>
    <n v="7"/>
    <n v="1"/>
    <n v="7"/>
    <n v="0"/>
    <n v="0"/>
    <n v="0"/>
    <n v="1"/>
    <n v="1"/>
    <x v="0"/>
    <n v="0.35"/>
    <x v="0"/>
    <n v="0"/>
    <x v="1"/>
    <x v="0"/>
    <x v="0"/>
    <m/>
    <m/>
    <m/>
    <m/>
    <m/>
    <m/>
    <m/>
    <m/>
    <m/>
    <m/>
    <m/>
    <m/>
    <m/>
    <m/>
    <m/>
    <m/>
    <m/>
    <m/>
    <m/>
    <m/>
    <m/>
    <m/>
    <m/>
    <m/>
    <m/>
    <m/>
    <m/>
    <m/>
    <m/>
    <m/>
    <m/>
    <m/>
    <m/>
    <m/>
    <m/>
    <m/>
    <m/>
    <m/>
    <m/>
    <m/>
    <m/>
    <m/>
    <m/>
    <m/>
    <m/>
    <m/>
    <m/>
    <m/>
    <m/>
    <m/>
    <m/>
    <m/>
    <m/>
  </r>
  <r>
    <n v="38"/>
    <x v="1"/>
    <s v="Non-Travel"/>
    <n v="1336"/>
    <x v="2"/>
    <n v="2"/>
    <n v="3"/>
    <s v="Human Resources"/>
    <n v="1"/>
    <n v="1805"/>
    <n v="1"/>
    <x v="1"/>
    <n v="100"/>
    <n v="3"/>
    <x v="1"/>
    <x v="8"/>
    <n v="2"/>
    <s v="Divorced"/>
    <n v="2592"/>
    <n v="7129"/>
    <n v="5"/>
    <s v="Y"/>
    <x v="1"/>
    <n v="13"/>
    <n v="3"/>
    <n v="4"/>
    <n v="80"/>
    <n v="3"/>
    <n v="13"/>
    <n v="3"/>
    <n v="3"/>
    <n v="11"/>
    <n v="10"/>
    <n v="3"/>
    <n v="8"/>
    <n v="0"/>
    <n v="1"/>
    <n v="0"/>
    <n v="1"/>
    <n v="1"/>
    <x v="0"/>
    <n v="0.6"/>
    <x v="0"/>
    <n v="0.2"/>
    <x v="1"/>
    <x v="1"/>
    <x v="1"/>
    <m/>
    <m/>
    <m/>
    <m/>
    <m/>
    <m/>
    <m/>
    <m/>
    <m/>
    <m/>
    <m/>
    <m/>
    <m/>
    <m/>
    <m/>
    <m/>
    <m/>
    <m/>
    <m/>
    <m/>
    <m/>
    <m/>
    <m/>
    <m/>
    <m/>
    <m/>
    <m/>
    <m/>
    <m/>
    <m/>
    <m/>
    <m/>
    <m/>
    <m/>
    <m/>
    <m/>
    <m/>
    <m/>
    <m/>
    <m/>
    <m/>
    <m/>
    <m/>
    <m/>
    <m/>
    <m/>
    <m/>
    <m/>
    <m/>
    <m/>
    <m/>
    <m/>
    <m/>
  </r>
  <r>
    <n v="34"/>
    <x v="0"/>
    <s v="Travel_Frequently"/>
    <n v="234"/>
    <x v="1"/>
    <n v="9"/>
    <n v="4"/>
    <s v="Life Sciences"/>
    <n v="1"/>
    <n v="1807"/>
    <n v="4"/>
    <x v="1"/>
    <n v="93"/>
    <n v="3"/>
    <x v="0"/>
    <x v="2"/>
    <n v="1"/>
    <s v="Married"/>
    <n v="5346"/>
    <n v="6208"/>
    <n v="4"/>
    <s v="Y"/>
    <x v="1"/>
    <n v="17"/>
    <n v="3"/>
    <n v="3"/>
    <n v="80"/>
    <n v="1"/>
    <n v="11"/>
    <n v="3"/>
    <n v="2"/>
    <n v="7"/>
    <n v="1"/>
    <n v="0"/>
    <n v="7"/>
    <n v="0"/>
    <n v="1"/>
    <n v="1"/>
    <n v="1"/>
    <n v="0"/>
    <x v="0"/>
    <n v="0.6"/>
    <x v="0"/>
    <n v="0.5"/>
    <x v="2"/>
    <x v="0"/>
    <x v="0"/>
    <m/>
    <m/>
    <m/>
    <m/>
    <m/>
    <m/>
    <m/>
    <m/>
    <m/>
    <m/>
    <m/>
    <m/>
    <m/>
    <m/>
    <m/>
    <m/>
    <m/>
    <m/>
    <m/>
    <m/>
    <m/>
    <m/>
    <m/>
    <m/>
    <m/>
    <m/>
    <m/>
    <m/>
    <m/>
    <m/>
    <m/>
    <m/>
    <m/>
    <m/>
    <m/>
    <m/>
    <m/>
    <m/>
    <m/>
    <m/>
    <m/>
    <m/>
    <m/>
    <m/>
    <m/>
    <m/>
    <m/>
    <m/>
    <m/>
    <m/>
    <m/>
    <m/>
    <m/>
  </r>
  <r>
    <n v="37"/>
    <x v="0"/>
    <s v="Travel_Rarely"/>
    <n v="370"/>
    <x v="1"/>
    <n v="10"/>
    <n v="4"/>
    <s v="Medical"/>
    <n v="1"/>
    <n v="1809"/>
    <n v="4"/>
    <x v="1"/>
    <n v="58"/>
    <n v="3"/>
    <x v="0"/>
    <x v="3"/>
    <n v="1"/>
    <s v="Single"/>
    <n v="4213"/>
    <n v="4992"/>
    <n v="1"/>
    <s v="Y"/>
    <x v="1"/>
    <n v="15"/>
    <n v="3"/>
    <n v="2"/>
    <n v="80"/>
    <n v="0"/>
    <n v="10"/>
    <n v="4"/>
    <n v="1"/>
    <n v="10"/>
    <n v="3"/>
    <n v="0"/>
    <n v="8"/>
    <n v="0"/>
    <n v="1"/>
    <n v="1"/>
    <n v="1"/>
    <n v="0"/>
    <x v="0"/>
    <n v="0.6"/>
    <x v="0"/>
    <n v="0.5"/>
    <x v="2"/>
    <x v="0"/>
    <x v="0"/>
    <m/>
    <m/>
    <m/>
    <m/>
    <m/>
    <m/>
    <m/>
    <m/>
    <m/>
    <m/>
    <m/>
    <m/>
    <m/>
    <m/>
    <m/>
    <m/>
    <m/>
    <m/>
    <m/>
    <m/>
    <m/>
    <m/>
    <m/>
    <m/>
    <m/>
    <m/>
    <m/>
    <m/>
    <m/>
    <m/>
    <m/>
    <m/>
    <m/>
    <m/>
    <m/>
    <m/>
    <m/>
    <m/>
    <m/>
    <m/>
    <m/>
    <m/>
    <m/>
    <m/>
    <m/>
    <m/>
    <m/>
    <m/>
    <m/>
    <m/>
    <m/>
    <m/>
    <m/>
  </r>
  <r>
    <n v="39"/>
    <x v="1"/>
    <s v="Travel_Frequently"/>
    <n v="766"/>
    <x v="0"/>
    <n v="20"/>
    <n v="3"/>
    <s v="Life Sciences"/>
    <n v="1"/>
    <n v="1812"/>
    <n v="3"/>
    <x v="1"/>
    <n v="83"/>
    <n v="3"/>
    <x v="0"/>
    <x v="0"/>
    <n v="4"/>
    <s v="Divorced"/>
    <n v="4127"/>
    <n v="19188"/>
    <n v="2"/>
    <s v="Y"/>
    <x v="1"/>
    <n v="18"/>
    <n v="3"/>
    <n v="4"/>
    <n v="80"/>
    <n v="1"/>
    <n v="7"/>
    <n v="6"/>
    <n v="3"/>
    <n v="2"/>
    <n v="1"/>
    <n v="2"/>
    <n v="2"/>
    <n v="0"/>
    <n v="0"/>
    <n v="0"/>
    <n v="1"/>
    <n v="0"/>
    <x v="0"/>
    <n v="0.15"/>
    <x v="2"/>
    <n v="0"/>
    <x v="1"/>
    <x v="0"/>
    <x v="0"/>
    <m/>
    <m/>
    <m/>
    <m/>
    <m/>
    <m/>
    <m/>
    <m/>
    <m/>
    <m/>
    <m/>
    <m/>
    <m/>
    <m/>
    <m/>
    <m/>
    <m/>
    <m/>
    <m/>
    <m/>
    <m/>
    <m/>
    <m/>
    <m/>
    <m/>
    <m/>
    <m/>
    <m/>
    <m/>
    <m/>
    <m/>
    <m/>
    <m/>
    <m/>
    <m/>
    <m/>
    <m/>
    <m/>
    <m/>
    <m/>
    <m/>
    <m/>
    <m/>
    <m/>
    <m/>
    <m/>
    <m/>
    <m/>
    <m/>
    <m/>
    <m/>
    <m/>
    <m/>
  </r>
  <r>
    <n v="43"/>
    <x v="1"/>
    <s v="Non-Travel"/>
    <n v="343"/>
    <x v="1"/>
    <n v="9"/>
    <n v="3"/>
    <s v="Life Sciences"/>
    <n v="1"/>
    <n v="1813"/>
    <n v="1"/>
    <x v="1"/>
    <n v="52"/>
    <n v="3"/>
    <x v="1"/>
    <x v="1"/>
    <n v="3"/>
    <s v="Single"/>
    <n v="2438"/>
    <n v="24978"/>
    <n v="4"/>
    <s v="Y"/>
    <x v="1"/>
    <n v="13"/>
    <n v="3"/>
    <n v="3"/>
    <n v="80"/>
    <n v="0"/>
    <n v="7"/>
    <n v="2"/>
    <n v="2"/>
    <n v="3"/>
    <n v="2"/>
    <n v="1"/>
    <n v="2"/>
    <n v="0"/>
    <n v="0"/>
    <n v="1"/>
    <n v="1"/>
    <n v="1"/>
    <x v="0"/>
    <n v="0.55000000000000004"/>
    <x v="0"/>
    <n v="0.3"/>
    <x v="1"/>
    <x v="0"/>
    <x v="1"/>
    <m/>
    <m/>
    <m/>
    <m/>
    <m/>
    <m/>
    <m/>
    <m/>
    <m/>
    <m/>
    <m/>
    <m/>
    <m/>
    <m/>
    <m/>
    <m/>
    <m/>
    <m/>
    <m/>
    <m/>
    <m/>
    <m/>
    <m/>
    <m/>
    <m/>
    <m/>
    <m/>
    <m/>
    <m/>
    <m/>
    <m/>
    <m/>
    <m/>
    <m/>
    <m/>
    <m/>
    <m/>
    <m/>
    <m/>
    <m/>
    <m/>
    <m/>
    <m/>
    <m/>
    <m/>
    <m/>
    <m/>
    <m/>
    <m/>
    <m/>
    <m/>
    <m/>
    <m/>
  </r>
  <r>
    <n v="41"/>
    <x v="1"/>
    <s v="Travel_Rarely"/>
    <n v="447"/>
    <x v="1"/>
    <n v="5"/>
    <n v="3"/>
    <s v="Life Sciences"/>
    <n v="1"/>
    <n v="1814"/>
    <n v="2"/>
    <x v="1"/>
    <n v="85"/>
    <n v="4"/>
    <x v="0"/>
    <x v="4"/>
    <n v="2"/>
    <s v="Single"/>
    <n v="6870"/>
    <n v="15530"/>
    <n v="3"/>
    <s v="Y"/>
    <x v="1"/>
    <n v="12"/>
    <n v="3"/>
    <n v="1"/>
    <n v="80"/>
    <n v="0"/>
    <n v="11"/>
    <n v="3"/>
    <n v="1"/>
    <n v="3"/>
    <n v="2"/>
    <n v="1"/>
    <n v="2"/>
    <n v="0"/>
    <n v="1"/>
    <n v="1"/>
    <n v="0"/>
    <n v="1"/>
    <x v="0"/>
    <n v="0.65"/>
    <x v="0"/>
    <n v="0.5"/>
    <x v="2"/>
    <x v="0"/>
    <x v="0"/>
    <m/>
    <m/>
    <m/>
    <m/>
    <m/>
    <m/>
    <m/>
    <m/>
    <m/>
    <m/>
    <m/>
    <m/>
    <m/>
    <m/>
    <m/>
    <m/>
    <m/>
    <m/>
    <m/>
    <m/>
    <m/>
    <m/>
    <m/>
    <m/>
    <m/>
    <m/>
    <m/>
    <m/>
    <m/>
    <m/>
    <m/>
    <m/>
    <m/>
    <m/>
    <m/>
    <m/>
    <m/>
    <m/>
    <m/>
    <m/>
    <m/>
    <m/>
    <m/>
    <m/>
    <m/>
    <m/>
    <m/>
    <m/>
    <m/>
    <m/>
    <m/>
    <m/>
    <m/>
  </r>
  <r>
    <n v="41"/>
    <x v="1"/>
    <s v="Travel_Rarely"/>
    <n v="796"/>
    <x v="0"/>
    <n v="4"/>
    <n v="1"/>
    <s v="Marketing"/>
    <n v="1"/>
    <n v="1815"/>
    <n v="3"/>
    <x v="0"/>
    <n v="81"/>
    <n v="3"/>
    <x v="2"/>
    <x v="0"/>
    <n v="3"/>
    <s v="Divorced"/>
    <n v="10447"/>
    <n v="26458"/>
    <n v="0"/>
    <s v="Y"/>
    <x v="0"/>
    <n v="13"/>
    <n v="3"/>
    <n v="4"/>
    <n v="80"/>
    <n v="1"/>
    <n v="23"/>
    <n v="3"/>
    <n v="4"/>
    <n v="22"/>
    <n v="14"/>
    <n v="13"/>
    <n v="5"/>
    <n v="1"/>
    <n v="0"/>
    <n v="0"/>
    <n v="0"/>
    <n v="0"/>
    <x v="1"/>
    <n v="0.2"/>
    <x v="2"/>
    <n v="0.5"/>
    <x v="2"/>
    <x v="2"/>
    <x v="2"/>
    <m/>
    <m/>
    <m/>
    <m/>
    <m/>
    <m/>
    <m/>
    <m/>
    <m/>
    <m/>
    <m/>
    <m/>
    <m/>
    <m/>
    <m/>
    <m/>
    <m/>
    <m/>
    <m/>
    <m/>
    <m/>
    <m/>
    <m/>
    <m/>
    <m/>
    <m/>
    <m/>
    <m/>
    <m/>
    <m/>
    <m/>
    <m/>
    <m/>
    <m/>
    <m/>
    <m/>
    <m/>
    <m/>
    <m/>
    <m/>
    <m/>
    <m/>
    <m/>
    <m/>
    <m/>
    <m/>
    <m/>
    <m/>
    <m/>
    <m/>
    <m/>
    <m/>
    <m/>
  </r>
  <r>
    <n v="30"/>
    <x v="1"/>
    <s v="Travel_Rarely"/>
    <n v="1092"/>
    <x v="1"/>
    <n v="10"/>
    <n v="3"/>
    <s v="Medical"/>
    <n v="1"/>
    <n v="1816"/>
    <n v="1"/>
    <x v="0"/>
    <n v="64"/>
    <n v="3"/>
    <x v="2"/>
    <x v="3"/>
    <n v="3"/>
    <s v="Single"/>
    <n v="9667"/>
    <n v="2739"/>
    <n v="9"/>
    <s v="Y"/>
    <x v="1"/>
    <n v="14"/>
    <n v="3"/>
    <n v="2"/>
    <n v="80"/>
    <n v="0"/>
    <n v="9"/>
    <n v="3"/>
    <n v="3"/>
    <n v="7"/>
    <n v="7"/>
    <n v="0"/>
    <n v="2"/>
    <n v="0"/>
    <n v="0"/>
    <n v="0"/>
    <n v="0"/>
    <n v="1"/>
    <x v="0"/>
    <n v="0.2"/>
    <x v="2"/>
    <n v="0"/>
    <x v="1"/>
    <x v="0"/>
    <x v="2"/>
    <m/>
    <m/>
    <m/>
    <m/>
    <m/>
    <m/>
    <m/>
    <m/>
    <m/>
    <m/>
    <m/>
    <m/>
    <m/>
    <m/>
    <m/>
    <m/>
    <m/>
    <m/>
    <m/>
    <m/>
    <m/>
    <m/>
    <m/>
    <m/>
    <m/>
    <m/>
    <m/>
    <m/>
    <m/>
    <m/>
    <m/>
    <m/>
    <m/>
    <m/>
    <m/>
    <m/>
    <m/>
    <m/>
    <m/>
    <m/>
    <m/>
    <m/>
    <m/>
    <m/>
    <m/>
    <m/>
    <m/>
    <m/>
    <m/>
    <m/>
    <m/>
    <m/>
    <m/>
  </r>
  <r>
    <n v="26"/>
    <x v="0"/>
    <s v="Travel_Rarely"/>
    <n v="920"/>
    <x v="2"/>
    <n v="20"/>
    <n v="2"/>
    <s v="Medical"/>
    <n v="1"/>
    <n v="1818"/>
    <n v="4"/>
    <x v="0"/>
    <n v="69"/>
    <n v="3"/>
    <x v="1"/>
    <x v="8"/>
    <n v="2"/>
    <s v="Married"/>
    <n v="2148"/>
    <n v="6889"/>
    <n v="0"/>
    <s v="Y"/>
    <x v="0"/>
    <n v="11"/>
    <n v="3"/>
    <n v="3"/>
    <n v="80"/>
    <n v="0"/>
    <n v="6"/>
    <n v="3"/>
    <n v="3"/>
    <n v="5"/>
    <n v="1"/>
    <n v="1"/>
    <n v="4"/>
    <n v="1"/>
    <n v="1"/>
    <n v="0"/>
    <n v="1"/>
    <n v="0"/>
    <x v="0"/>
    <n v="0.55000000000000004"/>
    <x v="0"/>
    <n v="0.6"/>
    <x v="2"/>
    <x v="0"/>
    <x v="1"/>
    <m/>
    <m/>
    <m/>
    <m/>
    <m/>
    <m/>
    <m/>
    <m/>
    <m/>
    <m/>
    <m/>
    <m/>
    <m/>
    <m/>
    <m/>
    <m/>
    <m/>
    <m/>
    <m/>
    <m/>
    <m/>
    <m/>
    <m/>
    <m/>
    <m/>
    <m/>
    <m/>
    <m/>
    <m/>
    <m/>
    <m/>
    <m/>
    <m/>
    <m/>
    <m/>
    <m/>
    <m/>
    <m/>
    <m/>
    <m/>
    <m/>
    <m/>
    <m/>
    <m/>
    <m/>
    <m/>
    <m/>
    <m/>
    <m/>
    <m/>
    <m/>
    <m/>
    <m/>
  </r>
  <r>
    <n v="46"/>
    <x v="0"/>
    <s v="Travel_Rarely"/>
    <n v="261"/>
    <x v="1"/>
    <n v="21"/>
    <n v="2"/>
    <s v="Medical"/>
    <n v="1"/>
    <n v="1821"/>
    <n v="4"/>
    <x v="0"/>
    <n v="66"/>
    <n v="3"/>
    <x v="0"/>
    <x v="4"/>
    <n v="2"/>
    <s v="Married"/>
    <n v="8926"/>
    <n v="10842"/>
    <n v="4"/>
    <s v="Y"/>
    <x v="1"/>
    <n v="22"/>
    <n v="4"/>
    <n v="4"/>
    <n v="80"/>
    <n v="1"/>
    <n v="13"/>
    <n v="2"/>
    <n v="4"/>
    <n v="9"/>
    <n v="7"/>
    <n v="3"/>
    <n v="7"/>
    <n v="0"/>
    <n v="1"/>
    <n v="0"/>
    <n v="0"/>
    <n v="0"/>
    <x v="0"/>
    <n v="0.25"/>
    <x v="1"/>
    <n v="0.2"/>
    <x v="1"/>
    <x v="1"/>
    <x v="2"/>
    <m/>
    <m/>
    <m/>
    <m/>
    <m/>
    <m/>
    <m/>
    <m/>
    <m/>
    <m/>
    <m/>
    <m/>
    <m/>
    <m/>
    <m/>
    <m/>
    <m/>
    <m/>
    <m/>
    <m/>
    <m/>
    <m/>
    <m/>
    <m/>
    <m/>
    <m/>
    <m/>
    <m/>
    <m/>
    <m/>
    <m/>
    <m/>
    <m/>
    <m/>
    <m/>
    <m/>
    <m/>
    <m/>
    <m/>
    <m/>
    <m/>
    <m/>
    <m/>
    <m/>
    <m/>
    <m/>
    <m/>
    <m/>
    <m/>
    <m/>
    <m/>
    <m/>
    <m/>
  </r>
  <r>
    <n v="40"/>
    <x v="1"/>
    <s v="Travel_Rarely"/>
    <n v="1194"/>
    <x v="1"/>
    <n v="1"/>
    <n v="3"/>
    <s v="Life Sciences"/>
    <n v="1"/>
    <n v="1822"/>
    <n v="3"/>
    <x v="0"/>
    <n v="52"/>
    <n v="3"/>
    <x v="0"/>
    <x v="4"/>
    <n v="4"/>
    <s v="Divorced"/>
    <n v="6513"/>
    <n v="9060"/>
    <n v="4"/>
    <s v="Y"/>
    <x v="1"/>
    <n v="17"/>
    <n v="3"/>
    <n v="4"/>
    <n v="80"/>
    <n v="1"/>
    <n v="12"/>
    <n v="3"/>
    <n v="3"/>
    <n v="5"/>
    <n v="3"/>
    <n v="0"/>
    <n v="3"/>
    <n v="0"/>
    <n v="0"/>
    <n v="0"/>
    <n v="0"/>
    <n v="0"/>
    <x v="0"/>
    <n v="0"/>
    <x v="2"/>
    <n v="0"/>
    <x v="1"/>
    <x v="0"/>
    <x v="0"/>
    <m/>
    <m/>
    <m/>
    <m/>
    <m/>
    <m/>
    <m/>
    <m/>
    <m/>
    <m/>
    <m/>
    <m/>
    <m/>
    <m/>
    <m/>
    <m/>
    <m/>
    <m/>
    <m/>
    <m/>
    <m/>
    <m/>
    <m/>
    <m/>
    <m/>
    <m/>
    <m/>
    <m/>
    <m/>
    <m/>
    <m/>
    <m/>
    <m/>
    <m/>
    <m/>
    <m/>
    <m/>
    <m/>
    <m/>
    <m/>
    <m/>
    <m/>
    <m/>
    <m/>
    <m/>
    <m/>
    <m/>
    <m/>
    <m/>
    <m/>
    <m/>
    <m/>
    <m/>
  </r>
  <r>
    <n v="34"/>
    <x v="1"/>
    <s v="Travel_Rarely"/>
    <n v="810"/>
    <x v="0"/>
    <n v="8"/>
    <n v="2"/>
    <s v="Technical Degree"/>
    <n v="1"/>
    <n v="1823"/>
    <n v="2"/>
    <x v="1"/>
    <n v="92"/>
    <n v="4"/>
    <x v="0"/>
    <x v="0"/>
    <n v="3"/>
    <s v="Married"/>
    <n v="6799"/>
    <n v="22128"/>
    <n v="1"/>
    <s v="Y"/>
    <x v="1"/>
    <n v="21"/>
    <n v="4"/>
    <n v="3"/>
    <n v="80"/>
    <n v="2"/>
    <n v="10"/>
    <n v="5"/>
    <n v="3"/>
    <n v="10"/>
    <n v="8"/>
    <n v="4"/>
    <n v="8"/>
    <n v="0"/>
    <n v="0"/>
    <n v="0"/>
    <n v="0"/>
    <n v="1"/>
    <x v="0"/>
    <n v="0.2"/>
    <x v="2"/>
    <n v="0"/>
    <x v="1"/>
    <x v="1"/>
    <x v="0"/>
    <m/>
    <m/>
    <m/>
    <m/>
    <m/>
    <m/>
    <m/>
    <m/>
    <m/>
    <m/>
    <m/>
    <m/>
    <m/>
    <m/>
    <m/>
    <m/>
    <m/>
    <m/>
    <m/>
    <m/>
    <m/>
    <m/>
    <m/>
    <m/>
    <m/>
    <m/>
    <m/>
    <m/>
    <m/>
    <m/>
    <m/>
    <m/>
    <m/>
    <m/>
    <m/>
    <m/>
    <m/>
    <m/>
    <m/>
    <m/>
    <m/>
    <m/>
    <m/>
    <m/>
    <m/>
    <m/>
    <m/>
    <m/>
    <m/>
    <m/>
    <m/>
    <m/>
    <m/>
  </r>
  <r>
    <n v="58"/>
    <x v="1"/>
    <s v="Non-Travel"/>
    <n v="350"/>
    <x v="0"/>
    <n v="2"/>
    <n v="3"/>
    <s v="Medical"/>
    <n v="1"/>
    <n v="1824"/>
    <n v="2"/>
    <x v="1"/>
    <n v="52"/>
    <n v="3"/>
    <x v="3"/>
    <x v="5"/>
    <n v="2"/>
    <s v="Divorced"/>
    <n v="16291"/>
    <n v="22577"/>
    <n v="4"/>
    <s v="Y"/>
    <x v="1"/>
    <n v="22"/>
    <n v="4"/>
    <n v="4"/>
    <n v="80"/>
    <n v="1"/>
    <n v="37"/>
    <n v="0"/>
    <n v="2"/>
    <n v="16"/>
    <n v="9"/>
    <n v="14"/>
    <n v="14"/>
    <n v="0"/>
    <n v="1"/>
    <n v="1"/>
    <n v="0"/>
    <n v="1"/>
    <x v="1"/>
    <n v="0.7"/>
    <x v="1"/>
    <n v="0.6"/>
    <x v="2"/>
    <x v="2"/>
    <x v="2"/>
    <m/>
    <m/>
    <m/>
    <m/>
    <m/>
    <m/>
    <m/>
    <m/>
    <m/>
    <m/>
    <m/>
    <m/>
    <m/>
    <m/>
    <m/>
    <m/>
    <m/>
    <m/>
    <m/>
    <m/>
    <m/>
    <m/>
    <m/>
    <m/>
    <m/>
    <m/>
    <m/>
    <m/>
    <m/>
    <m/>
    <m/>
    <m/>
    <m/>
    <m/>
    <m/>
    <m/>
    <m/>
    <m/>
    <m/>
    <m/>
    <m/>
    <m/>
    <m/>
    <m/>
    <m/>
    <m/>
    <m/>
    <m/>
    <m/>
    <m/>
    <m/>
    <m/>
    <m/>
  </r>
  <r>
    <n v="35"/>
    <x v="1"/>
    <s v="Travel_Rarely"/>
    <n v="185"/>
    <x v="1"/>
    <n v="23"/>
    <n v="4"/>
    <s v="Medical"/>
    <n v="1"/>
    <n v="1826"/>
    <n v="2"/>
    <x v="1"/>
    <n v="91"/>
    <n v="1"/>
    <x v="1"/>
    <x v="2"/>
    <n v="3"/>
    <s v="Married"/>
    <n v="2705"/>
    <n v="9696"/>
    <n v="0"/>
    <s v="Y"/>
    <x v="1"/>
    <n v="16"/>
    <n v="3"/>
    <n v="2"/>
    <n v="80"/>
    <n v="1"/>
    <n v="6"/>
    <n v="2"/>
    <n v="4"/>
    <n v="5"/>
    <n v="4"/>
    <n v="0"/>
    <n v="3"/>
    <n v="0"/>
    <n v="0"/>
    <n v="0"/>
    <n v="1"/>
    <n v="1"/>
    <x v="0"/>
    <n v="0.35"/>
    <x v="0"/>
    <n v="0"/>
    <x v="1"/>
    <x v="0"/>
    <x v="1"/>
    <m/>
    <m/>
    <m/>
    <m/>
    <m/>
    <m/>
    <m/>
    <m/>
    <m/>
    <m/>
    <m/>
    <m/>
    <m/>
    <m/>
    <m/>
    <m/>
    <m/>
    <m/>
    <m/>
    <m/>
    <m/>
    <m/>
    <m/>
    <m/>
    <m/>
    <m/>
    <m/>
    <m/>
    <m/>
    <m/>
    <m/>
    <m/>
    <m/>
    <m/>
    <m/>
    <m/>
    <m/>
    <m/>
    <m/>
    <m/>
    <m/>
    <m/>
    <m/>
    <m/>
    <m/>
    <m/>
    <m/>
    <m/>
    <m/>
    <m/>
    <m/>
    <m/>
    <m/>
  </r>
  <r>
    <n v="47"/>
    <x v="1"/>
    <s v="Travel_Rarely"/>
    <n v="1001"/>
    <x v="1"/>
    <n v="4"/>
    <n v="3"/>
    <s v="Life Sciences"/>
    <n v="1"/>
    <n v="1827"/>
    <n v="3"/>
    <x v="0"/>
    <n v="92"/>
    <n v="2"/>
    <x v="2"/>
    <x v="3"/>
    <n v="2"/>
    <s v="Divorced"/>
    <n v="10333"/>
    <n v="19271"/>
    <n v="8"/>
    <s v="Y"/>
    <x v="0"/>
    <n v="12"/>
    <n v="3"/>
    <n v="3"/>
    <n v="80"/>
    <n v="1"/>
    <n v="28"/>
    <n v="4"/>
    <n v="3"/>
    <n v="22"/>
    <n v="11"/>
    <n v="14"/>
    <n v="10"/>
    <n v="1"/>
    <n v="1"/>
    <n v="0"/>
    <n v="0"/>
    <n v="0"/>
    <x v="1"/>
    <n v="0.45"/>
    <x v="1"/>
    <n v="0.7"/>
    <x v="0"/>
    <x v="2"/>
    <x v="2"/>
    <m/>
    <m/>
    <m/>
    <m/>
    <m/>
    <m/>
    <m/>
    <m/>
    <m/>
    <m/>
    <m/>
    <m/>
    <m/>
    <m/>
    <m/>
    <m/>
    <m/>
    <m/>
    <m/>
    <m/>
    <m/>
    <m/>
    <m/>
    <m/>
    <m/>
    <m/>
    <m/>
    <m/>
    <m/>
    <m/>
    <m/>
    <m/>
    <m/>
    <m/>
    <m/>
    <m/>
    <m/>
    <m/>
    <m/>
    <m/>
    <m/>
    <m/>
    <m/>
    <m/>
    <m/>
    <m/>
    <m/>
    <m/>
    <m/>
    <m/>
    <m/>
    <m/>
    <m/>
  </r>
  <r>
    <n v="40"/>
    <x v="1"/>
    <s v="Travel_Rarely"/>
    <n v="750"/>
    <x v="1"/>
    <n v="12"/>
    <n v="3"/>
    <s v="Life Sciences"/>
    <n v="1"/>
    <n v="1829"/>
    <n v="2"/>
    <x v="0"/>
    <n v="47"/>
    <n v="3"/>
    <x v="0"/>
    <x v="4"/>
    <n v="1"/>
    <s v="Divorced"/>
    <n v="4448"/>
    <n v="10748"/>
    <n v="2"/>
    <s v="Y"/>
    <x v="1"/>
    <n v="12"/>
    <n v="3"/>
    <n v="2"/>
    <n v="80"/>
    <n v="1"/>
    <n v="15"/>
    <n v="3"/>
    <n v="3"/>
    <n v="7"/>
    <n v="4"/>
    <n v="7"/>
    <n v="7"/>
    <n v="0"/>
    <n v="1"/>
    <n v="0"/>
    <n v="1"/>
    <n v="1"/>
    <x v="1"/>
    <n v="0.65"/>
    <x v="0"/>
    <n v="0.3"/>
    <x v="1"/>
    <x v="2"/>
    <x v="0"/>
    <m/>
    <m/>
    <m/>
    <m/>
    <m/>
    <m/>
    <m/>
    <m/>
    <m/>
    <m/>
    <m/>
    <m/>
    <m/>
    <m/>
    <m/>
    <m/>
    <m/>
    <m/>
    <m/>
    <m/>
    <m/>
    <m/>
    <m/>
    <m/>
    <m/>
    <m/>
    <m/>
    <m/>
    <m/>
    <m/>
    <m/>
    <m/>
    <m/>
    <m/>
    <m/>
    <m/>
    <m/>
    <m/>
    <m/>
    <m/>
    <m/>
    <m/>
    <m/>
    <m/>
    <m/>
    <m/>
    <m/>
    <m/>
    <m/>
    <m/>
    <m/>
    <m/>
    <m/>
  </r>
  <r>
    <n v="54"/>
    <x v="1"/>
    <s v="Travel_Rarely"/>
    <n v="431"/>
    <x v="1"/>
    <n v="7"/>
    <n v="4"/>
    <s v="Medical"/>
    <n v="1"/>
    <n v="1830"/>
    <n v="4"/>
    <x v="0"/>
    <n v="68"/>
    <n v="3"/>
    <x v="0"/>
    <x v="1"/>
    <n v="4"/>
    <s v="Married"/>
    <n v="6854"/>
    <n v="15696"/>
    <n v="4"/>
    <s v="Y"/>
    <x v="1"/>
    <n v="15"/>
    <n v="3"/>
    <n v="2"/>
    <n v="80"/>
    <n v="1"/>
    <n v="14"/>
    <n v="2"/>
    <n v="2"/>
    <n v="7"/>
    <n v="1"/>
    <n v="1"/>
    <n v="7"/>
    <n v="0"/>
    <n v="0"/>
    <n v="1"/>
    <n v="0"/>
    <n v="0"/>
    <x v="0"/>
    <n v="0.2"/>
    <x v="1"/>
    <n v="0.3"/>
    <x v="1"/>
    <x v="0"/>
    <x v="0"/>
    <m/>
    <m/>
    <m/>
    <m/>
    <m/>
    <m/>
    <m/>
    <m/>
    <m/>
    <m/>
    <m/>
    <m/>
    <m/>
    <m/>
    <m/>
    <m/>
    <m/>
    <m/>
    <m/>
    <m/>
    <m/>
    <m/>
    <m/>
    <m/>
    <m/>
    <m/>
    <m/>
    <m/>
    <m/>
    <m/>
    <m/>
    <m/>
    <m/>
    <m/>
    <m/>
    <m/>
    <m/>
    <m/>
    <m/>
    <m/>
    <m/>
    <m/>
    <m/>
    <m/>
    <m/>
    <m/>
    <m/>
    <m/>
    <m/>
    <m/>
    <m/>
    <m/>
    <m/>
  </r>
  <r>
    <n v="31"/>
    <x v="1"/>
    <s v="Travel_Frequently"/>
    <n v="1125"/>
    <x v="0"/>
    <n v="7"/>
    <n v="4"/>
    <s v="Marketing"/>
    <n v="1"/>
    <n v="1833"/>
    <n v="1"/>
    <x v="0"/>
    <n v="68"/>
    <n v="3"/>
    <x v="2"/>
    <x v="0"/>
    <n v="1"/>
    <s v="Married"/>
    <n v="9637"/>
    <n v="8277"/>
    <n v="2"/>
    <s v="Y"/>
    <x v="1"/>
    <n v="14"/>
    <n v="3"/>
    <n v="4"/>
    <n v="80"/>
    <n v="2"/>
    <n v="9"/>
    <n v="3"/>
    <n v="3"/>
    <n v="3"/>
    <n v="2"/>
    <n v="2"/>
    <n v="2"/>
    <n v="0"/>
    <n v="1"/>
    <n v="0"/>
    <n v="0"/>
    <n v="1"/>
    <x v="0"/>
    <n v="0.45"/>
    <x v="0"/>
    <n v="0.2"/>
    <x v="1"/>
    <x v="0"/>
    <x v="2"/>
    <m/>
    <m/>
    <m/>
    <m/>
    <m/>
    <m/>
    <m/>
    <m/>
    <m/>
    <m/>
    <m/>
    <m/>
    <m/>
    <m/>
    <m/>
    <m/>
    <m/>
    <m/>
    <m/>
    <m/>
    <m/>
    <m/>
    <m/>
    <m/>
    <m/>
    <m/>
    <m/>
    <m/>
    <m/>
    <m/>
    <m/>
    <m/>
    <m/>
    <m/>
    <m/>
    <m/>
    <m/>
    <m/>
    <m/>
    <m/>
    <m/>
    <m/>
    <m/>
    <m/>
    <m/>
    <m/>
    <m/>
    <m/>
    <m/>
    <m/>
    <m/>
    <m/>
    <m/>
  </r>
  <r>
    <n v="28"/>
    <x v="1"/>
    <s v="Travel_Rarely"/>
    <n v="1217"/>
    <x v="1"/>
    <n v="1"/>
    <n v="3"/>
    <s v="Medical"/>
    <n v="1"/>
    <n v="1834"/>
    <n v="3"/>
    <x v="0"/>
    <n v="67"/>
    <n v="3"/>
    <x v="1"/>
    <x v="1"/>
    <n v="1"/>
    <s v="Married"/>
    <n v="3591"/>
    <n v="12719"/>
    <n v="1"/>
    <s v="Y"/>
    <x v="1"/>
    <n v="25"/>
    <n v="4"/>
    <n v="3"/>
    <n v="80"/>
    <n v="1"/>
    <n v="3"/>
    <n v="3"/>
    <n v="3"/>
    <n v="3"/>
    <n v="2"/>
    <n v="1"/>
    <n v="2"/>
    <n v="0"/>
    <n v="1"/>
    <n v="0"/>
    <n v="1"/>
    <n v="0"/>
    <x v="0"/>
    <n v="0.4"/>
    <x v="0"/>
    <n v="0.2"/>
    <x v="1"/>
    <x v="0"/>
    <x v="1"/>
    <m/>
    <m/>
    <m/>
    <m/>
    <m/>
    <m/>
    <m/>
    <m/>
    <m/>
    <m/>
    <m/>
    <m/>
    <m/>
    <m/>
    <m/>
    <m/>
    <m/>
    <m/>
    <m/>
    <m/>
    <m/>
    <m/>
    <m/>
    <m/>
    <m/>
    <m/>
    <m/>
    <m/>
    <m/>
    <m/>
    <m/>
    <m/>
    <m/>
    <m/>
    <m/>
    <m/>
    <m/>
    <m/>
    <m/>
    <m/>
    <m/>
    <m/>
    <m/>
    <m/>
    <m/>
    <m/>
    <m/>
    <m/>
    <m/>
    <m/>
    <m/>
    <m/>
    <m/>
  </r>
  <r>
    <n v="38"/>
    <x v="1"/>
    <s v="Travel_Rarely"/>
    <n v="723"/>
    <x v="0"/>
    <n v="2"/>
    <n v="4"/>
    <s v="Marketing"/>
    <n v="1"/>
    <n v="1835"/>
    <n v="2"/>
    <x v="0"/>
    <n v="77"/>
    <n v="1"/>
    <x v="0"/>
    <x v="6"/>
    <n v="4"/>
    <s v="Married"/>
    <n v="5405"/>
    <n v="4244"/>
    <n v="2"/>
    <s v="Y"/>
    <x v="0"/>
    <n v="20"/>
    <n v="4"/>
    <n v="1"/>
    <n v="80"/>
    <n v="2"/>
    <n v="20"/>
    <n v="4"/>
    <n v="2"/>
    <n v="4"/>
    <n v="2"/>
    <n v="0"/>
    <n v="3"/>
    <n v="1"/>
    <n v="0"/>
    <n v="1"/>
    <n v="1"/>
    <n v="1"/>
    <x v="0"/>
    <n v="0.7"/>
    <x v="0"/>
    <n v="0.7"/>
    <x v="0"/>
    <x v="0"/>
    <x v="0"/>
    <m/>
    <m/>
    <m/>
    <m/>
    <m/>
    <m/>
    <m/>
    <m/>
    <m/>
    <m/>
    <m/>
    <m/>
    <m/>
    <m/>
    <m/>
    <m/>
    <m/>
    <m/>
    <m/>
    <m/>
    <m/>
    <m/>
    <m/>
    <m/>
    <m/>
    <m/>
    <m/>
    <m/>
    <m/>
    <m/>
    <m/>
    <m/>
    <m/>
    <m/>
    <m/>
    <m/>
    <m/>
    <m/>
    <m/>
    <m/>
    <m/>
    <m/>
    <m/>
    <m/>
    <m/>
    <m/>
    <m/>
    <m/>
    <m/>
    <m/>
    <m/>
    <m/>
    <m/>
  </r>
  <r>
    <n v="26"/>
    <x v="1"/>
    <s v="Travel_Rarely"/>
    <n v="572"/>
    <x v="0"/>
    <n v="10"/>
    <n v="3"/>
    <s v="Medical"/>
    <n v="1"/>
    <n v="1836"/>
    <n v="3"/>
    <x v="1"/>
    <n v="46"/>
    <n v="3"/>
    <x v="0"/>
    <x v="0"/>
    <n v="4"/>
    <s v="Single"/>
    <n v="4684"/>
    <n v="9125"/>
    <n v="1"/>
    <s v="Y"/>
    <x v="1"/>
    <n v="13"/>
    <n v="3"/>
    <n v="1"/>
    <n v="80"/>
    <n v="0"/>
    <n v="5"/>
    <n v="4"/>
    <n v="3"/>
    <n v="5"/>
    <n v="3"/>
    <n v="1"/>
    <n v="2"/>
    <n v="0"/>
    <n v="0"/>
    <n v="0"/>
    <n v="1"/>
    <n v="0"/>
    <x v="0"/>
    <n v="0.15"/>
    <x v="2"/>
    <n v="0"/>
    <x v="1"/>
    <x v="0"/>
    <x v="0"/>
    <m/>
    <m/>
    <m/>
    <m/>
    <m/>
    <m/>
    <m/>
    <m/>
    <m/>
    <m/>
    <m/>
    <m/>
    <m/>
    <m/>
    <m/>
    <m/>
    <m/>
    <m/>
    <m/>
    <m/>
    <m/>
    <m/>
    <m/>
    <m/>
    <m/>
    <m/>
    <m/>
    <m/>
    <m/>
    <m/>
    <m/>
    <m/>
    <m/>
    <m/>
    <m/>
    <m/>
    <m/>
    <m/>
    <m/>
    <m/>
    <m/>
    <m/>
    <m/>
    <m/>
    <m/>
    <m/>
    <m/>
    <m/>
    <m/>
    <m/>
    <m/>
    <m/>
    <m/>
  </r>
  <r>
    <n v="58"/>
    <x v="1"/>
    <s v="Travel_Frequently"/>
    <n v="1216"/>
    <x v="1"/>
    <n v="15"/>
    <n v="4"/>
    <s v="Life Sciences"/>
    <n v="1"/>
    <n v="1837"/>
    <n v="1"/>
    <x v="1"/>
    <n v="87"/>
    <n v="3"/>
    <x v="3"/>
    <x v="7"/>
    <n v="3"/>
    <s v="Married"/>
    <n v="15787"/>
    <n v="21624"/>
    <n v="2"/>
    <s v="Y"/>
    <x v="0"/>
    <n v="14"/>
    <n v="3"/>
    <n v="2"/>
    <n v="80"/>
    <n v="0"/>
    <n v="23"/>
    <n v="3"/>
    <n v="3"/>
    <n v="2"/>
    <n v="2"/>
    <n v="2"/>
    <n v="2"/>
    <n v="1"/>
    <n v="0"/>
    <n v="0"/>
    <n v="0"/>
    <n v="1"/>
    <x v="0"/>
    <n v="0.35"/>
    <x v="1"/>
    <n v="0.4"/>
    <x v="2"/>
    <x v="0"/>
    <x v="2"/>
    <m/>
    <m/>
    <m/>
    <m/>
    <m/>
    <m/>
    <m/>
    <m/>
    <m/>
    <m/>
    <m/>
    <m/>
    <m/>
    <m/>
    <m/>
    <m/>
    <m/>
    <m/>
    <m/>
    <m/>
    <m/>
    <m/>
    <m/>
    <m/>
    <m/>
    <m/>
    <m/>
    <m/>
    <m/>
    <m/>
    <m/>
    <m/>
    <m/>
    <m/>
    <m/>
    <m/>
    <m/>
    <m/>
    <m/>
    <m/>
    <m/>
    <m/>
    <m/>
    <m/>
    <m/>
    <m/>
    <m/>
    <m/>
    <m/>
    <m/>
    <m/>
    <m/>
    <m/>
  </r>
  <r>
    <n v="18"/>
    <x v="1"/>
    <s v="Non-Travel"/>
    <n v="1431"/>
    <x v="1"/>
    <n v="14"/>
    <n v="3"/>
    <s v="Medical"/>
    <n v="1"/>
    <n v="1839"/>
    <n v="2"/>
    <x v="0"/>
    <n v="33"/>
    <n v="3"/>
    <x v="1"/>
    <x v="1"/>
    <n v="3"/>
    <s v="Single"/>
    <n v="1514"/>
    <n v="8018"/>
    <n v="1"/>
    <s v="Y"/>
    <x v="1"/>
    <n v="16"/>
    <n v="3"/>
    <n v="3"/>
    <n v="80"/>
    <n v="0"/>
    <n v="0"/>
    <n v="4"/>
    <n v="1"/>
    <n v="0"/>
    <n v="0"/>
    <n v="0"/>
    <n v="0"/>
    <n v="0"/>
    <n v="0"/>
    <n v="1"/>
    <n v="1"/>
    <n v="1"/>
    <x v="0"/>
    <n v="0.55000000000000004"/>
    <x v="0"/>
    <n v="0.3"/>
    <x v="1"/>
    <x v="0"/>
    <x v="1"/>
    <m/>
    <m/>
    <m/>
    <m/>
    <m/>
    <m/>
    <m/>
    <m/>
    <m/>
    <m/>
    <m/>
    <m/>
    <m/>
    <m/>
    <m/>
    <m/>
    <m/>
    <m/>
    <m/>
    <m/>
    <m/>
    <m/>
    <m/>
    <m/>
    <m/>
    <m/>
    <m/>
    <m/>
    <m/>
    <m/>
    <m/>
    <m/>
    <m/>
    <m/>
    <m/>
    <m/>
    <m/>
    <m/>
    <m/>
    <m/>
    <m/>
    <m/>
    <m/>
    <m/>
    <m/>
    <m/>
    <m/>
    <m/>
    <m/>
    <m/>
    <m/>
    <m/>
    <m/>
  </r>
  <r>
    <n v="31"/>
    <x v="0"/>
    <s v="Travel_Rarely"/>
    <n v="359"/>
    <x v="2"/>
    <n v="18"/>
    <n v="5"/>
    <s v="Human Resources"/>
    <n v="1"/>
    <n v="1842"/>
    <n v="4"/>
    <x v="1"/>
    <n v="89"/>
    <n v="4"/>
    <x v="1"/>
    <x v="8"/>
    <n v="1"/>
    <s v="Married"/>
    <n v="2956"/>
    <n v="21495"/>
    <n v="0"/>
    <s v="Y"/>
    <x v="1"/>
    <n v="17"/>
    <n v="3"/>
    <n v="3"/>
    <n v="80"/>
    <n v="0"/>
    <n v="2"/>
    <n v="4"/>
    <n v="3"/>
    <n v="1"/>
    <n v="0"/>
    <n v="0"/>
    <n v="0"/>
    <n v="0"/>
    <n v="1"/>
    <n v="0"/>
    <n v="1"/>
    <n v="0"/>
    <x v="0"/>
    <n v="0.4"/>
    <x v="0"/>
    <n v="0.2"/>
    <x v="1"/>
    <x v="0"/>
    <x v="1"/>
    <m/>
    <m/>
    <m/>
    <m/>
    <m/>
    <m/>
    <m/>
    <m/>
    <m/>
    <m/>
    <m/>
    <m/>
    <m/>
    <m/>
    <m/>
    <m/>
    <m/>
    <m/>
    <m/>
    <m/>
    <m/>
    <m/>
    <m/>
    <m/>
    <m/>
    <m/>
    <m/>
    <m/>
    <m/>
    <m/>
    <m/>
    <m/>
    <m/>
    <m/>
    <m/>
    <m/>
    <m/>
    <m/>
    <m/>
    <m/>
    <m/>
    <m/>
    <m/>
    <m/>
    <m/>
    <m/>
    <m/>
    <m/>
    <m/>
    <m/>
    <m/>
    <m/>
    <m/>
  </r>
  <r>
    <n v="29"/>
    <x v="0"/>
    <s v="Travel_Rarely"/>
    <n v="350"/>
    <x v="2"/>
    <n v="13"/>
    <n v="3"/>
    <s v="Human Resources"/>
    <n v="1"/>
    <n v="1844"/>
    <n v="1"/>
    <x v="1"/>
    <n v="56"/>
    <n v="2"/>
    <x v="1"/>
    <x v="8"/>
    <n v="1"/>
    <s v="Divorced"/>
    <n v="2335"/>
    <n v="3157"/>
    <n v="4"/>
    <s v="Y"/>
    <x v="0"/>
    <n v="15"/>
    <n v="3"/>
    <n v="4"/>
    <n v="80"/>
    <n v="3"/>
    <n v="4"/>
    <n v="3"/>
    <n v="3"/>
    <n v="2"/>
    <n v="2"/>
    <n v="2"/>
    <n v="0"/>
    <n v="1"/>
    <n v="1"/>
    <n v="0"/>
    <n v="1"/>
    <n v="1"/>
    <x v="0"/>
    <n v="0.75"/>
    <x v="0"/>
    <n v="0.6"/>
    <x v="2"/>
    <x v="0"/>
    <x v="1"/>
    <m/>
    <m/>
    <m/>
    <m/>
    <m/>
    <m/>
    <m/>
    <m/>
    <m/>
    <m/>
    <m/>
    <m/>
    <m/>
    <m/>
    <m/>
    <m/>
    <m/>
    <m/>
    <m/>
    <m/>
    <m/>
    <m/>
    <m/>
    <m/>
    <m/>
    <m/>
    <m/>
    <m/>
    <m/>
    <m/>
    <m/>
    <m/>
    <m/>
    <m/>
    <m/>
    <m/>
    <m/>
    <m/>
    <m/>
    <m/>
    <m/>
    <m/>
    <m/>
    <m/>
    <m/>
    <m/>
    <m/>
    <m/>
    <m/>
    <m/>
    <m/>
    <m/>
    <m/>
  </r>
  <r>
    <n v="45"/>
    <x v="1"/>
    <s v="Non-Travel"/>
    <n v="589"/>
    <x v="0"/>
    <n v="2"/>
    <n v="4"/>
    <s v="Life Sciences"/>
    <n v="1"/>
    <n v="1845"/>
    <n v="3"/>
    <x v="0"/>
    <n v="67"/>
    <n v="3"/>
    <x v="0"/>
    <x v="0"/>
    <n v="3"/>
    <s v="Married"/>
    <n v="5154"/>
    <n v="19665"/>
    <n v="4"/>
    <s v="Y"/>
    <x v="1"/>
    <n v="22"/>
    <n v="4"/>
    <n v="2"/>
    <n v="80"/>
    <n v="2"/>
    <n v="10"/>
    <n v="3"/>
    <n v="4"/>
    <n v="8"/>
    <n v="7"/>
    <n v="5"/>
    <n v="7"/>
    <n v="0"/>
    <n v="0"/>
    <n v="0"/>
    <n v="1"/>
    <n v="0"/>
    <x v="1"/>
    <n v="0.2"/>
    <x v="1"/>
    <n v="0.1"/>
    <x v="1"/>
    <x v="2"/>
    <x v="0"/>
    <m/>
    <m/>
    <m/>
    <m/>
    <m/>
    <m/>
    <m/>
    <m/>
    <m/>
    <m/>
    <m/>
    <m/>
    <m/>
    <m/>
    <m/>
    <m/>
    <m/>
    <m/>
    <m/>
    <m/>
    <m/>
    <m/>
    <m/>
    <m/>
    <m/>
    <m/>
    <m/>
    <m/>
    <m/>
    <m/>
    <m/>
    <m/>
    <m/>
    <m/>
    <m/>
    <m/>
    <m/>
    <m/>
    <m/>
    <m/>
    <m/>
    <m/>
    <m/>
    <m/>
    <m/>
    <m/>
    <m/>
    <m/>
    <m/>
    <m/>
    <m/>
    <m/>
    <m/>
  </r>
  <r>
    <n v="36"/>
    <x v="1"/>
    <s v="Travel_Rarely"/>
    <n v="430"/>
    <x v="1"/>
    <n v="2"/>
    <n v="4"/>
    <s v="Other"/>
    <n v="1"/>
    <n v="1847"/>
    <n v="4"/>
    <x v="0"/>
    <n v="73"/>
    <n v="3"/>
    <x v="0"/>
    <x v="1"/>
    <n v="2"/>
    <s v="Married"/>
    <n v="6962"/>
    <n v="19573"/>
    <n v="4"/>
    <s v="Y"/>
    <x v="0"/>
    <n v="22"/>
    <n v="4"/>
    <n v="4"/>
    <n v="80"/>
    <n v="1"/>
    <n v="15"/>
    <n v="2"/>
    <n v="3"/>
    <n v="1"/>
    <n v="0"/>
    <n v="0"/>
    <n v="0"/>
    <n v="1"/>
    <n v="1"/>
    <n v="0"/>
    <n v="0"/>
    <n v="0"/>
    <x v="0"/>
    <n v="0.4"/>
    <x v="0"/>
    <n v="0.6"/>
    <x v="2"/>
    <x v="0"/>
    <x v="0"/>
    <m/>
    <m/>
    <m/>
    <m/>
    <m/>
    <m/>
    <m/>
    <m/>
    <m/>
    <m/>
    <m/>
    <m/>
    <m/>
    <m/>
    <m/>
    <m/>
    <m/>
    <m/>
    <m/>
    <m/>
    <m/>
    <m/>
    <m/>
    <m/>
    <m/>
    <m/>
    <m/>
    <m/>
    <m/>
    <m/>
    <m/>
    <m/>
    <m/>
    <m/>
    <m/>
    <m/>
    <m/>
    <m/>
    <m/>
    <m/>
    <m/>
    <m/>
    <m/>
    <m/>
    <m/>
    <m/>
    <m/>
    <m/>
    <m/>
    <m/>
    <m/>
    <m/>
    <m/>
  </r>
  <r>
    <n v="43"/>
    <x v="1"/>
    <s v="Travel_Frequently"/>
    <n v="1422"/>
    <x v="0"/>
    <n v="2"/>
    <n v="4"/>
    <s v="Life Sciences"/>
    <n v="1"/>
    <n v="1849"/>
    <n v="1"/>
    <x v="1"/>
    <n v="92"/>
    <n v="3"/>
    <x v="0"/>
    <x v="0"/>
    <n v="4"/>
    <s v="Married"/>
    <n v="5675"/>
    <n v="19246"/>
    <n v="1"/>
    <s v="Y"/>
    <x v="1"/>
    <n v="20"/>
    <n v="4"/>
    <n v="3"/>
    <n v="80"/>
    <n v="1"/>
    <n v="7"/>
    <n v="5"/>
    <n v="3"/>
    <n v="7"/>
    <n v="7"/>
    <n v="7"/>
    <n v="7"/>
    <n v="0"/>
    <n v="0"/>
    <n v="0"/>
    <n v="1"/>
    <n v="1"/>
    <x v="1"/>
    <n v="0.4"/>
    <x v="0"/>
    <n v="0.1"/>
    <x v="1"/>
    <x v="2"/>
    <x v="0"/>
    <m/>
    <m/>
    <m/>
    <m/>
    <m/>
    <m/>
    <m/>
    <m/>
    <m/>
    <m/>
    <m/>
    <m/>
    <m/>
    <m/>
    <m/>
    <m/>
    <m/>
    <m/>
    <m/>
    <m/>
    <m/>
    <m/>
    <m/>
    <m/>
    <m/>
    <m/>
    <m/>
    <m/>
    <m/>
    <m/>
    <m/>
    <m/>
    <m/>
    <m/>
    <m/>
    <m/>
    <m/>
    <m/>
    <m/>
    <m/>
    <m/>
    <m/>
    <m/>
    <m/>
    <m/>
    <m/>
    <m/>
    <m/>
    <m/>
    <m/>
    <m/>
    <m/>
    <m/>
  </r>
  <r>
    <n v="27"/>
    <x v="1"/>
    <s v="Travel_Frequently"/>
    <n v="1297"/>
    <x v="1"/>
    <n v="5"/>
    <n v="2"/>
    <s v="Life Sciences"/>
    <n v="1"/>
    <n v="1850"/>
    <n v="4"/>
    <x v="0"/>
    <n v="53"/>
    <n v="3"/>
    <x v="1"/>
    <x v="2"/>
    <n v="4"/>
    <s v="Single"/>
    <n v="2379"/>
    <n v="19826"/>
    <n v="0"/>
    <s v="Y"/>
    <x v="0"/>
    <n v="14"/>
    <n v="3"/>
    <n v="3"/>
    <n v="80"/>
    <n v="0"/>
    <n v="6"/>
    <n v="3"/>
    <n v="2"/>
    <n v="5"/>
    <n v="4"/>
    <n v="0"/>
    <n v="2"/>
    <n v="1"/>
    <n v="0"/>
    <n v="1"/>
    <n v="1"/>
    <n v="0"/>
    <x v="0"/>
    <n v="0.5"/>
    <x v="0"/>
    <n v="0.7"/>
    <x v="0"/>
    <x v="0"/>
    <x v="1"/>
    <m/>
    <m/>
    <m/>
    <m/>
    <m/>
    <m/>
    <m/>
    <m/>
    <m/>
    <m/>
    <m/>
    <m/>
    <m/>
    <m/>
    <m/>
    <m/>
    <m/>
    <m/>
    <m/>
    <m/>
    <m/>
    <m/>
    <m/>
    <m/>
    <m/>
    <m/>
    <m/>
    <m/>
    <m/>
    <m/>
    <m/>
    <m/>
    <m/>
    <m/>
    <m/>
    <m/>
    <m/>
    <m/>
    <m/>
    <m/>
    <m/>
    <m/>
    <m/>
    <m/>
    <m/>
    <m/>
    <m/>
    <m/>
    <m/>
    <m/>
    <m/>
    <m/>
    <m/>
  </r>
  <r>
    <n v="29"/>
    <x v="1"/>
    <s v="Travel_Frequently"/>
    <n v="574"/>
    <x v="1"/>
    <n v="20"/>
    <n v="1"/>
    <s v="Medical"/>
    <n v="1"/>
    <n v="1852"/>
    <n v="4"/>
    <x v="1"/>
    <n v="40"/>
    <n v="3"/>
    <x v="1"/>
    <x v="2"/>
    <n v="4"/>
    <s v="Married"/>
    <n v="3812"/>
    <n v="7003"/>
    <n v="1"/>
    <s v="Y"/>
    <x v="1"/>
    <n v="13"/>
    <n v="3"/>
    <n v="2"/>
    <n v="80"/>
    <n v="0"/>
    <n v="11"/>
    <n v="3"/>
    <n v="4"/>
    <n v="11"/>
    <n v="8"/>
    <n v="3"/>
    <n v="10"/>
    <n v="0"/>
    <n v="0"/>
    <n v="0"/>
    <n v="1"/>
    <n v="0"/>
    <x v="0"/>
    <n v="0.15"/>
    <x v="2"/>
    <n v="0"/>
    <x v="1"/>
    <x v="1"/>
    <x v="1"/>
    <m/>
    <m/>
    <m/>
    <m/>
    <m/>
    <m/>
    <m/>
    <m/>
    <m/>
    <m/>
    <m/>
    <m/>
    <m/>
    <m/>
    <m/>
    <m/>
    <m/>
    <m/>
    <m/>
    <m/>
    <m/>
    <m/>
    <m/>
    <m/>
    <m/>
    <m/>
    <m/>
    <m/>
    <m/>
    <m/>
    <m/>
    <m/>
    <m/>
    <m/>
    <m/>
    <m/>
    <m/>
    <m/>
    <m/>
    <m/>
    <m/>
    <m/>
    <m/>
    <m/>
    <m/>
    <m/>
    <m/>
    <m/>
    <m/>
    <m/>
    <m/>
    <m/>
    <m/>
  </r>
  <r>
    <n v="32"/>
    <x v="1"/>
    <s v="Travel_Frequently"/>
    <n v="1318"/>
    <x v="0"/>
    <n v="10"/>
    <n v="4"/>
    <s v="Marketing"/>
    <n v="1"/>
    <n v="1853"/>
    <n v="4"/>
    <x v="1"/>
    <n v="79"/>
    <n v="3"/>
    <x v="0"/>
    <x v="0"/>
    <n v="4"/>
    <s v="Single"/>
    <n v="4648"/>
    <n v="26075"/>
    <n v="8"/>
    <s v="Y"/>
    <x v="1"/>
    <n v="13"/>
    <n v="3"/>
    <n v="3"/>
    <n v="80"/>
    <n v="0"/>
    <n v="4"/>
    <n v="2"/>
    <n v="4"/>
    <n v="0"/>
    <n v="0"/>
    <n v="0"/>
    <n v="0"/>
    <n v="0"/>
    <n v="0"/>
    <n v="0"/>
    <n v="1"/>
    <n v="0"/>
    <x v="0"/>
    <n v="0.15"/>
    <x v="2"/>
    <n v="0"/>
    <x v="1"/>
    <x v="0"/>
    <x v="0"/>
    <m/>
    <m/>
    <m/>
    <m/>
    <m/>
    <m/>
    <m/>
    <m/>
    <m/>
    <m/>
    <m/>
    <m/>
    <m/>
    <m/>
    <m/>
    <m/>
    <m/>
    <m/>
    <m/>
    <m/>
    <m/>
    <m/>
    <m/>
    <m/>
    <m/>
    <m/>
    <m/>
    <m/>
    <m/>
    <m/>
    <m/>
    <m/>
    <m/>
    <m/>
    <m/>
    <m/>
    <m/>
    <m/>
    <m/>
    <m/>
    <m/>
    <m/>
    <m/>
    <m/>
    <m/>
    <m/>
    <m/>
    <m/>
    <m/>
    <m/>
    <m/>
    <m/>
    <m/>
  </r>
  <r>
    <n v="42"/>
    <x v="1"/>
    <s v="Non-Travel"/>
    <n v="355"/>
    <x v="1"/>
    <n v="10"/>
    <n v="4"/>
    <s v="Technical Degree"/>
    <n v="1"/>
    <n v="1854"/>
    <n v="3"/>
    <x v="1"/>
    <n v="38"/>
    <n v="3"/>
    <x v="1"/>
    <x v="1"/>
    <n v="3"/>
    <s v="Married"/>
    <n v="2936"/>
    <n v="6161"/>
    <n v="3"/>
    <s v="Y"/>
    <x v="1"/>
    <n v="22"/>
    <n v="4"/>
    <n v="2"/>
    <n v="80"/>
    <n v="2"/>
    <n v="10"/>
    <n v="1"/>
    <n v="2"/>
    <n v="6"/>
    <n v="3"/>
    <n v="3"/>
    <n v="3"/>
    <n v="0"/>
    <n v="0"/>
    <n v="1"/>
    <n v="1"/>
    <n v="0"/>
    <x v="0"/>
    <n v="0.35"/>
    <x v="0"/>
    <n v="0.3"/>
    <x v="1"/>
    <x v="1"/>
    <x v="1"/>
    <m/>
    <m/>
    <m/>
    <m/>
    <m/>
    <m/>
    <m/>
    <m/>
    <m/>
    <m/>
    <m/>
    <m/>
    <m/>
    <m/>
    <m/>
    <m/>
    <m/>
    <m/>
    <m/>
    <m/>
    <m/>
    <m/>
    <m/>
    <m/>
    <m/>
    <m/>
    <m/>
    <m/>
    <m/>
    <m/>
    <m/>
    <m/>
    <m/>
    <m/>
    <m/>
    <m/>
    <m/>
    <m/>
    <m/>
    <m/>
    <m/>
    <m/>
    <m/>
    <m/>
    <m/>
    <m/>
    <m/>
    <m/>
    <m/>
    <m/>
    <m/>
    <m/>
    <m/>
  </r>
  <r>
    <n v="47"/>
    <x v="1"/>
    <s v="Travel_Rarely"/>
    <n v="207"/>
    <x v="1"/>
    <n v="9"/>
    <n v="4"/>
    <s v="Life Sciences"/>
    <n v="1"/>
    <n v="1856"/>
    <n v="2"/>
    <x v="0"/>
    <n v="64"/>
    <n v="3"/>
    <x v="1"/>
    <x v="2"/>
    <n v="3"/>
    <s v="Single"/>
    <n v="2105"/>
    <n v="5411"/>
    <n v="4"/>
    <s v="Y"/>
    <x v="1"/>
    <n v="12"/>
    <n v="3"/>
    <n v="3"/>
    <n v="80"/>
    <n v="0"/>
    <n v="7"/>
    <n v="2"/>
    <n v="3"/>
    <n v="2"/>
    <n v="2"/>
    <n v="2"/>
    <n v="0"/>
    <n v="0"/>
    <n v="0"/>
    <n v="0"/>
    <n v="1"/>
    <n v="1"/>
    <x v="0"/>
    <n v="0.35"/>
    <x v="1"/>
    <n v="0"/>
    <x v="1"/>
    <x v="0"/>
    <x v="1"/>
    <m/>
    <m/>
    <m/>
    <m/>
    <m/>
    <m/>
    <m/>
    <m/>
    <m/>
    <m/>
    <m/>
    <m/>
    <m/>
    <m/>
    <m/>
    <m/>
    <m/>
    <m/>
    <m/>
    <m/>
    <m/>
    <m/>
    <m/>
    <m/>
    <m/>
    <m/>
    <m/>
    <m/>
    <m/>
    <m/>
    <m/>
    <m/>
    <m/>
    <m/>
    <m/>
    <m/>
    <m/>
    <m/>
    <m/>
    <m/>
    <m/>
    <m/>
    <m/>
    <m/>
    <m/>
    <m/>
    <m/>
    <m/>
    <m/>
    <m/>
    <m/>
    <m/>
    <m/>
  </r>
  <r>
    <n v="46"/>
    <x v="1"/>
    <s v="Travel_Rarely"/>
    <n v="706"/>
    <x v="1"/>
    <n v="2"/>
    <n v="2"/>
    <s v="Life Sciences"/>
    <n v="1"/>
    <n v="1857"/>
    <n v="4"/>
    <x v="1"/>
    <n v="82"/>
    <n v="3"/>
    <x v="2"/>
    <x v="3"/>
    <n v="4"/>
    <s v="Divorced"/>
    <n v="8578"/>
    <n v="19989"/>
    <n v="3"/>
    <s v="Y"/>
    <x v="1"/>
    <n v="14"/>
    <n v="3"/>
    <n v="3"/>
    <n v="80"/>
    <n v="1"/>
    <n v="12"/>
    <n v="4"/>
    <n v="2"/>
    <n v="9"/>
    <n v="8"/>
    <n v="4"/>
    <n v="7"/>
    <n v="0"/>
    <n v="0"/>
    <n v="1"/>
    <n v="0"/>
    <n v="0"/>
    <x v="0"/>
    <n v="0.2"/>
    <x v="1"/>
    <n v="0.3"/>
    <x v="1"/>
    <x v="1"/>
    <x v="2"/>
    <m/>
    <m/>
    <m/>
    <m/>
    <m/>
    <m/>
    <m/>
    <m/>
    <m/>
    <m/>
    <m/>
    <m/>
    <m/>
    <m/>
    <m/>
    <m/>
    <m/>
    <m/>
    <m/>
    <m/>
    <m/>
    <m/>
    <m/>
    <m/>
    <m/>
    <m/>
    <m/>
    <m/>
    <m/>
    <m/>
    <m/>
    <m/>
    <m/>
    <m/>
    <m/>
    <m/>
    <m/>
    <m/>
    <m/>
    <m/>
    <m/>
    <m/>
    <m/>
    <m/>
    <m/>
    <m/>
    <m/>
    <m/>
    <m/>
    <m/>
    <m/>
    <m/>
    <m/>
  </r>
  <r>
    <n v="28"/>
    <x v="1"/>
    <s v="Non-Travel"/>
    <n v="280"/>
    <x v="2"/>
    <n v="1"/>
    <n v="2"/>
    <s v="Life Sciences"/>
    <n v="1"/>
    <n v="1858"/>
    <n v="3"/>
    <x v="1"/>
    <n v="43"/>
    <n v="3"/>
    <x v="1"/>
    <x v="8"/>
    <n v="4"/>
    <s v="Divorced"/>
    <n v="2706"/>
    <n v="10494"/>
    <n v="1"/>
    <s v="Y"/>
    <x v="1"/>
    <n v="15"/>
    <n v="3"/>
    <n v="2"/>
    <n v="80"/>
    <n v="1"/>
    <n v="3"/>
    <n v="2"/>
    <n v="3"/>
    <n v="3"/>
    <n v="2"/>
    <n v="2"/>
    <n v="2"/>
    <n v="0"/>
    <n v="0"/>
    <n v="0"/>
    <n v="1"/>
    <n v="0"/>
    <x v="0"/>
    <n v="0.15"/>
    <x v="2"/>
    <n v="0"/>
    <x v="1"/>
    <x v="0"/>
    <x v="1"/>
    <m/>
    <m/>
    <m/>
    <m/>
    <m/>
    <m/>
    <m/>
    <m/>
    <m/>
    <m/>
    <m/>
    <m/>
    <m/>
    <m/>
    <m/>
    <m/>
    <m/>
    <m/>
    <m/>
    <m/>
    <m/>
    <m/>
    <m/>
    <m/>
    <m/>
    <m/>
    <m/>
    <m/>
    <m/>
    <m/>
    <m/>
    <m/>
    <m/>
    <m/>
    <m/>
    <m/>
    <m/>
    <m/>
    <m/>
    <m/>
    <m/>
    <m/>
    <m/>
    <m/>
    <m/>
    <m/>
    <m/>
    <m/>
    <m/>
    <m/>
    <m/>
    <m/>
    <m/>
  </r>
  <r>
    <n v="29"/>
    <x v="1"/>
    <s v="Travel_Rarely"/>
    <n v="726"/>
    <x v="1"/>
    <n v="29"/>
    <n v="1"/>
    <s v="Life Sciences"/>
    <n v="1"/>
    <n v="1859"/>
    <n v="4"/>
    <x v="1"/>
    <n v="93"/>
    <n v="1"/>
    <x v="0"/>
    <x v="4"/>
    <n v="3"/>
    <s v="Divorced"/>
    <n v="6384"/>
    <n v="21143"/>
    <n v="8"/>
    <s v="Y"/>
    <x v="1"/>
    <n v="17"/>
    <n v="3"/>
    <n v="4"/>
    <n v="80"/>
    <n v="2"/>
    <n v="11"/>
    <n v="3"/>
    <n v="3"/>
    <n v="7"/>
    <n v="0"/>
    <n v="1"/>
    <n v="6"/>
    <n v="0"/>
    <n v="0"/>
    <n v="0"/>
    <n v="1"/>
    <n v="0"/>
    <x v="0"/>
    <n v="0.15"/>
    <x v="2"/>
    <n v="0"/>
    <x v="1"/>
    <x v="0"/>
    <x v="0"/>
    <m/>
    <m/>
    <m/>
    <m/>
    <m/>
    <m/>
    <m/>
    <m/>
    <m/>
    <m/>
    <m/>
    <m/>
    <m/>
    <m/>
    <m/>
    <m/>
    <m/>
    <m/>
    <m/>
    <m/>
    <m/>
    <m/>
    <m/>
    <m/>
    <m/>
    <m/>
    <m/>
    <m/>
    <m/>
    <m/>
    <m/>
    <m/>
    <m/>
    <m/>
    <m/>
    <m/>
    <m/>
    <m/>
    <m/>
    <m/>
    <m/>
    <m/>
    <m/>
    <m/>
    <m/>
    <m/>
    <m/>
    <m/>
    <m/>
    <m/>
    <m/>
    <m/>
    <m/>
  </r>
  <r>
    <n v="42"/>
    <x v="1"/>
    <s v="Travel_Rarely"/>
    <n v="1142"/>
    <x v="1"/>
    <n v="8"/>
    <n v="3"/>
    <s v="Life Sciences"/>
    <n v="1"/>
    <n v="1860"/>
    <n v="4"/>
    <x v="1"/>
    <n v="81"/>
    <n v="3"/>
    <x v="1"/>
    <x v="2"/>
    <n v="3"/>
    <s v="Single"/>
    <n v="3968"/>
    <n v="13624"/>
    <n v="4"/>
    <s v="Y"/>
    <x v="1"/>
    <n v="13"/>
    <n v="3"/>
    <n v="4"/>
    <n v="80"/>
    <n v="0"/>
    <n v="8"/>
    <n v="3"/>
    <n v="3"/>
    <n v="0"/>
    <n v="0"/>
    <n v="0"/>
    <n v="0"/>
    <n v="0"/>
    <n v="0"/>
    <n v="0"/>
    <n v="1"/>
    <n v="0"/>
    <x v="0"/>
    <n v="0.15"/>
    <x v="2"/>
    <n v="0"/>
    <x v="1"/>
    <x v="0"/>
    <x v="1"/>
    <m/>
    <m/>
    <m/>
    <m/>
    <m/>
    <m/>
    <m/>
    <m/>
    <m/>
    <m/>
    <m/>
    <m/>
    <m/>
    <m/>
    <m/>
    <m/>
    <m/>
    <m/>
    <m/>
    <m/>
    <m/>
    <m/>
    <m/>
    <m/>
    <m/>
    <m/>
    <m/>
    <m/>
    <m/>
    <m/>
    <m/>
    <m/>
    <m/>
    <m/>
    <m/>
    <m/>
    <m/>
    <m/>
    <m/>
    <m/>
    <m/>
    <m/>
    <m/>
    <m/>
    <m/>
    <m/>
    <m/>
    <m/>
    <m/>
    <m/>
    <m/>
    <m/>
    <m/>
  </r>
  <r>
    <n v="32"/>
    <x v="0"/>
    <s v="Travel_Rarely"/>
    <n v="414"/>
    <x v="0"/>
    <n v="2"/>
    <n v="4"/>
    <s v="Marketing"/>
    <n v="1"/>
    <n v="1862"/>
    <n v="3"/>
    <x v="1"/>
    <n v="82"/>
    <n v="2"/>
    <x v="0"/>
    <x v="0"/>
    <n v="2"/>
    <s v="Single"/>
    <n v="9907"/>
    <n v="26186"/>
    <n v="7"/>
    <s v="Y"/>
    <x v="0"/>
    <n v="12"/>
    <n v="3"/>
    <n v="3"/>
    <n v="80"/>
    <n v="0"/>
    <n v="7"/>
    <n v="3"/>
    <n v="2"/>
    <n v="2"/>
    <n v="2"/>
    <n v="2"/>
    <n v="2"/>
    <n v="1"/>
    <n v="1"/>
    <n v="1"/>
    <n v="0"/>
    <n v="0"/>
    <x v="0"/>
    <n v="0.6"/>
    <x v="0"/>
    <n v="0.9"/>
    <x v="0"/>
    <x v="0"/>
    <x v="2"/>
    <m/>
    <m/>
    <m/>
    <m/>
    <m/>
    <m/>
    <m/>
    <m/>
    <m/>
    <m/>
    <m/>
    <m/>
    <m/>
    <m/>
    <m/>
    <m/>
    <m/>
    <m/>
    <m/>
    <m/>
    <m/>
    <m/>
    <m/>
    <m/>
    <m/>
    <m/>
    <m/>
    <m/>
    <m/>
    <m/>
    <m/>
    <m/>
    <m/>
    <m/>
    <m/>
    <m/>
    <m/>
    <m/>
    <m/>
    <m/>
    <m/>
    <m/>
    <m/>
    <m/>
    <m/>
    <m/>
    <m/>
    <m/>
    <m/>
    <m/>
    <m/>
    <m/>
    <m/>
  </r>
  <r>
    <n v="46"/>
    <x v="1"/>
    <s v="Travel_Rarely"/>
    <n v="1319"/>
    <x v="0"/>
    <n v="3"/>
    <n v="3"/>
    <s v="Technical Degree"/>
    <n v="1"/>
    <n v="1863"/>
    <n v="1"/>
    <x v="0"/>
    <n v="45"/>
    <n v="4"/>
    <x v="3"/>
    <x v="0"/>
    <n v="1"/>
    <s v="Divorced"/>
    <n v="13225"/>
    <n v="7739"/>
    <n v="2"/>
    <s v="Y"/>
    <x v="1"/>
    <n v="12"/>
    <n v="3"/>
    <n v="4"/>
    <n v="80"/>
    <n v="1"/>
    <n v="25"/>
    <n v="5"/>
    <n v="3"/>
    <n v="19"/>
    <n v="17"/>
    <n v="2"/>
    <n v="8"/>
    <n v="0"/>
    <n v="1"/>
    <n v="0"/>
    <n v="0"/>
    <n v="1"/>
    <x v="0"/>
    <n v="0.45"/>
    <x v="1"/>
    <n v="0.2"/>
    <x v="1"/>
    <x v="0"/>
    <x v="2"/>
    <m/>
    <m/>
    <m/>
    <m/>
    <m/>
    <m/>
    <m/>
    <m/>
    <m/>
    <m/>
    <m/>
    <m/>
    <m/>
    <m/>
    <m/>
    <m/>
    <m/>
    <m/>
    <m/>
    <m/>
    <m/>
    <m/>
    <m/>
    <m/>
    <m/>
    <m/>
    <m/>
    <m/>
    <m/>
    <m/>
    <m/>
    <m/>
    <m/>
    <m/>
    <m/>
    <m/>
    <m/>
    <m/>
    <m/>
    <m/>
    <m/>
    <m/>
    <m/>
    <m/>
    <m/>
    <m/>
    <m/>
    <m/>
    <m/>
    <m/>
    <m/>
    <m/>
    <m/>
  </r>
  <r>
    <n v="27"/>
    <x v="1"/>
    <s v="Travel_Rarely"/>
    <n v="728"/>
    <x v="0"/>
    <n v="23"/>
    <n v="1"/>
    <s v="Medical"/>
    <n v="1"/>
    <n v="1864"/>
    <n v="2"/>
    <x v="0"/>
    <n v="36"/>
    <n v="2"/>
    <x v="0"/>
    <x v="6"/>
    <n v="3"/>
    <s v="Married"/>
    <n v="3540"/>
    <n v="7018"/>
    <n v="1"/>
    <s v="Y"/>
    <x v="1"/>
    <n v="21"/>
    <n v="4"/>
    <n v="4"/>
    <n v="80"/>
    <n v="1"/>
    <n v="9"/>
    <n v="5"/>
    <n v="3"/>
    <n v="9"/>
    <n v="8"/>
    <n v="5"/>
    <n v="8"/>
    <n v="0"/>
    <n v="0"/>
    <n v="0"/>
    <n v="1"/>
    <n v="1"/>
    <x v="1"/>
    <n v="0.4"/>
    <x v="0"/>
    <n v="0.1"/>
    <x v="1"/>
    <x v="2"/>
    <x v="1"/>
    <m/>
    <m/>
    <m/>
    <m/>
    <m/>
    <m/>
    <m/>
    <m/>
    <m/>
    <m/>
    <m/>
    <m/>
    <m/>
    <m/>
    <m/>
    <m/>
    <m/>
    <m/>
    <m/>
    <m/>
    <m/>
    <m/>
    <m/>
    <m/>
    <m/>
    <m/>
    <m/>
    <m/>
    <m/>
    <m/>
    <m/>
    <m/>
    <m/>
    <m/>
    <m/>
    <m/>
    <m/>
    <m/>
    <m/>
    <m/>
    <m/>
    <m/>
    <m/>
    <m/>
    <m/>
    <m/>
    <m/>
    <m/>
    <m/>
    <m/>
    <m/>
    <m/>
    <m/>
  </r>
  <r>
    <n v="29"/>
    <x v="1"/>
    <s v="Travel_Rarely"/>
    <n v="352"/>
    <x v="2"/>
    <n v="6"/>
    <n v="1"/>
    <s v="Medical"/>
    <n v="1"/>
    <n v="1865"/>
    <n v="4"/>
    <x v="1"/>
    <n v="87"/>
    <n v="2"/>
    <x v="1"/>
    <x v="8"/>
    <n v="2"/>
    <s v="Married"/>
    <n v="2804"/>
    <n v="15434"/>
    <n v="1"/>
    <s v="Y"/>
    <x v="1"/>
    <n v="11"/>
    <n v="3"/>
    <n v="4"/>
    <n v="80"/>
    <n v="0"/>
    <n v="1"/>
    <n v="3"/>
    <n v="3"/>
    <n v="1"/>
    <n v="0"/>
    <n v="0"/>
    <n v="0"/>
    <n v="0"/>
    <n v="1"/>
    <n v="0"/>
    <n v="1"/>
    <n v="0"/>
    <x v="0"/>
    <n v="0.4"/>
    <x v="0"/>
    <n v="0.2"/>
    <x v="1"/>
    <x v="0"/>
    <x v="1"/>
    <m/>
    <m/>
    <m/>
    <m/>
    <m/>
    <m/>
    <m/>
    <m/>
    <m/>
    <m/>
    <m/>
    <m/>
    <m/>
    <m/>
    <m/>
    <m/>
    <m/>
    <m/>
    <m/>
    <m/>
    <m/>
    <m/>
    <m/>
    <m/>
    <m/>
    <m/>
    <m/>
    <m/>
    <m/>
    <m/>
    <m/>
    <m/>
    <m/>
    <m/>
    <m/>
    <m/>
    <m/>
    <m/>
    <m/>
    <m/>
    <m/>
    <m/>
    <m/>
    <m/>
    <m/>
    <m/>
    <m/>
    <m/>
    <m/>
    <m/>
    <m/>
    <m/>
    <m/>
  </r>
  <r>
    <n v="43"/>
    <x v="1"/>
    <s v="Travel_Rarely"/>
    <n v="823"/>
    <x v="1"/>
    <n v="6"/>
    <n v="3"/>
    <s v="Medical"/>
    <n v="1"/>
    <n v="1866"/>
    <n v="1"/>
    <x v="0"/>
    <n v="81"/>
    <n v="2"/>
    <x v="4"/>
    <x v="5"/>
    <n v="3"/>
    <s v="Married"/>
    <n v="19392"/>
    <n v="22539"/>
    <n v="7"/>
    <s v="Y"/>
    <x v="1"/>
    <n v="13"/>
    <n v="3"/>
    <n v="4"/>
    <n v="80"/>
    <n v="0"/>
    <n v="21"/>
    <n v="2"/>
    <n v="3"/>
    <n v="16"/>
    <n v="12"/>
    <n v="6"/>
    <n v="14"/>
    <n v="0"/>
    <n v="0"/>
    <n v="0"/>
    <n v="0"/>
    <n v="1"/>
    <x v="1"/>
    <n v="0.25"/>
    <x v="2"/>
    <n v="0.1"/>
    <x v="1"/>
    <x v="2"/>
    <x v="2"/>
    <m/>
    <m/>
    <m/>
    <m/>
    <m/>
    <m/>
    <m/>
    <m/>
    <m/>
    <m/>
    <m/>
    <m/>
    <m/>
    <m/>
    <m/>
    <m/>
    <m/>
    <m/>
    <m/>
    <m/>
    <m/>
    <m/>
    <m/>
    <m/>
    <m/>
    <m/>
    <m/>
    <m/>
    <m/>
    <m/>
    <m/>
    <m/>
    <m/>
    <m/>
    <m/>
    <m/>
    <m/>
    <m/>
    <m/>
    <m/>
    <m/>
    <m/>
    <m/>
    <m/>
    <m/>
    <m/>
    <m/>
    <m/>
    <m/>
    <m/>
    <m/>
    <m/>
    <m/>
  </r>
  <r>
    <n v="48"/>
    <x v="1"/>
    <s v="Travel_Rarely"/>
    <n v="1224"/>
    <x v="1"/>
    <n v="10"/>
    <n v="3"/>
    <s v="Life Sciences"/>
    <n v="1"/>
    <n v="1867"/>
    <n v="4"/>
    <x v="1"/>
    <n v="91"/>
    <n v="2"/>
    <x v="4"/>
    <x v="7"/>
    <n v="2"/>
    <s v="Married"/>
    <n v="19665"/>
    <n v="13583"/>
    <n v="4"/>
    <s v="Y"/>
    <x v="1"/>
    <n v="12"/>
    <n v="3"/>
    <n v="4"/>
    <n v="80"/>
    <n v="0"/>
    <n v="29"/>
    <n v="3"/>
    <n v="3"/>
    <n v="22"/>
    <n v="10"/>
    <n v="12"/>
    <n v="9"/>
    <n v="0"/>
    <n v="1"/>
    <n v="0"/>
    <n v="0"/>
    <n v="0"/>
    <x v="1"/>
    <n v="0.3"/>
    <x v="1"/>
    <n v="0.3"/>
    <x v="1"/>
    <x v="2"/>
    <x v="2"/>
    <m/>
    <m/>
    <m/>
    <m/>
    <m/>
    <m/>
    <m/>
    <m/>
    <m/>
    <m/>
    <m/>
    <m/>
    <m/>
    <m/>
    <m/>
    <m/>
    <m/>
    <m/>
    <m/>
    <m/>
    <m/>
    <m/>
    <m/>
    <m/>
    <m/>
    <m/>
    <m/>
    <m/>
    <m/>
    <m/>
    <m/>
    <m/>
    <m/>
    <m/>
    <m/>
    <m/>
    <m/>
    <m/>
    <m/>
    <m/>
    <m/>
    <m/>
    <m/>
    <m/>
    <m/>
    <m/>
    <m/>
    <m/>
    <m/>
    <m/>
    <m/>
    <m/>
    <m/>
  </r>
  <r>
    <n v="29"/>
    <x v="0"/>
    <s v="Travel_Frequently"/>
    <n v="459"/>
    <x v="1"/>
    <n v="24"/>
    <n v="2"/>
    <s v="Life Sciences"/>
    <n v="1"/>
    <n v="1868"/>
    <n v="4"/>
    <x v="1"/>
    <n v="73"/>
    <n v="2"/>
    <x v="1"/>
    <x v="1"/>
    <n v="4"/>
    <s v="Single"/>
    <n v="2439"/>
    <n v="14753"/>
    <n v="1"/>
    <s v="Y"/>
    <x v="0"/>
    <n v="24"/>
    <n v="4"/>
    <n v="2"/>
    <n v="80"/>
    <n v="0"/>
    <n v="1"/>
    <n v="3"/>
    <n v="2"/>
    <n v="1"/>
    <n v="0"/>
    <n v="1"/>
    <n v="0"/>
    <n v="1"/>
    <n v="0"/>
    <n v="1"/>
    <n v="1"/>
    <n v="0"/>
    <x v="0"/>
    <n v="0.5"/>
    <x v="0"/>
    <n v="0.7"/>
    <x v="0"/>
    <x v="0"/>
    <x v="1"/>
    <m/>
    <m/>
    <m/>
    <m/>
    <m/>
    <m/>
    <m/>
    <m/>
    <m/>
    <m/>
    <m/>
    <m/>
    <m/>
    <m/>
    <m/>
    <m/>
    <m/>
    <m/>
    <m/>
    <m/>
    <m/>
    <m/>
    <m/>
    <m/>
    <m/>
    <m/>
    <m/>
    <m/>
    <m/>
    <m/>
    <m/>
    <m/>
    <m/>
    <m/>
    <m/>
    <m/>
    <m/>
    <m/>
    <m/>
    <m/>
    <m/>
    <m/>
    <m/>
    <m/>
    <m/>
    <m/>
    <m/>
    <m/>
    <m/>
    <m/>
    <m/>
    <m/>
    <m/>
  </r>
  <r>
    <n v="46"/>
    <x v="0"/>
    <s v="Travel_Rarely"/>
    <n v="1254"/>
    <x v="0"/>
    <n v="10"/>
    <n v="3"/>
    <s v="Life Sciences"/>
    <n v="1"/>
    <n v="1869"/>
    <n v="3"/>
    <x v="0"/>
    <n v="64"/>
    <n v="3"/>
    <x v="2"/>
    <x v="0"/>
    <n v="2"/>
    <s v="Married"/>
    <n v="7314"/>
    <n v="14011"/>
    <n v="5"/>
    <s v="Y"/>
    <x v="1"/>
    <n v="21"/>
    <n v="4"/>
    <n v="3"/>
    <n v="80"/>
    <n v="3"/>
    <n v="14"/>
    <n v="2"/>
    <n v="3"/>
    <n v="8"/>
    <n v="7"/>
    <n v="0"/>
    <n v="7"/>
    <n v="0"/>
    <n v="1"/>
    <n v="0"/>
    <n v="0"/>
    <n v="0"/>
    <x v="0"/>
    <n v="0.25"/>
    <x v="1"/>
    <n v="0.2"/>
    <x v="1"/>
    <x v="0"/>
    <x v="0"/>
    <m/>
    <m/>
    <m/>
    <m/>
    <m/>
    <m/>
    <m/>
    <m/>
    <m/>
    <m/>
    <m/>
    <m/>
    <m/>
    <m/>
    <m/>
    <m/>
    <m/>
    <m/>
    <m/>
    <m/>
    <m/>
    <m/>
    <m/>
    <m/>
    <m/>
    <m/>
    <m/>
    <m/>
    <m/>
    <m/>
    <m/>
    <m/>
    <m/>
    <m/>
    <m/>
    <m/>
    <m/>
    <m/>
    <m/>
    <m/>
    <m/>
    <m/>
    <m/>
    <m/>
    <m/>
    <m/>
    <m/>
    <m/>
    <m/>
    <m/>
    <m/>
    <m/>
    <m/>
  </r>
  <r>
    <n v="27"/>
    <x v="1"/>
    <s v="Travel_Frequently"/>
    <n v="1131"/>
    <x v="1"/>
    <n v="15"/>
    <n v="3"/>
    <s v="Life Sciences"/>
    <n v="1"/>
    <n v="1870"/>
    <n v="4"/>
    <x v="0"/>
    <n v="77"/>
    <n v="2"/>
    <x v="1"/>
    <x v="1"/>
    <n v="1"/>
    <s v="Married"/>
    <n v="4774"/>
    <n v="23844"/>
    <n v="0"/>
    <s v="Y"/>
    <x v="1"/>
    <n v="19"/>
    <n v="3"/>
    <n v="4"/>
    <n v="80"/>
    <n v="1"/>
    <n v="8"/>
    <n v="2"/>
    <n v="2"/>
    <n v="7"/>
    <n v="6"/>
    <n v="7"/>
    <n v="3"/>
    <n v="0"/>
    <n v="1"/>
    <n v="1"/>
    <n v="1"/>
    <n v="0"/>
    <x v="1"/>
    <n v="0.65"/>
    <x v="0"/>
    <n v="0.6"/>
    <x v="2"/>
    <x v="2"/>
    <x v="0"/>
    <m/>
    <m/>
    <m/>
    <m/>
    <m/>
    <m/>
    <m/>
    <m/>
    <m/>
    <m/>
    <m/>
    <m/>
    <m/>
    <m/>
    <m/>
    <m/>
    <m/>
    <m/>
    <m/>
    <m/>
    <m/>
    <m/>
    <m/>
    <m/>
    <m/>
    <m/>
    <m/>
    <m/>
    <m/>
    <m/>
    <m/>
    <m/>
    <m/>
    <m/>
    <m/>
    <m/>
    <m/>
    <m/>
    <m/>
    <m/>
    <m/>
    <m/>
    <m/>
    <m/>
    <m/>
    <m/>
    <m/>
    <m/>
    <m/>
    <m/>
    <m/>
    <m/>
    <m/>
  </r>
  <r>
    <n v="39"/>
    <x v="1"/>
    <s v="Travel_Rarely"/>
    <n v="835"/>
    <x v="1"/>
    <n v="19"/>
    <n v="4"/>
    <s v="Other"/>
    <n v="1"/>
    <n v="1871"/>
    <n v="4"/>
    <x v="1"/>
    <n v="41"/>
    <n v="3"/>
    <x v="0"/>
    <x v="1"/>
    <n v="4"/>
    <s v="Divorced"/>
    <n v="3902"/>
    <n v="5141"/>
    <n v="8"/>
    <s v="Y"/>
    <x v="1"/>
    <n v="14"/>
    <n v="3"/>
    <n v="2"/>
    <n v="80"/>
    <n v="3"/>
    <n v="7"/>
    <n v="2"/>
    <n v="3"/>
    <n v="2"/>
    <n v="2"/>
    <n v="2"/>
    <n v="2"/>
    <n v="0"/>
    <n v="0"/>
    <n v="0"/>
    <n v="1"/>
    <n v="0"/>
    <x v="0"/>
    <n v="0.15"/>
    <x v="2"/>
    <n v="0"/>
    <x v="1"/>
    <x v="0"/>
    <x v="1"/>
    <m/>
    <m/>
    <m/>
    <m/>
    <m/>
    <m/>
    <m/>
    <m/>
    <m/>
    <m/>
    <m/>
    <m/>
    <m/>
    <m/>
    <m/>
    <m/>
    <m/>
    <m/>
    <m/>
    <m/>
    <m/>
    <m/>
    <m/>
    <m/>
    <m/>
    <m/>
    <m/>
    <m/>
    <m/>
    <m/>
    <m/>
    <m/>
    <m/>
    <m/>
    <m/>
    <m/>
    <m/>
    <m/>
    <m/>
    <m/>
    <m/>
    <m/>
    <m/>
    <m/>
    <m/>
    <m/>
    <m/>
    <m/>
    <m/>
    <m/>
    <m/>
    <m/>
    <m/>
  </r>
  <r>
    <n v="55"/>
    <x v="1"/>
    <s v="Travel_Rarely"/>
    <n v="836"/>
    <x v="1"/>
    <n v="2"/>
    <n v="4"/>
    <s v="Technical Degree"/>
    <n v="1"/>
    <n v="1873"/>
    <n v="2"/>
    <x v="1"/>
    <n v="98"/>
    <n v="2"/>
    <x v="1"/>
    <x v="1"/>
    <n v="4"/>
    <s v="Married"/>
    <n v="2662"/>
    <n v="7975"/>
    <n v="8"/>
    <s v="Y"/>
    <x v="1"/>
    <n v="20"/>
    <n v="4"/>
    <n v="2"/>
    <n v="80"/>
    <n v="1"/>
    <n v="19"/>
    <n v="2"/>
    <n v="4"/>
    <n v="5"/>
    <n v="2"/>
    <n v="0"/>
    <n v="4"/>
    <n v="0"/>
    <n v="0"/>
    <n v="0"/>
    <n v="1"/>
    <n v="1"/>
    <x v="0"/>
    <n v="0.35"/>
    <x v="1"/>
    <n v="0"/>
    <x v="1"/>
    <x v="0"/>
    <x v="1"/>
    <m/>
    <m/>
    <m/>
    <m/>
    <m/>
    <m/>
    <m/>
    <m/>
    <m/>
    <m/>
    <m/>
    <m/>
    <m/>
    <m/>
    <m/>
    <m/>
    <m/>
    <m/>
    <m/>
    <m/>
    <m/>
    <m/>
    <m/>
    <m/>
    <m/>
    <m/>
    <m/>
    <m/>
    <m/>
    <m/>
    <m/>
    <m/>
    <m/>
    <m/>
    <m/>
    <m/>
    <m/>
    <m/>
    <m/>
    <m/>
    <m/>
    <m/>
    <m/>
    <m/>
    <m/>
    <m/>
    <m/>
    <m/>
    <m/>
    <m/>
    <m/>
    <m/>
    <m/>
  </r>
  <r>
    <n v="28"/>
    <x v="1"/>
    <s v="Travel_Rarely"/>
    <n v="1172"/>
    <x v="0"/>
    <n v="3"/>
    <n v="3"/>
    <s v="Medical"/>
    <n v="1"/>
    <n v="1875"/>
    <n v="2"/>
    <x v="0"/>
    <n v="78"/>
    <n v="3"/>
    <x v="1"/>
    <x v="6"/>
    <n v="2"/>
    <s v="Married"/>
    <n v="2856"/>
    <n v="3692"/>
    <n v="1"/>
    <s v="Y"/>
    <x v="1"/>
    <n v="19"/>
    <n v="3"/>
    <n v="4"/>
    <n v="80"/>
    <n v="1"/>
    <n v="1"/>
    <n v="3"/>
    <n v="3"/>
    <n v="1"/>
    <n v="0"/>
    <n v="0"/>
    <n v="0"/>
    <n v="0"/>
    <n v="1"/>
    <n v="0"/>
    <n v="1"/>
    <n v="1"/>
    <x v="0"/>
    <n v="0.6"/>
    <x v="0"/>
    <n v="0.2"/>
    <x v="1"/>
    <x v="0"/>
    <x v="1"/>
    <m/>
    <m/>
    <m/>
    <m/>
    <m/>
    <m/>
    <m/>
    <m/>
    <m/>
    <m/>
    <m/>
    <m/>
    <m/>
    <m/>
    <m/>
    <m/>
    <m/>
    <m/>
    <m/>
    <m/>
    <m/>
    <m/>
    <m/>
    <m/>
    <m/>
    <m/>
    <m/>
    <m/>
    <m/>
    <m/>
    <m/>
    <m/>
    <m/>
    <m/>
    <m/>
    <m/>
    <m/>
    <m/>
    <m/>
    <m/>
    <m/>
    <m/>
    <m/>
    <m/>
    <m/>
    <m/>
    <m/>
    <m/>
    <m/>
    <m/>
    <m/>
    <m/>
    <m/>
  </r>
  <r>
    <n v="30"/>
    <x v="0"/>
    <s v="Travel_Rarely"/>
    <n v="945"/>
    <x v="0"/>
    <n v="9"/>
    <n v="3"/>
    <s v="Medical"/>
    <n v="1"/>
    <n v="1876"/>
    <n v="2"/>
    <x v="1"/>
    <n v="89"/>
    <n v="3"/>
    <x v="1"/>
    <x v="6"/>
    <n v="4"/>
    <s v="Single"/>
    <n v="1081"/>
    <n v="16019"/>
    <n v="1"/>
    <s v="Y"/>
    <x v="1"/>
    <n v="13"/>
    <n v="3"/>
    <n v="3"/>
    <n v="80"/>
    <n v="0"/>
    <n v="1"/>
    <n v="3"/>
    <n v="2"/>
    <n v="1"/>
    <n v="0"/>
    <n v="0"/>
    <n v="0"/>
    <n v="0"/>
    <n v="0"/>
    <n v="1"/>
    <n v="1"/>
    <n v="1"/>
    <x v="0"/>
    <n v="0.55000000000000004"/>
    <x v="0"/>
    <n v="0.3"/>
    <x v="1"/>
    <x v="0"/>
    <x v="1"/>
    <m/>
    <m/>
    <m/>
    <m/>
    <m/>
    <m/>
    <m/>
    <m/>
    <m/>
    <m/>
    <m/>
    <m/>
    <m/>
    <m/>
    <m/>
    <m/>
    <m/>
    <m/>
    <m/>
    <m/>
    <m/>
    <m/>
    <m/>
    <m/>
    <m/>
    <m/>
    <m/>
    <m/>
    <m/>
    <m/>
    <m/>
    <m/>
    <m/>
    <m/>
    <m/>
    <m/>
    <m/>
    <m/>
    <m/>
    <m/>
    <m/>
    <m/>
    <m/>
    <m/>
    <m/>
    <m/>
    <m/>
    <m/>
    <m/>
    <m/>
    <m/>
    <m/>
    <m/>
  </r>
  <r>
    <n v="22"/>
    <x v="0"/>
    <s v="Travel_Rarely"/>
    <n v="391"/>
    <x v="1"/>
    <n v="7"/>
    <n v="1"/>
    <s v="Life Sciences"/>
    <n v="1"/>
    <n v="1878"/>
    <n v="4"/>
    <x v="1"/>
    <n v="75"/>
    <n v="3"/>
    <x v="1"/>
    <x v="1"/>
    <n v="2"/>
    <s v="Single"/>
    <n v="2472"/>
    <n v="26092"/>
    <n v="1"/>
    <s v="Y"/>
    <x v="0"/>
    <n v="23"/>
    <n v="4"/>
    <n v="1"/>
    <n v="80"/>
    <n v="0"/>
    <n v="1"/>
    <n v="2"/>
    <n v="3"/>
    <n v="1"/>
    <n v="0"/>
    <n v="0"/>
    <n v="0"/>
    <n v="1"/>
    <n v="1"/>
    <n v="0"/>
    <n v="1"/>
    <n v="0"/>
    <x v="0"/>
    <n v="0.55000000000000004"/>
    <x v="0"/>
    <n v="0.6"/>
    <x v="2"/>
    <x v="0"/>
    <x v="1"/>
    <m/>
    <m/>
    <m/>
    <m/>
    <m/>
    <m/>
    <m/>
    <m/>
    <m/>
    <m/>
    <m/>
    <m/>
    <m/>
    <m/>
    <m/>
    <m/>
    <m/>
    <m/>
    <m/>
    <m/>
    <m/>
    <m/>
    <m/>
    <m/>
    <m/>
    <m/>
    <m/>
    <m/>
    <m/>
    <m/>
    <m/>
    <m/>
    <m/>
    <m/>
    <m/>
    <m/>
    <m/>
    <m/>
    <m/>
    <m/>
    <m/>
    <m/>
    <m/>
    <m/>
    <m/>
    <m/>
    <m/>
    <m/>
    <m/>
    <m/>
    <m/>
    <m/>
    <m/>
  </r>
  <r>
    <n v="36"/>
    <x v="1"/>
    <s v="Travel_Rarely"/>
    <n v="1266"/>
    <x v="0"/>
    <n v="10"/>
    <n v="4"/>
    <s v="Technical Degree"/>
    <n v="1"/>
    <n v="1880"/>
    <n v="2"/>
    <x v="0"/>
    <n v="63"/>
    <n v="2"/>
    <x v="0"/>
    <x v="0"/>
    <n v="3"/>
    <s v="Married"/>
    <n v="5673"/>
    <n v="6060"/>
    <n v="1"/>
    <s v="Y"/>
    <x v="0"/>
    <n v="13"/>
    <n v="3"/>
    <n v="1"/>
    <n v="80"/>
    <n v="1"/>
    <n v="10"/>
    <n v="4"/>
    <n v="3"/>
    <n v="10"/>
    <n v="9"/>
    <n v="1"/>
    <n v="7"/>
    <n v="1"/>
    <n v="0"/>
    <n v="0"/>
    <n v="1"/>
    <n v="1"/>
    <x v="0"/>
    <n v="0.5"/>
    <x v="0"/>
    <n v="0.4"/>
    <x v="2"/>
    <x v="0"/>
    <x v="0"/>
    <m/>
    <m/>
    <m/>
    <m/>
    <m/>
    <m/>
    <m/>
    <m/>
    <m/>
    <m/>
    <m/>
    <m/>
    <m/>
    <m/>
    <m/>
    <m/>
    <m/>
    <m/>
    <m/>
    <m/>
    <m/>
    <m/>
    <m/>
    <m/>
    <m/>
    <m/>
    <m/>
    <m/>
    <m/>
    <m/>
    <m/>
    <m/>
    <m/>
    <m/>
    <m/>
    <m/>
    <m/>
    <m/>
    <m/>
    <m/>
    <m/>
    <m/>
    <m/>
    <m/>
    <m/>
    <m/>
    <m/>
    <m/>
    <m/>
    <m/>
    <m/>
    <m/>
    <m/>
  </r>
  <r>
    <n v="31"/>
    <x v="1"/>
    <s v="Travel_Rarely"/>
    <n v="311"/>
    <x v="1"/>
    <n v="20"/>
    <n v="3"/>
    <s v="Life Sciences"/>
    <n v="1"/>
    <n v="1881"/>
    <n v="2"/>
    <x v="1"/>
    <n v="89"/>
    <n v="3"/>
    <x v="0"/>
    <x v="2"/>
    <n v="3"/>
    <s v="Divorced"/>
    <n v="4197"/>
    <n v="18624"/>
    <n v="1"/>
    <s v="Y"/>
    <x v="1"/>
    <n v="11"/>
    <n v="3"/>
    <n v="1"/>
    <n v="80"/>
    <n v="1"/>
    <n v="10"/>
    <n v="2"/>
    <n v="3"/>
    <n v="10"/>
    <n v="8"/>
    <n v="0"/>
    <n v="2"/>
    <n v="0"/>
    <n v="0"/>
    <n v="0"/>
    <n v="1"/>
    <n v="1"/>
    <x v="0"/>
    <n v="0.35"/>
    <x v="0"/>
    <n v="0"/>
    <x v="1"/>
    <x v="0"/>
    <x v="0"/>
    <m/>
    <m/>
    <m/>
    <m/>
    <m/>
    <m/>
    <m/>
    <m/>
    <m/>
    <m/>
    <m/>
    <m/>
    <m/>
    <m/>
    <m/>
    <m/>
    <m/>
    <m/>
    <m/>
    <m/>
    <m/>
    <m/>
    <m/>
    <m/>
    <m/>
    <m/>
    <m/>
    <m/>
    <m/>
    <m/>
    <m/>
    <m/>
    <m/>
    <m/>
    <m/>
    <m/>
    <m/>
    <m/>
    <m/>
    <m/>
    <m/>
    <m/>
    <m/>
    <m/>
    <m/>
    <m/>
    <m/>
    <m/>
    <m/>
    <m/>
    <m/>
    <m/>
    <m/>
  </r>
  <r>
    <n v="34"/>
    <x v="1"/>
    <s v="Travel_Rarely"/>
    <n v="1480"/>
    <x v="0"/>
    <n v="4"/>
    <n v="3"/>
    <s v="Life Sciences"/>
    <n v="1"/>
    <n v="1882"/>
    <n v="3"/>
    <x v="1"/>
    <n v="64"/>
    <n v="3"/>
    <x v="2"/>
    <x v="0"/>
    <n v="4"/>
    <s v="Married"/>
    <n v="9713"/>
    <n v="24444"/>
    <n v="2"/>
    <s v="Y"/>
    <x v="0"/>
    <n v="13"/>
    <n v="3"/>
    <n v="4"/>
    <n v="80"/>
    <n v="3"/>
    <n v="9"/>
    <n v="3"/>
    <n v="3"/>
    <n v="5"/>
    <n v="3"/>
    <n v="1"/>
    <n v="0"/>
    <n v="1"/>
    <n v="0"/>
    <n v="0"/>
    <n v="0"/>
    <n v="0"/>
    <x v="0"/>
    <n v="0.15"/>
    <x v="2"/>
    <n v="0.4"/>
    <x v="2"/>
    <x v="0"/>
    <x v="2"/>
    <m/>
    <m/>
    <m/>
    <m/>
    <m/>
    <m/>
    <m/>
    <m/>
    <m/>
    <m/>
    <m/>
    <m/>
    <m/>
    <m/>
    <m/>
    <m/>
    <m/>
    <m/>
    <m/>
    <m/>
    <m/>
    <m/>
    <m/>
    <m/>
    <m/>
    <m/>
    <m/>
    <m/>
    <m/>
    <m/>
    <m/>
    <m/>
    <m/>
    <m/>
    <m/>
    <m/>
    <m/>
    <m/>
    <m/>
    <m/>
    <m/>
    <m/>
    <m/>
    <m/>
    <m/>
    <m/>
    <m/>
    <m/>
    <m/>
    <m/>
    <m/>
    <m/>
    <m/>
  </r>
  <r>
    <n v="29"/>
    <x v="1"/>
    <s v="Travel_Rarely"/>
    <n v="592"/>
    <x v="1"/>
    <n v="7"/>
    <n v="3"/>
    <s v="Life Sciences"/>
    <n v="1"/>
    <n v="1883"/>
    <n v="4"/>
    <x v="1"/>
    <n v="59"/>
    <n v="3"/>
    <x v="1"/>
    <x v="2"/>
    <n v="1"/>
    <s v="Single"/>
    <n v="2062"/>
    <n v="19384"/>
    <n v="3"/>
    <s v="Y"/>
    <x v="1"/>
    <n v="14"/>
    <n v="3"/>
    <n v="2"/>
    <n v="80"/>
    <n v="0"/>
    <n v="11"/>
    <n v="2"/>
    <n v="3"/>
    <n v="3"/>
    <n v="2"/>
    <n v="1"/>
    <n v="2"/>
    <n v="0"/>
    <n v="1"/>
    <n v="0"/>
    <n v="1"/>
    <n v="0"/>
    <x v="0"/>
    <n v="0.4"/>
    <x v="0"/>
    <n v="0.2"/>
    <x v="1"/>
    <x v="0"/>
    <x v="1"/>
    <m/>
    <m/>
    <m/>
    <m/>
    <m/>
    <m/>
    <m/>
    <m/>
    <m/>
    <m/>
    <m/>
    <m/>
    <m/>
    <m/>
    <m/>
    <m/>
    <m/>
    <m/>
    <m/>
    <m/>
    <m/>
    <m/>
    <m/>
    <m/>
    <m/>
    <m/>
    <m/>
    <m/>
    <m/>
    <m/>
    <m/>
    <m/>
    <m/>
    <m/>
    <m/>
    <m/>
    <m/>
    <m/>
    <m/>
    <m/>
    <m/>
    <m/>
    <m/>
    <m/>
    <m/>
    <m/>
    <m/>
    <m/>
    <m/>
    <m/>
    <m/>
    <m/>
    <m/>
  </r>
  <r>
    <n v="37"/>
    <x v="1"/>
    <s v="Travel_Rarely"/>
    <n v="783"/>
    <x v="1"/>
    <n v="7"/>
    <n v="4"/>
    <s v="Medical"/>
    <n v="1"/>
    <n v="1885"/>
    <n v="4"/>
    <x v="1"/>
    <n v="78"/>
    <n v="3"/>
    <x v="0"/>
    <x v="1"/>
    <n v="1"/>
    <s v="Married"/>
    <n v="4284"/>
    <n v="13588"/>
    <n v="5"/>
    <s v="Y"/>
    <x v="0"/>
    <n v="22"/>
    <n v="4"/>
    <n v="3"/>
    <n v="80"/>
    <n v="1"/>
    <n v="16"/>
    <n v="2"/>
    <n v="3"/>
    <n v="5"/>
    <n v="3"/>
    <n v="0"/>
    <n v="4"/>
    <n v="1"/>
    <n v="1"/>
    <n v="0"/>
    <n v="1"/>
    <n v="0"/>
    <x v="0"/>
    <n v="0.55000000000000004"/>
    <x v="0"/>
    <n v="0.6"/>
    <x v="2"/>
    <x v="0"/>
    <x v="0"/>
    <m/>
    <m/>
    <m/>
    <m/>
    <m/>
    <m/>
    <m/>
    <m/>
    <m/>
    <m/>
    <m/>
    <m/>
    <m/>
    <m/>
    <m/>
    <m/>
    <m/>
    <m/>
    <m/>
    <m/>
    <m/>
    <m/>
    <m/>
    <m/>
    <m/>
    <m/>
    <m/>
    <m/>
    <m/>
    <m/>
    <m/>
    <m/>
    <m/>
    <m/>
    <m/>
    <m/>
    <m/>
    <m/>
    <m/>
    <m/>
    <m/>
    <m/>
    <m/>
    <m/>
    <m/>
    <m/>
    <m/>
    <m/>
    <m/>
    <m/>
    <m/>
    <m/>
    <m/>
  </r>
  <r>
    <n v="35"/>
    <x v="1"/>
    <s v="Travel_Rarely"/>
    <n v="219"/>
    <x v="1"/>
    <n v="16"/>
    <n v="2"/>
    <s v="Other"/>
    <n v="1"/>
    <n v="1886"/>
    <n v="4"/>
    <x v="0"/>
    <n v="44"/>
    <n v="2"/>
    <x v="0"/>
    <x v="3"/>
    <n v="2"/>
    <s v="Married"/>
    <n v="4788"/>
    <n v="25388"/>
    <n v="0"/>
    <s v="Y"/>
    <x v="0"/>
    <n v="11"/>
    <n v="3"/>
    <n v="4"/>
    <n v="80"/>
    <n v="0"/>
    <n v="4"/>
    <n v="2"/>
    <n v="3"/>
    <n v="3"/>
    <n v="2"/>
    <n v="0"/>
    <n v="2"/>
    <n v="1"/>
    <n v="1"/>
    <n v="0"/>
    <n v="1"/>
    <n v="0"/>
    <x v="0"/>
    <n v="0.55000000000000004"/>
    <x v="0"/>
    <n v="0.6"/>
    <x v="2"/>
    <x v="0"/>
    <x v="0"/>
    <m/>
    <m/>
    <m/>
    <m/>
    <m/>
    <m/>
    <m/>
    <m/>
    <m/>
    <m/>
    <m/>
    <m/>
    <m/>
    <m/>
    <m/>
    <m/>
    <m/>
    <m/>
    <m/>
    <m/>
    <m/>
    <m/>
    <m/>
    <m/>
    <m/>
    <m/>
    <m/>
    <m/>
    <m/>
    <m/>
    <m/>
    <m/>
    <m/>
    <m/>
    <m/>
    <m/>
    <m/>
    <m/>
    <m/>
    <m/>
    <m/>
    <m/>
    <m/>
    <m/>
    <m/>
    <m/>
    <m/>
    <m/>
    <m/>
    <m/>
    <m/>
    <m/>
    <m/>
  </r>
  <r>
    <n v="45"/>
    <x v="1"/>
    <s v="Travel_Rarely"/>
    <n v="556"/>
    <x v="1"/>
    <n v="25"/>
    <n v="2"/>
    <s v="Life Sciences"/>
    <n v="1"/>
    <n v="1888"/>
    <n v="2"/>
    <x v="0"/>
    <n v="93"/>
    <n v="2"/>
    <x v="0"/>
    <x v="3"/>
    <n v="4"/>
    <s v="Married"/>
    <n v="5906"/>
    <n v="23888"/>
    <n v="0"/>
    <s v="Y"/>
    <x v="1"/>
    <n v="13"/>
    <n v="3"/>
    <n v="4"/>
    <n v="80"/>
    <n v="2"/>
    <n v="10"/>
    <n v="2"/>
    <n v="2"/>
    <n v="9"/>
    <n v="8"/>
    <n v="3"/>
    <n v="8"/>
    <n v="0"/>
    <n v="0"/>
    <n v="1"/>
    <n v="1"/>
    <n v="1"/>
    <x v="0"/>
    <n v="0.55000000000000004"/>
    <x v="1"/>
    <n v="0.3"/>
    <x v="1"/>
    <x v="1"/>
    <x v="0"/>
    <m/>
    <m/>
    <m/>
    <m/>
    <m/>
    <m/>
    <m/>
    <m/>
    <m/>
    <m/>
    <m/>
    <m/>
    <m/>
    <m/>
    <m/>
    <m/>
    <m/>
    <m/>
    <m/>
    <m/>
    <m/>
    <m/>
    <m/>
    <m/>
    <m/>
    <m/>
    <m/>
    <m/>
    <m/>
    <m/>
    <m/>
    <m/>
    <m/>
    <m/>
    <m/>
    <m/>
    <m/>
    <m/>
    <m/>
    <m/>
    <m/>
    <m/>
    <m/>
    <m/>
    <m/>
    <m/>
    <m/>
    <m/>
    <m/>
    <m/>
    <m/>
    <m/>
    <m/>
  </r>
  <r>
    <n v="36"/>
    <x v="1"/>
    <s v="Travel_Frequently"/>
    <n v="1213"/>
    <x v="2"/>
    <n v="2"/>
    <n v="1"/>
    <s v="Human Resources"/>
    <n v="1"/>
    <n v="1890"/>
    <n v="2"/>
    <x v="1"/>
    <n v="94"/>
    <n v="2"/>
    <x v="0"/>
    <x v="8"/>
    <n v="4"/>
    <s v="Single"/>
    <n v="3886"/>
    <n v="4223"/>
    <n v="1"/>
    <s v="Y"/>
    <x v="1"/>
    <n v="21"/>
    <n v="4"/>
    <n v="4"/>
    <n v="80"/>
    <n v="0"/>
    <n v="10"/>
    <n v="2"/>
    <n v="2"/>
    <n v="10"/>
    <n v="1"/>
    <n v="0"/>
    <n v="8"/>
    <n v="0"/>
    <n v="0"/>
    <n v="1"/>
    <n v="1"/>
    <n v="1"/>
    <x v="0"/>
    <n v="0.55000000000000004"/>
    <x v="0"/>
    <n v="0.3"/>
    <x v="1"/>
    <x v="0"/>
    <x v="1"/>
    <m/>
    <m/>
    <m/>
    <m/>
    <m/>
    <m/>
    <m/>
    <m/>
    <m/>
    <m/>
    <m/>
    <m/>
    <m/>
    <m/>
    <m/>
    <m/>
    <m/>
    <m/>
    <m/>
    <m/>
    <m/>
    <m/>
    <m/>
    <m/>
    <m/>
    <m/>
    <m/>
    <m/>
    <m/>
    <m/>
    <m/>
    <m/>
    <m/>
    <m/>
    <m/>
    <m/>
    <m/>
    <m/>
    <m/>
    <m/>
    <m/>
    <m/>
    <m/>
    <m/>
    <m/>
    <m/>
    <m/>
    <m/>
    <m/>
    <m/>
    <m/>
    <m/>
    <m/>
  </r>
  <r>
    <n v="40"/>
    <x v="1"/>
    <s v="Travel_Rarely"/>
    <n v="1137"/>
    <x v="1"/>
    <n v="1"/>
    <n v="4"/>
    <s v="Life Sciences"/>
    <n v="1"/>
    <n v="1892"/>
    <n v="1"/>
    <x v="1"/>
    <n v="98"/>
    <n v="3"/>
    <x v="3"/>
    <x v="5"/>
    <n v="1"/>
    <s v="Divorced"/>
    <n v="16823"/>
    <n v="18991"/>
    <n v="2"/>
    <s v="Y"/>
    <x v="1"/>
    <n v="11"/>
    <n v="3"/>
    <n v="1"/>
    <n v="80"/>
    <n v="1"/>
    <n v="22"/>
    <n v="3"/>
    <n v="3"/>
    <n v="19"/>
    <n v="7"/>
    <n v="11"/>
    <n v="16"/>
    <n v="0"/>
    <n v="1"/>
    <n v="0"/>
    <n v="0"/>
    <n v="1"/>
    <x v="1"/>
    <n v="0.5"/>
    <x v="0"/>
    <n v="0.3"/>
    <x v="1"/>
    <x v="2"/>
    <x v="2"/>
    <m/>
    <m/>
    <m/>
    <m/>
    <m/>
    <m/>
    <m/>
    <m/>
    <m/>
    <m/>
    <m/>
    <m/>
    <m/>
    <m/>
    <m/>
    <m/>
    <m/>
    <m/>
    <m/>
    <m/>
    <m/>
    <m/>
    <m/>
    <m/>
    <m/>
    <m/>
    <m/>
    <m/>
    <m/>
    <m/>
    <m/>
    <m/>
    <m/>
    <m/>
    <m/>
    <m/>
    <m/>
    <m/>
    <m/>
    <m/>
    <m/>
    <m/>
    <m/>
    <m/>
    <m/>
    <m/>
    <m/>
    <m/>
    <m/>
    <m/>
    <m/>
    <m/>
    <m/>
  </r>
  <r>
    <n v="26"/>
    <x v="1"/>
    <s v="Travel_Rarely"/>
    <n v="482"/>
    <x v="1"/>
    <n v="1"/>
    <n v="2"/>
    <s v="Life Sciences"/>
    <n v="1"/>
    <n v="1893"/>
    <n v="2"/>
    <x v="0"/>
    <n v="90"/>
    <n v="2"/>
    <x v="1"/>
    <x v="1"/>
    <n v="3"/>
    <s v="Married"/>
    <n v="2933"/>
    <n v="14908"/>
    <n v="1"/>
    <s v="Y"/>
    <x v="0"/>
    <n v="13"/>
    <n v="3"/>
    <n v="3"/>
    <n v="80"/>
    <n v="1"/>
    <n v="1"/>
    <n v="3"/>
    <n v="2"/>
    <n v="1"/>
    <n v="0"/>
    <n v="1"/>
    <n v="0"/>
    <n v="1"/>
    <n v="0"/>
    <n v="1"/>
    <n v="1"/>
    <n v="1"/>
    <x v="0"/>
    <n v="0.7"/>
    <x v="0"/>
    <n v="0.7"/>
    <x v="0"/>
    <x v="0"/>
    <x v="1"/>
    <m/>
    <m/>
    <m/>
    <m/>
    <m/>
    <m/>
    <m/>
    <m/>
    <m/>
    <m/>
    <m/>
    <m/>
    <m/>
    <m/>
    <m/>
    <m/>
    <m/>
    <m/>
    <m/>
    <m/>
    <m/>
    <m/>
    <m/>
    <m/>
    <m/>
    <m/>
    <m/>
    <m/>
    <m/>
    <m/>
    <m/>
    <m/>
    <m/>
    <m/>
    <m/>
    <m/>
    <m/>
    <m/>
    <m/>
    <m/>
    <m/>
    <m/>
    <m/>
    <m/>
    <m/>
    <m/>
    <m/>
    <m/>
    <m/>
    <m/>
    <m/>
    <m/>
    <m/>
  </r>
  <r>
    <n v="27"/>
    <x v="1"/>
    <s v="Travel_Rarely"/>
    <n v="511"/>
    <x v="0"/>
    <n v="2"/>
    <n v="2"/>
    <s v="Medical"/>
    <n v="1"/>
    <n v="1898"/>
    <n v="1"/>
    <x v="0"/>
    <n v="89"/>
    <n v="4"/>
    <x v="0"/>
    <x v="0"/>
    <n v="3"/>
    <s v="Single"/>
    <n v="6500"/>
    <n v="26997"/>
    <n v="0"/>
    <s v="Y"/>
    <x v="1"/>
    <n v="14"/>
    <n v="3"/>
    <n v="2"/>
    <n v="80"/>
    <n v="0"/>
    <n v="9"/>
    <n v="5"/>
    <n v="2"/>
    <n v="8"/>
    <n v="7"/>
    <n v="0"/>
    <n v="7"/>
    <n v="0"/>
    <n v="0"/>
    <n v="1"/>
    <n v="1"/>
    <n v="1"/>
    <x v="0"/>
    <n v="0.55000000000000004"/>
    <x v="0"/>
    <n v="0.3"/>
    <x v="1"/>
    <x v="0"/>
    <x v="0"/>
    <m/>
    <m/>
    <m/>
    <m/>
    <m/>
    <m/>
    <m/>
    <m/>
    <m/>
    <m/>
    <m/>
    <m/>
    <m/>
    <m/>
    <m/>
    <m/>
    <m/>
    <m/>
    <m/>
    <m/>
    <m/>
    <m/>
    <m/>
    <m/>
    <m/>
    <m/>
    <m/>
    <m/>
    <m/>
    <m/>
    <m/>
    <m/>
    <m/>
    <m/>
    <m/>
    <m/>
    <m/>
    <m/>
    <m/>
    <m/>
    <m/>
    <m/>
    <m/>
    <m/>
    <m/>
    <m/>
    <m/>
    <m/>
    <m/>
    <m/>
    <m/>
    <m/>
    <m/>
  </r>
  <r>
    <n v="48"/>
    <x v="1"/>
    <s v="Travel_Frequently"/>
    <n v="117"/>
    <x v="1"/>
    <n v="22"/>
    <n v="3"/>
    <s v="Medical"/>
    <n v="1"/>
    <n v="1900"/>
    <n v="4"/>
    <x v="0"/>
    <n v="58"/>
    <n v="3"/>
    <x v="3"/>
    <x v="5"/>
    <n v="4"/>
    <s v="Divorced"/>
    <n v="17174"/>
    <n v="2437"/>
    <n v="3"/>
    <s v="Y"/>
    <x v="1"/>
    <n v="11"/>
    <n v="3"/>
    <n v="2"/>
    <n v="80"/>
    <n v="1"/>
    <n v="24"/>
    <n v="3"/>
    <n v="3"/>
    <n v="22"/>
    <n v="17"/>
    <n v="4"/>
    <n v="7"/>
    <n v="0"/>
    <n v="0"/>
    <n v="0"/>
    <n v="0"/>
    <n v="0"/>
    <x v="0"/>
    <n v="0"/>
    <x v="1"/>
    <n v="0"/>
    <x v="1"/>
    <x v="1"/>
    <x v="2"/>
    <m/>
    <m/>
    <m/>
    <m/>
    <m/>
    <m/>
    <m/>
    <m/>
    <m/>
    <m/>
    <m/>
    <m/>
    <m/>
    <m/>
    <m/>
    <m/>
    <m/>
    <m/>
    <m/>
    <m/>
    <m/>
    <m/>
    <m/>
    <m/>
    <m/>
    <m/>
    <m/>
    <m/>
    <m/>
    <m/>
    <m/>
    <m/>
    <m/>
    <m/>
    <m/>
    <m/>
    <m/>
    <m/>
    <m/>
    <m/>
    <m/>
    <m/>
    <m/>
    <m/>
    <m/>
    <m/>
    <m/>
    <m/>
    <m/>
    <m/>
    <m/>
    <m/>
    <m/>
  </r>
  <r>
    <n v="44"/>
    <x v="1"/>
    <s v="Travel_Rarely"/>
    <n v="170"/>
    <x v="1"/>
    <n v="1"/>
    <n v="4"/>
    <s v="Life Sciences"/>
    <n v="1"/>
    <n v="1903"/>
    <n v="2"/>
    <x v="1"/>
    <n v="78"/>
    <n v="4"/>
    <x v="0"/>
    <x v="4"/>
    <n v="1"/>
    <s v="Married"/>
    <n v="5033"/>
    <n v="9364"/>
    <n v="2"/>
    <s v="Y"/>
    <x v="1"/>
    <n v="15"/>
    <n v="3"/>
    <n v="4"/>
    <n v="80"/>
    <n v="1"/>
    <n v="10"/>
    <n v="5"/>
    <n v="3"/>
    <n v="2"/>
    <n v="0"/>
    <n v="2"/>
    <n v="2"/>
    <n v="0"/>
    <n v="1"/>
    <n v="0"/>
    <n v="1"/>
    <n v="1"/>
    <x v="0"/>
    <n v="0.6"/>
    <x v="0"/>
    <n v="0.2"/>
    <x v="1"/>
    <x v="0"/>
    <x v="0"/>
    <m/>
    <m/>
    <m/>
    <m/>
    <m/>
    <m/>
    <m/>
    <m/>
    <m/>
    <m/>
    <m/>
    <m/>
    <m/>
    <m/>
    <m/>
    <m/>
    <m/>
    <m/>
    <m/>
    <m/>
    <m/>
    <m/>
    <m/>
    <m/>
    <m/>
    <m/>
    <m/>
    <m/>
    <m/>
    <m/>
    <m/>
    <m/>
    <m/>
    <m/>
    <m/>
    <m/>
    <m/>
    <m/>
    <m/>
    <m/>
    <m/>
    <m/>
    <m/>
    <m/>
    <m/>
    <m/>
    <m/>
    <m/>
    <m/>
    <m/>
    <m/>
    <m/>
    <m/>
  </r>
  <r>
    <n v="34"/>
    <x v="0"/>
    <s v="Non-Travel"/>
    <n v="967"/>
    <x v="1"/>
    <n v="16"/>
    <n v="4"/>
    <s v="Technical Degree"/>
    <n v="1"/>
    <n v="1905"/>
    <n v="4"/>
    <x v="1"/>
    <n v="85"/>
    <n v="1"/>
    <x v="1"/>
    <x v="1"/>
    <n v="1"/>
    <s v="Married"/>
    <n v="2307"/>
    <n v="14460"/>
    <n v="1"/>
    <s v="Y"/>
    <x v="0"/>
    <n v="23"/>
    <n v="4"/>
    <n v="2"/>
    <n v="80"/>
    <n v="1"/>
    <n v="5"/>
    <n v="2"/>
    <n v="3"/>
    <n v="5"/>
    <n v="2"/>
    <n v="3"/>
    <n v="0"/>
    <n v="1"/>
    <n v="1"/>
    <n v="0"/>
    <n v="1"/>
    <n v="0"/>
    <x v="0"/>
    <n v="0.55000000000000004"/>
    <x v="0"/>
    <n v="0.6"/>
    <x v="2"/>
    <x v="1"/>
    <x v="1"/>
    <m/>
    <m/>
    <m/>
    <m/>
    <m/>
    <m/>
    <m/>
    <m/>
    <m/>
    <m/>
    <m/>
    <m/>
    <m/>
    <m/>
    <m/>
    <m/>
    <m/>
    <m/>
    <m/>
    <m/>
    <m/>
    <m/>
    <m/>
    <m/>
    <m/>
    <m/>
    <m/>
    <m/>
    <m/>
    <m/>
    <m/>
    <m/>
    <m/>
    <m/>
    <m/>
    <m/>
    <m/>
    <m/>
    <m/>
    <m/>
    <m/>
    <m/>
    <m/>
    <m/>
    <m/>
    <m/>
    <m/>
    <m/>
    <m/>
    <m/>
    <m/>
    <m/>
    <m/>
  </r>
  <r>
    <n v="56"/>
    <x v="0"/>
    <s v="Travel_Rarely"/>
    <n v="1162"/>
    <x v="1"/>
    <n v="24"/>
    <n v="2"/>
    <s v="Life Sciences"/>
    <n v="1"/>
    <n v="1907"/>
    <n v="1"/>
    <x v="1"/>
    <n v="97"/>
    <n v="3"/>
    <x v="1"/>
    <x v="2"/>
    <n v="4"/>
    <s v="Single"/>
    <n v="2587"/>
    <n v="10261"/>
    <n v="1"/>
    <s v="Y"/>
    <x v="1"/>
    <n v="16"/>
    <n v="3"/>
    <n v="4"/>
    <n v="80"/>
    <n v="0"/>
    <n v="5"/>
    <n v="3"/>
    <n v="3"/>
    <n v="4"/>
    <n v="2"/>
    <n v="1"/>
    <n v="0"/>
    <n v="0"/>
    <n v="0"/>
    <n v="0"/>
    <n v="1"/>
    <n v="1"/>
    <x v="0"/>
    <n v="0.35"/>
    <x v="1"/>
    <n v="0"/>
    <x v="1"/>
    <x v="0"/>
    <x v="1"/>
    <m/>
    <m/>
    <m/>
    <m/>
    <m/>
    <m/>
    <m/>
    <m/>
    <m/>
    <m/>
    <m/>
    <m/>
    <m/>
    <m/>
    <m/>
    <m/>
    <m/>
    <m/>
    <m/>
    <m/>
    <m/>
    <m/>
    <m/>
    <m/>
    <m/>
    <m/>
    <m/>
    <m/>
    <m/>
    <m/>
    <m/>
    <m/>
    <m/>
    <m/>
    <m/>
    <m/>
    <m/>
    <m/>
    <m/>
    <m/>
    <m/>
    <m/>
    <m/>
    <m/>
    <m/>
    <m/>
    <m/>
    <m/>
    <m/>
    <m/>
    <m/>
    <m/>
    <m/>
  </r>
  <r>
    <n v="36"/>
    <x v="1"/>
    <s v="Travel_Rarely"/>
    <n v="335"/>
    <x v="0"/>
    <n v="17"/>
    <n v="2"/>
    <s v="Marketing"/>
    <n v="1"/>
    <n v="1908"/>
    <n v="3"/>
    <x v="1"/>
    <n v="33"/>
    <n v="2"/>
    <x v="0"/>
    <x v="0"/>
    <n v="2"/>
    <s v="Married"/>
    <n v="5507"/>
    <n v="16822"/>
    <n v="2"/>
    <s v="Y"/>
    <x v="1"/>
    <n v="16"/>
    <n v="3"/>
    <n v="3"/>
    <n v="80"/>
    <n v="2"/>
    <n v="12"/>
    <n v="1"/>
    <n v="1"/>
    <n v="4"/>
    <n v="2"/>
    <n v="1"/>
    <n v="3"/>
    <n v="0"/>
    <n v="1"/>
    <n v="1"/>
    <n v="1"/>
    <n v="0"/>
    <x v="0"/>
    <n v="0.6"/>
    <x v="0"/>
    <n v="0.5"/>
    <x v="2"/>
    <x v="0"/>
    <x v="0"/>
    <m/>
    <m/>
    <m/>
    <m/>
    <m/>
    <m/>
    <m/>
    <m/>
    <m/>
    <m/>
    <m/>
    <m/>
    <m/>
    <m/>
    <m/>
    <m/>
    <m/>
    <m/>
    <m/>
    <m/>
    <m/>
    <m/>
    <m/>
    <m/>
    <m/>
    <m/>
    <m/>
    <m/>
    <m/>
    <m/>
    <m/>
    <m/>
    <m/>
    <m/>
    <m/>
    <m/>
    <m/>
    <m/>
    <m/>
    <m/>
    <m/>
    <m/>
    <m/>
    <m/>
    <m/>
    <m/>
    <m/>
    <m/>
    <m/>
    <m/>
    <m/>
    <m/>
    <m/>
  </r>
  <r>
    <n v="41"/>
    <x v="1"/>
    <s v="Travel_Rarely"/>
    <n v="337"/>
    <x v="0"/>
    <n v="8"/>
    <n v="3"/>
    <s v="Marketing"/>
    <n v="1"/>
    <n v="1909"/>
    <n v="3"/>
    <x v="0"/>
    <n v="54"/>
    <n v="3"/>
    <x v="0"/>
    <x v="0"/>
    <n v="2"/>
    <s v="Married"/>
    <n v="4393"/>
    <n v="26841"/>
    <n v="5"/>
    <s v="Y"/>
    <x v="1"/>
    <n v="21"/>
    <n v="4"/>
    <n v="3"/>
    <n v="80"/>
    <n v="1"/>
    <n v="14"/>
    <n v="3"/>
    <n v="3"/>
    <n v="5"/>
    <n v="4"/>
    <n v="1"/>
    <n v="4"/>
    <n v="0"/>
    <n v="1"/>
    <n v="0"/>
    <n v="1"/>
    <n v="0"/>
    <x v="0"/>
    <n v="0.4"/>
    <x v="0"/>
    <n v="0.2"/>
    <x v="1"/>
    <x v="0"/>
    <x v="0"/>
    <m/>
    <m/>
    <m/>
    <m/>
    <m/>
    <m/>
    <m/>
    <m/>
    <m/>
    <m/>
    <m/>
    <m/>
    <m/>
    <m/>
    <m/>
    <m/>
    <m/>
    <m/>
    <m/>
    <m/>
    <m/>
    <m/>
    <m/>
    <m/>
    <m/>
    <m/>
    <m/>
    <m/>
    <m/>
    <m/>
    <m/>
    <m/>
    <m/>
    <m/>
    <m/>
    <m/>
    <m/>
    <m/>
    <m/>
    <m/>
    <m/>
    <m/>
    <m/>
    <m/>
    <m/>
    <m/>
    <m/>
    <m/>
    <m/>
    <m/>
    <m/>
    <m/>
    <m/>
  </r>
  <r>
    <n v="42"/>
    <x v="1"/>
    <s v="Travel_Rarely"/>
    <n v="1396"/>
    <x v="1"/>
    <n v="6"/>
    <n v="3"/>
    <s v="Medical"/>
    <n v="1"/>
    <n v="1911"/>
    <n v="3"/>
    <x v="1"/>
    <n v="83"/>
    <n v="3"/>
    <x v="2"/>
    <x v="7"/>
    <n v="1"/>
    <s v="Married"/>
    <n v="13348"/>
    <n v="14842"/>
    <n v="9"/>
    <s v="Y"/>
    <x v="1"/>
    <n v="13"/>
    <n v="3"/>
    <n v="2"/>
    <n v="80"/>
    <n v="1"/>
    <n v="18"/>
    <n v="3"/>
    <n v="4"/>
    <n v="13"/>
    <n v="7"/>
    <n v="5"/>
    <n v="7"/>
    <n v="0"/>
    <n v="1"/>
    <n v="0"/>
    <n v="0"/>
    <n v="0"/>
    <x v="1"/>
    <n v="0.3"/>
    <x v="2"/>
    <n v="0.3"/>
    <x v="1"/>
    <x v="2"/>
    <x v="2"/>
    <m/>
    <m/>
    <m/>
    <m/>
    <m/>
    <m/>
    <m/>
    <m/>
    <m/>
    <m/>
    <m/>
    <m/>
    <m/>
    <m/>
    <m/>
    <m/>
    <m/>
    <m/>
    <m/>
    <m/>
    <m/>
    <m/>
    <m/>
    <m/>
    <m/>
    <m/>
    <m/>
    <m/>
    <m/>
    <m/>
    <m/>
    <m/>
    <m/>
    <m/>
    <m/>
    <m/>
    <m/>
    <m/>
    <m/>
    <m/>
    <m/>
    <m/>
    <m/>
    <m/>
    <m/>
    <m/>
    <m/>
    <m/>
    <m/>
    <m/>
    <m/>
    <m/>
    <m/>
  </r>
  <r>
    <n v="31"/>
    <x v="1"/>
    <s v="Travel_Rarely"/>
    <n v="1079"/>
    <x v="0"/>
    <n v="10"/>
    <n v="2"/>
    <s v="Medical"/>
    <n v="1"/>
    <n v="1912"/>
    <n v="3"/>
    <x v="0"/>
    <n v="86"/>
    <n v="3"/>
    <x v="0"/>
    <x v="0"/>
    <n v="4"/>
    <s v="Divorced"/>
    <n v="6583"/>
    <n v="20115"/>
    <n v="2"/>
    <s v="Y"/>
    <x v="0"/>
    <n v="11"/>
    <n v="3"/>
    <n v="4"/>
    <n v="80"/>
    <n v="1"/>
    <n v="8"/>
    <n v="2"/>
    <n v="3"/>
    <n v="5"/>
    <n v="2"/>
    <n v="1"/>
    <n v="4"/>
    <n v="1"/>
    <n v="0"/>
    <n v="0"/>
    <n v="0"/>
    <n v="0"/>
    <x v="0"/>
    <n v="0.15"/>
    <x v="2"/>
    <n v="0.4"/>
    <x v="2"/>
    <x v="0"/>
    <x v="0"/>
    <m/>
    <m/>
    <m/>
    <m/>
    <m/>
    <m/>
    <m/>
    <m/>
    <m/>
    <m/>
    <m/>
    <m/>
    <m/>
    <m/>
    <m/>
    <m/>
    <m/>
    <m/>
    <m/>
    <m/>
    <m/>
    <m/>
    <m/>
    <m/>
    <m/>
    <m/>
    <m/>
    <m/>
    <m/>
    <m/>
    <m/>
    <m/>
    <m/>
    <m/>
    <m/>
    <m/>
    <m/>
    <m/>
    <m/>
    <m/>
    <m/>
    <m/>
    <m/>
    <m/>
    <m/>
    <m/>
    <m/>
    <m/>
    <m/>
    <m/>
    <m/>
    <m/>
    <m/>
  </r>
  <r>
    <n v="34"/>
    <x v="1"/>
    <s v="Travel_Rarely"/>
    <n v="735"/>
    <x v="0"/>
    <n v="3"/>
    <n v="1"/>
    <s v="Medical"/>
    <n v="1"/>
    <n v="1915"/>
    <n v="4"/>
    <x v="0"/>
    <n v="75"/>
    <n v="2"/>
    <x v="0"/>
    <x v="0"/>
    <n v="4"/>
    <s v="Married"/>
    <n v="8103"/>
    <n v="16495"/>
    <n v="3"/>
    <s v="Y"/>
    <x v="0"/>
    <n v="12"/>
    <n v="3"/>
    <n v="3"/>
    <n v="80"/>
    <n v="0"/>
    <n v="9"/>
    <n v="3"/>
    <n v="2"/>
    <n v="4"/>
    <n v="2"/>
    <n v="0"/>
    <n v="1"/>
    <n v="1"/>
    <n v="0"/>
    <n v="1"/>
    <n v="0"/>
    <n v="0"/>
    <x v="0"/>
    <n v="0.35"/>
    <x v="0"/>
    <n v="0.7"/>
    <x v="0"/>
    <x v="0"/>
    <x v="2"/>
    <m/>
    <m/>
    <m/>
    <m/>
    <m/>
    <m/>
    <m/>
    <m/>
    <m/>
    <m/>
    <m/>
    <m/>
    <m/>
    <m/>
    <m/>
    <m/>
    <m/>
    <m/>
    <m/>
    <m/>
    <m/>
    <m/>
    <m/>
    <m/>
    <m/>
    <m/>
    <m/>
    <m/>
    <m/>
    <m/>
    <m/>
    <m/>
    <m/>
    <m/>
    <m/>
    <m/>
    <m/>
    <m/>
    <m/>
    <m/>
    <m/>
    <m/>
    <m/>
    <m/>
    <m/>
    <m/>
    <m/>
    <m/>
    <m/>
    <m/>
    <m/>
    <m/>
    <m/>
  </r>
  <r>
    <n v="31"/>
    <x v="1"/>
    <s v="Travel_Rarely"/>
    <n v="471"/>
    <x v="1"/>
    <n v="4"/>
    <n v="3"/>
    <s v="Medical"/>
    <n v="1"/>
    <n v="1916"/>
    <n v="1"/>
    <x v="0"/>
    <n v="62"/>
    <n v="4"/>
    <x v="1"/>
    <x v="2"/>
    <n v="3"/>
    <s v="Divorced"/>
    <n v="3978"/>
    <n v="16031"/>
    <n v="8"/>
    <s v="Y"/>
    <x v="1"/>
    <n v="12"/>
    <n v="3"/>
    <n v="2"/>
    <n v="80"/>
    <n v="1"/>
    <n v="4"/>
    <n v="0"/>
    <n v="2"/>
    <n v="2"/>
    <n v="2"/>
    <n v="2"/>
    <n v="2"/>
    <n v="0"/>
    <n v="0"/>
    <n v="1"/>
    <n v="1"/>
    <n v="1"/>
    <x v="0"/>
    <n v="0.55000000000000004"/>
    <x v="0"/>
    <n v="0.3"/>
    <x v="1"/>
    <x v="0"/>
    <x v="1"/>
    <m/>
    <m/>
    <m/>
    <m/>
    <m/>
    <m/>
    <m/>
    <m/>
    <m/>
    <m/>
    <m/>
    <m/>
    <m/>
    <m/>
    <m/>
    <m/>
    <m/>
    <m/>
    <m/>
    <m/>
    <m/>
    <m/>
    <m/>
    <m/>
    <m/>
    <m/>
    <m/>
    <m/>
    <m/>
    <m/>
    <m/>
    <m/>
    <m/>
    <m/>
    <m/>
    <m/>
    <m/>
    <m/>
    <m/>
    <m/>
    <m/>
    <m/>
    <m/>
    <m/>
    <m/>
    <m/>
    <m/>
    <m/>
    <m/>
    <m/>
    <m/>
    <m/>
    <m/>
  </r>
  <r>
    <n v="26"/>
    <x v="1"/>
    <s v="Travel_Frequently"/>
    <n v="1096"/>
    <x v="1"/>
    <n v="6"/>
    <n v="3"/>
    <s v="Other"/>
    <n v="1"/>
    <n v="1918"/>
    <n v="3"/>
    <x v="1"/>
    <n v="61"/>
    <n v="4"/>
    <x v="1"/>
    <x v="2"/>
    <n v="4"/>
    <s v="Married"/>
    <n v="2544"/>
    <n v="7102"/>
    <n v="0"/>
    <s v="Y"/>
    <x v="1"/>
    <n v="18"/>
    <n v="3"/>
    <n v="1"/>
    <n v="80"/>
    <n v="1"/>
    <n v="8"/>
    <n v="3"/>
    <n v="3"/>
    <n v="7"/>
    <n v="7"/>
    <n v="7"/>
    <n v="7"/>
    <n v="0"/>
    <n v="0"/>
    <n v="0"/>
    <n v="1"/>
    <n v="0"/>
    <x v="1"/>
    <n v="0.2"/>
    <x v="2"/>
    <n v="0.1"/>
    <x v="1"/>
    <x v="2"/>
    <x v="1"/>
    <m/>
    <m/>
    <m/>
    <m/>
    <m/>
    <m/>
    <m/>
    <m/>
    <m/>
    <m/>
    <m/>
    <m/>
    <m/>
    <m/>
    <m/>
    <m/>
    <m/>
    <m/>
    <m/>
    <m/>
    <m/>
    <m/>
    <m/>
    <m/>
    <m/>
    <m/>
    <m/>
    <m/>
    <m/>
    <m/>
    <m/>
    <m/>
    <m/>
    <m/>
    <m/>
    <m/>
    <m/>
    <m/>
    <m/>
    <m/>
    <m/>
    <m/>
    <m/>
    <m/>
    <m/>
    <m/>
    <m/>
    <m/>
    <m/>
    <m/>
    <m/>
    <m/>
    <m/>
  </r>
  <r>
    <n v="45"/>
    <x v="1"/>
    <s v="Travel_Frequently"/>
    <n v="1297"/>
    <x v="1"/>
    <n v="1"/>
    <n v="4"/>
    <s v="Medical"/>
    <n v="1"/>
    <n v="1922"/>
    <n v="2"/>
    <x v="1"/>
    <n v="44"/>
    <n v="3"/>
    <x v="0"/>
    <x v="4"/>
    <n v="3"/>
    <s v="Single"/>
    <n v="5399"/>
    <n v="14511"/>
    <n v="4"/>
    <s v="Y"/>
    <x v="1"/>
    <n v="12"/>
    <n v="3"/>
    <n v="3"/>
    <n v="80"/>
    <n v="0"/>
    <n v="12"/>
    <n v="3"/>
    <n v="3"/>
    <n v="4"/>
    <n v="2"/>
    <n v="0"/>
    <n v="3"/>
    <n v="0"/>
    <n v="0"/>
    <n v="0"/>
    <n v="1"/>
    <n v="1"/>
    <x v="0"/>
    <n v="0.35"/>
    <x v="1"/>
    <n v="0"/>
    <x v="1"/>
    <x v="0"/>
    <x v="0"/>
    <m/>
    <m/>
    <m/>
    <m/>
    <m/>
    <m/>
    <m/>
    <m/>
    <m/>
    <m/>
    <m/>
    <m/>
    <m/>
    <m/>
    <m/>
    <m/>
    <m/>
    <m/>
    <m/>
    <m/>
    <m/>
    <m/>
    <m/>
    <m/>
    <m/>
    <m/>
    <m/>
    <m/>
    <m/>
    <m/>
    <m/>
    <m/>
    <m/>
    <m/>
    <m/>
    <m/>
    <m/>
    <m/>
    <m/>
    <m/>
    <m/>
    <m/>
    <m/>
    <m/>
    <m/>
    <m/>
    <m/>
    <m/>
    <m/>
    <m/>
    <m/>
    <m/>
    <m/>
  </r>
  <r>
    <n v="33"/>
    <x v="1"/>
    <s v="Travel_Rarely"/>
    <n v="217"/>
    <x v="0"/>
    <n v="10"/>
    <n v="4"/>
    <s v="Marketing"/>
    <n v="1"/>
    <n v="1924"/>
    <n v="2"/>
    <x v="1"/>
    <n v="43"/>
    <n v="3"/>
    <x v="0"/>
    <x v="0"/>
    <n v="3"/>
    <s v="Single"/>
    <n v="5487"/>
    <n v="10410"/>
    <n v="1"/>
    <s v="Y"/>
    <x v="1"/>
    <n v="14"/>
    <n v="3"/>
    <n v="2"/>
    <n v="80"/>
    <n v="0"/>
    <n v="10"/>
    <n v="2"/>
    <n v="2"/>
    <n v="10"/>
    <n v="4"/>
    <n v="0"/>
    <n v="9"/>
    <n v="0"/>
    <n v="0"/>
    <n v="1"/>
    <n v="1"/>
    <n v="1"/>
    <x v="0"/>
    <n v="0.55000000000000004"/>
    <x v="0"/>
    <n v="0.3"/>
    <x v="1"/>
    <x v="0"/>
    <x v="0"/>
    <m/>
    <m/>
    <m/>
    <m/>
    <m/>
    <m/>
    <m/>
    <m/>
    <m/>
    <m/>
    <m/>
    <m/>
    <m/>
    <m/>
    <m/>
    <m/>
    <m/>
    <m/>
    <m/>
    <m/>
    <m/>
    <m/>
    <m/>
    <m/>
    <m/>
    <m/>
    <m/>
    <m/>
    <m/>
    <m/>
    <m/>
    <m/>
    <m/>
    <m/>
    <m/>
    <m/>
    <m/>
    <m/>
    <m/>
    <m/>
    <m/>
    <m/>
    <m/>
    <m/>
    <m/>
    <m/>
    <m/>
    <m/>
    <m/>
    <m/>
    <m/>
    <m/>
    <m/>
  </r>
  <r>
    <n v="28"/>
    <x v="1"/>
    <s v="Travel_Frequently"/>
    <n v="783"/>
    <x v="0"/>
    <n v="1"/>
    <n v="2"/>
    <s v="Life Sciences"/>
    <n v="1"/>
    <n v="1927"/>
    <n v="3"/>
    <x v="1"/>
    <n v="42"/>
    <n v="2"/>
    <x v="0"/>
    <x v="0"/>
    <n v="4"/>
    <s v="Married"/>
    <n v="6834"/>
    <n v="19255"/>
    <n v="1"/>
    <s v="Y"/>
    <x v="0"/>
    <n v="12"/>
    <n v="3"/>
    <n v="3"/>
    <n v="80"/>
    <n v="1"/>
    <n v="7"/>
    <n v="2"/>
    <n v="3"/>
    <n v="7"/>
    <n v="7"/>
    <n v="0"/>
    <n v="7"/>
    <n v="1"/>
    <n v="0"/>
    <n v="0"/>
    <n v="0"/>
    <n v="0"/>
    <x v="0"/>
    <n v="0.15"/>
    <x v="2"/>
    <n v="0.4"/>
    <x v="2"/>
    <x v="0"/>
    <x v="0"/>
    <m/>
    <m/>
    <m/>
    <m/>
    <m/>
    <m/>
    <m/>
    <m/>
    <m/>
    <m/>
    <m/>
    <m/>
    <m/>
    <m/>
    <m/>
    <m/>
    <m/>
    <m/>
    <m/>
    <m/>
    <m/>
    <m/>
    <m/>
    <m/>
    <m/>
    <m/>
    <m/>
    <m/>
    <m/>
    <m/>
    <m/>
    <m/>
    <m/>
    <m/>
    <m/>
    <m/>
    <m/>
    <m/>
    <m/>
    <m/>
    <m/>
    <m/>
    <m/>
    <m/>
    <m/>
    <m/>
    <m/>
    <m/>
    <m/>
    <m/>
    <m/>
    <m/>
    <m/>
  </r>
  <r>
    <n v="29"/>
    <x v="0"/>
    <s v="Travel_Frequently"/>
    <n v="746"/>
    <x v="0"/>
    <n v="24"/>
    <n v="3"/>
    <s v="Technical Degree"/>
    <n v="1"/>
    <n v="1928"/>
    <n v="3"/>
    <x v="1"/>
    <n v="45"/>
    <n v="4"/>
    <x v="1"/>
    <x v="6"/>
    <n v="1"/>
    <s v="Single"/>
    <n v="1091"/>
    <n v="10642"/>
    <n v="1"/>
    <s v="Y"/>
    <x v="1"/>
    <n v="17"/>
    <n v="3"/>
    <n v="4"/>
    <n v="80"/>
    <n v="0"/>
    <n v="1"/>
    <n v="3"/>
    <n v="3"/>
    <n v="1"/>
    <n v="0"/>
    <n v="0"/>
    <n v="0"/>
    <n v="0"/>
    <n v="1"/>
    <n v="0"/>
    <n v="1"/>
    <n v="0"/>
    <x v="0"/>
    <n v="0.4"/>
    <x v="0"/>
    <n v="0.2"/>
    <x v="1"/>
    <x v="0"/>
    <x v="1"/>
    <m/>
    <m/>
    <m/>
    <m/>
    <m/>
    <m/>
    <m/>
    <m/>
    <m/>
    <m/>
    <m/>
    <m/>
    <m/>
    <m/>
    <m/>
    <m/>
    <m/>
    <m/>
    <m/>
    <m/>
    <m/>
    <m/>
    <m/>
    <m/>
    <m/>
    <m/>
    <m/>
    <m/>
    <m/>
    <m/>
    <m/>
    <m/>
    <m/>
    <m/>
    <m/>
    <m/>
    <m/>
    <m/>
    <m/>
    <m/>
    <m/>
    <m/>
    <m/>
    <m/>
    <m/>
    <m/>
    <m/>
    <m/>
    <m/>
    <m/>
    <m/>
    <m/>
    <m/>
  </r>
  <r>
    <n v="39"/>
    <x v="1"/>
    <s v="Non-Travel"/>
    <n v="1251"/>
    <x v="0"/>
    <n v="21"/>
    <n v="4"/>
    <s v="Life Sciences"/>
    <n v="1"/>
    <n v="1929"/>
    <n v="1"/>
    <x v="0"/>
    <n v="32"/>
    <n v="1"/>
    <x v="0"/>
    <x v="0"/>
    <n v="3"/>
    <s v="Married"/>
    <n v="5736"/>
    <n v="3987"/>
    <n v="6"/>
    <s v="Y"/>
    <x v="1"/>
    <n v="19"/>
    <n v="3"/>
    <n v="3"/>
    <n v="80"/>
    <n v="1"/>
    <n v="10"/>
    <n v="1"/>
    <n v="3"/>
    <n v="3"/>
    <n v="2"/>
    <n v="1"/>
    <n v="2"/>
    <n v="0"/>
    <n v="0"/>
    <n v="0"/>
    <n v="1"/>
    <n v="1"/>
    <x v="0"/>
    <n v="0.35"/>
    <x v="0"/>
    <n v="0"/>
    <x v="1"/>
    <x v="0"/>
    <x v="0"/>
    <m/>
    <m/>
    <m/>
    <m/>
    <m/>
    <m/>
    <m/>
    <m/>
    <m/>
    <m/>
    <m/>
    <m/>
    <m/>
    <m/>
    <m/>
    <m/>
    <m/>
    <m/>
    <m/>
    <m/>
    <m/>
    <m/>
    <m/>
    <m/>
    <m/>
    <m/>
    <m/>
    <m/>
    <m/>
    <m/>
    <m/>
    <m/>
    <m/>
    <m/>
    <m/>
    <m/>
    <m/>
    <m/>
    <m/>
    <m/>
    <m/>
    <m/>
    <m/>
    <m/>
    <m/>
    <m/>
    <m/>
    <m/>
    <m/>
    <m/>
    <m/>
    <m/>
    <m/>
  </r>
  <r>
    <n v="27"/>
    <x v="1"/>
    <s v="Travel_Rarely"/>
    <n v="1354"/>
    <x v="1"/>
    <n v="2"/>
    <n v="4"/>
    <s v="Technical Degree"/>
    <n v="1"/>
    <n v="1931"/>
    <n v="2"/>
    <x v="1"/>
    <n v="41"/>
    <n v="3"/>
    <x v="1"/>
    <x v="1"/>
    <n v="2"/>
    <s v="Married"/>
    <n v="2226"/>
    <n v="6073"/>
    <n v="1"/>
    <s v="Y"/>
    <x v="1"/>
    <n v="11"/>
    <n v="3"/>
    <n v="3"/>
    <n v="80"/>
    <n v="1"/>
    <n v="6"/>
    <n v="3"/>
    <n v="2"/>
    <n v="5"/>
    <n v="3"/>
    <n v="1"/>
    <n v="2"/>
    <n v="0"/>
    <n v="1"/>
    <n v="1"/>
    <n v="1"/>
    <n v="1"/>
    <x v="0"/>
    <n v="0.8"/>
    <x v="0"/>
    <n v="0.5"/>
    <x v="2"/>
    <x v="0"/>
    <x v="1"/>
    <m/>
    <m/>
    <m/>
    <m/>
    <m/>
    <m/>
    <m/>
    <m/>
    <m/>
    <m/>
    <m/>
    <m/>
    <m/>
    <m/>
    <m/>
    <m/>
    <m/>
    <m/>
    <m/>
    <m/>
    <m/>
    <m/>
    <m/>
    <m/>
    <m/>
    <m/>
    <m/>
    <m/>
    <m/>
    <m/>
    <m/>
    <m/>
    <m/>
    <m/>
    <m/>
    <m/>
    <m/>
    <m/>
    <m/>
    <m/>
    <m/>
    <m/>
    <m/>
    <m/>
    <m/>
    <m/>
    <m/>
    <m/>
    <m/>
    <m/>
    <m/>
    <m/>
    <m/>
  </r>
  <r>
    <n v="34"/>
    <x v="1"/>
    <s v="Travel_Frequently"/>
    <n v="735"/>
    <x v="1"/>
    <n v="22"/>
    <n v="4"/>
    <s v="Other"/>
    <n v="1"/>
    <n v="1932"/>
    <n v="3"/>
    <x v="1"/>
    <n v="86"/>
    <n v="2"/>
    <x v="0"/>
    <x v="1"/>
    <n v="4"/>
    <s v="Married"/>
    <n v="5747"/>
    <n v="26496"/>
    <n v="1"/>
    <s v="Y"/>
    <x v="0"/>
    <n v="15"/>
    <n v="3"/>
    <n v="2"/>
    <n v="80"/>
    <n v="0"/>
    <n v="16"/>
    <n v="3"/>
    <n v="3"/>
    <n v="15"/>
    <n v="10"/>
    <n v="6"/>
    <n v="11"/>
    <n v="1"/>
    <n v="0"/>
    <n v="0"/>
    <n v="1"/>
    <n v="0"/>
    <x v="1"/>
    <n v="0.35"/>
    <x v="0"/>
    <n v="0.5"/>
    <x v="2"/>
    <x v="2"/>
    <x v="0"/>
    <m/>
    <m/>
    <m/>
    <m/>
    <m/>
    <m/>
    <m/>
    <m/>
    <m/>
    <m/>
    <m/>
    <m/>
    <m/>
    <m/>
    <m/>
    <m/>
    <m/>
    <m/>
    <m/>
    <m/>
    <m/>
    <m/>
    <m/>
    <m/>
    <m/>
    <m/>
    <m/>
    <m/>
    <m/>
    <m/>
    <m/>
    <m/>
    <m/>
    <m/>
    <m/>
    <m/>
    <m/>
    <m/>
    <m/>
    <m/>
    <m/>
    <m/>
    <m/>
    <m/>
    <m/>
    <m/>
    <m/>
    <m/>
    <m/>
    <m/>
    <m/>
    <m/>
    <m/>
  </r>
  <r>
    <n v="28"/>
    <x v="0"/>
    <s v="Travel_Rarely"/>
    <n v="1475"/>
    <x v="0"/>
    <n v="13"/>
    <n v="2"/>
    <s v="Marketing"/>
    <n v="1"/>
    <n v="1933"/>
    <n v="4"/>
    <x v="0"/>
    <n v="84"/>
    <n v="3"/>
    <x v="0"/>
    <x v="0"/>
    <n v="3"/>
    <s v="Single"/>
    <n v="9854"/>
    <n v="23352"/>
    <n v="3"/>
    <s v="Y"/>
    <x v="0"/>
    <n v="11"/>
    <n v="3"/>
    <n v="4"/>
    <n v="80"/>
    <n v="0"/>
    <n v="6"/>
    <n v="0"/>
    <n v="3"/>
    <n v="2"/>
    <n v="0"/>
    <n v="2"/>
    <n v="2"/>
    <n v="1"/>
    <n v="0"/>
    <n v="0"/>
    <n v="0"/>
    <n v="0"/>
    <x v="0"/>
    <n v="0.15"/>
    <x v="2"/>
    <n v="0.4"/>
    <x v="2"/>
    <x v="0"/>
    <x v="2"/>
    <m/>
    <m/>
    <m/>
    <m/>
    <m/>
    <m/>
    <m/>
    <m/>
    <m/>
    <m/>
    <m/>
    <m/>
    <m/>
    <m/>
    <m/>
    <m/>
    <m/>
    <m/>
    <m/>
    <m/>
    <m/>
    <m/>
    <m/>
    <m/>
    <m/>
    <m/>
    <m/>
    <m/>
    <m/>
    <m/>
    <m/>
    <m/>
    <m/>
    <m/>
    <m/>
    <m/>
    <m/>
    <m/>
    <m/>
    <m/>
    <m/>
    <m/>
    <m/>
    <m/>
    <m/>
    <m/>
    <m/>
    <m/>
    <m/>
    <m/>
    <m/>
    <m/>
    <m/>
  </r>
  <r>
    <n v="47"/>
    <x v="1"/>
    <s v="Non-Travel"/>
    <n v="1169"/>
    <x v="1"/>
    <n v="14"/>
    <n v="4"/>
    <s v="Technical Degree"/>
    <n v="1"/>
    <n v="1934"/>
    <n v="3"/>
    <x v="1"/>
    <n v="64"/>
    <n v="3"/>
    <x v="0"/>
    <x v="1"/>
    <n v="2"/>
    <s v="Married"/>
    <n v="5467"/>
    <n v="2125"/>
    <n v="8"/>
    <s v="Y"/>
    <x v="1"/>
    <n v="18"/>
    <n v="3"/>
    <n v="3"/>
    <n v="80"/>
    <n v="1"/>
    <n v="16"/>
    <n v="4"/>
    <n v="4"/>
    <n v="8"/>
    <n v="7"/>
    <n v="1"/>
    <n v="7"/>
    <n v="0"/>
    <n v="1"/>
    <n v="0"/>
    <n v="1"/>
    <n v="0"/>
    <x v="0"/>
    <n v="0.4"/>
    <x v="1"/>
    <n v="0.2"/>
    <x v="1"/>
    <x v="0"/>
    <x v="0"/>
    <m/>
    <m/>
    <m/>
    <m/>
    <m/>
    <m/>
    <m/>
    <m/>
    <m/>
    <m/>
    <m/>
    <m/>
    <m/>
    <m/>
    <m/>
    <m/>
    <m/>
    <m/>
    <m/>
    <m/>
    <m/>
    <m/>
    <m/>
    <m/>
    <m/>
    <m/>
    <m/>
    <m/>
    <m/>
    <m/>
    <m/>
    <m/>
    <m/>
    <m/>
    <m/>
    <m/>
    <m/>
    <m/>
    <m/>
    <m/>
    <m/>
    <m/>
    <m/>
    <m/>
    <m/>
    <m/>
    <m/>
    <m/>
    <m/>
    <m/>
    <m/>
    <m/>
    <m/>
  </r>
  <r>
    <n v="56"/>
    <x v="1"/>
    <s v="Travel_Rarely"/>
    <n v="1443"/>
    <x v="0"/>
    <n v="11"/>
    <n v="5"/>
    <s v="Marketing"/>
    <n v="1"/>
    <n v="1935"/>
    <n v="4"/>
    <x v="0"/>
    <n v="89"/>
    <n v="2"/>
    <x v="0"/>
    <x v="0"/>
    <n v="1"/>
    <s v="Married"/>
    <n v="5380"/>
    <n v="20328"/>
    <n v="4"/>
    <s v="Y"/>
    <x v="1"/>
    <n v="16"/>
    <n v="3"/>
    <n v="3"/>
    <n v="80"/>
    <n v="1"/>
    <n v="6"/>
    <n v="3"/>
    <n v="3"/>
    <n v="0"/>
    <n v="0"/>
    <n v="0"/>
    <n v="0"/>
    <n v="0"/>
    <n v="1"/>
    <n v="0"/>
    <n v="1"/>
    <n v="0"/>
    <x v="0"/>
    <n v="0.4"/>
    <x v="1"/>
    <n v="0.2"/>
    <x v="1"/>
    <x v="0"/>
    <x v="0"/>
    <m/>
    <m/>
    <m/>
    <m/>
    <m/>
    <m/>
    <m/>
    <m/>
    <m/>
    <m/>
    <m/>
    <m/>
    <m/>
    <m/>
    <m/>
    <m/>
    <m/>
    <m/>
    <m/>
    <m/>
    <m/>
    <m/>
    <m/>
    <m/>
    <m/>
    <m/>
    <m/>
    <m/>
    <m/>
    <m/>
    <m/>
    <m/>
    <m/>
    <m/>
    <m/>
    <m/>
    <m/>
    <m/>
    <m/>
    <m/>
    <m/>
    <m/>
    <m/>
    <m/>
    <m/>
    <m/>
    <m/>
    <m/>
    <m/>
    <m/>
    <m/>
    <m/>
    <m/>
  </r>
  <r>
    <n v="39"/>
    <x v="1"/>
    <s v="Travel_Rarely"/>
    <n v="867"/>
    <x v="1"/>
    <n v="9"/>
    <n v="2"/>
    <s v="Medical"/>
    <n v="1"/>
    <n v="1936"/>
    <n v="1"/>
    <x v="1"/>
    <n v="87"/>
    <n v="3"/>
    <x v="0"/>
    <x v="3"/>
    <n v="1"/>
    <s v="Married"/>
    <n v="5151"/>
    <n v="12315"/>
    <n v="1"/>
    <s v="Y"/>
    <x v="1"/>
    <n v="25"/>
    <n v="4"/>
    <n v="4"/>
    <n v="80"/>
    <n v="1"/>
    <n v="10"/>
    <n v="3"/>
    <n v="3"/>
    <n v="10"/>
    <n v="0"/>
    <n v="7"/>
    <n v="9"/>
    <n v="0"/>
    <n v="1"/>
    <n v="0"/>
    <n v="1"/>
    <n v="1"/>
    <x v="1"/>
    <n v="0.65"/>
    <x v="0"/>
    <n v="0.3"/>
    <x v="1"/>
    <x v="2"/>
    <x v="0"/>
    <m/>
    <m/>
    <m/>
    <m/>
    <m/>
    <m/>
    <m/>
    <m/>
    <m/>
    <m/>
    <m/>
    <m/>
    <m/>
    <m/>
    <m/>
    <m/>
    <m/>
    <m/>
    <m/>
    <m/>
    <m/>
    <m/>
    <m/>
    <m/>
    <m/>
    <m/>
    <m/>
    <m/>
    <m/>
    <m/>
    <m/>
    <m/>
    <m/>
    <m/>
    <m/>
    <m/>
    <m/>
    <m/>
    <m/>
    <m/>
    <m/>
    <m/>
    <m/>
    <m/>
    <m/>
    <m/>
    <m/>
    <m/>
    <m/>
    <m/>
    <m/>
    <m/>
    <m/>
  </r>
  <r>
    <n v="38"/>
    <x v="1"/>
    <s v="Travel_Frequently"/>
    <n v="1394"/>
    <x v="1"/>
    <n v="8"/>
    <n v="3"/>
    <s v="Medical"/>
    <n v="1"/>
    <n v="1937"/>
    <n v="4"/>
    <x v="0"/>
    <n v="58"/>
    <n v="2"/>
    <x v="0"/>
    <x v="1"/>
    <n v="2"/>
    <s v="Divorced"/>
    <n v="2133"/>
    <n v="18115"/>
    <n v="1"/>
    <s v="Y"/>
    <x v="0"/>
    <n v="16"/>
    <n v="3"/>
    <n v="3"/>
    <n v="80"/>
    <n v="1"/>
    <n v="20"/>
    <n v="3"/>
    <n v="3"/>
    <n v="20"/>
    <n v="11"/>
    <n v="0"/>
    <n v="7"/>
    <n v="1"/>
    <n v="1"/>
    <n v="0"/>
    <n v="1"/>
    <n v="0"/>
    <x v="0"/>
    <n v="0.55000000000000004"/>
    <x v="0"/>
    <n v="0.6"/>
    <x v="2"/>
    <x v="0"/>
    <x v="1"/>
    <m/>
    <m/>
    <m/>
    <m/>
    <m/>
    <m/>
    <m/>
    <m/>
    <m/>
    <m/>
    <m/>
    <m/>
    <m/>
    <m/>
    <m/>
    <m/>
    <m/>
    <m/>
    <m/>
    <m/>
    <m/>
    <m/>
    <m/>
    <m/>
    <m/>
    <m/>
    <m/>
    <m/>
    <m/>
    <m/>
    <m/>
    <m/>
    <m/>
    <m/>
    <m/>
    <m/>
    <m/>
    <m/>
    <m/>
    <m/>
    <m/>
    <m/>
    <m/>
    <m/>
    <m/>
    <m/>
    <m/>
    <m/>
    <m/>
    <m/>
    <m/>
    <m/>
    <m/>
  </r>
  <r>
    <n v="58"/>
    <x v="1"/>
    <s v="Travel_Rarely"/>
    <n v="605"/>
    <x v="0"/>
    <n v="21"/>
    <n v="3"/>
    <s v="Life Sciences"/>
    <n v="1"/>
    <n v="1938"/>
    <n v="4"/>
    <x v="0"/>
    <n v="72"/>
    <n v="3"/>
    <x v="3"/>
    <x v="5"/>
    <n v="4"/>
    <s v="Married"/>
    <n v="17875"/>
    <n v="11761"/>
    <n v="4"/>
    <s v="Y"/>
    <x v="0"/>
    <n v="13"/>
    <n v="3"/>
    <n v="3"/>
    <n v="80"/>
    <n v="1"/>
    <n v="29"/>
    <n v="2"/>
    <n v="2"/>
    <n v="1"/>
    <n v="0"/>
    <n v="0"/>
    <n v="0"/>
    <n v="1"/>
    <n v="0"/>
    <n v="1"/>
    <n v="0"/>
    <n v="0"/>
    <x v="0"/>
    <n v="0.35"/>
    <x v="1"/>
    <n v="0.7"/>
    <x v="0"/>
    <x v="0"/>
    <x v="2"/>
    <m/>
    <m/>
    <m/>
    <m/>
    <m/>
    <m/>
    <m/>
    <m/>
    <m/>
    <m/>
    <m/>
    <m/>
    <m/>
    <m/>
    <m/>
    <m/>
    <m/>
    <m/>
    <m/>
    <m/>
    <m/>
    <m/>
    <m/>
    <m/>
    <m/>
    <m/>
    <m/>
    <m/>
    <m/>
    <m/>
    <m/>
    <m/>
    <m/>
    <m/>
    <m/>
    <m/>
    <m/>
    <m/>
    <m/>
    <m/>
    <m/>
    <m/>
    <m/>
    <m/>
    <m/>
    <m/>
    <m/>
    <m/>
    <m/>
    <m/>
    <m/>
    <m/>
    <m/>
  </r>
  <r>
    <n v="32"/>
    <x v="0"/>
    <s v="Travel_Frequently"/>
    <n v="238"/>
    <x v="1"/>
    <n v="5"/>
    <n v="2"/>
    <s v="Life Sciences"/>
    <n v="1"/>
    <n v="1939"/>
    <n v="1"/>
    <x v="0"/>
    <n v="47"/>
    <n v="4"/>
    <x v="1"/>
    <x v="1"/>
    <n v="3"/>
    <s v="Single"/>
    <n v="2432"/>
    <n v="15318"/>
    <n v="3"/>
    <s v="Y"/>
    <x v="0"/>
    <n v="14"/>
    <n v="3"/>
    <n v="1"/>
    <n v="80"/>
    <n v="0"/>
    <n v="8"/>
    <n v="2"/>
    <n v="3"/>
    <n v="4"/>
    <n v="1"/>
    <n v="0"/>
    <n v="3"/>
    <n v="1"/>
    <n v="0"/>
    <n v="0"/>
    <n v="1"/>
    <n v="1"/>
    <x v="0"/>
    <n v="0.5"/>
    <x v="0"/>
    <n v="0.4"/>
    <x v="2"/>
    <x v="0"/>
    <x v="1"/>
    <m/>
    <m/>
    <m/>
    <m/>
    <m/>
    <m/>
    <m/>
    <m/>
    <m/>
    <m/>
    <m/>
    <m/>
    <m/>
    <m/>
    <m/>
    <m/>
    <m/>
    <m/>
    <m/>
    <m/>
    <m/>
    <m/>
    <m/>
    <m/>
    <m/>
    <m/>
    <m/>
    <m/>
    <m/>
    <m/>
    <m/>
    <m/>
    <m/>
    <m/>
    <m/>
    <m/>
    <m/>
    <m/>
    <m/>
    <m/>
    <m/>
    <m/>
    <m/>
    <m/>
    <m/>
    <m/>
    <m/>
    <m/>
    <m/>
    <m/>
    <m/>
    <m/>
    <m/>
  </r>
  <r>
    <n v="38"/>
    <x v="1"/>
    <s v="Travel_Rarely"/>
    <n v="1206"/>
    <x v="1"/>
    <n v="9"/>
    <n v="2"/>
    <s v="Life Sciences"/>
    <n v="1"/>
    <n v="1940"/>
    <n v="2"/>
    <x v="1"/>
    <n v="71"/>
    <n v="3"/>
    <x v="1"/>
    <x v="1"/>
    <n v="4"/>
    <s v="Divorced"/>
    <n v="4771"/>
    <n v="14293"/>
    <n v="2"/>
    <s v="Y"/>
    <x v="1"/>
    <n v="19"/>
    <n v="3"/>
    <n v="4"/>
    <n v="80"/>
    <n v="2"/>
    <n v="10"/>
    <n v="0"/>
    <n v="4"/>
    <n v="5"/>
    <n v="2"/>
    <n v="0"/>
    <n v="3"/>
    <n v="0"/>
    <n v="0"/>
    <n v="0"/>
    <n v="1"/>
    <n v="1"/>
    <x v="0"/>
    <n v="0.35"/>
    <x v="0"/>
    <n v="0"/>
    <x v="1"/>
    <x v="0"/>
    <x v="0"/>
    <m/>
    <m/>
    <m/>
    <m/>
    <m/>
    <m/>
    <m/>
    <m/>
    <m/>
    <m/>
    <m/>
    <m/>
    <m/>
    <m/>
    <m/>
    <m/>
    <m/>
    <m/>
    <m/>
    <m/>
    <m/>
    <m/>
    <m/>
    <m/>
    <m/>
    <m/>
    <m/>
    <m/>
    <m/>
    <m/>
    <m/>
    <m/>
    <m/>
    <m/>
    <m/>
    <m/>
    <m/>
    <m/>
    <m/>
    <m/>
    <m/>
    <m/>
    <m/>
    <m/>
    <m/>
    <m/>
    <m/>
    <m/>
    <m/>
    <m/>
    <m/>
    <m/>
    <m/>
  </r>
  <r>
    <n v="49"/>
    <x v="1"/>
    <s v="Travel_Frequently"/>
    <n v="1064"/>
    <x v="1"/>
    <n v="2"/>
    <n v="1"/>
    <s v="Life Sciences"/>
    <n v="1"/>
    <n v="1941"/>
    <n v="2"/>
    <x v="1"/>
    <n v="42"/>
    <n v="3"/>
    <x v="4"/>
    <x v="7"/>
    <n v="4"/>
    <s v="Married"/>
    <n v="19161"/>
    <n v="13738"/>
    <n v="3"/>
    <s v="Y"/>
    <x v="1"/>
    <n v="15"/>
    <n v="3"/>
    <n v="4"/>
    <n v="80"/>
    <n v="0"/>
    <n v="28"/>
    <n v="3"/>
    <n v="3"/>
    <n v="5"/>
    <n v="4"/>
    <n v="4"/>
    <n v="3"/>
    <n v="0"/>
    <n v="0"/>
    <n v="0"/>
    <n v="0"/>
    <n v="1"/>
    <x v="0"/>
    <n v="0.2"/>
    <x v="1"/>
    <n v="0"/>
    <x v="1"/>
    <x v="1"/>
    <x v="2"/>
    <m/>
    <m/>
    <m/>
    <m/>
    <m/>
    <m/>
    <m/>
    <m/>
    <m/>
    <m/>
    <m/>
    <m/>
    <m/>
    <m/>
    <m/>
    <m/>
    <m/>
    <m/>
    <m/>
    <m/>
    <m/>
    <m/>
    <m/>
    <m/>
    <m/>
    <m/>
    <m/>
    <m/>
    <m/>
    <m/>
    <m/>
    <m/>
    <m/>
    <m/>
    <m/>
    <m/>
    <m/>
    <m/>
    <m/>
    <m/>
    <m/>
    <m/>
    <m/>
    <m/>
    <m/>
    <m/>
    <m/>
    <m/>
    <m/>
    <m/>
    <m/>
    <m/>
    <m/>
  </r>
  <r>
    <n v="42"/>
    <x v="1"/>
    <s v="Travel_Rarely"/>
    <n v="419"/>
    <x v="0"/>
    <n v="12"/>
    <n v="4"/>
    <s v="Marketing"/>
    <n v="1"/>
    <n v="1943"/>
    <n v="2"/>
    <x v="1"/>
    <n v="77"/>
    <n v="3"/>
    <x v="0"/>
    <x v="0"/>
    <n v="4"/>
    <s v="Divorced"/>
    <n v="5087"/>
    <n v="2900"/>
    <n v="3"/>
    <s v="Y"/>
    <x v="0"/>
    <n v="12"/>
    <n v="3"/>
    <n v="3"/>
    <n v="80"/>
    <n v="2"/>
    <n v="14"/>
    <n v="4"/>
    <n v="3"/>
    <n v="0"/>
    <n v="0"/>
    <n v="0"/>
    <n v="0"/>
    <n v="1"/>
    <n v="0"/>
    <n v="0"/>
    <n v="1"/>
    <n v="1"/>
    <x v="0"/>
    <n v="0.5"/>
    <x v="0"/>
    <n v="0.4"/>
    <x v="2"/>
    <x v="0"/>
    <x v="0"/>
    <m/>
    <m/>
    <m/>
    <m/>
    <m/>
    <m/>
    <m/>
    <m/>
    <m/>
    <m/>
    <m/>
    <m/>
    <m/>
    <m/>
    <m/>
    <m/>
    <m/>
    <m/>
    <m/>
    <m/>
    <m/>
    <m/>
    <m/>
    <m/>
    <m/>
    <m/>
    <m/>
    <m/>
    <m/>
    <m/>
    <m/>
    <m/>
    <m/>
    <m/>
    <m/>
    <m/>
    <m/>
    <m/>
    <m/>
    <m/>
    <m/>
    <m/>
    <m/>
    <m/>
    <m/>
    <m/>
    <m/>
    <m/>
    <m/>
    <m/>
    <m/>
    <m/>
    <m/>
  </r>
  <r>
    <n v="27"/>
    <x v="0"/>
    <s v="Travel_Frequently"/>
    <n v="1337"/>
    <x v="2"/>
    <n v="22"/>
    <n v="3"/>
    <s v="Human Resources"/>
    <n v="1"/>
    <n v="1944"/>
    <n v="1"/>
    <x v="0"/>
    <n v="58"/>
    <n v="2"/>
    <x v="1"/>
    <x v="8"/>
    <n v="2"/>
    <s v="Married"/>
    <n v="2863"/>
    <n v="19555"/>
    <n v="1"/>
    <s v="Y"/>
    <x v="1"/>
    <n v="12"/>
    <n v="3"/>
    <n v="1"/>
    <n v="80"/>
    <n v="0"/>
    <n v="1"/>
    <n v="2"/>
    <n v="3"/>
    <n v="1"/>
    <n v="0"/>
    <n v="0"/>
    <n v="0"/>
    <n v="0"/>
    <n v="1"/>
    <n v="0"/>
    <n v="1"/>
    <n v="1"/>
    <x v="0"/>
    <n v="0.6"/>
    <x v="0"/>
    <n v="0.2"/>
    <x v="1"/>
    <x v="0"/>
    <x v="1"/>
    <m/>
    <m/>
    <m/>
    <m/>
    <m/>
    <m/>
    <m/>
    <m/>
    <m/>
    <m/>
    <m/>
    <m/>
    <m/>
    <m/>
    <m/>
    <m/>
    <m/>
    <m/>
    <m/>
    <m/>
    <m/>
    <m/>
    <m/>
    <m/>
    <m/>
    <m/>
    <m/>
    <m/>
    <m/>
    <m/>
    <m/>
    <m/>
    <m/>
    <m/>
    <m/>
    <m/>
    <m/>
    <m/>
    <m/>
    <m/>
    <m/>
    <m/>
    <m/>
    <m/>
    <m/>
    <m/>
    <m/>
    <m/>
    <m/>
    <m/>
    <m/>
    <m/>
    <m/>
  </r>
  <r>
    <n v="35"/>
    <x v="1"/>
    <s v="Travel_Rarely"/>
    <n v="682"/>
    <x v="0"/>
    <n v="18"/>
    <n v="4"/>
    <s v="Medical"/>
    <n v="1"/>
    <n v="1945"/>
    <n v="2"/>
    <x v="1"/>
    <n v="71"/>
    <n v="3"/>
    <x v="0"/>
    <x v="0"/>
    <n v="1"/>
    <s v="Married"/>
    <n v="5561"/>
    <n v="15975"/>
    <n v="0"/>
    <s v="Y"/>
    <x v="1"/>
    <n v="16"/>
    <n v="3"/>
    <n v="4"/>
    <n v="80"/>
    <n v="1"/>
    <n v="6"/>
    <n v="2"/>
    <n v="1"/>
    <n v="5"/>
    <n v="3"/>
    <n v="0"/>
    <n v="4"/>
    <n v="0"/>
    <n v="1"/>
    <n v="1"/>
    <n v="1"/>
    <n v="1"/>
    <x v="0"/>
    <n v="0.8"/>
    <x v="0"/>
    <n v="0.5"/>
    <x v="2"/>
    <x v="0"/>
    <x v="0"/>
    <m/>
    <m/>
    <m/>
    <m/>
    <m/>
    <m/>
    <m/>
    <m/>
    <m/>
    <m/>
    <m/>
    <m/>
    <m/>
    <m/>
    <m/>
    <m/>
    <m/>
    <m/>
    <m/>
    <m/>
    <m/>
    <m/>
    <m/>
    <m/>
    <m/>
    <m/>
    <m/>
    <m/>
    <m/>
    <m/>
    <m/>
    <m/>
    <m/>
    <m/>
    <m/>
    <m/>
    <m/>
    <m/>
    <m/>
    <m/>
    <m/>
    <m/>
    <m/>
    <m/>
    <m/>
    <m/>
    <m/>
    <m/>
    <m/>
    <m/>
    <m/>
    <m/>
    <m/>
  </r>
  <r>
    <n v="28"/>
    <x v="1"/>
    <s v="Non-Travel"/>
    <n v="1103"/>
    <x v="1"/>
    <n v="16"/>
    <n v="3"/>
    <s v="Medical"/>
    <n v="1"/>
    <n v="1947"/>
    <n v="3"/>
    <x v="1"/>
    <n v="49"/>
    <n v="3"/>
    <x v="1"/>
    <x v="1"/>
    <n v="3"/>
    <s v="Single"/>
    <n v="2144"/>
    <n v="2122"/>
    <n v="1"/>
    <s v="Y"/>
    <x v="1"/>
    <n v="14"/>
    <n v="3"/>
    <n v="3"/>
    <n v="80"/>
    <n v="0"/>
    <n v="5"/>
    <n v="3"/>
    <n v="2"/>
    <n v="5"/>
    <n v="3"/>
    <n v="1"/>
    <n v="4"/>
    <n v="0"/>
    <n v="0"/>
    <n v="1"/>
    <n v="1"/>
    <n v="0"/>
    <x v="0"/>
    <n v="0.35"/>
    <x v="0"/>
    <n v="0.3"/>
    <x v="1"/>
    <x v="0"/>
    <x v="1"/>
    <m/>
    <m/>
    <m/>
    <m/>
    <m/>
    <m/>
    <m/>
    <m/>
    <m/>
    <m/>
    <m/>
    <m/>
    <m/>
    <m/>
    <m/>
    <m/>
    <m/>
    <m/>
    <m/>
    <m/>
    <m/>
    <m/>
    <m/>
    <m/>
    <m/>
    <m/>
    <m/>
    <m/>
    <m/>
    <m/>
    <m/>
    <m/>
    <m/>
    <m/>
    <m/>
    <m/>
    <m/>
    <m/>
    <m/>
    <m/>
    <m/>
    <m/>
    <m/>
    <m/>
    <m/>
    <m/>
    <m/>
    <m/>
    <m/>
    <m/>
    <m/>
    <m/>
    <m/>
  </r>
  <r>
    <n v="31"/>
    <x v="1"/>
    <s v="Non-Travel"/>
    <n v="976"/>
    <x v="1"/>
    <n v="3"/>
    <n v="2"/>
    <s v="Medical"/>
    <n v="1"/>
    <n v="1948"/>
    <n v="3"/>
    <x v="1"/>
    <n v="48"/>
    <n v="3"/>
    <x v="1"/>
    <x v="1"/>
    <n v="1"/>
    <s v="Divorced"/>
    <n v="3065"/>
    <n v="3995"/>
    <n v="1"/>
    <s v="Y"/>
    <x v="0"/>
    <n v="13"/>
    <n v="3"/>
    <n v="4"/>
    <n v="80"/>
    <n v="1"/>
    <n v="4"/>
    <n v="3"/>
    <n v="4"/>
    <n v="4"/>
    <n v="2"/>
    <n v="2"/>
    <n v="3"/>
    <n v="1"/>
    <n v="1"/>
    <n v="0"/>
    <n v="1"/>
    <n v="0"/>
    <x v="0"/>
    <n v="0.55000000000000004"/>
    <x v="0"/>
    <n v="0.6"/>
    <x v="2"/>
    <x v="0"/>
    <x v="1"/>
    <m/>
    <m/>
    <m/>
    <m/>
    <m/>
    <m/>
    <m/>
    <m/>
    <m/>
    <m/>
    <m/>
    <m/>
    <m/>
    <m/>
    <m/>
    <m/>
    <m/>
    <m/>
    <m/>
    <m/>
    <m/>
    <m/>
    <m/>
    <m/>
    <m/>
    <m/>
    <m/>
    <m/>
    <m/>
    <m/>
    <m/>
    <m/>
    <m/>
    <m/>
    <m/>
    <m/>
    <m/>
    <m/>
    <m/>
    <m/>
    <m/>
    <m/>
    <m/>
    <m/>
    <m/>
    <m/>
    <m/>
    <m/>
    <m/>
    <m/>
    <m/>
    <m/>
    <m/>
  </r>
  <r>
    <n v="36"/>
    <x v="1"/>
    <s v="Non-Travel"/>
    <n v="1351"/>
    <x v="1"/>
    <n v="9"/>
    <n v="4"/>
    <s v="Life Sciences"/>
    <n v="1"/>
    <n v="1949"/>
    <n v="1"/>
    <x v="1"/>
    <n v="66"/>
    <n v="4"/>
    <x v="1"/>
    <x v="2"/>
    <n v="2"/>
    <s v="Married"/>
    <n v="2810"/>
    <n v="9238"/>
    <n v="1"/>
    <s v="Y"/>
    <x v="1"/>
    <n v="22"/>
    <n v="4"/>
    <n v="2"/>
    <n v="80"/>
    <n v="0"/>
    <n v="5"/>
    <n v="3"/>
    <n v="3"/>
    <n v="5"/>
    <n v="4"/>
    <n v="0"/>
    <n v="2"/>
    <n v="0"/>
    <n v="1"/>
    <n v="0"/>
    <n v="1"/>
    <n v="1"/>
    <x v="0"/>
    <n v="0.6"/>
    <x v="0"/>
    <n v="0.2"/>
    <x v="1"/>
    <x v="0"/>
    <x v="1"/>
    <m/>
    <m/>
    <m/>
    <m/>
    <m/>
    <m/>
    <m/>
    <m/>
    <m/>
    <m/>
    <m/>
    <m/>
    <m/>
    <m/>
    <m/>
    <m/>
    <m/>
    <m/>
    <m/>
    <m/>
    <m/>
    <m/>
    <m/>
    <m/>
    <m/>
    <m/>
    <m/>
    <m/>
    <m/>
    <m/>
    <m/>
    <m/>
    <m/>
    <m/>
    <m/>
    <m/>
    <m/>
    <m/>
    <m/>
    <m/>
    <m/>
    <m/>
    <m/>
    <m/>
    <m/>
    <m/>
    <m/>
    <m/>
    <m/>
    <m/>
    <m/>
    <m/>
    <m/>
  </r>
  <r>
    <n v="34"/>
    <x v="1"/>
    <s v="Travel_Rarely"/>
    <n v="937"/>
    <x v="0"/>
    <n v="1"/>
    <n v="3"/>
    <s v="Marketing"/>
    <n v="1"/>
    <n v="1950"/>
    <n v="1"/>
    <x v="1"/>
    <n v="32"/>
    <n v="3"/>
    <x v="2"/>
    <x v="0"/>
    <n v="4"/>
    <s v="Single"/>
    <n v="9888"/>
    <n v="6770"/>
    <n v="1"/>
    <s v="Y"/>
    <x v="1"/>
    <n v="21"/>
    <n v="4"/>
    <n v="1"/>
    <n v="80"/>
    <n v="0"/>
    <n v="14"/>
    <n v="3"/>
    <n v="2"/>
    <n v="14"/>
    <n v="8"/>
    <n v="2"/>
    <n v="1"/>
    <n v="0"/>
    <n v="0"/>
    <n v="1"/>
    <n v="0"/>
    <n v="1"/>
    <x v="0"/>
    <n v="0.4"/>
    <x v="0"/>
    <n v="0.3"/>
    <x v="1"/>
    <x v="0"/>
    <x v="2"/>
    <m/>
    <m/>
    <m/>
    <m/>
    <m/>
    <m/>
    <m/>
    <m/>
    <m/>
    <m/>
    <m/>
    <m/>
    <m/>
    <m/>
    <m/>
    <m/>
    <m/>
    <m/>
    <m/>
    <m/>
    <m/>
    <m/>
    <m/>
    <m/>
    <m/>
    <m/>
    <m/>
    <m/>
    <m/>
    <m/>
    <m/>
    <m/>
    <m/>
    <m/>
    <m/>
    <m/>
    <m/>
    <m/>
    <m/>
    <m/>
    <m/>
    <m/>
    <m/>
    <m/>
    <m/>
    <m/>
    <m/>
    <m/>
    <m/>
    <m/>
    <m/>
    <m/>
    <m/>
  </r>
  <r>
    <n v="34"/>
    <x v="1"/>
    <s v="Travel_Rarely"/>
    <n v="1239"/>
    <x v="0"/>
    <n v="13"/>
    <n v="4"/>
    <s v="Medical"/>
    <n v="1"/>
    <n v="1951"/>
    <n v="4"/>
    <x v="1"/>
    <n v="39"/>
    <n v="3"/>
    <x v="2"/>
    <x v="0"/>
    <n v="3"/>
    <s v="Divorced"/>
    <n v="8628"/>
    <n v="22914"/>
    <n v="1"/>
    <s v="Y"/>
    <x v="1"/>
    <n v="18"/>
    <n v="3"/>
    <n v="3"/>
    <n v="80"/>
    <n v="1"/>
    <n v="9"/>
    <n v="2"/>
    <n v="2"/>
    <n v="8"/>
    <n v="7"/>
    <n v="1"/>
    <n v="1"/>
    <n v="0"/>
    <n v="0"/>
    <n v="1"/>
    <n v="0"/>
    <n v="0"/>
    <x v="0"/>
    <n v="0.2"/>
    <x v="2"/>
    <n v="0.3"/>
    <x v="1"/>
    <x v="0"/>
    <x v="2"/>
    <m/>
    <m/>
    <m/>
    <m/>
    <m/>
    <m/>
    <m/>
    <m/>
    <m/>
    <m/>
    <m/>
    <m/>
    <m/>
    <m/>
    <m/>
    <m/>
    <m/>
    <m/>
    <m/>
    <m/>
    <m/>
    <m/>
    <m/>
    <m/>
    <m/>
    <m/>
    <m/>
    <m/>
    <m/>
    <m/>
    <m/>
    <m/>
    <m/>
    <m/>
    <m/>
    <m/>
    <m/>
    <m/>
    <m/>
    <m/>
    <m/>
    <m/>
    <m/>
    <m/>
    <m/>
    <m/>
    <m/>
    <m/>
    <m/>
    <m/>
    <m/>
    <m/>
    <m/>
  </r>
  <r>
    <n v="26"/>
    <x v="1"/>
    <s v="Travel_Rarely"/>
    <n v="157"/>
    <x v="1"/>
    <n v="1"/>
    <n v="3"/>
    <s v="Medical"/>
    <n v="1"/>
    <n v="1952"/>
    <n v="3"/>
    <x v="1"/>
    <n v="95"/>
    <n v="3"/>
    <x v="1"/>
    <x v="2"/>
    <n v="1"/>
    <s v="Single"/>
    <n v="2867"/>
    <n v="20006"/>
    <n v="0"/>
    <s v="Y"/>
    <x v="1"/>
    <n v="13"/>
    <n v="3"/>
    <n v="4"/>
    <n v="80"/>
    <n v="0"/>
    <n v="8"/>
    <n v="6"/>
    <n v="2"/>
    <n v="7"/>
    <n v="7"/>
    <n v="7"/>
    <n v="6"/>
    <n v="0"/>
    <n v="1"/>
    <n v="1"/>
    <n v="1"/>
    <n v="0"/>
    <x v="1"/>
    <n v="0.65"/>
    <x v="0"/>
    <n v="0.6"/>
    <x v="2"/>
    <x v="2"/>
    <x v="1"/>
    <m/>
    <m/>
    <m/>
    <m/>
    <m/>
    <m/>
    <m/>
    <m/>
    <m/>
    <m/>
    <m/>
    <m/>
    <m/>
    <m/>
    <m/>
    <m/>
    <m/>
    <m/>
    <m/>
    <m/>
    <m/>
    <m/>
    <m/>
    <m/>
    <m/>
    <m/>
    <m/>
    <m/>
    <m/>
    <m/>
    <m/>
    <m/>
    <m/>
    <m/>
    <m/>
    <m/>
    <m/>
    <m/>
    <m/>
    <m/>
    <m/>
    <m/>
    <m/>
    <m/>
    <m/>
    <m/>
    <m/>
    <m/>
    <m/>
    <m/>
    <m/>
    <m/>
    <m/>
  </r>
  <r>
    <n v="29"/>
    <x v="1"/>
    <s v="Travel_Rarely"/>
    <n v="136"/>
    <x v="1"/>
    <n v="1"/>
    <n v="3"/>
    <s v="Life Sciences"/>
    <n v="1"/>
    <n v="1954"/>
    <n v="1"/>
    <x v="1"/>
    <n v="89"/>
    <n v="3"/>
    <x v="0"/>
    <x v="4"/>
    <n v="1"/>
    <s v="Married"/>
    <n v="5373"/>
    <n v="6225"/>
    <n v="0"/>
    <s v="Y"/>
    <x v="1"/>
    <n v="12"/>
    <n v="3"/>
    <n v="1"/>
    <n v="80"/>
    <n v="1"/>
    <n v="6"/>
    <n v="5"/>
    <n v="2"/>
    <n v="5"/>
    <n v="3"/>
    <n v="0"/>
    <n v="2"/>
    <n v="0"/>
    <n v="1"/>
    <n v="1"/>
    <n v="1"/>
    <n v="1"/>
    <x v="0"/>
    <n v="0.8"/>
    <x v="0"/>
    <n v="0.5"/>
    <x v="2"/>
    <x v="0"/>
    <x v="0"/>
    <m/>
    <m/>
    <m/>
    <m/>
    <m/>
    <m/>
    <m/>
    <m/>
    <m/>
    <m/>
    <m/>
    <m/>
    <m/>
    <m/>
    <m/>
    <m/>
    <m/>
    <m/>
    <m/>
    <m/>
    <m/>
    <m/>
    <m/>
    <m/>
    <m/>
    <m/>
    <m/>
    <m/>
    <m/>
    <m/>
    <m/>
    <m/>
    <m/>
    <m/>
    <m/>
    <m/>
    <m/>
    <m/>
    <m/>
    <m/>
    <m/>
    <m/>
    <m/>
    <m/>
    <m/>
    <m/>
    <m/>
    <m/>
    <m/>
    <m/>
    <m/>
    <m/>
    <m/>
  </r>
  <r>
    <n v="32"/>
    <x v="1"/>
    <s v="Non-Travel"/>
    <n v="1146"/>
    <x v="1"/>
    <n v="15"/>
    <n v="4"/>
    <s v="Medical"/>
    <n v="1"/>
    <n v="1955"/>
    <n v="3"/>
    <x v="0"/>
    <n v="34"/>
    <n v="3"/>
    <x v="0"/>
    <x v="4"/>
    <n v="4"/>
    <s v="Divorced"/>
    <n v="6667"/>
    <n v="16542"/>
    <n v="5"/>
    <s v="Y"/>
    <x v="1"/>
    <n v="18"/>
    <n v="3"/>
    <n v="2"/>
    <n v="80"/>
    <n v="1"/>
    <n v="9"/>
    <n v="6"/>
    <n v="3"/>
    <n v="5"/>
    <n v="1"/>
    <n v="1"/>
    <n v="2"/>
    <n v="0"/>
    <n v="0"/>
    <n v="0"/>
    <n v="0"/>
    <n v="0"/>
    <x v="0"/>
    <n v="0"/>
    <x v="2"/>
    <n v="0"/>
    <x v="1"/>
    <x v="0"/>
    <x v="0"/>
    <m/>
    <m/>
    <m/>
    <m/>
    <m/>
    <m/>
    <m/>
    <m/>
    <m/>
    <m/>
    <m/>
    <m/>
    <m/>
    <m/>
    <m/>
    <m/>
    <m/>
    <m/>
    <m/>
    <m/>
    <m/>
    <m/>
    <m/>
    <m/>
    <m/>
    <m/>
    <m/>
    <m/>
    <m/>
    <m/>
    <m/>
    <m/>
    <m/>
    <m/>
    <m/>
    <m/>
    <m/>
    <m/>
    <m/>
    <m/>
    <m/>
    <m/>
    <m/>
    <m/>
    <m/>
    <m/>
    <m/>
    <m/>
    <m/>
    <m/>
    <m/>
    <m/>
    <m/>
  </r>
  <r>
    <n v="31"/>
    <x v="1"/>
    <s v="Travel_Frequently"/>
    <n v="1125"/>
    <x v="1"/>
    <n v="1"/>
    <n v="3"/>
    <s v="Life Sciences"/>
    <n v="1"/>
    <n v="1956"/>
    <n v="4"/>
    <x v="1"/>
    <n v="48"/>
    <n v="1"/>
    <x v="0"/>
    <x v="1"/>
    <n v="1"/>
    <s v="Married"/>
    <n v="5003"/>
    <n v="5771"/>
    <n v="1"/>
    <s v="Y"/>
    <x v="1"/>
    <n v="21"/>
    <n v="4"/>
    <n v="2"/>
    <n v="80"/>
    <n v="0"/>
    <n v="10"/>
    <n v="6"/>
    <n v="3"/>
    <n v="10"/>
    <n v="8"/>
    <n v="8"/>
    <n v="7"/>
    <n v="0"/>
    <n v="1"/>
    <n v="0"/>
    <n v="1"/>
    <n v="0"/>
    <x v="1"/>
    <n v="0.45"/>
    <x v="0"/>
    <n v="0.3"/>
    <x v="1"/>
    <x v="2"/>
    <x v="0"/>
    <m/>
    <m/>
    <m/>
    <m/>
    <m/>
    <m/>
    <m/>
    <m/>
    <m/>
    <m/>
    <m/>
    <m/>
    <m/>
    <m/>
    <m/>
    <m/>
    <m/>
    <m/>
    <m/>
    <m/>
    <m/>
    <m/>
    <m/>
    <m/>
    <m/>
    <m/>
    <m/>
    <m/>
    <m/>
    <m/>
    <m/>
    <m/>
    <m/>
    <m/>
    <m/>
    <m/>
    <m/>
    <m/>
    <m/>
    <m/>
    <m/>
    <m/>
    <m/>
    <m/>
    <m/>
    <m/>
    <m/>
    <m/>
    <m/>
    <m/>
    <m/>
    <m/>
    <m/>
  </r>
  <r>
    <n v="28"/>
    <x v="0"/>
    <s v="Travel_Rarely"/>
    <n v="1404"/>
    <x v="1"/>
    <n v="17"/>
    <n v="3"/>
    <s v="Technical Degree"/>
    <n v="1"/>
    <n v="1960"/>
    <n v="3"/>
    <x v="1"/>
    <n v="32"/>
    <n v="2"/>
    <x v="1"/>
    <x v="2"/>
    <n v="4"/>
    <s v="Divorced"/>
    <n v="2367"/>
    <n v="18779"/>
    <n v="5"/>
    <s v="Y"/>
    <x v="1"/>
    <n v="12"/>
    <n v="3"/>
    <n v="1"/>
    <n v="80"/>
    <n v="1"/>
    <n v="6"/>
    <n v="2"/>
    <n v="2"/>
    <n v="4"/>
    <n v="1"/>
    <n v="0"/>
    <n v="3"/>
    <n v="0"/>
    <n v="0"/>
    <n v="1"/>
    <n v="1"/>
    <n v="0"/>
    <x v="0"/>
    <n v="0.35"/>
    <x v="0"/>
    <n v="0.3"/>
    <x v="1"/>
    <x v="0"/>
    <x v="1"/>
    <m/>
    <m/>
    <m/>
    <m/>
    <m/>
    <m/>
    <m/>
    <m/>
    <m/>
    <m/>
    <m/>
    <m/>
    <m/>
    <m/>
    <m/>
    <m/>
    <m/>
    <m/>
    <m/>
    <m/>
    <m/>
    <m/>
    <m/>
    <m/>
    <m/>
    <m/>
    <m/>
    <m/>
    <m/>
    <m/>
    <m/>
    <m/>
    <m/>
    <m/>
    <m/>
    <m/>
    <m/>
    <m/>
    <m/>
    <m/>
    <m/>
    <m/>
    <m/>
    <m/>
    <m/>
    <m/>
    <m/>
    <m/>
    <m/>
    <m/>
    <m/>
    <m/>
    <m/>
  </r>
  <r>
    <n v="38"/>
    <x v="1"/>
    <s v="Travel_Rarely"/>
    <n v="1404"/>
    <x v="0"/>
    <n v="1"/>
    <n v="3"/>
    <s v="Life Sciences"/>
    <n v="1"/>
    <n v="1961"/>
    <n v="1"/>
    <x v="1"/>
    <n v="59"/>
    <n v="2"/>
    <x v="1"/>
    <x v="6"/>
    <n v="1"/>
    <s v="Single"/>
    <n v="2858"/>
    <n v="11473"/>
    <n v="4"/>
    <s v="Y"/>
    <x v="1"/>
    <n v="14"/>
    <n v="3"/>
    <n v="1"/>
    <n v="80"/>
    <n v="0"/>
    <n v="20"/>
    <n v="3"/>
    <n v="2"/>
    <n v="1"/>
    <n v="0"/>
    <n v="0"/>
    <n v="0"/>
    <n v="0"/>
    <n v="1"/>
    <n v="1"/>
    <n v="1"/>
    <n v="1"/>
    <x v="0"/>
    <n v="0.8"/>
    <x v="0"/>
    <n v="0.5"/>
    <x v="2"/>
    <x v="0"/>
    <x v="1"/>
    <m/>
    <m/>
    <m/>
    <m/>
    <m/>
    <m/>
    <m/>
    <m/>
    <m/>
    <m/>
    <m/>
    <m/>
    <m/>
    <m/>
    <m/>
    <m/>
    <m/>
    <m/>
    <m/>
    <m/>
    <m/>
    <m/>
    <m/>
    <m/>
    <m/>
    <m/>
    <m/>
    <m/>
    <m/>
    <m/>
    <m/>
    <m/>
    <m/>
    <m/>
    <m/>
    <m/>
    <m/>
    <m/>
    <m/>
    <m/>
    <m/>
    <m/>
    <m/>
    <m/>
    <m/>
    <m/>
    <m/>
    <m/>
    <m/>
    <m/>
    <m/>
    <m/>
    <m/>
  </r>
  <r>
    <n v="35"/>
    <x v="1"/>
    <s v="Travel_Rarely"/>
    <n v="1224"/>
    <x v="0"/>
    <n v="7"/>
    <n v="4"/>
    <s v="Life Sciences"/>
    <n v="1"/>
    <n v="1962"/>
    <n v="3"/>
    <x v="0"/>
    <n v="55"/>
    <n v="3"/>
    <x v="0"/>
    <x v="0"/>
    <n v="4"/>
    <s v="Married"/>
    <n v="5204"/>
    <n v="13586"/>
    <n v="1"/>
    <s v="Y"/>
    <x v="0"/>
    <n v="11"/>
    <n v="3"/>
    <n v="4"/>
    <n v="80"/>
    <n v="0"/>
    <n v="10"/>
    <n v="2"/>
    <n v="3"/>
    <n v="10"/>
    <n v="8"/>
    <n v="0"/>
    <n v="9"/>
    <n v="1"/>
    <n v="0"/>
    <n v="0"/>
    <n v="1"/>
    <n v="0"/>
    <x v="0"/>
    <n v="0.3"/>
    <x v="2"/>
    <n v="0.4"/>
    <x v="2"/>
    <x v="0"/>
    <x v="0"/>
    <m/>
    <m/>
    <m/>
    <m/>
    <m/>
    <m/>
    <m/>
    <m/>
    <m/>
    <m/>
    <m/>
    <m/>
    <m/>
    <m/>
    <m/>
    <m/>
    <m/>
    <m/>
    <m/>
    <m/>
    <m/>
    <m/>
    <m/>
    <m/>
    <m/>
    <m/>
    <m/>
    <m/>
    <m/>
    <m/>
    <m/>
    <m/>
    <m/>
    <m/>
    <m/>
    <m/>
    <m/>
    <m/>
    <m/>
    <m/>
    <m/>
    <m/>
    <m/>
    <m/>
    <m/>
    <m/>
    <m/>
    <m/>
    <m/>
    <m/>
    <m/>
    <m/>
    <m/>
  </r>
  <r>
    <n v="27"/>
    <x v="1"/>
    <s v="Travel_Rarely"/>
    <n v="954"/>
    <x v="0"/>
    <n v="9"/>
    <n v="3"/>
    <s v="Marketing"/>
    <n v="1"/>
    <n v="1965"/>
    <n v="4"/>
    <x v="1"/>
    <n v="44"/>
    <n v="3"/>
    <x v="0"/>
    <x v="0"/>
    <n v="4"/>
    <s v="Single"/>
    <n v="4105"/>
    <n v="5099"/>
    <n v="1"/>
    <s v="Y"/>
    <x v="1"/>
    <n v="14"/>
    <n v="3"/>
    <n v="1"/>
    <n v="80"/>
    <n v="0"/>
    <n v="7"/>
    <n v="5"/>
    <n v="3"/>
    <n v="7"/>
    <n v="7"/>
    <n v="0"/>
    <n v="7"/>
    <n v="0"/>
    <n v="0"/>
    <n v="0"/>
    <n v="1"/>
    <n v="0"/>
    <x v="0"/>
    <n v="0.15"/>
    <x v="2"/>
    <n v="0"/>
    <x v="1"/>
    <x v="0"/>
    <x v="0"/>
    <m/>
    <m/>
    <m/>
    <m/>
    <m/>
    <m/>
    <m/>
    <m/>
    <m/>
    <m/>
    <m/>
    <m/>
    <m/>
    <m/>
    <m/>
    <m/>
    <m/>
    <m/>
    <m/>
    <m/>
    <m/>
    <m/>
    <m/>
    <m/>
    <m/>
    <m/>
    <m/>
    <m/>
    <m/>
    <m/>
    <m/>
    <m/>
    <m/>
    <m/>
    <m/>
    <m/>
    <m/>
    <m/>
    <m/>
    <m/>
    <m/>
    <m/>
    <m/>
    <m/>
    <m/>
    <m/>
    <m/>
    <m/>
    <m/>
    <m/>
    <m/>
    <m/>
    <m/>
  </r>
  <r>
    <n v="32"/>
    <x v="1"/>
    <s v="Travel_Rarely"/>
    <n v="1373"/>
    <x v="1"/>
    <n v="5"/>
    <n v="4"/>
    <s v="Life Sciences"/>
    <n v="1"/>
    <n v="1966"/>
    <n v="4"/>
    <x v="1"/>
    <n v="56"/>
    <n v="2"/>
    <x v="0"/>
    <x v="3"/>
    <n v="4"/>
    <s v="Single"/>
    <n v="9679"/>
    <n v="10138"/>
    <n v="8"/>
    <s v="Y"/>
    <x v="1"/>
    <n v="24"/>
    <n v="4"/>
    <n v="2"/>
    <n v="80"/>
    <n v="0"/>
    <n v="8"/>
    <n v="1"/>
    <n v="3"/>
    <n v="1"/>
    <n v="0"/>
    <n v="0"/>
    <n v="0"/>
    <n v="0"/>
    <n v="0"/>
    <n v="0"/>
    <n v="0"/>
    <n v="0"/>
    <x v="0"/>
    <n v="0"/>
    <x v="2"/>
    <n v="0"/>
    <x v="1"/>
    <x v="0"/>
    <x v="2"/>
    <m/>
    <m/>
    <m/>
    <m/>
    <m/>
    <m/>
    <m/>
    <m/>
    <m/>
    <m/>
    <m/>
    <m/>
    <m/>
    <m/>
    <m/>
    <m/>
    <m/>
    <m/>
    <m/>
    <m/>
    <m/>
    <m/>
    <m/>
    <m/>
    <m/>
    <m/>
    <m/>
    <m/>
    <m/>
    <m/>
    <m/>
    <m/>
    <m/>
    <m/>
    <m/>
    <m/>
    <m/>
    <m/>
    <m/>
    <m/>
    <m/>
    <m/>
    <m/>
    <m/>
    <m/>
    <m/>
    <m/>
    <m/>
    <m/>
    <m/>
    <m/>
    <m/>
    <m/>
  </r>
  <r>
    <n v="31"/>
    <x v="0"/>
    <s v="Travel_Frequently"/>
    <n v="754"/>
    <x v="0"/>
    <n v="26"/>
    <n v="4"/>
    <s v="Marketing"/>
    <n v="1"/>
    <n v="1967"/>
    <n v="1"/>
    <x v="1"/>
    <n v="63"/>
    <n v="3"/>
    <x v="0"/>
    <x v="0"/>
    <n v="4"/>
    <s v="Married"/>
    <n v="5617"/>
    <n v="21075"/>
    <n v="1"/>
    <s v="Y"/>
    <x v="0"/>
    <n v="11"/>
    <n v="3"/>
    <n v="3"/>
    <n v="80"/>
    <n v="0"/>
    <n v="10"/>
    <n v="4"/>
    <n v="3"/>
    <n v="10"/>
    <n v="7"/>
    <n v="0"/>
    <n v="8"/>
    <n v="1"/>
    <n v="0"/>
    <n v="0"/>
    <n v="1"/>
    <n v="1"/>
    <x v="0"/>
    <n v="0.5"/>
    <x v="0"/>
    <n v="0.4"/>
    <x v="2"/>
    <x v="0"/>
    <x v="0"/>
    <m/>
    <m/>
    <m/>
    <m/>
    <m/>
    <m/>
    <m/>
    <m/>
    <m/>
    <m/>
    <m/>
    <m/>
    <m/>
    <m/>
    <m/>
    <m/>
    <m/>
    <m/>
    <m/>
    <m/>
    <m/>
    <m/>
    <m/>
    <m/>
    <m/>
    <m/>
    <m/>
    <m/>
    <m/>
    <m/>
    <m/>
    <m/>
    <m/>
    <m/>
    <m/>
    <m/>
    <m/>
    <m/>
    <m/>
    <m/>
    <m/>
    <m/>
    <m/>
    <m/>
    <m/>
    <m/>
    <m/>
    <m/>
    <m/>
    <m/>
    <m/>
    <m/>
    <m/>
  </r>
  <r>
    <n v="53"/>
    <x v="0"/>
    <s v="Travel_Rarely"/>
    <n v="1168"/>
    <x v="0"/>
    <n v="24"/>
    <n v="4"/>
    <s v="Life Sciences"/>
    <n v="1"/>
    <n v="1968"/>
    <n v="1"/>
    <x v="1"/>
    <n v="66"/>
    <n v="3"/>
    <x v="2"/>
    <x v="0"/>
    <n v="1"/>
    <s v="Single"/>
    <n v="10448"/>
    <n v="5843"/>
    <n v="6"/>
    <s v="Y"/>
    <x v="0"/>
    <n v="13"/>
    <n v="3"/>
    <n v="2"/>
    <n v="80"/>
    <n v="0"/>
    <n v="15"/>
    <n v="2"/>
    <n v="2"/>
    <n v="2"/>
    <n v="2"/>
    <n v="2"/>
    <n v="2"/>
    <n v="1"/>
    <n v="1"/>
    <n v="1"/>
    <n v="0"/>
    <n v="1"/>
    <x v="0"/>
    <n v="0.8"/>
    <x v="1"/>
    <n v="0.9"/>
    <x v="0"/>
    <x v="0"/>
    <x v="2"/>
    <m/>
    <m/>
    <m/>
    <m/>
    <m/>
    <m/>
    <m/>
    <m/>
    <m/>
    <m/>
    <m/>
    <m/>
    <m/>
    <m/>
    <m/>
    <m/>
    <m/>
    <m/>
    <m/>
    <m/>
    <m/>
    <m/>
    <m/>
    <m/>
    <m/>
    <m/>
    <m/>
    <m/>
    <m/>
    <m/>
    <m/>
    <m/>
    <m/>
    <m/>
    <m/>
    <m/>
    <m/>
    <m/>
    <m/>
    <m/>
    <m/>
    <m/>
    <m/>
    <m/>
    <m/>
    <m/>
    <m/>
    <m/>
    <m/>
    <m/>
    <m/>
    <m/>
    <m/>
  </r>
  <r>
    <n v="54"/>
    <x v="1"/>
    <s v="Travel_Rarely"/>
    <n v="155"/>
    <x v="1"/>
    <n v="9"/>
    <n v="2"/>
    <s v="Life Sciences"/>
    <n v="1"/>
    <n v="1969"/>
    <n v="1"/>
    <x v="0"/>
    <n v="67"/>
    <n v="3"/>
    <x v="0"/>
    <x v="1"/>
    <n v="3"/>
    <s v="Married"/>
    <n v="2897"/>
    <n v="22474"/>
    <n v="3"/>
    <s v="Y"/>
    <x v="1"/>
    <n v="11"/>
    <n v="3"/>
    <n v="3"/>
    <n v="80"/>
    <n v="2"/>
    <n v="9"/>
    <n v="6"/>
    <n v="2"/>
    <n v="4"/>
    <n v="3"/>
    <n v="2"/>
    <n v="3"/>
    <n v="0"/>
    <n v="0"/>
    <n v="1"/>
    <n v="1"/>
    <n v="1"/>
    <x v="0"/>
    <n v="0.55000000000000004"/>
    <x v="1"/>
    <n v="0.3"/>
    <x v="1"/>
    <x v="0"/>
    <x v="1"/>
    <m/>
    <m/>
    <m/>
    <m/>
    <m/>
    <m/>
    <m/>
    <m/>
    <m/>
    <m/>
    <m/>
    <m/>
    <m/>
    <m/>
    <m/>
    <m/>
    <m/>
    <m/>
    <m/>
    <m/>
    <m/>
    <m/>
    <m/>
    <m/>
    <m/>
    <m/>
    <m/>
    <m/>
    <m/>
    <m/>
    <m/>
    <m/>
    <m/>
    <m/>
    <m/>
    <m/>
    <m/>
    <m/>
    <m/>
    <m/>
    <m/>
    <m/>
    <m/>
    <m/>
    <m/>
    <m/>
    <m/>
    <m/>
    <m/>
    <m/>
    <m/>
    <m/>
    <m/>
  </r>
  <r>
    <n v="33"/>
    <x v="1"/>
    <s v="Travel_Frequently"/>
    <n v="1303"/>
    <x v="1"/>
    <n v="7"/>
    <n v="2"/>
    <s v="Life Sciences"/>
    <n v="1"/>
    <n v="1970"/>
    <n v="4"/>
    <x v="1"/>
    <n v="36"/>
    <n v="3"/>
    <x v="0"/>
    <x v="4"/>
    <n v="3"/>
    <s v="Divorced"/>
    <n v="5968"/>
    <n v="18079"/>
    <n v="1"/>
    <s v="Y"/>
    <x v="1"/>
    <n v="20"/>
    <n v="4"/>
    <n v="3"/>
    <n v="80"/>
    <n v="3"/>
    <n v="9"/>
    <n v="2"/>
    <n v="3"/>
    <n v="9"/>
    <n v="7"/>
    <n v="2"/>
    <n v="8"/>
    <n v="0"/>
    <n v="0"/>
    <n v="0"/>
    <n v="1"/>
    <n v="0"/>
    <x v="0"/>
    <n v="0.15"/>
    <x v="2"/>
    <n v="0"/>
    <x v="1"/>
    <x v="0"/>
    <x v="0"/>
    <m/>
    <m/>
    <m/>
    <m/>
    <m/>
    <m/>
    <m/>
    <m/>
    <m/>
    <m/>
    <m/>
    <m/>
    <m/>
    <m/>
    <m/>
    <m/>
    <m/>
    <m/>
    <m/>
    <m/>
    <m/>
    <m/>
    <m/>
    <m/>
    <m/>
    <m/>
    <m/>
    <m/>
    <m/>
    <m/>
    <m/>
    <m/>
    <m/>
    <m/>
    <m/>
    <m/>
    <m/>
    <m/>
    <m/>
    <m/>
    <m/>
    <m/>
    <m/>
    <m/>
    <m/>
    <m/>
    <m/>
    <m/>
    <m/>
    <m/>
    <m/>
    <m/>
    <m/>
  </r>
  <r>
    <n v="43"/>
    <x v="1"/>
    <s v="Travel_Rarely"/>
    <n v="574"/>
    <x v="1"/>
    <n v="11"/>
    <n v="3"/>
    <s v="Life Sciences"/>
    <n v="1"/>
    <n v="1971"/>
    <n v="1"/>
    <x v="1"/>
    <n v="30"/>
    <n v="3"/>
    <x v="2"/>
    <x v="4"/>
    <n v="3"/>
    <s v="Married"/>
    <n v="7510"/>
    <n v="16873"/>
    <n v="1"/>
    <s v="Y"/>
    <x v="1"/>
    <n v="17"/>
    <n v="3"/>
    <n v="2"/>
    <n v="80"/>
    <n v="1"/>
    <n v="10"/>
    <n v="1"/>
    <n v="3"/>
    <n v="10"/>
    <n v="9"/>
    <n v="0"/>
    <n v="9"/>
    <n v="0"/>
    <n v="0"/>
    <n v="0"/>
    <n v="0"/>
    <n v="1"/>
    <x v="0"/>
    <n v="0.2"/>
    <x v="2"/>
    <n v="0"/>
    <x v="1"/>
    <x v="0"/>
    <x v="0"/>
    <m/>
    <m/>
    <m/>
    <m/>
    <m/>
    <m/>
    <m/>
    <m/>
    <m/>
    <m/>
    <m/>
    <m/>
    <m/>
    <m/>
    <m/>
    <m/>
    <m/>
    <m/>
    <m/>
    <m/>
    <m/>
    <m/>
    <m/>
    <m/>
    <m/>
    <m/>
    <m/>
    <m/>
    <m/>
    <m/>
    <m/>
    <m/>
    <m/>
    <m/>
    <m/>
    <m/>
    <m/>
    <m/>
    <m/>
    <m/>
    <m/>
    <m/>
    <m/>
    <m/>
    <m/>
    <m/>
    <m/>
    <m/>
    <m/>
    <m/>
    <m/>
    <m/>
    <m/>
  </r>
  <r>
    <n v="38"/>
    <x v="1"/>
    <s v="Travel_Frequently"/>
    <n v="1444"/>
    <x v="2"/>
    <n v="1"/>
    <n v="4"/>
    <s v="Other"/>
    <n v="1"/>
    <n v="1972"/>
    <n v="4"/>
    <x v="1"/>
    <n v="88"/>
    <n v="3"/>
    <x v="1"/>
    <x v="8"/>
    <n v="2"/>
    <s v="Married"/>
    <n v="2991"/>
    <n v="5224"/>
    <n v="0"/>
    <s v="Y"/>
    <x v="0"/>
    <n v="11"/>
    <n v="3"/>
    <n v="2"/>
    <n v="80"/>
    <n v="1"/>
    <n v="7"/>
    <n v="2"/>
    <n v="3"/>
    <n v="6"/>
    <n v="2"/>
    <n v="1"/>
    <n v="2"/>
    <n v="1"/>
    <n v="1"/>
    <n v="0"/>
    <n v="1"/>
    <n v="0"/>
    <x v="0"/>
    <n v="0.55000000000000004"/>
    <x v="0"/>
    <n v="0.6"/>
    <x v="2"/>
    <x v="0"/>
    <x v="1"/>
    <m/>
    <m/>
    <m/>
    <m/>
    <m/>
    <m/>
    <m/>
    <m/>
    <m/>
    <m/>
    <m/>
    <m/>
    <m/>
    <m/>
    <m/>
    <m/>
    <m/>
    <m/>
    <m/>
    <m/>
    <m/>
    <m/>
    <m/>
    <m/>
    <m/>
    <m/>
    <m/>
    <m/>
    <m/>
    <m/>
    <m/>
    <m/>
    <m/>
    <m/>
    <m/>
    <m/>
    <m/>
    <m/>
    <m/>
    <m/>
    <m/>
    <m/>
    <m/>
    <m/>
    <m/>
    <m/>
    <m/>
    <m/>
    <m/>
    <m/>
    <m/>
    <m/>
    <m/>
  </r>
  <r>
    <n v="55"/>
    <x v="1"/>
    <s v="Travel_Rarely"/>
    <n v="189"/>
    <x v="2"/>
    <n v="26"/>
    <n v="4"/>
    <s v="Human Resources"/>
    <n v="1"/>
    <n v="1973"/>
    <n v="3"/>
    <x v="1"/>
    <n v="71"/>
    <n v="4"/>
    <x v="4"/>
    <x v="5"/>
    <n v="2"/>
    <s v="Married"/>
    <n v="19636"/>
    <n v="25811"/>
    <n v="4"/>
    <s v="Y"/>
    <x v="0"/>
    <n v="18"/>
    <n v="3"/>
    <n v="1"/>
    <n v="80"/>
    <n v="1"/>
    <n v="35"/>
    <n v="0"/>
    <n v="3"/>
    <n v="10"/>
    <n v="9"/>
    <n v="1"/>
    <n v="4"/>
    <n v="1"/>
    <n v="1"/>
    <n v="0"/>
    <n v="0"/>
    <n v="0"/>
    <x v="0"/>
    <n v="0.4"/>
    <x v="1"/>
    <n v="0.6"/>
    <x v="2"/>
    <x v="0"/>
    <x v="2"/>
    <m/>
    <m/>
    <m/>
    <m/>
    <m/>
    <m/>
    <m/>
    <m/>
    <m/>
    <m/>
    <m/>
    <m/>
    <m/>
    <m/>
    <m/>
    <m/>
    <m/>
    <m/>
    <m/>
    <m/>
    <m/>
    <m/>
    <m/>
    <m/>
    <m/>
    <m/>
    <m/>
    <m/>
    <m/>
    <m/>
    <m/>
    <m/>
    <m/>
    <m/>
    <m/>
    <m/>
    <m/>
    <m/>
    <m/>
    <m/>
    <m/>
    <m/>
    <m/>
    <m/>
    <m/>
    <m/>
    <m/>
    <m/>
    <m/>
    <m/>
    <m/>
    <m/>
    <m/>
  </r>
  <r>
    <n v="31"/>
    <x v="1"/>
    <s v="Travel_Rarely"/>
    <n v="1276"/>
    <x v="1"/>
    <n v="2"/>
    <n v="1"/>
    <s v="Medical"/>
    <n v="1"/>
    <n v="1974"/>
    <n v="4"/>
    <x v="0"/>
    <n v="59"/>
    <n v="1"/>
    <x v="1"/>
    <x v="2"/>
    <n v="4"/>
    <s v="Divorced"/>
    <n v="1129"/>
    <n v="17536"/>
    <n v="1"/>
    <s v="Y"/>
    <x v="0"/>
    <n v="11"/>
    <n v="3"/>
    <n v="3"/>
    <n v="80"/>
    <n v="3"/>
    <n v="1"/>
    <n v="4"/>
    <n v="3"/>
    <n v="1"/>
    <n v="0"/>
    <n v="0"/>
    <n v="0"/>
    <n v="1"/>
    <n v="0"/>
    <n v="0"/>
    <n v="1"/>
    <n v="0"/>
    <x v="0"/>
    <n v="0.3"/>
    <x v="2"/>
    <n v="0.4"/>
    <x v="2"/>
    <x v="0"/>
    <x v="1"/>
    <m/>
    <m/>
    <m/>
    <m/>
    <m/>
    <m/>
    <m/>
    <m/>
    <m/>
    <m/>
    <m/>
    <m/>
    <m/>
    <m/>
    <m/>
    <m/>
    <m/>
    <m/>
    <m/>
    <m/>
    <m/>
    <m/>
    <m/>
    <m/>
    <m/>
    <m/>
    <m/>
    <m/>
    <m/>
    <m/>
    <m/>
    <m/>
    <m/>
    <m/>
    <m/>
    <m/>
    <m/>
    <m/>
    <m/>
    <m/>
    <m/>
    <m/>
    <m/>
    <m/>
    <m/>
    <m/>
    <m/>
    <m/>
    <m/>
    <m/>
    <m/>
    <m/>
    <m/>
  </r>
  <r>
    <n v="39"/>
    <x v="1"/>
    <s v="Travel_Rarely"/>
    <n v="119"/>
    <x v="0"/>
    <n v="15"/>
    <n v="4"/>
    <s v="Marketing"/>
    <n v="1"/>
    <n v="1975"/>
    <n v="2"/>
    <x v="1"/>
    <n v="77"/>
    <n v="3"/>
    <x v="3"/>
    <x v="0"/>
    <n v="1"/>
    <s v="Single"/>
    <n v="13341"/>
    <n v="25098"/>
    <n v="0"/>
    <s v="Y"/>
    <x v="1"/>
    <n v="12"/>
    <n v="3"/>
    <n v="1"/>
    <n v="80"/>
    <n v="0"/>
    <n v="21"/>
    <n v="3"/>
    <n v="3"/>
    <n v="20"/>
    <n v="8"/>
    <n v="11"/>
    <n v="10"/>
    <n v="0"/>
    <n v="1"/>
    <n v="0"/>
    <n v="0"/>
    <n v="1"/>
    <x v="1"/>
    <n v="0.5"/>
    <x v="0"/>
    <n v="0.3"/>
    <x v="1"/>
    <x v="2"/>
    <x v="2"/>
    <m/>
    <m/>
    <m/>
    <m/>
    <m/>
    <m/>
    <m/>
    <m/>
    <m/>
    <m/>
    <m/>
    <m/>
    <m/>
    <m/>
    <m/>
    <m/>
    <m/>
    <m/>
    <m/>
    <m/>
    <m/>
    <m/>
    <m/>
    <m/>
    <m/>
    <m/>
    <m/>
    <m/>
    <m/>
    <m/>
    <m/>
    <m/>
    <m/>
    <m/>
    <m/>
    <m/>
    <m/>
    <m/>
    <m/>
    <m/>
    <m/>
    <m/>
    <m/>
    <m/>
    <m/>
    <m/>
    <m/>
    <m/>
    <m/>
    <m/>
    <m/>
    <m/>
    <m/>
  </r>
  <r>
    <n v="42"/>
    <x v="1"/>
    <s v="Non-Travel"/>
    <n v="335"/>
    <x v="1"/>
    <n v="23"/>
    <n v="2"/>
    <s v="Life Sciences"/>
    <n v="1"/>
    <n v="1976"/>
    <n v="4"/>
    <x v="1"/>
    <n v="37"/>
    <n v="2"/>
    <x v="0"/>
    <x v="1"/>
    <n v="3"/>
    <s v="Single"/>
    <n v="4332"/>
    <n v="14811"/>
    <n v="1"/>
    <s v="Y"/>
    <x v="1"/>
    <n v="12"/>
    <n v="3"/>
    <n v="4"/>
    <n v="80"/>
    <n v="0"/>
    <n v="20"/>
    <n v="2"/>
    <n v="3"/>
    <n v="20"/>
    <n v="9"/>
    <n v="3"/>
    <n v="7"/>
    <n v="0"/>
    <n v="0"/>
    <n v="0"/>
    <n v="1"/>
    <n v="0"/>
    <x v="0"/>
    <n v="0.15"/>
    <x v="2"/>
    <n v="0"/>
    <x v="1"/>
    <x v="1"/>
    <x v="0"/>
    <m/>
    <m/>
    <m/>
    <m/>
    <m/>
    <m/>
    <m/>
    <m/>
    <m/>
    <m/>
    <m/>
    <m/>
    <m/>
    <m/>
    <m/>
    <m/>
    <m/>
    <m/>
    <m/>
    <m/>
    <m/>
    <m/>
    <m/>
    <m/>
    <m/>
    <m/>
    <m/>
    <m/>
    <m/>
    <m/>
    <m/>
    <m/>
    <m/>
    <m/>
    <m/>
    <m/>
    <m/>
    <m/>
    <m/>
    <m/>
    <m/>
    <m/>
    <m/>
    <m/>
    <m/>
    <m/>
    <m/>
    <m/>
    <m/>
    <m/>
    <m/>
    <m/>
    <m/>
  </r>
  <r>
    <n v="31"/>
    <x v="1"/>
    <s v="Non-Travel"/>
    <n v="697"/>
    <x v="1"/>
    <n v="10"/>
    <n v="3"/>
    <s v="Medical"/>
    <n v="1"/>
    <n v="1979"/>
    <n v="3"/>
    <x v="0"/>
    <n v="40"/>
    <n v="3"/>
    <x v="2"/>
    <x v="7"/>
    <n v="3"/>
    <s v="Married"/>
    <n v="11031"/>
    <n v="26862"/>
    <n v="4"/>
    <s v="Y"/>
    <x v="1"/>
    <n v="20"/>
    <n v="4"/>
    <n v="3"/>
    <n v="80"/>
    <n v="1"/>
    <n v="13"/>
    <n v="2"/>
    <n v="4"/>
    <n v="11"/>
    <n v="7"/>
    <n v="4"/>
    <n v="8"/>
    <n v="0"/>
    <n v="0"/>
    <n v="0"/>
    <n v="0"/>
    <n v="0"/>
    <x v="0"/>
    <n v="0"/>
    <x v="2"/>
    <n v="0"/>
    <x v="1"/>
    <x v="1"/>
    <x v="2"/>
    <m/>
    <m/>
    <m/>
    <m/>
    <m/>
    <m/>
    <m/>
    <m/>
    <m/>
    <m/>
    <m/>
    <m/>
    <m/>
    <m/>
    <m/>
    <m/>
    <m/>
    <m/>
    <m/>
    <m/>
    <m/>
    <m/>
    <m/>
    <m/>
    <m/>
    <m/>
    <m/>
    <m/>
    <m/>
    <m/>
    <m/>
    <m/>
    <m/>
    <m/>
    <m/>
    <m/>
    <m/>
    <m/>
    <m/>
    <m/>
    <m/>
    <m/>
    <m/>
    <m/>
    <m/>
    <m/>
    <m/>
    <m/>
    <m/>
    <m/>
    <m/>
    <m/>
    <m/>
  </r>
  <r>
    <n v="54"/>
    <x v="1"/>
    <s v="Travel_Rarely"/>
    <n v="157"/>
    <x v="1"/>
    <n v="10"/>
    <n v="3"/>
    <s v="Medical"/>
    <n v="1"/>
    <n v="1980"/>
    <n v="3"/>
    <x v="0"/>
    <n v="77"/>
    <n v="3"/>
    <x v="0"/>
    <x v="3"/>
    <n v="1"/>
    <s v="Single"/>
    <n v="4440"/>
    <n v="25198"/>
    <n v="6"/>
    <s v="Y"/>
    <x v="0"/>
    <n v="19"/>
    <n v="3"/>
    <n v="4"/>
    <n v="80"/>
    <n v="0"/>
    <n v="9"/>
    <n v="3"/>
    <n v="3"/>
    <n v="5"/>
    <n v="2"/>
    <n v="1"/>
    <n v="4"/>
    <n v="1"/>
    <n v="1"/>
    <n v="0"/>
    <n v="1"/>
    <n v="0"/>
    <x v="0"/>
    <n v="0.55000000000000004"/>
    <x v="1"/>
    <n v="0.6"/>
    <x v="2"/>
    <x v="0"/>
    <x v="0"/>
    <m/>
    <m/>
    <m/>
    <m/>
    <m/>
    <m/>
    <m/>
    <m/>
    <m/>
    <m/>
    <m/>
    <m/>
    <m/>
    <m/>
    <m/>
    <m/>
    <m/>
    <m/>
    <m/>
    <m/>
    <m/>
    <m/>
    <m/>
    <m/>
    <m/>
    <m/>
    <m/>
    <m/>
    <m/>
    <m/>
    <m/>
    <m/>
    <m/>
    <m/>
    <m/>
    <m/>
    <m/>
    <m/>
    <m/>
    <m/>
    <m/>
    <m/>
    <m/>
    <m/>
    <m/>
    <m/>
    <m/>
    <m/>
    <m/>
    <m/>
    <m/>
    <m/>
    <m/>
  </r>
  <r>
    <n v="24"/>
    <x v="1"/>
    <s v="Travel_Rarely"/>
    <n v="771"/>
    <x v="1"/>
    <n v="1"/>
    <n v="2"/>
    <s v="Life Sciences"/>
    <n v="1"/>
    <n v="1981"/>
    <n v="2"/>
    <x v="1"/>
    <n v="45"/>
    <n v="2"/>
    <x v="0"/>
    <x v="4"/>
    <n v="3"/>
    <s v="Single"/>
    <n v="4617"/>
    <n v="14120"/>
    <n v="1"/>
    <s v="Y"/>
    <x v="1"/>
    <n v="12"/>
    <n v="3"/>
    <n v="2"/>
    <n v="80"/>
    <n v="0"/>
    <n v="4"/>
    <n v="2"/>
    <n v="2"/>
    <n v="4"/>
    <n v="3"/>
    <n v="1"/>
    <n v="2"/>
    <n v="0"/>
    <n v="0"/>
    <n v="1"/>
    <n v="1"/>
    <n v="1"/>
    <x v="0"/>
    <n v="0.55000000000000004"/>
    <x v="0"/>
    <n v="0.3"/>
    <x v="1"/>
    <x v="0"/>
    <x v="0"/>
    <m/>
    <m/>
    <m/>
    <m/>
    <m/>
    <m/>
    <m/>
    <m/>
    <m/>
    <m/>
    <m/>
    <m/>
    <m/>
    <m/>
    <m/>
    <m/>
    <m/>
    <m/>
    <m/>
    <m/>
    <m/>
    <m/>
    <m/>
    <m/>
    <m/>
    <m/>
    <m/>
    <m/>
    <m/>
    <m/>
    <m/>
    <m/>
    <m/>
    <m/>
    <m/>
    <m/>
    <m/>
    <m/>
    <m/>
    <m/>
    <m/>
    <m/>
    <m/>
    <m/>
    <m/>
    <m/>
    <m/>
    <m/>
    <m/>
    <m/>
    <m/>
    <m/>
    <m/>
  </r>
  <r>
    <n v="23"/>
    <x v="1"/>
    <s v="Travel_Rarely"/>
    <n v="571"/>
    <x v="1"/>
    <n v="12"/>
    <n v="2"/>
    <s v="Other"/>
    <n v="1"/>
    <n v="1982"/>
    <n v="4"/>
    <x v="1"/>
    <n v="78"/>
    <n v="3"/>
    <x v="1"/>
    <x v="2"/>
    <n v="4"/>
    <s v="Single"/>
    <n v="2647"/>
    <n v="13672"/>
    <n v="1"/>
    <s v="Y"/>
    <x v="1"/>
    <n v="13"/>
    <n v="3"/>
    <n v="3"/>
    <n v="80"/>
    <n v="0"/>
    <n v="5"/>
    <n v="6"/>
    <n v="4"/>
    <n v="5"/>
    <n v="2"/>
    <n v="1"/>
    <n v="4"/>
    <n v="0"/>
    <n v="0"/>
    <n v="0"/>
    <n v="1"/>
    <n v="0"/>
    <x v="0"/>
    <n v="0.15"/>
    <x v="2"/>
    <n v="0"/>
    <x v="1"/>
    <x v="0"/>
    <x v="1"/>
    <m/>
    <m/>
    <m/>
    <m/>
    <m/>
    <m/>
    <m/>
    <m/>
    <m/>
    <m/>
    <m/>
    <m/>
    <m/>
    <m/>
    <m/>
    <m/>
    <m/>
    <m/>
    <m/>
    <m/>
    <m/>
    <m/>
    <m/>
    <m/>
    <m/>
    <m/>
    <m/>
    <m/>
    <m/>
    <m/>
    <m/>
    <m/>
    <m/>
    <m/>
    <m/>
    <m/>
    <m/>
    <m/>
    <m/>
    <m/>
    <m/>
    <m/>
    <m/>
    <m/>
    <m/>
    <m/>
    <m/>
    <m/>
    <m/>
    <m/>
    <m/>
    <m/>
    <m/>
  </r>
  <r>
    <n v="40"/>
    <x v="1"/>
    <s v="Travel_Frequently"/>
    <n v="692"/>
    <x v="1"/>
    <n v="11"/>
    <n v="3"/>
    <s v="Technical Degree"/>
    <n v="1"/>
    <n v="1985"/>
    <n v="4"/>
    <x v="0"/>
    <n v="73"/>
    <n v="3"/>
    <x v="0"/>
    <x v="2"/>
    <n v="3"/>
    <s v="Married"/>
    <n v="6323"/>
    <n v="26849"/>
    <n v="1"/>
    <s v="Y"/>
    <x v="1"/>
    <n v="11"/>
    <n v="3"/>
    <n v="1"/>
    <n v="80"/>
    <n v="1"/>
    <n v="10"/>
    <n v="2"/>
    <n v="4"/>
    <n v="10"/>
    <n v="9"/>
    <n v="9"/>
    <n v="4"/>
    <n v="0"/>
    <n v="0"/>
    <n v="0"/>
    <n v="1"/>
    <n v="0"/>
    <x v="1"/>
    <n v="0.2"/>
    <x v="2"/>
    <n v="0.1"/>
    <x v="1"/>
    <x v="2"/>
    <x v="0"/>
    <m/>
    <m/>
    <m/>
    <m/>
    <m/>
    <m/>
    <m/>
    <m/>
    <m/>
    <m/>
    <m/>
    <m/>
    <m/>
    <m/>
    <m/>
    <m/>
    <m/>
    <m/>
    <m/>
    <m/>
    <m/>
    <m/>
    <m/>
    <m/>
    <m/>
    <m/>
    <m/>
    <m/>
    <m/>
    <m/>
    <m/>
    <m/>
    <m/>
    <m/>
    <m/>
    <m/>
    <m/>
    <m/>
    <m/>
    <m/>
    <m/>
    <m/>
    <m/>
    <m/>
    <m/>
    <m/>
    <m/>
    <m/>
    <m/>
    <m/>
    <m/>
    <m/>
    <m/>
  </r>
  <r>
    <n v="40"/>
    <x v="1"/>
    <s v="Travel_Rarely"/>
    <n v="444"/>
    <x v="0"/>
    <n v="2"/>
    <n v="2"/>
    <s v="Marketing"/>
    <n v="1"/>
    <n v="1986"/>
    <n v="2"/>
    <x v="0"/>
    <n v="92"/>
    <n v="3"/>
    <x v="0"/>
    <x v="0"/>
    <n v="2"/>
    <s v="Married"/>
    <n v="5677"/>
    <n v="4258"/>
    <n v="3"/>
    <s v="Y"/>
    <x v="1"/>
    <n v="14"/>
    <n v="3"/>
    <n v="3"/>
    <n v="80"/>
    <n v="1"/>
    <n v="15"/>
    <n v="4"/>
    <n v="3"/>
    <n v="11"/>
    <n v="8"/>
    <n v="5"/>
    <n v="10"/>
    <n v="0"/>
    <n v="1"/>
    <n v="0"/>
    <n v="1"/>
    <n v="1"/>
    <x v="1"/>
    <n v="0.65"/>
    <x v="0"/>
    <n v="0.3"/>
    <x v="1"/>
    <x v="2"/>
    <x v="0"/>
    <m/>
    <m/>
    <m/>
    <m/>
    <m/>
    <m/>
    <m/>
    <m/>
    <m/>
    <m/>
    <m/>
    <m/>
    <m/>
    <m/>
    <m/>
    <m/>
    <m/>
    <m/>
    <m/>
    <m/>
    <m/>
    <m/>
    <m/>
    <m/>
    <m/>
    <m/>
    <m/>
    <m/>
    <m/>
    <m/>
    <m/>
    <m/>
    <m/>
    <m/>
    <m/>
    <m/>
    <m/>
    <m/>
    <m/>
    <m/>
    <m/>
    <m/>
    <m/>
    <m/>
    <m/>
    <m/>
    <m/>
    <m/>
    <m/>
    <m/>
    <m/>
    <m/>
    <m/>
  </r>
  <r>
    <n v="25"/>
    <x v="1"/>
    <s v="Travel_Rarely"/>
    <n v="309"/>
    <x v="2"/>
    <n v="2"/>
    <n v="3"/>
    <s v="Human Resources"/>
    <n v="1"/>
    <n v="1987"/>
    <n v="3"/>
    <x v="0"/>
    <n v="82"/>
    <n v="3"/>
    <x v="1"/>
    <x v="8"/>
    <n v="2"/>
    <s v="Married"/>
    <n v="2187"/>
    <n v="19655"/>
    <n v="4"/>
    <s v="Y"/>
    <x v="1"/>
    <n v="14"/>
    <n v="3"/>
    <n v="3"/>
    <n v="80"/>
    <n v="0"/>
    <n v="6"/>
    <n v="3"/>
    <n v="3"/>
    <n v="2"/>
    <n v="0"/>
    <n v="1"/>
    <n v="2"/>
    <n v="0"/>
    <n v="1"/>
    <n v="0"/>
    <n v="1"/>
    <n v="0"/>
    <x v="0"/>
    <n v="0.4"/>
    <x v="0"/>
    <n v="0.2"/>
    <x v="1"/>
    <x v="0"/>
    <x v="1"/>
    <m/>
    <m/>
    <m/>
    <m/>
    <m/>
    <m/>
    <m/>
    <m/>
    <m/>
    <m/>
    <m/>
    <m/>
    <m/>
    <m/>
    <m/>
    <m/>
    <m/>
    <m/>
    <m/>
    <m/>
    <m/>
    <m/>
    <m/>
    <m/>
    <m/>
    <m/>
    <m/>
    <m/>
    <m/>
    <m/>
    <m/>
    <m/>
    <m/>
    <m/>
    <m/>
    <m/>
    <m/>
    <m/>
    <m/>
    <m/>
    <m/>
    <m/>
    <m/>
    <m/>
    <m/>
    <m/>
    <m/>
    <m/>
    <m/>
    <m/>
    <m/>
    <m/>
    <m/>
  </r>
  <r>
    <n v="30"/>
    <x v="1"/>
    <s v="Travel_Rarely"/>
    <n v="911"/>
    <x v="1"/>
    <n v="1"/>
    <n v="2"/>
    <s v="Medical"/>
    <n v="1"/>
    <n v="1989"/>
    <n v="4"/>
    <x v="1"/>
    <n v="76"/>
    <n v="3"/>
    <x v="1"/>
    <x v="2"/>
    <n v="2"/>
    <s v="Married"/>
    <n v="3748"/>
    <n v="4077"/>
    <n v="1"/>
    <s v="Y"/>
    <x v="1"/>
    <n v="13"/>
    <n v="3"/>
    <n v="3"/>
    <n v="80"/>
    <n v="0"/>
    <n v="12"/>
    <n v="6"/>
    <n v="2"/>
    <n v="12"/>
    <n v="8"/>
    <n v="1"/>
    <n v="7"/>
    <n v="0"/>
    <n v="1"/>
    <n v="1"/>
    <n v="1"/>
    <n v="0"/>
    <x v="0"/>
    <n v="0.6"/>
    <x v="0"/>
    <n v="0.5"/>
    <x v="2"/>
    <x v="0"/>
    <x v="1"/>
    <m/>
    <m/>
    <m/>
    <m/>
    <m/>
    <m/>
    <m/>
    <m/>
    <m/>
    <m/>
    <m/>
    <m/>
    <m/>
    <m/>
    <m/>
    <m/>
    <m/>
    <m/>
    <m/>
    <m/>
    <m/>
    <m/>
    <m/>
    <m/>
    <m/>
    <m/>
    <m/>
    <m/>
    <m/>
    <m/>
    <m/>
    <m/>
    <m/>
    <m/>
    <m/>
    <m/>
    <m/>
    <m/>
    <m/>
    <m/>
    <m/>
    <m/>
    <m/>
    <m/>
    <m/>
    <m/>
    <m/>
    <m/>
    <m/>
    <m/>
    <m/>
    <m/>
    <m/>
  </r>
  <r>
    <n v="25"/>
    <x v="1"/>
    <s v="Travel_Rarely"/>
    <n v="977"/>
    <x v="1"/>
    <n v="2"/>
    <n v="1"/>
    <s v="Other"/>
    <n v="1"/>
    <n v="1992"/>
    <n v="4"/>
    <x v="1"/>
    <n v="57"/>
    <n v="3"/>
    <x v="1"/>
    <x v="2"/>
    <n v="3"/>
    <s v="Divorced"/>
    <n v="3977"/>
    <n v="7298"/>
    <n v="6"/>
    <s v="Y"/>
    <x v="0"/>
    <n v="19"/>
    <n v="3"/>
    <n v="3"/>
    <n v="80"/>
    <n v="1"/>
    <n v="7"/>
    <n v="2"/>
    <n v="2"/>
    <n v="2"/>
    <n v="2"/>
    <n v="0"/>
    <n v="2"/>
    <n v="1"/>
    <n v="0"/>
    <n v="1"/>
    <n v="1"/>
    <n v="0"/>
    <x v="0"/>
    <n v="0.5"/>
    <x v="0"/>
    <n v="0.7"/>
    <x v="0"/>
    <x v="0"/>
    <x v="1"/>
    <m/>
    <m/>
    <m/>
    <m/>
    <m/>
    <m/>
    <m/>
    <m/>
    <m/>
    <m/>
    <m/>
    <m/>
    <m/>
    <m/>
    <m/>
    <m/>
    <m/>
    <m/>
    <m/>
    <m/>
    <m/>
    <m/>
    <m/>
    <m/>
    <m/>
    <m/>
    <m/>
    <m/>
    <m/>
    <m/>
    <m/>
    <m/>
    <m/>
    <m/>
    <m/>
    <m/>
    <m/>
    <m/>
    <m/>
    <m/>
    <m/>
    <m/>
    <m/>
    <m/>
    <m/>
    <m/>
    <m/>
    <m/>
    <m/>
    <m/>
    <m/>
    <m/>
    <m/>
  </r>
  <r>
    <n v="47"/>
    <x v="1"/>
    <s v="Travel_Rarely"/>
    <n v="1180"/>
    <x v="1"/>
    <n v="25"/>
    <n v="3"/>
    <s v="Medical"/>
    <n v="1"/>
    <n v="1993"/>
    <n v="1"/>
    <x v="1"/>
    <n v="84"/>
    <n v="3"/>
    <x v="2"/>
    <x v="4"/>
    <n v="3"/>
    <s v="Single"/>
    <n v="8633"/>
    <n v="13084"/>
    <n v="2"/>
    <s v="Y"/>
    <x v="1"/>
    <n v="23"/>
    <n v="4"/>
    <n v="2"/>
    <n v="80"/>
    <n v="0"/>
    <n v="25"/>
    <n v="3"/>
    <n v="3"/>
    <n v="17"/>
    <n v="14"/>
    <n v="12"/>
    <n v="11"/>
    <n v="0"/>
    <n v="0"/>
    <n v="0"/>
    <n v="0"/>
    <n v="1"/>
    <x v="1"/>
    <n v="0.25"/>
    <x v="1"/>
    <n v="0.1"/>
    <x v="1"/>
    <x v="2"/>
    <x v="2"/>
    <m/>
    <m/>
    <m/>
    <m/>
    <m/>
    <m/>
    <m/>
    <m/>
    <m/>
    <m/>
    <m/>
    <m/>
    <m/>
    <m/>
    <m/>
    <m/>
    <m/>
    <m/>
    <m/>
    <m/>
    <m/>
    <m/>
    <m/>
    <m/>
    <m/>
    <m/>
    <m/>
    <m/>
    <m/>
    <m/>
    <m/>
    <m/>
    <m/>
    <m/>
    <m/>
    <m/>
    <m/>
    <m/>
    <m/>
    <m/>
    <m/>
    <m/>
    <m/>
    <m/>
    <m/>
    <m/>
    <m/>
    <m/>
    <m/>
    <m/>
    <m/>
    <m/>
    <m/>
  </r>
  <r>
    <n v="33"/>
    <x v="1"/>
    <s v="Non-Travel"/>
    <n v="1313"/>
    <x v="1"/>
    <n v="1"/>
    <n v="2"/>
    <s v="Medical"/>
    <n v="1"/>
    <n v="1994"/>
    <n v="2"/>
    <x v="1"/>
    <n v="59"/>
    <n v="2"/>
    <x v="1"/>
    <x v="2"/>
    <n v="3"/>
    <s v="Divorced"/>
    <n v="2008"/>
    <n v="20439"/>
    <n v="1"/>
    <s v="Y"/>
    <x v="1"/>
    <n v="12"/>
    <n v="3"/>
    <n v="3"/>
    <n v="80"/>
    <n v="3"/>
    <n v="1"/>
    <n v="2"/>
    <n v="2"/>
    <n v="1"/>
    <n v="1"/>
    <n v="0"/>
    <n v="0"/>
    <n v="0"/>
    <n v="0"/>
    <n v="1"/>
    <n v="1"/>
    <n v="1"/>
    <x v="0"/>
    <n v="0.55000000000000004"/>
    <x v="0"/>
    <n v="0.3"/>
    <x v="1"/>
    <x v="0"/>
    <x v="1"/>
    <m/>
    <m/>
    <m/>
    <m/>
    <m/>
    <m/>
    <m/>
    <m/>
    <m/>
    <m/>
    <m/>
    <m/>
    <m/>
    <m/>
    <m/>
    <m/>
    <m/>
    <m/>
    <m/>
    <m/>
    <m/>
    <m/>
    <m/>
    <m/>
    <m/>
    <m/>
    <m/>
    <m/>
    <m/>
    <m/>
    <m/>
    <m/>
    <m/>
    <m/>
    <m/>
    <m/>
    <m/>
    <m/>
    <m/>
    <m/>
    <m/>
    <m/>
    <m/>
    <m/>
    <m/>
    <m/>
    <m/>
    <m/>
    <m/>
    <m/>
    <m/>
    <m/>
    <m/>
  </r>
  <r>
    <n v="38"/>
    <x v="1"/>
    <s v="Travel_Rarely"/>
    <n v="1321"/>
    <x v="0"/>
    <n v="1"/>
    <n v="4"/>
    <s v="Life Sciences"/>
    <n v="1"/>
    <n v="1995"/>
    <n v="4"/>
    <x v="1"/>
    <n v="86"/>
    <n v="3"/>
    <x v="0"/>
    <x v="0"/>
    <n v="2"/>
    <s v="Married"/>
    <n v="4440"/>
    <n v="7636"/>
    <n v="0"/>
    <s v="Y"/>
    <x v="1"/>
    <n v="15"/>
    <n v="3"/>
    <n v="1"/>
    <n v="80"/>
    <n v="2"/>
    <n v="16"/>
    <n v="3"/>
    <n v="3"/>
    <n v="15"/>
    <n v="13"/>
    <n v="5"/>
    <n v="8"/>
    <n v="0"/>
    <n v="1"/>
    <n v="0"/>
    <n v="1"/>
    <n v="0"/>
    <x v="1"/>
    <n v="0.45"/>
    <x v="0"/>
    <n v="0.3"/>
    <x v="1"/>
    <x v="2"/>
    <x v="0"/>
    <m/>
    <m/>
    <m/>
    <m/>
    <m/>
    <m/>
    <m/>
    <m/>
    <m/>
    <m/>
    <m/>
    <m/>
    <m/>
    <m/>
    <m/>
    <m/>
    <m/>
    <m/>
    <m/>
    <m/>
    <m/>
    <m/>
    <m/>
    <m/>
    <m/>
    <m/>
    <m/>
    <m/>
    <m/>
    <m/>
    <m/>
    <m/>
    <m/>
    <m/>
    <m/>
    <m/>
    <m/>
    <m/>
    <m/>
    <m/>
    <m/>
    <m/>
    <m/>
    <m/>
    <m/>
    <m/>
    <m/>
    <m/>
    <m/>
    <m/>
    <m/>
    <m/>
    <m/>
  </r>
  <r>
    <n v="31"/>
    <x v="1"/>
    <s v="Travel_Rarely"/>
    <n v="1154"/>
    <x v="0"/>
    <n v="2"/>
    <n v="2"/>
    <s v="Life Sciences"/>
    <n v="1"/>
    <n v="1996"/>
    <n v="1"/>
    <x v="1"/>
    <n v="54"/>
    <n v="3"/>
    <x v="1"/>
    <x v="6"/>
    <n v="3"/>
    <s v="Married"/>
    <n v="3067"/>
    <n v="6393"/>
    <n v="0"/>
    <s v="Y"/>
    <x v="1"/>
    <n v="19"/>
    <n v="3"/>
    <n v="3"/>
    <n v="80"/>
    <n v="1"/>
    <n v="3"/>
    <n v="1"/>
    <n v="3"/>
    <n v="2"/>
    <n v="2"/>
    <n v="1"/>
    <n v="2"/>
    <n v="0"/>
    <n v="0"/>
    <n v="0"/>
    <n v="1"/>
    <n v="1"/>
    <x v="0"/>
    <n v="0.35"/>
    <x v="0"/>
    <n v="0"/>
    <x v="1"/>
    <x v="0"/>
    <x v="1"/>
    <m/>
    <m/>
    <m/>
    <m/>
    <m/>
    <m/>
    <m/>
    <m/>
    <m/>
    <m/>
    <m/>
    <m/>
    <m/>
    <m/>
    <m/>
    <m/>
    <m/>
    <m/>
    <m/>
    <m/>
    <m/>
    <m/>
    <m/>
    <m/>
    <m/>
    <m/>
    <m/>
    <m/>
    <m/>
    <m/>
    <m/>
    <m/>
    <m/>
    <m/>
    <m/>
    <m/>
    <m/>
    <m/>
    <m/>
    <m/>
    <m/>
    <m/>
    <m/>
    <m/>
    <m/>
    <m/>
    <m/>
    <m/>
    <m/>
    <m/>
    <m/>
    <m/>
    <m/>
  </r>
  <r>
    <n v="38"/>
    <x v="1"/>
    <s v="Travel_Frequently"/>
    <n v="508"/>
    <x v="1"/>
    <n v="6"/>
    <n v="4"/>
    <s v="Life Sciences"/>
    <n v="1"/>
    <n v="1997"/>
    <n v="1"/>
    <x v="1"/>
    <n v="72"/>
    <n v="2"/>
    <x v="0"/>
    <x v="3"/>
    <n v="3"/>
    <s v="Married"/>
    <n v="5321"/>
    <n v="14284"/>
    <n v="2"/>
    <s v="Y"/>
    <x v="1"/>
    <n v="11"/>
    <n v="3"/>
    <n v="4"/>
    <n v="80"/>
    <n v="1"/>
    <n v="10"/>
    <n v="1"/>
    <n v="3"/>
    <n v="8"/>
    <n v="3"/>
    <n v="7"/>
    <n v="7"/>
    <n v="0"/>
    <n v="0"/>
    <n v="0"/>
    <n v="1"/>
    <n v="1"/>
    <x v="1"/>
    <n v="0.4"/>
    <x v="0"/>
    <n v="0.1"/>
    <x v="1"/>
    <x v="2"/>
    <x v="0"/>
    <m/>
    <m/>
    <m/>
    <m/>
    <m/>
    <m/>
    <m/>
    <m/>
    <m/>
    <m/>
    <m/>
    <m/>
    <m/>
    <m/>
    <m/>
    <m/>
    <m/>
    <m/>
    <m/>
    <m/>
    <m/>
    <m/>
    <m/>
    <m/>
    <m/>
    <m/>
    <m/>
    <m/>
    <m/>
    <m/>
    <m/>
    <m/>
    <m/>
    <m/>
    <m/>
    <m/>
    <m/>
    <m/>
    <m/>
    <m/>
    <m/>
    <m/>
    <m/>
    <m/>
    <m/>
    <m/>
    <m/>
    <m/>
    <m/>
    <m/>
    <m/>
    <m/>
    <m/>
  </r>
  <r>
    <n v="42"/>
    <x v="1"/>
    <s v="Travel_Rarely"/>
    <n v="557"/>
    <x v="1"/>
    <n v="18"/>
    <n v="4"/>
    <s v="Life Sciences"/>
    <n v="1"/>
    <n v="1998"/>
    <n v="4"/>
    <x v="1"/>
    <n v="35"/>
    <n v="3"/>
    <x v="0"/>
    <x v="1"/>
    <n v="1"/>
    <s v="Divorced"/>
    <n v="5410"/>
    <n v="11189"/>
    <n v="6"/>
    <s v="Y"/>
    <x v="0"/>
    <n v="17"/>
    <n v="3"/>
    <n v="3"/>
    <n v="80"/>
    <n v="1"/>
    <n v="9"/>
    <n v="3"/>
    <n v="2"/>
    <n v="4"/>
    <n v="3"/>
    <n v="1"/>
    <n v="2"/>
    <n v="1"/>
    <n v="1"/>
    <n v="1"/>
    <n v="1"/>
    <n v="0"/>
    <x v="0"/>
    <n v="0.75"/>
    <x v="0"/>
    <n v="0.9"/>
    <x v="0"/>
    <x v="0"/>
    <x v="0"/>
    <m/>
    <m/>
    <m/>
    <m/>
    <m/>
    <m/>
    <m/>
    <m/>
    <m/>
    <m/>
    <m/>
    <m/>
    <m/>
    <m/>
    <m/>
    <m/>
    <m/>
    <m/>
    <m/>
    <m/>
    <m/>
    <m/>
    <m/>
    <m/>
    <m/>
    <m/>
    <m/>
    <m/>
    <m/>
    <m/>
    <m/>
    <m/>
    <m/>
    <m/>
    <m/>
    <m/>
    <m/>
    <m/>
    <m/>
    <m/>
    <m/>
    <m/>
    <m/>
    <m/>
    <m/>
    <m/>
    <m/>
    <m/>
    <m/>
    <m/>
    <m/>
    <m/>
    <m/>
  </r>
  <r>
    <n v="41"/>
    <x v="1"/>
    <s v="Travel_Rarely"/>
    <n v="642"/>
    <x v="1"/>
    <n v="1"/>
    <n v="3"/>
    <s v="Life Sciences"/>
    <n v="1"/>
    <n v="1999"/>
    <n v="4"/>
    <x v="1"/>
    <n v="76"/>
    <n v="3"/>
    <x v="1"/>
    <x v="1"/>
    <n v="4"/>
    <s v="Married"/>
    <n v="2782"/>
    <n v="21412"/>
    <n v="3"/>
    <s v="Y"/>
    <x v="1"/>
    <n v="22"/>
    <n v="4"/>
    <n v="1"/>
    <n v="80"/>
    <n v="1"/>
    <n v="12"/>
    <n v="3"/>
    <n v="3"/>
    <n v="5"/>
    <n v="3"/>
    <n v="1"/>
    <n v="0"/>
    <n v="0"/>
    <n v="0"/>
    <n v="0"/>
    <n v="1"/>
    <n v="0"/>
    <x v="0"/>
    <n v="0.15"/>
    <x v="2"/>
    <n v="0"/>
    <x v="1"/>
    <x v="0"/>
    <x v="1"/>
    <m/>
    <m/>
    <m/>
    <m/>
    <m/>
    <m/>
    <m/>
    <m/>
    <m/>
    <m/>
    <m/>
    <m/>
    <m/>
    <m/>
    <m/>
    <m/>
    <m/>
    <m/>
    <m/>
    <m/>
    <m/>
    <m/>
    <m/>
    <m/>
    <m/>
    <m/>
    <m/>
    <m/>
    <m/>
    <m/>
    <m/>
    <m/>
    <m/>
    <m/>
    <m/>
    <m/>
    <m/>
    <m/>
    <m/>
    <m/>
    <m/>
    <m/>
    <m/>
    <m/>
    <m/>
    <m/>
    <m/>
    <m/>
    <m/>
    <m/>
    <m/>
    <m/>
    <m/>
  </r>
  <r>
    <n v="47"/>
    <x v="1"/>
    <s v="Non-Travel"/>
    <n v="1162"/>
    <x v="1"/>
    <n v="1"/>
    <n v="1"/>
    <s v="Medical"/>
    <n v="1"/>
    <n v="2000"/>
    <n v="3"/>
    <x v="0"/>
    <n v="98"/>
    <n v="3"/>
    <x v="2"/>
    <x v="7"/>
    <n v="2"/>
    <s v="Married"/>
    <n v="11957"/>
    <n v="17231"/>
    <n v="0"/>
    <s v="Y"/>
    <x v="1"/>
    <n v="18"/>
    <n v="3"/>
    <n v="1"/>
    <n v="80"/>
    <n v="2"/>
    <n v="14"/>
    <n v="3"/>
    <n v="1"/>
    <n v="13"/>
    <n v="8"/>
    <n v="5"/>
    <n v="12"/>
    <n v="0"/>
    <n v="1"/>
    <n v="1"/>
    <n v="0"/>
    <n v="0"/>
    <x v="1"/>
    <n v="0.5"/>
    <x v="1"/>
    <n v="0.6"/>
    <x v="2"/>
    <x v="2"/>
    <x v="2"/>
    <m/>
    <m/>
    <m/>
    <m/>
    <m/>
    <m/>
    <m/>
    <m/>
    <m/>
    <m/>
    <m/>
    <m/>
    <m/>
    <m/>
    <m/>
    <m/>
    <m/>
    <m/>
    <m/>
    <m/>
    <m/>
    <m/>
    <m/>
    <m/>
    <m/>
    <m/>
    <m/>
    <m/>
    <m/>
    <m/>
    <m/>
    <m/>
    <m/>
    <m/>
    <m/>
    <m/>
    <m/>
    <m/>
    <m/>
    <m/>
    <m/>
    <m/>
    <m/>
    <m/>
    <m/>
    <m/>
    <m/>
    <m/>
    <m/>
    <m/>
    <m/>
    <m/>
    <m/>
  </r>
  <r>
    <n v="35"/>
    <x v="1"/>
    <s v="Travel_Rarely"/>
    <n v="1490"/>
    <x v="1"/>
    <n v="11"/>
    <n v="4"/>
    <s v="Medical"/>
    <n v="1"/>
    <n v="2003"/>
    <n v="4"/>
    <x v="1"/>
    <n v="43"/>
    <n v="3"/>
    <x v="1"/>
    <x v="2"/>
    <n v="3"/>
    <s v="Married"/>
    <n v="2660"/>
    <n v="20232"/>
    <n v="7"/>
    <s v="Y"/>
    <x v="0"/>
    <n v="11"/>
    <n v="3"/>
    <n v="3"/>
    <n v="80"/>
    <n v="1"/>
    <n v="5"/>
    <n v="3"/>
    <n v="3"/>
    <n v="2"/>
    <n v="2"/>
    <n v="2"/>
    <n v="2"/>
    <n v="1"/>
    <n v="0"/>
    <n v="0"/>
    <n v="1"/>
    <n v="0"/>
    <x v="0"/>
    <n v="0.3"/>
    <x v="2"/>
    <n v="0.4"/>
    <x v="2"/>
    <x v="0"/>
    <x v="1"/>
    <m/>
    <m/>
    <m/>
    <m/>
    <m/>
    <m/>
    <m/>
    <m/>
    <m/>
    <m/>
    <m/>
    <m/>
    <m/>
    <m/>
    <m/>
    <m/>
    <m/>
    <m/>
    <m/>
    <m/>
    <m/>
    <m/>
    <m/>
    <m/>
    <m/>
    <m/>
    <m/>
    <m/>
    <m/>
    <m/>
    <m/>
    <m/>
    <m/>
    <m/>
    <m/>
    <m/>
    <m/>
    <m/>
    <m/>
    <m/>
    <m/>
    <m/>
    <m/>
    <m/>
    <m/>
    <m/>
    <m/>
    <m/>
    <m/>
    <m/>
    <m/>
    <m/>
    <m/>
  </r>
  <r>
    <n v="22"/>
    <x v="1"/>
    <s v="Travel_Rarely"/>
    <n v="581"/>
    <x v="1"/>
    <n v="1"/>
    <n v="2"/>
    <s v="Life Sciences"/>
    <n v="1"/>
    <n v="2007"/>
    <n v="4"/>
    <x v="1"/>
    <n v="63"/>
    <n v="3"/>
    <x v="1"/>
    <x v="1"/>
    <n v="3"/>
    <s v="Single"/>
    <n v="3375"/>
    <n v="17624"/>
    <n v="0"/>
    <s v="Y"/>
    <x v="1"/>
    <n v="12"/>
    <n v="3"/>
    <n v="4"/>
    <n v="80"/>
    <n v="0"/>
    <n v="4"/>
    <n v="2"/>
    <n v="4"/>
    <n v="3"/>
    <n v="2"/>
    <n v="1"/>
    <n v="2"/>
    <n v="0"/>
    <n v="0"/>
    <n v="0"/>
    <n v="1"/>
    <n v="0"/>
    <x v="0"/>
    <n v="0.15"/>
    <x v="2"/>
    <n v="0"/>
    <x v="1"/>
    <x v="0"/>
    <x v="1"/>
    <m/>
    <m/>
    <m/>
    <m/>
    <m/>
    <m/>
    <m/>
    <m/>
    <m/>
    <m/>
    <m/>
    <m/>
    <m/>
    <m/>
    <m/>
    <m/>
    <m/>
    <m/>
    <m/>
    <m/>
    <m/>
    <m/>
    <m/>
    <m/>
    <m/>
    <m/>
    <m/>
    <m/>
    <m/>
    <m/>
    <m/>
    <m/>
    <m/>
    <m/>
    <m/>
    <m/>
    <m/>
    <m/>
    <m/>
    <m/>
    <m/>
    <m/>
    <m/>
    <m/>
    <m/>
    <m/>
    <m/>
    <m/>
    <m/>
    <m/>
    <m/>
    <m/>
    <m/>
  </r>
  <r>
    <n v="35"/>
    <x v="1"/>
    <s v="Travel_Rarely"/>
    <n v="1395"/>
    <x v="1"/>
    <n v="9"/>
    <n v="4"/>
    <s v="Medical"/>
    <n v="1"/>
    <n v="2008"/>
    <n v="2"/>
    <x v="1"/>
    <n v="48"/>
    <n v="3"/>
    <x v="0"/>
    <x v="1"/>
    <n v="3"/>
    <s v="Single"/>
    <n v="5098"/>
    <n v="18698"/>
    <n v="1"/>
    <s v="Y"/>
    <x v="1"/>
    <n v="19"/>
    <n v="3"/>
    <n v="2"/>
    <n v="80"/>
    <n v="0"/>
    <n v="10"/>
    <n v="5"/>
    <n v="3"/>
    <n v="10"/>
    <n v="7"/>
    <n v="0"/>
    <n v="8"/>
    <n v="0"/>
    <n v="0"/>
    <n v="0"/>
    <n v="1"/>
    <n v="1"/>
    <x v="0"/>
    <n v="0.35"/>
    <x v="0"/>
    <n v="0"/>
    <x v="1"/>
    <x v="0"/>
    <x v="0"/>
    <m/>
    <m/>
    <m/>
    <m/>
    <m/>
    <m/>
    <m/>
    <m/>
    <m/>
    <m/>
    <m/>
    <m/>
    <m/>
    <m/>
    <m/>
    <m/>
    <m/>
    <m/>
    <m/>
    <m/>
    <m/>
    <m/>
    <m/>
    <m/>
    <m/>
    <m/>
    <m/>
    <m/>
    <m/>
    <m/>
    <m/>
    <m/>
    <m/>
    <m/>
    <m/>
    <m/>
    <m/>
    <m/>
    <m/>
    <m/>
    <m/>
    <m/>
    <m/>
    <m/>
    <m/>
    <m/>
    <m/>
    <m/>
    <m/>
    <m/>
    <m/>
    <m/>
    <m/>
  </r>
  <r>
    <n v="33"/>
    <x v="1"/>
    <s v="Travel_Rarely"/>
    <n v="501"/>
    <x v="1"/>
    <n v="15"/>
    <n v="2"/>
    <s v="Medical"/>
    <n v="1"/>
    <n v="2009"/>
    <n v="2"/>
    <x v="0"/>
    <n v="95"/>
    <n v="3"/>
    <x v="0"/>
    <x v="4"/>
    <n v="4"/>
    <s v="Married"/>
    <n v="4878"/>
    <n v="21653"/>
    <n v="0"/>
    <s v="Y"/>
    <x v="0"/>
    <n v="13"/>
    <n v="3"/>
    <n v="1"/>
    <n v="80"/>
    <n v="1"/>
    <n v="10"/>
    <n v="6"/>
    <n v="3"/>
    <n v="9"/>
    <n v="7"/>
    <n v="8"/>
    <n v="1"/>
    <n v="1"/>
    <n v="0"/>
    <n v="0"/>
    <n v="1"/>
    <n v="1"/>
    <x v="1"/>
    <n v="0.55000000000000004"/>
    <x v="0"/>
    <n v="0.5"/>
    <x v="2"/>
    <x v="2"/>
    <x v="0"/>
    <m/>
    <m/>
    <m/>
    <m/>
    <m/>
    <m/>
    <m/>
    <m/>
    <m/>
    <m/>
    <m/>
    <m/>
    <m/>
    <m/>
    <m/>
    <m/>
    <m/>
    <m/>
    <m/>
    <m/>
    <m/>
    <m/>
    <m/>
    <m/>
    <m/>
    <m/>
    <m/>
    <m/>
    <m/>
    <m/>
    <m/>
    <m/>
    <m/>
    <m/>
    <m/>
    <m/>
    <m/>
    <m/>
    <m/>
    <m/>
    <m/>
    <m/>
    <m/>
    <m/>
    <m/>
    <m/>
    <m/>
    <m/>
    <m/>
    <m/>
    <m/>
    <m/>
    <m/>
  </r>
  <r>
    <n v="32"/>
    <x v="1"/>
    <s v="Travel_Rarely"/>
    <n v="267"/>
    <x v="1"/>
    <n v="29"/>
    <n v="4"/>
    <s v="Life Sciences"/>
    <n v="1"/>
    <n v="2010"/>
    <n v="3"/>
    <x v="0"/>
    <n v="49"/>
    <n v="2"/>
    <x v="1"/>
    <x v="2"/>
    <n v="2"/>
    <s v="Single"/>
    <n v="2837"/>
    <n v="15919"/>
    <n v="1"/>
    <s v="Y"/>
    <x v="1"/>
    <n v="13"/>
    <n v="3"/>
    <n v="3"/>
    <n v="80"/>
    <n v="0"/>
    <n v="6"/>
    <n v="3"/>
    <n v="3"/>
    <n v="6"/>
    <n v="2"/>
    <n v="4"/>
    <n v="1"/>
    <n v="0"/>
    <n v="1"/>
    <n v="0"/>
    <n v="1"/>
    <n v="0"/>
    <x v="0"/>
    <n v="0.4"/>
    <x v="0"/>
    <n v="0.2"/>
    <x v="1"/>
    <x v="1"/>
    <x v="1"/>
    <m/>
    <m/>
    <m/>
    <m/>
    <m/>
    <m/>
    <m/>
    <m/>
    <m/>
    <m/>
    <m/>
    <m/>
    <m/>
    <m/>
    <m/>
    <m/>
    <m/>
    <m/>
    <m/>
    <m/>
    <m/>
    <m/>
    <m/>
    <m/>
    <m/>
    <m/>
    <m/>
    <m/>
    <m/>
    <m/>
    <m/>
    <m/>
    <m/>
    <m/>
    <m/>
    <m/>
    <m/>
    <m/>
    <m/>
    <m/>
    <m/>
    <m/>
    <m/>
    <m/>
    <m/>
    <m/>
    <m/>
    <m/>
    <m/>
    <m/>
    <m/>
    <m/>
    <m/>
  </r>
  <r>
    <n v="40"/>
    <x v="1"/>
    <s v="Travel_Rarely"/>
    <n v="543"/>
    <x v="1"/>
    <n v="1"/>
    <n v="4"/>
    <s v="Life Sciences"/>
    <n v="1"/>
    <n v="2012"/>
    <n v="1"/>
    <x v="1"/>
    <n v="83"/>
    <n v="3"/>
    <x v="1"/>
    <x v="2"/>
    <n v="4"/>
    <s v="Married"/>
    <n v="2406"/>
    <n v="4060"/>
    <n v="8"/>
    <s v="Y"/>
    <x v="1"/>
    <n v="19"/>
    <n v="3"/>
    <n v="3"/>
    <n v="80"/>
    <n v="2"/>
    <n v="8"/>
    <n v="3"/>
    <n v="2"/>
    <n v="1"/>
    <n v="0"/>
    <n v="0"/>
    <n v="0"/>
    <n v="0"/>
    <n v="0"/>
    <n v="1"/>
    <n v="1"/>
    <n v="1"/>
    <x v="0"/>
    <n v="0.55000000000000004"/>
    <x v="0"/>
    <n v="0.3"/>
    <x v="1"/>
    <x v="0"/>
    <x v="1"/>
    <m/>
    <m/>
    <m/>
    <m/>
    <m/>
    <m/>
    <m/>
    <m/>
    <m/>
    <m/>
    <m/>
    <m/>
    <m/>
    <m/>
    <m/>
    <m/>
    <m/>
    <m/>
    <m/>
    <m/>
    <m/>
    <m/>
    <m/>
    <m/>
    <m/>
    <m/>
    <m/>
    <m/>
    <m/>
    <m/>
    <m/>
    <m/>
    <m/>
    <m/>
    <m/>
    <m/>
    <m/>
    <m/>
    <m/>
    <m/>
    <m/>
    <m/>
    <m/>
    <m/>
    <m/>
    <m/>
    <m/>
    <m/>
    <m/>
    <m/>
    <m/>
    <m/>
    <m/>
  </r>
  <r>
    <n v="32"/>
    <x v="1"/>
    <s v="Travel_Rarely"/>
    <n v="234"/>
    <x v="0"/>
    <n v="1"/>
    <n v="4"/>
    <s v="Medical"/>
    <n v="1"/>
    <n v="2013"/>
    <n v="2"/>
    <x v="1"/>
    <n v="68"/>
    <n v="2"/>
    <x v="1"/>
    <x v="6"/>
    <n v="2"/>
    <s v="Married"/>
    <n v="2269"/>
    <n v="18024"/>
    <n v="0"/>
    <s v="Y"/>
    <x v="1"/>
    <n v="14"/>
    <n v="3"/>
    <n v="2"/>
    <n v="80"/>
    <n v="1"/>
    <n v="3"/>
    <n v="2"/>
    <n v="3"/>
    <n v="2"/>
    <n v="2"/>
    <n v="2"/>
    <n v="2"/>
    <n v="0"/>
    <n v="1"/>
    <n v="0"/>
    <n v="1"/>
    <n v="1"/>
    <x v="0"/>
    <n v="0.6"/>
    <x v="0"/>
    <n v="0.2"/>
    <x v="1"/>
    <x v="0"/>
    <x v="1"/>
    <m/>
    <m/>
    <m/>
    <m/>
    <m/>
    <m/>
    <m/>
    <m/>
    <m/>
    <m/>
    <m/>
    <m/>
    <m/>
    <m/>
    <m/>
    <m/>
    <m/>
    <m/>
    <m/>
    <m/>
    <m/>
    <m/>
    <m/>
    <m/>
    <m/>
    <m/>
    <m/>
    <m/>
    <m/>
    <m/>
    <m/>
    <m/>
    <m/>
    <m/>
    <m/>
    <m/>
    <m/>
    <m/>
    <m/>
    <m/>
    <m/>
    <m/>
    <m/>
    <m/>
    <m/>
    <m/>
    <m/>
    <m/>
    <m/>
    <m/>
    <m/>
    <m/>
    <m/>
  </r>
  <r>
    <n v="39"/>
    <x v="1"/>
    <s v="Travel_Rarely"/>
    <n v="116"/>
    <x v="1"/>
    <n v="24"/>
    <n v="1"/>
    <s v="Life Sciences"/>
    <n v="1"/>
    <n v="2014"/>
    <n v="1"/>
    <x v="1"/>
    <n v="52"/>
    <n v="3"/>
    <x v="0"/>
    <x v="1"/>
    <n v="4"/>
    <s v="Single"/>
    <n v="4108"/>
    <n v="5340"/>
    <n v="7"/>
    <s v="Y"/>
    <x v="1"/>
    <n v="13"/>
    <n v="3"/>
    <n v="1"/>
    <n v="80"/>
    <n v="0"/>
    <n v="18"/>
    <n v="2"/>
    <n v="3"/>
    <n v="7"/>
    <n v="7"/>
    <n v="1"/>
    <n v="7"/>
    <n v="0"/>
    <n v="0"/>
    <n v="0"/>
    <n v="1"/>
    <n v="1"/>
    <x v="0"/>
    <n v="0.35"/>
    <x v="0"/>
    <n v="0"/>
    <x v="1"/>
    <x v="0"/>
    <x v="0"/>
    <m/>
    <m/>
    <m/>
    <m/>
    <m/>
    <m/>
    <m/>
    <m/>
    <m/>
    <m/>
    <m/>
    <m/>
    <m/>
    <m/>
    <m/>
    <m/>
    <m/>
    <m/>
    <m/>
    <m/>
    <m/>
    <m/>
    <m/>
    <m/>
    <m/>
    <m/>
    <m/>
    <m/>
    <m/>
    <m/>
    <m/>
    <m/>
    <m/>
    <m/>
    <m/>
    <m/>
    <m/>
    <m/>
    <m/>
    <m/>
    <m/>
    <m/>
    <m/>
    <m/>
    <m/>
    <m/>
    <m/>
    <m/>
    <m/>
    <m/>
    <m/>
    <m/>
    <m/>
  </r>
  <r>
    <n v="38"/>
    <x v="1"/>
    <s v="Travel_Rarely"/>
    <n v="201"/>
    <x v="1"/>
    <n v="10"/>
    <n v="3"/>
    <s v="Medical"/>
    <n v="1"/>
    <n v="2015"/>
    <n v="2"/>
    <x v="0"/>
    <n v="99"/>
    <n v="1"/>
    <x v="2"/>
    <x v="7"/>
    <n v="3"/>
    <s v="Married"/>
    <n v="13206"/>
    <n v="3376"/>
    <n v="3"/>
    <s v="Y"/>
    <x v="1"/>
    <n v="12"/>
    <n v="3"/>
    <n v="1"/>
    <n v="80"/>
    <n v="1"/>
    <n v="20"/>
    <n v="3"/>
    <n v="3"/>
    <n v="18"/>
    <n v="16"/>
    <n v="1"/>
    <n v="11"/>
    <n v="0"/>
    <n v="0"/>
    <n v="0"/>
    <n v="0"/>
    <n v="1"/>
    <x v="0"/>
    <n v="0.2"/>
    <x v="2"/>
    <n v="0"/>
    <x v="1"/>
    <x v="0"/>
    <x v="2"/>
    <m/>
    <m/>
    <m/>
    <m/>
    <m/>
    <m/>
    <m/>
    <m/>
    <m/>
    <m/>
    <m/>
    <m/>
    <m/>
    <m/>
    <m/>
    <m/>
    <m/>
    <m/>
    <m/>
    <m/>
    <m/>
    <m/>
    <m/>
    <m/>
    <m/>
    <m/>
    <m/>
    <m/>
    <m/>
    <m/>
    <m/>
    <m/>
    <m/>
    <m/>
    <m/>
    <m/>
    <m/>
    <m/>
    <m/>
    <m/>
    <m/>
    <m/>
    <m/>
    <m/>
    <m/>
    <m/>
    <m/>
    <m/>
    <m/>
    <m/>
    <m/>
    <m/>
    <m/>
  </r>
  <r>
    <n v="32"/>
    <x v="1"/>
    <s v="Travel_Rarely"/>
    <n v="801"/>
    <x v="0"/>
    <n v="1"/>
    <n v="4"/>
    <s v="Marketing"/>
    <n v="1"/>
    <n v="2016"/>
    <n v="3"/>
    <x v="0"/>
    <n v="48"/>
    <n v="3"/>
    <x v="2"/>
    <x v="0"/>
    <n v="4"/>
    <s v="Married"/>
    <n v="10422"/>
    <n v="24032"/>
    <n v="1"/>
    <s v="Y"/>
    <x v="1"/>
    <n v="19"/>
    <n v="3"/>
    <n v="3"/>
    <n v="80"/>
    <n v="2"/>
    <n v="14"/>
    <n v="3"/>
    <n v="3"/>
    <n v="14"/>
    <n v="10"/>
    <n v="5"/>
    <n v="7"/>
    <n v="0"/>
    <n v="0"/>
    <n v="0"/>
    <n v="0"/>
    <n v="0"/>
    <x v="1"/>
    <n v="0.05"/>
    <x v="2"/>
    <n v="0.1"/>
    <x v="1"/>
    <x v="2"/>
    <x v="2"/>
    <m/>
    <m/>
    <m/>
    <m/>
    <m/>
    <m/>
    <m/>
    <m/>
    <m/>
    <m/>
    <m/>
    <m/>
    <m/>
    <m/>
    <m/>
    <m/>
    <m/>
    <m/>
    <m/>
    <m/>
    <m/>
    <m/>
    <m/>
    <m/>
    <m/>
    <m/>
    <m/>
    <m/>
    <m/>
    <m/>
    <m/>
    <m/>
    <m/>
    <m/>
    <m/>
    <m/>
    <m/>
    <m/>
    <m/>
    <m/>
    <m/>
    <m/>
    <m/>
    <m/>
    <m/>
    <m/>
    <m/>
    <m/>
    <m/>
    <m/>
    <m/>
    <m/>
    <m/>
  </r>
  <r>
    <n v="37"/>
    <x v="1"/>
    <s v="Travel_Rarely"/>
    <n v="161"/>
    <x v="1"/>
    <n v="10"/>
    <n v="3"/>
    <s v="Life Sciences"/>
    <n v="1"/>
    <n v="2017"/>
    <n v="3"/>
    <x v="0"/>
    <n v="42"/>
    <n v="4"/>
    <x v="2"/>
    <x v="7"/>
    <n v="4"/>
    <s v="Married"/>
    <n v="13744"/>
    <n v="15471"/>
    <n v="1"/>
    <s v="Y"/>
    <x v="0"/>
    <n v="25"/>
    <n v="4"/>
    <n v="1"/>
    <n v="80"/>
    <n v="1"/>
    <n v="16"/>
    <n v="2"/>
    <n v="3"/>
    <n v="16"/>
    <n v="11"/>
    <n v="6"/>
    <n v="8"/>
    <n v="1"/>
    <n v="0"/>
    <n v="0"/>
    <n v="0"/>
    <n v="0"/>
    <x v="1"/>
    <n v="0.2"/>
    <x v="2"/>
    <n v="0.5"/>
    <x v="2"/>
    <x v="2"/>
    <x v="2"/>
    <m/>
    <m/>
    <m/>
    <m/>
    <m/>
    <m/>
    <m/>
    <m/>
    <m/>
    <m/>
    <m/>
    <m/>
    <m/>
    <m/>
    <m/>
    <m/>
    <m/>
    <m/>
    <m/>
    <m/>
    <m/>
    <m/>
    <m/>
    <m/>
    <m/>
    <m/>
    <m/>
    <m/>
    <m/>
    <m/>
    <m/>
    <m/>
    <m/>
    <m/>
    <m/>
    <m/>
    <m/>
    <m/>
    <m/>
    <m/>
    <m/>
    <m/>
    <m/>
    <m/>
    <m/>
    <m/>
    <m/>
    <m/>
    <m/>
    <m/>
    <m/>
    <m/>
    <m/>
  </r>
  <r>
    <n v="25"/>
    <x v="1"/>
    <s v="Travel_Rarely"/>
    <n v="1382"/>
    <x v="0"/>
    <n v="8"/>
    <n v="2"/>
    <s v="Other"/>
    <n v="1"/>
    <n v="2018"/>
    <n v="1"/>
    <x v="0"/>
    <n v="85"/>
    <n v="3"/>
    <x v="0"/>
    <x v="0"/>
    <n v="3"/>
    <s v="Divorced"/>
    <n v="4907"/>
    <n v="13684"/>
    <n v="0"/>
    <s v="Y"/>
    <x v="0"/>
    <n v="22"/>
    <n v="4"/>
    <n v="2"/>
    <n v="80"/>
    <n v="1"/>
    <n v="6"/>
    <n v="3"/>
    <n v="2"/>
    <n v="5"/>
    <n v="3"/>
    <n v="0"/>
    <n v="4"/>
    <n v="1"/>
    <n v="0"/>
    <n v="1"/>
    <n v="1"/>
    <n v="1"/>
    <x v="0"/>
    <n v="0.7"/>
    <x v="0"/>
    <n v="0.7"/>
    <x v="0"/>
    <x v="0"/>
    <x v="0"/>
    <m/>
    <m/>
    <m/>
    <m/>
    <m/>
    <m/>
    <m/>
    <m/>
    <m/>
    <m/>
    <m/>
    <m/>
    <m/>
    <m/>
    <m/>
    <m/>
    <m/>
    <m/>
    <m/>
    <m/>
    <m/>
    <m/>
    <m/>
    <m/>
    <m/>
    <m/>
    <m/>
    <m/>
    <m/>
    <m/>
    <m/>
    <m/>
    <m/>
    <m/>
    <m/>
    <m/>
    <m/>
    <m/>
    <m/>
    <m/>
    <m/>
    <m/>
    <m/>
    <m/>
    <m/>
    <m/>
    <m/>
    <m/>
    <m/>
    <m/>
    <m/>
    <m/>
    <m/>
  </r>
  <r>
    <n v="52"/>
    <x v="1"/>
    <s v="Non-Travel"/>
    <n v="585"/>
    <x v="0"/>
    <n v="29"/>
    <n v="4"/>
    <s v="Life Sciences"/>
    <n v="1"/>
    <n v="2019"/>
    <n v="1"/>
    <x v="1"/>
    <n v="40"/>
    <n v="3"/>
    <x v="1"/>
    <x v="6"/>
    <n v="4"/>
    <s v="Divorced"/>
    <n v="3482"/>
    <n v="19788"/>
    <n v="2"/>
    <s v="Y"/>
    <x v="1"/>
    <n v="15"/>
    <n v="3"/>
    <n v="2"/>
    <n v="80"/>
    <n v="2"/>
    <n v="16"/>
    <n v="3"/>
    <n v="2"/>
    <n v="9"/>
    <n v="8"/>
    <n v="0"/>
    <n v="0"/>
    <n v="0"/>
    <n v="0"/>
    <n v="1"/>
    <n v="1"/>
    <n v="1"/>
    <x v="0"/>
    <n v="0.55000000000000004"/>
    <x v="1"/>
    <n v="0.3"/>
    <x v="1"/>
    <x v="0"/>
    <x v="1"/>
    <m/>
    <m/>
    <m/>
    <m/>
    <m/>
    <m/>
    <m/>
    <m/>
    <m/>
    <m/>
    <m/>
    <m/>
    <m/>
    <m/>
    <m/>
    <m/>
    <m/>
    <m/>
    <m/>
    <m/>
    <m/>
    <m/>
    <m/>
    <m/>
    <m/>
    <m/>
    <m/>
    <m/>
    <m/>
    <m/>
    <m/>
    <m/>
    <m/>
    <m/>
    <m/>
    <m/>
    <m/>
    <m/>
    <m/>
    <m/>
    <m/>
    <m/>
    <m/>
    <m/>
    <m/>
    <m/>
    <m/>
    <m/>
    <m/>
    <m/>
    <m/>
    <m/>
    <m/>
  </r>
  <r>
    <n v="44"/>
    <x v="1"/>
    <s v="Travel_Rarely"/>
    <n v="1037"/>
    <x v="1"/>
    <n v="1"/>
    <n v="3"/>
    <s v="Medical"/>
    <n v="1"/>
    <n v="2020"/>
    <n v="2"/>
    <x v="1"/>
    <n v="42"/>
    <n v="3"/>
    <x v="1"/>
    <x v="1"/>
    <n v="4"/>
    <s v="Single"/>
    <n v="2436"/>
    <n v="13422"/>
    <n v="6"/>
    <s v="Y"/>
    <x v="0"/>
    <n v="12"/>
    <n v="3"/>
    <n v="3"/>
    <n v="80"/>
    <n v="0"/>
    <n v="6"/>
    <n v="2"/>
    <n v="3"/>
    <n v="4"/>
    <n v="3"/>
    <n v="1"/>
    <n v="2"/>
    <n v="1"/>
    <n v="0"/>
    <n v="0"/>
    <n v="1"/>
    <n v="1"/>
    <x v="0"/>
    <n v="0.5"/>
    <x v="0"/>
    <n v="0.4"/>
    <x v="2"/>
    <x v="0"/>
    <x v="1"/>
    <m/>
    <m/>
    <m/>
    <m/>
    <m/>
    <m/>
    <m/>
    <m/>
    <m/>
    <m/>
    <m/>
    <m/>
    <m/>
    <m/>
    <m/>
    <m/>
    <m/>
    <m/>
    <m/>
    <m/>
    <m/>
    <m/>
    <m/>
    <m/>
    <m/>
    <m/>
    <m/>
    <m/>
    <m/>
    <m/>
    <m/>
    <m/>
    <m/>
    <m/>
    <m/>
    <m/>
    <m/>
    <m/>
    <m/>
    <m/>
    <m/>
    <m/>
    <m/>
    <m/>
    <m/>
    <m/>
    <m/>
    <m/>
    <m/>
    <m/>
    <m/>
    <m/>
    <m/>
  </r>
  <r>
    <n v="21"/>
    <x v="1"/>
    <s v="Travel_Rarely"/>
    <n v="501"/>
    <x v="0"/>
    <n v="5"/>
    <n v="1"/>
    <s v="Medical"/>
    <n v="1"/>
    <n v="2021"/>
    <n v="3"/>
    <x v="1"/>
    <n v="58"/>
    <n v="3"/>
    <x v="1"/>
    <x v="6"/>
    <n v="1"/>
    <s v="Single"/>
    <n v="2380"/>
    <n v="25479"/>
    <n v="1"/>
    <s v="Y"/>
    <x v="0"/>
    <n v="11"/>
    <n v="3"/>
    <n v="4"/>
    <n v="80"/>
    <n v="0"/>
    <n v="2"/>
    <n v="6"/>
    <n v="3"/>
    <n v="2"/>
    <n v="2"/>
    <n v="1"/>
    <n v="2"/>
    <n v="1"/>
    <n v="1"/>
    <n v="0"/>
    <n v="1"/>
    <n v="0"/>
    <x v="0"/>
    <n v="0.55000000000000004"/>
    <x v="0"/>
    <n v="0.6"/>
    <x v="2"/>
    <x v="0"/>
    <x v="1"/>
    <m/>
    <m/>
    <m/>
    <m/>
    <m/>
    <m/>
    <m/>
    <m/>
    <m/>
    <m/>
    <m/>
    <m/>
    <m/>
    <m/>
    <m/>
    <m/>
    <m/>
    <m/>
    <m/>
    <m/>
    <m/>
    <m/>
    <m/>
    <m/>
    <m/>
    <m/>
    <m/>
    <m/>
    <m/>
    <m/>
    <m/>
    <m/>
    <m/>
    <m/>
    <m/>
    <m/>
    <m/>
    <m/>
    <m/>
    <m/>
    <m/>
    <m/>
    <m/>
    <m/>
    <m/>
    <m/>
    <m/>
    <m/>
    <m/>
    <m/>
    <m/>
    <m/>
    <m/>
  </r>
  <r>
    <n v="39"/>
    <x v="1"/>
    <s v="Non-Travel"/>
    <n v="105"/>
    <x v="1"/>
    <n v="9"/>
    <n v="3"/>
    <s v="Life Sciences"/>
    <n v="1"/>
    <n v="2022"/>
    <n v="4"/>
    <x v="1"/>
    <n v="87"/>
    <n v="3"/>
    <x v="4"/>
    <x v="5"/>
    <n v="4"/>
    <s v="Single"/>
    <n v="19431"/>
    <n v="15302"/>
    <n v="2"/>
    <s v="Y"/>
    <x v="1"/>
    <n v="13"/>
    <n v="3"/>
    <n v="3"/>
    <n v="80"/>
    <n v="0"/>
    <n v="21"/>
    <n v="3"/>
    <n v="2"/>
    <n v="6"/>
    <n v="0"/>
    <n v="1"/>
    <n v="3"/>
    <n v="0"/>
    <n v="0"/>
    <n v="1"/>
    <n v="0"/>
    <n v="0"/>
    <x v="0"/>
    <n v="0.2"/>
    <x v="2"/>
    <n v="0.3"/>
    <x v="1"/>
    <x v="0"/>
    <x v="2"/>
    <m/>
    <m/>
    <m/>
    <m/>
    <m/>
    <m/>
    <m/>
    <m/>
    <m/>
    <m/>
    <m/>
    <m/>
    <m/>
    <m/>
    <m/>
    <m/>
    <m/>
    <m/>
    <m/>
    <m/>
    <m/>
    <m/>
    <m/>
    <m/>
    <m/>
    <m/>
    <m/>
    <m/>
    <m/>
    <m/>
    <m/>
    <m/>
    <m/>
    <m/>
    <m/>
    <m/>
    <m/>
    <m/>
    <m/>
    <m/>
    <m/>
    <m/>
    <m/>
    <m/>
    <m/>
    <m/>
    <m/>
    <m/>
    <m/>
    <m/>
    <m/>
    <m/>
    <m/>
  </r>
  <r>
    <n v="23"/>
    <x v="0"/>
    <s v="Travel_Frequently"/>
    <n v="638"/>
    <x v="0"/>
    <n v="9"/>
    <n v="3"/>
    <s v="Marketing"/>
    <n v="1"/>
    <n v="2023"/>
    <n v="4"/>
    <x v="1"/>
    <n v="33"/>
    <n v="3"/>
    <x v="1"/>
    <x v="6"/>
    <n v="1"/>
    <s v="Married"/>
    <n v="1790"/>
    <n v="26956"/>
    <n v="1"/>
    <s v="Y"/>
    <x v="1"/>
    <n v="19"/>
    <n v="3"/>
    <n v="1"/>
    <n v="80"/>
    <n v="1"/>
    <n v="1"/>
    <n v="3"/>
    <n v="2"/>
    <n v="1"/>
    <n v="0"/>
    <n v="1"/>
    <n v="0"/>
    <n v="0"/>
    <n v="1"/>
    <n v="1"/>
    <n v="1"/>
    <n v="0"/>
    <x v="0"/>
    <n v="0.6"/>
    <x v="0"/>
    <n v="0.5"/>
    <x v="2"/>
    <x v="0"/>
    <x v="1"/>
    <m/>
    <m/>
    <m/>
    <m/>
    <m/>
    <m/>
    <m/>
    <m/>
    <m/>
    <m/>
    <m/>
    <m/>
    <m/>
    <m/>
    <m/>
    <m/>
    <m/>
    <m/>
    <m/>
    <m/>
    <m/>
    <m/>
    <m/>
    <m/>
    <m/>
    <m/>
    <m/>
    <m/>
    <m/>
    <m/>
    <m/>
    <m/>
    <m/>
    <m/>
    <m/>
    <m/>
    <m/>
    <m/>
    <m/>
    <m/>
    <m/>
    <m/>
    <m/>
    <m/>
    <m/>
    <m/>
    <m/>
    <m/>
    <m/>
    <m/>
    <m/>
    <m/>
    <m/>
  </r>
  <r>
    <n v="36"/>
    <x v="1"/>
    <s v="Travel_Rarely"/>
    <n v="557"/>
    <x v="0"/>
    <n v="3"/>
    <n v="3"/>
    <s v="Medical"/>
    <n v="1"/>
    <n v="2024"/>
    <n v="1"/>
    <x v="0"/>
    <n v="94"/>
    <n v="2"/>
    <x v="2"/>
    <x v="0"/>
    <n v="4"/>
    <s v="Married"/>
    <n v="7644"/>
    <n v="12695"/>
    <n v="0"/>
    <s v="Y"/>
    <x v="1"/>
    <n v="19"/>
    <n v="3"/>
    <n v="3"/>
    <n v="80"/>
    <n v="2"/>
    <n v="10"/>
    <n v="2"/>
    <n v="3"/>
    <n v="9"/>
    <n v="7"/>
    <n v="3"/>
    <n v="4"/>
    <n v="0"/>
    <n v="0"/>
    <n v="0"/>
    <n v="0"/>
    <n v="1"/>
    <x v="0"/>
    <n v="0.2"/>
    <x v="2"/>
    <n v="0"/>
    <x v="1"/>
    <x v="1"/>
    <x v="0"/>
    <m/>
    <m/>
    <m/>
    <m/>
    <m/>
    <m/>
    <m/>
    <m/>
    <m/>
    <m/>
    <m/>
    <m/>
    <m/>
    <m/>
    <m/>
    <m/>
    <m/>
    <m/>
    <m/>
    <m/>
    <m/>
    <m/>
    <m/>
    <m/>
    <m/>
    <m/>
    <m/>
    <m/>
    <m/>
    <m/>
    <m/>
    <m/>
    <m/>
    <m/>
    <m/>
    <m/>
    <m/>
    <m/>
    <m/>
    <m/>
    <m/>
    <m/>
    <m/>
    <m/>
    <m/>
    <m/>
    <m/>
    <m/>
    <m/>
    <m/>
    <m/>
    <m/>
    <m/>
  </r>
  <r>
    <n v="36"/>
    <x v="1"/>
    <s v="Travel_Frequently"/>
    <n v="688"/>
    <x v="1"/>
    <n v="4"/>
    <n v="2"/>
    <s v="Life Sciences"/>
    <n v="1"/>
    <n v="2025"/>
    <n v="4"/>
    <x v="0"/>
    <n v="97"/>
    <n v="3"/>
    <x v="0"/>
    <x v="3"/>
    <n v="2"/>
    <s v="Divorced"/>
    <n v="5131"/>
    <n v="9192"/>
    <n v="7"/>
    <s v="Y"/>
    <x v="1"/>
    <n v="13"/>
    <n v="3"/>
    <n v="2"/>
    <n v="80"/>
    <n v="3"/>
    <n v="18"/>
    <n v="3"/>
    <n v="3"/>
    <n v="4"/>
    <n v="2"/>
    <n v="0"/>
    <n v="2"/>
    <n v="0"/>
    <n v="1"/>
    <n v="0"/>
    <n v="1"/>
    <n v="0"/>
    <x v="0"/>
    <n v="0.4"/>
    <x v="0"/>
    <n v="0.2"/>
    <x v="1"/>
    <x v="0"/>
    <x v="0"/>
    <m/>
    <m/>
    <m/>
    <m/>
    <m/>
    <m/>
    <m/>
    <m/>
    <m/>
    <m/>
    <m/>
    <m/>
    <m/>
    <m/>
    <m/>
    <m/>
    <m/>
    <m/>
    <m/>
    <m/>
    <m/>
    <m/>
    <m/>
    <m/>
    <m/>
    <m/>
    <m/>
    <m/>
    <m/>
    <m/>
    <m/>
    <m/>
    <m/>
    <m/>
    <m/>
    <m/>
    <m/>
    <m/>
    <m/>
    <m/>
    <m/>
    <m/>
    <m/>
    <m/>
    <m/>
    <m/>
    <m/>
    <m/>
    <m/>
    <m/>
    <m/>
    <m/>
    <m/>
  </r>
  <r>
    <n v="56"/>
    <x v="1"/>
    <s v="Non-Travel"/>
    <n v="667"/>
    <x v="1"/>
    <n v="1"/>
    <n v="4"/>
    <s v="Life Sciences"/>
    <n v="1"/>
    <n v="2026"/>
    <n v="3"/>
    <x v="1"/>
    <n v="57"/>
    <n v="3"/>
    <x v="0"/>
    <x v="4"/>
    <n v="3"/>
    <s v="Divorced"/>
    <n v="6306"/>
    <n v="26236"/>
    <n v="1"/>
    <s v="Y"/>
    <x v="1"/>
    <n v="21"/>
    <n v="4"/>
    <n v="1"/>
    <n v="80"/>
    <n v="1"/>
    <n v="13"/>
    <n v="2"/>
    <n v="2"/>
    <n v="13"/>
    <n v="12"/>
    <n v="1"/>
    <n v="9"/>
    <n v="0"/>
    <n v="0"/>
    <n v="1"/>
    <n v="1"/>
    <n v="0"/>
    <x v="0"/>
    <n v="0.35"/>
    <x v="1"/>
    <n v="0.3"/>
    <x v="1"/>
    <x v="0"/>
    <x v="0"/>
    <m/>
    <m/>
    <m/>
    <m/>
    <m/>
    <m/>
    <m/>
    <m/>
    <m/>
    <m/>
    <m/>
    <m/>
    <m/>
    <m/>
    <m/>
    <m/>
    <m/>
    <m/>
    <m/>
    <m/>
    <m/>
    <m/>
    <m/>
    <m/>
    <m/>
    <m/>
    <m/>
    <m/>
    <m/>
    <m/>
    <m/>
    <m/>
    <m/>
    <m/>
    <m/>
    <m/>
    <m/>
    <m/>
    <m/>
    <m/>
    <m/>
    <m/>
    <m/>
    <m/>
    <m/>
    <m/>
    <m/>
    <m/>
    <m/>
    <m/>
    <m/>
    <m/>
    <m/>
  </r>
  <r>
    <n v="29"/>
    <x v="0"/>
    <s v="Travel_Rarely"/>
    <n v="1092"/>
    <x v="1"/>
    <n v="1"/>
    <n v="4"/>
    <s v="Medical"/>
    <n v="1"/>
    <n v="2027"/>
    <n v="1"/>
    <x v="1"/>
    <n v="36"/>
    <n v="3"/>
    <x v="1"/>
    <x v="1"/>
    <n v="4"/>
    <s v="Married"/>
    <n v="4787"/>
    <n v="26124"/>
    <n v="9"/>
    <s v="Y"/>
    <x v="0"/>
    <n v="14"/>
    <n v="3"/>
    <n v="2"/>
    <n v="80"/>
    <n v="3"/>
    <n v="4"/>
    <n v="3"/>
    <n v="4"/>
    <n v="2"/>
    <n v="2"/>
    <n v="2"/>
    <n v="2"/>
    <n v="1"/>
    <n v="0"/>
    <n v="0"/>
    <n v="1"/>
    <n v="1"/>
    <x v="0"/>
    <n v="0.5"/>
    <x v="0"/>
    <n v="0.4"/>
    <x v="2"/>
    <x v="0"/>
    <x v="0"/>
    <m/>
    <m/>
    <m/>
    <m/>
    <m/>
    <m/>
    <m/>
    <m/>
    <m/>
    <m/>
    <m/>
    <m/>
    <m/>
    <m/>
    <m/>
    <m/>
    <m/>
    <m/>
    <m/>
    <m/>
    <m/>
    <m/>
    <m/>
    <m/>
    <m/>
    <m/>
    <m/>
    <m/>
    <m/>
    <m/>
    <m/>
    <m/>
    <m/>
    <m/>
    <m/>
    <m/>
    <m/>
    <m/>
    <m/>
    <m/>
    <m/>
    <m/>
    <m/>
    <m/>
    <m/>
    <m/>
    <m/>
    <m/>
    <m/>
    <m/>
    <m/>
    <m/>
    <m/>
  </r>
  <r>
    <n v="42"/>
    <x v="1"/>
    <s v="Travel_Rarely"/>
    <n v="300"/>
    <x v="1"/>
    <n v="2"/>
    <n v="3"/>
    <s v="Life Sciences"/>
    <n v="1"/>
    <n v="2031"/>
    <n v="1"/>
    <x v="1"/>
    <n v="56"/>
    <n v="3"/>
    <x v="4"/>
    <x v="5"/>
    <n v="3"/>
    <s v="Married"/>
    <n v="18880"/>
    <n v="17312"/>
    <n v="5"/>
    <s v="Y"/>
    <x v="1"/>
    <n v="11"/>
    <n v="3"/>
    <n v="1"/>
    <n v="80"/>
    <n v="0"/>
    <n v="24"/>
    <n v="2"/>
    <n v="2"/>
    <n v="22"/>
    <n v="6"/>
    <n v="4"/>
    <n v="14"/>
    <n v="0"/>
    <n v="0"/>
    <n v="1"/>
    <n v="0"/>
    <n v="1"/>
    <x v="0"/>
    <n v="0.4"/>
    <x v="0"/>
    <n v="0.3"/>
    <x v="1"/>
    <x v="1"/>
    <x v="2"/>
    <m/>
    <m/>
    <m/>
    <m/>
    <m/>
    <m/>
    <m/>
    <m/>
    <m/>
    <m/>
    <m/>
    <m/>
    <m/>
    <m/>
    <m/>
    <m/>
    <m/>
    <m/>
    <m/>
    <m/>
    <m/>
    <m/>
    <m/>
    <m/>
    <m/>
    <m/>
    <m/>
    <m/>
    <m/>
    <m/>
    <m/>
    <m/>
    <m/>
    <m/>
    <m/>
    <m/>
    <m/>
    <m/>
    <m/>
    <m/>
    <m/>
    <m/>
    <m/>
    <m/>
    <m/>
    <m/>
    <m/>
    <m/>
    <m/>
    <m/>
    <m/>
    <m/>
    <m/>
  </r>
  <r>
    <n v="56"/>
    <x v="0"/>
    <s v="Travel_Rarely"/>
    <n v="310"/>
    <x v="1"/>
    <n v="7"/>
    <n v="2"/>
    <s v="Technical Degree"/>
    <n v="1"/>
    <n v="2032"/>
    <n v="4"/>
    <x v="1"/>
    <n v="72"/>
    <n v="3"/>
    <x v="1"/>
    <x v="2"/>
    <n v="3"/>
    <s v="Married"/>
    <n v="2339"/>
    <n v="3666"/>
    <n v="8"/>
    <s v="Y"/>
    <x v="1"/>
    <n v="11"/>
    <n v="3"/>
    <n v="4"/>
    <n v="80"/>
    <n v="1"/>
    <n v="14"/>
    <n v="4"/>
    <n v="1"/>
    <n v="10"/>
    <n v="9"/>
    <n v="9"/>
    <n v="8"/>
    <n v="0"/>
    <n v="0"/>
    <n v="1"/>
    <n v="1"/>
    <n v="0"/>
    <x v="1"/>
    <n v="0.4"/>
    <x v="1"/>
    <n v="0.4"/>
    <x v="2"/>
    <x v="2"/>
    <x v="1"/>
    <m/>
    <m/>
    <m/>
    <m/>
    <m/>
    <m/>
    <m/>
    <m/>
    <m/>
    <m/>
    <m/>
    <m/>
    <m/>
    <m/>
    <m/>
    <m/>
    <m/>
    <m/>
    <m/>
    <m/>
    <m/>
    <m/>
    <m/>
    <m/>
    <m/>
    <m/>
    <m/>
    <m/>
    <m/>
    <m/>
    <m/>
    <m/>
    <m/>
    <m/>
    <m/>
    <m/>
    <m/>
    <m/>
    <m/>
    <m/>
    <m/>
    <m/>
    <m/>
    <m/>
    <m/>
    <m/>
    <m/>
    <m/>
    <m/>
    <m/>
    <m/>
    <m/>
    <m/>
  </r>
  <r>
    <n v="41"/>
    <x v="1"/>
    <s v="Travel_Rarely"/>
    <n v="582"/>
    <x v="1"/>
    <n v="28"/>
    <n v="4"/>
    <s v="Life Sciences"/>
    <n v="1"/>
    <n v="2034"/>
    <n v="1"/>
    <x v="0"/>
    <n v="60"/>
    <n v="2"/>
    <x v="3"/>
    <x v="3"/>
    <n v="2"/>
    <s v="Married"/>
    <n v="13570"/>
    <n v="5640"/>
    <n v="0"/>
    <s v="Y"/>
    <x v="1"/>
    <n v="23"/>
    <n v="4"/>
    <n v="3"/>
    <n v="80"/>
    <n v="1"/>
    <n v="21"/>
    <n v="3"/>
    <n v="3"/>
    <n v="20"/>
    <n v="7"/>
    <n v="0"/>
    <n v="10"/>
    <n v="0"/>
    <n v="1"/>
    <n v="0"/>
    <n v="0"/>
    <n v="1"/>
    <x v="0"/>
    <n v="0.45"/>
    <x v="0"/>
    <n v="0.2"/>
    <x v="1"/>
    <x v="0"/>
    <x v="2"/>
    <m/>
    <m/>
    <m/>
    <m/>
    <m/>
    <m/>
    <m/>
    <m/>
    <m/>
    <m/>
    <m/>
    <m/>
    <m/>
    <m/>
    <m/>
    <m/>
    <m/>
    <m/>
    <m/>
    <m/>
    <m/>
    <m/>
    <m/>
    <m/>
    <m/>
    <m/>
    <m/>
    <m/>
    <m/>
    <m/>
    <m/>
    <m/>
    <m/>
    <m/>
    <m/>
    <m/>
    <m/>
    <m/>
    <m/>
    <m/>
    <m/>
    <m/>
    <m/>
    <m/>
    <m/>
    <m/>
    <m/>
    <m/>
    <m/>
    <m/>
    <m/>
    <m/>
    <m/>
  </r>
  <r>
    <n v="34"/>
    <x v="1"/>
    <s v="Travel_Rarely"/>
    <n v="704"/>
    <x v="0"/>
    <n v="28"/>
    <n v="3"/>
    <s v="Marketing"/>
    <n v="1"/>
    <n v="2035"/>
    <n v="4"/>
    <x v="0"/>
    <n v="95"/>
    <n v="2"/>
    <x v="0"/>
    <x v="0"/>
    <n v="3"/>
    <s v="Married"/>
    <n v="6712"/>
    <n v="8978"/>
    <n v="1"/>
    <s v="Y"/>
    <x v="1"/>
    <n v="21"/>
    <n v="4"/>
    <n v="4"/>
    <n v="80"/>
    <n v="2"/>
    <n v="8"/>
    <n v="2"/>
    <n v="3"/>
    <n v="8"/>
    <n v="7"/>
    <n v="1"/>
    <n v="7"/>
    <n v="0"/>
    <n v="0"/>
    <n v="0"/>
    <n v="0"/>
    <n v="0"/>
    <x v="0"/>
    <n v="0"/>
    <x v="2"/>
    <n v="0"/>
    <x v="1"/>
    <x v="0"/>
    <x v="0"/>
    <m/>
    <m/>
    <m/>
    <m/>
    <m/>
    <m/>
    <m/>
    <m/>
    <m/>
    <m/>
    <m/>
    <m/>
    <m/>
    <m/>
    <m/>
    <m/>
    <m/>
    <m/>
    <m/>
    <m/>
    <m/>
    <m/>
    <m/>
    <m/>
    <m/>
    <m/>
    <m/>
    <m/>
    <m/>
    <m/>
    <m/>
    <m/>
    <m/>
    <m/>
    <m/>
    <m/>
    <m/>
    <m/>
    <m/>
    <m/>
    <m/>
    <m/>
    <m/>
    <m/>
    <m/>
    <m/>
    <m/>
    <m/>
    <m/>
    <m/>
    <m/>
    <m/>
    <m/>
  </r>
  <r>
    <n v="36"/>
    <x v="1"/>
    <s v="Non-Travel"/>
    <n v="301"/>
    <x v="0"/>
    <n v="15"/>
    <n v="4"/>
    <s v="Marketing"/>
    <n v="1"/>
    <n v="2036"/>
    <n v="4"/>
    <x v="1"/>
    <n v="88"/>
    <n v="1"/>
    <x v="0"/>
    <x v="0"/>
    <n v="4"/>
    <s v="Divorced"/>
    <n v="5406"/>
    <n v="10436"/>
    <n v="1"/>
    <s v="Y"/>
    <x v="1"/>
    <n v="24"/>
    <n v="4"/>
    <n v="1"/>
    <n v="80"/>
    <n v="1"/>
    <n v="15"/>
    <n v="4"/>
    <n v="2"/>
    <n v="15"/>
    <n v="12"/>
    <n v="11"/>
    <n v="11"/>
    <n v="0"/>
    <n v="0"/>
    <n v="1"/>
    <n v="1"/>
    <n v="0"/>
    <x v="1"/>
    <n v="0.4"/>
    <x v="0"/>
    <n v="0.4"/>
    <x v="2"/>
    <x v="2"/>
    <x v="0"/>
    <m/>
    <m/>
    <m/>
    <m/>
    <m/>
    <m/>
    <m/>
    <m/>
    <m/>
    <m/>
    <m/>
    <m/>
    <m/>
    <m/>
    <m/>
    <m/>
    <m/>
    <m/>
    <m/>
    <m/>
    <m/>
    <m/>
    <m/>
    <m/>
    <m/>
    <m/>
    <m/>
    <m/>
    <m/>
    <m/>
    <m/>
    <m/>
    <m/>
    <m/>
    <m/>
    <m/>
    <m/>
    <m/>
    <m/>
    <m/>
    <m/>
    <m/>
    <m/>
    <m/>
    <m/>
    <m/>
    <m/>
    <m/>
    <m/>
    <m/>
    <m/>
    <m/>
    <m/>
  </r>
  <r>
    <n v="41"/>
    <x v="1"/>
    <s v="Travel_Rarely"/>
    <n v="930"/>
    <x v="0"/>
    <n v="3"/>
    <n v="3"/>
    <s v="Life Sciences"/>
    <n v="1"/>
    <n v="2037"/>
    <n v="3"/>
    <x v="1"/>
    <n v="57"/>
    <n v="2"/>
    <x v="0"/>
    <x v="0"/>
    <n v="2"/>
    <s v="Divorced"/>
    <n v="8938"/>
    <n v="12227"/>
    <n v="2"/>
    <s v="Y"/>
    <x v="1"/>
    <n v="11"/>
    <n v="3"/>
    <n v="3"/>
    <n v="80"/>
    <n v="1"/>
    <n v="14"/>
    <n v="5"/>
    <n v="3"/>
    <n v="5"/>
    <n v="4"/>
    <n v="0"/>
    <n v="4"/>
    <n v="0"/>
    <n v="1"/>
    <n v="0"/>
    <n v="0"/>
    <n v="0"/>
    <x v="0"/>
    <n v="0.25"/>
    <x v="2"/>
    <n v="0.2"/>
    <x v="1"/>
    <x v="0"/>
    <x v="2"/>
    <m/>
    <m/>
    <m/>
    <m/>
    <m/>
    <m/>
    <m/>
    <m/>
    <m/>
    <m/>
    <m/>
    <m/>
    <m/>
    <m/>
    <m/>
    <m/>
    <m/>
    <m/>
    <m/>
    <m/>
    <m/>
    <m/>
    <m/>
    <m/>
    <m/>
    <m/>
    <m/>
    <m/>
    <m/>
    <m/>
    <m/>
    <m/>
    <m/>
    <m/>
    <m/>
    <m/>
    <m/>
    <m/>
    <m/>
    <m/>
    <m/>
    <m/>
    <m/>
    <m/>
    <m/>
    <m/>
    <m/>
    <m/>
    <m/>
    <m/>
    <m/>
    <m/>
    <m/>
  </r>
  <r>
    <n v="32"/>
    <x v="1"/>
    <s v="Travel_Rarely"/>
    <n v="529"/>
    <x v="1"/>
    <n v="2"/>
    <n v="3"/>
    <s v="Technical Degree"/>
    <n v="1"/>
    <n v="2038"/>
    <n v="4"/>
    <x v="1"/>
    <n v="78"/>
    <n v="3"/>
    <x v="1"/>
    <x v="1"/>
    <n v="1"/>
    <s v="Single"/>
    <n v="2439"/>
    <n v="11288"/>
    <n v="1"/>
    <s v="Y"/>
    <x v="1"/>
    <n v="14"/>
    <n v="3"/>
    <n v="4"/>
    <n v="80"/>
    <n v="0"/>
    <n v="4"/>
    <n v="4"/>
    <n v="3"/>
    <n v="4"/>
    <n v="2"/>
    <n v="1"/>
    <n v="2"/>
    <n v="0"/>
    <n v="1"/>
    <n v="0"/>
    <n v="1"/>
    <n v="0"/>
    <x v="0"/>
    <n v="0.4"/>
    <x v="0"/>
    <n v="0.2"/>
    <x v="1"/>
    <x v="0"/>
    <x v="1"/>
    <m/>
    <m/>
    <m/>
    <m/>
    <m/>
    <m/>
    <m/>
    <m/>
    <m/>
    <m/>
    <m/>
    <m/>
    <m/>
    <m/>
    <m/>
    <m/>
    <m/>
    <m/>
    <m/>
    <m/>
    <m/>
    <m/>
    <m/>
    <m/>
    <m/>
    <m/>
    <m/>
    <m/>
    <m/>
    <m/>
    <m/>
    <m/>
    <m/>
    <m/>
    <m/>
    <m/>
    <m/>
    <m/>
    <m/>
    <m/>
    <m/>
    <m/>
    <m/>
    <m/>
    <m/>
    <m/>
    <m/>
    <m/>
    <m/>
    <m/>
    <m/>
    <m/>
    <m/>
  </r>
  <r>
    <n v="35"/>
    <x v="1"/>
    <s v="Travel_Rarely"/>
    <n v="1146"/>
    <x v="2"/>
    <n v="26"/>
    <n v="4"/>
    <s v="Life Sciences"/>
    <n v="1"/>
    <n v="2040"/>
    <n v="3"/>
    <x v="0"/>
    <n v="31"/>
    <n v="3"/>
    <x v="2"/>
    <x v="8"/>
    <n v="4"/>
    <s v="Single"/>
    <n v="8837"/>
    <n v="16642"/>
    <n v="1"/>
    <s v="Y"/>
    <x v="0"/>
    <n v="16"/>
    <n v="3"/>
    <n v="3"/>
    <n v="80"/>
    <n v="0"/>
    <n v="9"/>
    <n v="2"/>
    <n v="3"/>
    <n v="9"/>
    <n v="0"/>
    <n v="1"/>
    <n v="7"/>
    <n v="1"/>
    <n v="0"/>
    <n v="0"/>
    <n v="0"/>
    <n v="0"/>
    <x v="0"/>
    <n v="0.15"/>
    <x v="2"/>
    <n v="0.4"/>
    <x v="2"/>
    <x v="0"/>
    <x v="2"/>
    <m/>
    <m/>
    <m/>
    <m/>
    <m/>
    <m/>
    <m/>
    <m/>
    <m/>
    <m/>
    <m/>
    <m/>
    <m/>
    <m/>
    <m/>
    <m/>
    <m/>
    <m/>
    <m/>
    <m/>
    <m/>
    <m/>
    <m/>
    <m/>
    <m/>
    <m/>
    <m/>
    <m/>
    <m/>
    <m/>
    <m/>
    <m/>
    <m/>
    <m/>
    <m/>
    <m/>
    <m/>
    <m/>
    <m/>
    <m/>
    <m/>
    <m/>
    <m/>
    <m/>
    <m/>
    <m/>
    <m/>
    <m/>
    <m/>
    <m/>
    <m/>
    <m/>
    <m/>
  </r>
  <r>
    <n v="38"/>
    <x v="1"/>
    <s v="Travel_Rarely"/>
    <n v="345"/>
    <x v="0"/>
    <n v="10"/>
    <n v="2"/>
    <s v="Life Sciences"/>
    <n v="1"/>
    <n v="2041"/>
    <n v="1"/>
    <x v="0"/>
    <n v="100"/>
    <n v="3"/>
    <x v="0"/>
    <x v="0"/>
    <n v="4"/>
    <s v="Married"/>
    <n v="5343"/>
    <n v="5982"/>
    <n v="1"/>
    <s v="Y"/>
    <x v="1"/>
    <n v="11"/>
    <n v="3"/>
    <n v="3"/>
    <n v="80"/>
    <n v="1"/>
    <n v="10"/>
    <n v="1"/>
    <n v="3"/>
    <n v="10"/>
    <n v="7"/>
    <n v="1"/>
    <n v="9"/>
    <n v="0"/>
    <n v="0"/>
    <n v="0"/>
    <n v="1"/>
    <n v="1"/>
    <x v="0"/>
    <n v="0.35"/>
    <x v="0"/>
    <n v="0"/>
    <x v="1"/>
    <x v="0"/>
    <x v="0"/>
    <m/>
    <m/>
    <m/>
    <m/>
    <m/>
    <m/>
    <m/>
    <m/>
    <m/>
    <m/>
    <m/>
    <m/>
    <m/>
    <m/>
    <m/>
    <m/>
    <m/>
    <m/>
    <m/>
    <m/>
    <m/>
    <m/>
    <m/>
    <m/>
    <m/>
    <m/>
    <m/>
    <m/>
    <m/>
    <m/>
    <m/>
    <m/>
    <m/>
    <m/>
    <m/>
    <m/>
    <m/>
    <m/>
    <m/>
    <m/>
    <m/>
    <m/>
    <m/>
    <m/>
    <m/>
    <m/>
    <m/>
    <m/>
    <m/>
    <m/>
    <m/>
    <m/>
    <m/>
  </r>
  <r>
    <n v="50"/>
    <x v="0"/>
    <s v="Travel_Frequently"/>
    <n v="878"/>
    <x v="0"/>
    <n v="1"/>
    <n v="4"/>
    <s v="Life Sciences"/>
    <n v="1"/>
    <n v="2044"/>
    <n v="2"/>
    <x v="1"/>
    <n v="94"/>
    <n v="3"/>
    <x v="0"/>
    <x v="0"/>
    <n v="3"/>
    <s v="Divorced"/>
    <n v="6728"/>
    <n v="14255"/>
    <n v="7"/>
    <s v="Y"/>
    <x v="1"/>
    <n v="12"/>
    <n v="3"/>
    <n v="4"/>
    <n v="80"/>
    <n v="2"/>
    <n v="12"/>
    <n v="3"/>
    <n v="3"/>
    <n v="6"/>
    <n v="3"/>
    <n v="0"/>
    <n v="1"/>
    <n v="0"/>
    <n v="0"/>
    <n v="0"/>
    <n v="0"/>
    <n v="1"/>
    <x v="0"/>
    <n v="0.2"/>
    <x v="1"/>
    <n v="0"/>
    <x v="1"/>
    <x v="0"/>
    <x v="0"/>
    <m/>
    <m/>
    <m/>
    <m/>
    <m/>
    <m/>
    <m/>
    <m/>
    <m/>
    <m/>
    <m/>
    <m/>
    <m/>
    <m/>
    <m/>
    <m/>
    <m/>
    <m/>
    <m/>
    <m/>
    <m/>
    <m/>
    <m/>
    <m/>
    <m/>
    <m/>
    <m/>
    <m/>
    <m/>
    <m/>
    <m/>
    <m/>
    <m/>
    <m/>
    <m/>
    <m/>
    <m/>
    <m/>
    <m/>
    <m/>
    <m/>
    <m/>
    <m/>
    <m/>
    <m/>
    <m/>
    <m/>
    <m/>
    <m/>
    <m/>
    <m/>
    <m/>
    <m/>
  </r>
  <r>
    <n v="36"/>
    <x v="1"/>
    <s v="Travel_Rarely"/>
    <n v="1120"/>
    <x v="0"/>
    <n v="11"/>
    <n v="4"/>
    <s v="Marketing"/>
    <n v="1"/>
    <n v="2045"/>
    <n v="2"/>
    <x v="0"/>
    <n v="100"/>
    <n v="2"/>
    <x v="0"/>
    <x v="0"/>
    <n v="4"/>
    <s v="Married"/>
    <n v="6652"/>
    <n v="14369"/>
    <n v="4"/>
    <s v="Y"/>
    <x v="1"/>
    <n v="13"/>
    <n v="3"/>
    <n v="1"/>
    <n v="80"/>
    <n v="1"/>
    <n v="8"/>
    <n v="2"/>
    <n v="2"/>
    <n v="6"/>
    <n v="3"/>
    <n v="0"/>
    <n v="0"/>
    <n v="0"/>
    <n v="0"/>
    <n v="1"/>
    <n v="0"/>
    <n v="1"/>
    <x v="0"/>
    <n v="0.4"/>
    <x v="0"/>
    <n v="0.3"/>
    <x v="1"/>
    <x v="0"/>
    <x v="0"/>
    <m/>
    <m/>
    <m/>
    <m/>
    <m/>
    <m/>
    <m/>
    <m/>
    <m/>
    <m/>
    <m/>
    <m/>
    <m/>
    <m/>
    <m/>
    <m/>
    <m/>
    <m/>
    <m/>
    <m/>
    <m/>
    <m/>
    <m/>
    <m/>
    <m/>
    <m/>
    <m/>
    <m/>
    <m/>
    <m/>
    <m/>
    <m/>
    <m/>
    <m/>
    <m/>
    <m/>
    <m/>
    <m/>
    <m/>
    <m/>
    <m/>
    <m/>
    <m/>
    <m/>
    <m/>
    <m/>
    <m/>
    <m/>
    <m/>
    <m/>
    <m/>
    <m/>
    <m/>
  </r>
  <r>
    <n v="45"/>
    <x v="1"/>
    <s v="Travel_Rarely"/>
    <n v="374"/>
    <x v="0"/>
    <n v="20"/>
    <n v="3"/>
    <s v="Life Sciences"/>
    <n v="1"/>
    <n v="2046"/>
    <n v="4"/>
    <x v="0"/>
    <n v="50"/>
    <n v="3"/>
    <x v="0"/>
    <x v="0"/>
    <n v="3"/>
    <s v="Single"/>
    <n v="4850"/>
    <n v="23333"/>
    <n v="8"/>
    <s v="Y"/>
    <x v="1"/>
    <n v="15"/>
    <n v="3"/>
    <n v="3"/>
    <n v="80"/>
    <n v="0"/>
    <n v="8"/>
    <n v="3"/>
    <n v="3"/>
    <n v="5"/>
    <n v="3"/>
    <n v="0"/>
    <n v="1"/>
    <n v="0"/>
    <n v="0"/>
    <n v="0"/>
    <n v="1"/>
    <n v="0"/>
    <x v="0"/>
    <n v="0.15"/>
    <x v="1"/>
    <n v="0"/>
    <x v="1"/>
    <x v="0"/>
    <x v="0"/>
    <m/>
    <m/>
    <m/>
    <m/>
    <m/>
    <m/>
    <m/>
    <m/>
    <m/>
    <m/>
    <m/>
    <m/>
    <m/>
    <m/>
    <m/>
    <m/>
    <m/>
    <m/>
    <m/>
    <m/>
    <m/>
    <m/>
    <m/>
    <m/>
    <m/>
    <m/>
    <m/>
    <m/>
    <m/>
    <m/>
    <m/>
    <m/>
    <m/>
    <m/>
    <m/>
    <m/>
    <m/>
    <m/>
    <m/>
    <m/>
    <m/>
    <m/>
    <m/>
    <m/>
    <m/>
    <m/>
    <m/>
    <m/>
    <m/>
    <m/>
    <m/>
    <m/>
    <m/>
  </r>
  <r>
    <n v="40"/>
    <x v="1"/>
    <s v="Travel_Rarely"/>
    <n v="1322"/>
    <x v="1"/>
    <n v="2"/>
    <n v="4"/>
    <s v="Life Sciences"/>
    <n v="1"/>
    <n v="2048"/>
    <n v="3"/>
    <x v="1"/>
    <n v="52"/>
    <n v="2"/>
    <x v="1"/>
    <x v="1"/>
    <n v="3"/>
    <s v="Single"/>
    <n v="2809"/>
    <n v="2725"/>
    <n v="2"/>
    <s v="Y"/>
    <x v="1"/>
    <n v="14"/>
    <n v="3"/>
    <n v="4"/>
    <n v="80"/>
    <n v="0"/>
    <n v="8"/>
    <n v="2"/>
    <n v="3"/>
    <n v="2"/>
    <n v="2"/>
    <n v="2"/>
    <n v="2"/>
    <n v="0"/>
    <n v="0"/>
    <n v="0"/>
    <n v="1"/>
    <n v="0"/>
    <x v="0"/>
    <n v="0.15"/>
    <x v="2"/>
    <n v="0"/>
    <x v="1"/>
    <x v="0"/>
    <x v="1"/>
    <m/>
    <m/>
    <m/>
    <m/>
    <m/>
    <m/>
    <m/>
    <m/>
    <m/>
    <m/>
    <m/>
    <m/>
    <m/>
    <m/>
    <m/>
    <m/>
    <m/>
    <m/>
    <m/>
    <m/>
    <m/>
    <m/>
    <m/>
    <m/>
    <m/>
    <m/>
    <m/>
    <m/>
    <m/>
    <m/>
    <m/>
    <m/>
    <m/>
    <m/>
    <m/>
    <m/>
    <m/>
    <m/>
    <m/>
    <m/>
    <m/>
    <m/>
    <m/>
    <m/>
    <m/>
    <m/>
    <m/>
    <m/>
    <m/>
    <m/>
    <m/>
    <m/>
    <m/>
  </r>
  <r>
    <n v="35"/>
    <x v="1"/>
    <s v="Travel_Frequently"/>
    <n v="1199"/>
    <x v="1"/>
    <n v="18"/>
    <n v="4"/>
    <s v="Life Sciences"/>
    <n v="1"/>
    <n v="2049"/>
    <n v="3"/>
    <x v="1"/>
    <n v="80"/>
    <n v="3"/>
    <x v="0"/>
    <x v="4"/>
    <n v="3"/>
    <s v="Married"/>
    <n v="5689"/>
    <n v="24594"/>
    <n v="1"/>
    <s v="Y"/>
    <x v="0"/>
    <n v="14"/>
    <n v="3"/>
    <n v="4"/>
    <n v="80"/>
    <n v="2"/>
    <n v="10"/>
    <n v="2"/>
    <n v="4"/>
    <n v="10"/>
    <n v="2"/>
    <n v="0"/>
    <n v="2"/>
    <n v="1"/>
    <n v="0"/>
    <n v="0"/>
    <n v="1"/>
    <n v="0"/>
    <x v="0"/>
    <n v="0.3"/>
    <x v="2"/>
    <n v="0.4"/>
    <x v="2"/>
    <x v="0"/>
    <x v="0"/>
    <m/>
    <m/>
    <m/>
    <m/>
    <m/>
    <m/>
    <m/>
    <m/>
    <m/>
    <m/>
    <m/>
    <m/>
    <m/>
    <m/>
    <m/>
    <m/>
    <m/>
    <m/>
    <m/>
    <m/>
    <m/>
    <m/>
    <m/>
    <m/>
    <m/>
    <m/>
    <m/>
    <m/>
    <m/>
    <m/>
    <m/>
    <m/>
    <m/>
    <m/>
    <m/>
    <m/>
    <m/>
    <m/>
    <m/>
    <m/>
    <m/>
    <m/>
    <m/>
    <m/>
    <m/>
    <m/>
    <m/>
    <m/>
    <m/>
    <m/>
    <m/>
    <m/>
    <m/>
  </r>
  <r>
    <n v="40"/>
    <x v="1"/>
    <s v="Travel_Rarely"/>
    <n v="1194"/>
    <x v="1"/>
    <n v="2"/>
    <n v="4"/>
    <s v="Medical"/>
    <n v="1"/>
    <n v="2051"/>
    <n v="3"/>
    <x v="0"/>
    <n v="98"/>
    <n v="3"/>
    <x v="1"/>
    <x v="1"/>
    <n v="3"/>
    <s v="Married"/>
    <n v="2001"/>
    <n v="12549"/>
    <n v="2"/>
    <s v="Y"/>
    <x v="1"/>
    <n v="14"/>
    <n v="3"/>
    <n v="2"/>
    <n v="80"/>
    <n v="3"/>
    <n v="20"/>
    <n v="2"/>
    <n v="3"/>
    <n v="5"/>
    <n v="3"/>
    <n v="0"/>
    <n v="2"/>
    <n v="0"/>
    <n v="0"/>
    <n v="0"/>
    <n v="1"/>
    <n v="0"/>
    <x v="0"/>
    <n v="0.15"/>
    <x v="2"/>
    <n v="0"/>
    <x v="1"/>
    <x v="0"/>
    <x v="1"/>
    <m/>
    <m/>
    <m/>
    <m/>
    <m/>
    <m/>
    <m/>
    <m/>
    <m/>
    <m/>
    <m/>
    <m/>
    <m/>
    <m/>
    <m/>
    <m/>
    <m/>
    <m/>
    <m/>
    <m/>
    <m/>
    <m/>
    <m/>
    <m/>
    <m/>
    <m/>
    <m/>
    <m/>
    <m/>
    <m/>
    <m/>
    <m/>
    <m/>
    <m/>
    <m/>
    <m/>
    <m/>
    <m/>
    <m/>
    <m/>
    <m/>
    <m/>
    <m/>
    <m/>
    <m/>
    <m/>
    <m/>
    <m/>
    <m/>
    <m/>
    <m/>
    <m/>
    <m/>
  </r>
  <r>
    <n v="35"/>
    <x v="1"/>
    <s v="Travel_Rarely"/>
    <n v="287"/>
    <x v="1"/>
    <n v="1"/>
    <n v="4"/>
    <s v="Life Sciences"/>
    <n v="1"/>
    <n v="2052"/>
    <n v="3"/>
    <x v="0"/>
    <n v="62"/>
    <n v="1"/>
    <x v="1"/>
    <x v="1"/>
    <n v="4"/>
    <s v="Married"/>
    <n v="2977"/>
    <n v="8952"/>
    <n v="1"/>
    <s v="Y"/>
    <x v="1"/>
    <n v="12"/>
    <n v="3"/>
    <n v="4"/>
    <n v="80"/>
    <n v="1"/>
    <n v="4"/>
    <n v="5"/>
    <n v="3"/>
    <n v="4"/>
    <n v="3"/>
    <n v="1"/>
    <n v="1"/>
    <n v="0"/>
    <n v="0"/>
    <n v="0"/>
    <n v="1"/>
    <n v="0"/>
    <x v="0"/>
    <n v="0.15"/>
    <x v="2"/>
    <n v="0"/>
    <x v="1"/>
    <x v="0"/>
    <x v="1"/>
    <m/>
    <m/>
    <m/>
    <m/>
    <m/>
    <m/>
    <m/>
    <m/>
    <m/>
    <m/>
    <m/>
    <m/>
    <m/>
    <m/>
    <m/>
    <m/>
    <m/>
    <m/>
    <m/>
    <m/>
    <m/>
    <m/>
    <m/>
    <m/>
    <m/>
    <m/>
    <m/>
    <m/>
    <m/>
    <m/>
    <m/>
    <m/>
    <m/>
    <m/>
    <m/>
    <m/>
    <m/>
    <m/>
    <m/>
    <m/>
    <m/>
    <m/>
    <m/>
    <m/>
    <m/>
    <m/>
    <m/>
    <m/>
    <m/>
    <m/>
    <m/>
    <m/>
    <m/>
  </r>
  <r>
    <n v="29"/>
    <x v="1"/>
    <s v="Travel_Rarely"/>
    <n v="1378"/>
    <x v="1"/>
    <n v="13"/>
    <n v="2"/>
    <s v="Other"/>
    <n v="1"/>
    <n v="2053"/>
    <n v="4"/>
    <x v="1"/>
    <n v="46"/>
    <n v="2"/>
    <x v="0"/>
    <x v="2"/>
    <n v="2"/>
    <s v="Married"/>
    <n v="4025"/>
    <n v="23679"/>
    <n v="4"/>
    <s v="Y"/>
    <x v="0"/>
    <n v="13"/>
    <n v="3"/>
    <n v="1"/>
    <n v="80"/>
    <n v="1"/>
    <n v="10"/>
    <n v="2"/>
    <n v="3"/>
    <n v="4"/>
    <n v="3"/>
    <n v="0"/>
    <n v="3"/>
    <n v="1"/>
    <n v="1"/>
    <n v="0"/>
    <n v="1"/>
    <n v="0"/>
    <x v="0"/>
    <n v="0.55000000000000004"/>
    <x v="0"/>
    <n v="0.6"/>
    <x v="2"/>
    <x v="0"/>
    <x v="0"/>
    <m/>
    <m/>
    <m/>
    <m/>
    <m/>
    <m/>
    <m/>
    <m/>
    <m/>
    <m/>
    <m/>
    <m/>
    <m/>
    <m/>
    <m/>
    <m/>
    <m/>
    <m/>
    <m/>
    <m/>
    <m/>
    <m/>
    <m/>
    <m/>
    <m/>
    <m/>
    <m/>
    <m/>
    <m/>
    <m/>
    <m/>
    <m/>
    <m/>
    <m/>
    <m/>
    <m/>
    <m/>
    <m/>
    <m/>
    <m/>
    <m/>
    <m/>
    <m/>
    <m/>
    <m/>
    <m/>
    <m/>
    <m/>
    <m/>
    <m/>
    <m/>
    <m/>
    <m/>
  </r>
  <r>
    <n v="29"/>
    <x v="1"/>
    <s v="Travel_Rarely"/>
    <n v="468"/>
    <x v="1"/>
    <n v="28"/>
    <n v="4"/>
    <s v="Medical"/>
    <n v="1"/>
    <n v="2054"/>
    <n v="4"/>
    <x v="0"/>
    <n v="73"/>
    <n v="2"/>
    <x v="1"/>
    <x v="1"/>
    <n v="1"/>
    <s v="Single"/>
    <n v="3785"/>
    <n v="8489"/>
    <n v="1"/>
    <s v="Y"/>
    <x v="1"/>
    <n v="14"/>
    <n v="3"/>
    <n v="2"/>
    <n v="80"/>
    <n v="0"/>
    <n v="5"/>
    <n v="3"/>
    <n v="1"/>
    <n v="5"/>
    <n v="4"/>
    <n v="0"/>
    <n v="4"/>
    <n v="0"/>
    <n v="1"/>
    <n v="1"/>
    <n v="1"/>
    <n v="0"/>
    <x v="0"/>
    <n v="0.6"/>
    <x v="0"/>
    <n v="0.5"/>
    <x v="2"/>
    <x v="0"/>
    <x v="1"/>
    <m/>
    <m/>
    <m/>
    <m/>
    <m/>
    <m/>
    <m/>
    <m/>
    <m/>
    <m/>
    <m/>
    <m/>
    <m/>
    <m/>
    <m/>
    <m/>
    <m/>
    <m/>
    <m/>
    <m/>
    <m/>
    <m/>
    <m/>
    <m/>
    <m/>
    <m/>
    <m/>
    <m/>
    <m/>
    <m/>
    <m/>
    <m/>
    <m/>
    <m/>
    <m/>
    <m/>
    <m/>
    <m/>
    <m/>
    <m/>
    <m/>
    <m/>
    <m/>
    <m/>
    <m/>
    <m/>
    <m/>
    <m/>
    <m/>
    <m/>
    <m/>
    <m/>
    <m/>
  </r>
  <r>
    <n v="50"/>
    <x v="0"/>
    <s v="Travel_Rarely"/>
    <n v="410"/>
    <x v="0"/>
    <n v="28"/>
    <n v="3"/>
    <s v="Marketing"/>
    <n v="1"/>
    <n v="2055"/>
    <n v="4"/>
    <x v="1"/>
    <n v="39"/>
    <n v="2"/>
    <x v="2"/>
    <x v="0"/>
    <n v="1"/>
    <s v="Divorced"/>
    <n v="10854"/>
    <n v="16586"/>
    <n v="4"/>
    <s v="Y"/>
    <x v="0"/>
    <n v="13"/>
    <n v="3"/>
    <n v="2"/>
    <n v="80"/>
    <n v="1"/>
    <n v="20"/>
    <n v="3"/>
    <n v="3"/>
    <n v="3"/>
    <n v="2"/>
    <n v="2"/>
    <n v="0"/>
    <n v="1"/>
    <n v="1"/>
    <n v="0"/>
    <n v="0"/>
    <n v="0"/>
    <x v="0"/>
    <n v="0.4"/>
    <x v="1"/>
    <n v="0.6"/>
    <x v="2"/>
    <x v="0"/>
    <x v="2"/>
    <m/>
    <m/>
    <m/>
    <m/>
    <m/>
    <m/>
    <m/>
    <m/>
    <m/>
    <m/>
    <m/>
    <m/>
    <m/>
    <m/>
    <m/>
    <m/>
    <m/>
    <m/>
    <m/>
    <m/>
    <m/>
    <m/>
    <m/>
    <m/>
    <m/>
    <m/>
    <m/>
    <m/>
    <m/>
    <m/>
    <m/>
    <m/>
    <m/>
    <m/>
    <m/>
    <m/>
    <m/>
    <m/>
    <m/>
    <m/>
    <m/>
    <m/>
    <m/>
    <m/>
    <m/>
    <m/>
    <m/>
    <m/>
    <m/>
    <m/>
    <m/>
    <m/>
    <m/>
  </r>
  <r>
    <n v="39"/>
    <x v="1"/>
    <s v="Travel_Rarely"/>
    <n v="722"/>
    <x v="0"/>
    <n v="24"/>
    <n v="1"/>
    <s v="Marketing"/>
    <n v="1"/>
    <n v="2056"/>
    <n v="2"/>
    <x v="0"/>
    <n v="60"/>
    <n v="2"/>
    <x v="3"/>
    <x v="0"/>
    <n v="4"/>
    <s v="Married"/>
    <n v="12031"/>
    <n v="8828"/>
    <n v="0"/>
    <s v="Y"/>
    <x v="1"/>
    <n v="11"/>
    <n v="3"/>
    <n v="1"/>
    <n v="80"/>
    <n v="1"/>
    <n v="21"/>
    <n v="2"/>
    <n v="2"/>
    <n v="20"/>
    <n v="9"/>
    <n v="9"/>
    <n v="6"/>
    <n v="0"/>
    <n v="0"/>
    <n v="1"/>
    <n v="0"/>
    <n v="1"/>
    <x v="1"/>
    <n v="0.45"/>
    <x v="0"/>
    <n v="0.4"/>
    <x v="2"/>
    <x v="2"/>
    <x v="2"/>
    <m/>
    <m/>
    <m/>
    <m/>
    <m/>
    <m/>
    <m/>
    <m/>
    <m/>
    <m/>
    <m/>
    <m/>
    <m/>
    <m/>
    <m/>
    <m/>
    <m/>
    <m/>
    <m/>
    <m/>
    <m/>
    <m/>
    <m/>
    <m/>
    <m/>
    <m/>
    <m/>
    <m/>
    <m/>
    <m/>
    <m/>
    <m/>
    <m/>
    <m/>
    <m/>
    <m/>
    <m/>
    <m/>
    <m/>
    <m/>
    <m/>
    <m/>
    <m/>
    <m/>
    <m/>
    <m/>
    <m/>
    <m/>
    <m/>
    <m/>
    <m/>
    <m/>
    <m/>
  </r>
  <r>
    <n v="31"/>
    <x v="1"/>
    <s v="Non-Travel"/>
    <n v="325"/>
    <x v="1"/>
    <n v="5"/>
    <n v="3"/>
    <s v="Medical"/>
    <n v="1"/>
    <n v="2057"/>
    <n v="2"/>
    <x v="1"/>
    <n v="74"/>
    <n v="3"/>
    <x v="0"/>
    <x v="3"/>
    <n v="1"/>
    <s v="Single"/>
    <n v="9936"/>
    <n v="3787"/>
    <n v="0"/>
    <s v="Y"/>
    <x v="1"/>
    <n v="19"/>
    <n v="3"/>
    <n v="2"/>
    <n v="80"/>
    <n v="0"/>
    <n v="10"/>
    <n v="2"/>
    <n v="3"/>
    <n v="9"/>
    <n v="4"/>
    <n v="1"/>
    <n v="7"/>
    <n v="0"/>
    <n v="1"/>
    <n v="0"/>
    <n v="0"/>
    <n v="1"/>
    <x v="0"/>
    <n v="0.45"/>
    <x v="0"/>
    <n v="0.2"/>
    <x v="1"/>
    <x v="0"/>
    <x v="2"/>
    <m/>
    <m/>
    <m/>
    <m/>
    <m/>
    <m/>
    <m/>
    <m/>
    <m/>
    <m/>
    <m/>
    <m/>
    <m/>
    <m/>
    <m/>
    <m/>
    <m/>
    <m/>
    <m/>
    <m/>
    <m/>
    <m/>
    <m/>
    <m/>
    <m/>
    <m/>
    <m/>
    <m/>
    <m/>
    <m/>
    <m/>
    <m/>
    <m/>
    <m/>
    <m/>
    <m/>
    <m/>
    <m/>
    <m/>
    <m/>
    <m/>
    <m/>
    <m/>
    <m/>
    <m/>
    <m/>
    <m/>
    <m/>
    <m/>
    <m/>
    <m/>
    <m/>
    <m/>
  </r>
  <r>
    <n v="26"/>
    <x v="1"/>
    <s v="Travel_Rarely"/>
    <n v="1167"/>
    <x v="0"/>
    <n v="5"/>
    <n v="3"/>
    <s v="Other"/>
    <n v="1"/>
    <n v="2060"/>
    <n v="4"/>
    <x v="0"/>
    <n v="30"/>
    <n v="2"/>
    <x v="1"/>
    <x v="6"/>
    <n v="3"/>
    <s v="Single"/>
    <n v="2966"/>
    <n v="21378"/>
    <n v="0"/>
    <s v="Y"/>
    <x v="1"/>
    <n v="18"/>
    <n v="3"/>
    <n v="4"/>
    <n v="80"/>
    <n v="0"/>
    <n v="5"/>
    <n v="2"/>
    <n v="3"/>
    <n v="4"/>
    <n v="2"/>
    <n v="0"/>
    <n v="0"/>
    <n v="0"/>
    <n v="0"/>
    <n v="0"/>
    <n v="1"/>
    <n v="0"/>
    <x v="0"/>
    <n v="0.15"/>
    <x v="2"/>
    <n v="0"/>
    <x v="1"/>
    <x v="0"/>
    <x v="1"/>
    <m/>
    <m/>
    <m/>
    <m/>
    <m/>
    <m/>
    <m/>
    <m/>
    <m/>
    <m/>
    <m/>
    <m/>
    <m/>
    <m/>
    <m/>
    <m/>
    <m/>
    <m/>
    <m/>
    <m/>
    <m/>
    <m/>
    <m/>
    <m/>
    <m/>
    <m/>
    <m/>
    <m/>
    <m/>
    <m/>
    <m/>
    <m/>
    <m/>
    <m/>
    <m/>
    <m/>
    <m/>
    <m/>
    <m/>
    <m/>
    <m/>
    <m/>
    <m/>
    <m/>
    <m/>
    <m/>
    <m/>
    <m/>
    <m/>
    <m/>
    <m/>
    <m/>
    <m/>
  </r>
  <r>
    <n v="36"/>
    <x v="1"/>
    <s v="Travel_Frequently"/>
    <n v="884"/>
    <x v="1"/>
    <n v="23"/>
    <n v="2"/>
    <s v="Medical"/>
    <n v="1"/>
    <n v="2061"/>
    <n v="3"/>
    <x v="1"/>
    <n v="41"/>
    <n v="4"/>
    <x v="0"/>
    <x v="2"/>
    <n v="4"/>
    <s v="Married"/>
    <n v="2571"/>
    <n v="12290"/>
    <n v="4"/>
    <s v="Y"/>
    <x v="1"/>
    <n v="17"/>
    <n v="3"/>
    <n v="3"/>
    <n v="80"/>
    <n v="1"/>
    <n v="17"/>
    <n v="3"/>
    <n v="3"/>
    <n v="5"/>
    <n v="2"/>
    <n v="0"/>
    <n v="3"/>
    <n v="0"/>
    <n v="0"/>
    <n v="0"/>
    <n v="1"/>
    <n v="0"/>
    <x v="0"/>
    <n v="0.15"/>
    <x v="2"/>
    <n v="0"/>
    <x v="1"/>
    <x v="0"/>
    <x v="1"/>
    <m/>
    <m/>
    <m/>
    <m/>
    <m/>
    <m/>
    <m/>
    <m/>
    <m/>
    <m/>
    <m/>
    <m/>
    <m/>
    <m/>
    <m/>
    <m/>
    <m/>
    <m/>
    <m/>
    <m/>
    <m/>
    <m/>
    <m/>
    <m/>
    <m/>
    <m/>
    <m/>
    <m/>
    <m/>
    <m/>
    <m/>
    <m/>
    <m/>
    <m/>
    <m/>
    <m/>
    <m/>
    <m/>
    <m/>
    <m/>
    <m/>
    <m/>
    <m/>
    <m/>
    <m/>
    <m/>
    <m/>
    <m/>
    <m/>
    <m/>
    <m/>
    <m/>
    <m/>
  </r>
  <r>
    <n v="39"/>
    <x v="1"/>
    <s v="Travel_Rarely"/>
    <n v="613"/>
    <x v="1"/>
    <n v="6"/>
    <n v="1"/>
    <s v="Medical"/>
    <n v="1"/>
    <n v="2062"/>
    <n v="4"/>
    <x v="1"/>
    <n v="42"/>
    <n v="2"/>
    <x v="2"/>
    <x v="4"/>
    <n v="1"/>
    <s v="Married"/>
    <n v="9991"/>
    <n v="21457"/>
    <n v="4"/>
    <s v="Y"/>
    <x v="1"/>
    <n v="15"/>
    <n v="3"/>
    <n v="1"/>
    <n v="80"/>
    <n v="1"/>
    <n v="9"/>
    <n v="5"/>
    <n v="3"/>
    <n v="7"/>
    <n v="7"/>
    <n v="1"/>
    <n v="7"/>
    <n v="0"/>
    <n v="1"/>
    <n v="0"/>
    <n v="0"/>
    <n v="0"/>
    <x v="0"/>
    <n v="0.25"/>
    <x v="2"/>
    <n v="0.2"/>
    <x v="1"/>
    <x v="0"/>
    <x v="2"/>
    <m/>
    <m/>
    <m/>
    <m/>
    <m/>
    <m/>
    <m/>
    <m/>
    <m/>
    <m/>
    <m/>
    <m/>
    <m/>
    <m/>
    <m/>
    <m/>
    <m/>
    <m/>
    <m/>
    <m/>
    <m/>
    <m/>
    <m/>
    <m/>
    <m/>
    <m/>
    <m/>
    <m/>
    <m/>
    <m/>
    <m/>
    <m/>
    <m/>
    <m/>
    <m/>
    <m/>
    <m/>
    <m/>
    <m/>
    <m/>
    <m/>
    <m/>
    <m/>
    <m/>
    <m/>
    <m/>
    <m/>
    <m/>
    <m/>
    <m/>
    <m/>
    <m/>
    <m/>
  </r>
  <r>
    <n v="27"/>
    <x v="1"/>
    <s v="Travel_Rarely"/>
    <n v="155"/>
    <x v="1"/>
    <n v="4"/>
    <n v="3"/>
    <s v="Life Sciences"/>
    <n v="1"/>
    <n v="2064"/>
    <n v="2"/>
    <x v="1"/>
    <n v="87"/>
    <n v="4"/>
    <x v="0"/>
    <x v="3"/>
    <n v="2"/>
    <s v="Married"/>
    <n v="6142"/>
    <n v="5174"/>
    <n v="1"/>
    <s v="Y"/>
    <x v="0"/>
    <n v="20"/>
    <n v="4"/>
    <n v="2"/>
    <n v="80"/>
    <n v="1"/>
    <n v="6"/>
    <n v="0"/>
    <n v="3"/>
    <n v="6"/>
    <n v="2"/>
    <n v="0"/>
    <n v="3"/>
    <n v="1"/>
    <n v="1"/>
    <n v="0"/>
    <n v="1"/>
    <n v="1"/>
    <x v="0"/>
    <n v="0.75"/>
    <x v="0"/>
    <n v="0.6"/>
    <x v="2"/>
    <x v="0"/>
    <x v="0"/>
    <m/>
    <m/>
    <m/>
    <m/>
    <m/>
    <m/>
    <m/>
    <m/>
    <m/>
    <m/>
    <m/>
    <m/>
    <m/>
    <m/>
    <m/>
    <m/>
    <m/>
    <m/>
    <m/>
    <m/>
    <m/>
    <m/>
    <m/>
    <m/>
    <m/>
    <m/>
    <m/>
    <m/>
    <m/>
    <m/>
    <m/>
    <m/>
    <m/>
    <m/>
    <m/>
    <m/>
    <m/>
    <m/>
    <m/>
    <m/>
    <m/>
    <m/>
    <m/>
    <m/>
    <m/>
    <m/>
    <m/>
    <m/>
    <m/>
    <m/>
    <m/>
    <m/>
    <m/>
  </r>
  <r>
    <n v="49"/>
    <x v="1"/>
    <s v="Travel_Frequently"/>
    <n v="1023"/>
    <x v="0"/>
    <n v="2"/>
    <n v="3"/>
    <s v="Medical"/>
    <n v="1"/>
    <n v="2065"/>
    <n v="4"/>
    <x v="1"/>
    <n v="63"/>
    <n v="2"/>
    <x v="0"/>
    <x v="0"/>
    <n v="2"/>
    <s v="Married"/>
    <n v="5390"/>
    <n v="13243"/>
    <n v="2"/>
    <s v="Y"/>
    <x v="1"/>
    <n v="14"/>
    <n v="3"/>
    <n v="4"/>
    <n v="80"/>
    <n v="0"/>
    <n v="17"/>
    <n v="3"/>
    <n v="2"/>
    <n v="9"/>
    <n v="6"/>
    <n v="0"/>
    <n v="8"/>
    <n v="0"/>
    <n v="1"/>
    <n v="1"/>
    <n v="1"/>
    <n v="0"/>
    <x v="0"/>
    <n v="0.6"/>
    <x v="1"/>
    <n v="0.5"/>
    <x v="2"/>
    <x v="0"/>
    <x v="0"/>
    <m/>
    <m/>
    <m/>
    <m/>
    <m/>
    <m/>
    <m/>
    <m/>
    <m/>
    <m/>
    <m/>
    <m/>
    <m/>
    <m/>
    <m/>
    <m/>
    <m/>
    <m/>
    <m/>
    <m/>
    <m/>
    <m/>
    <m/>
    <m/>
    <m/>
    <m/>
    <m/>
    <m/>
    <m/>
    <m/>
    <m/>
    <m/>
    <m/>
    <m/>
    <m/>
    <m/>
    <m/>
    <m/>
    <m/>
    <m/>
    <m/>
    <m/>
    <m/>
    <m/>
    <m/>
    <m/>
    <m/>
    <m/>
    <m/>
    <m/>
    <m/>
    <m/>
    <m/>
  </r>
  <r>
    <n v="34"/>
    <x v="1"/>
    <s v="Travel_Rarely"/>
    <n v="628"/>
    <x v="1"/>
    <n v="8"/>
    <n v="3"/>
    <s v="Medical"/>
    <n v="1"/>
    <n v="2068"/>
    <n v="2"/>
    <x v="1"/>
    <n v="82"/>
    <n v="4"/>
    <x v="0"/>
    <x v="2"/>
    <n v="3"/>
    <s v="Married"/>
    <n v="4404"/>
    <n v="10228"/>
    <n v="2"/>
    <s v="Y"/>
    <x v="1"/>
    <n v="12"/>
    <n v="3"/>
    <n v="1"/>
    <n v="80"/>
    <n v="0"/>
    <n v="6"/>
    <n v="3"/>
    <n v="4"/>
    <n v="4"/>
    <n v="3"/>
    <n v="1"/>
    <n v="2"/>
    <n v="0"/>
    <n v="0"/>
    <n v="0"/>
    <n v="1"/>
    <n v="1"/>
    <x v="0"/>
    <n v="0.35"/>
    <x v="0"/>
    <n v="0"/>
    <x v="1"/>
    <x v="0"/>
    <x v="0"/>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0.7"/>
    <x v="0"/>
    <n v="1"/>
    <x v="0"/>
    <s v="Yes"/>
    <x v="0"/>
  </r>
  <r>
    <n v="0.4"/>
    <x v="1"/>
    <n v="2"/>
    <x v="1"/>
    <s v="No"/>
    <x v="0"/>
  </r>
  <r>
    <n v="0.3"/>
    <x v="2"/>
    <n v="4"/>
    <x v="1"/>
    <s v="Yes"/>
    <x v="1"/>
  </r>
  <r>
    <n v="0.3"/>
    <x v="2"/>
    <n v="5"/>
    <x v="1"/>
    <s v="Yes"/>
    <x v="1"/>
  </r>
  <r>
    <n v="0.6"/>
    <x v="0"/>
    <n v="7"/>
    <x v="1"/>
    <s v="No"/>
    <x v="0"/>
  </r>
  <r>
    <n v="0.35"/>
    <x v="0"/>
    <n v="8"/>
    <x v="1"/>
    <s v="No"/>
    <x v="0"/>
  </r>
  <r>
    <n v="0.75"/>
    <x v="1"/>
    <n v="10"/>
    <x v="1"/>
    <s v="Yes"/>
    <x v="1"/>
  </r>
  <r>
    <n v="0.15"/>
    <x v="2"/>
    <n v="11"/>
    <x v="1"/>
    <s v="No"/>
    <x v="1"/>
  </r>
  <r>
    <n v="0"/>
    <x v="2"/>
    <n v="12"/>
    <x v="1"/>
    <s v="No"/>
    <x v="2"/>
  </r>
  <r>
    <n v="0.4"/>
    <x v="0"/>
    <n v="13"/>
    <x v="1"/>
    <s v="No"/>
    <x v="0"/>
  </r>
  <r>
    <n v="0.6"/>
    <x v="0"/>
    <n v="14"/>
    <x v="1"/>
    <s v="No"/>
    <x v="1"/>
  </r>
  <r>
    <n v="0.3"/>
    <x v="2"/>
    <n v="15"/>
    <x v="1"/>
    <s v="Yes"/>
    <x v="0"/>
  </r>
  <r>
    <n v="0.55000000000000004"/>
    <x v="0"/>
    <n v="16"/>
    <x v="1"/>
    <s v="No"/>
    <x v="1"/>
  </r>
  <r>
    <n v="0.35"/>
    <x v="0"/>
    <n v="18"/>
    <x v="1"/>
    <s v="No"/>
    <x v="1"/>
  </r>
  <r>
    <n v="0.3"/>
    <x v="2"/>
    <n v="19"/>
    <x v="1"/>
    <s v="Yes"/>
    <x v="1"/>
  </r>
  <r>
    <n v="0.5"/>
    <x v="0"/>
    <n v="20"/>
    <x v="1"/>
    <s v="No"/>
    <x v="2"/>
  </r>
  <r>
    <n v="0.95"/>
    <x v="0"/>
    <n v="21"/>
    <x v="1"/>
    <s v="Yes"/>
    <x v="0"/>
  </r>
  <r>
    <n v="0.5"/>
    <x v="0"/>
    <n v="22"/>
    <x v="1"/>
    <s v="Yes"/>
    <x v="1"/>
  </r>
  <r>
    <n v="0.2"/>
    <x v="1"/>
    <n v="23"/>
    <x v="0"/>
    <s v="No"/>
    <x v="2"/>
  </r>
  <r>
    <n v="0.3"/>
    <x v="2"/>
    <n v="24"/>
    <x v="1"/>
    <s v="Yes"/>
    <x v="0"/>
  </r>
  <r>
    <n v="0.55000000000000004"/>
    <x v="0"/>
    <n v="26"/>
    <x v="1"/>
    <s v="No"/>
    <x v="0"/>
  </r>
  <r>
    <n v="0.4"/>
    <x v="0"/>
    <n v="27"/>
    <x v="0"/>
    <s v="No"/>
    <x v="0"/>
  </r>
  <r>
    <n v="0.45"/>
    <x v="0"/>
    <n v="28"/>
    <x v="1"/>
    <s v="No"/>
    <x v="2"/>
  </r>
  <r>
    <n v="0.15"/>
    <x v="2"/>
    <n v="30"/>
    <x v="1"/>
    <s v="No"/>
    <x v="1"/>
  </r>
  <r>
    <n v="0.6"/>
    <x v="0"/>
    <n v="31"/>
    <x v="1"/>
    <s v="No"/>
    <x v="1"/>
  </r>
  <r>
    <n v="0.2"/>
    <x v="1"/>
    <n v="32"/>
    <x v="1"/>
    <s v="No"/>
    <x v="2"/>
  </r>
  <r>
    <n v="0.8"/>
    <x v="0"/>
    <n v="33"/>
    <x v="1"/>
    <s v="Yes"/>
    <x v="0"/>
  </r>
  <r>
    <n v="0.25"/>
    <x v="2"/>
    <n v="35"/>
    <x v="0"/>
    <s v="No"/>
    <x v="0"/>
  </r>
  <r>
    <n v="0.25"/>
    <x v="2"/>
    <n v="36"/>
    <x v="1"/>
    <s v="No"/>
    <x v="2"/>
  </r>
  <r>
    <n v="0.65"/>
    <x v="1"/>
    <n v="38"/>
    <x v="0"/>
    <s v="No"/>
    <x v="2"/>
  </r>
  <r>
    <n v="0.15"/>
    <x v="2"/>
    <n v="39"/>
    <x v="1"/>
    <s v="No"/>
    <x v="1"/>
  </r>
  <r>
    <n v="0.3"/>
    <x v="2"/>
    <n v="40"/>
    <x v="1"/>
    <s v="Yes"/>
    <x v="0"/>
  </r>
  <r>
    <n v="0.15"/>
    <x v="2"/>
    <n v="41"/>
    <x v="1"/>
    <s v="No"/>
    <x v="1"/>
  </r>
  <r>
    <n v="0.15"/>
    <x v="2"/>
    <n v="42"/>
    <x v="0"/>
    <s v="No"/>
    <x v="1"/>
  </r>
  <r>
    <n v="0.7"/>
    <x v="0"/>
    <n v="45"/>
    <x v="1"/>
    <s v="Yes"/>
    <x v="1"/>
  </r>
  <r>
    <n v="0.35"/>
    <x v="0"/>
    <n v="46"/>
    <x v="1"/>
    <s v="No"/>
    <x v="1"/>
  </r>
  <r>
    <n v="0.5"/>
    <x v="1"/>
    <n v="47"/>
    <x v="0"/>
    <s v="Yes"/>
    <x v="1"/>
  </r>
  <r>
    <n v="0.15"/>
    <x v="2"/>
    <n v="49"/>
    <x v="0"/>
    <s v="No"/>
    <x v="1"/>
  </r>
  <r>
    <n v="0.75"/>
    <x v="0"/>
    <n v="51"/>
    <x v="1"/>
    <s v="Yes"/>
    <x v="0"/>
  </r>
  <r>
    <n v="0.4"/>
    <x v="0"/>
    <n v="52"/>
    <x v="0"/>
    <s v="No"/>
    <x v="0"/>
  </r>
  <r>
    <n v="0.15"/>
    <x v="2"/>
    <n v="53"/>
    <x v="1"/>
    <s v="No"/>
    <x v="1"/>
  </r>
  <r>
    <n v="0.4"/>
    <x v="0"/>
    <n v="54"/>
    <x v="1"/>
    <s v="No"/>
    <x v="1"/>
  </r>
  <r>
    <n v="0.55000000000000004"/>
    <x v="0"/>
    <n v="55"/>
    <x v="1"/>
    <s v="No"/>
    <x v="1"/>
  </r>
  <r>
    <n v="0"/>
    <x v="2"/>
    <n v="56"/>
    <x v="0"/>
    <s v="No"/>
    <x v="2"/>
  </r>
  <r>
    <n v="0.15"/>
    <x v="2"/>
    <n v="57"/>
    <x v="1"/>
    <s v="No"/>
    <x v="0"/>
  </r>
  <r>
    <n v="0.25"/>
    <x v="2"/>
    <n v="58"/>
    <x v="1"/>
    <s v="No"/>
    <x v="2"/>
  </r>
  <r>
    <n v="0.4"/>
    <x v="0"/>
    <n v="60"/>
    <x v="0"/>
    <s v="No"/>
    <x v="0"/>
  </r>
  <r>
    <n v="0.6"/>
    <x v="0"/>
    <n v="61"/>
    <x v="1"/>
    <s v="No"/>
    <x v="0"/>
  </r>
  <r>
    <n v="0.5"/>
    <x v="1"/>
    <n v="62"/>
    <x v="0"/>
    <s v="Yes"/>
    <x v="0"/>
  </r>
  <r>
    <n v="0.15"/>
    <x v="2"/>
    <n v="63"/>
    <x v="1"/>
    <s v="No"/>
    <x v="1"/>
  </r>
  <r>
    <n v="0.5"/>
    <x v="1"/>
    <n v="64"/>
    <x v="1"/>
    <s v="Yes"/>
    <x v="0"/>
  </r>
  <r>
    <n v="0.5"/>
    <x v="0"/>
    <n v="65"/>
    <x v="1"/>
    <s v="Yes"/>
    <x v="0"/>
  </r>
  <r>
    <n v="0.95"/>
    <x v="0"/>
    <n v="68"/>
    <x v="0"/>
    <s v="Yes"/>
    <x v="0"/>
  </r>
  <r>
    <n v="0.4"/>
    <x v="0"/>
    <n v="70"/>
    <x v="1"/>
    <s v="Yes"/>
    <x v="2"/>
  </r>
  <r>
    <n v="0.5"/>
    <x v="0"/>
    <n v="72"/>
    <x v="0"/>
    <s v="Yes"/>
    <x v="0"/>
  </r>
  <r>
    <n v="0.4"/>
    <x v="0"/>
    <n v="73"/>
    <x v="1"/>
    <s v="Yes"/>
    <x v="2"/>
  </r>
  <r>
    <n v="0.65"/>
    <x v="0"/>
    <n v="74"/>
    <x v="0"/>
    <s v="No"/>
    <x v="2"/>
  </r>
  <r>
    <n v="0.55000000000000004"/>
    <x v="0"/>
    <n v="75"/>
    <x v="1"/>
    <s v="Yes"/>
    <x v="0"/>
  </r>
  <r>
    <n v="0.35"/>
    <x v="0"/>
    <n v="76"/>
    <x v="1"/>
    <s v="No"/>
    <x v="0"/>
  </r>
  <r>
    <n v="0.35"/>
    <x v="0"/>
    <n v="77"/>
    <x v="1"/>
    <s v="No"/>
    <x v="0"/>
  </r>
  <r>
    <n v="0.55000000000000004"/>
    <x v="0"/>
    <n v="78"/>
    <x v="1"/>
    <s v="Yes"/>
    <x v="0"/>
  </r>
  <r>
    <n v="0.2"/>
    <x v="2"/>
    <n v="79"/>
    <x v="1"/>
    <s v="No"/>
    <x v="1"/>
  </r>
  <r>
    <n v="0.6"/>
    <x v="1"/>
    <n v="80"/>
    <x v="1"/>
    <s v="Yes"/>
    <x v="2"/>
  </r>
  <r>
    <n v="0.7"/>
    <x v="1"/>
    <n v="81"/>
    <x v="0"/>
    <s v="No"/>
    <x v="2"/>
  </r>
  <r>
    <n v="0.05"/>
    <x v="2"/>
    <n v="83"/>
    <x v="1"/>
    <s v="No"/>
    <x v="2"/>
  </r>
  <r>
    <n v="0.15"/>
    <x v="1"/>
    <n v="84"/>
    <x v="1"/>
    <s v="Yes"/>
    <x v="2"/>
  </r>
  <r>
    <n v="0.6"/>
    <x v="0"/>
    <n v="85"/>
    <x v="1"/>
    <s v="No"/>
    <x v="0"/>
  </r>
  <r>
    <n v="0.45"/>
    <x v="1"/>
    <n v="86"/>
    <x v="1"/>
    <s v="No"/>
    <x v="2"/>
  </r>
  <r>
    <n v="0.8"/>
    <x v="0"/>
    <n v="88"/>
    <x v="1"/>
    <s v="No"/>
    <x v="1"/>
  </r>
  <r>
    <n v="0.5"/>
    <x v="0"/>
    <n v="90"/>
    <x v="1"/>
    <s v="Yes"/>
    <x v="0"/>
  </r>
  <r>
    <n v="0.55000000000000004"/>
    <x v="1"/>
    <n v="91"/>
    <x v="0"/>
    <s v="No"/>
    <x v="0"/>
  </r>
  <r>
    <n v="0.4"/>
    <x v="0"/>
    <n v="94"/>
    <x v="1"/>
    <s v="No"/>
    <x v="1"/>
  </r>
  <r>
    <n v="0.4"/>
    <x v="0"/>
    <n v="95"/>
    <x v="1"/>
    <s v="No"/>
    <x v="1"/>
  </r>
  <r>
    <n v="0.6"/>
    <x v="0"/>
    <n v="96"/>
    <x v="1"/>
    <s v="No"/>
    <x v="0"/>
  </r>
  <r>
    <n v="0.35"/>
    <x v="0"/>
    <n v="97"/>
    <x v="1"/>
    <s v="No"/>
    <x v="0"/>
  </r>
  <r>
    <n v="0.15"/>
    <x v="2"/>
    <n v="98"/>
    <x v="1"/>
    <s v="No"/>
    <x v="0"/>
  </r>
  <r>
    <n v="0.4"/>
    <x v="0"/>
    <n v="100"/>
    <x v="0"/>
    <s v="No"/>
    <x v="0"/>
  </r>
  <r>
    <n v="0.4"/>
    <x v="1"/>
    <n v="101"/>
    <x v="1"/>
    <s v="Yes"/>
    <x v="2"/>
  </r>
  <r>
    <n v="0.2"/>
    <x v="2"/>
    <n v="102"/>
    <x v="1"/>
    <s v="No"/>
    <x v="2"/>
  </r>
  <r>
    <n v="0.75"/>
    <x v="1"/>
    <n v="103"/>
    <x v="2"/>
    <s v="Yes"/>
    <x v="0"/>
  </r>
  <r>
    <n v="0.5"/>
    <x v="0"/>
    <n v="104"/>
    <x v="1"/>
    <s v="Yes"/>
    <x v="0"/>
  </r>
  <r>
    <n v="0.35"/>
    <x v="0"/>
    <n v="105"/>
    <x v="1"/>
    <s v="No"/>
    <x v="1"/>
  </r>
  <r>
    <n v="0.2"/>
    <x v="1"/>
    <n v="106"/>
    <x v="0"/>
    <s v="No"/>
    <x v="2"/>
  </r>
  <r>
    <n v="0.5"/>
    <x v="0"/>
    <n v="107"/>
    <x v="1"/>
    <s v="Yes"/>
    <x v="0"/>
  </r>
  <r>
    <n v="0.6"/>
    <x v="0"/>
    <n v="110"/>
    <x v="1"/>
    <s v="No"/>
    <x v="0"/>
  </r>
  <r>
    <n v="0.2"/>
    <x v="1"/>
    <n v="112"/>
    <x v="1"/>
    <s v="No"/>
    <x v="2"/>
  </r>
  <r>
    <n v="0.4"/>
    <x v="0"/>
    <n v="113"/>
    <x v="0"/>
    <s v="No"/>
    <x v="1"/>
  </r>
  <r>
    <n v="0.15"/>
    <x v="1"/>
    <n v="116"/>
    <x v="1"/>
    <s v="No"/>
    <x v="1"/>
  </r>
  <r>
    <n v="0.2"/>
    <x v="2"/>
    <n v="117"/>
    <x v="1"/>
    <s v="No"/>
    <x v="0"/>
  </r>
  <r>
    <n v="0"/>
    <x v="1"/>
    <n v="118"/>
    <x v="0"/>
    <s v="No"/>
    <x v="2"/>
  </r>
  <r>
    <n v="0.5"/>
    <x v="0"/>
    <n v="119"/>
    <x v="1"/>
    <s v="No"/>
    <x v="2"/>
  </r>
  <r>
    <n v="0.5"/>
    <x v="1"/>
    <n v="120"/>
    <x v="0"/>
    <s v="Yes"/>
    <x v="0"/>
  </r>
  <r>
    <n v="0.75"/>
    <x v="0"/>
    <n v="121"/>
    <x v="0"/>
    <s v="Yes"/>
    <x v="0"/>
  </r>
  <r>
    <n v="0.65"/>
    <x v="1"/>
    <n v="124"/>
    <x v="1"/>
    <s v="Yes"/>
    <x v="2"/>
  </r>
  <r>
    <n v="0.4"/>
    <x v="0"/>
    <n v="125"/>
    <x v="0"/>
    <s v="No"/>
    <x v="0"/>
  </r>
  <r>
    <n v="0.4"/>
    <x v="1"/>
    <n v="126"/>
    <x v="1"/>
    <s v="No"/>
    <x v="2"/>
  </r>
  <r>
    <n v="0.55000000000000004"/>
    <x v="0"/>
    <n v="128"/>
    <x v="0"/>
    <s v="No"/>
    <x v="0"/>
  </r>
  <r>
    <n v="0.35"/>
    <x v="0"/>
    <n v="129"/>
    <x v="0"/>
    <s v="No"/>
    <x v="0"/>
  </r>
  <r>
    <n v="0.2"/>
    <x v="1"/>
    <n v="131"/>
    <x v="0"/>
    <s v="No"/>
    <x v="2"/>
  </r>
  <r>
    <n v="0.6"/>
    <x v="0"/>
    <n v="132"/>
    <x v="1"/>
    <s v="No"/>
    <x v="1"/>
  </r>
  <r>
    <n v="0.55000000000000004"/>
    <x v="0"/>
    <n v="133"/>
    <x v="2"/>
    <s v="Yes"/>
    <x v="1"/>
  </r>
  <r>
    <n v="0.4"/>
    <x v="0"/>
    <n v="134"/>
    <x v="1"/>
    <s v="No"/>
    <x v="1"/>
  </r>
  <r>
    <n v="0.3"/>
    <x v="2"/>
    <n v="137"/>
    <x v="1"/>
    <s v="Yes"/>
    <x v="1"/>
  </r>
  <r>
    <n v="0.35"/>
    <x v="0"/>
    <n v="138"/>
    <x v="1"/>
    <s v="No"/>
    <x v="0"/>
  </r>
  <r>
    <n v="0.15"/>
    <x v="2"/>
    <n v="139"/>
    <x v="1"/>
    <s v="No"/>
    <x v="0"/>
  </r>
  <r>
    <n v="0"/>
    <x v="1"/>
    <n v="140"/>
    <x v="2"/>
    <s v="No"/>
    <x v="2"/>
  </r>
  <r>
    <n v="0.8"/>
    <x v="1"/>
    <n v="141"/>
    <x v="1"/>
    <s v="Yes"/>
    <x v="2"/>
  </r>
  <r>
    <n v="0.3"/>
    <x v="2"/>
    <n v="142"/>
    <x v="0"/>
    <s v="Yes"/>
    <x v="0"/>
  </r>
  <r>
    <n v="0.15"/>
    <x v="2"/>
    <n v="143"/>
    <x v="1"/>
    <s v="No"/>
    <x v="1"/>
  </r>
  <r>
    <n v="0.35"/>
    <x v="0"/>
    <n v="144"/>
    <x v="1"/>
    <s v="No"/>
    <x v="1"/>
  </r>
  <r>
    <n v="0.7"/>
    <x v="1"/>
    <n v="145"/>
    <x v="1"/>
    <s v="No"/>
    <x v="2"/>
  </r>
  <r>
    <n v="0.5"/>
    <x v="0"/>
    <n v="147"/>
    <x v="1"/>
    <s v="Yes"/>
    <x v="0"/>
  </r>
  <r>
    <n v="0.15"/>
    <x v="1"/>
    <n v="148"/>
    <x v="2"/>
    <s v="Yes"/>
    <x v="2"/>
  </r>
  <r>
    <n v="0.35"/>
    <x v="0"/>
    <n v="150"/>
    <x v="1"/>
    <s v="No"/>
    <x v="1"/>
  </r>
  <r>
    <n v="0.4"/>
    <x v="0"/>
    <n v="151"/>
    <x v="1"/>
    <s v="No"/>
    <x v="0"/>
  </r>
  <r>
    <n v="0"/>
    <x v="2"/>
    <n v="152"/>
    <x v="0"/>
    <s v="No"/>
    <x v="2"/>
  </r>
  <r>
    <n v="0.3"/>
    <x v="2"/>
    <n v="153"/>
    <x v="1"/>
    <s v="No"/>
    <x v="2"/>
  </r>
  <r>
    <n v="0.2"/>
    <x v="2"/>
    <n v="154"/>
    <x v="0"/>
    <s v="No"/>
    <x v="2"/>
  </r>
  <r>
    <n v="0.35"/>
    <x v="0"/>
    <n v="155"/>
    <x v="1"/>
    <s v="No"/>
    <x v="1"/>
  </r>
  <r>
    <n v="0.15"/>
    <x v="2"/>
    <n v="158"/>
    <x v="0"/>
    <s v="Yes"/>
    <x v="2"/>
  </r>
  <r>
    <n v="0.55000000000000004"/>
    <x v="0"/>
    <n v="159"/>
    <x v="1"/>
    <s v="No"/>
    <x v="1"/>
  </r>
  <r>
    <n v="0.4"/>
    <x v="0"/>
    <n v="160"/>
    <x v="0"/>
    <s v="No"/>
    <x v="0"/>
  </r>
  <r>
    <n v="0.75"/>
    <x v="1"/>
    <n v="161"/>
    <x v="1"/>
    <s v="Yes"/>
    <x v="0"/>
  </r>
  <r>
    <n v="0.25"/>
    <x v="1"/>
    <n v="162"/>
    <x v="1"/>
    <s v="No"/>
    <x v="2"/>
  </r>
  <r>
    <n v="0.75"/>
    <x v="0"/>
    <n v="163"/>
    <x v="0"/>
    <s v="Yes"/>
    <x v="0"/>
  </r>
  <r>
    <n v="0.6"/>
    <x v="0"/>
    <n v="164"/>
    <x v="1"/>
    <s v="No"/>
    <x v="1"/>
  </r>
  <r>
    <n v="0.25"/>
    <x v="1"/>
    <n v="165"/>
    <x v="1"/>
    <s v="No"/>
    <x v="2"/>
  </r>
  <r>
    <n v="0.5"/>
    <x v="0"/>
    <n v="167"/>
    <x v="0"/>
    <s v="Yes"/>
    <x v="1"/>
  </r>
  <r>
    <n v="0.15"/>
    <x v="2"/>
    <n v="169"/>
    <x v="1"/>
    <s v="No"/>
    <x v="1"/>
  </r>
  <r>
    <n v="0.5"/>
    <x v="1"/>
    <n v="170"/>
    <x v="1"/>
    <s v="No"/>
    <x v="0"/>
  </r>
  <r>
    <n v="0.35"/>
    <x v="0"/>
    <n v="171"/>
    <x v="1"/>
    <s v="No"/>
    <x v="0"/>
  </r>
  <r>
    <n v="0"/>
    <x v="1"/>
    <n v="174"/>
    <x v="0"/>
    <s v="No"/>
    <x v="2"/>
  </r>
  <r>
    <n v="0.5"/>
    <x v="0"/>
    <n v="175"/>
    <x v="0"/>
    <s v="Yes"/>
    <x v="0"/>
  </r>
  <r>
    <n v="0.15"/>
    <x v="2"/>
    <n v="176"/>
    <x v="0"/>
    <s v="Yes"/>
    <x v="2"/>
  </r>
  <r>
    <n v="0.2"/>
    <x v="2"/>
    <n v="177"/>
    <x v="2"/>
    <s v="No"/>
    <x v="1"/>
  </r>
  <r>
    <n v="0.6"/>
    <x v="0"/>
    <n v="178"/>
    <x v="1"/>
    <s v="No"/>
    <x v="0"/>
  </r>
  <r>
    <n v="0.2"/>
    <x v="1"/>
    <n v="179"/>
    <x v="1"/>
    <s v="No"/>
    <x v="2"/>
  </r>
  <r>
    <n v="0.2"/>
    <x v="2"/>
    <n v="182"/>
    <x v="0"/>
    <s v="No"/>
    <x v="0"/>
  </r>
  <r>
    <n v="0.2"/>
    <x v="2"/>
    <n v="183"/>
    <x v="0"/>
    <s v="No"/>
    <x v="2"/>
  </r>
  <r>
    <n v="0.5"/>
    <x v="0"/>
    <n v="184"/>
    <x v="2"/>
    <s v="Yes"/>
    <x v="0"/>
  </r>
  <r>
    <n v="0.6"/>
    <x v="0"/>
    <n v="190"/>
    <x v="1"/>
    <s v="No"/>
    <x v="0"/>
  </r>
  <r>
    <n v="0.35"/>
    <x v="1"/>
    <n v="192"/>
    <x v="1"/>
    <s v="No"/>
    <x v="0"/>
  </r>
  <r>
    <n v="0.3"/>
    <x v="2"/>
    <n v="193"/>
    <x v="1"/>
    <s v="Yes"/>
    <x v="0"/>
  </r>
  <r>
    <n v="0.55000000000000004"/>
    <x v="0"/>
    <n v="194"/>
    <x v="1"/>
    <s v="No"/>
    <x v="1"/>
  </r>
  <r>
    <n v="0.15"/>
    <x v="2"/>
    <n v="195"/>
    <x v="0"/>
    <s v="No"/>
    <x v="0"/>
  </r>
  <r>
    <n v="0.4"/>
    <x v="0"/>
    <n v="197"/>
    <x v="1"/>
    <s v="No"/>
    <x v="0"/>
  </r>
  <r>
    <n v="0.35"/>
    <x v="0"/>
    <n v="198"/>
    <x v="1"/>
    <s v="No"/>
    <x v="1"/>
  </r>
  <r>
    <n v="0.5"/>
    <x v="0"/>
    <n v="199"/>
    <x v="1"/>
    <s v="No"/>
    <x v="2"/>
  </r>
  <r>
    <n v="0.4"/>
    <x v="0"/>
    <n v="200"/>
    <x v="1"/>
    <s v="No"/>
    <x v="1"/>
  </r>
  <r>
    <n v="0.6"/>
    <x v="0"/>
    <n v="201"/>
    <x v="1"/>
    <s v="No"/>
    <x v="1"/>
  </r>
  <r>
    <n v="0.6"/>
    <x v="0"/>
    <n v="202"/>
    <x v="1"/>
    <s v="No"/>
    <x v="0"/>
  </r>
  <r>
    <n v="0.25"/>
    <x v="2"/>
    <n v="204"/>
    <x v="0"/>
    <s v="No"/>
    <x v="2"/>
  </r>
  <r>
    <n v="0.7"/>
    <x v="1"/>
    <n v="205"/>
    <x v="0"/>
    <s v="Yes"/>
    <x v="1"/>
  </r>
  <r>
    <n v="0.8"/>
    <x v="1"/>
    <n v="206"/>
    <x v="1"/>
    <s v="No"/>
    <x v="1"/>
  </r>
  <r>
    <n v="0.2"/>
    <x v="2"/>
    <n v="207"/>
    <x v="0"/>
    <s v="No"/>
    <x v="2"/>
  </r>
  <r>
    <n v="0.15"/>
    <x v="2"/>
    <n v="208"/>
    <x v="1"/>
    <s v="No"/>
    <x v="0"/>
  </r>
  <r>
    <n v="0.35"/>
    <x v="1"/>
    <n v="211"/>
    <x v="1"/>
    <s v="No"/>
    <x v="0"/>
  </r>
  <r>
    <n v="0.95"/>
    <x v="1"/>
    <n v="214"/>
    <x v="1"/>
    <s v="Yes"/>
    <x v="0"/>
  </r>
  <r>
    <n v="0.2"/>
    <x v="2"/>
    <n v="215"/>
    <x v="0"/>
    <s v="No"/>
    <x v="2"/>
  </r>
  <r>
    <n v="0.15"/>
    <x v="2"/>
    <n v="216"/>
    <x v="0"/>
    <s v="No"/>
    <x v="1"/>
  </r>
  <r>
    <n v="0.15"/>
    <x v="2"/>
    <n v="217"/>
    <x v="1"/>
    <s v="No"/>
    <x v="1"/>
  </r>
  <r>
    <n v="0.6"/>
    <x v="0"/>
    <n v="218"/>
    <x v="1"/>
    <s v="No"/>
    <x v="1"/>
  </r>
  <r>
    <n v="0.35"/>
    <x v="0"/>
    <n v="221"/>
    <x v="1"/>
    <s v="No"/>
    <x v="1"/>
  </r>
  <r>
    <n v="0.35"/>
    <x v="1"/>
    <n v="223"/>
    <x v="1"/>
    <s v="Yes"/>
    <x v="2"/>
  </r>
  <r>
    <n v="0.5"/>
    <x v="0"/>
    <n v="224"/>
    <x v="1"/>
    <s v="Yes"/>
    <x v="1"/>
  </r>
  <r>
    <n v="0.25"/>
    <x v="1"/>
    <n v="226"/>
    <x v="1"/>
    <s v="No"/>
    <x v="2"/>
  </r>
  <r>
    <n v="0.35"/>
    <x v="0"/>
    <n v="227"/>
    <x v="1"/>
    <s v="No"/>
    <x v="1"/>
  </r>
  <r>
    <n v="0.25"/>
    <x v="2"/>
    <n v="228"/>
    <x v="0"/>
    <s v="No"/>
    <x v="2"/>
  </r>
  <r>
    <n v="0.2"/>
    <x v="2"/>
    <n v="230"/>
    <x v="0"/>
    <s v="No"/>
    <x v="2"/>
  </r>
  <r>
    <n v="0.15"/>
    <x v="2"/>
    <n v="231"/>
    <x v="1"/>
    <s v="No"/>
    <x v="0"/>
  </r>
  <r>
    <n v="0.75"/>
    <x v="0"/>
    <n v="233"/>
    <x v="1"/>
    <s v="Yes"/>
    <x v="0"/>
  </r>
  <r>
    <n v="0.4"/>
    <x v="0"/>
    <n v="235"/>
    <x v="0"/>
    <s v="No"/>
    <x v="1"/>
  </r>
  <r>
    <n v="0.65"/>
    <x v="0"/>
    <n v="238"/>
    <x v="1"/>
    <s v="No"/>
    <x v="1"/>
  </r>
  <r>
    <n v="0.45"/>
    <x v="0"/>
    <n v="239"/>
    <x v="1"/>
    <s v="No"/>
    <x v="0"/>
  </r>
  <r>
    <n v="0.55000000000000004"/>
    <x v="1"/>
    <n v="240"/>
    <x v="0"/>
    <s v="Yes"/>
    <x v="0"/>
  </r>
  <r>
    <n v="0.55000000000000004"/>
    <x v="1"/>
    <n v="241"/>
    <x v="1"/>
    <s v="Yes"/>
    <x v="0"/>
  </r>
  <r>
    <n v="0.15"/>
    <x v="2"/>
    <n v="242"/>
    <x v="1"/>
    <s v="No"/>
    <x v="1"/>
  </r>
  <r>
    <n v="0.55000000000000004"/>
    <x v="0"/>
    <n v="243"/>
    <x v="1"/>
    <s v="No"/>
    <x v="1"/>
  </r>
  <r>
    <n v="0.5"/>
    <x v="1"/>
    <n v="244"/>
    <x v="0"/>
    <s v="No"/>
    <x v="2"/>
  </r>
  <r>
    <n v="0.15"/>
    <x v="2"/>
    <n v="245"/>
    <x v="1"/>
    <s v="No"/>
    <x v="1"/>
  </r>
  <r>
    <n v="0.3"/>
    <x v="2"/>
    <n v="246"/>
    <x v="1"/>
    <s v="Yes"/>
    <x v="0"/>
  </r>
  <r>
    <n v="0.4"/>
    <x v="0"/>
    <n v="247"/>
    <x v="1"/>
    <s v="No"/>
    <x v="1"/>
  </r>
  <r>
    <n v="0.95"/>
    <x v="0"/>
    <n v="248"/>
    <x v="0"/>
    <s v="Yes"/>
    <x v="0"/>
  </r>
  <r>
    <n v="0.35"/>
    <x v="1"/>
    <n v="249"/>
    <x v="1"/>
    <s v="No"/>
    <x v="0"/>
  </r>
  <r>
    <n v="0.4"/>
    <x v="1"/>
    <n v="250"/>
    <x v="1"/>
    <s v="No"/>
    <x v="0"/>
  </r>
  <r>
    <n v="0.4"/>
    <x v="0"/>
    <n v="252"/>
    <x v="1"/>
    <s v="No"/>
    <x v="1"/>
  </r>
  <r>
    <n v="0.05"/>
    <x v="2"/>
    <n v="253"/>
    <x v="1"/>
    <s v="No"/>
    <x v="2"/>
  </r>
  <r>
    <n v="0.25"/>
    <x v="1"/>
    <n v="254"/>
    <x v="1"/>
    <s v="No"/>
    <x v="2"/>
  </r>
  <r>
    <n v="0.2"/>
    <x v="2"/>
    <n v="256"/>
    <x v="1"/>
    <s v="No"/>
    <x v="2"/>
  </r>
  <r>
    <n v="0.25"/>
    <x v="1"/>
    <n v="258"/>
    <x v="1"/>
    <s v="No"/>
    <x v="2"/>
  </r>
  <r>
    <n v="0.05"/>
    <x v="1"/>
    <n v="259"/>
    <x v="1"/>
    <s v="No"/>
    <x v="2"/>
  </r>
  <r>
    <n v="0.6"/>
    <x v="0"/>
    <n v="260"/>
    <x v="1"/>
    <s v="No"/>
    <x v="1"/>
  </r>
  <r>
    <n v="0.5"/>
    <x v="0"/>
    <n v="261"/>
    <x v="1"/>
    <s v="Yes"/>
    <x v="0"/>
  </r>
  <r>
    <n v="0.15"/>
    <x v="2"/>
    <n v="262"/>
    <x v="1"/>
    <s v="No"/>
    <x v="1"/>
  </r>
  <r>
    <n v="0.25"/>
    <x v="1"/>
    <n v="264"/>
    <x v="1"/>
    <s v="No"/>
    <x v="2"/>
  </r>
  <r>
    <n v="0.95"/>
    <x v="0"/>
    <n v="267"/>
    <x v="1"/>
    <s v="Yes"/>
    <x v="0"/>
  </r>
  <r>
    <n v="0.6"/>
    <x v="0"/>
    <n v="269"/>
    <x v="1"/>
    <s v="No"/>
    <x v="0"/>
  </r>
  <r>
    <n v="0.15"/>
    <x v="2"/>
    <n v="270"/>
    <x v="1"/>
    <s v="No"/>
    <x v="0"/>
  </r>
  <r>
    <n v="0"/>
    <x v="2"/>
    <n v="271"/>
    <x v="1"/>
    <s v="No"/>
    <x v="0"/>
  </r>
  <r>
    <n v="0.35"/>
    <x v="0"/>
    <n v="273"/>
    <x v="1"/>
    <s v="No"/>
    <x v="0"/>
  </r>
  <r>
    <n v="0.4"/>
    <x v="0"/>
    <n v="274"/>
    <x v="1"/>
    <s v="No"/>
    <x v="0"/>
  </r>
  <r>
    <n v="0.15"/>
    <x v="1"/>
    <n v="275"/>
    <x v="1"/>
    <s v="Yes"/>
    <x v="0"/>
  </r>
  <r>
    <n v="0.3"/>
    <x v="2"/>
    <n v="277"/>
    <x v="1"/>
    <s v="Yes"/>
    <x v="0"/>
  </r>
  <r>
    <n v="0.3"/>
    <x v="2"/>
    <n v="281"/>
    <x v="1"/>
    <s v="Yes"/>
    <x v="1"/>
  </r>
  <r>
    <n v="0.6"/>
    <x v="0"/>
    <n v="282"/>
    <x v="1"/>
    <s v="Yes"/>
    <x v="0"/>
  </r>
  <r>
    <n v="0.4"/>
    <x v="0"/>
    <n v="283"/>
    <x v="0"/>
    <s v="No"/>
    <x v="2"/>
  </r>
  <r>
    <n v="0.75"/>
    <x v="0"/>
    <n v="284"/>
    <x v="1"/>
    <s v="Yes"/>
    <x v="1"/>
  </r>
  <r>
    <n v="0.35"/>
    <x v="0"/>
    <n v="286"/>
    <x v="1"/>
    <s v="No"/>
    <x v="1"/>
  </r>
  <r>
    <n v="0.35"/>
    <x v="0"/>
    <n v="287"/>
    <x v="1"/>
    <s v="No"/>
    <x v="0"/>
  </r>
  <r>
    <n v="0.25"/>
    <x v="1"/>
    <n v="288"/>
    <x v="1"/>
    <s v="No"/>
    <x v="2"/>
  </r>
  <r>
    <n v="0.25"/>
    <x v="2"/>
    <n v="291"/>
    <x v="0"/>
    <s v="No"/>
    <x v="2"/>
  </r>
  <r>
    <n v="0.05"/>
    <x v="2"/>
    <n v="292"/>
    <x v="1"/>
    <s v="No"/>
    <x v="2"/>
  </r>
  <r>
    <n v="0"/>
    <x v="2"/>
    <n v="293"/>
    <x v="0"/>
    <s v="No"/>
    <x v="2"/>
  </r>
  <r>
    <n v="0.65"/>
    <x v="1"/>
    <n v="296"/>
    <x v="1"/>
    <s v="No"/>
    <x v="2"/>
  </r>
  <r>
    <n v="0.55000000000000004"/>
    <x v="0"/>
    <n v="297"/>
    <x v="1"/>
    <s v="Yes"/>
    <x v="1"/>
  </r>
  <r>
    <n v="0.15"/>
    <x v="2"/>
    <n v="298"/>
    <x v="0"/>
    <s v="Yes"/>
    <x v="2"/>
  </r>
  <r>
    <n v="0.45"/>
    <x v="0"/>
    <n v="299"/>
    <x v="0"/>
    <s v="No"/>
    <x v="0"/>
  </r>
  <r>
    <n v="0.35"/>
    <x v="0"/>
    <n v="300"/>
    <x v="1"/>
    <s v="No"/>
    <x v="1"/>
  </r>
  <r>
    <n v="0.05"/>
    <x v="1"/>
    <n v="302"/>
    <x v="0"/>
    <s v="No"/>
    <x v="2"/>
  </r>
  <r>
    <n v="0.4"/>
    <x v="1"/>
    <n v="303"/>
    <x v="0"/>
    <s v="No"/>
    <x v="0"/>
  </r>
  <r>
    <n v="0.4"/>
    <x v="0"/>
    <n v="304"/>
    <x v="1"/>
    <s v="No"/>
    <x v="0"/>
  </r>
  <r>
    <n v="0.4"/>
    <x v="0"/>
    <n v="305"/>
    <x v="1"/>
    <s v="No"/>
    <x v="1"/>
  </r>
  <r>
    <n v="0.35"/>
    <x v="0"/>
    <n v="306"/>
    <x v="1"/>
    <s v="Yes"/>
    <x v="2"/>
  </r>
  <r>
    <n v="0.45"/>
    <x v="0"/>
    <n v="307"/>
    <x v="0"/>
    <s v="No"/>
    <x v="2"/>
  </r>
  <r>
    <n v="0.15"/>
    <x v="2"/>
    <n v="308"/>
    <x v="1"/>
    <s v="No"/>
    <x v="0"/>
  </r>
  <r>
    <n v="0.15"/>
    <x v="1"/>
    <n v="309"/>
    <x v="1"/>
    <s v="No"/>
    <x v="1"/>
  </r>
  <r>
    <n v="0.4"/>
    <x v="0"/>
    <n v="311"/>
    <x v="0"/>
    <s v="No"/>
    <x v="1"/>
  </r>
  <r>
    <n v="0.2"/>
    <x v="2"/>
    <n v="312"/>
    <x v="0"/>
    <s v="No"/>
    <x v="2"/>
  </r>
  <r>
    <n v="0"/>
    <x v="2"/>
    <n v="314"/>
    <x v="0"/>
    <s v="No"/>
    <x v="2"/>
  </r>
  <r>
    <n v="0.5"/>
    <x v="0"/>
    <n v="315"/>
    <x v="1"/>
    <s v="Yes"/>
    <x v="1"/>
  </r>
  <r>
    <n v="0.35"/>
    <x v="1"/>
    <n v="316"/>
    <x v="1"/>
    <s v="No"/>
    <x v="0"/>
  </r>
  <r>
    <n v="0.05"/>
    <x v="2"/>
    <n v="319"/>
    <x v="1"/>
    <s v="No"/>
    <x v="2"/>
  </r>
  <r>
    <n v="0.55000000000000004"/>
    <x v="1"/>
    <n v="321"/>
    <x v="2"/>
    <s v="No"/>
    <x v="1"/>
  </r>
  <r>
    <n v="0.2"/>
    <x v="1"/>
    <n v="323"/>
    <x v="0"/>
    <s v="No"/>
    <x v="2"/>
  </r>
  <r>
    <n v="0.5"/>
    <x v="0"/>
    <n v="325"/>
    <x v="1"/>
    <s v="Yes"/>
    <x v="1"/>
  </r>
  <r>
    <n v="0.15"/>
    <x v="2"/>
    <n v="327"/>
    <x v="0"/>
    <s v="Yes"/>
    <x v="2"/>
  </r>
  <r>
    <n v="0.6"/>
    <x v="0"/>
    <n v="328"/>
    <x v="1"/>
    <s v="No"/>
    <x v="1"/>
  </r>
  <r>
    <n v="0.4"/>
    <x v="1"/>
    <n v="329"/>
    <x v="0"/>
    <s v="Yes"/>
    <x v="2"/>
  </r>
  <r>
    <n v="0.4"/>
    <x v="0"/>
    <n v="330"/>
    <x v="0"/>
    <s v="No"/>
    <x v="0"/>
  </r>
  <r>
    <n v="0.5"/>
    <x v="0"/>
    <n v="331"/>
    <x v="1"/>
    <s v="Yes"/>
    <x v="0"/>
  </r>
  <r>
    <n v="0.15"/>
    <x v="2"/>
    <n v="332"/>
    <x v="1"/>
    <s v="No"/>
    <x v="1"/>
  </r>
  <r>
    <n v="0.15"/>
    <x v="2"/>
    <n v="333"/>
    <x v="0"/>
    <s v="No"/>
    <x v="0"/>
  </r>
  <r>
    <n v="0.6"/>
    <x v="0"/>
    <n v="334"/>
    <x v="1"/>
    <s v="No"/>
    <x v="0"/>
  </r>
  <r>
    <n v="0.35"/>
    <x v="0"/>
    <n v="335"/>
    <x v="1"/>
    <s v="No"/>
    <x v="0"/>
  </r>
  <r>
    <n v="0"/>
    <x v="1"/>
    <n v="336"/>
    <x v="1"/>
    <s v="No"/>
    <x v="2"/>
  </r>
  <r>
    <n v="0.2"/>
    <x v="2"/>
    <n v="337"/>
    <x v="1"/>
    <s v="No"/>
    <x v="2"/>
  </r>
  <r>
    <n v="0.35"/>
    <x v="0"/>
    <n v="338"/>
    <x v="1"/>
    <s v="No"/>
    <x v="1"/>
  </r>
  <r>
    <n v="0.45"/>
    <x v="0"/>
    <n v="339"/>
    <x v="1"/>
    <s v="No"/>
    <x v="0"/>
  </r>
  <r>
    <n v="0.6"/>
    <x v="0"/>
    <n v="340"/>
    <x v="1"/>
    <s v="No"/>
    <x v="0"/>
  </r>
  <r>
    <n v="0.35"/>
    <x v="1"/>
    <n v="341"/>
    <x v="1"/>
    <s v="No"/>
    <x v="0"/>
  </r>
  <r>
    <n v="0.2"/>
    <x v="2"/>
    <n v="342"/>
    <x v="1"/>
    <s v="No"/>
    <x v="2"/>
  </r>
  <r>
    <n v="0.05"/>
    <x v="2"/>
    <n v="343"/>
    <x v="1"/>
    <s v="No"/>
    <x v="2"/>
  </r>
  <r>
    <n v="0.15"/>
    <x v="2"/>
    <n v="346"/>
    <x v="1"/>
    <s v="No"/>
    <x v="1"/>
  </r>
  <r>
    <n v="0.4"/>
    <x v="0"/>
    <n v="347"/>
    <x v="1"/>
    <s v="Yes"/>
    <x v="0"/>
  </r>
  <r>
    <n v="0"/>
    <x v="2"/>
    <n v="349"/>
    <x v="0"/>
    <s v="No"/>
    <x v="0"/>
  </r>
  <r>
    <n v="0.35"/>
    <x v="0"/>
    <n v="350"/>
    <x v="1"/>
    <s v="No"/>
    <x v="0"/>
  </r>
  <r>
    <n v="0.6"/>
    <x v="0"/>
    <n v="351"/>
    <x v="1"/>
    <s v="Yes"/>
    <x v="1"/>
  </r>
  <r>
    <n v="0.2"/>
    <x v="2"/>
    <n v="352"/>
    <x v="1"/>
    <s v="No"/>
    <x v="2"/>
  </r>
  <r>
    <n v="0.35"/>
    <x v="1"/>
    <n v="353"/>
    <x v="1"/>
    <s v="No"/>
    <x v="1"/>
  </r>
  <r>
    <n v="0.4"/>
    <x v="0"/>
    <n v="355"/>
    <x v="1"/>
    <s v="No"/>
    <x v="0"/>
  </r>
  <r>
    <n v="0.8"/>
    <x v="0"/>
    <n v="359"/>
    <x v="1"/>
    <s v="No"/>
    <x v="1"/>
  </r>
  <r>
    <n v="0.2"/>
    <x v="2"/>
    <n v="361"/>
    <x v="0"/>
    <s v="No"/>
    <x v="0"/>
  </r>
  <r>
    <n v="0.4"/>
    <x v="0"/>
    <n v="362"/>
    <x v="1"/>
    <s v="No"/>
    <x v="1"/>
  </r>
  <r>
    <n v="0.65"/>
    <x v="1"/>
    <n v="363"/>
    <x v="0"/>
    <s v="Yes"/>
    <x v="2"/>
  </r>
  <r>
    <n v="0.55000000000000004"/>
    <x v="0"/>
    <n v="364"/>
    <x v="1"/>
    <s v="No"/>
    <x v="0"/>
  </r>
  <r>
    <n v="0.45"/>
    <x v="0"/>
    <n v="366"/>
    <x v="0"/>
    <s v="No"/>
    <x v="0"/>
  </r>
  <r>
    <n v="0.4"/>
    <x v="0"/>
    <n v="367"/>
    <x v="1"/>
    <s v="No"/>
    <x v="0"/>
  </r>
  <r>
    <n v="0.6"/>
    <x v="0"/>
    <n v="369"/>
    <x v="1"/>
    <s v="No"/>
    <x v="0"/>
  </r>
  <r>
    <n v="0.15"/>
    <x v="1"/>
    <n v="372"/>
    <x v="1"/>
    <s v="Yes"/>
    <x v="2"/>
  </r>
  <r>
    <n v="0.2"/>
    <x v="2"/>
    <n v="373"/>
    <x v="1"/>
    <s v="No"/>
    <x v="0"/>
  </r>
  <r>
    <n v="0.4"/>
    <x v="1"/>
    <n v="374"/>
    <x v="1"/>
    <s v="Yes"/>
    <x v="2"/>
  </r>
  <r>
    <n v="0.85"/>
    <x v="1"/>
    <n v="376"/>
    <x v="1"/>
    <s v="Yes"/>
    <x v="2"/>
  </r>
  <r>
    <n v="0.35"/>
    <x v="0"/>
    <n v="377"/>
    <x v="1"/>
    <s v="No"/>
    <x v="1"/>
  </r>
  <r>
    <n v="0.15"/>
    <x v="2"/>
    <n v="378"/>
    <x v="0"/>
    <s v="No"/>
    <x v="0"/>
  </r>
  <r>
    <n v="0.15"/>
    <x v="2"/>
    <n v="379"/>
    <x v="1"/>
    <s v="No"/>
    <x v="0"/>
  </r>
  <r>
    <n v="0.35"/>
    <x v="0"/>
    <n v="380"/>
    <x v="1"/>
    <s v="Yes"/>
    <x v="2"/>
  </r>
  <r>
    <n v="0.7"/>
    <x v="0"/>
    <n v="381"/>
    <x v="1"/>
    <s v="No"/>
    <x v="2"/>
  </r>
  <r>
    <n v="0.8"/>
    <x v="0"/>
    <n v="382"/>
    <x v="0"/>
    <s v="Yes"/>
    <x v="0"/>
  </r>
  <r>
    <n v="0.6"/>
    <x v="0"/>
    <n v="384"/>
    <x v="1"/>
    <s v="No"/>
    <x v="0"/>
  </r>
  <r>
    <n v="0.65"/>
    <x v="1"/>
    <n v="385"/>
    <x v="1"/>
    <s v="No"/>
    <x v="2"/>
  </r>
  <r>
    <n v="0.35"/>
    <x v="1"/>
    <n v="386"/>
    <x v="1"/>
    <s v="Yes"/>
    <x v="2"/>
  </r>
  <r>
    <n v="0.4"/>
    <x v="0"/>
    <n v="387"/>
    <x v="0"/>
    <s v="No"/>
    <x v="0"/>
  </r>
  <r>
    <n v="0.55000000000000004"/>
    <x v="0"/>
    <n v="388"/>
    <x v="0"/>
    <s v="No"/>
    <x v="0"/>
  </r>
  <r>
    <n v="0.5"/>
    <x v="1"/>
    <n v="389"/>
    <x v="1"/>
    <s v="Yes"/>
    <x v="0"/>
  </r>
  <r>
    <n v="0.75"/>
    <x v="0"/>
    <n v="390"/>
    <x v="1"/>
    <s v="Yes"/>
    <x v="0"/>
  </r>
  <r>
    <n v="0.2"/>
    <x v="2"/>
    <n v="391"/>
    <x v="1"/>
    <s v="No"/>
    <x v="1"/>
  </r>
  <r>
    <n v="0.5"/>
    <x v="0"/>
    <n v="392"/>
    <x v="1"/>
    <s v="Yes"/>
    <x v="0"/>
  </r>
  <r>
    <n v="0.15"/>
    <x v="2"/>
    <n v="393"/>
    <x v="1"/>
    <s v="No"/>
    <x v="0"/>
  </r>
  <r>
    <n v="0.75"/>
    <x v="0"/>
    <n v="394"/>
    <x v="1"/>
    <s v="Yes"/>
    <x v="1"/>
  </r>
  <r>
    <n v="0.15"/>
    <x v="2"/>
    <n v="395"/>
    <x v="1"/>
    <s v="No"/>
    <x v="0"/>
  </r>
  <r>
    <n v="0.4"/>
    <x v="1"/>
    <n v="396"/>
    <x v="1"/>
    <s v="Yes"/>
    <x v="2"/>
  </r>
  <r>
    <n v="0.45"/>
    <x v="0"/>
    <n v="397"/>
    <x v="1"/>
    <s v="No"/>
    <x v="0"/>
  </r>
  <r>
    <n v="0.6"/>
    <x v="0"/>
    <n v="399"/>
    <x v="0"/>
    <s v="No"/>
    <x v="1"/>
  </r>
  <r>
    <n v="0.35"/>
    <x v="0"/>
    <n v="401"/>
    <x v="0"/>
    <s v="Yes"/>
    <x v="0"/>
  </r>
  <r>
    <n v="0.7"/>
    <x v="0"/>
    <n v="403"/>
    <x v="1"/>
    <s v="Yes"/>
    <x v="1"/>
  </r>
  <r>
    <n v="0.25"/>
    <x v="2"/>
    <n v="404"/>
    <x v="0"/>
    <s v="No"/>
    <x v="2"/>
  </r>
  <r>
    <n v="0.15"/>
    <x v="2"/>
    <n v="405"/>
    <x v="1"/>
    <s v="No"/>
    <x v="1"/>
  </r>
  <r>
    <n v="0.5"/>
    <x v="0"/>
    <n v="406"/>
    <x v="0"/>
    <s v="No"/>
    <x v="2"/>
  </r>
  <r>
    <n v="0.15"/>
    <x v="2"/>
    <n v="407"/>
    <x v="1"/>
    <s v="No"/>
    <x v="0"/>
  </r>
  <r>
    <n v="0.4"/>
    <x v="1"/>
    <n v="408"/>
    <x v="1"/>
    <s v="No"/>
    <x v="0"/>
  </r>
  <r>
    <n v="0.25"/>
    <x v="2"/>
    <n v="410"/>
    <x v="0"/>
    <s v="No"/>
    <x v="2"/>
  </r>
  <r>
    <n v="0.15"/>
    <x v="2"/>
    <n v="411"/>
    <x v="0"/>
    <s v="No"/>
    <x v="1"/>
  </r>
  <r>
    <n v="0.6"/>
    <x v="0"/>
    <n v="412"/>
    <x v="1"/>
    <s v="No"/>
    <x v="0"/>
  </r>
  <r>
    <n v="0.45"/>
    <x v="0"/>
    <n v="416"/>
    <x v="0"/>
    <s v="No"/>
    <x v="0"/>
  </r>
  <r>
    <n v="0.2"/>
    <x v="2"/>
    <n v="417"/>
    <x v="1"/>
    <s v="No"/>
    <x v="2"/>
  </r>
  <r>
    <n v="0.6"/>
    <x v="0"/>
    <n v="419"/>
    <x v="1"/>
    <s v="No"/>
    <x v="0"/>
  </r>
  <r>
    <n v="0.35"/>
    <x v="0"/>
    <n v="420"/>
    <x v="0"/>
    <s v="No"/>
    <x v="0"/>
  </r>
  <r>
    <n v="0.45"/>
    <x v="0"/>
    <n v="421"/>
    <x v="1"/>
    <s v="No"/>
    <x v="2"/>
  </r>
  <r>
    <n v="0.3"/>
    <x v="1"/>
    <n v="422"/>
    <x v="1"/>
    <s v="Yes"/>
    <x v="0"/>
  </r>
  <r>
    <n v="0.3"/>
    <x v="2"/>
    <n v="423"/>
    <x v="1"/>
    <s v="Yes"/>
    <x v="0"/>
  </r>
  <r>
    <n v="0.6"/>
    <x v="0"/>
    <n v="424"/>
    <x v="2"/>
    <s v="No"/>
    <x v="0"/>
  </r>
  <r>
    <n v="0.65"/>
    <x v="1"/>
    <n v="425"/>
    <x v="1"/>
    <s v="No"/>
    <x v="0"/>
  </r>
  <r>
    <n v="0.5"/>
    <x v="0"/>
    <n v="426"/>
    <x v="1"/>
    <s v="Yes"/>
    <x v="1"/>
  </r>
  <r>
    <n v="0.3"/>
    <x v="2"/>
    <n v="428"/>
    <x v="1"/>
    <s v="No"/>
    <x v="2"/>
  </r>
  <r>
    <n v="0.45"/>
    <x v="0"/>
    <n v="429"/>
    <x v="1"/>
    <s v="Yes"/>
    <x v="2"/>
  </r>
  <r>
    <n v="0.15"/>
    <x v="2"/>
    <n v="430"/>
    <x v="1"/>
    <s v="No"/>
    <x v="1"/>
  </r>
  <r>
    <n v="0.15"/>
    <x v="1"/>
    <n v="431"/>
    <x v="1"/>
    <s v="Yes"/>
    <x v="2"/>
  </r>
  <r>
    <n v="0.65"/>
    <x v="1"/>
    <n v="433"/>
    <x v="1"/>
    <s v="No"/>
    <x v="0"/>
  </r>
  <r>
    <n v="0.75"/>
    <x v="0"/>
    <n v="434"/>
    <x v="1"/>
    <s v="Yes"/>
    <x v="1"/>
  </r>
  <r>
    <n v="0.6"/>
    <x v="0"/>
    <n v="436"/>
    <x v="0"/>
    <s v="Yes"/>
    <x v="0"/>
  </r>
  <r>
    <n v="0.3"/>
    <x v="2"/>
    <n v="437"/>
    <x v="0"/>
    <s v="Yes"/>
    <x v="0"/>
  </r>
  <r>
    <n v="0"/>
    <x v="2"/>
    <n v="438"/>
    <x v="0"/>
    <s v="No"/>
    <x v="2"/>
  </r>
  <r>
    <n v="0.55000000000000004"/>
    <x v="0"/>
    <n v="439"/>
    <x v="1"/>
    <s v="No"/>
    <x v="0"/>
  </r>
  <r>
    <n v="0.7"/>
    <x v="0"/>
    <n v="440"/>
    <x v="1"/>
    <s v="Yes"/>
    <x v="0"/>
  </r>
  <r>
    <n v="0.15"/>
    <x v="2"/>
    <n v="441"/>
    <x v="1"/>
    <s v="No"/>
    <x v="0"/>
  </r>
  <r>
    <n v="0.05"/>
    <x v="2"/>
    <n v="442"/>
    <x v="1"/>
    <s v="No"/>
    <x v="2"/>
  </r>
  <r>
    <n v="0.05"/>
    <x v="2"/>
    <n v="444"/>
    <x v="1"/>
    <s v="No"/>
    <x v="2"/>
  </r>
  <r>
    <n v="0.5"/>
    <x v="0"/>
    <n v="445"/>
    <x v="0"/>
    <s v="Yes"/>
    <x v="0"/>
  </r>
  <r>
    <n v="0.55000000000000004"/>
    <x v="0"/>
    <n v="446"/>
    <x v="0"/>
    <s v="No"/>
    <x v="0"/>
  </r>
  <r>
    <n v="0"/>
    <x v="1"/>
    <n v="447"/>
    <x v="1"/>
    <s v="No"/>
    <x v="2"/>
  </r>
  <r>
    <n v="0.15"/>
    <x v="2"/>
    <n v="448"/>
    <x v="1"/>
    <s v="No"/>
    <x v="0"/>
  </r>
  <r>
    <n v="0.55000000000000004"/>
    <x v="0"/>
    <n v="449"/>
    <x v="0"/>
    <s v="Yes"/>
    <x v="0"/>
  </r>
  <r>
    <n v="0.35"/>
    <x v="1"/>
    <n v="450"/>
    <x v="1"/>
    <s v="No"/>
    <x v="0"/>
  </r>
  <r>
    <n v="0.45"/>
    <x v="0"/>
    <n v="451"/>
    <x v="1"/>
    <s v="No"/>
    <x v="2"/>
  </r>
  <r>
    <n v="0.2"/>
    <x v="1"/>
    <n v="452"/>
    <x v="1"/>
    <s v="No"/>
    <x v="0"/>
  </r>
  <r>
    <n v="0.55000000000000004"/>
    <x v="0"/>
    <n v="453"/>
    <x v="0"/>
    <s v="Yes"/>
    <x v="2"/>
  </r>
  <r>
    <n v="0.95"/>
    <x v="0"/>
    <n v="454"/>
    <x v="1"/>
    <s v="Yes"/>
    <x v="1"/>
  </r>
  <r>
    <n v="0.35"/>
    <x v="0"/>
    <n v="455"/>
    <x v="1"/>
    <s v="No"/>
    <x v="0"/>
  </r>
  <r>
    <n v="0.15"/>
    <x v="2"/>
    <n v="456"/>
    <x v="0"/>
    <s v="No"/>
    <x v="0"/>
  </r>
  <r>
    <n v="0.6"/>
    <x v="0"/>
    <n v="458"/>
    <x v="0"/>
    <s v="No"/>
    <x v="0"/>
  </r>
  <r>
    <n v="0.35"/>
    <x v="0"/>
    <n v="460"/>
    <x v="1"/>
    <s v="No"/>
    <x v="0"/>
  </r>
  <r>
    <n v="0.15"/>
    <x v="2"/>
    <n v="461"/>
    <x v="1"/>
    <s v="Yes"/>
    <x v="2"/>
  </r>
  <r>
    <n v="0.35"/>
    <x v="0"/>
    <n v="462"/>
    <x v="1"/>
    <s v="Yes"/>
    <x v="2"/>
  </r>
  <r>
    <n v="0.4"/>
    <x v="0"/>
    <n v="463"/>
    <x v="0"/>
    <s v="Yes"/>
    <x v="2"/>
  </r>
  <r>
    <n v="0.25"/>
    <x v="2"/>
    <n v="464"/>
    <x v="1"/>
    <s v="No"/>
    <x v="2"/>
  </r>
  <r>
    <n v="0.35"/>
    <x v="0"/>
    <n v="465"/>
    <x v="1"/>
    <s v="No"/>
    <x v="1"/>
  </r>
  <r>
    <n v="0.55000000000000004"/>
    <x v="0"/>
    <n v="466"/>
    <x v="1"/>
    <s v="Yes"/>
    <x v="0"/>
  </r>
  <r>
    <n v="0.35"/>
    <x v="1"/>
    <n v="467"/>
    <x v="0"/>
    <s v="No"/>
    <x v="1"/>
  </r>
  <r>
    <n v="0.2"/>
    <x v="2"/>
    <n v="468"/>
    <x v="1"/>
    <s v="No"/>
    <x v="2"/>
  </r>
  <r>
    <n v="0.35"/>
    <x v="0"/>
    <n v="469"/>
    <x v="0"/>
    <s v="No"/>
    <x v="0"/>
  </r>
  <r>
    <n v="0.3"/>
    <x v="2"/>
    <n v="470"/>
    <x v="2"/>
    <s v="Yes"/>
    <x v="1"/>
  </r>
  <r>
    <n v="0.4"/>
    <x v="0"/>
    <n v="471"/>
    <x v="1"/>
    <s v="No"/>
    <x v="1"/>
  </r>
  <r>
    <n v="0.4"/>
    <x v="1"/>
    <n v="473"/>
    <x v="0"/>
    <s v="No"/>
    <x v="2"/>
  </r>
  <r>
    <n v="0.6"/>
    <x v="0"/>
    <n v="474"/>
    <x v="1"/>
    <s v="Yes"/>
    <x v="0"/>
  </r>
  <r>
    <n v="0.3"/>
    <x v="2"/>
    <n v="475"/>
    <x v="0"/>
    <s v="Yes"/>
    <x v="0"/>
  </r>
  <r>
    <n v="0.2"/>
    <x v="2"/>
    <n v="476"/>
    <x v="0"/>
    <s v="No"/>
    <x v="0"/>
  </r>
  <r>
    <n v="0.2"/>
    <x v="2"/>
    <n v="477"/>
    <x v="1"/>
    <s v="No"/>
    <x v="0"/>
  </r>
  <r>
    <n v="0.75"/>
    <x v="0"/>
    <n v="478"/>
    <x v="0"/>
    <s v="Yes"/>
    <x v="1"/>
  </r>
  <r>
    <n v="0"/>
    <x v="2"/>
    <n v="479"/>
    <x v="0"/>
    <s v="No"/>
    <x v="0"/>
  </r>
  <r>
    <n v="0.2"/>
    <x v="2"/>
    <n v="481"/>
    <x v="0"/>
    <s v="No"/>
    <x v="2"/>
  </r>
  <r>
    <n v="0"/>
    <x v="1"/>
    <n v="482"/>
    <x v="1"/>
    <s v="No"/>
    <x v="0"/>
  </r>
  <r>
    <n v="0.3"/>
    <x v="2"/>
    <n v="483"/>
    <x v="1"/>
    <s v="Yes"/>
    <x v="1"/>
  </r>
  <r>
    <n v="0.55000000000000004"/>
    <x v="0"/>
    <n v="484"/>
    <x v="0"/>
    <s v="No"/>
    <x v="1"/>
  </r>
  <r>
    <n v="0.3"/>
    <x v="2"/>
    <n v="485"/>
    <x v="0"/>
    <s v="Yes"/>
    <x v="1"/>
  </r>
  <r>
    <n v="0.4"/>
    <x v="0"/>
    <n v="486"/>
    <x v="1"/>
    <s v="No"/>
    <x v="0"/>
  </r>
  <r>
    <n v="0.15"/>
    <x v="1"/>
    <n v="487"/>
    <x v="1"/>
    <s v="No"/>
    <x v="0"/>
  </r>
  <r>
    <n v="0.5"/>
    <x v="0"/>
    <n v="488"/>
    <x v="0"/>
    <s v="No"/>
    <x v="2"/>
  </r>
  <r>
    <n v="0"/>
    <x v="1"/>
    <n v="491"/>
    <x v="1"/>
    <s v="No"/>
    <x v="2"/>
  </r>
  <r>
    <n v="0.3"/>
    <x v="2"/>
    <n v="492"/>
    <x v="0"/>
    <s v="Yes"/>
    <x v="0"/>
  </r>
  <r>
    <n v="0.55000000000000004"/>
    <x v="0"/>
    <n v="493"/>
    <x v="1"/>
    <s v="Yes"/>
    <x v="1"/>
  </r>
  <r>
    <n v="0.4"/>
    <x v="0"/>
    <n v="494"/>
    <x v="0"/>
    <s v="No"/>
    <x v="1"/>
  </r>
  <r>
    <n v="0.15"/>
    <x v="2"/>
    <n v="495"/>
    <x v="1"/>
    <s v="No"/>
    <x v="1"/>
  </r>
  <r>
    <n v="0.25"/>
    <x v="2"/>
    <n v="496"/>
    <x v="1"/>
    <s v="No"/>
    <x v="0"/>
  </r>
  <r>
    <n v="0.4"/>
    <x v="0"/>
    <n v="497"/>
    <x v="1"/>
    <s v="No"/>
    <x v="0"/>
  </r>
  <r>
    <n v="0.35"/>
    <x v="0"/>
    <n v="498"/>
    <x v="0"/>
    <s v="No"/>
    <x v="0"/>
  </r>
  <r>
    <n v="0.2"/>
    <x v="1"/>
    <n v="499"/>
    <x v="1"/>
    <s v="No"/>
    <x v="2"/>
  </r>
  <r>
    <n v="0.35"/>
    <x v="1"/>
    <n v="500"/>
    <x v="0"/>
    <s v="No"/>
    <x v="0"/>
  </r>
  <r>
    <n v="0.15"/>
    <x v="2"/>
    <n v="501"/>
    <x v="1"/>
    <s v="No"/>
    <x v="1"/>
  </r>
  <r>
    <n v="0.7"/>
    <x v="0"/>
    <n v="502"/>
    <x v="0"/>
    <s v="Yes"/>
    <x v="0"/>
  </r>
  <r>
    <n v="0.15"/>
    <x v="1"/>
    <n v="505"/>
    <x v="1"/>
    <s v="Yes"/>
    <x v="2"/>
  </r>
  <r>
    <n v="0.3"/>
    <x v="2"/>
    <n v="507"/>
    <x v="0"/>
    <s v="Yes"/>
    <x v="0"/>
  </r>
  <r>
    <n v="0.4"/>
    <x v="0"/>
    <n v="508"/>
    <x v="0"/>
    <s v="No"/>
    <x v="1"/>
  </r>
  <r>
    <n v="0.4"/>
    <x v="0"/>
    <n v="510"/>
    <x v="1"/>
    <s v="No"/>
    <x v="0"/>
  </r>
  <r>
    <n v="0.6"/>
    <x v="0"/>
    <n v="511"/>
    <x v="1"/>
    <s v="No"/>
    <x v="1"/>
  </r>
  <r>
    <n v="0.25"/>
    <x v="2"/>
    <n v="513"/>
    <x v="0"/>
    <s v="No"/>
    <x v="2"/>
  </r>
  <r>
    <n v="0.3"/>
    <x v="2"/>
    <n v="514"/>
    <x v="1"/>
    <s v="Yes"/>
    <x v="1"/>
  </r>
  <r>
    <n v="0.65"/>
    <x v="0"/>
    <n v="515"/>
    <x v="1"/>
    <s v="No"/>
    <x v="0"/>
  </r>
  <r>
    <n v="0.4"/>
    <x v="0"/>
    <n v="516"/>
    <x v="0"/>
    <s v="No"/>
    <x v="0"/>
  </r>
  <r>
    <n v="0.6"/>
    <x v="0"/>
    <n v="517"/>
    <x v="1"/>
    <s v="No"/>
    <x v="1"/>
  </r>
  <r>
    <n v="0.75"/>
    <x v="0"/>
    <n v="518"/>
    <x v="1"/>
    <s v="Yes"/>
    <x v="0"/>
  </r>
  <r>
    <n v="0.45"/>
    <x v="0"/>
    <n v="520"/>
    <x v="1"/>
    <s v="No"/>
    <x v="2"/>
  </r>
  <r>
    <n v="0.35"/>
    <x v="0"/>
    <n v="521"/>
    <x v="1"/>
    <s v="No"/>
    <x v="0"/>
  </r>
  <r>
    <n v="0.65"/>
    <x v="1"/>
    <n v="522"/>
    <x v="1"/>
    <s v="No"/>
    <x v="2"/>
  </r>
  <r>
    <n v="0"/>
    <x v="2"/>
    <n v="523"/>
    <x v="0"/>
    <s v="No"/>
    <x v="0"/>
  </r>
  <r>
    <n v="0.8"/>
    <x v="0"/>
    <n v="524"/>
    <x v="1"/>
    <s v="No"/>
    <x v="0"/>
  </r>
  <r>
    <n v="0.15"/>
    <x v="2"/>
    <n v="525"/>
    <x v="1"/>
    <s v="No"/>
    <x v="1"/>
  </r>
  <r>
    <n v="0.3"/>
    <x v="2"/>
    <n v="526"/>
    <x v="1"/>
    <s v="Yes"/>
    <x v="0"/>
  </r>
  <r>
    <n v="0.5"/>
    <x v="0"/>
    <n v="527"/>
    <x v="0"/>
    <s v="Yes"/>
    <x v="0"/>
  </r>
  <r>
    <n v="0.55000000000000004"/>
    <x v="0"/>
    <n v="529"/>
    <x v="1"/>
    <s v="Yes"/>
    <x v="0"/>
  </r>
  <r>
    <n v="0.4"/>
    <x v="0"/>
    <n v="530"/>
    <x v="1"/>
    <s v="No"/>
    <x v="1"/>
  </r>
  <r>
    <n v="0.35"/>
    <x v="0"/>
    <n v="531"/>
    <x v="1"/>
    <s v="Yes"/>
    <x v="2"/>
  </r>
  <r>
    <n v="0.5"/>
    <x v="1"/>
    <n v="532"/>
    <x v="0"/>
    <s v="No"/>
    <x v="2"/>
  </r>
  <r>
    <n v="0.2"/>
    <x v="2"/>
    <n v="533"/>
    <x v="0"/>
    <s v="No"/>
    <x v="0"/>
  </r>
  <r>
    <n v="0.45"/>
    <x v="0"/>
    <n v="534"/>
    <x v="0"/>
    <s v="No"/>
    <x v="2"/>
  </r>
  <r>
    <n v="0.4"/>
    <x v="0"/>
    <n v="536"/>
    <x v="1"/>
    <s v="No"/>
    <x v="0"/>
  </r>
  <r>
    <n v="0.6"/>
    <x v="0"/>
    <n v="538"/>
    <x v="1"/>
    <s v="No"/>
    <x v="0"/>
  </r>
  <r>
    <n v="0.15"/>
    <x v="1"/>
    <n v="543"/>
    <x v="1"/>
    <s v="Yes"/>
    <x v="2"/>
  </r>
  <r>
    <n v="0.55000000000000004"/>
    <x v="1"/>
    <n v="544"/>
    <x v="1"/>
    <s v="No"/>
    <x v="1"/>
  </r>
  <r>
    <n v="0.2"/>
    <x v="1"/>
    <n v="546"/>
    <x v="1"/>
    <s v="No"/>
    <x v="2"/>
  </r>
  <r>
    <n v="0.35"/>
    <x v="0"/>
    <n v="547"/>
    <x v="1"/>
    <s v="No"/>
    <x v="0"/>
  </r>
  <r>
    <n v="0.15"/>
    <x v="2"/>
    <n v="548"/>
    <x v="1"/>
    <s v="No"/>
    <x v="0"/>
  </r>
  <r>
    <n v="0.7"/>
    <x v="1"/>
    <n v="549"/>
    <x v="1"/>
    <s v="No"/>
    <x v="2"/>
  </r>
  <r>
    <n v="0.35"/>
    <x v="1"/>
    <n v="550"/>
    <x v="1"/>
    <s v="No"/>
    <x v="0"/>
  </r>
  <r>
    <n v="0.15"/>
    <x v="2"/>
    <n v="551"/>
    <x v="1"/>
    <s v="No"/>
    <x v="0"/>
  </r>
  <r>
    <n v="0.75"/>
    <x v="0"/>
    <n v="554"/>
    <x v="0"/>
    <s v="Yes"/>
    <x v="0"/>
  </r>
  <r>
    <n v="0.35"/>
    <x v="0"/>
    <n v="555"/>
    <x v="0"/>
    <s v="No"/>
    <x v="1"/>
  </r>
  <r>
    <n v="0.3"/>
    <x v="2"/>
    <n v="556"/>
    <x v="1"/>
    <s v="Yes"/>
    <x v="1"/>
  </r>
  <r>
    <n v="0"/>
    <x v="2"/>
    <n v="558"/>
    <x v="0"/>
    <s v="No"/>
    <x v="2"/>
  </r>
  <r>
    <n v="0.55000000000000004"/>
    <x v="0"/>
    <n v="560"/>
    <x v="1"/>
    <s v="No"/>
    <x v="1"/>
  </r>
  <r>
    <n v="0.35"/>
    <x v="0"/>
    <n v="562"/>
    <x v="1"/>
    <s v="No"/>
    <x v="1"/>
  </r>
  <r>
    <n v="0.2"/>
    <x v="2"/>
    <n v="564"/>
    <x v="1"/>
    <s v="No"/>
    <x v="2"/>
  </r>
  <r>
    <n v="0.4"/>
    <x v="0"/>
    <n v="565"/>
    <x v="1"/>
    <s v="No"/>
    <x v="1"/>
  </r>
  <r>
    <n v="0.35"/>
    <x v="0"/>
    <n v="566"/>
    <x v="2"/>
    <s v="No"/>
    <x v="1"/>
  </r>
  <r>
    <n v="0.3"/>
    <x v="2"/>
    <n v="567"/>
    <x v="0"/>
    <s v="No"/>
    <x v="2"/>
  </r>
  <r>
    <n v="0.4"/>
    <x v="1"/>
    <n v="568"/>
    <x v="0"/>
    <s v="No"/>
    <x v="2"/>
  </r>
  <r>
    <n v="0.25"/>
    <x v="1"/>
    <n v="569"/>
    <x v="1"/>
    <s v="No"/>
    <x v="2"/>
  </r>
  <r>
    <n v="0.4"/>
    <x v="0"/>
    <n v="571"/>
    <x v="1"/>
    <s v="No"/>
    <x v="1"/>
  </r>
  <r>
    <n v="0.3"/>
    <x v="1"/>
    <n v="573"/>
    <x v="0"/>
    <s v="No"/>
    <x v="2"/>
  </r>
  <r>
    <n v="0.35"/>
    <x v="1"/>
    <n v="574"/>
    <x v="1"/>
    <s v="No"/>
    <x v="0"/>
  </r>
  <r>
    <n v="0.4"/>
    <x v="1"/>
    <n v="575"/>
    <x v="1"/>
    <s v="No"/>
    <x v="2"/>
  </r>
  <r>
    <n v="0.15"/>
    <x v="2"/>
    <n v="577"/>
    <x v="1"/>
    <s v="No"/>
    <x v="0"/>
  </r>
  <r>
    <n v="0.15"/>
    <x v="1"/>
    <n v="578"/>
    <x v="1"/>
    <s v="No"/>
    <x v="0"/>
  </r>
  <r>
    <n v="0.2"/>
    <x v="2"/>
    <n v="579"/>
    <x v="1"/>
    <s v="No"/>
    <x v="1"/>
  </r>
  <r>
    <n v="0.15"/>
    <x v="1"/>
    <n v="580"/>
    <x v="0"/>
    <s v="Yes"/>
    <x v="2"/>
  </r>
  <r>
    <n v="0.25"/>
    <x v="2"/>
    <n v="581"/>
    <x v="1"/>
    <s v="No"/>
    <x v="2"/>
  </r>
  <r>
    <n v="0.4"/>
    <x v="0"/>
    <n v="582"/>
    <x v="1"/>
    <s v="Yes"/>
    <x v="2"/>
  </r>
  <r>
    <n v="0.35"/>
    <x v="0"/>
    <n v="584"/>
    <x v="1"/>
    <s v="No"/>
    <x v="0"/>
  </r>
  <r>
    <n v="0.4"/>
    <x v="0"/>
    <n v="585"/>
    <x v="0"/>
    <s v="No"/>
    <x v="1"/>
  </r>
  <r>
    <n v="0.15"/>
    <x v="2"/>
    <n v="586"/>
    <x v="1"/>
    <s v="Yes"/>
    <x v="2"/>
  </r>
  <r>
    <n v="0.2"/>
    <x v="2"/>
    <n v="587"/>
    <x v="1"/>
    <s v="No"/>
    <x v="2"/>
  </r>
  <r>
    <n v="0.6"/>
    <x v="0"/>
    <n v="590"/>
    <x v="2"/>
    <s v="Yes"/>
    <x v="2"/>
  </r>
  <r>
    <n v="0.35"/>
    <x v="0"/>
    <n v="591"/>
    <x v="1"/>
    <s v="No"/>
    <x v="1"/>
  </r>
  <r>
    <n v="0.45"/>
    <x v="0"/>
    <n v="592"/>
    <x v="0"/>
    <s v="No"/>
    <x v="2"/>
  </r>
  <r>
    <n v="0.15"/>
    <x v="2"/>
    <n v="593"/>
    <x v="1"/>
    <s v="No"/>
    <x v="0"/>
  </r>
  <r>
    <n v="0.4"/>
    <x v="1"/>
    <n v="595"/>
    <x v="0"/>
    <s v="No"/>
    <x v="0"/>
  </r>
  <r>
    <n v="0.5"/>
    <x v="1"/>
    <n v="597"/>
    <x v="0"/>
    <s v="No"/>
    <x v="2"/>
  </r>
  <r>
    <n v="0.15"/>
    <x v="2"/>
    <n v="599"/>
    <x v="0"/>
    <s v="No"/>
    <x v="0"/>
  </r>
  <r>
    <n v="0.4"/>
    <x v="0"/>
    <n v="600"/>
    <x v="0"/>
    <s v="No"/>
    <x v="0"/>
  </r>
  <r>
    <n v="0.25"/>
    <x v="2"/>
    <n v="601"/>
    <x v="1"/>
    <s v="No"/>
    <x v="2"/>
  </r>
  <r>
    <n v="0.15"/>
    <x v="2"/>
    <n v="602"/>
    <x v="1"/>
    <s v="No"/>
    <x v="0"/>
  </r>
  <r>
    <n v="0.35"/>
    <x v="0"/>
    <n v="604"/>
    <x v="0"/>
    <s v="Yes"/>
    <x v="0"/>
  </r>
  <r>
    <n v="0.65"/>
    <x v="0"/>
    <n v="605"/>
    <x v="1"/>
    <s v="Yes"/>
    <x v="2"/>
  </r>
  <r>
    <n v="0.4"/>
    <x v="1"/>
    <n v="606"/>
    <x v="0"/>
    <s v="No"/>
    <x v="0"/>
  </r>
  <r>
    <n v="0.7"/>
    <x v="0"/>
    <n v="608"/>
    <x v="2"/>
    <s v="Yes"/>
    <x v="1"/>
  </r>
  <r>
    <n v="0.15"/>
    <x v="2"/>
    <n v="611"/>
    <x v="1"/>
    <s v="No"/>
    <x v="0"/>
  </r>
  <r>
    <n v="0.2"/>
    <x v="2"/>
    <n v="612"/>
    <x v="1"/>
    <s v="No"/>
    <x v="2"/>
  </r>
  <r>
    <n v="0.2"/>
    <x v="2"/>
    <n v="613"/>
    <x v="0"/>
    <s v="No"/>
    <x v="2"/>
  </r>
  <r>
    <n v="0.75"/>
    <x v="0"/>
    <n v="614"/>
    <x v="0"/>
    <s v="Yes"/>
    <x v="1"/>
  </r>
  <r>
    <n v="0.25"/>
    <x v="2"/>
    <n v="615"/>
    <x v="0"/>
    <s v="No"/>
    <x v="2"/>
  </r>
  <r>
    <n v="0.35"/>
    <x v="0"/>
    <n v="616"/>
    <x v="1"/>
    <s v="Yes"/>
    <x v="0"/>
  </r>
  <r>
    <n v="0.35"/>
    <x v="0"/>
    <n v="618"/>
    <x v="0"/>
    <s v="No"/>
    <x v="0"/>
  </r>
  <r>
    <n v="0.35"/>
    <x v="0"/>
    <n v="620"/>
    <x v="0"/>
    <s v="No"/>
    <x v="0"/>
  </r>
  <r>
    <n v="0.2"/>
    <x v="2"/>
    <n v="621"/>
    <x v="0"/>
    <s v="No"/>
    <x v="0"/>
  </r>
  <r>
    <n v="0.5"/>
    <x v="0"/>
    <n v="622"/>
    <x v="1"/>
    <s v="Yes"/>
    <x v="1"/>
  </r>
  <r>
    <n v="0.2"/>
    <x v="2"/>
    <n v="623"/>
    <x v="1"/>
    <s v="No"/>
    <x v="2"/>
  </r>
  <r>
    <n v="0.4"/>
    <x v="1"/>
    <n v="624"/>
    <x v="1"/>
    <s v="No"/>
    <x v="2"/>
  </r>
  <r>
    <n v="0.5"/>
    <x v="0"/>
    <n v="625"/>
    <x v="0"/>
    <s v="No"/>
    <x v="2"/>
  </r>
  <r>
    <n v="0.5"/>
    <x v="0"/>
    <n v="626"/>
    <x v="0"/>
    <s v="No"/>
    <x v="2"/>
  </r>
  <r>
    <n v="0.6"/>
    <x v="1"/>
    <n v="630"/>
    <x v="1"/>
    <s v="Yes"/>
    <x v="0"/>
  </r>
  <r>
    <n v="0.15"/>
    <x v="2"/>
    <n v="631"/>
    <x v="0"/>
    <s v="No"/>
    <x v="0"/>
  </r>
  <r>
    <n v="0.15"/>
    <x v="2"/>
    <n v="632"/>
    <x v="0"/>
    <s v="No"/>
    <x v="1"/>
  </r>
  <r>
    <n v="0"/>
    <x v="2"/>
    <n v="634"/>
    <x v="1"/>
    <s v="No"/>
    <x v="2"/>
  </r>
  <r>
    <n v="0.8"/>
    <x v="0"/>
    <n v="635"/>
    <x v="1"/>
    <s v="No"/>
    <x v="0"/>
  </r>
  <r>
    <n v="0.15"/>
    <x v="1"/>
    <n v="638"/>
    <x v="1"/>
    <s v="Yes"/>
    <x v="2"/>
  </r>
  <r>
    <n v="0.5"/>
    <x v="0"/>
    <n v="639"/>
    <x v="1"/>
    <s v="Yes"/>
    <x v="1"/>
  </r>
  <r>
    <n v="0.6"/>
    <x v="0"/>
    <n v="641"/>
    <x v="0"/>
    <s v="No"/>
    <x v="0"/>
  </r>
  <r>
    <n v="0.4"/>
    <x v="0"/>
    <n v="643"/>
    <x v="1"/>
    <s v="No"/>
    <x v="1"/>
  </r>
  <r>
    <n v="0.5"/>
    <x v="1"/>
    <n v="644"/>
    <x v="2"/>
    <s v="No"/>
    <x v="2"/>
  </r>
  <r>
    <n v="0.35"/>
    <x v="0"/>
    <n v="645"/>
    <x v="0"/>
    <s v="No"/>
    <x v="1"/>
  </r>
  <r>
    <n v="0.5"/>
    <x v="0"/>
    <n v="647"/>
    <x v="1"/>
    <s v="Yes"/>
    <x v="1"/>
  </r>
  <r>
    <n v="0.6"/>
    <x v="0"/>
    <n v="648"/>
    <x v="0"/>
    <s v="No"/>
    <x v="1"/>
  </r>
  <r>
    <n v="0.5"/>
    <x v="0"/>
    <n v="649"/>
    <x v="1"/>
    <s v="Yes"/>
    <x v="0"/>
  </r>
  <r>
    <n v="0.8"/>
    <x v="0"/>
    <n v="650"/>
    <x v="0"/>
    <s v="No"/>
    <x v="0"/>
  </r>
  <r>
    <n v="0.35"/>
    <x v="0"/>
    <n v="652"/>
    <x v="1"/>
    <s v="No"/>
    <x v="0"/>
  </r>
  <r>
    <n v="0.4"/>
    <x v="0"/>
    <n v="653"/>
    <x v="0"/>
    <s v="No"/>
    <x v="0"/>
  </r>
  <r>
    <n v="0.55000000000000004"/>
    <x v="0"/>
    <n v="655"/>
    <x v="1"/>
    <s v="No"/>
    <x v="1"/>
  </r>
  <r>
    <n v="0.35"/>
    <x v="0"/>
    <n v="656"/>
    <x v="0"/>
    <s v="Yes"/>
    <x v="2"/>
  </r>
  <r>
    <n v="0.4"/>
    <x v="0"/>
    <n v="657"/>
    <x v="1"/>
    <s v="No"/>
    <x v="1"/>
  </r>
  <r>
    <n v="0.15"/>
    <x v="2"/>
    <n v="659"/>
    <x v="1"/>
    <s v="No"/>
    <x v="0"/>
  </r>
  <r>
    <n v="0.55000000000000004"/>
    <x v="0"/>
    <n v="661"/>
    <x v="1"/>
    <s v="Yes"/>
    <x v="2"/>
  </r>
  <r>
    <n v="0.6"/>
    <x v="0"/>
    <n v="662"/>
    <x v="1"/>
    <s v="No"/>
    <x v="1"/>
  </r>
  <r>
    <n v="0.3"/>
    <x v="2"/>
    <n v="663"/>
    <x v="1"/>
    <s v="Yes"/>
    <x v="0"/>
  </r>
  <r>
    <n v="0.45"/>
    <x v="1"/>
    <n v="664"/>
    <x v="1"/>
    <s v="No"/>
    <x v="2"/>
  </r>
  <r>
    <n v="0.35"/>
    <x v="0"/>
    <n v="665"/>
    <x v="2"/>
    <s v="No"/>
    <x v="0"/>
  </r>
  <r>
    <n v="0.3"/>
    <x v="2"/>
    <n v="666"/>
    <x v="0"/>
    <s v="Yes"/>
    <x v="1"/>
  </r>
  <r>
    <n v="0.4"/>
    <x v="0"/>
    <n v="667"/>
    <x v="0"/>
    <s v="No"/>
    <x v="0"/>
  </r>
  <r>
    <n v="0.15"/>
    <x v="2"/>
    <n v="669"/>
    <x v="0"/>
    <s v="No"/>
    <x v="0"/>
  </r>
  <r>
    <n v="0.15"/>
    <x v="2"/>
    <n v="671"/>
    <x v="1"/>
    <s v="Yes"/>
    <x v="2"/>
  </r>
  <r>
    <n v="0.35"/>
    <x v="0"/>
    <n v="675"/>
    <x v="1"/>
    <s v="No"/>
    <x v="1"/>
  </r>
  <r>
    <n v="0"/>
    <x v="2"/>
    <n v="677"/>
    <x v="0"/>
    <s v="No"/>
    <x v="2"/>
  </r>
  <r>
    <n v="0.7"/>
    <x v="0"/>
    <n v="679"/>
    <x v="1"/>
    <s v="Yes"/>
    <x v="0"/>
  </r>
  <r>
    <n v="0.15"/>
    <x v="2"/>
    <n v="680"/>
    <x v="1"/>
    <s v="No"/>
    <x v="1"/>
  </r>
  <r>
    <n v="0.3"/>
    <x v="1"/>
    <n v="682"/>
    <x v="0"/>
    <s v="No"/>
    <x v="2"/>
  </r>
  <r>
    <n v="0.6"/>
    <x v="0"/>
    <n v="683"/>
    <x v="1"/>
    <s v="No"/>
    <x v="1"/>
  </r>
  <r>
    <n v="0.6"/>
    <x v="1"/>
    <n v="684"/>
    <x v="0"/>
    <s v="No"/>
    <x v="0"/>
  </r>
  <r>
    <n v="0.3"/>
    <x v="2"/>
    <n v="686"/>
    <x v="1"/>
    <s v="Yes"/>
    <x v="1"/>
  </r>
  <r>
    <n v="0.05"/>
    <x v="2"/>
    <n v="689"/>
    <x v="1"/>
    <s v="No"/>
    <x v="2"/>
  </r>
  <r>
    <n v="0.55000000000000004"/>
    <x v="0"/>
    <n v="690"/>
    <x v="0"/>
    <s v="No"/>
    <x v="0"/>
  </r>
  <r>
    <n v="0.25"/>
    <x v="2"/>
    <n v="691"/>
    <x v="1"/>
    <s v="No"/>
    <x v="0"/>
  </r>
  <r>
    <n v="0.2"/>
    <x v="2"/>
    <n v="692"/>
    <x v="1"/>
    <s v="No"/>
    <x v="2"/>
  </r>
  <r>
    <n v="0.3"/>
    <x v="1"/>
    <n v="698"/>
    <x v="2"/>
    <s v="No"/>
    <x v="2"/>
  </r>
  <r>
    <n v="0.6"/>
    <x v="0"/>
    <n v="699"/>
    <x v="1"/>
    <s v="Yes"/>
    <x v="2"/>
  </r>
  <r>
    <n v="0.35"/>
    <x v="0"/>
    <n v="700"/>
    <x v="1"/>
    <s v="No"/>
    <x v="1"/>
  </r>
  <r>
    <n v="0.3"/>
    <x v="2"/>
    <n v="701"/>
    <x v="1"/>
    <s v="Yes"/>
    <x v="1"/>
  </r>
  <r>
    <n v="0.8"/>
    <x v="0"/>
    <n v="702"/>
    <x v="1"/>
    <s v="Yes"/>
    <x v="0"/>
  </r>
  <r>
    <n v="0.15"/>
    <x v="2"/>
    <n v="704"/>
    <x v="1"/>
    <s v="No"/>
    <x v="1"/>
  </r>
  <r>
    <n v="0.6"/>
    <x v="0"/>
    <n v="705"/>
    <x v="1"/>
    <s v="No"/>
    <x v="1"/>
  </r>
  <r>
    <n v="0.4"/>
    <x v="0"/>
    <n v="707"/>
    <x v="0"/>
    <s v="No"/>
    <x v="0"/>
  </r>
  <r>
    <n v="0.15"/>
    <x v="2"/>
    <n v="709"/>
    <x v="0"/>
    <s v="No"/>
    <x v="0"/>
  </r>
  <r>
    <n v="0.35"/>
    <x v="0"/>
    <n v="710"/>
    <x v="1"/>
    <s v="No"/>
    <x v="1"/>
  </r>
  <r>
    <n v="0.45"/>
    <x v="1"/>
    <n v="712"/>
    <x v="0"/>
    <s v="No"/>
    <x v="2"/>
  </r>
  <r>
    <n v="0.3"/>
    <x v="2"/>
    <n v="714"/>
    <x v="0"/>
    <s v="Yes"/>
    <x v="0"/>
  </r>
  <r>
    <n v="0.15"/>
    <x v="2"/>
    <n v="715"/>
    <x v="1"/>
    <s v="No"/>
    <x v="0"/>
  </r>
  <r>
    <n v="0.3"/>
    <x v="1"/>
    <n v="716"/>
    <x v="1"/>
    <s v="Yes"/>
    <x v="0"/>
  </r>
  <r>
    <n v="0.3"/>
    <x v="2"/>
    <n v="717"/>
    <x v="1"/>
    <s v="No"/>
    <x v="2"/>
  </r>
  <r>
    <n v="0.35"/>
    <x v="0"/>
    <n v="720"/>
    <x v="0"/>
    <s v="No"/>
    <x v="0"/>
  </r>
  <r>
    <n v="0.2"/>
    <x v="2"/>
    <n v="721"/>
    <x v="1"/>
    <s v="No"/>
    <x v="0"/>
  </r>
  <r>
    <n v="0.35"/>
    <x v="0"/>
    <n v="722"/>
    <x v="0"/>
    <s v="No"/>
    <x v="0"/>
  </r>
  <r>
    <n v="0.35"/>
    <x v="1"/>
    <n v="723"/>
    <x v="0"/>
    <s v="Yes"/>
    <x v="0"/>
  </r>
  <r>
    <n v="0.4"/>
    <x v="0"/>
    <n v="724"/>
    <x v="1"/>
    <s v="No"/>
    <x v="2"/>
  </r>
  <r>
    <n v="0.25"/>
    <x v="2"/>
    <n v="725"/>
    <x v="1"/>
    <s v="No"/>
    <x v="2"/>
  </r>
  <r>
    <n v="0.05"/>
    <x v="2"/>
    <n v="727"/>
    <x v="1"/>
    <s v="No"/>
    <x v="2"/>
  </r>
  <r>
    <n v="0.4"/>
    <x v="1"/>
    <n v="728"/>
    <x v="0"/>
    <s v="No"/>
    <x v="0"/>
  </r>
  <r>
    <n v="0.4"/>
    <x v="0"/>
    <n v="729"/>
    <x v="0"/>
    <s v="Yes"/>
    <x v="2"/>
  </r>
  <r>
    <n v="0"/>
    <x v="1"/>
    <n v="730"/>
    <x v="1"/>
    <s v="No"/>
    <x v="2"/>
  </r>
  <r>
    <n v="0.45"/>
    <x v="0"/>
    <n v="731"/>
    <x v="2"/>
    <s v="No"/>
    <x v="2"/>
  </r>
  <r>
    <n v="0.6"/>
    <x v="1"/>
    <n v="732"/>
    <x v="0"/>
    <s v="No"/>
    <x v="0"/>
  </r>
  <r>
    <n v="0.45"/>
    <x v="0"/>
    <n v="733"/>
    <x v="1"/>
    <s v="No"/>
    <x v="2"/>
  </r>
  <r>
    <n v="0"/>
    <x v="2"/>
    <n v="734"/>
    <x v="2"/>
    <s v="No"/>
    <x v="2"/>
  </r>
  <r>
    <n v="0.4"/>
    <x v="1"/>
    <n v="738"/>
    <x v="0"/>
    <s v="No"/>
    <x v="0"/>
  </r>
  <r>
    <n v="0.75"/>
    <x v="0"/>
    <n v="741"/>
    <x v="1"/>
    <s v="Yes"/>
    <x v="1"/>
  </r>
  <r>
    <n v="0.45"/>
    <x v="0"/>
    <n v="742"/>
    <x v="1"/>
    <s v="No"/>
    <x v="2"/>
  </r>
  <r>
    <n v="0.15"/>
    <x v="2"/>
    <n v="743"/>
    <x v="1"/>
    <s v="Yes"/>
    <x v="2"/>
  </r>
  <r>
    <n v="0.35"/>
    <x v="0"/>
    <n v="744"/>
    <x v="1"/>
    <s v="No"/>
    <x v="0"/>
  </r>
  <r>
    <n v="0.4"/>
    <x v="1"/>
    <n v="746"/>
    <x v="0"/>
    <s v="Yes"/>
    <x v="2"/>
  </r>
  <r>
    <n v="0.4"/>
    <x v="0"/>
    <n v="747"/>
    <x v="0"/>
    <s v="No"/>
    <x v="0"/>
  </r>
  <r>
    <n v="0.15"/>
    <x v="2"/>
    <n v="749"/>
    <x v="0"/>
    <s v="No"/>
    <x v="1"/>
  </r>
  <r>
    <n v="0.3"/>
    <x v="2"/>
    <n v="752"/>
    <x v="1"/>
    <s v="Yes"/>
    <x v="1"/>
  </r>
  <r>
    <n v="0"/>
    <x v="2"/>
    <n v="754"/>
    <x v="0"/>
    <s v="No"/>
    <x v="0"/>
  </r>
  <r>
    <n v="0.35"/>
    <x v="0"/>
    <n v="757"/>
    <x v="1"/>
    <s v="No"/>
    <x v="0"/>
  </r>
  <r>
    <n v="0.6"/>
    <x v="0"/>
    <n v="758"/>
    <x v="1"/>
    <s v="No"/>
    <x v="1"/>
  </r>
  <r>
    <n v="0.6"/>
    <x v="0"/>
    <n v="760"/>
    <x v="2"/>
    <s v="No"/>
    <x v="0"/>
  </r>
  <r>
    <n v="0.2"/>
    <x v="1"/>
    <n v="762"/>
    <x v="1"/>
    <s v="No"/>
    <x v="2"/>
  </r>
  <r>
    <n v="0.5"/>
    <x v="0"/>
    <n v="763"/>
    <x v="1"/>
    <s v="Yes"/>
    <x v="1"/>
  </r>
  <r>
    <n v="0.45"/>
    <x v="0"/>
    <n v="764"/>
    <x v="1"/>
    <s v="No"/>
    <x v="0"/>
  </r>
  <r>
    <n v="0.4"/>
    <x v="0"/>
    <n v="766"/>
    <x v="0"/>
    <s v="No"/>
    <x v="1"/>
  </r>
  <r>
    <n v="0.15"/>
    <x v="1"/>
    <n v="769"/>
    <x v="1"/>
    <s v="No"/>
    <x v="1"/>
  </r>
  <r>
    <n v="0.4"/>
    <x v="0"/>
    <n v="771"/>
    <x v="1"/>
    <s v="No"/>
    <x v="0"/>
  </r>
  <r>
    <n v="0.35"/>
    <x v="0"/>
    <n v="772"/>
    <x v="1"/>
    <s v="No"/>
    <x v="0"/>
  </r>
  <r>
    <n v="0.5"/>
    <x v="0"/>
    <n v="773"/>
    <x v="1"/>
    <s v="Yes"/>
    <x v="0"/>
  </r>
  <r>
    <n v="0.6"/>
    <x v="0"/>
    <n v="775"/>
    <x v="1"/>
    <s v="No"/>
    <x v="0"/>
  </r>
  <r>
    <n v="0.25"/>
    <x v="1"/>
    <n v="776"/>
    <x v="0"/>
    <s v="No"/>
    <x v="2"/>
  </r>
  <r>
    <n v="0.55000000000000004"/>
    <x v="0"/>
    <n v="780"/>
    <x v="1"/>
    <s v="Yes"/>
    <x v="1"/>
  </r>
  <r>
    <n v="0.35"/>
    <x v="0"/>
    <n v="781"/>
    <x v="0"/>
    <s v="No"/>
    <x v="0"/>
  </r>
  <r>
    <n v="0.2"/>
    <x v="1"/>
    <n v="783"/>
    <x v="0"/>
    <s v="No"/>
    <x v="0"/>
  </r>
  <r>
    <n v="0.35"/>
    <x v="0"/>
    <n v="784"/>
    <x v="1"/>
    <s v="No"/>
    <x v="0"/>
  </r>
  <r>
    <n v="0.5"/>
    <x v="1"/>
    <n v="785"/>
    <x v="0"/>
    <s v="Yes"/>
    <x v="0"/>
  </r>
  <r>
    <n v="0.15"/>
    <x v="2"/>
    <n v="786"/>
    <x v="0"/>
    <s v="No"/>
    <x v="0"/>
  </r>
  <r>
    <n v="0.4"/>
    <x v="1"/>
    <n v="787"/>
    <x v="1"/>
    <s v="Yes"/>
    <x v="2"/>
  </r>
  <r>
    <n v="0.45"/>
    <x v="0"/>
    <n v="789"/>
    <x v="0"/>
    <s v="No"/>
    <x v="2"/>
  </r>
  <r>
    <n v="0.15"/>
    <x v="1"/>
    <n v="791"/>
    <x v="1"/>
    <s v="No"/>
    <x v="0"/>
  </r>
  <r>
    <n v="0.35"/>
    <x v="0"/>
    <n v="792"/>
    <x v="1"/>
    <s v="No"/>
    <x v="0"/>
  </r>
  <r>
    <n v="0.55000000000000004"/>
    <x v="0"/>
    <n v="793"/>
    <x v="1"/>
    <s v="No"/>
    <x v="0"/>
  </r>
  <r>
    <n v="0.6"/>
    <x v="0"/>
    <n v="796"/>
    <x v="0"/>
    <s v="No"/>
    <x v="0"/>
  </r>
  <r>
    <n v="0.35"/>
    <x v="0"/>
    <n v="797"/>
    <x v="1"/>
    <s v="No"/>
    <x v="0"/>
  </r>
  <r>
    <n v="0.55000000000000004"/>
    <x v="1"/>
    <n v="799"/>
    <x v="1"/>
    <s v="Yes"/>
    <x v="0"/>
  </r>
  <r>
    <n v="0.15"/>
    <x v="2"/>
    <n v="800"/>
    <x v="0"/>
    <s v="No"/>
    <x v="0"/>
  </r>
  <r>
    <n v="0.75"/>
    <x v="0"/>
    <n v="802"/>
    <x v="1"/>
    <s v="Yes"/>
    <x v="1"/>
  </r>
  <r>
    <n v="0.75"/>
    <x v="0"/>
    <n v="803"/>
    <x v="1"/>
    <s v="Yes"/>
    <x v="0"/>
  </r>
  <r>
    <n v="0.4"/>
    <x v="0"/>
    <n v="804"/>
    <x v="1"/>
    <s v="No"/>
    <x v="0"/>
  </r>
  <r>
    <n v="0.55000000000000004"/>
    <x v="0"/>
    <n v="805"/>
    <x v="0"/>
    <s v="No"/>
    <x v="1"/>
  </r>
  <r>
    <n v="0.15"/>
    <x v="2"/>
    <n v="806"/>
    <x v="1"/>
    <s v="No"/>
    <x v="0"/>
  </r>
  <r>
    <n v="0.4"/>
    <x v="0"/>
    <n v="807"/>
    <x v="1"/>
    <s v="No"/>
    <x v="0"/>
  </r>
  <r>
    <n v="0.4"/>
    <x v="0"/>
    <n v="808"/>
    <x v="0"/>
    <s v="No"/>
    <x v="0"/>
  </r>
  <r>
    <n v="0.45"/>
    <x v="0"/>
    <n v="809"/>
    <x v="1"/>
    <s v="No"/>
    <x v="2"/>
  </r>
  <r>
    <n v="0.55000000000000004"/>
    <x v="0"/>
    <n v="811"/>
    <x v="1"/>
    <s v="Yes"/>
    <x v="1"/>
  </r>
  <r>
    <n v="0.4"/>
    <x v="0"/>
    <n v="812"/>
    <x v="1"/>
    <s v="No"/>
    <x v="1"/>
  </r>
  <r>
    <n v="0.15"/>
    <x v="1"/>
    <n v="813"/>
    <x v="1"/>
    <s v="No"/>
    <x v="0"/>
  </r>
  <r>
    <n v="0"/>
    <x v="1"/>
    <n v="815"/>
    <x v="1"/>
    <s v="No"/>
    <x v="2"/>
  </r>
  <r>
    <n v="0.75"/>
    <x v="0"/>
    <n v="816"/>
    <x v="1"/>
    <s v="Yes"/>
    <x v="1"/>
  </r>
  <r>
    <n v="0"/>
    <x v="2"/>
    <n v="817"/>
    <x v="1"/>
    <s v="No"/>
    <x v="2"/>
  </r>
  <r>
    <n v="0.6"/>
    <x v="0"/>
    <n v="819"/>
    <x v="0"/>
    <s v="No"/>
    <x v="0"/>
  </r>
  <r>
    <n v="0.35"/>
    <x v="1"/>
    <n v="820"/>
    <x v="1"/>
    <s v="Yes"/>
    <x v="2"/>
  </r>
  <r>
    <n v="0.4"/>
    <x v="0"/>
    <n v="823"/>
    <x v="1"/>
    <s v="No"/>
    <x v="0"/>
  </r>
  <r>
    <n v="0.15"/>
    <x v="2"/>
    <n v="824"/>
    <x v="1"/>
    <s v="No"/>
    <x v="1"/>
  </r>
  <r>
    <n v="0.45"/>
    <x v="1"/>
    <n v="825"/>
    <x v="1"/>
    <s v="Yes"/>
    <x v="2"/>
  </r>
  <r>
    <n v="0.15"/>
    <x v="2"/>
    <n v="826"/>
    <x v="1"/>
    <s v="No"/>
    <x v="1"/>
  </r>
  <r>
    <n v="0.3"/>
    <x v="2"/>
    <n v="827"/>
    <x v="1"/>
    <s v="Yes"/>
    <x v="0"/>
  </r>
  <r>
    <n v="0.35"/>
    <x v="0"/>
    <n v="828"/>
    <x v="1"/>
    <s v="No"/>
    <x v="0"/>
  </r>
  <r>
    <n v="0.4"/>
    <x v="0"/>
    <n v="829"/>
    <x v="2"/>
    <s v="No"/>
    <x v="1"/>
  </r>
  <r>
    <n v="0.2"/>
    <x v="2"/>
    <n v="830"/>
    <x v="1"/>
    <s v="No"/>
    <x v="0"/>
  </r>
  <r>
    <n v="0.35"/>
    <x v="0"/>
    <n v="832"/>
    <x v="1"/>
    <s v="No"/>
    <x v="0"/>
  </r>
  <r>
    <n v="0.35"/>
    <x v="0"/>
    <n v="833"/>
    <x v="1"/>
    <s v="Yes"/>
    <x v="0"/>
  </r>
  <r>
    <n v="0.35"/>
    <x v="1"/>
    <n v="834"/>
    <x v="1"/>
    <s v="No"/>
    <x v="1"/>
  </r>
  <r>
    <n v="0.85"/>
    <x v="0"/>
    <n v="836"/>
    <x v="1"/>
    <s v="No"/>
    <x v="0"/>
  </r>
  <r>
    <n v="0.8"/>
    <x v="0"/>
    <n v="837"/>
    <x v="1"/>
    <s v="No"/>
    <x v="0"/>
  </r>
  <r>
    <n v="0.15"/>
    <x v="2"/>
    <n v="838"/>
    <x v="1"/>
    <s v="No"/>
    <x v="1"/>
  </r>
  <r>
    <n v="0.05"/>
    <x v="1"/>
    <n v="840"/>
    <x v="0"/>
    <s v="No"/>
    <x v="2"/>
  </r>
  <r>
    <n v="0.4"/>
    <x v="1"/>
    <n v="842"/>
    <x v="0"/>
    <s v="No"/>
    <x v="0"/>
  </r>
  <r>
    <n v="0.45"/>
    <x v="0"/>
    <n v="843"/>
    <x v="1"/>
    <s v="No"/>
    <x v="2"/>
  </r>
  <r>
    <n v="0.15"/>
    <x v="2"/>
    <n v="844"/>
    <x v="1"/>
    <s v="Yes"/>
    <x v="2"/>
  </r>
  <r>
    <n v="0"/>
    <x v="2"/>
    <n v="845"/>
    <x v="1"/>
    <s v="No"/>
    <x v="2"/>
  </r>
  <r>
    <n v="0.8"/>
    <x v="0"/>
    <n v="846"/>
    <x v="0"/>
    <s v="Yes"/>
    <x v="0"/>
  </r>
  <r>
    <n v="0.35"/>
    <x v="0"/>
    <n v="847"/>
    <x v="2"/>
    <s v="No"/>
    <x v="0"/>
  </r>
  <r>
    <n v="0.3"/>
    <x v="2"/>
    <n v="848"/>
    <x v="1"/>
    <s v="Yes"/>
    <x v="1"/>
  </r>
  <r>
    <n v="0.35"/>
    <x v="0"/>
    <n v="850"/>
    <x v="1"/>
    <s v="No"/>
    <x v="1"/>
  </r>
  <r>
    <n v="0.4"/>
    <x v="1"/>
    <n v="851"/>
    <x v="0"/>
    <s v="No"/>
    <x v="2"/>
  </r>
  <r>
    <n v="0.6"/>
    <x v="0"/>
    <n v="852"/>
    <x v="1"/>
    <s v="No"/>
    <x v="0"/>
  </r>
  <r>
    <n v="0.8"/>
    <x v="0"/>
    <n v="854"/>
    <x v="1"/>
    <s v="No"/>
    <x v="0"/>
  </r>
  <r>
    <n v="0.6"/>
    <x v="0"/>
    <n v="855"/>
    <x v="0"/>
    <s v="No"/>
    <x v="0"/>
  </r>
  <r>
    <n v="0.6"/>
    <x v="0"/>
    <n v="856"/>
    <x v="1"/>
    <s v="No"/>
    <x v="1"/>
  </r>
  <r>
    <n v="0.7"/>
    <x v="0"/>
    <n v="857"/>
    <x v="0"/>
    <s v="Yes"/>
    <x v="0"/>
  </r>
  <r>
    <n v="0.55000000000000004"/>
    <x v="0"/>
    <n v="859"/>
    <x v="0"/>
    <s v="No"/>
    <x v="0"/>
  </r>
  <r>
    <n v="0.55000000000000004"/>
    <x v="0"/>
    <n v="861"/>
    <x v="1"/>
    <s v="No"/>
    <x v="0"/>
  </r>
  <r>
    <n v="0.35"/>
    <x v="1"/>
    <n v="862"/>
    <x v="0"/>
    <s v="Yes"/>
    <x v="2"/>
  </r>
  <r>
    <n v="0.4"/>
    <x v="1"/>
    <n v="864"/>
    <x v="0"/>
    <s v="Yes"/>
    <x v="2"/>
  </r>
  <r>
    <n v="0.35"/>
    <x v="0"/>
    <n v="865"/>
    <x v="1"/>
    <s v="No"/>
    <x v="0"/>
  </r>
  <r>
    <n v="0"/>
    <x v="1"/>
    <n v="867"/>
    <x v="1"/>
    <s v="No"/>
    <x v="2"/>
  </r>
  <r>
    <n v="0.15"/>
    <x v="2"/>
    <n v="868"/>
    <x v="0"/>
    <s v="No"/>
    <x v="0"/>
  </r>
  <r>
    <n v="0.35"/>
    <x v="0"/>
    <n v="869"/>
    <x v="2"/>
    <s v="No"/>
    <x v="0"/>
  </r>
  <r>
    <n v="0.35"/>
    <x v="0"/>
    <n v="872"/>
    <x v="1"/>
    <s v="No"/>
    <x v="0"/>
  </r>
  <r>
    <n v="0.7"/>
    <x v="0"/>
    <n v="874"/>
    <x v="1"/>
    <s v="Yes"/>
    <x v="1"/>
  </r>
  <r>
    <n v="0.5"/>
    <x v="0"/>
    <n v="875"/>
    <x v="1"/>
    <s v="Yes"/>
    <x v="1"/>
  </r>
  <r>
    <n v="0.6"/>
    <x v="0"/>
    <n v="878"/>
    <x v="2"/>
    <s v="No"/>
    <x v="1"/>
  </r>
  <r>
    <n v="0.55000000000000004"/>
    <x v="0"/>
    <n v="879"/>
    <x v="0"/>
    <s v="Yes"/>
    <x v="0"/>
  </r>
  <r>
    <n v="0.2"/>
    <x v="2"/>
    <n v="880"/>
    <x v="1"/>
    <s v="Yes"/>
    <x v="2"/>
  </r>
  <r>
    <n v="0.8"/>
    <x v="0"/>
    <n v="881"/>
    <x v="1"/>
    <s v="Yes"/>
    <x v="1"/>
  </r>
  <r>
    <n v="0.15"/>
    <x v="2"/>
    <n v="882"/>
    <x v="1"/>
    <s v="No"/>
    <x v="1"/>
  </r>
  <r>
    <n v="0.4"/>
    <x v="0"/>
    <n v="885"/>
    <x v="0"/>
    <s v="No"/>
    <x v="0"/>
  </r>
  <r>
    <n v="0.4"/>
    <x v="1"/>
    <n v="887"/>
    <x v="1"/>
    <s v="No"/>
    <x v="0"/>
  </r>
  <r>
    <n v="0.55000000000000004"/>
    <x v="0"/>
    <n v="888"/>
    <x v="1"/>
    <s v="No"/>
    <x v="0"/>
  </r>
  <r>
    <n v="0.5"/>
    <x v="0"/>
    <n v="889"/>
    <x v="0"/>
    <s v="No"/>
    <x v="0"/>
  </r>
  <r>
    <n v="0.6"/>
    <x v="0"/>
    <n v="893"/>
    <x v="0"/>
    <s v="No"/>
    <x v="1"/>
  </r>
  <r>
    <n v="0.5"/>
    <x v="0"/>
    <n v="894"/>
    <x v="1"/>
    <s v="Yes"/>
    <x v="0"/>
  </r>
  <r>
    <n v="0.3"/>
    <x v="2"/>
    <n v="895"/>
    <x v="1"/>
    <s v="Yes"/>
    <x v="1"/>
  </r>
  <r>
    <n v="0.5"/>
    <x v="0"/>
    <n v="896"/>
    <x v="0"/>
    <s v="Yes"/>
    <x v="1"/>
  </r>
  <r>
    <n v="0.2"/>
    <x v="1"/>
    <n v="897"/>
    <x v="0"/>
    <s v="No"/>
    <x v="2"/>
  </r>
  <r>
    <n v="0.25"/>
    <x v="2"/>
    <n v="899"/>
    <x v="1"/>
    <s v="No"/>
    <x v="2"/>
  </r>
  <r>
    <n v="0.15"/>
    <x v="2"/>
    <n v="900"/>
    <x v="0"/>
    <s v="No"/>
    <x v="1"/>
  </r>
  <r>
    <n v="0"/>
    <x v="1"/>
    <n v="901"/>
    <x v="1"/>
    <s v="No"/>
    <x v="2"/>
  </r>
  <r>
    <n v="0.35"/>
    <x v="0"/>
    <n v="902"/>
    <x v="1"/>
    <s v="No"/>
    <x v="0"/>
  </r>
  <r>
    <n v="0.35"/>
    <x v="1"/>
    <n v="903"/>
    <x v="0"/>
    <s v="Yes"/>
    <x v="0"/>
  </r>
  <r>
    <n v="0.6"/>
    <x v="0"/>
    <n v="904"/>
    <x v="0"/>
    <s v="Yes"/>
    <x v="2"/>
  </r>
  <r>
    <n v="0.5"/>
    <x v="1"/>
    <n v="905"/>
    <x v="1"/>
    <s v="No"/>
    <x v="2"/>
  </r>
  <r>
    <n v="0.15"/>
    <x v="2"/>
    <n v="909"/>
    <x v="2"/>
    <s v="No"/>
    <x v="0"/>
  </r>
  <r>
    <n v="0.55000000000000004"/>
    <x v="0"/>
    <n v="910"/>
    <x v="2"/>
    <s v="Yes"/>
    <x v="1"/>
  </r>
  <r>
    <n v="0.7"/>
    <x v="0"/>
    <n v="911"/>
    <x v="1"/>
    <s v="Yes"/>
    <x v="1"/>
  </r>
  <r>
    <n v="0.35"/>
    <x v="0"/>
    <n v="912"/>
    <x v="1"/>
    <s v="No"/>
    <x v="1"/>
  </r>
  <r>
    <n v="0.8"/>
    <x v="0"/>
    <n v="913"/>
    <x v="1"/>
    <s v="Yes"/>
    <x v="1"/>
  </r>
  <r>
    <n v="0.35"/>
    <x v="0"/>
    <n v="916"/>
    <x v="0"/>
    <s v="No"/>
    <x v="0"/>
  </r>
  <r>
    <n v="0.5"/>
    <x v="1"/>
    <n v="918"/>
    <x v="1"/>
    <s v="Yes"/>
    <x v="1"/>
  </r>
  <r>
    <n v="0.6"/>
    <x v="0"/>
    <n v="920"/>
    <x v="1"/>
    <s v="No"/>
    <x v="0"/>
  </r>
  <r>
    <n v="0.35"/>
    <x v="0"/>
    <n v="922"/>
    <x v="0"/>
    <s v="No"/>
    <x v="1"/>
  </r>
  <r>
    <n v="0.35"/>
    <x v="0"/>
    <n v="923"/>
    <x v="1"/>
    <s v="No"/>
    <x v="1"/>
  </r>
  <r>
    <n v="0.35"/>
    <x v="0"/>
    <n v="924"/>
    <x v="1"/>
    <s v="Yes"/>
    <x v="0"/>
  </r>
  <r>
    <n v="0.5"/>
    <x v="1"/>
    <n v="925"/>
    <x v="0"/>
    <s v="Yes"/>
    <x v="0"/>
  </r>
  <r>
    <n v="0.5"/>
    <x v="0"/>
    <n v="926"/>
    <x v="1"/>
    <s v="Yes"/>
    <x v="0"/>
  </r>
  <r>
    <n v="0.7"/>
    <x v="0"/>
    <n v="927"/>
    <x v="1"/>
    <s v="Yes"/>
    <x v="1"/>
  </r>
  <r>
    <n v="0.15"/>
    <x v="2"/>
    <n v="930"/>
    <x v="1"/>
    <s v="No"/>
    <x v="1"/>
  </r>
  <r>
    <n v="0.75"/>
    <x v="0"/>
    <n v="932"/>
    <x v="1"/>
    <s v="Yes"/>
    <x v="1"/>
  </r>
  <r>
    <n v="0.35"/>
    <x v="0"/>
    <n v="933"/>
    <x v="1"/>
    <s v="No"/>
    <x v="1"/>
  </r>
  <r>
    <n v="0.6"/>
    <x v="0"/>
    <n v="934"/>
    <x v="1"/>
    <s v="No"/>
    <x v="1"/>
  </r>
  <r>
    <n v="0.15"/>
    <x v="2"/>
    <n v="936"/>
    <x v="0"/>
    <s v="No"/>
    <x v="0"/>
  </r>
  <r>
    <n v="0.55000000000000004"/>
    <x v="0"/>
    <n v="939"/>
    <x v="1"/>
    <s v="Yes"/>
    <x v="1"/>
  </r>
  <r>
    <n v="0.4"/>
    <x v="1"/>
    <n v="940"/>
    <x v="1"/>
    <s v="Yes"/>
    <x v="2"/>
  </r>
  <r>
    <n v="0.4"/>
    <x v="0"/>
    <n v="941"/>
    <x v="0"/>
    <s v="No"/>
    <x v="1"/>
  </r>
  <r>
    <n v="0.5"/>
    <x v="0"/>
    <n v="942"/>
    <x v="1"/>
    <s v="Yes"/>
    <x v="0"/>
  </r>
  <r>
    <n v="0.65"/>
    <x v="1"/>
    <n v="944"/>
    <x v="1"/>
    <s v="No"/>
    <x v="2"/>
  </r>
  <r>
    <n v="0.35"/>
    <x v="1"/>
    <n v="945"/>
    <x v="1"/>
    <s v="No"/>
    <x v="1"/>
  </r>
  <r>
    <n v="0.2"/>
    <x v="2"/>
    <n v="947"/>
    <x v="0"/>
    <s v="No"/>
    <x v="0"/>
  </r>
  <r>
    <n v="0.35"/>
    <x v="0"/>
    <n v="949"/>
    <x v="1"/>
    <s v="No"/>
    <x v="0"/>
  </r>
  <r>
    <n v="0.3"/>
    <x v="2"/>
    <n v="950"/>
    <x v="1"/>
    <s v="No"/>
    <x v="2"/>
  </r>
  <r>
    <n v="0.4"/>
    <x v="0"/>
    <n v="951"/>
    <x v="1"/>
    <s v="No"/>
    <x v="1"/>
  </r>
  <r>
    <n v="0.55000000000000004"/>
    <x v="0"/>
    <n v="952"/>
    <x v="0"/>
    <s v="Yes"/>
    <x v="1"/>
  </r>
  <r>
    <n v="0.65"/>
    <x v="0"/>
    <n v="954"/>
    <x v="0"/>
    <s v="No"/>
    <x v="2"/>
  </r>
  <r>
    <n v="0.4"/>
    <x v="0"/>
    <n v="956"/>
    <x v="0"/>
    <s v="No"/>
    <x v="0"/>
  </r>
  <r>
    <n v="0.55000000000000004"/>
    <x v="0"/>
    <n v="957"/>
    <x v="1"/>
    <s v="Yes"/>
    <x v="0"/>
  </r>
  <r>
    <n v="0.15"/>
    <x v="2"/>
    <n v="958"/>
    <x v="1"/>
    <s v="No"/>
    <x v="1"/>
  </r>
  <r>
    <n v="0.55000000000000004"/>
    <x v="0"/>
    <n v="959"/>
    <x v="0"/>
    <s v="Yes"/>
    <x v="1"/>
  </r>
  <r>
    <n v="0.6"/>
    <x v="0"/>
    <n v="960"/>
    <x v="1"/>
    <s v="No"/>
    <x v="1"/>
  </r>
  <r>
    <n v="0.55000000000000004"/>
    <x v="0"/>
    <n v="961"/>
    <x v="1"/>
    <s v="Yes"/>
    <x v="0"/>
  </r>
  <r>
    <n v="0.55000000000000004"/>
    <x v="0"/>
    <n v="964"/>
    <x v="1"/>
    <s v="Yes"/>
    <x v="0"/>
  </r>
  <r>
    <n v="0.3"/>
    <x v="2"/>
    <n v="966"/>
    <x v="1"/>
    <s v="No"/>
    <x v="0"/>
  </r>
  <r>
    <n v="0.15"/>
    <x v="2"/>
    <n v="967"/>
    <x v="0"/>
    <s v="Yes"/>
    <x v="2"/>
  </r>
  <r>
    <n v="0.2"/>
    <x v="2"/>
    <n v="969"/>
    <x v="1"/>
    <s v="No"/>
    <x v="0"/>
  </r>
  <r>
    <n v="0.45"/>
    <x v="0"/>
    <n v="970"/>
    <x v="0"/>
    <s v="No"/>
    <x v="2"/>
  </r>
  <r>
    <n v="0.6"/>
    <x v="1"/>
    <n v="972"/>
    <x v="1"/>
    <s v="No"/>
    <x v="0"/>
  </r>
  <r>
    <n v="0.15"/>
    <x v="2"/>
    <n v="974"/>
    <x v="0"/>
    <s v="No"/>
    <x v="1"/>
  </r>
  <r>
    <n v="0.15"/>
    <x v="2"/>
    <n v="975"/>
    <x v="0"/>
    <s v="No"/>
    <x v="0"/>
  </r>
  <r>
    <n v="0.25"/>
    <x v="1"/>
    <n v="976"/>
    <x v="1"/>
    <s v="No"/>
    <x v="2"/>
  </r>
  <r>
    <n v="0.15"/>
    <x v="1"/>
    <n v="977"/>
    <x v="1"/>
    <s v="No"/>
    <x v="1"/>
  </r>
  <r>
    <n v="0.05"/>
    <x v="1"/>
    <n v="981"/>
    <x v="0"/>
    <s v="No"/>
    <x v="2"/>
  </r>
  <r>
    <n v="0.05"/>
    <x v="2"/>
    <n v="982"/>
    <x v="0"/>
    <s v="No"/>
    <x v="2"/>
  </r>
  <r>
    <n v="0.3"/>
    <x v="2"/>
    <n v="983"/>
    <x v="0"/>
    <s v="Yes"/>
    <x v="0"/>
  </r>
  <r>
    <n v="0"/>
    <x v="2"/>
    <n v="984"/>
    <x v="0"/>
    <s v="No"/>
    <x v="2"/>
  </r>
  <r>
    <n v="0.2"/>
    <x v="2"/>
    <n v="985"/>
    <x v="0"/>
    <s v="No"/>
    <x v="2"/>
  </r>
  <r>
    <n v="0.8"/>
    <x v="0"/>
    <n v="986"/>
    <x v="0"/>
    <s v="Yes"/>
    <x v="2"/>
  </r>
  <r>
    <n v="0.3"/>
    <x v="1"/>
    <n v="987"/>
    <x v="1"/>
    <s v="Yes"/>
    <x v="0"/>
  </r>
  <r>
    <n v="0.35"/>
    <x v="0"/>
    <n v="990"/>
    <x v="0"/>
    <s v="No"/>
    <x v="0"/>
  </r>
  <r>
    <n v="0.55000000000000004"/>
    <x v="0"/>
    <n v="991"/>
    <x v="1"/>
    <s v="Yes"/>
    <x v="1"/>
  </r>
  <r>
    <n v="0.05"/>
    <x v="2"/>
    <n v="992"/>
    <x v="0"/>
    <s v="No"/>
    <x v="2"/>
  </r>
  <r>
    <n v="0.55000000000000004"/>
    <x v="0"/>
    <n v="994"/>
    <x v="1"/>
    <s v="Yes"/>
    <x v="1"/>
  </r>
  <r>
    <n v="0.35"/>
    <x v="0"/>
    <n v="995"/>
    <x v="1"/>
    <s v="No"/>
    <x v="0"/>
  </r>
  <r>
    <n v="0.15"/>
    <x v="1"/>
    <n v="996"/>
    <x v="1"/>
    <s v="No"/>
    <x v="1"/>
  </r>
  <r>
    <n v="0.2"/>
    <x v="1"/>
    <n v="997"/>
    <x v="1"/>
    <s v="No"/>
    <x v="2"/>
  </r>
  <r>
    <n v="0.55000000000000004"/>
    <x v="0"/>
    <n v="998"/>
    <x v="1"/>
    <s v="Yes"/>
    <x v="0"/>
  </r>
  <r>
    <n v="0.2"/>
    <x v="2"/>
    <n v="999"/>
    <x v="1"/>
    <s v="No"/>
    <x v="2"/>
  </r>
  <r>
    <n v="0.4"/>
    <x v="0"/>
    <n v="1001"/>
    <x v="1"/>
    <s v="No"/>
    <x v="1"/>
  </r>
  <r>
    <n v="0.55000000000000004"/>
    <x v="1"/>
    <n v="1002"/>
    <x v="1"/>
    <s v="Yes"/>
    <x v="0"/>
  </r>
  <r>
    <n v="0.3"/>
    <x v="1"/>
    <n v="1003"/>
    <x v="0"/>
    <s v="Yes"/>
    <x v="0"/>
  </r>
  <r>
    <n v="0.5"/>
    <x v="0"/>
    <n v="1004"/>
    <x v="1"/>
    <s v="Yes"/>
    <x v="1"/>
  </r>
  <r>
    <n v="0.15"/>
    <x v="1"/>
    <n v="1005"/>
    <x v="1"/>
    <s v="Yes"/>
    <x v="2"/>
  </r>
  <r>
    <n v="0.35"/>
    <x v="0"/>
    <n v="1006"/>
    <x v="1"/>
    <s v="No"/>
    <x v="1"/>
  </r>
  <r>
    <n v="0"/>
    <x v="1"/>
    <n v="1007"/>
    <x v="1"/>
    <s v="No"/>
    <x v="2"/>
  </r>
  <r>
    <n v="0.15"/>
    <x v="2"/>
    <n v="1009"/>
    <x v="1"/>
    <s v="No"/>
    <x v="0"/>
  </r>
  <r>
    <n v="0.75"/>
    <x v="0"/>
    <n v="1010"/>
    <x v="1"/>
    <s v="Yes"/>
    <x v="0"/>
  </r>
  <r>
    <n v="0.4"/>
    <x v="0"/>
    <n v="1011"/>
    <x v="1"/>
    <s v="No"/>
    <x v="0"/>
  </r>
  <r>
    <n v="0.35"/>
    <x v="0"/>
    <n v="1012"/>
    <x v="1"/>
    <s v="No"/>
    <x v="1"/>
  </r>
  <r>
    <n v="0"/>
    <x v="1"/>
    <n v="1013"/>
    <x v="1"/>
    <s v="No"/>
    <x v="2"/>
  </r>
  <r>
    <n v="0.4"/>
    <x v="0"/>
    <n v="1014"/>
    <x v="1"/>
    <s v="Yes"/>
    <x v="2"/>
  </r>
  <r>
    <n v="0.8"/>
    <x v="0"/>
    <n v="1015"/>
    <x v="1"/>
    <s v="Yes"/>
    <x v="2"/>
  </r>
  <r>
    <n v="0.55000000000000004"/>
    <x v="0"/>
    <n v="1016"/>
    <x v="1"/>
    <s v="Yes"/>
    <x v="1"/>
  </r>
  <r>
    <n v="0.6"/>
    <x v="0"/>
    <n v="1017"/>
    <x v="1"/>
    <s v="No"/>
    <x v="1"/>
  </r>
  <r>
    <n v="0.15"/>
    <x v="2"/>
    <n v="1018"/>
    <x v="1"/>
    <s v="No"/>
    <x v="0"/>
  </r>
  <r>
    <n v="0.8"/>
    <x v="0"/>
    <n v="1019"/>
    <x v="1"/>
    <s v="No"/>
    <x v="1"/>
  </r>
  <r>
    <n v="0.35"/>
    <x v="1"/>
    <n v="1022"/>
    <x v="1"/>
    <s v="No"/>
    <x v="0"/>
  </r>
  <r>
    <n v="0"/>
    <x v="1"/>
    <n v="1024"/>
    <x v="1"/>
    <s v="No"/>
    <x v="2"/>
  </r>
  <r>
    <n v="0.15"/>
    <x v="2"/>
    <n v="1025"/>
    <x v="1"/>
    <s v="No"/>
    <x v="0"/>
  </r>
  <r>
    <n v="0.05"/>
    <x v="2"/>
    <n v="1026"/>
    <x v="1"/>
    <s v="No"/>
    <x v="2"/>
  </r>
  <r>
    <n v="0.35"/>
    <x v="0"/>
    <n v="1027"/>
    <x v="1"/>
    <s v="No"/>
    <x v="0"/>
  </r>
  <r>
    <n v="0.55000000000000004"/>
    <x v="0"/>
    <n v="1028"/>
    <x v="1"/>
    <s v="No"/>
    <x v="0"/>
  </r>
  <r>
    <n v="0"/>
    <x v="2"/>
    <n v="1029"/>
    <x v="0"/>
    <s v="No"/>
    <x v="2"/>
  </r>
  <r>
    <n v="0.35"/>
    <x v="1"/>
    <n v="1030"/>
    <x v="1"/>
    <s v="No"/>
    <x v="1"/>
  </r>
  <r>
    <n v="0.15"/>
    <x v="1"/>
    <n v="1032"/>
    <x v="1"/>
    <s v="Yes"/>
    <x v="2"/>
  </r>
  <r>
    <n v="0.8"/>
    <x v="0"/>
    <n v="1033"/>
    <x v="1"/>
    <s v="No"/>
    <x v="0"/>
  </r>
  <r>
    <n v="0.6"/>
    <x v="1"/>
    <n v="1034"/>
    <x v="1"/>
    <s v="Yes"/>
    <x v="0"/>
  </r>
  <r>
    <n v="0.25"/>
    <x v="2"/>
    <n v="1035"/>
    <x v="1"/>
    <s v="No"/>
    <x v="2"/>
  </r>
  <r>
    <n v="0.35"/>
    <x v="0"/>
    <n v="1036"/>
    <x v="0"/>
    <s v="Yes"/>
    <x v="0"/>
  </r>
  <r>
    <n v="0.6"/>
    <x v="0"/>
    <n v="1037"/>
    <x v="0"/>
    <s v="No"/>
    <x v="0"/>
  </r>
  <r>
    <n v="0.25"/>
    <x v="1"/>
    <n v="1038"/>
    <x v="0"/>
    <s v="No"/>
    <x v="2"/>
  </r>
  <r>
    <n v="0.2"/>
    <x v="2"/>
    <n v="1039"/>
    <x v="0"/>
    <s v="Yes"/>
    <x v="2"/>
  </r>
  <r>
    <n v="0.15"/>
    <x v="1"/>
    <n v="1040"/>
    <x v="0"/>
    <s v="No"/>
    <x v="0"/>
  </r>
  <r>
    <n v="0.45"/>
    <x v="0"/>
    <n v="1042"/>
    <x v="1"/>
    <s v="No"/>
    <x v="1"/>
  </r>
  <r>
    <n v="0.4"/>
    <x v="0"/>
    <n v="1043"/>
    <x v="1"/>
    <s v="Yes"/>
    <x v="2"/>
  </r>
  <r>
    <n v="0.55000000000000004"/>
    <x v="0"/>
    <n v="1044"/>
    <x v="0"/>
    <s v="No"/>
    <x v="1"/>
  </r>
  <r>
    <n v="0"/>
    <x v="1"/>
    <n v="1045"/>
    <x v="0"/>
    <s v="No"/>
    <x v="2"/>
  </r>
  <r>
    <n v="0.2"/>
    <x v="2"/>
    <n v="1046"/>
    <x v="1"/>
    <s v="No"/>
    <x v="0"/>
  </r>
  <r>
    <n v="0.4"/>
    <x v="0"/>
    <n v="1047"/>
    <x v="0"/>
    <s v="No"/>
    <x v="2"/>
  </r>
  <r>
    <n v="0.55000000000000004"/>
    <x v="1"/>
    <n v="1048"/>
    <x v="0"/>
    <s v="Yes"/>
    <x v="2"/>
  </r>
  <r>
    <n v="0.6"/>
    <x v="1"/>
    <n v="1049"/>
    <x v="2"/>
    <s v="No"/>
    <x v="1"/>
  </r>
  <r>
    <n v="0.3"/>
    <x v="1"/>
    <n v="1050"/>
    <x v="0"/>
    <s v="No"/>
    <x v="2"/>
  </r>
  <r>
    <n v="0.55000000000000004"/>
    <x v="0"/>
    <n v="1052"/>
    <x v="1"/>
    <s v="No"/>
    <x v="0"/>
  </r>
  <r>
    <n v="0.75"/>
    <x v="0"/>
    <n v="1053"/>
    <x v="1"/>
    <s v="Yes"/>
    <x v="1"/>
  </r>
  <r>
    <n v="0.3"/>
    <x v="2"/>
    <n v="1055"/>
    <x v="0"/>
    <s v="Yes"/>
    <x v="1"/>
  </r>
  <r>
    <n v="0.4"/>
    <x v="0"/>
    <n v="1056"/>
    <x v="0"/>
    <s v="No"/>
    <x v="1"/>
  </r>
  <r>
    <n v="0.15"/>
    <x v="2"/>
    <n v="1060"/>
    <x v="1"/>
    <s v="No"/>
    <x v="1"/>
  </r>
  <r>
    <n v="0.6"/>
    <x v="1"/>
    <n v="1061"/>
    <x v="1"/>
    <s v="Yes"/>
    <x v="2"/>
  </r>
  <r>
    <n v="0.6"/>
    <x v="0"/>
    <n v="1062"/>
    <x v="1"/>
    <s v="No"/>
    <x v="0"/>
  </r>
  <r>
    <n v="0.5"/>
    <x v="0"/>
    <n v="1066"/>
    <x v="0"/>
    <s v="No"/>
    <x v="2"/>
  </r>
  <r>
    <n v="0.35"/>
    <x v="0"/>
    <n v="1068"/>
    <x v="1"/>
    <s v="No"/>
    <x v="1"/>
  </r>
  <r>
    <n v="0"/>
    <x v="1"/>
    <n v="1069"/>
    <x v="1"/>
    <s v="No"/>
    <x v="2"/>
  </r>
  <r>
    <n v="0.05"/>
    <x v="1"/>
    <n v="1070"/>
    <x v="0"/>
    <s v="No"/>
    <x v="2"/>
  </r>
  <r>
    <n v="0.35"/>
    <x v="1"/>
    <n v="1071"/>
    <x v="1"/>
    <s v="No"/>
    <x v="1"/>
  </r>
  <r>
    <n v="0.25"/>
    <x v="2"/>
    <n v="1073"/>
    <x v="1"/>
    <s v="No"/>
    <x v="2"/>
  </r>
  <r>
    <n v="0.3"/>
    <x v="1"/>
    <n v="1074"/>
    <x v="1"/>
    <s v="No"/>
    <x v="2"/>
  </r>
  <r>
    <n v="0"/>
    <x v="2"/>
    <n v="1076"/>
    <x v="0"/>
    <s v="No"/>
    <x v="2"/>
  </r>
  <r>
    <n v="0.3"/>
    <x v="2"/>
    <n v="1077"/>
    <x v="0"/>
    <s v="Yes"/>
    <x v="1"/>
  </r>
  <r>
    <n v="0.6"/>
    <x v="0"/>
    <n v="1079"/>
    <x v="1"/>
    <s v="No"/>
    <x v="1"/>
  </r>
  <r>
    <n v="0.55000000000000004"/>
    <x v="1"/>
    <n v="1080"/>
    <x v="1"/>
    <s v="Yes"/>
    <x v="0"/>
  </r>
  <r>
    <n v="0.5"/>
    <x v="1"/>
    <n v="1081"/>
    <x v="1"/>
    <s v="Yes"/>
    <x v="1"/>
  </r>
  <r>
    <n v="0.65"/>
    <x v="0"/>
    <n v="1082"/>
    <x v="1"/>
    <s v="No"/>
    <x v="2"/>
  </r>
  <r>
    <n v="0.6"/>
    <x v="0"/>
    <n v="1083"/>
    <x v="1"/>
    <s v="No"/>
    <x v="0"/>
  </r>
  <r>
    <n v="0.45"/>
    <x v="0"/>
    <n v="1084"/>
    <x v="1"/>
    <s v="No"/>
    <x v="2"/>
  </r>
  <r>
    <n v="0.35"/>
    <x v="0"/>
    <n v="1085"/>
    <x v="1"/>
    <s v="No"/>
    <x v="0"/>
  </r>
  <r>
    <n v="0.2"/>
    <x v="2"/>
    <n v="1088"/>
    <x v="1"/>
    <s v="No"/>
    <x v="2"/>
  </r>
  <r>
    <n v="0.25"/>
    <x v="2"/>
    <n v="1092"/>
    <x v="1"/>
    <s v="No"/>
    <x v="2"/>
  </r>
  <r>
    <n v="0.35"/>
    <x v="0"/>
    <n v="1094"/>
    <x v="1"/>
    <s v="No"/>
    <x v="0"/>
  </r>
  <r>
    <n v="0.25"/>
    <x v="1"/>
    <n v="1096"/>
    <x v="1"/>
    <s v="No"/>
    <x v="2"/>
  </r>
  <r>
    <n v="0.15"/>
    <x v="2"/>
    <n v="1097"/>
    <x v="1"/>
    <s v="No"/>
    <x v="0"/>
  </r>
  <r>
    <n v="0.45"/>
    <x v="0"/>
    <n v="1098"/>
    <x v="2"/>
    <s v="No"/>
    <x v="2"/>
  </r>
  <r>
    <n v="0"/>
    <x v="2"/>
    <n v="1099"/>
    <x v="1"/>
    <s v="No"/>
    <x v="2"/>
  </r>
  <r>
    <n v="0.4"/>
    <x v="0"/>
    <n v="1100"/>
    <x v="0"/>
    <s v="Yes"/>
    <x v="2"/>
  </r>
  <r>
    <n v="0.35"/>
    <x v="0"/>
    <n v="1101"/>
    <x v="1"/>
    <s v="No"/>
    <x v="0"/>
  </r>
  <r>
    <n v="0.55000000000000004"/>
    <x v="0"/>
    <n v="1102"/>
    <x v="1"/>
    <s v="No"/>
    <x v="1"/>
  </r>
  <r>
    <n v="0.4"/>
    <x v="0"/>
    <n v="1103"/>
    <x v="1"/>
    <s v="No"/>
    <x v="2"/>
  </r>
  <r>
    <n v="0.15"/>
    <x v="2"/>
    <n v="1105"/>
    <x v="0"/>
    <s v="Yes"/>
    <x v="0"/>
  </r>
  <r>
    <n v="0.35"/>
    <x v="0"/>
    <n v="1106"/>
    <x v="1"/>
    <s v="Yes"/>
    <x v="0"/>
  </r>
  <r>
    <n v="0.55000000000000004"/>
    <x v="0"/>
    <n v="1107"/>
    <x v="1"/>
    <s v="No"/>
    <x v="1"/>
  </r>
  <r>
    <n v="0.75"/>
    <x v="0"/>
    <n v="1108"/>
    <x v="1"/>
    <s v="Yes"/>
    <x v="1"/>
  </r>
  <r>
    <n v="0.3"/>
    <x v="2"/>
    <n v="1109"/>
    <x v="1"/>
    <s v="No"/>
    <x v="2"/>
  </r>
  <r>
    <n v="0.6"/>
    <x v="0"/>
    <n v="1111"/>
    <x v="1"/>
    <s v="No"/>
    <x v="1"/>
  </r>
  <r>
    <n v="0.3"/>
    <x v="1"/>
    <n v="1113"/>
    <x v="0"/>
    <s v="Yes"/>
    <x v="0"/>
  </r>
  <r>
    <n v="0.4"/>
    <x v="0"/>
    <n v="1114"/>
    <x v="0"/>
    <s v="No"/>
    <x v="0"/>
  </r>
  <r>
    <n v="0.15"/>
    <x v="2"/>
    <n v="1115"/>
    <x v="1"/>
    <s v="No"/>
    <x v="1"/>
  </r>
  <r>
    <n v="0.4"/>
    <x v="1"/>
    <n v="1116"/>
    <x v="1"/>
    <s v="No"/>
    <x v="2"/>
  </r>
  <r>
    <n v="0.35"/>
    <x v="1"/>
    <n v="1117"/>
    <x v="0"/>
    <s v="No"/>
    <x v="0"/>
  </r>
  <r>
    <n v="0.45"/>
    <x v="1"/>
    <n v="1118"/>
    <x v="1"/>
    <s v="No"/>
    <x v="2"/>
  </r>
  <r>
    <n v="0.15"/>
    <x v="2"/>
    <n v="1119"/>
    <x v="0"/>
    <s v="Yes"/>
    <x v="2"/>
  </r>
  <r>
    <n v="0.15"/>
    <x v="2"/>
    <n v="1120"/>
    <x v="1"/>
    <s v="No"/>
    <x v="1"/>
  </r>
  <r>
    <n v="0.45"/>
    <x v="0"/>
    <n v="1121"/>
    <x v="1"/>
    <s v="No"/>
    <x v="2"/>
  </r>
  <r>
    <n v="0.2"/>
    <x v="1"/>
    <n v="1124"/>
    <x v="0"/>
    <s v="No"/>
    <x v="2"/>
  </r>
  <r>
    <n v="0.25"/>
    <x v="2"/>
    <n v="1125"/>
    <x v="0"/>
    <s v="No"/>
    <x v="2"/>
  </r>
  <r>
    <n v="0.25"/>
    <x v="2"/>
    <n v="1126"/>
    <x v="1"/>
    <s v="No"/>
    <x v="2"/>
  </r>
  <r>
    <n v="0.25"/>
    <x v="2"/>
    <n v="1127"/>
    <x v="1"/>
    <s v="No"/>
    <x v="2"/>
  </r>
  <r>
    <n v="0"/>
    <x v="2"/>
    <n v="1128"/>
    <x v="1"/>
    <s v="No"/>
    <x v="2"/>
  </r>
  <r>
    <n v="0.55000000000000004"/>
    <x v="0"/>
    <n v="1131"/>
    <x v="1"/>
    <s v="Yes"/>
    <x v="1"/>
  </r>
  <r>
    <n v="0.45"/>
    <x v="0"/>
    <n v="1132"/>
    <x v="1"/>
    <s v="No"/>
    <x v="0"/>
  </r>
  <r>
    <n v="0.2"/>
    <x v="2"/>
    <n v="1133"/>
    <x v="1"/>
    <s v="No"/>
    <x v="2"/>
  </r>
  <r>
    <n v="0.15"/>
    <x v="2"/>
    <n v="1135"/>
    <x v="0"/>
    <s v="No"/>
    <x v="1"/>
  </r>
  <r>
    <n v="0.8"/>
    <x v="0"/>
    <n v="1136"/>
    <x v="1"/>
    <s v="No"/>
    <x v="0"/>
  </r>
  <r>
    <n v="0.15"/>
    <x v="2"/>
    <n v="1137"/>
    <x v="0"/>
    <s v="No"/>
    <x v="0"/>
  </r>
  <r>
    <n v="0.25"/>
    <x v="1"/>
    <n v="1138"/>
    <x v="0"/>
    <s v="No"/>
    <x v="2"/>
  </r>
  <r>
    <n v="0.35"/>
    <x v="0"/>
    <n v="1140"/>
    <x v="1"/>
    <s v="No"/>
    <x v="0"/>
  </r>
  <r>
    <n v="0.6"/>
    <x v="0"/>
    <n v="1143"/>
    <x v="1"/>
    <s v="No"/>
    <x v="0"/>
  </r>
  <r>
    <n v="0.35"/>
    <x v="0"/>
    <n v="1148"/>
    <x v="1"/>
    <s v="No"/>
    <x v="0"/>
  </r>
  <r>
    <n v="0.7"/>
    <x v="0"/>
    <n v="1150"/>
    <x v="1"/>
    <s v="Yes"/>
    <x v="0"/>
  </r>
  <r>
    <n v="0.2"/>
    <x v="2"/>
    <n v="1152"/>
    <x v="2"/>
    <s v="No"/>
    <x v="1"/>
  </r>
  <r>
    <n v="0.3"/>
    <x v="2"/>
    <n v="1154"/>
    <x v="1"/>
    <s v="Yes"/>
    <x v="1"/>
  </r>
  <r>
    <n v="0.15"/>
    <x v="2"/>
    <n v="1156"/>
    <x v="1"/>
    <s v="No"/>
    <x v="1"/>
  </r>
  <r>
    <n v="0.6"/>
    <x v="0"/>
    <n v="1157"/>
    <x v="0"/>
    <s v="Yes"/>
    <x v="2"/>
  </r>
  <r>
    <n v="0.5"/>
    <x v="0"/>
    <n v="1158"/>
    <x v="1"/>
    <s v="Yes"/>
    <x v="0"/>
  </r>
  <r>
    <n v="0.35"/>
    <x v="0"/>
    <n v="1160"/>
    <x v="1"/>
    <s v="No"/>
    <x v="1"/>
  </r>
  <r>
    <n v="0.15"/>
    <x v="2"/>
    <n v="1161"/>
    <x v="1"/>
    <s v="No"/>
    <x v="0"/>
  </r>
  <r>
    <n v="0.15"/>
    <x v="2"/>
    <n v="1162"/>
    <x v="1"/>
    <s v="No"/>
    <x v="1"/>
  </r>
  <r>
    <n v="0.55000000000000004"/>
    <x v="0"/>
    <n v="1163"/>
    <x v="0"/>
    <s v="No"/>
    <x v="0"/>
  </r>
  <r>
    <n v="0.35"/>
    <x v="0"/>
    <n v="1164"/>
    <x v="2"/>
    <s v="No"/>
    <x v="0"/>
  </r>
  <r>
    <n v="0.45"/>
    <x v="0"/>
    <n v="1165"/>
    <x v="0"/>
    <s v="No"/>
    <x v="2"/>
  </r>
  <r>
    <n v="0.4"/>
    <x v="0"/>
    <n v="1166"/>
    <x v="1"/>
    <s v="No"/>
    <x v="2"/>
  </r>
  <r>
    <n v="0.65"/>
    <x v="0"/>
    <n v="1167"/>
    <x v="0"/>
    <s v="Yes"/>
    <x v="2"/>
  </r>
  <r>
    <n v="0.6"/>
    <x v="0"/>
    <n v="1171"/>
    <x v="0"/>
    <s v="No"/>
    <x v="0"/>
  </r>
  <r>
    <n v="0.15"/>
    <x v="2"/>
    <n v="1172"/>
    <x v="1"/>
    <s v="No"/>
    <x v="1"/>
  </r>
  <r>
    <n v="0.4"/>
    <x v="0"/>
    <n v="1173"/>
    <x v="1"/>
    <s v="No"/>
    <x v="0"/>
  </r>
  <r>
    <n v="0.5"/>
    <x v="0"/>
    <n v="1175"/>
    <x v="1"/>
    <s v="Yes"/>
    <x v="1"/>
  </r>
  <r>
    <n v="0.35"/>
    <x v="0"/>
    <n v="1177"/>
    <x v="1"/>
    <s v="No"/>
    <x v="0"/>
  </r>
  <r>
    <n v="0"/>
    <x v="2"/>
    <n v="1179"/>
    <x v="0"/>
    <s v="No"/>
    <x v="0"/>
  </r>
  <r>
    <n v="0.5"/>
    <x v="0"/>
    <n v="1180"/>
    <x v="1"/>
    <s v="Yes"/>
    <x v="0"/>
  </r>
  <r>
    <n v="0.3"/>
    <x v="2"/>
    <n v="1182"/>
    <x v="1"/>
    <s v="No"/>
    <x v="2"/>
  </r>
  <r>
    <n v="0.4"/>
    <x v="0"/>
    <n v="1184"/>
    <x v="1"/>
    <s v="No"/>
    <x v="0"/>
  </r>
  <r>
    <n v="0.15"/>
    <x v="2"/>
    <n v="1185"/>
    <x v="1"/>
    <s v="No"/>
    <x v="1"/>
  </r>
  <r>
    <n v="0.55000000000000004"/>
    <x v="0"/>
    <n v="1188"/>
    <x v="0"/>
    <s v="No"/>
    <x v="0"/>
  </r>
  <r>
    <n v="0.4"/>
    <x v="0"/>
    <n v="1190"/>
    <x v="0"/>
    <s v="No"/>
    <x v="1"/>
  </r>
  <r>
    <n v="0.25"/>
    <x v="1"/>
    <n v="1191"/>
    <x v="1"/>
    <s v="No"/>
    <x v="2"/>
  </r>
  <r>
    <n v="0.35"/>
    <x v="0"/>
    <n v="1192"/>
    <x v="1"/>
    <s v="No"/>
    <x v="0"/>
  </r>
  <r>
    <n v="0.4"/>
    <x v="0"/>
    <n v="1193"/>
    <x v="1"/>
    <s v="No"/>
    <x v="1"/>
  </r>
  <r>
    <n v="0.7"/>
    <x v="1"/>
    <n v="1195"/>
    <x v="1"/>
    <s v="Yes"/>
    <x v="0"/>
  </r>
  <r>
    <n v="0.35"/>
    <x v="0"/>
    <n v="1196"/>
    <x v="1"/>
    <s v="No"/>
    <x v="0"/>
  </r>
  <r>
    <n v="0.55000000000000004"/>
    <x v="0"/>
    <n v="1198"/>
    <x v="1"/>
    <s v="No"/>
    <x v="0"/>
  </r>
  <r>
    <n v="0.3"/>
    <x v="2"/>
    <n v="1200"/>
    <x v="1"/>
    <s v="Yes"/>
    <x v="1"/>
  </r>
  <r>
    <n v="0"/>
    <x v="1"/>
    <n v="1201"/>
    <x v="1"/>
    <s v="No"/>
    <x v="2"/>
  </r>
  <r>
    <n v="0.7"/>
    <x v="0"/>
    <n v="1202"/>
    <x v="1"/>
    <s v="Yes"/>
    <x v="1"/>
  </r>
  <r>
    <n v="0.3"/>
    <x v="2"/>
    <n v="1203"/>
    <x v="1"/>
    <s v="Yes"/>
    <x v="1"/>
  </r>
  <r>
    <n v="0.3"/>
    <x v="1"/>
    <n v="1204"/>
    <x v="0"/>
    <s v="No"/>
    <x v="2"/>
  </r>
  <r>
    <n v="0.15"/>
    <x v="2"/>
    <n v="1206"/>
    <x v="1"/>
    <s v="No"/>
    <x v="1"/>
  </r>
  <r>
    <n v="0.35"/>
    <x v="0"/>
    <n v="1207"/>
    <x v="2"/>
    <s v="No"/>
    <x v="0"/>
  </r>
  <r>
    <n v="0.8"/>
    <x v="0"/>
    <n v="1210"/>
    <x v="1"/>
    <s v="No"/>
    <x v="1"/>
  </r>
  <r>
    <n v="0.4"/>
    <x v="0"/>
    <n v="1211"/>
    <x v="0"/>
    <s v="No"/>
    <x v="0"/>
  </r>
  <r>
    <n v="0.6"/>
    <x v="0"/>
    <n v="1212"/>
    <x v="0"/>
    <s v="No"/>
    <x v="0"/>
  </r>
  <r>
    <n v="0.25"/>
    <x v="1"/>
    <n v="1215"/>
    <x v="1"/>
    <s v="No"/>
    <x v="2"/>
  </r>
  <r>
    <n v="0.4"/>
    <x v="0"/>
    <n v="1216"/>
    <x v="1"/>
    <s v="No"/>
    <x v="0"/>
  </r>
  <r>
    <n v="0.25"/>
    <x v="1"/>
    <n v="1217"/>
    <x v="1"/>
    <s v="No"/>
    <x v="2"/>
  </r>
  <r>
    <n v="0.4"/>
    <x v="0"/>
    <n v="1218"/>
    <x v="0"/>
    <s v="Yes"/>
    <x v="2"/>
  </r>
  <r>
    <n v="0.6"/>
    <x v="0"/>
    <n v="1219"/>
    <x v="1"/>
    <s v="No"/>
    <x v="1"/>
  </r>
  <r>
    <n v="0.55000000000000004"/>
    <x v="0"/>
    <n v="1220"/>
    <x v="0"/>
    <s v="No"/>
    <x v="0"/>
  </r>
  <r>
    <n v="0.15"/>
    <x v="2"/>
    <n v="1221"/>
    <x v="1"/>
    <s v="No"/>
    <x v="1"/>
  </r>
  <r>
    <n v="0.4"/>
    <x v="0"/>
    <n v="1224"/>
    <x v="1"/>
    <s v="No"/>
    <x v="0"/>
  </r>
  <r>
    <n v="0.2"/>
    <x v="2"/>
    <n v="1225"/>
    <x v="1"/>
    <s v="No"/>
    <x v="0"/>
  </r>
  <r>
    <n v="0.15"/>
    <x v="2"/>
    <n v="1226"/>
    <x v="0"/>
    <s v="No"/>
    <x v="1"/>
  </r>
  <r>
    <n v="0.2"/>
    <x v="1"/>
    <n v="1228"/>
    <x v="1"/>
    <s v="No"/>
    <x v="2"/>
  </r>
  <r>
    <n v="0.4"/>
    <x v="0"/>
    <n v="1231"/>
    <x v="2"/>
    <s v="No"/>
    <x v="0"/>
  </r>
  <r>
    <n v="0.5"/>
    <x v="1"/>
    <n v="1233"/>
    <x v="0"/>
    <s v="Yes"/>
    <x v="0"/>
  </r>
  <r>
    <n v="0.4"/>
    <x v="0"/>
    <n v="1234"/>
    <x v="1"/>
    <s v="No"/>
    <x v="1"/>
  </r>
  <r>
    <n v="0.3"/>
    <x v="2"/>
    <n v="1235"/>
    <x v="1"/>
    <s v="Yes"/>
    <x v="0"/>
  </r>
  <r>
    <n v="0.45"/>
    <x v="0"/>
    <n v="1237"/>
    <x v="1"/>
    <s v="Yes"/>
    <x v="2"/>
  </r>
  <r>
    <n v="0.35"/>
    <x v="0"/>
    <n v="1238"/>
    <x v="1"/>
    <s v="No"/>
    <x v="1"/>
  </r>
  <r>
    <n v="0.45"/>
    <x v="0"/>
    <n v="1239"/>
    <x v="0"/>
    <s v="No"/>
    <x v="0"/>
  </r>
  <r>
    <n v="0.15"/>
    <x v="2"/>
    <n v="1240"/>
    <x v="0"/>
    <s v="No"/>
    <x v="0"/>
  </r>
  <r>
    <n v="0.6"/>
    <x v="0"/>
    <n v="1241"/>
    <x v="1"/>
    <s v="Yes"/>
    <x v="0"/>
  </r>
  <r>
    <n v="0.6"/>
    <x v="0"/>
    <n v="1242"/>
    <x v="1"/>
    <s v="Yes"/>
    <x v="2"/>
  </r>
  <r>
    <n v="0.35"/>
    <x v="0"/>
    <n v="1243"/>
    <x v="0"/>
    <s v="Yes"/>
    <x v="2"/>
  </r>
  <r>
    <n v="1"/>
    <x v="0"/>
    <n v="1244"/>
    <x v="1"/>
    <s v="Yes"/>
    <x v="1"/>
  </r>
  <r>
    <n v="0.2"/>
    <x v="1"/>
    <n v="1245"/>
    <x v="1"/>
    <s v="No"/>
    <x v="2"/>
  </r>
  <r>
    <n v="0.4"/>
    <x v="0"/>
    <n v="1246"/>
    <x v="1"/>
    <s v="No"/>
    <x v="1"/>
  </r>
  <r>
    <n v="0.75"/>
    <x v="0"/>
    <n v="1248"/>
    <x v="1"/>
    <s v="Yes"/>
    <x v="1"/>
  </r>
  <r>
    <n v="0.35"/>
    <x v="0"/>
    <n v="1249"/>
    <x v="1"/>
    <s v="No"/>
    <x v="0"/>
  </r>
  <r>
    <n v="0"/>
    <x v="1"/>
    <n v="1250"/>
    <x v="1"/>
    <s v="No"/>
    <x v="2"/>
  </r>
  <r>
    <n v="0.6"/>
    <x v="0"/>
    <n v="1251"/>
    <x v="1"/>
    <s v="Yes"/>
    <x v="0"/>
  </r>
  <r>
    <n v="0.25"/>
    <x v="2"/>
    <n v="1252"/>
    <x v="1"/>
    <s v="No"/>
    <x v="0"/>
  </r>
  <r>
    <n v="0.15"/>
    <x v="1"/>
    <n v="1254"/>
    <x v="0"/>
    <s v="No"/>
    <x v="0"/>
  </r>
  <r>
    <n v="0"/>
    <x v="2"/>
    <n v="1255"/>
    <x v="1"/>
    <s v="No"/>
    <x v="2"/>
  </r>
  <r>
    <n v="0.2"/>
    <x v="1"/>
    <n v="1256"/>
    <x v="1"/>
    <s v="No"/>
    <x v="2"/>
  </r>
  <r>
    <n v="0.6"/>
    <x v="0"/>
    <n v="1257"/>
    <x v="1"/>
    <s v="No"/>
    <x v="0"/>
  </r>
  <r>
    <n v="0.6"/>
    <x v="1"/>
    <n v="1258"/>
    <x v="1"/>
    <s v="No"/>
    <x v="1"/>
  </r>
  <r>
    <n v="0.35"/>
    <x v="0"/>
    <n v="1259"/>
    <x v="1"/>
    <s v="No"/>
    <x v="1"/>
  </r>
  <r>
    <n v="0.15"/>
    <x v="2"/>
    <n v="1260"/>
    <x v="1"/>
    <s v="Yes"/>
    <x v="0"/>
  </r>
  <r>
    <n v="0"/>
    <x v="1"/>
    <n v="1263"/>
    <x v="1"/>
    <s v="No"/>
    <x v="2"/>
  </r>
  <r>
    <n v="0.2"/>
    <x v="2"/>
    <n v="1264"/>
    <x v="1"/>
    <s v="No"/>
    <x v="2"/>
  </r>
  <r>
    <n v="0.35"/>
    <x v="0"/>
    <n v="1265"/>
    <x v="1"/>
    <s v="No"/>
    <x v="1"/>
  </r>
  <r>
    <n v="0.45"/>
    <x v="0"/>
    <n v="1267"/>
    <x v="0"/>
    <s v="No"/>
    <x v="2"/>
  </r>
  <r>
    <n v="0.15"/>
    <x v="2"/>
    <n v="1268"/>
    <x v="0"/>
    <s v="Yes"/>
    <x v="2"/>
  </r>
  <r>
    <n v="0.5"/>
    <x v="0"/>
    <n v="1269"/>
    <x v="1"/>
    <s v="Yes"/>
    <x v="1"/>
  </r>
  <r>
    <n v="0.15"/>
    <x v="2"/>
    <n v="1270"/>
    <x v="1"/>
    <s v="No"/>
    <x v="1"/>
  </r>
  <r>
    <n v="0.3"/>
    <x v="2"/>
    <n v="1273"/>
    <x v="0"/>
    <s v="Yes"/>
    <x v="1"/>
  </r>
  <r>
    <n v="0.5"/>
    <x v="0"/>
    <n v="1275"/>
    <x v="1"/>
    <s v="Yes"/>
    <x v="1"/>
  </r>
  <r>
    <n v="0.6"/>
    <x v="1"/>
    <n v="1277"/>
    <x v="0"/>
    <s v="Yes"/>
    <x v="2"/>
  </r>
  <r>
    <n v="0.45"/>
    <x v="1"/>
    <n v="1278"/>
    <x v="1"/>
    <s v="Yes"/>
    <x v="2"/>
  </r>
  <r>
    <n v="0.55000000000000004"/>
    <x v="0"/>
    <n v="1279"/>
    <x v="1"/>
    <s v="No"/>
    <x v="1"/>
  </r>
  <r>
    <n v="0.25"/>
    <x v="1"/>
    <n v="1280"/>
    <x v="0"/>
    <s v="No"/>
    <x v="2"/>
  </r>
  <r>
    <n v="0.55000000000000004"/>
    <x v="0"/>
    <n v="1281"/>
    <x v="0"/>
    <s v="Yes"/>
    <x v="0"/>
  </r>
  <r>
    <n v="0.65"/>
    <x v="1"/>
    <n v="1282"/>
    <x v="0"/>
    <s v="Yes"/>
    <x v="2"/>
  </r>
  <r>
    <n v="0.25"/>
    <x v="1"/>
    <n v="1283"/>
    <x v="1"/>
    <s v="No"/>
    <x v="2"/>
  </r>
  <r>
    <n v="0.45"/>
    <x v="0"/>
    <n v="1285"/>
    <x v="1"/>
    <s v="No"/>
    <x v="0"/>
  </r>
  <r>
    <n v="0.5"/>
    <x v="0"/>
    <n v="1286"/>
    <x v="1"/>
    <s v="Yes"/>
    <x v="1"/>
  </r>
  <r>
    <n v="0.5"/>
    <x v="0"/>
    <n v="1288"/>
    <x v="1"/>
    <s v="No"/>
    <x v="2"/>
  </r>
  <r>
    <n v="0.4"/>
    <x v="0"/>
    <n v="1289"/>
    <x v="2"/>
    <s v="No"/>
    <x v="0"/>
  </r>
  <r>
    <n v="0.3"/>
    <x v="2"/>
    <n v="1291"/>
    <x v="1"/>
    <s v="Yes"/>
    <x v="0"/>
  </r>
  <r>
    <n v="0.75"/>
    <x v="0"/>
    <n v="1292"/>
    <x v="1"/>
    <s v="Yes"/>
    <x v="1"/>
  </r>
  <r>
    <n v="0.05"/>
    <x v="2"/>
    <n v="1293"/>
    <x v="0"/>
    <s v="No"/>
    <x v="2"/>
  </r>
  <r>
    <n v="0.6"/>
    <x v="0"/>
    <n v="1294"/>
    <x v="1"/>
    <s v="Yes"/>
    <x v="0"/>
  </r>
  <r>
    <n v="0.2"/>
    <x v="2"/>
    <n v="1295"/>
    <x v="1"/>
    <s v="No"/>
    <x v="2"/>
  </r>
  <r>
    <n v="0.3"/>
    <x v="2"/>
    <n v="1296"/>
    <x v="1"/>
    <s v="Yes"/>
    <x v="0"/>
  </r>
  <r>
    <n v="0.6"/>
    <x v="1"/>
    <n v="1297"/>
    <x v="1"/>
    <s v="No"/>
    <x v="1"/>
  </r>
  <r>
    <n v="0.3"/>
    <x v="2"/>
    <n v="1298"/>
    <x v="1"/>
    <s v="Yes"/>
    <x v="0"/>
  </r>
  <r>
    <n v="0.55000000000000004"/>
    <x v="0"/>
    <n v="1299"/>
    <x v="1"/>
    <s v="Yes"/>
    <x v="0"/>
  </r>
  <r>
    <n v="0.6"/>
    <x v="0"/>
    <n v="1301"/>
    <x v="1"/>
    <s v="No"/>
    <x v="1"/>
  </r>
  <r>
    <n v="0.6"/>
    <x v="0"/>
    <n v="1303"/>
    <x v="1"/>
    <s v="No"/>
    <x v="1"/>
  </r>
  <r>
    <n v="0.15"/>
    <x v="2"/>
    <n v="1304"/>
    <x v="0"/>
    <s v="No"/>
    <x v="0"/>
  </r>
  <r>
    <n v="0.45"/>
    <x v="1"/>
    <n v="1306"/>
    <x v="1"/>
    <s v="No"/>
    <x v="2"/>
  </r>
  <r>
    <n v="0.45"/>
    <x v="0"/>
    <n v="1307"/>
    <x v="1"/>
    <s v="Yes"/>
    <x v="2"/>
  </r>
  <r>
    <n v="0.35"/>
    <x v="1"/>
    <n v="1308"/>
    <x v="1"/>
    <s v="No"/>
    <x v="1"/>
  </r>
  <r>
    <n v="0.15"/>
    <x v="2"/>
    <n v="1309"/>
    <x v="1"/>
    <s v="No"/>
    <x v="0"/>
  </r>
  <r>
    <n v="0.4"/>
    <x v="0"/>
    <n v="1310"/>
    <x v="1"/>
    <s v="No"/>
    <x v="0"/>
  </r>
  <r>
    <n v="0.4"/>
    <x v="0"/>
    <n v="1311"/>
    <x v="1"/>
    <s v="No"/>
    <x v="0"/>
  </r>
  <r>
    <n v="0"/>
    <x v="2"/>
    <n v="1312"/>
    <x v="1"/>
    <s v="No"/>
    <x v="2"/>
  </r>
  <r>
    <n v="0.45"/>
    <x v="1"/>
    <n v="1314"/>
    <x v="2"/>
    <s v="No"/>
    <x v="0"/>
  </r>
  <r>
    <n v="0.05"/>
    <x v="2"/>
    <n v="1315"/>
    <x v="1"/>
    <s v="No"/>
    <x v="0"/>
  </r>
  <r>
    <n v="0.4"/>
    <x v="1"/>
    <n v="1317"/>
    <x v="1"/>
    <s v="Yes"/>
    <x v="2"/>
  </r>
  <r>
    <n v="0.4"/>
    <x v="0"/>
    <n v="1318"/>
    <x v="0"/>
    <s v="Yes"/>
    <x v="2"/>
  </r>
  <r>
    <n v="0.85"/>
    <x v="1"/>
    <n v="1319"/>
    <x v="0"/>
    <s v="Yes"/>
    <x v="2"/>
  </r>
  <r>
    <n v="0.6"/>
    <x v="0"/>
    <n v="1321"/>
    <x v="1"/>
    <s v="Yes"/>
    <x v="2"/>
  </r>
  <r>
    <n v="0.35"/>
    <x v="0"/>
    <n v="1322"/>
    <x v="1"/>
    <s v="No"/>
    <x v="0"/>
  </r>
  <r>
    <n v="0.4"/>
    <x v="0"/>
    <n v="1324"/>
    <x v="0"/>
    <s v="Yes"/>
    <x v="2"/>
  </r>
  <r>
    <n v="0.45"/>
    <x v="0"/>
    <n v="1329"/>
    <x v="0"/>
    <s v="No"/>
    <x v="0"/>
  </r>
  <r>
    <n v="0.55000000000000004"/>
    <x v="0"/>
    <n v="1331"/>
    <x v="0"/>
    <s v="Yes"/>
    <x v="1"/>
  </r>
  <r>
    <n v="0.6"/>
    <x v="0"/>
    <n v="1333"/>
    <x v="1"/>
    <s v="No"/>
    <x v="1"/>
  </r>
  <r>
    <n v="0.35"/>
    <x v="0"/>
    <n v="1334"/>
    <x v="1"/>
    <s v="Yes"/>
    <x v="2"/>
  </r>
  <r>
    <n v="0.05"/>
    <x v="1"/>
    <n v="1336"/>
    <x v="1"/>
    <s v="No"/>
    <x v="2"/>
  </r>
  <r>
    <n v="0.3"/>
    <x v="1"/>
    <n v="1338"/>
    <x v="2"/>
    <s v="No"/>
    <x v="2"/>
  </r>
  <r>
    <n v="0.15"/>
    <x v="2"/>
    <n v="1340"/>
    <x v="1"/>
    <s v="No"/>
    <x v="0"/>
  </r>
  <r>
    <n v="0.2"/>
    <x v="2"/>
    <n v="1344"/>
    <x v="1"/>
    <s v="No"/>
    <x v="2"/>
  </r>
  <r>
    <n v="0.2"/>
    <x v="2"/>
    <n v="1346"/>
    <x v="1"/>
    <s v="No"/>
    <x v="0"/>
  </r>
  <r>
    <n v="0.4"/>
    <x v="0"/>
    <n v="1349"/>
    <x v="0"/>
    <s v="No"/>
    <x v="0"/>
  </r>
  <r>
    <n v="0.3"/>
    <x v="2"/>
    <n v="1350"/>
    <x v="1"/>
    <s v="Yes"/>
    <x v="0"/>
  </r>
  <r>
    <n v="0.4"/>
    <x v="1"/>
    <n v="1352"/>
    <x v="2"/>
    <s v="Yes"/>
    <x v="2"/>
  </r>
  <r>
    <n v="0.45"/>
    <x v="0"/>
    <n v="1355"/>
    <x v="0"/>
    <s v="No"/>
    <x v="0"/>
  </r>
  <r>
    <n v="0.45"/>
    <x v="0"/>
    <n v="1356"/>
    <x v="0"/>
    <s v="No"/>
    <x v="0"/>
  </r>
  <r>
    <n v="0.35"/>
    <x v="0"/>
    <n v="1358"/>
    <x v="1"/>
    <s v="No"/>
    <x v="0"/>
  </r>
  <r>
    <n v="0.65"/>
    <x v="1"/>
    <n v="1360"/>
    <x v="1"/>
    <s v="Yes"/>
    <x v="2"/>
  </r>
  <r>
    <n v="0.6"/>
    <x v="0"/>
    <n v="1361"/>
    <x v="1"/>
    <s v="No"/>
    <x v="1"/>
  </r>
  <r>
    <n v="0.85"/>
    <x v="0"/>
    <n v="1362"/>
    <x v="0"/>
    <s v="No"/>
    <x v="0"/>
  </r>
  <r>
    <n v="0"/>
    <x v="1"/>
    <n v="1363"/>
    <x v="1"/>
    <s v="No"/>
    <x v="2"/>
  </r>
  <r>
    <n v="0.15"/>
    <x v="2"/>
    <n v="1364"/>
    <x v="0"/>
    <s v="No"/>
    <x v="1"/>
  </r>
  <r>
    <n v="0.45"/>
    <x v="1"/>
    <n v="1367"/>
    <x v="1"/>
    <s v="No"/>
    <x v="2"/>
  </r>
  <r>
    <n v="0.15"/>
    <x v="2"/>
    <n v="1368"/>
    <x v="1"/>
    <s v="No"/>
    <x v="1"/>
  </r>
  <r>
    <n v="0.15"/>
    <x v="2"/>
    <n v="1369"/>
    <x v="1"/>
    <s v="No"/>
    <x v="0"/>
  </r>
  <r>
    <n v="0.15"/>
    <x v="2"/>
    <n v="1371"/>
    <x v="0"/>
    <s v="No"/>
    <x v="0"/>
  </r>
  <r>
    <n v="0.55000000000000004"/>
    <x v="1"/>
    <n v="1372"/>
    <x v="0"/>
    <s v="Yes"/>
    <x v="2"/>
  </r>
  <r>
    <n v="0.45"/>
    <x v="1"/>
    <n v="1373"/>
    <x v="1"/>
    <s v="Yes"/>
    <x v="2"/>
  </r>
  <r>
    <n v="0.35"/>
    <x v="0"/>
    <n v="1374"/>
    <x v="1"/>
    <s v="No"/>
    <x v="1"/>
  </r>
  <r>
    <n v="0.4"/>
    <x v="0"/>
    <n v="1375"/>
    <x v="1"/>
    <s v="No"/>
    <x v="0"/>
  </r>
  <r>
    <n v="0.4"/>
    <x v="0"/>
    <n v="1377"/>
    <x v="1"/>
    <s v="No"/>
    <x v="0"/>
  </r>
  <r>
    <n v="0.15"/>
    <x v="2"/>
    <n v="1379"/>
    <x v="0"/>
    <s v="No"/>
    <x v="1"/>
  </r>
  <r>
    <n v="0.5"/>
    <x v="0"/>
    <n v="1380"/>
    <x v="0"/>
    <s v="Yes"/>
    <x v="0"/>
  </r>
  <r>
    <n v="0.15"/>
    <x v="2"/>
    <n v="1382"/>
    <x v="1"/>
    <s v="No"/>
    <x v="1"/>
  </r>
  <r>
    <n v="0"/>
    <x v="2"/>
    <n v="1383"/>
    <x v="1"/>
    <s v="No"/>
    <x v="0"/>
  </r>
  <r>
    <n v="0.4"/>
    <x v="0"/>
    <n v="1387"/>
    <x v="0"/>
    <s v="No"/>
    <x v="0"/>
  </r>
  <r>
    <n v="0.55000000000000004"/>
    <x v="0"/>
    <n v="1389"/>
    <x v="1"/>
    <s v="Yes"/>
    <x v="0"/>
  </r>
  <r>
    <n v="0.5"/>
    <x v="0"/>
    <n v="1390"/>
    <x v="0"/>
    <s v="Yes"/>
    <x v="0"/>
  </r>
  <r>
    <n v="0.45"/>
    <x v="1"/>
    <n v="1391"/>
    <x v="0"/>
    <s v="No"/>
    <x v="2"/>
  </r>
  <r>
    <n v="0.5"/>
    <x v="0"/>
    <n v="1392"/>
    <x v="1"/>
    <s v="Yes"/>
    <x v="0"/>
  </r>
  <r>
    <n v="0.3"/>
    <x v="2"/>
    <n v="1394"/>
    <x v="1"/>
    <s v="Yes"/>
    <x v="1"/>
  </r>
  <r>
    <n v="0.2"/>
    <x v="2"/>
    <n v="1395"/>
    <x v="0"/>
    <s v="No"/>
    <x v="2"/>
  </r>
  <r>
    <n v="0.75"/>
    <x v="0"/>
    <n v="1396"/>
    <x v="0"/>
    <s v="Yes"/>
    <x v="0"/>
  </r>
  <r>
    <n v="0"/>
    <x v="2"/>
    <n v="1397"/>
    <x v="1"/>
    <s v="No"/>
    <x v="2"/>
  </r>
  <r>
    <n v="0.55000000000000004"/>
    <x v="0"/>
    <n v="1399"/>
    <x v="0"/>
    <s v="No"/>
    <x v="0"/>
  </r>
  <r>
    <n v="0.35"/>
    <x v="1"/>
    <n v="1401"/>
    <x v="1"/>
    <s v="Yes"/>
    <x v="2"/>
  </r>
  <r>
    <n v="0.7"/>
    <x v="0"/>
    <n v="1402"/>
    <x v="1"/>
    <s v="Yes"/>
    <x v="0"/>
  </r>
  <r>
    <n v="0.3"/>
    <x v="2"/>
    <n v="1403"/>
    <x v="0"/>
    <s v="Yes"/>
    <x v="0"/>
  </r>
  <r>
    <n v="0.35"/>
    <x v="0"/>
    <n v="1405"/>
    <x v="1"/>
    <s v="Yes"/>
    <x v="1"/>
  </r>
  <r>
    <n v="0.35"/>
    <x v="0"/>
    <n v="1407"/>
    <x v="1"/>
    <s v="No"/>
    <x v="0"/>
  </r>
  <r>
    <n v="0.25"/>
    <x v="2"/>
    <n v="1408"/>
    <x v="2"/>
    <s v="No"/>
    <x v="2"/>
  </r>
  <r>
    <n v="0.6"/>
    <x v="1"/>
    <n v="1409"/>
    <x v="1"/>
    <s v="No"/>
    <x v="1"/>
  </r>
  <r>
    <n v="0.35"/>
    <x v="0"/>
    <n v="1411"/>
    <x v="1"/>
    <s v="No"/>
    <x v="0"/>
  </r>
  <r>
    <n v="0"/>
    <x v="2"/>
    <n v="1412"/>
    <x v="1"/>
    <s v="No"/>
    <x v="2"/>
  </r>
  <r>
    <n v="0.55000000000000004"/>
    <x v="0"/>
    <n v="1415"/>
    <x v="1"/>
    <s v="No"/>
    <x v="0"/>
  </r>
  <r>
    <n v="0.4"/>
    <x v="0"/>
    <n v="1417"/>
    <x v="1"/>
    <s v="No"/>
    <x v="0"/>
  </r>
  <r>
    <n v="0.65"/>
    <x v="0"/>
    <n v="1419"/>
    <x v="2"/>
    <s v="No"/>
    <x v="2"/>
  </r>
  <r>
    <n v="0.6"/>
    <x v="1"/>
    <n v="1420"/>
    <x v="1"/>
    <s v="No"/>
    <x v="0"/>
  </r>
  <r>
    <n v="0.2"/>
    <x v="2"/>
    <n v="1421"/>
    <x v="1"/>
    <s v="Yes"/>
    <x v="2"/>
  </r>
  <r>
    <n v="0.25"/>
    <x v="1"/>
    <n v="1422"/>
    <x v="1"/>
    <s v="No"/>
    <x v="2"/>
  </r>
  <r>
    <n v="0.4"/>
    <x v="1"/>
    <n v="1423"/>
    <x v="1"/>
    <s v="Yes"/>
    <x v="2"/>
  </r>
  <r>
    <n v="0.2"/>
    <x v="1"/>
    <n v="1424"/>
    <x v="1"/>
    <s v="No"/>
    <x v="2"/>
  </r>
  <r>
    <n v="0.6"/>
    <x v="0"/>
    <n v="1425"/>
    <x v="0"/>
    <s v="Yes"/>
    <x v="2"/>
  </r>
  <r>
    <n v="0.35"/>
    <x v="0"/>
    <n v="1427"/>
    <x v="0"/>
    <s v="No"/>
    <x v="1"/>
  </r>
  <r>
    <n v="0.4"/>
    <x v="0"/>
    <n v="1428"/>
    <x v="0"/>
    <s v="No"/>
    <x v="0"/>
  </r>
  <r>
    <n v="0.45"/>
    <x v="0"/>
    <n v="1430"/>
    <x v="1"/>
    <s v="No"/>
    <x v="2"/>
  </r>
  <r>
    <n v="0.4"/>
    <x v="0"/>
    <n v="1431"/>
    <x v="1"/>
    <s v="No"/>
    <x v="1"/>
  </r>
  <r>
    <n v="0.6"/>
    <x v="0"/>
    <n v="1433"/>
    <x v="1"/>
    <s v="No"/>
    <x v="1"/>
  </r>
  <r>
    <n v="0.6"/>
    <x v="0"/>
    <n v="1434"/>
    <x v="1"/>
    <s v="No"/>
    <x v="1"/>
  </r>
  <r>
    <n v="0.55000000000000004"/>
    <x v="0"/>
    <n v="1435"/>
    <x v="1"/>
    <s v="No"/>
    <x v="0"/>
  </r>
  <r>
    <n v="0.6"/>
    <x v="0"/>
    <n v="1436"/>
    <x v="0"/>
    <s v="No"/>
    <x v="0"/>
  </r>
  <r>
    <n v="0.55000000000000004"/>
    <x v="1"/>
    <n v="1438"/>
    <x v="1"/>
    <s v="No"/>
    <x v="0"/>
  </r>
  <r>
    <n v="0.6"/>
    <x v="0"/>
    <n v="1439"/>
    <x v="0"/>
    <s v="No"/>
    <x v="0"/>
  </r>
  <r>
    <n v="0.35"/>
    <x v="0"/>
    <n v="1440"/>
    <x v="1"/>
    <s v="No"/>
    <x v="0"/>
  </r>
  <r>
    <n v="0.6"/>
    <x v="1"/>
    <n v="1441"/>
    <x v="1"/>
    <s v="No"/>
    <x v="1"/>
  </r>
  <r>
    <n v="0.25"/>
    <x v="1"/>
    <n v="1443"/>
    <x v="1"/>
    <s v="No"/>
    <x v="2"/>
  </r>
  <r>
    <n v="0.3"/>
    <x v="2"/>
    <n v="1445"/>
    <x v="0"/>
    <s v="Yes"/>
    <x v="0"/>
  </r>
  <r>
    <n v="0.2"/>
    <x v="2"/>
    <n v="1446"/>
    <x v="0"/>
    <s v="No"/>
    <x v="2"/>
  </r>
  <r>
    <n v="0.6"/>
    <x v="0"/>
    <n v="1447"/>
    <x v="1"/>
    <s v="No"/>
    <x v="0"/>
  </r>
  <r>
    <n v="0.7"/>
    <x v="0"/>
    <n v="1448"/>
    <x v="1"/>
    <s v="Yes"/>
    <x v="1"/>
  </r>
  <r>
    <n v="0.15"/>
    <x v="2"/>
    <n v="1449"/>
    <x v="1"/>
    <s v="No"/>
    <x v="0"/>
  </r>
  <r>
    <n v="0.25"/>
    <x v="2"/>
    <n v="1453"/>
    <x v="0"/>
    <s v="No"/>
    <x v="2"/>
  </r>
  <r>
    <n v="0.2"/>
    <x v="1"/>
    <n v="1457"/>
    <x v="0"/>
    <s v="No"/>
    <x v="2"/>
  </r>
  <r>
    <n v="0.75"/>
    <x v="0"/>
    <n v="1458"/>
    <x v="1"/>
    <s v="Yes"/>
    <x v="0"/>
  </r>
  <r>
    <n v="0.25"/>
    <x v="2"/>
    <n v="1459"/>
    <x v="1"/>
    <s v="No"/>
    <x v="2"/>
  </r>
  <r>
    <n v="0.6"/>
    <x v="1"/>
    <n v="1460"/>
    <x v="1"/>
    <s v="Yes"/>
    <x v="2"/>
  </r>
  <r>
    <n v="0.4"/>
    <x v="0"/>
    <n v="1461"/>
    <x v="2"/>
    <s v="No"/>
    <x v="1"/>
  </r>
  <r>
    <n v="0.7"/>
    <x v="0"/>
    <n v="1464"/>
    <x v="1"/>
    <s v="Yes"/>
    <x v="0"/>
  </r>
  <r>
    <n v="0.35"/>
    <x v="1"/>
    <n v="1465"/>
    <x v="1"/>
    <s v="Yes"/>
    <x v="2"/>
  </r>
  <r>
    <n v="0.4"/>
    <x v="1"/>
    <n v="1466"/>
    <x v="0"/>
    <s v="No"/>
    <x v="0"/>
  </r>
  <r>
    <n v="0.35"/>
    <x v="0"/>
    <n v="1467"/>
    <x v="2"/>
    <s v="No"/>
    <x v="1"/>
  </r>
  <r>
    <n v="0.25"/>
    <x v="2"/>
    <n v="1468"/>
    <x v="1"/>
    <s v="No"/>
    <x v="2"/>
  </r>
  <r>
    <n v="0.25"/>
    <x v="2"/>
    <n v="1469"/>
    <x v="0"/>
    <s v="No"/>
    <x v="2"/>
  </r>
  <r>
    <n v="0.15"/>
    <x v="2"/>
    <n v="1471"/>
    <x v="1"/>
    <s v="No"/>
    <x v="0"/>
  </r>
  <r>
    <n v="0.5"/>
    <x v="1"/>
    <n v="1472"/>
    <x v="1"/>
    <s v="No"/>
    <x v="2"/>
  </r>
  <r>
    <n v="0.4"/>
    <x v="1"/>
    <n v="1473"/>
    <x v="1"/>
    <s v="No"/>
    <x v="0"/>
  </r>
  <r>
    <n v="0.15"/>
    <x v="2"/>
    <n v="1474"/>
    <x v="1"/>
    <s v="No"/>
    <x v="1"/>
  </r>
  <r>
    <n v="0.6"/>
    <x v="0"/>
    <n v="1475"/>
    <x v="1"/>
    <s v="No"/>
    <x v="0"/>
  </r>
  <r>
    <n v="0.4"/>
    <x v="0"/>
    <n v="1477"/>
    <x v="0"/>
    <s v="No"/>
    <x v="0"/>
  </r>
  <r>
    <n v="0.4"/>
    <x v="0"/>
    <n v="1478"/>
    <x v="0"/>
    <s v="No"/>
    <x v="0"/>
  </r>
  <r>
    <n v="0.35"/>
    <x v="0"/>
    <n v="1479"/>
    <x v="0"/>
    <s v="No"/>
    <x v="0"/>
  </r>
  <r>
    <n v="0.4"/>
    <x v="0"/>
    <n v="1480"/>
    <x v="1"/>
    <s v="No"/>
    <x v="0"/>
  </r>
  <r>
    <n v="0.55000000000000004"/>
    <x v="0"/>
    <n v="1481"/>
    <x v="0"/>
    <s v="No"/>
    <x v="0"/>
  </r>
  <r>
    <n v="0.35"/>
    <x v="0"/>
    <n v="1482"/>
    <x v="1"/>
    <s v="No"/>
    <x v="1"/>
  </r>
  <r>
    <n v="0.55000000000000004"/>
    <x v="1"/>
    <n v="1483"/>
    <x v="1"/>
    <s v="No"/>
    <x v="0"/>
  </r>
  <r>
    <n v="0.25"/>
    <x v="1"/>
    <n v="1484"/>
    <x v="1"/>
    <s v="No"/>
    <x v="2"/>
  </r>
  <r>
    <n v="0.7"/>
    <x v="0"/>
    <n v="1485"/>
    <x v="1"/>
    <s v="No"/>
    <x v="2"/>
  </r>
  <r>
    <n v="0.35"/>
    <x v="0"/>
    <n v="1486"/>
    <x v="0"/>
    <s v="No"/>
    <x v="1"/>
  </r>
  <r>
    <n v="0.8"/>
    <x v="0"/>
    <n v="1487"/>
    <x v="0"/>
    <s v="No"/>
    <x v="0"/>
  </r>
  <r>
    <n v="0.8"/>
    <x v="0"/>
    <n v="1489"/>
    <x v="0"/>
    <s v="Yes"/>
    <x v="0"/>
  </r>
  <r>
    <n v="0.15"/>
    <x v="2"/>
    <n v="1492"/>
    <x v="0"/>
    <s v="No"/>
    <x v="1"/>
  </r>
  <r>
    <n v="0.95"/>
    <x v="0"/>
    <n v="1494"/>
    <x v="1"/>
    <s v="Yes"/>
    <x v="0"/>
  </r>
  <r>
    <n v="0.4"/>
    <x v="0"/>
    <n v="1495"/>
    <x v="0"/>
    <s v="No"/>
    <x v="1"/>
  </r>
  <r>
    <n v="0.55000000000000004"/>
    <x v="0"/>
    <n v="1496"/>
    <x v="1"/>
    <s v="Yes"/>
    <x v="2"/>
  </r>
  <r>
    <n v="0"/>
    <x v="2"/>
    <n v="1497"/>
    <x v="0"/>
    <s v="No"/>
    <x v="2"/>
  </r>
  <r>
    <n v="0.15"/>
    <x v="2"/>
    <n v="1499"/>
    <x v="2"/>
    <s v="No"/>
    <x v="1"/>
  </r>
  <r>
    <n v="0.3"/>
    <x v="1"/>
    <n v="1501"/>
    <x v="1"/>
    <s v="Yes"/>
    <x v="0"/>
  </r>
  <r>
    <n v="0.6"/>
    <x v="0"/>
    <n v="1502"/>
    <x v="1"/>
    <s v="No"/>
    <x v="0"/>
  </r>
  <r>
    <n v="0.5"/>
    <x v="1"/>
    <n v="1503"/>
    <x v="0"/>
    <s v="Yes"/>
    <x v="0"/>
  </r>
  <r>
    <n v="0.6"/>
    <x v="0"/>
    <n v="1504"/>
    <x v="1"/>
    <s v="No"/>
    <x v="1"/>
  </r>
  <r>
    <n v="0.55000000000000004"/>
    <x v="0"/>
    <n v="1506"/>
    <x v="1"/>
    <s v="No"/>
    <x v="1"/>
  </r>
  <r>
    <n v="0.4"/>
    <x v="0"/>
    <n v="1507"/>
    <x v="0"/>
    <s v="No"/>
    <x v="0"/>
  </r>
  <r>
    <n v="0.4"/>
    <x v="1"/>
    <n v="1509"/>
    <x v="1"/>
    <s v="No"/>
    <x v="0"/>
  </r>
  <r>
    <n v="0.4"/>
    <x v="0"/>
    <n v="1513"/>
    <x v="1"/>
    <s v="No"/>
    <x v="0"/>
  </r>
  <r>
    <n v="0.45"/>
    <x v="0"/>
    <n v="1514"/>
    <x v="1"/>
    <s v="No"/>
    <x v="0"/>
  </r>
  <r>
    <n v="0.3"/>
    <x v="2"/>
    <n v="1515"/>
    <x v="1"/>
    <s v="Yes"/>
    <x v="0"/>
  </r>
  <r>
    <n v="0"/>
    <x v="2"/>
    <n v="1516"/>
    <x v="1"/>
    <s v="No"/>
    <x v="2"/>
  </r>
  <r>
    <n v="0.2"/>
    <x v="1"/>
    <n v="1520"/>
    <x v="1"/>
    <s v="No"/>
    <x v="2"/>
  </r>
  <r>
    <n v="0.8"/>
    <x v="0"/>
    <n v="1522"/>
    <x v="1"/>
    <s v="No"/>
    <x v="1"/>
  </r>
  <r>
    <n v="0.3"/>
    <x v="2"/>
    <n v="1523"/>
    <x v="1"/>
    <s v="No"/>
    <x v="2"/>
  </r>
  <r>
    <n v="0.45"/>
    <x v="0"/>
    <n v="1525"/>
    <x v="1"/>
    <s v="No"/>
    <x v="2"/>
  </r>
  <r>
    <n v="0.3"/>
    <x v="1"/>
    <n v="1527"/>
    <x v="0"/>
    <s v="No"/>
    <x v="2"/>
  </r>
  <r>
    <n v="0.45"/>
    <x v="0"/>
    <n v="1529"/>
    <x v="1"/>
    <s v="No"/>
    <x v="2"/>
  </r>
  <r>
    <n v="0.35"/>
    <x v="0"/>
    <n v="1533"/>
    <x v="1"/>
    <s v="No"/>
    <x v="1"/>
  </r>
  <r>
    <n v="0.6"/>
    <x v="0"/>
    <n v="1534"/>
    <x v="1"/>
    <s v="No"/>
    <x v="1"/>
  </r>
  <r>
    <n v="0.2"/>
    <x v="2"/>
    <n v="1535"/>
    <x v="0"/>
    <s v="Yes"/>
    <x v="2"/>
  </r>
  <r>
    <n v="0.4"/>
    <x v="0"/>
    <n v="1537"/>
    <x v="1"/>
    <s v="No"/>
    <x v="0"/>
  </r>
  <r>
    <n v="0.2"/>
    <x v="1"/>
    <n v="1539"/>
    <x v="1"/>
    <s v="Yes"/>
    <x v="2"/>
  </r>
  <r>
    <n v="0.55000000000000004"/>
    <x v="0"/>
    <n v="1541"/>
    <x v="0"/>
    <s v="Yes"/>
    <x v="1"/>
  </r>
  <r>
    <n v="0.4"/>
    <x v="0"/>
    <n v="1542"/>
    <x v="1"/>
    <s v="No"/>
    <x v="0"/>
  </r>
  <r>
    <n v="0.35"/>
    <x v="0"/>
    <n v="1543"/>
    <x v="1"/>
    <s v="No"/>
    <x v="0"/>
  </r>
  <r>
    <n v="0.25"/>
    <x v="2"/>
    <n v="1544"/>
    <x v="1"/>
    <s v="No"/>
    <x v="2"/>
  </r>
  <r>
    <n v="0.4"/>
    <x v="0"/>
    <n v="1545"/>
    <x v="1"/>
    <s v="No"/>
    <x v="0"/>
  </r>
  <r>
    <n v="0.15"/>
    <x v="1"/>
    <n v="1546"/>
    <x v="1"/>
    <s v="No"/>
    <x v="1"/>
  </r>
  <r>
    <n v="0.4"/>
    <x v="0"/>
    <n v="1547"/>
    <x v="1"/>
    <s v="Yes"/>
    <x v="2"/>
  </r>
  <r>
    <n v="0.65"/>
    <x v="0"/>
    <n v="1548"/>
    <x v="0"/>
    <s v="No"/>
    <x v="0"/>
  </r>
  <r>
    <n v="0.55000000000000004"/>
    <x v="0"/>
    <n v="1549"/>
    <x v="1"/>
    <s v="Yes"/>
    <x v="0"/>
  </r>
  <r>
    <n v="0.2"/>
    <x v="2"/>
    <n v="1550"/>
    <x v="2"/>
    <s v="Yes"/>
    <x v="2"/>
  </r>
  <r>
    <n v="0.4"/>
    <x v="0"/>
    <n v="1551"/>
    <x v="1"/>
    <s v="No"/>
    <x v="1"/>
  </r>
  <r>
    <n v="0.3"/>
    <x v="2"/>
    <n v="1552"/>
    <x v="1"/>
    <s v="Yes"/>
    <x v="0"/>
  </r>
  <r>
    <n v="0.5"/>
    <x v="1"/>
    <n v="1553"/>
    <x v="1"/>
    <s v="No"/>
    <x v="2"/>
  </r>
  <r>
    <n v="0.35"/>
    <x v="0"/>
    <n v="1554"/>
    <x v="0"/>
    <s v="No"/>
    <x v="1"/>
  </r>
  <r>
    <n v="0.4"/>
    <x v="0"/>
    <n v="1555"/>
    <x v="1"/>
    <s v="No"/>
    <x v="0"/>
  </r>
  <r>
    <n v="0.5"/>
    <x v="0"/>
    <n v="1556"/>
    <x v="0"/>
    <s v="Yes"/>
    <x v="1"/>
  </r>
  <r>
    <n v="0.2"/>
    <x v="1"/>
    <n v="1557"/>
    <x v="0"/>
    <s v="No"/>
    <x v="0"/>
  </r>
  <r>
    <n v="0.35"/>
    <x v="0"/>
    <n v="1558"/>
    <x v="1"/>
    <s v="No"/>
    <x v="1"/>
  </r>
  <r>
    <n v="0.8"/>
    <x v="0"/>
    <n v="1560"/>
    <x v="0"/>
    <s v="No"/>
    <x v="0"/>
  </r>
  <r>
    <n v="0.5"/>
    <x v="0"/>
    <n v="1562"/>
    <x v="0"/>
    <s v="No"/>
    <x v="2"/>
  </r>
  <r>
    <n v="0.15"/>
    <x v="2"/>
    <n v="1563"/>
    <x v="2"/>
    <s v="No"/>
    <x v="0"/>
  </r>
  <r>
    <n v="0.4"/>
    <x v="0"/>
    <n v="1564"/>
    <x v="1"/>
    <s v="No"/>
    <x v="1"/>
  </r>
  <r>
    <n v="0.25"/>
    <x v="2"/>
    <n v="1568"/>
    <x v="0"/>
    <s v="No"/>
    <x v="2"/>
  </r>
  <r>
    <n v="0.75"/>
    <x v="0"/>
    <n v="1569"/>
    <x v="1"/>
    <s v="Yes"/>
    <x v="1"/>
  </r>
  <r>
    <n v="0"/>
    <x v="1"/>
    <n v="1572"/>
    <x v="1"/>
    <s v="No"/>
    <x v="2"/>
  </r>
  <r>
    <n v="0.4"/>
    <x v="0"/>
    <n v="1573"/>
    <x v="1"/>
    <s v="No"/>
    <x v="0"/>
  </r>
  <r>
    <n v="0.6"/>
    <x v="0"/>
    <n v="1574"/>
    <x v="1"/>
    <s v="No"/>
    <x v="0"/>
  </r>
  <r>
    <n v="0.65"/>
    <x v="1"/>
    <n v="1576"/>
    <x v="1"/>
    <s v="No"/>
    <x v="1"/>
  </r>
  <r>
    <n v="0.55000000000000004"/>
    <x v="0"/>
    <n v="1577"/>
    <x v="1"/>
    <s v="No"/>
    <x v="1"/>
  </r>
  <r>
    <n v="0"/>
    <x v="1"/>
    <n v="1578"/>
    <x v="0"/>
    <s v="No"/>
    <x v="2"/>
  </r>
  <r>
    <n v="0.55000000000000004"/>
    <x v="0"/>
    <n v="1580"/>
    <x v="1"/>
    <s v="No"/>
    <x v="0"/>
  </r>
  <r>
    <n v="0.35"/>
    <x v="0"/>
    <n v="1581"/>
    <x v="1"/>
    <s v="No"/>
    <x v="1"/>
  </r>
  <r>
    <n v="0.3"/>
    <x v="2"/>
    <n v="1582"/>
    <x v="0"/>
    <s v="No"/>
    <x v="2"/>
  </r>
  <r>
    <n v="0.6"/>
    <x v="0"/>
    <n v="1583"/>
    <x v="0"/>
    <s v="No"/>
    <x v="0"/>
  </r>
  <r>
    <n v="0.2"/>
    <x v="2"/>
    <n v="1585"/>
    <x v="0"/>
    <s v="No"/>
    <x v="0"/>
  </r>
  <r>
    <n v="0.75"/>
    <x v="0"/>
    <n v="1586"/>
    <x v="1"/>
    <s v="Yes"/>
    <x v="0"/>
  </r>
  <r>
    <n v="0.5"/>
    <x v="0"/>
    <n v="1587"/>
    <x v="1"/>
    <s v="Yes"/>
    <x v="0"/>
  </r>
  <r>
    <n v="0.05"/>
    <x v="2"/>
    <n v="1588"/>
    <x v="0"/>
    <s v="No"/>
    <x v="2"/>
  </r>
  <r>
    <n v="0.2"/>
    <x v="2"/>
    <n v="1590"/>
    <x v="1"/>
    <s v="No"/>
    <x v="2"/>
  </r>
  <r>
    <n v="0.15"/>
    <x v="1"/>
    <n v="1591"/>
    <x v="0"/>
    <s v="Yes"/>
    <x v="2"/>
  </r>
  <r>
    <n v="0.15"/>
    <x v="2"/>
    <n v="1592"/>
    <x v="1"/>
    <s v="No"/>
    <x v="1"/>
  </r>
  <r>
    <n v="0.75"/>
    <x v="0"/>
    <n v="1594"/>
    <x v="1"/>
    <s v="Yes"/>
    <x v="0"/>
  </r>
  <r>
    <n v="0"/>
    <x v="2"/>
    <n v="1595"/>
    <x v="1"/>
    <s v="No"/>
    <x v="2"/>
  </r>
  <r>
    <n v="0.6"/>
    <x v="0"/>
    <n v="1596"/>
    <x v="1"/>
    <s v="No"/>
    <x v="0"/>
  </r>
  <r>
    <n v="0.4"/>
    <x v="0"/>
    <n v="1597"/>
    <x v="1"/>
    <s v="No"/>
    <x v="0"/>
  </r>
  <r>
    <n v="0.4"/>
    <x v="0"/>
    <n v="1598"/>
    <x v="0"/>
    <s v="No"/>
    <x v="0"/>
  </r>
  <r>
    <n v="0.4"/>
    <x v="0"/>
    <n v="1599"/>
    <x v="1"/>
    <s v="No"/>
    <x v="0"/>
  </r>
  <r>
    <n v="0.35"/>
    <x v="0"/>
    <n v="1601"/>
    <x v="1"/>
    <s v="No"/>
    <x v="1"/>
  </r>
  <r>
    <n v="0.45"/>
    <x v="1"/>
    <n v="1602"/>
    <x v="0"/>
    <s v="No"/>
    <x v="2"/>
  </r>
  <r>
    <n v="0.55000000000000004"/>
    <x v="0"/>
    <n v="1604"/>
    <x v="1"/>
    <s v="Yes"/>
    <x v="1"/>
  </r>
  <r>
    <n v="0.7"/>
    <x v="0"/>
    <n v="1605"/>
    <x v="1"/>
    <s v="Yes"/>
    <x v="1"/>
  </r>
  <r>
    <n v="0.4"/>
    <x v="1"/>
    <n v="1606"/>
    <x v="1"/>
    <s v="Yes"/>
    <x v="2"/>
  </r>
  <r>
    <n v="0.35"/>
    <x v="0"/>
    <n v="1607"/>
    <x v="1"/>
    <s v="No"/>
    <x v="0"/>
  </r>
  <r>
    <n v="0.55000000000000004"/>
    <x v="0"/>
    <n v="1608"/>
    <x v="1"/>
    <s v="Yes"/>
    <x v="2"/>
  </r>
  <r>
    <n v="0.8"/>
    <x v="0"/>
    <n v="1609"/>
    <x v="1"/>
    <s v="No"/>
    <x v="1"/>
  </r>
  <r>
    <n v="0.55000000000000004"/>
    <x v="1"/>
    <n v="1611"/>
    <x v="1"/>
    <s v="Yes"/>
    <x v="0"/>
  </r>
  <r>
    <n v="0.6"/>
    <x v="1"/>
    <n v="1612"/>
    <x v="0"/>
    <s v="No"/>
    <x v="0"/>
  </r>
  <r>
    <n v="0.4"/>
    <x v="0"/>
    <n v="1613"/>
    <x v="0"/>
    <s v="No"/>
    <x v="0"/>
  </r>
  <r>
    <n v="0.3"/>
    <x v="2"/>
    <n v="1614"/>
    <x v="1"/>
    <s v="Yes"/>
    <x v="0"/>
  </r>
  <r>
    <n v="0.2"/>
    <x v="2"/>
    <n v="1615"/>
    <x v="1"/>
    <s v="No"/>
    <x v="0"/>
  </r>
  <r>
    <n v="0.6"/>
    <x v="1"/>
    <n v="1617"/>
    <x v="1"/>
    <s v="No"/>
    <x v="0"/>
  </r>
  <r>
    <n v="0.65"/>
    <x v="0"/>
    <n v="1618"/>
    <x v="1"/>
    <s v="No"/>
    <x v="0"/>
  </r>
  <r>
    <n v="0.4"/>
    <x v="0"/>
    <n v="1619"/>
    <x v="1"/>
    <s v="No"/>
    <x v="0"/>
  </r>
  <r>
    <n v="0.6"/>
    <x v="0"/>
    <n v="1621"/>
    <x v="1"/>
    <s v="No"/>
    <x v="0"/>
  </r>
  <r>
    <n v="0.8"/>
    <x v="0"/>
    <n v="1622"/>
    <x v="1"/>
    <s v="No"/>
    <x v="0"/>
  </r>
  <r>
    <n v="0.15"/>
    <x v="2"/>
    <n v="1623"/>
    <x v="1"/>
    <s v="No"/>
    <x v="0"/>
  </r>
  <r>
    <n v="0.5"/>
    <x v="0"/>
    <n v="1624"/>
    <x v="0"/>
    <s v="Yes"/>
    <x v="1"/>
  </r>
  <r>
    <n v="0"/>
    <x v="1"/>
    <n v="1625"/>
    <x v="2"/>
    <s v="No"/>
    <x v="2"/>
  </r>
  <r>
    <n v="0.15"/>
    <x v="2"/>
    <n v="1627"/>
    <x v="1"/>
    <s v="No"/>
    <x v="0"/>
  </r>
  <r>
    <n v="0.25"/>
    <x v="2"/>
    <n v="1628"/>
    <x v="1"/>
    <s v="No"/>
    <x v="2"/>
  </r>
  <r>
    <n v="0.15"/>
    <x v="2"/>
    <n v="1630"/>
    <x v="1"/>
    <s v="No"/>
    <x v="0"/>
  </r>
  <r>
    <n v="0.35"/>
    <x v="0"/>
    <n v="1631"/>
    <x v="1"/>
    <s v="No"/>
    <x v="0"/>
  </r>
  <r>
    <n v="0.55000000000000004"/>
    <x v="0"/>
    <n v="1633"/>
    <x v="1"/>
    <s v="No"/>
    <x v="0"/>
  </r>
  <r>
    <n v="0.15"/>
    <x v="1"/>
    <n v="1635"/>
    <x v="1"/>
    <s v="No"/>
    <x v="0"/>
  </r>
  <r>
    <n v="0.15"/>
    <x v="2"/>
    <n v="1638"/>
    <x v="1"/>
    <s v="Yes"/>
    <x v="2"/>
  </r>
  <r>
    <n v="0.3"/>
    <x v="2"/>
    <n v="1639"/>
    <x v="0"/>
    <s v="No"/>
    <x v="2"/>
  </r>
  <r>
    <n v="0.85"/>
    <x v="0"/>
    <n v="1640"/>
    <x v="1"/>
    <s v="No"/>
    <x v="0"/>
  </r>
  <r>
    <n v="0.35"/>
    <x v="0"/>
    <n v="1641"/>
    <x v="1"/>
    <s v="Yes"/>
    <x v="2"/>
  </r>
  <r>
    <n v="0.5"/>
    <x v="0"/>
    <n v="1642"/>
    <x v="2"/>
    <s v="Yes"/>
    <x v="0"/>
  </r>
  <r>
    <n v="0"/>
    <x v="1"/>
    <n v="1644"/>
    <x v="1"/>
    <s v="No"/>
    <x v="2"/>
  </r>
  <r>
    <n v="0.7"/>
    <x v="0"/>
    <n v="1645"/>
    <x v="0"/>
    <s v="Yes"/>
    <x v="0"/>
  </r>
  <r>
    <n v="0.5"/>
    <x v="0"/>
    <n v="1646"/>
    <x v="1"/>
    <s v="Yes"/>
    <x v="0"/>
  </r>
  <r>
    <n v="0.35"/>
    <x v="0"/>
    <n v="1647"/>
    <x v="1"/>
    <s v="No"/>
    <x v="0"/>
  </r>
  <r>
    <n v="0.35"/>
    <x v="0"/>
    <n v="1648"/>
    <x v="1"/>
    <s v="No"/>
    <x v="1"/>
  </r>
  <r>
    <n v="0.95"/>
    <x v="0"/>
    <n v="1649"/>
    <x v="1"/>
    <s v="Yes"/>
    <x v="1"/>
  </r>
  <r>
    <n v="0.15"/>
    <x v="2"/>
    <n v="1650"/>
    <x v="0"/>
    <s v="No"/>
    <x v="0"/>
  </r>
  <r>
    <n v="0.45"/>
    <x v="0"/>
    <n v="1651"/>
    <x v="1"/>
    <s v="No"/>
    <x v="2"/>
  </r>
  <r>
    <n v="0.15"/>
    <x v="2"/>
    <n v="1653"/>
    <x v="1"/>
    <s v="No"/>
    <x v="0"/>
  </r>
  <r>
    <n v="0.4"/>
    <x v="0"/>
    <n v="1654"/>
    <x v="1"/>
    <s v="No"/>
    <x v="0"/>
  </r>
  <r>
    <n v="0.45"/>
    <x v="1"/>
    <n v="1655"/>
    <x v="1"/>
    <s v="No"/>
    <x v="2"/>
  </r>
  <r>
    <n v="0.25"/>
    <x v="1"/>
    <n v="1656"/>
    <x v="1"/>
    <s v="No"/>
    <x v="2"/>
  </r>
  <r>
    <n v="0.15"/>
    <x v="2"/>
    <n v="1657"/>
    <x v="0"/>
    <s v="No"/>
    <x v="1"/>
  </r>
  <r>
    <n v="0.45"/>
    <x v="0"/>
    <n v="1658"/>
    <x v="1"/>
    <s v="No"/>
    <x v="0"/>
  </r>
  <r>
    <n v="0.6"/>
    <x v="0"/>
    <n v="1659"/>
    <x v="1"/>
    <s v="No"/>
    <x v="1"/>
  </r>
  <r>
    <n v="0.15"/>
    <x v="1"/>
    <n v="1661"/>
    <x v="1"/>
    <s v="Yes"/>
    <x v="2"/>
  </r>
  <r>
    <n v="0.15"/>
    <x v="2"/>
    <n v="1662"/>
    <x v="1"/>
    <s v="No"/>
    <x v="0"/>
  </r>
  <r>
    <n v="0.25"/>
    <x v="2"/>
    <n v="1664"/>
    <x v="1"/>
    <s v="No"/>
    <x v="0"/>
  </r>
  <r>
    <n v="0.2"/>
    <x v="1"/>
    <n v="1665"/>
    <x v="1"/>
    <s v="No"/>
    <x v="2"/>
  </r>
  <r>
    <n v="0.05"/>
    <x v="2"/>
    <n v="1666"/>
    <x v="1"/>
    <s v="No"/>
    <x v="2"/>
  </r>
  <r>
    <n v="0.35"/>
    <x v="0"/>
    <n v="1667"/>
    <x v="0"/>
    <s v="Yes"/>
    <x v="0"/>
  </r>
  <r>
    <n v="0.15"/>
    <x v="2"/>
    <n v="1668"/>
    <x v="1"/>
    <s v="No"/>
    <x v="0"/>
  </r>
  <r>
    <n v="0.95"/>
    <x v="0"/>
    <n v="1669"/>
    <x v="0"/>
    <s v="Yes"/>
    <x v="0"/>
  </r>
  <r>
    <n v="0.15"/>
    <x v="2"/>
    <n v="1670"/>
    <x v="0"/>
    <s v="No"/>
    <x v="0"/>
  </r>
  <r>
    <n v="0.6"/>
    <x v="0"/>
    <n v="1671"/>
    <x v="1"/>
    <s v="No"/>
    <x v="0"/>
  </r>
  <r>
    <n v="0.35"/>
    <x v="0"/>
    <n v="1673"/>
    <x v="0"/>
    <s v="No"/>
    <x v="0"/>
  </r>
  <r>
    <n v="0.75"/>
    <x v="1"/>
    <n v="1674"/>
    <x v="1"/>
    <s v="Yes"/>
    <x v="1"/>
  </r>
  <r>
    <n v="0.4"/>
    <x v="0"/>
    <n v="1675"/>
    <x v="1"/>
    <s v="No"/>
    <x v="1"/>
  </r>
  <r>
    <n v="0.45"/>
    <x v="1"/>
    <n v="1676"/>
    <x v="0"/>
    <s v="No"/>
    <x v="2"/>
  </r>
  <r>
    <n v="0"/>
    <x v="1"/>
    <n v="1677"/>
    <x v="1"/>
    <s v="No"/>
    <x v="2"/>
  </r>
  <r>
    <n v="0.15"/>
    <x v="2"/>
    <n v="1678"/>
    <x v="0"/>
    <s v="Yes"/>
    <x v="2"/>
  </r>
  <r>
    <n v="0.4"/>
    <x v="0"/>
    <n v="1680"/>
    <x v="0"/>
    <s v="No"/>
    <x v="1"/>
  </r>
  <r>
    <n v="0.3"/>
    <x v="2"/>
    <n v="1681"/>
    <x v="0"/>
    <s v="Yes"/>
    <x v="0"/>
  </r>
  <r>
    <n v="0.55000000000000004"/>
    <x v="0"/>
    <n v="1682"/>
    <x v="1"/>
    <s v="No"/>
    <x v="0"/>
  </r>
  <r>
    <n v="0.3"/>
    <x v="2"/>
    <n v="1683"/>
    <x v="2"/>
    <s v="Yes"/>
    <x v="0"/>
  </r>
  <r>
    <n v="0.3"/>
    <x v="2"/>
    <n v="1684"/>
    <x v="1"/>
    <s v="Yes"/>
    <x v="0"/>
  </r>
  <r>
    <n v="0.35"/>
    <x v="0"/>
    <n v="1687"/>
    <x v="1"/>
    <s v="No"/>
    <x v="0"/>
  </r>
  <r>
    <n v="0.2"/>
    <x v="1"/>
    <n v="1689"/>
    <x v="1"/>
    <s v="No"/>
    <x v="2"/>
  </r>
  <r>
    <n v="0.35"/>
    <x v="1"/>
    <n v="1691"/>
    <x v="0"/>
    <s v="Yes"/>
    <x v="1"/>
  </r>
  <r>
    <n v="0.4"/>
    <x v="0"/>
    <n v="1692"/>
    <x v="1"/>
    <s v="No"/>
    <x v="1"/>
  </r>
  <r>
    <n v="0.2"/>
    <x v="2"/>
    <n v="1693"/>
    <x v="1"/>
    <s v="No"/>
    <x v="1"/>
  </r>
  <r>
    <n v="0.6"/>
    <x v="1"/>
    <n v="1694"/>
    <x v="1"/>
    <s v="No"/>
    <x v="0"/>
  </r>
  <r>
    <n v="0.35"/>
    <x v="0"/>
    <n v="1696"/>
    <x v="1"/>
    <s v="No"/>
    <x v="0"/>
  </r>
  <r>
    <n v="0"/>
    <x v="1"/>
    <n v="1697"/>
    <x v="1"/>
    <s v="No"/>
    <x v="2"/>
  </r>
  <r>
    <n v="0.6"/>
    <x v="0"/>
    <n v="1698"/>
    <x v="1"/>
    <s v="No"/>
    <x v="1"/>
  </r>
  <r>
    <n v="0.2"/>
    <x v="2"/>
    <n v="1700"/>
    <x v="0"/>
    <s v="No"/>
    <x v="2"/>
  </r>
  <r>
    <n v="0.4"/>
    <x v="0"/>
    <n v="1701"/>
    <x v="1"/>
    <s v="No"/>
    <x v="1"/>
  </r>
  <r>
    <n v="0.3"/>
    <x v="2"/>
    <n v="1702"/>
    <x v="0"/>
    <s v="Yes"/>
    <x v="1"/>
  </r>
  <r>
    <n v="0.2"/>
    <x v="2"/>
    <n v="1703"/>
    <x v="1"/>
    <s v="Yes"/>
    <x v="2"/>
  </r>
  <r>
    <n v="0.5"/>
    <x v="0"/>
    <n v="1704"/>
    <x v="1"/>
    <s v="Yes"/>
    <x v="0"/>
  </r>
  <r>
    <n v="0.2"/>
    <x v="2"/>
    <n v="1706"/>
    <x v="0"/>
    <s v="Yes"/>
    <x v="2"/>
  </r>
  <r>
    <n v="0.15"/>
    <x v="2"/>
    <n v="1707"/>
    <x v="1"/>
    <s v="No"/>
    <x v="0"/>
  </r>
  <r>
    <n v="0.05"/>
    <x v="2"/>
    <n v="1708"/>
    <x v="0"/>
    <s v="No"/>
    <x v="2"/>
  </r>
  <r>
    <n v="0.15"/>
    <x v="2"/>
    <n v="1709"/>
    <x v="1"/>
    <s v="No"/>
    <x v="1"/>
  </r>
  <r>
    <n v="0.4"/>
    <x v="0"/>
    <n v="1710"/>
    <x v="0"/>
    <s v="No"/>
    <x v="0"/>
  </r>
  <r>
    <n v="0.25"/>
    <x v="1"/>
    <n v="1712"/>
    <x v="1"/>
    <s v="No"/>
    <x v="2"/>
  </r>
  <r>
    <n v="0.15"/>
    <x v="2"/>
    <n v="1714"/>
    <x v="2"/>
    <s v="No"/>
    <x v="1"/>
  </r>
  <r>
    <n v="0.25"/>
    <x v="1"/>
    <n v="1716"/>
    <x v="0"/>
    <s v="No"/>
    <x v="2"/>
  </r>
  <r>
    <n v="0.15"/>
    <x v="2"/>
    <n v="1718"/>
    <x v="1"/>
    <s v="No"/>
    <x v="1"/>
  </r>
  <r>
    <n v="0.3"/>
    <x v="1"/>
    <n v="1719"/>
    <x v="1"/>
    <s v="No"/>
    <x v="2"/>
  </r>
  <r>
    <n v="0.55000000000000004"/>
    <x v="0"/>
    <n v="1720"/>
    <x v="1"/>
    <s v="No"/>
    <x v="0"/>
  </r>
  <r>
    <n v="0.35"/>
    <x v="0"/>
    <n v="1721"/>
    <x v="1"/>
    <s v="No"/>
    <x v="0"/>
  </r>
  <r>
    <n v="0.4"/>
    <x v="0"/>
    <n v="1722"/>
    <x v="2"/>
    <s v="No"/>
    <x v="0"/>
  </r>
  <r>
    <n v="0.6"/>
    <x v="0"/>
    <n v="1724"/>
    <x v="1"/>
    <s v="Yes"/>
    <x v="0"/>
  </r>
  <r>
    <n v="0.6"/>
    <x v="0"/>
    <n v="1725"/>
    <x v="1"/>
    <s v="No"/>
    <x v="0"/>
  </r>
  <r>
    <n v="0.4"/>
    <x v="1"/>
    <n v="1727"/>
    <x v="1"/>
    <s v="No"/>
    <x v="0"/>
  </r>
  <r>
    <n v="0"/>
    <x v="2"/>
    <n v="1728"/>
    <x v="1"/>
    <s v="No"/>
    <x v="0"/>
  </r>
  <r>
    <n v="0.55000000000000004"/>
    <x v="0"/>
    <n v="1729"/>
    <x v="1"/>
    <s v="No"/>
    <x v="1"/>
  </r>
  <r>
    <n v="0.6"/>
    <x v="1"/>
    <n v="1731"/>
    <x v="0"/>
    <s v="No"/>
    <x v="0"/>
  </r>
  <r>
    <n v="0.35"/>
    <x v="1"/>
    <n v="1732"/>
    <x v="0"/>
    <s v="Yes"/>
    <x v="2"/>
  </r>
  <r>
    <n v="0.75"/>
    <x v="0"/>
    <n v="1733"/>
    <x v="0"/>
    <s v="Yes"/>
    <x v="0"/>
  </r>
  <r>
    <n v="0.45"/>
    <x v="0"/>
    <n v="1734"/>
    <x v="0"/>
    <s v="No"/>
    <x v="0"/>
  </r>
  <r>
    <n v="0.6"/>
    <x v="0"/>
    <n v="1735"/>
    <x v="1"/>
    <s v="No"/>
    <x v="0"/>
  </r>
  <r>
    <n v="0.35"/>
    <x v="0"/>
    <n v="1736"/>
    <x v="1"/>
    <s v="No"/>
    <x v="0"/>
  </r>
  <r>
    <n v="0.35"/>
    <x v="0"/>
    <n v="1737"/>
    <x v="1"/>
    <s v="Yes"/>
    <x v="0"/>
  </r>
  <r>
    <n v="0.2"/>
    <x v="2"/>
    <n v="1739"/>
    <x v="0"/>
    <s v="No"/>
    <x v="2"/>
  </r>
  <r>
    <n v="0.7"/>
    <x v="0"/>
    <n v="1740"/>
    <x v="0"/>
    <s v="No"/>
    <x v="2"/>
  </r>
  <r>
    <n v="0"/>
    <x v="1"/>
    <n v="1744"/>
    <x v="2"/>
    <s v="No"/>
    <x v="2"/>
  </r>
  <r>
    <n v="0.4"/>
    <x v="0"/>
    <n v="1745"/>
    <x v="1"/>
    <s v="No"/>
    <x v="0"/>
  </r>
  <r>
    <n v="0.35"/>
    <x v="0"/>
    <n v="1746"/>
    <x v="2"/>
    <s v="No"/>
    <x v="1"/>
  </r>
  <r>
    <n v="0.35"/>
    <x v="0"/>
    <n v="1747"/>
    <x v="2"/>
    <s v="No"/>
    <x v="1"/>
  </r>
  <r>
    <n v="0.2"/>
    <x v="2"/>
    <n v="1749"/>
    <x v="0"/>
    <s v="No"/>
    <x v="2"/>
  </r>
  <r>
    <n v="0.35"/>
    <x v="0"/>
    <n v="1751"/>
    <x v="1"/>
    <s v="No"/>
    <x v="0"/>
  </r>
  <r>
    <n v="0.6"/>
    <x v="0"/>
    <n v="1752"/>
    <x v="0"/>
    <s v="No"/>
    <x v="1"/>
  </r>
  <r>
    <n v="0.3"/>
    <x v="2"/>
    <n v="1753"/>
    <x v="1"/>
    <s v="Yes"/>
    <x v="0"/>
  </r>
  <r>
    <n v="0.25"/>
    <x v="2"/>
    <n v="1754"/>
    <x v="0"/>
    <s v="No"/>
    <x v="2"/>
  </r>
  <r>
    <n v="0.3"/>
    <x v="2"/>
    <n v="1755"/>
    <x v="1"/>
    <s v="Yes"/>
    <x v="1"/>
  </r>
  <r>
    <n v="0.6"/>
    <x v="0"/>
    <n v="1756"/>
    <x v="0"/>
    <s v="No"/>
    <x v="0"/>
  </r>
  <r>
    <n v="0.15"/>
    <x v="1"/>
    <n v="1757"/>
    <x v="0"/>
    <s v="No"/>
    <x v="0"/>
  </r>
  <r>
    <n v="0.8"/>
    <x v="0"/>
    <n v="1758"/>
    <x v="0"/>
    <s v="Yes"/>
    <x v="2"/>
  </r>
  <r>
    <n v="0.6"/>
    <x v="0"/>
    <n v="1760"/>
    <x v="1"/>
    <s v="No"/>
    <x v="1"/>
  </r>
  <r>
    <n v="0.2"/>
    <x v="2"/>
    <n v="1761"/>
    <x v="0"/>
    <s v="No"/>
    <x v="2"/>
  </r>
  <r>
    <n v="0.4"/>
    <x v="0"/>
    <n v="1762"/>
    <x v="1"/>
    <s v="No"/>
    <x v="1"/>
  </r>
  <r>
    <n v="0.15"/>
    <x v="2"/>
    <n v="1763"/>
    <x v="1"/>
    <s v="No"/>
    <x v="0"/>
  </r>
  <r>
    <n v="0.6"/>
    <x v="0"/>
    <n v="1764"/>
    <x v="1"/>
    <s v="No"/>
    <x v="1"/>
  </r>
  <r>
    <n v="0.5"/>
    <x v="0"/>
    <n v="1766"/>
    <x v="1"/>
    <s v="Yes"/>
    <x v="0"/>
  </r>
  <r>
    <n v="0.3"/>
    <x v="2"/>
    <n v="1767"/>
    <x v="1"/>
    <s v="Yes"/>
    <x v="1"/>
  </r>
  <r>
    <n v="0.8"/>
    <x v="0"/>
    <n v="1768"/>
    <x v="1"/>
    <s v="No"/>
    <x v="1"/>
  </r>
  <r>
    <n v="0.25"/>
    <x v="1"/>
    <n v="1770"/>
    <x v="1"/>
    <s v="No"/>
    <x v="2"/>
  </r>
  <r>
    <n v="0.6"/>
    <x v="0"/>
    <n v="1771"/>
    <x v="1"/>
    <s v="No"/>
    <x v="0"/>
  </r>
  <r>
    <n v="0.4"/>
    <x v="0"/>
    <n v="1772"/>
    <x v="1"/>
    <s v="No"/>
    <x v="1"/>
  </r>
  <r>
    <n v="0.3"/>
    <x v="2"/>
    <n v="1774"/>
    <x v="0"/>
    <s v="Yes"/>
    <x v="0"/>
  </r>
  <r>
    <n v="0.55000000000000004"/>
    <x v="1"/>
    <n v="1775"/>
    <x v="1"/>
    <s v="Yes"/>
    <x v="2"/>
  </r>
  <r>
    <n v="0.35"/>
    <x v="0"/>
    <n v="1778"/>
    <x v="2"/>
    <s v="No"/>
    <x v="0"/>
  </r>
  <r>
    <n v="0.15"/>
    <x v="2"/>
    <n v="1779"/>
    <x v="0"/>
    <s v="No"/>
    <x v="0"/>
  </r>
  <r>
    <n v="0.6"/>
    <x v="0"/>
    <n v="1780"/>
    <x v="0"/>
    <s v="No"/>
    <x v="1"/>
  </r>
  <r>
    <n v="0.15"/>
    <x v="2"/>
    <n v="1782"/>
    <x v="1"/>
    <s v="No"/>
    <x v="0"/>
  </r>
  <r>
    <n v="0.55000000000000004"/>
    <x v="0"/>
    <n v="1783"/>
    <x v="1"/>
    <s v="Yes"/>
    <x v="1"/>
  </r>
  <r>
    <n v="0.4"/>
    <x v="0"/>
    <n v="1784"/>
    <x v="0"/>
    <s v="No"/>
    <x v="0"/>
  </r>
  <r>
    <n v="0.2"/>
    <x v="1"/>
    <n v="1786"/>
    <x v="1"/>
    <s v="No"/>
    <x v="2"/>
  </r>
  <r>
    <n v="0.6"/>
    <x v="0"/>
    <n v="1787"/>
    <x v="0"/>
    <s v="No"/>
    <x v="0"/>
  </r>
  <r>
    <n v="0.15"/>
    <x v="1"/>
    <n v="1789"/>
    <x v="1"/>
    <s v="Yes"/>
    <x v="2"/>
  </r>
  <r>
    <n v="0.45"/>
    <x v="0"/>
    <n v="1790"/>
    <x v="1"/>
    <s v="Yes"/>
    <x v="2"/>
  </r>
  <r>
    <n v="0.75"/>
    <x v="0"/>
    <n v="1792"/>
    <x v="1"/>
    <s v="Yes"/>
    <x v="1"/>
  </r>
  <r>
    <n v="0.6"/>
    <x v="0"/>
    <n v="1794"/>
    <x v="2"/>
    <s v="No"/>
    <x v="0"/>
  </r>
  <r>
    <n v="0.35"/>
    <x v="0"/>
    <n v="1797"/>
    <x v="0"/>
    <s v="Yes"/>
    <x v="0"/>
  </r>
  <r>
    <n v="0.45"/>
    <x v="0"/>
    <n v="1798"/>
    <x v="1"/>
    <s v="No"/>
    <x v="0"/>
  </r>
  <r>
    <n v="0.15"/>
    <x v="2"/>
    <n v="1799"/>
    <x v="1"/>
    <s v="No"/>
    <x v="1"/>
  </r>
  <r>
    <n v="0"/>
    <x v="2"/>
    <n v="1800"/>
    <x v="1"/>
    <s v="No"/>
    <x v="2"/>
  </r>
  <r>
    <n v="0.45"/>
    <x v="1"/>
    <n v="1801"/>
    <x v="0"/>
    <s v="No"/>
    <x v="2"/>
  </r>
  <r>
    <n v="0.6"/>
    <x v="0"/>
    <n v="1802"/>
    <x v="1"/>
    <s v="No"/>
    <x v="0"/>
  </r>
  <r>
    <n v="0.8"/>
    <x v="0"/>
    <n v="1803"/>
    <x v="1"/>
    <s v="No"/>
    <x v="0"/>
  </r>
  <r>
    <n v="0.35"/>
    <x v="0"/>
    <n v="1804"/>
    <x v="1"/>
    <s v="No"/>
    <x v="0"/>
  </r>
  <r>
    <n v="0.6"/>
    <x v="0"/>
    <n v="1805"/>
    <x v="2"/>
    <s v="No"/>
    <x v="1"/>
  </r>
  <r>
    <n v="0.6"/>
    <x v="0"/>
    <n v="1807"/>
    <x v="1"/>
    <s v="No"/>
    <x v="0"/>
  </r>
  <r>
    <n v="0.6"/>
    <x v="0"/>
    <n v="1809"/>
    <x v="1"/>
    <s v="No"/>
    <x v="0"/>
  </r>
  <r>
    <n v="0.15"/>
    <x v="2"/>
    <n v="1812"/>
    <x v="0"/>
    <s v="No"/>
    <x v="0"/>
  </r>
  <r>
    <n v="0.55000000000000004"/>
    <x v="0"/>
    <n v="1813"/>
    <x v="1"/>
    <s v="No"/>
    <x v="1"/>
  </r>
  <r>
    <n v="0.65"/>
    <x v="0"/>
    <n v="1814"/>
    <x v="1"/>
    <s v="No"/>
    <x v="0"/>
  </r>
  <r>
    <n v="0.2"/>
    <x v="2"/>
    <n v="1815"/>
    <x v="0"/>
    <s v="Yes"/>
    <x v="2"/>
  </r>
  <r>
    <n v="0.2"/>
    <x v="2"/>
    <n v="1816"/>
    <x v="1"/>
    <s v="No"/>
    <x v="2"/>
  </r>
  <r>
    <n v="0.55000000000000004"/>
    <x v="0"/>
    <n v="1818"/>
    <x v="2"/>
    <s v="Yes"/>
    <x v="1"/>
  </r>
  <r>
    <n v="0.25"/>
    <x v="1"/>
    <n v="1821"/>
    <x v="1"/>
    <s v="No"/>
    <x v="2"/>
  </r>
  <r>
    <n v="0"/>
    <x v="2"/>
    <n v="1822"/>
    <x v="1"/>
    <s v="No"/>
    <x v="0"/>
  </r>
  <r>
    <n v="0.2"/>
    <x v="2"/>
    <n v="1823"/>
    <x v="0"/>
    <s v="No"/>
    <x v="0"/>
  </r>
  <r>
    <n v="0.7"/>
    <x v="1"/>
    <n v="1824"/>
    <x v="0"/>
    <s v="No"/>
    <x v="2"/>
  </r>
  <r>
    <n v="0.35"/>
    <x v="0"/>
    <n v="1826"/>
    <x v="1"/>
    <s v="No"/>
    <x v="1"/>
  </r>
  <r>
    <n v="0.45"/>
    <x v="1"/>
    <n v="1827"/>
    <x v="1"/>
    <s v="Yes"/>
    <x v="2"/>
  </r>
  <r>
    <n v="0.65"/>
    <x v="0"/>
    <n v="1829"/>
    <x v="1"/>
    <s v="No"/>
    <x v="0"/>
  </r>
  <r>
    <n v="0.2"/>
    <x v="1"/>
    <n v="1830"/>
    <x v="1"/>
    <s v="No"/>
    <x v="0"/>
  </r>
  <r>
    <n v="0.45"/>
    <x v="0"/>
    <n v="1833"/>
    <x v="0"/>
    <s v="No"/>
    <x v="2"/>
  </r>
  <r>
    <n v="0.4"/>
    <x v="0"/>
    <n v="1834"/>
    <x v="1"/>
    <s v="No"/>
    <x v="0"/>
  </r>
  <r>
    <n v="0.7"/>
    <x v="0"/>
    <n v="1835"/>
    <x v="0"/>
    <s v="Yes"/>
    <x v="0"/>
  </r>
  <r>
    <n v="0.15"/>
    <x v="2"/>
    <n v="1836"/>
    <x v="0"/>
    <s v="No"/>
    <x v="0"/>
  </r>
  <r>
    <n v="0.35"/>
    <x v="1"/>
    <n v="1837"/>
    <x v="1"/>
    <s v="Yes"/>
    <x v="2"/>
  </r>
  <r>
    <n v="0.55000000000000004"/>
    <x v="0"/>
    <n v="1839"/>
    <x v="1"/>
    <s v="No"/>
    <x v="1"/>
  </r>
  <r>
    <n v="0.4"/>
    <x v="0"/>
    <n v="1842"/>
    <x v="2"/>
    <s v="No"/>
    <x v="1"/>
  </r>
  <r>
    <n v="0.75"/>
    <x v="0"/>
    <n v="1844"/>
    <x v="2"/>
    <s v="Yes"/>
    <x v="1"/>
  </r>
  <r>
    <n v="0.2"/>
    <x v="1"/>
    <n v="1845"/>
    <x v="0"/>
    <s v="No"/>
    <x v="0"/>
  </r>
  <r>
    <n v="0.4"/>
    <x v="0"/>
    <n v="1847"/>
    <x v="1"/>
    <s v="Yes"/>
    <x v="0"/>
  </r>
  <r>
    <n v="0.4"/>
    <x v="0"/>
    <n v="1849"/>
    <x v="0"/>
    <s v="No"/>
    <x v="0"/>
  </r>
  <r>
    <n v="0.5"/>
    <x v="0"/>
    <n v="1850"/>
    <x v="1"/>
    <s v="Yes"/>
    <x v="1"/>
  </r>
  <r>
    <n v="0.15"/>
    <x v="2"/>
    <n v="1852"/>
    <x v="1"/>
    <s v="No"/>
    <x v="0"/>
  </r>
  <r>
    <n v="0.15"/>
    <x v="2"/>
    <n v="1853"/>
    <x v="0"/>
    <s v="No"/>
    <x v="0"/>
  </r>
  <r>
    <n v="0.35"/>
    <x v="0"/>
    <n v="1854"/>
    <x v="1"/>
    <s v="No"/>
    <x v="1"/>
  </r>
  <r>
    <n v="0.35"/>
    <x v="1"/>
    <n v="1856"/>
    <x v="1"/>
    <s v="No"/>
    <x v="1"/>
  </r>
  <r>
    <n v="0.2"/>
    <x v="1"/>
    <n v="1857"/>
    <x v="1"/>
    <s v="No"/>
    <x v="2"/>
  </r>
  <r>
    <n v="0.15"/>
    <x v="2"/>
    <n v="1858"/>
    <x v="2"/>
    <s v="No"/>
    <x v="1"/>
  </r>
  <r>
    <n v="0.15"/>
    <x v="2"/>
    <n v="1859"/>
    <x v="1"/>
    <s v="No"/>
    <x v="0"/>
  </r>
  <r>
    <n v="0.15"/>
    <x v="2"/>
    <n v="1860"/>
    <x v="1"/>
    <s v="No"/>
    <x v="0"/>
  </r>
  <r>
    <n v="0.6"/>
    <x v="0"/>
    <n v="1862"/>
    <x v="0"/>
    <s v="Yes"/>
    <x v="2"/>
  </r>
  <r>
    <n v="0.45"/>
    <x v="1"/>
    <n v="1863"/>
    <x v="0"/>
    <s v="No"/>
    <x v="2"/>
  </r>
  <r>
    <n v="0.4"/>
    <x v="0"/>
    <n v="1864"/>
    <x v="0"/>
    <s v="No"/>
    <x v="0"/>
  </r>
  <r>
    <n v="0.4"/>
    <x v="0"/>
    <n v="1865"/>
    <x v="2"/>
    <s v="No"/>
    <x v="1"/>
  </r>
  <r>
    <n v="0.25"/>
    <x v="2"/>
    <n v="1866"/>
    <x v="1"/>
    <s v="No"/>
    <x v="2"/>
  </r>
  <r>
    <n v="0.3"/>
    <x v="1"/>
    <n v="1867"/>
    <x v="1"/>
    <s v="No"/>
    <x v="2"/>
  </r>
  <r>
    <n v="0.5"/>
    <x v="0"/>
    <n v="1868"/>
    <x v="1"/>
    <s v="Yes"/>
    <x v="1"/>
  </r>
  <r>
    <n v="0.25"/>
    <x v="1"/>
    <n v="1869"/>
    <x v="0"/>
    <s v="No"/>
    <x v="2"/>
  </r>
  <r>
    <n v="0.65"/>
    <x v="0"/>
    <n v="1870"/>
    <x v="1"/>
    <s v="No"/>
    <x v="0"/>
  </r>
  <r>
    <n v="0.15"/>
    <x v="2"/>
    <n v="1871"/>
    <x v="1"/>
    <s v="No"/>
    <x v="0"/>
  </r>
  <r>
    <n v="0.35"/>
    <x v="1"/>
    <n v="1873"/>
    <x v="1"/>
    <s v="No"/>
    <x v="1"/>
  </r>
  <r>
    <n v="0.6"/>
    <x v="0"/>
    <n v="1875"/>
    <x v="0"/>
    <s v="No"/>
    <x v="1"/>
  </r>
  <r>
    <n v="0.55000000000000004"/>
    <x v="0"/>
    <n v="1876"/>
    <x v="0"/>
    <s v="No"/>
    <x v="1"/>
  </r>
  <r>
    <n v="0.55000000000000004"/>
    <x v="0"/>
    <n v="1878"/>
    <x v="1"/>
    <s v="Yes"/>
    <x v="1"/>
  </r>
  <r>
    <n v="0.5"/>
    <x v="0"/>
    <n v="1880"/>
    <x v="0"/>
    <s v="Yes"/>
    <x v="0"/>
  </r>
  <r>
    <n v="0.35"/>
    <x v="0"/>
    <n v="1881"/>
    <x v="1"/>
    <s v="No"/>
    <x v="0"/>
  </r>
  <r>
    <n v="0.15"/>
    <x v="2"/>
    <n v="1882"/>
    <x v="0"/>
    <s v="Yes"/>
    <x v="2"/>
  </r>
  <r>
    <n v="0.4"/>
    <x v="0"/>
    <n v="1883"/>
    <x v="1"/>
    <s v="No"/>
    <x v="1"/>
  </r>
  <r>
    <n v="0.55000000000000004"/>
    <x v="0"/>
    <n v="1885"/>
    <x v="1"/>
    <s v="Yes"/>
    <x v="0"/>
  </r>
  <r>
    <n v="0.55000000000000004"/>
    <x v="0"/>
    <n v="1886"/>
    <x v="1"/>
    <s v="Yes"/>
    <x v="0"/>
  </r>
  <r>
    <n v="0.55000000000000004"/>
    <x v="1"/>
    <n v="1888"/>
    <x v="1"/>
    <s v="No"/>
    <x v="0"/>
  </r>
  <r>
    <n v="0.55000000000000004"/>
    <x v="0"/>
    <n v="1890"/>
    <x v="2"/>
    <s v="No"/>
    <x v="0"/>
  </r>
  <r>
    <n v="0.5"/>
    <x v="0"/>
    <n v="1892"/>
    <x v="1"/>
    <s v="No"/>
    <x v="2"/>
  </r>
  <r>
    <n v="0.7"/>
    <x v="0"/>
    <n v="1893"/>
    <x v="1"/>
    <s v="Yes"/>
    <x v="1"/>
  </r>
  <r>
    <n v="0.55000000000000004"/>
    <x v="0"/>
    <n v="1898"/>
    <x v="0"/>
    <s v="No"/>
    <x v="0"/>
  </r>
  <r>
    <n v="0"/>
    <x v="1"/>
    <n v="1900"/>
    <x v="1"/>
    <s v="No"/>
    <x v="2"/>
  </r>
  <r>
    <n v="0.6"/>
    <x v="0"/>
    <n v="1903"/>
    <x v="1"/>
    <s v="No"/>
    <x v="0"/>
  </r>
  <r>
    <n v="0.55000000000000004"/>
    <x v="0"/>
    <n v="1905"/>
    <x v="1"/>
    <s v="Yes"/>
    <x v="1"/>
  </r>
  <r>
    <n v="0.35"/>
    <x v="1"/>
    <n v="1907"/>
    <x v="1"/>
    <s v="No"/>
    <x v="1"/>
  </r>
  <r>
    <n v="0.6"/>
    <x v="0"/>
    <n v="1908"/>
    <x v="0"/>
    <s v="No"/>
    <x v="0"/>
  </r>
  <r>
    <n v="0.4"/>
    <x v="0"/>
    <n v="1909"/>
    <x v="0"/>
    <s v="No"/>
    <x v="0"/>
  </r>
  <r>
    <n v="0.3"/>
    <x v="2"/>
    <n v="1911"/>
    <x v="1"/>
    <s v="No"/>
    <x v="2"/>
  </r>
  <r>
    <n v="0.15"/>
    <x v="2"/>
    <n v="1912"/>
    <x v="0"/>
    <s v="Yes"/>
    <x v="0"/>
  </r>
  <r>
    <n v="0.35"/>
    <x v="0"/>
    <n v="1915"/>
    <x v="0"/>
    <s v="Yes"/>
    <x v="2"/>
  </r>
  <r>
    <n v="0.55000000000000004"/>
    <x v="0"/>
    <n v="1916"/>
    <x v="1"/>
    <s v="No"/>
    <x v="0"/>
  </r>
  <r>
    <n v="0.2"/>
    <x v="2"/>
    <n v="1918"/>
    <x v="1"/>
    <s v="No"/>
    <x v="1"/>
  </r>
  <r>
    <n v="0.35"/>
    <x v="1"/>
    <n v="1922"/>
    <x v="1"/>
    <s v="No"/>
    <x v="0"/>
  </r>
  <r>
    <n v="0.55000000000000004"/>
    <x v="0"/>
    <n v="1924"/>
    <x v="0"/>
    <s v="No"/>
    <x v="0"/>
  </r>
  <r>
    <n v="0.15"/>
    <x v="2"/>
    <n v="1927"/>
    <x v="0"/>
    <s v="Yes"/>
    <x v="0"/>
  </r>
  <r>
    <n v="0.4"/>
    <x v="0"/>
    <n v="1928"/>
    <x v="0"/>
    <s v="No"/>
    <x v="1"/>
  </r>
  <r>
    <n v="0.35"/>
    <x v="0"/>
    <n v="1929"/>
    <x v="0"/>
    <s v="No"/>
    <x v="0"/>
  </r>
  <r>
    <n v="0.8"/>
    <x v="0"/>
    <n v="1931"/>
    <x v="1"/>
    <s v="No"/>
    <x v="1"/>
  </r>
  <r>
    <n v="0.35"/>
    <x v="0"/>
    <n v="1932"/>
    <x v="1"/>
    <s v="Yes"/>
    <x v="0"/>
  </r>
  <r>
    <n v="0.15"/>
    <x v="2"/>
    <n v="1933"/>
    <x v="0"/>
    <s v="Yes"/>
    <x v="2"/>
  </r>
  <r>
    <n v="0.4"/>
    <x v="1"/>
    <n v="1934"/>
    <x v="1"/>
    <s v="No"/>
    <x v="0"/>
  </r>
  <r>
    <n v="0.4"/>
    <x v="1"/>
    <n v="1935"/>
    <x v="0"/>
    <s v="No"/>
    <x v="0"/>
  </r>
  <r>
    <n v="0.65"/>
    <x v="0"/>
    <n v="1936"/>
    <x v="1"/>
    <s v="No"/>
    <x v="0"/>
  </r>
  <r>
    <n v="0.55000000000000004"/>
    <x v="0"/>
    <n v="1937"/>
    <x v="1"/>
    <s v="Yes"/>
    <x v="1"/>
  </r>
  <r>
    <n v="0.35"/>
    <x v="1"/>
    <n v="1938"/>
    <x v="0"/>
    <s v="Yes"/>
    <x v="2"/>
  </r>
  <r>
    <n v="0.5"/>
    <x v="0"/>
    <n v="1939"/>
    <x v="1"/>
    <s v="Yes"/>
    <x v="1"/>
  </r>
  <r>
    <n v="0.35"/>
    <x v="0"/>
    <n v="1940"/>
    <x v="1"/>
    <s v="No"/>
    <x v="0"/>
  </r>
  <r>
    <n v="0.2"/>
    <x v="1"/>
    <n v="1941"/>
    <x v="1"/>
    <s v="No"/>
    <x v="2"/>
  </r>
  <r>
    <n v="0.5"/>
    <x v="0"/>
    <n v="1943"/>
    <x v="0"/>
    <s v="Yes"/>
    <x v="0"/>
  </r>
  <r>
    <n v="0.6"/>
    <x v="0"/>
    <n v="1944"/>
    <x v="2"/>
    <s v="No"/>
    <x v="1"/>
  </r>
  <r>
    <n v="0.8"/>
    <x v="0"/>
    <n v="1945"/>
    <x v="0"/>
    <s v="No"/>
    <x v="0"/>
  </r>
  <r>
    <n v="0.35"/>
    <x v="0"/>
    <n v="1947"/>
    <x v="1"/>
    <s v="No"/>
    <x v="1"/>
  </r>
  <r>
    <n v="0.55000000000000004"/>
    <x v="0"/>
    <n v="1948"/>
    <x v="1"/>
    <s v="Yes"/>
    <x v="0"/>
  </r>
  <r>
    <n v="0.6"/>
    <x v="0"/>
    <n v="1949"/>
    <x v="1"/>
    <s v="No"/>
    <x v="1"/>
  </r>
  <r>
    <n v="0.4"/>
    <x v="0"/>
    <n v="1950"/>
    <x v="0"/>
    <s v="No"/>
    <x v="2"/>
  </r>
  <r>
    <n v="0.2"/>
    <x v="2"/>
    <n v="1951"/>
    <x v="0"/>
    <s v="No"/>
    <x v="2"/>
  </r>
  <r>
    <n v="0.65"/>
    <x v="0"/>
    <n v="1952"/>
    <x v="1"/>
    <s v="No"/>
    <x v="1"/>
  </r>
  <r>
    <n v="0.8"/>
    <x v="0"/>
    <n v="1954"/>
    <x v="1"/>
    <s v="No"/>
    <x v="0"/>
  </r>
  <r>
    <n v="0"/>
    <x v="2"/>
    <n v="1955"/>
    <x v="1"/>
    <s v="No"/>
    <x v="0"/>
  </r>
  <r>
    <n v="0.45"/>
    <x v="0"/>
    <n v="1956"/>
    <x v="1"/>
    <s v="No"/>
    <x v="0"/>
  </r>
  <r>
    <n v="0.35"/>
    <x v="0"/>
    <n v="1960"/>
    <x v="1"/>
    <s v="No"/>
    <x v="1"/>
  </r>
  <r>
    <n v="0.8"/>
    <x v="0"/>
    <n v="1961"/>
    <x v="0"/>
    <s v="No"/>
    <x v="1"/>
  </r>
  <r>
    <n v="0.3"/>
    <x v="2"/>
    <n v="1962"/>
    <x v="0"/>
    <s v="Yes"/>
    <x v="0"/>
  </r>
  <r>
    <n v="0.15"/>
    <x v="2"/>
    <n v="1965"/>
    <x v="0"/>
    <s v="No"/>
    <x v="0"/>
  </r>
  <r>
    <n v="0"/>
    <x v="2"/>
    <n v="1966"/>
    <x v="1"/>
    <s v="No"/>
    <x v="2"/>
  </r>
  <r>
    <n v="0.5"/>
    <x v="0"/>
    <n v="1967"/>
    <x v="0"/>
    <s v="Yes"/>
    <x v="0"/>
  </r>
  <r>
    <n v="0.8"/>
    <x v="1"/>
    <n v="1968"/>
    <x v="0"/>
    <s v="Yes"/>
    <x v="2"/>
  </r>
  <r>
    <n v="0.55000000000000004"/>
    <x v="1"/>
    <n v="1969"/>
    <x v="1"/>
    <s v="No"/>
    <x v="1"/>
  </r>
  <r>
    <n v="0.15"/>
    <x v="2"/>
    <n v="1970"/>
    <x v="1"/>
    <s v="No"/>
    <x v="0"/>
  </r>
  <r>
    <n v="0.2"/>
    <x v="2"/>
    <n v="1971"/>
    <x v="1"/>
    <s v="No"/>
    <x v="2"/>
  </r>
  <r>
    <n v="0.55000000000000004"/>
    <x v="0"/>
    <n v="1972"/>
    <x v="2"/>
    <s v="Yes"/>
    <x v="1"/>
  </r>
  <r>
    <n v="0.4"/>
    <x v="1"/>
    <n v="1973"/>
    <x v="2"/>
    <s v="Yes"/>
    <x v="2"/>
  </r>
  <r>
    <n v="0.3"/>
    <x v="2"/>
    <n v="1974"/>
    <x v="1"/>
    <s v="Yes"/>
    <x v="1"/>
  </r>
  <r>
    <n v="0.5"/>
    <x v="0"/>
    <n v="1975"/>
    <x v="0"/>
    <s v="No"/>
    <x v="2"/>
  </r>
  <r>
    <n v="0.15"/>
    <x v="2"/>
    <n v="1976"/>
    <x v="1"/>
    <s v="No"/>
    <x v="0"/>
  </r>
  <r>
    <n v="0"/>
    <x v="2"/>
    <n v="1979"/>
    <x v="1"/>
    <s v="No"/>
    <x v="2"/>
  </r>
  <r>
    <n v="0.55000000000000004"/>
    <x v="1"/>
    <n v="1980"/>
    <x v="1"/>
    <s v="Yes"/>
    <x v="0"/>
  </r>
  <r>
    <n v="0.55000000000000004"/>
    <x v="0"/>
    <n v="1981"/>
    <x v="1"/>
    <s v="No"/>
    <x v="0"/>
  </r>
  <r>
    <n v="0.15"/>
    <x v="2"/>
    <n v="1982"/>
    <x v="1"/>
    <s v="No"/>
    <x v="1"/>
  </r>
  <r>
    <n v="0.2"/>
    <x v="2"/>
    <n v="1985"/>
    <x v="1"/>
    <s v="No"/>
    <x v="0"/>
  </r>
  <r>
    <n v="0.65"/>
    <x v="0"/>
    <n v="1986"/>
    <x v="0"/>
    <s v="No"/>
    <x v="0"/>
  </r>
  <r>
    <n v="0.4"/>
    <x v="0"/>
    <n v="1987"/>
    <x v="2"/>
    <s v="No"/>
    <x v="1"/>
  </r>
  <r>
    <n v="0.6"/>
    <x v="0"/>
    <n v="1989"/>
    <x v="1"/>
    <s v="No"/>
    <x v="0"/>
  </r>
  <r>
    <n v="0.5"/>
    <x v="0"/>
    <n v="1992"/>
    <x v="1"/>
    <s v="Yes"/>
    <x v="0"/>
  </r>
  <r>
    <n v="0.25"/>
    <x v="1"/>
    <n v="1993"/>
    <x v="1"/>
    <s v="No"/>
    <x v="2"/>
  </r>
  <r>
    <n v="0.55000000000000004"/>
    <x v="0"/>
    <n v="1994"/>
    <x v="1"/>
    <s v="No"/>
    <x v="1"/>
  </r>
  <r>
    <n v="0.45"/>
    <x v="0"/>
    <n v="1995"/>
    <x v="0"/>
    <s v="No"/>
    <x v="0"/>
  </r>
  <r>
    <n v="0.35"/>
    <x v="0"/>
    <n v="1996"/>
    <x v="0"/>
    <s v="No"/>
    <x v="0"/>
  </r>
  <r>
    <n v="0.4"/>
    <x v="0"/>
    <n v="1997"/>
    <x v="1"/>
    <s v="No"/>
    <x v="0"/>
  </r>
  <r>
    <n v="0.75"/>
    <x v="0"/>
    <n v="1998"/>
    <x v="1"/>
    <s v="Yes"/>
    <x v="0"/>
  </r>
  <r>
    <n v="0.15"/>
    <x v="2"/>
    <n v="1999"/>
    <x v="1"/>
    <s v="No"/>
    <x v="1"/>
  </r>
  <r>
    <n v="0.5"/>
    <x v="1"/>
    <n v="2000"/>
    <x v="1"/>
    <s v="No"/>
    <x v="2"/>
  </r>
  <r>
    <n v="0.3"/>
    <x v="2"/>
    <n v="2003"/>
    <x v="1"/>
    <s v="Yes"/>
    <x v="1"/>
  </r>
  <r>
    <n v="0.15"/>
    <x v="2"/>
    <n v="2007"/>
    <x v="1"/>
    <s v="No"/>
    <x v="0"/>
  </r>
  <r>
    <n v="0.35"/>
    <x v="0"/>
    <n v="2008"/>
    <x v="1"/>
    <s v="No"/>
    <x v="0"/>
  </r>
  <r>
    <n v="0.55000000000000004"/>
    <x v="0"/>
    <n v="2009"/>
    <x v="1"/>
    <s v="Yes"/>
    <x v="0"/>
  </r>
  <r>
    <n v="0.4"/>
    <x v="0"/>
    <n v="2010"/>
    <x v="1"/>
    <s v="No"/>
    <x v="1"/>
  </r>
  <r>
    <n v="0.55000000000000004"/>
    <x v="0"/>
    <n v="2012"/>
    <x v="1"/>
    <s v="No"/>
    <x v="1"/>
  </r>
  <r>
    <n v="0.6"/>
    <x v="0"/>
    <n v="2013"/>
    <x v="0"/>
    <s v="No"/>
    <x v="1"/>
  </r>
  <r>
    <n v="0.35"/>
    <x v="0"/>
    <n v="2014"/>
    <x v="1"/>
    <s v="No"/>
    <x v="0"/>
  </r>
  <r>
    <n v="0.2"/>
    <x v="2"/>
    <n v="2015"/>
    <x v="1"/>
    <s v="No"/>
    <x v="2"/>
  </r>
  <r>
    <n v="0.05"/>
    <x v="2"/>
    <n v="2016"/>
    <x v="0"/>
    <s v="No"/>
    <x v="2"/>
  </r>
  <r>
    <n v="0.2"/>
    <x v="2"/>
    <n v="2017"/>
    <x v="1"/>
    <s v="Yes"/>
    <x v="2"/>
  </r>
  <r>
    <n v="0.7"/>
    <x v="0"/>
    <n v="2018"/>
    <x v="0"/>
    <s v="Yes"/>
    <x v="0"/>
  </r>
  <r>
    <n v="0.55000000000000004"/>
    <x v="1"/>
    <n v="2019"/>
    <x v="0"/>
    <s v="No"/>
    <x v="0"/>
  </r>
  <r>
    <n v="0.5"/>
    <x v="0"/>
    <n v="2020"/>
    <x v="1"/>
    <s v="Yes"/>
    <x v="1"/>
  </r>
  <r>
    <n v="0.55000000000000004"/>
    <x v="0"/>
    <n v="2021"/>
    <x v="0"/>
    <s v="Yes"/>
    <x v="1"/>
  </r>
  <r>
    <n v="0.2"/>
    <x v="2"/>
    <n v="2022"/>
    <x v="1"/>
    <s v="No"/>
    <x v="2"/>
  </r>
  <r>
    <n v="0.6"/>
    <x v="0"/>
    <n v="2023"/>
    <x v="0"/>
    <s v="No"/>
    <x v="1"/>
  </r>
  <r>
    <n v="0.2"/>
    <x v="2"/>
    <n v="2024"/>
    <x v="0"/>
    <s v="No"/>
    <x v="2"/>
  </r>
  <r>
    <n v="0.4"/>
    <x v="0"/>
    <n v="2025"/>
    <x v="1"/>
    <s v="No"/>
    <x v="0"/>
  </r>
  <r>
    <n v="0.35"/>
    <x v="1"/>
    <n v="2026"/>
    <x v="1"/>
    <s v="No"/>
    <x v="0"/>
  </r>
  <r>
    <n v="0.5"/>
    <x v="0"/>
    <n v="2027"/>
    <x v="1"/>
    <s v="Yes"/>
    <x v="0"/>
  </r>
  <r>
    <n v="0.4"/>
    <x v="0"/>
    <n v="2031"/>
    <x v="1"/>
    <s v="No"/>
    <x v="2"/>
  </r>
  <r>
    <n v="0.4"/>
    <x v="1"/>
    <n v="2032"/>
    <x v="1"/>
    <s v="No"/>
    <x v="1"/>
  </r>
  <r>
    <n v="0.45"/>
    <x v="0"/>
    <n v="2034"/>
    <x v="1"/>
    <s v="No"/>
    <x v="2"/>
  </r>
  <r>
    <n v="0"/>
    <x v="2"/>
    <n v="2035"/>
    <x v="0"/>
    <s v="No"/>
    <x v="0"/>
  </r>
  <r>
    <n v="0.4"/>
    <x v="0"/>
    <n v="2036"/>
    <x v="0"/>
    <s v="No"/>
    <x v="0"/>
  </r>
  <r>
    <n v="0.25"/>
    <x v="2"/>
    <n v="2037"/>
    <x v="0"/>
    <s v="No"/>
    <x v="2"/>
  </r>
  <r>
    <n v="0.4"/>
    <x v="0"/>
    <n v="2038"/>
    <x v="1"/>
    <s v="No"/>
    <x v="1"/>
  </r>
  <r>
    <n v="0.15"/>
    <x v="2"/>
    <n v="2040"/>
    <x v="2"/>
    <s v="Yes"/>
    <x v="2"/>
  </r>
  <r>
    <n v="0.35"/>
    <x v="0"/>
    <n v="2041"/>
    <x v="0"/>
    <s v="No"/>
    <x v="0"/>
  </r>
  <r>
    <n v="0.2"/>
    <x v="1"/>
    <n v="2044"/>
    <x v="0"/>
    <s v="No"/>
    <x v="0"/>
  </r>
  <r>
    <n v="0.4"/>
    <x v="0"/>
    <n v="2045"/>
    <x v="0"/>
    <s v="No"/>
    <x v="0"/>
  </r>
  <r>
    <n v="0.15"/>
    <x v="1"/>
    <n v="2046"/>
    <x v="0"/>
    <s v="No"/>
    <x v="0"/>
  </r>
  <r>
    <n v="0.15"/>
    <x v="2"/>
    <n v="2048"/>
    <x v="1"/>
    <s v="No"/>
    <x v="1"/>
  </r>
  <r>
    <n v="0.3"/>
    <x v="2"/>
    <n v="2049"/>
    <x v="1"/>
    <s v="Yes"/>
    <x v="0"/>
  </r>
  <r>
    <n v="0.15"/>
    <x v="2"/>
    <n v="2051"/>
    <x v="1"/>
    <s v="No"/>
    <x v="1"/>
  </r>
  <r>
    <n v="0.15"/>
    <x v="2"/>
    <n v="2052"/>
    <x v="1"/>
    <s v="No"/>
    <x v="1"/>
  </r>
  <r>
    <n v="0.55000000000000004"/>
    <x v="0"/>
    <n v="2053"/>
    <x v="1"/>
    <s v="Yes"/>
    <x v="0"/>
  </r>
  <r>
    <n v="0.6"/>
    <x v="0"/>
    <n v="2054"/>
    <x v="1"/>
    <s v="No"/>
    <x v="0"/>
  </r>
  <r>
    <n v="0.4"/>
    <x v="1"/>
    <n v="2055"/>
    <x v="0"/>
    <s v="Yes"/>
    <x v="2"/>
  </r>
  <r>
    <n v="0.45"/>
    <x v="0"/>
    <n v="2056"/>
    <x v="0"/>
    <s v="No"/>
    <x v="2"/>
  </r>
  <r>
    <n v="0.45"/>
    <x v="0"/>
    <n v="2057"/>
    <x v="1"/>
    <s v="No"/>
    <x v="2"/>
  </r>
  <r>
    <n v="0.15"/>
    <x v="2"/>
    <n v="2060"/>
    <x v="0"/>
    <s v="No"/>
    <x v="1"/>
  </r>
  <r>
    <n v="0.15"/>
    <x v="2"/>
    <n v="2061"/>
    <x v="1"/>
    <s v="No"/>
    <x v="1"/>
  </r>
  <r>
    <n v="0.25"/>
    <x v="2"/>
    <n v="2062"/>
    <x v="1"/>
    <s v="No"/>
    <x v="2"/>
  </r>
  <r>
    <n v="0.75"/>
    <x v="0"/>
    <n v="2064"/>
    <x v="1"/>
    <s v="Yes"/>
    <x v="0"/>
  </r>
  <r>
    <n v="0.6"/>
    <x v="1"/>
    <n v="2065"/>
    <x v="0"/>
    <s v="No"/>
    <x v="0"/>
  </r>
  <r>
    <n v="0.35"/>
    <x v="0"/>
    <n v="2068"/>
    <x v="1"/>
    <s v="No"/>
    <x v="0"/>
  </r>
  <r>
    <m/>
    <x v="3"/>
    <m/>
    <x v="3"/>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n v="1"/>
    <s v="Sales"/>
    <x v="0"/>
  </r>
  <r>
    <x v="1"/>
    <n v="2"/>
    <s v="Research &amp; Development"/>
    <x v="1"/>
  </r>
  <r>
    <x v="2"/>
    <n v="4"/>
    <s v="Research &amp; Development"/>
    <x v="0"/>
  </r>
  <r>
    <x v="2"/>
    <n v="5"/>
    <s v="Research &amp; Development"/>
    <x v="0"/>
  </r>
  <r>
    <x v="0"/>
    <n v="7"/>
    <s v="Research &amp; Development"/>
    <x v="1"/>
  </r>
  <r>
    <x v="0"/>
    <n v="8"/>
    <s v="Research &amp; Development"/>
    <x v="1"/>
  </r>
  <r>
    <x v="1"/>
    <n v="10"/>
    <s v="Research &amp; Development"/>
    <x v="0"/>
  </r>
  <r>
    <x v="2"/>
    <n v="11"/>
    <s v="Research &amp; Development"/>
    <x v="1"/>
  </r>
  <r>
    <x v="2"/>
    <n v="12"/>
    <s v="Research &amp; Development"/>
    <x v="1"/>
  </r>
  <r>
    <x v="0"/>
    <n v="13"/>
    <s v="Research &amp; Development"/>
    <x v="1"/>
  </r>
  <r>
    <x v="0"/>
    <n v="14"/>
    <s v="Research &amp; Development"/>
    <x v="1"/>
  </r>
  <r>
    <x v="2"/>
    <n v="15"/>
    <s v="Research &amp; Development"/>
    <x v="0"/>
  </r>
  <r>
    <x v="0"/>
    <n v="16"/>
    <s v="Research &amp; Development"/>
    <x v="1"/>
  </r>
  <r>
    <x v="0"/>
    <n v="18"/>
    <s v="Research &amp; Development"/>
    <x v="1"/>
  </r>
  <r>
    <x v="2"/>
    <n v="19"/>
    <s v="Research &amp; Development"/>
    <x v="0"/>
  </r>
  <r>
    <x v="0"/>
    <n v="20"/>
    <s v="Research &amp; Development"/>
    <x v="1"/>
  </r>
  <r>
    <x v="0"/>
    <n v="21"/>
    <s v="Research &amp; Development"/>
    <x v="0"/>
  </r>
  <r>
    <x v="0"/>
    <n v="22"/>
    <s v="Research &amp; Development"/>
    <x v="0"/>
  </r>
  <r>
    <x v="1"/>
    <n v="23"/>
    <s v="Sales"/>
    <x v="1"/>
  </r>
  <r>
    <x v="2"/>
    <n v="24"/>
    <s v="Research &amp; Development"/>
    <x v="0"/>
  </r>
  <r>
    <x v="0"/>
    <n v="26"/>
    <s v="Research &amp; Development"/>
    <x v="1"/>
  </r>
  <r>
    <x v="0"/>
    <n v="27"/>
    <s v="Sales"/>
    <x v="1"/>
  </r>
  <r>
    <x v="0"/>
    <n v="28"/>
    <s v="Research &amp; Development"/>
    <x v="1"/>
  </r>
  <r>
    <x v="2"/>
    <n v="30"/>
    <s v="Research &amp; Development"/>
    <x v="1"/>
  </r>
  <r>
    <x v="0"/>
    <n v="31"/>
    <s v="Research &amp; Development"/>
    <x v="1"/>
  </r>
  <r>
    <x v="1"/>
    <n v="32"/>
    <s v="Research &amp; Development"/>
    <x v="1"/>
  </r>
  <r>
    <x v="0"/>
    <n v="33"/>
    <s v="Research &amp; Development"/>
    <x v="0"/>
  </r>
  <r>
    <x v="2"/>
    <n v="35"/>
    <s v="Sales"/>
    <x v="1"/>
  </r>
  <r>
    <x v="2"/>
    <n v="36"/>
    <s v="Research &amp; Development"/>
    <x v="1"/>
  </r>
  <r>
    <x v="1"/>
    <n v="38"/>
    <s v="Sales"/>
    <x v="1"/>
  </r>
  <r>
    <x v="2"/>
    <n v="39"/>
    <s v="Research &amp; Development"/>
    <x v="1"/>
  </r>
  <r>
    <x v="2"/>
    <n v="40"/>
    <s v="Research &amp; Development"/>
    <x v="0"/>
  </r>
  <r>
    <x v="2"/>
    <n v="41"/>
    <s v="Research &amp; Development"/>
    <x v="1"/>
  </r>
  <r>
    <x v="2"/>
    <n v="42"/>
    <s v="Sales"/>
    <x v="1"/>
  </r>
  <r>
    <x v="0"/>
    <n v="45"/>
    <s v="Research &amp; Development"/>
    <x v="0"/>
  </r>
  <r>
    <x v="0"/>
    <n v="46"/>
    <s v="Research &amp; Development"/>
    <x v="1"/>
  </r>
  <r>
    <x v="1"/>
    <n v="47"/>
    <s v="Sales"/>
    <x v="0"/>
  </r>
  <r>
    <x v="2"/>
    <n v="49"/>
    <s v="Sales"/>
    <x v="1"/>
  </r>
  <r>
    <x v="0"/>
    <n v="51"/>
    <s v="Research &amp; Development"/>
    <x v="0"/>
  </r>
  <r>
    <x v="0"/>
    <n v="52"/>
    <s v="Sales"/>
    <x v="1"/>
  </r>
  <r>
    <x v="2"/>
    <n v="53"/>
    <s v="Research &amp; Development"/>
    <x v="1"/>
  </r>
  <r>
    <x v="0"/>
    <n v="54"/>
    <s v="Research &amp; Development"/>
    <x v="1"/>
  </r>
  <r>
    <x v="0"/>
    <n v="55"/>
    <s v="Research &amp; Development"/>
    <x v="1"/>
  </r>
  <r>
    <x v="2"/>
    <n v="56"/>
    <s v="Sales"/>
    <x v="1"/>
  </r>
  <r>
    <x v="2"/>
    <n v="57"/>
    <s v="Research &amp; Development"/>
    <x v="1"/>
  </r>
  <r>
    <x v="2"/>
    <n v="58"/>
    <s v="Research &amp; Development"/>
    <x v="1"/>
  </r>
  <r>
    <x v="0"/>
    <n v="60"/>
    <s v="Sales"/>
    <x v="1"/>
  </r>
  <r>
    <x v="0"/>
    <n v="61"/>
    <s v="Research &amp; Development"/>
    <x v="1"/>
  </r>
  <r>
    <x v="1"/>
    <n v="62"/>
    <s v="Sales"/>
    <x v="0"/>
  </r>
  <r>
    <x v="2"/>
    <n v="63"/>
    <s v="Research &amp; Development"/>
    <x v="1"/>
  </r>
  <r>
    <x v="1"/>
    <n v="64"/>
    <s v="Research &amp; Development"/>
    <x v="0"/>
  </r>
  <r>
    <x v="0"/>
    <n v="65"/>
    <s v="Research &amp; Development"/>
    <x v="0"/>
  </r>
  <r>
    <x v="0"/>
    <n v="68"/>
    <s v="Sales"/>
    <x v="0"/>
  </r>
  <r>
    <x v="0"/>
    <n v="70"/>
    <s v="Research &amp; Development"/>
    <x v="0"/>
  </r>
  <r>
    <x v="0"/>
    <n v="72"/>
    <s v="Sales"/>
    <x v="0"/>
  </r>
  <r>
    <x v="0"/>
    <n v="73"/>
    <s v="Research &amp; Development"/>
    <x v="0"/>
  </r>
  <r>
    <x v="0"/>
    <n v="74"/>
    <s v="Sales"/>
    <x v="1"/>
  </r>
  <r>
    <x v="0"/>
    <n v="75"/>
    <s v="Research &amp; Development"/>
    <x v="0"/>
  </r>
  <r>
    <x v="0"/>
    <n v="76"/>
    <s v="Research &amp; Development"/>
    <x v="1"/>
  </r>
  <r>
    <x v="0"/>
    <n v="77"/>
    <s v="Research &amp; Development"/>
    <x v="1"/>
  </r>
  <r>
    <x v="0"/>
    <n v="78"/>
    <s v="Research &amp; Development"/>
    <x v="0"/>
  </r>
  <r>
    <x v="2"/>
    <n v="79"/>
    <s v="Research &amp; Development"/>
    <x v="1"/>
  </r>
  <r>
    <x v="1"/>
    <n v="80"/>
    <s v="Research &amp; Development"/>
    <x v="0"/>
  </r>
  <r>
    <x v="1"/>
    <n v="81"/>
    <s v="Sales"/>
    <x v="1"/>
  </r>
  <r>
    <x v="2"/>
    <n v="83"/>
    <s v="Research &amp; Development"/>
    <x v="1"/>
  </r>
  <r>
    <x v="1"/>
    <n v="84"/>
    <s v="Research &amp; Development"/>
    <x v="0"/>
  </r>
  <r>
    <x v="0"/>
    <n v="85"/>
    <s v="Research &amp; Development"/>
    <x v="1"/>
  </r>
  <r>
    <x v="1"/>
    <n v="86"/>
    <s v="Research &amp; Development"/>
    <x v="1"/>
  </r>
  <r>
    <x v="0"/>
    <n v="88"/>
    <s v="Research &amp; Development"/>
    <x v="1"/>
  </r>
  <r>
    <x v="0"/>
    <n v="90"/>
    <s v="Research &amp; Development"/>
    <x v="0"/>
  </r>
  <r>
    <x v="1"/>
    <n v="91"/>
    <s v="Sales"/>
    <x v="1"/>
  </r>
  <r>
    <x v="0"/>
    <n v="94"/>
    <s v="Research &amp; Development"/>
    <x v="1"/>
  </r>
  <r>
    <x v="0"/>
    <n v="95"/>
    <s v="Research &amp; Development"/>
    <x v="1"/>
  </r>
  <r>
    <x v="0"/>
    <n v="96"/>
    <s v="Research &amp; Development"/>
    <x v="1"/>
  </r>
  <r>
    <x v="0"/>
    <n v="97"/>
    <s v="Research &amp; Development"/>
    <x v="1"/>
  </r>
  <r>
    <x v="2"/>
    <n v="98"/>
    <s v="Research &amp; Development"/>
    <x v="1"/>
  </r>
  <r>
    <x v="0"/>
    <n v="100"/>
    <s v="Sales"/>
    <x v="1"/>
  </r>
  <r>
    <x v="1"/>
    <n v="101"/>
    <s v="Research &amp; Development"/>
    <x v="0"/>
  </r>
  <r>
    <x v="2"/>
    <n v="102"/>
    <s v="Research &amp; Development"/>
    <x v="1"/>
  </r>
  <r>
    <x v="1"/>
    <n v="103"/>
    <s v="Human Resources"/>
    <x v="0"/>
  </r>
  <r>
    <x v="0"/>
    <n v="104"/>
    <s v="Research &amp; Development"/>
    <x v="0"/>
  </r>
  <r>
    <x v="0"/>
    <n v="105"/>
    <s v="Research &amp; Development"/>
    <x v="1"/>
  </r>
  <r>
    <x v="1"/>
    <n v="106"/>
    <s v="Sales"/>
    <x v="1"/>
  </r>
  <r>
    <x v="0"/>
    <n v="107"/>
    <s v="Research &amp; Development"/>
    <x v="0"/>
  </r>
  <r>
    <x v="0"/>
    <n v="110"/>
    <s v="Research &amp; Development"/>
    <x v="1"/>
  </r>
  <r>
    <x v="1"/>
    <n v="112"/>
    <s v="Research &amp; Development"/>
    <x v="1"/>
  </r>
  <r>
    <x v="0"/>
    <n v="113"/>
    <s v="Sales"/>
    <x v="1"/>
  </r>
  <r>
    <x v="1"/>
    <n v="116"/>
    <s v="Research &amp; Development"/>
    <x v="1"/>
  </r>
  <r>
    <x v="2"/>
    <n v="117"/>
    <s v="Research &amp; Development"/>
    <x v="1"/>
  </r>
  <r>
    <x v="1"/>
    <n v="118"/>
    <s v="Sales"/>
    <x v="1"/>
  </r>
  <r>
    <x v="0"/>
    <n v="119"/>
    <s v="Research &amp; Development"/>
    <x v="1"/>
  </r>
  <r>
    <x v="1"/>
    <n v="120"/>
    <s v="Sales"/>
    <x v="0"/>
  </r>
  <r>
    <x v="0"/>
    <n v="121"/>
    <s v="Sales"/>
    <x v="0"/>
  </r>
  <r>
    <x v="1"/>
    <n v="124"/>
    <s v="Research &amp; Development"/>
    <x v="0"/>
  </r>
  <r>
    <x v="0"/>
    <n v="125"/>
    <s v="Sales"/>
    <x v="1"/>
  </r>
  <r>
    <x v="1"/>
    <n v="126"/>
    <s v="Research &amp; Development"/>
    <x v="1"/>
  </r>
  <r>
    <x v="0"/>
    <n v="128"/>
    <s v="Sales"/>
    <x v="1"/>
  </r>
  <r>
    <x v="0"/>
    <n v="129"/>
    <s v="Sales"/>
    <x v="1"/>
  </r>
  <r>
    <x v="1"/>
    <n v="131"/>
    <s v="Sales"/>
    <x v="1"/>
  </r>
  <r>
    <x v="0"/>
    <n v="132"/>
    <s v="Research &amp; Development"/>
    <x v="1"/>
  </r>
  <r>
    <x v="0"/>
    <n v="133"/>
    <s v="Human Resources"/>
    <x v="0"/>
  </r>
  <r>
    <x v="0"/>
    <n v="134"/>
    <s v="Research &amp; Development"/>
    <x v="1"/>
  </r>
  <r>
    <x v="2"/>
    <n v="137"/>
    <s v="Research &amp; Development"/>
    <x v="0"/>
  </r>
  <r>
    <x v="0"/>
    <n v="138"/>
    <s v="Research &amp; Development"/>
    <x v="1"/>
  </r>
  <r>
    <x v="2"/>
    <n v="139"/>
    <s v="Research &amp; Development"/>
    <x v="1"/>
  </r>
  <r>
    <x v="1"/>
    <n v="140"/>
    <s v="Human Resources"/>
    <x v="1"/>
  </r>
  <r>
    <x v="1"/>
    <n v="141"/>
    <s v="Research &amp; Development"/>
    <x v="0"/>
  </r>
  <r>
    <x v="2"/>
    <n v="142"/>
    <s v="Sales"/>
    <x v="0"/>
  </r>
  <r>
    <x v="2"/>
    <n v="143"/>
    <s v="Research &amp; Development"/>
    <x v="1"/>
  </r>
  <r>
    <x v="0"/>
    <n v="144"/>
    <s v="Research &amp; Development"/>
    <x v="1"/>
  </r>
  <r>
    <x v="1"/>
    <n v="145"/>
    <s v="Research &amp; Development"/>
    <x v="1"/>
  </r>
  <r>
    <x v="0"/>
    <n v="147"/>
    <s v="Research &amp; Development"/>
    <x v="0"/>
  </r>
  <r>
    <x v="1"/>
    <n v="148"/>
    <s v="Human Resources"/>
    <x v="0"/>
  </r>
  <r>
    <x v="0"/>
    <n v="150"/>
    <s v="Research &amp; Development"/>
    <x v="1"/>
  </r>
  <r>
    <x v="0"/>
    <n v="151"/>
    <s v="Research &amp; Development"/>
    <x v="1"/>
  </r>
  <r>
    <x v="2"/>
    <n v="152"/>
    <s v="Sales"/>
    <x v="1"/>
  </r>
  <r>
    <x v="2"/>
    <n v="153"/>
    <s v="Research &amp; Development"/>
    <x v="1"/>
  </r>
  <r>
    <x v="2"/>
    <n v="154"/>
    <s v="Sales"/>
    <x v="1"/>
  </r>
  <r>
    <x v="0"/>
    <n v="155"/>
    <s v="Research &amp; Development"/>
    <x v="1"/>
  </r>
  <r>
    <x v="2"/>
    <n v="158"/>
    <s v="Sales"/>
    <x v="0"/>
  </r>
  <r>
    <x v="0"/>
    <n v="159"/>
    <s v="Research &amp; Development"/>
    <x v="1"/>
  </r>
  <r>
    <x v="0"/>
    <n v="160"/>
    <s v="Sales"/>
    <x v="1"/>
  </r>
  <r>
    <x v="1"/>
    <n v="161"/>
    <s v="Research &amp; Development"/>
    <x v="0"/>
  </r>
  <r>
    <x v="1"/>
    <n v="162"/>
    <s v="Research &amp; Development"/>
    <x v="1"/>
  </r>
  <r>
    <x v="0"/>
    <n v="163"/>
    <s v="Sales"/>
    <x v="0"/>
  </r>
  <r>
    <x v="0"/>
    <n v="164"/>
    <s v="Research &amp; Development"/>
    <x v="1"/>
  </r>
  <r>
    <x v="1"/>
    <n v="165"/>
    <s v="Research &amp; Development"/>
    <x v="1"/>
  </r>
  <r>
    <x v="0"/>
    <n v="167"/>
    <s v="Sales"/>
    <x v="0"/>
  </r>
  <r>
    <x v="2"/>
    <n v="169"/>
    <s v="Research &amp; Development"/>
    <x v="1"/>
  </r>
  <r>
    <x v="1"/>
    <n v="170"/>
    <s v="Research &amp; Development"/>
    <x v="1"/>
  </r>
  <r>
    <x v="0"/>
    <n v="171"/>
    <s v="Research &amp; Development"/>
    <x v="1"/>
  </r>
  <r>
    <x v="1"/>
    <n v="174"/>
    <s v="Sales"/>
    <x v="1"/>
  </r>
  <r>
    <x v="0"/>
    <n v="175"/>
    <s v="Sales"/>
    <x v="0"/>
  </r>
  <r>
    <x v="2"/>
    <n v="176"/>
    <s v="Sales"/>
    <x v="0"/>
  </r>
  <r>
    <x v="2"/>
    <n v="177"/>
    <s v="Human Resources"/>
    <x v="1"/>
  </r>
  <r>
    <x v="0"/>
    <n v="178"/>
    <s v="Research &amp; Development"/>
    <x v="1"/>
  </r>
  <r>
    <x v="1"/>
    <n v="179"/>
    <s v="Research &amp; Development"/>
    <x v="1"/>
  </r>
  <r>
    <x v="2"/>
    <n v="182"/>
    <s v="Sales"/>
    <x v="1"/>
  </r>
  <r>
    <x v="2"/>
    <n v="183"/>
    <s v="Sales"/>
    <x v="1"/>
  </r>
  <r>
    <x v="0"/>
    <n v="184"/>
    <s v="Human Resources"/>
    <x v="0"/>
  </r>
  <r>
    <x v="0"/>
    <n v="190"/>
    <s v="Research &amp; Development"/>
    <x v="1"/>
  </r>
  <r>
    <x v="1"/>
    <n v="192"/>
    <s v="Research &amp; Development"/>
    <x v="1"/>
  </r>
  <r>
    <x v="2"/>
    <n v="193"/>
    <s v="Research &amp; Development"/>
    <x v="0"/>
  </r>
  <r>
    <x v="0"/>
    <n v="194"/>
    <s v="Research &amp; Development"/>
    <x v="1"/>
  </r>
  <r>
    <x v="2"/>
    <n v="195"/>
    <s v="Sales"/>
    <x v="1"/>
  </r>
  <r>
    <x v="0"/>
    <n v="197"/>
    <s v="Research &amp; Development"/>
    <x v="1"/>
  </r>
  <r>
    <x v="0"/>
    <n v="198"/>
    <s v="Research &amp; Development"/>
    <x v="1"/>
  </r>
  <r>
    <x v="0"/>
    <n v="199"/>
    <s v="Research &amp; Development"/>
    <x v="1"/>
  </r>
  <r>
    <x v="0"/>
    <n v="200"/>
    <s v="Research &amp; Development"/>
    <x v="1"/>
  </r>
  <r>
    <x v="0"/>
    <n v="201"/>
    <s v="Research &amp; Development"/>
    <x v="1"/>
  </r>
  <r>
    <x v="0"/>
    <n v="202"/>
    <s v="Research &amp; Development"/>
    <x v="1"/>
  </r>
  <r>
    <x v="2"/>
    <n v="204"/>
    <s v="Sales"/>
    <x v="1"/>
  </r>
  <r>
    <x v="1"/>
    <n v="205"/>
    <s v="Sales"/>
    <x v="0"/>
  </r>
  <r>
    <x v="1"/>
    <n v="206"/>
    <s v="Research &amp; Development"/>
    <x v="1"/>
  </r>
  <r>
    <x v="2"/>
    <n v="207"/>
    <s v="Sales"/>
    <x v="1"/>
  </r>
  <r>
    <x v="2"/>
    <n v="208"/>
    <s v="Research &amp; Development"/>
    <x v="1"/>
  </r>
  <r>
    <x v="1"/>
    <n v="211"/>
    <s v="Research &amp; Development"/>
    <x v="1"/>
  </r>
  <r>
    <x v="1"/>
    <n v="214"/>
    <s v="Research &amp; Development"/>
    <x v="0"/>
  </r>
  <r>
    <x v="2"/>
    <n v="215"/>
    <s v="Sales"/>
    <x v="1"/>
  </r>
  <r>
    <x v="2"/>
    <n v="216"/>
    <s v="Sales"/>
    <x v="1"/>
  </r>
  <r>
    <x v="2"/>
    <n v="217"/>
    <s v="Research &amp; Development"/>
    <x v="1"/>
  </r>
  <r>
    <x v="0"/>
    <n v="218"/>
    <s v="Research &amp; Development"/>
    <x v="1"/>
  </r>
  <r>
    <x v="0"/>
    <n v="221"/>
    <s v="Research &amp; Development"/>
    <x v="1"/>
  </r>
  <r>
    <x v="1"/>
    <n v="223"/>
    <s v="Research &amp; Development"/>
    <x v="0"/>
  </r>
  <r>
    <x v="0"/>
    <n v="224"/>
    <s v="Research &amp; Development"/>
    <x v="0"/>
  </r>
  <r>
    <x v="1"/>
    <n v="226"/>
    <s v="Research &amp; Development"/>
    <x v="1"/>
  </r>
  <r>
    <x v="0"/>
    <n v="227"/>
    <s v="Research &amp; Development"/>
    <x v="1"/>
  </r>
  <r>
    <x v="2"/>
    <n v="228"/>
    <s v="Sales"/>
    <x v="1"/>
  </r>
  <r>
    <x v="2"/>
    <n v="230"/>
    <s v="Sales"/>
    <x v="1"/>
  </r>
  <r>
    <x v="2"/>
    <n v="231"/>
    <s v="Research &amp; Development"/>
    <x v="1"/>
  </r>
  <r>
    <x v="0"/>
    <n v="233"/>
    <s v="Research &amp; Development"/>
    <x v="0"/>
  </r>
  <r>
    <x v="0"/>
    <n v="235"/>
    <s v="Sales"/>
    <x v="1"/>
  </r>
  <r>
    <x v="0"/>
    <n v="238"/>
    <s v="Research &amp; Development"/>
    <x v="1"/>
  </r>
  <r>
    <x v="0"/>
    <n v="239"/>
    <s v="Research &amp; Development"/>
    <x v="1"/>
  </r>
  <r>
    <x v="1"/>
    <n v="240"/>
    <s v="Sales"/>
    <x v="0"/>
  </r>
  <r>
    <x v="1"/>
    <n v="241"/>
    <s v="Research &amp; Development"/>
    <x v="0"/>
  </r>
  <r>
    <x v="2"/>
    <n v="242"/>
    <s v="Research &amp; Development"/>
    <x v="1"/>
  </r>
  <r>
    <x v="0"/>
    <n v="243"/>
    <s v="Research &amp; Development"/>
    <x v="1"/>
  </r>
  <r>
    <x v="1"/>
    <n v="244"/>
    <s v="Sales"/>
    <x v="1"/>
  </r>
  <r>
    <x v="2"/>
    <n v="245"/>
    <s v="Research &amp; Development"/>
    <x v="1"/>
  </r>
  <r>
    <x v="2"/>
    <n v="246"/>
    <s v="Research &amp; Development"/>
    <x v="0"/>
  </r>
  <r>
    <x v="0"/>
    <n v="247"/>
    <s v="Research &amp; Development"/>
    <x v="1"/>
  </r>
  <r>
    <x v="0"/>
    <n v="248"/>
    <s v="Sales"/>
    <x v="0"/>
  </r>
  <r>
    <x v="1"/>
    <n v="249"/>
    <s v="Research &amp; Development"/>
    <x v="1"/>
  </r>
  <r>
    <x v="1"/>
    <n v="250"/>
    <s v="Research &amp; Development"/>
    <x v="1"/>
  </r>
  <r>
    <x v="0"/>
    <n v="252"/>
    <s v="Research &amp; Development"/>
    <x v="1"/>
  </r>
  <r>
    <x v="2"/>
    <n v="253"/>
    <s v="Research &amp; Development"/>
    <x v="1"/>
  </r>
  <r>
    <x v="1"/>
    <n v="254"/>
    <s v="Research &amp; Development"/>
    <x v="1"/>
  </r>
  <r>
    <x v="2"/>
    <n v="256"/>
    <s v="Research &amp; Development"/>
    <x v="1"/>
  </r>
  <r>
    <x v="1"/>
    <n v="258"/>
    <s v="Research &amp; Development"/>
    <x v="1"/>
  </r>
  <r>
    <x v="1"/>
    <n v="259"/>
    <s v="Research &amp; Development"/>
    <x v="1"/>
  </r>
  <r>
    <x v="0"/>
    <n v="260"/>
    <s v="Research &amp; Development"/>
    <x v="1"/>
  </r>
  <r>
    <x v="0"/>
    <n v="261"/>
    <s v="Research &amp; Development"/>
    <x v="0"/>
  </r>
  <r>
    <x v="2"/>
    <n v="262"/>
    <s v="Research &amp; Development"/>
    <x v="1"/>
  </r>
  <r>
    <x v="1"/>
    <n v="264"/>
    <s v="Research &amp; Development"/>
    <x v="1"/>
  </r>
  <r>
    <x v="0"/>
    <n v="267"/>
    <s v="Research &amp; Development"/>
    <x v="0"/>
  </r>
  <r>
    <x v="0"/>
    <n v="269"/>
    <s v="Research &amp; Development"/>
    <x v="1"/>
  </r>
  <r>
    <x v="2"/>
    <n v="270"/>
    <s v="Research &amp; Development"/>
    <x v="1"/>
  </r>
  <r>
    <x v="2"/>
    <n v="271"/>
    <s v="Research &amp; Development"/>
    <x v="1"/>
  </r>
  <r>
    <x v="0"/>
    <n v="273"/>
    <s v="Research &amp; Development"/>
    <x v="1"/>
  </r>
  <r>
    <x v="0"/>
    <n v="274"/>
    <s v="Research &amp; Development"/>
    <x v="1"/>
  </r>
  <r>
    <x v="1"/>
    <n v="275"/>
    <s v="Research &amp; Development"/>
    <x v="0"/>
  </r>
  <r>
    <x v="2"/>
    <n v="277"/>
    <s v="Research &amp; Development"/>
    <x v="0"/>
  </r>
  <r>
    <x v="2"/>
    <n v="281"/>
    <s v="Research &amp; Development"/>
    <x v="0"/>
  </r>
  <r>
    <x v="0"/>
    <n v="282"/>
    <s v="Research &amp; Development"/>
    <x v="0"/>
  </r>
  <r>
    <x v="0"/>
    <n v="283"/>
    <s v="Sales"/>
    <x v="1"/>
  </r>
  <r>
    <x v="0"/>
    <n v="284"/>
    <s v="Research &amp; Development"/>
    <x v="0"/>
  </r>
  <r>
    <x v="0"/>
    <n v="286"/>
    <s v="Research &amp; Development"/>
    <x v="1"/>
  </r>
  <r>
    <x v="0"/>
    <n v="287"/>
    <s v="Research &amp; Development"/>
    <x v="1"/>
  </r>
  <r>
    <x v="1"/>
    <n v="288"/>
    <s v="Research &amp; Development"/>
    <x v="1"/>
  </r>
  <r>
    <x v="2"/>
    <n v="291"/>
    <s v="Sales"/>
    <x v="1"/>
  </r>
  <r>
    <x v="2"/>
    <n v="292"/>
    <s v="Research &amp; Development"/>
    <x v="1"/>
  </r>
  <r>
    <x v="2"/>
    <n v="293"/>
    <s v="Sales"/>
    <x v="1"/>
  </r>
  <r>
    <x v="1"/>
    <n v="296"/>
    <s v="Research &amp; Development"/>
    <x v="1"/>
  </r>
  <r>
    <x v="0"/>
    <n v="297"/>
    <s v="Research &amp; Development"/>
    <x v="0"/>
  </r>
  <r>
    <x v="2"/>
    <n v="298"/>
    <s v="Sales"/>
    <x v="0"/>
  </r>
  <r>
    <x v="0"/>
    <n v="299"/>
    <s v="Sales"/>
    <x v="1"/>
  </r>
  <r>
    <x v="0"/>
    <n v="300"/>
    <s v="Research &amp; Development"/>
    <x v="1"/>
  </r>
  <r>
    <x v="1"/>
    <n v="302"/>
    <s v="Sales"/>
    <x v="1"/>
  </r>
  <r>
    <x v="1"/>
    <n v="303"/>
    <s v="Sales"/>
    <x v="1"/>
  </r>
  <r>
    <x v="0"/>
    <n v="304"/>
    <s v="Research &amp; Development"/>
    <x v="1"/>
  </r>
  <r>
    <x v="0"/>
    <n v="305"/>
    <s v="Research &amp; Development"/>
    <x v="1"/>
  </r>
  <r>
    <x v="0"/>
    <n v="306"/>
    <s v="Research &amp; Development"/>
    <x v="0"/>
  </r>
  <r>
    <x v="0"/>
    <n v="307"/>
    <s v="Sales"/>
    <x v="1"/>
  </r>
  <r>
    <x v="2"/>
    <n v="308"/>
    <s v="Research &amp; Development"/>
    <x v="1"/>
  </r>
  <r>
    <x v="1"/>
    <n v="309"/>
    <s v="Research &amp; Development"/>
    <x v="1"/>
  </r>
  <r>
    <x v="0"/>
    <n v="311"/>
    <s v="Sales"/>
    <x v="1"/>
  </r>
  <r>
    <x v="2"/>
    <n v="312"/>
    <s v="Sales"/>
    <x v="1"/>
  </r>
  <r>
    <x v="2"/>
    <n v="314"/>
    <s v="Sales"/>
    <x v="1"/>
  </r>
  <r>
    <x v="0"/>
    <n v="315"/>
    <s v="Research &amp; Development"/>
    <x v="0"/>
  </r>
  <r>
    <x v="1"/>
    <n v="316"/>
    <s v="Research &amp; Development"/>
    <x v="1"/>
  </r>
  <r>
    <x v="2"/>
    <n v="319"/>
    <s v="Research &amp; Development"/>
    <x v="1"/>
  </r>
  <r>
    <x v="1"/>
    <n v="321"/>
    <s v="Human Resources"/>
    <x v="1"/>
  </r>
  <r>
    <x v="1"/>
    <n v="323"/>
    <s v="Sales"/>
    <x v="1"/>
  </r>
  <r>
    <x v="0"/>
    <n v="325"/>
    <s v="Research &amp; Development"/>
    <x v="0"/>
  </r>
  <r>
    <x v="2"/>
    <n v="327"/>
    <s v="Sales"/>
    <x v="0"/>
  </r>
  <r>
    <x v="0"/>
    <n v="328"/>
    <s v="Research &amp; Development"/>
    <x v="1"/>
  </r>
  <r>
    <x v="1"/>
    <n v="329"/>
    <s v="Sales"/>
    <x v="0"/>
  </r>
  <r>
    <x v="0"/>
    <n v="330"/>
    <s v="Sales"/>
    <x v="1"/>
  </r>
  <r>
    <x v="0"/>
    <n v="331"/>
    <s v="Research &amp; Development"/>
    <x v="0"/>
  </r>
  <r>
    <x v="2"/>
    <n v="332"/>
    <s v="Research &amp; Development"/>
    <x v="1"/>
  </r>
  <r>
    <x v="2"/>
    <n v="333"/>
    <s v="Sales"/>
    <x v="1"/>
  </r>
  <r>
    <x v="0"/>
    <n v="334"/>
    <s v="Research &amp; Development"/>
    <x v="1"/>
  </r>
  <r>
    <x v="0"/>
    <n v="335"/>
    <s v="Research &amp; Development"/>
    <x v="1"/>
  </r>
  <r>
    <x v="1"/>
    <n v="336"/>
    <s v="Research &amp; Development"/>
    <x v="1"/>
  </r>
  <r>
    <x v="2"/>
    <n v="337"/>
    <s v="Research &amp; Development"/>
    <x v="1"/>
  </r>
  <r>
    <x v="0"/>
    <n v="338"/>
    <s v="Research &amp; Development"/>
    <x v="1"/>
  </r>
  <r>
    <x v="0"/>
    <n v="339"/>
    <s v="Research &amp; Development"/>
    <x v="1"/>
  </r>
  <r>
    <x v="0"/>
    <n v="340"/>
    <s v="Research &amp; Development"/>
    <x v="1"/>
  </r>
  <r>
    <x v="1"/>
    <n v="341"/>
    <s v="Research &amp; Development"/>
    <x v="1"/>
  </r>
  <r>
    <x v="2"/>
    <n v="342"/>
    <s v="Research &amp; Development"/>
    <x v="1"/>
  </r>
  <r>
    <x v="2"/>
    <n v="343"/>
    <s v="Research &amp; Development"/>
    <x v="1"/>
  </r>
  <r>
    <x v="2"/>
    <n v="346"/>
    <s v="Research &amp; Development"/>
    <x v="1"/>
  </r>
  <r>
    <x v="0"/>
    <n v="347"/>
    <s v="Research &amp; Development"/>
    <x v="0"/>
  </r>
  <r>
    <x v="2"/>
    <n v="349"/>
    <s v="Sales"/>
    <x v="1"/>
  </r>
  <r>
    <x v="0"/>
    <n v="350"/>
    <s v="Research &amp; Development"/>
    <x v="1"/>
  </r>
  <r>
    <x v="0"/>
    <n v="351"/>
    <s v="Research &amp; Development"/>
    <x v="0"/>
  </r>
  <r>
    <x v="2"/>
    <n v="352"/>
    <s v="Research &amp; Development"/>
    <x v="1"/>
  </r>
  <r>
    <x v="1"/>
    <n v="353"/>
    <s v="Research &amp; Development"/>
    <x v="1"/>
  </r>
  <r>
    <x v="0"/>
    <n v="355"/>
    <s v="Research &amp; Development"/>
    <x v="1"/>
  </r>
  <r>
    <x v="0"/>
    <n v="359"/>
    <s v="Research &amp; Development"/>
    <x v="1"/>
  </r>
  <r>
    <x v="2"/>
    <n v="361"/>
    <s v="Sales"/>
    <x v="1"/>
  </r>
  <r>
    <x v="0"/>
    <n v="362"/>
    <s v="Research &amp; Development"/>
    <x v="1"/>
  </r>
  <r>
    <x v="1"/>
    <n v="363"/>
    <s v="Sales"/>
    <x v="0"/>
  </r>
  <r>
    <x v="0"/>
    <n v="364"/>
    <s v="Research &amp; Development"/>
    <x v="1"/>
  </r>
  <r>
    <x v="0"/>
    <n v="366"/>
    <s v="Sales"/>
    <x v="1"/>
  </r>
  <r>
    <x v="0"/>
    <n v="367"/>
    <s v="Research &amp; Development"/>
    <x v="1"/>
  </r>
  <r>
    <x v="0"/>
    <n v="369"/>
    <s v="Research &amp; Development"/>
    <x v="1"/>
  </r>
  <r>
    <x v="1"/>
    <n v="372"/>
    <s v="Research &amp; Development"/>
    <x v="0"/>
  </r>
  <r>
    <x v="2"/>
    <n v="373"/>
    <s v="Research &amp; Development"/>
    <x v="1"/>
  </r>
  <r>
    <x v="1"/>
    <n v="374"/>
    <s v="Research &amp; Development"/>
    <x v="0"/>
  </r>
  <r>
    <x v="1"/>
    <n v="376"/>
    <s v="Research &amp; Development"/>
    <x v="0"/>
  </r>
  <r>
    <x v="0"/>
    <n v="377"/>
    <s v="Research &amp; Development"/>
    <x v="1"/>
  </r>
  <r>
    <x v="2"/>
    <n v="378"/>
    <s v="Sales"/>
    <x v="1"/>
  </r>
  <r>
    <x v="2"/>
    <n v="379"/>
    <s v="Research &amp; Development"/>
    <x v="1"/>
  </r>
  <r>
    <x v="0"/>
    <n v="380"/>
    <s v="Research &amp; Development"/>
    <x v="0"/>
  </r>
  <r>
    <x v="0"/>
    <n v="381"/>
    <s v="Research &amp; Development"/>
    <x v="1"/>
  </r>
  <r>
    <x v="0"/>
    <n v="382"/>
    <s v="Sales"/>
    <x v="0"/>
  </r>
  <r>
    <x v="0"/>
    <n v="384"/>
    <s v="Research &amp; Development"/>
    <x v="1"/>
  </r>
  <r>
    <x v="1"/>
    <n v="385"/>
    <s v="Research &amp; Development"/>
    <x v="1"/>
  </r>
  <r>
    <x v="1"/>
    <n v="386"/>
    <s v="Research &amp; Development"/>
    <x v="0"/>
  </r>
  <r>
    <x v="0"/>
    <n v="387"/>
    <s v="Sales"/>
    <x v="1"/>
  </r>
  <r>
    <x v="0"/>
    <n v="388"/>
    <s v="Sales"/>
    <x v="1"/>
  </r>
  <r>
    <x v="1"/>
    <n v="389"/>
    <s v="Research &amp; Development"/>
    <x v="0"/>
  </r>
  <r>
    <x v="0"/>
    <n v="390"/>
    <s v="Research &amp; Development"/>
    <x v="0"/>
  </r>
  <r>
    <x v="2"/>
    <n v="391"/>
    <s v="Research &amp; Development"/>
    <x v="1"/>
  </r>
  <r>
    <x v="0"/>
    <n v="392"/>
    <s v="Research &amp; Development"/>
    <x v="0"/>
  </r>
  <r>
    <x v="2"/>
    <n v="393"/>
    <s v="Research &amp; Development"/>
    <x v="1"/>
  </r>
  <r>
    <x v="0"/>
    <n v="394"/>
    <s v="Research &amp; Development"/>
    <x v="0"/>
  </r>
  <r>
    <x v="2"/>
    <n v="395"/>
    <s v="Research &amp; Development"/>
    <x v="1"/>
  </r>
  <r>
    <x v="1"/>
    <n v="396"/>
    <s v="Research &amp; Development"/>
    <x v="0"/>
  </r>
  <r>
    <x v="0"/>
    <n v="397"/>
    <s v="Research &amp; Development"/>
    <x v="1"/>
  </r>
  <r>
    <x v="0"/>
    <n v="399"/>
    <s v="Sales"/>
    <x v="1"/>
  </r>
  <r>
    <x v="0"/>
    <n v="401"/>
    <s v="Sales"/>
    <x v="0"/>
  </r>
  <r>
    <x v="0"/>
    <n v="403"/>
    <s v="Research &amp; Development"/>
    <x v="0"/>
  </r>
  <r>
    <x v="2"/>
    <n v="404"/>
    <s v="Sales"/>
    <x v="1"/>
  </r>
  <r>
    <x v="2"/>
    <n v="405"/>
    <s v="Research &amp; Development"/>
    <x v="1"/>
  </r>
  <r>
    <x v="0"/>
    <n v="406"/>
    <s v="Sales"/>
    <x v="1"/>
  </r>
  <r>
    <x v="2"/>
    <n v="407"/>
    <s v="Research &amp; Development"/>
    <x v="1"/>
  </r>
  <r>
    <x v="1"/>
    <n v="408"/>
    <s v="Research &amp; Development"/>
    <x v="1"/>
  </r>
  <r>
    <x v="2"/>
    <n v="410"/>
    <s v="Sales"/>
    <x v="1"/>
  </r>
  <r>
    <x v="2"/>
    <n v="411"/>
    <s v="Sales"/>
    <x v="1"/>
  </r>
  <r>
    <x v="0"/>
    <n v="412"/>
    <s v="Research &amp; Development"/>
    <x v="1"/>
  </r>
  <r>
    <x v="0"/>
    <n v="416"/>
    <s v="Sales"/>
    <x v="1"/>
  </r>
  <r>
    <x v="2"/>
    <n v="417"/>
    <s v="Research &amp; Development"/>
    <x v="1"/>
  </r>
  <r>
    <x v="0"/>
    <n v="419"/>
    <s v="Research &amp; Development"/>
    <x v="1"/>
  </r>
  <r>
    <x v="0"/>
    <n v="420"/>
    <s v="Sales"/>
    <x v="1"/>
  </r>
  <r>
    <x v="0"/>
    <n v="421"/>
    <s v="Research &amp; Development"/>
    <x v="1"/>
  </r>
  <r>
    <x v="1"/>
    <n v="422"/>
    <s v="Research &amp; Development"/>
    <x v="0"/>
  </r>
  <r>
    <x v="2"/>
    <n v="423"/>
    <s v="Research &amp; Development"/>
    <x v="0"/>
  </r>
  <r>
    <x v="0"/>
    <n v="424"/>
    <s v="Human Resources"/>
    <x v="1"/>
  </r>
  <r>
    <x v="1"/>
    <n v="425"/>
    <s v="Research &amp; Development"/>
    <x v="1"/>
  </r>
  <r>
    <x v="0"/>
    <n v="426"/>
    <s v="Research &amp; Development"/>
    <x v="0"/>
  </r>
  <r>
    <x v="2"/>
    <n v="428"/>
    <s v="Research &amp; Development"/>
    <x v="1"/>
  </r>
  <r>
    <x v="0"/>
    <n v="429"/>
    <s v="Research &amp; Development"/>
    <x v="0"/>
  </r>
  <r>
    <x v="2"/>
    <n v="430"/>
    <s v="Research &amp; Development"/>
    <x v="1"/>
  </r>
  <r>
    <x v="1"/>
    <n v="431"/>
    <s v="Research &amp; Development"/>
    <x v="0"/>
  </r>
  <r>
    <x v="1"/>
    <n v="433"/>
    <s v="Research &amp; Development"/>
    <x v="1"/>
  </r>
  <r>
    <x v="0"/>
    <n v="434"/>
    <s v="Research &amp; Development"/>
    <x v="0"/>
  </r>
  <r>
    <x v="0"/>
    <n v="436"/>
    <s v="Sales"/>
    <x v="0"/>
  </r>
  <r>
    <x v="2"/>
    <n v="437"/>
    <s v="Sales"/>
    <x v="0"/>
  </r>
  <r>
    <x v="2"/>
    <n v="438"/>
    <s v="Sales"/>
    <x v="1"/>
  </r>
  <r>
    <x v="0"/>
    <n v="439"/>
    <s v="Research &amp; Development"/>
    <x v="1"/>
  </r>
  <r>
    <x v="0"/>
    <n v="440"/>
    <s v="Research &amp; Development"/>
    <x v="0"/>
  </r>
  <r>
    <x v="2"/>
    <n v="441"/>
    <s v="Research &amp; Development"/>
    <x v="1"/>
  </r>
  <r>
    <x v="2"/>
    <n v="442"/>
    <s v="Research &amp; Development"/>
    <x v="1"/>
  </r>
  <r>
    <x v="2"/>
    <n v="444"/>
    <s v="Research &amp; Development"/>
    <x v="1"/>
  </r>
  <r>
    <x v="0"/>
    <n v="445"/>
    <s v="Sales"/>
    <x v="0"/>
  </r>
  <r>
    <x v="0"/>
    <n v="446"/>
    <s v="Sales"/>
    <x v="1"/>
  </r>
  <r>
    <x v="1"/>
    <n v="447"/>
    <s v="Research &amp; Development"/>
    <x v="1"/>
  </r>
  <r>
    <x v="2"/>
    <n v="448"/>
    <s v="Research &amp; Development"/>
    <x v="1"/>
  </r>
  <r>
    <x v="0"/>
    <n v="449"/>
    <s v="Sales"/>
    <x v="0"/>
  </r>
  <r>
    <x v="1"/>
    <n v="450"/>
    <s v="Research &amp; Development"/>
    <x v="1"/>
  </r>
  <r>
    <x v="0"/>
    <n v="451"/>
    <s v="Research &amp; Development"/>
    <x v="1"/>
  </r>
  <r>
    <x v="1"/>
    <n v="452"/>
    <s v="Research &amp; Development"/>
    <x v="1"/>
  </r>
  <r>
    <x v="0"/>
    <n v="453"/>
    <s v="Sales"/>
    <x v="0"/>
  </r>
  <r>
    <x v="0"/>
    <n v="454"/>
    <s v="Research &amp; Development"/>
    <x v="0"/>
  </r>
  <r>
    <x v="0"/>
    <n v="455"/>
    <s v="Research &amp; Development"/>
    <x v="1"/>
  </r>
  <r>
    <x v="2"/>
    <n v="456"/>
    <s v="Sales"/>
    <x v="1"/>
  </r>
  <r>
    <x v="0"/>
    <n v="458"/>
    <s v="Sales"/>
    <x v="1"/>
  </r>
  <r>
    <x v="0"/>
    <n v="460"/>
    <s v="Research &amp; Development"/>
    <x v="1"/>
  </r>
  <r>
    <x v="2"/>
    <n v="461"/>
    <s v="Research &amp; Development"/>
    <x v="0"/>
  </r>
  <r>
    <x v="0"/>
    <n v="462"/>
    <s v="Research &amp; Development"/>
    <x v="0"/>
  </r>
  <r>
    <x v="0"/>
    <n v="463"/>
    <s v="Sales"/>
    <x v="0"/>
  </r>
  <r>
    <x v="2"/>
    <n v="464"/>
    <s v="Research &amp; Development"/>
    <x v="1"/>
  </r>
  <r>
    <x v="0"/>
    <n v="465"/>
    <s v="Research &amp; Development"/>
    <x v="1"/>
  </r>
  <r>
    <x v="0"/>
    <n v="466"/>
    <s v="Research &amp; Development"/>
    <x v="0"/>
  </r>
  <r>
    <x v="1"/>
    <n v="467"/>
    <s v="Sales"/>
    <x v="1"/>
  </r>
  <r>
    <x v="2"/>
    <n v="468"/>
    <s v="Research &amp; Development"/>
    <x v="1"/>
  </r>
  <r>
    <x v="0"/>
    <n v="469"/>
    <s v="Sales"/>
    <x v="1"/>
  </r>
  <r>
    <x v="2"/>
    <n v="470"/>
    <s v="Human Resources"/>
    <x v="0"/>
  </r>
  <r>
    <x v="0"/>
    <n v="471"/>
    <s v="Research &amp; Development"/>
    <x v="1"/>
  </r>
  <r>
    <x v="1"/>
    <n v="473"/>
    <s v="Sales"/>
    <x v="1"/>
  </r>
  <r>
    <x v="0"/>
    <n v="474"/>
    <s v="Research &amp; Development"/>
    <x v="0"/>
  </r>
  <r>
    <x v="2"/>
    <n v="475"/>
    <s v="Sales"/>
    <x v="0"/>
  </r>
  <r>
    <x v="2"/>
    <n v="476"/>
    <s v="Sales"/>
    <x v="1"/>
  </r>
  <r>
    <x v="2"/>
    <n v="477"/>
    <s v="Research &amp; Development"/>
    <x v="1"/>
  </r>
  <r>
    <x v="0"/>
    <n v="478"/>
    <s v="Sales"/>
    <x v="0"/>
  </r>
  <r>
    <x v="2"/>
    <n v="479"/>
    <s v="Sales"/>
    <x v="1"/>
  </r>
  <r>
    <x v="2"/>
    <n v="481"/>
    <s v="Sales"/>
    <x v="1"/>
  </r>
  <r>
    <x v="1"/>
    <n v="482"/>
    <s v="Research &amp; Development"/>
    <x v="1"/>
  </r>
  <r>
    <x v="2"/>
    <n v="483"/>
    <s v="Research &amp; Development"/>
    <x v="0"/>
  </r>
  <r>
    <x v="0"/>
    <n v="484"/>
    <s v="Sales"/>
    <x v="1"/>
  </r>
  <r>
    <x v="2"/>
    <n v="485"/>
    <s v="Sales"/>
    <x v="0"/>
  </r>
  <r>
    <x v="0"/>
    <n v="486"/>
    <s v="Research &amp; Development"/>
    <x v="1"/>
  </r>
  <r>
    <x v="1"/>
    <n v="487"/>
    <s v="Research &amp; Development"/>
    <x v="1"/>
  </r>
  <r>
    <x v="0"/>
    <n v="488"/>
    <s v="Sales"/>
    <x v="1"/>
  </r>
  <r>
    <x v="1"/>
    <n v="491"/>
    <s v="Research &amp; Development"/>
    <x v="1"/>
  </r>
  <r>
    <x v="2"/>
    <n v="492"/>
    <s v="Sales"/>
    <x v="0"/>
  </r>
  <r>
    <x v="0"/>
    <n v="493"/>
    <s v="Research &amp; Development"/>
    <x v="0"/>
  </r>
  <r>
    <x v="0"/>
    <n v="494"/>
    <s v="Sales"/>
    <x v="1"/>
  </r>
  <r>
    <x v="2"/>
    <n v="495"/>
    <s v="Research &amp; Development"/>
    <x v="1"/>
  </r>
  <r>
    <x v="2"/>
    <n v="496"/>
    <s v="Research &amp; Development"/>
    <x v="1"/>
  </r>
  <r>
    <x v="0"/>
    <n v="497"/>
    <s v="Research &amp; Development"/>
    <x v="1"/>
  </r>
  <r>
    <x v="0"/>
    <n v="498"/>
    <s v="Sales"/>
    <x v="1"/>
  </r>
  <r>
    <x v="1"/>
    <n v="499"/>
    <s v="Research &amp; Development"/>
    <x v="1"/>
  </r>
  <r>
    <x v="1"/>
    <n v="500"/>
    <s v="Sales"/>
    <x v="1"/>
  </r>
  <r>
    <x v="2"/>
    <n v="501"/>
    <s v="Research &amp; Development"/>
    <x v="1"/>
  </r>
  <r>
    <x v="0"/>
    <n v="502"/>
    <s v="Sales"/>
    <x v="0"/>
  </r>
  <r>
    <x v="1"/>
    <n v="505"/>
    <s v="Research &amp; Development"/>
    <x v="0"/>
  </r>
  <r>
    <x v="2"/>
    <n v="507"/>
    <s v="Sales"/>
    <x v="0"/>
  </r>
  <r>
    <x v="0"/>
    <n v="508"/>
    <s v="Sales"/>
    <x v="1"/>
  </r>
  <r>
    <x v="0"/>
    <n v="510"/>
    <s v="Research &amp; Development"/>
    <x v="1"/>
  </r>
  <r>
    <x v="0"/>
    <n v="511"/>
    <s v="Research &amp; Development"/>
    <x v="1"/>
  </r>
  <r>
    <x v="2"/>
    <n v="513"/>
    <s v="Sales"/>
    <x v="1"/>
  </r>
  <r>
    <x v="2"/>
    <n v="514"/>
    <s v="Research &amp; Development"/>
    <x v="0"/>
  </r>
  <r>
    <x v="0"/>
    <n v="515"/>
    <s v="Research &amp; Development"/>
    <x v="1"/>
  </r>
  <r>
    <x v="0"/>
    <n v="516"/>
    <s v="Sales"/>
    <x v="1"/>
  </r>
  <r>
    <x v="0"/>
    <n v="517"/>
    <s v="Research &amp; Development"/>
    <x v="1"/>
  </r>
  <r>
    <x v="0"/>
    <n v="518"/>
    <s v="Research &amp; Development"/>
    <x v="0"/>
  </r>
  <r>
    <x v="0"/>
    <n v="520"/>
    <s v="Research &amp; Development"/>
    <x v="1"/>
  </r>
  <r>
    <x v="0"/>
    <n v="521"/>
    <s v="Research &amp; Development"/>
    <x v="1"/>
  </r>
  <r>
    <x v="1"/>
    <n v="522"/>
    <s v="Research &amp; Development"/>
    <x v="1"/>
  </r>
  <r>
    <x v="2"/>
    <n v="523"/>
    <s v="Sales"/>
    <x v="1"/>
  </r>
  <r>
    <x v="0"/>
    <n v="524"/>
    <s v="Research &amp; Development"/>
    <x v="1"/>
  </r>
  <r>
    <x v="2"/>
    <n v="525"/>
    <s v="Research &amp; Development"/>
    <x v="1"/>
  </r>
  <r>
    <x v="2"/>
    <n v="526"/>
    <s v="Research &amp; Development"/>
    <x v="0"/>
  </r>
  <r>
    <x v="0"/>
    <n v="527"/>
    <s v="Sales"/>
    <x v="0"/>
  </r>
  <r>
    <x v="0"/>
    <n v="529"/>
    <s v="Research &amp; Development"/>
    <x v="0"/>
  </r>
  <r>
    <x v="0"/>
    <n v="530"/>
    <s v="Research &amp; Development"/>
    <x v="1"/>
  </r>
  <r>
    <x v="0"/>
    <n v="531"/>
    <s v="Research &amp; Development"/>
    <x v="0"/>
  </r>
  <r>
    <x v="1"/>
    <n v="532"/>
    <s v="Sales"/>
    <x v="1"/>
  </r>
  <r>
    <x v="2"/>
    <n v="533"/>
    <s v="Sales"/>
    <x v="1"/>
  </r>
  <r>
    <x v="0"/>
    <n v="534"/>
    <s v="Sales"/>
    <x v="1"/>
  </r>
  <r>
    <x v="0"/>
    <n v="536"/>
    <s v="Research &amp; Development"/>
    <x v="1"/>
  </r>
  <r>
    <x v="0"/>
    <n v="538"/>
    <s v="Research &amp; Development"/>
    <x v="1"/>
  </r>
  <r>
    <x v="1"/>
    <n v="543"/>
    <s v="Research &amp; Development"/>
    <x v="0"/>
  </r>
  <r>
    <x v="1"/>
    <n v="544"/>
    <s v="Research &amp; Development"/>
    <x v="1"/>
  </r>
  <r>
    <x v="1"/>
    <n v="546"/>
    <s v="Research &amp; Development"/>
    <x v="1"/>
  </r>
  <r>
    <x v="0"/>
    <n v="547"/>
    <s v="Research &amp; Development"/>
    <x v="1"/>
  </r>
  <r>
    <x v="2"/>
    <n v="548"/>
    <s v="Research &amp; Development"/>
    <x v="1"/>
  </r>
  <r>
    <x v="1"/>
    <n v="549"/>
    <s v="Research &amp; Development"/>
    <x v="1"/>
  </r>
  <r>
    <x v="1"/>
    <n v="550"/>
    <s v="Research &amp; Development"/>
    <x v="1"/>
  </r>
  <r>
    <x v="2"/>
    <n v="551"/>
    <s v="Research &amp; Development"/>
    <x v="1"/>
  </r>
  <r>
    <x v="0"/>
    <n v="554"/>
    <s v="Sales"/>
    <x v="0"/>
  </r>
  <r>
    <x v="0"/>
    <n v="555"/>
    <s v="Sales"/>
    <x v="1"/>
  </r>
  <r>
    <x v="2"/>
    <n v="556"/>
    <s v="Research &amp; Development"/>
    <x v="0"/>
  </r>
  <r>
    <x v="2"/>
    <n v="558"/>
    <s v="Sales"/>
    <x v="1"/>
  </r>
  <r>
    <x v="0"/>
    <n v="560"/>
    <s v="Research &amp; Development"/>
    <x v="1"/>
  </r>
  <r>
    <x v="0"/>
    <n v="562"/>
    <s v="Research &amp; Development"/>
    <x v="1"/>
  </r>
  <r>
    <x v="2"/>
    <n v="564"/>
    <s v="Research &amp; Development"/>
    <x v="1"/>
  </r>
  <r>
    <x v="0"/>
    <n v="565"/>
    <s v="Research &amp; Development"/>
    <x v="1"/>
  </r>
  <r>
    <x v="0"/>
    <n v="566"/>
    <s v="Human Resources"/>
    <x v="1"/>
  </r>
  <r>
    <x v="2"/>
    <n v="567"/>
    <s v="Sales"/>
    <x v="1"/>
  </r>
  <r>
    <x v="1"/>
    <n v="568"/>
    <s v="Sales"/>
    <x v="1"/>
  </r>
  <r>
    <x v="1"/>
    <n v="569"/>
    <s v="Research &amp; Development"/>
    <x v="1"/>
  </r>
  <r>
    <x v="0"/>
    <n v="571"/>
    <s v="Research &amp; Development"/>
    <x v="1"/>
  </r>
  <r>
    <x v="1"/>
    <n v="573"/>
    <s v="Sales"/>
    <x v="1"/>
  </r>
  <r>
    <x v="1"/>
    <n v="574"/>
    <s v="Research &amp; Development"/>
    <x v="1"/>
  </r>
  <r>
    <x v="1"/>
    <n v="575"/>
    <s v="Research &amp; Development"/>
    <x v="1"/>
  </r>
  <r>
    <x v="2"/>
    <n v="577"/>
    <s v="Research &amp; Development"/>
    <x v="1"/>
  </r>
  <r>
    <x v="1"/>
    <n v="578"/>
    <s v="Research &amp; Development"/>
    <x v="1"/>
  </r>
  <r>
    <x v="2"/>
    <n v="579"/>
    <s v="Research &amp; Development"/>
    <x v="1"/>
  </r>
  <r>
    <x v="1"/>
    <n v="580"/>
    <s v="Sales"/>
    <x v="0"/>
  </r>
  <r>
    <x v="2"/>
    <n v="581"/>
    <s v="Research &amp; Development"/>
    <x v="1"/>
  </r>
  <r>
    <x v="0"/>
    <n v="582"/>
    <s v="Research &amp; Development"/>
    <x v="0"/>
  </r>
  <r>
    <x v="0"/>
    <n v="584"/>
    <s v="Research &amp; Development"/>
    <x v="1"/>
  </r>
  <r>
    <x v="0"/>
    <n v="585"/>
    <s v="Sales"/>
    <x v="1"/>
  </r>
  <r>
    <x v="2"/>
    <n v="586"/>
    <s v="Research &amp; Development"/>
    <x v="0"/>
  </r>
  <r>
    <x v="2"/>
    <n v="587"/>
    <s v="Research &amp; Development"/>
    <x v="1"/>
  </r>
  <r>
    <x v="0"/>
    <n v="590"/>
    <s v="Human Resources"/>
    <x v="0"/>
  </r>
  <r>
    <x v="0"/>
    <n v="591"/>
    <s v="Research &amp; Development"/>
    <x v="1"/>
  </r>
  <r>
    <x v="0"/>
    <n v="592"/>
    <s v="Sales"/>
    <x v="1"/>
  </r>
  <r>
    <x v="2"/>
    <n v="593"/>
    <s v="Research &amp; Development"/>
    <x v="1"/>
  </r>
  <r>
    <x v="1"/>
    <n v="595"/>
    <s v="Sales"/>
    <x v="1"/>
  </r>
  <r>
    <x v="1"/>
    <n v="597"/>
    <s v="Sales"/>
    <x v="1"/>
  </r>
  <r>
    <x v="2"/>
    <n v="599"/>
    <s v="Sales"/>
    <x v="1"/>
  </r>
  <r>
    <x v="0"/>
    <n v="600"/>
    <s v="Sales"/>
    <x v="1"/>
  </r>
  <r>
    <x v="2"/>
    <n v="601"/>
    <s v="Research &amp; Development"/>
    <x v="1"/>
  </r>
  <r>
    <x v="2"/>
    <n v="602"/>
    <s v="Research &amp; Development"/>
    <x v="1"/>
  </r>
  <r>
    <x v="0"/>
    <n v="604"/>
    <s v="Sales"/>
    <x v="0"/>
  </r>
  <r>
    <x v="0"/>
    <n v="605"/>
    <s v="Research &amp; Development"/>
    <x v="0"/>
  </r>
  <r>
    <x v="1"/>
    <n v="606"/>
    <s v="Sales"/>
    <x v="1"/>
  </r>
  <r>
    <x v="0"/>
    <n v="608"/>
    <s v="Human Resources"/>
    <x v="0"/>
  </r>
  <r>
    <x v="2"/>
    <n v="611"/>
    <s v="Research &amp; Development"/>
    <x v="1"/>
  </r>
  <r>
    <x v="2"/>
    <n v="612"/>
    <s v="Research &amp; Development"/>
    <x v="1"/>
  </r>
  <r>
    <x v="2"/>
    <n v="613"/>
    <s v="Sales"/>
    <x v="1"/>
  </r>
  <r>
    <x v="0"/>
    <n v="614"/>
    <s v="Sales"/>
    <x v="0"/>
  </r>
  <r>
    <x v="2"/>
    <n v="615"/>
    <s v="Sales"/>
    <x v="1"/>
  </r>
  <r>
    <x v="0"/>
    <n v="616"/>
    <s v="Research &amp; Development"/>
    <x v="0"/>
  </r>
  <r>
    <x v="0"/>
    <n v="618"/>
    <s v="Sales"/>
    <x v="1"/>
  </r>
  <r>
    <x v="0"/>
    <n v="620"/>
    <s v="Sales"/>
    <x v="1"/>
  </r>
  <r>
    <x v="2"/>
    <n v="621"/>
    <s v="Sales"/>
    <x v="1"/>
  </r>
  <r>
    <x v="0"/>
    <n v="622"/>
    <s v="Research &amp; Development"/>
    <x v="0"/>
  </r>
  <r>
    <x v="2"/>
    <n v="623"/>
    <s v="Research &amp; Development"/>
    <x v="1"/>
  </r>
  <r>
    <x v="1"/>
    <n v="624"/>
    <s v="Research &amp; Development"/>
    <x v="1"/>
  </r>
  <r>
    <x v="0"/>
    <n v="625"/>
    <s v="Sales"/>
    <x v="1"/>
  </r>
  <r>
    <x v="0"/>
    <n v="626"/>
    <s v="Sales"/>
    <x v="1"/>
  </r>
  <r>
    <x v="1"/>
    <n v="630"/>
    <s v="Research &amp; Development"/>
    <x v="0"/>
  </r>
  <r>
    <x v="2"/>
    <n v="631"/>
    <s v="Sales"/>
    <x v="1"/>
  </r>
  <r>
    <x v="2"/>
    <n v="632"/>
    <s v="Sales"/>
    <x v="1"/>
  </r>
  <r>
    <x v="2"/>
    <n v="634"/>
    <s v="Research &amp; Development"/>
    <x v="1"/>
  </r>
  <r>
    <x v="0"/>
    <n v="635"/>
    <s v="Research &amp; Development"/>
    <x v="1"/>
  </r>
  <r>
    <x v="1"/>
    <n v="638"/>
    <s v="Research &amp; Development"/>
    <x v="0"/>
  </r>
  <r>
    <x v="0"/>
    <n v="639"/>
    <s v="Research &amp; Development"/>
    <x v="0"/>
  </r>
  <r>
    <x v="0"/>
    <n v="641"/>
    <s v="Sales"/>
    <x v="1"/>
  </r>
  <r>
    <x v="0"/>
    <n v="643"/>
    <s v="Research &amp; Development"/>
    <x v="1"/>
  </r>
  <r>
    <x v="1"/>
    <n v="644"/>
    <s v="Human Resources"/>
    <x v="1"/>
  </r>
  <r>
    <x v="0"/>
    <n v="645"/>
    <s v="Sales"/>
    <x v="1"/>
  </r>
  <r>
    <x v="0"/>
    <n v="647"/>
    <s v="Research &amp; Development"/>
    <x v="0"/>
  </r>
  <r>
    <x v="0"/>
    <n v="648"/>
    <s v="Sales"/>
    <x v="1"/>
  </r>
  <r>
    <x v="0"/>
    <n v="649"/>
    <s v="Research &amp; Development"/>
    <x v="0"/>
  </r>
  <r>
    <x v="0"/>
    <n v="650"/>
    <s v="Sales"/>
    <x v="1"/>
  </r>
  <r>
    <x v="0"/>
    <n v="652"/>
    <s v="Research &amp; Development"/>
    <x v="1"/>
  </r>
  <r>
    <x v="0"/>
    <n v="653"/>
    <s v="Sales"/>
    <x v="1"/>
  </r>
  <r>
    <x v="0"/>
    <n v="655"/>
    <s v="Research &amp; Development"/>
    <x v="1"/>
  </r>
  <r>
    <x v="0"/>
    <n v="656"/>
    <s v="Sales"/>
    <x v="0"/>
  </r>
  <r>
    <x v="0"/>
    <n v="657"/>
    <s v="Research &amp; Development"/>
    <x v="1"/>
  </r>
  <r>
    <x v="2"/>
    <n v="659"/>
    <s v="Research &amp; Development"/>
    <x v="1"/>
  </r>
  <r>
    <x v="0"/>
    <n v="661"/>
    <s v="Research &amp; Development"/>
    <x v="0"/>
  </r>
  <r>
    <x v="0"/>
    <n v="662"/>
    <s v="Research &amp; Development"/>
    <x v="1"/>
  </r>
  <r>
    <x v="2"/>
    <n v="663"/>
    <s v="Research &amp; Development"/>
    <x v="0"/>
  </r>
  <r>
    <x v="1"/>
    <n v="664"/>
    <s v="Research &amp; Development"/>
    <x v="1"/>
  </r>
  <r>
    <x v="0"/>
    <n v="665"/>
    <s v="Human Resources"/>
    <x v="1"/>
  </r>
  <r>
    <x v="2"/>
    <n v="666"/>
    <s v="Sales"/>
    <x v="0"/>
  </r>
  <r>
    <x v="0"/>
    <n v="667"/>
    <s v="Sales"/>
    <x v="1"/>
  </r>
  <r>
    <x v="2"/>
    <n v="669"/>
    <s v="Sales"/>
    <x v="1"/>
  </r>
  <r>
    <x v="2"/>
    <n v="671"/>
    <s v="Research &amp; Development"/>
    <x v="0"/>
  </r>
  <r>
    <x v="0"/>
    <n v="675"/>
    <s v="Research &amp; Development"/>
    <x v="1"/>
  </r>
  <r>
    <x v="2"/>
    <n v="677"/>
    <s v="Sales"/>
    <x v="1"/>
  </r>
  <r>
    <x v="0"/>
    <n v="679"/>
    <s v="Research &amp; Development"/>
    <x v="0"/>
  </r>
  <r>
    <x v="2"/>
    <n v="680"/>
    <s v="Research &amp; Development"/>
    <x v="1"/>
  </r>
  <r>
    <x v="1"/>
    <n v="682"/>
    <s v="Sales"/>
    <x v="1"/>
  </r>
  <r>
    <x v="0"/>
    <n v="683"/>
    <s v="Research &amp; Development"/>
    <x v="1"/>
  </r>
  <r>
    <x v="1"/>
    <n v="684"/>
    <s v="Sales"/>
    <x v="1"/>
  </r>
  <r>
    <x v="2"/>
    <n v="686"/>
    <s v="Research &amp; Development"/>
    <x v="0"/>
  </r>
  <r>
    <x v="2"/>
    <n v="689"/>
    <s v="Research &amp; Development"/>
    <x v="1"/>
  </r>
  <r>
    <x v="0"/>
    <n v="690"/>
    <s v="Sales"/>
    <x v="1"/>
  </r>
  <r>
    <x v="2"/>
    <n v="691"/>
    <s v="Research &amp; Development"/>
    <x v="1"/>
  </r>
  <r>
    <x v="2"/>
    <n v="692"/>
    <s v="Research &amp; Development"/>
    <x v="1"/>
  </r>
  <r>
    <x v="1"/>
    <n v="698"/>
    <s v="Human Resources"/>
    <x v="1"/>
  </r>
  <r>
    <x v="0"/>
    <n v="699"/>
    <s v="Research &amp; Development"/>
    <x v="0"/>
  </r>
  <r>
    <x v="0"/>
    <n v="700"/>
    <s v="Research &amp; Development"/>
    <x v="1"/>
  </r>
  <r>
    <x v="2"/>
    <n v="701"/>
    <s v="Research &amp; Development"/>
    <x v="0"/>
  </r>
  <r>
    <x v="0"/>
    <n v="702"/>
    <s v="Research &amp; Development"/>
    <x v="0"/>
  </r>
  <r>
    <x v="2"/>
    <n v="704"/>
    <s v="Research &amp; Development"/>
    <x v="1"/>
  </r>
  <r>
    <x v="0"/>
    <n v="705"/>
    <s v="Research &amp; Development"/>
    <x v="1"/>
  </r>
  <r>
    <x v="0"/>
    <n v="707"/>
    <s v="Sales"/>
    <x v="1"/>
  </r>
  <r>
    <x v="2"/>
    <n v="709"/>
    <s v="Sales"/>
    <x v="1"/>
  </r>
  <r>
    <x v="0"/>
    <n v="710"/>
    <s v="Research &amp; Development"/>
    <x v="1"/>
  </r>
  <r>
    <x v="1"/>
    <n v="712"/>
    <s v="Sales"/>
    <x v="1"/>
  </r>
  <r>
    <x v="2"/>
    <n v="714"/>
    <s v="Sales"/>
    <x v="0"/>
  </r>
  <r>
    <x v="2"/>
    <n v="715"/>
    <s v="Research &amp; Development"/>
    <x v="1"/>
  </r>
  <r>
    <x v="1"/>
    <n v="716"/>
    <s v="Research &amp; Development"/>
    <x v="0"/>
  </r>
  <r>
    <x v="2"/>
    <n v="717"/>
    <s v="Research &amp; Development"/>
    <x v="1"/>
  </r>
  <r>
    <x v="0"/>
    <n v="720"/>
    <s v="Sales"/>
    <x v="1"/>
  </r>
  <r>
    <x v="2"/>
    <n v="721"/>
    <s v="Research &amp; Development"/>
    <x v="1"/>
  </r>
  <r>
    <x v="0"/>
    <n v="722"/>
    <s v="Sales"/>
    <x v="1"/>
  </r>
  <r>
    <x v="1"/>
    <n v="723"/>
    <s v="Sales"/>
    <x v="0"/>
  </r>
  <r>
    <x v="0"/>
    <n v="724"/>
    <s v="Research &amp; Development"/>
    <x v="1"/>
  </r>
  <r>
    <x v="2"/>
    <n v="725"/>
    <s v="Research &amp; Development"/>
    <x v="1"/>
  </r>
  <r>
    <x v="2"/>
    <n v="727"/>
    <s v="Research &amp; Development"/>
    <x v="1"/>
  </r>
  <r>
    <x v="1"/>
    <n v="728"/>
    <s v="Sales"/>
    <x v="1"/>
  </r>
  <r>
    <x v="0"/>
    <n v="729"/>
    <s v="Sales"/>
    <x v="0"/>
  </r>
  <r>
    <x v="1"/>
    <n v="730"/>
    <s v="Research &amp; Development"/>
    <x v="1"/>
  </r>
  <r>
    <x v="0"/>
    <n v="731"/>
    <s v="Human Resources"/>
    <x v="1"/>
  </r>
  <r>
    <x v="1"/>
    <n v="732"/>
    <s v="Sales"/>
    <x v="1"/>
  </r>
  <r>
    <x v="0"/>
    <n v="733"/>
    <s v="Research &amp; Development"/>
    <x v="1"/>
  </r>
  <r>
    <x v="2"/>
    <n v="734"/>
    <s v="Human Resources"/>
    <x v="1"/>
  </r>
  <r>
    <x v="1"/>
    <n v="738"/>
    <s v="Sales"/>
    <x v="1"/>
  </r>
  <r>
    <x v="0"/>
    <n v="741"/>
    <s v="Research &amp; Development"/>
    <x v="0"/>
  </r>
  <r>
    <x v="0"/>
    <n v="742"/>
    <s v="Research &amp; Development"/>
    <x v="1"/>
  </r>
  <r>
    <x v="2"/>
    <n v="743"/>
    <s v="Research &amp; Development"/>
    <x v="0"/>
  </r>
  <r>
    <x v="0"/>
    <n v="744"/>
    <s v="Research &amp; Development"/>
    <x v="1"/>
  </r>
  <r>
    <x v="1"/>
    <n v="746"/>
    <s v="Sales"/>
    <x v="0"/>
  </r>
  <r>
    <x v="0"/>
    <n v="747"/>
    <s v="Sales"/>
    <x v="1"/>
  </r>
  <r>
    <x v="2"/>
    <n v="749"/>
    <s v="Sales"/>
    <x v="1"/>
  </r>
  <r>
    <x v="2"/>
    <n v="752"/>
    <s v="Research &amp; Development"/>
    <x v="0"/>
  </r>
  <r>
    <x v="2"/>
    <n v="754"/>
    <s v="Sales"/>
    <x v="1"/>
  </r>
  <r>
    <x v="0"/>
    <n v="757"/>
    <s v="Research &amp; Development"/>
    <x v="1"/>
  </r>
  <r>
    <x v="0"/>
    <n v="758"/>
    <s v="Research &amp; Development"/>
    <x v="1"/>
  </r>
  <r>
    <x v="0"/>
    <n v="760"/>
    <s v="Human Resources"/>
    <x v="1"/>
  </r>
  <r>
    <x v="1"/>
    <n v="762"/>
    <s v="Research &amp; Development"/>
    <x v="1"/>
  </r>
  <r>
    <x v="0"/>
    <n v="763"/>
    <s v="Research &amp; Development"/>
    <x v="0"/>
  </r>
  <r>
    <x v="0"/>
    <n v="764"/>
    <s v="Research &amp; Development"/>
    <x v="1"/>
  </r>
  <r>
    <x v="0"/>
    <n v="766"/>
    <s v="Sales"/>
    <x v="1"/>
  </r>
  <r>
    <x v="1"/>
    <n v="769"/>
    <s v="Research &amp; Development"/>
    <x v="1"/>
  </r>
  <r>
    <x v="0"/>
    <n v="771"/>
    <s v="Research &amp; Development"/>
    <x v="1"/>
  </r>
  <r>
    <x v="0"/>
    <n v="772"/>
    <s v="Research &amp; Development"/>
    <x v="1"/>
  </r>
  <r>
    <x v="0"/>
    <n v="773"/>
    <s v="Research &amp; Development"/>
    <x v="0"/>
  </r>
  <r>
    <x v="0"/>
    <n v="775"/>
    <s v="Research &amp; Development"/>
    <x v="1"/>
  </r>
  <r>
    <x v="1"/>
    <n v="776"/>
    <s v="Sales"/>
    <x v="1"/>
  </r>
  <r>
    <x v="0"/>
    <n v="780"/>
    <s v="Research &amp; Development"/>
    <x v="0"/>
  </r>
  <r>
    <x v="0"/>
    <n v="781"/>
    <s v="Sales"/>
    <x v="1"/>
  </r>
  <r>
    <x v="1"/>
    <n v="783"/>
    <s v="Sales"/>
    <x v="1"/>
  </r>
  <r>
    <x v="0"/>
    <n v="784"/>
    <s v="Research &amp; Development"/>
    <x v="1"/>
  </r>
  <r>
    <x v="1"/>
    <n v="785"/>
    <s v="Sales"/>
    <x v="0"/>
  </r>
  <r>
    <x v="2"/>
    <n v="786"/>
    <s v="Sales"/>
    <x v="1"/>
  </r>
  <r>
    <x v="1"/>
    <n v="787"/>
    <s v="Research &amp; Development"/>
    <x v="0"/>
  </r>
  <r>
    <x v="0"/>
    <n v="789"/>
    <s v="Sales"/>
    <x v="1"/>
  </r>
  <r>
    <x v="1"/>
    <n v="791"/>
    <s v="Research &amp; Development"/>
    <x v="1"/>
  </r>
  <r>
    <x v="0"/>
    <n v="792"/>
    <s v="Research &amp; Development"/>
    <x v="1"/>
  </r>
  <r>
    <x v="0"/>
    <n v="793"/>
    <s v="Research &amp; Development"/>
    <x v="1"/>
  </r>
  <r>
    <x v="0"/>
    <n v="796"/>
    <s v="Sales"/>
    <x v="1"/>
  </r>
  <r>
    <x v="0"/>
    <n v="797"/>
    <s v="Research &amp; Development"/>
    <x v="1"/>
  </r>
  <r>
    <x v="1"/>
    <n v="799"/>
    <s v="Research &amp; Development"/>
    <x v="0"/>
  </r>
  <r>
    <x v="2"/>
    <n v="800"/>
    <s v="Sales"/>
    <x v="1"/>
  </r>
  <r>
    <x v="0"/>
    <n v="802"/>
    <s v="Research &amp; Development"/>
    <x v="0"/>
  </r>
  <r>
    <x v="0"/>
    <n v="803"/>
    <s v="Research &amp; Development"/>
    <x v="0"/>
  </r>
  <r>
    <x v="0"/>
    <n v="804"/>
    <s v="Research &amp; Development"/>
    <x v="1"/>
  </r>
  <r>
    <x v="0"/>
    <n v="805"/>
    <s v="Sales"/>
    <x v="1"/>
  </r>
  <r>
    <x v="2"/>
    <n v="806"/>
    <s v="Research &amp; Development"/>
    <x v="1"/>
  </r>
  <r>
    <x v="0"/>
    <n v="807"/>
    <s v="Research &amp; Development"/>
    <x v="1"/>
  </r>
  <r>
    <x v="0"/>
    <n v="808"/>
    <s v="Sales"/>
    <x v="1"/>
  </r>
  <r>
    <x v="0"/>
    <n v="809"/>
    <s v="Research &amp; Development"/>
    <x v="1"/>
  </r>
  <r>
    <x v="0"/>
    <n v="811"/>
    <s v="Research &amp; Development"/>
    <x v="0"/>
  </r>
  <r>
    <x v="0"/>
    <n v="812"/>
    <s v="Research &amp; Development"/>
    <x v="1"/>
  </r>
  <r>
    <x v="1"/>
    <n v="813"/>
    <s v="Research &amp; Development"/>
    <x v="1"/>
  </r>
  <r>
    <x v="1"/>
    <n v="815"/>
    <s v="Research &amp; Development"/>
    <x v="1"/>
  </r>
  <r>
    <x v="0"/>
    <n v="816"/>
    <s v="Research &amp; Development"/>
    <x v="0"/>
  </r>
  <r>
    <x v="2"/>
    <n v="817"/>
    <s v="Research &amp; Development"/>
    <x v="1"/>
  </r>
  <r>
    <x v="0"/>
    <n v="819"/>
    <s v="Sales"/>
    <x v="1"/>
  </r>
  <r>
    <x v="1"/>
    <n v="820"/>
    <s v="Research &amp; Development"/>
    <x v="0"/>
  </r>
  <r>
    <x v="0"/>
    <n v="823"/>
    <s v="Research &amp; Development"/>
    <x v="1"/>
  </r>
  <r>
    <x v="2"/>
    <n v="824"/>
    <s v="Research &amp; Development"/>
    <x v="1"/>
  </r>
  <r>
    <x v="1"/>
    <n v="825"/>
    <s v="Research &amp; Development"/>
    <x v="0"/>
  </r>
  <r>
    <x v="2"/>
    <n v="826"/>
    <s v="Research &amp; Development"/>
    <x v="1"/>
  </r>
  <r>
    <x v="2"/>
    <n v="827"/>
    <s v="Research &amp; Development"/>
    <x v="0"/>
  </r>
  <r>
    <x v="0"/>
    <n v="828"/>
    <s v="Research &amp; Development"/>
    <x v="1"/>
  </r>
  <r>
    <x v="0"/>
    <n v="829"/>
    <s v="Human Resources"/>
    <x v="1"/>
  </r>
  <r>
    <x v="2"/>
    <n v="830"/>
    <s v="Research &amp; Development"/>
    <x v="1"/>
  </r>
  <r>
    <x v="0"/>
    <n v="832"/>
    <s v="Research &amp; Development"/>
    <x v="1"/>
  </r>
  <r>
    <x v="0"/>
    <n v="833"/>
    <s v="Research &amp; Development"/>
    <x v="0"/>
  </r>
  <r>
    <x v="1"/>
    <n v="834"/>
    <s v="Research &amp; Development"/>
    <x v="1"/>
  </r>
  <r>
    <x v="0"/>
    <n v="836"/>
    <s v="Research &amp; Development"/>
    <x v="1"/>
  </r>
  <r>
    <x v="0"/>
    <n v="837"/>
    <s v="Research &amp; Development"/>
    <x v="1"/>
  </r>
  <r>
    <x v="2"/>
    <n v="838"/>
    <s v="Research &amp; Development"/>
    <x v="1"/>
  </r>
  <r>
    <x v="1"/>
    <n v="840"/>
    <s v="Sales"/>
    <x v="1"/>
  </r>
  <r>
    <x v="1"/>
    <n v="842"/>
    <s v="Sales"/>
    <x v="1"/>
  </r>
  <r>
    <x v="0"/>
    <n v="843"/>
    <s v="Research &amp; Development"/>
    <x v="1"/>
  </r>
  <r>
    <x v="2"/>
    <n v="844"/>
    <s v="Research &amp; Development"/>
    <x v="0"/>
  </r>
  <r>
    <x v="2"/>
    <n v="845"/>
    <s v="Research &amp; Development"/>
    <x v="1"/>
  </r>
  <r>
    <x v="0"/>
    <n v="846"/>
    <s v="Sales"/>
    <x v="0"/>
  </r>
  <r>
    <x v="0"/>
    <n v="847"/>
    <s v="Human Resources"/>
    <x v="1"/>
  </r>
  <r>
    <x v="2"/>
    <n v="848"/>
    <s v="Research &amp; Development"/>
    <x v="0"/>
  </r>
  <r>
    <x v="0"/>
    <n v="850"/>
    <s v="Research &amp; Development"/>
    <x v="1"/>
  </r>
  <r>
    <x v="1"/>
    <n v="851"/>
    <s v="Sales"/>
    <x v="1"/>
  </r>
  <r>
    <x v="0"/>
    <n v="852"/>
    <s v="Research &amp; Development"/>
    <x v="1"/>
  </r>
  <r>
    <x v="0"/>
    <n v="854"/>
    <s v="Research &amp; Development"/>
    <x v="1"/>
  </r>
  <r>
    <x v="0"/>
    <n v="855"/>
    <s v="Sales"/>
    <x v="1"/>
  </r>
  <r>
    <x v="0"/>
    <n v="856"/>
    <s v="Research &amp; Development"/>
    <x v="1"/>
  </r>
  <r>
    <x v="0"/>
    <n v="857"/>
    <s v="Sales"/>
    <x v="0"/>
  </r>
  <r>
    <x v="0"/>
    <n v="859"/>
    <s v="Sales"/>
    <x v="1"/>
  </r>
  <r>
    <x v="0"/>
    <n v="861"/>
    <s v="Research &amp; Development"/>
    <x v="1"/>
  </r>
  <r>
    <x v="1"/>
    <n v="862"/>
    <s v="Sales"/>
    <x v="0"/>
  </r>
  <r>
    <x v="1"/>
    <n v="864"/>
    <s v="Sales"/>
    <x v="0"/>
  </r>
  <r>
    <x v="0"/>
    <n v="865"/>
    <s v="Research &amp; Development"/>
    <x v="1"/>
  </r>
  <r>
    <x v="1"/>
    <n v="867"/>
    <s v="Research &amp; Development"/>
    <x v="1"/>
  </r>
  <r>
    <x v="2"/>
    <n v="868"/>
    <s v="Sales"/>
    <x v="1"/>
  </r>
  <r>
    <x v="0"/>
    <n v="869"/>
    <s v="Human Resources"/>
    <x v="1"/>
  </r>
  <r>
    <x v="0"/>
    <n v="872"/>
    <s v="Research &amp; Development"/>
    <x v="1"/>
  </r>
  <r>
    <x v="0"/>
    <n v="874"/>
    <s v="Research &amp; Development"/>
    <x v="0"/>
  </r>
  <r>
    <x v="0"/>
    <n v="875"/>
    <s v="Research &amp; Development"/>
    <x v="0"/>
  </r>
  <r>
    <x v="0"/>
    <n v="878"/>
    <s v="Human Resources"/>
    <x v="1"/>
  </r>
  <r>
    <x v="0"/>
    <n v="879"/>
    <s v="Sales"/>
    <x v="0"/>
  </r>
  <r>
    <x v="2"/>
    <n v="880"/>
    <s v="Research &amp; Development"/>
    <x v="0"/>
  </r>
  <r>
    <x v="0"/>
    <n v="881"/>
    <s v="Research &amp; Development"/>
    <x v="0"/>
  </r>
  <r>
    <x v="2"/>
    <n v="882"/>
    <s v="Research &amp; Development"/>
    <x v="1"/>
  </r>
  <r>
    <x v="0"/>
    <n v="885"/>
    <s v="Sales"/>
    <x v="1"/>
  </r>
  <r>
    <x v="1"/>
    <n v="887"/>
    <s v="Research &amp; Development"/>
    <x v="1"/>
  </r>
  <r>
    <x v="0"/>
    <n v="888"/>
    <s v="Research &amp; Development"/>
    <x v="1"/>
  </r>
  <r>
    <x v="0"/>
    <n v="889"/>
    <s v="Sales"/>
    <x v="1"/>
  </r>
  <r>
    <x v="0"/>
    <n v="893"/>
    <s v="Sales"/>
    <x v="1"/>
  </r>
  <r>
    <x v="0"/>
    <n v="894"/>
    <s v="Research &amp; Development"/>
    <x v="0"/>
  </r>
  <r>
    <x v="2"/>
    <n v="895"/>
    <s v="Research &amp; Development"/>
    <x v="0"/>
  </r>
  <r>
    <x v="0"/>
    <n v="896"/>
    <s v="Sales"/>
    <x v="0"/>
  </r>
  <r>
    <x v="1"/>
    <n v="897"/>
    <s v="Sales"/>
    <x v="1"/>
  </r>
  <r>
    <x v="2"/>
    <n v="899"/>
    <s v="Research &amp; Development"/>
    <x v="1"/>
  </r>
  <r>
    <x v="2"/>
    <n v="900"/>
    <s v="Sales"/>
    <x v="1"/>
  </r>
  <r>
    <x v="1"/>
    <n v="901"/>
    <s v="Research &amp; Development"/>
    <x v="1"/>
  </r>
  <r>
    <x v="0"/>
    <n v="902"/>
    <s v="Research &amp; Development"/>
    <x v="1"/>
  </r>
  <r>
    <x v="1"/>
    <n v="903"/>
    <s v="Sales"/>
    <x v="0"/>
  </r>
  <r>
    <x v="0"/>
    <n v="904"/>
    <s v="Sales"/>
    <x v="0"/>
  </r>
  <r>
    <x v="1"/>
    <n v="905"/>
    <s v="Research &amp; Development"/>
    <x v="1"/>
  </r>
  <r>
    <x v="2"/>
    <n v="909"/>
    <s v="Human Resources"/>
    <x v="1"/>
  </r>
  <r>
    <x v="0"/>
    <n v="910"/>
    <s v="Human Resources"/>
    <x v="0"/>
  </r>
  <r>
    <x v="0"/>
    <n v="911"/>
    <s v="Research &amp; Development"/>
    <x v="0"/>
  </r>
  <r>
    <x v="0"/>
    <n v="912"/>
    <s v="Research &amp; Development"/>
    <x v="1"/>
  </r>
  <r>
    <x v="0"/>
    <n v="913"/>
    <s v="Research &amp; Development"/>
    <x v="0"/>
  </r>
  <r>
    <x v="0"/>
    <n v="916"/>
    <s v="Sales"/>
    <x v="1"/>
  </r>
  <r>
    <x v="1"/>
    <n v="918"/>
    <s v="Research &amp; Development"/>
    <x v="0"/>
  </r>
  <r>
    <x v="0"/>
    <n v="920"/>
    <s v="Research &amp; Development"/>
    <x v="1"/>
  </r>
  <r>
    <x v="0"/>
    <n v="922"/>
    <s v="Sales"/>
    <x v="1"/>
  </r>
  <r>
    <x v="0"/>
    <n v="923"/>
    <s v="Research &amp; Development"/>
    <x v="1"/>
  </r>
  <r>
    <x v="0"/>
    <n v="924"/>
    <s v="Research &amp; Development"/>
    <x v="0"/>
  </r>
  <r>
    <x v="1"/>
    <n v="925"/>
    <s v="Sales"/>
    <x v="0"/>
  </r>
  <r>
    <x v="0"/>
    <n v="926"/>
    <s v="Research &amp; Development"/>
    <x v="0"/>
  </r>
  <r>
    <x v="0"/>
    <n v="927"/>
    <s v="Research &amp; Development"/>
    <x v="0"/>
  </r>
  <r>
    <x v="2"/>
    <n v="930"/>
    <s v="Research &amp; Development"/>
    <x v="1"/>
  </r>
  <r>
    <x v="0"/>
    <n v="932"/>
    <s v="Research &amp; Development"/>
    <x v="0"/>
  </r>
  <r>
    <x v="0"/>
    <n v="933"/>
    <s v="Research &amp; Development"/>
    <x v="1"/>
  </r>
  <r>
    <x v="0"/>
    <n v="934"/>
    <s v="Research &amp; Development"/>
    <x v="1"/>
  </r>
  <r>
    <x v="2"/>
    <n v="936"/>
    <s v="Sales"/>
    <x v="1"/>
  </r>
  <r>
    <x v="0"/>
    <n v="939"/>
    <s v="Research &amp; Development"/>
    <x v="0"/>
  </r>
  <r>
    <x v="1"/>
    <n v="940"/>
    <s v="Research &amp; Development"/>
    <x v="0"/>
  </r>
  <r>
    <x v="0"/>
    <n v="941"/>
    <s v="Sales"/>
    <x v="1"/>
  </r>
  <r>
    <x v="0"/>
    <n v="942"/>
    <s v="Research &amp; Development"/>
    <x v="0"/>
  </r>
  <r>
    <x v="1"/>
    <n v="944"/>
    <s v="Research &amp; Development"/>
    <x v="1"/>
  </r>
  <r>
    <x v="1"/>
    <n v="945"/>
    <s v="Research &amp; Development"/>
    <x v="1"/>
  </r>
  <r>
    <x v="2"/>
    <n v="947"/>
    <s v="Sales"/>
    <x v="1"/>
  </r>
  <r>
    <x v="0"/>
    <n v="949"/>
    <s v="Research &amp; Development"/>
    <x v="1"/>
  </r>
  <r>
    <x v="2"/>
    <n v="950"/>
    <s v="Research &amp; Development"/>
    <x v="1"/>
  </r>
  <r>
    <x v="0"/>
    <n v="951"/>
    <s v="Research &amp; Development"/>
    <x v="1"/>
  </r>
  <r>
    <x v="0"/>
    <n v="952"/>
    <s v="Sales"/>
    <x v="0"/>
  </r>
  <r>
    <x v="0"/>
    <n v="954"/>
    <s v="Sales"/>
    <x v="1"/>
  </r>
  <r>
    <x v="0"/>
    <n v="956"/>
    <s v="Sales"/>
    <x v="1"/>
  </r>
  <r>
    <x v="0"/>
    <n v="957"/>
    <s v="Research &amp; Development"/>
    <x v="0"/>
  </r>
  <r>
    <x v="2"/>
    <n v="958"/>
    <s v="Research &amp; Development"/>
    <x v="1"/>
  </r>
  <r>
    <x v="0"/>
    <n v="959"/>
    <s v="Sales"/>
    <x v="0"/>
  </r>
  <r>
    <x v="0"/>
    <n v="960"/>
    <s v="Research &amp; Development"/>
    <x v="1"/>
  </r>
  <r>
    <x v="0"/>
    <n v="961"/>
    <s v="Research &amp; Development"/>
    <x v="0"/>
  </r>
  <r>
    <x v="0"/>
    <n v="964"/>
    <s v="Research &amp; Development"/>
    <x v="0"/>
  </r>
  <r>
    <x v="2"/>
    <n v="966"/>
    <s v="Research &amp; Development"/>
    <x v="1"/>
  </r>
  <r>
    <x v="2"/>
    <n v="967"/>
    <s v="Sales"/>
    <x v="0"/>
  </r>
  <r>
    <x v="2"/>
    <n v="969"/>
    <s v="Research &amp; Development"/>
    <x v="1"/>
  </r>
  <r>
    <x v="0"/>
    <n v="970"/>
    <s v="Sales"/>
    <x v="1"/>
  </r>
  <r>
    <x v="1"/>
    <n v="972"/>
    <s v="Research &amp; Development"/>
    <x v="1"/>
  </r>
  <r>
    <x v="2"/>
    <n v="974"/>
    <s v="Sales"/>
    <x v="1"/>
  </r>
  <r>
    <x v="2"/>
    <n v="975"/>
    <s v="Sales"/>
    <x v="1"/>
  </r>
  <r>
    <x v="1"/>
    <n v="976"/>
    <s v="Research &amp; Development"/>
    <x v="1"/>
  </r>
  <r>
    <x v="1"/>
    <n v="977"/>
    <s v="Research &amp; Development"/>
    <x v="1"/>
  </r>
  <r>
    <x v="1"/>
    <n v="981"/>
    <s v="Sales"/>
    <x v="1"/>
  </r>
  <r>
    <x v="2"/>
    <n v="982"/>
    <s v="Sales"/>
    <x v="1"/>
  </r>
  <r>
    <x v="2"/>
    <n v="983"/>
    <s v="Sales"/>
    <x v="0"/>
  </r>
  <r>
    <x v="2"/>
    <n v="984"/>
    <s v="Sales"/>
    <x v="1"/>
  </r>
  <r>
    <x v="2"/>
    <n v="985"/>
    <s v="Sales"/>
    <x v="1"/>
  </r>
  <r>
    <x v="0"/>
    <n v="986"/>
    <s v="Sales"/>
    <x v="0"/>
  </r>
  <r>
    <x v="1"/>
    <n v="987"/>
    <s v="Research &amp; Development"/>
    <x v="0"/>
  </r>
  <r>
    <x v="0"/>
    <n v="990"/>
    <s v="Sales"/>
    <x v="1"/>
  </r>
  <r>
    <x v="0"/>
    <n v="991"/>
    <s v="Research &amp; Development"/>
    <x v="0"/>
  </r>
  <r>
    <x v="2"/>
    <n v="992"/>
    <s v="Sales"/>
    <x v="1"/>
  </r>
  <r>
    <x v="0"/>
    <n v="994"/>
    <s v="Research &amp; Development"/>
    <x v="0"/>
  </r>
  <r>
    <x v="0"/>
    <n v="995"/>
    <s v="Research &amp; Development"/>
    <x v="1"/>
  </r>
  <r>
    <x v="1"/>
    <n v="996"/>
    <s v="Research &amp; Development"/>
    <x v="1"/>
  </r>
  <r>
    <x v="1"/>
    <n v="997"/>
    <s v="Research &amp; Development"/>
    <x v="1"/>
  </r>
  <r>
    <x v="0"/>
    <n v="998"/>
    <s v="Research &amp; Development"/>
    <x v="0"/>
  </r>
  <r>
    <x v="2"/>
    <n v="999"/>
    <s v="Research &amp; Development"/>
    <x v="1"/>
  </r>
  <r>
    <x v="0"/>
    <n v="1001"/>
    <s v="Research &amp; Development"/>
    <x v="1"/>
  </r>
  <r>
    <x v="1"/>
    <n v="1002"/>
    <s v="Research &amp; Development"/>
    <x v="0"/>
  </r>
  <r>
    <x v="1"/>
    <n v="1003"/>
    <s v="Sales"/>
    <x v="0"/>
  </r>
  <r>
    <x v="0"/>
    <n v="1004"/>
    <s v="Research &amp; Development"/>
    <x v="0"/>
  </r>
  <r>
    <x v="1"/>
    <n v="1005"/>
    <s v="Research &amp; Development"/>
    <x v="0"/>
  </r>
  <r>
    <x v="0"/>
    <n v="1006"/>
    <s v="Research &amp; Development"/>
    <x v="1"/>
  </r>
  <r>
    <x v="1"/>
    <n v="1007"/>
    <s v="Research &amp; Development"/>
    <x v="1"/>
  </r>
  <r>
    <x v="2"/>
    <n v="1009"/>
    <s v="Research &amp; Development"/>
    <x v="1"/>
  </r>
  <r>
    <x v="0"/>
    <n v="1010"/>
    <s v="Research &amp; Development"/>
    <x v="0"/>
  </r>
  <r>
    <x v="0"/>
    <n v="1011"/>
    <s v="Research &amp; Development"/>
    <x v="1"/>
  </r>
  <r>
    <x v="0"/>
    <n v="1012"/>
    <s v="Research &amp; Development"/>
    <x v="1"/>
  </r>
  <r>
    <x v="1"/>
    <n v="1013"/>
    <s v="Research &amp; Development"/>
    <x v="1"/>
  </r>
  <r>
    <x v="0"/>
    <n v="1014"/>
    <s v="Research &amp; Development"/>
    <x v="0"/>
  </r>
  <r>
    <x v="0"/>
    <n v="1015"/>
    <s v="Research &amp; Development"/>
    <x v="0"/>
  </r>
  <r>
    <x v="0"/>
    <n v="1016"/>
    <s v="Research &amp; Development"/>
    <x v="0"/>
  </r>
  <r>
    <x v="0"/>
    <n v="1017"/>
    <s v="Research &amp; Development"/>
    <x v="1"/>
  </r>
  <r>
    <x v="2"/>
    <n v="1018"/>
    <s v="Research &amp; Development"/>
    <x v="1"/>
  </r>
  <r>
    <x v="0"/>
    <n v="1019"/>
    <s v="Research &amp; Development"/>
    <x v="1"/>
  </r>
  <r>
    <x v="1"/>
    <n v="1022"/>
    <s v="Research &amp; Development"/>
    <x v="1"/>
  </r>
  <r>
    <x v="1"/>
    <n v="1024"/>
    <s v="Research &amp; Development"/>
    <x v="1"/>
  </r>
  <r>
    <x v="2"/>
    <n v="1025"/>
    <s v="Research &amp; Development"/>
    <x v="1"/>
  </r>
  <r>
    <x v="2"/>
    <n v="1026"/>
    <s v="Research &amp; Development"/>
    <x v="1"/>
  </r>
  <r>
    <x v="0"/>
    <n v="1027"/>
    <s v="Research &amp; Development"/>
    <x v="1"/>
  </r>
  <r>
    <x v="0"/>
    <n v="1028"/>
    <s v="Research &amp; Development"/>
    <x v="1"/>
  </r>
  <r>
    <x v="2"/>
    <n v="1029"/>
    <s v="Sales"/>
    <x v="1"/>
  </r>
  <r>
    <x v="1"/>
    <n v="1030"/>
    <s v="Research &amp; Development"/>
    <x v="1"/>
  </r>
  <r>
    <x v="1"/>
    <n v="1032"/>
    <s v="Research &amp; Development"/>
    <x v="0"/>
  </r>
  <r>
    <x v="0"/>
    <n v="1033"/>
    <s v="Research &amp; Development"/>
    <x v="1"/>
  </r>
  <r>
    <x v="1"/>
    <n v="1034"/>
    <s v="Research &amp; Development"/>
    <x v="0"/>
  </r>
  <r>
    <x v="2"/>
    <n v="1035"/>
    <s v="Research &amp; Development"/>
    <x v="1"/>
  </r>
  <r>
    <x v="0"/>
    <n v="1036"/>
    <s v="Sales"/>
    <x v="0"/>
  </r>
  <r>
    <x v="0"/>
    <n v="1037"/>
    <s v="Sales"/>
    <x v="1"/>
  </r>
  <r>
    <x v="1"/>
    <n v="1038"/>
    <s v="Sales"/>
    <x v="1"/>
  </r>
  <r>
    <x v="2"/>
    <n v="1039"/>
    <s v="Sales"/>
    <x v="0"/>
  </r>
  <r>
    <x v="1"/>
    <n v="1040"/>
    <s v="Sales"/>
    <x v="1"/>
  </r>
  <r>
    <x v="0"/>
    <n v="1042"/>
    <s v="Research &amp; Development"/>
    <x v="1"/>
  </r>
  <r>
    <x v="0"/>
    <n v="1043"/>
    <s v="Research &amp; Development"/>
    <x v="0"/>
  </r>
  <r>
    <x v="0"/>
    <n v="1044"/>
    <s v="Sales"/>
    <x v="1"/>
  </r>
  <r>
    <x v="1"/>
    <n v="1045"/>
    <s v="Sales"/>
    <x v="1"/>
  </r>
  <r>
    <x v="2"/>
    <n v="1046"/>
    <s v="Research &amp; Development"/>
    <x v="1"/>
  </r>
  <r>
    <x v="0"/>
    <n v="1047"/>
    <s v="Sales"/>
    <x v="1"/>
  </r>
  <r>
    <x v="1"/>
    <n v="1048"/>
    <s v="Sales"/>
    <x v="0"/>
  </r>
  <r>
    <x v="1"/>
    <n v="1049"/>
    <s v="Human Resources"/>
    <x v="1"/>
  </r>
  <r>
    <x v="1"/>
    <n v="1050"/>
    <s v="Sales"/>
    <x v="1"/>
  </r>
  <r>
    <x v="0"/>
    <n v="1052"/>
    <s v="Research &amp; Development"/>
    <x v="1"/>
  </r>
  <r>
    <x v="0"/>
    <n v="1053"/>
    <s v="Research &amp; Development"/>
    <x v="0"/>
  </r>
  <r>
    <x v="2"/>
    <n v="1055"/>
    <s v="Sales"/>
    <x v="0"/>
  </r>
  <r>
    <x v="0"/>
    <n v="1056"/>
    <s v="Sales"/>
    <x v="1"/>
  </r>
  <r>
    <x v="2"/>
    <n v="1060"/>
    <s v="Research &amp; Development"/>
    <x v="1"/>
  </r>
  <r>
    <x v="1"/>
    <n v="1061"/>
    <s v="Research &amp; Development"/>
    <x v="0"/>
  </r>
  <r>
    <x v="0"/>
    <n v="1062"/>
    <s v="Research &amp; Development"/>
    <x v="1"/>
  </r>
  <r>
    <x v="0"/>
    <n v="1066"/>
    <s v="Sales"/>
    <x v="1"/>
  </r>
  <r>
    <x v="0"/>
    <n v="1068"/>
    <s v="Research &amp; Development"/>
    <x v="1"/>
  </r>
  <r>
    <x v="1"/>
    <n v="1069"/>
    <s v="Research &amp; Development"/>
    <x v="1"/>
  </r>
  <r>
    <x v="1"/>
    <n v="1070"/>
    <s v="Sales"/>
    <x v="1"/>
  </r>
  <r>
    <x v="1"/>
    <n v="1071"/>
    <s v="Research &amp; Development"/>
    <x v="1"/>
  </r>
  <r>
    <x v="2"/>
    <n v="1073"/>
    <s v="Research &amp; Development"/>
    <x v="1"/>
  </r>
  <r>
    <x v="1"/>
    <n v="1074"/>
    <s v="Research &amp; Development"/>
    <x v="1"/>
  </r>
  <r>
    <x v="2"/>
    <n v="1076"/>
    <s v="Sales"/>
    <x v="1"/>
  </r>
  <r>
    <x v="2"/>
    <n v="1077"/>
    <s v="Sales"/>
    <x v="0"/>
  </r>
  <r>
    <x v="0"/>
    <n v="1079"/>
    <s v="Research &amp; Development"/>
    <x v="1"/>
  </r>
  <r>
    <x v="1"/>
    <n v="1080"/>
    <s v="Research &amp; Development"/>
    <x v="0"/>
  </r>
  <r>
    <x v="1"/>
    <n v="1081"/>
    <s v="Research &amp; Development"/>
    <x v="0"/>
  </r>
  <r>
    <x v="0"/>
    <n v="1082"/>
    <s v="Research &amp; Development"/>
    <x v="1"/>
  </r>
  <r>
    <x v="0"/>
    <n v="1083"/>
    <s v="Research &amp; Development"/>
    <x v="1"/>
  </r>
  <r>
    <x v="0"/>
    <n v="1084"/>
    <s v="Research &amp; Development"/>
    <x v="1"/>
  </r>
  <r>
    <x v="0"/>
    <n v="1085"/>
    <s v="Research &amp; Development"/>
    <x v="1"/>
  </r>
  <r>
    <x v="2"/>
    <n v="1088"/>
    <s v="Research &amp; Development"/>
    <x v="1"/>
  </r>
  <r>
    <x v="2"/>
    <n v="1092"/>
    <s v="Research &amp; Development"/>
    <x v="1"/>
  </r>
  <r>
    <x v="0"/>
    <n v="1094"/>
    <s v="Research &amp; Development"/>
    <x v="1"/>
  </r>
  <r>
    <x v="1"/>
    <n v="1096"/>
    <s v="Research &amp; Development"/>
    <x v="1"/>
  </r>
  <r>
    <x v="2"/>
    <n v="1097"/>
    <s v="Research &amp; Development"/>
    <x v="1"/>
  </r>
  <r>
    <x v="0"/>
    <n v="1098"/>
    <s v="Human Resources"/>
    <x v="1"/>
  </r>
  <r>
    <x v="2"/>
    <n v="1099"/>
    <s v="Research &amp; Development"/>
    <x v="1"/>
  </r>
  <r>
    <x v="0"/>
    <n v="1100"/>
    <s v="Sales"/>
    <x v="0"/>
  </r>
  <r>
    <x v="0"/>
    <n v="1101"/>
    <s v="Research &amp; Development"/>
    <x v="1"/>
  </r>
  <r>
    <x v="0"/>
    <n v="1102"/>
    <s v="Research &amp; Development"/>
    <x v="1"/>
  </r>
  <r>
    <x v="0"/>
    <n v="1103"/>
    <s v="Research &amp; Development"/>
    <x v="1"/>
  </r>
  <r>
    <x v="2"/>
    <n v="1105"/>
    <s v="Sales"/>
    <x v="0"/>
  </r>
  <r>
    <x v="0"/>
    <n v="1106"/>
    <s v="Research &amp; Development"/>
    <x v="0"/>
  </r>
  <r>
    <x v="0"/>
    <n v="1107"/>
    <s v="Research &amp; Development"/>
    <x v="1"/>
  </r>
  <r>
    <x v="0"/>
    <n v="1108"/>
    <s v="Research &amp; Development"/>
    <x v="0"/>
  </r>
  <r>
    <x v="2"/>
    <n v="1109"/>
    <s v="Research &amp; Development"/>
    <x v="1"/>
  </r>
  <r>
    <x v="0"/>
    <n v="1111"/>
    <s v="Research &amp; Development"/>
    <x v="1"/>
  </r>
  <r>
    <x v="1"/>
    <n v="1113"/>
    <s v="Sales"/>
    <x v="0"/>
  </r>
  <r>
    <x v="0"/>
    <n v="1114"/>
    <s v="Sales"/>
    <x v="1"/>
  </r>
  <r>
    <x v="2"/>
    <n v="1115"/>
    <s v="Research &amp; Development"/>
    <x v="1"/>
  </r>
  <r>
    <x v="1"/>
    <n v="1116"/>
    <s v="Research &amp; Development"/>
    <x v="1"/>
  </r>
  <r>
    <x v="1"/>
    <n v="1117"/>
    <s v="Sales"/>
    <x v="1"/>
  </r>
  <r>
    <x v="1"/>
    <n v="1118"/>
    <s v="Research &amp; Development"/>
    <x v="1"/>
  </r>
  <r>
    <x v="2"/>
    <n v="1119"/>
    <s v="Sales"/>
    <x v="0"/>
  </r>
  <r>
    <x v="2"/>
    <n v="1120"/>
    <s v="Research &amp; Development"/>
    <x v="1"/>
  </r>
  <r>
    <x v="0"/>
    <n v="1121"/>
    <s v="Research &amp; Development"/>
    <x v="1"/>
  </r>
  <r>
    <x v="1"/>
    <n v="1124"/>
    <s v="Sales"/>
    <x v="1"/>
  </r>
  <r>
    <x v="2"/>
    <n v="1125"/>
    <s v="Sales"/>
    <x v="1"/>
  </r>
  <r>
    <x v="2"/>
    <n v="1126"/>
    <s v="Research &amp; Development"/>
    <x v="1"/>
  </r>
  <r>
    <x v="2"/>
    <n v="1127"/>
    <s v="Research &amp; Development"/>
    <x v="1"/>
  </r>
  <r>
    <x v="2"/>
    <n v="1128"/>
    <s v="Research &amp; Development"/>
    <x v="1"/>
  </r>
  <r>
    <x v="0"/>
    <n v="1131"/>
    <s v="Research &amp; Development"/>
    <x v="0"/>
  </r>
  <r>
    <x v="0"/>
    <n v="1132"/>
    <s v="Research &amp; Development"/>
    <x v="1"/>
  </r>
  <r>
    <x v="2"/>
    <n v="1133"/>
    <s v="Research &amp; Development"/>
    <x v="1"/>
  </r>
  <r>
    <x v="2"/>
    <n v="1135"/>
    <s v="Sales"/>
    <x v="1"/>
  </r>
  <r>
    <x v="0"/>
    <n v="1136"/>
    <s v="Research &amp; Development"/>
    <x v="1"/>
  </r>
  <r>
    <x v="2"/>
    <n v="1137"/>
    <s v="Sales"/>
    <x v="1"/>
  </r>
  <r>
    <x v="1"/>
    <n v="1138"/>
    <s v="Sales"/>
    <x v="1"/>
  </r>
  <r>
    <x v="0"/>
    <n v="1140"/>
    <s v="Research &amp; Development"/>
    <x v="1"/>
  </r>
  <r>
    <x v="0"/>
    <n v="1143"/>
    <s v="Research &amp; Development"/>
    <x v="1"/>
  </r>
  <r>
    <x v="0"/>
    <n v="1148"/>
    <s v="Research &amp; Development"/>
    <x v="1"/>
  </r>
  <r>
    <x v="0"/>
    <n v="1150"/>
    <s v="Research &amp; Development"/>
    <x v="0"/>
  </r>
  <r>
    <x v="2"/>
    <n v="1152"/>
    <s v="Human Resources"/>
    <x v="1"/>
  </r>
  <r>
    <x v="2"/>
    <n v="1154"/>
    <s v="Research &amp; Development"/>
    <x v="0"/>
  </r>
  <r>
    <x v="2"/>
    <n v="1156"/>
    <s v="Research &amp; Development"/>
    <x v="1"/>
  </r>
  <r>
    <x v="0"/>
    <n v="1157"/>
    <s v="Sales"/>
    <x v="0"/>
  </r>
  <r>
    <x v="0"/>
    <n v="1158"/>
    <s v="Research &amp; Development"/>
    <x v="0"/>
  </r>
  <r>
    <x v="0"/>
    <n v="1160"/>
    <s v="Research &amp; Development"/>
    <x v="1"/>
  </r>
  <r>
    <x v="2"/>
    <n v="1161"/>
    <s v="Research &amp; Development"/>
    <x v="1"/>
  </r>
  <r>
    <x v="2"/>
    <n v="1162"/>
    <s v="Research &amp; Development"/>
    <x v="1"/>
  </r>
  <r>
    <x v="0"/>
    <n v="1163"/>
    <s v="Sales"/>
    <x v="1"/>
  </r>
  <r>
    <x v="0"/>
    <n v="1164"/>
    <s v="Human Resources"/>
    <x v="1"/>
  </r>
  <r>
    <x v="0"/>
    <n v="1165"/>
    <s v="Sales"/>
    <x v="1"/>
  </r>
  <r>
    <x v="0"/>
    <n v="1166"/>
    <s v="Research &amp; Development"/>
    <x v="1"/>
  </r>
  <r>
    <x v="0"/>
    <n v="1167"/>
    <s v="Sales"/>
    <x v="0"/>
  </r>
  <r>
    <x v="0"/>
    <n v="1171"/>
    <s v="Sales"/>
    <x v="1"/>
  </r>
  <r>
    <x v="2"/>
    <n v="1172"/>
    <s v="Research &amp; Development"/>
    <x v="1"/>
  </r>
  <r>
    <x v="0"/>
    <n v="1173"/>
    <s v="Research &amp; Development"/>
    <x v="1"/>
  </r>
  <r>
    <x v="0"/>
    <n v="1175"/>
    <s v="Research &amp; Development"/>
    <x v="0"/>
  </r>
  <r>
    <x v="0"/>
    <n v="1177"/>
    <s v="Research &amp; Development"/>
    <x v="1"/>
  </r>
  <r>
    <x v="2"/>
    <n v="1179"/>
    <s v="Sales"/>
    <x v="1"/>
  </r>
  <r>
    <x v="0"/>
    <n v="1180"/>
    <s v="Research &amp; Development"/>
    <x v="0"/>
  </r>
  <r>
    <x v="2"/>
    <n v="1182"/>
    <s v="Research &amp; Development"/>
    <x v="1"/>
  </r>
  <r>
    <x v="0"/>
    <n v="1184"/>
    <s v="Research &amp; Development"/>
    <x v="1"/>
  </r>
  <r>
    <x v="2"/>
    <n v="1185"/>
    <s v="Research &amp; Development"/>
    <x v="1"/>
  </r>
  <r>
    <x v="0"/>
    <n v="1188"/>
    <s v="Sales"/>
    <x v="1"/>
  </r>
  <r>
    <x v="0"/>
    <n v="1190"/>
    <s v="Sales"/>
    <x v="1"/>
  </r>
  <r>
    <x v="1"/>
    <n v="1191"/>
    <s v="Research &amp; Development"/>
    <x v="1"/>
  </r>
  <r>
    <x v="0"/>
    <n v="1192"/>
    <s v="Research &amp; Development"/>
    <x v="1"/>
  </r>
  <r>
    <x v="0"/>
    <n v="1193"/>
    <s v="Research &amp; Development"/>
    <x v="1"/>
  </r>
  <r>
    <x v="1"/>
    <n v="1195"/>
    <s v="Research &amp; Development"/>
    <x v="0"/>
  </r>
  <r>
    <x v="0"/>
    <n v="1196"/>
    <s v="Research &amp; Development"/>
    <x v="1"/>
  </r>
  <r>
    <x v="0"/>
    <n v="1198"/>
    <s v="Research &amp; Development"/>
    <x v="1"/>
  </r>
  <r>
    <x v="2"/>
    <n v="1200"/>
    <s v="Research &amp; Development"/>
    <x v="0"/>
  </r>
  <r>
    <x v="1"/>
    <n v="1201"/>
    <s v="Research &amp; Development"/>
    <x v="1"/>
  </r>
  <r>
    <x v="0"/>
    <n v="1202"/>
    <s v="Research &amp; Development"/>
    <x v="0"/>
  </r>
  <r>
    <x v="2"/>
    <n v="1203"/>
    <s v="Research &amp; Development"/>
    <x v="0"/>
  </r>
  <r>
    <x v="1"/>
    <n v="1204"/>
    <s v="Sales"/>
    <x v="1"/>
  </r>
  <r>
    <x v="2"/>
    <n v="1206"/>
    <s v="Research &amp; Development"/>
    <x v="1"/>
  </r>
  <r>
    <x v="0"/>
    <n v="1207"/>
    <s v="Human Resources"/>
    <x v="1"/>
  </r>
  <r>
    <x v="0"/>
    <n v="1210"/>
    <s v="Research &amp; Development"/>
    <x v="1"/>
  </r>
  <r>
    <x v="0"/>
    <n v="1211"/>
    <s v="Sales"/>
    <x v="1"/>
  </r>
  <r>
    <x v="0"/>
    <n v="1212"/>
    <s v="Sales"/>
    <x v="1"/>
  </r>
  <r>
    <x v="1"/>
    <n v="1215"/>
    <s v="Research &amp; Development"/>
    <x v="1"/>
  </r>
  <r>
    <x v="0"/>
    <n v="1216"/>
    <s v="Research &amp; Development"/>
    <x v="1"/>
  </r>
  <r>
    <x v="1"/>
    <n v="1217"/>
    <s v="Research &amp; Development"/>
    <x v="1"/>
  </r>
  <r>
    <x v="0"/>
    <n v="1218"/>
    <s v="Sales"/>
    <x v="0"/>
  </r>
  <r>
    <x v="0"/>
    <n v="1219"/>
    <s v="Research &amp; Development"/>
    <x v="1"/>
  </r>
  <r>
    <x v="0"/>
    <n v="1220"/>
    <s v="Sales"/>
    <x v="1"/>
  </r>
  <r>
    <x v="2"/>
    <n v="1221"/>
    <s v="Research &amp; Development"/>
    <x v="1"/>
  </r>
  <r>
    <x v="0"/>
    <n v="1224"/>
    <s v="Research &amp; Development"/>
    <x v="1"/>
  </r>
  <r>
    <x v="2"/>
    <n v="1225"/>
    <s v="Research &amp; Development"/>
    <x v="1"/>
  </r>
  <r>
    <x v="2"/>
    <n v="1226"/>
    <s v="Sales"/>
    <x v="1"/>
  </r>
  <r>
    <x v="1"/>
    <n v="1228"/>
    <s v="Research &amp; Development"/>
    <x v="1"/>
  </r>
  <r>
    <x v="0"/>
    <n v="1231"/>
    <s v="Human Resources"/>
    <x v="1"/>
  </r>
  <r>
    <x v="1"/>
    <n v="1233"/>
    <s v="Sales"/>
    <x v="0"/>
  </r>
  <r>
    <x v="0"/>
    <n v="1234"/>
    <s v="Research &amp; Development"/>
    <x v="1"/>
  </r>
  <r>
    <x v="2"/>
    <n v="1235"/>
    <s v="Research &amp; Development"/>
    <x v="0"/>
  </r>
  <r>
    <x v="0"/>
    <n v="1237"/>
    <s v="Research &amp; Development"/>
    <x v="0"/>
  </r>
  <r>
    <x v="0"/>
    <n v="1238"/>
    <s v="Research &amp; Development"/>
    <x v="1"/>
  </r>
  <r>
    <x v="0"/>
    <n v="1239"/>
    <s v="Sales"/>
    <x v="1"/>
  </r>
  <r>
    <x v="2"/>
    <n v="1240"/>
    <s v="Sales"/>
    <x v="1"/>
  </r>
  <r>
    <x v="0"/>
    <n v="1241"/>
    <s v="Research &amp; Development"/>
    <x v="0"/>
  </r>
  <r>
    <x v="0"/>
    <n v="1242"/>
    <s v="Research &amp; Development"/>
    <x v="0"/>
  </r>
  <r>
    <x v="0"/>
    <n v="1243"/>
    <s v="Sales"/>
    <x v="0"/>
  </r>
  <r>
    <x v="0"/>
    <n v="1244"/>
    <s v="Research &amp; Development"/>
    <x v="0"/>
  </r>
  <r>
    <x v="1"/>
    <n v="1245"/>
    <s v="Research &amp; Development"/>
    <x v="1"/>
  </r>
  <r>
    <x v="0"/>
    <n v="1246"/>
    <s v="Research &amp; Development"/>
    <x v="1"/>
  </r>
  <r>
    <x v="0"/>
    <n v="1248"/>
    <s v="Research &amp; Development"/>
    <x v="0"/>
  </r>
  <r>
    <x v="0"/>
    <n v="1249"/>
    <s v="Research &amp; Development"/>
    <x v="1"/>
  </r>
  <r>
    <x v="1"/>
    <n v="1250"/>
    <s v="Research &amp; Development"/>
    <x v="1"/>
  </r>
  <r>
    <x v="0"/>
    <n v="1251"/>
    <s v="Research &amp; Development"/>
    <x v="0"/>
  </r>
  <r>
    <x v="2"/>
    <n v="1252"/>
    <s v="Research &amp; Development"/>
    <x v="1"/>
  </r>
  <r>
    <x v="1"/>
    <n v="1254"/>
    <s v="Sales"/>
    <x v="1"/>
  </r>
  <r>
    <x v="2"/>
    <n v="1255"/>
    <s v="Research &amp; Development"/>
    <x v="1"/>
  </r>
  <r>
    <x v="1"/>
    <n v="1256"/>
    <s v="Research &amp; Development"/>
    <x v="1"/>
  </r>
  <r>
    <x v="0"/>
    <n v="1257"/>
    <s v="Research &amp; Development"/>
    <x v="1"/>
  </r>
  <r>
    <x v="1"/>
    <n v="1258"/>
    <s v="Research &amp; Development"/>
    <x v="1"/>
  </r>
  <r>
    <x v="0"/>
    <n v="1259"/>
    <s v="Research &amp; Development"/>
    <x v="1"/>
  </r>
  <r>
    <x v="2"/>
    <n v="1260"/>
    <s v="Research &amp; Development"/>
    <x v="0"/>
  </r>
  <r>
    <x v="1"/>
    <n v="1263"/>
    <s v="Research &amp; Development"/>
    <x v="1"/>
  </r>
  <r>
    <x v="2"/>
    <n v="1264"/>
    <s v="Research &amp; Development"/>
    <x v="1"/>
  </r>
  <r>
    <x v="0"/>
    <n v="1265"/>
    <s v="Research &amp; Development"/>
    <x v="1"/>
  </r>
  <r>
    <x v="0"/>
    <n v="1267"/>
    <s v="Sales"/>
    <x v="1"/>
  </r>
  <r>
    <x v="2"/>
    <n v="1268"/>
    <s v="Sales"/>
    <x v="0"/>
  </r>
  <r>
    <x v="0"/>
    <n v="1269"/>
    <s v="Research &amp; Development"/>
    <x v="0"/>
  </r>
  <r>
    <x v="2"/>
    <n v="1270"/>
    <s v="Research &amp; Development"/>
    <x v="1"/>
  </r>
  <r>
    <x v="2"/>
    <n v="1273"/>
    <s v="Sales"/>
    <x v="0"/>
  </r>
  <r>
    <x v="0"/>
    <n v="1275"/>
    <s v="Research &amp; Development"/>
    <x v="0"/>
  </r>
  <r>
    <x v="1"/>
    <n v="1277"/>
    <s v="Sales"/>
    <x v="0"/>
  </r>
  <r>
    <x v="1"/>
    <n v="1278"/>
    <s v="Research &amp; Development"/>
    <x v="0"/>
  </r>
  <r>
    <x v="0"/>
    <n v="1279"/>
    <s v="Research &amp; Development"/>
    <x v="1"/>
  </r>
  <r>
    <x v="1"/>
    <n v="1280"/>
    <s v="Sales"/>
    <x v="1"/>
  </r>
  <r>
    <x v="0"/>
    <n v="1281"/>
    <s v="Sales"/>
    <x v="0"/>
  </r>
  <r>
    <x v="1"/>
    <n v="1282"/>
    <s v="Sales"/>
    <x v="0"/>
  </r>
  <r>
    <x v="1"/>
    <n v="1283"/>
    <s v="Research &amp; Development"/>
    <x v="1"/>
  </r>
  <r>
    <x v="0"/>
    <n v="1285"/>
    <s v="Research &amp; Development"/>
    <x v="1"/>
  </r>
  <r>
    <x v="0"/>
    <n v="1286"/>
    <s v="Research &amp; Development"/>
    <x v="0"/>
  </r>
  <r>
    <x v="0"/>
    <n v="1288"/>
    <s v="Research &amp; Development"/>
    <x v="1"/>
  </r>
  <r>
    <x v="0"/>
    <n v="1289"/>
    <s v="Human Resources"/>
    <x v="1"/>
  </r>
  <r>
    <x v="2"/>
    <n v="1291"/>
    <s v="Research &amp; Development"/>
    <x v="0"/>
  </r>
  <r>
    <x v="0"/>
    <n v="1292"/>
    <s v="Research &amp; Development"/>
    <x v="0"/>
  </r>
  <r>
    <x v="2"/>
    <n v="1293"/>
    <s v="Sales"/>
    <x v="1"/>
  </r>
  <r>
    <x v="0"/>
    <n v="1294"/>
    <s v="Research &amp; Development"/>
    <x v="0"/>
  </r>
  <r>
    <x v="2"/>
    <n v="1295"/>
    <s v="Research &amp; Development"/>
    <x v="1"/>
  </r>
  <r>
    <x v="2"/>
    <n v="1296"/>
    <s v="Research &amp; Development"/>
    <x v="0"/>
  </r>
  <r>
    <x v="1"/>
    <n v="1297"/>
    <s v="Research &amp; Development"/>
    <x v="1"/>
  </r>
  <r>
    <x v="2"/>
    <n v="1298"/>
    <s v="Research &amp; Development"/>
    <x v="0"/>
  </r>
  <r>
    <x v="0"/>
    <n v="1299"/>
    <s v="Research &amp; Development"/>
    <x v="0"/>
  </r>
  <r>
    <x v="0"/>
    <n v="1301"/>
    <s v="Research &amp; Development"/>
    <x v="1"/>
  </r>
  <r>
    <x v="0"/>
    <n v="1303"/>
    <s v="Research &amp; Development"/>
    <x v="1"/>
  </r>
  <r>
    <x v="2"/>
    <n v="1304"/>
    <s v="Sales"/>
    <x v="1"/>
  </r>
  <r>
    <x v="1"/>
    <n v="1306"/>
    <s v="Research &amp; Development"/>
    <x v="1"/>
  </r>
  <r>
    <x v="0"/>
    <n v="1307"/>
    <s v="Research &amp; Development"/>
    <x v="0"/>
  </r>
  <r>
    <x v="1"/>
    <n v="1308"/>
    <s v="Research &amp; Development"/>
    <x v="1"/>
  </r>
  <r>
    <x v="2"/>
    <n v="1309"/>
    <s v="Research &amp; Development"/>
    <x v="1"/>
  </r>
  <r>
    <x v="0"/>
    <n v="1310"/>
    <s v="Research &amp; Development"/>
    <x v="1"/>
  </r>
  <r>
    <x v="0"/>
    <n v="1311"/>
    <s v="Research &amp; Development"/>
    <x v="1"/>
  </r>
  <r>
    <x v="2"/>
    <n v="1312"/>
    <s v="Research &amp; Development"/>
    <x v="1"/>
  </r>
  <r>
    <x v="1"/>
    <n v="1314"/>
    <s v="Human Resources"/>
    <x v="1"/>
  </r>
  <r>
    <x v="2"/>
    <n v="1315"/>
    <s v="Research &amp; Development"/>
    <x v="1"/>
  </r>
  <r>
    <x v="1"/>
    <n v="1317"/>
    <s v="Research &amp; Development"/>
    <x v="0"/>
  </r>
  <r>
    <x v="0"/>
    <n v="1318"/>
    <s v="Sales"/>
    <x v="0"/>
  </r>
  <r>
    <x v="1"/>
    <n v="1319"/>
    <s v="Sales"/>
    <x v="0"/>
  </r>
  <r>
    <x v="0"/>
    <n v="1321"/>
    <s v="Research &amp; Development"/>
    <x v="0"/>
  </r>
  <r>
    <x v="0"/>
    <n v="1322"/>
    <s v="Research &amp; Development"/>
    <x v="1"/>
  </r>
  <r>
    <x v="0"/>
    <n v="1324"/>
    <s v="Sales"/>
    <x v="0"/>
  </r>
  <r>
    <x v="0"/>
    <n v="1329"/>
    <s v="Sales"/>
    <x v="1"/>
  </r>
  <r>
    <x v="0"/>
    <n v="1331"/>
    <s v="Sales"/>
    <x v="0"/>
  </r>
  <r>
    <x v="0"/>
    <n v="1333"/>
    <s v="Research &amp; Development"/>
    <x v="1"/>
  </r>
  <r>
    <x v="0"/>
    <n v="1334"/>
    <s v="Research &amp; Development"/>
    <x v="0"/>
  </r>
  <r>
    <x v="1"/>
    <n v="1336"/>
    <s v="Research &amp; Development"/>
    <x v="1"/>
  </r>
  <r>
    <x v="1"/>
    <n v="1338"/>
    <s v="Human Resources"/>
    <x v="1"/>
  </r>
  <r>
    <x v="2"/>
    <n v="1340"/>
    <s v="Research &amp; Development"/>
    <x v="1"/>
  </r>
  <r>
    <x v="2"/>
    <n v="1344"/>
    <s v="Research &amp; Development"/>
    <x v="1"/>
  </r>
  <r>
    <x v="2"/>
    <n v="1346"/>
    <s v="Research &amp; Development"/>
    <x v="1"/>
  </r>
  <r>
    <x v="0"/>
    <n v="1349"/>
    <s v="Sales"/>
    <x v="1"/>
  </r>
  <r>
    <x v="2"/>
    <n v="1350"/>
    <s v="Research &amp; Development"/>
    <x v="0"/>
  </r>
  <r>
    <x v="1"/>
    <n v="1352"/>
    <s v="Human Resources"/>
    <x v="0"/>
  </r>
  <r>
    <x v="0"/>
    <n v="1355"/>
    <s v="Sales"/>
    <x v="1"/>
  </r>
  <r>
    <x v="0"/>
    <n v="1356"/>
    <s v="Sales"/>
    <x v="1"/>
  </r>
  <r>
    <x v="0"/>
    <n v="1358"/>
    <s v="Research &amp; Development"/>
    <x v="1"/>
  </r>
  <r>
    <x v="1"/>
    <n v="1360"/>
    <s v="Research &amp; Development"/>
    <x v="0"/>
  </r>
  <r>
    <x v="0"/>
    <n v="1361"/>
    <s v="Research &amp; Development"/>
    <x v="1"/>
  </r>
  <r>
    <x v="0"/>
    <n v="1362"/>
    <s v="Sales"/>
    <x v="1"/>
  </r>
  <r>
    <x v="1"/>
    <n v="1363"/>
    <s v="Research &amp; Development"/>
    <x v="1"/>
  </r>
  <r>
    <x v="2"/>
    <n v="1364"/>
    <s v="Sales"/>
    <x v="1"/>
  </r>
  <r>
    <x v="1"/>
    <n v="1367"/>
    <s v="Research &amp; Development"/>
    <x v="1"/>
  </r>
  <r>
    <x v="2"/>
    <n v="1368"/>
    <s v="Research &amp; Development"/>
    <x v="1"/>
  </r>
  <r>
    <x v="2"/>
    <n v="1369"/>
    <s v="Research &amp; Development"/>
    <x v="1"/>
  </r>
  <r>
    <x v="2"/>
    <n v="1371"/>
    <s v="Sales"/>
    <x v="1"/>
  </r>
  <r>
    <x v="1"/>
    <n v="1372"/>
    <s v="Sales"/>
    <x v="0"/>
  </r>
  <r>
    <x v="1"/>
    <n v="1373"/>
    <s v="Research &amp; Development"/>
    <x v="0"/>
  </r>
  <r>
    <x v="0"/>
    <n v="1374"/>
    <s v="Research &amp; Development"/>
    <x v="1"/>
  </r>
  <r>
    <x v="0"/>
    <n v="1375"/>
    <s v="Research &amp; Development"/>
    <x v="1"/>
  </r>
  <r>
    <x v="0"/>
    <n v="1377"/>
    <s v="Research &amp; Development"/>
    <x v="1"/>
  </r>
  <r>
    <x v="2"/>
    <n v="1379"/>
    <s v="Sales"/>
    <x v="1"/>
  </r>
  <r>
    <x v="0"/>
    <n v="1380"/>
    <s v="Sales"/>
    <x v="0"/>
  </r>
  <r>
    <x v="2"/>
    <n v="1382"/>
    <s v="Research &amp; Development"/>
    <x v="1"/>
  </r>
  <r>
    <x v="2"/>
    <n v="1383"/>
    <s v="Research &amp; Development"/>
    <x v="1"/>
  </r>
  <r>
    <x v="0"/>
    <n v="1387"/>
    <s v="Sales"/>
    <x v="1"/>
  </r>
  <r>
    <x v="0"/>
    <n v="1389"/>
    <s v="Research &amp; Development"/>
    <x v="0"/>
  </r>
  <r>
    <x v="0"/>
    <n v="1390"/>
    <s v="Sales"/>
    <x v="0"/>
  </r>
  <r>
    <x v="1"/>
    <n v="1391"/>
    <s v="Sales"/>
    <x v="1"/>
  </r>
  <r>
    <x v="0"/>
    <n v="1392"/>
    <s v="Research &amp; Development"/>
    <x v="0"/>
  </r>
  <r>
    <x v="2"/>
    <n v="1394"/>
    <s v="Research &amp; Development"/>
    <x v="0"/>
  </r>
  <r>
    <x v="2"/>
    <n v="1395"/>
    <s v="Sales"/>
    <x v="1"/>
  </r>
  <r>
    <x v="0"/>
    <n v="1396"/>
    <s v="Sales"/>
    <x v="0"/>
  </r>
  <r>
    <x v="2"/>
    <n v="1397"/>
    <s v="Research &amp; Development"/>
    <x v="1"/>
  </r>
  <r>
    <x v="0"/>
    <n v="1399"/>
    <s v="Sales"/>
    <x v="1"/>
  </r>
  <r>
    <x v="1"/>
    <n v="1401"/>
    <s v="Research &amp; Development"/>
    <x v="0"/>
  </r>
  <r>
    <x v="0"/>
    <n v="1402"/>
    <s v="Research &amp; Development"/>
    <x v="0"/>
  </r>
  <r>
    <x v="2"/>
    <n v="1403"/>
    <s v="Sales"/>
    <x v="0"/>
  </r>
  <r>
    <x v="0"/>
    <n v="1405"/>
    <s v="Research &amp; Development"/>
    <x v="0"/>
  </r>
  <r>
    <x v="0"/>
    <n v="1407"/>
    <s v="Research &amp; Development"/>
    <x v="1"/>
  </r>
  <r>
    <x v="2"/>
    <n v="1408"/>
    <s v="Human Resources"/>
    <x v="1"/>
  </r>
  <r>
    <x v="1"/>
    <n v="1409"/>
    <s v="Research &amp; Development"/>
    <x v="1"/>
  </r>
  <r>
    <x v="0"/>
    <n v="1411"/>
    <s v="Research &amp; Development"/>
    <x v="1"/>
  </r>
  <r>
    <x v="2"/>
    <n v="1412"/>
    <s v="Research &amp; Development"/>
    <x v="1"/>
  </r>
  <r>
    <x v="0"/>
    <n v="1415"/>
    <s v="Research &amp; Development"/>
    <x v="1"/>
  </r>
  <r>
    <x v="0"/>
    <n v="1417"/>
    <s v="Research &amp; Development"/>
    <x v="1"/>
  </r>
  <r>
    <x v="0"/>
    <n v="1419"/>
    <s v="Human Resources"/>
    <x v="1"/>
  </r>
  <r>
    <x v="1"/>
    <n v="1420"/>
    <s v="Research &amp; Development"/>
    <x v="1"/>
  </r>
  <r>
    <x v="2"/>
    <n v="1421"/>
    <s v="Research &amp; Development"/>
    <x v="0"/>
  </r>
  <r>
    <x v="1"/>
    <n v="1422"/>
    <s v="Research &amp; Development"/>
    <x v="1"/>
  </r>
  <r>
    <x v="1"/>
    <n v="1423"/>
    <s v="Research &amp; Development"/>
    <x v="0"/>
  </r>
  <r>
    <x v="1"/>
    <n v="1424"/>
    <s v="Research &amp; Development"/>
    <x v="1"/>
  </r>
  <r>
    <x v="0"/>
    <n v="1425"/>
    <s v="Sales"/>
    <x v="0"/>
  </r>
  <r>
    <x v="0"/>
    <n v="1427"/>
    <s v="Sales"/>
    <x v="1"/>
  </r>
  <r>
    <x v="0"/>
    <n v="1428"/>
    <s v="Sales"/>
    <x v="1"/>
  </r>
  <r>
    <x v="0"/>
    <n v="1430"/>
    <s v="Research &amp; Development"/>
    <x v="1"/>
  </r>
  <r>
    <x v="0"/>
    <n v="1431"/>
    <s v="Research &amp; Development"/>
    <x v="1"/>
  </r>
  <r>
    <x v="0"/>
    <n v="1433"/>
    <s v="Research &amp; Development"/>
    <x v="1"/>
  </r>
  <r>
    <x v="0"/>
    <n v="1434"/>
    <s v="Research &amp; Development"/>
    <x v="1"/>
  </r>
  <r>
    <x v="0"/>
    <n v="1435"/>
    <s v="Research &amp; Development"/>
    <x v="1"/>
  </r>
  <r>
    <x v="0"/>
    <n v="1436"/>
    <s v="Sales"/>
    <x v="1"/>
  </r>
  <r>
    <x v="1"/>
    <n v="1438"/>
    <s v="Research &amp; Development"/>
    <x v="1"/>
  </r>
  <r>
    <x v="0"/>
    <n v="1439"/>
    <s v="Sales"/>
    <x v="1"/>
  </r>
  <r>
    <x v="0"/>
    <n v="1440"/>
    <s v="Research &amp; Development"/>
    <x v="1"/>
  </r>
  <r>
    <x v="1"/>
    <n v="1441"/>
    <s v="Research &amp; Development"/>
    <x v="1"/>
  </r>
  <r>
    <x v="1"/>
    <n v="1443"/>
    <s v="Research &amp; Development"/>
    <x v="1"/>
  </r>
  <r>
    <x v="2"/>
    <n v="1445"/>
    <s v="Sales"/>
    <x v="0"/>
  </r>
  <r>
    <x v="2"/>
    <n v="1446"/>
    <s v="Sales"/>
    <x v="1"/>
  </r>
  <r>
    <x v="0"/>
    <n v="1447"/>
    <s v="Research &amp; Development"/>
    <x v="1"/>
  </r>
  <r>
    <x v="0"/>
    <n v="1448"/>
    <s v="Research &amp; Development"/>
    <x v="0"/>
  </r>
  <r>
    <x v="2"/>
    <n v="1449"/>
    <s v="Research &amp; Development"/>
    <x v="1"/>
  </r>
  <r>
    <x v="2"/>
    <n v="1453"/>
    <s v="Sales"/>
    <x v="1"/>
  </r>
  <r>
    <x v="1"/>
    <n v="1457"/>
    <s v="Sales"/>
    <x v="1"/>
  </r>
  <r>
    <x v="0"/>
    <n v="1458"/>
    <s v="Research &amp; Development"/>
    <x v="0"/>
  </r>
  <r>
    <x v="2"/>
    <n v="1459"/>
    <s v="Research &amp; Development"/>
    <x v="1"/>
  </r>
  <r>
    <x v="1"/>
    <n v="1460"/>
    <s v="Research &amp; Development"/>
    <x v="0"/>
  </r>
  <r>
    <x v="0"/>
    <n v="1461"/>
    <s v="Human Resources"/>
    <x v="1"/>
  </r>
  <r>
    <x v="0"/>
    <n v="1464"/>
    <s v="Research &amp; Development"/>
    <x v="0"/>
  </r>
  <r>
    <x v="1"/>
    <n v="1465"/>
    <s v="Research &amp; Development"/>
    <x v="0"/>
  </r>
  <r>
    <x v="1"/>
    <n v="1466"/>
    <s v="Sales"/>
    <x v="1"/>
  </r>
  <r>
    <x v="0"/>
    <n v="1467"/>
    <s v="Human Resources"/>
    <x v="1"/>
  </r>
  <r>
    <x v="2"/>
    <n v="1468"/>
    <s v="Research &amp; Development"/>
    <x v="1"/>
  </r>
  <r>
    <x v="2"/>
    <n v="1469"/>
    <s v="Sales"/>
    <x v="1"/>
  </r>
  <r>
    <x v="2"/>
    <n v="1471"/>
    <s v="Research &amp; Development"/>
    <x v="1"/>
  </r>
  <r>
    <x v="1"/>
    <n v="1472"/>
    <s v="Research &amp; Development"/>
    <x v="1"/>
  </r>
  <r>
    <x v="1"/>
    <n v="1473"/>
    <s v="Research &amp; Development"/>
    <x v="1"/>
  </r>
  <r>
    <x v="2"/>
    <n v="1474"/>
    <s v="Research &amp; Development"/>
    <x v="1"/>
  </r>
  <r>
    <x v="0"/>
    <n v="1475"/>
    <s v="Research &amp; Development"/>
    <x v="1"/>
  </r>
  <r>
    <x v="0"/>
    <n v="1477"/>
    <s v="Sales"/>
    <x v="1"/>
  </r>
  <r>
    <x v="0"/>
    <n v="1478"/>
    <s v="Sales"/>
    <x v="1"/>
  </r>
  <r>
    <x v="0"/>
    <n v="1479"/>
    <s v="Sales"/>
    <x v="1"/>
  </r>
  <r>
    <x v="0"/>
    <n v="1480"/>
    <s v="Research &amp; Development"/>
    <x v="1"/>
  </r>
  <r>
    <x v="0"/>
    <n v="1481"/>
    <s v="Sales"/>
    <x v="1"/>
  </r>
  <r>
    <x v="0"/>
    <n v="1482"/>
    <s v="Research &amp; Development"/>
    <x v="1"/>
  </r>
  <r>
    <x v="1"/>
    <n v="1483"/>
    <s v="Research &amp; Development"/>
    <x v="1"/>
  </r>
  <r>
    <x v="1"/>
    <n v="1484"/>
    <s v="Research &amp; Development"/>
    <x v="1"/>
  </r>
  <r>
    <x v="0"/>
    <n v="1485"/>
    <s v="Research &amp; Development"/>
    <x v="1"/>
  </r>
  <r>
    <x v="0"/>
    <n v="1486"/>
    <s v="Sales"/>
    <x v="1"/>
  </r>
  <r>
    <x v="0"/>
    <n v="1487"/>
    <s v="Sales"/>
    <x v="1"/>
  </r>
  <r>
    <x v="0"/>
    <n v="1489"/>
    <s v="Sales"/>
    <x v="0"/>
  </r>
  <r>
    <x v="2"/>
    <n v="1492"/>
    <s v="Sales"/>
    <x v="1"/>
  </r>
  <r>
    <x v="0"/>
    <n v="1494"/>
    <s v="Research &amp; Development"/>
    <x v="0"/>
  </r>
  <r>
    <x v="0"/>
    <n v="1495"/>
    <s v="Sales"/>
    <x v="1"/>
  </r>
  <r>
    <x v="0"/>
    <n v="1496"/>
    <s v="Research &amp; Development"/>
    <x v="0"/>
  </r>
  <r>
    <x v="2"/>
    <n v="1497"/>
    <s v="Sales"/>
    <x v="1"/>
  </r>
  <r>
    <x v="2"/>
    <n v="1499"/>
    <s v="Human Resources"/>
    <x v="1"/>
  </r>
  <r>
    <x v="1"/>
    <n v="1501"/>
    <s v="Research &amp; Development"/>
    <x v="0"/>
  </r>
  <r>
    <x v="0"/>
    <n v="1502"/>
    <s v="Research &amp; Development"/>
    <x v="1"/>
  </r>
  <r>
    <x v="1"/>
    <n v="1503"/>
    <s v="Sales"/>
    <x v="0"/>
  </r>
  <r>
    <x v="0"/>
    <n v="1504"/>
    <s v="Research &amp; Development"/>
    <x v="1"/>
  </r>
  <r>
    <x v="0"/>
    <n v="1506"/>
    <s v="Research &amp; Development"/>
    <x v="1"/>
  </r>
  <r>
    <x v="0"/>
    <n v="1507"/>
    <s v="Sales"/>
    <x v="1"/>
  </r>
  <r>
    <x v="1"/>
    <n v="1509"/>
    <s v="Research &amp; Development"/>
    <x v="1"/>
  </r>
  <r>
    <x v="0"/>
    <n v="1513"/>
    <s v="Research &amp; Development"/>
    <x v="1"/>
  </r>
  <r>
    <x v="0"/>
    <n v="1514"/>
    <s v="Research &amp; Development"/>
    <x v="1"/>
  </r>
  <r>
    <x v="2"/>
    <n v="1515"/>
    <s v="Research &amp; Development"/>
    <x v="0"/>
  </r>
  <r>
    <x v="2"/>
    <n v="1516"/>
    <s v="Research &amp; Development"/>
    <x v="1"/>
  </r>
  <r>
    <x v="1"/>
    <n v="1520"/>
    <s v="Research &amp; Development"/>
    <x v="1"/>
  </r>
  <r>
    <x v="0"/>
    <n v="1522"/>
    <s v="Research &amp; Development"/>
    <x v="1"/>
  </r>
  <r>
    <x v="2"/>
    <n v="1523"/>
    <s v="Research &amp; Development"/>
    <x v="1"/>
  </r>
  <r>
    <x v="0"/>
    <n v="1525"/>
    <s v="Research &amp; Development"/>
    <x v="1"/>
  </r>
  <r>
    <x v="1"/>
    <n v="1527"/>
    <s v="Sales"/>
    <x v="1"/>
  </r>
  <r>
    <x v="0"/>
    <n v="1529"/>
    <s v="Research &amp; Development"/>
    <x v="1"/>
  </r>
  <r>
    <x v="0"/>
    <n v="1533"/>
    <s v="Research &amp; Development"/>
    <x v="1"/>
  </r>
  <r>
    <x v="0"/>
    <n v="1534"/>
    <s v="Research &amp; Development"/>
    <x v="1"/>
  </r>
  <r>
    <x v="2"/>
    <n v="1535"/>
    <s v="Sales"/>
    <x v="0"/>
  </r>
  <r>
    <x v="0"/>
    <n v="1537"/>
    <s v="Research &amp; Development"/>
    <x v="1"/>
  </r>
  <r>
    <x v="1"/>
    <n v="1539"/>
    <s v="Research &amp; Development"/>
    <x v="0"/>
  </r>
  <r>
    <x v="0"/>
    <n v="1541"/>
    <s v="Sales"/>
    <x v="0"/>
  </r>
  <r>
    <x v="0"/>
    <n v="1542"/>
    <s v="Research &amp; Development"/>
    <x v="1"/>
  </r>
  <r>
    <x v="0"/>
    <n v="1543"/>
    <s v="Research &amp; Development"/>
    <x v="1"/>
  </r>
  <r>
    <x v="2"/>
    <n v="1544"/>
    <s v="Research &amp; Development"/>
    <x v="1"/>
  </r>
  <r>
    <x v="0"/>
    <n v="1545"/>
    <s v="Research &amp; Development"/>
    <x v="1"/>
  </r>
  <r>
    <x v="1"/>
    <n v="1546"/>
    <s v="Research &amp; Development"/>
    <x v="1"/>
  </r>
  <r>
    <x v="0"/>
    <n v="1547"/>
    <s v="Research &amp; Development"/>
    <x v="0"/>
  </r>
  <r>
    <x v="0"/>
    <n v="1548"/>
    <s v="Sales"/>
    <x v="1"/>
  </r>
  <r>
    <x v="0"/>
    <n v="1549"/>
    <s v="Research &amp; Development"/>
    <x v="0"/>
  </r>
  <r>
    <x v="2"/>
    <n v="1550"/>
    <s v="Human Resources"/>
    <x v="0"/>
  </r>
  <r>
    <x v="0"/>
    <n v="1551"/>
    <s v="Research &amp; Development"/>
    <x v="1"/>
  </r>
  <r>
    <x v="2"/>
    <n v="1552"/>
    <s v="Research &amp; Development"/>
    <x v="0"/>
  </r>
  <r>
    <x v="1"/>
    <n v="1553"/>
    <s v="Research &amp; Development"/>
    <x v="1"/>
  </r>
  <r>
    <x v="0"/>
    <n v="1554"/>
    <s v="Sales"/>
    <x v="1"/>
  </r>
  <r>
    <x v="0"/>
    <n v="1555"/>
    <s v="Research &amp; Development"/>
    <x v="1"/>
  </r>
  <r>
    <x v="0"/>
    <n v="1556"/>
    <s v="Sales"/>
    <x v="0"/>
  </r>
  <r>
    <x v="1"/>
    <n v="1557"/>
    <s v="Sales"/>
    <x v="1"/>
  </r>
  <r>
    <x v="0"/>
    <n v="1558"/>
    <s v="Research &amp; Development"/>
    <x v="1"/>
  </r>
  <r>
    <x v="0"/>
    <n v="1560"/>
    <s v="Sales"/>
    <x v="1"/>
  </r>
  <r>
    <x v="0"/>
    <n v="1562"/>
    <s v="Sales"/>
    <x v="1"/>
  </r>
  <r>
    <x v="2"/>
    <n v="1563"/>
    <s v="Human Resources"/>
    <x v="1"/>
  </r>
  <r>
    <x v="0"/>
    <n v="1564"/>
    <s v="Research &amp; Development"/>
    <x v="1"/>
  </r>
  <r>
    <x v="2"/>
    <n v="1568"/>
    <s v="Sales"/>
    <x v="1"/>
  </r>
  <r>
    <x v="0"/>
    <n v="1569"/>
    <s v="Research &amp; Development"/>
    <x v="0"/>
  </r>
  <r>
    <x v="1"/>
    <n v="1572"/>
    <s v="Research &amp; Development"/>
    <x v="1"/>
  </r>
  <r>
    <x v="0"/>
    <n v="1573"/>
    <s v="Research &amp; Development"/>
    <x v="1"/>
  </r>
  <r>
    <x v="0"/>
    <n v="1574"/>
    <s v="Research &amp; Development"/>
    <x v="1"/>
  </r>
  <r>
    <x v="1"/>
    <n v="1576"/>
    <s v="Research &amp; Development"/>
    <x v="1"/>
  </r>
  <r>
    <x v="0"/>
    <n v="1577"/>
    <s v="Research &amp; Development"/>
    <x v="1"/>
  </r>
  <r>
    <x v="1"/>
    <n v="1578"/>
    <s v="Sales"/>
    <x v="1"/>
  </r>
  <r>
    <x v="0"/>
    <n v="1580"/>
    <s v="Research &amp; Development"/>
    <x v="1"/>
  </r>
  <r>
    <x v="0"/>
    <n v="1581"/>
    <s v="Research &amp; Development"/>
    <x v="1"/>
  </r>
  <r>
    <x v="2"/>
    <n v="1582"/>
    <s v="Sales"/>
    <x v="1"/>
  </r>
  <r>
    <x v="0"/>
    <n v="1583"/>
    <s v="Sales"/>
    <x v="1"/>
  </r>
  <r>
    <x v="2"/>
    <n v="1585"/>
    <s v="Sales"/>
    <x v="1"/>
  </r>
  <r>
    <x v="0"/>
    <n v="1586"/>
    <s v="Research &amp; Development"/>
    <x v="0"/>
  </r>
  <r>
    <x v="0"/>
    <n v="1587"/>
    <s v="Research &amp; Development"/>
    <x v="0"/>
  </r>
  <r>
    <x v="2"/>
    <n v="1588"/>
    <s v="Sales"/>
    <x v="1"/>
  </r>
  <r>
    <x v="2"/>
    <n v="1590"/>
    <s v="Research &amp; Development"/>
    <x v="1"/>
  </r>
  <r>
    <x v="1"/>
    <n v="1591"/>
    <s v="Sales"/>
    <x v="0"/>
  </r>
  <r>
    <x v="2"/>
    <n v="1592"/>
    <s v="Research &amp; Development"/>
    <x v="1"/>
  </r>
  <r>
    <x v="0"/>
    <n v="1594"/>
    <s v="Research &amp; Development"/>
    <x v="0"/>
  </r>
  <r>
    <x v="2"/>
    <n v="1595"/>
    <s v="Research &amp; Development"/>
    <x v="1"/>
  </r>
  <r>
    <x v="0"/>
    <n v="1596"/>
    <s v="Research &amp; Development"/>
    <x v="1"/>
  </r>
  <r>
    <x v="0"/>
    <n v="1597"/>
    <s v="Research &amp; Development"/>
    <x v="1"/>
  </r>
  <r>
    <x v="0"/>
    <n v="1598"/>
    <s v="Sales"/>
    <x v="1"/>
  </r>
  <r>
    <x v="0"/>
    <n v="1599"/>
    <s v="Research &amp; Development"/>
    <x v="1"/>
  </r>
  <r>
    <x v="0"/>
    <n v="1601"/>
    <s v="Research &amp; Development"/>
    <x v="1"/>
  </r>
  <r>
    <x v="1"/>
    <n v="1602"/>
    <s v="Sales"/>
    <x v="1"/>
  </r>
  <r>
    <x v="0"/>
    <n v="1604"/>
    <s v="Research &amp; Development"/>
    <x v="0"/>
  </r>
  <r>
    <x v="0"/>
    <n v="1605"/>
    <s v="Research &amp; Development"/>
    <x v="0"/>
  </r>
  <r>
    <x v="1"/>
    <n v="1606"/>
    <s v="Research &amp; Development"/>
    <x v="0"/>
  </r>
  <r>
    <x v="0"/>
    <n v="1607"/>
    <s v="Research &amp; Development"/>
    <x v="1"/>
  </r>
  <r>
    <x v="0"/>
    <n v="1608"/>
    <s v="Research &amp; Development"/>
    <x v="0"/>
  </r>
  <r>
    <x v="0"/>
    <n v="1609"/>
    <s v="Research &amp; Development"/>
    <x v="1"/>
  </r>
  <r>
    <x v="1"/>
    <n v="1611"/>
    <s v="Research &amp; Development"/>
    <x v="0"/>
  </r>
  <r>
    <x v="1"/>
    <n v="1612"/>
    <s v="Sales"/>
    <x v="1"/>
  </r>
  <r>
    <x v="0"/>
    <n v="1613"/>
    <s v="Sales"/>
    <x v="1"/>
  </r>
  <r>
    <x v="2"/>
    <n v="1614"/>
    <s v="Research &amp; Development"/>
    <x v="0"/>
  </r>
  <r>
    <x v="2"/>
    <n v="1615"/>
    <s v="Research &amp; Development"/>
    <x v="1"/>
  </r>
  <r>
    <x v="1"/>
    <n v="1617"/>
    <s v="Research &amp; Development"/>
    <x v="1"/>
  </r>
  <r>
    <x v="0"/>
    <n v="1618"/>
    <s v="Research &amp; Development"/>
    <x v="1"/>
  </r>
  <r>
    <x v="0"/>
    <n v="1619"/>
    <s v="Research &amp; Development"/>
    <x v="1"/>
  </r>
  <r>
    <x v="0"/>
    <n v="1621"/>
    <s v="Research &amp; Development"/>
    <x v="1"/>
  </r>
  <r>
    <x v="0"/>
    <n v="1622"/>
    <s v="Research &amp; Development"/>
    <x v="1"/>
  </r>
  <r>
    <x v="2"/>
    <n v="1623"/>
    <s v="Research &amp; Development"/>
    <x v="1"/>
  </r>
  <r>
    <x v="0"/>
    <n v="1624"/>
    <s v="Sales"/>
    <x v="0"/>
  </r>
  <r>
    <x v="1"/>
    <n v="1625"/>
    <s v="Human Resources"/>
    <x v="1"/>
  </r>
  <r>
    <x v="2"/>
    <n v="1627"/>
    <s v="Research &amp; Development"/>
    <x v="1"/>
  </r>
  <r>
    <x v="2"/>
    <n v="1628"/>
    <s v="Research &amp; Development"/>
    <x v="1"/>
  </r>
  <r>
    <x v="2"/>
    <n v="1630"/>
    <s v="Research &amp; Development"/>
    <x v="1"/>
  </r>
  <r>
    <x v="0"/>
    <n v="1631"/>
    <s v="Research &amp; Development"/>
    <x v="1"/>
  </r>
  <r>
    <x v="0"/>
    <n v="1633"/>
    <s v="Research &amp; Development"/>
    <x v="1"/>
  </r>
  <r>
    <x v="1"/>
    <n v="1635"/>
    <s v="Research &amp; Development"/>
    <x v="1"/>
  </r>
  <r>
    <x v="2"/>
    <n v="1638"/>
    <s v="Research &amp; Development"/>
    <x v="0"/>
  </r>
  <r>
    <x v="2"/>
    <n v="1639"/>
    <s v="Sales"/>
    <x v="1"/>
  </r>
  <r>
    <x v="0"/>
    <n v="1640"/>
    <s v="Research &amp; Development"/>
    <x v="1"/>
  </r>
  <r>
    <x v="0"/>
    <n v="1641"/>
    <s v="Research &amp; Development"/>
    <x v="0"/>
  </r>
  <r>
    <x v="0"/>
    <n v="1642"/>
    <s v="Human Resources"/>
    <x v="0"/>
  </r>
  <r>
    <x v="1"/>
    <n v="1644"/>
    <s v="Research &amp; Development"/>
    <x v="1"/>
  </r>
  <r>
    <x v="0"/>
    <n v="1645"/>
    <s v="Sales"/>
    <x v="0"/>
  </r>
  <r>
    <x v="0"/>
    <n v="1646"/>
    <s v="Research &amp; Development"/>
    <x v="0"/>
  </r>
  <r>
    <x v="0"/>
    <n v="1647"/>
    <s v="Research &amp; Development"/>
    <x v="1"/>
  </r>
  <r>
    <x v="0"/>
    <n v="1648"/>
    <s v="Research &amp; Development"/>
    <x v="1"/>
  </r>
  <r>
    <x v="0"/>
    <n v="1649"/>
    <s v="Research &amp; Development"/>
    <x v="0"/>
  </r>
  <r>
    <x v="2"/>
    <n v="1650"/>
    <s v="Sales"/>
    <x v="1"/>
  </r>
  <r>
    <x v="0"/>
    <n v="1651"/>
    <s v="Research &amp; Development"/>
    <x v="1"/>
  </r>
  <r>
    <x v="2"/>
    <n v="1653"/>
    <s v="Research &amp; Development"/>
    <x v="1"/>
  </r>
  <r>
    <x v="0"/>
    <n v="1654"/>
    <s v="Research &amp; Development"/>
    <x v="1"/>
  </r>
  <r>
    <x v="1"/>
    <n v="1655"/>
    <s v="Research &amp; Development"/>
    <x v="1"/>
  </r>
  <r>
    <x v="1"/>
    <n v="1656"/>
    <s v="Research &amp; Development"/>
    <x v="1"/>
  </r>
  <r>
    <x v="2"/>
    <n v="1657"/>
    <s v="Sales"/>
    <x v="1"/>
  </r>
  <r>
    <x v="0"/>
    <n v="1658"/>
    <s v="Research &amp; Development"/>
    <x v="1"/>
  </r>
  <r>
    <x v="0"/>
    <n v="1659"/>
    <s v="Research &amp; Development"/>
    <x v="1"/>
  </r>
  <r>
    <x v="1"/>
    <n v="1661"/>
    <s v="Research &amp; Development"/>
    <x v="0"/>
  </r>
  <r>
    <x v="2"/>
    <n v="1662"/>
    <s v="Research &amp; Development"/>
    <x v="1"/>
  </r>
  <r>
    <x v="2"/>
    <n v="1664"/>
    <s v="Research &amp; Development"/>
    <x v="1"/>
  </r>
  <r>
    <x v="1"/>
    <n v="1665"/>
    <s v="Research &amp; Development"/>
    <x v="1"/>
  </r>
  <r>
    <x v="2"/>
    <n v="1666"/>
    <s v="Research &amp; Development"/>
    <x v="1"/>
  </r>
  <r>
    <x v="0"/>
    <n v="1667"/>
    <s v="Sales"/>
    <x v="0"/>
  </r>
  <r>
    <x v="2"/>
    <n v="1668"/>
    <s v="Research &amp; Development"/>
    <x v="1"/>
  </r>
  <r>
    <x v="0"/>
    <n v="1669"/>
    <s v="Sales"/>
    <x v="0"/>
  </r>
  <r>
    <x v="2"/>
    <n v="1670"/>
    <s v="Sales"/>
    <x v="1"/>
  </r>
  <r>
    <x v="0"/>
    <n v="1671"/>
    <s v="Research &amp; Development"/>
    <x v="1"/>
  </r>
  <r>
    <x v="0"/>
    <n v="1673"/>
    <s v="Sales"/>
    <x v="1"/>
  </r>
  <r>
    <x v="1"/>
    <n v="1674"/>
    <s v="Research &amp; Development"/>
    <x v="0"/>
  </r>
  <r>
    <x v="0"/>
    <n v="1675"/>
    <s v="Research &amp; Development"/>
    <x v="1"/>
  </r>
  <r>
    <x v="1"/>
    <n v="1676"/>
    <s v="Sales"/>
    <x v="1"/>
  </r>
  <r>
    <x v="1"/>
    <n v="1677"/>
    <s v="Research &amp; Development"/>
    <x v="1"/>
  </r>
  <r>
    <x v="2"/>
    <n v="1678"/>
    <s v="Sales"/>
    <x v="0"/>
  </r>
  <r>
    <x v="0"/>
    <n v="1680"/>
    <s v="Sales"/>
    <x v="1"/>
  </r>
  <r>
    <x v="2"/>
    <n v="1681"/>
    <s v="Sales"/>
    <x v="0"/>
  </r>
  <r>
    <x v="0"/>
    <n v="1682"/>
    <s v="Research &amp; Development"/>
    <x v="1"/>
  </r>
  <r>
    <x v="2"/>
    <n v="1683"/>
    <s v="Human Resources"/>
    <x v="0"/>
  </r>
  <r>
    <x v="2"/>
    <n v="1684"/>
    <s v="Research &amp; Development"/>
    <x v="0"/>
  </r>
  <r>
    <x v="0"/>
    <n v="1687"/>
    <s v="Research &amp; Development"/>
    <x v="1"/>
  </r>
  <r>
    <x v="1"/>
    <n v="1689"/>
    <s v="Research &amp; Development"/>
    <x v="1"/>
  </r>
  <r>
    <x v="1"/>
    <n v="1691"/>
    <s v="Sales"/>
    <x v="0"/>
  </r>
  <r>
    <x v="0"/>
    <n v="1692"/>
    <s v="Research &amp; Development"/>
    <x v="1"/>
  </r>
  <r>
    <x v="2"/>
    <n v="1693"/>
    <s v="Research &amp; Development"/>
    <x v="1"/>
  </r>
  <r>
    <x v="1"/>
    <n v="1694"/>
    <s v="Research &amp; Development"/>
    <x v="1"/>
  </r>
  <r>
    <x v="0"/>
    <n v="1696"/>
    <s v="Research &amp; Development"/>
    <x v="1"/>
  </r>
  <r>
    <x v="1"/>
    <n v="1697"/>
    <s v="Research &amp; Development"/>
    <x v="1"/>
  </r>
  <r>
    <x v="0"/>
    <n v="1698"/>
    <s v="Research &amp; Development"/>
    <x v="1"/>
  </r>
  <r>
    <x v="2"/>
    <n v="1700"/>
    <s v="Sales"/>
    <x v="1"/>
  </r>
  <r>
    <x v="0"/>
    <n v="1701"/>
    <s v="Research &amp; Development"/>
    <x v="1"/>
  </r>
  <r>
    <x v="2"/>
    <n v="1702"/>
    <s v="Sales"/>
    <x v="0"/>
  </r>
  <r>
    <x v="2"/>
    <n v="1703"/>
    <s v="Research &amp; Development"/>
    <x v="0"/>
  </r>
  <r>
    <x v="0"/>
    <n v="1704"/>
    <s v="Research &amp; Development"/>
    <x v="0"/>
  </r>
  <r>
    <x v="2"/>
    <n v="1706"/>
    <s v="Sales"/>
    <x v="0"/>
  </r>
  <r>
    <x v="2"/>
    <n v="1707"/>
    <s v="Research &amp; Development"/>
    <x v="1"/>
  </r>
  <r>
    <x v="2"/>
    <n v="1708"/>
    <s v="Sales"/>
    <x v="1"/>
  </r>
  <r>
    <x v="2"/>
    <n v="1709"/>
    <s v="Research &amp; Development"/>
    <x v="1"/>
  </r>
  <r>
    <x v="0"/>
    <n v="1710"/>
    <s v="Sales"/>
    <x v="1"/>
  </r>
  <r>
    <x v="1"/>
    <n v="1712"/>
    <s v="Research &amp; Development"/>
    <x v="1"/>
  </r>
  <r>
    <x v="2"/>
    <n v="1714"/>
    <s v="Human Resources"/>
    <x v="1"/>
  </r>
  <r>
    <x v="1"/>
    <n v="1716"/>
    <s v="Sales"/>
    <x v="1"/>
  </r>
  <r>
    <x v="2"/>
    <n v="1718"/>
    <s v="Research &amp; Development"/>
    <x v="1"/>
  </r>
  <r>
    <x v="1"/>
    <n v="1719"/>
    <s v="Research &amp; Development"/>
    <x v="1"/>
  </r>
  <r>
    <x v="0"/>
    <n v="1720"/>
    <s v="Research &amp; Development"/>
    <x v="1"/>
  </r>
  <r>
    <x v="0"/>
    <n v="1721"/>
    <s v="Research &amp; Development"/>
    <x v="1"/>
  </r>
  <r>
    <x v="0"/>
    <n v="1722"/>
    <s v="Human Resources"/>
    <x v="1"/>
  </r>
  <r>
    <x v="0"/>
    <n v="1724"/>
    <s v="Research &amp; Development"/>
    <x v="0"/>
  </r>
  <r>
    <x v="0"/>
    <n v="1725"/>
    <s v="Research &amp; Development"/>
    <x v="1"/>
  </r>
  <r>
    <x v="1"/>
    <n v="1727"/>
    <s v="Research &amp; Development"/>
    <x v="1"/>
  </r>
  <r>
    <x v="2"/>
    <n v="1728"/>
    <s v="Research &amp; Development"/>
    <x v="1"/>
  </r>
  <r>
    <x v="0"/>
    <n v="1729"/>
    <s v="Research &amp; Development"/>
    <x v="1"/>
  </r>
  <r>
    <x v="1"/>
    <n v="1731"/>
    <s v="Sales"/>
    <x v="1"/>
  </r>
  <r>
    <x v="1"/>
    <n v="1732"/>
    <s v="Sales"/>
    <x v="0"/>
  </r>
  <r>
    <x v="0"/>
    <n v="1733"/>
    <s v="Sales"/>
    <x v="0"/>
  </r>
  <r>
    <x v="0"/>
    <n v="1734"/>
    <s v="Sales"/>
    <x v="1"/>
  </r>
  <r>
    <x v="0"/>
    <n v="1735"/>
    <s v="Research &amp; Development"/>
    <x v="1"/>
  </r>
  <r>
    <x v="0"/>
    <n v="1736"/>
    <s v="Research &amp; Development"/>
    <x v="1"/>
  </r>
  <r>
    <x v="0"/>
    <n v="1737"/>
    <s v="Research &amp; Development"/>
    <x v="0"/>
  </r>
  <r>
    <x v="2"/>
    <n v="1739"/>
    <s v="Sales"/>
    <x v="1"/>
  </r>
  <r>
    <x v="0"/>
    <n v="1740"/>
    <s v="Sales"/>
    <x v="1"/>
  </r>
  <r>
    <x v="1"/>
    <n v="1744"/>
    <s v="Human Resources"/>
    <x v="1"/>
  </r>
  <r>
    <x v="0"/>
    <n v="1745"/>
    <s v="Research &amp; Development"/>
    <x v="1"/>
  </r>
  <r>
    <x v="0"/>
    <n v="1746"/>
    <s v="Human Resources"/>
    <x v="1"/>
  </r>
  <r>
    <x v="0"/>
    <n v="1747"/>
    <s v="Human Resources"/>
    <x v="1"/>
  </r>
  <r>
    <x v="2"/>
    <n v="1749"/>
    <s v="Sales"/>
    <x v="1"/>
  </r>
  <r>
    <x v="0"/>
    <n v="1751"/>
    <s v="Research &amp; Development"/>
    <x v="1"/>
  </r>
  <r>
    <x v="0"/>
    <n v="1752"/>
    <s v="Sales"/>
    <x v="1"/>
  </r>
  <r>
    <x v="2"/>
    <n v="1753"/>
    <s v="Research &amp; Development"/>
    <x v="0"/>
  </r>
  <r>
    <x v="2"/>
    <n v="1754"/>
    <s v="Sales"/>
    <x v="1"/>
  </r>
  <r>
    <x v="2"/>
    <n v="1755"/>
    <s v="Research &amp; Development"/>
    <x v="0"/>
  </r>
  <r>
    <x v="0"/>
    <n v="1756"/>
    <s v="Sales"/>
    <x v="1"/>
  </r>
  <r>
    <x v="1"/>
    <n v="1757"/>
    <s v="Sales"/>
    <x v="1"/>
  </r>
  <r>
    <x v="0"/>
    <n v="1758"/>
    <s v="Sales"/>
    <x v="0"/>
  </r>
  <r>
    <x v="0"/>
    <n v="1760"/>
    <s v="Research &amp; Development"/>
    <x v="1"/>
  </r>
  <r>
    <x v="2"/>
    <n v="1761"/>
    <s v="Sales"/>
    <x v="1"/>
  </r>
  <r>
    <x v="0"/>
    <n v="1762"/>
    <s v="Research &amp; Development"/>
    <x v="1"/>
  </r>
  <r>
    <x v="2"/>
    <n v="1763"/>
    <s v="Research &amp; Development"/>
    <x v="1"/>
  </r>
  <r>
    <x v="0"/>
    <n v="1764"/>
    <s v="Research &amp; Development"/>
    <x v="1"/>
  </r>
  <r>
    <x v="0"/>
    <n v="1766"/>
    <s v="Research &amp; Development"/>
    <x v="0"/>
  </r>
  <r>
    <x v="2"/>
    <n v="1767"/>
    <s v="Research &amp; Development"/>
    <x v="0"/>
  </r>
  <r>
    <x v="0"/>
    <n v="1768"/>
    <s v="Research &amp; Development"/>
    <x v="1"/>
  </r>
  <r>
    <x v="1"/>
    <n v="1770"/>
    <s v="Research &amp; Development"/>
    <x v="1"/>
  </r>
  <r>
    <x v="0"/>
    <n v="1771"/>
    <s v="Research &amp; Development"/>
    <x v="1"/>
  </r>
  <r>
    <x v="0"/>
    <n v="1772"/>
    <s v="Research &amp; Development"/>
    <x v="1"/>
  </r>
  <r>
    <x v="2"/>
    <n v="1774"/>
    <s v="Sales"/>
    <x v="0"/>
  </r>
  <r>
    <x v="1"/>
    <n v="1775"/>
    <s v="Research &amp; Development"/>
    <x v="0"/>
  </r>
  <r>
    <x v="0"/>
    <n v="1778"/>
    <s v="Human Resources"/>
    <x v="1"/>
  </r>
  <r>
    <x v="2"/>
    <n v="1779"/>
    <s v="Sales"/>
    <x v="1"/>
  </r>
  <r>
    <x v="0"/>
    <n v="1780"/>
    <s v="Sales"/>
    <x v="1"/>
  </r>
  <r>
    <x v="2"/>
    <n v="1782"/>
    <s v="Research &amp; Development"/>
    <x v="1"/>
  </r>
  <r>
    <x v="0"/>
    <n v="1783"/>
    <s v="Research &amp; Development"/>
    <x v="0"/>
  </r>
  <r>
    <x v="0"/>
    <n v="1784"/>
    <s v="Sales"/>
    <x v="1"/>
  </r>
  <r>
    <x v="1"/>
    <n v="1786"/>
    <s v="Research &amp; Development"/>
    <x v="1"/>
  </r>
  <r>
    <x v="0"/>
    <n v="1787"/>
    <s v="Sales"/>
    <x v="1"/>
  </r>
  <r>
    <x v="1"/>
    <n v="1789"/>
    <s v="Research &amp; Development"/>
    <x v="0"/>
  </r>
  <r>
    <x v="0"/>
    <n v="1790"/>
    <s v="Research &amp; Development"/>
    <x v="0"/>
  </r>
  <r>
    <x v="0"/>
    <n v="1792"/>
    <s v="Research &amp; Development"/>
    <x v="0"/>
  </r>
  <r>
    <x v="0"/>
    <n v="1794"/>
    <s v="Human Resources"/>
    <x v="1"/>
  </r>
  <r>
    <x v="0"/>
    <n v="1797"/>
    <s v="Sales"/>
    <x v="0"/>
  </r>
  <r>
    <x v="0"/>
    <n v="1798"/>
    <s v="Research &amp; Development"/>
    <x v="1"/>
  </r>
  <r>
    <x v="2"/>
    <n v="1799"/>
    <s v="Research &amp; Development"/>
    <x v="1"/>
  </r>
  <r>
    <x v="2"/>
    <n v="1800"/>
    <s v="Research &amp; Development"/>
    <x v="1"/>
  </r>
  <r>
    <x v="1"/>
    <n v="1801"/>
    <s v="Sales"/>
    <x v="1"/>
  </r>
  <r>
    <x v="0"/>
    <n v="1802"/>
    <s v="Research &amp; Development"/>
    <x v="1"/>
  </r>
  <r>
    <x v="0"/>
    <n v="1803"/>
    <s v="Research &amp; Development"/>
    <x v="1"/>
  </r>
  <r>
    <x v="0"/>
    <n v="1804"/>
    <s v="Research &amp; Development"/>
    <x v="1"/>
  </r>
  <r>
    <x v="0"/>
    <n v="1805"/>
    <s v="Human Resources"/>
    <x v="1"/>
  </r>
  <r>
    <x v="0"/>
    <n v="1807"/>
    <s v="Research &amp; Development"/>
    <x v="1"/>
  </r>
  <r>
    <x v="0"/>
    <n v="1809"/>
    <s v="Research &amp; Development"/>
    <x v="1"/>
  </r>
  <r>
    <x v="2"/>
    <n v="1812"/>
    <s v="Sales"/>
    <x v="1"/>
  </r>
  <r>
    <x v="0"/>
    <n v="1813"/>
    <s v="Research &amp; Development"/>
    <x v="1"/>
  </r>
  <r>
    <x v="0"/>
    <n v="1814"/>
    <s v="Research &amp; Development"/>
    <x v="1"/>
  </r>
  <r>
    <x v="2"/>
    <n v="1815"/>
    <s v="Sales"/>
    <x v="0"/>
  </r>
  <r>
    <x v="2"/>
    <n v="1816"/>
    <s v="Research &amp; Development"/>
    <x v="1"/>
  </r>
  <r>
    <x v="0"/>
    <n v="1818"/>
    <s v="Human Resources"/>
    <x v="0"/>
  </r>
  <r>
    <x v="1"/>
    <n v="1821"/>
    <s v="Research &amp; Development"/>
    <x v="1"/>
  </r>
  <r>
    <x v="2"/>
    <n v="1822"/>
    <s v="Research &amp; Development"/>
    <x v="1"/>
  </r>
  <r>
    <x v="2"/>
    <n v="1823"/>
    <s v="Sales"/>
    <x v="1"/>
  </r>
  <r>
    <x v="1"/>
    <n v="1824"/>
    <s v="Sales"/>
    <x v="1"/>
  </r>
  <r>
    <x v="0"/>
    <n v="1826"/>
    <s v="Research &amp; Development"/>
    <x v="1"/>
  </r>
  <r>
    <x v="1"/>
    <n v="1827"/>
    <s v="Research &amp; Development"/>
    <x v="0"/>
  </r>
  <r>
    <x v="0"/>
    <n v="1829"/>
    <s v="Research &amp; Development"/>
    <x v="1"/>
  </r>
  <r>
    <x v="1"/>
    <n v="1830"/>
    <s v="Research &amp; Development"/>
    <x v="1"/>
  </r>
  <r>
    <x v="0"/>
    <n v="1833"/>
    <s v="Sales"/>
    <x v="1"/>
  </r>
  <r>
    <x v="0"/>
    <n v="1834"/>
    <s v="Research &amp; Development"/>
    <x v="1"/>
  </r>
  <r>
    <x v="0"/>
    <n v="1835"/>
    <s v="Sales"/>
    <x v="0"/>
  </r>
  <r>
    <x v="2"/>
    <n v="1836"/>
    <s v="Sales"/>
    <x v="1"/>
  </r>
  <r>
    <x v="1"/>
    <n v="1837"/>
    <s v="Research &amp; Development"/>
    <x v="0"/>
  </r>
  <r>
    <x v="0"/>
    <n v="1839"/>
    <s v="Research &amp; Development"/>
    <x v="1"/>
  </r>
  <r>
    <x v="0"/>
    <n v="1842"/>
    <s v="Human Resources"/>
    <x v="1"/>
  </r>
  <r>
    <x v="0"/>
    <n v="1844"/>
    <s v="Human Resources"/>
    <x v="0"/>
  </r>
  <r>
    <x v="1"/>
    <n v="1845"/>
    <s v="Sales"/>
    <x v="1"/>
  </r>
  <r>
    <x v="0"/>
    <n v="1847"/>
    <s v="Research &amp; Development"/>
    <x v="0"/>
  </r>
  <r>
    <x v="0"/>
    <n v="1849"/>
    <s v="Sales"/>
    <x v="1"/>
  </r>
  <r>
    <x v="0"/>
    <n v="1850"/>
    <s v="Research &amp; Development"/>
    <x v="0"/>
  </r>
  <r>
    <x v="2"/>
    <n v="1852"/>
    <s v="Research &amp; Development"/>
    <x v="1"/>
  </r>
  <r>
    <x v="2"/>
    <n v="1853"/>
    <s v="Sales"/>
    <x v="1"/>
  </r>
  <r>
    <x v="0"/>
    <n v="1854"/>
    <s v="Research &amp; Development"/>
    <x v="1"/>
  </r>
  <r>
    <x v="1"/>
    <n v="1856"/>
    <s v="Research &amp; Development"/>
    <x v="1"/>
  </r>
  <r>
    <x v="1"/>
    <n v="1857"/>
    <s v="Research &amp; Development"/>
    <x v="1"/>
  </r>
  <r>
    <x v="2"/>
    <n v="1858"/>
    <s v="Human Resources"/>
    <x v="1"/>
  </r>
  <r>
    <x v="2"/>
    <n v="1859"/>
    <s v="Research &amp; Development"/>
    <x v="1"/>
  </r>
  <r>
    <x v="2"/>
    <n v="1860"/>
    <s v="Research &amp; Development"/>
    <x v="1"/>
  </r>
  <r>
    <x v="0"/>
    <n v="1862"/>
    <s v="Sales"/>
    <x v="0"/>
  </r>
  <r>
    <x v="1"/>
    <n v="1863"/>
    <s v="Sales"/>
    <x v="1"/>
  </r>
  <r>
    <x v="0"/>
    <n v="1864"/>
    <s v="Sales"/>
    <x v="1"/>
  </r>
  <r>
    <x v="0"/>
    <n v="1865"/>
    <s v="Human Resources"/>
    <x v="1"/>
  </r>
  <r>
    <x v="2"/>
    <n v="1866"/>
    <s v="Research &amp; Development"/>
    <x v="1"/>
  </r>
  <r>
    <x v="1"/>
    <n v="1867"/>
    <s v="Research &amp; Development"/>
    <x v="1"/>
  </r>
  <r>
    <x v="0"/>
    <n v="1868"/>
    <s v="Research &amp; Development"/>
    <x v="0"/>
  </r>
  <r>
    <x v="1"/>
    <n v="1869"/>
    <s v="Sales"/>
    <x v="1"/>
  </r>
  <r>
    <x v="0"/>
    <n v="1870"/>
    <s v="Research &amp; Development"/>
    <x v="1"/>
  </r>
  <r>
    <x v="2"/>
    <n v="1871"/>
    <s v="Research &amp; Development"/>
    <x v="1"/>
  </r>
  <r>
    <x v="1"/>
    <n v="1873"/>
    <s v="Research &amp; Development"/>
    <x v="1"/>
  </r>
  <r>
    <x v="0"/>
    <n v="1875"/>
    <s v="Sales"/>
    <x v="1"/>
  </r>
  <r>
    <x v="0"/>
    <n v="1876"/>
    <s v="Sales"/>
    <x v="1"/>
  </r>
  <r>
    <x v="0"/>
    <n v="1878"/>
    <s v="Research &amp; Development"/>
    <x v="0"/>
  </r>
  <r>
    <x v="0"/>
    <n v="1880"/>
    <s v="Sales"/>
    <x v="0"/>
  </r>
  <r>
    <x v="0"/>
    <n v="1881"/>
    <s v="Research &amp; Development"/>
    <x v="1"/>
  </r>
  <r>
    <x v="2"/>
    <n v="1882"/>
    <s v="Sales"/>
    <x v="0"/>
  </r>
  <r>
    <x v="0"/>
    <n v="1883"/>
    <s v="Research &amp; Development"/>
    <x v="1"/>
  </r>
  <r>
    <x v="0"/>
    <n v="1885"/>
    <s v="Research &amp; Development"/>
    <x v="0"/>
  </r>
  <r>
    <x v="0"/>
    <n v="1886"/>
    <s v="Research &amp; Development"/>
    <x v="0"/>
  </r>
  <r>
    <x v="1"/>
    <n v="1888"/>
    <s v="Research &amp; Development"/>
    <x v="1"/>
  </r>
  <r>
    <x v="0"/>
    <n v="1890"/>
    <s v="Human Resources"/>
    <x v="1"/>
  </r>
  <r>
    <x v="0"/>
    <n v="1892"/>
    <s v="Research &amp; Development"/>
    <x v="1"/>
  </r>
  <r>
    <x v="0"/>
    <n v="1893"/>
    <s v="Research &amp; Development"/>
    <x v="0"/>
  </r>
  <r>
    <x v="0"/>
    <n v="1898"/>
    <s v="Sales"/>
    <x v="1"/>
  </r>
  <r>
    <x v="1"/>
    <n v="1900"/>
    <s v="Research &amp; Development"/>
    <x v="1"/>
  </r>
  <r>
    <x v="0"/>
    <n v="1903"/>
    <s v="Research &amp; Development"/>
    <x v="1"/>
  </r>
  <r>
    <x v="0"/>
    <n v="1905"/>
    <s v="Research &amp; Development"/>
    <x v="0"/>
  </r>
  <r>
    <x v="1"/>
    <n v="1907"/>
    <s v="Research &amp; Development"/>
    <x v="1"/>
  </r>
  <r>
    <x v="0"/>
    <n v="1908"/>
    <s v="Sales"/>
    <x v="1"/>
  </r>
  <r>
    <x v="0"/>
    <n v="1909"/>
    <s v="Sales"/>
    <x v="1"/>
  </r>
  <r>
    <x v="2"/>
    <n v="1911"/>
    <s v="Research &amp; Development"/>
    <x v="1"/>
  </r>
  <r>
    <x v="2"/>
    <n v="1912"/>
    <s v="Sales"/>
    <x v="0"/>
  </r>
  <r>
    <x v="0"/>
    <n v="1915"/>
    <s v="Sales"/>
    <x v="0"/>
  </r>
  <r>
    <x v="0"/>
    <n v="1916"/>
    <s v="Research &amp; Development"/>
    <x v="1"/>
  </r>
  <r>
    <x v="2"/>
    <n v="1918"/>
    <s v="Research &amp; Development"/>
    <x v="1"/>
  </r>
  <r>
    <x v="1"/>
    <n v="1922"/>
    <s v="Research &amp; Development"/>
    <x v="1"/>
  </r>
  <r>
    <x v="0"/>
    <n v="1924"/>
    <s v="Sales"/>
    <x v="1"/>
  </r>
  <r>
    <x v="2"/>
    <n v="1927"/>
    <s v="Sales"/>
    <x v="0"/>
  </r>
  <r>
    <x v="0"/>
    <n v="1928"/>
    <s v="Sales"/>
    <x v="1"/>
  </r>
  <r>
    <x v="0"/>
    <n v="1929"/>
    <s v="Sales"/>
    <x v="1"/>
  </r>
  <r>
    <x v="0"/>
    <n v="1931"/>
    <s v="Research &amp; Development"/>
    <x v="1"/>
  </r>
  <r>
    <x v="0"/>
    <n v="1932"/>
    <s v="Research &amp; Development"/>
    <x v="0"/>
  </r>
  <r>
    <x v="2"/>
    <n v="1933"/>
    <s v="Sales"/>
    <x v="0"/>
  </r>
  <r>
    <x v="1"/>
    <n v="1934"/>
    <s v="Research &amp; Development"/>
    <x v="1"/>
  </r>
  <r>
    <x v="1"/>
    <n v="1935"/>
    <s v="Sales"/>
    <x v="1"/>
  </r>
  <r>
    <x v="0"/>
    <n v="1936"/>
    <s v="Research &amp; Development"/>
    <x v="1"/>
  </r>
  <r>
    <x v="0"/>
    <n v="1937"/>
    <s v="Research &amp; Development"/>
    <x v="0"/>
  </r>
  <r>
    <x v="1"/>
    <n v="1938"/>
    <s v="Sales"/>
    <x v="0"/>
  </r>
  <r>
    <x v="0"/>
    <n v="1939"/>
    <s v="Research &amp; Development"/>
    <x v="0"/>
  </r>
  <r>
    <x v="0"/>
    <n v="1940"/>
    <s v="Research &amp; Development"/>
    <x v="1"/>
  </r>
  <r>
    <x v="1"/>
    <n v="1941"/>
    <s v="Research &amp; Development"/>
    <x v="1"/>
  </r>
  <r>
    <x v="0"/>
    <n v="1943"/>
    <s v="Sales"/>
    <x v="0"/>
  </r>
  <r>
    <x v="0"/>
    <n v="1944"/>
    <s v="Human Resources"/>
    <x v="1"/>
  </r>
  <r>
    <x v="0"/>
    <n v="1945"/>
    <s v="Sales"/>
    <x v="1"/>
  </r>
  <r>
    <x v="0"/>
    <n v="1947"/>
    <s v="Research &amp; Development"/>
    <x v="1"/>
  </r>
  <r>
    <x v="0"/>
    <n v="1948"/>
    <s v="Research &amp; Development"/>
    <x v="0"/>
  </r>
  <r>
    <x v="0"/>
    <n v="1949"/>
    <s v="Research &amp; Development"/>
    <x v="1"/>
  </r>
  <r>
    <x v="0"/>
    <n v="1950"/>
    <s v="Sales"/>
    <x v="1"/>
  </r>
  <r>
    <x v="2"/>
    <n v="1951"/>
    <s v="Sales"/>
    <x v="1"/>
  </r>
  <r>
    <x v="0"/>
    <n v="1952"/>
    <s v="Research &amp; Development"/>
    <x v="1"/>
  </r>
  <r>
    <x v="0"/>
    <n v="1954"/>
    <s v="Research &amp; Development"/>
    <x v="1"/>
  </r>
  <r>
    <x v="2"/>
    <n v="1955"/>
    <s v="Research &amp; Development"/>
    <x v="1"/>
  </r>
  <r>
    <x v="0"/>
    <n v="1956"/>
    <s v="Research &amp; Development"/>
    <x v="1"/>
  </r>
  <r>
    <x v="0"/>
    <n v="1960"/>
    <s v="Research &amp; Development"/>
    <x v="1"/>
  </r>
  <r>
    <x v="0"/>
    <n v="1961"/>
    <s v="Sales"/>
    <x v="1"/>
  </r>
  <r>
    <x v="2"/>
    <n v="1962"/>
    <s v="Sales"/>
    <x v="0"/>
  </r>
  <r>
    <x v="2"/>
    <n v="1965"/>
    <s v="Sales"/>
    <x v="1"/>
  </r>
  <r>
    <x v="2"/>
    <n v="1966"/>
    <s v="Research &amp; Development"/>
    <x v="1"/>
  </r>
  <r>
    <x v="0"/>
    <n v="1967"/>
    <s v="Sales"/>
    <x v="0"/>
  </r>
  <r>
    <x v="1"/>
    <n v="1968"/>
    <s v="Sales"/>
    <x v="0"/>
  </r>
  <r>
    <x v="1"/>
    <n v="1969"/>
    <s v="Research &amp; Development"/>
    <x v="1"/>
  </r>
  <r>
    <x v="2"/>
    <n v="1970"/>
    <s v="Research &amp; Development"/>
    <x v="1"/>
  </r>
  <r>
    <x v="2"/>
    <n v="1971"/>
    <s v="Research &amp; Development"/>
    <x v="1"/>
  </r>
  <r>
    <x v="0"/>
    <n v="1972"/>
    <s v="Human Resources"/>
    <x v="0"/>
  </r>
  <r>
    <x v="1"/>
    <n v="1973"/>
    <s v="Human Resources"/>
    <x v="0"/>
  </r>
  <r>
    <x v="2"/>
    <n v="1974"/>
    <s v="Research &amp; Development"/>
    <x v="0"/>
  </r>
  <r>
    <x v="0"/>
    <n v="1975"/>
    <s v="Sales"/>
    <x v="1"/>
  </r>
  <r>
    <x v="2"/>
    <n v="1976"/>
    <s v="Research &amp; Development"/>
    <x v="1"/>
  </r>
  <r>
    <x v="2"/>
    <n v="1979"/>
    <s v="Research &amp; Development"/>
    <x v="1"/>
  </r>
  <r>
    <x v="1"/>
    <n v="1980"/>
    <s v="Research &amp; Development"/>
    <x v="0"/>
  </r>
  <r>
    <x v="0"/>
    <n v="1981"/>
    <s v="Research &amp; Development"/>
    <x v="1"/>
  </r>
  <r>
    <x v="2"/>
    <n v="1982"/>
    <s v="Research &amp; Development"/>
    <x v="1"/>
  </r>
  <r>
    <x v="2"/>
    <n v="1985"/>
    <s v="Research &amp; Development"/>
    <x v="1"/>
  </r>
  <r>
    <x v="0"/>
    <n v="1986"/>
    <s v="Sales"/>
    <x v="1"/>
  </r>
  <r>
    <x v="0"/>
    <n v="1987"/>
    <s v="Human Resources"/>
    <x v="1"/>
  </r>
  <r>
    <x v="0"/>
    <n v="1989"/>
    <s v="Research &amp; Development"/>
    <x v="1"/>
  </r>
  <r>
    <x v="0"/>
    <n v="1992"/>
    <s v="Research &amp; Development"/>
    <x v="0"/>
  </r>
  <r>
    <x v="1"/>
    <n v="1993"/>
    <s v="Research &amp; Development"/>
    <x v="1"/>
  </r>
  <r>
    <x v="0"/>
    <n v="1994"/>
    <s v="Research &amp; Development"/>
    <x v="1"/>
  </r>
  <r>
    <x v="0"/>
    <n v="1995"/>
    <s v="Sales"/>
    <x v="1"/>
  </r>
  <r>
    <x v="0"/>
    <n v="1996"/>
    <s v="Sales"/>
    <x v="1"/>
  </r>
  <r>
    <x v="0"/>
    <n v="1997"/>
    <s v="Research &amp; Development"/>
    <x v="1"/>
  </r>
  <r>
    <x v="0"/>
    <n v="1998"/>
    <s v="Research &amp; Development"/>
    <x v="0"/>
  </r>
  <r>
    <x v="2"/>
    <n v="1999"/>
    <s v="Research &amp; Development"/>
    <x v="1"/>
  </r>
  <r>
    <x v="1"/>
    <n v="2000"/>
    <s v="Research &amp; Development"/>
    <x v="1"/>
  </r>
  <r>
    <x v="2"/>
    <n v="2003"/>
    <s v="Research &amp; Development"/>
    <x v="0"/>
  </r>
  <r>
    <x v="2"/>
    <n v="2007"/>
    <s v="Research &amp; Development"/>
    <x v="1"/>
  </r>
  <r>
    <x v="0"/>
    <n v="2008"/>
    <s v="Research &amp; Development"/>
    <x v="1"/>
  </r>
  <r>
    <x v="0"/>
    <n v="2009"/>
    <s v="Research &amp; Development"/>
    <x v="0"/>
  </r>
  <r>
    <x v="0"/>
    <n v="2010"/>
    <s v="Research &amp; Development"/>
    <x v="1"/>
  </r>
  <r>
    <x v="0"/>
    <n v="2012"/>
    <s v="Research &amp; Development"/>
    <x v="1"/>
  </r>
  <r>
    <x v="0"/>
    <n v="2013"/>
    <s v="Sales"/>
    <x v="1"/>
  </r>
  <r>
    <x v="0"/>
    <n v="2014"/>
    <s v="Research &amp; Development"/>
    <x v="1"/>
  </r>
  <r>
    <x v="2"/>
    <n v="2015"/>
    <s v="Research &amp; Development"/>
    <x v="1"/>
  </r>
  <r>
    <x v="2"/>
    <n v="2016"/>
    <s v="Sales"/>
    <x v="1"/>
  </r>
  <r>
    <x v="2"/>
    <n v="2017"/>
    <s v="Research &amp; Development"/>
    <x v="0"/>
  </r>
  <r>
    <x v="0"/>
    <n v="2018"/>
    <s v="Sales"/>
    <x v="0"/>
  </r>
  <r>
    <x v="1"/>
    <n v="2019"/>
    <s v="Sales"/>
    <x v="1"/>
  </r>
  <r>
    <x v="0"/>
    <n v="2020"/>
    <s v="Research &amp; Development"/>
    <x v="0"/>
  </r>
  <r>
    <x v="0"/>
    <n v="2021"/>
    <s v="Sales"/>
    <x v="0"/>
  </r>
  <r>
    <x v="2"/>
    <n v="2022"/>
    <s v="Research &amp; Development"/>
    <x v="1"/>
  </r>
  <r>
    <x v="0"/>
    <n v="2023"/>
    <s v="Sales"/>
    <x v="1"/>
  </r>
  <r>
    <x v="2"/>
    <n v="2024"/>
    <s v="Sales"/>
    <x v="1"/>
  </r>
  <r>
    <x v="0"/>
    <n v="2025"/>
    <s v="Research &amp; Development"/>
    <x v="1"/>
  </r>
  <r>
    <x v="1"/>
    <n v="2026"/>
    <s v="Research &amp; Development"/>
    <x v="1"/>
  </r>
  <r>
    <x v="0"/>
    <n v="2027"/>
    <s v="Research &amp; Development"/>
    <x v="0"/>
  </r>
  <r>
    <x v="0"/>
    <n v="2031"/>
    <s v="Research &amp; Development"/>
    <x v="1"/>
  </r>
  <r>
    <x v="1"/>
    <n v="2032"/>
    <s v="Research &amp; Development"/>
    <x v="1"/>
  </r>
  <r>
    <x v="0"/>
    <n v="2034"/>
    <s v="Research &amp; Development"/>
    <x v="1"/>
  </r>
  <r>
    <x v="2"/>
    <n v="2035"/>
    <s v="Sales"/>
    <x v="1"/>
  </r>
  <r>
    <x v="0"/>
    <n v="2036"/>
    <s v="Sales"/>
    <x v="1"/>
  </r>
  <r>
    <x v="2"/>
    <n v="2037"/>
    <s v="Sales"/>
    <x v="1"/>
  </r>
  <r>
    <x v="0"/>
    <n v="2038"/>
    <s v="Research &amp; Development"/>
    <x v="1"/>
  </r>
  <r>
    <x v="2"/>
    <n v="2040"/>
    <s v="Human Resources"/>
    <x v="0"/>
  </r>
  <r>
    <x v="0"/>
    <n v="2041"/>
    <s v="Sales"/>
    <x v="1"/>
  </r>
  <r>
    <x v="1"/>
    <n v="2044"/>
    <s v="Sales"/>
    <x v="1"/>
  </r>
  <r>
    <x v="0"/>
    <n v="2045"/>
    <s v="Sales"/>
    <x v="1"/>
  </r>
  <r>
    <x v="1"/>
    <n v="2046"/>
    <s v="Sales"/>
    <x v="1"/>
  </r>
  <r>
    <x v="2"/>
    <n v="2048"/>
    <s v="Research &amp; Development"/>
    <x v="1"/>
  </r>
  <r>
    <x v="2"/>
    <n v="2049"/>
    <s v="Research &amp; Development"/>
    <x v="0"/>
  </r>
  <r>
    <x v="2"/>
    <n v="2051"/>
    <s v="Research &amp; Development"/>
    <x v="1"/>
  </r>
  <r>
    <x v="2"/>
    <n v="2052"/>
    <s v="Research &amp; Development"/>
    <x v="1"/>
  </r>
  <r>
    <x v="0"/>
    <n v="2053"/>
    <s v="Research &amp; Development"/>
    <x v="0"/>
  </r>
  <r>
    <x v="0"/>
    <n v="2054"/>
    <s v="Research &amp; Development"/>
    <x v="1"/>
  </r>
  <r>
    <x v="1"/>
    <n v="2055"/>
    <s v="Sales"/>
    <x v="0"/>
  </r>
  <r>
    <x v="0"/>
    <n v="2056"/>
    <s v="Sales"/>
    <x v="1"/>
  </r>
  <r>
    <x v="0"/>
    <n v="2057"/>
    <s v="Research &amp; Development"/>
    <x v="1"/>
  </r>
  <r>
    <x v="2"/>
    <n v="2060"/>
    <s v="Sales"/>
    <x v="1"/>
  </r>
  <r>
    <x v="2"/>
    <n v="2061"/>
    <s v="Research &amp; Development"/>
    <x v="1"/>
  </r>
  <r>
    <x v="2"/>
    <n v="2062"/>
    <s v="Research &amp; Development"/>
    <x v="1"/>
  </r>
  <r>
    <x v="0"/>
    <n v="2064"/>
    <s v="Research &amp; Development"/>
    <x v="0"/>
  </r>
  <r>
    <x v="1"/>
    <n v="2065"/>
    <s v="Sales"/>
    <x v="1"/>
  </r>
  <r>
    <x v="0"/>
    <n v="2068"/>
    <s v="Research &amp; Development"/>
    <x v="1"/>
  </r>
  <r>
    <x v="3"/>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4"/>
    <n v="2"/>
    <x v="0"/>
    <n v="1102"/>
    <x v="0"/>
    <n v="1"/>
    <x v="0"/>
    <n v="2"/>
    <s v="Life Sciences"/>
    <n v="1"/>
    <n v="1"/>
    <m/>
    <x v="0"/>
    <x v="0"/>
    <n v="94"/>
    <x v="0"/>
    <x v="0"/>
    <x v="0"/>
    <x v="0"/>
    <x v="0"/>
    <n v="5993"/>
    <s v="Medium Risk"/>
    <x v="0"/>
    <n v="1"/>
    <n v="0"/>
    <n v="1"/>
    <n v="1"/>
    <n v="19479"/>
    <x v="0"/>
    <s v="Y"/>
    <x v="0"/>
    <n v="11"/>
    <x v="0"/>
    <n v="1"/>
    <n v="5"/>
    <x v="0"/>
    <n v="80"/>
    <n v="0"/>
    <x v="0"/>
    <x v="0"/>
    <x v="0"/>
    <x v="0"/>
    <x v="0"/>
    <x v="0"/>
    <x v="0"/>
    <m/>
  </r>
  <r>
    <n v="49"/>
    <x v="1"/>
    <x v="1"/>
    <n v="8"/>
    <n v="1"/>
    <x v="1"/>
    <n v="279"/>
    <x v="1"/>
    <n v="8"/>
    <x v="0"/>
    <n v="1"/>
    <s v="Life Sciences"/>
    <n v="1"/>
    <n v="2"/>
    <m/>
    <x v="1"/>
    <x v="1"/>
    <n v="61"/>
    <x v="1"/>
    <x v="0"/>
    <x v="1"/>
    <x v="1"/>
    <x v="1"/>
    <n v="5130"/>
    <s v="Medium Risk"/>
    <x v="0"/>
    <n v="0"/>
    <n v="1"/>
    <n v="0"/>
    <n v="1"/>
    <n v="24907"/>
    <x v="1"/>
    <s v="Y"/>
    <x v="1"/>
    <n v="23"/>
    <x v="1"/>
    <n v="4"/>
    <n v="1"/>
    <x v="1"/>
    <n v="80"/>
    <n v="1"/>
    <x v="1"/>
    <x v="1"/>
    <x v="1"/>
    <x v="1"/>
    <x v="1"/>
    <x v="1"/>
    <x v="1"/>
    <m/>
  </r>
  <r>
    <n v="37"/>
    <x v="0"/>
    <x v="0"/>
    <n v="6"/>
    <n v="1"/>
    <x v="0"/>
    <n v="1373"/>
    <x v="1"/>
    <n v="2"/>
    <x v="1"/>
    <n v="2"/>
    <s v="Other"/>
    <n v="1"/>
    <n v="4"/>
    <m/>
    <x v="2"/>
    <x v="1"/>
    <n v="92"/>
    <x v="1"/>
    <x v="1"/>
    <x v="2"/>
    <x v="2"/>
    <x v="0"/>
    <n v="2090"/>
    <s v="Medium Risk"/>
    <x v="1"/>
    <n v="1"/>
    <n v="0"/>
    <n v="0"/>
    <n v="1"/>
    <n v="2396"/>
    <x v="2"/>
    <s v="Y"/>
    <x v="0"/>
    <n v="15"/>
    <x v="0"/>
    <n v="2"/>
    <n v="6"/>
    <x v="2"/>
    <n v="80"/>
    <n v="0"/>
    <x v="2"/>
    <x v="1"/>
    <x v="1"/>
    <x v="2"/>
    <x v="2"/>
    <x v="0"/>
    <x v="2"/>
    <m/>
  </r>
  <r>
    <n v="33"/>
    <x v="2"/>
    <x v="1"/>
    <n v="6"/>
    <n v="1"/>
    <x v="1"/>
    <n v="1392"/>
    <x v="1"/>
    <n v="3"/>
    <x v="0"/>
    <n v="4"/>
    <s v="Life Sciences"/>
    <n v="1"/>
    <n v="5"/>
    <m/>
    <x v="2"/>
    <x v="0"/>
    <n v="56"/>
    <x v="0"/>
    <x v="1"/>
    <x v="1"/>
    <x v="2"/>
    <x v="1"/>
    <n v="2909"/>
    <s v="Medium Risk"/>
    <x v="1"/>
    <n v="1"/>
    <n v="0"/>
    <n v="0"/>
    <n v="1"/>
    <n v="23159"/>
    <x v="1"/>
    <s v="Y"/>
    <x v="0"/>
    <n v="11"/>
    <x v="0"/>
    <n v="3"/>
    <n v="4"/>
    <x v="0"/>
    <n v="80"/>
    <n v="0"/>
    <x v="0"/>
    <x v="1"/>
    <x v="1"/>
    <x v="3"/>
    <x v="1"/>
    <x v="2"/>
    <x v="2"/>
    <m/>
  </r>
  <r>
    <n v="27"/>
    <x v="2"/>
    <x v="1"/>
    <n v="12"/>
    <n v="1"/>
    <x v="0"/>
    <n v="591"/>
    <x v="1"/>
    <n v="2"/>
    <x v="0"/>
    <n v="1"/>
    <s v="Medical"/>
    <n v="1"/>
    <n v="7"/>
    <m/>
    <x v="3"/>
    <x v="1"/>
    <n v="40"/>
    <x v="0"/>
    <x v="1"/>
    <x v="2"/>
    <x v="1"/>
    <x v="1"/>
    <n v="3468"/>
    <s v="Medium Risk"/>
    <x v="0"/>
    <n v="0"/>
    <n v="1"/>
    <n v="0"/>
    <n v="1"/>
    <n v="16632"/>
    <x v="3"/>
    <s v="Y"/>
    <x v="1"/>
    <n v="12"/>
    <x v="0"/>
    <n v="4"/>
    <n v="4"/>
    <x v="0"/>
    <n v="80"/>
    <n v="1"/>
    <x v="3"/>
    <x v="1"/>
    <x v="1"/>
    <x v="4"/>
    <x v="3"/>
    <x v="3"/>
    <x v="3"/>
    <m/>
  </r>
  <r>
    <n v="32"/>
    <x v="2"/>
    <x v="1"/>
    <n v="7"/>
    <n v="1"/>
    <x v="1"/>
    <n v="1005"/>
    <x v="1"/>
    <n v="2"/>
    <x v="0"/>
    <n v="2"/>
    <s v="Life Sciences"/>
    <n v="1"/>
    <n v="8"/>
    <m/>
    <x v="2"/>
    <x v="1"/>
    <n v="79"/>
    <x v="0"/>
    <x v="1"/>
    <x v="2"/>
    <x v="0"/>
    <x v="0"/>
    <n v="3068"/>
    <s v="Low Risk"/>
    <x v="0"/>
    <n v="0"/>
    <n v="0"/>
    <n v="1"/>
    <n v="1"/>
    <n v="11864"/>
    <x v="4"/>
    <s v="Y"/>
    <x v="1"/>
    <n v="13"/>
    <x v="0"/>
    <n v="3"/>
    <n v="4"/>
    <x v="0"/>
    <n v="80"/>
    <n v="0"/>
    <x v="0"/>
    <x v="2"/>
    <x v="2"/>
    <x v="5"/>
    <x v="1"/>
    <x v="2"/>
    <x v="4"/>
    <m/>
  </r>
  <r>
    <n v="59"/>
    <x v="3"/>
    <x v="1"/>
    <n v="15"/>
    <n v="3"/>
    <x v="0"/>
    <n v="1324"/>
    <x v="1"/>
    <n v="3"/>
    <x v="0"/>
    <n v="3"/>
    <s v="Medical"/>
    <n v="1"/>
    <n v="10"/>
    <m/>
    <x v="1"/>
    <x v="0"/>
    <n v="81"/>
    <x v="2"/>
    <x v="1"/>
    <x v="2"/>
    <x v="3"/>
    <x v="1"/>
    <n v="2670"/>
    <s v="High Risk"/>
    <x v="1"/>
    <n v="1"/>
    <n v="1"/>
    <n v="1"/>
    <n v="1"/>
    <n v="9964"/>
    <x v="5"/>
    <s v="Y"/>
    <x v="0"/>
    <n v="20"/>
    <x v="1"/>
    <n v="1"/>
    <n v="9"/>
    <x v="2"/>
    <n v="80"/>
    <n v="3"/>
    <x v="4"/>
    <x v="1"/>
    <x v="2"/>
    <x v="6"/>
    <x v="2"/>
    <x v="0"/>
    <x v="2"/>
    <m/>
  </r>
  <r>
    <n v="30"/>
    <x v="2"/>
    <x v="1"/>
    <n v="3"/>
    <n v="0"/>
    <x v="0"/>
    <n v="1358"/>
    <x v="1"/>
    <n v="24"/>
    <x v="0"/>
    <n v="1"/>
    <s v="Life Sciences"/>
    <n v="1"/>
    <n v="11"/>
    <m/>
    <x v="2"/>
    <x v="1"/>
    <n v="67"/>
    <x v="0"/>
    <x v="1"/>
    <x v="2"/>
    <x v="2"/>
    <x v="2"/>
    <n v="2693"/>
    <s v="Low Risk"/>
    <x v="1"/>
    <n v="0"/>
    <n v="0"/>
    <n v="0"/>
    <n v="1"/>
    <n v="13335"/>
    <x v="1"/>
    <s v="Y"/>
    <x v="1"/>
    <n v="22"/>
    <x v="1"/>
    <n v="2"/>
    <n v="4"/>
    <x v="0"/>
    <n v="80"/>
    <n v="1"/>
    <x v="5"/>
    <x v="2"/>
    <x v="1"/>
    <x v="6"/>
    <x v="2"/>
    <x v="0"/>
    <x v="2"/>
    <m/>
  </r>
  <r>
    <n v="38"/>
    <x v="0"/>
    <x v="1"/>
    <n v="0"/>
    <n v="0"/>
    <x v="1"/>
    <n v="216"/>
    <x v="1"/>
    <n v="23"/>
    <x v="0"/>
    <n v="3"/>
    <s v="Life Sciences"/>
    <n v="1"/>
    <n v="12"/>
    <m/>
    <x v="2"/>
    <x v="1"/>
    <n v="44"/>
    <x v="1"/>
    <x v="2"/>
    <x v="3"/>
    <x v="2"/>
    <x v="0"/>
    <n v="9526"/>
    <s v="Low Risk"/>
    <x v="2"/>
    <n v="0"/>
    <n v="0"/>
    <n v="0"/>
    <n v="0"/>
    <n v="8787"/>
    <x v="4"/>
    <s v="Y"/>
    <x v="1"/>
    <n v="21"/>
    <x v="1"/>
    <n v="2"/>
    <n v="0"/>
    <x v="1"/>
    <n v="80"/>
    <n v="0"/>
    <x v="1"/>
    <x v="2"/>
    <x v="1"/>
    <x v="7"/>
    <x v="1"/>
    <x v="1"/>
    <x v="5"/>
    <m/>
  </r>
  <r>
    <n v="36"/>
    <x v="0"/>
    <x v="1"/>
    <n v="8"/>
    <n v="1"/>
    <x v="0"/>
    <n v="1299"/>
    <x v="1"/>
    <n v="27"/>
    <x v="0"/>
    <n v="3"/>
    <s v="Medical"/>
    <n v="1"/>
    <n v="13"/>
    <m/>
    <x v="1"/>
    <x v="1"/>
    <n v="94"/>
    <x v="0"/>
    <x v="0"/>
    <x v="4"/>
    <x v="2"/>
    <x v="1"/>
    <n v="5237"/>
    <s v="Low Risk"/>
    <x v="0"/>
    <n v="0"/>
    <n v="0"/>
    <n v="1"/>
    <n v="1"/>
    <n v="16577"/>
    <x v="2"/>
    <s v="Y"/>
    <x v="1"/>
    <n v="13"/>
    <x v="0"/>
    <n v="2"/>
    <n v="2"/>
    <x v="1"/>
    <n v="80"/>
    <n v="2"/>
    <x v="6"/>
    <x v="1"/>
    <x v="2"/>
    <x v="5"/>
    <x v="1"/>
    <x v="4"/>
    <x v="1"/>
    <m/>
  </r>
  <r>
    <n v="35"/>
    <x v="0"/>
    <x v="1"/>
    <n v="12"/>
    <n v="1"/>
    <x v="0"/>
    <n v="809"/>
    <x v="1"/>
    <n v="16"/>
    <x v="0"/>
    <n v="3"/>
    <s v="Medical"/>
    <n v="1"/>
    <n v="14"/>
    <m/>
    <x v="3"/>
    <x v="1"/>
    <n v="84"/>
    <x v="2"/>
    <x v="1"/>
    <x v="2"/>
    <x v="1"/>
    <x v="1"/>
    <n v="2426"/>
    <s v="Medium Risk"/>
    <x v="1"/>
    <n v="0"/>
    <n v="1"/>
    <n v="0"/>
    <n v="1"/>
    <n v="16479"/>
    <x v="4"/>
    <s v="Y"/>
    <x v="1"/>
    <n v="13"/>
    <x v="0"/>
    <n v="3"/>
    <n v="4"/>
    <x v="0"/>
    <n v="80"/>
    <n v="1"/>
    <x v="3"/>
    <x v="3"/>
    <x v="1"/>
    <x v="8"/>
    <x v="0"/>
    <x v="0"/>
    <x v="6"/>
    <m/>
  </r>
  <r>
    <n v="29"/>
    <x v="2"/>
    <x v="1"/>
    <n v="6"/>
    <n v="1"/>
    <x v="0"/>
    <n v="153"/>
    <x v="1"/>
    <n v="15"/>
    <x v="0"/>
    <n v="2"/>
    <s v="Life Sciences"/>
    <n v="1"/>
    <n v="15"/>
    <m/>
    <x v="2"/>
    <x v="0"/>
    <n v="49"/>
    <x v="1"/>
    <x v="0"/>
    <x v="2"/>
    <x v="2"/>
    <x v="0"/>
    <n v="4193"/>
    <s v="Medium Risk"/>
    <x v="0"/>
    <n v="1"/>
    <n v="0"/>
    <n v="0"/>
    <n v="1"/>
    <n v="12682"/>
    <x v="4"/>
    <s v="Y"/>
    <x v="0"/>
    <n v="12"/>
    <x v="0"/>
    <n v="4"/>
    <n v="4"/>
    <x v="0"/>
    <n v="80"/>
    <n v="0"/>
    <x v="1"/>
    <x v="1"/>
    <x v="1"/>
    <x v="7"/>
    <x v="4"/>
    <x v="0"/>
    <x v="5"/>
    <m/>
  </r>
  <r>
    <n v="31"/>
    <x v="2"/>
    <x v="1"/>
    <n v="11"/>
    <n v="1"/>
    <x v="0"/>
    <n v="670"/>
    <x v="1"/>
    <n v="26"/>
    <x v="0"/>
    <n v="1"/>
    <s v="Life Sciences"/>
    <n v="1"/>
    <n v="16"/>
    <m/>
    <x v="3"/>
    <x v="1"/>
    <n v="31"/>
    <x v="0"/>
    <x v="1"/>
    <x v="1"/>
    <x v="2"/>
    <x v="2"/>
    <n v="2911"/>
    <s v="Low Risk"/>
    <x v="1"/>
    <n v="0"/>
    <n v="0"/>
    <n v="1"/>
    <n v="1"/>
    <n v="15170"/>
    <x v="1"/>
    <s v="Y"/>
    <x v="1"/>
    <n v="17"/>
    <x v="0"/>
    <n v="4"/>
    <n v="5"/>
    <x v="0"/>
    <n v="80"/>
    <n v="1"/>
    <x v="7"/>
    <x v="4"/>
    <x v="2"/>
    <x v="8"/>
    <x v="3"/>
    <x v="5"/>
    <x v="6"/>
    <m/>
  </r>
  <r>
    <n v="34"/>
    <x v="2"/>
    <x v="1"/>
    <n v="7"/>
    <n v="0"/>
    <x v="0"/>
    <n v="1346"/>
    <x v="1"/>
    <n v="19"/>
    <x v="0"/>
    <n v="2"/>
    <s v="Medical"/>
    <n v="1"/>
    <n v="18"/>
    <m/>
    <x v="0"/>
    <x v="1"/>
    <n v="93"/>
    <x v="0"/>
    <x v="1"/>
    <x v="2"/>
    <x v="0"/>
    <x v="2"/>
    <n v="2661"/>
    <s v="Low Risk"/>
    <x v="1"/>
    <n v="0"/>
    <n v="0"/>
    <n v="0"/>
    <n v="1"/>
    <n v="8758"/>
    <x v="4"/>
    <s v="Y"/>
    <x v="1"/>
    <n v="11"/>
    <x v="0"/>
    <n v="3"/>
    <n v="3"/>
    <x v="0"/>
    <n v="80"/>
    <n v="1"/>
    <x v="8"/>
    <x v="2"/>
    <x v="1"/>
    <x v="4"/>
    <x v="3"/>
    <x v="1"/>
    <x v="3"/>
    <m/>
  </r>
  <r>
    <n v="28"/>
    <x v="2"/>
    <x v="0"/>
    <n v="6"/>
    <n v="1"/>
    <x v="0"/>
    <n v="103"/>
    <x v="1"/>
    <n v="24"/>
    <x v="0"/>
    <n v="3"/>
    <s v="Life Sciences"/>
    <n v="1"/>
    <n v="19"/>
    <m/>
    <x v="1"/>
    <x v="1"/>
    <n v="50"/>
    <x v="1"/>
    <x v="1"/>
    <x v="2"/>
    <x v="2"/>
    <x v="0"/>
    <n v="2028"/>
    <s v="Medium Risk"/>
    <x v="1"/>
    <n v="1"/>
    <n v="0"/>
    <n v="0"/>
    <n v="1"/>
    <n v="12947"/>
    <x v="6"/>
    <s v="Y"/>
    <x v="0"/>
    <n v="14"/>
    <x v="0"/>
    <n v="2"/>
    <n v="4"/>
    <x v="0"/>
    <n v="80"/>
    <n v="0"/>
    <x v="3"/>
    <x v="5"/>
    <x v="1"/>
    <x v="9"/>
    <x v="3"/>
    <x v="0"/>
    <x v="6"/>
    <m/>
  </r>
  <r>
    <n v="29"/>
    <x v="2"/>
    <x v="1"/>
    <n v="10"/>
    <n v="1"/>
    <x v="0"/>
    <n v="1389"/>
    <x v="1"/>
    <n v="21"/>
    <x v="0"/>
    <n v="4"/>
    <s v="Life Sciences"/>
    <n v="1"/>
    <n v="20"/>
    <m/>
    <x v="0"/>
    <x v="0"/>
    <n v="51"/>
    <x v="2"/>
    <x v="2"/>
    <x v="3"/>
    <x v="3"/>
    <x v="2"/>
    <n v="9980"/>
    <s v="Medium Risk"/>
    <x v="2"/>
    <n v="0"/>
    <n v="1"/>
    <n v="0"/>
    <n v="0"/>
    <n v="10195"/>
    <x v="1"/>
    <s v="Y"/>
    <x v="1"/>
    <n v="11"/>
    <x v="0"/>
    <n v="3"/>
    <n v="2"/>
    <x v="1"/>
    <n v="80"/>
    <n v="1"/>
    <x v="1"/>
    <x v="4"/>
    <x v="1"/>
    <x v="1"/>
    <x v="5"/>
    <x v="6"/>
    <x v="5"/>
    <m/>
  </r>
  <r>
    <n v="32"/>
    <x v="2"/>
    <x v="1"/>
    <n v="19"/>
    <n v="3"/>
    <x v="0"/>
    <n v="334"/>
    <x v="1"/>
    <n v="5"/>
    <x v="0"/>
    <n v="2"/>
    <s v="Life Sciences"/>
    <n v="1"/>
    <n v="21"/>
    <m/>
    <x v="3"/>
    <x v="1"/>
    <n v="80"/>
    <x v="2"/>
    <x v="1"/>
    <x v="1"/>
    <x v="1"/>
    <x v="2"/>
    <n v="3298"/>
    <s v="High Risk"/>
    <x v="0"/>
    <n v="1"/>
    <n v="1"/>
    <n v="1"/>
    <n v="1"/>
    <n v="15053"/>
    <x v="4"/>
    <s v="Y"/>
    <x v="0"/>
    <n v="12"/>
    <x v="0"/>
    <n v="4"/>
    <n v="8"/>
    <x v="2"/>
    <n v="80"/>
    <n v="2"/>
    <x v="2"/>
    <x v="3"/>
    <x v="2"/>
    <x v="0"/>
    <x v="3"/>
    <x v="0"/>
    <x v="0"/>
    <m/>
  </r>
  <r>
    <n v="22"/>
    <x v="4"/>
    <x v="1"/>
    <n v="10"/>
    <n v="2"/>
    <x v="2"/>
    <n v="1123"/>
    <x v="1"/>
    <n v="16"/>
    <x v="0"/>
    <n v="2"/>
    <s v="Medical"/>
    <n v="1"/>
    <n v="22"/>
    <m/>
    <x v="2"/>
    <x v="1"/>
    <n v="96"/>
    <x v="2"/>
    <x v="1"/>
    <x v="2"/>
    <x v="0"/>
    <x v="2"/>
    <n v="2935"/>
    <s v="Medium Risk"/>
    <x v="1"/>
    <n v="1"/>
    <n v="0"/>
    <n v="1"/>
    <n v="1"/>
    <n v="7324"/>
    <x v="1"/>
    <s v="Y"/>
    <x v="0"/>
    <n v="13"/>
    <x v="0"/>
    <n v="2"/>
    <n v="8"/>
    <x v="2"/>
    <n v="80"/>
    <n v="2"/>
    <x v="5"/>
    <x v="2"/>
    <x v="2"/>
    <x v="6"/>
    <x v="2"/>
    <x v="0"/>
    <x v="2"/>
    <m/>
  </r>
  <r>
    <n v="53"/>
    <x v="1"/>
    <x v="1"/>
    <n v="4"/>
    <n v="0"/>
    <x v="0"/>
    <n v="1219"/>
    <x v="0"/>
    <n v="2"/>
    <x v="0"/>
    <n v="4"/>
    <s v="Life Sciences"/>
    <n v="1"/>
    <n v="23"/>
    <m/>
    <x v="3"/>
    <x v="0"/>
    <n v="78"/>
    <x v="1"/>
    <x v="3"/>
    <x v="5"/>
    <x v="0"/>
    <x v="1"/>
    <n v="15427"/>
    <s v="Low Risk"/>
    <x v="2"/>
    <n v="0"/>
    <n v="0"/>
    <n v="0"/>
    <n v="0"/>
    <n v="22021"/>
    <x v="7"/>
    <s v="Y"/>
    <x v="1"/>
    <n v="16"/>
    <x v="0"/>
    <n v="3"/>
    <n v="1"/>
    <x v="1"/>
    <n v="80"/>
    <n v="0"/>
    <x v="9"/>
    <x v="1"/>
    <x v="1"/>
    <x v="10"/>
    <x v="6"/>
    <x v="2"/>
    <x v="1"/>
    <m/>
  </r>
  <r>
    <n v="38"/>
    <x v="0"/>
    <x v="1"/>
    <n v="6"/>
    <n v="1"/>
    <x v="0"/>
    <n v="371"/>
    <x v="1"/>
    <n v="2"/>
    <x v="0"/>
    <n v="3"/>
    <s v="Life Sciences"/>
    <n v="1"/>
    <n v="24"/>
    <m/>
    <x v="2"/>
    <x v="1"/>
    <n v="45"/>
    <x v="0"/>
    <x v="1"/>
    <x v="1"/>
    <x v="0"/>
    <x v="0"/>
    <n v="3944"/>
    <s v="Medium Risk"/>
    <x v="0"/>
    <n v="1"/>
    <n v="0"/>
    <n v="0"/>
    <n v="1"/>
    <n v="4306"/>
    <x v="6"/>
    <s v="Y"/>
    <x v="0"/>
    <n v="11"/>
    <x v="0"/>
    <n v="3"/>
    <n v="4"/>
    <x v="0"/>
    <n v="80"/>
    <n v="0"/>
    <x v="3"/>
    <x v="1"/>
    <x v="1"/>
    <x v="11"/>
    <x v="3"/>
    <x v="1"/>
    <x v="3"/>
    <m/>
  </r>
  <r>
    <n v="24"/>
    <x v="4"/>
    <x v="1"/>
    <n v="11"/>
    <n v="1"/>
    <x v="2"/>
    <n v="673"/>
    <x v="1"/>
    <n v="11"/>
    <x v="0"/>
    <n v="2"/>
    <s v="Other"/>
    <n v="1"/>
    <n v="26"/>
    <m/>
    <x v="3"/>
    <x v="0"/>
    <n v="96"/>
    <x v="2"/>
    <x v="0"/>
    <x v="3"/>
    <x v="2"/>
    <x v="2"/>
    <n v="4011"/>
    <s v="Low Risk"/>
    <x v="0"/>
    <n v="0"/>
    <n v="0"/>
    <n v="1"/>
    <n v="1"/>
    <n v="8232"/>
    <x v="4"/>
    <s v="Y"/>
    <x v="1"/>
    <n v="18"/>
    <x v="0"/>
    <n v="4"/>
    <n v="5"/>
    <x v="0"/>
    <n v="80"/>
    <n v="1"/>
    <x v="7"/>
    <x v="3"/>
    <x v="2"/>
    <x v="9"/>
    <x v="3"/>
    <x v="1"/>
    <x v="6"/>
    <m/>
  </r>
  <r>
    <n v="36"/>
    <x v="0"/>
    <x v="0"/>
    <n v="8"/>
    <n v="1"/>
    <x v="0"/>
    <n v="1218"/>
    <x v="0"/>
    <n v="9"/>
    <x v="0"/>
    <n v="4"/>
    <s v="Life Sciences"/>
    <n v="1"/>
    <n v="27"/>
    <m/>
    <x v="1"/>
    <x v="1"/>
    <n v="82"/>
    <x v="1"/>
    <x v="1"/>
    <x v="6"/>
    <x v="3"/>
    <x v="0"/>
    <n v="3407"/>
    <s v="Medium Risk"/>
    <x v="0"/>
    <n v="0"/>
    <n v="1"/>
    <n v="0"/>
    <n v="1"/>
    <n v="6986"/>
    <x v="8"/>
    <s v="Y"/>
    <x v="1"/>
    <n v="23"/>
    <x v="1"/>
    <n v="2"/>
    <n v="3"/>
    <x v="0"/>
    <n v="80"/>
    <n v="0"/>
    <x v="1"/>
    <x v="5"/>
    <x v="1"/>
    <x v="8"/>
    <x v="7"/>
    <x v="0"/>
    <x v="6"/>
    <m/>
  </r>
  <r>
    <n v="34"/>
    <x v="2"/>
    <x v="1"/>
    <n v="9"/>
    <n v="1"/>
    <x v="0"/>
    <n v="419"/>
    <x v="1"/>
    <n v="7"/>
    <x v="0"/>
    <n v="4"/>
    <s v="Life Sciences"/>
    <n v="1"/>
    <n v="28"/>
    <m/>
    <x v="3"/>
    <x v="0"/>
    <n v="53"/>
    <x v="0"/>
    <x v="2"/>
    <x v="7"/>
    <x v="1"/>
    <x v="0"/>
    <n v="11994"/>
    <s v="Medium Risk"/>
    <x v="2"/>
    <n v="0"/>
    <n v="1"/>
    <n v="0"/>
    <n v="0"/>
    <n v="21293"/>
    <x v="4"/>
    <s v="Y"/>
    <x v="1"/>
    <n v="11"/>
    <x v="0"/>
    <n v="3"/>
    <n v="2"/>
    <x v="1"/>
    <n v="80"/>
    <n v="0"/>
    <x v="10"/>
    <x v="5"/>
    <x v="1"/>
    <x v="12"/>
    <x v="8"/>
    <x v="3"/>
    <x v="7"/>
    <m/>
  </r>
  <r>
    <n v="21"/>
    <x v="4"/>
    <x v="1"/>
    <n v="3"/>
    <n v="0"/>
    <x v="0"/>
    <n v="391"/>
    <x v="1"/>
    <n v="15"/>
    <x v="0"/>
    <n v="2"/>
    <s v="Life Sciences"/>
    <n v="1"/>
    <n v="30"/>
    <m/>
    <x v="1"/>
    <x v="1"/>
    <n v="96"/>
    <x v="0"/>
    <x v="1"/>
    <x v="1"/>
    <x v="0"/>
    <x v="0"/>
    <n v="1232"/>
    <s v="Low Risk"/>
    <x v="1"/>
    <n v="0"/>
    <n v="0"/>
    <n v="0"/>
    <n v="1"/>
    <n v="19281"/>
    <x v="1"/>
    <s v="Y"/>
    <x v="1"/>
    <n v="14"/>
    <x v="0"/>
    <n v="4"/>
    <n v="4"/>
    <x v="0"/>
    <n v="80"/>
    <n v="0"/>
    <x v="11"/>
    <x v="6"/>
    <x v="1"/>
    <x v="2"/>
    <x v="2"/>
    <x v="0"/>
    <x v="2"/>
    <m/>
  </r>
  <r>
    <n v="34"/>
    <x v="2"/>
    <x v="0"/>
    <n v="12"/>
    <n v="1"/>
    <x v="0"/>
    <n v="699"/>
    <x v="1"/>
    <n v="6"/>
    <x v="0"/>
    <n v="1"/>
    <s v="Medical"/>
    <n v="1"/>
    <n v="31"/>
    <m/>
    <x v="0"/>
    <x v="1"/>
    <n v="83"/>
    <x v="0"/>
    <x v="1"/>
    <x v="1"/>
    <x v="3"/>
    <x v="0"/>
    <n v="2960"/>
    <s v="Medium Risk"/>
    <x v="1"/>
    <n v="0"/>
    <n v="1"/>
    <n v="0"/>
    <n v="1"/>
    <n v="17102"/>
    <x v="7"/>
    <s v="Y"/>
    <x v="1"/>
    <n v="11"/>
    <x v="0"/>
    <n v="3"/>
    <n v="4"/>
    <x v="0"/>
    <n v="80"/>
    <n v="0"/>
    <x v="0"/>
    <x v="2"/>
    <x v="1"/>
    <x v="9"/>
    <x v="3"/>
    <x v="1"/>
    <x v="6"/>
    <m/>
  </r>
  <r>
    <n v="53"/>
    <x v="1"/>
    <x v="1"/>
    <n v="4"/>
    <n v="1"/>
    <x v="0"/>
    <n v="1282"/>
    <x v="1"/>
    <n v="5"/>
    <x v="0"/>
    <n v="3"/>
    <s v="Other"/>
    <n v="1"/>
    <n v="32"/>
    <m/>
    <x v="1"/>
    <x v="0"/>
    <n v="58"/>
    <x v="0"/>
    <x v="4"/>
    <x v="5"/>
    <x v="2"/>
    <x v="2"/>
    <n v="19094"/>
    <s v="Low Risk"/>
    <x v="2"/>
    <n v="0"/>
    <n v="0"/>
    <n v="1"/>
    <n v="0"/>
    <n v="10735"/>
    <x v="5"/>
    <s v="Y"/>
    <x v="1"/>
    <n v="11"/>
    <x v="0"/>
    <n v="4"/>
    <n v="2"/>
    <x v="1"/>
    <n v="80"/>
    <n v="1"/>
    <x v="12"/>
    <x v="1"/>
    <x v="2"/>
    <x v="13"/>
    <x v="9"/>
    <x v="5"/>
    <x v="5"/>
    <m/>
  </r>
  <r>
    <n v="32"/>
    <x v="2"/>
    <x v="0"/>
    <n v="16"/>
    <n v="2"/>
    <x v="1"/>
    <n v="1125"/>
    <x v="1"/>
    <n v="16"/>
    <x v="0"/>
    <n v="1"/>
    <s v="Life Sciences"/>
    <n v="1"/>
    <n v="33"/>
    <m/>
    <x v="0"/>
    <x v="0"/>
    <n v="72"/>
    <x v="3"/>
    <x v="1"/>
    <x v="1"/>
    <x v="3"/>
    <x v="0"/>
    <n v="3919"/>
    <s v="High Risk"/>
    <x v="0"/>
    <n v="1"/>
    <n v="1"/>
    <n v="0"/>
    <n v="1"/>
    <n v="4681"/>
    <x v="1"/>
    <s v="Y"/>
    <x v="0"/>
    <n v="22"/>
    <x v="1"/>
    <n v="2"/>
    <n v="6"/>
    <x v="2"/>
    <n v="80"/>
    <n v="0"/>
    <x v="1"/>
    <x v="3"/>
    <x v="1"/>
    <x v="1"/>
    <x v="3"/>
    <x v="7"/>
    <x v="1"/>
    <m/>
  </r>
  <r>
    <n v="42"/>
    <x v="0"/>
    <x v="1"/>
    <n v="5"/>
    <n v="1"/>
    <x v="0"/>
    <n v="691"/>
    <x v="0"/>
    <n v="8"/>
    <x v="0"/>
    <n v="4"/>
    <s v="Marketing"/>
    <n v="1"/>
    <n v="35"/>
    <m/>
    <x v="1"/>
    <x v="1"/>
    <n v="48"/>
    <x v="0"/>
    <x v="0"/>
    <x v="0"/>
    <x v="1"/>
    <x v="1"/>
    <n v="6825"/>
    <s v="Medium Risk"/>
    <x v="0"/>
    <n v="0"/>
    <n v="1"/>
    <n v="0"/>
    <n v="0"/>
    <n v="21173"/>
    <x v="4"/>
    <s v="Y"/>
    <x v="1"/>
    <n v="11"/>
    <x v="0"/>
    <n v="4"/>
    <n v="1"/>
    <x v="1"/>
    <n v="80"/>
    <n v="1"/>
    <x v="1"/>
    <x v="2"/>
    <x v="1"/>
    <x v="7"/>
    <x v="1"/>
    <x v="5"/>
    <x v="3"/>
    <m/>
  </r>
  <r>
    <n v="44"/>
    <x v="0"/>
    <x v="1"/>
    <n v="5"/>
    <n v="0"/>
    <x v="0"/>
    <n v="477"/>
    <x v="1"/>
    <n v="7"/>
    <x v="0"/>
    <n v="4"/>
    <s v="Medical"/>
    <n v="1"/>
    <n v="36"/>
    <m/>
    <x v="3"/>
    <x v="0"/>
    <n v="42"/>
    <x v="1"/>
    <x v="2"/>
    <x v="4"/>
    <x v="0"/>
    <x v="1"/>
    <n v="10248"/>
    <s v="Low Risk"/>
    <x v="2"/>
    <n v="0"/>
    <n v="0"/>
    <n v="0"/>
    <n v="0"/>
    <n v="2094"/>
    <x v="9"/>
    <s v="Y"/>
    <x v="1"/>
    <n v="14"/>
    <x v="0"/>
    <n v="4"/>
    <n v="1"/>
    <x v="1"/>
    <n v="80"/>
    <n v="1"/>
    <x v="13"/>
    <x v="5"/>
    <x v="1"/>
    <x v="14"/>
    <x v="8"/>
    <x v="8"/>
    <x v="8"/>
    <m/>
  </r>
  <r>
    <n v="46"/>
    <x v="1"/>
    <x v="1"/>
    <n v="13"/>
    <n v="2"/>
    <x v="0"/>
    <n v="705"/>
    <x v="0"/>
    <n v="2"/>
    <x v="0"/>
    <n v="4"/>
    <s v="Marketing"/>
    <n v="1"/>
    <n v="38"/>
    <m/>
    <x v="0"/>
    <x v="0"/>
    <n v="83"/>
    <x v="0"/>
    <x v="4"/>
    <x v="5"/>
    <x v="3"/>
    <x v="0"/>
    <n v="18947"/>
    <s v="Medium Risk"/>
    <x v="2"/>
    <n v="0"/>
    <n v="1"/>
    <n v="1"/>
    <n v="0"/>
    <n v="22822"/>
    <x v="9"/>
    <s v="Y"/>
    <x v="1"/>
    <n v="12"/>
    <x v="0"/>
    <n v="4"/>
    <n v="4"/>
    <x v="0"/>
    <n v="80"/>
    <n v="0"/>
    <x v="14"/>
    <x v="2"/>
    <x v="2"/>
    <x v="4"/>
    <x v="3"/>
    <x v="3"/>
    <x v="9"/>
    <m/>
  </r>
  <r>
    <n v="33"/>
    <x v="2"/>
    <x v="1"/>
    <n v="3"/>
    <n v="0"/>
    <x v="0"/>
    <n v="924"/>
    <x v="1"/>
    <n v="2"/>
    <x v="0"/>
    <n v="3"/>
    <s v="Medical"/>
    <n v="1"/>
    <n v="39"/>
    <m/>
    <x v="1"/>
    <x v="1"/>
    <n v="78"/>
    <x v="0"/>
    <x v="1"/>
    <x v="2"/>
    <x v="0"/>
    <x v="0"/>
    <n v="2496"/>
    <s v="Low Risk"/>
    <x v="1"/>
    <n v="0"/>
    <n v="0"/>
    <n v="0"/>
    <n v="1"/>
    <n v="6670"/>
    <x v="5"/>
    <s v="Y"/>
    <x v="1"/>
    <n v="11"/>
    <x v="0"/>
    <n v="4"/>
    <n v="4"/>
    <x v="0"/>
    <n v="80"/>
    <n v="0"/>
    <x v="2"/>
    <x v="1"/>
    <x v="1"/>
    <x v="6"/>
    <x v="10"/>
    <x v="0"/>
    <x v="2"/>
    <m/>
  </r>
  <r>
    <n v="44"/>
    <x v="0"/>
    <x v="1"/>
    <n v="6"/>
    <n v="1"/>
    <x v="0"/>
    <n v="1459"/>
    <x v="1"/>
    <n v="10"/>
    <x v="0"/>
    <n v="4"/>
    <s v="Other"/>
    <n v="1"/>
    <n v="40"/>
    <m/>
    <x v="2"/>
    <x v="1"/>
    <n v="41"/>
    <x v="0"/>
    <x v="0"/>
    <x v="4"/>
    <x v="0"/>
    <x v="1"/>
    <n v="6465"/>
    <s v="Medium Risk"/>
    <x v="0"/>
    <n v="1"/>
    <n v="0"/>
    <n v="0"/>
    <n v="1"/>
    <n v="19121"/>
    <x v="7"/>
    <s v="Y"/>
    <x v="0"/>
    <n v="13"/>
    <x v="0"/>
    <n v="4"/>
    <n v="2"/>
    <x v="1"/>
    <n v="80"/>
    <n v="0"/>
    <x v="15"/>
    <x v="3"/>
    <x v="3"/>
    <x v="9"/>
    <x v="3"/>
    <x v="1"/>
    <x v="6"/>
    <m/>
  </r>
  <r>
    <n v="30"/>
    <x v="2"/>
    <x v="1"/>
    <n v="3"/>
    <n v="0"/>
    <x v="0"/>
    <n v="125"/>
    <x v="1"/>
    <n v="9"/>
    <x v="0"/>
    <n v="2"/>
    <s v="Medical"/>
    <n v="1"/>
    <n v="41"/>
    <m/>
    <x v="2"/>
    <x v="1"/>
    <n v="83"/>
    <x v="1"/>
    <x v="1"/>
    <x v="2"/>
    <x v="2"/>
    <x v="0"/>
    <n v="2206"/>
    <s v="Low Risk"/>
    <x v="1"/>
    <n v="0"/>
    <n v="0"/>
    <n v="0"/>
    <n v="1"/>
    <n v="16117"/>
    <x v="1"/>
    <s v="Y"/>
    <x v="1"/>
    <n v="13"/>
    <x v="0"/>
    <n v="1"/>
    <n v="2"/>
    <x v="1"/>
    <n v="80"/>
    <n v="0"/>
    <x v="1"/>
    <x v="3"/>
    <x v="1"/>
    <x v="1"/>
    <x v="2"/>
    <x v="1"/>
    <x v="5"/>
    <m/>
  </r>
  <r>
    <n v="39"/>
    <x v="0"/>
    <x v="0"/>
    <n v="3"/>
    <n v="0"/>
    <x v="0"/>
    <n v="895"/>
    <x v="0"/>
    <n v="5"/>
    <x v="1"/>
    <n v="3"/>
    <s v="Technical Degree"/>
    <n v="1"/>
    <n v="42"/>
    <m/>
    <x v="2"/>
    <x v="1"/>
    <n v="56"/>
    <x v="0"/>
    <x v="0"/>
    <x v="6"/>
    <x v="0"/>
    <x v="1"/>
    <n v="2086"/>
    <s v="Low Risk"/>
    <x v="1"/>
    <n v="0"/>
    <n v="0"/>
    <n v="0"/>
    <n v="1"/>
    <n v="3335"/>
    <x v="9"/>
    <s v="Y"/>
    <x v="1"/>
    <n v="14"/>
    <x v="0"/>
    <n v="3"/>
    <n v="4"/>
    <x v="0"/>
    <n v="80"/>
    <n v="1"/>
    <x v="16"/>
    <x v="6"/>
    <x v="3"/>
    <x v="6"/>
    <x v="2"/>
    <x v="0"/>
    <x v="2"/>
    <m/>
  </r>
  <r>
    <n v="24"/>
    <x v="4"/>
    <x v="0"/>
    <n v="14"/>
    <n v="2"/>
    <x v="0"/>
    <n v="813"/>
    <x v="1"/>
    <n v="1"/>
    <x v="0"/>
    <n v="3"/>
    <s v="Medical"/>
    <n v="1"/>
    <n v="45"/>
    <m/>
    <x v="0"/>
    <x v="1"/>
    <n v="61"/>
    <x v="0"/>
    <x v="1"/>
    <x v="1"/>
    <x v="0"/>
    <x v="1"/>
    <n v="2293"/>
    <s v="Medium Risk"/>
    <x v="1"/>
    <n v="1"/>
    <n v="0"/>
    <n v="1"/>
    <n v="1"/>
    <n v="3020"/>
    <x v="7"/>
    <s v="Y"/>
    <x v="0"/>
    <n v="16"/>
    <x v="0"/>
    <n v="1"/>
    <n v="7"/>
    <x v="2"/>
    <n v="80"/>
    <n v="1"/>
    <x v="3"/>
    <x v="2"/>
    <x v="2"/>
    <x v="4"/>
    <x v="2"/>
    <x v="3"/>
    <x v="2"/>
    <m/>
  </r>
  <r>
    <n v="43"/>
    <x v="0"/>
    <x v="1"/>
    <n v="7"/>
    <n v="1"/>
    <x v="0"/>
    <n v="1273"/>
    <x v="1"/>
    <n v="2"/>
    <x v="0"/>
    <n v="2"/>
    <s v="Medical"/>
    <n v="1"/>
    <n v="46"/>
    <m/>
    <x v="2"/>
    <x v="0"/>
    <n v="72"/>
    <x v="2"/>
    <x v="1"/>
    <x v="1"/>
    <x v="2"/>
    <x v="2"/>
    <n v="2645"/>
    <s v="Low Risk"/>
    <x v="1"/>
    <n v="0"/>
    <n v="0"/>
    <n v="1"/>
    <n v="1"/>
    <n v="21923"/>
    <x v="1"/>
    <s v="Y"/>
    <x v="1"/>
    <n v="12"/>
    <x v="0"/>
    <n v="4"/>
    <n v="4"/>
    <x v="0"/>
    <n v="80"/>
    <n v="2"/>
    <x v="3"/>
    <x v="1"/>
    <x v="2"/>
    <x v="8"/>
    <x v="7"/>
    <x v="1"/>
    <x v="10"/>
    <m/>
  </r>
  <r>
    <n v="50"/>
    <x v="1"/>
    <x v="0"/>
    <n v="10"/>
    <n v="1"/>
    <x v="0"/>
    <n v="869"/>
    <x v="0"/>
    <n v="3"/>
    <x v="0"/>
    <n v="2"/>
    <s v="Marketing"/>
    <n v="1"/>
    <n v="47"/>
    <m/>
    <x v="3"/>
    <x v="1"/>
    <n v="86"/>
    <x v="1"/>
    <x v="1"/>
    <x v="6"/>
    <x v="2"/>
    <x v="1"/>
    <n v="2683"/>
    <s v="Medium Risk"/>
    <x v="1"/>
    <n v="1"/>
    <n v="0"/>
    <n v="0"/>
    <n v="1"/>
    <n v="3810"/>
    <x v="1"/>
    <s v="Y"/>
    <x v="0"/>
    <n v="14"/>
    <x v="0"/>
    <n v="3"/>
    <n v="5"/>
    <x v="0"/>
    <n v="80"/>
    <n v="0"/>
    <x v="8"/>
    <x v="2"/>
    <x v="1"/>
    <x v="11"/>
    <x v="3"/>
    <x v="0"/>
    <x v="3"/>
    <m/>
  </r>
  <r>
    <n v="35"/>
    <x v="0"/>
    <x v="1"/>
    <n v="3"/>
    <n v="0"/>
    <x v="0"/>
    <n v="890"/>
    <x v="0"/>
    <n v="2"/>
    <x v="0"/>
    <n v="3"/>
    <s v="Marketing"/>
    <n v="1"/>
    <n v="49"/>
    <m/>
    <x v="2"/>
    <x v="0"/>
    <n v="97"/>
    <x v="0"/>
    <x v="1"/>
    <x v="6"/>
    <x v="0"/>
    <x v="1"/>
    <n v="2014"/>
    <s v="Low Risk"/>
    <x v="1"/>
    <n v="0"/>
    <n v="0"/>
    <n v="0"/>
    <n v="1"/>
    <n v="9687"/>
    <x v="1"/>
    <s v="Y"/>
    <x v="1"/>
    <n v="13"/>
    <x v="0"/>
    <n v="1"/>
    <n v="2"/>
    <x v="1"/>
    <n v="80"/>
    <n v="0"/>
    <x v="17"/>
    <x v="1"/>
    <x v="1"/>
    <x v="4"/>
    <x v="3"/>
    <x v="3"/>
    <x v="3"/>
    <m/>
  </r>
  <r>
    <n v="36"/>
    <x v="0"/>
    <x v="1"/>
    <n v="15"/>
    <n v="2"/>
    <x v="0"/>
    <n v="852"/>
    <x v="1"/>
    <n v="5"/>
    <x v="0"/>
    <n v="4"/>
    <s v="Life Sciences"/>
    <n v="1"/>
    <n v="51"/>
    <m/>
    <x v="0"/>
    <x v="0"/>
    <n v="82"/>
    <x v="1"/>
    <x v="1"/>
    <x v="1"/>
    <x v="3"/>
    <x v="1"/>
    <n v="3419"/>
    <s v="High Risk"/>
    <x v="0"/>
    <n v="1"/>
    <n v="1"/>
    <n v="0"/>
    <n v="1"/>
    <n v="13072"/>
    <x v="3"/>
    <s v="Y"/>
    <x v="0"/>
    <n v="14"/>
    <x v="0"/>
    <n v="4"/>
    <n v="8"/>
    <x v="2"/>
    <n v="80"/>
    <n v="1"/>
    <x v="3"/>
    <x v="1"/>
    <x v="3"/>
    <x v="6"/>
    <x v="10"/>
    <x v="0"/>
    <x v="2"/>
    <m/>
  </r>
  <r>
    <n v="33"/>
    <x v="2"/>
    <x v="1"/>
    <n v="8"/>
    <n v="1"/>
    <x v="1"/>
    <n v="1141"/>
    <x v="0"/>
    <n v="1"/>
    <x v="0"/>
    <n v="3"/>
    <s v="Life Sciences"/>
    <n v="1"/>
    <n v="52"/>
    <m/>
    <x v="1"/>
    <x v="0"/>
    <n v="42"/>
    <x v="2"/>
    <x v="0"/>
    <x v="0"/>
    <x v="3"/>
    <x v="1"/>
    <n v="5376"/>
    <s v="Medium Risk"/>
    <x v="0"/>
    <n v="0"/>
    <n v="1"/>
    <n v="0"/>
    <n v="1"/>
    <n v="3193"/>
    <x v="7"/>
    <s v="Y"/>
    <x v="1"/>
    <n v="19"/>
    <x v="0"/>
    <n v="1"/>
    <n v="1"/>
    <x v="1"/>
    <n v="80"/>
    <n v="2"/>
    <x v="1"/>
    <x v="1"/>
    <x v="1"/>
    <x v="8"/>
    <x v="7"/>
    <x v="1"/>
    <x v="6"/>
    <m/>
  </r>
  <r>
    <n v="35"/>
    <x v="0"/>
    <x v="1"/>
    <n v="3"/>
    <n v="0"/>
    <x v="0"/>
    <n v="464"/>
    <x v="1"/>
    <n v="4"/>
    <x v="0"/>
    <n v="2"/>
    <s v="Other"/>
    <n v="1"/>
    <n v="53"/>
    <m/>
    <x v="1"/>
    <x v="1"/>
    <n v="75"/>
    <x v="0"/>
    <x v="1"/>
    <x v="2"/>
    <x v="0"/>
    <x v="2"/>
    <n v="1951"/>
    <s v="Low Risk"/>
    <x v="1"/>
    <n v="0"/>
    <n v="0"/>
    <n v="0"/>
    <n v="1"/>
    <n v="10910"/>
    <x v="1"/>
    <s v="Y"/>
    <x v="1"/>
    <n v="12"/>
    <x v="0"/>
    <n v="3"/>
    <n v="4"/>
    <x v="0"/>
    <n v="80"/>
    <n v="1"/>
    <x v="5"/>
    <x v="1"/>
    <x v="1"/>
    <x v="6"/>
    <x v="2"/>
    <x v="0"/>
    <x v="2"/>
    <m/>
  </r>
  <r>
    <n v="27"/>
    <x v="2"/>
    <x v="1"/>
    <n v="8"/>
    <n v="1"/>
    <x v="0"/>
    <n v="1240"/>
    <x v="1"/>
    <n v="2"/>
    <x v="0"/>
    <n v="4"/>
    <s v="Life Sciences"/>
    <n v="1"/>
    <n v="54"/>
    <m/>
    <x v="2"/>
    <x v="0"/>
    <n v="33"/>
    <x v="0"/>
    <x v="1"/>
    <x v="2"/>
    <x v="3"/>
    <x v="2"/>
    <n v="2341"/>
    <s v="Medium Risk"/>
    <x v="1"/>
    <n v="0"/>
    <n v="1"/>
    <n v="0"/>
    <n v="1"/>
    <n v="19715"/>
    <x v="1"/>
    <s v="Y"/>
    <x v="1"/>
    <n v="13"/>
    <x v="0"/>
    <n v="4"/>
    <n v="5"/>
    <x v="0"/>
    <n v="80"/>
    <n v="1"/>
    <x v="5"/>
    <x v="6"/>
    <x v="1"/>
    <x v="6"/>
    <x v="2"/>
    <x v="0"/>
    <x v="2"/>
    <m/>
  </r>
  <r>
    <n v="26"/>
    <x v="2"/>
    <x v="0"/>
    <n v="11"/>
    <n v="1"/>
    <x v="0"/>
    <n v="1357"/>
    <x v="1"/>
    <n v="25"/>
    <x v="1"/>
    <n v="3"/>
    <s v="Life Sciences"/>
    <n v="1"/>
    <n v="55"/>
    <m/>
    <x v="3"/>
    <x v="1"/>
    <n v="48"/>
    <x v="3"/>
    <x v="1"/>
    <x v="2"/>
    <x v="2"/>
    <x v="0"/>
    <n v="2293"/>
    <s v="Low Risk"/>
    <x v="1"/>
    <n v="0"/>
    <n v="0"/>
    <n v="1"/>
    <n v="1"/>
    <n v="10558"/>
    <x v="1"/>
    <s v="Y"/>
    <x v="1"/>
    <n v="12"/>
    <x v="0"/>
    <n v="3"/>
    <n v="7"/>
    <x v="2"/>
    <n v="80"/>
    <n v="0"/>
    <x v="5"/>
    <x v="2"/>
    <x v="2"/>
    <x v="6"/>
    <x v="2"/>
    <x v="0"/>
    <x v="9"/>
    <m/>
  </r>
  <r>
    <n v="27"/>
    <x v="2"/>
    <x v="1"/>
    <n v="0"/>
    <n v="0"/>
    <x v="1"/>
    <n v="994"/>
    <x v="0"/>
    <n v="8"/>
    <x v="0"/>
    <n v="3"/>
    <s v="Life Sciences"/>
    <n v="1"/>
    <n v="56"/>
    <m/>
    <x v="2"/>
    <x v="1"/>
    <n v="37"/>
    <x v="0"/>
    <x v="2"/>
    <x v="0"/>
    <x v="2"/>
    <x v="0"/>
    <n v="8726"/>
    <s v="Low Risk"/>
    <x v="2"/>
    <n v="0"/>
    <n v="0"/>
    <n v="0"/>
    <n v="0"/>
    <n v="2975"/>
    <x v="1"/>
    <s v="Y"/>
    <x v="1"/>
    <n v="15"/>
    <x v="0"/>
    <n v="4"/>
    <n v="0"/>
    <x v="1"/>
    <n v="80"/>
    <n v="0"/>
    <x v="15"/>
    <x v="0"/>
    <x v="1"/>
    <x v="7"/>
    <x v="6"/>
    <x v="1"/>
    <x v="1"/>
    <m/>
  </r>
  <r>
    <n v="30"/>
    <x v="2"/>
    <x v="1"/>
    <n v="3"/>
    <n v="0"/>
    <x v="1"/>
    <n v="721"/>
    <x v="1"/>
    <n v="1"/>
    <x v="0"/>
    <n v="2"/>
    <s v="Medical"/>
    <n v="1"/>
    <n v="57"/>
    <m/>
    <x v="1"/>
    <x v="0"/>
    <n v="58"/>
    <x v="0"/>
    <x v="0"/>
    <x v="2"/>
    <x v="0"/>
    <x v="0"/>
    <n v="4011"/>
    <s v="Low Risk"/>
    <x v="0"/>
    <n v="0"/>
    <n v="0"/>
    <n v="0"/>
    <n v="1"/>
    <n v="10781"/>
    <x v="1"/>
    <s v="Y"/>
    <x v="1"/>
    <n v="23"/>
    <x v="1"/>
    <n v="4"/>
    <n v="2"/>
    <x v="1"/>
    <n v="80"/>
    <n v="0"/>
    <x v="4"/>
    <x v="2"/>
    <x v="1"/>
    <x v="12"/>
    <x v="6"/>
    <x v="2"/>
    <x v="1"/>
    <m/>
  </r>
  <r>
    <n v="41"/>
    <x v="0"/>
    <x v="0"/>
    <n v="5"/>
    <n v="0"/>
    <x v="0"/>
    <n v="1360"/>
    <x v="1"/>
    <n v="12"/>
    <x v="0"/>
    <n v="3"/>
    <s v="Technical Degree"/>
    <n v="1"/>
    <n v="58"/>
    <m/>
    <x v="0"/>
    <x v="0"/>
    <n v="49"/>
    <x v="0"/>
    <x v="4"/>
    <x v="7"/>
    <x v="2"/>
    <x v="1"/>
    <n v="19545"/>
    <s v="Low Risk"/>
    <x v="2"/>
    <n v="0"/>
    <n v="0"/>
    <n v="0"/>
    <n v="0"/>
    <n v="16280"/>
    <x v="1"/>
    <s v="Y"/>
    <x v="1"/>
    <n v="12"/>
    <x v="0"/>
    <n v="4"/>
    <n v="1"/>
    <x v="1"/>
    <n v="80"/>
    <n v="0"/>
    <x v="18"/>
    <x v="0"/>
    <x v="1"/>
    <x v="14"/>
    <x v="11"/>
    <x v="9"/>
    <x v="5"/>
    <m/>
  </r>
  <r>
    <n v="34"/>
    <x v="2"/>
    <x v="1"/>
    <n v="8"/>
    <n v="0"/>
    <x v="2"/>
    <n v="1065"/>
    <x v="0"/>
    <n v="23"/>
    <x v="0"/>
    <n v="4"/>
    <s v="Marketing"/>
    <n v="1"/>
    <n v="60"/>
    <m/>
    <x v="0"/>
    <x v="1"/>
    <n v="72"/>
    <x v="0"/>
    <x v="0"/>
    <x v="0"/>
    <x v="2"/>
    <x v="0"/>
    <n v="4568"/>
    <s v="Low Risk"/>
    <x v="0"/>
    <n v="0"/>
    <n v="0"/>
    <n v="0"/>
    <n v="1"/>
    <n v="10034"/>
    <x v="4"/>
    <s v="Y"/>
    <x v="1"/>
    <n v="20"/>
    <x v="1"/>
    <n v="3"/>
    <n v="3"/>
    <x v="0"/>
    <n v="80"/>
    <n v="0"/>
    <x v="1"/>
    <x v="2"/>
    <x v="1"/>
    <x v="7"/>
    <x v="4"/>
    <x v="6"/>
    <x v="1"/>
    <m/>
  </r>
  <r>
    <n v="37"/>
    <x v="0"/>
    <x v="1"/>
    <n v="12"/>
    <n v="1"/>
    <x v="0"/>
    <n v="408"/>
    <x v="1"/>
    <n v="19"/>
    <x v="0"/>
    <n v="2"/>
    <s v="Life Sciences"/>
    <n v="1"/>
    <n v="61"/>
    <m/>
    <x v="0"/>
    <x v="1"/>
    <n v="73"/>
    <x v="0"/>
    <x v="1"/>
    <x v="1"/>
    <x v="1"/>
    <x v="1"/>
    <n v="3022"/>
    <s v="Medium Risk"/>
    <x v="0"/>
    <n v="0"/>
    <n v="1"/>
    <n v="0"/>
    <n v="1"/>
    <n v="10227"/>
    <x v="5"/>
    <s v="Y"/>
    <x v="1"/>
    <n v="21"/>
    <x v="1"/>
    <n v="1"/>
    <n v="6"/>
    <x v="2"/>
    <n v="80"/>
    <n v="0"/>
    <x v="0"/>
    <x v="4"/>
    <x v="1"/>
    <x v="6"/>
    <x v="2"/>
    <x v="0"/>
    <x v="2"/>
    <m/>
  </r>
  <r>
    <n v="46"/>
    <x v="1"/>
    <x v="1"/>
    <n v="10"/>
    <n v="1"/>
    <x v="1"/>
    <n v="1211"/>
    <x v="0"/>
    <n v="5"/>
    <x v="0"/>
    <n v="4"/>
    <s v="Marketing"/>
    <n v="1"/>
    <n v="62"/>
    <m/>
    <x v="3"/>
    <x v="1"/>
    <n v="98"/>
    <x v="0"/>
    <x v="0"/>
    <x v="0"/>
    <x v="0"/>
    <x v="0"/>
    <n v="5772"/>
    <s v="Medium Risk"/>
    <x v="0"/>
    <n v="1"/>
    <n v="0"/>
    <n v="0"/>
    <n v="1"/>
    <n v="20445"/>
    <x v="5"/>
    <s v="Y"/>
    <x v="0"/>
    <n v="21"/>
    <x v="1"/>
    <n v="3"/>
    <n v="3"/>
    <x v="0"/>
    <n v="80"/>
    <n v="0"/>
    <x v="19"/>
    <x v="5"/>
    <x v="1"/>
    <x v="7"/>
    <x v="8"/>
    <x v="0"/>
    <x v="5"/>
    <m/>
  </r>
  <r>
    <n v="35"/>
    <x v="0"/>
    <x v="1"/>
    <n v="3"/>
    <n v="0"/>
    <x v="0"/>
    <n v="1229"/>
    <x v="1"/>
    <n v="8"/>
    <x v="0"/>
    <n v="1"/>
    <s v="Life Sciences"/>
    <n v="1"/>
    <n v="63"/>
    <m/>
    <x v="2"/>
    <x v="1"/>
    <n v="36"/>
    <x v="2"/>
    <x v="1"/>
    <x v="2"/>
    <x v="0"/>
    <x v="1"/>
    <n v="2269"/>
    <s v="Low Risk"/>
    <x v="1"/>
    <n v="0"/>
    <n v="0"/>
    <n v="0"/>
    <n v="1"/>
    <n v="4892"/>
    <x v="1"/>
    <s v="Y"/>
    <x v="1"/>
    <n v="19"/>
    <x v="0"/>
    <n v="4"/>
    <n v="4"/>
    <x v="0"/>
    <n v="80"/>
    <n v="0"/>
    <x v="5"/>
    <x v="2"/>
    <x v="1"/>
    <x v="6"/>
    <x v="2"/>
    <x v="0"/>
    <x v="9"/>
    <m/>
  </r>
  <r>
    <n v="48"/>
    <x v="1"/>
    <x v="0"/>
    <n v="10"/>
    <n v="1"/>
    <x v="0"/>
    <n v="626"/>
    <x v="1"/>
    <n v="1"/>
    <x v="1"/>
    <n v="2"/>
    <s v="Life Sciences"/>
    <n v="1"/>
    <n v="64"/>
    <m/>
    <x v="3"/>
    <x v="1"/>
    <n v="98"/>
    <x v="1"/>
    <x v="2"/>
    <x v="2"/>
    <x v="2"/>
    <x v="0"/>
    <n v="5381"/>
    <s v="Medium Risk"/>
    <x v="0"/>
    <n v="1"/>
    <n v="0"/>
    <n v="0"/>
    <n v="1"/>
    <n v="19294"/>
    <x v="3"/>
    <s v="Y"/>
    <x v="0"/>
    <n v="13"/>
    <x v="0"/>
    <n v="4"/>
    <n v="5"/>
    <x v="0"/>
    <n v="80"/>
    <n v="0"/>
    <x v="18"/>
    <x v="2"/>
    <x v="1"/>
    <x v="6"/>
    <x v="2"/>
    <x v="0"/>
    <x v="2"/>
    <m/>
  </r>
  <r>
    <n v="28"/>
    <x v="2"/>
    <x v="0"/>
    <n v="10"/>
    <n v="2"/>
    <x v="0"/>
    <n v="1434"/>
    <x v="1"/>
    <n v="5"/>
    <x v="0"/>
    <n v="4"/>
    <s v="Technical Degree"/>
    <n v="1"/>
    <n v="65"/>
    <m/>
    <x v="1"/>
    <x v="1"/>
    <n v="50"/>
    <x v="0"/>
    <x v="1"/>
    <x v="2"/>
    <x v="2"/>
    <x v="0"/>
    <n v="3441"/>
    <s v="Medium Risk"/>
    <x v="0"/>
    <n v="1"/>
    <n v="0"/>
    <n v="1"/>
    <n v="1"/>
    <n v="11179"/>
    <x v="1"/>
    <s v="Y"/>
    <x v="0"/>
    <n v="13"/>
    <x v="0"/>
    <n v="3"/>
    <n v="6"/>
    <x v="2"/>
    <n v="80"/>
    <n v="0"/>
    <x v="17"/>
    <x v="1"/>
    <x v="2"/>
    <x v="4"/>
    <x v="3"/>
    <x v="3"/>
    <x v="3"/>
    <m/>
  </r>
  <r>
    <n v="44"/>
    <x v="0"/>
    <x v="1"/>
    <n v="19"/>
    <n v="3"/>
    <x v="0"/>
    <n v="1488"/>
    <x v="0"/>
    <n v="1"/>
    <x v="0"/>
    <n v="5"/>
    <s v="Marketing"/>
    <n v="1"/>
    <n v="68"/>
    <m/>
    <x v="0"/>
    <x v="0"/>
    <n v="75"/>
    <x v="0"/>
    <x v="0"/>
    <x v="0"/>
    <x v="3"/>
    <x v="2"/>
    <n v="5454"/>
    <s v="High Risk"/>
    <x v="0"/>
    <n v="1"/>
    <n v="1"/>
    <n v="1"/>
    <n v="1"/>
    <n v="4009"/>
    <x v="6"/>
    <s v="Y"/>
    <x v="0"/>
    <n v="21"/>
    <x v="1"/>
    <n v="3"/>
    <n v="6"/>
    <x v="2"/>
    <n v="80"/>
    <n v="1"/>
    <x v="15"/>
    <x v="2"/>
    <x v="2"/>
    <x v="9"/>
    <x v="7"/>
    <x v="1"/>
    <x v="6"/>
    <m/>
  </r>
  <r>
    <n v="35"/>
    <x v="0"/>
    <x v="1"/>
    <n v="8"/>
    <n v="2"/>
    <x v="2"/>
    <n v="1097"/>
    <x v="1"/>
    <n v="11"/>
    <x v="0"/>
    <n v="2"/>
    <s v="Medical"/>
    <n v="1"/>
    <n v="70"/>
    <m/>
    <x v="1"/>
    <x v="1"/>
    <n v="79"/>
    <x v="1"/>
    <x v="2"/>
    <x v="4"/>
    <x v="3"/>
    <x v="1"/>
    <n v="9884"/>
    <s v="Medium Risk"/>
    <x v="2"/>
    <n v="1"/>
    <n v="1"/>
    <n v="0"/>
    <n v="0"/>
    <n v="8302"/>
    <x v="7"/>
    <s v="Y"/>
    <x v="0"/>
    <n v="13"/>
    <x v="0"/>
    <n v="3"/>
    <n v="3"/>
    <x v="0"/>
    <n v="80"/>
    <n v="1"/>
    <x v="1"/>
    <x v="1"/>
    <x v="1"/>
    <x v="9"/>
    <x v="2"/>
    <x v="3"/>
    <x v="6"/>
    <m/>
  </r>
  <r>
    <n v="26"/>
    <x v="2"/>
    <x v="1"/>
    <n v="10"/>
    <n v="2"/>
    <x v="0"/>
    <n v="1443"/>
    <x v="0"/>
    <n v="23"/>
    <x v="0"/>
    <n v="3"/>
    <s v="Marketing"/>
    <n v="1"/>
    <n v="72"/>
    <m/>
    <x v="1"/>
    <x v="0"/>
    <n v="47"/>
    <x v="1"/>
    <x v="0"/>
    <x v="0"/>
    <x v="0"/>
    <x v="1"/>
    <n v="4157"/>
    <s v="Medium Risk"/>
    <x v="0"/>
    <n v="1"/>
    <n v="0"/>
    <n v="1"/>
    <n v="1"/>
    <n v="21436"/>
    <x v="8"/>
    <s v="Y"/>
    <x v="0"/>
    <n v="19"/>
    <x v="0"/>
    <n v="3"/>
    <n v="6"/>
    <x v="2"/>
    <n v="80"/>
    <n v="1"/>
    <x v="7"/>
    <x v="2"/>
    <x v="2"/>
    <x v="4"/>
    <x v="3"/>
    <x v="0"/>
    <x v="2"/>
    <m/>
  </r>
  <r>
    <n v="33"/>
    <x v="2"/>
    <x v="1"/>
    <n v="8"/>
    <n v="1"/>
    <x v="1"/>
    <n v="515"/>
    <x v="1"/>
    <n v="1"/>
    <x v="0"/>
    <n v="2"/>
    <s v="Life Sciences"/>
    <n v="1"/>
    <n v="73"/>
    <m/>
    <x v="3"/>
    <x v="0"/>
    <n v="98"/>
    <x v="0"/>
    <x v="2"/>
    <x v="7"/>
    <x v="0"/>
    <x v="0"/>
    <n v="13458"/>
    <s v="Medium Risk"/>
    <x v="2"/>
    <n v="1"/>
    <n v="0"/>
    <n v="0"/>
    <n v="0"/>
    <n v="15146"/>
    <x v="1"/>
    <s v="Y"/>
    <x v="0"/>
    <n v="12"/>
    <x v="0"/>
    <n v="3"/>
    <n v="3"/>
    <x v="0"/>
    <n v="80"/>
    <n v="0"/>
    <x v="20"/>
    <x v="4"/>
    <x v="1"/>
    <x v="15"/>
    <x v="12"/>
    <x v="6"/>
    <x v="11"/>
    <m/>
  </r>
  <r>
    <n v="35"/>
    <x v="0"/>
    <x v="1"/>
    <n v="13"/>
    <n v="2"/>
    <x v="1"/>
    <n v="853"/>
    <x v="0"/>
    <n v="18"/>
    <x v="0"/>
    <n v="5"/>
    <s v="Life Sciences"/>
    <n v="1"/>
    <n v="74"/>
    <m/>
    <x v="0"/>
    <x v="1"/>
    <n v="71"/>
    <x v="0"/>
    <x v="2"/>
    <x v="0"/>
    <x v="3"/>
    <x v="1"/>
    <n v="9069"/>
    <s v="Medium Risk"/>
    <x v="2"/>
    <n v="0"/>
    <n v="1"/>
    <n v="1"/>
    <n v="0"/>
    <n v="11031"/>
    <x v="1"/>
    <s v="Y"/>
    <x v="1"/>
    <n v="22"/>
    <x v="1"/>
    <n v="4"/>
    <n v="4"/>
    <x v="0"/>
    <n v="80"/>
    <n v="1"/>
    <x v="15"/>
    <x v="1"/>
    <x v="2"/>
    <x v="7"/>
    <x v="6"/>
    <x v="1"/>
    <x v="5"/>
    <m/>
  </r>
  <r>
    <n v="35"/>
    <x v="0"/>
    <x v="1"/>
    <n v="11"/>
    <n v="2"/>
    <x v="0"/>
    <n v="1142"/>
    <x v="1"/>
    <n v="23"/>
    <x v="0"/>
    <n v="4"/>
    <s v="Medical"/>
    <n v="1"/>
    <n v="75"/>
    <m/>
    <x v="1"/>
    <x v="0"/>
    <n v="30"/>
    <x v="0"/>
    <x v="1"/>
    <x v="2"/>
    <x v="3"/>
    <x v="1"/>
    <n v="4014"/>
    <s v="High Risk"/>
    <x v="0"/>
    <n v="1"/>
    <n v="1"/>
    <n v="0"/>
    <n v="1"/>
    <n v="16002"/>
    <x v="9"/>
    <s v="Y"/>
    <x v="0"/>
    <n v="15"/>
    <x v="0"/>
    <n v="3"/>
    <n v="5"/>
    <x v="0"/>
    <n v="80"/>
    <n v="1"/>
    <x v="21"/>
    <x v="1"/>
    <x v="1"/>
    <x v="4"/>
    <x v="3"/>
    <x v="3"/>
    <x v="3"/>
    <m/>
  </r>
  <r>
    <n v="31"/>
    <x v="2"/>
    <x v="1"/>
    <n v="7"/>
    <n v="1"/>
    <x v="0"/>
    <n v="655"/>
    <x v="1"/>
    <n v="7"/>
    <x v="0"/>
    <n v="4"/>
    <s v="Life Sciences"/>
    <n v="1"/>
    <n v="76"/>
    <m/>
    <x v="2"/>
    <x v="1"/>
    <n v="48"/>
    <x v="0"/>
    <x v="0"/>
    <x v="2"/>
    <x v="0"/>
    <x v="2"/>
    <n v="5915"/>
    <s v="Low Risk"/>
    <x v="0"/>
    <n v="0"/>
    <n v="0"/>
    <n v="1"/>
    <n v="1"/>
    <n v="9528"/>
    <x v="9"/>
    <s v="Y"/>
    <x v="1"/>
    <n v="22"/>
    <x v="1"/>
    <n v="4"/>
    <n v="2"/>
    <x v="1"/>
    <n v="80"/>
    <n v="1"/>
    <x v="1"/>
    <x v="1"/>
    <x v="2"/>
    <x v="5"/>
    <x v="1"/>
    <x v="1"/>
    <x v="1"/>
    <m/>
  </r>
  <r>
    <n v="37"/>
    <x v="0"/>
    <x v="1"/>
    <n v="7"/>
    <n v="0"/>
    <x v="0"/>
    <n v="1115"/>
    <x v="1"/>
    <n v="1"/>
    <x v="0"/>
    <n v="4"/>
    <s v="Life Sciences"/>
    <n v="1"/>
    <n v="77"/>
    <m/>
    <x v="3"/>
    <x v="1"/>
    <n v="51"/>
    <x v="1"/>
    <x v="0"/>
    <x v="3"/>
    <x v="2"/>
    <x v="2"/>
    <n v="5993"/>
    <s v="Low Risk"/>
    <x v="0"/>
    <n v="0"/>
    <n v="0"/>
    <n v="0"/>
    <n v="1"/>
    <n v="2689"/>
    <x v="1"/>
    <s v="Y"/>
    <x v="1"/>
    <n v="18"/>
    <x v="0"/>
    <n v="3"/>
    <n v="1"/>
    <x v="1"/>
    <n v="80"/>
    <n v="1"/>
    <x v="2"/>
    <x v="2"/>
    <x v="3"/>
    <x v="5"/>
    <x v="4"/>
    <x v="0"/>
    <x v="1"/>
    <m/>
  </r>
  <r>
    <n v="32"/>
    <x v="2"/>
    <x v="1"/>
    <n v="11"/>
    <n v="1"/>
    <x v="0"/>
    <n v="427"/>
    <x v="1"/>
    <n v="1"/>
    <x v="0"/>
    <n v="3"/>
    <s v="Medical"/>
    <n v="1"/>
    <n v="78"/>
    <m/>
    <x v="3"/>
    <x v="1"/>
    <n v="33"/>
    <x v="0"/>
    <x v="0"/>
    <x v="3"/>
    <x v="0"/>
    <x v="1"/>
    <n v="6162"/>
    <s v="Medium Risk"/>
    <x v="0"/>
    <n v="1"/>
    <n v="0"/>
    <n v="0"/>
    <n v="1"/>
    <n v="10877"/>
    <x v="1"/>
    <s v="Y"/>
    <x v="0"/>
    <n v="22"/>
    <x v="1"/>
    <n v="2"/>
    <n v="3"/>
    <x v="0"/>
    <n v="80"/>
    <n v="1"/>
    <x v="15"/>
    <x v="1"/>
    <x v="1"/>
    <x v="7"/>
    <x v="6"/>
    <x v="4"/>
    <x v="5"/>
    <m/>
  </r>
  <r>
    <n v="38"/>
    <x v="0"/>
    <x v="1"/>
    <n v="4"/>
    <n v="0"/>
    <x v="1"/>
    <n v="653"/>
    <x v="1"/>
    <n v="29"/>
    <x v="0"/>
    <n v="5"/>
    <s v="Life Sciences"/>
    <n v="1"/>
    <n v="79"/>
    <m/>
    <x v="2"/>
    <x v="0"/>
    <n v="50"/>
    <x v="0"/>
    <x v="0"/>
    <x v="2"/>
    <x v="0"/>
    <x v="0"/>
    <n v="2406"/>
    <s v="Low Risk"/>
    <x v="1"/>
    <n v="0"/>
    <n v="0"/>
    <n v="0"/>
    <n v="1"/>
    <n v="5456"/>
    <x v="1"/>
    <s v="Y"/>
    <x v="1"/>
    <n v="11"/>
    <x v="0"/>
    <n v="4"/>
    <n v="2"/>
    <x v="1"/>
    <n v="80"/>
    <n v="0"/>
    <x v="1"/>
    <x v="2"/>
    <x v="1"/>
    <x v="1"/>
    <x v="7"/>
    <x v="10"/>
    <x v="12"/>
    <m/>
  </r>
  <r>
    <n v="50"/>
    <x v="1"/>
    <x v="1"/>
    <n v="12"/>
    <n v="2"/>
    <x v="0"/>
    <n v="989"/>
    <x v="1"/>
    <n v="7"/>
    <x v="0"/>
    <n v="2"/>
    <s v="Medical"/>
    <n v="1"/>
    <n v="80"/>
    <m/>
    <x v="0"/>
    <x v="0"/>
    <n v="43"/>
    <x v="1"/>
    <x v="4"/>
    <x v="7"/>
    <x v="2"/>
    <x v="2"/>
    <n v="18740"/>
    <s v="Medium Risk"/>
    <x v="2"/>
    <n v="1"/>
    <n v="0"/>
    <n v="1"/>
    <n v="0"/>
    <n v="16701"/>
    <x v="6"/>
    <s v="Y"/>
    <x v="0"/>
    <n v="12"/>
    <x v="0"/>
    <n v="4"/>
    <n v="5"/>
    <x v="0"/>
    <n v="80"/>
    <n v="1"/>
    <x v="22"/>
    <x v="2"/>
    <x v="2"/>
    <x v="16"/>
    <x v="7"/>
    <x v="11"/>
    <x v="5"/>
    <m/>
  </r>
  <r>
    <n v="59"/>
    <x v="3"/>
    <x v="1"/>
    <n v="14"/>
    <n v="2"/>
    <x v="0"/>
    <n v="1435"/>
    <x v="0"/>
    <n v="25"/>
    <x v="0"/>
    <n v="3"/>
    <s v="Life Sciences"/>
    <n v="1"/>
    <n v="81"/>
    <m/>
    <x v="3"/>
    <x v="0"/>
    <n v="99"/>
    <x v="0"/>
    <x v="2"/>
    <x v="0"/>
    <x v="3"/>
    <x v="0"/>
    <n v="7637"/>
    <s v="Medium Risk"/>
    <x v="2"/>
    <n v="0"/>
    <n v="1"/>
    <n v="1"/>
    <n v="0"/>
    <n v="2354"/>
    <x v="8"/>
    <s v="Y"/>
    <x v="1"/>
    <n v="11"/>
    <x v="0"/>
    <n v="4"/>
    <n v="4"/>
    <x v="0"/>
    <n v="80"/>
    <n v="0"/>
    <x v="23"/>
    <x v="1"/>
    <x v="2"/>
    <x v="17"/>
    <x v="13"/>
    <x v="4"/>
    <x v="12"/>
    <m/>
  </r>
  <r>
    <n v="36"/>
    <x v="0"/>
    <x v="1"/>
    <n v="1"/>
    <n v="0"/>
    <x v="0"/>
    <n v="1223"/>
    <x v="1"/>
    <n v="8"/>
    <x v="0"/>
    <n v="3"/>
    <s v="Technical Degree"/>
    <n v="1"/>
    <n v="83"/>
    <m/>
    <x v="1"/>
    <x v="0"/>
    <n v="59"/>
    <x v="0"/>
    <x v="2"/>
    <x v="4"/>
    <x v="2"/>
    <x v="2"/>
    <n v="10096"/>
    <s v="Low Risk"/>
    <x v="2"/>
    <n v="0"/>
    <n v="0"/>
    <n v="0"/>
    <n v="0"/>
    <n v="8202"/>
    <x v="1"/>
    <s v="Y"/>
    <x v="1"/>
    <n v="13"/>
    <x v="0"/>
    <n v="2"/>
    <n v="0"/>
    <x v="1"/>
    <n v="80"/>
    <n v="3"/>
    <x v="6"/>
    <x v="2"/>
    <x v="1"/>
    <x v="18"/>
    <x v="12"/>
    <x v="12"/>
    <x v="5"/>
    <m/>
  </r>
  <r>
    <n v="55"/>
    <x v="3"/>
    <x v="1"/>
    <n v="3"/>
    <n v="1"/>
    <x v="0"/>
    <n v="836"/>
    <x v="1"/>
    <n v="8"/>
    <x v="0"/>
    <n v="3"/>
    <s v="Medical"/>
    <n v="1"/>
    <n v="84"/>
    <m/>
    <x v="2"/>
    <x v="0"/>
    <n v="33"/>
    <x v="0"/>
    <x v="3"/>
    <x v="5"/>
    <x v="2"/>
    <x v="2"/>
    <n v="14756"/>
    <s v="Medium Risk"/>
    <x v="2"/>
    <n v="1"/>
    <n v="0"/>
    <n v="0"/>
    <n v="0"/>
    <n v="19730"/>
    <x v="7"/>
    <s v="Y"/>
    <x v="0"/>
    <n v="14"/>
    <x v="0"/>
    <n v="3"/>
    <n v="2"/>
    <x v="1"/>
    <n v="80"/>
    <n v="3"/>
    <x v="24"/>
    <x v="2"/>
    <x v="1"/>
    <x v="8"/>
    <x v="2"/>
    <x v="0"/>
    <x v="3"/>
    <m/>
  </r>
  <r>
    <n v="36"/>
    <x v="0"/>
    <x v="1"/>
    <n v="12"/>
    <n v="1"/>
    <x v="1"/>
    <n v="1195"/>
    <x v="1"/>
    <n v="11"/>
    <x v="0"/>
    <n v="3"/>
    <s v="Life Sciences"/>
    <n v="1"/>
    <n v="85"/>
    <m/>
    <x v="0"/>
    <x v="1"/>
    <n v="95"/>
    <x v="1"/>
    <x v="0"/>
    <x v="3"/>
    <x v="1"/>
    <x v="0"/>
    <n v="6499"/>
    <s v="Medium Risk"/>
    <x v="0"/>
    <n v="0"/>
    <n v="1"/>
    <n v="0"/>
    <n v="1"/>
    <n v="22656"/>
    <x v="1"/>
    <s v="Y"/>
    <x v="1"/>
    <n v="13"/>
    <x v="0"/>
    <n v="3"/>
    <n v="2"/>
    <x v="1"/>
    <n v="80"/>
    <n v="0"/>
    <x v="3"/>
    <x v="1"/>
    <x v="1"/>
    <x v="0"/>
    <x v="4"/>
    <x v="0"/>
    <x v="6"/>
    <m/>
  </r>
  <r>
    <n v="45"/>
    <x v="1"/>
    <x v="1"/>
    <n v="9"/>
    <n v="1"/>
    <x v="0"/>
    <n v="1339"/>
    <x v="1"/>
    <n v="7"/>
    <x v="0"/>
    <n v="3"/>
    <s v="Life Sciences"/>
    <n v="1"/>
    <n v="86"/>
    <m/>
    <x v="0"/>
    <x v="1"/>
    <n v="59"/>
    <x v="0"/>
    <x v="2"/>
    <x v="1"/>
    <x v="3"/>
    <x v="2"/>
    <n v="9724"/>
    <s v="Medium Risk"/>
    <x v="2"/>
    <n v="0"/>
    <n v="1"/>
    <n v="0"/>
    <n v="0"/>
    <n v="18787"/>
    <x v="7"/>
    <s v="Y"/>
    <x v="1"/>
    <n v="17"/>
    <x v="0"/>
    <n v="3"/>
    <n v="4"/>
    <x v="0"/>
    <n v="80"/>
    <n v="1"/>
    <x v="25"/>
    <x v="2"/>
    <x v="1"/>
    <x v="6"/>
    <x v="2"/>
    <x v="0"/>
    <x v="2"/>
    <m/>
  </r>
  <r>
    <n v="35"/>
    <x v="0"/>
    <x v="1"/>
    <n v="16"/>
    <n v="2"/>
    <x v="1"/>
    <n v="664"/>
    <x v="1"/>
    <n v="1"/>
    <x v="0"/>
    <n v="3"/>
    <s v="Medical"/>
    <n v="1"/>
    <n v="88"/>
    <m/>
    <x v="0"/>
    <x v="1"/>
    <n v="79"/>
    <x v="0"/>
    <x v="1"/>
    <x v="1"/>
    <x v="3"/>
    <x v="1"/>
    <n v="2194"/>
    <s v="Medium Risk"/>
    <x v="1"/>
    <n v="0"/>
    <n v="1"/>
    <n v="1"/>
    <n v="1"/>
    <n v="5868"/>
    <x v="5"/>
    <s v="Y"/>
    <x v="1"/>
    <n v="13"/>
    <x v="0"/>
    <n v="4"/>
    <n v="6"/>
    <x v="2"/>
    <n v="80"/>
    <n v="1"/>
    <x v="7"/>
    <x v="2"/>
    <x v="2"/>
    <x v="11"/>
    <x v="3"/>
    <x v="1"/>
    <x v="3"/>
    <m/>
  </r>
  <r>
    <n v="36"/>
    <x v="0"/>
    <x v="0"/>
    <n v="10"/>
    <n v="2"/>
    <x v="0"/>
    <n v="318"/>
    <x v="1"/>
    <n v="9"/>
    <x v="1"/>
    <n v="3"/>
    <s v="Medical"/>
    <n v="1"/>
    <n v="90"/>
    <m/>
    <x v="2"/>
    <x v="1"/>
    <n v="79"/>
    <x v="1"/>
    <x v="1"/>
    <x v="1"/>
    <x v="2"/>
    <x v="1"/>
    <n v="3388"/>
    <s v="Medium Risk"/>
    <x v="0"/>
    <n v="1"/>
    <n v="0"/>
    <n v="1"/>
    <n v="1"/>
    <n v="21777"/>
    <x v="4"/>
    <s v="Y"/>
    <x v="0"/>
    <n v="17"/>
    <x v="0"/>
    <n v="1"/>
    <n v="8"/>
    <x v="2"/>
    <n v="80"/>
    <n v="1"/>
    <x v="17"/>
    <x v="0"/>
    <x v="2"/>
    <x v="6"/>
    <x v="2"/>
    <x v="0"/>
    <x v="2"/>
    <m/>
  </r>
  <r>
    <n v="59"/>
    <x v="3"/>
    <x v="1"/>
    <n v="11"/>
    <n v="1"/>
    <x v="1"/>
    <n v="1225"/>
    <x v="0"/>
    <n v="1"/>
    <x v="0"/>
    <n v="1"/>
    <s v="Life Sciences"/>
    <n v="1"/>
    <n v="91"/>
    <m/>
    <x v="3"/>
    <x v="0"/>
    <n v="57"/>
    <x v="1"/>
    <x v="0"/>
    <x v="0"/>
    <x v="2"/>
    <x v="0"/>
    <n v="5473"/>
    <s v="Low Risk"/>
    <x v="0"/>
    <n v="0"/>
    <n v="0"/>
    <n v="1"/>
    <n v="1"/>
    <n v="24668"/>
    <x v="8"/>
    <s v="Y"/>
    <x v="1"/>
    <n v="11"/>
    <x v="0"/>
    <n v="4"/>
    <n v="3"/>
    <x v="0"/>
    <n v="80"/>
    <n v="0"/>
    <x v="26"/>
    <x v="2"/>
    <x v="2"/>
    <x v="9"/>
    <x v="7"/>
    <x v="1"/>
    <x v="6"/>
    <m/>
  </r>
  <r>
    <n v="29"/>
    <x v="2"/>
    <x v="1"/>
    <n v="8"/>
    <n v="1"/>
    <x v="0"/>
    <n v="1328"/>
    <x v="1"/>
    <n v="2"/>
    <x v="0"/>
    <n v="3"/>
    <s v="Life Sciences"/>
    <n v="1"/>
    <n v="94"/>
    <m/>
    <x v="1"/>
    <x v="1"/>
    <n v="76"/>
    <x v="0"/>
    <x v="1"/>
    <x v="1"/>
    <x v="1"/>
    <x v="1"/>
    <n v="2703"/>
    <s v="Medium Risk"/>
    <x v="1"/>
    <n v="0"/>
    <n v="1"/>
    <n v="0"/>
    <n v="1"/>
    <n v="4956"/>
    <x v="4"/>
    <s v="Y"/>
    <x v="1"/>
    <n v="23"/>
    <x v="1"/>
    <n v="4"/>
    <n v="3"/>
    <x v="0"/>
    <n v="80"/>
    <n v="1"/>
    <x v="3"/>
    <x v="1"/>
    <x v="1"/>
    <x v="8"/>
    <x v="0"/>
    <x v="0"/>
    <x v="10"/>
    <m/>
  </r>
  <r>
    <n v="31"/>
    <x v="2"/>
    <x v="1"/>
    <n v="8"/>
    <n v="1"/>
    <x v="0"/>
    <n v="1082"/>
    <x v="1"/>
    <n v="1"/>
    <x v="0"/>
    <n v="4"/>
    <s v="Medical"/>
    <n v="1"/>
    <n v="95"/>
    <m/>
    <x v="1"/>
    <x v="1"/>
    <n v="87"/>
    <x v="0"/>
    <x v="1"/>
    <x v="1"/>
    <x v="1"/>
    <x v="0"/>
    <n v="2501"/>
    <s v="Medium Risk"/>
    <x v="1"/>
    <n v="0"/>
    <n v="1"/>
    <n v="0"/>
    <n v="1"/>
    <n v="18775"/>
    <x v="1"/>
    <s v="Y"/>
    <x v="1"/>
    <n v="17"/>
    <x v="0"/>
    <n v="2"/>
    <n v="5"/>
    <x v="0"/>
    <n v="80"/>
    <n v="0"/>
    <x v="5"/>
    <x v="5"/>
    <x v="1"/>
    <x v="6"/>
    <x v="10"/>
    <x v="1"/>
    <x v="2"/>
    <m/>
  </r>
  <r>
    <n v="32"/>
    <x v="2"/>
    <x v="1"/>
    <n v="12"/>
    <n v="1"/>
    <x v="0"/>
    <n v="548"/>
    <x v="1"/>
    <n v="1"/>
    <x v="0"/>
    <n v="3"/>
    <s v="Life Sciences"/>
    <n v="1"/>
    <n v="96"/>
    <m/>
    <x v="0"/>
    <x v="1"/>
    <n v="66"/>
    <x v="0"/>
    <x v="0"/>
    <x v="1"/>
    <x v="1"/>
    <x v="1"/>
    <n v="6220"/>
    <s v="Medium Risk"/>
    <x v="0"/>
    <n v="0"/>
    <n v="1"/>
    <n v="0"/>
    <n v="1"/>
    <n v="7346"/>
    <x v="1"/>
    <s v="Y"/>
    <x v="1"/>
    <n v="17"/>
    <x v="0"/>
    <n v="2"/>
    <n v="2"/>
    <x v="1"/>
    <n v="80"/>
    <n v="2"/>
    <x v="1"/>
    <x v="1"/>
    <x v="1"/>
    <x v="1"/>
    <x v="0"/>
    <x v="0"/>
    <x v="12"/>
    <m/>
  </r>
  <r>
    <n v="36"/>
    <x v="0"/>
    <x v="1"/>
    <n v="7"/>
    <n v="0"/>
    <x v="0"/>
    <n v="132"/>
    <x v="1"/>
    <n v="6"/>
    <x v="0"/>
    <n v="3"/>
    <s v="Life Sciences"/>
    <n v="1"/>
    <n v="97"/>
    <m/>
    <x v="0"/>
    <x v="0"/>
    <n v="55"/>
    <x v="2"/>
    <x v="1"/>
    <x v="2"/>
    <x v="0"/>
    <x v="1"/>
    <n v="3038"/>
    <s v="Low Risk"/>
    <x v="0"/>
    <n v="0"/>
    <n v="0"/>
    <n v="0"/>
    <n v="1"/>
    <n v="22002"/>
    <x v="9"/>
    <s v="Y"/>
    <x v="1"/>
    <n v="12"/>
    <x v="0"/>
    <n v="2"/>
    <n v="5"/>
    <x v="0"/>
    <n v="80"/>
    <n v="0"/>
    <x v="7"/>
    <x v="1"/>
    <x v="1"/>
    <x v="6"/>
    <x v="2"/>
    <x v="0"/>
    <x v="2"/>
    <m/>
  </r>
  <r>
    <n v="31"/>
    <x v="2"/>
    <x v="1"/>
    <n v="3"/>
    <n v="0"/>
    <x v="0"/>
    <n v="746"/>
    <x v="1"/>
    <n v="8"/>
    <x v="0"/>
    <n v="4"/>
    <s v="Life Sciences"/>
    <n v="1"/>
    <n v="98"/>
    <m/>
    <x v="1"/>
    <x v="0"/>
    <n v="61"/>
    <x v="0"/>
    <x v="0"/>
    <x v="3"/>
    <x v="0"/>
    <x v="0"/>
    <n v="4424"/>
    <s v="Low Risk"/>
    <x v="0"/>
    <n v="0"/>
    <n v="0"/>
    <n v="0"/>
    <n v="1"/>
    <n v="20682"/>
    <x v="1"/>
    <s v="Y"/>
    <x v="1"/>
    <n v="23"/>
    <x v="1"/>
    <n v="4"/>
    <n v="2"/>
    <x v="1"/>
    <n v="80"/>
    <n v="0"/>
    <x v="27"/>
    <x v="2"/>
    <x v="1"/>
    <x v="19"/>
    <x v="1"/>
    <x v="1"/>
    <x v="5"/>
    <m/>
  </r>
  <r>
    <n v="35"/>
    <x v="0"/>
    <x v="1"/>
    <n v="8"/>
    <n v="1"/>
    <x v="0"/>
    <n v="776"/>
    <x v="0"/>
    <n v="1"/>
    <x v="0"/>
    <n v="4"/>
    <s v="Marketing"/>
    <n v="1"/>
    <n v="100"/>
    <m/>
    <x v="1"/>
    <x v="1"/>
    <n v="32"/>
    <x v="1"/>
    <x v="0"/>
    <x v="0"/>
    <x v="3"/>
    <x v="0"/>
    <n v="4312"/>
    <s v="Medium Risk"/>
    <x v="0"/>
    <n v="0"/>
    <n v="1"/>
    <n v="0"/>
    <n v="1"/>
    <n v="23016"/>
    <x v="4"/>
    <s v="Y"/>
    <x v="1"/>
    <n v="14"/>
    <x v="0"/>
    <n v="2"/>
    <n v="3"/>
    <x v="0"/>
    <n v="80"/>
    <n v="0"/>
    <x v="28"/>
    <x v="2"/>
    <x v="1"/>
    <x v="15"/>
    <x v="9"/>
    <x v="3"/>
    <x v="5"/>
    <m/>
  </r>
  <r>
    <n v="45"/>
    <x v="1"/>
    <x v="1"/>
    <n v="8"/>
    <n v="2"/>
    <x v="0"/>
    <n v="193"/>
    <x v="1"/>
    <n v="6"/>
    <x v="0"/>
    <n v="4"/>
    <s v="Other"/>
    <n v="1"/>
    <n v="101"/>
    <m/>
    <x v="2"/>
    <x v="1"/>
    <n v="52"/>
    <x v="0"/>
    <x v="2"/>
    <x v="7"/>
    <x v="3"/>
    <x v="1"/>
    <n v="13245"/>
    <s v="Medium Risk"/>
    <x v="2"/>
    <n v="1"/>
    <n v="1"/>
    <n v="0"/>
    <n v="0"/>
    <n v="15067"/>
    <x v="5"/>
    <s v="Y"/>
    <x v="0"/>
    <n v="14"/>
    <x v="0"/>
    <n v="2"/>
    <n v="5"/>
    <x v="0"/>
    <n v="80"/>
    <n v="0"/>
    <x v="6"/>
    <x v="1"/>
    <x v="3"/>
    <x v="2"/>
    <x v="2"/>
    <x v="0"/>
    <x v="2"/>
    <m/>
  </r>
  <r>
    <n v="37"/>
    <x v="0"/>
    <x v="1"/>
    <n v="4"/>
    <n v="0"/>
    <x v="0"/>
    <n v="397"/>
    <x v="1"/>
    <n v="7"/>
    <x v="0"/>
    <n v="4"/>
    <s v="Medical"/>
    <n v="1"/>
    <n v="102"/>
    <m/>
    <x v="3"/>
    <x v="1"/>
    <n v="30"/>
    <x v="0"/>
    <x v="2"/>
    <x v="7"/>
    <x v="2"/>
    <x v="0"/>
    <n v="13664"/>
    <s v="Low Risk"/>
    <x v="2"/>
    <n v="0"/>
    <n v="0"/>
    <n v="0"/>
    <n v="0"/>
    <n v="25258"/>
    <x v="5"/>
    <s v="Y"/>
    <x v="1"/>
    <n v="13"/>
    <x v="0"/>
    <n v="1"/>
    <n v="1"/>
    <x v="1"/>
    <n v="80"/>
    <n v="0"/>
    <x v="28"/>
    <x v="1"/>
    <x v="3"/>
    <x v="8"/>
    <x v="3"/>
    <x v="0"/>
    <x v="3"/>
    <m/>
  </r>
  <r>
    <n v="46"/>
    <x v="1"/>
    <x v="1"/>
    <n v="15"/>
    <n v="2"/>
    <x v="0"/>
    <n v="945"/>
    <x v="2"/>
    <n v="5"/>
    <x v="0"/>
    <n v="2"/>
    <s v="Medical"/>
    <n v="1"/>
    <n v="103"/>
    <m/>
    <x v="0"/>
    <x v="1"/>
    <n v="80"/>
    <x v="0"/>
    <x v="0"/>
    <x v="8"/>
    <x v="1"/>
    <x v="2"/>
    <n v="5021"/>
    <s v="High Risk"/>
    <x v="0"/>
    <n v="1"/>
    <n v="1"/>
    <n v="0"/>
    <n v="1"/>
    <n v="10425"/>
    <x v="0"/>
    <s v="Y"/>
    <x v="0"/>
    <n v="22"/>
    <x v="1"/>
    <n v="4"/>
    <n v="4"/>
    <x v="0"/>
    <n v="80"/>
    <n v="1"/>
    <x v="28"/>
    <x v="2"/>
    <x v="1"/>
    <x v="9"/>
    <x v="3"/>
    <x v="0"/>
    <x v="3"/>
    <m/>
  </r>
  <r>
    <n v="30"/>
    <x v="2"/>
    <x v="1"/>
    <n v="10"/>
    <n v="2"/>
    <x v="0"/>
    <n v="852"/>
    <x v="1"/>
    <n v="1"/>
    <x v="0"/>
    <n v="1"/>
    <s v="Life Sciences"/>
    <n v="1"/>
    <n v="104"/>
    <m/>
    <x v="2"/>
    <x v="1"/>
    <n v="55"/>
    <x v="1"/>
    <x v="0"/>
    <x v="2"/>
    <x v="0"/>
    <x v="1"/>
    <n v="5126"/>
    <s v="Medium Risk"/>
    <x v="0"/>
    <n v="1"/>
    <n v="0"/>
    <n v="1"/>
    <n v="1"/>
    <n v="15998"/>
    <x v="1"/>
    <s v="Y"/>
    <x v="0"/>
    <n v="12"/>
    <x v="0"/>
    <n v="3"/>
    <n v="4"/>
    <x v="0"/>
    <n v="80"/>
    <n v="2"/>
    <x v="1"/>
    <x v="4"/>
    <x v="2"/>
    <x v="1"/>
    <x v="6"/>
    <x v="2"/>
    <x v="2"/>
    <m/>
  </r>
  <r>
    <n v="35"/>
    <x v="0"/>
    <x v="1"/>
    <n v="7"/>
    <n v="0"/>
    <x v="0"/>
    <n v="1214"/>
    <x v="1"/>
    <n v="1"/>
    <x v="0"/>
    <n v="3"/>
    <s v="Medical"/>
    <n v="1"/>
    <n v="105"/>
    <m/>
    <x v="0"/>
    <x v="1"/>
    <n v="30"/>
    <x v="1"/>
    <x v="1"/>
    <x v="1"/>
    <x v="2"/>
    <x v="0"/>
    <n v="2859"/>
    <s v="Low Risk"/>
    <x v="1"/>
    <n v="0"/>
    <n v="0"/>
    <n v="0"/>
    <n v="1"/>
    <n v="26278"/>
    <x v="1"/>
    <s v="Y"/>
    <x v="1"/>
    <n v="18"/>
    <x v="0"/>
    <n v="1"/>
    <n v="3"/>
    <x v="0"/>
    <n v="80"/>
    <n v="0"/>
    <x v="3"/>
    <x v="1"/>
    <x v="1"/>
    <x v="0"/>
    <x v="0"/>
    <x v="0"/>
    <x v="10"/>
    <m/>
  </r>
  <r>
    <n v="55"/>
    <x v="3"/>
    <x v="1"/>
    <n v="4"/>
    <n v="0"/>
    <x v="0"/>
    <n v="111"/>
    <x v="0"/>
    <n v="1"/>
    <x v="0"/>
    <n v="2"/>
    <s v="Life Sciences"/>
    <n v="1"/>
    <n v="106"/>
    <m/>
    <x v="3"/>
    <x v="1"/>
    <n v="70"/>
    <x v="0"/>
    <x v="2"/>
    <x v="0"/>
    <x v="0"/>
    <x v="1"/>
    <n v="10239"/>
    <s v="Low Risk"/>
    <x v="2"/>
    <n v="0"/>
    <n v="0"/>
    <n v="0"/>
    <n v="0"/>
    <n v="18092"/>
    <x v="9"/>
    <s v="Y"/>
    <x v="1"/>
    <n v="14"/>
    <x v="0"/>
    <n v="4"/>
    <n v="3"/>
    <x v="0"/>
    <n v="80"/>
    <n v="1"/>
    <x v="13"/>
    <x v="5"/>
    <x v="1"/>
    <x v="6"/>
    <x v="2"/>
    <x v="1"/>
    <x v="2"/>
    <m/>
  </r>
  <r>
    <n v="38"/>
    <x v="0"/>
    <x v="1"/>
    <n v="10"/>
    <n v="1"/>
    <x v="2"/>
    <n v="573"/>
    <x v="1"/>
    <n v="6"/>
    <x v="0"/>
    <n v="3"/>
    <s v="Medical"/>
    <n v="1"/>
    <n v="107"/>
    <m/>
    <x v="0"/>
    <x v="0"/>
    <n v="79"/>
    <x v="3"/>
    <x v="0"/>
    <x v="1"/>
    <x v="0"/>
    <x v="2"/>
    <n v="5329"/>
    <s v="Medium Risk"/>
    <x v="0"/>
    <n v="1"/>
    <n v="0"/>
    <n v="0"/>
    <n v="1"/>
    <n v="15717"/>
    <x v="8"/>
    <s v="Y"/>
    <x v="0"/>
    <n v="12"/>
    <x v="0"/>
    <n v="4"/>
    <n v="3"/>
    <x v="0"/>
    <n v="80"/>
    <n v="3"/>
    <x v="6"/>
    <x v="1"/>
    <x v="1"/>
    <x v="20"/>
    <x v="14"/>
    <x v="1"/>
    <x v="12"/>
    <m/>
  </r>
  <r>
    <n v="34"/>
    <x v="2"/>
    <x v="1"/>
    <n v="12"/>
    <n v="1"/>
    <x v="0"/>
    <n v="1153"/>
    <x v="1"/>
    <n v="1"/>
    <x v="0"/>
    <n v="2"/>
    <s v="Medical"/>
    <n v="1"/>
    <n v="110"/>
    <m/>
    <x v="3"/>
    <x v="1"/>
    <n v="94"/>
    <x v="0"/>
    <x v="0"/>
    <x v="3"/>
    <x v="1"/>
    <x v="1"/>
    <n v="4325"/>
    <s v="Medium Risk"/>
    <x v="0"/>
    <n v="0"/>
    <n v="1"/>
    <n v="0"/>
    <n v="1"/>
    <n v="17736"/>
    <x v="1"/>
    <s v="Y"/>
    <x v="1"/>
    <n v="15"/>
    <x v="0"/>
    <n v="3"/>
    <n v="4"/>
    <x v="0"/>
    <n v="80"/>
    <n v="0"/>
    <x v="7"/>
    <x v="2"/>
    <x v="1"/>
    <x v="8"/>
    <x v="3"/>
    <x v="1"/>
    <x v="6"/>
    <m/>
  </r>
  <r>
    <n v="56"/>
    <x v="3"/>
    <x v="1"/>
    <n v="4"/>
    <n v="1"/>
    <x v="0"/>
    <n v="1400"/>
    <x v="1"/>
    <n v="7"/>
    <x v="0"/>
    <n v="3"/>
    <s v="Life Sciences"/>
    <n v="1"/>
    <n v="112"/>
    <m/>
    <x v="2"/>
    <x v="1"/>
    <n v="49"/>
    <x v="3"/>
    <x v="2"/>
    <x v="3"/>
    <x v="0"/>
    <x v="0"/>
    <n v="7260"/>
    <s v="Low Risk"/>
    <x v="2"/>
    <n v="0"/>
    <n v="0"/>
    <n v="1"/>
    <n v="0"/>
    <n v="21698"/>
    <x v="5"/>
    <s v="Y"/>
    <x v="1"/>
    <n v="11"/>
    <x v="0"/>
    <n v="1"/>
    <n v="2"/>
    <x v="1"/>
    <n v="80"/>
    <n v="0"/>
    <x v="29"/>
    <x v="1"/>
    <x v="2"/>
    <x v="0"/>
    <x v="0"/>
    <x v="0"/>
    <x v="3"/>
    <m/>
  </r>
  <r>
    <n v="23"/>
    <x v="4"/>
    <x v="1"/>
    <n v="8"/>
    <n v="1"/>
    <x v="0"/>
    <n v="541"/>
    <x v="0"/>
    <n v="2"/>
    <x v="0"/>
    <n v="1"/>
    <s v="Technical Degree"/>
    <n v="1"/>
    <n v="113"/>
    <m/>
    <x v="1"/>
    <x v="1"/>
    <n v="62"/>
    <x v="0"/>
    <x v="1"/>
    <x v="6"/>
    <x v="3"/>
    <x v="2"/>
    <n v="2322"/>
    <s v="Medium Risk"/>
    <x v="1"/>
    <n v="0"/>
    <n v="1"/>
    <n v="0"/>
    <n v="1"/>
    <n v="9518"/>
    <x v="9"/>
    <s v="Y"/>
    <x v="1"/>
    <n v="13"/>
    <x v="0"/>
    <n v="3"/>
    <n v="5"/>
    <x v="0"/>
    <n v="80"/>
    <n v="1"/>
    <x v="8"/>
    <x v="1"/>
    <x v="1"/>
    <x v="2"/>
    <x v="2"/>
    <x v="0"/>
    <x v="2"/>
    <m/>
  </r>
  <r>
    <n v="51"/>
    <x v="1"/>
    <x v="1"/>
    <n v="3"/>
    <n v="0"/>
    <x v="0"/>
    <n v="432"/>
    <x v="1"/>
    <n v="9"/>
    <x v="0"/>
    <n v="4"/>
    <s v="Life Sciences"/>
    <n v="1"/>
    <n v="116"/>
    <m/>
    <x v="2"/>
    <x v="1"/>
    <n v="96"/>
    <x v="0"/>
    <x v="1"/>
    <x v="2"/>
    <x v="0"/>
    <x v="1"/>
    <n v="2075"/>
    <s v="Low Risk"/>
    <x v="1"/>
    <n v="0"/>
    <n v="0"/>
    <n v="0"/>
    <n v="1"/>
    <n v="18725"/>
    <x v="9"/>
    <s v="Y"/>
    <x v="1"/>
    <n v="23"/>
    <x v="1"/>
    <n v="2"/>
    <n v="2"/>
    <x v="1"/>
    <n v="80"/>
    <n v="2"/>
    <x v="1"/>
    <x v="5"/>
    <x v="1"/>
    <x v="9"/>
    <x v="3"/>
    <x v="0"/>
    <x v="6"/>
    <m/>
  </r>
  <r>
    <n v="30"/>
    <x v="2"/>
    <x v="1"/>
    <n v="4"/>
    <n v="0"/>
    <x v="0"/>
    <n v="288"/>
    <x v="1"/>
    <n v="2"/>
    <x v="0"/>
    <n v="3"/>
    <s v="Life Sciences"/>
    <n v="1"/>
    <n v="117"/>
    <m/>
    <x v="1"/>
    <x v="1"/>
    <n v="99"/>
    <x v="1"/>
    <x v="0"/>
    <x v="4"/>
    <x v="0"/>
    <x v="1"/>
    <n v="4152"/>
    <s v="Low Risk"/>
    <x v="0"/>
    <n v="0"/>
    <n v="0"/>
    <n v="0"/>
    <n v="1"/>
    <n v="15830"/>
    <x v="1"/>
    <s v="Y"/>
    <x v="1"/>
    <n v="19"/>
    <x v="0"/>
    <n v="1"/>
    <n v="2"/>
    <x v="1"/>
    <n v="80"/>
    <n v="3"/>
    <x v="27"/>
    <x v="1"/>
    <x v="1"/>
    <x v="19"/>
    <x v="15"/>
    <x v="13"/>
    <x v="5"/>
    <m/>
  </r>
  <r>
    <n v="46"/>
    <x v="1"/>
    <x v="0"/>
    <n v="0"/>
    <n v="0"/>
    <x v="0"/>
    <n v="669"/>
    <x v="0"/>
    <n v="9"/>
    <x v="0"/>
    <n v="2"/>
    <s v="Medical"/>
    <n v="1"/>
    <n v="118"/>
    <m/>
    <x v="1"/>
    <x v="1"/>
    <n v="64"/>
    <x v="1"/>
    <x v="2"/>
    <x v="0"/>
    <x v="0"/>
    <x v="0"/>
    <n v="9619"/>
    <s v="Low Risk"/>
    <x v="2"/>
    <n v="0"/>
    <n v="0"/>
    <n v="0"/>
    <n v="0"/>
    <n v="13596"/>
    <x v="1"/>
    <s v="Y"/>
    <x v="1"/>
    <n v="16"/>
    <x v="0"/>
    <n v="4"/>
    <n v="0"/>
    <x v="1"/>
    <n v="80"/>
    <n v="0"/>
    <x v="15"/>
    <x v="1"/>
    <x v="1"/>
    <x v="7"/>
    <x v="6"/>
    <x v="5"/>
    <x v="1"/>
    <m/>
  </r>
  <r>
    <n v="40"/>
    <x v="0"/>
    <x v="1"/>
    <n v="10"/>
    <n v="2"/>
    <x v="1"/>
    <n v="530"/>
    <x v="1"/>
    <n v="1"/>
    <x v="0"/>
    <n v="4"/>
    <s v="Life Sciences"/>
    <n v="1"/>
    <n v="119"/>
    <m/>
    <x v="1"/>
    <x v="1"/>
    <n v="78"/>
    <x v="1"/>
    <x v="3"/>
    <x v="4"/>
    <x v="1"/>
    <x v="1"/>
    <n v="13503"/>
    <s v="Medium Risk"/>
    <x v="2"/>
    <n v="0"/>
    <n v="1"/>
    <n v="1"/>
    <n v="0"/>
    <n v="14115"/>
    <x v="1"/>
    <s v="Y"/>
    <x v="1"/>
    <n v="22"/>
    <x v="1"/>
    <n v="4"/>
    <n v="3"/>
    <x v="0"/>
    <n v="80"/>
    <n v="1"/>
    <x v="14"/>
    <x v="1"/>
    <x v="2"/>
    <x v="14"/>
    <x v="7"/>
    <x v="14"/>
    <x v="7"/>
    <m/>
  </r>
  <r>
    <n v="51"/>
    <x v="1"/>
    <x v="1"/>
    <n v="10"/>
    <n v="2"/>
    <x v="0"/>
    <n v="632"/>
    <x v="0"/>
    <n v="21"/>
    <x v="0"/>
    <n v="4"/>
    <s v="Marketing"/>
    <n v="1"/>
    <n v="120"/>
    <m/>
    <x v="1"/>
    <x v="1"/>
    <n v="71"/>
    <x v="0"/>
    <x v="0"/>
    <x v="0"/>
    <x v="0"/>
    <x v="0"/>
    <n v="5441"/>
    <s v="Medium Risk"/>
    <x v="0"/>
    <n v="1"/>
    <n v="0"/>
    <n v="1"/>
    <n v="1"/>
    <n v="8423"/>
    <x v="4"/>
    <s v="Y"/>
    <x v="0"/>
    <n v="22"/>
    <x v="1"/>
    <n v="4"/>
    <n v="4"/>
    <x v="0"/>
    <n v="80"/>
    <n v="0"/>
    <x v="27"/>
    <x v="2"/>
    <x v="0"/>
    <x v="1"/>
    <x v="1"/>
    <x v="1"/>
    <x v="2"/>
    <m/>
  </r>
  <r>
    <n v="30"/>
    <x v="2"/>
    <x v="1"/>
    <n v="15"/>
    <n v="3"/>
    <x v="0"/>
    <n v="1334"/>
    <x v="0"/>
    <n v="4"/>
    <x v="0"/>
    <n v="2"/>
    <s v="Medical"/>
    <n v="1"/>
    <n v="121"/>
    <m/>
    <x v="1"/>
    <x v="0"/>
    <n v="63"/>
    <x v="1"/>
    <x v="0"/>
    <x v="0"/>
    <x v="1"/>
    <x v="2"/>
    <n v="5209"/>
    <s v="High Risk"/>
    <x v="0"/>
    <n v="1"/>
    <n v="1"/>
    <n v="1"/>
    <n v="1"/>
    <n v="19760"/>
    <x v="1"/>
    <s v="Y"/>
    <x v="0"/>
    <n v="12"/>
    <x v="0"/>
    <n v="2"/>
    <n v="5"/>
    <x v="0"/>
    <n v="80"/>
    <n v="3"/>
    <x v="27"/>
    <x v="5"/>
    <x v="2"/>
    <x v="19"/>
    <x v="6"/>
    <x v="3"/>
    <x v="1"/>
    <m/>
  </r>
  <r>
    <n v="46"/>
    <x v="1"/>
    <x v="1"/>
    <n v="13"/>
    <n v="3"/>
    <x v="1"/>
    <n v="638"/>
    <x v="1"/>
    <n v="1"/>
    <x v="0"/>
    <n v="3"/>
    <s v="Medical"/>
    <n v="1"/>
    <n v="124"/>
    <m/>
    <x v="1"/>
    <x v="1"/>
    <n v="40"/>
    <x v="1"/>
    <x v="2"/>
    <x v="4"/>
    <x v="3"/>
    <x v="1"/>
    <n v="10673"/>
    <s v="Medium Risk"/>
    <x v="2"/>
    <n v="1"/>
    <n v="1"/>
    <n v="1"/>
    <n v="0"/>
    <n v="3142"/>
    <x v="7"/>
    <s v="Y"/>
    <x v="0"/>
    <n v="13"/>
    <x v="0"/>
    <n v="3"/>
    <n v="5"/>
    <x v="0"/>
    <n v="80"/>
    <n v="1"/>
    <x v="24"/>
    <x v="3"/>
    <x v="2"/>
    <x v="1"/>
    <x v="5"/>
    <x v="10"/>
    <x v="0"/>
    <m/>
  </r>
  <r>
    <n v="32"/>
    <x v="2"/>
    <x v="1"/>
    <n v="8"/>
    <n v="0"/>
    <x v="0"/>
    <n v="1093"/>
    <x v="0"/>
    <n v="6"/>
    <x v="0"/>
    <n v="4"/>
    <s v="Medical"/>
    <n v="1"/>
    <n v="125"/>
    <m/>
    <x v="0"/>
    <x v="1"/>
    <n v="87"/>
    <x v="0"/>
    <x v="0"/>
    <x v="0"/>
    <x v="2"/>
    <x v="0"/>
    <n v="5010"/>
    <s v="Low Risk"/>
    <x v="0"/>
    <n v="0"/>
    <n v="0"/>
    <n v="0"/>
    <n v="1"/>
    <n v="24301"/>
    <x v="1"/>
    <s v="Y"/>
    <x v="1"/>
    <n v="16"/>
    <x v="0"/>
    <n v="1"/>
    <n v="1"/>
    <x v="1"/>
    <n v="80"/>
    <n v="0"/>
    <x v="4"/>
    <x v="0"/>
    <x v="1"/>
    <x v="19"/>
    <x v="6"/>
    <x v="8"/>
    <x v="1"/>
    <m/>
  </r>
  <r>
    <n v="54"/>
    <x v="1"/>
    <x v="1"/>
    <n v="8"/>
    <n v="1"/>
    <x v="0"/>
    <n v="1217"/>
    <x v="1"/>
    <n v="2"/>
    <x v="0"/>
    <n v="4"/>
    <s v="Technical Degree"/>
    <n v="1"/>
    <n v="126"/>
    <m/>
    <x v="3"/>
    <x v="0"/>
    <n v="60"/>
    <x v="0"/>
    <x v="2"/>
    <x v="7"/>
    <x v="2"/>
    <x v="1"/>
    <n v="13549"/>
    <s v="Low Risk"/>
    <x v="2"/>
    <n v="0"/>
    <n v="0"/>
    <n v="1"/>
    <n v="0"/>
    <n v="24001"/>
    <x v="3"/>
    <s v="Y"/>
    <x v="1"/>
    <n v="12"/>
    <x v="0"/>
    <n v="1"/>
    <n v="3"/>
    <x v="0"/>
    <n v="80"/>
    <n v="1"/>
    <x v="28"/>
    <x v="3"/>
    <x v="0"/>
    <x v="9"/>
    <x v="7"/>
    <x v="0"/>
    <x v="6"/>
    <m/>
  </r>
  <r>
    <n v="24"/>
    <x v="4"/>
    <x v="1"/>
    <n v="11"/>
    <n v="1"/>
    <x v="0"/>
    <n v="1353"/>
    <x v="0"/>
    <n v="3"/>
    <x v="0"/>
    <n v="2"/>
    <s v="Other"/>
    <n v="1"/>
    <n v="128"/>
    <m/>
    <x v="3"/>
    <x v="0"/>
    <n v="33"/>
    <x v="0"/>
    <x v="0"/>
    <x v="0"/>
    <x v="2"/>
    <x v="1"/>
    <n v="4999"/>
    <s v="Low Risk"/>
    <x v="0"/>
    <n v="0"/>
    <n v="0"/>
    <n v="1"/>
    <n v="1"/>
    <n v="17519"/>
    <x v="4"/>
    <s v="Y"/>
    <x v="1"/>
    <n v="21"/>
    <x v="1"/>
    <n v="1"/>
    <n v="5"/>
    <x v="0"/>
    <n v="80"/>
    <n v="1"/>
    <x v="21"/>
    <x v="2"/>
    <x v="2"/>
    <x v="11"/>
    <x v="3"/>
    <x v="0"/>
    <x v="3"/>
    <m/>
  </r>
  <r>
    <n v="28"/>
    <x v="2"/>
    <x v="1"/>
    <n v="7"/>
    <n v="0"/>
    <x v="2"/>
    <n v="120"/>
    <x v="0"/>
    <n v="4"/>
    <x v="0"/>
    <n v="3"/>
    <s v="Medical"/>
    <n v="1"/>
    <n v="129"/>
    <m/>
    <x v="0"/>
    <x v="1"/>
    <n v="43"/>
    <x v="0"/>
    <x v="0"/>
    <x v="0"/>
    <x v="2"/>
    <x v="1"/>
    <n v="4221"/>
    <s v="Low Risk"/>
    <x v="0"/>
    <n v="0"/>
    <n v="0"/>
    <n v="0"/>
    <n v="1"/>
    <n v="8863"/>
    <x v="1"/>
    <s v="Y"/>
    <x v="1"/>
    <n v="15"/>
    <x v="0"/>
    <n v="2"/>
    <n v="3"/>
    <x v="0"/>
    <n v="80"/>
    <n v="0"/>
    <x v="7"/>
    <x v="1"/>
    <x v="3"/>
    <x v="8"/>
    <x v="0"/>
    <x v="0"/>
    <x v="10"/>
    <m/>
  </r>
  <r>
    <n v="58"/>
    <x v="3"/>
    <x v="1"/>
    <n v="4"/>
    <n v="1"/>
    <x v="0"/>
    <n v="682"/>
    <x v="0"/>
    <n v="10"/>
    <x v="0"/>
    <n v="4"/>
    <s v="Medical"/>
    <n v="1"/>
    <n v="131"/>
    <m/>
    <x v="2"/>
    <x v="1"/>
    <n v="37"/>
    <x v="0"/>
    <x v="3"/>
    <x v="0"/>
    <x v="2"/>
    <x v="0"/>
    <n v="13872"/>
    <s v="Low Risk"/>
    <x v="2"/>
    <n v="0"/>
    <n v="0"/>
    <n v="1"/>
    <n v="0"/>
    <n v="24409"/>
    <x v="4"/>
    <s v="Y"/>
    <x v="1"/>
    <n v="13"/>
    <x v="0"/>
    <n v="3"/>
    <n v="2"/>
    <x v="1"/>
    <n v="80"/>
    <n v="0"/>
    <x v="30"/>
    <x v="4"/>
    <x v="2"/>
    <x v="21"/>
    <x v="15"/>
    <x v="1"/>
    <x v="5"/>
    <m/>
  </r>
  <r>
    <n v="44"/>
    <x v="0"/>
    <x v="1"/>
    <n v="12"/>
    <n v="1"/>
    <x v="2"/>
    <n v="489"/>
    <x v="1"/>
    <n v="23"/>
    <x v="0"/>
    <n v="3"/>
    <s v="Medical"/>
    <n v="1"/>
    <n v="132"/>
    <m/>
    <x v="0"/>
    <x v="1"/>
    <n v="67"/>
    <x v="0"/>
    <x v="0"/>
    <x v="2"/>
    <x v="1"/>
    <x v="1"/>
    <n v="2042"/>
    <s v="Medium Risk"/>
    <x v="1"/>
    <n v="0"/>
    <n v="1"/>
    <n v="0"/>
    <n v="1"/>
    <n v="25043"/>
    <x v="5"/>
    <s v="Y"/>
    <x v="1"/>
    <n v="12"/>
    <x v="0"/>
    <n v="3"/>
    <n v="4"/>
    <x v="0"/>
    <n v="80"/>
    <n v="1"/>
    <x v="6"/>
    <x v="1"/>
    <x v="3"/>
    <x v="11"/>
    <x v="3"/>
    <x v="1"/>
    <x v="3"/>
    <m/>
  </r>
  <r>
    <n v="37"/>
    <x v="0"/>
    <x v="0"/>
    <n v="11"/>
    <n v="2"/>
    <x v="0"/>
    <n v="807"/>
    <x v="2"/>
    <n v="6"/>
    <x v="0"/>
    <n v="4"/>
    <s v="Human Resources"/>
    <n v="1"/>
    <n v="133"/>
    <m/>
    <x v="1"/>
    <x v="1"/>
    <n v="63"/>
    <x v="0"/>
    <x v="1"/>
    <x v="8"/>
    <x v="3"/>
    <x v="2"/>
    <n v="2073"/>
    <s v="High Risk"/>
    <x v="1"/>
    <n v="1"/>
    <n v="1"/>
    <n v="0"/>
    <n v="1"/>
    <n v="23648"/>
    <x v="5"/>
    <s v="Y"/>
    <x v="0"/>
    <n v="22"/>
    <x v="1"/>
    <n v="4"/>
    <n v="5"/>
    <x v="0"/>
    <n v="80"/>
    <n v="0"/>
    <x v="2"/>
    <x v="1"/>
    <x v="1"/>
    <x v="11"/>
    <x v="3"/>
    <x v="0"/>
    <x v="3"/>
    <m/>
  </r>
  <r>
    <n v="32"/>
    <x v="2"/>
    <x v="1"/>
    <n v="8"/>
    <n v="1"/>
    <x v="0"/>
    <n v="827"/>
    <x v="1"/>
    <n v="1"/>
    <x v="0"/>
    <n v="1"/>
    <s v="Life Sciences"/>
    <n v="1"/>
    <n v="134"/>
    <m/>
    <x v="2"/>
    <x v="1"/>
    <n v="71"/>
    <x v="0"/>
    <x v="1"/>
    <x v="1"/>
    <x v="3"/>
    <x v="0"/>
    <n v="2956"/>
    <s v="Medium Risk"/>
    <x v="1"/>
    <n v="0"/>
    <n v="1"/>
    <n v="0"/>
    <n v="1"/>
    <n v="15178"/>
    <x v="1"/>
    <s v="Y"/>
    <x v="1"/>
    <n v="13"/>
    <x v="0"/>
    <n v="4"/>
    <n v="5"/>
    <x v="0"/>
    <n v="80"/>
    <n v="0"/>
    <x v="5"/>
    <x v="2"/>
    <x v="1"/>
    <x v="6"/>
    <x v="2"/>
    <x v="0"/>
    <x v="2"/>
    <m/>
  </r>
  <r>
    <n v="20"/>
    <x v="4"/>
    <x v="0"/>
    <n v="6"/>
    <n v="1"/>
    <x v="1"/>
    <n v="871"/>
    <x v="1"/>
    <n v="6"/>
    <x v="1"/>
    <n v="3"/>
    <s v="Life Sciences"/>
    <n v="1"/>
    <n v="137"/>
    <m/>
    <x v="2"/>
    <x v="0"/>
    <n v="66"/>
    <x v="1"/>
    <x v="1"/>
    <x v="2"/>
    <x v="0"/>
    <x v="0"/>
    <n v="2926"/>
    <s v="Medium Risk"/>
    <x v="1"/>
    <n v="1"/>
    <n v="0"/>
    <n v="0"/>
    <n v="1"/>
    <n v="19783"/>
    <x v="1"/>
    <s v="Y"/>
    <x v="0"/>
    <n v="18"/>
    <x v="0"/>
    <n v="2"/>
    <n v="6"/>
    <x v="2"/>
    <n v="80"/>
    <n v="0"/>
    <x v="5"/>
    <x v="3"/>
    <x v="1"/>
    <x v="6"/>
    <x v="2"/>
    <x v="1"/>
    <x v="2"/>
    <m/>
  </r>
  <r>
    <n v="34"/>
    <x v="2"/>
    <x v="1"/>
    <n v="7"/>
    <n v="0"/>
    <x v="0"/>
    <n v="665"/>
    <x v="1"/>
    <n v="6"/>
    <x v="0"/>
    <n v="4"/>
    <s v="Other"/>
    <n v="1"/>
    <n v="138"/>
    <m/>
    <x v="3"/>
    <x v="0"/>
    <n v="41"/>
    <x v="0"/>
    <x v="0"/>
    <x v="1"/>
    <x v="2"/>
    <x v="0"/>
    <n v="4809"/>
    <s v="Low Risk"/>
    <x v="0"/>
    <n v="0"/>
    <n v="0"/>
    <n v="0"/>
    <n v="1"/>
    <n v="12482"/>
    <x v="1"/>
    <s v="Y"/>
    <x v="1"/>
    <n v="14"/>
    <x v="0"/>
    <n v="3"/>
    <n v="3"/>
    <x v="0"/>
    <n v="80"/>
    <n v="0"/>
    <x v="28"/>
    <x v="1"/>
    <x v="1"/>
    <x v="22"/>
    <x v="9"/>
    <x v="3"/>
    <x v="13"/>
    <m/>
  </r>
  <r>
    <n v="37"/>
    <x v="0"/>
    <x v="1"/>
    <n v="3"/>
    <n v="0"/>
    <x v="2"/>
    <n v="1040"/>
    <x v="1"/>
    <n v="2"/>
    <x v="0"/>
    <n v="2"/>
    <s v="Life Sciences"/>
    <n v="1"/>
    <n v="139"/>
    <m/>
    <x v="1"/>
    <x v="1"/>
    <n v="100"/>
    <x v="1"/>
    <x v="0"/>
    <x v="4"/>
    <x v="0"/>
    <x v="2"/>
    <n v="5163"/>
    <s v="Low Risk"/>
    <x v="0"/>
    <n v="0"/>
    <n v="0"/>
    <n v="0"/>
    <n v="1"/>
    <n v="15850"/>
    <x v="6"/>
    <s v="Y"/>
    <x v="1"/>
    <n v="14"/>
    <x v="0"/>
    <n v="4"/>
    <n v="2"/>
    <x v="1"/>
    <n v="80"/>
    <n v="1"/>
    <x v="6"/>
    <x v="2"/>
    <x v="3"/>
    <x v="6"/>
    <x v="2"/>
    <x v="0"/>
    <x v="2"/>
    <m/>
  </r>
  <r>
    <n v="59"/>
    <x v="3"/>
    <x v="1"/>
    <n v="0"/>
    <n v="0"/>
    <x v="2"/>
    <n v="1420"/>
    <x v="2"/>
    <n v="2"/>
    <x v="0"/>
    <n v="4"/>
    <s v="Human Resources"/>
    <n v="1"/>
    <n v="140"/>
    <m/>
    <x v="1"/>
    <x v="0"/>
    <n v="32"/>
    <x v="1"/>
    <x v="4"/>
    <x v="5"/>
    <x v="0"/>
    <x v="1"/>
    <n v="18844"/>
    <s v="Low Risk"/>
    <x v="2"/>
    <n v="0"/>
    <n v="0"/>
    <n v="0"/>
    <n v="0"/>
    <n v="21922"/>
    <x v="3"/>
    <s v="Y"/>
    <x v="1"/>
    <n v="21"/>
    <x v="1"/>
    <n v="4"/>
    <n v="0"/>
    <x v="1"/>
    <n v="80"/>
    <n v="1"/>
    <x v="31"/>
    <x v="1"/>
    <x v="1"/>
    <x v="11"/>
    <x v="3"/>
    <x v="3"/>
    <x v="3"/>
    <m/>
  </r>
  <r>
    <n v="50"/>
    <x v="1"/>
    <x v="1"/>
    <n v="16"/>
    <n v="3"/>
    <x v="1"/>
    <n v="1115"/>
    <x v="1"/>
    <n v="1"/>
    <x v="0"/>
    <n v="3"/>
    <s v="Life Sciences"/>
    <n v="1"/>
    <n v="141"/>
    <m/>
    <x v="3"/>
    <x v="0"/>
    <n v="73"/>
    <x v="0"/>
    <x v="4"/>
    <x v="7"/>
    <x v="1"/>
    <x v="1"/>
    <n v="18172"/>
    <s v="Medium Risk"/>
    <x v="2"/>
    <n v="1"/>
    <n v="1"/>
    <n v="1"/>
    <n v="0"/>
    <n v="9755"/>
    <x v="9"/>
    <s v="Y"/>
    <x v="0"/>
    <n v="19"/>
    <x v="0"/>
    <n v="1"/>
    <n v="6"/>
    <x v="2"/>
    <n v="80"/>
    <n v="0"/>
    <x v="23"/>
    <x v="4"/>
    <x v="2"/>
    <x v="3"/>
    <x v="7"/>
    <x v="0"/>
    <x v="1"/>
    <m/>
  </r>
  <r>
    <n v="25"/>
    <x v="2"/>
    <x v="0"/>
    <n v="6"/>
    <n v="1"/>
    <x v="0"/>
    <n v="240"/>
    <x v="0"/>
    <n v="5"/>
    <x v="0"/>
    <n v="3"/>
    <s v="Marketing"/>
    <n v="1"/>
    <n v="142"/>
    <m/>
    <x v="1"/>
    <x v="1"/>
    <n v="46"/>
    <x v="1"/>
    <x v="0"/>
    <x v="0"/>
    <x v="2"/>
    <x v="0"/>
    <n v="5744"/>
    <s v="Medium Risk"/>
    <x v="0"/>
    <n v="1"/>
    <n v="0"/>
    <n v="0"/>
    <n v="1"/>
    <n v="26959"/>
    <x v="1"/>
    <s v="Y"/>
    <x v="0"/>
    <n v="11"/>
    <x v="0"/>
    <n v="4"/>
    <n v="2"/>
    <x v="1"/>
    <n v="80"/>
    <n v="0"/>
    <x v="3"/>
    <x v="4"/>
    <x v="1"/>
    <x v="0"/>
    <x v="0"/>
    <x v="0"/>
    <x v="6"/>
    <m/>
  </r>
  <r>
    <n v="25"/>
    <x v="2"/>
    <x v="1"/>
    <n v="3"/>
    <n v="0"/>
    <x v="0"/>
    <n v="1280"/>
    <x v="1"/>
    <n v="7"/>
    <x v="0"/>
    <n v="1"/>
    <s v="Medical"/>
    <n v="1"/>
    <n v="143"/>
    <m/>
    <x v="2"/>
    <x v="1"/>
    <n v="64"/>
    <x v="1"/>
    <x v="1"/>
    <x v="1"/>
    <x v="0"/>
    <x v="1"/>
    <n v="2889"/>
    <s v="Low Risk"/>
    <x v="1"/>
    <n v="0"/>
    <n v="0"/>
    <n v="0"/>
    <n v="1"/>
    <n v="26897"/>
    <x v="1"/>
    <s v="Y"/>
    <x v="1"/>
    <n v="11"/>
    <x v="0"/>
    <n v="3"/>
    <n v="2"/>
    <x v="1"/>
    <n v="80"/>
    <n v="2"/>
    <x v="17"/>
    <x v="2"/>
    <x v="1"/>
    <x v="4"/>
    <x v="3"/>
    <x v="3"/>
    <x v="9"/>
    <m/>
  </r>
  <r>
    <n v="22"/>
    <x v="4"/>
    <x v="1"/>
    <n v="7"/>
    <n v="0"/>
    <x v="0"/>
    <n v="534"/>
    <x v="1"/>
    <n v="15"/>
    <x v="0"/>
    <n v="3"/>
    <s v="Medical"/>
    <n v="1"/>
    <n v="144"/>
    <m/>
    <x v="0"/>
    <x v="0"/>
    <n v="59"/>
    <x v="0"/>
    <x v="1"/>
    <x v="2"/>
    <x v="0"/>
    <x v="0"/>
    <n v="2871"/>
    <s v="Low Risk"/>
    <x v="1"/>
    <n v="0"/>
    <n v="0"/>
    <n v="0"/>
    <n v="1"/>
    <n v="23785"/>
    <x v="1"/>
    <s v="Y"/>
    <x v="1"/>
    <n v="15"/>
    <x v="0"/>
    <n v="3"/>
    <n v="5"/>
    <x v="0"/>
    <n v="80"/>
    <n v="0"/>
    <x v="5"/>
    <x v="3"/>
    <x v="1"/>
    <x v="2"/>
    <x v="2"/>
    <x v="0"/>
    <x v="2"/>
    <m/>
  </r>
  <r>
    <n v="51"/>
    <x v="1"/>
    <x v="1"/>
    <n v="14"/>
    <n v="2"/>
    <x v="1"/>
    <n v="1456"/>
    <x v="1"/>
    <n v="1"/>
    <x v="0"/>
    <n v="4"/>
    <s v="Medical"/>
    <n v="1"/>
    <n v="145"/>
    <m/>
    <x v="3"/>
    <x v="0"/>
    <n v="30"/>
    <x v="1"/>
    <x v="2"/>
    <x v="4"/>
    <x v="3"/>
    <x v="0"/>
    <n v="7484"/>
    <s v="Medium Risk"/>
    <x v="2"/>
    <n v="0"/>
    <n v="1"/>
    <n v="1"/>
    <n v="0"/>
    <n v="25796"/>
    <x v="9"/>
    <s v="Y"/>
    <x v="1"/>
    <n v="20"/>
    <x v="1"/>
    <n v="3"/>
    <n v="4"/>
    <x v="0"/>
    <n v="80"/>
    <n v="0"/>
    <x v="18"/>
    <x v="4"/>
    <x v="2"/>
    <x v="20"/>
    <x v="16"/>
    <x v="12"/>
    <x v="5"/>
    <m/>
  </r>
  <r>
    <n v="34"/>
    <x v="2"/>
    <x v="0"/>
    <n v="10"/>
    <n v="1"/>
    <x v="1"/>
    <n v="658"/>
    <x v="1"/>
    <n v="7"/>
    <x v="0"/>
    <n v="3"/>
    <s v="Life Sciences"/>
    <n v="1"/>
    <n v="147"/>
    <m/>
    <x v="3"/>
    <x v="1"/>
    <n v="66"/>
    <x v="3"/>
    <x v="0"/>
    <x v="2"/>
    <x v="2"/>
    <x v="0"/>
    <n v="6074"/>
    <s v="Medium Risk"/>
    <x v="0"/>
    <n v="1"/>
    <n v="0"/>
    <n v="0"/>
    <n v="1"/>
    <n v="22887"/>
    <x v="1"/>
    <s v="Y"/>
    <x v="0"/>
    <n v="24"/>
    <x v="1"/>
    <n v="4"/>
    <n v="3"/>
    <x v="0"/>
    <n v="80"/>
    <n v="0"/>
    <x v="15"/>
    <x v="1"/>
    <x v="1"/>
    <x v="7"/>
    <x v="1"/>
    <x v="0"/>
    <x v="4"/>
    <m/>
  </r>
  <r>
    <n v="54"/>
    <x v="1"/>
    <x v="1"/>
    <n v="3"/>
    <n v="1"/>
    <x v="2"/>
    <n v="142"/>
    <x v="2"/>
    <n v="26"/>
    <x v="0"/>
    <n v="3"/>
    <s v="Human Resources"/>
    <n v="1"/>
    <n v="148"/>
    <m/>
    <x v="2"/>
    <x v="0"/>
    <n v="30"/>
    <x v="2"/>
    <x v="3"/>
    <x v="5"/>
    <x v="0"/>
    <x v="0"/>
    <n v="17328"/>
    <s v="Medium Risk"/>
    <x v="2"/>
    <n v="1"/>
    <n v="0"/>
    <n v="0"/>
    <n v="0"/>
    <n v="13871"/>
    <x v="7"/>
    <s v="Y"/>
    <x v="0"/>
    <n v="12"/>
    <x v="0"/>
    <n v="3"/>
    <n v="2"/>
    <x v="1"/>
    <n v="80"/>
    <n v="0"/>
    <x v="18"/>
    <x v="1"/>
    <x v="1"/>
    <x v="8"/>
    <x v="7"/>
    <x v="5"/>
    <x v="10"/>
    <m/>
  </r>
  <r>
    <n v="24"/>
    <x v="4"/>
    <x v="1"/>
    <n v="7"/>
    <n v="0"/>
    <x v="0"/>
    <n v="1127"/>
    <x v="1"/>
    <n v="18"/>
    <x v="0"/>
    <n v="1"/>
    <s v="Life Sciences"/>
    <n v="1"/>
    <n v="150"/>
    <m/>
    <x v="0"/>
    <x v="1"/>
    <n v="52"/>
    <x v="0"/>
    <x v="1"/>
    <x v="2"/>
    <x v="2"/>
    <x v="1"/>
    <n v="2774"/>
    <s v="Low Risk"/>
    <x v="1"/>
    <n v="0"/>
    <n v="0"/>
    <n v="0"/>
    <n v="1"/>
    <n v="13257"/>
    <x v="4"/>
    <s v="Y"/>
    <x v="1"/>
    <n v="12"/>
    <x v="0"/>
    <n v="3"/>
    <n v="3"/>
    <x v="0"/>
    <n v="80"/>
    <n v="1"/>
    <x v="3"/>
    <x v="2"/>
    <x v="1"/>
    <x v="8"/>
    <x v="7"/>
    <x v="1"/>
    <x v="3"/>
    <m/>
  </r>
  <r>
    <n v="34"/>
    <x v="2"/>
    <x v="1"/>
    <n v="8"/>
    <n v="1"/>
    <x v="0"/>
    <n v="1031"/>
    <x v="1"/>
    <n v="6"/>
    <x v="0"/>
    <n v="4"/>
    <s v="Life Sciences"/>
    <n v="1"/>
    <n v="151"/>
    <m/>
    <x v="1"/>
    <x v="0"/>
    <n v="45"/>
    <x v="1"/>
    <x v="0"/>
    <x v="1"/>
    <x v="1"/>
    <x v="2"/>
    <n v="4505"/>
    <s v="Medium Risk"/>
    <x v="0"/>
    <n v="0"/>
    <n v="1"/>
    <n v="0"/>
    <n v="1"/>
    <n v="15000"/>
    <x v="2"/>
    <s v="Y"/>
    <x v="1"/>
    <n v="15"/>
    <x v="0"/>
    <n v="3"/>
    <n v="5"/>
    <x v="0"/>
    <n v="80"/>
    <n v="1"/>
    <x v="4"/>
    <x v="1"/>
    <x v="1"/>
    <x v="6"/>
    <x v="2"/>
    <x v="0"/>
    <x v="2"/>
    <m/>
  </r>
  <r>
    <n v="37"/>
    <x v="0"/>
    <x v="1"/>
    <n v="0"/>
    <n v="0"/>
    <x v="0"/>
    <n v="1189"/>
    <x v="0"/>
    <n v="3"/>
    <x v="0"/>
    <n v="3"/>
    <s v="Life Sciences"/>
    <n v="1"/>
    <n v="152"/>
    <m/>
    <x v="1"/>
    <x v="1"/>
    <n v="87"/>
    <x v="0"/>
    <x v="2"/>
    <x v="0"/>
    <x v="0"/>
    <x v="0"/>
    <n v="7428"/>
    <s v="Low Risk"/>
    <x v="2"/>
    <n v="0"/>
    <n v="0"/>
    <n v="0"/>
    <n v="0"/>
    <n v="14506"/>
    <x v="7"/>
    <s v="Y"/>
    <x v="1"/>
    <n v="12"/>
    <x v="0"/>
    <n v="1"/>
    <n v="0"/>
    <x v="1"/>
    <n v="80"/>
    <n v="0"/>
    <x v="4"/>
    <x v="1"/>
    <x v="1"/>
    <x v="8"/>
    <x v="7"/>
    <x v="1"/>
    <x v="6"/>
    <m/>
  </r>
  <r>
    <n v="34"/>
    <x v="2"/>
    <x v="1"/>
    <n v="6"/>
    <n v="1"/>
    <x v="0"/>
    <n v="1354"/>
    <x v="1"/>
    <n v="5"/>
    <x v="0"/>
    <n v="3"/>
    <s v="Medical"/>
    <n v="1"/>
    <n v="153"/>
    <m/>
    <x v="1"/>
    <x v="0"/>
    <n v="45"/>
    <x v="1"/>
    <x v="2"/>
    <x v="5"/>
    <x v="3"/>
    <x v="0"/>
    <n v="11631"/>
    <s v="Medium Risk"/>
    <x v="2"/>
    <n v="0"/>
    <n v="1"/>
    <n v="0"/>
    <n v="0"/>
    <n v="5615"/>
    <x v="7"/>
    <s v="Y"/>
    <x v="1"/>
    <n v="12"/>
    <x v="0"/>
    <n v="4"/>
    <n v="1"/>
    <x v="1"/>
    <n v="80"/>
    <n v="0"/>
    <x v="19"/>
    <x v="6"/>
    <x v="1"/>
    <x v="19"/>
    <x v="15"/>
    <x v="8"/>
    <x v="5"/>
    <m/>
  </r>
  <r>
    <n v="36"/>
    <x v="0"/>
    <x v="1"/>
    <n v="4"/>
    <n v="0"/>
    <x v="1"/>
    <n v="1467"/>
    <x v="0"/>
    <n v="11"/>
    <x v="0"/>
    <n v="2"/>
    <s v="Technical Degree"/>
    <n v="1"/>
    <n v="154"/>
    <m/>
    <x v="0"/>
    <x v="0"/>
    <n v="92"/>
    <x v="0"/>
    <x v="2"/>
    <x v="0"/>
    <x v="0"/>
    <x v="1"/>
    <n v="9738"/>
    <s v="Low Risk"/>
    <x v="2"/>
    <n v="0"/>
    <n v="0"/>
    <n v="0"/>
    <n v="0"/>
    <n v="22952"/>
    <x v="4"/>
    <s v="Y"/>
    <x v="1"/>
    <n v="14"/>
    <x v="0"/>
    <n v="3"/>
    <n v="1"/>
    <x v="1"/>
    <n v="80"/>
    <n v="1"/>
    <x v="1"/>
    <x v="6"/>
    <x v="1"/>
    <x v="7"/>
    <x v="1"/>
    <x v="3"/>
    <x v="5"/>
    <m/>
  </r>
  <r>
    <n v="36"/>
    <x v="0"/>
    <x v="1"/>
    <n v="7"/>
    <n v="0"/>
    <x v="0"/>
    <n v="922"/>
    <x v="1"/>
    <n v="3"/>
    <x v="0"/>
    <n v="2"/>
    <s v="Life Sciences"/>
    <n v="1"/>
    <n v="155"/>
    <m/>
    <x v="3"/>
    <x v="0"/>
    <n v="39"/>
    <x v="0"/>
    <x v="1"/>
    <x v="2"/>
    <x v="0"/>
    <x v="2"/>
    <n v="2835"/>
    <s v="Low Risk"/>
    <x v="1"/>
    <n v="0"/>
    <n v="0"/>
    <n v="0"/>
    <n v="1"/>
    <n v="2561"/>
    <x v="6"/>
    <s v="Y"/>
    <x v="1"/>
    <n v="22"/>
    <x v="1"/>
    <n v="1"/>
    <n v="5"/>
    <x v="0"/>
    <n v="80"/>
    <n v="1"/>
    <x v="2"/>
    <x v="2"/>
    <x v="1"/>
    <x v="6"/>
    <x v="2"/>
    <x v="0"/>
    <x v="2"/>
    <m/>
  </r>
  <r>
    <n v="43"/>
    <x v="0"/>
    <x v="1"/>
    <n v="3"/>
    <n v="1"/>
    <x v="1"/>
    <n v="394"/>
    <x v="0"/>
    <n v="26"/>
    <x v="0"/>
    <n v="2"/>
    <s v="Life Sciences"/>
    <n v="1"/>
    <n v="158"/>
    <m/>
    <x v="1"/>
    <x v="1"/>
    <n v="92"/>
    <x v="0"/>
    <x v="3"/>
    <x v="5"/>
    <x v="0"/>
    <x v="1"/>
    <n v="16959"/>
    <s v="Medium Risk"/>
    <x v="2"/>
    <n v="1"/>
    <n v="0"/>
    <n v="0"/>
    <n v="0"/>
    <n v="19494"/>
    <x v="1"/>
    <s v="Y"/>
    <x v="0"/>
    <n v="12"/>
    <x v="0"/>
    <n v="4"/>
    <n v="2"/>
    <x v="1"/>
    <n v="80"/>
    <n v="2"/>
    <x v="25"/>
    <x v="1"/>
    <x v="3"/>
    <x v="10"/>
    <x v="16"/>
    <x v="5"/>
    <x v="11"/>
    <m/>
  </r>
  <r>
    <n v="30"/>
    <x v="2"/>
    <x v="1"/>
    <n v="11"/>
    <n v="1"/>
    <x v="1"/>
    <n v="1312"/>
    <x v="1"/>
    <n v="23"/>
    <x v="0"/>
    <n v="3"/>
    <s v="Life Sciences"/>
    <n v="1"/>
    <n v="159"/>
    <m/>
    <x v="3"/>
    <x v="1"/>
    <n v="96"/>
    <x v="3"/>
    <x v="1"/>
    <x v="1"/>
    <x v="2"/>
    <x v="2"/>
    <n v="2613"/>
    <s v="Low Risk"/>
    <x v="1"/>
    <n v="0"/>
    <n v="0"/>
    <n v="1"/>
    <n v="1"/>
    <n v="22310"/>
    <x v="1"/>
    <s v="Y"/>
    <x v="1"/>
    <n v="25"/>
    <x v="1"/>
    <n v="3"/>
    <n v="5"/>
    <x v="0"/>
    <n v="80"/>
    <n v="3"/>
    <x v="1"/>
    <x v="2"/>
    <x v="2"/>
    <x v="1"/>
    <x v="1"/>
    <x v="0"/>
    <x v="12"/>
    <m/>
  </r>
  <r>
    <n v="33"/>
    <x v="2"/>
    <x v="1"/>
    <n v="8"/>
    <n v="1"/>
    <x v="2"/>
    <n v="750"/>
    <x v="0"/>
    <n v="22"/>
    <x v="0"/>
    <n v="2"/>
    <s v="Marketing"/>
    <n v="1"/>
    <n v="160"/>
    <m/>
    <x v="1"/>
    <x v="1"/>
    <n v="95"/>
    <x v="0"/>
    <x v="0"/>
    <x v="0"/>
    <x v="1"/>
    <x v="1"/>
    <n v="6146"/>
    <s v="Medium Risk"/>
    <x v="0"/>
    <n v="0"/>
    <n v="1"/>
    <n v="0"/>
    <n v="1"/>
    <n v="15480"/>
    <x v="4"/>
    <s v="Y"/>
    <x v="1"/>
    <n v="13"/>
    <x v="0"/>
    <n v="1"/>
    <n v="1"/>
    <x v="1"/>
    <n v="80"/>
    <n v="1"/>
    <x v="0"/>
    <x v="2"/>
    <x v="3"/>
    <x v="5"/>
    <x v="1"/>
    <x v="0"/>
    <x v="1"/>
    <m/>
  </r>
  <r>
    <n v="56"/>
    <x v="3"/>
    <x v="0"/>
    <n v="15"/>
    <n v="2"/>
    <x v="0"/>
    <n v="441"/>
    <x v="1"/>
    <n v="14"/>
    <x v="0"/>
    <n v="4"/>
    <s v="Life Sciences"/>
    <n v="1"/>
    <n v="161"/>
    <m/>
    <x v="0"/>
    <x v="0"/>
    <n v="72"/>
    <x v="0"/>
    <x v="1"/>
    <x v="1"/>
    <x v="1"/>
    <x v="1"/>
    <n v="4963"/>
    <s v="High Risk"/>
    <x v="0"/>
    <n v="1"/>
    <n v="1"/>
    <n v="0"/>
    <n v="1"/>
    <n v="4510"/>
    <x v="3"/>
    <s v="Y"/>
    <x v="0"/>
    <n v="18"/>
    <x v="0"/>
    <n v="1"/>
    <n v="6"/>
    <x v="2"/>
    <n v="80"/>
    <n v="3"/>
    <x v="2"/>
    <x v="2"/>
    <x v="1"/>
    <x v="8"/>
    <x v="0"/>
    <x v="5"/>
    <x v="6"/>
    <m/>
  </r>
  <r>
    <n v="51"/>
    <x v="1"/>
    <x v="1"/>
    <n v="5"/>
    <n v="0"/>
    <x v="0"/>
    <n v="684"/>
    <x v="1"/>
    <n v="6"/>
    <x v="0"/>
    <n v="3"/>
    <s v="Life Sciences"/>
    <n v="1"/>
    <n v="162"/>
    <m/>
    <x v="3"/>
    <x v="1"/>
    <n v="51"/>
    <x v="0"/>
    <x v="4"/>
    <x v="7"/>
    <x v="2"/>
    <x v="0"/>
    <n v="19537"/>
    <s v="Low Risk"/>
    <x v="2"/>
    <n v="0"/>
    <n v="0"/>
    <n v="0"/>
    <n v="0"/>
    <n v="6462"/>
    <x v="8"/>
    <s v="Y"/>
    <x v="1"/>
    <n v="13"/>
    <x v="0"/>
    <n v="3"/>
    <n v="1"/>
    <x v="1"/>
    <n v="80"/>
    <n v="0"/>
    <x v="18"/>
    <x v="3"/>
    <x v="1"/>
    <x v="23"/>
    <x v="17"/>
    <x v="9"/>
    <x v="14"/>
    <m/>
  </r>
  <r>
    <n v="31"/>
    <x v="2"/>
    <x v="0"/>
    <n v="15"/>
    <n v="2"/>
    <x v="0"/>
    <n v="249"/>
    <x v="0"/>
    <n v="6"/>
    <x v="0"/>
    <n v="4"/>
    <s v="Life Sciences"/>
    <n v="1"/>
    <n v="163"/>
    <m/>
    <x v="0"/>
    <x v="1"/>
    <n v="76"/>
    <x v="3"/>
    <x v="0"/>
    <x v="0"/>
    <x v="2"/>
    <x v="1"/>
    <n v="6172"/>
    <s v="Medium Risk"/>
    <x v="0"/>
    <n v="1"/>
    <n v="0"/>
    <n v="1"/>
    <n v="1"/>
    <n v="20739"/>
    <x v="5"/>
    <s v="Y"/>
    <x v="0"/>
    <n v="18"/>
    <x v="0"/>
    <n v="2"/>
    <n v="5"/>
    <x v="0"/>
    <n v="80"/>
    <n v="0"/>
    <x v="4"/>
    <x v="1"/>
    <x v="2"/>
    <x v="5"/>
    <x v="1"/>
    <x v="4"/>
    <x v="1"/>
    <m/>
  </r>
  <r>
    <n v="26"/>
    <x v="2"/>
    <x v="1"/>
    <n v="12"/>
    <n v="2"/>
    <x v="0"/>
    <n v="841"/>
    <x v="1"/>
    <n v="6"/>
    <x v="0"/>
    <n v="3"/>
    <s v="Other"/>
    <n v="1"/>
    <n v="164"/>
    <m/>
    <x v="1"/>
    <x v="0"/>
    <n v="46"/>
    <x v="1"/>
    <x v="1"/>
    <x v="1"/>
    <x v="1"/>
    <x v="1"/>
    <n v="2368"/>
    <s v="Medium Risk"/>
    <x v="1"/>
    <n v="0"/>
    <n v="1"/>
    <n v="1"/>
    <n v="1"/>
    <n v="23300"/>
    <x v="1"/>
    <s v="Y"/>
    <x v="1"/>
    <n v="19"/>
    <x v="0"/>
    <n v="3"/>
    <n v="5"/>
    <x v="0"/>
    <n v="80"/>
    <n v="0"/>
    <x v="7"/>
    <x v="1"/>
    <x v="2"/>
    <x v="8"/>
    <x v="0"/>
    <x v="5"/>
    <x v="6"/>
    <m/>
  </r>
  <r>
    <n v="58"/>
    <x v="3"/>
    <x v="0"/>
    <n v="5"/>
    <n v="1"/>
    <x v="0"/>
    <n v="147"/>
    <x v="1"/>
    <n v="23"/>
    <x v="0"/>
    <n v="4"/>
    <s v="Medical"/>
    <n v="1"/>
    <n v="165"/>
    <m/>
    <x v="2"/>
    <x v="0"/>
    <n v="94"/>
    <x v="0"/>
    <x v="2"/>
    <x v="4"/>
    <x v="0"/>
    <x v="1"/>
    <n v="10312"/>
    <s v="Low Risk"/>
    <x v="2"/>
    <n v="0"/>
    <n v="0"/>
    <n v="1"/>
    <n v="0"/>
    <n v="3465"/>
    <x v="1"/>
    <s v="Y"/>
    <x v="1"/>
    <n v="12"/>
    <x v="0"/>
    <n v="4"/>
    <n v="2"/>
    <x v="1"/>
    <n v="80"/>
    <n v="1"/>
    <x v="32"/>
    <x v="1"/>
    <x v="2"/>
    <x v="24"/>
    <x v="15"/>
    <x v="9"/>
    <x v="4"/>
    <m/>
  </r>
  <r>
    <n v="19"/>
    <x v="4"/>
    <x v="0"/>
    <n v="10"/>
    <n v="2"/>
    <x v="0"/>
    <n v="528"/>
    <x v="0"/>
    <n v="22"/>
    <x v="1"/>
    <n v="1"/>
    <s v="Marketing"/>
    <n v="1"/>
    <n v="167"/>
    <m/>
    <x v="2"/>
    <x v="1"/>
    <n v="50"/>
    <x v="0"/>
    <x v="1"/>
    <x v="6"/>
    <x v="2"/>
    <x v="0"/>
    <n v="1675"/>
    <s v="Medium Risk"/>
    <x v="1"/>
    <n v="1"/>
    <n v="0"/>
    <n v="1"/>
    <n v="1"/>
    <n v="26820"/>
    <x v="1"/>
    <s v="Y"/>
    <x v="0"/>
    <n v="19"/>
    <x v="0"/>
    <n v="4"/>
    <n v="8"/>
    <x v="2"/>
    <n v="80"/>
    <n v="0"/>
    <x v="11"/>
    <x v="2"/>
    <x v="2"/>
    <x v="2"/>
    <x v="2"/>
    <x v="0"/>
    <x v="2"/>
    <m/>
  </r>
  <r>
    <n v="22"/>
    <x v="4"/>
    <x v="1"/>
    <n v="3"/>
    <n v="0"/>
    <x v="0"/>
    <n v="594"/>
    <x v="1"/>
    <n v="2"/>
    <x v="0"/>
    <n v="1"/>
    <s v="Technical Degree"/>
    <n v="1"/>
    <n v="169"/>
    <m/>
    <x v="1"/>
    <x v="1"/>
    <n v="100"/>
    <x v="0"/>
    <x v="1"/>
    <x v="2"/>
    <x v="0"/>
    <x v="1"/>
    <n v="2523"/>
    <s v="Low Risk"/>
    <x v="1"/>
    <n v="0"/>
    <n v="0"/>
    <n v="0"/>
    <n v="1"/>
    <n v="19299"/>
    <x v="4"/>
    <s v="Y"/>
    <x v="1"/>
    <n v="14"/>
    <x v="0"/>
    <n v="3"/>
    <n v="2"/>
    <x v="1"/>
    <n v="80"/>
    <n v="1"/>
    <x v="8"/>
    <x v="2"/>
    <x v="1"/>
    <x v="4"/>
    <x v="10"/>
    <x v="3"/>
    <x v="9"/>
    <m/>
  </r>
  <r>
    <n v="49"/>
    <x v="1"/>
    <x v="1"/>
    <n v="10"/>
    <n v="2"/>
    <x v="0"/>
    <n v="470"/>
    <x v="1"/>
    <n v="20"/>
    <x v="0"/>
    <n v="4"/>
    <s v="Medical"/>
    <n v="1"/>
    <n v="170"/>
    <m/>
    <x v="1"/>
    <x v="0"/>
    <n v="96"/>
    <x v="0"/>
    <x v="0"/>
    <x v="3"/>
    <x v="3"/>
    <x v="1"/>
    <n v="6567"/>
    <s v="Medium Risk"/>
    <x v="0"/>
    <n v="0"/>
    <n v="1"/>
    <n v="1"/>
    <n v="0"/>
    <n v="5549"/>
    <x v="1"/>
    <s v="Y"/>
    <x v="1"/>
    <n v="14"/>
    <x v="0"/>
    <n v="3"/>
    <n v="3"/>
    <x v="0"/>
    <n v="80"/>
    <n v="0"/>
    <x v="28"/>
    <x v="2"/>
    <x v="2"/>
    <x v="15"/>
    <x v="14"/>
    <x v="8"/>
    <x v="7"/>
    <m/>
  </r>
  <r>
    <n v="43"/>
    <x v="0"/>
    <x v="1"/>
    <n v="7"/>
    <n v="0"/>
    <x v="1"/>
    <n v="957"/>
    <x v="1"/>
    <n v="28"/>
    <x v="0"/>
    <n v="3"/>
    <s v="Medical"/>
    <n v="1"/>
    <n v="171"/>
    <m/>
    <x v="0"/>
    <x v="0"/>
    <n v="72"/>
    <x v="2"/>
    <x v="1"/>
    <x v="1"/>
    <x v="2"/>
    <x v="0"/>
    <n v="4739"/>
    <s v="Low Risk"/>
    <x v="0"/>
    <n v="0"/>
    <n v="0"/>
    <n v="0"/>
    <n v="1"/>
    <n v="16090"/>
    <x v="5"/>
    <s v="Y"/>
    <x v="1"/>
    <n v="12"/>
    <x v="0"/>
    <n v="4"/>
    <n v="3"/>
    <x v="0"/>
    <n v="80"/>
    <n v="0"/>
    <x v="33"/>
    <x v="2"/>
    <x v="1"/>
    <x v="11"/>
    <x v="3"/>
    <x v="1"/>
    <x v="3"/>
    <m/>
  </r>
  <r>
    <n v="50"/>
    <x v="1"/>
    <x v="1"/>
    <n v="0"/>
    <n v="0"/>
    <x v="1"/>
    <n v="809"/>
    <x v="0"/>
    <n v="12"/>
    <x v="0"/>
    <n v="3"/>
    <s v="Marketing"/>
    <n v="1"/>
    <n v="174"/>
    <m/>
    <x v="1"/>
    <x v="0"/>
    <n v="77"/>
    <x v="0"/>
    <x v="2"/>
    <x v="0"/>
    <x v="0"/>
    <x v="0"/>
    <n v="9208"/>
    <s v="Low Risk"/>
    <x v="2"/>
    <n v="0"/>
    <n v="0"/>
    <n v="0"/>
    <n v="0"/>
    <n v="6645"/>
    <x v="5"/>
    <s v="Y"/>
    <x v="1"/>
    <n v="11"/>
    <x v="0"/>
    <n v="4"/>
    <n v="0"/>
    <x v="1"/>
    <n v="80"/>
    <n v="0"/>
    <x v="28"/>
    <x v="1"/>
    <x v="1"/>
    <x v="4"/>
    <x v="3"/>
    <x v="3"/>
    <x v="9"/>
    <m/>
  </r>
  <r>
    <n v="31"/>
    <x v="2"/>
    <x v="0"/>
    <n v="10"/>
    <n v="1"/>
    <x v="0"/>
    <n v="542"/>
    <x v="0"/>
    <n v="20"/>
    <x v="0"/>
    <n v="3"/>
    <s v="Life Sciences"/>
    <n v="1"/>
    <n v="175"/>
    <m/>
    <x v="0"/>
    <x v="0"/>
    <n v="71"/>
    <x v="3"/>
    <x v="0"/>
    <x v="0"/>
    <x v="2"/>
    <x v="1"/>
    <n v="4559"/>
    <s v="Medium Risk"/>
    <x v="0"/>
    <n v="1"/>
    <n v="0"/>
    <n v="0"/>
    <n v="1"/>
    <n v="24788"/>
    <x v="9"/>
    <s v="Y"/>
    <x v="0"/>
    <n v="11"/>
    <x v="0"/>
    <n v="3"/>
    <n v="5"/>
    <x v="0"/>
    <n v="80"/>
    <n v="1"/>
    <x v="21"/>
    <x v="2"/>
    <x v="1"/>
    <x v="4"/>
    <x v="3"/>
    <x v="3"/>
    <x v="3"/>
    <m/>
  </r>
  <r>
    <n v="41"/>
    <x v="0"/>
    <x v="1"/>
    <n v="3"/>
    <n v="1"/>
    <x v="0"/>
    <n v="802"/>
    <x v="0"/>
    <n v="9"/>
    <x v="0"/>
    <n v="1"/>
    <s v="Life Sciences"/>
    <n v="1"/>
    <n v="176"/>
    <m/>
    <x v="1"/>
    <x v="1"/>
    <n v="96"/>
    <x v="0"/>
    <x v="2"/>
    <x v="0"/>
    <x v="2"/>
    <x v="2"/>
    <n v="8189"/>
    <s v="Medium Risk"/>
    <x v="2"/>
    <n v="1"/>
    <n v="0"/>
    <n v="0"/>
    <n v="0"/>
    <n v="21196"/>
    <x v="9"/>
    <s v="Y"/>
    <x v="0"/>
    <n v="13"/>
    <x v="0"/>
    <n v="3"/>
    <n v="2"/>
    <x v="1"/>
    <n v="80"/>
    <n v="1"/>
    <x v="4"/>
    <x v="2"/>
    <x v="1"/>
    <x v="7"/>
    <x v="1"/>
    <x v="0"/>
    <x v="1"/>
    <m/>
  </r>
  <r>
    <n v="26"/>
    <x v="2"/>
    <x v="1"/>
    <n v="4"/>
    <n v="0"/>
    <x v="0"/>
    <n v="1355"/>
    <x v="2"/>
    <n v="25"/>
    <x v="0"/>
    <n v="1"/>
    <s v="Life Sciences"/>
    <n v="1"/>
    <n v="177"/>
    <m/>
    <x v="1"/>
    <x v="0"/>
    <n v="61"/>
    <x v="0"/>
    <x v="1"/>
    <x v="8"/>
    <x v="2"/>
    <x v="1"/>
    <n v="2942"/>
    <s v="Low Risk"/>
    <x v="1"/>
    <n v="0"/>
    <n v="0"/>
    <n v="0"/>
    <n v="1"/>
    <n v="8916"/>
    <x v="1"/>
    <s v="Y"/>
    <x v="1"/>
    <n v="23"/>
    <x v="1"/>
    <n v="4"/>
    <n v="2"/>
    <x v="1"/>
    <n v="80"/>
    <n v="1"/>
    <x v="0"/>
    <x v="1"/>
    <x v="1"/>
    <x v="3"/>
    <x v="1"/>
    <x v="8"/>
    <x v="1"/>
    <m/>
  </r>
  <r>
    <n v="36"/>
    <x v="0"/>
    <x v="1"/>
    <n v="12"/>
    <n v="1"/>
    <x v="0"/>
    <n v="216"/>
    <x v="1"/>
    <n v="6"/>
    <x v="0"/>
    <n v="2"/>
    <s v="Medical"/>
    <n v="1"/>
    <n v="178"/>
    <m/>
    <x v="0"/>
    <x v="1"/>
    <n v="84"/>
    <x v="0"/>
    <x v="0"/>
    <x v="3"/>
    <x v="1"/>
    <x v="2"/>
    <n v="4941"/>
    <s v="Medium Risk"/>
    <x v="0"/>
    <n v="0"/>
    <n v="1"/>
    <n v="0"/>
    <n v="1"/>
    <n v="2819"/>
    <x v="2"/>
    <s v="Y"/>
    <x v="1"/>
    <n v="20"/>
    <x v="1"/>
    <n v="4"/>
    <n v="4"/>
    <x v="0"/>
    <n v="80"/>
    <n v="2"/>
    <x v="2"/>
    <x v="0"/>
    <x v="1"/>
    <x v="11"/>
    <x v="3"/>
    <x v="0"/>
    <x v="9"/>
    <m/>
  </r>
  <r>
    <n v="51"/>
    <x v="1"/>
    <x v="0"/>
    <n v="4"/>
    <n v="0"/>
    <x v="1"/>
    <n v="1150"/>
    <x v="1"/>
    <n v="8"/>
    <x v="0"/>
    <n v="4"/>
    <s v="Life Sciences"/>
    <n v="1"/>
    <n v="179"/>
    <m/>
    <x v="3"/>
    <x v="1"/>
    <n v="53"/>
    <x v="3"/>
    <x v="2"/>
    <x v="3"/>
    <x v="0"/>
    <x v="0"/>
    <n v="10650"/>
    <s v="Low Risk"/>
    <x v="2"/>
    <n v="0"/>
    <n v="0"/>
    <n v="0"/>
    <n v="0"/>
    <n v="25150"/>
    <x v="7"/>
    <s v="Y"/>
    <x v="1"/>
    <n v="15"/>
    <x v="0"/>
    <n v="4"/>
    <n v="1"/>
    <x v="1"/>
    <n v="80"/>
    <n v="0"/>
    <x v="33"/>
    <x v="2"/>
    <x v="1"/>
    <x v="9"/>
    <x v="3"/>
    <x v="0"/>
    <x v="6"/>
    <m/>
  </r>
  <r>
    <n v="39"/>
    <x v="0"/>
    <x v="1"/>
    <n v="4"/>
    <n v="0"/>
    <x v="0"/>
    <n v="1329"/>
    <x v="0"/>
    <n v="4"/>
    <x v="0"/>
    <n v="4"/>
    <s v="Life Sciences"/>
    <n v="1"/>
    <n v="182"/>
    <m/>
    <x v="2"/>
    <x v="0"/>
    <n v="47"/>
    <x v="1"/>
    <x v="0"/>
    <x v="0"/>
    <x v="2"/>
    <x v="1"/>
    <n v="5902"/>
    <s v="Low Risk"/>
    <x v="0"/>
    <n v="0"/>
    <n v="0"/>
    <n v="0"/>
    <n v="1"/>
    <n v="14590"/>
    <x v="5"/>
    <s v="Y"/>
    <x v="1"/>
    <n v="14"/>
    <x v="0"/>
    <n v="3"/>
    <n v="0"/>
    <x v="1"/>
    <n v="80"/>
    <n v="1"/>
    <x v="6"/>
    <x v="4"/>
    <x v="3"/>
    <x v="15"/>
    <x v="14"/>
    <x v="8"/>
    <x v="12"/>
    <m/>
  </r>
  <r>
    <n v="25"/>
    <x v="2"/>
    <x v="1"/>
    <n v="4"/>
    <n v="0"/>
    <x v="0"/>
    <n v="959"/>
    <x v="0"/>
    <n v="28"/>
    <x v="0"/>
    <n v="3"/>
    <s v="Life Sciences"/>
    <n v="1"/>
    <n v="183"/>
    <m/>
    <x v="3"/>
    <x v="1"/>
    <n v="41"/>
    <x v="1"/>
    <x v="0"/>
    <x v="0"/>
    <x v="2"/>
    <x v="1"/>
    <n v="8639"/>
    <s v="Low Risk"/>
    <x v="2"/>
    <n v="0"/>
    <n v="0"/>
    <n v="0"/>
    <n v="0"/>
    <n v="24835"/>
    <x v="7"/>
    <s v="Y"/>
    <x v="1"/>
    <n v="18"/>
    <x v="0"/>
    <n v="4"/>
    <n v="1"/>
    <x v="1"/>
    <n v="80"/>
    <n v="0"/>
    <x v="3"/>
    <x v="1"/>
    <x v="1"/>
    <x v="4"/>
    <x v="3"/>
    <x v="3"/>
    <x v="3"/>
    <m/>
  </r>
  <r>
    <n v="30"/>
    <x v="2"/>
    <x v="1"/>
    <n v="10"/>
    <n v="2"/>
    <x v="0"/>
    <n v="1240"/>
    <x v="2"/>
    <n v="9"/>
    <x v="0"/>
    <n v="3"/>
    <s v="Human Resources"/>
    <n v="1"/>
    <n v="184"/>
    <m/>
    <x v="1"/>
    <x v="1"/>
    <n v="48"/>
    <x v="0"/>
    <x v="0"/>
    <x v="8"/>
    <x v="0"/>
    <x v="1"/>
    <n v="6347"/>
    <s v="Medium Risk"/>
    <x v="0"/>
    <n v="1"/>
    <n v="0"/>
    <n v="1"/>
    <n v="1"/>
    <n v="13982"/>
    <x v="4"/>
    <s v="Y"/>
    <x v="0"/>
    <n v="19"/>
    <x v="0"/>
    <n v="4"/>
    <n v="4"/>
    <x v="0"/>
    <n v="80"/>
    <n v="0"/>
    <x v="4"/>
    <x v="2"/>
    <x v="0"/>
    <x v="19"/>
    <x v="5"/>
    <x v="5"/>
    <x v="1"/>
    <m/>
  </r>
  <r>
    <n v="32"/>
    <x v="2"/>
    <x v="0"/>
    <n v="12"/>
    <n v="1"/>
    <x v="0"/>
    <n v="1033"/>
    <x v="1"/>
    <n v="9"/>
    <x v="0"/>
    <n v="3"/>
    <s v="Medical"/>
    <n v="1"/>
    <n v="190"/>
    <m/>
    <x v="3"/>
    <x v="0"/>
    <n v="41"/>
    <x v="0"/>
    <x v="1"/>
    <x v="2"/>
    <x v="3"/>
    <x v="0"/>
    <n v="4200"/>
    <s v="Medium Risk"/>
    <x v="0"/>
    <n v="0"/>
    <n v="1"/>
    <n v="0"/>
    <n v="1"/>
    <n v="10224"/>
    <x v="8"/>
    <s v="Y"/>
    <x v="1"/>
    <n v="22"/>
    <x v="1"/>
    <n v="1"/>
    <n v="4"/>
    <x v="0"/>
    <n v="80"/>
    <n v="0"/>
    <x v="1"/>
    <x v="2"/>
    <x v="3"/>
    <x v="8"/>
    <x v="0"/>
    <x v="0"/>
    <x v="10"/>
    <m/>
  </r>
  <r>
    <n v="45"/>
    <x v="1"/>
    <x v="1"/>
    <n v="7"/>
    <n v="1"/>
    <x v="0"/>
    <n v="1316"/>
    <x v="1"/>
    <n v="29"/>
    <x v="0"/>
    <n v="3"/>
    <s v="Medical"/>
    <n v="1"/>
    <n v="192"/>
    <m/>
    <x v="1"/>
    <x v="1"/>
    <n v="83"/>
    <x v="0"/>
    <x v="1"/>
    <x v="1"/>
    <x v="0"/>
    <x v="0"/>
    <n v="3452"/>
    <s v="Low Risk"/>
    <x v="0"/>
    <n v="0"/>
    <n v="0"/>
    <n v="1"/>
    <n v="1"/>
    <n v="9752"/>
    <x v="6"/>
    <s v="Y"/>
    <x v="1"/>
    <n v="13"/>
    <x v="0"/>
    <n v="2"/>
    <n v="4"/>
    <x v="0"/>
    <n v="80"/>
    <n v="0"/>
    <x v="15"/>
    <x v="2"/>
    <x v="2"/>
    <x v="0"/>
    <x v="4"/>
    <x v="0"/>
    <x v="6"/>
    <m/>
  </r>
  <r>
    <n v="38"/>
    <x v="0"/>
    <x v="1"/>
    <n v="6"/>
    <n v="1"/>
    <x v="0"/>
    <n v="364"/>
    <x v="1"/>
    <n v="3"/>
    <x v="0"/>
    <n v="5"/>
    <s v="Technical Degree"/>
    <n v="1"/>
    <n v="193"/>
    <m/>
    <x v="2"/>
    <x v="0"/>
    <n v="32"/>
    <x v="0"/>
    <x v="0"/>
    <x v="1"/>
    <x v="2"/>
    <x v="0"/>
    <n v="4317"/>
    <s v="Medium Risk"/>
    <x v="0"/>
    <n v="1"/>
    <n v="0"/>
    <n v="0"/>
    <n v="1"/>
    <n v="2302"/>
    <x v="9"/>
    <s v="Y"/>
    <x v="0"/>
    <n v="20"/>
    <x v="1"/>
    <n v="2"/>
    <n v="4"/>
    <x v="0"/>
    <n v="80"/>
    <n v="0"/>
    <x v="16"/>
    <x v="2"/>
    <x v="1"/>
    <x v="11"/>
    <x v="3"/>
    <x v="3"/>
    <x v="3"/>
    <m/>
  </r>
  <r>
    <n v="30"/>
    <x v="2"/>
    <x v="1"/>
    <n v="11"/>
    <n v="1"/>
    <x v="0"/>
    <n v="438"/>
    <x v="1"/>
    <n v="18"/>
    <x v="0"/>
    <n v="3"/>
    <s v="Life Sciences"/>
    <n v="1"/>
    <n v="194"/>
    <m/>
    <x v="3"/>
    <x v="0"/>
    <n v="75"/>
    <x v="0"/>
    <x v="1"/>
    <x v="1"/>
    <x v="2"/>
    <x v="0"/>
    <n v="2632"/>
    <s v="Low Risk"/>
    <x v="1"/>
    <n v="0"/>
    <n v="0"/>
    <n v="1"/>
    <n v="1"/>
    <n v="23910"/>
    <x v="1"/>
    <s v="Y"/>
    <x v="1"/>
    <n v="14"/>
    <x v="0"/>
    <n v="3"/>
    <n v="5"/>
    <x v="0"/>
    <n v="80"/>
    <n v="0"/>
    <x v="7"/>
    <x v="5"/>
    <x v="2"/>
    <x v="8"/>
    <x v="0"/>
    <x v="0"/>
    <x v="10"/>
    <m/>
  </r>
  <r>
    <n v="32"/>
    <x v="2"/>
    <x v="1"/>
    <n v="3"/>
    <n v="0"/>
    <x v="1"/>
    <n v="689"/>
    <x v="0"/>
    <n v="9"/>
    <x v="0"/>
    <n v="2"/>
    <s v="Medical"/>
    <n v="1"/>
    <n v="195"/>
    <m/>
    <x v="2"/>
    <x v="1"/>
    <n v="35"/>
    <x v="3"/>
    <x v="0"/>
    <x v="0"/>
    <x v="0"/>
    <x v="2"/>
    <n v="4668"/>
    <s v="Low Risk"/>
    <x v="0"/>
    <n v="0"/>
    <n v="0"/>
    <n v="0"/>
    <n v="1"/>
    <n v="22812"/>
    <x v="4"/>
    <s v="Y"/>
    <x v="1"/>
    <n v="17"/>
    <x v="0"/>
    <n v="4"/>
    <n v="2"/>
    <x v="1"/>
    <n v="80"/>
    <n v="3"/>
    <x v="15"/>
    <x v="2"/>
    <x v="3"/>
    <x v="3"/>
    <x v="1"/>
    <x v="0"/>
    <x v="1"/>
    <m/>
  </r>
  <r>
    <n v="30"/>
    <x v="2"/>
    <x v="1"/>
    <n v="8"/>
    <n v="1"/>
    <x v="0"/>
    <n v="201"/>
    <x v="1"/>
    <n v="5"/>
    <x v="0"/>
    <n v="3"/>
    <s v="Technical Degree"/>
    <n v="1"/>
    <n v="197"/>
    <m/>
    <x v="2"/>
    <x v="0"/>
    <n v="84"/>
    <x v="0"/>
    <x v="1"/>
    <x v="1"/>
    <x v="3"/>
    <x v="2"/>
    <n v="3204"/>
    <s v="Medium Risk"/>
    <x v="0"/>
    <n v="0"/>
    <n v="1"/>
    <n v="0"/>
    <n v="1"/>
    <n v="10415"/>
    <x v="6"/>
    <s v="Y"/>
    <x v="1"/>
    <n v="14"/>
    <x v="0"/>
    <n v="4"/>
    <n v="3"/>
    <x v="0"/>
    <n v="80"/>
    <n v="1"/>
    <x v="0"/>
    <x v="1"/>
    <x v="1"/>
    <x v="11"/>
    <x v="3"/>
    <x v="3"/>
    <x v="3"/>
    <m/>
  </r>
  <r>
    <n v="30"/>
    <x v="2"/>
    <x v="1"/>
    <n v="7"/>
    <n v="0"/>
    <x v="0"/>
    <n v="1427"/>
    <x v="1"/>
    <n v="2"/>
    <x v="0"/>
    <n v="1"/>
    <s v="Medical"/>
    <n v="1"/>
    <n v="198"/>
    <m/>
    <x v="0"/>
    <x v="1"/>
    <n v="35"/>
    <x v="1"/>
    <x v="1"/>
    <x v="2"/>
    <x v="0"/>
    <x v="0"/>
    <n v="2720"/>
    <s v="Low Risk"/>
    <x v="1"/>
    <n v="0"/>
    <n v="0"/>
    <n v="0"/>
    <n v="1"/>
    <n v="11162"/>
    <x v="4"/>
    <s v="Y"/>
    <x v="1"/>
    <n v="13"/>
    <x v="0"/>
    <n v="4"/>
    <n v="3"/>
    <x v="0"/>
    <n v="80"/>
    <n v="0"/>
    <x v="3"/>
    <x v="1"/>
    <x v="1"/>
    <x v="8"/>
    <x v="7"/>
    <x v="1"/>
    <x v="3"/>
    <m/>
  </r>
  <r>
    <n v="41"/>
    <x v="0"/>
    <x v="1"/>
    <n v="10"/>
    <n v="2"/>
    <x v="1"/>
    <n v="857"/>
    <x v="1"/>
    <n v="10"/>
    <x v="0"/>
    <n v="3"/>
    <s v="Life Sciences"/>
    <n v="1"/>
    <n v="199"/>
    <m/>
    <x v="2"/>
    <x v="1"/>
    <n v="91"/>
    <x v="1"/>
    <x v="3"/>
    <x v="5"/>
    <x v="3"/>
    <x v="2"/>
    <n v="17181"/>
    <s v="Medium Risk"/>
    <x v="2"/>
    <n v="0"/>
    <n v="1"/>
    <n v="1"/>
    <n v="0"/>
    <n v="12888"/>
    <x v="5"/>
    <s v="Y"/>
    <x v="1"/>
    <n v="13"/>
    <x v="0"/>
    <n v="2"/>
    <n v="3"/>
    <x v="0"/>
    <n v="80"/>
    <n v="1"/>
    <x v="24"/>
    <x v="2"/>
    <x v="2"/>
    <x v="5"/>
    <x v="8"/>
    <x v="4"/>
    <x v="1"/>
    <m/>
  </r>
  <r>
    <n v="41"/>
    <x v="0"/>
    <x v="1"/>
    <n v="8"/>
    <n v="1"/>
    <x v="0"/>
    <n v="933"/>
    <x v="1"/>
    <n v="9"/>
    <x v="0"/>
    <n v="4"/>
    <s v="Life Sciences"/>
    <n v="1"/>
    <n v="200"/>
    <m/>
    <x v="1"/>
    <x v="1"/>
    <n v="94"/>
    <x v="0"/>
    <x v="1"/>
    <x v="2"/>
    <x v="3"/>
    <x v="1"/>
    <n v="2238"/>
    <s v="Medium Risk"/>
    <x v="1"/>
    <n v="0"/>
    <n v="1"/>
    <n v="0"/>
    <n v="1"/>
    <n v="6961"/>
    <x v="7"/>
    <s v="Y"/>
    <x v="1"/>
    <n v="21"/>
    <x v="1"/>
    <n v="4"/>
    <n v="3"/>
    <x v="0"/>
    <n v="80"/>
    <n v="1"/>
    <x v="2"/>
    <x v="2"/>
    <x v="1"/>
    <x v="8"/>
    <x v="2"/>
    <x v="1"/>
    <x v="10"/>
    <m/>
  </r>
  <r>
    <n v="19"/>
    <x v="4"/>
    <x v="1"/>
    <n v="12"/>
    <n v="1"/>
    <x v="0"/>
    <n v="1181"/>
    <x v="1"/>
    <n v="3"/>
    <x v="0"/>
    <n v="1"/>
    <s v="Medical"/>
    <n v="1"/>
    <n v="201"/>
    <m/>
    <x v="0"/>
    <x v="0"/>
    <n v="79"/>
    <x v="0"/>
    <x v="1"/>
    <x v="2"/>
    <x v="1"/>
    <x v="0"/>
    <n v="1483"/>
    <s v="Medium Risk"/>
    <x v="1"/>
    <n v="0"/>
    <n v="1"/>
    <n v="0"/>
    <n v="1"/>
    <n v="16102"/>
    <x v="1"/>
    <s v="Y"/>
    <x v="1"/>
    <n v="14"/>
    <x v="0"/>
    <n v="4"/>
    <n v="6"/>
    <x v="2"/>
    <n v="80"/>
    <n v="0"/>
    <x v="5"/>
    <x v="1"/>
    <x v="1"/>
    <x v="6"/>
    <x v="2"/>
    <x v="0"/>
    <x v="2"/>
    <m/>
  </r>
  <r>
    <n v="40"/>
    <x v="0"/>
    <x v="1"/>
    <n v="12"/>
    <n v="1"/>
    <x v="1"/>
    <n v="1395"/>
    <x v="1"/>
    <n v="26"/>
    <x v="0"/>
    <n v="3"/>
    <s v="Medical"/>
    <n v="1"/>
    <n v="202"/>
    <m/>
    <x v="0"/>
    <x v="0"/>
    <n v="54"/>
    <x v="0"/>
    <x v="0"/>
    <x v="1"/>
    <x v="1"/>
    <x v="2"/>
    <n v="5605"/>
    <s v="Medium Risk"/>
    <x v="0"/>
    <n v="0"/>
    <n v="1"/>
    <n v="0"/>
    <n v="1"/>
    <n v="8504"/>
    <x v="1"/>
    <s v="Y"/>
    <x v="1"/>
    <n v="11"/>
    <x v="0"/>
    <n v="1"/>
    <n v="2"/>
    <x v="1"/>
    <n v="80"/>
    <n v="1"/>
    <x v="26"/>
    <x v="2"/>
    <x v="1"/>
    <x v="23"/>
    <x v="1"/>
    <x v="3"/>
    <x v="15"/>
    <m/>
  </r>
  <r>
    <n v="35"/>
    <x v="0"/>
    <x v="1"/>
    <n v="5"/>
    <n v="1"/>
    <x v="0"/>
    <n v="662"/>
    <x v="0"/>
    <n v="1"/>
    <x v="0"/>
    <n v="5"/>
    <s v="Marketing"/>
    <n v="1"/>
    <n v="204"/>
    <m/>
    <x v="1"/>
    <x v="1"/>
    <n v="94"/>
    <x v="0"/>
    <x v="2"/>
    <x v="0"/>
    <x v="1"/>
    <x v="1"/>
    <n v="7295"/>
    <s v="Medium Risk"/>
    <x v="2"/>
    <n v="0"/>
    <n v="1"/>
    <n v="0"/>
    <n v="0"/>
    <n v="11439"/>
    <x v="1"/>
    <s v="Y"/>
    <x v="1"/>
    <n v="13"/>
    <x v="0"/>
    <n v="1"/>
    <n v="1"/>
    <x v="1"/>
    <n v="80"/>
    <n v="2"/>
    <x v="1"/>
    <x v="1"/>
    <x v="1"/>
    <x v="1"/>
    <x v="6"/>
    <x v="0"/>
    <x v="4"/>
    <m/>
  </r>
  <r>
    <n v="53"/>
    <x v="1"/>
    <x v="1"/>
    <n v="14"/>
    <n v="2"/>
    <x v="0"/>
    <n v="1436"/>
    <x v="0"/>
    <n v="6"/>
    <x v="0"/>
    <n v="2"/>
    <s v="Marketing"/>
    <n v="1"/>
    <n v="205"/>
    <m/>
    <x v="0"/>
    <x v="1"/>
    <n v="34"/>
    <x v="0"/>
    <x v="0"/>
    <x v="6"/>
    <x v="2"/>
    <x v="1"/>
    <n v="2306"/>
    <s v="Medium Risk"/>
    <x v="1"/>
    <n v="1"/>
    <n v="0"/>
    <n v="1"/>
    <n v="1"/>
    <n v="16047"/>
    <x v="7"/>
    <s v="Y"/>
    <x v="0"/>
    <n v="20"/>
    <x v="1"/>
    <n v="4"/>
    <n v="7"/>
    <x v="2"/>
    <n v="80"/>
    <n v="1"/>
    <x v="10"/>
    <x v="1"/>
    <x v="0"/>
    <x v="5"/>
    <x v="1"/>
    <x v="5"/>
    <x v="0"/>
    <m/>
  </r>
  <r>
    <n v="45"/>
    <x v="1"/>
    <x v="1"/>
    <n v="16"/>
    <n v="2"/>
    <x v="0"/>
    <n v="194"/>
    <x v="1"/>
    <n v="9"/>
    <x v="0"/>
    <n v="3"/>
    <s v="Life Sciences"/>
    <n v="1"/>
    <n v="206"/>
    <m/>
    <x v="0"/>
    <x v="1"/>
    <n v="60"/>
    <x v="0"/>
    <x v="0"/>
    <x v="2"/>
    <x v="1"/>
    <x v="2"/>
    <n v="2348"/>
    <s v="Medium Risk"/>
    <x v="1"/>
    <n v="0"/>
    <n v="1"/>
    <n v="1"/>
    <n v="1"/>
    <n v="10901"/>
    <x v="0"/>
    <s v="Y"/>
    <x v="1"/>
    <n v="18"/>
    <x v="0"/>
    <n v="3"/>
    <n v="6"/>
    <x v="2"/>
    <n v="80"/>
    <n v="1"/>
    <x v="26"/>
    <x v="2"/>
    <x v="0"/>
    <x v="18"/>
    <x v="5"/>
    <x v="0"/>
    <x v="14"/>
    <m/>
  </r>
  <r>
    <n v="32"/>
    <x v="2"/>
    <x v="1"/>
    <n v="4"/>
    <n v="0"/>
    <x v="1"/>
    <n v="967"/>
    <x v="0"/>
    <n v="8"/>
    <x v="0"/>
    <n v="3"/>
    <s v="Marketing"/>
    <n v="1"/>
    <n v="207"/>
    <m/>
    <x v="0"/>
    <x v="0"/>
    <n v="43"/>
    <x v="0"/>
    <x v="2"/>
    <x v="0"/>
    <x v="0"/>
    <x v="0"/>
    <n v="8998"/>
    <s v="Low Risk"/>
    <x v="2"/>
    <n v="0"/>
    <n v="0"/>
    <n v="0"/>
    <n v="0"/>
    <n v="15589"/>
    <x v="1"/>
    <s v="Y"/>
    <x v="1"/>
    <n v="14"/>
    <x v="0"/>
    <n v="4"/>
    <n v="1"/>
    <x v="1"/>
    <n v="80"/>
    <n v="0"/>
    <x v="15"/>
    <x v="2"/>
    <x v="1"/>
    <x v="7"/>
    <x v="6"/>
    <x v="2"/>
    <x v="1"/>
    <m/>
  </r>
  <r>
    <n v="29"/>
    <x v="2"/>
    <x v="1"/>
    <n v="3"/>
    <n v="0"/>
    <x v="2"/>
    <n v="1496"/>
    <x v="1"/>
    <n v="1"/>
    <x v="0"/>
    <n v="1"/>
    <s v="Technical Degree"/>
    <n v="1"/>
    <n v="208"/>
    <m/>
    <x v="2"/>
    <x v="1"/>
    <n v="41"/>
    <x v="0"/>
    <x v="0"/>
    <x v="3"/>
    <x v="2"/>
    <x v="1"/>
    <n v="4319"/>
    <s v="Low Risk"/>
    <x v="0"/>
    <n v="0"/>
    <n v="0"/>
    <n v="0"/>
    <n v="1"/>
    <n v="26283"/>
    <x v="1"/>
    <s v="Y"/>
    <x v="1"/>
    <n v="13"/>
    <x v="0"/>
    <n v="1"/>
    <n v="2"/>
    <x v="1"/>
    <n v="80"/>
    <n v="1"/>
    <x v="1"/>
    <x v="4"/>
    <x v="1"/>
    <x v="1"/>
    <x v="1"/>
    <x v="0"/>
    <x v="12"/>
    <m/>
  </r>
  <r>
    <n v="51"/>
    <x v="1"/>
    <x v="1"/>
    <n v="7"/>
    <n v="0"/>
    <x v="0"/>
    <n v="1169"/>
    <x v="1"/>
    <n v="7"/>
    <x v="0"/>
    <n v="4"/>
    <s v="Medical"/>
    <n v="1"/>
    <n v="211"/>
    <m/>
    <x v="0"/>
    <x v="1"/>
    <n v="34"/>
    <x v="1"/>
    <x v="0"/>
    <x v="3"/>
    <x v="2"/>
    <x v="1"/>
    <n v="6132"/>
    <s v="Low Risk"/>
    <x v="0"/>
    <n v="0"/>
    <n v="0"/>
    <n v="0"/>
    <n v="1"/>
    <n v="13983"/>
    <x v="7"/>
    <s v="Y"/>
    <x v="1"/>
    <n v="17"/>
    <x v="0"/>
    <n v="3"/>
    <n v="3"/>
    <x v="0"/>
    <n v="80"/>
    <n v="0"/>
    <x v="1"/>
    <x v="2"/>
    <x v="1"/>
    <x v="6"/>
    <x v="2"/>
    <x v="0"/>
    <x v="2"/>
    <m/>
  </r>
  <r>
    <n v="58"/>
    <x v="3"/>
    <x v="1"/>
    <n v="19"/>
    <n v="3"/>
    <x v="0"/>
    <n v="1145"/>
    <x v="1"/>
    <n v="9"/>
    <x v="0"/>
    <n v="3"/>
    <s v="Medical"/>
    <n v="1"/>
    <n v="214"/>
    <m/>
    <x v="0"/>
    <x v="0"/>
    <n v="75"/>
    <x v="1"/>
    <x v="1"/>
    <x v="1"/>
    <x v="1"/>
    <x v="1"/>
    <n v="3346"/>
    <s v="High Risk"/>
    <x v="0"/>
    <n v="1"/>
    <n v="1"/>
    <n v="1"/>
    <n v="1"/>
    <n v="11873"/>
    <x v="5"/>
    <s v="Y"/>
    <x v="0"/>
    <n v="20"/>
    <x v="1"/>
    <n v="2"/>
    <n v="10"/>
    <x v="2"/>
    <n v="80"/>
    <n v="1"/>
    <x v="15"/>
    <x v="1"/>
    <x v="2"/>
    <x v="6"/>
    <x v="2"/>
    <x v="0"/>
    <x v="2"/>
    <m/>
  </r>
  <r>
    <n v="40"/>
    <x v="0"/>
    <x v="1"/>
    <n v="4"/>
    <n v="1"/>
    <x v="0"/>
    <n v="630"/>
    <x v="0"/>
    <n v="4"/>
    <x v="0"/>
    <n v="4"/>
    <s v="Marketing"/>
    <n v="1"/>
    <n v="215"/>
    <m/>
    <x v="1"/>
    <x v="1"/>
    <n v="67"/>
    <x v="1"/>
    <x v="2"/>
    <x v="0"/>
    <x v="0"/>
    <x v="1"/>
    <n v="10855"/>
    <s v="Low Risk"/>
    <x v="2"/>
    <n v="0"/>
    <n v="0"/>
    <n v="1"/>
    <n v="0"/>
    <n v="8552"/>
    <x v="8"/>
    <s v="Y"/>
    <x v="1"/>
    <n v="11"/>
    <x v="0"/>
    <n v="1"/>
    <n v="2"/>
    <x v="1"/>
    <n v="80"/>
    <n v="1"/>
    <x v="20"/>
    <x v="2"/>
    <x v="2"/>
    <x v="12"/>
    <x v="14"/>
    <x v="3"/>
    <x v="7"/>
    <m/>
  </r>
  <r>
    <n v="34"/>
    <x v="2"/>
    <x v="1"/>
    <n v="3"/>
    <n v="0"/>
    <x v="1"/>
    <n v="303"/>
    <x v="0"/>
    <n v="2"/>
    <x v="0"/>
    <n v="4"/>
    <s v="Marketing"/>
    <n v="1"/>
    <n v="216"/>
    <m/>
    <x v="1"/>
    <x v="0"/>
    <n v="75"/>
    <x v="0"/>
    <x v="1"/>
    <x v="6"/>
    <x v="2"/>
    <x v="1"/>
    <n v="2231"/>
    <s v="Low Risk"/>
    <x v="1"/>
    <n v="0"/>
    <n v="0"/>
    <n v="0"/>
    <n v="1"/>
    <n v="11314"/>
    <x v="2"/>
    <s v="Y"/>
    <x v="1"/>
    <n v="18"/>
    <x v="0"/>
    <n v="4"/>
    <n v="2"/>
    <x v="1"/>
    <n v="80"/>
    <n v="1"/>
    <x v="3"/>
    <x v="1"/>
    <x v="1"/>
    <x v="9"/>
    <x v="7"/>
    <x v="1"/>
    <x v="3"/>
    <m/>
  </r>
  <r>
    <n v="22"/>
    <x v="4"/>
    <x v="1"/>
    <n v="3"/>
    <n v="0"/>
    <x v="0"/>
    <n v="1256"/>
    <x v="1"/>
    <n v="19"/>
    <x v="0"/>
    <n v="1"/>
    <s v="Medical"/>
    <n v="1"/>
    <n v="217"/>
    <m/>
    <x v="1"/>
    <x v="1"/>
    <n v="80"/>
    <x v="0"/>
    <x v="1"/>
    <x v="1"/>
    <x v="0"/>
    <x v="1"/>
    <n v="2323"/>
    <s v="Low Risk"/>
    <x v="1"/>
    <n v="0"/>
    <n v="0"/>
    <n v="0"/>
    <n v="1"/>
    <n v="11992"/>
    <x v="1"/>
    <s v="Y"/>
    <x v="1"/>
    <n v="24"/>
    <x v="1"/>
    <n v="1"/>
    <n v="2"/>
    <x v="1"/>
    <n v="80"/>
    <n v="2"/>
    <x v="17"/>
    <x v="6"/>
    <x v="1"/>
    <x v="4"/>
    <x v="3"/>
    <x v="3"/>
    <x v="3"/>
    <m/>
  </r>
  <r>
    <n v="27"/>
    <x v="2"/>
    <x v="1"/>
    <n v="12"/>
    <n v="2"/>
    <x v="2"/>
    <n v="691"/>
    <x v="1"/>
    <n v="9"/>
    <x v="0"/>
    <n v="3"/>
    <s v="Medical"/>
    <n v="1"/>
    <n v="218"/>
    <m/>
    <x v="2"/>
    <x v="1"/>
    <n v="57"/>
    <x v="0"/>
    <x v="1"/>
    <x v="1"/>
    <x v="1"/>
    <x v="2"/>
    <n v="2024"/>
    <s v="Medium Risk"/>
    <x v="1"/>
    <n v="0"/>
    <n v="1"/>
    <n v="1"/>
    <n v="1"/>
    <n v="5970"/>
    <x v="2"/>
    <s v="Y"/>
    <x v="1"/>
    <n v="18"/>
    <x v="0"/>
    <n v="4"/>
    <n v="5"/>
    <x v="0"/>
    <n v="80"/>
    <n v="1"/>
    <x v="3"/>
    <x v="4"/>
    <x v="0"/>
    <x v="4"/>
    <x v="3"/>
    <x v="3"/>
    <x v="3"/>
    <m/>
  </r>
  <r>
    <n v="28"/>
    <x v="2"/>
    <x v="1"/>
    <n v="7"/>
    <n v="1"/>
    <x v="0"/>
    <n v="440"/>
    <x v="1"/>
    <n v="21"/>
    <x v="0"/>
    <n v="3"/>
    <s v="Medical"/>
    <n v="1"/>
    <n v="221"/>
    <m/>
    <x v="1"/>
    <x v="1"/>
    <n v="42"/>
    <x v="0"/>
    <x v="1"/>
    <x v="1"/>
    <x v="0"/>
    <x v="1"/>
    <n v="2713"/>
    <s v="Low Risk"/>
    <x v="1"/>
    <n v="0"/>
    <n v="0"/>
    <n v="1"/>
    <n v="1"/>
    <n v="6672"/>
    <x v="1"/>
    <s v="Y"/>
    <x v="1"/>
    <n v="11"/>
    <x v="0"/>
    <n v="3"/>
    <n v="4"/>
    <x v="0"/>
    <n v="80"/>
    <n v="1"/>
    <x v="7"/>
    <x v="2"/>
    <x v="0"/>
    <x v="8"/>
    <x v="3"/>
    <x v="0"/>
    <x v="3"/>
    <m/>
  </r>
  <r>
    <n v="57"/>
    <x v="3"/>
    <x v="1"/>
    <n v="7"/>
    <n v="2"/>
    <x v="0"/>
    <n v="334"/>
    <x v="1"/>
    <n v="24"/>
    <x v="0"/>
    <n v="2"/>
    <s v="Life Sciences"/>
    <n v="1"/>
    <n v="223"/>
    <m/>
    <x v="1"/>
    <x v="1"/>
    <n v="83"/>
    <x v="2"/>
    <x v="2"/>
    <x v="4"/>
    <x v="0"/>
    <x v="2"/>
    <n v="9439"/>
    <s v="Medium Risk"/>
    <x v="2"/>
    <n v="1"/>
    <n v="0"/>
    <n v="1"/>
    <n v="0"/>
    <n v="23402"/>
    <x v="9"/>
    <s v="Y"/>
    <x v="0"/>
    <n v="16"/>
    <x v="0"/>
    <n v="2"/>
    <n v="4"/>
    <x v="0"/>
    <n v="80"/>
    <n v="1"/>
    <x v="4"/>
    <x v="2"/>
    <x v="0"/>
    <x v="8"/>
    <x v="7"/>
    <x v="1"/>
    <x v="10"/>
    <m/>
  </r>
  <r>
    <n v="27"/>
    <x v="2"/>
    <x v="1"/>
    <n v="10"/>
    <n v="2"/>
    <x v="2"/>
    <n v="1450"/>
    <x v="1"/>
    <n v="3"/>
    <x v="0"/>
    <n v="3"/>
    <s v="Medical"/>
    <n v="1"/>
    <n v="224"/>
    <m/>
    <x v="1"/>
    <x v="1"/>
    <n v="79"/>
    <x v="1"/>
    <x v="1"/>
    <x v="1"/>
    <x v="2"/>
    <x v="2"/>
    <n v="2566"/>
    <s v="Medium Risk"/>
    <x v="1"/>
    <n v="1"/>
    <n v="0"/>
    <n v="1"/>
    <n v="1"/>
    <n v="25326"/>
    <x v="1"/>
    <s v="Y"/>
    <x v="0"/>
    <n v="15"/>
    <x v="0"/>
    <n v="4"/>
    <n v="8"/>
    <x v="2"/>
    <n v="80"/>
    <n v="1"/>
    <x v="5"/>
    <x v="2"/>
    <x v="2"/>
    <x v="6"/>
    <x v="10"/>
    <x v="0"/>
    <x v="9"/>
    <m/>
  </r>
  <r>
    <n v="50"/>
    <x v="1"/>
    <x v="1"/>
    <n v="5"/>
    <n v="1"/>
    <x v="0"/>
    <n v="1452"/>
    <x v="1"/>
    <n v="11"/>
    <x v="0"/>
    <n v="3"/>
    <s v="Life Sciences"/>
    <n v="1"/>
    <n v="226"/>
    <m/>
    <x v="1"/>
    <x v="0"/>
    <n v="53"/>
    <x v="0"/>
    <x v="4"/>
    <x v="5"/>
    <x v="1"/>
    <x v="0"/>
    <n v="19926"/>
    <s v="Medium Risk"/>
    <x v="2"/>
    <n v="0"/>
    <n v="1"/>
    <n v="0"/>
    <n v="0"/>
    <n v="17053"/>
    <x v="9"/>
    <s v="Y"/>
    <x v="1"/>
    <n v="15"/>
    <x v="0"/>
    <n v="2"/>
    <n v="1"/>
    <x v="1"/>
    <n v="80"/>
    <n v="0"/>
    <x v="24"/>
    <x v="3"/>
    <x v="1"/>
    <x v="8"/>
    <x v="0"/>
    <x v="5"/>
    <x v="10"/>
    <m/>
  </r>
  <r>
    <n v="41"/>
    <x v="0"/>
    <x v="1"/>
    <n v="7"/>
    <n v="0"/>
    <x v="0"/>
    <n v="465"/>
    <x v="1"/>
    <n v="14"/>
    <x v="0"/>
    <n v="3"/>
    <s v="Life Sciences"/>
    <n v="1"/>
    <n v="227"/>
    <m/>
    <x v="3"/>
    <x v="1"/>
    <n v="56"/>
    <x v="0"/>
    <x v="1"/>
    <x v="1"/>
    <x v="2"/>
    <x v="2"/>
    <n v="2451"/>
    <s v="Low Risk"/>
    <x v="1"/>
    <n v="0"/>
    <n v="0"/>
    <n v="0"/>
    <n v="1"/>
    <n v="4609"/>
    <x v="5"/>
    <s v="Y"/>
    <x v="1"/>
    <n v="12"/>
    <x v="0"/>
    <n v="1"/>
    <n v="3"/>
    <x v="0"/>
    <n v="80"/>
    <n v="1"/>
    <x v="10"/>
    <x v="2"/>
    <x v="1"/>
    <x v="7"/>
    <x v="6"/>
    <x v="1"/>
    <x v="5"/>
    <m/>
  </r>
  <r>
    <n v="30"/>
    <x v="2"/>
    <x v="1"/>
    <n v="5"/>
    <n v="0"/>
    <x v="0"/>
    <n v="1339"/>
    <x v="0"/>
    <n v="5"/>
    <x v="0"/>
    <n v="3"/>
    <s v="Life Sciences"/>
    <n v="1"/>
    <n v="228"/>
    <m/>
    <x v="0"/>
    <x v="0"/>
    <n v="41"/>
    <x v="0"/>
    <x v="2"/>
    <x v="0"/>
    <x v="0"/>
    <x v="1"/>
    <n v="9419"/>
    <s v="Low Risk"/>
    <x v="2"/>
    <n v="0"/>
    <n v="0"/>
    <n v="0"/>
    <n v="0"/>
    <n v="8053"/>
    <x v="7"/>
    <s v="Y"/>
    <x v="1"/>
    <n v="12"/>
    <x v="0"/>
    <n v="3"/>
    <n v="1"/>
    <x v="1"/>
    <n v="80"/>
    <n v="1"/>
    <x v="4"/>
    <x v="2"/>
    <x v="1"/>
    <x v="1"/>
    <x v="5"/>
    <x v="4"/>
    <x v="10"/>
    <m/>
  </r>
  <r>
    <n v="38"/>
    <x v="0"/>
    <x v="1"/>
    <n v="4"/>
    <n v="0"/>
    <x v="0"/>
    <n v="702"/>
    <x v="0"/>
    <n v="1"/>
    <x v="0"/>
    <n v="4"/>
    <s v="Life Sciences"/>
    <n v="1"/>
    <n v="230"/>
    <m/>
    <x v="3"/>
    <x v="0"/>
    <n v="59"/>
    <x v="1"/>
    <x v="0"/>
    <x v="0"/>
    <x v="0"/>
    <x v="0"/>
    <n v="8686"/>
    <s v="Low Risk"/>
    <x v="2"/>
    <n v="0"/>
    <n v="0"/>
    <n v="0"/>
    <n v="0"/>
    <n v="12930"/>
    <x v="5"/>
    <s v="Y"/>
    <x v="1"/>
    <n v="22"/>
    <x v="1"/>
    <n v="3"/>
    <n v="1"/>
    <x v="1"/>
    <n v="80"/>
    <n v="0"/>
    <x v="4"/>
    <x v="2"/>
    <x v="3"/>
    <x v="3"/>
    <x v="7"/>
    <x v="0"/>
    <x v="1"/>
    <m/>
  </r>
  <r>
    <n v="32"/>
    <x v="2"/>
    <x v="1"/>
    <n v="3"/>
    <n v="0"/>
    <x v="0"/>
    <n v="120"/>
    <x v="1"/>
    <n v="6"/>
    <x v="0"/>
    <n v="5"/>
    <s v="Life Sciences"/>
    <n v="1"/>
    <n v="231"/>
    <m/>
    <x v="1"/>
    <x v="1"/>
    <n v="43"/>
    <x v="0"/>
    <x v="1"/>
    <x v="1"/>
    <x v="2"/>
    <x v="0"/>
    <n v="3038"/>
    <s v="Low Risk"/>
    <x v="0"/>
    <n v="0"/>
    <n v="0"/>
    <n v="0"/>
    <n v="1"/>
    <n v="12430"/>
    <x v="9"/>
    <s v="Y"/>
    <x v="1"/>
    <n v="20"/>
    <x v="1"/>
    <n v="1"/>
    <n v="2"/>
    <x v="1"/>
    <n v="80"/>
    <n v="0"/>
    <x v="0"/>
    <x v="2"/>
    <x v="1"/>
    <x v="8"/>
    <x v="0"/>
    <x v="1"/>
    <x v="10"/>
    <m/>
  </r>
  <r>
    <n v="27"/>
    <x v="2"/>
    <x v="1"/>
    <n v="15"/>
    <n v="3"/>
    <x v="0"/>
    <n v="1157"/>
    <x v="1"/>
    <n v="17"/>
    <x v="0"/>
    <n v="3"/>
    <s v="Technical Degree"/>
    <n v="1"/>
    <n v="233"/>
    <m/>
    <x v="1"/>
    <x v="1"/>
    <n v="51"/>
    <x v="0"/>
    <x v="1"/>
    <x v="1"/>
    <x v="1"/>
    <x v="1"/>
    <n v="3058"/>
    <s v="High Risk"/>
    <x v="0"/>
    <n v="1"/>
    <n v="1"/>
    <n v="1"/>
    <n v="1"/>
    <n v="13364"/>
    <x v="4"/>
    <s v="Y"/>
    <x v="0"/>
    <n v="16"/>
    <x v="0"/>
    <n v="4"/>
    <n v="7"/>
    <x v="2"/>
    <n v="80"/>
    <n v="1"/>
    <x v="3"/>
    <x v="1"/>
    <x v="2"/>
    <x v="8"/>
    <x v="3"/>
    <x v="1"/>
    <x v="9"/>
    <m/>
  </r>
  <r>
    <n v="19"/>
    <x v="4"/>
    <x v="0"/>
    <n v="8"/>
    <n v="1"/>
    <x v="1"/>
    <n v="602"/>
    <x v="0"/>
    <n v="1"/>
    <x v="1"/>
    <n v="1"/>
    <s v="Technical Degree"/>
    <n v="1"/>
    <n v="235"/>
    <m/>
    <x v="1"/>
    <x v="0"/>
    <n v="100"/>
    <x v="3"/>
    <x v="1"/>
    <x v="6"/>
    <x v="3"/>
    <x v="0"/>
    <n v="2325"/>
    <s v="Medium Risk"/>
    <x v="1"/>
    <n v="0"/>
    <n v="1"/>
    <n v="0"/>
    <n v="1"/>
    <n v="20989"/>
    <x v="4"/>
    <s v="Y"/>
    <x v="1"/>
    <n v="21"/>
    <x v="1"/>
    <n v="1"/>
    <n v="5"/>
    <x v="0"/>
    <n v="80"/>
    <n v="0"/>
    <x v="5"/>
    <x v="3"/>
    <x v="3"/>
    <x v="2"/>
    <x v="2"/>
    <x v="0"/>
    <x v="2"/>
    <m/>
  </r>
  <r>
    <n v="36"/>
    <x v="0"/>
    <x v="1"/>
    <n v="13"/>
    <n v="2"/>
    <x v="1"/>
    <n v="1480"/>
    <x v="1"/>
    <n v="3"/>
    <x v="0"/>
    <n v="2"/>
    <s v="Medical"/>
    <n v="1"/>
    <n v="238"/>
    <m/>
    <x v="2"/>
    <x v="1"/>
    <n v="30"/>
    <x v="0"/>
    <x v="1"/>
    <x v="2"/>
    <x v="1"/>
    <x v="0"/>
    <n v="2088"/>
    <s v="Medium Risk"/>
    <x v="1"/>
    <n v="0"/>
    <n v="1"/>
    <n v="1"/>
    <n v="1"/>
    <n v="15062"/>
    <x v="5"/>
    <s v="Y"/>
    <x v="1"/>
    <n v="12"/>
    <x v="0"/>
    <n v="3"/>
    <n v="5"/>
    <x v="0"/>
    <n v="80"/>
    <n v="0"/>
    <x v="10"/>
    <x v="1"/>
    <x v="2"/>
    <x v="3"/>
    <x v="1"/>
    <x v="4"/>
    <x v="3"/>
    <m/>
  </r>
  <r>
    <n v="30"/>
    <x v="2"/>
    <x v="1"/>
    <n v="9"/>
    <n v="1"/>
    <x v="2"/>
    <n v="111"/>
    <x v="1"/>
    <n v="9"/>
    <x v="0"/>
    <n v="3"/>
    <s v="Medical"/>
    <n v="1"/>
    <n v="239"/>
    <m/>
    <x v="1"/>
    <x v="1"/>
    <n v="66"/>
    <x v="0"/>
    <x v="0"/>
    <x v="2"/>
    <x v="3"/>
    <x v="2"/>
    <n v="3072"/>
    <s v="Medium Risk"/>
    <x v="0"/>
    <n v="0"/>
    <n v="1"/>
    <n v="0"/>
    <n v="1"/>
    <n v="11012"/>
    <x v="1"/>
    <s v="Y"/>
    <x v="1"/>
    <n v="11"/>
    <x v="0"/>
    <n v="3"/>
    <n v="3"/>
    <x v="0"/>
    <n v="80"/>
    <n v="2"/>
    <x v="4"/>
    <x v="5"/>
    <x v="1"/>
    <x v="12"/>
    <x v="5"/>
    <x v="7"/>
    <x v="13"/>
    <m/>
  </r>
  <r>
    <n v="45"/>
    <x v="1"/>
    <x v="1"/>
    <n v="11"/>
    <n v="2"/>
    <x v="0"/>
    <n v="1268"/>
    <x v="0"/>
    <n v="4"/>
    <x v="0"/>
    <n v="2"/>
    <s v="Life Sciences"/>
    <n v="1"/>
    <n v="240"/>
    <m/>
    <x v="1"/>
    <x v="0"/>
    <n v="30"/>
    <x v="0"/>
    <x v="0"/>
    <x v="0"/>
    <x v="3"/>
    <x v="2"/>
    <n v="5006"/>
    <s v="High Risk"/>
    <x v="0"/>
    <n v="1"/>
    <n v="1"/>
    <n v="0"/>
    <n v="1"/>
    <n v="6319"/>
    <x v="5"/>
    <s v="Y"/>
    <x v="0"/>
    <n v="11"/>
    <x v="0"/>
    <n v="1"/>
    <n v="3"/>
    <x v="0"/>
    <n v="80"/>
    <n v="1"/>
    <x v="15"/>
    <x v="1"/>
    <x v="3"/>
    <x v="8"/>
    <x v="0"/>
    <x v="0"/>
    <x v="6"/>
    <m/>
  </r>
  <r>
    <n v="56"/>
    <x v="3"/>
    <x v="1"/>
    <n v="11"/>
    <n v="2"/>
    <x v="0"/>
    <n v="713"/>
    <x v="1"/>
    <n v="8"/>
    <x v="0"/>
    <n v="3"/>
    <s v="Life Sciences"/>
    <n v="1"/>
    <n v="241"/>
    <m/>
    <x v="1"/>
    <x v="0"/>
    <n v="67"/>
    <x v="0"/>
    <x v="1"/>
    <x v="1"/>
    <x v="3"/>
    <x v="2"/>
    <n v="4257"/>
    <s v="High Risk"/>
    <x v="0"/>
    <n v="1"/>
    <n v="1"/>
    <n v="0"/>
    <n v="1"/>
    <n v="13939"/>
    <x v="5"/>
    <s v="Y"/>
    <x v="0"/>
    <n v="18"/>
    <x v="0"/>
    <n v="3"/>
    <n v="5"/>
    <x v="0"/>
    <n v="80"/>
    <n v="1"/>
    <x v="16"/>
    <x v="1"/>
    <x v="1"/>
    <x v="4"/>
    <x v="3"/>
    <x v="3"/>
    <x v="3"/>
    <m/>
  </r>
  <r>
    <n v="33"/>
    <x v="2"/>
    <x v="1"/>
    <n v="3"/>
    <n v="0"/>
    <x v="0"/>
    <n v="134"/>
    <x v="1"/>
    <n v="2"/>
    <x v="0"/>
    <n v="3"/>
    <s v="Life Sciences"/>
    <n v="1"/>
    <n v="242"/>
    <m/>
    <x v="1"/>
    <x v="1"/>
    <n v="90"/>
    <x v="0"/>
    <x v="1"/>
    <x v="1"/>
    <x v="0"/>
    <x v="0"/>
    <n v="2500"/>
    <s v="Low Risk"/>
    <x v="1"/>
    <n v="0"/>
    <n v="0"/>
    <n v="0"/>
    <n v="1"/>
    <n v="10515"/>
    <x v="4"/>
    <s v="Y"/>
    <x v="1"/>
    <n v="14"/>
    <x v="0"/>
    <n v="1"/>
    <n v="2"/>
    <x v="1"/>
    <n v="80"/>
    <n v="0"/>
    <x v="21"/>
    <x v="2"/>
    <x v="3"/>
    <x v="11"/>
    <x v="10"/>
    <x v="0"/>
    <x v="3"/>
    <m/>
  </r>
  <r>
    <n v="19"/>
    <x v="4"/>
    <x v="0"/>
    <n v="11"/>
    <n v="1"/>
    <x v="0"/>
    <n v="303"/>
    <x v="1"/>
    <n v="2"/>
    <x v="1"/>
    <n v="3"/>
    <s v="Life Sciences"/>
    <n v="1"/>
    <n v="243"/>
    <m/>
    <x v="0"/>
    <x v="1"/>
    <n v="47"/>
    <x v="1"/>
    <x v="1"/>
    <x v="2"/>
    <x v="0"/>
    <x v="0"/>
    <n v="1102"/>
    <s v="Low Risk"/>
    <x v="1"/>
    <n v="0"/>
    <n v="0"/>
    <n v="1"/>
    <n v="1"/>
    <n v="9241"/>
    <x v="1"/>
    <s v="Y"/>
    <x v="1"/>
    <n v="22"/>
    <x v="1"/>
    <n v="3"/>
    <n v="7"/>
    <x v="2"/>
    <n v="80"/>
    <n v="0"/>
    <x v="5"/>
    <x v="1"/>
    <x v="2"/>
    <x v="6"/>
    <x v="2"/>
    <x v="1"/>
    <x v="2"/>
    <m/>
  </r>
  <r>
    <n v="46"/>
    <x v="1"/>
    <x v="1"/>
    <n v="10"/>
    <n v="1"/>
    <x v="0"/>
    <n v="526"/>
    <x v="0"/>
    <n v="1"/>
    <x v="0"/>
    <n v="2"/>
    <s v="Marketing"/>
    <n v="1"/>
    <n v="244"/>
    <m/>
    <x v="0"/>
    <x v="0"/>
    <n v="92"/>
    <x v="0"/>
    <x v="2"/>
    <x v="0"/>
    <x v="3"/>
    <x v="2"/>
    <n v="10453"/>
    <s v="Medium Risk"/>
    <x v="2"/>
    <n v="0"/>
    <n v="1"/>
    <n v="0"/>
    <n v="0"/>
    <n v="2137"/>
    <x v="1"/>
    <s v="Y"/>
    <x v="1"/>
    <n v="25"/>
    <x v="1"/>
    <n v="3"/>
    <n v="2"/>
    <x v="1"/>
    <n v="80"/>
    <n v="3"/>
    <x v="13"/>
    <x v="2"/>
    <x v="1"/>
    <x v="25"/>
    <x v="9"/>
    <x v="9"/>
    <x v="1"/>
    <m/>
  </r>
  <r>
    <n v="38"/>
    <x v="0"/>
    <x v="1"/>
    <n v="3"/>
    <n v="0"/>
    <x v="0"/>
    <n v="1380"/>
    <x v="1"/>
    <n v="9"/>
    <x v="0"/>
    <n v="2"/>
    <s v="Life Sciences"/>
    <n v="1"/>
    <n v="245"/>
    <m/>
    <x v="1"/>
    <x v="0"/>
    <n v="75"/>
    <x v="0"/>
    <x v="1"/>
    <x v="2"/>
    <x v="0"/>
    <x v="0"/>
    <n v="2288"/>
    <s v="Low Risk"/>
    <x v="1"/>
    <n v="0"/>
    <n v="0"/>
    <n v="0"/>
    <n v="1"/>
    <n v="6319"/>
    <x v="1"/>
    <s v="Y"/>
    <x v="1"/>
    <n v="12"/>
    <x v="0"/>
    <n v="3"/>
    <n v="2"/>
    <x v="1"/>
    <n v="80"/>
    <n v="0"/>
    <x v="17"/>
    <x v="1"/>
    <x v="1"/>
    <x v="4"/>
    <x v="3"/>
    <x v="3"/>
    <x v="9"/>
    <m/>
  </r>
  <r>
    <n v="31"/>
    <x v="2"/>
    <x v="1"/>
    <n v="6"/>
    <n v="1"/>
    <x v="0"/>
    <n v="140"/>
    <x v="1"/>
    <n v="12"/>
    <x v="0"/>
    <n v="1"/>
    <s v="Medical"/>
    <n v="1"/>
    <n v="246"/>
    <m/>
    <x v="1"/>
    <x v="0"/>
    <n v="95"/>
    <x v="0"/>
    <x v="1"/>
    <x v="1"/>
    <x v="0"/>
    <x v="1"/>
    <n v="3929"/>
    <s v="Medium Risk"/>
    <x v="0"/>
    <n v="1"/>
    <n v="0"/>
    <n v="0"/>
    <n v="1"/>
    <n v="6984"/>
    <x v="0"/>
    <s v="Y"/>
    <x v="0"/>
    <n v="23"/>
    <x v="1"/>
    <n v="3"/>
    <n v="4"/>
    <x v="0"/>
    <n v="80"/>
    <n v="1"/>
    <x v="2"/>
    <x v="0"/>
    <x v="1"/>
    <x v="9"/>
    <x v="3"/>
    <x v="0"/>
    <x v="3"/>
    <m/>
  </r>
  <r>
    <n v="34"/>
    <x v="2"/>
    <x v="1"/>
    <n v="8"/>
    <n v="1"/>
    <x v="0"/>
    <n v="629"/>
    <x v="1"/>
    <n v="27"/>
    <x v="0"/>
    <n v="2"/>
    <s v="Medical"/>
    <n v="1"/>
    <n v="247"/>
    <m/>
    <x v="2"/>
    <x v="0"/>
    <n v="95"/>
    <x v="0"/>
    <x v="1"/>
    <x v="1"/>
    <x v="1"/>
    <x v="0"/>
    <n v="2311"/>
    <s v="Medium Risk"/>
    <x v="1"/>
    <n v="0"/>
    <n v="1"/>
    <n v="0"/>
    <n v="1"/>
    <n v="5711"/>
    <x v="7"/>
    <s v="Y"/>
    <x v="1"/>
    <n v="15"/>
    <x v="0"/>
    <n v="4"/>
    <n v="3"/>
    <x v="0"/>
    <n v="80"/>
    <n v="0"/>
    <x v="15"/>
    <x v="1"/>
    <x v="1"/>
    <x v="11"/>
    <x v="3"/>
    <x v="1"/>
    <x v="3"/>
    <m/>
  </r>
  <r>
    <n v="41"/>
    <x v="0"/>
    <x v="0"/>
    <n v="19"/>
    <n v="3"/>
    <x v="0"/>
    <n v="1356"/>
    <x v="0"/>
    <n v="20"/>
    <x v="0"/>
    <n v="2"/>
    <s v="Marketing"/>
    <n v="1"/>
    <n v="248"/>
    <m/>
    <x v="0"/>
    <x v="0"/>
    <n v="70"/>
    <x v="0"/>
    <x v="1"/>
    <x v="6"/>
    <x v="1"/>
    <x v="0"/>
    <n v="3140"/>
    <s v="High Risk"/>
    <x v="0"/>
    <n v="1"/>
    <n v="1"/>
    <n v="1"/>
    <n v="1"/>
    <n v="21728"/>
    <x v="1"/>
    <s v="Y"/>
    <x v="0"/>
    <n v="22"/>
    <x v="1"/>
    <n v="4"/>
    <n v="8"/>
    <x v="2"/>
    <n v="80"/>
    <n v="0"/>
    <x v="21"/>
    <x v="3"/>
    <x v="2"/>
    <x v="9"/>
    <x v="7"/>
    <x v="0"/>
    <x v="3"/>
    <m/>
  </r>
  <r>
    <n v="50"/>
    <x v="1"/>
    <x v="1"/>
    <n v="7"/>
    <n v="1"/>
    <x v="0"/>
    <n v="328"/>
    <x v="1"/>
    <n v="1"/>
    <x v="0"/>
    <n v="3"/>
    <s v="Medical"/>
    <n v="1"/>
    <n v="249"/>
    <m/>
    <x v="1"/>
    <x v="1"/>
    <n v="86"/>
    <x v="1"/>
    <x v="1"/>
    <x v="2"/>
    <x v="2"/>
    <x v="1"/>
    <n v="3690"/>
    <s v="Low Risk"/>
    <x v="0"/>
    <n v="0"/>
    <n v="0"/>
    <n v="1"/>
    <n v="1"/>
    <n v="3425"/>
    <x v="7"/>
    <s v="Y"/>
    <x v="1"/>
    <n v="15"/>
    <x v="0"/>
    <n v="4"/>
    <n v="4"/>
    <x v="0"/>
    <n v="80"/>
    <n v="1"/>
    <x v="7"/>
    <x v="2"/>
    <x v="2"/>
    <x v="11"/>
    <x v="3"/>
    <x v="0"/>
    <x v="3"/>
    <m/>
  </r>
  <r>
    <n v="53"/>
    <x v="1"/>
    <x v="1"/>
    <n v="8"/>
    <n v="1"/>
    <x v="0"/>
    <n v="1084"/>
    <x v="1"/>
    <n v="13"/>
    <x v="0"/>
    <n v="2"/>
    <s v="Medical"/>
    <n v="1"/>
    <n v="250"/>
    <m/>
    <x v="2"/>
    <x v="0"/>
    <n v="57"/>
    <x v="2"/>
    <x v="0"/>
    <x v="3"/>
    <x v="3"/>
    <x v="2"/>
    <n v="4450"/>
    <s v="Medium Risk"/>
    <x v="0"/>
    <n v="0"/>
    <n v="1"/>
    <n v="0"/>
    <n v="1"/>
    <n v="26250"/>
    <x v="1"/>
    <s v="Y"/>
    <x v="1"/>
    <n v="11"/>
    <x v="0"/>
    <n v="3"/>
    <n v="3"/>
    <x v="0"/>
    <n v="80"/>
    <n v="2"/>
    <x v="7"/>
    <x v="1"/>
    <x v="1"/>
    <x v="9"/>
    <x v="3"/>
    <x v="1"/>
    <x v="6"/>
    <m/>
  </r>
  <r>
    <n v="33"/>
    <x v="2"/>
    <x v="1"/>
    <n v="8"/>
    <n v="1"/>
    <x v="0"/>
    <n v="931"/>
    <x v="1"/>
    <n v="14"/>
    <x v="0"/>
    <n v="3"/>
    <s v="Medical"/>
    <n v="1"/>
    <n v="252"/>
    <m/>
    <x v="2"/>
    <x v="0"/>
    <n v="72"/>
    <x v="0"/>
    <x v="1"/>
    <x v="1"/>
    <x v="1"/>
    <x v="1"/>
    <n v="2756"/>
    <s v="Medium Risk"/>
    <x v="1"/>
    <n v="0"/>
    <n v="1"/>
    <n v="0"/>
    <n v="1"/>
    <n v="4673"/>
    <x v="1"/>
    <s v="Y"/>
    <x v="1"/>
    <n v="13"/>
    <x v="0"/>
    <n v="4"/>
    <n v="3"/>
    <x v="0"/>
    <n v="80"/>
    <n v="1"/>
    <x v="0"/>
    <x v="3"/>
    <x v="1"/>
    <x v="3"/>
    <x v="1"/>
    <x v="1"/>
    <x v="4"/>
    <m/>
  </r>
  <r>
    <n v="40"/>
    <x v="0"/>
    <x v="1"/>
    <n v="1"/>
    <n v="0"/>
    <x v="0"/>
    <n v="989"/>
    <x v="1"/>
    <n v="4"/>
    <x v="0"/>
    <n v="1"/>
    <s v="Medical"/>
    <n v="1"/>
    <n v="253"/>
    <m/>
    <x v="2"/>
    <x v="0"/>
    <n v="46"/>
    <x v="0"/>
    <x v="4"/>
    <x v="5"/>
    <x v="2"/>
    <x v="1"/>
    <n v="19033"/>
    <s v="Low Risk"/>
    <x v="2"/>
    <n v="0"/>
    <n v="0"/>
    <n v="0"/>
    <n v="0"/>
    <n v="6499"/>
    <x v="1"/>
    <s v="Y"/>
    <x v="1"/>
    <n v="14"/>
    <x v="0"/>
    <n v="2"/>
    <n v="0"/>
    <x v="1"/>
    <n v="80"/>
    <n v="1"/>
    <x v="24"/>
    <x v="2"/>
    <x v="1"/>
    <x v="23"/>
    <x v="6"/>
    <x v="10"/>
    <x v="12"/>
    <m/>
  </r>
  <r>
    <n v="55"/>
    <x v="3"/>
    <x v="1"/>
    <n v="5"/>
    <n v="1"/>
    <x v="0"/>
    <n v="692"/>
    <x v="1"/>
    <n v="14"/>
    <x v="0"/>
    <n v="4"/>
    <s v="Medical"/>
    <n v="1"/>
    <n v="254"/>
    <m/>
    <x v="1"/>
    <x v="1"/>
    <n v="61"/>
    <x v="2"/>
    <x v="4"/>
    <x v="7"/>
    <x v="1"/>
    <x v="0"/>
    <n v="18722"/>
    <s v="Medium Risk"/>
    <x v="2"/>
    <n v="0"/>
    <n v="1"/>
    <n v="0"/>
    <n v="0"/>
    <n v="13339"/>
    <x v="0"/>
    <s v="Y"/>
    <x v="1"/>
    <n v="11"/>
    <x v="0"/>
    <n v="4"/>
    <n v="1"/>
    <x v="1"/>
    <n v="80"/>
    <n v="0"/>
    <x v="34"/>
    <x v="1"/>
    <x v="1"/>
    <x v="25"/>
    <x v="11"/>
    <x v="3"/>
    <x v="14"/>
    <m/>
  </r>
  <r>
    <n v="34"/>
    <x v="2"/>
    <x v="1"/>
    <n v="4"/>
    <n v="1"/>
    <x v="1"/>
    <n v="1069"/>
    <x v="1"/>
    <n v="2"/>
    <x v="0"/>
    <n v="1"/>
    <s v="Life Sciences"/>
    <n v="1"/>
    <n v="256"/>
    <m/>
    <x v="2"/>
    <x v="1"/>
    <n v="45"/>
    <x v="1"/>
    <x v="0"/>
    <x v="3"/>
    <x v="2"/>
    <x v="1"/>
    <n v="9547"/>
    <s v="Low Risk"/>
    <x v="2"/>
    <n v="0"/>
    <n v="0"/>
    <n v="1"/>
    <n v="0"/>
    <n v="14074"/>
    <x v="1"/>
    <s v="Y"/>
    <x v="1"/>
    <n v="17"/>
    <x v="0"/>
    <n v="3"/>
    <n v="2"/>
    <x v="1"/>
    <n v="80"/>
    <n v="0"/>
    <x v="1"/>
    <x v="2"/>
    <x v="2"/>
    <x v="1"/>
    <x v="5"/>
    <x v="1"/>
    <x v="12"/>
    <m/>
  </r>
  <r>
    <n v="51"/>
    <x v="1"/>
    <x v="1"/>
    <n v="5"/>
    <n v="1"/>
    <x v="0"/>
    <n v="313"/>
    <x v="1"/>
    <n v="3"/>
    <x v="0"/>
    <n v="3"/>
    <s v="Medical"/>
    <n v="1"/>
    <n v="258"/>
    <m/>
    <x v="2"/>
    <x v="0"/>
    <n v="98"/>
    <x v="0"/>
    <x v="3"/>
    <x v="4"/>
    <x v="1"/>
    <x v="0"/>
    <n v="13734"/>
    <s v="Medium Risk"/>
    <x v="2"/>
    <n v="0"/>
    <n v="1"/>
    <n v="0"/>
    <n v="0"/>
    <n v="7192"/>
    <x v="9"/>
    <s v="Y"/>
    <x v="1"/>
    <n v="18"/>
    <x v="0"/>
    <n v="3"/>
    <n v="1"/>
    <x v="1"/>
    <n v="80"/>
    <n v="0"/>
    <x v="24"/>
    <x v="6"/>
    <x v="1"/>
    <x v="5"/>
    <x v="1"/>
    <x v="1"/>
    <x v="2"/>
    <m/>
  </r>
  <r>
    <n v="52"/>
    <x v="1"/>
    <x v="1"/>
    <n v="1"/>
    <n v="0"/>
    <x v="0"/>
    <n v="699"/>
    <x v="1"/>
    <n v="1"/>
    <x v="0"/>
    <n v="4"/>
    <s v="Life Sciences"/>
    <n v="1"/>
    <n v="259"/>
    <m/>
    <x v="1"/>
    <x v="1"/>
    <n v="65"/>
    <x v="1"/>
    <x v="4"/>
    <x v="5"/>
    <x v="2"/>
    <x v="1"/>
    <n v="19999"/>
    <s v="Low Risk"/>
    <x v="2"/>
    <n v="0"/>
    <n v="0"/>
    <n v="0"/>
    <n v="0"/>
    <n v="5678"/>
    <x v="4"/>
    <s v="Y"/>
    <x v="1"/>
    <n v="14"/>
    <x v="0"/>
    <n v="1"/>
    <n v="0"/>
    <x v="1"/>
    <n v="80"/>
    <n v="1"/>
    <x v="35"/>
    <x v="3"/>
    <x v="1"/>
    <x v="26"/>
    <x v="17"/>
    <x v="14"/>
    <x v="12"/>
    <m/>
  </r>
  <r>
    <n v="27"/>
    <x v="2"/>
    <x v="1"/>
    <n v="12"/>
    <n v="2"/>
    <x v="0"/>
    <n v="894"/>
    <x v="1"/>
    <n v="9"/>
    <x v="0"/>
    <n v="3"/>
    <s v="Medical"/>
    <n v="1"/>
    <n v="260"/>
    <m/>
    <x v="2"/>
    <x v="0"/>
    <n v="99"/>
    <x v="0"/>
    <x v="1"/>
    <x v="1"/>
    <x v="1"/>
    <x v="0"/>
    <n v="2279"/>
    <s v="Medium Risk"/>
    <x v="1"/>
    <n v="0"/>
    <n v="1"/>
    <n v="1"/>
    <n v="1"/>
    <n v="11781"/>
    <x v="1"/>
    <s v="Y"/>
    <x v="1"/>
    <n v="16"/>
    <x v="0"/>
    <n v="4"/>
    <n v="5"/>
    <x v="0"/>
    <n v="80"/>
    <n v="0"/>
    <x v="2"/>
    <x v="2"/>
    <x v="2"/>
    <x v="5"/>
    <x v="1"/>
    <x v="0"/>
    <x v="6"/>
    <m/>
  </r>
  <r>
    <n v="35"/>
    <x v="0"/>
    <x v="0"/>
    <n v="10"/>
    <n v="1"/>
    <x v="0"/>
    <n v="556"/>
    <x v="1"/>
    <n v="23"/>
    <x v="1"/>
    <n v="2"/>
    <s v="Life Sciences"/>
    <n v="1"/>
    <n v="261"/>
    <m/>
    <x v="0"/>
    <x v="1"/>
    <n v="50"/>
    <x v="1"/>
    <x v="0"/>
    <x v="3"/>
    <x v="2"/>
    <x v="1"/>
    <n v="5916"/>
    <s v="Medium Risk"/>
    <x v="0"/>
    <n v="1"/>
    <n v="0"/>
    <n v="0"/>
    <n v="1"/>
    <n v="15497"/>
    <x v="9"/>
    <s v="Y"/>
    <x v="0"/>
    <n v="13"/>
    <x v="0"/>
    <n v="1"/>
    <n v="5"/>
    <x v="0"/>
    <n v="80"/>
    <n v="0"/>
    <x v="0"/>
    <x v="4"/>
    <x v="1"/>
    <x v="6"/>
    <x v="2"/>
    <x v="0"/>
    <x v="9"/>
    <m/>
  </r>
  <r>
    <n v="43"/>
    <x v="0"/>
    <x v="1"/>
    <n v="3"/>
    <n v="0"/>
    <x v="2"/>
    <n v="1344"/>
    <x v="1"/>
    <n v="7"/>
    <x v="0"/>
    <n v="3"/>
    <s v="Medical"/>
    <n v="1"/>
    <n v="262"/>
    <m/>
    <x v="2"/>
    <x v="1"/>
    <n v="37"/>
    <x v="2"/>
    <x v="1"/>
    <x v="1"/>
    <x v="0"/>
    <x v="2"/>
    <n v="2089"/>
    <s v="Low Risk"/>
    <x v="1"/>
    <n v="0"/>
    <n v="0"/>
    <n v="0"/>
    <n v="1"/>
    <n v="5228"/>
    <x v="5"/>
    <s v="Y"/>
    <x v="1"/>
    <n v="14"/>
    <x v="0"/>
    <n v="4"/>
    <n v="2"/>
    <x v="1"/>
    <n v="80"/>
    <n v="3"/>
    <x v="2"/>
    <x v="1"/>
    <x v="3"/>
    <x v="8"/>
    <x v="0"/>
    <x v="3"/>
    <x v="3"/>
    <m/>
  </r>
  <r>
    <n v="45"/>
    <x v="1"/>
    <x v="1"/>
    <n v="5"/>
    <n v="0"/>
    <x v="2"/>
    <n v="1195"/>
    <x v="1"/>
    <n v="2"/>
    <x v="0"/>
    <n v="2"/>
    <s v="Medical"/>
    <n v="1"/>
    <n v="264"/>
    <m/>
    <x v="3"/>
    <x v="1"/>
    <n v="65"/>
    <x v="1"/>
    <x v="3"/>
    <x v="5"/>
    <x v="0"/>
    <x v="1"/>
    <n v="16792"/>
    <s v="Low Risk"/>
    <x v="2"/>
    <n v="0"/>
    <n v="0"/>
    <n v="0"/>
    <n v="0"/>
    <n v="20462"/>
    <x v="3"/>
    <s v="Y"/>
    <x v="1"/>
    <n v="23"/>
    <x v="1"/>
    <n v="4"/>
    <n v="1"/>
    <x v="1"/>
    <n v="80"/>
    <n v="1"/>
    <x v="14"/>
    <x v="4"/>
    <x v="1"/>
    <x v="23"/>
    <x v="6"/>
    <x v="14"/>
    <x v="5"/>
    <m/>
  </r>
  <r>
    <n v="37"/>
    <x v="0"/>
    <x v="1"/>
    <n v="19"/>
    <n v="3"/>
    <x v="0"/>
    <n v="290"/>
    <x v="1"/>
    <n v="21"/>
    <x v="0"/>
    <n v="3"/>
    <s v="Life Sciences"/>
    <n v="1"/>
    <n v="267"/>
    <m/>
    <x v="0"/>
    <x v="1"/>
    <n v="65"/>
    <x v="2"/>
    <x v="1"/>
    <x v="1"/>
    <x v="3"/>
    <x v="1"/>
    <n v="3564"/>
    <s v="High Risk"/>
    <x v="0"/>
    <n v="1"/>
    <n v="1"/>
    <n v="1"/>
    <n v="1"/>
    <n v="22977"/>
    <x v="1"/>
    <s v="Y"/>
    <x v="0"/>
    <n v="12"/>
    <x v="0"/>
    <n v="1"/>
    <n v="8"/>
    <x v="2"/>
    <n v="80"/>
    <n v="1"/>
    <x v="0"/>
    <x v="1"/>
    <x v="2"/>
    <x v="3"/>
    <x v="1"/>
    <x v="1"/>
    <x v="1"/>
    <m/>
  </r>
  <r>
    <n v="35"/>
    <x v="0"/>
    <x v="1"/>
    <n v="12"/>
    <n v="1"/>
    <x v="1"/>
    <n v="138"/>
    <x v="1"/>
    <n v="2"/>
    <x v="0"/>
    <n v="3"/>
    <s v="Medical"/>
    <n v="1"/>
    <n v="269"/>
    <m/>
    <x v="0"/>
    <x v="0"/>
    <n v="37"/>
    <x v="0"/>
    <x v="0"/>
    <x v="2"/>
    <x v="1"/>
    <x v="0"/>
    <n v="4425"/>
    <s v="Medium Risk"/>
    <x v="0"/>
    <n v="0"/>
    <n v="1"/>
    <n v="0"/>
    <n v="1"/>
    <n v="15986"/>
    <x v="6"/>
    <s v="Y"/>
    <x v="1"/>
    <n v="11"/>
    <x v="0"/>
    <n v="4"/>
    <n v="4"/>
    <x v="0"/>
    <n v="80"/>
    <n v="0"/>
    <x v="1"/>
    <x v="3"/>
    <x v="1"/>
    <x v="0"/>
    <x v="3"/>
    <x v="1"/>
    <x v="3"/>
    <m/>
  </r>
  <r>
    <n v="42"/>
    <x v="0"/>
    <x v="1"/>
    <n v="3"/>
    <n v="0"/>
    <x v="2"/>
    <n v="926"/>
    <x v="1"/>
    <n v="21"/>
    <x v="0"/>
    <n v="2"/>
    <s v="Medical"/>
    <n v="1"/>
    <n v="270"/>
    <m/>
    <x v="1"/>
    <x v="0"/>
    <n v="36"/>
    <x v="0"/>
    <x v="0"/>
    <x v="3"/>
    <x v="2"/>
    <x v="2"/>
    <n v="5265"/>
    <s v="Low Risk"/>
    <x v="0"/>
    <n v="0"/>
    <n v="0"/>
    <n v="0"/>
    <n v="1"/>
    <n v="16439"/>
    <x v="7"/>
    <s v="Y"/>
    <x v="1"/>
    <n v="16"/>
    <x v="0"/>
    <n v="2"/>
    <n v="0"/>
    <x v="1"/>
    <n v="80"/>
    <n v="1"/>
    <x v="27"/>
    <x v="3"/>
    <x v="1"/>
    <x v="8"/>
    <x v="7"/>
    <x v="0"/>
    <x v="3"/>
    <m/>
  </r>
  <r>
    <n v="38"/>
    <x v="0"/>
    <x v="1"/>
    <n v="0"/>
    <n v="0"/>
    <x v="0"/>
    <n v="1261"/>
    <x v="1"/>
    <n v="2"/>
    <x v="0"/>
    <n v="4"/>
    <s v="Life Sciences"/>
    <n v="1"/>
    <n v="271"/>
    <m/>
    <x v="2"/>
    <x v="1"/>
    <n v="88"/>
    <x v="0"/>
    <x v="0"/>
    <x v="3"/>
    <x v="2"/>
    <x v="1"/>
    <n v="6553"/>
    <s v="Low Risk"/>
    <x v="0"/>
    <n v="0"/>
    <n v="0"/>
    <n v="0"/>
    <n v="0"/>
    <n v="7259"/>
    <x v="3"/>
    <s v="Y"/>
    <x v="1"/>
    <n v="14"/>
    <x v="0"/>
    <n v="2"/>
    <n v="2"/>
    <x v="1"/>
    <n v="80"/>
    <n v="0"/>
    <x v="19"/>
    <x v="1"/>
    <x v="1"/>
    <x v="6"/>
    <x v="2"/>
    <x v="0"/>
    <x v="2"/>
    <m/>
  </r>
  <r>
    <n v="38"/>
    <x v="0"/>
    <x v="1"/>
    <n v="7"/>
    <n v="1"/>
    <x v="0"/>
    <n v="1084"/>
    <x v="1"/>
    <n v="29"/>
    <x v="0"/>
    <n v="3"/>
    <s v="Technical Degree"/>
    <n v="1"/>
    <n v="273"/>
    <m/>
    <x v="2"/>
    <x v="1"/>
    <n v="54"/>
    <x v="0"/>
    <x v="0"/>
    <x v="3"/>
    <x v="0"/>
    <x v="1"/>
    <n v="6261"/>
    <s v="Low Risk"/>
    <x v="0"/>
    <n v="0"/>
    <n v="0"/>
    <n v="1"/>
    <n v="1"/>
    <n v="4185"/>
    <x v="9"/>
    <s v="Y"/>
    <x v="1"/>
    <n v="18"/>
    <x v="0"/>
    <n v="1"/>
    <n v="2"/>
    <x v="1"/>
    <n v="80"/>
    <n v="1"/>
    <x v="15"/>
    <x v="1"/>
    <x v="0"/>
    <x v="5"/>
    <x v="1"/>
    <x v="1"/>
    <x v="1"/>
    <m/>
  </r>
  <r>
    <n v="27"/>
    <x v="2"/>
    <x v="1"/>
    <n v="8"/>
    <n v="1"/>
    <x v="1"/>
    <n v="472"/>
    <x v="1"/>
    <n v="1"/>
    <x v="0"/>
    <n v="1"/>
    <s v="Technical Degree"/>
    <n v="1"/>
    <n v="274"/>
    <m/>
    <x v="1"/>
    <x v="1"/>
    <n v="60"/>
    <x v="1"/>
    <x v="0"/>
    <x v="3"/>
    <x v="3"/>
    <x v="1"/>
    <n v="4298"/>
    <s v="Medium Risk"/>
    <x v="0"/>
    <n v="0"/>
    <n v="1"/>
    <n v="0"/>
    <n v="1"/>
    <n v="9679"/>
    <x v="6"/>
    <s v="Y"/>
    <x v="1"/>
    <n v="19"/>
    <x v="0"/>
    <n v="3"/>
    <n v="3"/>
    <x v="0"/>
    <n v="80"/>
    <n v="1"/>
    <x v="3"/>
    <x v="4"/>
    <x v="1"/>
    <x v="4"/>
    <x v="3"/>
    <x v="3"/>
    <x v="2"/>
    <m/>
  </r>
  <r>
    <n v="49"/>
    <x v="1"/>
    <x v="1"/>
    <n v="3"/>
    <n v="1"/>
    <x v="2"/>
    <n v="1002"/>
    <x v="1"/>
    <n v="18"/>
    <x v="0"/>
    <n v="4"/>
    <s v="Life Sciences"/>
    <n v="1"/>
    <n v="275"/>
    <m/>
    <x v="2"/>
    <x v="1"/>
    <n v="92"/>
    <x v="0"/>
    <x v="0"/>
    <x v="3"/>
    <x v="0"/>
    <x v="2"/>
    <n v="6804"/>
    <s v="Medium Risk"/>
    <x v="0"/>
    <n v="1"/>
    <n v="0"/>
    <n v="0"/>
    <n v="0"/>
    <n v="23793"/>
    <x v="1"/>
    <s v="Y"/>
    <x v="0"/>
    <n v="15"/>
    <x v="0"/>
    <n v="1"/>
    <n v="2"/>
    <x v="1"/>
    <n v="80"/>
    <n v="2"/>
    <x v="2"/>
    <x v="0"/>
    <x v="1"/>
    <x v="5"/>
    <x v="1"/>
    <x v="1"/>
    <x v="1"/>
    <m/>
  </r>
  <r>
    <n v="34"/>
    <x v="2"/>
    <x v="1"/>
    <n v="6"/>
    <n v="1"/>
    <x v="1"/>
    <n v="878"/>
    <x v="1"/>
    <n v="10"/>
    <x v="0"/>
    <n v="4"/>
    <s v="Medical"/>
    <n v="1"/>
    <n v="277"/>
    <m/>
    <x v="2"/>
    <x v="1"/>
    <n v="43"/>
    <x v="0"/>
    <x v="1"/>
    <x v="1"/>
    <x v="2"/>
    <x v="2"/>
    <n v="3815"/>
    <s v="Medium Risk"/>
    <x v="0"/>
    <n v="1"/>
    <n v="0"/>
    <n v="0"/>
    <n v="1"/>
    <n v="5972"/>
    <x v="1"/>
    <s v="Y"/>
    <x v="0"/>
    <n v="17"/>
    <x v="0"/>
    <n v="4"/>
    <n v="4"/>
    <x v="0"/>
    <n v="80"/>
    <n v="1"/>
    <x v="7"/>
    <x v="5"/>
    <x v="3"/>
    <x v="8"/>
    <x v="7"/>
    <x v="3"/>
    <x v="2"/>
    <m/>
  </r>
  <r>
    <n v="40"/>
    <x v="0"/>
    <x v="1"/>
    <n v="6"/>
    <n v="1"/>
    <x v="0"/>
    <n v="905"/>
    <x v="1"/>
    <n v="19"/>
    <x v="0"/>
    <n v="2"/>
    <s v="Medical"/>
    <n v="1"/>
    <n v="281"/>
    <m/>
    <x v="1"/>
    <x v="1"/>
    <n v="99"/>
    <x v="0"/>
    <x v="0"/>
    <x v="2"/>
    <x v="0"/>
    <x v="1"/>
    <n v="2741"/>
    <s v="Medium Risk"/>
    <x v="1"/>
    <n v="1"/>
    <n v="0"/>
    <n v="0"/>
    <n v="1"/>
    <n v="16523"/>
    <x v="0"/>
    <s v="Y"/>
    <x v="0"/>
    <n v="15"/>
    <x v="0"/>
    <n v="3"/>
    <n v="4"/>
    <x v="0"/>
    <n v="80"/>
    <n v="1"/>
    <x v="20"/>
    <x v="2"/>
    <x v="3"/>
    <x v="5"/>
    <x v="3"/>
    <x v="2"/>
    <x v="1"/>
    <m/>
  </r>
  <r>
    <n v="38"/>
    <x v="0"/>
    <x v="0"/>
    <n v="12"/>
    <n v="2"/>
    <x v="0"/>
    <n v="1180"/>
    <x v="1"/>
    <n v="29"/>
    <x v="1"/>
    <n v="1"/>
    <s v="Medical"/>
    <n v="1"/>
    <n v="282"/>
    <m/>
    <x v="0"/>
    <x v="1"/>
    <n v="70"/>
    <x v="0"/>
    <x v="0"/>
    <x v="4"/>
    <x v="3"/>
    <x v="1"/>
    <n v="6673"/>
    <s v="Medium Risk"/>
    <x v="0"/>
    <n v="1"/>
    <n v="1"/>
    <n v="0"/>
    <n v="0"/>
    <n v="11354"/>
    <x v="8"/>
    <s v="Y"/>
    <x v="0"/>
    <n v="19"/>
    <x v="0"/>
    <n v="2"/>
    <n v="6"/>
    <x v="2"/>
    <n v="80"/>
    <n v="0"/>
    <x v="6"/>
    <x v="2"/>
    <x v="1"/>
    <x v="6"/>
    <x v="2"/>
    <x v="0"/>
    <x v="2"/>
    <m/>
  </r>
  <r>
    <n v="29"/>
    <x v="2"/>
    <x v="0"/>
    <n v="8"/>
    <n v="1"/>
    <x v="0"/>
    <n v="121"/>
    <x v="0"/>
    <n v="27"/>
    <x v="0"/>
    <n v="3"/>
    <s v="Marketing"/>
    <n v="1"/>
    <n v="283"/>
    <m/>
    <x v="0"/>
    <x v="0"/>
    <n v="35"/>
    <x v="0"/>
    <x v="2"/>
    <x v="0"/>
    <x v="0"/>
    <x v="1"/>
    <n v="7639"/>
    <s v="Low Risk"/>
    <x v="2"/>
    <n v="0"/>
    <n v="0"/>
    <n v="1"/>
    <n v="0"/>
    <n v="24525"/>
    <x v="1"/>
    <s v="Y"/>
    <x v="1"/>
    <n v="22"/>
    <x v="1"/>
    <n v="4"/>
    <n v="3"/>
    <x v="0"/>
    <n v="80"/>
    <n v="3"/>
    <x v="1"/>
    <x v="1"/>
    <x v="2"/>
    <x v="1"/>
    <x v="0"/>
    <x v="1"/>
    <x v="12"/>
    <m/>
  </r>
  <r>
    <n v="22"/>
    <x v="4"/>
    <x v="1"/>
    <n v="15"/>
    <n v="3"/>
    <x v="0"/>
    <n v="1136"/>
    <x v="1"/>
    <n v="5"/>
    <x v="0"/>
    <n v="3"/>
    <s v="Life Sciences"/>
    <n v="1"/>
    <n v="284"/>
    <m/>
    <x v="2"/>
    <x v="1"/>
    <n v="60"/>
    <x v="2"/>
    <x v="1"/>
    <x v="1"/>
    <x v="1"/>
    <x v="2"/>
    <n v="2328"/>
    <s v="High Risk"/>
    <x v="1"/>
    <n v="1"/>
    <n v="1"/>
    <n v="1"/>
    <n v="1"/>
    <n v="12392"/>
    <x v="1"/>
    <s v="Y"/>
    <x v="0"/>
    <n v="16"/>
    <x v="0"/>
    <n v="1"/>
    <n v="7"/>
    <x v="2"/>
    <n v="80"/>
    <n v="1"/>
    <x v="21"/>
    <x v="2"/>
    <x v="2"/>
    <x v="9"/>
    <x v="3"/>
    <x v="3"/>
    <x v="3"/>
    <m/>
  </r>
  <r>
    <n v="36"/>
    <x v="0"/>
    <x v="1"/>
    <n v="7"/>
    <n v="0"/>
    <x v="1"/>
    <n v="635"/>
    <x v="1"/>
    <n v="18"/>
    <x v="0"/>
    <n v="1"/>
    <s v="Medical"/>
    <n v="1"/>
    <n v="286"/>
    <m/>
    <x v="0"/>
    <x v="0"/>
    <n v="73"/>
    <x v="0"/>
    <x v="1"/>
    <x v="2"/>
    <x v="0"/>
    <x v="0"/>
    <n v="2153"/>
    <s v="Low Risk"/>
    <x v="1"/>
    <n v="0"/>
    <n v="0"/>
    <n v="0"/>
    <n v="1"/>
    <n v="7703"/>
    <x v="1"/>
    <s v="Y"/>
    <x v="1"/>
    <n v="13"/>
    <x v="0"/>
    <n v="1"/>
    <n v="3"/>
    <x v="0"/>
    <n v="80"/>
    <n v="0"/>
    <x v="0"/>
    <x v="2"/>
    <x v="1"/>
    <x v="3"/>
    <x v="10"/>
    <x v="1"/>
    <x v="1"/>
    <m/>
  </r>
  <r>
    <n v="40"/>
    <x v="0"/>
    <x v="1"/>
    <n v="7"/>
    <n v="1"/>
    <x v="2"/>
    <n v="1151"/>
    <x v="1"/>
    <n v="9"/>
    <x v="0"/>
    <n v="5"/>
    <s v="Life Sciences"/>
    <n v="1"/>
    <n v="287"/>
    <m/>
    <x v="2"/>
    <x v="1"/>
    <n v="63"/>
    <x v="1"/>
    <x v="0"/>
    <x v="4"/>
    <x v="0"/>
    <x v="1"/>
    <n v="4876"/>
    <s v="Low Risk"/>
    <x v="0"/>
    <n v="0"/>
    <n v="0"/>
    <n v="1"/>
    <n v="1"/>
    <n v="14242"/>
    <x v="3"/>
    <s v="Y"/>
    <x v="1"/>
    <n v="14"/>
    <x v="0"/>
    <n v="4"/>
    <n v="4"/>
    <x v="0"/>
    <n v="80"/>
    <n v="1"/>
    <x v="7"/>
    <x v="3"/>
    <x v="0"/>
    <x v="11"/>
    <x v="3"/>
    <x v="0"/>
    <x v="3"/>
    <m/>
  </r>
  <r>
    <n v="46"/>
    <x v="1"/>
    <x v="1"/>
    <n v="5"/>
    <n v="1"/>
    <x v="0"/>
    <n v="644"/>
    <x v="1"/>
    <n v="1"/>
    <x v="0"/>
    <n v="4"/>
    <s v="Medical"/>
    <n v="1"/>
    <n v="288"/>
    <m/>
    <x v="2"/>
    <x v="1"/>
    <n v="97"/>
    <x v="0"/>
    <x v="2"/>
    <x v="4"/>
    <x v="3"/>
    <x v="2"/>
    <n v="9396"/>
    <s v="Medium Risk"/>
    <x v="2"/>
    <n v="0"/>
    <n v="1"/>
    <n v="0"/>
    <n v="0"/>
    <n v="12368"/>
    <x v="8"/>
    <s v="Y"/>
    <x v="1"/>
    <n v="16"/>
    <x v="0"/>
    <n v="3"/>
    <n v="1"/>
    <x v="1"/>
    <n v="80"/>
    <n v="1"/>
    <x v="6"/>
    <x v="1"/>
    <x v="1"/>
    <x v="9"/>
    <x v="3"/>
    <x v="0"/>
    <x v="6"/>
    <m/>
  </r>
  <r>
    <n v="32"/>
    <x v="2"/>
    <x v="0"/>
    <n v="5"/>
    <n v="1"/>
    <x v="0"/>
    <n v="1045"/>
    <x v="0"/>
    <n v="4"/>
    <x v="0"/>
    <n v="4"/>
    <s v="Medical"/>
    <n v="1"/>
    <n v="291"/>
    <m/>
    <x v="2"/>
    <x v="1"/>
    <n v="32"/>
    <x v="3"/>
    <x v="2"/>
    <x v="0"/>
    <x v="0"/>
    <x v="1"/>
    <n v="10400"/>
    <s v="Low Risk"/>
    <x v="2"/>
    <n v="0"/>
    <n v="0"/>
    <n v="1"/>
    <n v="0"/>
    <n v="25812"/>
    <x v="1"/>
    <s v="Y"/>
    <x v="1"/>
    <n v="11"/>
    <x v="0"/>
    <n v="3"/>
    <n v="2"/>
    <x v="1"/>
    <n v="80"/>
    <n v="0"/>
    <x v="19"/>
    <x v="2"/>
    <x v="2"/>
    <x v="13"/>
    <x v="6"/>
    <x v="10"/>
    <x v="5"/>
    <m/>
  </r>
  <r>
    <n v="30"/>
    <x v="2"/>
    <x v="1"/>
    <n v="1"/>
    <n v="0"/>
    <x v="2"/>
    <n v="829"/>
    <x v="1"/>
    <n v="1"/>
    <x v="0"/>
    <n v="1"/>
    <s v="Life Sciences"/>
    <n v="1"/>
    <n v="292"/>
    <m/>
    <x v="1"/>
    <x v="1"/>
    <n v="88"/>
    <x v="1"/>
    <x v="2"/>
    <x v="3"/>
    <x v="2"/>
    <x v="0"/>
    <n v="8474"/>
    <s v="Low Risk"/>
    <x v="2"/>
    <n v="0"/>
    <n v="0"/>
    <n v="0"/>
    <n v="0"/>
    <n v="20925"/>
    <x v="1"/>
    <s v="Y"/>
    <x v="1"/>
    <n v="22"/>
    <x v="1"/>
    <n v="3"/>
    <n v="0"/>
    <x v="1"/>
    <n v="80"/>
    <n v="0"/>
    <x v="4"/>
    <x v="2"/>
    <x v="1"/>
    <x v="19"/>
    <x v="6"/>
    <x v="8"/>
    <x v="5"/>
    <m/>
  </r>
  <r>
    <n v="27"/>
    <x v="2"/>
    <x v="1"/>
    <n v="0"/>
    <n v="0"/>
    <x v="1"/>
    <n v="1242"/>
    <x v="0"/>
    <n v="20"/>
    <x v="0"/>
    <n v="3"/>
    <s v="Life Sciences"/>
    <n v="1"/>
    <n v="293"/>
    <m/>
    <x v="2"/>
    <x v="0"/>
    <n v="90"/>
    <x v="0"/>
    <x v="0"/>
    <x v="0"/>
    <x v="2"/>
    <x v="0"/>
    <n v="9981"/>
    <s v="Low Risk"/>
    <x v="2"/>
    <n v="0"/>
    <n v="0"/>
    <n v="0"/>
    <n v="0"/>
    <n v="12916"/>
    <x v="1"/>
    <s v="Y"/>
    <x v="1"/>
    <n v="14"/>
    <x v="0"/>
    <n v="4"/>
    <n v="0"/>
    <x v="1"/>
    <n v="80"/>
    <n v="0"/>
    <x v="2"/>
    <x v="2"/>
    <x v="1"/>
    <x v="5"/>
    <x v="1"/>
    <x v="0"/>
    <x v="1"/>
    <m/>
  </r>
  <r>
    <n v="51"/>
    <x v="1"/>
    <x v="1"/>
    <n v="13"/>
    <n v="2"/>
    <x v="0"/>
    <n v="1469"/>
    <x v="1"/>
    <n v="8"/>
    <x v="0"/>
    <n v="4"/>
    <s v="Life Sciences"/>
    <n v="1"/>
    <n v="296"/>
    <m/>
    <x v="0"/>
    <x v="1"/>
    <n v="81"/>
    <x v="1"/>
    <x v="2"/>
    <x v="7"/>
    <x v="1"/>
    <x v="1"/>
    <n v="12490"/>
    <s v="Medium Risk"/>
    <x v="2"/>
    <n v="0"/>
    <n v="1"/>
    <n v="1"/>
    <n v="0"/>
    <n v="15736"/>
    <x v="6"/>
    <s v="Y"/>
    <x v="1"/>
    <n v="16"/>
    <x v="0"/>
    <n v="4"/>
    <n v="4"/>
    <x v="0"/>
    <n v="80"/>
    <n v="2"/>
    <x v="28"/>
    <x v="3"/>
    <x v="0"/>
    <x v="1"/>
    <x v="5"/>
    <x v="5"/>
    <x v="1"/>
    <m/>
  </r>
  <r>
    <n v="30"/>
    <x v="2"/>
    <x v="0"/>
    <n v="11"/>
    <n v="2"/>
    <x v="0"/>
    <n v="1005"/>
    <x v="1"/>
    <n v="3"/>
    <x v="0"/>
    <n v="3"/>
    <s v="Technical Degree"/>
    <n v="1"/>
    <n v="297"/>
    <m/>
    <x v="2"/>
    <x v="0"/>
    <n v="88"/>
    <x v="0"/>
    <x v="1"/>
    <x v="1"/>
    <x v="3"/>
    <x v="0"/>
    <n v="2657"/>
    <s v="High Risk"/>
    <x v="1"/>
    <n v="1"/>
    <n v="1"/>
    <n v="0"/>
    <n v="1"/>
    <n v="8556"/>
    <x v="6"/>
    <s v="Y"/>
    <x v="0"/>
    <n v="11"/>
    <x v="0"/>
    <n v="3"/>
    <n v="5"/>
    <x v="0"/>
    <n v="80"/>
    <n v="0"/>
    <x v="0"/>
    <x v="3"/>
    <x v="1"/>
    <x v="8"/>
    <x v="3"/>
    <x v="0"/>
    <x v="10"/>
    <m/>
  </r>
  <r>
    <n v="41"/>
    <x v="0"/>
    <x v="1"/>
    <n v="3"/>
    <n v="1"/>
    <x v="0"/>
    <n v="896"/>
    <x v="0"/>
    <n v="6"/>
    <x v="0"/>
    <n v="3"/>
    <s v="Life Sciences"/>
    <n v="1"/>
    <n v="298"/>
    <m/>
    <x v="2"/>
    <x v="0"/>
    <n v="75"/>
    <x v="0"/>
    <x v="2"/>
    <x v="5"/>
    <x v="0"/>
    <x v="0"/>
    <n v="13591"/>
    <s v="Medium Risk"/>
    <x v="2"/>
    <n v="1"/>
    <n v="0"/>
    <n v="0"/>
    <n v="0"/>
    <n v="14674"/>
    <x v="9"/>
    <s v="Y"/>
    <x v="0"/>
    <n v="18"/>
    <x v="0"/>
    <n v="3"/>
    <n v="4"/>
    <x v="0"/>
    <n v="80"/>
    <n v="0"/>
    <x v="28"/>
    <x v="1"/>
    <x v="1"/>
    <x v="6"/>
    <x v="2"/>
    <x v="0"/>
    <x v="2"/>
    <m/>
  </r>
  <r>
    <n v="30"/>
    <x v="2"/>
    <x v="0"/>
    <n v="9"/>
    <n v="2"/>
    <x v="1"/>
    <n v="334"/>
    <x v="0"/>
    <n v="26"/>
    <x v="0"/>
    <n v="4"/>
    <s v="Marketing"/>
    <n v="1"/>
    <n v="299"/>
    <m/>
    <x v="1"/>
    <x v="0"/>
    <n v="52"/>
    <x v="1"/>
    <x v="0"/>
    <x v="0"/>
    <x v="3"/>
    <x v="0"/>
    <n v="6696"/>
    <s v="Medium Risk"/>
    <x v="0"/>
    <n v="0"/>
    <n v="1"/>
    <n v="1"/>
    <n v="0"/>
    <n v="22967"/>
    <x v="6"/>
    <s v="Y"/>
    <x v="1"/>
    <n v="15"/>
    <x v="0"/>
    <n v="3"/>
    <n v="3"/>
    <x v="0"/>
    <n v="80"/>
    <n v="0"/>
    <x v="15"/>
    <x v="3"/>
    <x v="2"/>
    <x v="0"/>
    <x v="7"/>
    <x v="0"/>
    <x v="9"/>
    <m/>
  </r>
  <r>
    <n v="29"/>
    <x v="2"/>
    <x v="0"/>
    <n v="7"/>
    <n v="1"/>
    <x v="0"/>
    <n v="992"/>
    <x v="1"/>
    <n v="1"/>
    <x v="0"/>
    <n v="3"/>
    <s v="Technical Degree"/>
    <n v="1"/>
    <n v="300"/>
    <m/>
    <x v="1"/>
    <x v="1"/>
    <n v="85"/>
    <x v="0"/>
    <x v="1"/>
    <x v="1"/>
    <x v="2"/>
    <x v="0"/>
    <n v="2058"/>
    <s v="Low Risk"/>
    <x v="1"/>
    <n v="0"/>
    <n v="0"/>
    <n v="1"/>
    <n v="1"/>
    <n v="19757"/>
    <x v="4"/>
    <s v="Y"/>
    <x v="1"/>
    <n v="14"/>
    <x v="0"/>
    <n v="4"/>
    <n v="4"/>
    <x v="0"/>
    <n v="80"/>
    <n v="0"/>
    <x v="2"/>
    <x v="4"/>
    <x v="2"/>
    <x v="0"/>
    <x v="3"/>
    <x v="1"/>
    <x v="0"/>
    <m/>
  </r>
  <r>
    <n v="45"/>
    <x v="1"/>
    <x v="1"/>
    <n v="1"/>
    <n v="0"/>
    <x v="2"/>
    <n v="1052"/>
    <x v="0"/>
    <n v="6"/>
    <x v="0"/>
    <n v="3"/>
    <s v="Medical"/>
    <n v="1"/>
    <n v="302"/>
    <m/>
    <x v="2"/>
    <x v="0"/>
    <n v="57"/>
    <x v="1"/>
    <x v="2"/>
    <x v="0"/>
    <x v="0"/>
    <x v="0"/>
    <n v="8865"/>
    <s v="Low Risk"/>
    <x v="2"/>
    <n v="0"/>
    <n v="0"/>
    <n v="0"/>
    <n v="0"/>
    <n v="16840"/>
    <x v="2"/>
    <s v="Y"/>
    <x v="1"/>
    <n v="12"/>
    <x v="0"/>
    <n v="4"/>
    <n v="0"/>
    <x v="1"/>
    <n v="80"/>
    <n v="0"/>
    <x v="18"/>
    <x v="2"/>
    <x v="1"/>
    <x v="27"/>
    <x v="1"/>
    <x v="12"/>
    <x v="5"/>
    <m/>
  </r>
  <r>
    <n v="54"/>
    <x v="1"/>
    <x v="1"/>
    <n v="8"/>
    <n v="1"/>
    <x v="0"/>
    <n v="1147"/>
    <x v="0"/>
    <n v="3"/>
    <x v="0"/>
    <n v="3"/>
    <s v="Marketing"/>
    <n v="1"/>
    <n v="303"/>
    <m/>
    <x v="2"/>
    <x v="0"/>
    <n v="52"/>
    <x v="0"/>
    <x v="0"/>
    <x v="0"/>
    <x v="3"/>
    <x v="1"/>
    <n v="5940"/>
    <s v="Medium Risk"/>
    <x v="0"/>
    <n v="0"/>
    <n v="1"/>
    <n v="0"/>
    <n v="1"/>
    <n v="17011"/>
    <x v="7"/>
    <s v="Y"/>
    <x v="1"/>
    <n v="14"/>
    <x v="0"/>
    <n v="4"/>
    <n v="1"/>
    <x v="1"/>
    <n v="80"/>
    <n v="1"/>
    <x v="28"/>
    <x v="5"/>
    <x v="1"/>
    <x v="0"/>
    <x v="3"/>
    <x v="0"/>
    <x v="0"/>
    <m/>
  </r>
  <r>
    <n v="36"/>
    <x v="0"/>
    <x v="1"/>
    <n v="8"/>
    <n v="1"/>
    <x v="0"/>
    <n v="1396"/>
    <x v="1"/>
    <n v="5"/>
    <x v="0"/>
    <n v="2"/>
    <s v="Life Sciences"/>
    <n v="1"/>
    <n v="304"/>
    <m/>
    <x v="2"/>
    <x v="1"/>
    <n v="62"/>
    <x v="0"/>
    <x v="0"/>
    <x v="2"/>
    <x v="1"/>
    <x v="0"/>
    <n v="5914"/>
    <s v="Medium Risk"/>
    <x v="0"/>
    <n v="0"/>
    <n v="1"/>
    <n v="0"/>
    <n v="1"/>
    <n v="9945"/>
    <x v="0"/>
    <s v="Y"/>
    <x v="1"/>
    <n v="16"/>
    <x v="0"/>
    <n v="4"/>
    <n v="1"/>
    <x v="1"/>
    <n v="80"/>
    <n v="0"/>
    <x v="28"/>
    <x v="1"/>
    <x v="3"/>
    <x v="20"/>
    <x v="14"/>
    <x v="2"/>
    <x v="1"/>
    <m/>
  </r>
  <r>
    <n v="33"/>
    <x v="2"/>
    <x v="1"/>
    <n v="8"/>
    <n v="1"/>
    <x v="0"/>
    <n v="147"/>
    <x v="1"/>
    <n v="4"/>
    <x v="0"/>
    <n v="4"/>
    <s v="Medical"/>
    <n v="1"/>
    <n v="305"/>
    <m/>
    <x v="1"/>
    <x v="0"/>
    <n v="47"/>
    <x v="1"/>
    <x v="1"/>
    <x v="1"/>
    <x v="1"/>
    <x v="1"/>
    <n v="2622"/>
    <s v="Medium Risk"/>
    <x v="1"/>
    <n v="0"/>
    <n v="1"/>
    <n v="0"/>
    <n v="1"/>
    <n v="13248"/>
    <x v="2"/>
    <s v="Y"/>
    <x v="1"/>
    <n v="21"/>
    <x v="1"/>
    <n v="4"/>
    <n v="3"/>
    <x v="0"/>
    <n v="80"/>
    <n v="0"/>
    <x v="2"/>
    <x v="1"/>
    <x v="1"/>
    <x v="11"/>
    <x v="3"/>
    <x v="1"/>
    <x v="9"/>
    <m/>
  </r>
  <r>
    <n v="37"/>
    <x v="0"/>
    <x v="1"/>
    <n v="7"/>
    <n v="1"/>
    <x v="1"/>
    <n v="663"/>
    <x v="1"/>
    <n v="11"/>
    <x v="0"/>
    <n v="3"/>
    <s v="Other"/>
    <n v="1"/>
    <n v="306"/>
    <m/>
    <x v="0"/>
    <x v="1"/>
    <n v="47"/>
    <x v="0"/>
    <x v="2"/>
    <x v="7"/>
    <x v="0"/>
    <x v="2"/>
    <n v="12185"/>
    <s v="Medium Risk"/>
    <x v="2"/>
    <n v="1"/>
    <n v="0"/>
    <n v="0"/>
    <n v="0"/>
    <n v="10056"/>
    <x v="1"/>
    <s v="Y"/>
    <x v="0"/>
    <n v="14"/>
    <x v="0"/>
    <n v="3"/>
    <n v="3"/>
    <x v="0"/>
    <n v="80"/>
    <n v="3"/>
    <x v="1"/>
    <x v="4"/>
    <x v="1"/>
    <x v="1"/>
    <x v="6"/>
    <x v="0"/>
    <x v="1"/>
    <m/>
  </r>
  <r>
    <n v="38"/>
    <x v="0"/>
    <x v="1"/>
    <n v="9"/>
    <n v="1"/>
    <x v="0"/>
    <n v="119"/>
    <x v="0"/>
    <n v="3"/>
    <x v="0"/>
    <n v="3"/>
    <s v="Life Sciences"/>
    <n v="1"/>
    <n v="307"/>
    <m/>
    <x v="3"/>
    <x v="1"/>
    <n v="76"/>
    <x v="0"/>
    <x v="2"/>
    <x v="0"/>
    <x v="2"/>
    <x v="2"/>
    <n v="10609"/>
    <s v="Low Risk"/>
    <x v="2"/>
    <n v="0"/>
    <n v="0"/>
    <n v="1"/>
    <n v="0"/>
    <n v="9647"/>
    <x v="4"/>
    <s v="Y"/>
    <x v="1"/>
    <n v="12"/>
    <x v="0"/>
    <n v="3"/>
    <n v="3"/>
    <x v="0"/>
    <n v="80"/>
    <n v="2"/>
    <x v="6"/>
    <x v="6"/>
    <x v="2"/>
    <x v="22"/>
    <x v="15"/>
    <x v="8"/>
    <x v="15"/>
    <m/>
  </r>
  <r>
    <n v="31"/>
    <x v="2"/>
    <x v="1"/>
    <n v="3"/>
    <n v="0"/>
    <x v="2"/>
    <n v="979"/>
    <x v="1"/>
    <n v="1"/>
    <x v="0"/>
    <n v="4"/>
    <s v="Medical"/>
    <n v="1"/>
    <n v="308"/>
    <m/>
    <x v="1"/>
    <x v="1"/>
    <n v="90"/>
    <x v="3"/>
    <x v="0"/>
    <x v="3"/>
    <x v="2"/>
    <x v="1"/>
    <n v="4345"/>
    <s v="Low Risk"/>
    <x v="0"/>
    <n v="0"/>
    <n v="0"/>
    <n v="0"/>
    <n v="1"/>
    <n v="4381"/>
    <x v="4"/>
    <s v="Y"/>
    <x v="1"/>
    <n v="12"/>
    <x v="0"/>
    <n v="4"/>
    <n v="2"/>
    <x v="1"/>
    <n v="80"/>
    <n v="1"/>
    <x v="3"/>
    <x v="2"/>
    <x v="1"/>
    <x v="8"/>
    <x v="0"/>
    <x v="1"/>
    <x v="10"/>
    <m/>
  </r>
  <r>
    <n v="59"/>
    <x v="3"/>
    <x v="1"/>
    <n v="3"/>
    <n v="0"/>
    <x v="0"/>
    <n v="142"/>
    <x v="1"/>
    <n v="3"/>
    <x v="0"/>
    <n v="3"/>
    <s v="Life Sciences"/>
    <n v="1"/>
    <n v="309"/>
    <m/>
    <x v="1"/>
    <x v="1"/>
    <n v="70"/>
    <x v="1"/>
    <x v="1"/>
    <x v="1"/>
    <x v="0"/>
    <x v="1"/>
    <n v="2177"/>
    <s v="Low Risk"/>
    <x v="1"/>
    <n v="0"/>
    <n v="0"/>
    <n v="0"/>
    <n v="1"/>
    <n v="8456"/>
    <x v="9"/>
    <s v="Y"/>
    <x v="1"/>
    <n v="17"/>
    <x v="0"/>
    <n v="1"/>
    <n v="4"/>
    <x v="0"/>
    <n v="80"/>
    <n v="1"/>
    <x v="2"/>
    <x v="6"/>
    <x v="1"/>
    <x v="6"/>
    <x v="2"/>
    <x v="0"/>
    <x v="2"/>
    <m/>
  </r>
  <r>
    <n v="37"/>
    <x v="0"/>
    <x v="1"/>
    <n v="8"/>
    <n v="0"/>
    <x v="1"/>
    <n v="319"/>
    <x v="0"/>
    <n v="4"/>
    <x v="0"/>
    <n v="4"/>
    <s v="Marketing"/>
    <n v="1"/>
    <n v="311"/>
    <m/>
    <x v="3"/>
    <x v="1"/>
    <n v="41"/>
    <x v="0"/>
    <x v="1"/>
    <x v="6"/>
    <x v="0"/>
    <x v="2"/>
    <n v="2793"/>
    <s v="Low Risk"/>
    <x v="1"/>
    <n v="0"/>
    <n v="0"/>
    <n v="0"/>
    <n v="1"/>
    <n v="2539"/>
    <x v="5"/>
    <s v="Y"/>
    <x v="1"/>
    <n v="17"/>
    <x v="0"/>
    <n v="3"/>
    <n v="3"/>
    <x v="0"/>
    <n v="80"/>
    <n v="1"/>
    <x v="10"/>
    <x v="2"/>
    <x v="1"/>
    <x v="7"/>
    <x v="6"/>
    <x v="8"/>
    <x v="5"/>
    <m/>
  </r>
  <r>
    <n v="29"/>
    <x v="2"/>
    <x v="1"/>
    <n v="4"/>
    <n v="0"/>
    <x v="1"/>
    <n v="1413"/>
    <x v="0"/>
    <n v="1"/>
    <x v="0"/>
    <n v="1"/>
    <s v="Medical"/>
    <n v="1"/>
    <n v="312"/>
    <m/>
    <x v="0"/>
    <x v="0"/>
    <n v="42"/>
    <x v="0"/>
    <x v="2"/>
    <x v="0"/>
    <x v="0"/>
    <x v="1"/>
    <n v="7918"/>
    <s v="Low Risk"/>
    <x v="2"/>
    <n v="0"/>
    <n v="0"/>
    <n v="0"/>
    <n v="0"/>
    <n v="6599"/>
    <x v="1"/>
    <s v="Y"/>
    <x v="1"/>
    <n v="14"/>
    <x v="0"/>
    <n v="4"/>
    <n v="1"/>
    <x v="1"/>
    <n v="80"/>
    <n v="1"/>
    <x v="27"/>
    <x v="3"/>
    <x v="1"/>
    <x v="19"/>
    <x v="15"/>
    <x v="5"/>
    <x v="9"/>
    <m/>
  </r>
  <r>
    <n v="35"/>
    <x v="0"/>
    <x v="1"/>
    <n v="0"/>
    <n v="0"/>
    <x v="1"/>
    <n v="944"/>
    <x v="0"/>
    <n v="1"/>
    <x v="0"/>
    <n v="3"/>
    <s v="Marketing"/>
    <n v="1"/>
    <n v="314"/>
    <m/>
    <x v="1"/>
    <x v="0"/>
    <n v="92"/>
    <x v="0"/>
    <x v="2"/>
    <x v="0"/>
    <x v="2"/>
    <x v="0"/>
    <n v="8789"/>
    <s v="Low Risk"/>
    <x v="2"/>
    <n v="0"/>
    <n v="0"/>
    <n v="0"/>
    <n v="0"/>
    <n v="9096"/>
    <x v="1"/>
    <s v="Y"/>
    <x v="1"/>
    <n v="14"/>
    <x v="0"/>
    <n v="1"/>
    <n v="0"/>
    <x v="1"/>
    <n v="80"/>
    <n v="0"/>
    <x v="1"/>
    <x v="1"/>
    <x v="3"/>
    <x v="1"/>
    <x v="1"/>
    <x v="0"/>
    <x v="5"/>
    <m/>
  </r>
  <r>
    <n v="29"/>
    <x v="2"/>
    <x v="0"/>
    <n v="10"/>
    <n v="2"/>
    <x v="0"/>
    <n v="896"/>
    <x v="1"/>
    <n v="18"/>
    <x v="0"/>
    <n v="1"/>
    <s v="Medical"/>
    <n v="1"/>
    <n v="315"/>
    <m/>
    <x v="1"/>
    <x v="1"/>
    <n v="86"/>
    <x v="1"/>
    <x v="1"/>
    <x v="1"/>
    <x v="0"/>
    <x v="0"/>
    <n v="2389"/>
    <s v="Medium Risk"/>
    <x v="1"/>
    <n v="1"/>
    <n v="0"/>
    <n v="1"/>
    <n v="1"/>
    <n v="14961"/>
    <x v="1"/>
    <s v="Y"/>
    <x v="0"/>
    <n v="13"/>
    <x v="0"/>
    <n v="3"/>
    <n v="6"/>
    <x v="2"/>
    <n v="80"/>
    <n v="0"/>
    <x v="21"/>
    <x v="1"/>
    <x v="2"/>
    <x v="9"/>
    <x v="7"/>
    <x v="0"/>
    <x v="9"/>
    <m/>
  </r>
  <r>
    <n v="52"/>
    <x v="1"/>
    <x v="1"/>
    <n v="7"/>
    <n v="1"/>
    <x v="0"/>
    <n v="1323"/>
    <x v="1"/>
    <n v="2"/>
    <x v="0"/>
    <n v="3"/>
    <s v="Life Sciences"/>
    <n v="1"/>
    <n v="316"/>
    <m/>
    <x v="1"/>
    <x v="0"/>
    <n v="89"/>
    <x v="1"/>
    <x v="1"/>
    <x v="2"/>
    <x v="0"/>
    <x v="0"/>
    <n v="3212"/>
    <s v="Low Risk"/>
    <x v="0"/>
    <n v="0"/>
    <n v="0"/>
    <n v="1"/>
    <n v="1"/>
    <n v="3300"/>
    <x v="8"/>
    <s v="Y"/>
    <x v="1"/>
    <n v="15"/>
    <x v="0"/>
    <n v="2"/>
    <n v="4"/>
    <x v="0"/>
    <n v="80"/>
    <n v="0"/>
    <x v="3"/>
    <x v="1"/>
    <x v="2"/>
    <x v="4"/>
    <x v="3"/>
    <x v="3"/>
    <x v="3"/>
    <m/>
  </r>
  <r>
    <n v="42"/>
    <x v="0"/>
    <x v="1"/>
    <n v="1"/>
    <n v="0"/>
    <x v="0"/>
    <n v="532"/>
    <x v="1"/>
    <n v="4"/>
    <x v="0"/>
    <n v="2"/>
    <s v="Technical Degree"/>
    <n v="1"/>
    <n v="319"/>
    <m/>
    <x v="1"/>
    <x v="1"/>
    <n v="58"/>
    <x v="0"/>
    <x v="4"/>
    <x v="5"/>
    <x v="0"/>
    <x v="1"/>
    <n v="19232"/>
    <s v="Low Risk"/>
    <x v="2"/>
    <n v="0"/>
    <n v="0"/>
    <n v="0"/>
    <n v="0"/>
    <n v="4933"/>
    <x v="1"/>
    <s v="Y"/>
    <x v="1"/>
    <n v="11"/>
    <x v="0"/>
    <n v="4"/>
    <n v="0"/>
    <x v="1"/>
    <n v="80"/>
    <n v="0"/>
    <x v="14"/>
    <x v="1"/>
    <x v="1"/>
    <x v="14"/>
    <x v="18"/>
    <x v="14"/>
    <x v="14"/>
    <m/>
  </r>
  <r>
    <n v="59"/>
    <x v="3"/>
    <x v="1"/>
    <n v="11"/>
    <n v="1"/>
    <x v="0"/>
    <n v="818"/>
    <x v="2"/>
    <n v="6"/>
    <x v="0"/>
    <n v="2"/>
    <s v="Medical"/>
    <n v="1"/>
    <n v="321"/>
    <m/>
    <x v="0"/>
    <x v="1"/>
    <n v="52"/>
    <x v="0"/>
    <x v="1"/>
    <x v="8"/>
    <x v="2"/>
    <x v="1"/>
    <n v="2267"/>
    <s v="Low Risk"/>
    <x v="1"/>
    <n v="0"/>
    <n v="0"/>
    <n v="1"/>
    <n v="1"/>
    <n v="25657"/>
    <x v="0"/>
    <s v="Y"/>
    <x v="1"/>
    <n v="17"/>
    <x v="0"/>
    <n v="4"/>
    <n v="5"/>
    <x v="0"/>
    <n v="80"/>
    <n v="0"/>
    <x v="2"/>
    <x v="2"/>
    <x v="2"/>
    <x v="4"/>
    <x v="3"/>
    <x v="3"/>
    <x v="3"/>
    <m/>
  </r>
  <r>
    <n v="50"/>
    <x v="1"/>
    <x v="1"/>
    <n v="4"/>
    <n v="1"/>
    <x v="0"/>
    <n v="854"/>
    <x v="0"/>
    <n v="1"/>
    <x v="0"/>
    <n v="4"/>
    <s v="Medical"/>
    <n v="1"/>
    <n v="323"/>
    <m/>
    <x v="2"/>
    <x v="0"/>
    <n v="68"/>
    <x v="0"/>
    <x v="4"/>
    <x v="5"/>
    <x v="0"/>
    <x v="2"/>
    <n v="19517"/>
    <s v="Low Risk"/>
    <x v="2"/>
    <n v="0"/>
    <n v="0"/>
    <n v="1"/>
    <n v="0"/>
    <n v="24118"/>
    <x v="9"/>
    <s v="Y"/>
    <x v="1"/>
    <n v="11"/>
    <x v="0"/>
    <n v="3"/>
    <n v="2"/>
    <x v="1"/>
    <n v="80"/>
    <n v="1"/>
    <x v="36"/>
    <x v="1"/>
    <x v="2"/>
    <x v="5"/>
    <x v="2"/>
    <x v="0"/>
    <x v="4"/>
    <m/>
  </r>
  <r>
    <n v="33"/>
    <x v="2"/>
    <x v="0"/>
    <n v="10"/>
    <n v="2"/>
    <x v="0"/>
    <n v="813"/>
    <x v="1"/>
    <n v="14"/>
    <x v="0"/>
    <n v="3"/>
    <s v="Medical"/>
    <n v="1"/>
    <n v="325"/>
    <m/>
    <x v="1"/>
    <x v="1"/>
    <n v="58"/>
    <x v="0"/>
    <x v="1"/>
    <x v="2"/>
    <x v="0"/>
    <x v="1"/>
    <n v="2436"/>
    <s v="Medium Risk"/>
    <x v="1"/>
    <n v="1"/>
    <n v="0"/>
    <n v="1"/>
    <n v="1"/>
    <n v="22149"/>
    <x v="6"/>
    <s v="Y"/>
    <x v="0"/>
    <n v="13"/>
    <x v="0"/>
    <n v="3"/>
    <n v="6"/>
    <x v="2"/>
    <n v="80"/>
    <n v="1"/>
    <x v="0"/>
    <x v="2"/>
    <x v="0"/>
    <x v="8"/>
    <x v="0"/>
    <x v="0"/>
    <x v="10"/>
    <m/>
  </r>
  <r>
    <n v="43"/>
    <x v="0"/>
    <x v="1"/>
    <n v="3"/>
    <n v="1"/>
    <x v="0"/>
    <n v="1034"/>
    <x v="0"/>
    <n v="16"/>
    <x v="0"/>
    <n v="3"/>
    <s v="Marketing"/>
    <n v="1"/>
    <n v="327"/>
    <m/>
    <x v="2"/>
    <x v="0"/>
    <n v="80"/>
    <x v="0"/>
    <x v="3"/>
    <x v="5"/>
    <x v="0"/>
    <x v="1"/>
    <n v="16064"/>
    <s v="Medium Risk"/>
    <x v="2"/>
    <n v="1"/>
    <n v="0"/>
    <n v="0"/>
    <n v="0"/>
    <n v="7744"/>
    <x v="6"/>
    <s v="Y"/>
    <x v="0"/>
    <n v="22"/>
    <x v="1"/>
    <n v="3"/>
    <n v="2"/>
    <x v="1"/>
    <n v="80"/>
    <n v="1"/>
    <x v="14"/>
    <x v="1"/>
    <x v="1"/>
    <x v="18"/>
    <x v="9"/>
    <x v="1"/>
    <x v="12"/>
    <m/>
  </r>
  <r>
    <n v="33"/>
    <x v="2"/>
    <x v="0"/>
    <n v="12"/>
    <n v="1"/>
    <x v="0"/>
    <n v="465"/>
    <x v="1"/>
    <n v="2"/>
    <x v="0"/>
    <n v="2"/>
    <s v="Life Sciences"/>
    <n v="1"/>
    <n v="328"/>
    <m/>
    <x v="3"/>
    <x v="0"/>
    <n v="39"/>
    <x v="0"/>
    <x v="1"/>
    <x v="2"/>
    <x v="3"/>
    <x v="1"/>
    <n v="2707"/>
    <s v="Medium Risk"/>
    <x v="1"/>
    <n v="0"/>
    <n v="1"/>
    <n v="0"/>
    <n v="1"/>
    <n v="21509"/>
    <x v="8"/>
    <s v="Y"/>
    <x v="1"/>
    <n v="20"/>
    <x v="1"/>
    <n v="1"/>
    <n v="4"/>
    <x v="0"/>
    <n v="80"/>
    <n v="0"/>
    <x v="10"/>
    <x v="1"/>
    <x v="3"/>
    <x v="7"/>
    <x v="1"/>
    <x v="1"/>
    <x v="1"/>
    <m/>
  </r>
  <r>
    <n v="52"/>
    <x v="1"/>
    <x v="1"/>
    <n v="8"/>
    <n v="1"/>
    <x v="2"/>
    <n v="771"/>
    <x v="0"/>
    <n v="2"/>
    <x v="0"/>
    <n v="4"/>
    <s v="Life Sciences"/>
    <n v="1"/>
    <n v="329"/>
    <m/>
    <x v="3"/>
    <x v="1"/>
    <n v="79"/>
    <x v="1"/>
    <x v="4"/>
    <x v="5"/>
    <x v="2"/>
    <x v="0"/>
    <n v="19068"/>
    <s v="Medium Risk"/>
    <x v="2"/>
    <n v="1"/>
    <n v="0"/>
    <n v="0"/>
    <n v="0"/>
    <n v="21030"/>
    <x v="1"/>
    <s v="Y"/>
    <x v="0"/>
    <n v="18"/>
    <x v="0"/>
    <n v="4"/>
    <n v="3"/>
    <x v="0"/>
    <n v="80"/>
    <n v="0"/>
    <x v="37"/>
    <x v="2"/>
    <x v="3"/>
    <x v="26"/>
    <x v="1"/>
    <x v="9"/>
    <x v="11"/>
    <m/>
  </r>
  <r>
    <n v="32"/>
    <x v="2"/>
    <x v="1"/>
    <n v="8"/>
    <n v="1"/>
    <x v="0"/>
    <n v="1401"/>
    <x v="0"/>
    <n v="4"/>
    <x v="0"/>
    <n v="2"/>
    <s v="Life Sciences"/>
    <n v="1"/>
    <n v="330"/>
    <m/>
    <x v="1"/>
    <x v="0"/>
    <n v="56"/>
    <x v="0"/>
    <x v="1"/>
    <x v="6"/>
    <x v="1"/>
    <x v="1"/>
    <n v="3931"/>
    <s v="Medium Risk"/>
    <x v="0"/>
    <n v="0"/>
    <n v="1"/>
    <n v="0"/>
    <n v="1"/>
    <n v="20990"/>
    <x v="7"/>
    <s v="Y"/>
    <x v="1"/>
    <n v="11"/>
    <x v="0"/>
    <n v="1"/>
    <n v="3"/>
    <x v="0"/>
    <n v="80"/>
    <n v="1"/>
    <x v="3"/>
    <x v="3"/>
    <x v="1"/>
    <x v="9"/>
    <x v="7"/>
    <x v="1"/>
    <x v="3"/>
    <m/>
  </r>
  <r>
    <n v="32"/>
    <x v="2"/>
    <x v="0"/>
    <n v="10"/>
    <n v="2"/>
    <x v="0"/>
    <n v="515"/>
    <x v="1"/>
    <n v="1"/>
    <x v="0"/>
    <n v="3"/>
    <s v="Life Sciences"/>
    <n v="1"/>
    <n v="331"/>
    <m/>
    <x v="2"/>
    <x v="1"/>
    <n v="62"/>
    <x v="1"/>
    <x v="1"/>
    <x v="2"/>
    <x v="2"/>
    <x v="0"/>
    <n v="3730"/>
    <s v="Medium Risk"/>
    <x v="0"/>
    <n v="1"/>
    <n v="0"/>
    <n v="1"/>
    <n v="1"/>
    <n v="9571"/>
    <x v="4"/>
    <s v="Y"/>
    <x v="0"/>
    <n v="14"/>
    <x v="0"/>
    <n v="4"/>
    <n v="6"/>
    <x v="2"/>
    <n v="80"/>
    <n v="0"/>
    <x v="21"/>
    <x v="2"/>
    <x v="0"/>
    <x v="11"/>
    <x v="3"/>
    <x v="1"/>
    <x v="3"/>
    <m/>
  </r>
  <r>
    <n v="39"/>
    <x v="0"/>
    <x v="1"/>
    <n v="3"/>
    <n v="0"/>
    <x v="0"/>
    <n v="1431"/>
    <x v="1"/>
    <n v="1"/>
    <x v="0"/>
    <n v="4"/>
    <s v="Medical"/>
    <n v="1"/>
    <n v="332"/>
    <m/>
    <x v="1"/>
    <x v="0"/>
    <n v="96"/>
    <x v="0"/>
    <x v="1"/>
    <x v="2"/>
    <x v="2"/>
    <x v="2"/>
    <n v="2232"/>
    <s v="Low Risk"/>
    <x v="1"/>
    <n v="0"/>
    <n v="0"/>
    <n v="0"/>
    <n v="1"/>
    <n v="15417"/>
    <x v="8"/>
    <s v="Y"/>
    <x v="1"/>
    <n v="14"/>
    <x v="0"/>
    <n v="3"/>
    <n v="2"/>
    <x v="1"/>
    <n v="80"/>
    <n v="3"/>
    <x v="2"/>
    <x v="4"/>
    <x v="1"/>
    <x v="11"/>
    <x v="3"/>
    <x v="1"/>
    <x v="3"/>
    <m/>
  </r>
  <r>
    <n v="32"/>
    <x v="2"/>
    <x v="1"/>
    <n v="3"/>
    <n v="0"/>
    <x v="2"/>
    <n v="976"/>
    <x v="0"/>
    <n v="26"/>
    <x v="0"/>
    <n v="4"/>
    <s v="Marketing"/>
    <n v="1"/>
    <n v="333"/>
    <m/>
    <x v="1"/>
    <x v="1"/>
    <n v="100"/>
    <x v="0"/>
    <x v="0"/>
    <x v="0"/>
    <x v="0"/>
    <x v="1"/>
    <n v="4465"/>
    <s v="Low Risk"/>
    <x v="0"/>
    <n v="0"/>
    <n v="0"/>
    <n v="0"/>
    <n v="1"/>
    <n v="12069"/>
    <x v="4"/>
    <s v="Y"/>
    <x v="1"/>
    <n v="18"/>
    <x v="0"/>
    <n v="1"/>
    <n v="2"/>
    <x v="1"/>
    <n v="80"/>
    <n v="0"/>
    <x v="21"/>
    <x v="2"/>
    <x v="1"/>
    <x v="11"/>
    <x v="3"/>
    <x v="3"/>
    <x v="3"/>
    <m/>
  </r>
  <r>
    <n v="41"/>
    <x v="0"/>
    <x v="1"/>
    <n v="12"/>
    <n v="2"/>
    <x v="0"/>
    <n v="1411"/>
    <x v="1"/>
    <n v="19"/>
    <x v="0"/>
    <n v="2"/>
    <s v="Life Sciences"/>
    <n v="1"/>
    <n v="334"/>
    <m/>
    <x v="1"/>
    <x v="1"/>
    <n v="36"/>
    <x v="0"/>
    <x v="0"/>
    <x v="1"/>
    <x v="3"/>
    <x v="2"/>
    <n v="3072"/>
    <s v="Medium Risk"/>
    <x v="0"/>
    <n v="0"/>
    <n v="1"/>
    <n v="1"/>
    <n v="1"/>
    <n v="19877"/>
    <x v="7"/>
    <s v="Y"/>
    <x v="1"/>
    <n v="16"/>
    <x v="0"/>
    <n v="1"/>
    <n v="7"/>
    <x v="2"/>
    <n v="80"/>
    <n v="2"/>
    <x v="6"/>
    <x v="2"/>
    <x v="2"/>
    <x v="6"/>
    <x v="2"/>
    <x v="0"/>
    <x v="2"/>
    <m/>
  </r>
  <r>
    <n v="40"/>
    <x v="0"/>
    <x v="1"/>
    <n v="7"/>
    <n v="0"/>
    <x v="0"/>
    <n v="1300"/>
    <x v="1"/>
    <n v="24"/>
    <x v="0"/>
    <n v="2"/>
    <s v="Technical Degree"/>
    <n v="1"/>
    <n v="335"/>
    <m/>
    <x v="3"/>
    <x v="1"/>
    <n v="62"/>
    <x v="0"/>
    <x v="0"/>
    <x v="1"/>
    <x v="0"/>
    <x v="2"/>
    <n v="3319"/>
    <s v="Low Risk"/>
    <x v="0"/>
    <n v="0"/>
    <n v="0"/>
    <n v="0"/>
    <n v="1"/>
    <n v="24447"/>
    <x v="1"/>
    <s v="Y"/>
    <x v="1"/>
    <n v="17"/>
    <x v="0"/>
    <n v="1"/>
    <n v="3"/>
    <x v="0"/>
    <n v="80"/>
    <n v="2"/>
    <x v="15"/>
    <x v="1"/>
    <x v="1"/>
    <x v="7"/>
    <x v="6"/>
    <x v="5"/>
    <x v="1"/>
    <m/>
  </r>
  <r>
    <n v="45"/>
    <x v="1"/>
    <x v="1"/>
    <n v="0"/>
    <n v="0"/>
    <x v="0"/>
    <n v="252"/>
    <x v="1"/>
    <n v="1"/>
    <x v="0"/>
    <n v="3"/>
    <s v="Other"/>
    <n v="1"/>
    <n v="336"/>
    <m/>
    <x v="1"/>
    <x v="1"/>
    <n v="70"/>
    <x v="2"/>
    <x v="4"/>
    <x v="5"/>
    <x v="0"/>
    <x v="1"/>
    <n v="19202"/>
    <s v="Low Risk"/>
    <x v="2"/>
    <n v="0"/>
    <n v="0"/>
    <n v="0"/>
    <n v="0"/>
    <n v="15970"/>
    <x v="4"/>
    <s v="Y"/>
    <x v="1"/>
    <n v="11"/>
    <x v="0"/>
    <n v="3"/>
    <n v="0"/>
    <x v="1"/>
    <n v="80"/>
    <n v="1"/>
    <x v="25"/>
    <x v="2"/>
    <x v="1"/>
    <x v="25"/>
    <x v="2"/>
    <x v="1"/>
    <x v="1"/>
    <m/>
  </r>
  <r>
    <n v="31"/>
    <x v="2"/>
    <x v="1"/>
    <n v="4"/>
    <n v="0"/>
    <x v="1"/>
    <n v="1327"/>
    <x v="1"/>
    <n v="3"/>
    <x v="0"/>
    <n v="4"/>
    <s v="Medical"/>
    <n v="1"/>
    <n v="337"/>
    <m/>
    <x v="0"/>
    <x v="1"/>
    <n v="73"/>
    <x v="0"/>
    <x v="2"/>
    <x v="7"/>
    <x v="2"/>
    <x v="2"/>
    <n v="13675"/>
    <s v="Low Risk"/>
    <x v="2"/>
    <n v="0"/>
    <n v="0"/>
    <n v="0"/>
    <n v="0"/>
    <n v="13523"/>
    <x v="3"/>
    <s v="Y"/>
    <x v="1"/>
    <n v="12"/>
    <x v="0"/>
    <n v="1"/>
    <n v="1"/>
    <x v="1"/>
    <n v="80"/>
    <n v="1"/>
    <x v="15"/>
    <x v="1"/>
    <x v="1"/>
    <x v="4"/>
    <x v="3"/>
    <x v="3"/>
    <x v="3"/>
    <m/>
  </r>
  <r>
    <n v="33"/>
    <x v="2"/>
    <x v="1"/>
    <n v="7"/>
    <n v="1"/>
    <x v="0"/>
    <n v="832"/>
    <x v="1"/>
    <n v="5"/>
    <x v="0"/>
    <n v="4"/>
    <s v="Life Sciences"/>
    <n v="1"/>
    <n v="338"/>
    <m/>
    <x v="1"/>
    <x v="0"/>
    <n v="63"/>
    <x v="1"/>
    <x v="1"/>
    <x v="1"/>
    <x v="0"/>
    <x v="1"/>
    <n v="2911"/>
    <s v="Low Risk"/>
    <x v="1"/>
    <n v="0"/>
    <n v="0"/>
    <n v="1"/>
    <n v="1"/>
    <n v="14776"/>
    <x v="1"/>
    <s v="Y"/>
    <x v="1"/>
    <n v="13"/>
    <x v="0"/>
    <n v="3"/>
    <n v="4"/>
    <x v="0"/>
    <n v="80"/>
    <n v="1"/>
    <x v="17"/>
    <x v="2"/>
    <x v="2"/>
    <x v="4"/>
    <x v="3"/>
    <x v="0"/>
    <x v="3"/>
    <m/>
  </r>
  <r>
    <n v="34"/>
    <x v="2"/>
    <x v="1"/>
    <n v="9"/>
    <n v="1"/>
    <x v="0"/>
    <n v="470"/>
    <x v="1"/>
    <n v="2"/>
    <x v="0"/>
    <n v="4"/>
    <s v="Life Sciences"/>
    <n v="1"/>
    <n v="339"/>
    <m/>
    <x v="2"/>
    <x v="1"/>
    <n v="84"/>
    <x v="1"/>
    <x v="0"/>
    <x v="3"/>
    <x v="3"/>
    <x v="1"/>
    <n v="5957"/>
    <s v="Medium Risk"/>
    <x v="0"/>
    <n v="0"/>
    <n v="1"/>
    <n v="0"/>
    <n v="1"/>
    <n v="23687"/>
    <x v="2"/>
    <s v="Y"/>
    <x v="1"/>
    <n v="13"/>
    <x v="0"/>
    <n v="2"/>
    <n v="1"/>
    <x v="1"/>
    <n v="80"/>
    <n v="1"/>
    <x v="10"/>
    <x v="1"/>
    <x v="1"/>
    <x v="19"/>
    <x v="5"/>
    <x v="8"/>
    <x v="12"/>
    <m/>
  </r>
  <r>
    <n v="37"/>
    <x v="0"/>
    <x v="1"/>
    <n v="12"/>
    <n v="2"/>
    <x v="0"/>
    <n v="1017"/>
    <x v="1"/>
    <n v="1"/>
    <x v="0"/>
    <n v="2"/>
    <s v="Medical"/>
    <n v="1"/>
    <n v="340"/>
    <m/>
    <x v="1"/>
    <x v="0"/>
    <n v="83"/>
    <x v="1"/>
    <x v="1"/>
    <x v="1"/>
    <x v="3"/>
    <x v="1"/>
    <n v="3920"/>
    <s v="Medium Risk"/>
    <x v="0"/>
    <n v="0"/>
    <n v="1"/>
    <n v="1"/>
    <n v="1"/>
    <n v="18697"/>
    <x v="7"/>
    <s v="Y"/>
    <x v="1"/>
    <n v="14"/>
    <x v="0"/>
    <n v="1"/>
    <n v="5"/>
    <x v="0"/>
    <n v="80"/>
    <n v="1"/>
    <x v="6"/>
    <x v="2"/>
    <x v="2"/>
    <x v="11"/>
    <x v="10"/>
    <x v="0"/>
    <x v="3"/>
    <m/>
  </r>
  <r>
    <n v="45"/>
    <x v="1"/>
    <x v="1"/>
    <n v="7"/>
    <n v="0"/>
    <x v="1"/>
    <n v="1199"/>
    <x v="1"/>
    <n v="7"/>
    <x v="0"/>
    <n v="4"/>
    <s v="Life Sciences"/>
    <n v="1"/>
    <n v="341"/>
    <m/>
    <x v="3"/>
    <x v="1"/>
    <n v="77"/>
    <x v="2"/>
    <x v="0"/>
    <x v="3"/>
    <x v="2"/>
    <x v="1"/>
    <n v="6434"/>
    <s v="Low Risk"/>
    <x v="0"/>
    <n v="0"/>
    <n v="0"/>
    <n v="0"/>
    <n v="1"/>
    <n v="5118"/>
    <x v="5"/>
    <s v="Y"/>
    <x v="1"/>
    <n v="17"/>
    <x v="0"/>
    <n v="4"/>
    <n v="1"/>
    <x v="1"/>
    <n v="80"/>
    <n v="1"/>
    <x v="15"/>
    <x v="4"/>
    <x v="1"/>
    <x v="11"/>
    <x v="3"/>
    <x v="0"/>
    <x v="3"/>
    <m/>
  </r>
  <r>
    <n v="37"/>
    <x v="0"/>
    <x v="0"/>
    <n v="4"/>
    <n v="0"/>
    <x v="1"/>
    <n v="504"/>
    <x v="1"/>
    <n v="10"/>
    <x v="1"/>
    <n v="3"/>
    <s v="Medical"/>
    <n v="1"/>
    <n v="342"/>
    <m/>
    <x v="3"/>
    <x v="1"/>
    <n v="61"/>
    <x v="0"/>
    <x v="2"/>
    <x v="3"/>
    <x v="2"/>
    <x v="2"/>
    <n v="10048"/>
    <s v="Low Risk"/>
    <x v="2"/>
    <n v="0"/>
    <n v="0"/>
    <n v="0"/>
    <n v="0"/>
    <n v="22573"/>
    <x v="2"/>
    <s v="Y"/>
    <x v="1"/>
    <n v="11"/>
    <x v="0"/>
    <n v="2"/>
    <n v="3"/>
    <x v="0"/>
    <n v="80"/>
    <n v="2"/>
    <x v="6"/>
    <x v="3"/>
    <x v="1"/>
    <x v="6"/>
    <x v="2"/>
    <x v="0"/>
    <x v="2"/>
    <m/>
  </r>
  <r>
    <n v="39"/>
    <x v="0"/>
    <x v="1"/>
    <n v="1"/>
    <n v="0"/>
    <x v="1"/>
    <n v="505"/>
    <x v="1"/>
    <n v="2"/>
    <x v="0"/>
    <n v="4"/>
    <s v="Technical Degree"/>
    <n v="1"/>
    <n v="343"/>
    <m/>
    <x v="1"/>
    <x v="0"/>
    <n v="64"/>
    <x v="0"/>
    <x v="2"/>
    <x v="4"/>
    <x v="2"/>
    <x v="0"/>
    <n v="10938"/>
    <s v="Low Risk"/>
    <x v="2"/>
    <n v="0"/>
    <n v="0"/>
    <n v="0"/>
    <n v="0"/>
    <n v="6420"/>
    <x v="4"/>
    <s v="Y"/>
    <x v="1"/>
    <n v="25"/>
    <x v="1"/>
    <n v="4"/>
    <n v="0"/>
    <x v="1"/>
    <n v="80"/>
    <n v="0"/>
    <x v="26"/>
    <x v="4"/>
    <x v="1"/>
    <x v="27"/>
    <x v="8"/>
    <x v="14"/>
    <x v="5"/>
    <m/>
  </r>
  <r>
    <n v="29"/>
    <x v="2"/>
    <x v="1"/>
    <n v="3"/>
    <n v="0"/>
    <x v="0"/>
    <n v="665"/>
    <x v="1"/>
    <n v="15"/>
    <x v="0"/>
    <n v="3"/>
    <s v="Life Sciences"/>
    <n v="1"/>
    <n v="346"/>
    <m/>
    <x v="1"/>
    <x v="1"/>
    <n v="60"/>
    <x v="0"/>
    <x v="1"/>
    <x v="1"/>
    <x v="0"/>
    <x v="0"/>
    <n v="2340"/>
    <s v="Low Risk"/>
    <x v="1"/>
    <n v="0"/>
    <n v="0"/>
    <n v="0"/>
    <n v="1"/>
    <n v="22673"/>
    <x v="1"/>
    <s v="Y"/>
    <x v="1"/>
    <n v="19"/>
    <x v="0"/>
    <n v="1"/>
    <n v="2"/>
    <x v="1"/>
    <n v="80"/>
    <n v="0"/>
    <x v="3"/>
    <x v="4"/>
    <x v="1"/>
    <x v="0"/>
    <x v="4"/>
    <x v="1"/>
    <x v="0"/>
    <m/>
  </r>
  <r>
    <n v="42"/>
    <x v="0"/>
    <x v="1"/>
    <n v="8"/>
    <n v="2"/>
    <x v="0"/>
    <n v="916"/>
    <x v="1"/>
    <n v="17"/>
    <x v="0"/>
    <n v="2"/>
    <s v="Life Sciences"/>
    <n v="1"/>
    <n v="347"/>
    <m/>
    <x v="2"/>
    <x v="0"/>
    <n v="82"/>
    <x v="2"/>
    <x v="0"/>
    <x v="1"/>
    <x v="3"/>
    <x v="0"/>
    <n v="6545"/>
    <s v="Medium Risk"/>
    <x v="0"/>
    <n v="1"/>
    <n v="1"/>
    <n v="0"/>
    <n v="0"/>
    <n v="23016"/>
    <x v="9"/>
    <s v="Y"/>
    <x v="0"/>
    <n v="13"/>
    <x v="0"/>
    <n v="3"/>
    <n v="3"/>
    <x v="0"/>
    <n v="80"/>
    <n v="0"/>
    <x v="1"/>
    <x v="4"/>
    <x v="1"/>
    <x v="11"/>
    <x v="3"/>
    <x v="0"/>
    <x v="3"/>
    <m/>
  </r>
  <r>
    <n v="29"/>
    <x v="2"/>
    <x v="1"/>
    <n v="0"/>
    <n v="0"/>
    <x v="0"/>
    <n v="1247"/>
    <x v="0"/>
    <n v="20"/>
    <x v="0"/>
    <n v="2"/>
    <s v="Marketing"/>
    <n v="1"/>
    <n v="349"/>
    <m/>
    <x v="2"/>
    <x v="1"/>
    <n v="45"/>
    <x v="0"/>
    <x v="0"/>
    <x v="0"/>
    <x v="0"/>
    <x v="2"/>
    <n v="6931"/>
    <s v="Low Risk"/>
    <x v="0"/>
    <n v="0"/>
    <n v="0"/>
    <n v="0"/>
    <n v="0"/>
    <n v="10732"/>
    <x v="7"/>
    <s v="Y"/>
    <x v="1"/>
    <n v="14"/>
    <x v="0"/>
    <n v="4"/>
    <n v="0"/>
    <x v="1"/>
    <n v="80"/>
    <n v="1"/>
    <x v="1"/>
    <x v="2"/>
    <x v="1"/>
    <x v="11"/>
    <x v="3"/>
    <x v="0"/>
    <x v="3"/>
    <m/>
  </r>
  <r>
    <n v="25"/>
    <x v="2"/>
    <x v="1"/>
    <n v="7"/>
    <n v="0"/>
    <x v="0"/>
    <n v="685"/>
    <x v="1"/>
    <n v="1"/>
    <x v="0"/>
    <n v="3"/>
    <s v="Life Sciences"/>
    <n v="1"/>
    <n v="350"/>
    <m/>
    <x v="3"/>
    <x v="0"/>
    <n v="62"/>
    <x v="0"/>
    <x v="0"/>
    <x v="3"/>
    <x v="2"/>
    <x v="1"/>
    <n v="4898"/>
    <s v="Low Risk"/>
    <x v="0"/>
    <n v="0"/>
    <n v="0"/>
    <n v="0"/>
    <n v="1"/>
    <n v="7505"/>
    <x v="4"/>
    <s v="Y"/>
    <x v="1"/>
    <n v="12"/>
    <x v="0"/>
    <n v="4"/>
    <n v="3"/>
    <x v="0"/>
    <n v="80"/>
    <n v="2"/>
    <x v="7"/>
    <x v="1"/>
    <x v="1"/>
    <x v="9"/>
    <x v="3"/>
    <x v="1"/>
    <x v="3"/>
    <m/>
  </r>
  <r>
    <n v="42"/>
    <x v="0"/>
    <x v="1"/>
    <n v="12"/>
    <n v="2"/>
    <x v="0"/>
    <n v="269"/>
    <x v="1"/>
    <n v="2"/>
    <x v="0"/>
    <n v="3"/>
    <s v="Medical"/>
    <n v="1"/>
    <n v="351"/>
    <m/>
    <x v="2"/>
    <x v="0"/>
    <n v="56"/>
    <x v="1"/>
    <x v="1"/>
    <x v="2"/>
    <x v="3"/>
    <x v="2"/>
    <n v="2593"/>
    <s v="High Risk"/>
    <x v="1"/>
    <n v="1"/>
    <n v="1"/>
    <n v="0"/>
    <n v="1"/>
    <n v="8007"/>
    <x v="4"/>
    <s v="Y"/>
    <x v="0"/>
    <n v="11"/>
    <x v="0"/>
    <n v="3"/>
    <n v="5"/>
    <x v="0"/>
    <n v="80"/>
    <n v="1"/>
    <x v="1"/>
    <x v="5"/>
    <x v="1"/>
    <x v="7"/>
    <x v="8"/>
    <x v="4"/>
    <x v="5"/>
    <m/>
  </r>
  <r>
    <n v="40"/>
    <x v="0"/>
    <x v="1"/>
    <n v="4"/>
    <n v="0"/>
    <x v="0"/>
    <n v="1416"/>
    <x v="1"/>
    <n v="2"/>
    <x v="0"/>
    <n v="2"/>
    <s v="Medical"/>
    <n v="1"/>
    <n v="352"/>
    <m/>
    <x v="3"/>
    <x v="1"/>
    <n v="49"/>
    <x v="0"/>
    <x v="4"/>
    <x v="7"/>
    <x v="2"/>
    <x v="2"/>
    <n v="19436"/>
    <s v="Low Risk"/>
    <x v="2"/>
    <n v="0"/>
    <n v="0"/>
    <n v="0"/>
    <n v="0"/>
    <n v="5949"/>
    <x v="4"/>
    <s v="Y"/>
    <x v="1"/>
    <n v="19"/>
    <x v="0"/>
    <n v="4"/>
    <n v="1"/>
    <x v="1"/>
    <n v="80"/>
    <n v="1"/>
    <x v="14"/>
    <x v="3"/>
    <x v="1"/>
    <x v="17"/>
    <x v="1"/>
    <x v="2"/>
    <x v="12"/>
    <m/>
  </r>
  <r>
    <n v="51"/>
    <x v="1"/>
    <x v="1"/>
    <n v="7"/>
    <n v="1"/>
    <x v="0"/>
    <n v="833"/>
    <x v="1"/>
    <n v="1"/>
    <x v="0"/>
    <n v="3"/>
    <s v="Life Sciences"/>
    <n v="1"/>
    <n v="353"/>
    <m/>
    <x v="1"/>
    <x v="1"/>
    <n v="96"/>
    <x v="0"/>
    <x v="1"/>
    <x v="1"/>
    <x v="0"/>
    <x v="1"/>
    <n v="2723"/>
    <s v="Low Risk"/>
    <x v="1"/>
    <n v="0"/>
    <n v="0"/>
    <n v="1"/>
    <n v="1"/>
    <n v="23231"/>
    <x v="1"/>
    <s v="Y"/>
    <x v="1"/>
    <n v="11"/>
    <x v="0"/>
    <n v="2"/>
    <n v="6"/>
    <x v="2"/>
    <n v="80"/>
    <n v="0"/>
    <x v="5"/>
    <x v="0"/>
    <x v="2"/>
    <x v="6"/>
    <x v="2"/>
    <x v="0"/>
    <x v="2"/>
    <m/>
  </r>
  <r>
    <n v="31"/>
    <x v="2"/>
    <x v="0"/>
    <n v="8"/>
    <n v="1"/>
    <x v="1"/>
    <n v="307"/>
    <x v="1"/>
    <n v="29"/>
    <x v="0"/>
    <n v="2"/>
    <s v="Medical"/>
    <n v="1"/>
    <n v="355"/>
    <m/>
    <x v="1"/>
    <x v="1"/>
    <n v="71"/>
    <x v="1"/>
    <x v="1"/>
    <x v="2"/>
    <x v="1"/>
    <x v="0"/>
    <n v="3479"/>
    <s v="Medium Risk"/>
    <x v="0"/>
    <n v="0"/>
    <n v="1"/>
    <n v="0"/>
    <n v="1"/>
    <n v="11652"/>
    <x v="4"/>
    <s v="Y"/>
    <x v="1"/>
    <n v="11"/>
    <x v="0"/>
    <n v="2"/>
    <n v="3"/>
    <x v="0"/>
    <n v="80"/>
    <n v="0"/>
    <x v="3"/>
    <x v="2"/>
    <x v="3"/>
    <x v="8"/>
    <x v="0"/>
    <x v="1"/>
    <x v="10"/>
    <m/>
  </r>
  <r>
    <n v="32"/>
    <x v="2"/>
    <x v="1"/>
    <n v="16"/>
    <n v="2"/>
    <x v="1"/>
    <n v="1311"/>
    <x v="1"/>
    <n v="7"/>
    <x v="0"/>
    <n v="3"/>
    <s v="Life Sciences"/>
    <n v="1"/>
    <n v="359"/>
    <m/>
    <x v="0"/>
    <x v="1"/>
    <n v="100"/>
    <x v="2"/>
    <x v="1"/>
    <x v="2"/>
    <x v="1"/>
    <x v="1"/>
    <n v="2794"/>
    <s v="Medium Risk"/>
    <x v="1"/>
    <n v="0"/>
    <n v="1"/>
    <n v="1"/>
    <n v="1"/>
    <n v="26062"/>
    <x v="1"/>
    <s v="Y"/>
    <x v="1"/>
    <n v="20"/>
    <x v="1"/>
    <n v="3"/>
    <n v="6"/>
    <x v="2"/>
    <n v="80"/>
    <n v="0"/>
    <x v="7"/>
    <x v="1"/>
    <x v="0"/>
    <x v="8"/>
    <x v="10"/>
    <x v="0"/>
    <x v="6"/>
    <m/>
  </r>
  <r>
    <n v="38"/>
    <x v="0"/>
    <x v="1"/>
    <n v="4"/>
    <n v="0"/>
    <x v="2"/>
    <n v="1327"/>
    <x v="0"/>
    <n v="2"/>
    <x v="0"/>
    <n v="2"/>
    <s v="Life Sciences"/>
    <n v="1"/>
    <n v="361"/>
    <m/>
    <x v="2"/>
    <x v="1"/>
    <n v="39"/>
    <x v="1"/>
    <x v="0"/>
    <x v="0"/>
    <x v="0"/>
    <x v="1"/>
    <n v="5249"/>
    <s v="Low Risk"/>
    <x v="0"/>
    <n v="0"/>
    <n v="0"/>
    <n v="0"/>
    <n v="1"/>
    <n v="19682"/>
    <x v="9"/>
    <s v="Y"/>
    <x v="1"/>
    <n v="18"/>
    <x v="0"/>
    <n v="4"/>
    <n v="0"/>
    <x v="1"/>
    <n v="80"/>
    <n v="1"/>
    <x v="10"/>
    <x v="0"/>
    <x v="1"/>
    <x v="3"/>
    <x v="1"/>
    <x v="4"/>
    <x v="0"/>
    <m/>
  </r>
  <r>
    <n v="32"/>
    <x v="2"/>
    <x v="1"/>
    <n v="8"/>
    <n v="1"/>
    <x v="0"/>
    <n v="128"/>
    <x v="1"/>
    <n v="2"/>
    <x v="0"/>
    <n v="1"/>
    <s v="Technical Degree"/>
    <n v="1"/>
    <n v="362"/>
    <m/>
    <x v="2"/>
    <x v="1"/>
    <n v="84"/>
    <x v="1"/>
    <x v="0"/>
    <x v="2"/>
    <x v="3"/>
    <x v="0"/>
    <n v="2176"/>
    <s v="Medium Risk"/>
    <x v="1"/>
    <n v="0"/>
    <n v="1"/>
    <n v="0"/>
    <n v="1"/>
    <n v="19737"/>
    <x v="5"/>
    <s v="Y"/>
    <x v="1"/>
    <n v="13"/>
    <x v="0"/>
    <n v="4"/>
    <n v="3"/>
    <x v="0"/>
    <n v="80"/>
    <n v="0"/>
    <x v="15"/>
    <x v="3"/>
    <x v="1"/>
    <x v="0"/>
    <x v="3"/>
    <x v="0"/>
    <x v="10"/>
    <m/>
  </r>
  <r>
    <n v="46"/>
    <x v="1"/>
    <x v="1"/>
    <n v="13"/>
    <n v="3"/>
    <x v="0"/>
    <n v="488"/>
    <x v="0"/>
    <n v="2"/>
    <x v="0"/>
    <n v="3"/>
    <s v="Technical Degree"/>
    <n v="1"/>
    <n v="363"/>
    <m/>
    <x v="1"/>
    <x v="0"/>
    <n v="75"/>
    <x v="3"/>
    <x v="3"/>
    <x v="5"/>
    <x v="1"/>
    <x v="1"/>
    <n v="16872"/>
    <s v="Medium Risk"/>
    <x v="2"/>
    <n v="1"/>
    <n v="1"/>
    <n v="1"/>
    <n v="0"/>
    <n v="14977"/>
    <x v="9"/>
    <s v="Y"/>
    <x v="0"/>
    <n v="12"/>
    <x v="0"/>
    <n v="2"/>
    <n v="5"/>
    <x v="0"/>
    <n v="80"/>
    <n v="1"/>
    <x v="23"/>
    <x v="2"/>
    <x v="2"/>
    <x v="5"/>
    <x v="1"/>
    <x v="4"/>
    <x v="1"/>
    <m/>
  </r>
  <r>
    <n v="28"/>
    <x v="2"/>
    <x v="0"/>
    <n v="11"/>
    <n v="1"/>
    <x v="0"/>
    <n v="529"/>
    <x v="1"/>
    <n v="2"/>
    <x v="1"/>
    <n v="4"/>
    <s v="Life Sciences"/>
    <n v="1"/>
    <n v="364"/>
    <m/>
    <x v="3"/>
    <x v="1"/>
    <n v="79"/>
    <x v="0"/>
    <x v="1"/>
    <x v="2"/>
    <x v="2"/>
    <x v="0"/>
    <n v="3485"/>
    <s v="Low Risk"/>
    <x v="0"/>
    <n v="0"/>
    <n v="0"/>
    <n v="1"/>
    <n v="1"/>
    <n v="14935"/>
    <x v="7"/>
    <s v="Y"/>
    <x v="1"/>
    <n v="11"/>
    <x v="0"/>
    <n v="3"/>
    <n v="7"/>
    <x v="2"/>
    <n v="80"/>
    <n v="0"/>
    <x v="7"/>
    <x v="3"/>
    <x v="0"/>
    <x v="2"/>
    <x v="2"/>
    <x v="0"/>
    <x v="2"/>
    <m/>
  </r>
  <r>
    <n v="29"/>
    <x v="2"/>
    <x v="1"/>
    <n v="9"/>
    <n v="1"/>
    <x v="0"/>
    <n v="1210"/>
    <x v="0"/>
    <n v="2"/>
    <x v="0"/>
    <n v="3"/>
    <s v="Medical"/>
    <n v="1"/>
    <n v="366"/>
    <m/>
    <x v="3"/>
    <x v="1"/>
    <n v="78"/>
    <x v="1"/>
    <x v="0"/>
    <x v="0"/>
    <x v="1"/>
    <x v="1"/>
    <n v="6644"/>
    <s v="Medium Risk"/>
    <x v="0"/>
    <n v="0"/>
    <n v="1"/>
    <n v="0"/>
    <n v="0"/>
    <n v="3687"/>
    <x v="7"/>
    <s v="Y"/>
    <x v="1"/>
    <n v="19"/>
    <x v="0"/>
    <n v="2"/>
    <n v="4"/>
    <x v="0"/>
    <n v="80"/>
    <n v="2"/>
    <x v="1"/>
    <x v="2"/>
    <x v="1"/>
    <x v="2"/>
    <x v="2"/>
    <x v="0"/>
    <x v="2"/>
    <m/>
  </r>
  <r>
    <n v="31"/>
    <x v="2"/>
    <x v="1"/>
    <n v="8"/>
    <n v="0"/>
    <x v="0"/>
    <n v="1463"/>
    <x v="1"/>
    <n v="23"/>
    <x v="0"/>
    <n v="3"/>
    <s v="Medical"/>
    <n v="1"/>
    <n v="367"/>
    <m/>
    <x v="0"/>
    <x v="1"/>
    <n v="64"/>
    <x v="1"/>
    <x v="0"/>
    <x v="4"/>
    <x v="0"/>
    <x v="1"/>
    <n v="5582"/>
    <s v="Low Risk"/>
    <x v="0"/>
    <n v="0"/>
    <n v="0"/>
    <n v="0"/>
    <n v="1"/>
    <n v="14408"/>
    <x v="4"/>
    <s v="Y"/>
    <x v="1"/>
    <n v="21"/>
    <x v="1"/>
    <n v="2"/>
    <n v="1"/>
    <x v="1"/>
    <n v="80"/>
    <n v="1"/>
    <x v="1"/>
    <x v="2"/>
    <x v="1"/>
    <x v="7"/>
    <x v="2"/>
    <x v="4"/>
    <x v="5"/>
    <m/>
  </r>
  <r>
    <n v="25"/>
    <x v="2"/>
    <x v="1"/>
    <n v="12"/>
    <n v="1"/>
    <x v="2"/>
    <n v="675"/>
    <x v="1"/>
    <n v="5"/>
    <x v="0"/>
    <n v="2"/>
    <s v="Life Sciences"/>
    <n v="1"/>
    <n v="369"/>
    <m/>
    <x v="0"/>
    <x v="1"/>
    <n v="85"/>
    <x v="2"/>
    <x v="0"/>
    <x v="4"/>
    <x v="3"/>
    <x v="2"/>
    <n v="4000"/>
    <s v="Medium Risk"/>
    <x v="0"/>
    <n v="0"/>
    <n v="1"/>
    <n v="0"/>
    <n v="1"/>
    <n v="18384"/>
    <x v="1"/>
    <s v="Y"/>
    <x v="1"/>
    <n v="12"/>
    <x v="0"/>
    <n v="4"/>
    <n v="4"/>
    <x v="0"/>
    <n v="80"/>
    <n v="2"/>
    <x v="3"/>
    <x v="2"/>
    <x v="1"/>
    <x v="0"/>
    <x v="7"/>
    <x v="1"/>
    <x v="0"/>
    <m/>
  </r>
  <r>
    <n v="45"/>
    <x v="1"/>
    <x v="1"/>
    <n v="3"/>
    <n v="1"/>
    <x v="0"/>
    <n v="1385"/>
    <x v="1"/>
    <n v="20"/>
    <x v="0"/>
    <n v="2"/>
    <s v="Medical"/>
    <n v="1"/>
    <n v="372"/>
    <m/>
    <x v="1"/>
    <x v="1"/>
    <n v="79"/>
    <x v="0"/>
    <x v="3"/>
    <x v="4"/>
    <x v="0"/>
    <x v="1"/>
    <n v="13496"/>
    <s v="Medium Risk"/>
    <x v="2"/>
    <n v="1"/>
    <n v="0"/>
    <n v="0"/>
    <n v="0"/>
    <n v="7501"/>
    <x v="4"/>
    <s v="Y"/>
    <x v="0"/>
    <n v="14"/>
    <x v="0"/>
    <n v="2"/>
    <n v="2"/>
    <x v="1"/>
    <n v="80"/>
    <n v="0"/>
    <x v="24"/>
    <x v="2"/>
    <x v="1"/>
    <x v="23"/>
    <x v="1"/>
    <x v="5"/>
    <x v="13"/>
    <m/>
  </r>
  <r>
    <n v="36"/>
    <x v="0"/>
    <x v="1"/>
    <n v="4"/>
    <n v="0"/>
    <x v="0"/>
    <n v="1403"/>
    <x v="1"/>
    <n v="6"/>
    <x v="0"/>
    <n v="3"/>
    <s v="Life Sciences"/>
    <n v="1"/>
    <n v="373"/>
    <m/>
    <x v="2"/>
    <x v="1"/>
    <n v="47"/>
    <x v="0"/>
    <x v="1"/>
    <x v="2"/>
    <x v="0"/>
    <x v="1"/>
    <n v="3210"/>
    <s v="Low Risk"/>
    <x v="0"/>
    <n v="0"/>
    <n v="0"/>
    <n v="0"/>
    <n v="1"/>
    <n v="20251"/>
    <x v="4"/>
    <s v="Y"/>
    <x v="1"/>
    <n v="11"/>
    <x v="0"/>
    <n v="3"/>
    <n v="2"/>
    <x v="1"/>
    <n v="80"/>
    <n v="1"/>
    <x v="28"/>
    <x v="5"/>
    <x v="1"/>
    <x v="15"/>
    <x v="9"/>
    <x v="13"/>
    <x v="7"/>
    <m/>
  </r>
  <r>
    <n v="55"/>
    <x v="3"/>
    <x v="1"/>
    <n v="8"/>
    <n v="2"/>
    <x v="0"/>
    <n v="452"/>
    <x v="1"/>
    <n v="1"/>
    <x v="0"/>
    <n v="3"/>
    <s v="Medical"/>
    <n v="1"/>
    <n v="374"/>
    <m/>
    <x v="2"/>
    <x v="1"/>
    <n v="81"/>
    <x v="0"/>
    <x v="4"/>
    <x v="5"/>
    <x v="3"/>
    <x v="0"/>
    <n v="19045"/>
    <s v="Medium Risk"/>
    <x v="2"/>
    <n v="1"/>
    <n v="1"/>
    <n v="0"/>
    <n v="0"/>
    <n v="18938"/>
    <x v="4"/>
    <s v="Y"/>
    <x v="0"/>
    <n v="14"/>
    <x v="0"/>
    <n v="3"/>
    <n v="3"/>
    <x v="0"/>
    <n v="80"/>
    <n v="0"/>
    <x v="29"/>
    <x v="2"/>
    <x v="1"/>
    <x v="28"/>
    <x v="15"/>
    <x v="5"/>
    <x v="15"/>
    <m/>
  </r>
  <r>
    <n v="47"/>
    <x v="1"/>
    <x v="0"/>
    <n v="17"/>
    <n v="3"/>
    <x v="2"/>
    <n v="666"/>
    <x v="1"/>
    <n v="29"/>
    <x v="0"/>
    <n v="4"/>
    <s v="Life Sciences"/>
    <n v="1"/>
    <n v="376"/>
    <m/>
    <x v="3"/>
    <x v="1"/>
    <n v="88"/>
    <x v="0"/>
    <x v="2"/>
    <x v="5"/>
    <x v="1"/>
    <x v="1"/>
    <n v="11849"/>
    <s v="Medium Risk"/>
    <x v="2"/>
    <n v="1"/>
    <n v="1"/>
    <n v="1"/>
    <n v="0"/>
    <n v="10268"/>
    <x v="1"/>
    <s v="Y"/>
    <x v="0"/>
    <n v="12"/>
    <x v="0"/>
    <n v="4"/>
    <n v="6"/>
    <x v="2"/>
    <n v="80"/>
    <n v="1"/>
    <x v="1"/>
    <x v="2"/>
    <x v="2"/>
    <x v="1"/>
    <x v="1"/>
    <x v="10"/>
    <x v="12"/>
    <m/>
  </r>
  <r>
    <n v="28"/>
    <x v="2"/>
    <x v="1"/>
    <n v="7"/>
    <n v="1"/>
    <x v="0"/>
    <n v="1158"/>
    <x v="1"/>
    <n v="9"/>
    <x v="0"/>
    <n v="3"/>
    <s v="Medical"/>
    <n v="1"/>
    <n v="377"/>
    <m/>
    <x v="2"/>
    <x v="1"/>
    <n v="94"/>
    <x v="0"/>
    <x v="1"/>
    <x v="1"/>
    <x v="0"/>
    <x v="1"/>
    <n v="2070"/>
    <s v="Low Risk"/>
    <x v="1"/>
    <n v="0"/>
    <n v="0"/>
    <n v="1"/>
    <n v="1"/>
    <n v="2613"/>
    <x v="1"/>
    <s v="Y"/>
    <x v="1"/>
    <n v="23"/>
    <x v="1"/>
    <n v="4"/>
    <n v="4"/>
    <x v="0"/>
    <n v="80"/>
    <n v="1"/>
    <x v="7"/>
    <x v="1"/>
    <x v="2"/>
    <x v="8"/>
    <x v="3"/>
    <x v="0"/>
    <x v="10"/>
    <m/>
  </r>
  <r>
    <n v="37"/>
    <x v="0"/>
    <x v="1"/>
    <n v="3"/>
    <n v="0"/>
    <x v="0"/>
    <n v="228"/>
    <x v="0"/>
    <n v="6"/>
    <x v="0"/>
    <n v="4"/>
    <s v="Medical"/>
    <n v="1"/>
    <n v="378"/>
    <m/>
    <x v="1"/>
    <x v="1"/>
    <n v="98"/>
    <x v="0"/>
    <x v="0"/>
    <x v="0"/>
    <x v="0"/>
    <x v="1"/>
    <n v="6502"/>
    <s v="Low Risk"/>
    <x v="0"/>
    <n v="0"/>
    <n v="0"/>
    <n v="0"/>
    <n v="1"/>
    <n v="22825"/>
    <x v="5"/>
    <s v="Y"/>
    <x v="1"/>
    <n v="14"/>
    <x v="0"/>
    <n v="2"/>
    <n v="0"/>
    <x v="1"/>
    <n v="80"/>
    <n v="1"/>
    <x v="2"/>
    <x v="3"/>
    <x v="3"/>
    <x v="8"/>
    <x v="0"/>
    <x v="0"/>
    <x v="9"/>
    <m/>
  </r>
  <r>
    <n v="21"/>
    <x v="4"/>
    <x v="1"/>
    <n v="3"/>
    <n v="0"/>
    <x v="0"/>
    <n v="996"/>
    <x v="1"/>
    <n v="3"/>
    <x v="0"/>
    <n v="2"/>
    <s v="Medical"/>
    <n v="1"/>
    <n v="379"/>
    <m/>
    <x v="2"/>
    <x v="1"/>
    <n v="100"/>
    <x v="1"/>
    <x v="1"/>
    <x v="1"/>
    <x v="2"/>
    <x v="0"/>
    <n v="3230"/>
    <s v="Low Risk"/>
    <x v="0"/>
    <n v="0"/>
    <n v="0"/>
    <n v="0"/>
    <n v="1"/>
    <n v="10531"/>
    <x v="1"/>
    <s v="Y"/>
    <x v="1"/>
    <n v="17"/>
    <x v="0"/>
    <n v="1"/>
    <n v="2"/>
    <x v="1"/>
    <n v="80"/>
    <n v="0"/>
    <x v="8"/>
    <x v="5"/>
    <x v="3"/>
    <x v="11"/>
    <x v="3"/>
    <x v="1"/>
    <x v="2"/>
    <m/>
  </r>
  <r>
    <n v="37"/>
    <x v="0"/>
    <x v="1"/>
    <n v="7"/>
    <n v="1"/>
    <x v="2"/>
    <n v="728"/>
    <x v="1"/>
    <n v="1"/>
    <x v="0"/>
    <n v="4"/>
    <s v="Medical"/>
    <n v="1"/>
    <n v="380"/>
    <m/>
    <x v="3"/>
    <x v="0"/>
    <n v="80"/>
    <x v="0"/>
    <x v="2"/>
    <x v="7"/>
    <x v="0"/>
    <x v="2"/>
    <n v="13603"/>
    <s v="Medium Risk"/>
    <x v="2"/>
    <n v="1"/>
    <n v="0"/>
    <n v="0"/>
    <n v="0"/>
    <n v="11677"/>
    <x v="7"/>
    <s v="Y"/>
    <x v="0"/>
    <n v="18"/>
    <x v="0"/>
    <n v="1"/>
    <n v="3"/>
    <x v="0"/>
    <n v="80"/>
    <n v="2"/>
    <x v="20"/>
    <x v="2"/>
    <x v="1"/>
    <x v="8"/>
    <x v="3"/>
    <x v="0"/>
    <x v="3"/>
    <m/>
  </r>
  <r>
    <n v="35"/>
    <x v="0"/>
    <x v="1"/>
    <n v="14"/>
    <n v="2"/>
    <x v="0"/>
    <n v="1315"/>
    <x v="1"/>
    <n v="22"/>
    <x v="0"/>
    <n v="3"/>
    <s v="Life Sciences"/>
    <n v="1"/>
    <n v="381"/>
    <m/>
    <x v="0"/>
    <x v="0"/>
    <n v="71"/>
    <x v="2"/>
    <x v="2"/>
    <x v="5"/>
    <x v="1"/>
    <x v="2"/>
    <n v="11996"/>
    <s v="Medium Risk"/>
    <x v="2"/>
    <n v="0"/>
    <n v="1"/>
    <n v="1"/>
    <n v="0"/>
    <n v="19100"/>
    <x v="8"/>
    <s v="Y"/>
    <x v="1"/>
    <n v="18"/>
    <x v="0"/>
    <n v="2"/>
    <n v="4"/>
    <x v="0"/>
    <n v="80"/>
    <n v="1"/>
    <x v="1"/>
    <x v="6"/>
    <x v="2"/>
    <x v="5"/>
    <x v="1"/>
    <x v="7"/>
    <x v="3"/>
    <m/>
  </r>
  <r>
    <n v="38"/>
    <x v="0"/>
    <x v="1"/>
    <n v="16"/>
    <n v="2"/>
    <x v="0"/>
    <n v="322"/>
    <x v="0"/>
    <n v="7"/>
    <x v="0"/>
    <n v="2"/>
    <s v="Medical"/>
    <n v="1"/>
    <n v="382"/>
    <m/>
    <x v="3"/>
    <x v="0"/>
    <n v="44"/>
    <x v="2"/>
    <x v="0"/>
    <x v="0"/>
    <x v="3"/>
    <x v="2"/>
    <n v="5605"/>
    <s v="High Risk"/>
    <x v="0"/>
    <n v="1"/>
    <n v="1"/>
    <n v="0"/>
    <n v="1"/>
    <n v="19191"/>
    <x v="1"/>
    <s v="Y"/>
    <x v="0"/>
    <n v="24"/>
    <x v="1"/>
    <n v="3"/>
    <n v="4"/>
    <x v="0"/>
    <n v="80"/>
    <n v="1"/>
    <x v="0"/>
    <x v="1"/>
    <x v="1"/>
    <x v="3"/>
    <x v="2"/>
    <x v="4"/>
    <x v="1"/>
    <m/>
  </r>
  <r>
    <n v="26"/>
    <x v="2"/>
    <x v="1"/>
    <n v="12"/>
    <n v="2"/>
    <x v="1"/>
    <n v="1479"/>
    <x v="1"/>
    <n v="1"/>
    <x v="0"/>
    <n v="3"/>
    <s v="Life Sciences"/>
    <n v="1"/>
    <n v="384"/>
    <m/>
    <x v="1"/>
    <x v="0"/>
    <n v="84"/>
    <x v="0"/>
    <x v="0"/>
    <x v="3"/>
    <x v="1"/>
    <x v="2"/>
    <n v="6397"/>
    <s v="Medium Risk"/>
    <x v="0"/>
    <n v="0"/>
    <n v="1"/>
    <n v="1"/>
    <n v="1"/>
    <n v="26767"/>
    <x v="1"/>
    <s v="Y"/>
    <x v="1"/>
    <n v="20"/>
    <x v="1"/>
    <n v="1"/>
    <n v="3"/>
    <x v="0"/>
    <n v="80"/>
    <n v="1"/>
    <x v="3"/>
    <x v="6"/>
    <x v="0"/>
    <x v="0"/>
    <x v="4"/>
    <x v="1"/>
    <x v="10"/>
    <m/>
  </r>
  <r>
    <n v="50"/>
    <x v="1"/>
    <x v="1"/>
    <n v="13"/>
    <n v="2"/>
    <x v="0"/>
    <n v="797"/>
    <x v="1"/>
    <n v="4"/>
    <x v="0"/>
    <n v="1"/>
    <s v="Life Sciences"/>
    <n v="1"/>
    <n v="385"/>
    <m/>
    <x v="3"/>
    <x v="1"/>
    <n v="96"/>
    <x v="0"/>
    <x v="4"/>
    <x v="7"/>
    <x v="1"/>
    <x v="2"/>
    <n v="19144"/>
    <s v="Medium Risk"/>
    <x v="2"/>
    <n v="0"/>
    <n v="1"/>
    <n v="1"/>
    <n v="0"/>
    <n v="15815"/>
    <x v="9"/>
    <s v="Y"/>
    <x v="1"/>
    <n v="14"/>
    <x v="0"/>
    <n v="1"/>
    <n v="4"/>
    <x v="0"/>
    <n v="80"/>
    <n v="2"/>
    <x v="23"/>
    <x v="5"/>
    <x v="2"/>
    <x v="1"/>
    <x v="0"/>
    <x v="1"/>
    <x v="4"/>
    <m/>
  </r>
  <r>
    <n v="53"/>
    <x v="1"/>
    <x v="1"/>
    <n v="7"/>
    <n v="2"/>
    <x v="0"/>
    <n v="1070"/>
    <x v="1"/>
    <n v="3"/>
    <x v="0"/>
    <n v="4"/>
    <s v="Medical"/>
    <n v="1"/>
    <n v="386"/>
    <m/>
    <x v="1"/>
    <x v="1"/>
    <n v="45"/>
    <x v="0"/>
    <x v="3"/>
    <x v="7"/>
    <x v="2"/>
    <x v="1"/>
    <n v="17584"/>
    <s v="Medium Risk"/>
    <x v="2"/>
    <n v="1"/>
    <n v="0"/>
    <n v="1"/>
    <n v="0"/>
    <n v="21016"/>
    <x v="9"/>
    <s v="Y"/>
    <x v="0"/>
    <n v="16"/>
    <x v="0"/>
    <n v="4"/>
    <n v="4"/>
    <x v="0"/>
    <n v="80"/>
    <n v="3"/>
    <x v="24"/>
    <x v="3"/>
    <x v="2"/>
    <x v="8"/>
    <x v="7"/>
    <x v="1"/>
    <x v="6"/>
    <m/>
  </r>
  <r>
    <n v="42"/>
    <x v="0"/>
    <x v="1"/>
    <n v="8"/>
    <n v="0"/>
    <x v="0"/>
    <n v="635"/>
    <x v="0"/>
    <n v="1"/>
    <x v="0"/>
    <n v="1"/>
    <s v="Life Sciences"/>
    <n v="1"/>
    <n v="387"/>
    <m/>
    <x v="0"/>
    <x v="1"/>
    <n v="99"/>
    <x v="0"/>
    <x v="0"/>
    <x v="0"/>
    <x v="2"/>
    <x v="1"/>
    <n v="4907"/>
    <s v="Low Risk"/>
    <x v="0"/>
    <n v="0"/>
    <n v="0"/>
    <n v="0"/>
    <n v="1"/>
    <n v="24532"/>
    <x v="1"/>
    <s v="Y"/>
    <x v="1"/>
    <n v="25"/>
    <x v="1"/>
    <n v="3"/>
    <n v="3"/>
    <x v="0"/>
    <n v="80"/>
    <n v="0"/>
    <x v="26"/>
    <x v="1"/>
    <x v="1"/>
    <x v="23"/>
    <x v="13"/>
    <x v="14"/>
    <x v="4"/>
    <m/>
  </r>
  <r>
    <n v="29"/>
    <x v="2"/>
    <x v="1"/>
    <n v="11"/>
    <n v="1"/>
    <x v="1"/>
    <n v="442"/>
    <x v="0"/>
    <n v="2"/>
    <x v="0"/>
    <n v="2"/>
    <s v="Life Sciences"/>
    <n v="1"/>
    <n v="388"/>
    <m/>
    <x v="0"/>
    <x v="1"/>
    <n v="44"/>
    <x v="0"/>
    <x v="0"/>
    <x v="0"/>
    <x v="0"/>
    <x v="0"/>
    <n v="4554"/>
    <s v="Low Risk"/>
    <x v="0"/>
    <n v="0"/>
    <n v="0"/>
    <n v="1"/>
    <n v="1"/>
    <n v="20260"/>
    <x v="1"/>
    <s v="Y"/>
    <x v="1"/>
    <n v="18"/>
    <x v="0"/>
    <n v="1"/>
    <n v="5"/>
    <x v="0"/>
    <n v="80"/>
    <n v="0"/>
    <x v="1"/>
    <x v="1"/>
    <x v="2"/>
    <x v="1"/>
    <x v="1"/>
    <x v="0"/>
    <x v="12"/>
    <m/>
  </r>
  <r>
    <n v="55"/>
    <x v="3"/>
    <x v="1"/>
    <n v="10"/>
    <n v="1"/>
    <x v="0"/>
    <n v="147"/>
    <x v="1"/>
    <n v="20"/>
    <x v="0"/>
    <n v="2"/>
    <s v="Technical Degree"/>
    <n v="1"/>
    <n v="389"/>
    <m/>
    <x v="0"/>
    <x v="1"/>
    <n v="37"/>
    <x v="0"/>
    <x v="0"/>
    <x v="2"/>
    <x v="0"/>
    <x v="1"/>
    <n v="5415"/>
    <s v="Medium Risk"/>
    <x v="0"/>
    <n v="1"/>
    <n v="0"/>
    <n v="0"/>
    <n v="1"/>
    <n v="15972"/>
    <x v="9"/>
    <s v="Y"/>
    <x v="0"/>
    <n v="19"/>
    <x v="0"/>
    <n v="4"/>
    <n v="3"/>
    <x v="0"/>
    <n v="80"/>
    <n v="1"/>
    <x v="4"/>
    <x v="5"/>
    <x v="1"/>
    <x v="1"/>
    <x v="1"/>
    <x v="0"/>
    <x v="5"/>
    <m/>
  </r>
  <r>
    <n v="26"/>
    <x v="2"/>
    <x v="1"/>
    <n v="15"/>
    <n v="2"/>
    <x v="1"/>
    <n v="496"/>
    <x v="1"/>
    <n v="11"/>
    <x v="0"/>
    <n v="2"/>
    <s v="Medical"/>
    <n v="1"/>
    <n v="390"/>
    <m/>
    <x v="3"/>
    <x v="1"/>
    <n v="60"/>
    <x v="0"/>
    <x v="0"/>
    <x v="4"/>
    <x v="3"/>
    <x v="1"/>
    <n v="4741"/>
    <s v="High Risk"/>
    <x v="0"/>
    <n v="1"/>
    <n v="1"/>
    <n v="0"/>
    <n v="1"/>
    <n v="22722"/>
    <x v="1"/>
    <s v="Y"/>
    <x v="0"/>
    <n v="13"/>
    <x v="0"/>
    <n v="3"/>
    <n v="6"/>
    <x v="2"/>
    <n v="80"/>
    <n v="1"/>
    <x v="7"/>
    <x v="1"/>
    <x v="1"/>
    <x v="8"/>
    <x v="7"/>
    <x v="2"/>
    <x v="6"/>
    <m/>
  </r>
  <r>
    <n v="37"/>
    <x v="0"/>
    <x v="1"/>
    <n v="4"/>
    <n v="0"/>
    <x v="0"/>
    <n v="1372"/>
    <x v="1"/>
    <n v="1"/>
    <x v="0"/>
    <n v="3"/>
    <s v="Life Sciences"/>
    <n v="1"/>
    <n v="391"/>
    <m/>
    <x v="2"/>
    <x v="0"/>
    <n v="42"/>
    <x v="0"/>
    <x v="1"/>
    <x v="1"/>
    <x v="0"/>
    <x v="0"/>
    <n v="2115"/>
    <s v="Low Risk"/>
    <x v="1"/>
    <n v="0"/>
    <n v="0"/>
    <n v="0"/>
    <n v="1"/>
    <n v="15881"/>
    <x v="1"/>
    <s v="Y"/>
    <x v="1"/>
    <n v="12"/>
    <x v="0"/>
    <n v="2"/>
    <n v="2"/>
    <x v="1"/>
    <n v="80"/>
    <n v="0"/>
    <x v="6"/>
    <x v="1"/>
    <x v="1"/>
    <x v="18"/>
    <x v="16"/>
    <x v="8"/>
    <x v="1"/>
    <m/>
  </r>
  <r>
    <n v="44"/>
    <x v="0"/>
    <x v="0"/>
    <n v="10"/>
    <n v="2"/>
    <x v="1"/>
    <n v="920"/>
    <x v="1"/>
    <n v="24"/>
    <x v="1"/>
    <n v="3"/>
    <s v="Life Sciences"/>
    <n v="1"/>
    <n v="392"/>
    <m/>
    <x v="2"/>
    <x v="1"/>
    <n v="43"/>
    <x v="0"/>
    <x v="1"/>
    <x v="2"/>
    <x v="2"/>
    <x v="2"/>
    <n v="3161"/>
    <s v="Medium Risk"/>
    <x v="0"/>
    <n v="1"/>
    <n v="0"/>
    <n v="1"/>
    <n v="1"/>
    <n v="19920"/>
    <x v="9"/>
    <s v="Y"/>
    <x v="0"/>
    <n v="22"/>
    <x v="1"/>
    <n v="4"/>
    <n v="8"/>
    <x v="2"/>
    <n v="80"/>
    <n v="1"/>
    <x v="16"/>
    <x v="0"/>
    <x v="0"/>
    <x v="6"/>
    <x v="2"/>
    <x v="0"/>
    <x v="2"/>
    <m/>
  </r>
  <r>
    <n v="38"/>
    <x v="0"/>
    <x v="1"/>
    <n v="3"/>
    <n v="0"/>
    <x v="0"/>
    <n v="688"/>
    <x v="1"/>
    <n v="23"/>
    <x v="0"/>
    <n v="4"/>
    <s v="Life Sciences"/>
    <n v="1"/>
    <n v="393"/>
    <m/>
    <x v="2"/>
    <x v="1"/>
    <n v="82"/>
    <x v="0"/>
    <x v="0"/>
    <x v="4"/>
    <x v="0"/>
    <x v="2"/>
    <n v="5745"/>
    <s v="Low Risk"/>
    <x v="0"/>
    <n v="0"/>
    <n v="0"/>
    <n v="0"/>
    <n v="1"/>
    <n v="18899"/>
    <x v="3"/>
    <s v="Y"/>
    <x v="1"/>
    <n v="14"/>
    <x v="0"/>
    <n v="2"/>
    <n v="0"/>
    <x v="1"/>
    <n v="80"/>
    <n v="1"/>
    <x v="1"/>
    <x v="2"/>
    <x v="1"/>
    <x v="4"/>
    <x v="3"/>
    <x v="1"/>
    <x v="3"/>
    <m/>
  </r>
  <r>
    <n v="26"/>
    <x v="2"/>
    <x v="0"/>
    <n v="15"/>
    <n v="2"/>
    <x v="0"/>
    <n v="1449"/>
    <x v="1"/>
    <n v="16"/>
    <x v="0"/>
    <n v="4"/>
    <s v="Medical"/>
    <n v="1"/>
    <n v="394"/>
    <m/>
    <x v="3"/>
    <x v="1"/>
    <n v="45"/>
    <x v="0"/>
    <x v="1"/>
    <x v="2"/>
    <x v="1"/>
    <x v="2"/>
    <n v="2373"/>
    <s v="High Risk"/>
    <x v="1"/>
    <n v="1"/>
    <n v="1"/>
    <n v="0"/>
    <n v="1"/>
    <n v="14180"/>
    <x v="7"/>
    <s v="Y"/>
    <x v="0"/>
    <n v="13"/>
    <x v="0"/>
    <n v="4"/>
    <n v="6"/>
    <x v="2"/>
    <n v="80"/>
    <n v="1"/>
    <x v="7"/>
    <x v="2"/>
    <x v="1"/>
    <x v="11"/>
    <x v="3"/>
    <x v="0"/>
    <x v="3"/>
    <m/>
  </r>
  <r>
    <n v="28"/>
    <x v="2"/>
    <x v="1"/>
    <n v="3"/>
    <n v="0"/>
    <x v="0"/>
    <n v="1117"/>
    <x v="1"/>
    <n v="8"/>
    <x v="0"/>
    <n v="2"/>
    <s v="Life Sciences"/>
    <n v="1"/>
    <n v="395"/>
    <m/>
    <x v="2"/>
    <x v="0"/>
    <n v="66"/>
    <x v="0"/>
    <x v="1"/>
    <x v="1"/>
    <x v="0"/>
    <x v="0"/>
    <n v="3310"/>
    <s v="Low Risk"/>
    <x v="0"/>
    <n v="0"/>
    <n v="0"/>
    <n v="0"/>
    <n v="1"/>
    <n v="4488"/>
    <x v="1"/>
    <s v="Y"/>
    <x v="1"/>
    <n v="21"/>
    <x v="1"/>
    <n v="4"/>
    <n v="2"/>
    <x v="1"/>
    <n v="80"/>
    <n v="0"/>
    <x v="7"/>
    <x v="1"/>
    <x v="1"/>
    <x v="8"/>
    <x v="7"/>
    <x v="0"/>
    <x v="3"/>
    <m/>
  </r>
  <r>
    <n v="49"/>
    <x v="1"/>
    <x v="1"/>
    <n v="8"/>
    <n v="2"/>
    <x v="1"/>
    <n v="636"/>
    <x v="1"/>
    <n v="10"/>
    <x v="0"/>
    <n v="4"/>
    <s v="Life Sciences"/>
    <n v="1"/>
    <n v="396"/>
    <m/>
    <x v="1"/>
    <x v="0"/>
    <n v="35"/>
    <x v="0"/>
    <x v="4"/>
    <x v="7"/>
    <x v="3"/>
    <x v="0"/>
    <n v="18665"/>
    <s v="Medium Risk"/>
    <x v="2"/>
    <n v="1"/>
    <n v="1"/>
    <n v="0"/>
    <n v="0"/>
    <n v="25594"/>
    <x v="3"/>
    <s v="Y"/>
    <x v="0"/>
    <n v="11"/>
    <x v="0"/>
    <n v="4"/>
    <n v="3"/>
    <x v="0"/>
    <n v="80"/>
    <n v="0"/>
    <x v="14"/>
    <x v="5"/>
    <x v="1"/>
    <x v="11"/>
    <x v="3"/>
    <x v="1"/>
    <x v="3"/>
    <m/>
  </r>
  <r>
    <n v="36"/>
    <x v="0"/>
    <x v="1"/>
    <n v="9"/>
    <n v="1"/>
    <x v="0"/>
    <n v="506"/>
    <x v="1"/>
    <n v="3"/>
    <x v="0"/>
    <n v="3"/>
    <s v="Technical Degree"/>
    <n v="1"/>
    <n v="397"/>
    <m/>
    <x v="1"/>
    <x v="1"/>
    <n v="30"/>
    <x v="0"/>
    <x v="0"/>
    <x v="1"/>
    <x v="1"/>
    <x v="0"/>
    <n v="4485"/>
    <s v="Medium Risk"/>
    <x v="0"/>
    <n v="0"/>
    <n v="1"/>
    <n v="0"/>
    <n v="1"/>
    <n v="26285"/>
    <x v="5"/>
    <s v="Y"/>
    <x v="1"/>
    <n v="12"/>
    <x v="0"/>
    <n v="4"/>
    <n v="3"/>
    <x v="0"/>
    <n v="80"/>
    <n v="0"/>
    <x v="1"/>
    <x v="2"/>
    <x v="1"/>
    <x v="3"/>
    <x v="2"/>
    <x v="4"/>
    <x v="1"/>
    <m/>
  </r>
  <r>
    <n v="31"/>
    <x v="2"/>
    <x v="1"/>
    <n v="12"/>
    <n v="2"/>
    <x v="1"/>
    <n v="444"/>
    <x v="0"/>
    <n v="5"/>
    <x v="0"/>
    <n v="3"/>
    <s v="Marketing"/>
    <n v="1"/>
    <n v="399"/>
    <m/>
    <x v="2"/>
    <x v="0"/>
    <n v="84"/>
    <x v="0"/>
    <x v="1"/>
    <x v="6"/>
    <x v="1"/>
    <x v="2"/>
    <n v="2789"/>
    <s v="Medium Risk"/>
    <x v="1"/>
    <n v="0"/>
    <n v="1"/>
    <n v="1"/>
    <n v="1"/>
    <n v="3909"/>
    <x v="1"/>
    <s v="Y"/>
    <x v="1"/>
    <n v="11"/>
    <x v="0"/>
    <n v="3"/>
    <n v="5"/>
    <x v="0"/>
    <n v="80"/>
    <n v="1"/>
    <x v="17"/>
    <x v="3"/>
    <x v="2"/>
    <x v="4"/>
    <x v="3"/>
    <x v="3"/>
    <x v="3"/>
    <m/>
  </r>
  <r>
    <n v="26"/>
    <x v="2"/>
    <x v="0"/>
    <n v="7"/>
    <n v="1"/>
    <x v="0"/>
    <n v="950"/>
    <x v="0"/>
    <n v="4"/>
    <x v="0"/>
    <n v="4"/>
    <s v="Marketing"/>
    <n v="1"/>
    <n v="401"/>
    <m/>
    <x v="2"/>
    <x v="1"/>
    <n v="48"/>
    <x v="1"/>
    <x v="0"/>
    <x v="0"/>
    <x v="0"/>
    <x v="0"/>
    <n v="5828"/>
    <s v="Medium Risk"/>
    <x v="0"/>
    <n v="1"/>
    <n v="0"/>
    <n v="0"/>
    <n v="1"/>
    <n v="8450"/>
    <x v="1"/>
    <s v="Y"/>
    <x v="0"/>
    <n v="12"/>
    <x v="0"/>
    <n v="2"/>
    <n v="2"/>
    <x v="1"/>
    <n v="80"/>
    <n v="0"/>
    <x v="0"/>
    <x v="0"/>
    <x v="1"/>
    <x v="3"/>
    <x v="1"/>
    <x v="4"/>
    <x v="10"/>
    <m/>
  </r>
  <r>
    <n v="37"/>
    <x v="0"/>
    <x v="1"/>
    <n v="14"/>
    <n v="2"/>
    <x v="1"/>
    <n v="889"/>
    <x v="1"/>
    <n v="9"/>
    <x v="0"/>
    <n v="3"/>
    <s v="Medical"/>
    <n v="1"/>
    <n v="403"/>
    <m/>
    <x v="0"/>
    <x v="1"/>
    <n v="53"/>
    <x v="0"/>
    <x v="1"/>
    <x v="1"/>
    <x v="0"/>
    <x v="1"/>
    <n v="2326"/>
    <s v="Medium Risk"/>
    <x v="1"/>
    <n v="1"/>
    <n v="0"/>
    <n v="1"/>
    <n v="1"/>
    <n v="11411"/>
    <x v="1"/>
    <s v="Y"/>
    <x v="0"/>
    <n v="12"/>
    <x v="0"/>
    <n v="3"/>
    <n v="7"/>
    <x v="2"/>
    <n v="80"/>
    <n v="3"/>
    <x v="21"/>
    <x v="1"/>
    <x v="2"/>
    <x v="9"/>
    <x v="3"/>
    <x v="1"/>
    <x v="3"/>
    <m/>
  </r>
  <r>
    <n v="42"/>
    <x v="0"/>
    <x v="1"/>
    <n v="5"/>
    <n v="1"/>
    <x v="1"/>
    <n v="555"/>
    <x v="0"/>
    <n v="26"/>
    <x v="0"/>
    <n v="3"/>
    <s v="Marketing"/>
    <n v="1"/>
    <n v="404"/>
    <m/>
    <x v="1"/>
    <x v="0"/>
    <n v="77"/>
    <x v="0"/>
    <x v="3"/>
    <x v="0"/>
    <x v="1"/>
    <x v="1"/>
    <n v="13525"/>
    <s v="Medium Risk"/>
    <x v="2"/>
    <n v="0"/>
    <n v="1"/>
    <n v="0"/>
    <n v="0"/>
    <n v="14864"/>
    <x v="6"/>
    <s v="Y"/>
    <x v="1"/>
    <n v="14"/>
    <x v="0"/>
    <n v="4"/>
    <n v="1"/>
    <x v="1"/>
    <n v="80"/>
    <n v="1"/>
    <x v="18"/>
    <x v="2"/>
    <x v="3"/>
    <x v="23"/>
    <x v="0"/>
    <x v="5"/>
    <x v="5"/>
    <m/>
  </r>
  <r>
    <n v="18"/>
    <x v="4"/>
    <x v="0"/>
    <n v="3"/>
    <n v="0"/>
    <x v="0"/>
    <n v="230"/>
    <x v="1"/>
    <n v="3"/>
    <x v="1"/>
    <n v="3"/>
    <s v="Life Sciences"/>
    <n v="1"/>
    <n v="405"/>
    <m/>
    <x v="1"/>
    <x v="1"/>
    <n v="54"/>
    <x v="0"/>
    <x v="1"/>
    <x v="2"/>
    <x v="2"/>
    <x v="0"/>
    <n v="1420"/>
    <s v="Low Risk"/>
    <x v="1"/>
    <n v="0"/>
    <n v="0"/>
    <n v="0"/>
    <n v="1"/>
    <n v="25233"/>
    <x v="1"/>
    <s v="Y"/>
    <x v="1"/>
    <n v="13"/>
    <x v="0"/>
    <n v="3"/>
    <n v="4"/>
    <x v="0"/>
    <n v="80"/>
    <n v="0"/>
    <x v="11"/>
    <x v="2"/>
    <x v="1"/>
    <x v="2"/>
    <x v="2"/>
    <x v="0"/>
    <x v="2"/>
    <m/>
  </r>
  <r>
    <n v="35"/>
    <x v="0"/>
    <x v="1"/>
    <n v="10"/>
    <n v="2"/>
    <x v="0"/>
    <n v="1232"/>
    <x v="0"/>
    <n v="16"/>
    <x v="0"/>
    <n v="3"/>
    <s v="Marketing"/>
    <n v="1"/>
    <n v="406"/>
    <m/>
    <x v="1"/>
    <x v="1"/>
    <n v="96"/>
    <x v="0"/>
    <x v="2"/>
    <x v="0"/>
    <x v="1"/>
    <x v="1"/>
    <n v="8020"/>
    <s v="Medium Risk"/>
    <x v="2"/>
    <n v="0"/>
    <n v="1"/>
    <n v="1"/>
    <n v="0"/>
    <n v="5100"/>
    <x v="4"/>
    <s v="Y"/>
    <x v="1"/>
    <n v="15"/>
    <x v="0"/>
    <n v="3"/>
    <n v="3"/>
    <x v="0"/>
    <n v="80"/>
    <n v="2"/>
    <x v="4"/>
    <x v="1"/>
    <x v="2"/>
    <x v="19"/>
    <x v="5"/>
    <x v="7"/>
    <x v="12"/>
    <m/>
  </r>
  <r>
    <n v="36"/>
    <x v="0"/>
    <x v="1"/>
    <n v="3"/>
    <n v="0"/>
    <x v="1"/>
    <n v="566"/>
    <x v="1"/>
    <n v="18"/>
    <x v="0"/>
    <n v="4"/>
    <s v="Life Sciences"/>
    <n v="1"/>
    <n v="407"/>
    <m/>
    <x v="1"/>
    <x v="1"/>
    <n v="81"/>
    <x v="2"/>
    <x v="1"/>
    <x v="2"/>
    <x v="0"/>
    <x v="1"/>
    <n v="3688"/>
    <s v="Low Risk"/>
    <x v="0"/>
    <n v="0"/>
    <n v="0"/>
    <n v="0"/>
    <n v="1"/>
    <n v="7122"/>
    <x v="5"/>
    <s v="Y"/>
    <x v="1"/>
    <n v="18"/>
    <x v="0"/>
    <n v="4"/>
    <n v="4"/>
    <x v="0"/>
    <n v="80"/>
    <n v="2"/>
    <x v="21"/>
    <x v="2"/>
    <x v="1"/>
    <x v="6"/>
    <x v="2"/>
    <x v="0"/>
    <x v="2"/>
    <m/>
  </r>
  <r>
    <n v="51"/>
    <x v="1"/>
    <x v="1"/>
    <n v="8"/>
    <n v="1"/>
    <x v="0"/>
    <n v="1302"/>
    <x v="1"/>
    <n v="2"/>
    <x v="0"/>
    <n v="3"/>
    <s v="Medical"/>
    <n v="1"/>
    <n v="408"/>
    <m/>
    <x v="2"/>
    <x v="1"/>
    <n v="84"/>
    <x v="3"/>
    <x v="0"/>
    <x v="3"/>
    <x v="1"/>
    <x v="2"/>
    <n v="5482"/>
    <s v="Medium Risk"/>
    <x v="0"/>
    <n v="0"/>
    <n v="1"/>
    <n v="0"/>
    <n v="1"/>
    <n v="16321"/>
    <x v="6"/>
    <s v="Y"/>
    <x v="1"/>
    <n v="18"/>
    <x v="0"/>
    <n v="4"/>
    <n v="1"/>
    <x v="1"/>
    <n v="80"/>
    <n v="1"/>
    <x v="10"/>
    <x v="1"/>
    <x v="1"/>
    <x v="9"/>
    <x v="10"/>
    <x v="1"/>
    <x v="3"/>
    <m/>
  </r>
  <r>
    <n v="41"/>
    <x v="0"/>
    <x v="1"/>
    <n v="5"/>
    <n v="1"/>
    <x v="0"/>
    <n v="334"/>
    <x v="0"/>
    <n v="2"/>
    <x v="0"/>
    <n v="4"/>
    <s v="Life Sciences"/>
    <n v="1"/>
    <n v="410"/>
    <m/>
    <x v="2"/>
    <x v="1"/>
    <n v="88"/>
    <x v="0"/>
    <x v="3"/>
    <x v="5"/>
    <x v="1"/>
    <x v="0"/>
    <n v="16015"/>
    <s v="Medium Risk"/>
    <x v="2"/>
    <n v="0"/>
    <n v="1"/>
    <n v="0"/>
    <n v="0"/>
    <n v="15896"/>
    <x v="1"/>
    <s v="Y"/>
    <x v="1"/>
    <n v="19"/>
    <x v="0"/>
    <n v="2"/>
    <n v="1"/>
    <x v="1"/>
    <n v="80"/>
    <n v="0"/>
    <x v="14"/>
    <x v="2"/>
    <x v="1"/>
    <x v="14"/>
    <x v="15"/>
    <x v="0"/>
    <x v="10"/>
    <m/>
  </r>
  <r>
    <n v="18"/>
    <x v="4"/>
    <x v="1"/>
    <n v="3"/>
    <n v="0"/>
    <x v="0"/>
    <n v="812"/>
    <x v="0"/>
    <n v="10"/>
    <x v="0"/>
    <n v="3"/>
    <s v="Medical"/>
    <n v="1"/>
    <n v="411"/>
    <m/>
    <x v="2"/>
    <x v="0"/>
    <n v="69"/>
    <x v="1"/>
    <x v="1"/>
    <x v="6"/>
    <x v="2"/>
    <x v="0"/>
    <n v="1200"/>
    <s v="Low Risk"/>
    <x v="1"/>
    <n v="0"/>
    <n v="0"/>
    <n v="0"/>
    <n v="1"/>
    <n v="9724"/>
    <x v="1"/>
    <s v="Y"/>
    <x v="1"/>
    <n v="12"/>
    <x v="0"/>
    <n v="1"/>
    <n v="4"/>
    <x v="0"/>
    <n v="80"/>
    <n v="0"/>
    <x v="11"/>
    <x v="2"/>
    <x v="1"/>
    <x v="2"/>
    <x v="2"/>
    <x v="0"/>
    <x v="2"/>
    <m/>
  </r>
  <r>
    <n v="28"/>
    <x v="2"/>
    <x v="1"/>
    <n v="12"/>
    <n v="1"/>
    <x v="0"/>
    <n v="1476"/>
    <x v="1"/>
    <n v="16"/>
    <x v="0"/>
    <n v="2"/>
    <s v="Medical"/>
    <n v="1"/>
    <n v="412"/>
    <m/>
    <x v="0"/>
    <x v="1"/>
    <n v="68"/>
    <x v="2"/>
    <x v="0"/>
    <x v="4"/>
    <x v="3"/>
    <x v="0"/>
    <n v="5661"/>
    <s v="Medium Risk"/>
    <x v="0"/>
    <n v="0"/>
    <n v="1"/>
    <n v="0"/>
    <n v="1"/>
    <n v="4824"/>
    <x v="4"/>
    <s v="Y"/>
    <x v="1"/>
    <n v="19"/>
    <x v="0"/>
    <n v="3"/>
    <n v="2"/>
    <x v="1"/>
    <n v="80"/>
    <n v="0"/>
    <x v="15"/>
    <x v="2"/>
    <x v="1"/>
    <x v="3"/>
    <x v="7"/>
    <x v="0"/>
    <x v="1"/>
    <m/>
  </r>
  <r>
    <n v="31"/>
    <x v="2"/>
    <x v="1"/>
    <n v="9"/>
    <n v="1"/>
    <x v="0"/>
    <n v="218"/>
    <x v="0"/>
    <n v="7"/>
    <x v="0"/>
    <n v="3"/>
    <s v="Technical Degree"/>
    <n v="1"/>
    <n v="416"/>
    <m/>
    <x v="0"/>
    <x v="1"/>
    <n v="100"/>
    <x v="2"/>
    <x v="0"/>
    <x v="0"/>
    <x v="0"/>
    <x v="1"/>
    <n v="6929"/>
    <s v="Low Risk"/>
    <x v="0"/>
    <n v="0"/>
    <n v="0"/>
    <n v="1"/>
    <n v="0"/>
    <n v="12241"/>
    <x v="5"/>
    <s v="Y"/>
    <x v="1"/>
    <n v="11"/>
    <x v="0"/>
    <n v="2"/>
    <n v="3"/>
    <x v="0"/>
    <n v="80"/>
    <n v="1"/>
    <x v="1"/>
    <x v="1"/>
    <x v="2"/>
    <x v="3"/>
    <x v="1"/>
    <x v="4"/>
    <x v="1"/>
    <m/>
  </r>
  <r>
    <n v="39"/>
    <x v="0"/>
    <x v="1"/>
    <n v="4"/>
    <n v="1"/>
    <x v="0"/>
    <n v="1132"/>
    <x v="1"/>
    <n v="1"/>
    <x v="0"/>
    <n v="3"/>
    <s v="Medical"/>
    <n v="1"/>
    <n v="417"/>
    <m/>
    <x v="1"/>
    <x v="1"/>
    <n v="48"/>
    <x v="2"/>
    <x v="2"/>
    <x v="4"/>
    <x v="0"/>
    <x v="2"/>
    <n v="9613"/>
    <s v="Low Risk"/>
    <x v="2"/>
    <n v="0"/>
    <n v="0"/>
    <n v="1"/>
    <n v="0"/>
    <n v="10942"/>
    <x v="4"/>
    <s v="Y"/>
    <x v="1"/>
    <n v="17"/>
    <x v="0"/>
    <n v="1"/>
    <n v="2"/>
    <x v="1"/>
    <n v="80"/>
    <n v="3"/>
    <x v="16"/>
    <x v="3"/>
    <x v="2"/>
    <x v="29"/>
    <x v="15"/>
    <x v="2"/>
    <x v="1"/>
    <m/>
  </r>
  <r>
    <n v="36"/>
    <x v="0"/>
    <x v="1"/>
    <n v="12"/>
    <n v="1"/>
    <x v="2"/>
    <n v="1105"/>
    <x v="1"/>
    <n v="24"/>
    <x v="0"/>
    <n v="4"/>
    <s v="Life Sciences"/>
    <n v="1"/>
    <n v="419"/>
    <m/>
    <x v="0"/>
    <x v="0"/>
    <n v="47"/>
    <x v="0"/>
    <x v="0"/>
    <x v="2"/>
    <x v="1"/>
    <x v="1"/>
    <n v="5674"/>
    <s v="Medium Risk"/>
    <x v="0"/>
    <n v="0"/>
    <n v="1"/>
    <n v="0"/>
    <n v="1"/>
    <n v="6927"/>
    <x v="8"/>
    <s v="Y"/>
    <x v="1"/>
    <n v="15"/>
    <x v="0"/>
    <n v="3"/>
    <n v="2"/>
    <x v="1"/>
    <n v="80"/>
    <n v="1"/>
    <x v="27"/>
    <x v="1"/>
    <x v="1"/>
    <x v="7"/>
    <x v="6"/>
    <x v="0"/>
    <x v="5"/>
    <m/>
  </r>
  <r>
    <n v="32"/>
    <x v="2"/>
    <x v="1"/>
    <n v="7"/>
    <n v="1"/>
    <x v="0"/>
    <n v="906"/>
    <x v="0"/>
    <n v="7"/>
    <x v="0"/>
    <n v="3"/>
    <s v="Life Sciences"/>
    <n v="1"/>
    <n v="420"/>
    <m/>
    <x v="2"/>
    <x v="1"/>
    <n v="91"/>
    <x v="1"/>
    <x v="0"/>
    <x v="0"/>
    <x v="2"/>
    <x v="1"/>
    <n v="5484"/>
    <s v="Low Risk"/>
    <x v="0"/>
    <n v="0"/>
    <n v="0"/>
    <n v="1"/>
    <n v="1"/>
    <n v="16985"/>
    <x v="1"/>
    <s v="Y"/>
    <x v="1"/>
    <n v="14"/>
    <x v="0"/>
    <n v="3"/>
    <n v="2"/>
    <x v="1"/>
    <n v="80"/>
    <n v="1"/>
    <x v="10"/>
    <x v="1"/>
    <x v="2"/>
    <x v="20"/>
    <x v="6"/>
    <x v="5"/>
    <x v="5"/>
    <m/>
  </r>
  <r>
    <n v="38"/>
    <x v="0"/>
    <x v="1"/>
    <n v="9"/>
    <n v="1"/>
    <x v="0"/>
    <n v="849"/>
    <x v="1"/>
    <n v="25"/>
    <x v="0"/>
    <n v="2"/>
    <s v="Life Sciences"/>
    <n v="1"/>
    <n v="421"/>
    <m/>
    <x v="3"/>
    <x v="0"/>
    <n v="81"/>
    <x v="1"/>
    <x v="2"/>
    <x v="7"/>
    <x v="1"/>
    <x v="1"/>
    <n v="12061"/>
    <s v="Medium Risk"/>
    <x v="2"/>
    <n v="0"/>
    <n v="1"/>
    <n v="0"/>
    <n v="0"/>
    <n v="26707"/>
    <x v="9"/>
    <s v="Y"/>
    <x v="1"/>
    <n v="17"/>
    <x v="0"/>
    <n v="3"/>
    <n v="2"/>
    <x v="1"/>
    <n v="80"/>
    <n v="1"/>
    <x v="16"/>
    <x v="2"/>
    <x v="1"/>
    <x v="1"/>
    <x v="6"/>
    <x v="0"/>
    <x v="9"/>
    <m/>
  </r>
  <r>
    <n v="58"/>
    <x v="3"/>
    <x v="1"/>
    <n v="6"/>
    <n v="1"/>
    <x v="2"/>
    <n v="390"/>
    <x v="1"/>
    <n v="1"/>
    <x v="0"/>
    <n v="4"/>
    <s v="Life Sciences"/>
    <n v="1"/>
    <n v="422"/>
    <m/>
    <x v="2"/>
    <x v="1"/>
    <n v="32"/>
    <x v="3"/>
    <x v="0"/>
    <x v="4"/>
    <x v="2"/>
    <x v="2"/>
    <n v="5660"/>
    <s v="Medium Risk"/>
    <x v="0"/>
    <n v="1"/>
    <n v="0"/>
    <n v="0"/>
    <n v="1"/>
    <n v="17056"/>
    <x v="7"/>
    <s v="Y"/>
    <x v="0"/>
    <n v="13"/>
    <x v="0"/>
    <n v="4"/>
    <n v="2"/>
    <x v="1"/>
    <n v="80"/>
    <n v="1"/>
    <x v="4"/>
    <x v="2"/>
    <x v="1"/>
    <x v="8"/>
    <x v="7"/>
    <x v="1"/>
    <x v="3"/>
    <m/>
  </r>
  <r>
    <n v="31"/>
    <x v="2"/>
    <x v="1"/>
    <n v="6"/>
    <n v="1"/>
    <x v="0"/>
    <n v="691"/>
    <x v="1"/>
    <n v="5"/>
    <x v="0"/>
    <n v="4"/>
    <s v="Technical Degree"/>
    <n v="1"/>
    <n v="423"/>
    <m/>
    <x v="1"/>
    <x v="1"/>
    <n v="86"/>
    <x v="0"/>
    <x v="1"/>
    <x v="1"/>
    <x v="0"/>
    <x v="1"/>
    <n v="4821"/>
    <s v="Medium Risk"/>
    <x v="0"/>
    <n v="1"/>
    <n v="0"/>
    <n v="0"/>
    <n v="1"/>
    <n v="10077"/>
    <x v="4"/>
    <s v="Y"/>
    <x v="0"/>
    <n v="12"/>
    <x v="0"/>
    <n v="3"/>
    <n v="4"/>
    <x v="0"/>
    <n v="80"/>
    <n v="1"/>
    <x v="3"/>
    <x v="5"/>
    <x v="1"/>
    <x v="8"/>
    <x v="3"/>
    <x v="0"/>
    <x v="6"/>
    <m/>
  </r>
  <r>
    <n v="31"/>
    <x v="2"/>
    <x v="1"/>
    <n v="12"/>
    <n v="1"/>
    <x v="0"/>
    <n v="106"/>
    <x v="2"/>
    <n v="2"/>
    <x v="0"/>
    <n v="3"/>
    <s v="Human Resources"/>
    <n v="1"/>
    <n v="424"/>
    <m/>
    <x v="3"/>
    <x v="1"/>
    <n v="62"/>
    <x v="1"/>
    <x v="0"/>
    <x v="8"/>
    <x v="3"/>
    <x v="1"/>
    <n v="6410"/>
    <s v="Medium Risk"/>
    <x v="0"/>
    <n v="0"/>
    <n v="1"/>
    <n v="0"/>
    <n v="1"/>
    <n v="17822"/>
    <x v="9"/>
    <s v="Y"/>
    <x v="1"/>
    <n v="12"/>
    <x v="0"/>
    <n v="4"/>
    <n v="2"/>
    <x v="1"/>
    <n v="80"/>
    <n v="0"/>
    <x v="15"/>
    <x v="4"/>
    <x v="1"/>
    <x v="4"/>
    <x v="3"/>
    <x v="1"/>
    <x v="2"/>
    <m/>
  </r>
  <r>
    <n v="45"/>
    <x v="1"/>
    <x v="1"/>
    <n v="13"/>
    <n v="1"/>
    <x v="1"/>
    <n v="1249"/>
    <x v="1"/>
    <n v="7"/>
    <x v="0"/>
    <n v="3"/>
    <s v="Life Sciences"/>
    <n v="1"/>
    <n v="425"/>
    <m/>
    <x v="3"/>
    <x v="1"/>
    <n v="97"/>
    <x v="0"/>
    <x v="2"/>
    <x v="2"/>
    <x v="3"/>
    <x v="2"/>
    <n v="5210"/>
    <s v="Medium Risk"/>
    <x v="0"/>
    <n v="0"/>
    <n v="1"/>
    <n v="0"/>
    <n v="1"/>
    <n v="20308"/>
    <x v="1"/>
    <s v="Y"/>
    <x v="1"/>
    <n v="18"/>
    <x v="0"/>
    <n v="1"/>
    <n v="2"/>
    <x v="1"/>
    <n v="80"/>
    <n v="1"/>
    <x v="13"/>
    <x v="2"/>
    <x v="1"/>
    <x v="25"/>
    <x v="5"/>
    <x v="10"/>
    <x v="7"/>
    <m/>
  </r>
  <r>
    <n v="31"/>
    <x v="2"/>
    <x v="1"/>
    <n v="10"/>
    <n v="2"/>
    <x v="0"/>
    <n v="192"/>
    <x v="1"/>
    <n v="2"/>
    <x v="0"/>
    <n v="4"/>
    <s v="Life Sciences"/>
    <n v="1"/>
    <n v="426"/>
    <m/>
    <x v="1"/>
    <x v="1"/>
    <n v="32"/>
    <x v="0"/>
    <x v="1"/>
    <x v="1"/>
    <x v="0"/>
    <x v="2"/>
    <n v="2695"/>
    <s v="Medium Risk"/>
    <x v="1"/>
    <n v="1"/>
    <n v="0"/>
    <n v="1"/>
    <n v="1"/>
    <n v="7747"/>
    <x v="4"/>
    <s v="Y"/>
    <x v="0"/>
    <n v="18"/>
    <x v="0"/>
    <n v="2"/>
    <n v="6"/>
    <x v="2"/>
    <n v="80"/>
    <n v="1"/>
    <x v="8"/>
    <x v="2"/>
    <x v="0"/>
    <x v="4"/>
    <x v="3"/>
    <x v="3"/>
    <x v="3"/>
    <m/>
  </r>
  <r>
    <n v="33"/>
    <x v="2"/>
    <x v="1"/>
    <n v="6"/>
    <n v="1"/>
    <x v="1"/>
    <n v="553"/>
    <x v="1"/>
    <n v="5"/>
    <x v="0"/>
    <n v="4"/>
    <s v="Life Sciences"/>
    <n v="1"/>
    <n v="428"/>
    <m/>
    <x v="2"/>
    <x v="0"/>
    <n v="74"/>
    <x v="0"/>
    <x v="2"/>
    <x v="5"/>
    <x v="1"/>
    <x v="1"/>
    <n v="11878"/>
    <s v="Medium Risk"/>
    <x v="2"/>
    <n v="0"/>
    <n v="1"/>
    <n v="0"/>
    <n v="0"/>
    <n v="23364"/>
    <x v="2"/>
    <s v="Y"/>
    <x v="1"/>
    <n v="11"/>
    <x v="0"/>
    <n v="2"/>
    <n v="1"/>
    <x v="1"/>
    <n v="80"/>
    <n v="2"/>
    <x v="4"/>
    <x v="2"/>
    <x v="1"/>
    <x v="1"/>
    <x v="8"/>
    <x v="6"/>
    <x v="5"/>
    <m/>
  </r>
  <r>
    <n v="39"/>
    <x v="0"/>
    <x v="1"/>
    <n v="9"/>
    <n v="2"/>
    <x v="0"/>
    <n v="117"/>
    <x v="1"/>
    <n v="10"/>
    <x v="0"/>
    <n v="1"/>
    <s v="Medical"/>
    <n v="1"/>
    <n v="429"/>
    <m/>
    <x v="1"/>
    <x v="1"/>
    <n v="99"/>
    <x v="0"/>
    <x v="3"/>
    <x v="5"/>
    <x v="3"/>
    <x v="1"/>
    <n v="17068"/>
    <s v="Medium Risk"/>
    <x v="2"/>
    <n v="1"/>
    <n v="1"/>
    <n v="0"/>
    <n v="0"/>
    <n v="5355"/>
    <x v="1"/>
    <s v="Y"/>
    <x v="0"/>
    <n v="14"/>
    <x v="0"/>
    <n v="4"/>
    <n v="3"/>
    <x v="0"/>
    <n v="80"/>
    <n v="0"/>
    <x v="24"/>
    <x v="1"/>
    <x v="1"/>
    <x v="17"/>
    <x v="5"/>
    <x v="14"/>
    <x v="13"/>
    <m/>
  </r>
  <r>
    <n v="43"/>
    <x v="0"/>
    <x v="1"/>
    <n v="3"/>
    <n v="0"/>
    <x v="1"/>
    <n v="185"/>
    <x v="1"/>
    <n v="10"/>
    <x v="0"/>
    <n v="4"/>
    <s v="Life Sciences"/>
    <n v="1"/>
    <n v="430"/>
    <m/>
    <x v="1"/>
    <x v="0"/>
    <n v="33"/>
    <x v="0"/>
    <x v="1"/>
    <x v="2"/>
    <x v="0"/>
    <x v="0"/>
    <n v="2455"/>
    <s v="Low Risk"/>
    <x v="1"/>
    <n v="0"/>
    <n v="0"/>
    <n v="0"/>
    <n v="1"/>
    <n v="10675"/>
    <x v="4"/>
    <s v="Y"/>
    <x v="1"/>
    <n v="19"/>
    <x v="0"/>
    <n v="1"/>
    <n v="2"/>
    <x v="1"/>
    <n v="80"/>
    <n v="0"/>
    <x v="15"/>
    <x v="3"/>
    <x v="1"/>
    <x v="3"/>
    <x v="1"/>
    <x v="1"/>
    <x v="1"/>
    <m/>
  </r>
  <r>
    <n v="49"/>
    <x v="1"/>
    <x v="1"/>
    <n v="3"/>
    <n v="1"/>
    <x v="0"/>
    <n v="1091"/>
    <x v="1"/>
    <n v="1"/>
    <x v="0"/>
    <n v="2"/>
    <s v="Technical Degree"/>
    <n v="1"/>
    <n v="431"/>
    <m/>
    <x v="1"/>
    <x v="0"/>
    <n v="90"/>
    <x v="1"/>
    <x v="3"/>
    <x v="4"/>
    <x v="2"/>
    <x v="0"/>
    <n v="13964"/>
    <s v="Medium Risk"/>
    <x v="2"/>
    <n v="1"/>
    <n v="0"/>
    <n v="0"/>
    <n v="0"/>
    <n v="17810"/>
    <x v="8"/>
    <s v="Y"/>
    <x v="0"/>
    <n v="12"/>
    <x v="0"/>
    <n v="4"/>
    <n v="2"/>
    <x v="1"/>
    <n v="80"/>
    <n v="0"/>
    <x v="25"/>
    <x v="2"/>
    <x v="1"/>
    <x v="5"/>
    <x v="10"/>
    <x v="0"/>
    <x v="1"/>
    <m/>
  </r>
  <r>
    <n v="52"/>
    <x v="1"/>
    <x v="0"/>
    <n v="13"/>
    <n v="2"/>
    <x v="0"/>
    <n v="723"/>
    <x v="1"/>
    <n v="8"/>
    <x v="0"/>
    <n v="4"/>
    <s v="Medical"/>
    <n v="1"/>
    <n v="433"/>
    <m/>
    <x v="1"/>
    <x v="1"/>
    <n v="85"/>
    <x v="1"/>
    <x v="0"/>
    <x v="1"/>
    <x v="1"/>
    <x v="1"/>
    <n v="4941"/>
    <s v="Medium Risk"/>
    <x v="0"/>
    <n v="0"/>
    <n v="1"/>
    <n v="1"/>
    <n v="1"/>
    <n v="17747"/>
    <x v="7"/>
    <s v="Y"/>
    <x v="1"/>
    <n v="15"/>
    <x v="0"/>
    <n v="1"/>
    <n v="5"/>
    <x v="0"/>
    <n v="80"/>
    <n v="0"/>
    <x v="27"/>
    <x v="1"/>
    <x v="2"/>
    <x v="3"/>
    <x v="3"/>
    <x v="4"/>
    <x v="1"/>
    <m/>
  </r>
  <r>
    <n v="27"/>
    <x v="2"/>
    <x v="1"/>
    <n v="15"/>
    <n v="3"/>
    <x v="0"/>
    <n v="1220"/>
    <x v="1"/>
    <n v="5"/>
    <x v="0"/>
    <n v="3"/>
    <s v="Life Sciences"/>
    <n v="1"/>
    <n v="434"/>
    <m/>
    <x v="1"/>
    <x v="0"/>
    <n v="85"/>
    <x v="0"/>
    <x v="1"/>
    <x v="1"/>
    <x v="1"/>
    <x v="0"/>
    <n v="2478"/>
    <s v="High Risk"/>
    <x v="1"/>
    <n v="1"/>
    <n v="1"/>
    <n v="1"/>
    <n v="1"/>
    <n v="20938"/>
    <x v="1"/>
    <s v="Y"/>
    <x v="0"/>
    <n v="12"/>
    <x v="0"/>
    <n v="2"/>
    <n v="7"/>
    <x v="2"/>
    <n v="80"/>
    <n v="0"/>
    <x v="21"/>
    <x v="2"/>
    <x v="2"/>
    <x v="9"/>
    <x v="7"/>
    <x v="1"/>
    <x v="3"/>
    <m/>
  </r>
  <r>
    <n v="32"/>
    <x v="2"/>
    <x v="1"/>
    <n v="12"/>
    <n v="2"/>
    <x v="0"/>
    <n v="588"/>
    <x v="0"/>
    <n v="8"/>
    <x v="0"/>
    <n v="2"/>
    <s v="Technical Degree"/>
    <n v="1"/>
    <n v="436"/>
    <m/>
    <x v="1"/>
    <x v="0"/>
    <n v="65"/>
    <x v="1"/>
    <x v="0"/>
    <x v="0"/>
    <x v="1"/>
    <x v="1"/>
    <n v="5228"/>
    <s v="High Risk"/>
    <x v="0"/>
    <n v="1"/>
    <n v="1"/>
    <n v="0"/>
    <n v="1"/>
    <n v="24624"/>
    <x v="1"/>
    <s v="Y"/>
    <x v="0"/>
    <n v="11"/>
    <x v="0"/>
    <n v="4"/>
    <n v="3"/>
    <x v="0"/>
    <n v="80"/>
    <n v="0"/>
    <x v="10"/>
    <x v="2"/>
    <x v="1"/>
    <x v="20"/>
    <x v="16"/>
    <x v="14"/>
    <x v="12"/>
    <m/>
  </r>
  <r>
    <n v="27"/>
    <x v="2"/>
    <x v="1"/>
    <n v="6"/>
    <n v="1"/>
    <x v="0"/>
    <n v="1377"/>
    <x v="0"/>
    <n v="2"/>
    <x v="0"/>
    <n v="3"/>
    <s v="Life Sciences"/>
    <n v="1"/>
    <n v="437"/>
    <m/>
    <x v="2"/>
    <x v="1"/>
    <n v="74"/>
    <x v="0"/>
    <x v="0"/>
    <x v="0"/>
    <x v="2"/>
    <x v="0"/>
    <n v="4478"/>
    <s v="Medium Risk"/>
    <x v="0"/>
    <n v="1"/>
    <n v="0"/>
    <n v="0"/>
    <n v="1"/>
    <n v="5242"/>
    <x v="1"/>
    <s v="Y"/>
    <x v="0"/>
    <n v="11"/>
    <x v="0"/>
    <n v="1"/>
    <n v="4"/>
    <x v="0"/>
    <n v="80"/>
    <n v="0"/>
    <x v="7"/>
    <x v="1"/>
    <x v="1"/>
    <x v="8"/>
    <x v="0"/>
    <x v="0"/>
    <x v="10"/>
    <m/>
  </r>
  <r>
    <n v="31"/>
    <x v="2"/>
    <x v="1"/>
    <n v="0"/>
    <n v="0"/>
    <x v="0"/>
    <n v="691"/>
    <x v="0"/>
    <n v="7"/>
    <x v="0"/>
    <n v="3"/>
    <s v="Marketing"/>
    <n v="1"/>
    <n v="438"/>
    <m/>
    <x v="2"/>
    <x v="1"/>
    <n v="73"/>
    <x v="0"/>
    <x v="0"/>
    <x v="0"/>
    <x v="0"/>
    <x v="2"/>
    <n v="7547"/>
    <s v="Low Risk"/>
    <x v="2"/>
    <n v="0"/>
    <n v="0"/>
    <n v="0"/>
    <n v="0"/>
    <n v="7143"/>
    <x v="5"/>
    <s v="Y"/>
    <x v="1"/>
    <n v="12"/>
    <x v="0"/>
    <n v="4"/>
    <n v="0"/>
    <x v="1"/>
    <n v="80"/>
    <n v="3"/>
    <x v="10"/>
    <x v="1"/>
    <x v="1"/>
    <x v="5"/>
    <x v="1"/>
    <x v="1"/>
    <x v="1"/>
    <m/>
  </r>
  <r>
    <n v="32"/>
    <x v="2"/>
    <x v="1"/>
    <n v="11"/>
    <n v="1"/>
    <x v="0"/>
    <n v="1018"/>
    <x v="1"/>
    <n v="2"/>
    <x v="0"/>
    <n v="4"/>
    <s v="Medical"/>
    <n v="1"/>
    <n v="439"/>
    <m/>
    <x v="3"/>
    <x v="0"/>
    <n v="74"/>
    <x v="2"/>
    <x v="0"/>
    <x v="1"/>
    <x v="0"/>
    <x v="0"/>
    <n v="5055"/>
    <s v="Low Risk"/>
    <x v="0"/>
    <n v="0"/>
    <n v="0"/>
    <n v="1"/>
    <n v="1"/>
    <n v="10557"/>
    <x v="8"/>
    <s v="Y"/>
    <x v="1"/>
    <n v="16"/>
    <x v="0"/>
    <n v="3"/>
    <n v="3"/>
    <x v="0"/>
    <n v="80"/>
    <n v="0"/>
    <x v="1"/>
    <x v="0"/>
    <x v="2"/>
    <x v="5"/>
    <x v="1"/>
    <x v="0"/>
    <x v="1"/>
    <m/>
  </r>
  <r>
    <n v="28"/>
    <x v="2"/>
    <x v="0"/>
    <n v="14"/>
    <n v="2"/>
    <x v="0"/>
    <n v="1157"/>
    <x v="1"/>
    <n v="2"/>
    <x v="0"/>
    <n v="4"/>
    <s v="Medical"/>
    <n v="1"/>
    <n v="440"/>
    <m/>
    <x v="3"/>
    <x v="1"/>
    <n v="84"/>
    <x v="3"/>
    <x v="1"/>
    <x v="1"/>
    <x v="0"/>
    <x v="1"/>
    <n v="3464"/>
    <s v="Medium Risk"/>
    <x v="0"/>
    <n v="1"/>
    <n v="0"/>
    <n v="1"/>
    <n v="1"/>
    <n v="24737"/>
    <x v="6"/>
    <s v="Y"/>
    <x v="0"/>
    <n v="13"/>
    <x v="0"/>
    <n v="4"/>
    <n v="7"/>
    <x v="2"/>
    <n v="80"/>
    <n v="0"/>
    <x v="7"/>
    <x v="5"/>
    <x v="2"/>
    <x v="11"/>
    <x v="3"/>
    <x v="3"/>
    <x v="3"/>
    <m/>
  </r>
  <r>
    <n v="30"/>
    <x v="2"/>
    <x v="1"/>
    <n v="3"/>
    <n v="0"/>
    <x v="0"/>
    <n v="1275"/>
    <x v="1"/>
    <n v="28"/>
    <x v="0"/>
    <n v="2"/>
    <s v="Medical"/>
    <n v="1"/>
    <n v="441"/>
    <m/>
    <x v="2"/>
    <x v="0"/>
    <n v="64"/>
    <x v="0"/>
    <x v="0"/>
    <x v="1"/>
    <x v="0"/>
    <x v="1"/>
    <n v="5775"/>
    <s v="Low Risk"/>
    <x v="0"/>
    <n v="0"/>
    <n v="0"/>
    <n v="0"/>
    <n v="1"/>
    <n v="11934"/>
    <x v="1"/>
    <s v="Y"/>
    <x v="1"/>
    <n v="13"/>
    <x v="0"/>
    <n v="4"/>
    <n v="0"/>
    <x v="1"/>
    <n v="80"/>
    <n v="2"/>
    <x v="27"/>
    <x v="2"/>
    <x v="1"/>
    <x v="1"/>
    <x v="6"/>
    <x v="1"/>
    <x v="12"/>
    <m/>
  </r>
  <r>
    <n v="31"/>
    <x v="2"/>
    <x v="1"/>
    <n v="1"/>
    <n v="0"/>
    <x v="1"/>
    <n v="798"/>
    <x v="1"/>
    <n v="7"/>
    <x v="0"/>
    <n v="2"/>
    <s v="Life Sciences"/>
    <n v="1"/>
    <n v="442"/>
    <m/>
    <x v="1"/>
    <x v="0"/>
    <n v="48"/>
    <x v="1"/>
    <x v="2"/>
    <x v="3"/>
    <x v="2"/>
    <x v="1"/>
    <n v="8943"/>
    <s v="Low Risk"/>
    <x v="2"/>
    <n v="0"/>
    <n v="0"/>
    <n v="0"/>
    <n v="0"/>
    <n v="14034"/>
    <x v="1"/>
    <s v="Y"/>
    <x v="1"/>
    <n v="24"/>
    <x v="1"/>
    <n v="1"/>
    <n v="0"/>
    <x v="1"/>
    <n v="80"/>
    <n v="1"/>
    <x v="1"/>
    <x v="2"/>
    <x v="1"/>
    <x v="1"/>
    <x v="5"/>
    <x v="6"/>
    <x v="12"/>
    <m/>
  </r>
  <r>
    <n v="39"/>
    <x v="0"/>
    <x v="1"/>
    <n v="1"/>
    <n v="0"/>
    <x v="1"/>
    <n v="672"/>
    <x v="1"/>
    <n v="7"/>
    <x v="0"/>
    <n v="2"/>
    <s v="Medical"/>
    <n v="1"/>
    <n v="444"/>
    <m/>
    <x v="1"/>
    <x v="1"/>
    <n v="54"/>
    <x v="1"/>
    <x v="4"/>
    <x v="5"/>
    <x v="0"/>
    <x v="1"/>
    <n v="19272"/>
    <s v="Low Risk"/>
    <x v="2"/>
    <n v="0"/>
    <n v="0"/>
    <n v="0"/>
    <n v="0"/>
    <n v="21141"/>
    <x v="1"/>
    <s v="Y"/>
    <x v="1"/>
    <n v="15"/>
    <x v="0"/>
    <n v="1"/>
    <n v="0"/>
    <x v="1"/>
    <n v="80"/>
    <n v="1"/>
    <x v="24"/>
    <x v="2"/>
    <x v="1"/>
    <x v="17"/>
    <x v="5"/>
    <x v="11"/>
    <x v="6"/>
    <m/>
  </r>
  <r>
    <n v="39"/>
    <x v="0"/>
    <x v="0"/>
    <n v="10"/>
    <n v="2"/>
    <x v="0"/>
    <n v="1162"/>
    <x v="0"/>
    <n v="3"/>
    <x v="1"/>
    <n v="2"/>
    <s v="Medical"/>
    <n v="1"/>
    <n v="445"/>
    <m/>
    <x v="2"/>
    <x v="0"/>
    <n v="41"/>
    <x v="0"/>
    <x v="0"/>
    <x v="0"/>
    <x v="2"/>
    <x v="1"/>
    <n v="5238"/>
    <s v="Medium Risk"/>
    <x v="0"/>
    <n v="1"/>
    <n v="0"/>
    <n v="1"/>
    <n v="1"/>
    <n v="17778"/>
    <x v="5"/>
    <s v="Y"/>
    <x v="0"/>
    <n v="18"/>
    <x v="0"/>
    <n v="1"/>
    <n v="6"/>
    <x v="2"/>
    <n v="80"/>
    <n v="0"/>
    <x v="4"/>
    <x v="1"/>
    <x v="2"/>
    <x v="6"/>
    <x v="2"/>
    <x v="0"/>
    <x v="2"/>
    <m/>
  </r>
  <r>
    <n v="33"/>
    <x v="2"/>
    <x v="1"/>
    <n v="11"/>
    <n v="1"/>
    <x v="1"/>
    <n v="508"/>
    <x v="0"/>
    <n v="10"/>
    <x v="0"/>
    <n v="3"/>
    <s v="Marketing"/>
    <n v="1"/>
    <n v="446"/>
    <m/>
    <x v="0"/>
    <x v="1"/>
    <n v="46"/>
    <x v="1"/>
    <x v="0"/>
    <x v="0"/>
    <x v="0"/>
    <x v="0"/>
    <n v="4682"/>
    <s v="Low Risk"/>
    <x v="0"/>
    <n v="0"/>
    <n v="0"/>
    <n v="1"/>
    <n v="1"/>
    <n v="4317"/>
    <x v="9"/>
    <s v="Y"/>
    <x v="1"/>
    <n v="14"/>
    <x v="0"/>
    <n v="3"/>
    <n v="5"/>
    <x v="0"/>
    <n v="80"/>
    <n v="0"/>
    <x v="15"/>
    <x v="6"/>
    <x v="2"/>
    <x v="5"/>
    <x v="1"/>
    <x v="0"/>
    <x v="9"/>
    <m/>
  </r>
  <r>
    <n v="47"/>
    <x v="1"/>
    <x v="1"/>
    <n v="0"/>
    <n v="0"/>
    <x v="0"/>
    <n v="1482"/>
    <x v="1"/>
    <n v="5"/>
    <x v="0"/>
    <n v="5"/>
    <s v="Life Sciences"/>
    <n v="1"/>
    <n v="447"/>
    <m/>
    <x v="2"/>
    <x v="1"/>
    <n v="42"/>
    <x v="0"/>
    <x v="4"/>
    <x v="7"/>
    <x v="2"/>
    <x v="1"/>
    <n v="18300"/>
    <s v="Low Risk"/>
    <x v="2"/>
    <n v="0"/>
    <n v="0"/>
    <n v="0"/>
    <n v="0"/>
    <n v="16375"/>
    <x v="5"/>
    <s v="Y"/>
    <x v="1"/>
    <n v="11"/>
    <x v="0"/>
    <n v="2"/>
    <n v="0"/>
    <x v="1"/>
    <n v="80"/>
    <n v="1"/>
    <x v="24"/>
    <x v="2"/>
    <x v="1"/>
    <x v="11"/>
    <x v="3"/>
    <x v="1"/>
    <x v="9"/>
    <m/>
  </r>
  <r>
    <n v="43"/>
    <x v="0"/>
    <x v="1"/>
    <n v="3"/>
    <n v="0"/>
    <x v="1"/>
    <n v="559"/>
    <x v="1"/>
    <n v="10"/>
    <x v="0"/>
    <n v="4"/>
    <s v="Life Sciences"/>
    <n v="1"/>
    <n v="448"/>
    <m/>
    <x v="1"/>
    <x v="0"/>
    <n v="82"/>
    <x v="1"/>
    <x v="0"/>
    <x v="2"/>
    <x v="2"/>
    <x v="2"/>
    <n v="5257"/>
    <s v="Low Risk"/>
    <x v="0"/>
    <n v="0"/>
    <n v="0"/>
    <n v="0"/>
    <n v="1"/>
    <n v="6227"/>
    <x v="1"/>
    <s v="Y"/>
    <x v="1"/>
    <n v="11"/>
    <x v="0"/>
    <n v="2"/>
    <n v="0"/>
    <x v="1"/>
    <n v="80"/>
    <n v="1"/>
    <x v="15"/>
    <x v="1"/>
    <x v="3"/>
    <x v="7"/>
    <x v="1"/>
    <x v="0"/>
    <x v="2"/>
    <m/>
  </r>
  <r>
    <n v="27"/>
    <x v="2"/>
    <x v="1"/>
    <n v="11"/>
    <n v="2"/>
    <x v="2"/>
    <n v="210"/>
    <x v="0"/>
    <n v="1"/>
    <x v="0"/>
    <n v="1"/>
    <s v="Marketing"/>
    <n v="1"/>
    <n v="449"/>
    <m/>
    <x v="1"/>
    <x v="1"/>
    <n v="73"/>
    <x v="0"/>
    <x v="0"/>
    <x v="0"/>
    <x v="1"/>
    <x v="1"/>
    <n v="6349"/>
    <s v="High Risk"/>
    <x v="0"/>
    <n v="1"/>
    <n v="1"/>
    <n v="0"/>
    <n v="1"/>
    <n v="22107"/>
    <x v="4"/>
    <s v="Y"/>
    <x v="0"/>
    <n v="13"/>
    <x v="0"/>
    <n v="4"/>
    <n v="3"/>
    <x v="0"/>
    <n v="80"/>
    <n v="1"/>
    <x v="3"/>
    <x v="0"/>
    <x v="1"/>
    <x v="8"/>
    <x v="0"/>
    <x v="1"/>
    <x v="10"/>
    <m/>
  </r>
  <r>
    <n v="54"/>
    <x v="1"/>
    <x v="1"/>
    <n v="7"/>
    <n v="1"/>
    <x v="1"/>
    <n v="928"/>
    <x v="1"/>
    <n v="20"/>
    <x v="0"/>
    <n v="4"/>
    <s v="Life Sciences"/>
    <n v="1"/>
    <n v="450"/>
    <m/>
    <x v="2"/>
    <x v="0"/>
    <n v="31"/>
    <x v="0"/>
    <x v="0"/>
    <x v="1"/>
    <x v="2"/>
    <x v="0"/>
    <n v="4869"/>
    <s v="Low Risk"/>
    <x v="0"/>
    <n v="0"/>
    <n v="0"/>
    <n v="1"/>
    <n v="1"/>
    <n v="16885"/>
    <x v="9"/>
    <s v="Y"/>
    <x v="1"/>
    <n v="12"/>
    <x v="0"/>
    <n v="4"/>
    <n v="4"/>
    <x v="0"/>
    <n v="80"/>
    <n v="0"/>
    <x v="26"/>
    <x v="5"/>
    <x v="2"/>
    <x v="9"/>
    <x v="7"/>
    <x v="0"/>
    <x v="6"/>
    <m/>
  </r>
  <r>
    <n v="43"/>
    <x v="0"/>
    <x v="1"/>
    <n v="9"/>
    <n v="2"/>
    <x v="0"/>
    <n v="1001"/>
    <x v="1"/>
    <n v="7"/>
    <x v="0"/>
    <n v="3"/>
    <s v="Life Sciences"/>
    <n v="1"/>
    <n v="451"/>
    <m/>
    <x v="1"/>
    <x v="0"/>
    <n v="43"/>
    <x v="0"/>
    <x v="2"/>
    <x v="4"/>
    <x v="3"/>
    <x v="1"/>
    <n v="9985"/>
    <s v="Medium Risk"/>
    <x v="2"/>
    <n v="0"/>
    <n v="1"/>
    <n v="1"/>
    <n v="0"/>
    <n v="9262"/>
    <x v="0"/>
    <s v="Y"/>
    <x v="1"/>
    <n v="16"/>
    <x v="0"/>
    <n v="1"/>
    <n v="5"/>
    <x v="0"/>
    <n v="80"/>
    <n v="1"/>
    <x v="1"/>
    <x v="4"/>
    <x v="2"/>
    <x v="6"/>
    <x v="2"/>
    <x v="0"/>
    <x v="2"/>
    <m/>
  </r>
  <r>
    <n v="45"/>
    <x v="1"/>
    <x v="1"/>
    <n v="4"/>
    <n v="0"/>
    <x v="0"/>
    <n v="549"/>
    <x v="1"/>
    <n v="8"/>
    <x v="0"/>
    <n v="4"/>
    <s v="Other"/>
    <n v="1"/>
    <n v="452"/>
    <m/>
    <x v="2"/>
    <x v="1"/>
    <n v="75"/>
    <x v="0"/>
    <x v="0"/>
    <x v="1"/>
    <x v="0"/>
    <x v="1"/>
    <n v="3697"/>
    <s v="Low Risk"/>
    <x v="0"/>
    <n v="0"/>
    <n v="0"/>
    <n v="0"/>
    <n v="1"/>
    <n v="9278"/>
    <x v="3"/>
    <s v="Y"/>
    <x v="1"/>
    <n v="14"/>
    <x v="0"/>
    <n v="1"/>
    <n v="2"/>
    <x v="1"/>
    <n v="80"/>
    <n v="2"/>
    <x v="4"/>
    <x v="1"/>
    <x v="1"/>
    <x v="1"/>
    <x v="5"/>
    <x v="10"/>
    <x v="5"/>
    <m/>
  </r>
  <r>
    <n v="40"/>
    <x v="0"/>
    <x v="1"/>
    <n v="11"/>
    <n v="2"/>
    <x v="0"/>
    <n v="1124"/>
    <x v="0"/>
    <n v="1"/>
    <x v="0"/>
    <n v="2"/>
    <s v="Medical"/>
    <n v="1"/>
    <n v="453"/>
    <m/>
    <x v="0"/>
    <x v="1"/>
    <n v="57"/>
    <x v="3"/>
    <x v="0"/>
    <x v="0"/>
    <x v="0"/>
    <x v="1"/>
    <n v="7457"/>
    <s v="Medium Risk"/>
    <x v="2"/>
    <n v="1"/>
    <n v="0"/>
    <n v="1"/>
    <n v="0"/>
    <n v="13273"/>
    <x v="7"/>
    <s v="Y"/>
    <x v="0"/>
    <n v="22"/>
    <x v="1"/>
    <n v="3"/>
    <n v="5"/>
    <x v="0"/>
    <n v="80"/>
    <n v="3"/>
    <x v="3"/>
    <x v="2"/>
    <x v="2"/>
    <x v="9"/>
    <x v="7"/>
    <x v="0"/>
    <x v="3"/>
    <m/>
  </r>
  <r>
    <n v="29"/>
    <x v="2"/>
    <x v="0"/>
    <n v="19"/>
    <n v="3"/>
    <x v="0"/>
    <n v="318"/>
    <x v="1"/>
    <n v="8"/>
    <x v="0"/>
    <n v="4"/>
    <s v="Other"/>
    <n v="1"/>
    <n v="454"/>
    <m/>
    <x v="0"/>
    <x v="1"/>
    <n v="77"/>
    <x v="3"/>
    <x v="1"/>
    <x v="2"/>
    <x v="3"/>
    <x v="1"/>
    <n v="2119"/>
    <s v="High Risk"/>
    <x v="1"/>
    <n v="1"/>
    <n v="1"/>
    <n v="1"/>
    <n v="1"/>
    <n v="4759"/>
    <x v="1"/>
    <s v="Y"/>
    <x v="0"/>
    <n v="11"/>
    <x v="0"/>
    <n v="4"/>
    <n v="8"/>
    <x v="2"/>
    <n v="80"/>
    <n v="0"/>
    <x v="2"/>
    <x v="5"/>
    <x v="2"/>
    <x v="5"/>
    <x v="1"/>
    <x v="0"/>
    <x v="1"/>
    <m/>
  </r>
  <r>
    <n v="29"/>
    <x v="2"/>
    <x v="1"/>
    <n v="7"/>
    <n v="0"/>
    <x v="0"/>
    <n v="738"/>
    <x v="1"/>
    <n v="9"/>
    <x v="0"/>
    <n v="5"/>
    <s v="Other"/>
    <n v="1"/>
    <n v="455"/>
    <m/>
    <x v="0"/>
    <x v="1"/>
    <n v="30"/>
    <x v="1"/>
    <x v="1"/>
    <x v="2"/>
    <x v="0"/>
    <x v="0"/>
    <n v="3983"/>
    <s v="Low Risk"/>
    <x v="0"/>
    <n v="0"/>
    <n v="0"/>
    <n v="0"/>
    <n v="1"/>
    <n v="7621"/>
    <x v="4"/>
    <s v="Y"/>
    <x v="1"/>
    <n v="17"/>
    <x v="0"/>
    <n v="3"/>
    <n v="3"/>
    <x v="0"/>
    <n v="80"/>
    <n v="0"/>
    <x v="21"/>
    <x v="2"/>
    <x v="1"/>
    <x v="11"/>
    <x v="3"/>
    <x v="3"/>
    <x v="3"/>
    <m/>
  </r>
  <r>
    <n v="30"/>
    <x v="2"/>
    <x v="1"/>
    <n v="3"/>
    <n v="0"/>
    <x v="0"/>
    <n v="570"/>
    <x v="0"/>
    <n v="5"/>
    <x v="0"/>
    <n v="3"/>
    <s v="Marketing"/>
    <n v="1"/>
    <n v="456"/>
    <m/>
    <x v="2"/>
    <x v="0"/>
    <n v="30"/>
    <x v="1"/>
    <x v="0"/>
    <x v="0"/>
    <x v="2"/>
    <x v="2"/>
    <n v="6118"/>
    <s v="Low Risk"/>
    <x v="0"/>
    <n v="0"/>
    <n v="0"/>
    <n v="0"/>
    <n v="1"/>
    <n v="5431"/>
    <x v="1"/>
    <s v="Y"/>
    <x v="1"/>
    <n v="13"/>
    <x v="0"/>
    <n v="3"/>
    <n v="0"/>
    <x v="1"/>
    <n v="80"/>
    <n v="3"/>
    <x v="1"/>
    <x v="2"/>
    <x v="1"/>
    <x v="1"/>
    <x v="5"/>
    <x v="1"/>
    <x v="3"/>
    <m/>
  </r>
  <r>
    <n v="27"/>
    <x v="2"/>
    <x v="1"/>
    <n v="12"/>
    <n v="1"/>
    <x v="0"/>
    <n v="1130"/>
    <x v="0"/>
    <n v="8"/>
    <x v="0"/>
    <n v="4"/>
    <s v="Marketing"/>
    <n v="1"/>
    <n v="458"/>
    <m/>
    <x v="0"/>
    <x v="0"/>
    <n v="56"/>
    <x v="0"/>
    <x v="0"/>
    <x v="0"/>
    <x v="1"/>
    <x v="1"/>
    <n v="6214"/>
    <s v="Medium Risk"/>
    <x v="0"/>
    <n v="0"/>
    <n v="1"/>
    <n v="0"/>
    <n v="1"/>
    <n v="3415"/>
    <x v="1"/>
    <s v="Y"/>
    <x v="1"/>
    <n v="18"/>
    <x v="0"/>
    <n v="1"/>
    <n v="2"/>
    <x v="1"/>
    <n v="80"/>
    <n v="1"/>
    <x v="0"/>
    <x v="1"/>
    <x v="1"/>
    <x v="3"/>
    <x v="1"/>
    <x v="0"/>
    <x v="1"/>
    <m/>
  </r>
  <r>
    <n v="37"/>
    <x v="0"/>
    <x v="1"/>
    <n v="7"/>
    <n v="1"/>
    <x v="0"/>
    <n v="1192"/>
    <x v="1"/>
    <n v="5"/>
    <x v="0"/>
    <n v="2"/>
    <s v="Medical"/>
    <n v="1"/>
    <n v="460"/>
    <m/>
    <x v="2"/>
    <x v="1"/>
    <n v="61"/>
    <x v="0"/>
    <x v="0"/>
    <x v="3"/>
    <x v="0"/>
    <x v="2"/>
    <n v="6347"/>
    <s v="Low Risk"/>
    <x v="0"/>
    <n v="0"/>
    <n v="0"/>
    <n v="1"/>
    <n v="1"/>
    <n v="23177"/>
    <x v="8"/>
    <s v="Y"/>
    <x v="1"/>
    <n v="16"/>
    <x v="0"/>
    <n v="3"/>
    <n v="2"/>
    <x v="1"/>
    <n v="80"/>
    <n v="2"/>
    <x v="0"/>
    <x v="2"/>
    <x v="2"/>
    <x v="0"/>
    <x v="3"/>
    <x v="0"/>
    <x v="10"/>
    <m/>
  </r>
  <r>
    <n v="38"/>
    <x v="0"/>
    <x v="1"/>
    <n v="3"/>
    <n v="1"/>
    <x v="0"/>
    <n v="343"/>
    <x v="1"/>
    <n v="15"/>
    <x v="0"/>
    <n v="2"/>
    <s v="Life Sciences"/>
    <n v="1"/>
    <n v="461"/>
    <m/>
    <x v="1"/>
    <x v="1"/>
    <n v="92"/>
    <x v="1"/>
    <x v="2"/>
    <x v="7"/>
    <x v="0"/>
    <x v="2"/>
    <n v="11510"/>
    <s v="Medium Risk"/>
    <x v="2"/>
    <n v="1"/>
    <n v="0"/>
    <n v="0"/>
    <n v="0"/>
    <n v="15682"/>
    <x v="4"/>
    <s v="Y"/>
    <x v="0"/>
    <n v="14"/>
    <x v="0"/>
    <n v="2"/>
    <n v="2"/>
    <x v="1"/>
    <n v="80"/>
    <n v="1"/>
    <x v="4"/>
    <x v="1"/>
    <x v="1"/>
    <x v="19"/>
    <x v="15"/>
    <x v="3"/>
    <x v="12"/>
    <m/>
  </r>
  <r>
    <n v="31"/>
    <x v="2"/>
    <x v="1"/>
    <n v="7"/>
    <n v="2"/>
    <x v="0"/>
    <n v="1232"/>
    <x v="1"/>
    <n v="7"/>
    <x v="0"/>
    <n v="4"/>
    <s v="Medical"/>
    <n v="1"/>
    <n v="462"/>
    <m/>
    <x v="1"/>
    <x v="0"/>
    <n v="39"/>
    <x v="0"/>
    <x v="2"/>
    <x v="3"/>
    <x v="0"/>
    <x v="0"/>
    <n v="7143"/>
    <s v="Medium Risk"/>
    <x v="2"/>
    <n v="1"/>
    <n v="0"/>
    <n v="1"/>
    <n v="0"/>
    <n v="25713"/>
    <x v="1"/>
    <s v="Y"/>
    <x v="0"/>
    <n v="14"/>
    <x v="0"/>
    <n v="3"/>
    <n v="4"/>
    <x v="0"/>
    <n v="80"/>
    <n v="0"/>
    <x v="27"/>
    <x v="2"/>
    <x v="2"/>
    <x v="19"/>
    <x v="5"/>
    <x v="5"/>
    <x v="13"/>
    <m/>
  </r>
  <r>
    <n v="29"/>
    <x v="2"/>
    <x v="1"/>
    <n v="8"/>
    <n v="2"/>
    <x v="0"/>
    <n v="144"/>
    <x v="0"/>
    <n v="10"/>
    <x v="0"/>
    <n v="1"/>
    <s v="Marketing"/>
    <n v="1"/>
    <n v="463"/>
    <m/>
    <x v="2"/>
    <x v="0"/>
    <n v="39"/>
    <x v="1"/>
    <x v="0"/>
    <x v="0"/>
    <x v="1"/>
    <x v="2"/>
    <n v="8268"/>
    <s v="Medium Risk"/>
    <x v="2"/>
    <n v="1"/>
    <n v="1"/>
    <n v="0"/>
    <n v="0"/>
    <n v="11866"/>
    <x v="1"/>
    <s v="Y"/>
    <x v="0"/>
    <n v="14"/>
    <x v="0"/>
    <n v="1"/>
    <n v="3"/>
    <x v="0"/>
    <n v="80"/>
    <n v="2"/>
    <x v="2"/>
    <x v="2"/>
    <x v="1"/>
    <x v="5"/>
    <x v="1"/>
    <x v="1"/>
    <x v="1"/>
    <m/>
  </r>
  <r>
    <n v="35"/>
    <x v="0"/>
    <x v="1"/>
    <n v="5"/>
    <n v="1"/>
    <x v="0"/>
    <n v="1296"/>
    <x v="1"/>
    <n v="5"/>
    <x v="0"/>
    <n v="4"/>
    <s v="Technical Degree"/>
    <n v="1"/>
    <n v="464"/>
    <m/>
    <x v="1"/>
    <x v="1"/>
    <n v="62"/>
    <x v="0"/>
    <x v="2"/>
    <x v="3"/>
    <x v="1"/>
    <x v="0"/>
    <n v="8095"/>
    <s v="Medium Risk"/>
    <x v="2"/>
    <n v="0"/>
    <n v="1"/>
    <n v="0"/>
    <n v="0"/>
    <n v="18264"/>
    <x v="4"/>
    <s v="Y"/>
    <x v="1"/>
    <n v="13"/>
    <x v="0"/>
    <n v="4"/>
    <n v="1"/>
    <x v="1"/>
    <n v="80"/>
    <n v="0"/>
    <x v="6"/>
    <x v="3"/>
    <x v="1"/>
    <x v="22"/>
    <x v="8"/>
    <x v="0"/>
    <x v="15"/>
    <m/>
  </r>
  <r>
    <n v="23"/>
    <x v="4"/>
    <x v="1"/>
    <n v="7"/>
    <n v="1"/>
    <x v="0"/>
    <n v="1309"/>
    <x v="1"/>
    <n v="26"/>
    <x v="0"/>
    <n v="1"/>
    <s v="Life Sciences"/>
    <n v="1"/>
    <n v="465"/>
    <m/>
    <x v="1"/>
    <x v="1"/>
    <n v="83"/>
    <x v="0"/>
    <x v="1"/>
    <x v="1"/>
    <x v="0"/>
    <x v="2"/>
    <n v="2904"/>
    <s v="Low Risk"/>
    <x v="1"/>
    <n v="0"/>
    <n v="0"/>
    <n v="1"/>
    <n v="1"/>
    <n v="16092"/>
    <x v="1"/>
    <s v="Y"/>
    <x v="1"/>
    <n v="12"/>
    <x v="0"/>
    <n v="3"/>
    <n v="4"/>
    <x v="0"/>
    <n v="80"/>
    <n v="2"/>
    <x v="21"/>
    <x v="2"/>
    <x v="2"/>
    <x v="9"/>
    <x v="3"/>
    <x v="0"/>
    <x v="3"/>
    <m/>
  </r>
  <r>
    <n v="41"/>
    <x v="0"/>
    <x v="1"/>
    <n v="11"/>
    <n v="2"/>
    <x v="0"/>
    <n v="483"/>
    <x v="1"/>
    <n v="6"/>
    <x v="0"/>
    <n v="3"/>
    <s v="Medical"/>
    <n v="1"/>
    <n v="466"/>
    <m/>
    <x v="2"/>
    <x v="1"/>
    <n v="95"/>
    <x v="1"/>
    <x v="0"/>
    <x v="3"/>
    <x v="1"/>
    <x v="0"/>
    <n v="6032"/>
    <s v="High Risk"/>
    <x v="0"/>
    <n v="1"/>
    <n v="1"/>
    <n v="0"/>
    <n v="1"/>
    <n v="10110"/>
    <x v="2"/>
    <s v="Y"/>
    <x v="0"/>
    <n v="15"/>
    <x v="0"/>
    <n v="4"/>
    <n v="3"/>
    <x v="0"/>
    <n v="80"/>
    <n v="0"/>
    <x v="0"/>
    <x v="1"/>
    <x v="1"/>
    <x v="8"/>
    <x v="0"/>
    <x v="1"/>
    <x v="3"/>
    <m/>
  </r>
  <r>
    <n v="47"/>
    <x v="1"/>
    <x v="1"/>
    <n v="7"/>
    <n v="0"/>
    <x v="1"/>
    <n v="1309"/>
    <x v="0"/>
    <n v="4"/>
    <x v="0"/>
    <n v="1"/>
    <s v="Medical"/>
    <n v="1"/>
    <n v="467"/>
    <m/>
    <x v="0"/>
    <x v="1"/>
    <n v="99"/>
    <x v="0"/>
    <x v="0"/>
    <x v="6"/>
    <x v="2"/>
    <x v="0"/>
    <n v="2976"/>
    <s v="Low Risk"/>
    <x v="1"/>
    <n v="0"/>
    <n v="0"/>
    <n v="0"/>
    <n v="1"/>
    <n v="25751"/>
    <x v="9"/>
    <s v="Y"/>
    <x v="1"/>
    <n v="19"/>
    <x v="0"/>
    <n v="1"/>
    <n v="5"/>
    <x v="0"/>
    <n v="80"/>
    <n v="0"/>
    <x v="7"/>
    <x v="1"/>
    <x v="1"/>
    <x v="2"/>
    <x v="2"/>
    <x v="0"/>
    <x v="2"/>
    <m/>
  </r>
  <r>
    <n v="42"/>
    <x v="0"/>
    <x v="1"/>
    <n v="4"/>
    <n v="0"/>
    <x v="0"/>
    <n v="810"/>
    <x v="1"/>
    <n v="23"/>
    <x v="0"/>
    <n v="5"/>
    <s v="Life Sciences"/>
    <n v="1"/>
    <n v="468"/>
    <m/>
    <x v="3"/>
    <x v="0"/>
    <n v="44"/>
    <x v="0"/>
    <x v="3"/>
    <x v="7"/>
    <x v="0"/>
    <x v="0"/>
    <n v="15992"/>
    <s v="Low Risk"/>
    <x v="2"/>
    <n v="0"/>
    <n v="0"/>
    <n v="0"/>
    <n v="0"/>
    <n v="15901"/>
    <x v="7"/>
    <s v="Y"/>
    <x v="1"/>
    <n v="14"/>
    <x v="0"/>
    <n v="2"/>
    <n v="3"/>
    <x v="0"/>
    <n v="80"/>
    <n v="0"/>
    <x v="28"/>
    <x v="2"/>
    <x v="1"/>
    <x v="6"/>
    <x v="2"/>
    <x v="0"/>
    <x v="2"/>
    <m/>
  </r>
  <r>
    <n v="29"/>
    <x v="2"/>
    <x v="1"/>
    <n v="7"/>
    <n v="1"/>
    <x v="2"/>
    <n v="746"/>
    <x v="0"/>
    <n v="2"/>
    <x v="0"/>
    <n v="3"/>
    <s v="Life Sciences"/>
    <n v="1"/>
    <n v="469"/>
    <m/>
    <x v="2"/>
    <x v="1"/>
    <n v="61"/>
    <x v="0"/>
    <x v="0"/>
    <x v="0"/>
    <x v="2"/>
    <x v="1"/>
    <n v="4649"/>
    <s v="Low Risk"/>
    <x v="0"/>
    <n v="0"/>
    <n v="0"/>
    <n v="1"/>
    <n v="1"/>
    <n v="16928"/>
    <x v="1"/>
    <s v="Y"/>
    <x v="1"/>
    <n v="14"/>
    <x v="0"/>
    <n v="1"/>
    <n v="4"/>
    <x v="0"/>
    <n v="80"/>
    <n v="1"/>
    <x v="21"/>
    <x v="1"/>
    <x v="2"/>
    <x v="9"/>
    <x v="7"/>
    <x v="0"/>
    <x v="3"/>
    <m/>
  </r>
  <r>
    <n v="42"/>
    <x v="0"/>
    <x v="1"/>
    <n v="6"/>
    <n v="1"/>
    <x v="0"/>
    <n v="544"/>
    <x v="2"/>
    <n v="2"/>
    <x v="0"/>
    <n v="1"/>
    <s v="Technical Degree"/>
    <n v="1"/>
    <n v="470"/>
    <m/>
    <x v="1"/>
    <x v="1"/>
    <n v="52"/>
    <x v="0"/>
    <x v="1"/>
    <x v="8"/>
    <x v="2"/>
    <x v="2"/>
    <n v="2696"/>
    <s v="Medium Risk"/>
    <x v="1"/>
    <n v="1"/>
    <n v="0"/>
    <n v="0"/>
    <n v="1"/>
    <n v="24017"/>
    <x v="4"/>
    <s v="Y"/>
    <x v="0"/>
    <n v="11"/>
    <x v="0"/>
    <n v="3"/>
    <n v="4"/>
    <x v="0"/>
    <n v="80"/>
    <n v="1"/>
    <x v="21"/>
    <x v="3"/>
    <x v="1"/>
    <x v="11"/>
    <x v="3"/>
    <x v="1"/>
    <x v="2"/>
    <m/>
  </r>
  <r>
    <n v="32"/>
    <x v="2"/>
    <x v="1"/>
    <n v="8"/>
    <n v="1"/>
    <x v="0"/>
    <n v="1062"/>
    <x v="1"/>
    <n v="2"/>
    <x v="0"/>
    <n v="3"/>
    <s v="Medical"/>
    <n v="1"/>
    <n v="471"/>
    <m/>
    <x v="1"/>
    <x v="0"/>
    <n v="75"/>
    <x v="0"/>
    <x v="1"/>
    <x v="2"/>
    <x v="1"/>
    <x v="1"/>
    <n v="2370"/>
    <s v="Medium Risk"/>
    <x v="1"/>
    <n v="0"/>
    <n v="1"/>
    <n v="0"/>
    <n v="1"/>
    <n v="3956"/>
    <x v="1"/>
    <s v="Y"/>
    <x v="1"/>
    <n v="13"/>
    <x v="0"/>
    <n v="3"/>
    <n v="3"/>
    <x v="0"/>
    <n v="80"/>
    <n v="1"/>
    <x v="0"/>
    <x v="5"/>
    <x v="1"/>
    <x v="3"/>
    <x v="2"/>
    <x v="0"/>
    <x v="1"/>
    <m/>
  </r>
  <r>
    <n v="48"/>
    <x v="1"/>
    <x v="1"/>
    <n v="8"/>
    <n v="1"/>
    <x v="0"/>
    <n v="530"/>
    <x v="0"/>
    <n v="29"/>
    <x v="0"/>
    <n v="1"/>
    <s v="Medical"/>
    <n v="1"/>
    <n v="473"/>
    <m/>
    <x v="3"/>
    <x v="0"/>
    <n v="91"/>
    <x v="0"/>
    <x v="2"/>
    <x v="5"/>
    <x v="2"/>
    <x v="1"/>
    <n v="12504"/>
    <s v="Low Risk"/>
    <x v="2"/>
    <n v="0"/>
    <n v="0"/>
    <n v="1"/>
    <n v="0"/>
    <n v="23978"/>
    <x v="9"/>
    <s v="Y"/>
    <x v="1"/>
    <n v="21"/>
    <x v="1"/>
    <n v="2"/>
    <n v="5"/>
    <x v="0"/>
    <n v="80"/>
    <n v="1"/>
    <x v="20"/>
    <x v="1"/>
    <x v="0"/>
    <x v="2"/>
    <x v="2"/>
    <x v="0"/>
    <x v="2"/>
    <m/>
  </r>
  <r>
    <n v="37"/>
    <x v="0"/>
    <x v="1"/>
    <n v="12"/>
    <n v="2"/>
    <x v="0"/>
    <n v="1319"/>
    <x v="1"/>
    <n v="6"/>
    <x v="0"/>
    <n v="3"/>
    <s v="Medical"/>
    <n v="1"/>
    <n v="474"/>
    <m/>
    <x v="1"/>
    <x v="1"/>
    <n v="51"/>
    <x v="2"/>
    <x v="0"/>
    <x v="1"/>
    <x v="3"/>
    <x v="2"/>
    <n v="5974"/>
    <s v="High Risk"/>
    <x v="0"/>
    <n v="1"/>
    <n v="1"/>
    <n v="0"/>
    <n v="1"/>
    <n v="17001"/>
    <x v="5"/>
    <s v="Y"/>
    <x v="0"/>
    <n v="13"/>
    <x v="0"/>
    <n v="1"/>
    <n v="3"/>
    <x v="0"/>
    <n v="80"/>
    <n v="2"/>
    <x v="10"/>
    <x v="2"/>
    <x v="1"/>
    <x v="5"/>
    <x v="1"/>
    <x v="7"/>
    <x v="1"/>
    <m/>
  </r>
  <r>
    <n v="30"/>
    <x v="2"/>
    <x v="1"/>
    <n v="6"/>
    <n v="1"/>
    <x v="2"/>
    <n v="641"/>
    <x v="0"/>
    <n v="25"/>
    <x v="0"/>
    <n v="2"/>
    <s v="Technical Degree"/>
    <n v="1"/>
    <n v="475"/>
    <m/>
    <x v="2"/>
    <x v="0"/>
    <n v="85"/>
    <x v="0"/>
    <x v="0"/>
    <x v="0"/>
    <x v="2"/>
    <x v="1"/>
    <n v="4736"/>
    <s v="Medium Risk"/>
    <x v="0"/>
    <n v="1"/>
    <n v="0"/>
    <n v="0"/>
    <n v="1"/>
    <n v="6069"/>
    <x v="8"/>
    <s v="Y"/>
    <x v="0"/>
    <n v="12"/>
    <x v="0"/>
    <n v="2"/>
    <n v="4"/>
    <x v="0"/>
    <n v="80"/>
    <n v="1"/>
    <x v="21"/>
    <x v="2"/>
    <x v="3"/>
    <x v="4"/>
    <x v="3"/>
    <x v="3"/>
    <x v="3"/>
    <m/>
  </r>
  <r>
    <n v="26"/>
    <x v="2"/>
    <x v="1"/>
    <n v="4"/>
    <n v="0"/>
    <x v="0"/>
    <n v="933"/>
    <x v="0"/>
    <n v="1"/>
    <x v="0"/>
    <n v="3"/>
    <s v="Life Sciences"/>
    <n v="1"/>
    <n v="476"/>
    <m/>
    <x v="1"/>
    <x v="1"/>
    <n v="57"/>
    <x v="0"/>
    <x v="0"/>
    <x v="0"/>
    <x v="2"/>
    <x v="1"/>
    <n v="5296"/>
    <s v="Low Risk"/>
    <x v="0"/>
    <n v="0"/>
    <n v="0"/>
    <n v="0"/>
    <n v="1"/>
    <n v="20156"/>
    <x v="1"/>
    <s v="Y"/>
    <x v="1"/>
    <n v="17"/>
    <x v="0"/>
    <n v="2"/>
    <n v="0"/>
    <x v="1"/>
    <n v="80"/>
    <n v="1"/>
    <x v="0"/>
    <x v="1"/>
    <x v="1"/>
    <x v="3"/>
    <x v="1"/>
    <x v="4"/>
    <x v="1"/>
    <m/>
  </r>
  <r>
    <n v="42"/>
    <x v="0"/>
    <x v="1"/>
    <n v="4"/>
    <n v="0"/>
    <x v="0"/>
    <n v="1332"/>
    <x v="1"/>
    <n v="2"/>
    <x v="0"/>
    <n v="4"/>
    <s v="Other"/>
    <n v="1"/>
    <n v="477"/>
    <m/>
    <x v="3"/>
    <x v="1"/>
    <n v="98"/>
    <x v="1"/>
    <x v="0"/>
    <x v="4"/>
    <x v="0"/>
    <x v="0"/>
    <n v="6781"/>
    <s v="Low Risk"/>
    <x v="0"/>
    <n v="0"/>
    <n v="0"/>
    <n v="0"/>
    <n v="0"/>
    <n v="17078"/>
    <x v="9"/>
    <s v="Y"/>
    <x v="1"/>
    <n v="23"/>
    <x v="1"/>
    <n v="2"/>
    <n v="3"/>
    <x v="0"/>
    <n v="80"/>
    <n v="0"/>
    <x v="19"/>
    <x v="6"/>
    <x v="1"/>
    <x v="6"/>
    <x v="2"/>
    <x v="0"/>
    <x v="2"/>
    <m/>
  </r>
  <r>
    <n v="21"/>
    <x v="4"/>
    <x v="0"/>
    <n v="15"/>
    <n v="2"/>
    <x v="1"/>
    <n v="756"/>
    <x v="0"/>
    <n v="1"/>
    <x v="0"/>
    <n v="1"/>
    <s v="Technical Degree"/>
    <n v="1"/>
    <n v="478"/>
    <m/>
    <x v="3"/>
    <x v="0"/>
    <n v="99"/>
    <x v="1"/>
    <x v="1"/>
    <x v="6"/>
    <x v="1"/>
    <x v="0"/>
    <n v="2174"/>
    <s v="High Risk"/>
    <x v="1"/>
    <n v="1"/>
    <n v="1"/>
    <n v="0"/>
    <n v="1"/>
    <n v="9150"/>
    <x v="1"/>
    <s v="Y"/>
    <x v="0"/>
    <n v="11"/>
    <x v="0"/>
    <n v="3"/>
    <n v="6"/>
    <x v="2"/>
    <n v="80"/>
    <n v="0"/>
    <x v="8"/>
    <x v="1"/>
    <x v="1"/>
    <x v="11"/>
    <x v="3"/>
    <x v="1"/>
    <x v="3"/>
    <m/>
  </r>
  <r>
    <n v="36"/>
    <x v="0"/>
    <x v="1"/>
    <n v="0"/>
    <n v="0"/>
    <x v="2"/>
    <n v="845"/>
    <x v="0"/>
    <n v="1"/>
    <x v="0"/>
    <n v="5"/>
    <s v="Medical"/>
    <n v="1"/>
    <n v="479"/>
    <m/>
    <x v="2"/>
    <x v="0"/>
    <n v="45"/>
    <x v="0"/>
    <x v="0"/>
    <x v="0"/>
    <x v="0"/>
    <x v="0"/>
    <n v="6653"/>
    <s v="Low Risk"/>
    <x v="0"/>
    <n v="0"/>
    <n v="0"/>
    <n v="0"/>
    <n v="0"/>
    <n v="15276"/>
    <x v="5"/>
    <s v="Y"/>
    <x v="1"/>
    <n v="15"/>
    <x v="0"/>
    <n v="2"/>
    <n v="2"/>
    <x v="1"/>
    <n v="80"/>
    <n v="0"/>
    <x v="2"/>
    <x v="6"/>
    <x v="1"/>
    <x v="6"/>
    <x v="2"/>
    <x v="0"/>
    <x v="2"/>
    <m/>
  </r>
  <r>
    <n v="36"/>
    <x v="0"/>
    <x v="1"/>
    <n v="4"/>
    <n v="0"/>
    <x v="1"/>
    <n v="541"/>
    <x v="0"/>
    <n v="3"/>
    <x v="0"/>
    <n v="4"/>
    <s v="Medical"/>
    <n v="1"/>
    <n v="481"/>
    <m/>
    <x v="3"/>
    <x v="1"/>
    <n v="48"/>
    <x v="1"/>
    <x v="2"/>
    <x v="0"/>
    <x v="0"/>
    <x v="1"/>
    <n v="9699"/>
    <s v="Low Risk"/>
    <x v="2"/>
    <n v="0"/>
    <n v="0"/>
    <n v="0"/>
    <n v="0"/>
    <n v="7246"/>
    <x v="5"/>
    <s v="Y"/>
    <x v="1"/>
    <n v="11"/>
    <x v="0"/>
    <n v="1"/>
    <n v="1"/>
    <x v="1"/>
    <n v="80"/>
    <n v="1"/>
    <x v="28"/>
    <x v="2"/>
    <x v="1"/>
    <x v="20"/>
    <x v="5"/>
    <x v="1"/>
    <x v="11"/>
    <m/>
  </r>
  <r>
    <n v="57"/>
    <x v="3"/>
    <x v="1"/>
    <n v="0"/>
    <n v="0"/>
    <x v="0"/>
    <n v="593"/>
    <x v="1"/>
    <n v="1"/>
    <x v="0"/>
    <n v="4"/>
    <s v="Medical"/>
    <n v="1"/>
    <n v="482"/>
    <m/>
    <x v="2"/>
    <x v="1"/>
    <n v="88"/>
    <x v="0"/>
    <x v="0"/>
    <x v="4"/>
    <x v="2"/>
    <x v="1"/>
    <n v="6755"/>
    <s v="Low Risk"/>
    <x v="0"/>
    <n v="0"/>
    <n v="0"/>
    <n v="0"/>
    <n v="0"/>
    <n v="2967"/>
    <x v="7"/>
    <s v="Y"/>
    <x v="1"/>
    <n v="11"/>
    <x v="0"/>
    <n v="3"/>
    <n v="0"/>
    <x v="1"/>
    <n v="80"/>
    <n v="0"/>
    <x v="20"/>
    <x v="2"/>
    <x v="1"/>
    <x v="11"/>
    <x v="3"/>
    <x v="1"/>
    <x v="3"/>
    <m/>
  </r>
  <r>
    <n v="40"/>
    <x v="0"/>
    <x v="1"/>
    <n v="6"/>
    <n v="1"/>
    <x v="0"/>
    <n v="1171"/>
    <x v="1"/>
    <n v="10"/>
    <x v="0"/>
    <n v="4"/>
    <s v="Life Sciences"/>
    <n v="1"/>
    <n v="483"/>
    <m/>
    <x v="2"/>
    <x v="0"/>
    <n v="46"/>
    <x v="2"/>
    <x v="1"/>
    <x v="2"/>
    <x v="2"/>
    <x v="1"/>
    <n v="2213"/>
    <s v="Medium Risk"/>
    <x v="1"/>
    <n v="1"/>
    <n v="0"/>
    <n v="0"/>
    <n v="1"/>
    <n v="22495"/>
    <x v="9"/>
    <s v="Y"/>
    <x v="0"/>
    <n v="13"/>
    <x v="0"/>
    <n v="3"/>
    <n v="4"/>
    <x v="0"/>
    <n v="80"/>
    <n v="1"/>
    <x v="1"/>
    <x v="1"/>
    <x v="1"/>
    <x v="5"/>
    <x v="1"/>
    <x v="1"/>
    <x v="1"/>
    <m/>
  </r>
  <r>
    <n v="21"/>
    <x v="4"/>
    <x v="1"/>
    <n v="11"/>
    <n v="1"/>
    <x v="2"/>
    <n v="895"/>
    <x v="0"/>
    <n v="9"/>
    <x v="0"/>
    <n v="2"/>
    <s v="Medical"/>
    <n v="1"/>
    <n v="484"/>
    <m/>
    <x v="3"/>
    <x v="1"/>
    <n v="39"/>
    <x v="0"/>
    <x v="1"/>
    <x v="6"/>
    <x v="0"/>
    <x v="0"/>
    <n v="2610"/>
    <s v="Low Risk"/>
    <x v="1"/>
    <n v="0"/>
    <n v="0"/>
    <n v="1"/>
    <n v="1"/>
    <n v="2851"/>
    <x v="1"/>
    <s v="Y"/>
    <x v="1"/>
    <n v="24"/>
    <x v="1"/>
    <n v="3"/>
    <n v="5"/>
    <x v="0"/>
    <n v="80"/>
    <n v="0"/>
    <x v="8"/>
    <x v="1"/>
    <x v="2"/>
    <x v="11"/>
    <x v="3"/>
    <x v="3"/>
    <x v="3"/>
    <m/>
  </r>
  <r>
    <n v="33"/>
    <x v="2"/>
    <x v="0"/>
    <n v="6"/>
    <n v="1"/>
    <x v="0"/>
    <n v="350"/>
    <x v="0"/>
    <n v="5"/>
    <x v="1"/>
    <n v="3"/>
    <s v="Marketing"/>
    <n v="1"/>
    <n v="485"/>
    <m/>
    <x v="2"/>
    <x v="0"/>
    <n v="34"/>
    <x v="0"/>
    <x v="1"/>
    <x v="6"/>
    <x v="2"/>
    <x v="0"/>
    <n v="2851"/>
    <s v="Medium Risk"/>
    <x v="1"/>
    <n v="1"/>
    <n v="0"/>
    <n v="0"/>
    <n v="1"/>
    <n v="9150"/>
    <x v="1"/>
    <s v="Y"/>
    <x v="0"/>
    <n v="13"/>
    <x v="0"/>
    <n v="2"/>
    <n v="6"/>
    <x v="2"/>
    <n v="80"/>
    <n v="0"/>
    <x v="5"/>
    <x v="2"/>
    <x v="1"/>
    <x v="6"/>
    <x v="2"/>
    <x v="0"/>
    <x v="2"/>
    <m/>
  </r>
  <r>
    <n v="37"/>
    <x v="0"/>
    <x v="1"/>
    <n v="8"/>
    <n v="1"/>
    <x v="0"/>
    <n v="921"/>
    <x v="1"/>
    <n v="10"/>
    <x v="0"/>
    <n v="3"/>
    <s v="Medical"/>
    <n v="1"/>
    <n v="486"/>
    <m/>
    <x v="1"/>
    <x v="0"/>
    <n v="98"/>
    <x v="0"/>
    <x v="1"/>
    <x v="2"/>
    <x v="3"/>
    <x v="1"/>
    <n v="3452"/>
    <s v="Medium Risk"/>
    <x v="0"/>
    <n v="0"/>
    <n v="1"/>
    <n v="0"/>
    <n v="1"/>
    <n v="17663"/>
    <x v="2"/>
    <s v="Y"/>
    <x v="1"/>
    <n v="20"/>
    <x v="1"/>
    <n v="2"/>
    <n v="3"/>
    <x v="0"/>
    <n v="80"/>
    <n v="1"/>
    <x v="6"/>
    <x v="1"/>
    <x v="1"/>
    <x v="8"/>
    <x v="0"/>
    <x v="0"/>
    <x v="6"/>
    <m/>
  </r>
  <r>
    <n v="46"/>
    <x v="1"/>
    <x v="1"/>
    <n v="3"/>
    <n v="0"/>
    <x v="2"/>
    <n v="1144"/>
    <x v="1"/>
    <n v="7"/>
    <x v="0"/>
    <n v="4"/>
    <s v="Medical"/>
    <n v="1"/>
    <n v="487"/>
    <m/>
    <x v="1"/>
    <x v="0"/>
    <n v="30"/>
    <x v="0"/>
    <x v="0"/>
    <x v="3"/>
    <x v="2"/>
    <x v="1"/>
    <n v="5258"/>
    <s v="Low Risk"/>
    <x v="0"/>
    <n v="0"/>
    <n v="0"/>
    <n v="0"/>
    <n v="1"/>
    <n v="16044"/>
    <x v="7"/>
    <s v="Y"/>
    <x v="1"/>
    <n v="14"/>
    <x v="0"/>
    <n v="3"/>
    <n v="2"/>
    <x v="1"/>
    <n v="80"/>
    <n v="0"/>
    <x v="2"/>
    <x v="2"/>
    <x v="3"/>
    <x v="6"/>
    <x v="2"/>
    <x v="0"/>
    <x v="2"/>
    <m/>
  </r>
  <r>
    <n v="41"/>
    <x v="0"/>
    <x v="0"/>
    <n v="10"/>
    <n v="1"/>
    <x v="1"/>
    <n v="143"/>
    <x v="0"/>
    <n v="4"/>
    <x v="0"/>
    <n v="3"/>
    <s v="Marketing"/>
    <n v="1"/>
    <n v="488"/>
    <m/>
    <x v="3"/>
    <x v="1"/>
    <n v="56"/>
    <x v="0"/>
    <x v="0"/>
    <x v="0"/>
    <x v="1"/>
    <x v="0"/>
    <n v="9355"/>
    <s v="Medium Risk"/>
    <x v="2"/>
    <n v="0"/>
    <n v="1"/>
    <n v="0"/>
    <n v="0"/>
    <n v="9558"/>
    <x v="1"/>
    <s v="Y"/>
    <x v="1"/>
    <n v="18"/>
    <x v="0"/>
    <n v="3"/>
    <n v="2"/>
    <x v="1"/>
    <n v="80"/>
    <n v="0"/>
    <x v="0"/>
    <x v="3"/>
    <x v="1"/>
    <x v="3"/>
    <x v="1"/>
    <x v="4"/>
    <x v="1"/>
    <m/>
  </r>
  <r>
    <n v="50"/>
    <x v="1"/>
    <x v="1"/>
    <n v="0"/>
    <n v="0"/>
    <x v="0"/>
    <n v="1046"/>
    <x v="1"/>
    <n v="10"/>
    <x v="0"/>
    <n v="3"/>
    <s v="Technical Degree"/>
    <n v="1"/>
    <n v="491"/>
    <m/>
    <x v="2"/>
    <x v="1"/>
    <n v="100"/>
    <x v="1"/>
    <x v="2"/>
    <x v="4"/>
    <x v="0"/>
    <x v="0"/>
    <n v="10496"/>
    <s v="Low Risk"/>
    <x v="2"/>
    <n v="0"/>
    <n v="0"/>
    <n v="0"/>
    <n v="0"/>
    <n v="2755"/>
    <x v="2"/>
    <s v="Y"/>
    <x v="1"/>
    <n v="15"/>
    <x v="0"/>
    <n v="4"/>
    <n v="0"/>
    <x v="1"/>
    <n v="80"/>
    <n v="0"/>
    <x v="26"/>
    <x v="2"/>
    <x v="1"/>
    <x v="9"/>
    <x v="7"/>
    <x v="1"/>
    <x v="6"/>
    <m/>
  </r>
  <r>
    <n v="40"/>
    <x v="0"/>
    <x v="0"/>
    <n v="6"/>
    <n v="1"/>
    <x v="0"/>
    <n v="575"/>
    <x v="0"/>
    <n v="22"/>
    <x v="0"/>
    <n v="2"/>
    <s v="Marketing"/>
    <n v="1"/>
    <n v="492"/>
    <m/>
    <x v="1"/>
    <x v="1"/>
    <n v="68"/>
    <x v="1"/>
    <x v="0"/>
    <x v="0"/>
    <x v="2"/>
    <x v="1"/>
    <n v="6380"/>
    <s v="Medium Risk"/>
    <x v="0"/>
    <n v="1"/>
    <n v="0"/>
    <n v="0"/>
    <n v="1"/>
    <n v="6110"/>
    <x v="7"/>
    <s v="Y"/>
    <x v="0"/>
    <n v="12"/>
    <x v="0"/>
    <n v="1"/>
    <n v="2"/>
    <x v="1"/>
    <n v="80"/>
    <n v="2"/>
    <x v="0"/>
    <x v="6"/>
    <x v="1"/>
    <x v="0"/>
    <x v="0"/>
    <x v="1"/>
    <x v="2"/>
    <m/>
  </r>
  <r>
    <n v="31"/>
    <x v="2"/>
    <x v="1"/>
    <n v="11"/>
    <n v="2"/>
    <x v="0"/>
    <n v="408"/>
    <x v="1"/>
    <n v="9"/>
    <x v="0"/>
    <n v="4"/>
    <s v="Life Sciences"/>
    <n v="1"/>
    <n v="493"/>
    <m/>
    <x v="1"/>
    <x v="1"/>
    <n v="42"/>
    <x v="1"/>
    <x v="1"/>
    <x v="1"/>
    <x v="1"/>
    <x v="0"/>
    <n v="2657"/>
    <s v="High Risk"/>
    <x v="1"/>
    <n v="1"/>
    <n v="1"/>
    <n v="0"/>
    <n v="1"/>
    <n v="7551"/>
    <x v="4"/>
    <s v="Y"/>
    <x v="0"/>
    <n v="16"/>
    <x v="0"/>
    <n v="4"/>
    <n v="5"/>
    <x v="0"/>
    <n v="80"/>
    <n v="0"/>
    <x v="8"/>
    <x v="3"/>
    <x v="1"/>
    <x v="4"/>
    <x v="3"/>
    <x v="3"/>
    <x v="3"/>
    <m/>
  </r>
  <r>
    <n v="21"/>
    <x v="4"/>
    <x v="0"/>
    <n v="8"/>
    <n v="1"/>
    <x v="0"/>
    <n v="156"/>
    <x v="0"/>
    <n v="12"/>
    <x v="1"/>
    <n v="3"/>
    <s v="Life Sciences"/>
    <n v="1"/>
    <n v="494"/>
    <m/>
    <x v="1"/>
    <x v="0"/>
    <n v="90"/>
    <x v="2"/>
    <x v="1"/>
    <x v="6"/>
    <x v="1"/>
    <x v="0"/>
    <n v="2716"/>
    <s v="Medium Risk"/>
    <x v="1"/>
    <n v="0"/>
    <n v="1"/>
    <n v="0"/>
    <n v="1"/>
    <n v="25422"/>
    <x v="1"/>
    <s v="Y"/>
    <x v="1"/>
    <n v="15"/>
    <x v="0"/>
    <n v="4"/>
    <n v="5"/>
    <x v="0"/>
    <n v="80"/>
    <n v="0"/>
    <x v="5"/>
    <x v="0"/>
    <x v="1"/>
    <x v="6"/>
    <x v="2"/>
    <x v="0"/>
    <x v="2"/>
    <m/>
  </r>
  <r>
    <n v="29"/>
    <x v="2"/>
    <x v="1"/>
    <n v="3"/>
    <n v="0"/>
    <x v="0"/>
    <n v="1283"/>
    <x v="1"/>
    <n v="23"/>
    <x v="0"/>
    <n v="3"/>
    <s v="Life Sciences"/>
    <n v="1"/>
    <n v="495"/>
    <m/>
    <x v="2"/>
    <x v="1"/>
    <n v="54"/>
    <x v="0"/>
    <x v="1"/>
    <x v="1"/>
    <x v="0"/>
    <x v="0"/>
    <n v="2201"/>
    <s v="Low Risk"/>
    <x v="1"/>
    <n v="0"/>
    <n v="0"/>
    <n v="0"/>
    <n v="1"/>
    <n v="18168"/>
    <x v="3"/>
    <s v="Y"/>
    <x v="1"/>
    <n v="16"/>
    <x v="0"/>
    <n v="4"/>
    <n v="2"/>
    <x v="1"/>
    <n v="80"/>
    <n v="0"/>
    <x v="3"/>
    <x v="5"/>
    <x v="1"/>
    <x v="11"/>
    <x v="3"/>
    <x v="1"/>
    <x v="3"/>
    <m/>
  </r>
  <r>
    <n v="35"/>
    <x v="0"/>
    <x v="1"/>
    <n v="5"/>
    <n v="1"/>
    <x v="0"/>
    <n v="755"/>
    <x v="1"/>
    <n v="9"/>
    <x v="0"/>
    <n v="4"/>
    <s v="Life Sciences"/>
    <n v="1"/>
    <n v="496"/>
    <m/>
    <x v="1"/>
    <x v="1"/>
    <n v="97"/>
    <x v="1"/>
    <x v="0"/>
    <x v="4"/>
    <x v="1"/>
    <x v="0"/>
    <n v="6540"/>
    <s v="Medium Risk"/>
    <x v="0"/>
    <n v="0"/>
    <n v="1"/>
    <n v="0"/>
    <n v="0"/>
    <n v="19394"/>
    <x v="3"/>
    <s v="Y"/>
    <x v="1"/>
    <n v="19"/>
    <x v="0"/>
    <n v="3"/>
    <n v="3"/>
    <x v="0"/>
    <n v="80"/>
    <n v="0"/>
    <x v="1"/>
    <x v="3"/>
    <x v="1"/>
    <x v="6"/>
    <x v="10"/>
    <x v="0"/>
    <x v="2"/>
    <m/>
  </r>
  <r>
    <n v="27"/>
    <x v="2"/>
    <x v="1"/>
    <n v="8"/>
    <n v="1"/>
    <x v="0"/>
    <n v="1469"/>
    <x v="1"/>
    <n v="1"/>
    <x v="0"/>
    <n v="2"/>
    <s v="Medical"/>
    <n v="1"/>
    <n v="497"/>
    <m/>
    <x v="2"/>
    <x v="1"/>
    <n v="82"/>
    <x v="0"/>
    <x v="1"/>
    <x v="2"/>
    <x v="1"/>
    <x v="2"/>
    <n v="3816"/>
    <s v="Medium Risk"/>
    <x v="0"/>
    <n v="0"/>
    <n v="1"/>
    <n v="0"/>
    <n v="1"/>
    <n v="17881"/>
    <x v="1"/>
    <s v="Y"/>
    <x v="1"/>
    <n v="11"/>
    <x v="0"/>
    <n v="2"/>
    <n v="3"/>
    <x v="0"/>
    <n v="80"/>
    <n v="1"/>
    <x v="7"/>
    <x v="2"/>
    <x v="1"/>
    <x v="8"/>
    <x v="3"/>
    <x v="0"/>
    <x v="10"/>
    <m/>
  </r>
  <r>
    <n v="28"/>
    <x v="2"/>
    <x v="1"/>
    <n v="7"/>
    <n v="0"/>
    <x v="0"/>
    <n v="304"/>
    <x v="0"/>
    <n v="9"/>
    <x v="0"/>
    <n v="4"/>
    <s v="Life Sciences"/>
    <n v="1"/>
    <n v="498"/>
    <m/>
    <x v="0"/>
    <x v="1"/>
    <n v="92"/>
    <x v="0"/>
    <x v="0"/>
    <x v="0"/>
    <x v="0"/>
    <x v="0"/>
    <n v="5253"/>
    <s v="Low Risk"/>
    <x v="0"/>
    <n v="0"/>
    <n v="0"/>
    <n v="0"/>
    <n v="1"/>
    <n v="20750"/>
    <x v="1"/>
    <s v="Y"/>
    <x v="1"/>
    <n v="16"/>
    <x v="0"/>
    <n v="4"/>
    <n v="1"/>
    <x v="1"/>
    <n v="80"/>
    <n v="0"/>
    <x v="2"/>
    <x v="4"/>
    <x v="1"/>
    <x v="5"/>
    <x v="4"/>
    <x v="0"/>
    <x v="1"/>
    <m/>
  </r>
  <r>
    <n v="49"/>
    <x v="1"/>
    <x v="1"/>
    <n v="4"/>
    <n v="0"/>
    <x v="0"/>
    <n v="1261"/>
    <x v="1"/>
    <n v="7"/>
    <x v="0"/>
    <n v="3"/>
    <s v="Other"/>
    <n v="1"/>
    <n v="499"/>
    <m/>
    <x v="0"/>
    <x v="1"/>
    <n v="31"/>
    <x v="1"/>
    <x v="2"/>
    <x v="4"/>
    <x v="2"/>
    <x v="0"/>
    <n v="10965"/>
    <s v="Low Risk"/>
    <x v="2"/>
    <n v="0"/>
    <n v="0"/>
    <n v="0"/>
    <n v="0"/>
    <n v="12066"/>
    <x v="0"/>
    <s v="Y"/>
    <x v="1"/>
    <n v="24"/>
    <x v="1"/>
    <n v="3"/>
    <n v="1"/>
    <x v="1"/>
    <n v="80"/>
    <n v="0"/>
    <x v="12"/>
    <x v="2"/>
    <x v="1"/>
    <x v="8"/>
    <x v="3"/>
    <x v="0"/>
    <x v="2"/>
    <m/>
  </r>
  <r>
    <n v="51"/>
    <x v="1"/>
    <x v="1"/>
    <n v="7"/>
    <n v="1"/>
    <x v="0"/>
    <n v="1178"/>
    <x v="0"/>
    <n v="14"/>
    <x v="0"/>
    <n v="2"/>
    <s v="Life Sciences"/>
    <n v="1"/>
    <n v="500"/>
    <m/>
    <x v="1"/>
    <x v="0"/>
    <n v="87"/>
    <x v="0"/>
    <x v="0"/>
    <x v="0"/>
    <x v="0"/>
    <x v="1"/>
    <n v="4936"/>
    <s v="Low Risk"/>
    <x v="0"/>
    <n v="0"/>
    <n v="0"/>
    <n v="1"/>
    <n v="1"/>
    <n v="14862"/>
    <x v="5"/>
    <s v="Y"/>
    <x v="1"/>
    <n v="11"/>
    <x v="0"/>
    <n v="3"/>
    <n v="4"/>
    <x v="0"/>
    <n v="80"/>
    <n v="1"/>
    <x v="33"/>
    <x v="2"/>
    <x v="2"/>
    <x v="5"/>
    <x v="1"/>
    <x v="0"/>
    <x v="1"/>
    <m/>
  </r>
  <r>
    <n v="36"/>
    <x v="0"/>
    <x v="1"/>
    <n v="3"/>
    <n v="0"/>
    <x v="0"/>
    <n v="329"/>
    <x v="1"/>
    <n v="2"/>
    <x v="0"/>
    <n v="3"/>
    <s v="Life Sciences"/>
    <n v="1"/>
    <n v="501"/>
    <m/>
    <x v="2"/>
    <x v="0"/>
    <n v="96"/>
    <x v="0"/>
    <x v="1"/>
    <x v="1"/>
    <x v="2"/>
    <x v="1"/>
    <n v="2543"/>
    <s v="Low Risk"/>
    <x v="1"/>
    <n v="0"/>
    <n v="0"/>
    <n v="0"/>
    <n v="1"/>
    <n v="11868"/>
    <x v="5"/>
    <s v="Y"/>
    <x v="1"/>
    <n v="13"/>
    <x v="0"/>
    <n v="2"/>
    <n v="2"/>
    <x v="1"/>
    <n v="80"/>
    <n v="1"/>
    <x v="3"/>
    <x v="1"/>
    <x v="1"/>
    <x v="4"/>
    <x v="3"/>
    <x v="3"/>
    <x v="3"/>
    <m/>
  </r>
  <r>
    <n v="34"/>
    <x v="2"/>
    <x v="0"/>
    <n v="14"/>
    <n v="2"/>
    <x v="2"/>
    <n v="1362"/>
    <x v="0"/>
    <n v="19"/>
    <x v="0"/>
    <n v="3"/>
    <s v="Marketing"/>
    <n v="1"/>
    <n v="502"/>
    <m/>
    <x v="3"/>
    <x v="1"/>
    <n v="67"/>
    <x v="2"/>
    <x v="0"/>
    <x v="0"/>
    <x v="0"/>
    <x v="0"/>
    <n v="5304"/>
    <s v="Medium Risk"/>
    <x v="0"/>
    <n v="1"/>
    <n v="0"/>
    <n v="1"/>
    <n v="1"/>
    <n v="4652"/>
    <x v="0"/>
    <s v="Y"/>
    <x v="0"/>
    <n v="13"/>
    <x v="0"/>
    <n v="2"/>
    <n v="5"/>
    <x v="0"/>
    <n v="80"/>
    <n v="0"/>
    <x v="15"/>
    <x v="1"/>
    <x v="2"/>
    <x v="8"/>
    <x v="3"/>
    <x v="0"/>
    <x v="10"/>
    <m/>
  </r>
  <r>
    <n v="55"/>
    <x v="3"/>
    <x v="1"/>
    <n v="3"/>
    <n v="1"/>
    <x v="0"/>
    <n v="1311"/>
    <x v="1"/>
    <n v="2"/>
    <x v="0"/>
    <n v="3"/>
    <s v="Life Sciences"/>
    <n v="1"/>
    <n v="505"/>
    <m/>
    <x v="1"/>
    <x v="0"/>
    <n v="97"/>
    <x v="0"/>
    <x v="3"/>
    <x v="5"/>
    <x v="0"/>
    <x v="0"/>
    <n v="16659"/>
    <s v="Medium Risk"/>
    <x v="2"/>
    <n v="1"/>
    <n v="0"/>
    <n v="0"/>
    <n v="0"/>
    <n v="23258"/>
    <x v="7"/>
    <s v="Y"/>
    <x v="0"/>
    <n v="13"/>
    <x v="0"/>
    <n v="3"/>
    <n v="2"/>
    <x v="1"/>
    <n v="80"/>
    <n v="0"/>
    <x v="31"/>
    <x v="2"/>
    <x v="1"/>
    <x v="8"/>
    <x v="0"/>
    <x v="1"/>
    <x v="3"/>
    <m/>
  </r>
  <r>
    <n v="24"/>
    <x v="4"/>
    <x v="1"/>
    <n v="6"/>
    <n v="1"/>
    <x v="0"/>
    <n v="1371"/>
    <x v="0"/>
    <n v="10"/>
    <x v="0"/>
    <n v="4"/>
    <s v="Marketing"/>
    <n v="1"/>
    <n v="507"/>
    <m/>
    <x v="2"/>
    <x v="0"/>
    <n v="77"/>
    <x v="0"/>
    <x v="0"/>
    <x v="0"/>
    <x v="2"/>
    <x v="2"/>
    <n v="4260"/>
    <s v="Medium Risk"/>
    <x v="0"/>
    <n v="1"/>
    <n v="0"/>
    <n v="0"/>
    <n v="1"/>
    <n v="5915"/>
    <x v="1"/>
    <s v="Y"/>
    <x v="0"/>
    <n v="12"/>
    <x v="0"/>
    <n v="4"/>
    <n v="4"/>
    <x v="0"/>
    <n v="80"/>
    <n v="1"/>
    <x v="7"/>
    <x v="2"/>
    <x v="3"/>
    <x v="8"/>
    <x v="3"/>
    <x v="0"/>
    <x v="6"/>
    <m/>
  </r>
  <r>
    <n v="30"/>
    <x v="2"/>
    <x v="1"/>
    <n v="8"/>
    <n v="1"/>
    <x v="0"/>
    <n v="202"/>
    <x v="0"/>
    <n v="2"/>
    <x v="0"/>
    <n v="1"/>
    <s v="Technical Degree"/>
    <n v="1"/>
    <n v="508"/>
    <m/>
    <x v="1"/>
    <x v="1"/>
    <n v="72"/>
    <x v="0"/>
    <x v="1"/>
    <x v="6"/>
    <x v="1"/>
    <x v="1"/>
    <n v="2476"/>
    <s v="Medium Risk"/>
    <x v="1"/>
    <n v="0"/>
    <n v="1"/>
    <n v="0"/>
    <n v="1"/>
    <n v="17434"/>
    <x v="1"/>
    <s v="Y"/>
    <x v="1"/>
    <n v="18"/>
    <x v="0"/>
    <n v="1"/>
    <n v="5"/>
    <x v="0"/>
    <n v="80"/>
    <n v="1"/>
    <x v="5"/>
    <x v="1"/>
    <x v="1"/>
    <x v="6"/>
    <x v="2"/>
    <x v="0"/>
    <x v="2"/>
    <m/>
  </r>
  <r>
    <n v="26"/>
    <x v="2"/>
    <x v="0"/>
    <n v="8"/>
    <n v="1"/>
    <x v="1"/>
    <n v="575"/>
    <x v="1"/>
    <n v="3"/>
    <x v="0"/>
    <n v="1"/>
    <s v="Technical Degree"/>
    <n v="1"/>
    <n v="510"/>
    <m/>
    <x v="1"/>
    <x v="1"/>
    <n v="73"/>
    <x v="0"/>
    <x v="1"/>
    <x v="1"/>
    <x v="3"/>
    <x v="0"/>
    <n v="3102"/>
    <s v="Medium Risk"/>
    <x v="0"/>
    <n v="0"/>
    <n v="1"/>
    <n v="0"/>
    <n v="1"/>
    <n v="6582"/>
    <x v="4"/>
    <s v="Y"/>
    <x v="1"/>
    <n v="22"/>
    <x v="1"/>
    <n v="3"/>
    <n v="3"/>
    <x v="0"/>
    <n v="80"/>
    <n v="0"/>
    <x v="2"/>
    <x v="2"/>
    <x v="1"/>
    <x v="0"/>
    <x v="0"/>
    <x v="0"/>
    <x v="10"/>
    <m/>
  </r>
  <r>
    <n v="22"/>
    <x v="4"/>
    <x v="1"/>
    <n v="12"/>
    <n v="1"/>
    <x v="0"/>
    <n v="253"/>
    <x v="1"/>
    <n v="11"/>
    <x v="0"/>
    <n v="3"/>
    <s v="Medical"/>
    <n v="1"/>
    <n v="511"/>
    <m/>
    <x v="3"/>
    <x v="0"/>
    <n v="43"/>
    <x v="0"/>
    <x v="1"/>
    <x v="1"/>
    <x v="1"/>
    <x v="1"/>
    <n v="2244"/>
    <s v="Medium Risk"/>
    <x v="1"/>
    <n v="0"/>
    <n v="1"/>
    <n v="0"/>
    <n v="1"/>
    <n v="24440"/>
    <x v="1"/>
    <s v="Y"/>
    <x v="1"/>
    <n v="13"/>
    <x v="0"/>
    <n v="4"/>
    <n v="4"/>
    <x v="0"/>
    <n v="80"/>
    <n v="1"/>
    <x v="17"/>
    <x v="4"/>
    <x v="1"/>
    <x v="4"/>
    <x v="10"/>
    <x v="1"/>
    <x v="3"/>
    <m/>
  </r>
  <r>
    <n v="36"/>
    <x v="0"/>
    <x v="1"/>
    <n v="5"/>
    <n v="0"/>
    <x v="0"/>
    <n v="164"/>
    <x v="0"/>
    <n v="2"/>
    <x v="0"/>
    <n v="2"/>
    <s v="Medical"/>
    <n v="1"/>
    <n v="513"/>
    <m/>
    <x v="0"/>
    <x v="1"/>
    <n v="61"/>
    <x v="1"/>
    <x v="2"/>
    <x v="0"/>
    <x v="2"/>
    <x v="1"/>
    <n v="7596"/>
    <s v="Low Risk"/>
    <x v="2"/>
    <n v="0"/>
    <n v="0"/>
    <n v="0"/>
    <n v="0"/>
    <n v="3809"/>
    <x v="1"/>
    <s v="Y"/>
    <x v="1"/>
    <n v="13"/>
    <x v="0"/>
    <n v="2"/>
    <n v="1"/>
    <x v="1"/>
    <n v="80"/>
    <n v="2"/>
    <x v="1"/>
    <x v="2"/>
    <x v="1"/>
    <x v="1"/>
    <x v="5"/>
    <x v="10"/>
    <x v="2"/>
    <m/>
  </r>
  <r>
    <n v="30"/>
    <x v="2"/>
    <x v="0"/>
    <n v="6"/>
    <n v="1"/>
    <x v="1"/>
    <n v="464"/>
    <x v="1"/>
    <n v="4"/>
    <x v="1"/>
    <n v="3"/>
    <s v="Technical Degree"/>
    <n v="1"/>
    <n v="514"/>
    <m/>
    <x v="1"/>
    <x v="1"/>
    <n v="40"/>
    <x v="0"/>
    <x v="1"/>
    <x v="1"/>
    <x v="0"/>
    <x v="0"/>
    <n v="2285"/>
    <s v="Medium Risk"/>
    <x v="1"/>
    <n v="1"/>
    <n v="0"/>
    <n v="0"/>
    <n v="1"/>
    <n v="3427"/>
    <x v="3"/>
    <s v="Y"/>
    <x v="0"/>
    <n v="23"/>
    <x v="1"/>
    <n v="3"/>
    <n v="6"/>
    <x v="2"/>
    <n v="80"/>
    <n v="0"/>
    <x v="8"/>
    <x v="5"/>
    <x v="1"/>
    <x v="6"/>
    <x v="2"/>
    <x v="0"/>
    <x v="2"/>
    <m/>
  </r>
  <r>
    <n v="37"/>
    <x v="0"/>
    <x v="1"/>
    <n v="13"/>
    <n v="2"/>
    <x v="0"/>
    <n v="1107"/>
    <x v="1"/>
    <n v="14"/>
    <x v="0"/>
    <n v="3"/>
    <s v="Life Sciences"/>
    <n v="1"/>
    <n v="515"/>
    <m/>
    <x v="2"/>
    <x v="0"/>
    <n v="95"/>
    <x v="0"/>
    <x v="1"/>
    <x v="2"/>
    <x v="3"/>
    <x v="2"/>
    <n v="3034"/>
    <s v="Medium Risk"/>
    <x v="0"/>
    <n v="0"/>
    <n v="1"/>
    <n v="1"/>
    <n v="1"/>
    <n v="26914"/>
    <x v="1"/>
    <s v="Y"/>
    <x v="1"/>
    <n v="12"/>
    <x v="0"/>
    <n v="3"/>
    <n v="5"/>
    <x v="0"/>
    <n v="80"/>
    <n v="1"/>
    <x v="33"/>
    <x v="2"/>
    <x v="2"/>
    <x v="29"/>
    <x v="1"/>
    <x v="12"/>
    <x v="8"/>
    <m/>
  </r>
  <r>
    <n v="40"/>
    <x v="0"/>
    <x v="1"/>
    <n v="8"/>
    <n v="1"/>
    <x v="0"/>
    <n v="759"/>
    <x v="0"/>
    <n v="2"/>
    <x v="0"/>
    <n v="2"/>
    <s v="Marketing"/>
    <n v="1"/>
    <n v="516"/>
    <m/>
    <x v="2"/>
    <x v="0"/>
    <n v="46"/>
    <x v="0"/>
    <x v="0"/>
    <x v="0"/>
    <x v="1"/>
    <x v="2"/>
    <n v="5715"/>
    <s v="Medium Risk"/>
    <x v="0"/>
    <n v="0"/>
    <n v="1"/>
    <n v="0"/>
    <n v="1"/>
    <n v="22553"/>
    <x v="8"/>
    <s v="Y"/>
    <x v="1"/>
    <n v="12"/>
    <x v="0"/>
    <n v="3"/>
    <n v="1"/>
    <x v="1"/>
    <n v="80"/>
    <n v="2"/>
    <x v="0"/>
    <x v="3"/>
    <x v="1"/>
    <x v="8"/>
    <x v="0"/>
    <x v="1"/>
    <x v="6"/>
    <m/>
  </r>
  <r>
    <n v="42"/>
    <x v="0"/>
    <x v="1"/>
    <n v="12"/>
    <n v="1"/>
    <x v="0"/>
    <n v="201"/>
    <x v="1"/>
    <n v="1"/>
    <x v="0"/>
    <n v="4"/>
    <s v="Life Sciences"/>
    <n v="1"/>
    <n v="517"/>
    <m/>
    <x v="0"/>
    <x v="0"/>
    <n v="95"/>
    <x v="0"/>
    <x v="1"/>
    <x v="2"/>
    <x v="3"/>
    <x v="2"/>
    <n v="2576"/>
    <s v="Medium Risk"/>
    <x v="1"/>
    <n v="0"/>
    <n v="1"/>
    <n v="0"/>
    <n v="1"/>
    <n v="20490"/>
    <x v="9"/>
    <s v="Y"/>
    <x v="1"/>
    <n v="16"/>
    <x v="0"/>
    <n v="2"/>
    <n v="4"/>
    <x v="0"/>
    <n v="80"/>
    <n v="1"/>
    <x v="0"/>
    <x v="3"/>
    <x v="1"/>
    <x v="8"/>
    <x v="3"/>
    <x v="1"/>
    <x v="3"/>
    <m/>
  </r>
  <r>
    <n v="37"/>
    <x v="0"/>
    <x v="1"/>
    <n v="15"/>
    <n v="3"/>
    <x v="0"/>
    <n v="1305"/>
    <x v="1"/>
    <n v="10"/>
    <x v="0"/>
    <n v="4"/>
    <s v="Life Sciences"/>
    <n v="1"/>
    <n v="518"/>
    <m/>
    <x v="1"/>
    <x v="1"/>
    <n v="49"/>
    <x v="0"/>
    <x v="0"/>
    <x v="3"/>
    <x v="1"/>
    <x v="0"/>
    <n v="4197"/>
    <s v="High Risk"/>
    <x v="0"/>
    <n v="1"/>
    <n v="1"/>
    <n v="1"/>
    <n v="1"/>
    <n v="21123"/>
    <x v="7"/>
    <s v="Y"/>
    <x v="0"/>
    <n v="12"/>
    <x v="0"/>
    <n v="4"/>
    <n v="9"/>
    <x v="2"/>
    <n v="80"/>
    <n v="0"/>
    <x v="33"/>
    <x v="2"/>
    <x v="2"/>
    <x v="6"/>
    <x v="2"/>
    <x v="0"/>
    <x v="9"/>
    <m/>
  </r>
  <r>
    <n v="43"/>
    <x v="0"/>
    <x v="1"/>
    <n v="9"/>
    <n v="1"/>
    <x v="0"/>
    <n v="982"/>
    <x v="1"/>
    <n v="12"/>
    <x v="0"/>
    <n v="3"/>
    <s v="Life Sciences"/>
    <n v="1"/>
    <n v="520"/>
    <m/>
    <x v="3"/>
    <x v="1"/>
    <n v="59"/>
    <x v="1"/>
    <x v="3"/>
    <x v="7"/>
    <x v="1"/>
    <x v="2"/>
    <n v="14336"/>
    <s v="Medium Risk"/>
    <x v="2"/>
    <n v="0"/>
    <n v="1"/>
    <n v="0"/>
    <n v="0"/>
    <n v="4345"/>
    <x v="1"/>
    <s v="Y"/>
    <x v="1"/>
    <n v="11"/>
    <x v="0"/>
    <n v="3"/>
    <n v="2"/>
    <x v="1"/>
    <n v="80"/>
    <n v="1"/>
    <x v="25"/>
    <x v="1"/>
    <x v="1"/>
    <x v="10"/>
    <x v="15"/>
    <x v="2"/>
    <x v="12"/>
    <m/>
  </r>
  <r>
    <n v="40"/>
    <x v="0"/>
    <x v="1"/>
    <n v="7"/>
    <n v="0"/>
    <x v="0"/>
    <n v="555"/>
    <x v="1"/>
    <n v="2"/>
    <x v="0"/>
    <n v="3"/>
    <s v="Medical"/>
    <n v="1"/>
    <n v="521"/>
    <m/>
    <x v="0"/>
    <x v="0"/>
    <n v="78"/>
    <x v="1"/>
    <x v="0"/>
    <x v="2"/>
    <x v="2"/>
    <x v="1"/>
    <n v="3448"/>
    <s v="Low Risk"/>
    <x v="0"/>
    <n v="0"/>
    <n v="0"/>
    <n v="0"/>
    <n v="1"/>
    <n v="13436"/>
    <x v="2"/>
    <s v="Y"/>
    <x v="1"/>
    <n v="22"/>
    <x v="1"/>
    <n v="2"/>
    <n v="5"/>
    <x v="0"/>
    <n v="80"/>
    <n v="1"/>
    <x v="26"/>
    <x v="1"/>
    <x v="1"/>
    <x v="6"/>
    <x v="2"/>
    <x v="0"/>
    <x v="2"/>
    <m/>
  </r>
  <r>
    <n v="54"/>
    <x v="1"/>
    <x v="1"/>
    <n v="13"/>
    <n v="2"/>
    <x v="0"/>
    <n v="821"/>
    <x v="1"/>
    <n v="5"/>
    <x v="0"/>
    <n v="2"/>
    <s v="Medical"/>
    <n v="1"/>
    <n v="522"/>
    <m/>
    <x v="3"/>
    <x v="1"/>
    <n v="86"/>
    <x v="0"/>
    <x v="4"/>
    <x v="7"/>
    <x v="3"/>
    <x v="1"/>
    <n v="19406"/>
    <s v="Medium Risk"/>
    <x v="2"/>
    <n v="0"/>
    <n v="1"/>
    <n v="1"/>
    <n v="0"/>
    <n v="8509"/>
    <x v="5"/>
    <s v="Y"/>
    <x v="1"/>
    <n v="11"/>
    <x v="0"/>
    <n v="3"/>
    <n v="4"/>
    <x v="0"/>
    <n v="80"/>
    <n v="1"/>
    <x v="13"/>
    <x v="5"/>
    <x v="2"/>
    <x v="9"/>
    <x v="3"/>
    <x v="1"/>
    <x v="3"/>
    <m/>
  </r>
  <r>
    <n v="34"/>
    <x v="2"/>
    <x v="1"/>
    <n v="0"/>
    <n v="0"/>
    <x v="2"/>
    <n v="1381"/>
    <x v="0"/>
    <n v="4"/>
    <x v="0"/>
    <n v="4"/>
    <s v="Marketing"/>
    <n v="1"/>
    <n v="523"/>
    <m/>
    <x v="1"/>
    <x v="0"/>
    <n v="72"/>
    <x v="0"/>
    <x v="0"/>
    <x v="0"/>
    <x v="2"/>
    <x v="1"/>
    <n v="6538"/>
    <s v="Low Risk"/>
    <x v="0"/>
    <n v="0"/>
    <n v="0"/>
    <n v="0"/>
    <n v="0"/>
    <n v="12740"/>
    <x v="3"/>
    <s v="Y"/>
    <x v="1"/>
    <n v="15"/>
    <x v="0"/>
    <n v="1"/>
    <n v="0"/>
    <x v="1"/>
    <n v="80"/>
    <n v="1"/>
    <x v="3"/>
    <x v="1"/>
    <x v="1"/>
    <x v="11"/>
    <x v="3"/>
    <x v="1"/>
    <x v="3"/>
    <m/>
  </r>
  <r>
    <n v="31"/>
    <x v="2"/>
    <x v="1"/>
    <n v="16"/>
    <n v="2"/>
    <x v="0"/>
    <n v="480"/>
    <x v="1"/>
    <n v="7"/>
    <x v="0"/>
    <n v="2"/>
    <s v="Medical"/>
    <n v="1"/>
    <n v="524"/>
    <m/>
    <x v="0"/>
    <x v="0"/>
    <n v="31"/>
    <x v="0"/>
    <x v="0"/>
    <x v="3"/>
    <x v="3"/>
    <x v="1"/>
    <n v="4306"/>
    <s v="Medium Risk"/>
    <x v="0"/>
    <n v="0"/>
    <n v="1"/>
    <n v="1"/>
    <n v="1"/>
    <n v="4156"/>
    <x v="1"/>
    <s v="Y"/>
    <x v="1"/>
    <n v="12"/>
    <x v="0"/>
    <n v="2"/>
    <n v="6"/>
    <x v="2"/>
    <n v="80"/>
    <n v="1"/>
    <x v="10"/>
    <x v="3"/>
    <x v="0"/>
    <x v="20"/>
    <x v="15"/>
    <x v="2"/>
    <x v="11"/>
    <m/>
  </r>
  <r>
    <n v="43"/>
    <x v="0"/>
    <x v="1"/>
    <n v="3"/>
    <n v="0"/>
    <x v="1"/>
    <n v="313"/>
    <x v="1"/>
    <n v="21"/>
    <x v="0"/>
    <n v="3"/>
    <s v="Medical"/>
    <n v="1"/>
    <n v="525"/>
    <m/>
    <x v="2"/>
    <x v="1"/>
    <n v="61"/>
    <x v="0"/>
    <x v="1"/>
    <x v="2"/>
    <x v="0"/>
    <x v="1"/>
    <n v="2258"/>
    <s v="Low Risk"/>
    <x v="1"/>
    <n v="0"/>
    <n v="0"/>
    <n v="0"/>
    <n v="1"/>
    <n v="15238"/>
    <x v="8"/>
    <s v="Y"/>
    <x v="1"/>
    <n v="20"/>
    <x v="1"/>
    <n v="1"/>
    <n v="2"/>
    <x v="1"/>
    <n v="80"/>
    <n v="1"/>
    <x v="0"/>
    <x v="4"/>
    <x v="1"/>
    <x v="11"/>
    <x v="3"/>
    <x v="1"/>
    <x v="3"/>
    <m/>
  </r>
  <r>
    <n v="43"/>
    <x v="0"/>
    <x v="1"/>
    <n v="6"/>
    <n v="1"/>
    <x v="0"/>
    <n v="1473"/>
    <x v="1"/>
    <n v="8"/>
    <x v="0"/>
    <n v="4"/>
    <s v="Other"/>
    <n v="1"/>
    <n v="526"/>
    <m/>
    <x v="1"/>
    <x v="0"/>
    <n v="74"/>
    <x v="0"/>
    <x v="0"/>
    <x v="4"/>
    <x v="2"/>
    <x v="2"/>
    <n v="4522"/>
    <s v="Medium Risk"/>
    <x v="0"/>
    <n v="1"/>
    <n v="0"/>
    <n v="0"/>
    <n v="1"/>
    <n v="2227"/>
    <x v="5"/>
    <s v="Y"/>
    <x v="0"/>
    <n v="14"/>
    <x v="0"/>
    <n v="4"/>
    <n v="4"/>
    <x v="0"/>
    <n v="80"/>
    <n v="0"/>
    <x v="0"/>
    <x v="1"/>
    <x v="1"/>
    <x v="8"/>
    <x v="3"/>
    <x v="0"/>
    <x v="3"/>
    <m/>
  </r>
  <r>
    <n v="25"/>
    <x v="2"/>
    <x v="1"/>
    <n v="10"/>
    <n v="1"/>
    <x v="0"/>
    <n v="891"/>
    <x v="0"/>
    <n v="4"/>
    <x v="0"/>
    <n v="2"/>
    <s v="Life Sciences"/>
    <n v="1"/>
    <n v="527"/>
    <m/>
    <x v="0"/>
    <x v="0"/>
    <n v="99"/>
    <x v="1"/>
    <x v="0"/>
    <x v="0"/>
    <x v="0"/>
    <x v="0"/>
    <n v="4487"/>
    <s v="Medium Risk"/>
    <x v="0"/>
    <n v="1"/>
    <n v="0"/>
    <n v="0"/>
    <n v="1"/>
    <n v="12090"/>
    <x v="1"/>
    <s v="Y"/>
    <x v="0"/>
    <n v="11"/>
    <x v="0"/>
    <n v="2"/>
    <n v="5"/>
    <x v="0"/>
    <n v="80"/>
    <n v="0"/>
    <x v="7"/>
    <x v="1"/>
    <x v="1"/>
    <x v="8"/>
    <x v="0"/>
    <x v="1"/>
    <x v="6"/>
    <m/>
  </r>
  <r>
    <n v="37"/>
    <x v="0"/>
    <x v="1"/>
    <n v="11"/>
    <n v="1"/>
    <x v="2"/>
    <n v="1063"/>
    <x v="1"/>
    <n v="25"/>
    <x v="0"/>
    <n v="5"/>
    <s v="Medical"/>
    <n v="1"/>
    <n v="529"/>
    <m/>
    <x v="0"/>
    <x v="0"/>
    <n v="72"/>
    <x v="0"/>
    <x v="0"/>
    <x v="1"/>
    <x v="2"/>
    <x v="1"/>
    <n v="4449"/>
    <s v="Medium Risk"/>
    <x v="0"/>
    <n v="1"/>
    <n v="0"/>
    <n v="0"/>
    <n v="1"/>
    <n v="23866"/>
    <x v="9"/>
    <s v="Y"/>
    <x v="0"/>
    <n v="15"/>
    <x v="0"/>
    <n v="1"/>
    <n v="5"/>
    <x v="0"/>
    <n v="80"/>
    <n v="2"/>
    <x v="20"/>
    <x v="2"/>
    <x v="1"/>
    <x v="20"/>
    <x v="14"/>
    <x v="13"/>
    <x v="1"/>
    <m/>
  </r>
  <r>
    <n v="31"/>
    <x v="2"/>
    <x v="1"/>
    <n v="8"/>
    <n v="1"/>
    <x v="0"/>
    <n v="329"/>
    <x v="1"/>
    <n v="1"/>
    <x v="0"/>
    <n v="2"/>
    <s v="Life Sciences"/>
    <n v="1"/>
    <n v="530"/>
    <m/>
    <x v="2"/>
    <x v="1"/>
    <n v="98"/>
    <x v="1"/>
    <x v="1"/>
    <x v="2"/>
    <x v="3"/>
    <x v="1"/>
    <n v="2218"/>
    <s v="Medium Risk"/>
    <x v="1"/>
    <n v="0"/>
    <n v="1"/>
    <n v="0"/>
    <n v="1"/>
    <n v="16193"/>
    <x v="1"/>
    <s v="Y"/>
    <x v="1"/>
    <n v="12"/>
    <x v="0"/>
    <n v="3"/>
    <n v="3"/>
    <x v="0"/>
    <n v="80"/>
    <n v="1"/>
    <x v="21"/>
    <x v="1"/>
    <x v="1"/>
    <x v="9"/>
    <x v="3"/>
    <x v="2"/>
    <x v="3"/>
    <m/>
  </r>
  <r>
    <n v="39"/>
    <x v="0"/>
    <x v="1"/>
    <n v="7"/>
    <n v="1"/>
    <x v="1"/>
    <n v="1218"/>
    <x v="1"/>
    <n v="1"/>
    <x v="0"/>
    <n v="1"/>
    <s v="Life Sciences"/>
    <n v="1"/>
    <n v="531"/>
    <m/>
    <x v="0"/>
    <x v="1"/>
    <n v="52"/>
    <x v="0"/>
    <x v="4"/>
    <x v="5"/>
    <x v="2"/>
    <x v="2"/>
    <n v="19197"/>
    <s v="Medium Risk"/>
    <x v="2"/>
    <n v="1"/>
    <n v="0"/>
    <n v="0"/>
    <n v="0"/>
    <n v="8213"/>
    <x v="1"/>
    <s v="Y"/>
    <x v="0"/>
    <n v="14"/>
    <x v="0"/>
    <n v="3"/>
    <n v="3"/>
    <x v="0"/>
    <n v="80"/>
    <n v="1"/>
    <x v="24"/>
    <x v="1"/>
    <x v="1"/>
    <x v="17"/>
    <x v="6"/>
    <x v="1"/>
    <x v="4"/>
    <m/>
  </r>
  <r>
    <n v="56"/>
    <x v="3"/>
    <x v="1"/>
    <n v="10"/>
    <n v="2"/>
    <x v="1"/>
    <n v="906"/>
    <x v="0"/>
    <n v="6"/>
    <x v="0"/>
    <n v="3"/>
    <s v="Life Sciences"/>
    <n v="1"/>
    <n v="532"/>
    <m/>
    <x v="1"/>
    <x v="0"/>
    <n v="86"/>
    <x v="2"/>
    <x v="3"/>
    <x v="0"/>
    <x v="3"/>
    <x v="1"/>
    <n v="13212"/>
    <s v="Medium Risk"/>
    <x v="2"/>
    <n v="0"/>
    <n v="1"/>
    <n v="1"/>
    <n v="0"/>
    <n v="18256"/>
    <x v="3"/>
    <s v="Y"/>
    <x v="1"/>
    <n v="11"/>
    <x v="0"/>
    <n v="4"/>
    <n v="3"/>
    <x v="0"/>
    <n v="80"/>
    <n v="3"/>
    <x v="34"/>
    <x v="0"/>
    <x v="2"/>
    <x v="5"/>
    <x v="1"/>
    <x v="4"/>
    <x v="1"/>
    <m/>
  </r>
  <r>
    <n v="30"/>
    <x v="2"/>
    <x v="1"/>
    <n v="4"/>
    <n v="0"/>
    <x v="0"/>
    <n v="1082"/>
    <x v="0"/>
    <n v="12"/>
    <x v="0"/>
    <n v="3"/>
    <s v="Technical Degree"/>
    <n v="1"/>
    <n v="533"/>
    <m/>
    <x v="0"/>
    <x v="0"/>
    <n v="83"/>
    <x v="0"/>
    <x v="0"/>
    <x v="0"/>
    <x v="2"/>
    <x v="0"/>
    <n v="6577"/>
    <s v="Low Risk"/>
    <x v="0"/>
    <n v="0"/>
    <n v="0"/>
    <n v="0"/>
    <n v="0"/>
    <n v="19558"/>
    <x v="4"/>
    <s v="Y"/>
    <x v="1"/>
    <n v="11"/>
    <x v="0"/>
    <n v="2"/>
    <n v="1"/>
    <x v="1"/>
    <n v="80"/>
    <n v="0"/>
    <x v="3"/>
    <x v="6"/>
    <x v="1"/>
    <x v="8"/>
    <x v="0"/>
    <x v="5"/>
    <x v="10"/>
    <m/>
  </r>
  <r>
    <n v="41"/>
    <x v="0"/>
    <x v="1"/>
    <n v="9"/>
    <n v="1"/>
    <x v="0"/>
    <n v="645"/>
    <x v="0"/>
    <n v="1"/>
    <x v="0"/>
    <n v="3"/>
    <s v="Marketing"/>
    <n v="1"/>
    <n v="534"/>
    <m/>
    <x v="0"/>
    <x v="1"/>
    <n v="49"/>
    <x v="2"/>
    <x v="2"/>
    <x v="0"/>
    <x v="3"/>
    <x v="1"/>
    <n v="8392"/>
    <s v="Medium Risk"/>
    <x v="2"/>
    <n v="0"/>
    <n v="1"/>
    <n v="0"/>
    <n v="0"/>
    <n v="19566"/>
    <x v="1"/>
    <s v="Y"/>
    <x v="1"/>
    <n v="16"/>
    <x v="0"/>
    <n v="3"/>
    <n v="2"/>
    <x v="1"/>
    <n v="80"/>
    <n v="1"/>
    <x v="1"/>
    <x v="2"/>
    <x v="1"/>
    <x v="1"/>
    <x v="1"/>
    <x v="0"/>
    <x v="1"/>
    <m/>
  </r>
  <r>
    <n v="28"/>
    <x v="2"/>
    <x v="1"/>
    <n v="8"/>
    <n v="1"/>
    <x v="0"/>
    <n v="1300"/>
    <x v="1"/>
    <n v="17"/>
    <x v="0"/>
    <n v="2"/>
    <s v="Medical"/>
    <n v="1"/>
    <n v="536"/>
    <m/>
    <x v="1"/>
    <x v="1"/>
    <n v="79"/>
    <x v="0"/>
    <x v="0"/>
    <x v="2"/>
    <x v="3"/>
    <x v="2"/>
    <n v="4558"/>
    <s v="Medium Risk"/>
    <x v="0"/>
    <n v="0"/>
    <n v="1"/>
    <n v="0"/>
    <n v="1"/>
    <n v="13535"/>
    <x v="1"/>
    <s v="Y"/>
    <x v="1"/>
    <n v="12"/>
    <x v="0"/>
    <n v="4"/>
    <n v="3"/>
    <x v="0"/>
    <n v="80"/>
    <n v="1"/>
    <x v="1"/>
    <x v="2"/>
    <x v="1"/>
    <x v="1"/>
    <x v="2"/>
    <x v="1"/>
    <x v="5"/>
    <m/>
  </r>
  <r>
    <n v="25"/>
    <x v="2"/>
    <x v="0"/>
    <n v="12"/>
    <n v="1"/>
    <x v="0"/>
    <n v="688"/>
    <x v="1"/>
    <n v="3"/>
    <x v="0"/>
    <n v="3"/>
    <s v="Medical"/>
    <n v="1"/>
    <n v="538"/>
    <m/>
    <x v="3"/>
    <x v="1"/>
    <n v="91"/>
    <x v="0"/>
    <x v="1"/>
    <x v="2"/>
    <x v="3"/>
    <x v="1"/>
    <n v="4031"/>
    <s v="Medium Risk"/>
    <x v="0"/>
    <n v="0"/>
    <n v="1"/>
    <n v="0"/>
    <n v="1"/>
    <n v="9396"/>
    <x v="6"/>
    <s v="Y"/>
    <x v="1"/>
    <n v="13"/>
    <x v="0"/>
    <n v="3"/>
    <n v="4"/>
    <x v="0"/>
    <n v="80"/>
    <n v="1"/>
    <x v="3"/>
    <x v="3"/>
    <x v="1"/>
    <x v="4"/>
    <x v="3"/>
    <x v="0"/>
    <x v="3"/>
    <m/>
  </r>
  <r>
    <n v="52"/>
    <x v="1"/>
    <x v="1"/>
    <n v="3"/>
    <n v="1"/>
    <x v="0"/>
    <n v="319"/>
    <x v="1"/>
    <n v="3"/>
    <x v="0"/>
    <n v="3"/>
    <s v="Medical"/>
    <n v="1"/>
    <n v="543"/>
    <m/>
    <x v="2"/>
    <x v="1"/>
    <n v="39"/>
    <x v="1"/>
    <x v="2"/>
    <x v="3"/>
    <x v="2"/>
    <x v="1"/>
    <n v="7969"/>
    <s v="Medium Risk"/>
    <x v="2"/>
    <n v="1"/>
    <n v="0"/>
    <n v="0"/>
    <n v="0"/>
    <n v="19609"/>
    <x v="7"/>
    <s v="Y"/>
    <x v="0"/>
    <n v="14"/>
    <x v="0"/>
    <n v="3"/>
    <n v="2"/>
    <x v="1"/>
    <n v="80"/>
    <n v="0"/>
    <x v="23"/>
    <x v="5"/>
    <x v="1"/>
    <x v="8"/>
    <x v="0"/>
    <x v="0"/>
    <x v="10"/>
    <m/>
  </r>
  <r>
    <n v="45"/>
    <x v="1"/>
    <x v="1"/>
    <n v="11"/>
    <n v="1"/>
    <x v="0"/>
    <n v="192"/>
    <x v="1"/>
    <n v="10"/>
    <x v="0"/>
    <n v="2"/>
    <s v="Life Sciences"/>
    <n v="1"/>
    <n v="544"/>
    <m/>
    <x v="3"/>
    <x v="1"/>
    <n v="69"/>
    <x v="0"/>
    <x v="1"/>
    <x v="1"/>
    <x v="0"/>
    <x v="1"/>
    <n v="2654"/>
    <s v="Low Risk"/>
    <x v="1"/>
    <n v="0"/>
    <n v="0"/>
    <n v="1"/>
    <n v="1"/>
    <n v="9655"/>
    <x v="9"/>
    <s v="Y"/>
    <x v="1"/>
    <n v="21"/>
    <x v="1"/>
    <n v="4"/>
    <n v="5"/>
    <x v="0"/>
    <n v="80"/>
    <n v="2"/>
    <x v="0"/>
    <x v="1"/>
    <x v="2"/>
    <x v="4"/>
    <x v="3"/>
    <x v="0"/>
    <x v="3"/>
    <m/>
  </r>
  <r>
    <n v="52"/>
    <x v="1"/>
    <x v="1"/>
    <n v="4"/>
    <n v="1"/>
    <x v="0"/>
    <n v="1490"/>
    <x v="1"/>
    <n v="4"/>
    <x v="0"/>
    <n v="2"/>
    <s v="Life Sciences"/>
    <n v="1"/>
    <n v="546"/>
    <m/>
    <x v="2"/>
    <x v="0"/>
    <n v="30"/>
    <x v="0"/>
    <x v="3"/>
    <x v="5"/>
    <x v="0"/>
    <x v="1"/>
    <n v="16555"/>
    <s v="Low Risk"/>
    <x v="2"/>
    <n v="0"/>
    <n v="0"/>
    <n v="1"/>
    <n v="0"/>
    <n v="10310"/>
    <x v="7"/>
    <s v="Y"/>
    <x v="1"/>
    <n v="13"/>
    <x v="0"/>
    <n v="4"/>
    <n v="2"/>
    <x v="1"/>
    <n v="80"/>
    <n v="0"/>
    <x v="9"/>
    <x v="2"/>
    <x v="0"/>
    <x v="8"/>
    <x v="3"/>
    <x v="1"/>
    <x v="10"/>
    <m/>
  </r>
  <r>
    <n v="42"/>
    <x v="0"/>
    <x v="1"/>
    <n v="7"/>
    <n v="0"/>
    <x v="1"/>
    <n v="532"/>
    <x v="1"/>
    <n v="29"/>
    <x v="0"/>
    <n v="2"/>
    <s v="Life Sciences"/>
    <n v="1"/>
    <n v="547"/>
    <m/>
    <x v="3"/>
    <x v="0"/>
    <n v="92"/>
    <x v="0"/>
    <x v="0"/>
    <x v="1"/>
    <x v="2"/>
    <x v="2"/>
    <n v="4556"/>
    <s v="Low Risk"/>
    <x v="0"/>
    <n v="0"/>
    <n v="0"/>
    <n v="0"/>
    <n v="1"/>
    <n v="12932"/>
    <x v="7"/>
    <s v="Y"/>
    <x v="1"/>
    <n v="11"/>
    <x v="0"/>
    <n v="2"/>
    <n v="3"/>
    <x v="0"/>
    <n v="80"/>
    <n v="1"/>
    <x v="16"/>
    <x v="1"/>
    <x v="1"/>
    <x v="8"/>
    <x v="0"/>
    <x v="0"/>
    <x v="3"/>
    <m/>
  </r>
  <r>
    <n v="30"/>
    <x v="2"/>
    <x v="1"/>
    <n v="3"/>
    <n v="0"/>
    <x v="0"/>
    <n v="317"/>
    <x v="1"/>
    <n v="2"/>
    <x v="0"/>
    <n v="3"/>
    <s v="Life Sciences"/>
    <n v="1"/>
    <n v="548"/>
    <m/>
    <x v="1"/>
    <x v="0"/>
    <n v="43"/>
    <x v="3"/>
    <x v="0"/>
    <x v="3"/>
    <x v="0"/>
    <x v="0"/>
    <n v="6091"/>
    <s v="Low Risk"/>
    <x v="0"/>
    <n v="0"/>
    <n v="0"/>
    <n v="0"/>
    <n v="1"/>
    <n v="24793"/>
    <x v="7"/>
    <s v="Y"/>
    <x v="1"/>
    <n v="20"/>
    <x v="1"/>
    <n v="3"/>
    <n v="0"/>
    <x v="1"/>
    <n v="80"/>
    <n v="0"/>
    <x v="27"/>
    <x v="2"/>
    <x v="1"/>
    <x v="8"/>
    <x v="0"/>
    <x v="0"/>
    <x v="3"/>
    <m/>
  </r>
  <r>
    <n v="60"/>
    <x v="3"/>
    <x v="1"/>
    <n v="14"/>
    <n v="2"/>
    <x v="0"/>
    <n v="422"/>
    <x v="1"/>
    <n v="7"/>
    <x v="0"/>
    <n v="3"/>
    <s v="Life Sciences"/>
    <n v="1"/>
    <n v="549"/>
    <m/>
    <x v="3"/>
    <x v="0"/>
    <n v="41"/>
    <x v="0"/>
    <x v="4"/>
    <x v="5"/>
    <x v="3"/>
    <x v="1"/>
    <n v="19566"/>
    <s v="Medium Risk"/>
    <x v="2"/>
    <n v="0"/>
    <n v="1"/>
    <n v="1"/>
    <n v="0"/>
    <n v="3854"/>
    <x v="6"/>
    <s v="Y"/>
    <x v="1"/>
    <n v="11"/>
    <x v="0"/>
    <n v="4"/>
    <n v="4"/>
    <x v="0"/>
    <n v="80"/>
    <n v="0"/>
    <x v="37"/>
    <x v="3"/>
    <x v="0"/>
    <x v="30"/>
    <x v="6"/>
    <x v="14"/>
    <x v="13"/>
    <m/>
  </r>
  <r>
    <n v="46"/>
    <x v="1"/>
    <x v="1"/>
    <n v="7"/>
    <n v="1"/>
    <x v="0"/>
    <n v="1485"/>
    <x v="1"/>
    <n v="18"/>
    <x v="0"/>
    <n v="3"/>
    <s v="Medical"/>
    <n v="1"/>
    <n v="550"/>
    <m/>
    <x v="1"/>
    <x v="0"/>
    <n v="87"/>
    <x v="0"/>
    <x v="0"/>
    <x v="3"/>
    <x v="2"/>
    <x v="2"/>
    <n v="4810"/>
    <s v="Low Risk"/>
    <x v="0"/>
    <n v="0"/>
    <n v="0"/>
    <n v="1"/>
    <n v="1"/>
    <n v="26314"/>
    <x v="7"/>
    <s v="Y"/>
    <x v="1"/>
    <n v="14"/>
    <x v="0"/>
    <n v="3"/>
    <n v="4"/>
    <x v="0"/>
    <n v="80"/>
    <n v="1"/>
    <x v="16"/>
    <x v="3"/>
    <x v="2"/>
    <x v="1"/>
    <x v="1"/>
    <x v="0"/>
    <x v="5"/>
    <m/>
  </r>
  <r>
    <n v="42"/>
    <x v="0"/>
    <x v="1"/>
    <n v="3"/>
    <n v="0"/>
    <x v="1"/>
    <n v="1368"/>
    <x v="1"/>
    <n v="28"/>
    <x v="0"/>
    <n v="4"/>
    <s v="Technical Degree"/>
    <n v="1"/>
    <n v="551"/>
    <m/>
    <x v="2"/>
    <x v="0"/>
    <n v="88"/>
    <x v="1"/>
    <x v="0"/>
    <x v="4"/>
    <x v="0"/>
    <x v="1"/>
    <n v="4523"/>
    <s v="Low Risk"/>
    <x v="0"/>
    <n v="0"/>
    <n v="0"/>
    <n v="0"/>
    <n v="1"/>
    <n v="4386"/>
    <x v="4"/>
    <s v="Y"/>
    <x v="1"/>
    <n v="11"/>
    <x v="0"/>
    <n v="4"/>
    <n v="2"/>
    <x v="1"/>
    <n v="80"/>
    <n v="3"/>
    <x v="2"/>
    <x v="5"/>
    <x v="3"/>
    <x v="0"/>
    <x v="4"/>
    <x v="0"/>
    <x v="10"/>
    <m/>
  </r>
  <r>
    <n v="24"/>
    <x v="4"/>
    <x v="0"/>
    <n v="15"/>
    <n v="2"/>
    <x v="0"/>
    <n v="1448"/>
    <x v="0"/>
    <n v="1"/>
    <x v="0"/>
    <n v="1"/>
    <s v="Technical Degree"/>
    <n v="1"/>
    <n v="554"/>
    <m/>
    <x v="3"/>
    <x v="0"/>
    <n v="62"/>
    <x v="0"/>
    <x v="1"/>
    <x v="6"/>
    <x v="1"/>
    <x v="0"/>
    <n v="3202"/>
    <s v="High Risk"/>
    <x v="0"/>
    <n v="1"/>
    <n v="1"/>
    <n v="0"/>
    <n v="1"/>
    <n v="21972"/>
    <x v="1"/>
    <s v="Y"/>
    <x v="0"/>
    <n v="16"/>
    <x v="0"/>
    <n v="2"/>
    <n v="6"/>
    <x v="2"/>
    <n v="80"/>
    <n v="0"/>
    <x v="3"/>
    <x v="5"/>
    <x v="1"/>
    <x v="8"/>
    <x v="7"/>
    <x v="1"/>
    <x v="10"/>
    <m/>
  </r>
  <r>
    <n v="34"/>
    <x v="2"/>
    <x v="0"/>
    <n v="7"/>
    <n v="1"/>
    <x v="1"/>
    <n v="296"/>
    <x v="0"/>
    <n v="6"/>
    <x v="0"/>
    <n v="2"/>
    <s v="Marketing"/>
    <n v="1"/>
    <n v="555"/>
    <m/>
    <x v="2"/>
    <x v="0"/>
    <n v="33"/>
    <x v="3"/>
    <x v="1"/>
    <x v="6"/>
    <x v="2"/>
    <x v="2"/>
    <n v="2351"/>
    <s v="Low Risk"/>
    <x v="1"/>
    <n v="0"/>
    <n v="0"/>
    <n v="1"/>
    <n v="1"/>
    <n v="12253"/>
    <x v="4"/>
    <s v="Y"/>
    <x v="1"/>
    <n v="16"/>
    <x v="0"/>
    <n v="4"/>
    <n v="4"/>
    <x v="0"/>
    <n v="80"/>
    <n v="1"/>
    <x v="8"/>
    <x v="1"/>
    <x v="2"/>
    <x v="4"/>
    <x v="3"/>
    <x v="1"/>
    <x v="2"/>
    <m/>
  </r>
  <r>
    <n v="38"/>
    <x v="0"/>
    <x v="1"/>
    <n v="6"/>
    <n v="1"/>
    <x v="1"/>
    <n v="1490"/>
    <x v="1"/>
    <n v="2"/>
    <x v="0"/>
    <n v="2"/>
    <s v="Life Sciences"/>
    <n v="1"/>
    <n v="556"/>
    <m/>
    <x v="2"/>
    <x v="1"/>
    <n v="42"/>
    <x v="0"/>
    <x v="1"/>
    <x v="2"/>
    <x v="0"/>
    <x v="1"/>
    <n v="1702"/>
    <s v="Medium Risk"/>
    <x v="1"/>
    <n v="1"/>
    <n v="0"/>
    <n v="0"/>
    <n v="1"/>
    <n v="12106"/>
    <x v="1"/>
    <s v="Y"/>
    <x v="0"/>
    <n v="23"/>
    <x v="1"/>
    <n v="3"/>
    <n v="6"/>
    <x v="2"/>
    <n v="80"/>
    <n v="1"/>
    <x v="5"/>
    <x v="1"/>
    <x v="1"/>
    <x v="6"/>
    <x v="2"/>
    <x v="0"/>
    <x v="2"/>
    <m/>
  </r>
  <r>
    <n v="40"/>
    <x v="0"/>
    <x v="1"/>
    <n v="0"/>
    <n v="0"/>
    <x v="0"/>
    <n v="1398"/>
    <x v="0"/>
    <n v="2"/>
    <x v="0"/>
    <n v="4"/>
    <s v="Life Sciences"/>
    <n v="1"/>
    <n v="558"/>
    <m/>
    <x v="1"/>
    <x v="0"/>
    <n v="79"/>
    <x v="0"/>
    <x v="4"/>
    <x v="5"/>
    <x v="2"/>
    <x v="1"/>
    <n v="18041"/>
    <s v="Low Risk"/>
    <x v="2"/>
    <n v="0"/>
    <n v="0"/>
    <n v="0"/>
    <n v="0"/>
    <n v="13022"/>
    <x v="4"/>
    <s v="Y"/>
    <x v="1"/>
    <n v="14"/>
    <x v="0"/>
    <n v="4"/>
    <n v="0"/>
    <x v="1"/>
    <n v="80"/>
    <n v="0"/>
    <x v="24"/>
    <x v="2"/>
    <x v="1"/>
    <x v="23"/>
    <x v="11"/>
    <x v="1"/>
    <x v="11"/>
    <m/>
  </r>
  <r>
    <n v="26"/>
    <x v="2"/>
    <x v="1"/>
    <n v="11"/>
    <n v="1"/>
    <x v="0"/>
    <n v="1349"/>
    <x v="1"/>
    <n v="23"/>
    <x v="0"/>
    <n v="3"/>
    <s v="Life Sciences"/>
    <n v="1"/>
    <n v="560"/>
    <m/>
    <x v="3"/>
    <x v="0"/>
    <n v="90"/>
    <x v="0"/>
    <x v="1"/>
    <x v="1"/>
    <x v="0"/>
    <x v="2"/>
    <n v="2886"/>
    <s v="Low Risk"/>
    <x v="1"/>
    <n v="0"/>
    <n v="0"/>
    <n v="1"/>
    <n v="1"/>
    <n v="3032"/>
    <x v="1"/>
    <s v="Y"/>
    <x v="1"/>
    <n v="22"/>
    <x v="1"/>
    <n v="2"/>
    <n v="5"/>
    <x v="0"/>
    <n v="80"/>
    <n v="2"/>
    <x v="8"/>
    <x v="1"/>
    <x v="0"/>
    <x v="11"/>
    <x v="3"/>
    <x v="0"/>
    <x v="3"/>
    <m/>
  </r>
  <r>
    <n v="30"/>
    <x v="2"/>
    <x v="1"/>
    <n v="7"/>
    <n v="1"/>
    <x v="2"/>
    <n v="1400"/>
    <x v="1"/>
    <n v="3"/>
    <x v="0"/>
    <n v="3"/>
    <s v="Life Sciences"/>
    <n v="1"/>
    <n v="562"/>
    <m/>
    <x v="1"/>
    <x v="1"/>
    <n v="53"/>
    <x v="0"/>
    <x v="1"/>
    <x v="2"/>
    <x v="0"/>
    <x v="1"/>
    <n v="2097"/>
    <s v="Low Risk"/>
    <x v="1"/>
    <n v="0"/>
    <n v="0"/>
    <n v="1"/>
    <n v="1"/>
    <n v="16734"/>
    <x v="5"/>
    <s v="Y"/>
    <x v="1"/>
    <n v="15"/>
    <x v="0"/>
    <n v="3"/>
    <n v="4"/>
    <x v="0"/>
    <n v="80"/>
    <n v="1"/>
    <x v="15"/>
    <x v="1"/>
    <x v="0"/>
    <x v="8"/>
    <x v="7"/>
    <x v="1"/>
    <x v="10"/>
    <m/>
  </r>
  <r>
    <n v="29"/>
    <x v="2"/>
    <x v="1"/>
    <n v="4"/>
    <n v="0"/>
    <x v="0"/>
    <n v="986"/>
    <x v="1"/>
    <n v="3"/>
    <x v="0"/>
    <n v="4"/>
    <s v="Medical"/>
    <n v="1"/>
    <n v="564"/>
    <m/>
    <x v="0"/>
    <x v="1"/>
    <n v="93"/>
    <x v="1"/>
    <x v="2"/>
    <x v="7"/>
    <x v="2"/>
    <x v="1"/>
    <n v="11935"/>
    <s v="Low Risk"/>
    <x v="2"/>
    <n v="0"/>
    <n v="0"/>
    <n v="0"/>
    <n v="0"/>
    <n v="21526"/>
    <x v="1"/>
    <s v="Y"/>
    <x v="1"/>
    <n v="18"/>
    <x v="0"/>
    <n v="3"/>
    <n v="1"/>
    <x v="1"/>
    <n v="80"/>
    <n v="0"/>
    <x v="1"/>
    <x v="2"/>
    <x v="1"/>
    <x v="1"/>
    <x v="3"/>
    <x v="0"/>
    <x v="1"/>
    <m/>
  </r>
  <r>
    <n v="29"/>
    <x v="2"/>
    <x v="0"/>
    <n v="8"/>
    <n v="1"/>
    <x v="0"/>
    <n v="408"/>
    <x v="1"/>
    <n v="25"/>
    <x v="0"/>
    <n v="5"/>
    <s v="Technical Degree"/>
    <n v="1"/>
    <n v="565"/>
    <m/>
    <x v="1"/>
    <x v="0"/>
    <n v="71"/>
    <x v="1"/>
    <x v="1"/>
    <x v="1"/>
    <x v="1"/>
    <x v="1"/>
    <n v="2546"/>
    <s v="Medium Risk"/>
    <x v="1"/>
    <n v="0"/>
    <n v="1"/>
    <n v="0"/>
    <n v="1"/>
    <n v="18300"/>
    <x v="6"/>
    <s v="Y"/>
    <x v="1"/>
    <n v="16"/>
    <x v="0"/>
    <n v="2"/>
    <n v="3"/>
    <x v="0"/>
    <n v="80"/>
    <n v="0"/>
    <x v="3"/>
    <x v="2"/>
    <x v="3"/>
    <x v="4"/>
    <x v="3"/>
    <x v="1"/>
    <x v="9"/>
    <m/>
  </r>
  <r>
    <n v="19"/>
    <x v="4"/>
    <x v="0"/>
    <n v="7"/>
    <n v="0"/>
    <x v="0"/>
    <n v="489"/>
    <x v="2"/>
    <n v="2"/>
    <x v="1"/>
    <n v="2"/>
    <s v="Technical Degree"/>
    <n v="1"/>
    <n v="566"/>
    <m/>
    <x v="3"/>
    <x v="1"/>
    <n v="52"/>
    <x v="1"/>
    <x v="1"/>
    <x v="8"/>
    <x v="0"/>
    <x v="0"/>
    <n v="2564"/>
    <s v="Low Risk"/>
    <x v="1"/>
    <n v="0"/>
    <n v="0"/>
    <n v="0"/>
    <n v="1"/>
    <n v="18437"/>
    <x v="1"/>
    <s v="Y"/>
    <x v="1"/>
    <n v="12"/>
    <x v="0"/>
    <n v="3"/>
    <n v="5"/>
    <x v="0"/>
    <n v="80"/>
    <n v="0"/>
    <x v="5"/>
    <x v="1"/>
    <x v="3"/>
    <x v="6"/>
    <x v="2"/>
    <x v="0"/>
    <x v="2"/>
    <m/>
  </r>
  <r>
    <n v="30"/>
    <x v="2"/>
    <x v="1"/>
    <n v="6"/>
    <n v="1"/>
    <x v="2"/>
    <n v="1398"/>
    <x v="0"/>
    <n v="22"/>
    <x v="0"/>
    <n v="4"/>
    <s v="Other"/>
    <n v="1"/>
    <n v="567"/>
    <m/>
    <x v="1"/>
    <x v="0"/>
    <n v="69"/>
    <x v="0"/>
    <x v="2"/>
    <x v="0"/>
    <x v="3"/>
    <x v="1"/>
    <n v="8412"/>
    <s v="Medium Risk"/>
    <x v="2"/>
    <n v="0"/>
    <n v="1"/>
    <n v="0"/>
    <n v="0"/>
    <n v="2890"/>
    <x v="4"/>
    <s v="Y"/>
    <x v="1"/>
    <n v="11"/>
    <x v="0"/>
    <n v="3"/>
    <n v="1"/>
    <x v="1"/>
    <n v="80"/>
    <n v="0"/>
    <x v="1"/>
    <x v="1"/>
    <x v="1"/>
    <x v="7"/>
    <x v="6"/>
    <x v="4"/>
    <x v="5"/>
    <m/>
  </r>
  <r>
    <n v="57"/>
    <x v="3"/>
    <x v="1"/>
    <n v="8"/>
    <n v="1"/>
    <x v="0"/>
    <n v="210"/>
    <x v="0"/>
    <n v="29"/>
    <x v="0"/>
    <n v="3"/>
    <s v="Marketing"/>
    <n v="1"/>
    <n v="568"/>
    <m/>
    <x v="3"/>
    <x v="1"/>
    <n v="56"/>
    <x v="1"/>
    <x v="3"/>
    <x v="5"/>
    <x v="0"/>
    <x v="2"/>
    <n v="14118"/>
    <s v="Low Risk"/>
    <x v="2"/>
    <n v="0"/>
    <n v="0"/>
    <n v="1"/>
    <n v="0"/>
    <n v="22102"/>
    <x v="9"/>
    <s v="Y"/>
    <x v="1"/>
    <n v="12"/>
    <x v="0"/>
    <n v="3"/>
    <n v="5"/>
    <x v="0"/>
    <n v="80"/>
    <n v="1"/>
    <x v="36"/>
    <x v="1"/>
    <x v="2"/>
    <x v="6"/>
    <x v="2"/>
    <x v="0"/>
    <x v="2"/>
    <m/>
  </r>
  <r>
    <n v="50"/>
    <x v="1"/>
    <x v="1"/>
    <n v="5"/>
    <n v="0"/>
    <x v="0"/>
    <n v="1099"/>
    <x v="1"/>
    <n v="29"/>
    <x v="0"/>
    <n v="4"/>
    <s v="Life Sciences"/>
    <n v="1"/>
    <n v="569"/>
    <m/>
    <x v="0"/>
    <x v="1"/>
    <n v="88"/>
    <x v="1"/>
    <x v="3"/>
    <x v="5"/>
    <x v="2"/>
    <x v="1"/>
    <n v="17046"/>
    <s v="Low Risk"/>
    <x v="2"/>
    <n v="0"/>
    <n v="0"/>
    <n v="0"/>
    <n v="0"/>
    <n v="9314"/>
    <x v="4"/>
    <s v="Y"/>
    <x v="1"/>
    <n v="15"/>
    <x v="0"/>
    <n v="2"/>
    <n v="1"/>
    <x v="1"/>
    <n v="80"/>
    <n v="1"/>
    <x v="23"/>
    <x v="2"/>
    <x v="1"/>
    <x v="16"/>
    <x v="15"/>
    <x v="9"/>
    <x v="1"/>
    <m/>
  </r>
  <r>
    <n v="30"/>
    <x v="2"/>
    <x v="1"/>
    <n v="8"/>
    <n v="1"/>
    <x v="2"/>
    <n v="1116"/>
    <x v="1"/>
    <n v="2"/>
    <x v="0"/>
    <n v="3"/>
    <s v="Medical"/>
    <n v="1"/>
    <n v="571"/>
    <m/>
    <x v="1"/>
    <x v="0"/>
    <n v="49"/>
    <x v="0"/>
    <x v="1"/>
    <x v="2"/>
    <x v="0"/>
    <x v="0"/>
    <n v="2564"/>
    <s v="Low Risk"/>
    <x v="1"/>
    <n v="0"/>
    <n v="0"/>
    <n v="1"/>
    <n v="1"/>
    <n v="7181"/>
    <x v="4"/>
    <s v="Y"/>
    <x v="1"/>
    <n v="14"/>
    <x v="0"/>
    <n v="3"/>
    <n v="4"/>
    <x v="0"/>
    <n v="80"/>
    <n v="0"/>
    <x v="4"/>
    <x v="2"/>
    <x v="2"/>
    <x v="19"/>
    <x v="1"/>
    <x v="7"/>
    <x v="1"/>
    <m/>
  </r>
  <r>
    <n v="60"/>
    <x v="3"/>
    <x v="1"/>
    <n v="6"/>
    <n v="1"/>
    <x v="1"/>
    <n v="1499"/>
    <x v="0"/>
    <n v="28"/>
    <x v="0"/>
    <n v="3"/>
    <s v="Marketing"/>
    <n v="1"/>
    <n v="573"/>
    <m/>
    <x v="1"/>
    <x v="0"/>
    <n v="80"/>
    <x v="1"/>
    <x v="2"/>
    <x v="0"/>
    <x v="3"/>
    <x v="1"/>
    <n v="10266"/>
    <s v="Medium Risk"/>
    <x v="2"/>
    <n v="0"/>
    <n v="1"/>
    <n v="0"/>
    <n v="0"/>
    <n v="2845"/>
    <x v="5"/>
    <s v="Y"/>
    <x v="1"/>
    <n v="19"/>
    <x v="0"/>
    <n v="4"/>
    <n v="1"/>
    <x v="1"/>
    <n v="80"/>
    <n v="0"/>
    <x v="14"/>
    <x v="3"/>
    <x v="3"/>
    <x v="29"/>
    <x v="9"/>
    <x v="11"/>
    <x v="7"/>
    <m/>
  </r>
  <r>
    <n v="47"/>
    <x v="1"/>
    <x v="1"/>
    <n v="7"/>
    <n v="0"/>
    <x v="0"/>
    <n v="983"/>
    <x v="1"/>
    <n v="2"/>
    <x v="0"/>
    <n v="2"/>
    <s v="Medical"/>
    <n v="1"/>
    <n v="574"/>
    <m/>
    <x v="3"/>
    <x v="0"/>
    <n v="65"/>
    <x v="0"/>
    <x v="0"/>
    <x v="3"/>
    <x v="0"/>
    <x v="2"/>
    <n v="5070"/>
    <s v="Low Risk"/>
    <x v="0"/>
    <n v="0"/>
    <n v="0"/>
    <n v="0"/>
    <n v="1"/>
    <n v="7389"/>
    <x v="6"/>
    <s v="Y"/>
    <x v="1"/>
    <n v="13"/>
    <x v="0"/>
    <n v="3"/>
    <n v="1"/>
    <x v="1"/>
    <n v="80"/>
    <n v="3"/>
    <x v="26"/>
    <x v="2"/>
    <x v="1"/>
    <x v="8"/>
    <x v="2"/>
    <x v="0"/>
    <x v="10"/>
    <m/>
  </r>
  <r>
    <n v="46"/>
    <x v="1"/>
    <x v="1"/>
    <n v="8"/>
    <n v="1"/>
    <x v="0"/>
    <n v="1009"/>
    <x v="1"/>
    <n v="2"/>
    <x v="0"/>
    <n v="3"/>
    <s v="Life Sciences"/>
    <n v="1"/>
    <n v="575"/>
    <m/>
    <x v="3"/>
    <x v="1"/>
    <n v="51"/>
    <x v="0"/>
    <x v="3"/>
    <x v="7"/>
    <x v="2"/>
    <x v="1"/>
    <n v="17861"/>
    <s v="Low Risk"/>
    <x v="2"/>
    <n v="0"/>
    <n v="0"/>
    <n v="1"/>
    <n v="0"/>
    <n v="2288"/>
    <x v="2"/>
    <s v="Y"/>
    <x v="1"/>
    <n v="13"/>
    <x v="0"/>
    <n v="3"/>
    <n v="3"/>
    <x v="0"/>
    <n v="80"/>
    <n v="0"/>
    <x v="12"/>
    <x v="2"/>
    <x v="0"/>
    <x v="11"/>
    <x v="3"/>
    <x v="0"/>
    <x v="9"/>
    <m/>
  </r>
  <r>
    <n v="35"/>
    <x v="0"/>
    <x v="1"/>
    <n v="3"/>
    <n v="0"/>
    <x v="0"/>
    <n v="144"/>
    <x v="1"/>
    <n v="22"/>
    <x v="0"/>
    <n v="3"/>
    <s v="Life Sciences"/>
    <n v="1"/>
    <n v="577"/>
    <m/>
    <x v="2"/>
    <x v="1"/>
    <n v="46"/>
    <x v="3"/>
    <x v="1"/>
    <x v="2"/>
    <x v="2"/>
    <x v="0"/>
    <n v="4230"/>
    <s v="Low Risk"/>
    <x v="0"/>
    <n v="0"/>
    <n v="0"/>
    <n v="0"/>
    <n v="1"/>
    <n v="19225"/>
    <x v="4"/>
    <s v="Y"/>
    <x v="1"/>
    <n v="15"/>
    <x v="0"/>
    <n v="3"/>
    <n v="2"/>
    <x v="1"/>
    <n v="80"/>
    <n v="0"/>
    <x v="3"/>
    <x v="2"/>
    <x v="1"/>
    <x v="8"/>
    <x v="0"/>
    <x v="5"/>
    <x v="6"/>
    <m/>
  </r>
  <r>
    <n v="54"/>
    <x v="1"/>
    <x v="1"/>
    <n v="3"/>
    <n v="0"/>
    <x v="0"/>
    <n v="548"/>
    <x v="1"/>
    <n v="8"/>
    <x v="0"/>
    <n v="4"/>
    <s v="Life Sciences"/>
    <n v="1"/>
    <n v="578"/>
    <m/>
    <x v="1"/>
    <x v="0"/>
    <n v="42"/>
    <x v="0"/>
    <x v="0"/>
    <x v="2"/>
    <x v="2"/>
    <x v="0"/>
    <n v="3780"/>
    <s v="Low Risk"/>
    <x v="0"/>
    <n v="0"/>
    <n v="0"/>
    <n v="0"/>
    <n v="1"/>
    <n v="23428"/>
    <x v="8"/>
    <s v="Y"/>
    <x v="1"/>
    <n v="11"/>
    <x v="0"/>
    <n v="3"/>
    <n v="4"/>
    <x v="0"/>
    <n v="80"/>
    <n v="0"/>
    <x v="16"/>
    <x v="1"/>
    <x v="1"/>
    <x v="6"/>
    <x v="2"/>
    <x v="0"/>
    <x v="2"/>
    <m/>
  </r>
  <r>
    <n v="34"/>
    <x v="2"/>
    <x v="1"/>
    <n v="4"/>
    <n v="0"/>
    <x v="0"/>
    <n v="1303"/>
    <x v="1"/>
    <n v="2"/>
    <x v="0"/>
    <n v="4"/>
    <s v="Life Sciences"/>
    <n v="1"/>
    <n v="579"/>
    <m/>
    <x v="2"/>
    <x v="1"/>
    <n v="62"/>
    <x v="1"/>
    <x v="1"/>
    <x v="1"/>
    <x v="2"/>
    <x v="2"/>
    <n v="2768"/>
    <s v="Low Risk"/>
    <x v="1"/>
    <n v="0"/>
    <n v="0"/>
    <n v="0"/>
    <n v="1"/>
    <n v="8416"/>
    <x v="9"/>
    <s v="Y"/>
    <x v="1"/>
    <n v="12"/>
    <x v="0"/>
    <n v="3"/>
    <n v="2"/>
    <x v="1"/>
    <n v="80"/>
    <n v="1"/>
    <x v="19"/>
    <x v="1"/>
    <x v="1"/>
    <x v="5"/>
    <x v="7"/>
    <x v="8"/>
    <x v="1"/>
    <m/>
  </r>
  <r>
    <n v="46"/>
    <x v="1"/>
    <x v="1"/>
    <n v="3"/>
    <n v="1"/>
    <x v="0"/>
    <n v="1125"/>
    <x v="0"/>
    <n v="10"/>
    <x v="0"/>
    <n v="3"/>
    <s v="Marketing"/>
    <n v="1"/>
    <n v="580"/>
    <m/>
    <x v="1"/>
    <x v="0"/>
    <n v="94"/>
    <x v="1"/>
    <x v="2"/>
    <x v="0"/>
    <x v="0"/>
    <x v="1"/>
    <n v="9071"/>
    <s v="Medium Risk"/>
    <x v="2"/>
    <n v="1"/>
    <n v="0"/>
    <n v="0"/>
    <n v="0"/>
    <n v="11563"/>
    <x v="7"/>
    <s v="Y"/>
    <x v="0"/>
    <n v="19"/>
    <x v="0"/>
    <n v="3"/>
    <n v="2"/>
    <x v="1"/>
    <n v="80"/>
    <n v="1"/>
    <x v="20"/>
    <x v="1"/>
    <x v="1"/>
    <x v="11"/>
    <x v="3"/>
    <x v="1"/>
    <x v="3"/>
    <m/>
  </r>
  <r>
    <n v="31"/>
    <x v="2"/>
    <x v="1"/>
    <n v="5"/>
    <n v="1"/>
    <x v="0"/>
    <n v="1274"/>
    <x v="1"/>
    <n v="9"/>
    <x v="0"/>
    <n v="1"/>
    <s v="Life Sciences"/>
    <n v="1"/>
    <n v="581"/>
    <m/>
    <x v="1"/>
    <x v="1"/>
    <n v="33"/>
    <x v="0"/>
    <x v="2"/>
    <x v="3"/>
    <x v="1"/>
    <x v="2"/>
    <n v="10648"/>
    <s v="Medium Risk"/>
    <x v="2"/>
    <n v="0"/>
    <n v="1"/>
    <n v="0"/>
    <n v="0"/>
    <n v="14394"/>
    <x v="1"/>
    <s v="Y"/>
    <x v="1"/>
    <n v="25"/>
    <x v="1"/>
    <n v="4"/>
    <n v="1"/>
    <x v="1"/>
    <n v="80"/>
    <n v="1"/>
    <x v="10"/>
    <x v="6"/>
    <x v="3"/>
    <x v="20"/>
    <x v="6"/>
    <x v="0"/>
    <x v="5"/>
    <m/>
  </r>
  <r>
    <n v="33"/>
    <x v="2"/>
    <x v="0"/>
    <n v="8"/>
    <n v="1"/>
    <x v="0"/>
    <n v="1277"/>
    <x v="1"/>
    <n v="15"/>
    <x v="0"/>
    <n v="1"/>
    <s v="Medical"/>
    <n v="1"/>
    <n v="582"/>
    <m/>
    <x v="0"/>
    <x v="1"/>
    <n v="56"/>
    <x v="0"/>
    <x v="2"/>
    <x v="5"/>
    <x v="2"/>
    <x v="1"/>
    <n v="13610"/>
    <s v="Medium Risk"/>
    <x v="2"/>
    <n v="1"/>
    <n v="0"/>
    <n v="0"/>
    <n v="0"/>
    <n v="24619"/>
    <x v="8"/>
    <s v="Y"/>
    <x v="0"/>
    <n v="12"/>
    <x v="0"/>
    <n v="4"/>
    <n v="3"/>
    <x v="0"/>
    <n v="80"/>
    <n v="0"/>
    <x v="20"/>
    <x v="2"/>
    <x v="3"/>
    <x v="5"/>
    <x v="8"/>
    <x v="4"/>
    <x v="1"/>
    <m/>
  </r>
  <r>
    <n v="33"/>
    <x v="2"/>
    <x v="0"/>
    <n v="7"/>
    <n v="0"/>
    <x v="0"/>
    <n v="587"/>
    <x v="1"/>
    <n v="10"/>
    <x v="0"/>
    <n v="1"/>
    <s v="Medical"/>
    <n v="1"/>
    <n v="584"/>
    <m/>
    <x v="3"/>
    <x v="1"/>
    <n v="38"/>
    <x v="3"/>
    <x v="1"/>
    <x v="2"/>
    <x v="0"/>
    <x v="2"/>
    <n v="3408"/>
    <s v="Low Risk"/>
    <x v="0"/>
    <n v="0"/>
    <n v="0"/>
    <n v="0"/>
    <n v="1"/>
    <n v="6705"/>
    <x v="8"/>
    <s v="Y"/>
    <x v="1"/>
    <n v="13"/>
    <x v="0"/>
    <n v="1"/>
    <n v="3"/>
    <x v="0"/>
    <n v="80"/>
    <n v="3"/>
    <x v="0"/>
    <x v="2"/>
    <x v="1"/>
    <x v="9"/>
    <x v="7"/>
    <x v="1"/>
    <x v="6"/>
    <m/>
  </r>
  <r>
    <n v="30"/>
    <x v="2"/>
    <x v="1"/>
    <n v="8"/>
    <n v="1"/>
    <x v="0"/>
    <n v="413"/>
    <x v="0"/>
    <n v="7"/>
    <x v="0"/>
    <n v="1"/>
    <s v="Marketing"/>
    <n v="1"/>
    <n v="585"/>
    <m/>
    <x v="2"/>
    <x v="1"/>
    <n v="57"/>
    <x v="0"/>
    <x v="1"/>
    <x v="6"/>
    <x v="1"/>
    <x v="0"/>
    <n v="2983"/>
    <s v="Medium Risk"/>
    <x v="1"/>
    <n v="0"/>
    <n v="1"/>
    <n v="0"/>
    <n v="1"/>
    <n v="18398"/>
    <x v="4"/>
    <s v="Y"/>
    <x v="1"/>
    <n v="14"/>
    <x v="0"/>
    <n v="1"/>
    <n v="3"/>
    <x v="0"/>
    <n v="80"/>
    <n v="0"/>
    <x v="21"/>
    <x v="1"/>
    <x v="1"/>
    <x v="11"/>
    <x v="3"/>
    <x v="1"/>
    <x v="3"/>
    <m/>
  </r>
  <r>
    <n v="35"/>
    <x v="0"/>
    <x v="1"/>
    <n v="3"/>
    <n v="1"/>
    <x v="0"/>
    <n v="1276"/>
    <x v="1"/>
    <n v="16"/>
    <x v="0"/>
    <n v="3"/>
    <s v="Life Sciences"/>
    <n v="1"/>
    <n v="586"/>
    <m/>
    <x v="2"/>
    <x v="1"/>
    <n v="72"/>
    <x v="0"/>
    <x v="2"/>
    <x v="4"/>
    <x v="2"/>
    <x v="1"/>
    <n v="7632"/>
    <s v="Medium Risk"/>
    <x v="2"/>
    <n v="1"/>
    <n v="0"/>
    <n v="0"/>
    <n v="0"/>
    <n v="14295"/>
    <x v="5"/>
    <s v="Y"/>
    <x v="0"/>
    <n v="12"/>
    <x v="0"/>
    <n v="3"/>
    <n v="2"/>
    <x v="1"/>
    <n v="80"/>
    <n v="0"/>
    <x v="1"/>
    <x v="2"/>
    <x v="1"/>
    <x v="3"/>
    <x v="1"/>
    <x v="0"/>
    <x v="2"/>
    <m/>
  </r>
  <r>
    <n v="31"/>
    <x v="2"/>
    <x v="0"/>
    <n v="4"/>
    <n v="0"/>
    <x v="1"/>
    <n v="534"/>
    <x v="1"/>
    <n v="20"/>
    <x v="1"/>
    <n v="3"/>
    <s v="Life Sciences"/>
    <n v="1"/>
    <n v="587"/>
    <m/>
    <x v="3"/>
    <x v="1"/>
    <n v="66"/>
    <x v="0"/>
    <x v="2"/>
    <x v="4"/>
    <x v="2"/>
    <x v="1"/>
    <n v="9824"/>
    <s v="Low Risk"/>
    <x v="2"/>
    <n v="0"/>
    <n v="0"/>
    <n v="0"/>
    <n v="0"/>
    <n v="22908"/>
    <x v="9"/>
    <s v="Y"/>
    <x v="1"/>
    <n v="12"/>
    <x v="0"/>
    <n v="1"/>
    <n v="3"/>
    <x v="0"/>
    <n v="80"/>
    <n v="0"/>
    <x v="4"/>
    <x v="2"/>
    <x v="1"/>
    <x v="6"/>
    <x v="2"/>
    <x v="0"/>
    <x v="2"/>
    <m/>
  </r>
  <r>
    <n v="34"/>
    <x v="2"/>
    <x v="0"/>
    <n v="12"/>
    <n v="2"/>
    <x v="1"/>
    <n v="988"/>
    <x v="2"/>
    <n v="23"/>
    <x v="0"/>
    <n v="3"/>
    <s v="Human Resources"/>
    <n v="1"/>
    <n v="590"/>
    <m/>
    <x v="0"/>
    <x v="0"/>
    <n v="43"/>
    <x v="0"/>
    <x v="2"/>
    <x v="8"/>
    <x v="3"/>
    <x v="2"/>
    <n v="9950"/>
    <s v="Medium Risk"/>
    <x v="2"/>
    <n v="1"/>
    <n v="1"/>
    <n v="0"/>
    <n v="0"/>
    <n v="11533"/>
    <x v="3"/>
    <s v="Y"/>
    <x v="0"/>
    <n v="15"/>
    <x v="0"/>
    <n v="3"/>
    <n v="4"/>
    <x v="0"/>
    <n v="80"/>
    <n v="3"/>
    <x v="27"/>
    <x v="2"/>
    <x v="1"/>
    <x v="11"/>
    <x v="3"/>
    <x v="0"/>
    <x v="3"/>
    <m/>
  </r>
  <r>
    <n v="42"/>
    <x v="0"/>
    <x v="1"/>
    <n v="7"/>
    <n v="0"/>
    <x v="1"/>
    <n v="1474"/>
    <x v="1"/>
    <n v="5"/>
    <x v="0"/>
    <n v="2"/>
    <s v="Other"/>
    <n v="1"/>
    <n v="591"/>
    <m/>
    <x v="0"/>
    <x v="1"/>
    <n v="97"/>
    <x v="0"/>
    <x v="1"/>
    <x v="2"/>
    <x v="2"/>
    <x v="1"/>
    <n v="2093"/>
    <s v="Low Risk"/>
    <x v="1"/>
    <n v="0"/>
    <n v="0"/>
    <n v="0"/>
    <n v="1"/>
    <n v="9260"/>
    <x v="5"/>
    <s v="Y"/>
    <x v="1"/>
    <n v="17"/>
    <x v="0"/>
    <n v="4"/>
    <n v="3"/>
    <x v="0"/>
    <n v="80"/>
    <n v="1"/>
    <x v="0"/>
    <x v="5"/>
    <x v="1"/>
    <x v="4"/>
    <x v="3"/>
    <x v="3"/>
    <x v="2"/>
    <m/>
  </r>
  <r>
    <n v="36"/>
    <x v="0"/>
    <x v="1"/>
    <n v="9"/>
    <n v="1"/>
    <x v="2"/>
    <n v="635"/>
    <x v="0"/>
    <n v="10"/>
    <x v="0"/>
    <n v="4"/>
    <s v="Medical"/>
    <n v="1"/>
    <n v="592"/>
    <m/>
    <x v="0"/>
    <x v="1"/>
    <n v="32"/>
    <x v="0"/>
    <x v="2"/>
    <x v="0"/>
    <x v="0"/>
    <x v="0"/>
    <n v="9980"/>
    <s v="Low Risk"/>
    <x v="2"/>
    <n v="0"/>
    <n v="0"/>
    <n v="1"/>
    <n v="0"/>
    <n v="15318"/>
    <x v="1"/>
    <s v="Y"/>
    <x v="1"/>
    <n v="14"/>
    <x v="0"/>
    <n v="4"/>
    <n v="3"/>
    <x v="0"/>
    <n v="80"/>
    <n v="0"/>
    <x v="1"/>
    <x v="1"/>
    <x v="2"/>
    <x v="1"/>
    <x v="7"/>
    <x v="10"/>
    <x v="1"/>
    <m/>
  </r>
  <r>
    <n v="22"/>
    <x v="4"/>
    <x v="0"/>
    <n v="3"/>
    <n v="0"/>
    <x v="1"/>
    <n v="1368"/>
    <x v="1"/>
    <n v="4"/>
    <x v="0"/>
    <n v="1"/>
    <s v="Technical Degree"/>
    <n v="1"/>
    <n v="593"/>
    <m/>
    <x v="1"/>
    <x v="1"/>
    <n v="99"/>
    <x v="1"/>
    <x v="1"/>
    <x v="2"/>
    <x v="2"/>
    <x v="0"/>
    <n v="3894"/>
    <s v="Low Risk"/>
    <x v="0"/>
    <n v="0"/>
    <n v="0"/>
    <n v="0"/>
    <n v="1"/>
    <n v="9129"/>
    <x v="6"/>
    <s v="Y"/>
    <x v="1"/>
    <n v="16"/>
    <x v="0"/>
    <n v="3"/>
    <n v="2"/>
    <x v="1"/>
    <n v="80"/>
    <n v="0"/>
    <x v="21"/>
    <x v="1"/>
    <x v="1"/>
    <x v="4"/>
    <x v="3"/>
    <x v="1"/>
    <x v="3"/>
    <m/>
  </r>
  <r>
    <n v="48"/>
    <x v="1"/>
    <x v="1"/>
    <n v="8"/>
    <n v="0"/>
    <x v="0"/>
    <n v="163"/>
    <x v="0"/>
    <n v="2"/>
    <x v="0"/>
    <n v="5"/>
    <s v="Marketing"/>
    <n v="1"/>
    <n v="595"/>
    <m/>
    <x v="0"/>
    <x v="0"/>
    <n v="37"/>
    <x v="0"/>
    <x v="0"/>
    <x v="0"/>
    <x v="0"/>
    <x v="1"/>
    <n v="4051"/>
    <s v="Low Risk"/>
    <x v="0"/>
    <n v="0"/>
    <n v="0"/>
    <n v="0"/>
    <n v="1"/>
    <n v="19658"/>
    <x v="7"/>
    <s v="Y"/>
    <x v="1"/>
    <n v="14"/>
    <x v="0"/>
    <n v="1"/>
    <n v="3"/>
    <x v="0"/>
    <n v="80"/>
    <n v="1"/>
    <x v="19"/>
    <x v="2"/>
    <x v="1"/>
    <x v="7"/>
    <x v="1"/>
    <x v="7"/>
    <x v="1"/>
    <m/>
  </r>
  <r>
    <n v="55"/>
    <x v="3"/>
    <x v="1"/>
    <n v="10"/>
    <n v="1"/>
    <x v="0"/>
    <n v="1117"/>
    <x v="0"/>
    <n v="18"/>
    <x v="0"/>
    <n v="5"/>
    <s v="Life Sciences"/>
    <n v="1"/>
    <n v="597"/>
    <m/>
    <x v="3"/>
    <x v="0"/>
    <n v="83"/>
    <x v="0"/>
    <x v="3"/>
    <x v="5"/>
    <x v="1"/>
    <x v="0"/>
    <n v="16835"/>
    <s v="Medium Risk"/>
    <x v="2"/>
    <n v="0"/>
    <n v="1"/>
    <n v="0"/>
    <n v="0"/>
    <n v="9873"/>
    <x v="9"/>
    <s v="Y"/>
    <x v="1"/>
    <n v="23"/>
    <x v="1"/>
    <n v="4"/>
    <n v="2"/>
    <x v="1"/>
    <n v="80"/>
    <n v="0"/>
    <x v="29"/>
    <x v="2"/>
    <x v="1"/>
    <x v="1"/>
    <x v="5"/>
    <x v="4"/>
    <x v="1"/>
    <m/>
  </r>
  <r>
    <n v="41"/>
    <x v="0"/>
    <x v="1"/>
    <n v="3"/>
    <n v="0"/>
    <x v="2"/>
    <n v="267"/>
    <x v="0"/>
    <n v="10"/>
    <x v="0"/>
    <n v="2"/>
    <s v="Life Sciences"/>
    <n v="1"/>
    <n v="599"/>
    <m/>
    <x v="2"/>
    <x v="1"/>
    <n v="56"/>
    <x v="0"/>
    <x v="0"/>
    <x v="0"/>
    <x v="0"/>
    <x v="0"/>
    <n v="6230"/>
    <s v="Low Risk"/>
    <x v="0"/>
    <n v="0"/>
    <n v="0"/>
    <n v="0"/>
    <n v="1"/>
    <n v="13430"/>
    <x v="8"/>
    <s v="Y"/>
    <x v="1"/>
    <n v="14"/>
    <x v="0"/>
    <n v="4"/>
    <n v="0"/>
    <x v="1"/>
    <n v="80"/>
    <n v="0"/>
    <x v="28"/>
    <x v="1"/>
    <x v="1"/>
    <x v="13"/>
    <x v="7"/>
    <x v="1"/>
    <x v="13"/>
    <m/>
  </r>
  <r>
    <n v="35"/>
    <x v="0"/>
    <x v="1"/>
    <n v="8"/>
    <n v="0"/>
    <x v="0"/>
    <n v="619"/>
    <x v="0"/>
    <n v="1"/>
    <x v="0"/>
    <n v="3"/>
    <s v="Marketing"/>
    <n v="1"/>
    <n v="600"/>
    <m/>
    <x v="0"/>
    <x v="1"/>
    <n v="85"/>
    <x v="0"/>
    <x v="0"/>
    <x v="0"/>
    <x v="2"/>
    <x v="1"/>
    <n v="4717"/>
    <s v="Low Risk"/>
    <x v="0"/>
    <n v="0"/>
    <n v="0"/>
    <n v="0"/>
    <n v="1"/>
    <n v="18659"/>
    <x v="3"/>
    <s v="Y"/>
    <x v="1"/>
    <n v="11"/>
    <x v="0"/>
    <n v="3"/>
    <n v="3"/>
    <x v="0"/>
    <n v="80"/>
    <n v="0"/>
    <x v="20"/>
    <x v="2"/>
    <x v="1"/>
    <x v="19"/>
    <x v="5"/>
    <x v="7"/>
    <x v="12"/>
    <m/>
  </r>
  <r>
    <n v="40"/>
    <x v="0"/>
    <x v="1"/>
    <n v="5"/>
    <n v="0"/>
    <x v="0"/>
    <n v="302"/>
    <x v="1"/>
    <n v="6"/>
    <x v="0"/>
    <n v="3"/>
    <s v="Life Sciences"/>
    <n v="1"/>
    <n v="601"/>
    <m/>
    <x v="0"/>
    <x v="0"/>
    <n v="75"/>
    <x v="0"/>
    <x v="3"/>
    <x v="3"/>
    <x v="2"/>
    <x v="0"/>
    <n v="13237"/>
    <s v="Low Risk"/>
    <x v="2"/>
    <n v="0"/>
    <n v="0"/>
    <n v="0"/>
    <n v="0"/>
    <n v="20364"/>
    <x v="8"/>
    <s v="Y"/>
    <x v="1"/>
    <n v="15"/>
    <x v="0"/>
    <n v="3"/>
    <n v="1"/>
    <x v="1"/>
    <n v="80"/>
    <n v="0"/>
    <x v="14"/>
    <x v="1"/>
    <x v="1"/>
    <x v="23"/>
    <x v="8"/>
    <x v="8"/>
    <x v="15"/>
    <m/>
  </r>
  <r>
    <n v="39"/>
    <x v="0"/>
    <x v="1"/>
    <n v="3"/>
    <n v="0"/>
    <x v="1"/>
    <n v="443"/>
    <x v="1"/>
    <n v="8"/>
    <x v="0"/>
    <n v="1"/>
    <s v="Life Sciences"/>
    <n v="1"/>
    <n v="602"/>
    <m/>
    <x v="1"/>
    <x v="0"/>
    <n v="48"/>
    <x v="0"/>
    <x v="1"/>
    <x v="2"/>
    <x v="2"/>
    <x v="1"/>
    <n v="3755"/>
    <s v="Low Risk"/>
    <x v="0"/>
    <n v="0"/>
    <n v="0"/>
    <n v="0"/>
    <n v="1"/>
    <n v="17872"/>
    <x v="1"/>
    <s v="Y"/>
    <x v="1"/>
    <n v="11"/>
    <x v="0"/>
    <n v="1"/>
    <n v="2"/>
    <x v="1"/>
    <n v="80"/>
    <n v="1"/>
    <x v="0"/>
    <x v="1"/>
    <x v="1"/>
    <x v="3"/>
    <x v="7"/>
    <x v="0"/>
    <x v="1"/>
    <m/>
  </r>
  <r>
    <n v="31"/>
    <x v="2"/>
    <x v="1"/>
    <n v="7"/>
    <n v="1"/>
    <x v="0"/>
    <n v="828"/>
    <x v="0"/>
    <n v="2"/>
    <x v="0"/>
    <n v="1"/>
    <s v="Life Sciences"/>
    <n v="1"/>
    <n v="604"/>
    <m/>
    <x v="0"/>
    <x v="1"/>
    <n v="77"/>
    <x v="0"/>
    <x v="0"/>
    <x v="0"/>
    <x v="0"/>
    <x v="0"/>
    <n v="6582"/>
    <s v="Medium Risk"/>
    <x v="0"/>
    <n v="1"/>
    <n v="0"/>
    <n v="0"/>
    <n v="0"/>
    <n v="8346"/>
    <x v="5"/>
    <s v="Y"/>
    <x v="0"/>
    <n v="13"/>
    <x v="0"/>
    <n v="3"/>
    <n v="3"/>
    <x v="0"/>
    <n v="80"/>
    <n v="0"/>
    <x v="1"/>
    <x v="2"/>
    <x v="3"/>
    <x v="0"/>
    <x v="4"/>
    <x v="0"/>
    <x v="0"/>
    <m/>
  </r>
  <r>
    <n v="42"/>
    <x v="0"/>
    <x v="1"/>
    <n v="13"/>
    <n v="3"/>
    <x v="0"/>
    <n v="319"/>
    <x v="1"/>
    <n v="24"/>
    <x v="0"/>
    <n v="3"/>
    <s v="Medical"/>
    <n v="1"/>
    <n v="605"/>
    <m/>
    <x v="2"/>
    <x v="1"/>
    <n v="56"/>
    <x v="0"/>
    <x v="2"/>
    <x v="3"/>
    <x v="3"/>
    <x v="1"/>
    <n v="7406"/>
    <s v="Medium Risk"/>
    <x v="2"/>
    <n v="1"/>
    <n v="1"/>
    <n v="1"/>
    <n v="0"/>
    <n v="6950"/>
    <x v="1"/>
    <s v="Y"/>
    <x v="0"/>
    <n v="21"/>
    <x v="1"/>
    <n v="4"/>
    <n v="5"/>
    <x v="0"/>
    <n v="80"/>
    <n v="1"/>
    <x v="1"/>
    <x v="3"/>
    <x v="2"/>
    <x v="1"/>
    <x v="5"/>
    <x v="8"/>
    <x v="5"/>
    <m/>
  </r>
  <r>
    <n v="45"/>
    <x v="1"/>
    <x v="1"/>
    <n v="8"/>
    <n v="1"/>
    <x v="0"/>
    <n v="561"/>
    <x v="0"/>
    <n v="2"/>
    <x v="0"/>
    <n v="3"/>
    <s v="Other"/>
    <n v="1"/>
    <n v="606"/>
    <m/>
    <x v="2"/>
    <x v="1"/>
    <n v="61"/>
    <x v="0"/>
    <x v="0"/>
    <x v="0"/>
    <x v="1"/>
    <x v="1"/>
    <n v="4805"/>
    <s v="Medium Risk"/>
    <x v="0"/>
    <n v="0"/>
    <n v="1"/>
    <n v="0"/>
    <n v="1"/>
    <n v="16177"/>
    <x v="4"/>
    <s v="Y"/>
    <x v="1"/>
    <n v="19"/>
    <x v="0"/>
    <n v="2"/>
    <n v="3"/>
    <x v="0"/>
    <n v="80"/>
    <n v="1"/>
    <x v="15"/>
    <x v="1"/>
    <x v="3"/>
    <x v="3"/>
    <x v="1"/>
    <x v="2"/>
    <x v="1"/>
    <m/>
  </r>
  <r>
    <n v="26"/>
    <x v="2"/>
    <x v="0"/>
    <n v="14"/>
    <n v="2"/>
    <x v="1"/>
    <n v="426"/>
    <x v="2"/>
    <n v="17"/>
    <x v="0"/>
    <n v="4"/>
    <s v="Life Sciences"/>
    <n v="1"/>
    <n v="608"/>
    <m/>
    <x v="0"/>
    <x v="0"/>
    <n v="58"/>
    <x v="0"/>
    <x v="1"/>
    <x v="8"/>
    <x v="2"/>
    <x v="2"/>
    <n v="2741"/>
    <s v="Medium Risk"/>
    <x v="1"/>
    <n v="1"/>
    <n v="0"/>
    <n v="1"/>
    <n v="1"/>
    <n v="22808"/>
    <x v="4"/>
    <s v="Y"/>
    <x v="0"/>
    <n v="11"/>
    <x v="0"/>
    <n v="2"/>
    <n v="7"/>
    <x v="2"/>
    <n v="80"/>
    <n v="1"/>
    <x v="0"/>
    <x v="2"/>
    <x v="2"/>
    <x v="5"/>
    <x v="1"/>
    <x v="1"/>
    <x v="2"/>
    <m/>
  </r>
  <r>
    <n v="29"/>
    <x v="2"/>
    <x v="1"/>
    <n v="3"/>
    <n v="0"/>
    <x v="0"/>
    <n v="232"/>
    <x v="1"/>
    <n v="19"/>
    <x v="0"/>
    <n v="3"/>
    <s v="Technical Degree"/>
    <n v="1"/>
    <n v="611"/>
    <m/>
    <x v="2"/>
    <x v="1"/>
    <n v="34"/>
    <x v="0"/>
    <x v="0"/>
    <x v="3"/>
    <x v="0"/>
    <x v="2"/>
    <n v="4262"/>
    <s v="Low Risk"/>
    <x v="0"/>
    <n v="0"/>
    <n v="0"/>
    <n v="0"/>
    <n v="1"/>
    <n v="22645"/>
    <x v="5"/>
    <s v="Y"/>
    <x v="1"/>
    <n v="12"/>
    <x v="0"/>
    <n v="2"/>
    <n v="2"/>
    <x v="1"/>
    <n v="80"/>
    <n v="2"/>
    <x v="0"/>
    <x v="2"/>
    <x v="3"/>
    <x v="11"/>
    <x v="3"/>
    <x v="1"/>
    <x v="3"/>
    <m/>
  </r>
  <r>
    <n v="33"/>
    <x v="2"/>
    <x v="1"/>
    <n v="4"/>
    <n v="0"/>
    <x v="0"/>
    <n v="922"/>
    <x v="1"/>
    <n v="1"/>
    <x v="0"/>
    <n v="5"/>
    <s v="Medical"/>
    <n v="1"/>
    <n v="612"/>
    <m/>
    <x v="3"/>
    <x v="0"/>
    <n v="95"/>
    <x v="2"/>
    <x v="3"/>
    <x v="7"/>
    <x v="2"/>
    <x v="2"/>
    <n v="16184"/>
    <s v="Low Risk"/>
    <x v="2"/>
    <n v="0"/>
    <n v="0"/>
    <n v="0"/>
    <n v="0"/>
    <n v="22578"/>
    <x v="5"/>
    <s v="Y"/>
    <x v="1"/>
    <n v="19"/>
    <x v="0"/>
    <n v="3"/>
    <n v="1"/>
    <x v="1"/>
    <n v="80"/>
    <n v="1"/>
    <x v="1"/>
    <x v="2"/>
    <x v="1"/>
    <x v="0"/>
    <x v="10"/>
    <x v="0"/>
    <x v="0"/>
    <m/>
  </r>
  <r>
    <n v="31"/>
    <x v="2"/>
    <x v="1"/>
    <n v="4"/>
    <n v="1"/>
    <x v="0"/>
    <n v="688"/>
    <x v="0"/>
    <n v="7"/>
    <x v="0"/>
    <n v="3"/>
    <s v="Life Sciences"/>
    <n v="1"/>
    <n v="613"/>
    <m/>
    <x v="1"/>
    <x v="1"/>
    <n v="44"/>
    <x v="1"/>
    <x v="2"/>
    <x v="5"/>
    <x v="0"/>
    <x v="2"/>
    <n v="11557"/>
    <s v="Low Risk"/>
    <x v="2"/>
    <n v="0"/>
    <n v="0"/>
    <n v="1"/>
    <n v="0"/>
    <n v="25291"/>
    <x v="3"/>
    <s v="Y"/>
    <x v="1"/>
    <n v="21"/>
    <x v="1"/>
    <n v="3"/>
    <n v="2"/>
    <x v="1"/>
    <n v="80"/>
    <n v="1"/>
    <x v="1"/>
    <x v="1"/>
    <x v="2"/>
    <x v="8"/>
    <x v="0"/>
    <x v="0"/>
    <x v="9"/>
    <m/>
  </r>
  <r>
    <n v="18"/>
    <x v="4"/>
    <x v="0"/>
    <n v="15"/>
    <n v="2"/>
    <x v="1"/>
    <n v="1306"/>
    <x v="0"/>
    <n v="5"/>
    <x v="1"/>
    <n v="3"/>
    <s v="Marketing"/>
    <n v="1"/>
    <n v="614"/>
    <m/>
    <x v="0"/>
    <x v="1"/>
    <n v="69"/>
    <x v="0"/>
    <x v="1"/>
    <x v="6"/>
    <x v="1"/>
    <x v="0"/>
    <n v="1878"/>
    <s v="High Risk"/>
    <x v="1"/>
    <n v="1"/>
    <n v="1"/>
    <n v="0"/>
    <n v="1"/>
    <n v="8059"/>
    <x v="1"/>
    <s v="Y"/>
    <x v="0"/>
    <n v="14"/>
    <x v="0"/>
    <n v="4"/>
    <n v="8"/>
    <x v="2"/>
    <n v="80"/>
    <n v="0"/>
    <x v="11"/>
    <x v="1"/>
    <x v="1"/>
    <x v="2"/>
    <x v="2"/>
    <x v="0"/>
    <x v="2"/>
    <m/>
  </r>
  <r>
    <n v="40"/>
    <x v="0"/>
    <x v="1"/>
    <n v="5"/>
    <n v="1"/>
    <x v="2"/>
    <n v="1094"/>
    <x v="0"/>
    <n v="28"/>
    <x v="0"/>
    <n v="3"/>
    <s v="Other"/>
    <n v="1"/>
    <n v="615"/>
    <m/>
    <x v="1"/>
    <x v="1"/>
    <n v="58"/>
    <x v="3"/>
    <x v="2"/>
    <x v="0"/>
    <x v="3"/>
    <x v="2"/>
    <n v="10932"/>
    <s v="Medium Risk"/>
    <x v="2"/>
    <n v="0"/>
    <n v="1"/>
    <n v="0"/>
    <n v="0"/>
    <n v="11373"/>
    <x v="9"/>
    <s v="Y"/>
    <x v="1"/>
    <n v="15"/>
    <x v="0"/>
    <n v="3"/>
    <n v="3"/>
    <x v="0"/>
    <n v="80"/>
    <n v="1"/>
    <x v="26"/>
    <x v="2"/>
    <x v="1"/>
    <x v="6"/>
    <x v="2"/>
    <x v="0"/>
    <x v="9"/>
    <m/>
  </r>
  <r>
    <n v="41"/>
    <x v="0"/>
    <x v="1"/>
    <n v="7"/>
    <n v="1"/>
    <x v="2"/>
    <n v="509"/>
    <x v="1"/>
    <n v="2"/>
    <x v="0"/>
    <n v="4"/>
    <s v="Other"/>
    <n v="1"/>
    <n v="616"/>
    <m/>
    <x v="3"/>
    <x v="0"/>
    <n v="62"/>
    <x v="1"/>
    <x v="0"/>
    <x v="4"/>
    <x v="2"/>
    <x v="0"/>
    <n v="6811"/>
    <s v="Medium Risk"/>
    <x v="0"/>
    <n v="1"/>
    <n v="0"/>
    <n v="0"/>
    <n v="0"/>
    <n v="2112"/>
    <x v="7"/>
    <s v="Y"/>
    <x v="0"/>
    <n v="17"/>
    <x v="0"/>
    <n v="1"/>
    <n v="3"/>
    <x v="0"/>
    <n v="80"/>
    <n v="0"/>
    <x v="1"/>
    <x v="1"/>
    <x v="1"/>
    <x v="3"/>
    <x v="1"/>
    <x v="0"/>
    <x v="1"/>
    <m/>
  </r>
  <r>
    <n v="26"/>
    <x v="2"/>
    <x v="1"/>
    <n v="7"/>
    <n v="0"/>
    <x v="0"/>
    <n v="775"/>
    <x v="0"/>
    <n v="29"/>
    <x v="0"/>
    <n v="2"/>
    <s v="Medical"/>
    <n v="1"/>
    <n v="618"/>
    <m/>
    <x v="3"/>
    <x v="1"/>
    <n v="45"/>
    <x v="0"/>
    <x v="0"/>
    <x v="0"/>
    <x v="2"/>
    <x v="2"/>
    <n v="4306"/>
    <s v="Low Risk"/>
    <x v="0"/>
    <n v="0"/>
    <n v="0"/>
    <n v="0"/>
    <n v="1"/>
    <n v="4267"/>
    <x v="6"/>
    <s v="Y"/>
    <x v="1"/>
    <n v="12"/>
    <x v="0"/>
    <n v="1"/>
    <n v="5"/>
    <x v="0"/>
    <n v="80"/>
    <n v="2"/>
    <x v="0"/>
    <x v="3"/>
    <x v="1"/>
    <x v="2"/>
    <x v="2"/>
    <x v="0"/>
    <x v="2"/>
    <m/>
  </r>
  <r>
    <n v="35"/>
    <x v="0"/>
    <x v="1"/>
    <n v="7"/>
    <n v="0"/>
    <x v="0"/>
    <n v="195"/>
    <x v="0"/>
    <n v="1"/>
    <x v="0"/>
    <n v="3"/>
    <s v="Medical"/>
    <n v="1"/>
    <n v="620"/>
    <m/>
    <x v="3"/>
    <x v="0"/>
    <n v="80"/>
    <x v="0"/>
    <x v="0"/>
    <x v="0"/>
    <x v="2"/>
    <x v="0"/>
    <n v="4859"/>
    <s v="Low Risk"/>
    <x v="0"/>
    <n v="0"/>
    <n v="0"/>
    <n v="0"/>
    <n v="1"/>
    <n v="6698"/>
    <x v="1"/>
    <s v="Y"/>
    <x v="1"/>
    <n v="16"/>
    <x v="0"/>
    <n v="4"/>
    <n v="3"/>
    <x v="0"/>
    <n v="80"/>
    <n v="0"/>
    <x v="7"/>
    <x v="1"/>
    <x v="1"/>
    <x v="8"/>
    <x v="0"/>
    <x v="0"/>
    <x v="6"/>
    <m/>
  </r>
  <r>
    <n v="34"/>
    <x v="2"/>
    <x v="1"/>
    <n v="4"/>
    <n v="0"/>
    <x v="0"/>
    <n v="258"/>
    <x v="0"/>
    <n v="21"/>
    <x v="0"/>
    <n v="4"/>
    <s v="Life Sciences"/>
    <n v="1"/>
    <n v="621"/>
    <m/>
    <x v="2"/>
    <x v="1"/>
    <n v="74"/>
    <x v="2"/>
    <x v="0"/>
    <x v="0"/>
    <x v="0"/>
    <x v="0"/>
    <n v="5337"/>
    <s v="Low Risk"/>
    <x v="0"/>
    <n v="0"/>
    <n v="0"/>
    <n v="0"/>
    <n v="1"/>
    <n v="19921"/>
    <x v="1"/>
    <s v="Y"/>
    <x v="1"/>
    <n v="12"/>
    <x v="0"/>
    <n v="4"/>
    <n v="0"/>
    <x v="1"/>
    <n v="80"/>
    <n v="0"/>
    <x v="1"/>
    <x v="1"/>
    <x v="1"/>
    <x v="1"/>
    <x v="1"/>
    <x v="8"/>
    <x v="1"/>
    <m/>
  </r>
  <r>
    <n v="26"/>
    <x v="2"/>
    <x v="0"/>
    <n v="10"/>
    <n v="2"/>
    <x v="0"/>
    <n v="471"/>
    <x v="1"/>
    <n v="24"/>
    <x v="1"/>
    <n v="3"/>
    <s v="Technical Degree"/>
    <n v="1"/>
    <n v="622"/>
    <m/>
    <x v="1"/>
    <x v="1"/>
    <n v="66"/>
    <x v="3"/>
    <x v="1"/>
    <x v="2"/>
    <x v="0"/>
    <x v="0"/>
    <n v="2340"/>
    <s v="Medium Risk"/>
    <x v="1"/>
    <n v="1"/>
    <n v="0"/>
    <n v="1"/>
    <n v="1"/>
    <n v="23213"/>
    <x v="1"/>
    <s v="Y"/>
    <x v="0"/>
    <n v="18"/>
    <x v="0"/>
    <n v="2"/>
    <n v="8"/>
    <x v="2"/>
    <n v="80"/>
    <n v="0"/>
    <x v="5"/>
    <x v="1"/>
    <x v="0"/>
    <x v="6"/>
    <x v="2"/>
    <x v="0"/>
    <x v="2"/>
    <m/>
  </r>
  <r>
    <n v="37"/>
    <x v="0"/>
    <x v="1"/>
    <n v="4"/>
    <n v="0"/>
    <x v="0"/>
    <n v="799"/>
    <x v="1"/>
    <n v="1"/>
    <x v="0"/>
    <n v="3"/>
    <s v="Technical Degree"/>
    <n v="1"/>
    <n v="623"/>
    <m/>
    <x v="0"/>
    <x v="0"/>
    <n v="59"/>
    <x v="0"/>
    <x v="2"/>
    <x v="3"/>
    <x v="0"/>
    <x v="0"/>
    <n v="7491"/>
    <s v="Low Risk"/>
    <x v="2"/>
    <n v="0"/>
    <n v="0"/>
    <n v="0"/>
    <n v="0"/>
    <n v="23848"/>
    <x v="5"/>
    <s v="Y"/>
    <x v="1"/>
    <n v="17"/>
    <x v="0"/>
    <n v="4"/>
    <n v="1"/>
    <x v="1"/>
    <n v="80"/>
    <n v="0"/>
    <x v="4"/>
    <x v="1"/>
    <x v="3"/>
    <x v="0"/>
    <x v="4"/>
    <x v="1"/>
    <x v="3"/>
    <m/>
  </r>
  <r>
    <n v="46"/>
    <x v="1"/>
    <x v="1"/>
    <n v="8"/>
    <n v="1"/>
    <x v="1"/>
    <n v="1034"/>
    <x v="1"/>
    <n v="18"/>
    <x v="0"/>
    <n v="1"/>
    <s v="Medical"/>
    <n v="1"/>
    <n v="624"/>
    <m/>
    <x v="3"/>
    <x v="0"/>
    <n v="86"/>
    <x v="0"/>
    <x v="2"/>
    <x v="4"/>
    <x v="2"/>
    <x v="1"/>
    <n v="10527"/>
    <s v="Low Risk"/>
    <x v="2"/>
    <n v="0"/>
    <n v="0"/>
    <n v="1"/>
    <n v="0"/>
    <n v="8984"/>
    <x v="6"/>
    <s v="Y"/>
    <x v="1"/>
    <n v="11"/>
    <x v="0"/>
    <n v="4"/>
    <n v="3"/>
    <x v="0"/>
    <n v="80"/>
    <n v="0"/>
    <x v="23"/>
    <x v="1"/>
    <x v="2"/>
    <x v="4"/>
    <x v="3"/>
    <x v="1"/>
    <x v="3"/>
    <m/>
  </r>
  <r>
    <n v="41"/>
    <x v="0"/>
    <x v="1"/>
    <n v="10"/>
    <n v="1"/>
    <x v="0"/>
    <n v="1276"/>
    <x v="0"/>
    <n v="2"/>
    <x v="0"/>
    <n v="5"/>
    <s v="Life Sciences"/>
    <n v="1"/>
    <n v="625"/>
    <m/>
    <x v="0"/>
    <x v="0"/>
    <n v="91"/>
    <x v="0"/>
    <x v="3"/>
    <x v="5"/>
    <x v="3"/>
    <x v="1"/>
    <n v="16595"/>
    <s v="Medium Risk"/>
    <x v="2"/>
    <n v="0"/>
    <n v="1"/>
    <n v="0"/>
    <n v="0"/>
    <n v="5626"/>
    <x v="8"/>
    <s v="Y"/>
    <x v="1"/>
    <n v="16"/>
    <x v="0"/>
    <n v="2"/>
    <n v="2"/>
    <x v="1"/>
    <n v="80"/>
    <n v="1"/>
    <x v="14"/>
    <x v="2"/>
    <x v="1"/>
    <x v="29"/>
    <x v="13"/>
    <x v="14"/>
    <x v="5"/>
    <m/>
  </r>
  <r>
    <n v="37"/>
    <x v="0"/>
    <x v="1"/>
    <n v="10"/>
    <n v="1"/>
    <x v="2"/>
    <n v="142"/>
    <x v="0"/>
    <n v="9"/>
    <x v="0"/>
    <n v="4"/>
    <s v="Medical"/>
    <n v="1"/>
    <n v="626"/>
    <m/>
    <x v="3"/>
    <x v="1"/>
    <n v="69"/>
    <x v="0"/>
    <x v="2"/>
    <x v="0"/>
    <x v="1"/>
    <x v="2"/>
    <n v="8834"/>
    <s v="Medium Risk"/>
    <x v="2"/>
    <n v="0"/>
    <n v="1"/>
    <n v="0"/>
    <n v="0"/>
    <n v="24666"/>
    <x v="1"/>
    <s v="Y"/>
    <x v="1"/>
    <n v="13"/>
    <x v="0"/>
    <n v="4"/>
    <n v="2"/>
    <x v="1"/>
    <n v="80"/>
    <n v="1"/>
    <x v="15"/>
    <x v="6"/>
    <x v="1"/>
    <x v="7"/>
    <x v="4"/>
    <x v="4"/>
    <x v="1"/>
    <m/>
  </r>
  <r>
    <n v="52"/>
    <x v="1"/>
    <x v="1"/>
    <n v="12"/>
    <n v="2"/>
    <x v="0"/>
    <n v="956"/>
    <x v="1"/>
    <n v="6"/>
    <x v="0"/>
    <n v="2"/>
    <s v="Technical Degree"/>
    <n v="1"/>
    <n v="630"/>
    <m/>
    <x v="2"/>
    <x v="1"/>
    <n v="78"/>
    <x v="0"/>
    <x v="0"/>
    <x v="1"/>
    <x v="3"/>
    <x v="2"/>
    <n v="5577"/>
    <s v="High Risk"/>
    <x v="0"/>
    <n v="1"/>
    <n v="1"/>
    <n v="0"/>
    <n v="1"/>
    <n v="22087"/>
    <x v="9"/>
    <s v="Y"/>
    <x v="0"/>
    <n v="12"/>
    <x v="0"/>
    <n v="2"/>
    <n v="3"/>
    <x v="0"/>
    <n v="80"/>
    <n v="2"/>
    <x v="33"/>
    <x v="1"/>
    <x v="1"/>
    <x v="1"/>
    <x v="5"/>
    <x v="7"/>
    <x v="12"/>
    <m/>
  </r>
  <r>
    <n v="32"/>
    <x v="2"/>
    <x v="0"/>
    <n v="3"/>
    <n v="0"/>
    <x v="2"/>
    <n v="1474"/>
    <x v="0"/>
    <n v="11"/>
    <x v="0"/>
    <n v="4"/>
    <s v="Other"/>
    <n v="1"/>
    <n v="631"/>
    <m/>
    <x v="2"/>
    <x v="1"/>
    <n v="60"/>
    <x v="2"/>
    <x v="0"/>
    <x v="0"/>
    <x v="2"/>
    <x v="1"/>
    <n v="4707"/>
    <s v="Low Risk"/>
    <x v="0"/>
    <n v="0"/>
    <n v="0"/>
    <n v="0"/>
    <n v="1"/>
    <n v="23914"/>
    <x v="0"/>
    <s v="Y"/>
    <x v="1"/>
    <n v="12"/>
    <x v="0"/>
    <n v="4"/>
    <n v="2"/>
    <x v="1"/>
    <n v="80"/>
    <n v="0"/>
    <x v="3"/>
    <x v="2"/>
    <x v="1"/>
    <x v="9"/>
    <x v="3"/>
    <x v="1"/>
    <x v="3"/>
    <m/>
  </r>
  <r>
    <n v="24"/>
    <x v="4"/>
    <x v="1"/>
    <n v="3"/>
    <n v="0"/>
    <x v="1"/>
    <n v="535"/>
    <x v="0"/>
    <n v="24"/>
    <x v="0"/>
    <n v="3"/>
    <s v="Medical"/>
    <n v="1"/>
    <n v="632"/>
    <m/>
    <x v="2"/>
    <x v="1"/>
    <n v="38"/>
    <x v="0"/>
    <x v="1"/>
    <x v="6"/>
    <x v="0"/>
    <x v="1"/>
    <n v="2400"/>
    <s v="Low Risk"/>
    <x v="1"/>
    <n v="0"/>
    <n v="0"/>
    <n v="0"/>
    <n v="1"/>
    <n v="5530"/>
    <x v="4"/>
    <s v="Y"/>
    <x v="1"/>
    <n v="13"/>
    <x v="0"/>
    <n v="3"/>
    <n v="2"/>
    <x v="1"/>
    <n v="80"/>
    <n v="2"/>
    <x v="8"/>
    <x v="1"/>
    <x v="1"/>
    <x v="4"/>
    <x v="3"/>
    <x v="3"/>
    <x v="9"/>
    <m/>
  </r>
  <r>
    <n v="38"/>
    <x v="0"/>
    <x v="1"/>
    <n v="0"/>
    <n v="0"/>
    <x v="0"/>
    <n v="1495"/>
    <x v="1"/>
    <n v="10"/>
    <x v="0"/>
    <n v="3"/>
    <s v="Medical"/>
    <n v="1"/>
    <n v="634"/>
    <m/>
    <x v="1"/>
    <x v="0"/>
    <n v="76"/>
    <x v="0"/>
    <x v="0"/>
    <x v="4"/>
    <x v="2"/>
    <x v="1"/>
    <n v="9824"/>
    <s v="Low Risk"/>
    <x v="2"/>
    <n v="0"/>
    <n v="0"/>
    <n v="0"/>
    <n v="0"/>
    <n v="22174"/>
    <x v="9"/>
    <s v="Y"/>
    <x v="1"/>
    <n v="19"/>
    <x v="0"/>
    <n v="3"/>
    <n v="2"/>
    <x v="1"/>
    <n v="80"/>
    <n v="1"/>
    <x v="33"/>
    <x v="5"/>
    <x v="1"/>
    <x v="6"/>
    <x v="2"/>
    <x v="0"/>
    <x v="2"/>
    <m/>
  </r>
  <r>
    <n v="37"/>
    <x v="0"/>
    <x v="1"/>
    <n v="16"/>
    <n v="2"/>
    <x v="0"/>
    <n v="446"/>
    <x v="1"/>
    <n v="1"/>
    <x v="0"/>
    <n v="4"/>
    <s v="Life Sciences"/>
    <n v="1"/>
    <n v="635"/>
    <m/>
    <x v="0"/>
    <x v="0"/>
    <n v="65"/>
    <x v="0"/>
    <x v="0"/>
    <x v="3"/>
    <x v="1"/>
    <x v="1"/>
    <n v="6447"/>
    <s v="Medium Risk"/>
    <x v="0"/>
    <n v="0"/>
    <n v="1"/>
    <n v="1"/>
    <n v="1"/>
    <n v="15701"/>
    <x v="2"/>
    <s v="Y"/>
    <x v="1"/>
    <n v="12"/>
    <x v="0"/>
    <n v="2"/>
    <n v="4"/>
    <x v="0"/>
    <n v="80"/>
    <n v="1"/>
    <x v="0"/>
    <x v="2"/>
    <x v="2"/>
    <x v="0"/>
    <x v="4"/>
    <x v="5"/>
    <x v="6"/>
    <m/>
  </r>
  <r>
    <n v="49"/>
    <x v="1"/>
    <x v="1"/>
    <n v="3"/>
    <n v="1"/>
    <x v="0"/>
    <n v="1245"/>
    <x v="1"/>
    <n v="18"/>
    <x v="0"/>
    <n v="4"/>
    <s v="Life Sciences"/>
    <n v="1"/>
    <n v="638"/>
    <m/>
    <x v="2"/>
    <x v="1"/>
    <n v="58"/>
    <x v="1"/>
    <x v="4"/>
    <x v="7"/>
    <x v="2"/>
    <x v="2"/>
    <n v="19502"/>
    <s v="Medium Risk"/>
    <x v="2"/>
    <n v="1"/>
    <n v="0"/>
    <n v="0"/>
    <n v="0"/>
    <n v="2125"/>
    <x v="1"/>
    <s v="Y"/>
    <x v="0"/>
    <n v="17"/>
    <x v="0"/>
    <n v="3"/>
    <n v="2"/>
    <x v="1"/>
    <n v="80"/>
    <n v="1"/>
    <x v="9"/>
    <x v="3"/>
    <x v="1"/>
    <x v="31"/>
    <x v="5"/>
    <x v="0"/>
    <x v="12"/>
    <m/>
  </r>
  <r>
    <n v="24"/>
    <x v="4"/>
    <x v="1"/>
    <n v="10"/>
    <n v="1"/>
    <x v="0"/>
    <n v="691"/>
    <x v="1"/>
    <n v="23"/>
    <x v="0"/>
    <n v="3"/>
    <s v="Medical"/>
    <n v="1"/>
    <n v="639"/>
    <m/>
    <x v="0"/>
    <x v="1"/>
    <n v="89"/>
    <x v="2"/>
    <x v="1"/>
    <x v="1"/>
    <x v="0"/>
    <x v="1"/>
    <n v="2725"/>
    <s v="Medium Risk"/>
    <x v="1"/>
    <n v="1"/>
    <n v="0"/>
    <n v="0"/>
    <n v="1"/>
    <n v="21630"/>
    <x v="1"/>
    <s v="Y"/>
    <x v="0"/>
    <n v="11"/>
    <x v="0"/>
    <n v="2"/>
    <n v="5"/>
    <x v="0"/>
    <n v="80"/>
    <n v="2"/>
    <x v="3"/>
    <x v="1"/>
    <x v="1"/>
    <x v="0"/>
    <x v="4"/>
    <x v="1"/>
    <x v="10"/>
    <m/>
  </r>
  <r>
    <n v="26"/>
    <x v="2"/>
    <x v="1"/>
    <n v="12"/>
    <n v="1"/>
    <x v="0"/>
    <n v="703"/>
    <x v="0"/>
    <n v="28"/>
    <x v="0"/>
    <n v="2"/>
    <s v="Marketing"/>
    <n v="1"/>
    <n v="641"/>
    <m/>
    <x v="3"/>
    <x v="1"/>
    <n v="66"/>
    <x v="0"/>
    <x v="0"/>
    <x v="0"/>
    <x v="1"/>
    <x v="1"/>
    <n v="6272"/>
    <s v="Medium Risk"/>
    <x v="0"/>
    <n v="0"/>
    <n v="1"/>
    <n v="0"/>
    <n v="1"/>
    <n v="7428"/>
    <x v="1"/>
    <s v="Y"/>
    <x v="1"/>
    <n v="20"/>
    <x v="1"/>
    <n v="4"/>
    <n v="2"/>
    <x v="1"/>
    <n v="80"/>
    <n v="2"/>
    <x v="3"/>
    <x v="3"/>
    <x v="3"/>
    <x v="8"/>
    <x v="7"/>
    <x v="1"/>
    <x v="10"/>
    <m/>
  </r>
  <r>
    <n v="24"/>
    <x v="4"/>
    <x v="1"/>
    <n v="8"/>
    <n v="1"/>
    <x v="0"/>
    <n v="823"/>
    <x v="1"/>
    <n v="17"/>
    <x v="0"/>
    <n v="2"/>
    <s v="Other"/>
    <n v="1"/>
    <n v="643"/>
    <m/>
    <x v="2"/>
    <x v="1"/>
    <n v="94"/>
    <x v="1"/>
    <x v="1"/>
    <x v="2"/>
    <x v="1"/>
    <x v="1"/>
    <n v="2127"/>
    <s v="Medium Risk"/>
    <x v="1"/>
    <n v="0"/>
    <n v="1"/>
    <n v="0"/>
    <n v="1"/>
    <n v="9100"/>
    <x v="1"/>
    <s v="Y"/>
    <x v="1"/>
    <n v="21"/>
    <x v="1"/>
    <n v="4"/>
    <n v="5"/>
    <x v="0"/>
    <n v="80"/>
    <n v="1"/>
    <x v="5"/>
    <x v="2"/>
    <x v="1"/>
    <x v="6"/>
    <x v="2"/>
    <x v="0"/>
    <x v="2"/>
    <m/>
  </r>
  <r>
    <n v="50"/>
    <x v="1"/>
    <x v="1"/>
    <n v="10"/>
    <n v="1"/>
    <x v="1"/>
    <n v="1246"/>
    <x v="2"/>
    <n v="3"/>
    <x v="0"/>
    <n v="3"/>
    <s v="Medical"/>
    <n v="1"/>
    <n v="644"/>
    <m/>
    <x v="3"/>
    <x v="1"/>
    <n v="99"/>
    <x v="0"/>
    <x v="4"/>
    <x v="5"/>
    <x v="1"/>
    <x v="1"/>
    <n v="18200"/>
    <s v="Medium Risk"/>
    <x v="2"/>
    <n v="0"/>
    <n v="1"/>
    <n v="0"/>
    <n v="0"/>
    <n v="7999"/>
    <x v="1"/>
    <s v="Y"/>
    <x v="1"/>
    <n v="11"/>
    <x v="0"/>
    <n v="3"/>
    <n v="2"/>
    <x v="1"/>
    <n v="80"/>
    <n v="1"/>
    <x v="36"/>
    <x v="2"/>
    <x v="1"/>
    <x v="32"/>
    <x v="4"/>
    <x v="13"/>
    <x v="1"/>
    <m/>
  </r>
  <r>
    <n v="25"/>
    <x v="2"/>
    <x v="1"/>
    <n v="7"/>
    <n v="0"/>
    <x v="0"/>
    <n v="622"/>
    <x v="0"/>
    <n v="13"/>
    <x v="0"/>
    <n v="1"/>
    <s v="Medical"/>
    <n v="1"/>
    <n v="645"/>
    <m/>
    <x v="0"/>
    <x v="1"/>
    <n v="40"/>
    <x v="0"/>
    <x v="1"/>
    <x v="6"/>
    <x v="2"/>
    <x v="1"/>
    <n v="2096"/>
    <s v="Low Risk"/>
    <x v="1"/>
    <n v="0"/>
    <n v="0"/>
    <n v="0"/>
    <n v="1"/>
    <n v="26376"/>
    <x v="1"/>
    <s v="Y"/>
    <x v="1"/>
    <n v="11"/>
    <x v="0"/>
    <n v="3"/>
    <n v="3"/>
    <x v="0"/>
    <n v="80"/>
    <n v="0"/>
    <x v="2"/>
    <x v="4"/>
    <x v="1"/>
    <x v="5"/>
    <x v="0"/>
    <x v="0"/>
    <x v="4"/>
    <m/>
  </r>
  <r>
    <n v="24"/>
    <x v="4"/>
    <x v="0"/>
    <n v="10"/>
    <n v="1"/>
    <x v="1"/>
    <n v="1287"/>
    <x v="1"/>
    <n v="7"/>
    <x v="0"/>
    <n v="3"/>
    <s v="Life Sciences"/>
    <n v="1"/>
    <n v="647"/>
    <m/>
    <x v="3"/>
    <x v="0"/>
    <n v="55"/>
    <x v="0"/>
    <x v="1"/>
    <x v="2"/>
    <x v="2"/>
    <x v="1"/>
    <n v="2886"/>
    <s v="Medium Risk"/>
    <x v="1"/>
    <n v="1"/>
    <n v="0"/>
    <n v="0"/>
    <n v="1"/>
    <n v="14168"/>
    <x v="1"/>
    <s v="Y"/>
    <x v="0"/>
    <n v="16"/>
    <x v="0"/>
    <n v="4"/>
    <n v="5"/>
    <x v="0"/>
    <n v="80"/>
    <n v="1"/>
    <x v="3"/>
    <x v="5"/>
    <x v="1"/>
    <x v="0"/>
    <x v="7"/>
    <x v="1"/>
    <x v="3"/>
    <m/>
  </r>
  <r>
    <n v="30"/>
    <x v="2"/>
    <x v="0"/>
    <n v="12"/>
    <n v="1"/>
    <x v="1"/>
    <n v="448"/>
    <x v="0"/>
    <n v="12"/>
    <x v="1"/>
    <n v="4"/>
    <s v="Life Sciences"/>
    <n v="1"/>
    <n v="648"/>
    <m/>
    <x v="0"/>
    <x v="1"/>
    <n v="74"/>
    <x v="1"/>
    <x v="1"/>
    <x v="6"/>
    <x v="3"/>
    <x v="1"/>
    <n v="2033"/>
    <s v="Medium Risk"/>
    <x v="1"/>
    <n v="0"/>
    <n v="1"/>
    <n v="0"/>
    <n v="1"/>
    <n v="14470"/>
    <x v="1"/>
    <s v="Y"/>
    <x v="1"/>
    <n v="18"/>
    <x v="0"/>
    <n v="3"/>
    <n v="6"/>
    <x v="2"/>
    <n v="80"/>
    <n v="1"/>
    <x v="5"/>
    <x v="2"/>
    <x v="3"/>
    <x v="6"/>
    <x v="2"/>
    <x v="0"/>
    <x v="2"/>
    <m/>
  </r>
  <r>
    <n v="34"/>
    <x v="2"/>
    <x v="1"/>
    <n v="10"/>
    <n v="1"/>
    <x v="0"/>
    <n v="254"/>
    <x v="1"/>
    <n v="1"/>
    <x v="0"/>
    <n v="2"/>
    <s v="Life Sciences"/>
    <n v="1"/>
    <n v="649"/>
    <m/>
    <x v="0"/>
    <x v="1"/>
    <n v="83"/>
    <x v="1"/>
    <x v="1"/>
    <x v="1"/>
    <x v="0"/>
    <x v="1"/>
    <n v="3622"/>
    <s v="Medium Risk"/>
    <x v="0"/>
    <n v="1"/>
    <n v="0"/>
    <n v="0"/>
    <n v="1"/>
    <n v="22794"/>
    <x v="1"/>
    <s v="Y"/>
    <x v="0"/>
    <n v="13"/>
    <x v="0"/>
    <n v="4"/>
    <n v="5"/>
    <x v="0"/>
    <n v="80"/>
    <n v="1"/>
    <x v="3"/>
    <x v="1"/>
    <x v="1"/>
    <x v="0"/>
    <x v="4"/>
    <x v="1"/>
    <x v="6"/>
    <m/>
  </r>
  <r>
    <n v="31"/>
    <x v="2"/>
    <x v="0"/>
    <n v="16"/>
    <n v="2"/>
    <x v="0"/>
    <n v="1365"/>
    <x v="0"/>
    <n v="13"/>
    <x v="0"/>
    <n v="4"/>
    <s v="Medical"/>
    <n v="1"/>
    <n v="650"/>
    <m/>
    <x v="0"/>
    <x v="1"/>
    <n v="46"/>
    <x v="0"/>
    <x v="0"/>
    <x v="0"/>
    <x v="3"/>
    <x v="2"/>
    <n v="4233"/>
    <s v="Medium Risk"/>
    <x v="0"/>
    <n v="0"/>
    <n v="1"/>
    <n v="1"/>
    <n v="1"/>
    <n v="11512"/>
    <x v="7"/>
    <s v="Y"/>
    <x v="1"/>
    <n v="17"/>
    <x v="0"/>
    <n v="3"/>
    <n v="6"/>
    <x v="2"/>
    <n v="80"/>
    <n v="0"/>
    <x v="15"/>
    <x v="2"/>
    <x v="0"/>
    <x v="11"/>
    <x v="10"/>
    <x v="1"/>
    <x v="3"/>
    <m/>
  </r>
  <r>
    <n v="35"/>
    <x v="0"/>
    <x v="1"/>
    <n v="7"/>
    <n v="0"/>
    <x v="0"/>
    <n v="538"/>
    <x v="1"/>
    <n v="25"/>
    <x v="0"/>
    <n v="2"/>
    <s v="Other"/>
    <n v="1"/>
    <n v="652"/>
    <m/>
    <x v="3"/>
    <x v="1"/>
    <n v="54"/>
    <x v="1"/>
    <x v="0"/>
    <x v="2"/>
    <x v="0"/>
    <x v="0"/>
    <n v="3681"/>
    <s v="Low Risk"/>
    <x v="0"/>
    <n v="0"/>
    <n v="0"/>
    <n v="0"/>
    <n v="1"/>
    <n v="14004"/>
    <x v="5"/>
    <s v="Y"/>
    <x v="1"/>
    <n v="14"/>
    <x v="0"/>
    <n v="4"/>
    <n v="3"/>
    <x v="0"/>
    <n v="80"/>
    <n v="0"/>
    <x v="15"/>
    <x v="1"/>
    <x v="1"/>
    <x v="11"/>
    <x v="3"/>
    <x v="0"/>
    <x v="3"/>
    <m/>
  </r>
  <r>
    <n v="31"/>
    <x v="2"/>
    <x v="1"/>
    <n v="8"/>
    <n v="0"/>
    <x v="0"/>
    <n v="525"/>
    <x v="0"/>
    <n v="6"/>
    <x v="0"/>
    <n v="4"/>
    <s v="Medical"/>
    <n v="1"/>
    <n v="653"/>
    <m/>
    <x v="3"/>
    <x v="1"/>
    <n v="66"/>
    <x v="2"/>
    <x v="0"/>
    <x v="0"/>
    <x v="0"/>
    <x v="2"/>
    <n v="5460"/>
    <s v="Low Risk"/>
    <x v="0"/>
    <n v="0"/>
    <n v="0"/>
    <n v="0"/>
    <n v="1"/>
    <n v="6219"/>
    <x v="5"/>
    <s v="Y"/>
    <x v="1"/>
    <n v="22"/>
    <x v="1"/>
    <n v="4"/>
    <n v="1"/>
    <x v="1"/>
    <n v="80"/>
    <n v="2"/>
    <x v="10"/>
    <x v="5"/>
    <x v="3"/>
    <x v="5"/>
    <x v="1"/>
    <x v="8"/>
    <x v="1"/>
    <m/>
  </r>
  <r>
    <n v="27"/>
    <x v="2"/>
    <x v="1"/>
    <n v="11"/>
    <n v="1"/>
    <x v="0"/>
    <n v="798"/>
    <x v="1"/>
    <n v="6"/>
    <x v="0"/>
    <n v="4"/>
    <s v="Medical"/>
    <n v="1"/>
    <n v="655"/>
    <m/>
    <x v="3"/>
    <x v="0"/>
    <n v="66"/>
    <x v="1"/>
    <x v="1"/>
    <x v="1"/>
    <x v="2"/>
    <x v="2"/>
    <n v="2187"/>
    <s v="Low Risk"/>
    <x v="1"/>
    <n v="0"/>
    <n v="0"/>
    <n v="1"/>
    <n v="1"/>
    <n v="5013"/>
    <x v="4"/>
    <s v="Y"/>
    <x v="1"/>
    <n v="12"/>
    <x v="0"/>
    <n v="3"/>
    <n v="5"/>
    <x v="0"/>
    <n v="80"/>
    <n v="2"/>
    <x v="3"/>
    <x v="3"/>
    <x v="2"/>
    <x v="8"/>
    <x v="7"/>
    <x v="0"/>
    <x v="6"/>
    <m/>
  </r>
  <r>
    <n v="37"/>
    <x v="0"/>
    <x v="1"/>
    <n v="7"/>
    <n v="2"/>
    <x v="0"/>
    <n v="558"/>
    <x v="0"/>
    <n v="2"/>
    <x v="0"/>
    <n v="3"/>
    <s v="Marketing"/>
    <n v="1"/>
    <n v="656"/>
    <m/>
    <x v="2"/>
    <x v="1"/>
    <n v="75"/>
    <x v="0"/>
    <x v="0"/>
    <x v="0"/>
    <x v="2"/>
    <x v="1"/>
    <n v="9602"/>
    <s v="Medium Risk"/>
    <x v="2"/>
    <n v="1"/>
    <n v="0"/>
    <n v="1"/>
    <n v="0"/>
    <n v="3010"/>
    <x v="5"/>
    <s v="Y"/>
    <x v="0"/>
    <n v="11"/>
    <x v="0"/>
    <n v="3"/>
    <n v="4"/>
    <x v="0"/>
    <n v="80"/>
    <n v="1"/>
    <x v="6"/>
    <x v="1"/>
    <x v="2"/>
    <x v="11"/>
    <x v="2"/>
    <x v="1"/>
    <x v="2"/>
    <m/>
  </r>
  <r>
    <n v="20"/>
    <x v="4"/>
    <x v="1"/>
    <n v="8"/>
    <n v="1"/>
    <x v="0"/>
    <n v="959"/>
    <x v="1"/>
    <n v="1"/>
    <x v="0"/>
    <n v="3"/>
    <s v="Life Sciences"/>
    <n v="1"/>
    <n v="657"/>
    <m/>
    <x v="2"/>
    <x v="0"/>
    <n v="83"/>
    <x v="1"/>
    <x v="1"/>
    <x v="1"/>
    <x v="1"/>
    <x v="0"/>
    <n v="2836"/>
    <s v="Medium Risk"/>
    <x v="1"/>
    <n v="0"/>
    <n v="1"/>
    <n v="0"/>
    <n v="1"/>
    <n v="11757"/>
    <x v="1"/>
    <s v="Y"/>
    <x v="1"/>
    <n v="13"/>
    <x v="0"/>
    <n v="4"/>
    <n v="5"/>
    <x v="0"/>
    <n v="80"/>
    <n v="0"/>
    <x v="5"/>
    <x v="0"/>
    <x v="3"/>
    <x v="6"/>
    <x v="2"/>
    <x v="0"/>
    <x v="2"/>
    <m/>
  </r>
  <r>
    <n v="42"/>
    <x v="0"/>
    <x v="1"/>
    <n v="3"/>
    <n v="0"/>
    <x v="0"/>
    <n v="622"/>
    <x v="1"/>
    <n v="2"/>
    <x v="0"/>
    <n v="4"/>
    <s v="Life Sciences"/>
    <n v="1"/>
    <n v="659"/>
    <m/>
    <x v="1"/>
    <x v="0"/>
    <n v="81"/>
    <x v="0"/>
    <x v="0"/>
    <x v="4"/>
    <x v="0"/>
    <x v="1"/>
    <n v="4089"/>
    <s v="Low Risk"/>
    <x v="0"/>
    <n v="0"/>
    <n v="0"/>
    <n v="0"/>
    <n v="1"/>
    <n v="5718"/>
    <x v="1"/>
    <s v="Y"/>
    <x v="1"/>
    <n v="13"/>
    <x v="0"/>
    <n v="2"/>
    <n v="2"/>
    <x v="1"/>
    <n v="80"/>
    <n v="2"/>
    <x v="1"/>
    <x v="5"/>
    <x v="1"/>
    <x v="1"/>
    <x v="3"/>
    <x v="3"/>
    <x v="3"/>
    <m/>
  </r>
  <r>
    <n v="43"/>
    <x v="0"/>
    <x v="1"/>
    <n v="11"/>
    <n v="2"/>
    <x v="0"/>
    <n v="782"/>
    <x v="1"/>
    <n v="6"/>
    <x v="0"/>
    <n v="4"/>
    <s v="Other"/>
    <n v="1"/>
    <n v="661"/>
    <m/>
    <x v="0"/>
    <x v="1"/>
    <n v="50"/>
    <x v="1"/>
    <x v="3"/>
    <x v="7"/>
    <x v="0"/>
    <x v="2"/>
    <n v="16627"/>
    <s v="Medium Risk"/>
    <x v="2"/>
    <n v="1"/>
    <n v="0"/>
    <n v="1"/>
    <n v="0"/>
    <n v="2671"/>
    <x v="5"/>
    <s v="Y"/>
    <x v="0"/>
    <n v="14"/>
    <x v="0"/>
    <n v="3"/>
    <n v="7"/>
    <x v="2"/>
    <n v="80"/>
    <n v="1"/>
    <x v="24"/>
    <x v="1"/>
    <x v="2"/>
    <x v="6"/>
    <x v="2"/>
    <x v="0"/>
    <x v="2"/>
    <m/>
  </r>
  <r>
    <n v="38"/>
    <x v="0"/>
    <x v="1"/>
    <n v="12"/>
    <n v="2"/>
    <x v="0"/>
    <n v="362"/>
    <x v="1"/>
    <n v="1"/>
    <x v="0"/>
    <n v="1"/>
    <s v="Life Sciences"/>
    <n v="1"/>
    <n v="662"/>
    <m/>
    <x v="1"/>
    <x v="0"/>
    <n v="43"/>
    <x v="0"/>
    <x v="1"/>
    <x v="1"/>
    <x v="3"/>
    <x v="0"/>
    <n v="2619"/>
    <s v="Medium Risk"/>
    <x v="1"/>
    <n v="0"/>
    <n v="1"/>
    <n v="1"/>
    <n v="1"/>
    <n v="14561"/>
    <x v="9"/>
    <s v="Y"/>
    <x v="1"/>
    <n v="17"/>
    <x v="0"/>
    <n v="4"/>
    <n v="7"/>
    <x v="2"/>
    <n v="80"/>
    <n v="0"/>
    <x v="0"/>
    <x v="1"/>
    <x v="2"/>
    <x v="2"/>
    <x v="2"/>
    <x v="0"/>
    <x v="2"/>
    <m/>
  </r>
  <r>
    <n v="43"/>
    <x v="0"/>
    <x v="1"/>
    <n v="6"/>
    <n v="1"/>
    <x v="1"/>
    <n v="1001"/>
    <x v="1"/>
    <n v="9"/>
    <x v="0"/>
    <n v="5"/>
    <s v="Medical"/>
    <n v="1"/>
    <n v="663"/>
    <m/>
    <x v="2"/>
    <x v="1"/>
    <n v="72"/>
    <x v="0"/>
    <x v="0"/>
    <x v="2"/>
    <x v="2"/>
    <x v="2"/>
    <n v="5679"/>
    <s v="Medium Risk"/>
    <x v="0"/>
    <n v="1"/>
    <n v="0"/>
    <n v="0"/>
    <n v="1"/>
    <n v="19627"/>
    <x v="9"/>
    <s v="Y"/>
    <x v="0"/>
    <n v="13"/>
    <x v="0"/>
    <n v="2"/>
    <n v="2"/>
    <x v="1"/>
    <n v="80"/>
    <n v="1"/>
    <x v="1"/>
    <x v="1"/>
    <x v="1"/>
    <x v="3"/>
    <x v="1"/>
    <x v="5"/>
    <x v="1"/>
    <m/>
  </r>
  <r>
    <n v="48"/>
    <x v="1"/>
    <x v="1"/>
    <n v="9"/>
    <n v="2"/>
    <x v="0"/>
    <n v="1236"/>
    <x v="1"/>
    <n v="1"/>
    <x v="0"/>
    <n v="4"/>
    <s v="Life Sciences"/>
    <n v="1"/>
    <n v="664"/>
    <m/>
    <x v="2"/>
    <x v="0"/>
    <n v="40"/>
    <x v="1"/>
    <x v="3"/>
    <x v="5"/>
    <x v="3"/>
    <x v="1"/>
    <n v="15402"/>
    <s v="Medium Risk"/>
    <x v="2"/>
    <n v="0"/>
    <n v="1"/>
    <n v="1"/>
    <n v="0"/>
    <n v="17997"/>
    <x v="8"/>
    <s v="Y"/>
    <x v="1"/>
    <n v="11"/>
    <x v="0"/>
    <n v="1"/>
    <n v="3"/>
    <x v="0"/>
    <n v="80"/>
    <n v="1"/>
    <x v="24"/>
    <x v="1"/>
    <x v="0"/>
    <x v="11"/>
    <x v="3"/>
    <x v="0"/>
    <x v="3"/>
    <m/>
  </r>
  <r>
    <n v="44"/>
    <x v="0"/>
    <x v="1"/>
    <n v="7"/>
    <n v="0"/>
    <x v="0"/>
    <n v="1112"/>
    <x v="2"/>
    <n v="1"/>
    <x v="0"/>
    <n v="4"/>
    <s v="Life Sciences"/>
    <n v="1"/>
    <n v="665"/>
    <m/>
    <x v="3"/>
    <x v="0"/>
    <n v="50"/>
    <x v="1"/>
    <x v="0"/>
    <x v="8"/>
    <x v="2"/>
    <x v="0"/>
    <n v="5985"/>
    <s v="Low Risk"/>
    <x v="0"/>
    <n v="0"/>
    <n v="0"/>
    <n v="0"/>
    <n v="1"/>
    <n v="26894"/>
    <x v="5"/>
    <s v="Y"/>
    <x v="1"/>
    <n v="11"/>
    <x v="0"/>
    <n v="2"/>
    <n v="1"/>
    <x v="1"/>
    <n v="80"/>
    <n v="0"/>
    <x v="1"/>
    <x v="4"/>
    <x v="3"/>
    <x v="4"/>
    <x v="3"/>
    <x v="0"/>
    <x v="3"/>
    <m/>
  </r>
  <r>
    <n v="34"/>
    <x v="2"/>
    <x v="1"/>
    <n v="6"/>
    <n v="1"/>
    <x v="0"/>
    <n v="204"/>
    <x v="0"/>
    <n v="14"/>
    <x v="0"/>
    <n v="3"/>
    <s v="Technical Degree"/>
    <n v="1"/>
    <n v="666"/>
    <m/>
    <x v="1"/>
    <x v="0"/>
    <n v="31"/>
    <x v="0"/>
    <x v="1"/>
    <x v="6"/>
    <x v="2"/>
    <x v="2"/>
    <n v="2579"/>
    <s v="Medium Risk"/>
    <x v="1"/>
    <n v="1"/>
    <n v="0"/>
    <n v="0"/>
    <n v="1"/>
    <n v="2912"/>
    <x v="1"/>
    <s v="Y"/>
    <x v="0"/>
    <n v="18"/>
    <x v="0"/>
    <n v="4"/>
    <n v="4"/>
    <x v="0"/>
    <n v="80"/>
    <n v="2"/>
    <x v="0"/>
    <x v="1"/>
    <x v="1"/>
    <x v="3"/>
    <x v="3"/>
    <x v="0"/>
    <x v="4"/>
    <m/>
  </r>
  <r>
    <n v="27"/>
    <x v="2"/>
    <x v="0"/>
    <n v="8"/>
    <n v="1"/>
    <x v="0"/>
    <n v="1420"/>
    <x v="0"/>
    <n v="2"/>
    <x v="0"/>
    <n v="1"/>
    <s v="Marketing"/>
    <n v="1"/>
    <n v="667"/>
    <m/>
    <x v="1"/>
    <x v="1"/>
    <n v="85"/>
    <x v="0"/>
    <x v="1"/>
    <x v="6"/>
    <x v="3"/>
    <x v="2"/>
    <n v="3041"/>
    <s v="Medium Risk"/>
    <x v="0"/>
    <n v="0"/>
    <n v="1"/>
    <n v="0"/>
    <n v="1"/>
    <n v="16346"/>
    <x v="4"/>
    <s v="Y"/>
    <x v="1"/>
    <n v="11"/>
    <x v="0"/>
    <n v="2"/>
    <n v="3"/>
    <x v="0"/>
    <n v="80"/>
    <n v="1"/>
    <x v="7"/>
    <x v="1"/>
    <x v="1"/>
    <x v="9"/>
    <x v="7"/>
    <x v="0"/>
    <x v="3"/>
    <m/>
  </r>
  <r>
    <n v="21"/>
    <x v="4"/>
    <x v="1"/>
    <n v="3"/>
    <n v="0"/>
    <x v="0"/>
    <n v="1343"/>
    <x v="0"/>
    <n v="22"/>
    <x v="0"/>
    <n v="1"/>
    <s v="Technical Degree"/>
    <n v="1"/>
    <n v="669"/>
    <m/>
    <x v="1"/>
    <x v="1"/>
    <n v="49"/>
    <x v="0"/>
    <x v="1"/>
    <x v="6"/>
    <x v="2"/>
    <x v="0"/>
    <n v="3447"/>
    <s v="Low Risk"/>
    <x v="0"/>
    <n v="0"/>
    <n v="0"/>
    <n v="0"/>
    <n v="1"/>
    <n v="24444"/>
    <x v="1"/>
    <s v="Y"/>
    <x v="1"/>
    <n v="11"/>
    <x v="0"/>
    <n v="3"/>
    <n v="2"/>
    <x v="1"/>
    <n v="80"/>
    <n v="0"/>
    <x v="8"/>
    <x v="2"/>
    <x v="1"/>
    <x v="11"/>
    <x v="3"/>
    <x v="1"/>
    <x v="3"/>
    <m/>
  </r>
  <r>
    <n v="44"/>
    <x v="0"/>
    <x v="1"/>
    <n v="3"/>
    <n v="1"/>
    <x v="0"/>
    <n v="1315"/>
    <x v="1"/>
    <n v="3"/>
    <x v="0"/>
    <n v="4"/>
    <s v="Other"/>
    <n v="1"/>
    <n v="671"/>
    <m/>
    <x v="2"/>
    <x v="1"/>
    <n v="35"/>
    <x v="0"/>
    <x v="4"/>
    <x v="5"/>
    <x v="0"/>
    <x v="1"/>
    <n v="19513"/>
    <s v="Medium Risk"/>
    <x v="2"/>
    <n v="1"/>
    <n v="0"/>
    <n v="0"/>
    <n v="0"/>
    <n v="9358"/>
    <x v="5"/>
    <s v="Y"/>
    <x v="0"/>
    <n v="12"/>
    <x v="0"/>
    <n v="1"/>
    <n v="2"/>
    <x v="1"/>
    <n v="80"/>
    <n v="1"/>
    <x v="12"/>
    <x v="2"/>
    <x v="3"/>
    <x v="4"/>
    <x v="3"/>
    <x v="0"/>
    <x v="9"/>
    <m/>
  </r>
  <r>
    <n v="22"/>
    <x v="4"/>
    <x v="1"/>
    <n v="7"/>
    <n v="0"/>
    <x v="0"/>
    <n v="604"/>
    <x v="1"/>
    <n v="6"/>
    <x v="0"/>
    <n v="1"/>
    <s v="Medical"/>
    <n v="1"/>
    <n v="675"/>
    <m/>
    <x v="3"/>
    <x v="1"/>
    <n v="69"/>
    <x v="0"/>
    <x v="1"/>
    <x v="1"/>
    <x v="2"/>
    <x v="1"/>
    <n v="2773"/>
    <s v="Low Risk"/>
    <x v="1"/>
    <n v="0"/>
    <n v="0"/>
    <n v="0"/>
    <n v="1"/>
    <n v="12145"/>
    <x v="4"/>
    <s v="Y"/>
    <x v="1"/>
    <n v="20"/>
    <x v="1"/>
    <n v="4"/>
    <n v="3"/>
    <x v="0"/>
    <n v="80"/>
    <n v="0"/>
    <x v="8"/>
    <x v="1"/>
    <x v="1"/>
    <x v="4"/>
    <x v="3"/>
    <x v="3"/>
    <x v="3"/>
    <m/>
  </r>
  <r>
    <n v="33"/>
    <x v="2"/>
    <x v="1"/>
    <n v="0"/>
    <n v="0"/>
    <x v="0"/>
    <n v="1216"/>
    <x v="0"/>
    <n v="8"/>
    <x v="0"/>
    <n v="4"/>
    <s v="Marketing"/>
    <n v="1"/>
    <n v="677"/>
    <m/>
    <x v="1"/>
    <x v="1"/>
    <n v="39"/>
    <x v="0"/>
    <x v="0"/>
    <x v="0"/>
    <x v="2"/>
    <x v="2"/>
    <n v="7104"/>
    <s v="Low Risk"/>
    <x v="2"/>
    <n v="0"/>
    <n v="0"/>
    <n v="0"/>
    <n v="0"/>
    <n v="20431"/>
    <x v="4"/>
    <s v="Y"/>
    <x v="1"/>
    <n v="12"/>
    <x v="0"/>
    <n v="4"/>
    <n v="0"/>
    <x v="1"/>
    <n v="80"/>
    <n v="0"/>
    <x v="3"/>
    <x v="1"/>
    <x v="1"/>
    <x v="8"/>
    <x v="2"/>
    <x v="1"/>
    <x v="3"/>
    <m/>
  </r>
  <r>
    <n v="32"/>
    <x v="2"/>
    <x v="1"/>
    <n v="14"/>
    <n v="2"/>
    <x v="0"/>
    <n v="646"/>
    <x v="1"/>
    <n v="9"/>
    <x v="0"/>
    <n v="4"/>
    <s v="Life Sciences"/>
    <n v="1"/>
    <n v="679"/>
    <m/>
    <x v="3"/>
    <x v="0"/>
    <n v="92"/>
    <x v="0"/>
    <x v="0"/>
    <x v="1"/>
    <x v="0"/>
    <x v="1"/>
    <n v="6322"/>
    <s v="Medium Risk"/>
    <x v="0"/>
    <n v="1"/>
    <n v="0"/>
    <n v="1"/>
    <n v="1"/>
    <n v="18089"/>
    <x v="1"/>
    <s v="Y"/>
    <x v="0"/>
    <n v="12"/>
    <x v="0"/>
    <n v="4"/>
    <n v="5"/>
    <x v="0"/>
    <n v="80"/>
    <n v="1"/>
    <x v="3"/>
    <x v="2"/>
    <x v="2"/>
    <x v="0"/>
    <x v="0"/>
    <x v="0"/>
    <x v="0"/>
    <m/>
  </r>
  <r>
    <n v="30"/>
    <x v="2"/>
    <x v="1"/>
    <n v="3"/>
    <n v="0"/>
    <x v="1"/>
    <n v="160"/>
    <x v="1"/>
    <n v="3"/>
    <x v="0"/>
    <n v="3"/>
    <s v="Medical"/>
    <n v="1"/>
    <n v="680"/>
    <m/>
    <x v="1"/>
    <x v="0"/>
    <n v="71"/>
    <x v="0"/>
    <x v="1"/>
    <x v="1"/>
    <x v="2"/>
    <x v="2"/>
    <n v="2083"/>
    <s v="Low Risk"/>
    <x v="1"/>
    <n v="0"/>
    <n v="0"/>
    <n v="0"/>
    <n v="1"/>
    <n v="22653"/>
    <x v="1"/>
    <s v="Y"/>
    <x v="1"/>
    <n v="20"/>
    <x v="1"/>
    <n v="3"/>
    <n v="4"/>
    <x v="0"/>
    <n v="80"/>
    <n v="1"/>
    <x v="5"/>
    <x v="2"/>
    <x v="1"/>
    <x v="6"/>
    <x v="2"/>
    <x v="0"/>
    <x v="2"/>
    <m/>
  </r>
  <r>
    <n v="53"/>
    <x v="1"/>
    <x v="1"/>
    <n v="6"/>
    <n v="1"/>
    <x v="0"/>
    <n v="238"/>
    <x v="0"/>
    <n v="1"/>
    <x v="0"/>
    <n v="1"/>
    <s v="Medical"/>
    <n v="1"/>
    <n v="682"/>
    <m/>
    <x v="2"/>
    <x v="0"/>
    <n v="34"/>
    <x v="0"/>
    <x v="0"/>
    <x v="0"/>
    <x v="3"/>
    <x v="0"/>
    <n v="8381"/>
    <s v="Medium Risk"/>
    <x v="2"/>
    <n v="0"/>
    <n v="1"/>
    <n v="0"/>
    <n v="0"/>
    <n v="7507"/>
    <x v="8"/>
    <s v="Y"/>
    <x v="1"/>
    <n v="20"/>
    <x v="1"/>
    <n v="4"/>
    <n v="1"/>
    <x v="1"/>
    <n v="80"/>
    <n v="0"/>
    <x v="33"/>
    <x v="2"/>
    <x v="3"/>
    <x v="13"/>
    <x v="1"/>
    <x v="6"/>
    <x v="13"/>
    <m/>
  </r>
  <r>
    <n v="34"/>
    <x v="2"/>
    <x v="1"/>
    <n v="12"/>
    <n v="1"/>
    <x v="0"/>
    <n v="1397"/>
    <x v="1"/>
    <n v="1"/>
    <x v="0"/>
    <n v="5"/>
    <s v="Life Sciences"/>
    <n v="1"/>
    <n v="683"/>
    <m/>
    <x v="0"/>
    <x v="1"/>
    <n v="42"/>
    <x v="0"/>
    <x v="1"/>
    <x v="1"/>
    <x v="0"/>
    <x v="1"/>
    <n v="2691"/>
    <s v="Low Risk"/>
    <x v="1"/>
    <n v="0"/>
    <n v="0"/>
    <n v="1"/>
    <n v="1"/>
    <n v="7660"/>
    <x v="1"/>
    <s v="Y"/>
    <x v="1"/>
    <n v="12"/>
    <x v="0"/>
    <n v="4"/>
    <n v="5"/>
    <x v="0"/>
    <n v="80"/>
    <n v="1"/>
    <x v="1"/>
    <x v="5"/>
    <x v="2"/>
    <x v="1"/>
    <x v="5"/>
    <x v="6"/>
    <x v="5"/>
    <m/>
  </r>
  <r>
    <n v="45"/>
    <x v="1"/>
    <x v="0"/>
    <n v="12"/>
    <n v="1"/>
    <x v="1"/>
    <n v="306"/>
    <x v="0"/>
    <n v="26"/>
    <x v="1"/>
    <n v="4"/>
    <s v="Life Sciences"/>
    <n v="1"/>
    <n v="684"/>
    <m/>
    <x v="3"/>
    <x v="0"/>
    <n v="100"/>
    <x v="0"/>
    <x v="0"/>
    <x v="0"/>
    <x v="3"/>
    <x v="1"/>
    <n v="4286"/>
    <s v="Medium Risk"/>
    <x v="0"/>
    <n v="0"/>
    <n v="1"/>
    <n v="0"/>
    <n v="1"/>
    <n v="5630"/>
    <x v="7"/>
    <s v="Y"/>
    <x v="1"/>
    <n v="14"/>
    <x v="0"/>
    <n v="4"/>
    <n v="6"/>
    <x v="2"/>
    <n v="80"/>
    <n v="2"/>
    <x v="7"/>
    <x v="5"/>
    <x v="1"/>
    <x v="6"/>
    <x v="10"/>
    <x v="0"/>
    <x v="2"/>
    <m/>
  </r>
  <r>
    <n v="26"/>
    <x v="2"/>
    <x v="1"/>
    <n v="6"/>
    <n v="1"/>
    <x v="0"/>
    <n v="991"/>
    <x v="1"/>
    <n v="6"/>
    <x v="0"/>
    <n v="3"/>
    <s v="Life Sciences"/>
    <n v="1"/>
    <n v="686"/>
    <m/>
    <x v="1"/>
    <x v="0"/>
    <n v="71"/>
    <x v="0"/>
    <x v="1"/>
    <x v="2"/>
    <x v="0"/>
    <x v="1"/>
    <n v="2659"/>
    <s v="Medium Risk"/>
    <x v="1"/>
    <n v="1"/>
    <n v="0"/>
    <n v="0"/>
    <n v="1"/>
    <n v="17759"/>
    <x v="1"/>
    <s v="Y"/>
    <x v="0"/>
    <n v="13"/>
    <x v="0"/>
    <n v="3"/>
    <n v="4"/>
    <x v="0"/>
    <n v="80"/>
    <n v="1"/>
    <x v="8"/>
    <x v="2"/>
    <x v="1"/>
    <x v="11"/>
    <x v="3"/>
    <x v="0"/>
    <x v="3"/>
    <m/>
  </r>
  <r>
    <n v="37"/>
    <x v="0"/>
    <x v="1"/>
    <n v="1"/>
    <n v="0"/>
    <x v="0"/>
    <n v="482"/>
    <x v="1"/>
    <n v="3"/>
    <x v="0"/>
    <n v="3"/>
    <s v="Other"/>
    <n v="1"/>
    <n v="689"/>
    <m/>
    <x v="1"/>
    <x v="1"/>
    <n v="36"/>
    <x v="0"/>
    <x v="2"/>
    <x v="3"/>
    <x v="2"/>
    <x v="1"/>
    <n v="9434"/>
    <s v="Low Risk"/>
    <x v="2"/>
    <n v="0"/>
    <n v="0"/>
    <n v="0"/>
    <n v="0"/>
    <n v="9606"/>
    <x v="1"/>
    <s v="Y"/>
    <x v="1"/>
    <n v="15"/>
    <x v="0"/>
    <n v="3"/>
    <n v="0"/>
    <x v="1"/>
    <n v="80"/>
    <n v="1"/>
    <x v="1"/>
    <x v="2"/>
    <x v="1"/>
    <x v="1"/>
    <x v="1"/>
    <x v="4"/>
    <x v="5"/>
    <m/>
  </r>
  <r>
    <n v="29"/>
    <x v="2"/>
    <x v="1"/>
    <n v="11"/>
    <n v="1"/>
    <x v="0"/>
    <n v="1176"/>
    <x v="0"/>
    <n v="3"/>
    <x v="0"/>
    <n v="2"/>
    <s v="Medical"/>
    <n v="1"/>
    <n v="690"/>
    <m/>
    <x v="0"/>
    <x v="0"/>
    <n v="62"/>
    <x v="0"/>
    <x v="0"/>
    <x v="0"/>
    <x v="2"/>
    <x v="1"/>
    <n v="5561"/>
    <s v="Low Risk"/>
    <x v="0"/>
    <n v="0"/>
    <n v="0"/>
    <n v="1"/>
    <n v="1"/>
    <n v="3487"/>
    <x v="1"/>
    <s v="Y"/>
    <x v="1"/>
    <n v="14"/>
    <x v="0"/>
    <n v="1"/>
    <n v="3"/>
    <x v="0"/>
    <n v="80"/>
    <n v="1"/>
    <x v="3"/>
    <x v="3"/>
    <x v="2"/>
    <x v="0"/>
    <x v="2"/>
    <x v="1"/>
    <x v="3"/>
    <m/>
  </r>
  <r>
    <n v="35"/>
    <x v="0"/>
    <x v="1"/>
    <n v="5"/>
    <n v="0"/>
    <x v="0"/>
    <n v="1017"/>
    <x v="1"/>
    <n v="6"/>
    <x v="0"/>
    <n v="4"/>
    <s v="Life Sciences"/>
    <n v="1"/>
    <n v="691"/>
    <m/>
    <x v="0"/>
    <x v="1"/>
    <n v="82"/>
    <x v="3"/>
    <x v="0"/>
    <x v="1"/>
    <x v="0"/>
    <x v="0"/>
    <n v="6646"/>
    <s v="Low Risk"/>
    <x v="0"/>
    <n v="0"/>
    <n v="0"/>
    <n v="0"/>
    <n v="0"/>
    <n v="19368"/>
    <x v="1"/>
    <s v="Y"/>
    <x v="1"/>
    <n v="13"/>
    <x v="0"/>
    <n v="2"/>
    <n v="1"/>
    <x v="1"/>
    <n v="80"/>
    <n v="0"/>
    <x v="6"/>
    <x v="1"/>
    <x v="1"/>
    <x v="18"/>
    <x v="14"/>
    <x v="14"/>
    <x v="5"/>
    <m/>
  </r>
  <r>
    <n v="33"/>
    <x v="2"/>
    <x v="1"/>
    <n v="4"/>
    <n v="1"/>
    <x v="1"/>
    <n v="1296"/>
    <x v="1"/>
    <n v="6"/>
    <x v="0"/>
    <n v="3"/>
    <s v="Life Sciences"/>
    <n v="1"/>
    <n v="692"/>
    <m/>
    <x v="1"/>
    <x v="1"/>
    <n v="30"/>
    <x v="0"/>
    <x v="0"/>
    <x v="4"/>
    <x v="0"/>
    <x v="2"/>
    <n v="7725"/>
    <s v="Low Risk"/>
    <x v="2"/>
    <n v="0"/>
    <n v="0"/>
    <n v="1"/>
    <n v="0"/>
    <n v="5335"/>
    <x v="9"/>
    <s v="Y"/>
    <x v="1"/>
    <n v="23"/>
    <x v="1"/>
    <n v="3"/>
    <n v="2"/>
    <x v="1"/>
    <n v="80"/>
    <n v="1"/>
    <x v="20"/>
    <x v="2"/>
    <x v="0"/>
    <x v="20"/>
    <x v="14"/>
    <x v="5"/>
    <x v="1"/>
    <m/>
  </r>
  <r>
    <n v="54"/>
    <x v="1"/>
    <x v="1"/>
    <n v="6"/>
    <n v="1"/>
    <x v="0"/>
    <n v="397"/>
    <x v="2"/>
    <n v="19"/>
    <x v="0"/>
    <n v="4"/>
    <s v="Medical"/>
    <n v="1"/>
    <n v="698"/>
    <m/>
    <x v="1"/>
    <x v="1"/>
    <n v="88"/>
    <x v="0"/>
    <x v="2"/>
    <x v="8"/>
    <x v="1"/>
    <x v="1"/>
    <n v="10725"/>
    <s v="Medium Risk"/>
    <x v="2"/>
    <n v="0"/>
    <n v="1"/>
    <n v="0"/>
    <n v="0"/>
    <n v="6729"/>
    <x v="7"/>
    <s v="Y"/>
    <x v="1"/>
    <n v="15"/>
    <x v="0"/>
    <n v="3"/>
    <n v="1"/>
    <x v="1"/>
    <n v="80"/>
    <n v="1"/>
    <x v="28"/>
    <x v="4"/>
    <x v="3"/>
    <x v="7"/>
    <x v="1"/>
    <x v="4"/>
    <x v="9"/>
    <m/>
  </r>
  <r>
    <n v="36"/>
    <x v="0"/>
    <x v="1"/>
    <n v="12"/>
    <n v="2"/>
    <x v="0"/>
    <n v="913"/>
    <x v="1"/>
    <n v="9"/>
    <x v="0"/>
    <n v="2"/>
    <s v="Medical"/>
    <n v="1"/>
    <n v="699"/>
    <m/>
    <x v="0"/>
    <x v="1"/>
    <n v="48"/>
    <x v="1"/>
    <x v="0"/>
    <x v="3"/>
    <x v="1"/>
    <x v="2"/>
    <n v="8847"/>
    <s v="Medium Risk"/>
    <x v="2"/>
    <n v="1"/>
    <n v="1"/>
    <n v="0"/>
    <n v="0"/>
    <n v="13934"/>
    <x v="7"/>
    <s v="Y"/>
    <x v="0"/>
    <n v="11"/>
    <x v="0"/>
    <n v="3"/>
    <n v="4"/>
    <x v="0"/>
    <n v="80"/>
    <n v="1"/>
    <x v="10"/>
    <x v="2"/>
    <x v="1"/>
    <x v="11"/>
    <x v="3"/>
    <x v="0"/>
    <x v="3"/>
    <m/>
  </r>
  <r>
    <n v="27"/>
    <x v="2"/>
    <x v="1"/>
    <n v="7"/>
    <n v="0"/>
    <x v="0"/>
    <n v="1115"/>
    <x v="1"/>
    <n v="3"/>
    <x v="0"/>
    <n v="4"/>
    <s v="Medical"/>
    <n v="1"/>
    <n v="700"/>
    <m/>
    <x v="3"/>
    <x v="1"/>
    <n v="54"/>
    <x v="1"/>
    <x v="1"/>
    <x v="1"/>
    <x v="0"/>
    <x v="0"/>
    <n v="2045"/>
    <s v="Low Risk"/>
    <x v="1"/>
    <n v="0"/>
    <n v="0"/>
    <n v="0"/>
    <n v="1"/>
    <n v="15174"/>
    <x v="4"/>
    <s v="Y"/>
    <x v="1"/>
    <n v="13"/>
    <x v="0"/>
    <n v="4"/>
    <n v="3"/>
    <x v="0"/>
    <n v="80"/>
    <n v="0"/>
    <x v="7"/>
    <x v="0"/>
    <x v="1"/>
    <x v="9"/>
    <x v="3"/>
    <x v="1"/>
    <x v="9"/>
    <m/>
  </r>
  <r>
    <n v="20"/>
    <x v="4"/>
    <x v="0"/>
    <n v="6"/>
    <n v="1"/>
    <x v="0"/>
    <n v="1362"/>
    <x v="1"/>
    <n v="10"/>
    <x v="1"/>
    <n v="1"/>
    <s v="Medical"/>
    <n v="1"/>
    <n v="701"/>
    <m/>
    <x v="2"/>
    <x v="1"/>
    <n v="32"/>
    <x v="0"/>
    <x v="1"/>
    <x v="1"/>
    <x v="2"/>
    <x v="0"/>
    <n v="1009"/>
    <s v="Medium Risk"/>
    <x v="1"/>
    <n v="1"/>
    <n v="0"/>
    <n v="0"/>
    <n v="1"/>
    <n v="26999"/>
    <x v="1"/>
    <s v="Y"/>
    <x v="0"/>
    <n v="11"/>
    <x v="0"/>
    <n v="4"/>
    <n v="6"/>
    <x v="2"/>
    <n v="80"/>
    <n v="0"/>
    <x v="5"/>
    <x v="3"/>
    <x v="1"/>
    <x v="6"/>
    <x v="2"/>
    <x v="1"/>
    <x v="9"/>
    <m/>
  </r>
  <r>
    <n v="33"/>
    <x v="2"/>
    <x v="0"/>
    <n v="16"/>
    <n v="2"/>
    <x v="1"/>
    <n v="1076"/>
    <x v="1"/>
    <n v="3"/>
    <x v="0"/>
    <n v="3"/>
    <s v="Life Sciences"/>
    <n v="1"/>
    <n v="702"/>
    <m/>
    <x v="3"/>
    <x v="1"/>
    <n v="70"/>
    <x v="0"/>
    <x v="1"/>
    <x v="1"/>
    <x v="3"/>
    <x v="0"/>
    <n v="3348"/>
    <s v="High Risk"/>
    <x v="0"/>
    <n v="1"/>
    <n v="1"/>
    <n v="0"/>
    <n v="1"/>
    <n v="3164"/>
    <x v="1"/>
    <s v="Y"/>
    <x v="0"/>
    <n v="11"/>
    <x v="0"/>
    <n v="1"/>
    <n v="6"/>
    <x v="2"/>
    <n v="80"/>
    <n v="0"/>
    <x v="1"/>
    <x v="1"/>
    <x v="1"/>
    <x v="1"/>
    <x v="6"/>
    <x v="10"/>
    <x v="1"/>
    <m/>
  </r>
  <r>
    <n v="35"/>
    <x v="0"/>
    <x v="1"/>
    <n v="3"/>
    <n v="0"/>
    <x v="2"/>
    <n v="727"/>
    <x v="1"/>
    <n v="3"/>
    <x v="0"/>
    <n v="3"/>
    <s v="Life Sciences"/>
    <n v="1"/>
    <n v="704"/>
    <m/>
    <x v="1"/>
    <x v="1"/>
    <n v="41"/>
    <x v="1"/>
    <x v="1"/>
    <x v="2"/>
    <x v="2"/>
    <x v="1"/>
    <n v="1281"/>
    <s v="Low Risk"/>
    <x v="1"/>
    <n v="0"/>
    <n v="0"/>
    <n v="0"/>
    <n v="1"/>
    <n v="16900"/>
    <x v="1"/>
    <s v="Y"/>
    <x v="1"/>
    <n v="18"/>
    <x v="0"/>
    <n v="3"/>
    <n v="4"/>
    <x v="0"/>
    <n v="80"/>
    <n v="2"/>
    <x v="5"/>
    <x v="1"/>
    <x v="1"/>
    <x v="6"/>
    <x v="2"/>
    <x v="0"/>
    <x v="2"/>
    <m/>
  </r>
  <r>
    <n v="23"/>
    <x v="4"/>
    <x v="1"/>
    <n v="12"/>
    <n v="1"/>
    <x v="0"/>
    <n v="885"/>
    <x v="1"/>
    <n v="4"/>
    <x v="0"/>
    <n v="3"/>
    <s v="Medical"/>
    <n v="1"/>
    <n v="705"/>
    <m/>
    <x v="3"/>
    <x v="1"/>
    <n v="58"/>
    <x v="2"/>
    <x v="1"/>
    <x v="1"/>
    <x v="3"/>
    <x v="1"/>
    <n v="2819"/>
    <s v="Medium Risk"/>
    <x v="1"/>
    <n v="0"/>
    <n v="1"/>
    <n v="0"/>
    <n v="1"/>
    <n v="8544"/>
    <x v="7"/>
    <s v="Y"/>
    <x v="1"/>
    <n v="16"/>
    <x v="0"/>
    <n v="1"/>
    <n v="4"/>
    <x v="0"/>
    <n v="80"/>
    <n v="1"/>
    <x v="7"/>
    <x v="1"/>
    <x v="3"/>
    <x v="11"/>
    <x v="3"/>
    <x v="0"/>
    <x v="3"/>
    <m/>
  </r>
  <r>
    <n v="25"/>
    <x v="2"/>
    <x v="1"/>
    <n v="8"/>
    <n v="1"/>
    <x v="0"/>
    <n v="810"/>
    <x v="0"/>
    <n v="8"/>
    <x v="0"/>
    <n v="3"/>
    <s v="Life Sciences"/>
    <n v="1"/>
    <n v="707"/>
    <m/>
    <x v="2"/>
    <x v="1"/>
    <n v="57"/>
    <x v="2"/>
    <x v="0"/>
    <x v="0"/>
    <x v="1"/>
    <x v="1"/>
    <n v="4851"/>
    <s v="Medium Risk"/>
    <x v="0"/>
    <n v="0"/>
    <n v="1"/>
    <n v="0"/>
    <n v="1"/>
    <n v="15678"/>
    <x v="4"/>
    <s v="Y"/>
    <x v="1"/>
    <n v="22"/>
    <x v="1"/>
    <n v="3"/>
    <n v="3"/>
    <x v="0"/>
    <n v="80"/>
    <n v="1"/>
    <x v="21"/>
    <x v="5"/>
    <x v="1"/>
    <x v="11"/>
    <x v="3"/>
    <x v="1"/>
    <x v="3"/>
    <m/>
  </r>
  <r>
    <n v="38"/>
    <x v="0"/>
    <x v="1"/>
    <n v="3"/>
    <n v="0"/>
    <x v="0"/>
    <n v="243"/>
    <x v="0"/>
    <n v="7"/>
    <x v="0"/>
    <n v="4"/>
    <s v="Marketing"/>
    <n v="1"/>
    <n v="709"/>
    <m/>
    <x v="2"/>
    <x v="0"/>
    <n v="46"/>
    <x v="1"/>
    <x v="0"/>
    <x v="0"/>
    <x v="0"/>
    <x v="0"/>
    <n v="4028"/>
    <s v="Low Risk"/>
    <x v="0"/>
    <n v="0"/>
    <n v="0"/>
    <n v="0"/>
    <n v="1"/>
    <n v="7791"/>
    <x v="4"/>
    <s v="Y"/>
    <x v="1"/>
    <n v="20"/>
    <x v="1"/>
    <n v="1"/>
    <n v="2"/>
    <x v="1"/>
    <n v="80"/>
    <n v="0"/>
    <x v="0"/>
    <x v="2"/>
    <x v="1"/>
    <x v="5"/>
    <x v="1"/>
    <x v="0"/>
    <x v="0"/>
    <m/>
  </r>
  <r>
    <n v="29"/>
    <x v="2"/>
    <x v="1"/>
    <n v="7"/>
    <n v="0"/>
    <x v="1"/>
    <n v="806"/>
    <x v="1"/>
    <n v="1"/>
    <x v="0"/>
    <n v="4"/>
    <s v="Life Sciences"/>
    <n v="1"/>
    <n v="710"/>
    <m/>
    <x v="0"/>
    <x v="1"/>
    <n v="76"/>
    <x v="3"/>
    <x v="1"/>
    <x v="1"/>
    <x v="0"/>
    <x v="2"/>
    <n v="2720"/>
    <s v="Low Risk"/>
    <x v="1"/>
    <n v="0"/>
    <n v="0"/>
    <n v="0"/>
    <n v="1"/>
    <n v="18959"/>
    <x v="1"/>
    <s v="Y"/>
    <x v="1"/>
    <n v="18"/>
    <x v="0"/>
    <n v="4"/>
    <n v="3"/>
    <x v="0"/>
    <n v="80"/>
    <n v="1"/>
    <x v="1"/>
    <x v="3"/>
    <x v="1"/>
    <x v="1"/>
    <x v="1"/>
    <x v="3"/>
    <x v="5"/>
    <m/>
  </r>
  <r>
    <n v="48"/>
    <x v="1"/>
    <x v="1"/>
    <n v="9"/>
    <n v="1"/>
    <x v="0"/>
    <n v="817"/>
    <x v="0"/>
    <n v="2"/>
    <x v="0"/>
    <n v="1"/>
    <s v="Marketing"/>
    <n v="1"/>
    <n v="712"/>
    <m/>
    <x v="0"/>
    <x v="1"/>
    <n v="56"/>
    <x v="2"/>
    <x v="0"/>
    <x v="0"/>
    <x v="1"/>
    <x v="1"/>
    <n v="8120"/>
    <s v="Medium Risk"/>
    <x v="2"/>
    <n v="0"/>
    <n v="1"/>
    <n v="0"/>
    <n v="0"/>
    <n v="18597"/>
    <x v="9"/>
    <s v="Y"/>
    <x v="1"/>
    <n v="12"/>
    <x v="0"/>
    <n v="4"/>
    <n v="2"/>
    <x v="1"/>
    <n v="80"/>
    <n v="0"/>
    <x v="4"/>
    <x v="1"/>
    <x v="1"/>
    <x v="4"/>
    <x v="3"/>
    <x v="3"/>
    <x v="3"/>
    <m/>
  </r>
  <r>
    <n v="27"/>
    <x v="2"/>
    <x v="1"/>
    <n v="6"/>
    <n v="1"/>
    <x v="1"/>
    <n v="1410"/>
    <x v="0"/>
    <n v="3"/>
    <x v="0"/>
    <n v="1"/>
    <s v="Medical"/>
    <n v="1"/>
    <n v="714"/>
    <m/>
    <x v="2"/>
    <x v="0"/>
    <n v="71"/>
    <x v="2"/>
    <x v="0"/>
    <x v="0"/>
    <x v="0"/>
    <x v="2"/>
    <n v="4647"/>
    <s v="Medium Risk"/>
    <x v="0"/>
    <n v="1"/>
    <n v="0"/>
    <n v="0"/>
    <n v="1"/>
    <n v="16673"/>
    <x v="1"/>
    <s v="Y"/>
    <x v="0"/>
    <n v="20"/>
    <x v="1"/>
    <n v="2"/>
    <n v="4"/>
    <x v="0"/>
    <n v="80"/>
    <n v="2"/>
    <x v="3"/>
    <x v="1"/>
    <x v="1"/>
    <x v="0"/>
    <x v="4"/>
    <x v="0"/>
    <x v="10"/>
    <m/>
  </r>
  <r>
    <n v="37"/>
    <x v="0"/>
    <x v="1"/>
    <n v="3"/>
    <n v="0"/>
    <x v="0"/>
    <n v="1225"/>
    <x v="1"/>
    <n v="10"/>
    <x v="0"/>
    <n v="2"/>
    <s v="Life Sciences"/>
    <n v="1"/>
    <n v="715"/>
    <m/>
    <x v="2"/>
    <x v="1"/>
    <n v="80"/>
    <x v="2"/>
    <x v="1"/>
    <x v="1"/>
    <x v="0"/>
    <x v="0"/>
    <n v="4680"/>
    <s v="Low Risk"/>
    <x v="0"/>
    <n v="0"/>
    <n v="0"/>
    <n v="0"/>
    <n v="1"/>
    <n v="15232"/>
    <x v="9"/>
    <s v="Y"/>
    <x v="1"/>
    <n v="17"/>
    <x v="0"/>
    <n v="1"/>
    <n v="4"/>
    <x v="0"/>
    <n v="80"/>
    <n v="0"/>
    <x v="21"/>
    <x v="2"/>
    <x v="1"/>
    <x v="6"/>
    <x v="2"/>
    <x v="0"/>
    <x v="2"/>
    <m/>
  </r>
  <r>
    <n v="50"/>
    <x v="1"/>
    <x v="1"/>
    <n v="6"/>
    <n v="1"/>
    <x v="0"/>
    <n v="1207"/>
    <x v="1"/>
    <n v="28"/>
    <x v="0"/>
    <n v="1"/>
    <s v="Medical"/>
    <n v="1"/>
    <n v="716"/>
    <m/>
    <x v="2"/>
    <x v="1"/>
    <n v="74"/>
    <x v="2"/>
    <x v="1"/>
    <x v="2"/>
    <x v="2"/>
    <x v="1"/>
    <n v="3221"/>
    <s v="Medium Risk"/>
    <x v="0"/>
    <n v="1"/>
    <n v="0"/>
    <n v="0"/>
    <n v="1"/>
    <n v="3297"/>
    <x v="1"/>
    <s v="Y"/>
    <x v="0"/>
    <n v="11"/>
    <x v="0"/>
    <n v="3"/>
    <n v="4"/>
    <x v="0"/>
    <n v="80"/>
    <n v="3"/>
    <x v="26"/>
    <x v="1"/>
    <x v="1"/>
    <x v="23"/>
    <x v="6"/>
    <x v="2"/>
    <x v="5"/>
    <m/>
  </r>
  <r>
    <n v="34"/>
    <x v="2"/>
    <x v="1"/>
    <n v="6"/>
    <n v="1"/>
    <x v="0"/>
    <n v="1442"/>
    <x v="1"/>
    <n v="9"/>
    <x v="0"/>
    <n v="3"/>
    <s v="Medical"/>
    <n v="1"/>
    <n v="717"/>
    <m/>
    <x v="2"/>
    <x v="0"/>
    <n v="46"/>
    <x v="1"/>
    <x v="2"/>
    <x v="4"/>
    <x v="1"/>
    <x v="0"/>
    <n v="8621"/>
    <s v="Medium Risk"/>
    <x v="2"/>
    <n v="0"/>
    <n v="1"/>
    <n v="0"/>
    <n v="0"/>
    <n v="17654"/>
    <x v="1"/>
    <s v="Y"/>
    <x v="1"/>
    <n v="14"/>
    <x v="0"/>
    <n v="2"/>
    <n v="1"/>
    <x v="1"/>
    <n v="80"/>
    <n v="0"/>
    <x v="15"/>
    <x v="1"/>
    <x v="3"/>
    <x v="3"/>
    <x v="1"/>
    <x v="4"/>
    <x v="1"/>
    <m/>
  </r>
  <r>
    <n v="24"/>
    <x v="4"/>
    <x v="0"/>
    <n v="7"/>
    <n v="0"/>
    <x v="0"/>
    <n v="693"/>
    <x v="0"/>
    <n v="3"/>
    <x v="0"/>
    <n v="2"/>
    <s v="Life Sciences"/>
    <n v="1"/>
    <n v="720"/>
    <m/>
    <x v="3"/>
    <x v="0"/>
    <n v="65"/>
    <x v="0"/>
    <x v="0"/>
    <x v="0"/>
    <x v="2"/>
    <x v="0"/>
    <n v="4577"/>
    <s v="Low Risk"/>
    <x v="0"/>
    <n v="0"/>
    <n v="0"/>
    <n v="0"/>
    <n v="1"/>
    <n v="24785"/>
    <x v="3"/>
    <s v="Y"/>
    <x v="1"/>
    <n v="14"/>
    <x v="0"/>
    <n v="1"/>
    <n v="3"/>
    <x v="0"/>
    <n v="80"/>
    <n v="0"/>
    <x v="21"/>
    <x v="1"/>
    <x v="1"/>
    <x v="4"/>
    <x v="3"/>
    <x v="3"/>
    <x v="2"/>
    <m/>
  </r>
  <r>
    <n v="39"/>
    <x v="0"/>
    <x v="1"/>
    <n v="4"/>
    <n v="0"/>
    <x v="0"/>
    <n v="408"/>
    <x v="1"/>
    <n v="2"/>
    <x v="0"/>
    <n v="4"/>
    <s v="Technical Degree"/>
    <n v="1"/>
    <n v="721"/>
    <m/>
    <x v="2"/>
    <x v="0"/>
    <n v="80"/>
    <x v="1"/>
    <x v="0"/>
    <x v="4"/>
    <x v="2"/>
    <x v="0"/>
    <n v="4553"/>
    <s v="Low Risk"/>
    <x v="0"/>
    <n v="0"/>
    <n v="0"/>
    <n v="0"/>
    <n v="1"/>
    <n v="20978"/>
    <x v="1"/>
    <s v="Y"/>
    <x v="1"/>
    <n v="11"/>
    <x v="0"/>
    <n v="1"/>
    <n v="2"/>
    <x v="1"/>
    <n v="80"/>
    <n v="0"/>
    <x v="26"/>
    <x v="5"/>
    <x v="1"/>
    <x v="23"/>
    <x v="1"/>
    <x v="14"/>
    <x v="13"/>
    <m/>
  </r>
  <r>
    <n v="32"/>
    <x v="2"/>
    <x v="1"/>
    <n v="7"/>
    <n v="1"/>
    <x v="0"/>
    <n v="929"/>
    <x v="0"/>
    <n v="10"/>
    <x v="0"/>
    <n v="3"/>
    <s v="Marketing"/>
    <n v="1"/>
    <n v="722"/>
    <m/>
    <x v="2"/>
    <x v="1"/>
    <n v="55"/>
    <x v="0"/>
    <x v="0"/>
    <x v="0"/>
    <x v="0"/>
    <x v="0"/>
    <n v="5396"/>
    <s v="Low Risk"/>
    <x v="0"/>
    <n v="0"/>
    <n v="0"/>
    <n v="1"/>
    <n v="1"/>
    <n v="21703"/>
    <x v="1"/>
    <s v="Y"/>
    <x v="1"/>
    <n v="12"/>
    <x v="0"/>
    <n v="4"/>
    <n v="2"/>
    <x v="1"/>
    <n v="80"/>
    <n v="0"/>
    <x v="1"/>
    <x v="2"/>
    <x v="2"/>
    <x v="1"/>
    <x v="1"/>
    <x v="0"/>
    <x v="5"/>
    <m/>
  </r>
  <r>
    <n v="50"/>
    <x v="1"/>
    <x v="0"/>
    <n v="7"/>
    <n v="1"/>
    <x v="1"/>
    <n v="562"/>
    <x v="0"/>
    <n v="8"/>
    <x v="0"/>
    <n v="2"/>
    <s v="Technical Degree"/>
    <n v="1"/>
    <n v="723"/>
    <m/>
    <x v="0"/>
    <x v="1"/>
    <n v="50"/>
    <x v="0"/>
    <x v="0"/>
    <x v="0"/>
    <x v="2"/>
    <x v="1"/>
    <n v="6796"/>
    <s v="Medium Risk"/>
    <x v="0"/>
    <n v="1"/>
    <n v="0"/>
    <n v="0"/>
    <n v="0"/>
    <n v="23452"/>
    <x v="9"/>
    <s v="Y"/>
    <x v="0"/>
    <n v="14"/>
    <x v="0"/>
    <n v="1"/>
    <n v="3"/>
    <x v="0"/>
    <n v="80"/>
    <n v="1"/>
    <x v="33"/>
    <x v="5"/>
    <x v="1"/>
    <x v="9"/>
    <x v="7"/>
    <x v="1"/>
    <x v="6"/>
    <m/>
  </r>
  <r>
    <n v="38"/>
    <x v="0"/>
    <x v="1"/>
    <n v="8"/>
    <n v="1"/>
    <x v="0"/>
    <n v="827"/>
    <x v="1"/>
    <n v="1"/>
    <x v="0"/>
    <n v="4"/>
    <s v="Life Sciences"/>
    <n v="1"/>
    <n v="724"/>
    <m/>
    <x v="0"/>
    <x v="0"/>
    <n v="33"/>
    <x v="2"/>
    <x v="0"/>
    <x v="4"/>
    <x v="0"/>
    <x v="0"/>
    <n v="7625"/>
    <s v="Low Risk"/>
    <x v="2"/>
    <n v="0"/>
    <n v="0"/>
    <n v="1"/>
    <n v="0"/>
    <n v="19383"/>
    <x v="4"/>
    <s v="Y"/>
    <x v="1"/>
    <n v="13"/>
    <x v="0"/>
    <n v="3"/>
    <n v="3"/>
    <x v="0"/>
    <n v="80"/>
    <n v="0"/>
    <x v="1"/>
    <x v="5"/>
    <x v="2"/>
    <x v="7"/>
    <x v="1"/>
    <x v="1"/>
    <x v="5"/>
    <m/>
  </r>
  <r>
    <n v="27"/>
    <x v="2"/>
    <x v="1"/>
    <n v="5"/>
    <n v="1"/>
    <x v="0"/>
    <n v="608"/>
    <x v="1"/>
    <n v="1"/>
    <x v="0"/>
    <n v="2"/>
    <s v="Life Sciences"/>
    <n v="1"/>
    <n v="725"/>
    <m/>
    <x v="1"/>
    <x v="0"/>
    <n v="68"/>
    <x v="0"/>
    <x v="2"/>
    <x v="3"/>
    <x v="3"/>
    <x v="1"/>
    <n v="7412"/>
    <s v="Medium Risk"/>
    <x v="2"/>
    <n v="0"/>
    <n v="1"/>
    <n v="0"/>
    <n v="0"/>
    <n v="6009"/>
    <x v="1"/>
    <s v="Y"/>
    <x v="1"/>
    <n v="11"/>
    <x v="0"/>
    <n v="4"/>
    <n v="1"/>
    <x v="1"/>
    <n v="80"/>
    <n v="0"/>
    <x v="15"/>
    <x v="1"/>
    <x v="1"/>
    <x v="7"/>
    <x v="1"/>
    <x v="0"/>
    <x v="1"/>
    <m/>
  </r>
  <r>
    <n v="32"/>
    <x v="2"/>
    <x v="1"/>
    <n v="1"/>
    <n v="0"/>
    <x v="0"/>
    <n v="1018"/>
    <x v="1"/>
    <n v="3"/>
    <x v="0"/>
    <n v="2"/>
    <s v="Life Sciences"/>
    <n v="1"/>
    <n v="727"/>
    <m/>
    <x v="1"/>
    <x v="0"/>
    <n v="39"/>
    <x v="0"/>
    <x v="2"/>
    <x v="7"/>
    <x v="0"/>
    <x v="0"/>
    <n v="11159"/>
    <s v="Low Risk"/>
    <x v="2"/>
    <n v="0"/>
    <n v="0"/>
    <n v="0"/>
    <n v="0"/>
    <n v="19373"/>
    <x v="9"/>
    <s v="Y"/>
    <x v="1"/>
    <n v="15"/>
    <x v="0"/>
    <n v="4"/>
    <n v="0"/>
    <x v="1"/>
    <n v="80"/>
    <n v="0"/>
    <x v="1"/>
    <x v="6"/>
    <x v="1"/>
    <x v="5"/>
    <x v="1"/>
    <x v="4"/>
    <x v="1"/>
    <m/>
  </r>
  <r>
    <n v="47"/>
    <x v="1"/>
    <x v="1"/>
    <n v="8"/>
    <n v="1"/>
    <x v="0"/>
    <n v="703"/>
    <x v="0"/>
    <n v="14"/>
    <x v="0"/>
    <n v="4"/>
    <s v="Marketing"/>
    <n v="1"/>
    <n v="728"/>
    <m/>
    <x v="2"/>
    <x v="1"/>
    <n v="42"/>
    <x v="0"/>
    <x v="0"/>
    <x v="0"/>
    <x v="3"/>
    <x v="0"/>
    <n v="4960"/>
    <s v="Medium Risk"/>
    <x v="0"/>
    <n v="0"/>
    <n v="1"/>
    <n v="0"/>
    <n v="1"/>
    <n v="11825"/>
    <x v="7"/>
    <s v="Y"/>
    <x v="1"/>
    <n v="12"/>
    <x v="0"/>
    <n v="4"/>
    <n v="3"/>
    <x v="0"/>
    <n v="80"/>
    <n v="0"/>
    <x v="26"/>
    <x v="2"/>
    <x v="1"/>
    <x v="5"/>
    <x v="1"/>
    <x v="1"/>
    <x v="1"/>
    <m/>
  </r>
  <r>
    <n v="40"/>
    <x v="0"/>
    <x v="1"/>
    <n v="8"/>
    <n v="2"/>
    <x v="1"/>
    <n v="580"/>
    <x v="0"/>
    <n v="5"/>
    <x v="0"/>
    <n v="4"/>
    <s v="Life Sciences"/>
    <n v="1"/>
    <n v="729"/>
    <m/>
    <x v="2"/>
    <x v="1"/>
    <n v="48"/>
    <x v="1"/>
    <x v="2"/>
    <x v="0"/>
    <x v="3"/>
    <x v="1"/>
    <n v="10475"/>
    <s v="Medium Risk"/>
    <x v="2"/>
    <n v="1"/>
    <n v="1"/>
    <n v="0"/>
    <n v="0"/>
    <n v="23772"/>
    <x v="6"/>
    <s v="Y"/>
    <x v="0"/>
    <n v="21"/>
    <x v="1"/>
    <n v="3"/>
    <n v="3"/>
    <x v="0"/>
    <n v="80"/>
    <n v="1"/>
    <x v="26"/>
    <x v="2"/>
    <x v="1"/>
    <x v="29"/>
    <x v="9"/>
    <x v="1"/>
    <x v="11"/>
    <m/>
  </r>
  <r>
    <n v="53"/>
    <x v="1"/>
    <x v="1"/>
    <n v="0"/>
    <n v="0"/>
    <x v="0"/>
    <n v="970"/>
    <x v="1"/>
    <n v="7"/>
    <x v="0"/>
    <n v="3"/>
    <s v="Life Sciences"/>
    <n v="1"/>
    <n v="730"/>
    <m/>
    <x v="1"/>
    <x v="1"/>
    <n v="59"/>
    <x v="2"/>
    <x v="3"/>
    <x v="7"/>
    <x v="2"/>
    <x v="1"/>
    <n v="14814"/>
    <s v="Low Risk"/>
    <x v="2"/>
    <n v="0"/>
    <n v="0"/>
    <n v="0"/>
    <n v="0"/>
    <n v="13514"/>
    <x v="9"/>
    <s v="Y"/>
    <x v="1"/>
    <n v="19"/>
    <x v="0"/>
    <n v="3"/>
    <n v="0"/>
    <x v="1"/>
    <n v="80"/>
    <n v="0"/>
    <x v="36"/>
    <x v="1"/>
    <x v="1"/>
    <x v="8"/>
    <x v="10"/>
    <x v="1"/>
    <x v="6"/>
    <m/>
  </r>
  <r>
    <n v="41"/>
    <x v="0"/>
    <x v="1"/>
    <n v="9"/>
    <n v="1"/>
    <x v="0"/>
    <n v="427"/>
    <x v="2"/>
    <n v="10"/>
    <x v="0"/>
    <n v="4"/>
    <s v="Human Resources"/>
    <n v="1"/>
    <n v="731"/>
    <m/>
    <x v="0"/>
    <x v="1"/>
    <n v="73"/>
    <x v="1"/>
    <x v="4"/>
    <x v="5"/>
    <x v="0"/>
    <x v="2"/>
    <n v="19141"/>
    <s v="Low Risk"/>
    <x v="2"/>
    <n v="0"/>
    <n v="0"/>
    <n v="1"/>
    <n v="0"/>
    <n v="8861"/>
    <x v="9"/>
    <s v="Y"/>
    <x v="1"/>
    <n v="15"/>
    <x v="0"/>
    <n v="2"/>
    <n v="3"/>
    <x v="0"/>
    <n v="80"/>
    <n v="3"/>
    <x v="18"/>
    <x v="2"/>
    <x v="2"/>
    <x v="17"/>
    <x v="8"/>
    <x v="12"/>
    <x v="4"/>
    <m/>
  </r>
  <r>
    <n v="60"/>
    <x v="3"/>
    <x v="1"/>
    <n v="12"/>
    <n v="1"/>
    <x v="0"/>
    <n v="1179"/>
    <x v="0"/>
    <n v="16"/>
    <x v="0"/>
    <n v="4"/>
    <s v="Marketing"/>
    <n v="1"/>
    <n v="732"/>
    <m/>
    <x v="3"/>
    <x v="1"/>
    <n v="84"/>
    <x v="0"/>
    <x v="0"/>
    <x v="0"/>
    <x v="3"/>
    <x v="0"/>
    <n v="5405"/>
    <s v="Medium Risk"/>
    <x v="0"/>
    <n v="0"/>
    <n v="1"/>
    <n v="0"/>
    <n v="1"/>
    <n v="11924"/>
    <x v="0"/>
    <s v="Y"/>
    <x v="1"/>
    <n v="14"/>
    <x v="0"/>
    <n v="4"/>
    <n v="2"/>
    <x v="1"/>
    <n v="80"/>
    <n v="0"/>
    <x v="1"/>
    <x v="4"/>
    <x v="1"/>
    <x v="4"/>
    <x v="3"/>
    <x v="3"/>
    <x v="3"/>
    <m/>
  </r>
  <r>
    <n v="27"/>
    <x v="2"/>
    <x v="1"/>
    <n v="9"/>
    <n v="2"/>
    <x v="1"/>
    <n v="294"/>
    <x v="1"/>
    <n v="10"/>
    <x v="0"/>
    <n v="2"/>
    <s v="Life Sciences"/>
    <n v="1"/>
    <n v="733"/>
    <m/>
    <x v="2"/>
    <x v="1"/>
    <n v="32"/>
    <x v="0"/>
    <x v="2"/>
    <x v="3"/>
    <x v="3"/>
    <x v="2"/>
    <n v="8793"/>
    <s v="Medium Risk"/>
    <x v="2"/>
    <n v="0"/>
    <n v="1"/>
    <n v="1"/>
    <n v="0"/>
    <n v="4809"/>
    <x v="1"/>
    <s v="Y"/>
    <x v="1"/>
    <n v="21"/>
    <x v="1"/>
    <n v="3"/>
    <n v="3"/>
    <x v="0"/>
    <n v="80"/>
    <n v="2"/>
    <x v="15"/>
    <x v="5"/>
    <x v="2"/>
    <x v="7"/>
    <x v="1"/>
    <x v="1"/>
    <x v="1"/>
    <m/>
  </r>
  <r>
    <n v="41"/>
    <x v="0"/>
    <x v="1"/>
    <n v="0"/>
    <n v="0"/>
    <x v="0"/>
    <n v="314"/>
    <x v="2"/>
    <n v="1"/>
    <x v="0"/>
    <n v="3"/>
    <s v="Human Resources"/>
    <n v="1"/>
    <n v="734"/>
    <m/>
    <x v="2"/>
    <x v="1"/>
    <n v="59"/>
    <x v="1"/>
    <x v="4"/>
    <x v="5"/>
    <x v="2"/>
    <x v="1"/>
    <n v="19189"/>
    <s v="Low Risk"/>
    <x v="2"/>
    <n v="0"/>
    <n v="0"/>
    <n v="0"/>
    <n v="0"/>
    <n v="19562"/>
    <x v="1"/>
    <s v="Y"/>
    <x v="1"/>
    <n v="12"/>
    <x v="0"/>
    <n v="2"/>
    <n v="0"/>
    <x v="1"/>
    <n v="80"/>
    <n v="1"/>
    <x v="14"/>
    <x v="1"/>
    <x v="1"/>
    <x v="14"/>
    <x v="1"/>
    <x v="3"/>
    <x v="13"/>
    <m/>
  </r>
  <r>
    <n v="50"/>
    <x v="1"/>
    <x v="1"/>
    <n v="8"/>
    <n v="1"/>
    <x v="0"/>
    <n v="316"/>
    <x v="0"/>
    <n v="8"/>
    <x v="0"/>
    <n v="4"/>
    <s v="Marketing"/>
    <n v="1"/>
    <n v="738"/>
    <m/>
    <x v="2"/>
    <x v="1"/>
    <n v="54"/>
    <x v="0"/>
    <x v="1"/>
    <x v="6"/>
    <x v="1"/>
    <x v="1"/>
    <n v="3875"/>
    <s v="Medium Risk"/>
    <x v="0"/>
    <n v="0"/>
    <n v="1"/>
    <n v="0"/>
    <n v="1"/>
    <n v="9983"/>
    <x v="8"/>
    <s v="Y"/>
    <x v="1"/>
    <n v="15"/>
    <x v="0"/>
    <n v="4"/>
    <n v="3"/>
    <x v="0"/>
    <n v="80"/>
    <n v="1"/>
    <x v="21"/>
    <x v="2"/>
    <x v="1"/>
    <x v="4"/>
    <x v="3"/>
    <x v="3"/>
    <x v="3"/>
    <m/>
  </r>
  <r>
    <n v="28"/>
    <x v="2"/>
    <x v="0"/>
    <n v="15"/>
    <n v="2"/>
    <x v="0"/>
    <n v="654"/>
    <x v="1"/>
    <n v="1"/>
    <x v="0"/>
    <n v="2"/>
    <s v="Life Sciences"/>
    <n v="1"/>
    <n v="741"/>
    <m/>
    <x v="3"/>
    <x v="0"/>
    <n v="67"/>
    <x v="3"/>
    <x v="1"/>
    <x v="1"/>
    <x v="1"/>
    <x v="0"/>
    <n v="2216"/>
    <s v="High Risk"/>
    <x v="1"/>
    <n v="1"/>
    <n v="1"/>
    <n v="0"/>
    <n v="1"/>
    <n v="3872"/>
    <x v="8"/>
    <s v="Y"/>
    <x v="0"/>
    <n v="13"/>
    <x v="0"/>
    <n v="4"/>
    <n v="6"/>
    <x v="2"/>
    <n v="80"/>
    <n v="0"/>
    <x v="1"/>
    <x v="5"/>
    <x v="1"/>
    <x v="5"/>
    <x v="1"/>
    <x v="2"/>
    <x v="1"/>
    <m/>
  </r>
  <r>
    <n v="36"/>
    <x v="0"/>
    <x v="1"/>
    <n v="9"/>
    <n v="1"/>
    <x v="2"/>
    <n v="427"/>
    <x v="1"/>
    <n v="8"/>
    <x v="0"/>
    <n v="3"/>
    <s v="Life Sciences"/>
    <n v="1"/>
    <n v="742"/>
    <m/>
    <x v="3"/>
    <x v="0"/>
    <n v="63"/>
    <x v="2"/>
    <x v="2"/>
    <x v="7"/>
    <x v="3"/>
    <x v="1"/>
    <n v="11713"/>
    <s v="Medium Risk"/>
    <x v="2"/>
    <n v="0"/>
    <n v="1"/>
    <n v="0"/>
    <n v="0"/>
    <n v="20335"/>
    <x v="3"/>
    <s v="Y"/>
    <x v="1"/>
    <n v="14"/>
    <x v="0"/>
    <n v="1"/>
    <n v="2"/>
    <x v="1"/>
    <n v="80"/>
    <n v="1"/>
    <x v="1"/>
    <x v="2"/>
    <x v="1"/>
    <x v="3"/>
    <x v="1"/>
    <x v="0"/>
    <x v="0"/>
    <m/>
  </r>
  <r>
    <n v="38"/>
    <x v="0"/>
    <x v="1"/>
    <n v="3"/>
    <n v="1"/>
    <x v="0"/>
    <n v="168"/>
    <x v="1"/>
    <n v="1"/>
    <x v="0"/>
    <n v="3"/>
    <s v="Life Sciences"/>
    <n v="1"/>
    <n v="743"/>
    <m/>
    <x v="1"/>
    <x v="0"/>
    <n v="81"/>
    <x v="0"/>
    <x v="2"/>
    <x v="3"/>
    <x v="2"/>
    <x v="0"/>
    <n v="7861"/>
    <s v="Medium Risk"/>
    <x v="2"/>
    <n v="1"/>
    <n v="0"/>
    <n v="0"/>
    <n v="0"/>
    <n v="15397"/>
    <x v="5"/>
    <s v="Y"/>
    <x v="0"/>
    <n v="14"/>
    <x v="0"/>
    <n v="4"/>
    <n v="4"/>
    <x v="0"/>
    <n v="80"/>
    <n v="0"/>
    <x v="1"/>
    <x v="5"/>
    <x v="3"/>
    <x v="6"/>
    <x v="2"/>
    <x v="0"/>
    <x v="2"/>
    <m/>
  </r>
  <r>
    <n v="44"/>
    <x v="0"/>
    <x v="1"/>
    <n v="7"/>
    <n v="0"/>
    <x v="2"/>
    <n v="381"/>
    <x v="1"/>
    <n v="24"/>
    <x v="0"/>
    <n v="3"/>
    <s v="Medical"/>
    <n v="1"/>
    <n v="744"/>
    <m/>
    <x v="3"/>
    <x v="1"/>
    <n v="49"/>
    <x v="3"/>
    <x v="1"/>
    <x v="2"/>
    <x v="2"/>
    <x v="0"/>
    <n v="3708"/>
    <s v="Low Risk"/>
    <x v="0"/>
    <n v="0"/>
    <n v="0"/>
    <n v="0"/>
    <n v="1"/>
    <n v="2104"/>
    <x v="7"/>
    <s v="Y"/>
    <x v="1"/>
    <n v="14"/>
    <x v="0"/>
    <n v="3"/>
    <n v="3"/>
    <x v="0"/>
    <n v="80"/>
    <n v="0"/>
    <x v="15"/>
    <x v="3"/>
    <x v="1"/>
    <x v="8"/>
    <x v="3"/>
    <x v="1"/>
    <x v="10"/>
    <m/>
  </r>
  <r>
    <n v="47"/>
    <x v="1"/>
    <x v="1"/>
    <n v="8"/>
    <n v="2"/>
    <x v="1"/>
    <n v="217"/>
    <x v="0"/>
    <n v="3"/>
    <x v="0"/>
    <n v="3"/>
    <s v="Medical"/>
    <n v="1"/>
    <n v="746"/>
    <m/>
    <x v="2"/>
    <x v="0"/>
    <n v="49"/>
    <x v="0"/>
    <x v="3"/>
    <x v="0"/>
    <x v="2"/>
    <x v="2"/>
    <n v="13770"/>
    <s v="Medium Risk"/>
    <x v="2"/>
    <n v="1"/>
    <n v="0"/>
    <n v="1"/>
    <n v="0"/>
    <n v="10225"/>
    <x v="3"/>
    <s v="Y"/>
    <x v="0"/>
    <n v="12"/>
    <x v="0"/>
    <n v="4"/>
    <n v="4"/>
    <x v="0"/>
    <n v="80"/>
    <n v="2"/>
    <x v="23"/>
    <x v="2"/>
    <x v="2"/>
    <x v="14"/>
    <x v="3"/>
    <x v="14"/>
    <x v="15"/>
    <m/>
  </r>
  <r>
    <n v="30"/>
    <x v="2"/>
    <x v="1"/>
    <n v="8"/>
    <n v="1"/>
    <x v="0"/>
    <n v="501"/>
    <x v="0"/>
    <n v="27"/>
    <x v="0"/>
    <n v="5"/>
    <s v="Marketing"/>
    <n v="1"/>
    <n v="747"/>
    <m/>
    <x v="1"/>
    <x v="1"/>
    <n v="99"/>
    <x v="0"/>
    <x v="0"/>
    <x v="0"/>
    <x v="0"/>
    <x v="2"/>
    <n v="5304"/>
    <s v="Low Risk"/>
    <x v="0"/>
    <n v="0"/>
    <n v="0"/>
    <n v="1"/>
    <n v="1"/>
    <n v="25275"/>
    <x v="8"/>
    <s v="Y"/>
    <x v="1"/>
    <n v="23"/>
    <x v="1"/>
    <n v="4"/>
    <n v="2"/>
    <x v="1"/>
    <n v="80"/>
    <n v="1"/>
    <x v="1"/>
    <x v="2"/>
    <x v="2"/>
    <x v="3"/>
    <x v="1"/>
    <x v="4"/>
    <x v="1"/>
    <m/>
  </r>
  <r>
    <n v="29"/>
    <x v="2"/>
    <x v="1"/>
    <n v="3"/>
    <n v="0"/>
    <x v="0"/>
    <n v="1396"/>
    <x v="0"/>
    <n v="10"/>
    <x v="0"/>
    <n v="3"/>
    <s v="Life Sciences"/>
    <n v="1"/>
    <n v="749"/>
    <m/>
    <x v="1"/>
    <x v="1"/>
    <n v="99"/>
    <x v="0"/>
    <x v="1"/>
    <x v="6"/>
    <x v="2"/>
    <x v="0"/>
    <n v="2642"/>
    <s v="Low Risk"/>
    <x v="1"/>
    <n v="0"/>
    <n v="0"/>
    <n v="0"/>
    <n v="1"/>
    <n v="2755"/>
    <x v="1"/>
    <s v="Y"/>
    <x v="1"/>
    <n v="11"/>
    <x v="0"/>
    <n v="3"/>
    <n v="4"/>
    <x v="0"/>
    <n v="80"/>
    <n v="0"/>
    <x v="5"/>
    <x v="6"/>
    <x v="1"/>
    <x v="6"/>
    <x v="2"/>
    <x v="0"/>
    <x v="2"/>
    <m/>
  </r>
  <r>
    <n v="42"/>
    <x v="0"/>
    <x v="0"/>
    <n v="6"/>
    <n v="1"/>
    <x v="1"/>
    <n v="933"/>
    <x v="1"/>
    <n v="19"/>
    <x v="0"/>
    <n v="3"/>
    <s v="Medical"/>
    <n v="1"/>
    <n v="752"/>
    <m/>
    <x v="1"/>
    <x v="1"/>
    <n v="57"/>
    <x v="2"/>
    <x v="1"/>
    <x v="1"/>
    <x v="2"/>
    <x v="2"/>
    <n v="2759"/>
    <s v="Medium Risk"/>
    <x v="1"/>
    <n v="1"/>
    <n v="0"/>
    <n v="0"/>
    <n v="1"/>
    <n v="20366"/>
    <x v="2"/>
    <s v="Y"/>
    <x v="0"/>
    <n v="12"/>
    <x v="0"/>
    <n v="4"/>
    <n v="4"/>
    <x v="0"/>
    <n v="80"/>
    <n v="0"/>
    <x v="2"/>
    <x v="2"/>
    <x v="1"/>
    <x v="4"/>
    <x v="3"/>
    <x v="3"/>
    <x v="3"/>
    <m/>
  </r>
  <r>
    <n v="43"/>
    <x v="0"/>
    <x v="1"/>
    <n v="0"/>
    <n v="0"/>
    <x v="1"/>
    <n v="775"/>
    <x v="0"/>
    <n v="15"/>
    <x v="0"/>
    <n v="3"/>
    <s v="Life Sciences"/>
    <n v="1"/>
    <n v="754"/>
    <m/>
    <x v="2"/>
    <x v="1"/>
    <n v="47"/>
    <x v="1"/>
    <x v="0"/>
    <x v="0"/>
    <x v="0"/>
    <x v="1"/>
    <n v="6804"/>
    <s v="Low Risk"/>
    <x v="0"/>
    <n v="0"/>
    <n v="0"/>
    <n v="0"/>
    <n v="0"/>
    <n v="23683"/>
    <x v="9"/>
    <s v="Y"/>
    <x v="1"/>
    <n v="18"/>
    <x v="0"/>
    <n v="3"/>
    <n v="0"/>
    <x v="1"/>
    <n v="80"/>
    <n v="1"/>
    <x v="2"/>
    <x v="3"/>
    <x v="1"/>
    <x v="4"/>
    <x v="3"/>
    <x v="3"/>
    <x v="3"/>
    <m/>
  </r>
  <r>
    <n v="34"/>
    <x v="2"/>
    <x v="1"/>
    <n v="7"/>
    <n v="0"/>
    <x v="0"/>
    <n v="970"/>
    <x v="1"/>
    <n v="8"/>
    <x v="0"/>
    <n v="2"/>
    <s v="Medical"/>
    <n v="1"/>
    <n v="757"/>
    <m/>
    <x v="0"/>
    <x v="0"/>
    <n v="96"/>
    <x v="0"/>
    <x v="0"/>
    <x v="4"/>
    <x v="2"/>
    <x v="0"/>
    <n v="6142"/>
    <s v="Low Risk"/>
    <x v="0"/>
    <n v="0"/>
    <n v="0"/>
    <n v="0"/>
    <n v="1"/>
    <n v="7360"/>
    <x v="9"/>
    <s v="Y"/>
    <x v="1"/>
    <n v="11"/>
    <x v="0"/>
    <n v="4"/>
    <n v="1"/>
    <x v="1"/>
    <n v="80"/>
    <n v="0"/>
    <x v="1"/>
    <x v="2"/>
    <x v="1"/>
    <x v="8"/>
    <x v="10"/>
    <x v="5"/>
    <x v="6"/>
    <m/>
  </r>
  <r>
    <n v="23"/>
    <x v="4"/>
    <x v="1"/>
    <n v="12"/>
    <n v="1"/>
    <x v="0"/>
    <n v="650"/>
    <x v="1"/>
    <n v="9"/>
    <x v="0"/>
    <n v="1"/>
    <s v="Medical"/>
    <n v="1"/>
    <n v="758"/>
    <m/>
    <x v="0"/>
    <x v="1"/>
    <n v="37"/>
    <x v="0"/>
    <x v="1"/>
    <x v="2"/>
    <x v="3"/>
    <x v="1"/>
    <n v="2500"/>
    <s v="Medium Risk"/>
    <x v="1"/>
    <n v="0"/>
    <n v="1"/>
    <n v="0"/>
    <n v="1"/>
    <n v="4344"/>
    <x v="1"/>
    <s v="Y"/>
    <x v="1"/>
    <n v="14"/>
    <x v="0"/>
    <n v="4"/>
    <n v="4"/>
    <x v="0"/>
    <n v="80"/>
    <n v="1"/>
    <x v="7"/>
    <x v="2"/>
    <x v="3"/>
    <x v="9"/>
    <x v="7"/>
    <x v="0"/>
    <x v="3"/>
    <m/>
  </r>
  <r>
    <n v="39"/>
    <x v="0"/>
    <x v="1"/>
    <n v="12"/>
    <n v="2"/>
    <x v="0"/>
    <n v="141"/>
    <x v="2"/>
    <n v="3"/>
    <x v="0"/>
    <n v="3"/>
    <s v="Human Resources"/>
    <n v="1"/>
    <n v="760"/>
    <m/>
    <x v="1"/>
    <x v="0"/>
    <n v="44"/>
    <x v="2"/>
    <x v="0"/>
    <x v="8"/>
    <x v="1"/>
    <x v="1"/>
    <n v="6389"/>
    <s v="Medium Risk"/>
    <x v="0"/>
    <n v="0"/>
    <n v="1"/>
    <n v="1"/>
    <n v="1"/>
    <n v="18767"/>
    <x v="3"/>
    <s v="Y"/>
    <x v="1"/>
    <n v="15"/>
    <x v="0"/>
    <n v="3"/>
    <n v="3"/>
    <x v="0"/>
    <n v="80"/>
    <n v="1"/>
    <x v="4"/>
    <x v="1"/>
    <x v="0"/>
    <x v="3"/>
    <x v="7"/>
    <x v="2"/>
    <x v="4"/>
    <m/>
  </r>
  <r>
    <n v="56"/>
    <x v="3"/>
    <x v="1"/>
    <n v="4"/>
    <n v="1"/>
    <x v="0"/>
    <n v="832"/>
    <x v="1"/>
    <n v="9"/>
    <x v="0"/>
    <n v="3"/>
    <s v="Medical"/>
    <n v="1"/>
    <n v="762"/>
    <m/>
    <x v="1"/>
    <x v="1"/>
    <n v="81"/>
    <x v="0"/>
    <x v="3"/>
    <x v="4"/>
    <x v="0"/>
    <x v="1"/>
    <n v="11103"/>
    <s v="Low Risk"/>
    <x v="2"/>
    <n v="0"/>
    <n v="0"/>
    <n v="1"/>
    <n v="0"/>
    <n v="20420"/>
    <x v="8"/>
    <s v="Y"/>
    <x v="1"/>
    <n v="11"/>
    <x v="0"/>
    <n v="3"/>
    <n v="2"/>
    <x v="1"/>
    <n v="80"/>
    <n v="0"/>
    <x v="31"/>
    <x v="4"/>
    <x v="2"/>
    <x v="1"/>
    <x v="1"/>
    <x v="1"/>
    <x v="9"/>
    <m/>
  </r>
  <r>
    <n v="40"/>
    <x v="0"/>
    <x v="1"/>
    <n v="10"/>
    <n v="2"/>
    <x v="0"/>
    <n v="804"/>
    <x v="1"/>
    <n v="2"/>
    <x v="0"/>
    <n v="1"/>
    <s v="Medical"/>
    <n v="1"/>
    <n v="763"/>
    <m/>
    <x v="2"/>
    <x v="0"/>
    <n v="86"/>
    <x v="1"/>
    <x v="1"/>
    <x v="1"/>
    <x v="0"/>
    <x v="0"/>
    <n v="2342"/>
    <s v="Medium Risk"/>
    <x v="1"/>
    <n v="1"/>
    <n v="0"/>
    <n v="1"/>
    <n v="1"/>
    <n v="22929"/>
    <x v="4"/>
    <s v="Y"/>
    <x v="0"/>
    <n v="20"/>
    <x v="1"/>
    <n v="4"/>
    <n v="6"/>
    <x v="2"/>
    <n v="80"/>
    <n v="0"/>
    <x v="7"/>
    <x v="2"/>
    <x v="2"/>
    <x v="9"/>
    <x v="3"/>
    <x v="3"/>
    <x v="6"/>
    <m/>
  </r>
  <r>
    <n v="27"/>
    <x v="2"/>
    <x v="1"/>
    <n v="9"/>
    <n v="2"/>
    <x v="0"/>
    <n v="975"/>
    <x v="1"/>
    <n v="7"/>
    <x v="0"/>
    <n v="3"/>
    <s v="Medical"/>
    <n v="1"/>
    <n v="764"/>
    <m/>
    <x v="2"/>
    <x v="0"/>
    <n v="55"/>
    <x v="1"/>
    <x v="0"/>
    <x v="4"/>
    <x v="3"/>
    <x v="0"/>
    <n v="6811"/>
    <s v="Medium Risk"/>
    <x v="0"/>
    <n v="0"/>
    <n v="1"/>
    <n v="1"/>
    <n v="0"/>
    <n v="23398"/>
    <x v="0"/>
    <s v="Y"/>
    <x v="1"/>
    <n v="19"/>
    <x v="0"/>
    <n v="1"/>
    <n v="3"/>
    <x v="0"/>
    <n v="80"/>
    <n v="0"/>
    <x v="15"/>
    <x v="2"/>
    <x v="0"/>
    <x v="5"/>
    <x v="8"/>
    <x v="0"/>
    <x v="1"/>
    <m/>
  </r>
  <r>
    <n v="29"/>
    <x v="2"/>
    <x v="1"/>
    <n v="8"/>
    <n v="1"/>
    <x v="0"/>
    <n v="1090"/>
    <x v="0"/>
    <n v="10"/>
    <x v="0"/>
    <n v="3"/>
    <s v="Marketing"/>
    <n v="1"/>
    <n v="766"/>
    <m/>
    <x v="2"/>
    <x v="1"/>
    <n v="83"/>
    <x v="0"/>
    <x v="1"/>
    <x v="6"/>
    <x v="1"/>
    <x v="2"/>
    <n v="2297"/>
    <s v="Medium Risk"/>
    <x v="1"/>
    <n v="0"/>
    <n v="1"/>
    <n v="0"/>
    <n v="1"/>
    <n v="17967"/>
    <x v="1"/>
    <s v="Y"/>
    <x v="1"/>
    <n v="14"/>
    <x v="0"/>
    <n v="4"/>
    <n v="3"/>
    <x v="0"/>
    <n v="80"/>
    <n v="2"/>
    <x v="17"/>
    <x v="2"/>
    <x v="1"/>
    <x v="4"/>
    <x v="3"/>
    <x v="3"/>
    <x v="3"/>
    <m/>
  </r>
  <r>
    <n v="53"/>
    <x v="1"/>
    <x v="1"/>
    <n v="3"/>
    <n v="0"/>
    <x v="0"/>
    <n v="346"/>
    <x v="1"/>
    <n v="6"/>
    <x v="0"/>
    <n v="3"/>
    <s v="Life Sciences"/>
    <n v="1"/>
    <n v="769"/>
    <m/>
    <x v="2"/>
    <x v="1"/>
    <n v="86"/>
    <x v="0"/>
    <x v="0"/>
    <x v="2"/>
    <x v="0"/>
    <x v="0"/>
    <n v="2450"/>
    <s v="Low Risk"/>
    <x v="1"/>
    <n v="0"/>
    <n v="0"/>
    <n v="0"/>
    <n v="1"/>
    <n v="10919"/>
    <x v="7"/>
    <s v="Y"/>
    <x v="1"/>
    <n v="17"/>
    <x v="0"/>
    <n v="4"/>
    <n v="2"/>
    <x v="1"/>
    <n v="80"/>
    <n v="0"/>
    <x v="16"/>
    <x v="5"/>
    <x v="1"/>
    <x v="4"/>
    <x v="3"/>
    <x v="3"/>
    <x v="3"/>
    <m/>
  </r>
  <r>
    <n v="35"/>
    <x v="0"/>
    <x v="1"/>
    <n v="8"/>
    <n v="1"/>
    <x v="2"/>
    <n v="1225"/>
    <x v="1"/>
    <n v="2"/>
    <x v="0"/>
    <n v="4"/>
    <s v="Life Sciences"/>
    <n v="1"/>
    <n v="771"/>
    <m/>
    <x v="2"/>
    <x v="0"/>
    <n v="61"/>
    <x v="0"/>
    <x v="0"/>
    <x v="4"/>
    <x v="3"/>
    <x v="2"/>
    <n v="5093"/>
    <s v="Medium Risk"/>
    <x v="0"/>
    <n v="0"/>
    <n v="1"/>
    <n v="0"/>
    <n v="1"/>
    <n v="4761"/>
    <x v="7"/>
    <s v="Y"/>
    <x v="1"/>
    <n v="11"/>
    <x v="0"/>
    <n v="1"/>
    <n v="3"/>
    <x v="0"/>
    <n v="80"/>
    <n v="1"/>
    <x v="28"/>
    <x v="2"/>
    <x v="3"/>
    <x v="6"/>
    <x v="2"/>
    <x v="0"/>
    <x v="2"/>
    <m/>
  </r>
  <r>
    <n v="32"/>
    <x v="2"/>
    <x v="1"/>
    <n v="7"/>
    <n v="0"/>
    <x v="1"/>
    <n v="430"/>
    <x v="1"/>
    <n v="24"/>
    <x v="0"/>
    <n v="4"/>
    <s v="Life Sciences"/>
    <n v="1"/>
    <n v="772"/>
    <m/>
    <x v="3"/>
    <x v="1"/>
    <n v="80"/>
    <x v="0"/>
    <x v="0"/>
    <x v="2"/>
    <x v="0"/>
    <x v="1"/>
    <n v="5309"/>
    <s v="Low Risk"/>
    <x v="0"/>
    <n v="0"/>
    <n v="0"/>
    <n v="0"/>
    <n v="1"/>
    <n v="21146"/>
    <x v="1"/>
    <s v="Y"/>
    <x v="1"/>
    <n v="15"/>
    <x v="0"/>
    <n v="4"/>
    <n v="1"/>
    <x v="1"/>
    <n v="80"/>
    <n v="2"/>
    <x v="1"/>
    <x v="2"/>
    <x v="1"/>
    <x v="1"/>
    <x v="6"/>
    <x v="5"/>
    <x v="1"/>
    <m/>
  </r>
  <r>
    <n v="38"/>
    <x v="0"/>
    <x v="1"/>
    <n v="10"/>
    <n v="2"/>
    <x v="0"/>
    <n v="268"/>
    <x v="1"/>
    <n v="2"/>
    <x v="0"/>
    <n v="5"/>
    <s v="Medical"/>
    <n v="1"/>
    <n v="773"/>
    <m/>
    <x v="2"/>
    <x v="1"/>
    <n v="92"/>
    <x v="0"/>
    <x v="1"/>
    <x v="1"/>
    <x v="2"/>
    <x v="1"/>
    <n v="3057"/>
    <s v="Medium Risk"/>
    <x v="0"/>
    <n v="1"/>
    <n v="0"/>
    <n v="1"/>
    <n v="1"/>
    <n v="20471"/>
    <x v="2"/>
    <s v="Y"/>
    <x v="0"/>
    <n v="13"/>
    <x v="0"/>
    <n v="2"/>
    <n v="8"/>
    <x v="2"/>
    <n v="80"/>
    <n v="1"/>
    <x v="3"/>
    <x v="0"/>
    <x v="0"/>
    <x v="6"/>
    <x v="2"/>
    <x v="0"/>
    <x v="9"/>
    <m/>
  </r>
  <r>
    <n v="34"/>
    <x v="2"/>
    <x v="1"/>
    <n v="12"/>
    <n v="1"/>
    <x v="0"/>
    <n v="167"/>
    <x v="1"/>
    <n v="8"/>
    <x v="0"/>
    <n v="5"/>
    <s v="Life Sciences"/>
    <n v="1"/>
    <n v="775"/>
    <m/>
    <x v="0"/>
    <x v="0"/>
    <n v="32"/>
    <x v="0"/>
    <x v="0"/>
    <x v="3"/>
    <x v="3"/>
    <x v="2"/>
    <n v="5121"/>
    <s v="Medium Risk"/>
    <x v="0"/>
    <n v="0"/>
    <n v="1"/>
    <n v="0"/>
    <n v="1"/>
    <n v="4187"/>
    <x v="9"/>
    <s v="Y"/>
    <x v="1"/>
    <n v="14"/>
    <x v="0"/>
    <n v="3"/>
    <n v="4"/>
    <x v="0"/>
    <n v="80"/>
    <n v="1"/>
    <x v="2"/>
    <x v="1"/>
    <x v="1"/>
    <x v="2"/>
    <x v="2"/>
    <x v="0"/>
    <x v="2"/>
    <m/>
  </r>
  <r>
    <n v="52"/>
    <x v="1"/>
    <x v="1"/>
    <n v="5"/>
    <n v="1"/>
    <x v="0"/>
    <n v="621"/>
    <x v="0"/>
    <n v="3"/>
    <x v="0"/>
    <n v="4"/>
    <s v="Marketing"/>
    <n v="1"/>
    <n v="776"/>
    <m/>
    <x v="1"/>
    <x v="1"/>
    <n v="31"/>
    <x v="1"/>
    <x v="3"/>
    <x v="5"/>
    <x v="3"/>
    <x v="1"/>
    <n v="16856"/>
    <s v="Medium Risk"/>
    <x v="2"/>
    <n v="0"/>
    <n v="1"/>
    <n v="0"/>
    <n v="0"/>
    <n v="10084"/>
    <x v="1"/>
    <s v="Y"/>
    <x v="1"/>
    <n v="11"/>
    <x v="0"/>
    <n v="1"/>
    <n v="1"/>
    <x v="1"/>
    <n v="80"/>
    <n v="0"/>
    <x v="35"/>
    <x v="1"/>
    <x v="3"/>
    <x v="33"/>
    <x v="8"/>
    <x v="1"/>
    <x v="16"/>
    <m/>
  </r>
  <r>
    <n v="33"/>
    <x v="2"/>
    <x v="0"/>
    <n v="11"/>
    <n v="2"/>
    <x v="0"/>
    <n v="527"/>
    <x v="1"/>
    <n v="1"/>
    <x v="0"/>
    <n v="4"/>
    <s v="Other"/>
    <n v="1"/>
    <n v="780"/>
    <m/>
    <x v="2"/>
    <x v="1"/>
    <n v="63"/>
    <x v="0"/>
    <x v="1"/>
    <x v="1"/>
    <x v="0"/>
    <x v="0"/>
    <n v="2686"/>
    <s v="Medium Risk"/>
    <x v="1"/>
    <n v="1"/>
    <n v="0"/>
    <n v="1"/>
    <n v="1"/>
    <n v="5207"/>
    <x v="1"/>
    <s v="Y"/>
    <x v="0"/>
    <n v="13"/>
    <x v="0"/>
    <n v="3"/>
    <n v="6"/>
    <x v="2"/>
    <n v="80"/>
    <n v="0"/>
    <x v="1"/>
    <x v="2"/>
    <x v="2"/>
    <x v="1"/>
    <x v="5"/>
    <x v="4"/>
    <x v="5"/>
    <m/>
  </r>
  <r>
    <n v="25"/>
    <x v="2"/>
    <x v="1"/>
    <n v="7"/>
    <n v="1"/>
    <x v="0"/>
    <n v="883"/>
    <x v="0"/>
    <n v="26"/>
    <x v="0"/>
    <n v="1"/>
    <s v="Medical"/>
    <n v="1"/>
    <n v="781"/>
    <m/>
    <x v="1"/>
    <x v="0"/>
    <n v="32"/>
    <x v="0"/>
    <x v="0"/>
    <x v="0"/>
    <x v="0"/>
    <x v="0"/>
    <n v="6180"/>
    <s v="Low Risk"/>
    <x v="0"/>
    <n v="0"/>
    <n v="0"/>
    <n v="1"/>
    <n v="1"/>
    <n v="22807"/>
    <x v="1"/>
    <s v="Y"/>
    <x v="1"/>
    <n v="23"/>
    <x v="1"/>
    <n v="2"/>
    <n v="2"/>
    <x v="1"/>
    <n v="80"/>
    <n v="0"/>
    <x v="3"/>
    <x v="3"/>
    <x v="2"/>
    <x v="0"/>
    <x v="4"/>
    <x v="1"/>
    <x v="10"/>
    <m/>
  </r>
  <r>
    <n v="45"/>
    <x v="1"/>
    <x v="1"/>
    <n v="4"/>
    <n v="0"/>
    <x v="0"/>
    <n v="954"/>
    <x v="0"/>
    <n v="2"/>
    <x v="0"/>
    <n v="2"/>
    <s v="Technical Degree"/>
    <n v="1"/>
    <n v="783"/>
    <m/>
    <x v="0"/>
    <x v="1"/>
    <n v="46"/>
    <x v="3"/>
    <x v="0"/>
    <x v="6"/>
    <x v="2"/>
    <x v="0"/>
    <n v="6632"/>
    <s v="Low Risk"/>
    <x v="0"/>
    <n v="0"/>
    <n v="0"/>
    <n v="0"/>
    <n v="0"/>
    <n v="12388"/>
    <x v="4"/>
    <s v="Y"/>
    <x v="1"/>
    <n v="13"/>
    <x v="0"/>
    <n v="1"/>
    <n v="1"/>
    <x v="1"/>
    <n v="80"/>
    <n v="0"/>
    <x v="15"/>
    <x v="1"/>
    <x v="1"/>
    <x v="3"/>
    <x v="1"/>
    <x v="2"/>
    <x v="9"/>
    <m/>
  </r>
  <r>
    <n v="23"/>
    <x v="4"/>
    <x v="1"/>
    <n v="7"/>
    <n v="0"/>
    <x v="0"/>
    <n v="310"/>
    <x v="1"/>
    <n v="10"/>
    <x v="0"/>
    <n v="1"/>
    <s v="Medical"/>
    <n v="1"/>
    <n v="784"/>
    <m/>
    <x v="3"/>
    <x v="1"/>
    <n v="79"/>
    <x v="2"/>
    <x v="1"/>
    <x v="1"/>
    <x v="2"/>
    <x v="0"/>
    <n v="3505"/>
    <s v="Low Risk"/>
    <x v="0"/>
    <n v="0"/>
    <n v="0"/>
    <n v="0"/>
    <n v="1"/>
    <n v="19630"/>
    <x v="1"/>
    <s v="Y"/>
    <x v="1"/>
    <n v="18"/>
    <x v="0"/>
    <n v="4"/>
    <n v="3"/>
    <x v="0"/>
    <n v="80"/>
    <n v="0"/>
    <x v="17"/>
    <x v="1"/>
    <x v="1"/>
    <x v="4"/>
    <x v="3"/>
    <x v="0"/>
    <x v="3"/>
    <m/>
  </r>
  <r>
    <n v="47"/>
    <x v="1"/>
    <x v="0"/>
    <n v="10"/>
    <n v="1"/>
    <x v="1"/>
    <n v="719"/>
    <x v="0"/>
    <n v="27"/>
    <x v="0"/>
    <n v="2"/>
    <s v="Life Sciences"/>
    <n v="1"/>
    <n v="785"/>
    <m/>
    <x v="0"/>
    <x v="0"/>
    <n v="77"/>
    <x v="2"/>
    <x v="0"/>
    <x v="0"/>
    <x v="2"/>
    <x v="0"/>
    <n v="6397"/>
    <s v="Medium Risk"/>
    <x v="0"/>
    <n v="1"/>
    <n v="0"/>
    <n v="0"/>
    <n v="1"/>
    <n v="10339"/>
    <x v="5"/>
    <s v="Y"/>
    <x v="0"/>
    <n v="12"/>
    <x v="0"/>
    <n v="4"/>
    <n v="3"/>
    <x v="0"/>
    <n v="80"/>
    <n v="0"/>
    <x v="0"/>
    <x v="2"/>
    <x v="1"/>
    <x v="8"/>
    <x v="0"/>
    <x v="1"/>
    <x v="6"/>
    <m/>
  </r>
  <r>
    <n v="34"/>
    <x v="2"/>
    <x v="1"/>
    <n v="3"/>
    <n v="0"/>
    <x v="0"/>
    <n v="304"/>
    <x v="0"/>
    <n v="2"/>
    <x v="0"/>
    <n v="3"/>
    <s v="Other"/>
    <n v="1"/>
    <n v="786"/>
    <m/>
    <x v="2"/>
    <x v="1"/>
    <n v="60"/>
    <x v="0"/>
    <x v="0"/>
    <x v="0"/>
    <x v="0"/>
    <x v="0"/>
    <n v="6274"/>
    <s v="Low Risk"/>
    <x v="0"/>
    <n v="0"/>
    <n v="0"/>
    <n v="0"/>
    <n v="1"/>
    <n v="18686"/>
    <x v="1"/>
    <s v="Y"/>
    <x v="1"/>
    <n v="22"/>
    <x v="1"/>
    <n v="3"/>
    <n v="0"/>
    <x v="1"/>
    <n v="80"/>
    <n v="0"/>
    <x v="3"/>
    <x v="3"/>
    <x v="1"/>
    <x v="0"/>
    <x v="4"/>
    <x v="1"/>
    <x v="10"/>
    <m/>
  </r>
  <r>
    <n v="55"/>
    <x v="3"/>
    <x v="0"/>
    <n v="8"/>
    <n v="2"/>
    <x v="0"/>
    <n v="725"/>
    <x v="1"/>
    <n v="2"/>
    <x v="0"/>
    <n v="3"/>
    <s v="Medical"/>
    <n v="1"/>
    <n v="787"/>
    <m/>
    <x v="2"/>
    <x v="1"/>
    <n v="78"/>
    <x v="0"/>
    <x v="4"/>
    <x v="5"/>
    <x v="3"/>
    <x v="1"/>
    <n v="19859"/>
    <s v="Medium Risk"/>
    <x v="2"/>
    <n v="1"/>
    <n v="1"/>
    <n v="0"/>
    <n v="0"/>
    <n v="21199"/>
    <x v="6"/>
    <s v="Y"/>
    <x v="0"/>
    <n v="13"/>
    <x v="0"/>
    <n v="4"/>
    <n v="3"/>
    <x v="0"/>
    <n v="80"/>
    <n v="1"/>
    <x v="13"/>
    <x v="2"/>
    <x v="1"/>
    <x v="8"/>
    <x v="3"/>
    <x v="1"/>
    <x v="10"/>
    <m/>
  </r>
  <r>
    <n v="36"/>
    <x v="0"/>
    <x v="1"/>
    <n v="9"/>
    <n v="1"/>
    <x v="2"/>
    <n v="1434"/>
    <x v="0"/>
    <n v="8"/>
    <x v="0"/>
    <n v="4"/>
    <s v="Life Sciences"/>
    <n v="1"/>
    <n v="789"/>
    <m/>
    <x v="3"/>
    <x v="1"/>
    <n v="76"/>
    <x v="1"/>
    <x v="2"/>
    <x v="0"/>
    <x v="3"/>
    <x v="0"/>
    <n v="7587"/>
    <s v="Medium Risk"/>
    <x v="2"/>
    <n v="0"/>
    <n v="1"/>
    <n v="0"/>
    <n v="0"/>
    <n v="14229"/>
    <x v="1"/>
    <s v="Y"/>
    <x v="1"/>
    <n v="15"/>
    <x v="0"/>
    <n v="2"/>
    <n v="2"/>
    <x v="1"/>
    <n v="80"/>
    <n v="0"/>
    <x v="1"/>
    <x v="4"/>
    <x v="1"/>
    <x v="1"/>
    <x v="1"/>
    <x v="0"/>
    <x v="12"/>
    <m/>
  </r>
  <r>
    <n v="52"/>
    <x v="1"/>
    <x v="1"/>
    <n v="3"/>
    <n v="0"/>
    <x v="2"/>
    <n v="715"/>
    <x v="1"/>
    <n v="19"/>
    <x v="0"/>
    <n v="4"/>
    <s v="Medical"/>
    <n v="1"/>
    <n v="791"/>
    <m/>
    <x v="2"/>
    <x v="1"/>
    <n v="41"/>
    <x v="0"/>
    <x v="1"/>
    <x v="1"/>
    <x v="0"/>
    <x v="1"/>
    <n v="4258"/>
    <s v="Low Risk"/>
    <x v="0"/>
    <n v="0"/>
    <n v="0"/>
    <n v="0"/>
    <n v="1"/>
    <n v="26589"/>
    <x v="4"/>
    <s v="Y"/>
    <x v="1"/>
    <n v="18"/>
    <x v="0"/>
    <n v="1"/>
    <n v="2"/>
    <x v="1"/>
    <n v="80"/>
    <n v="1"/>
    <x v="7"/>
    <x v="1"/>
    <x v="1"/>
    <x v="9"/>
    <x v="7"/>
    <x v="1"/>
    <x v="3"/>
    <m/>
  </r>
  <r>
    <n v="26"/>
    <x v="2"/>
    <x v="1"/>
    <n v="7"/>
    <n v="0"/>
    <x v="1"/>
    <n v="575"/>
    <x v="1"/>
    <n v="1"/>
    <x v="0"/>
    <n v="2"/>
    <s v="Life Sciences"/>
    <n v="1"/>
    <n v="792"/>
    <m/>
    <x v="3"/>
    <x v="0"/>
    <n v="71"/>
    <x v="3"/>
    <x v="1"/>
    <x v="2"/>
    <x v="0"/>
    <x v="2"/>
    <n v="4364"/>
    <s v="Low Risk"/>
    <x v="0"/>
    <n v="0"/>
    <n v="0"/>
    <n v="0"/>
    <n v="1"/>
    <n v="5288"/>
    <x v="9"/>
    <s v="Y"/>
    <x v="1"/>
    <n v="14"/>
    <x v="0"/>
    <n v="1"/>
    <n v="3"/>
    <x v="0"/>
    <n v="80"/>
    <n v="1"/>
    <x v="7"/>
    <x v="2"/>
    <x v="1"/>
    <x v="4"/>
    <x v="3"/>
    <x v="3"/>
    <x v="2"/>
    <m/>
  </r>
  <r>
    <n v="29"/>
    <x v="2"/>
    <x v="1"/>
    <n v="11"/>
    <n v="1"/>
    <x v="0"/>
    <n v="657"/>
    <x v="1"/>
    <n v="27"/>
    <x v="0"/>
    <n v="3"/>
    <s v="Medical"/>
    <n v="1"/>
    <n v="793"/>
    <m/>
    <x v="0"/>
    <x v="0"/>
    <n v="66"/>
    <x v="0"/>
    <x v="0"/>
    <x v="4"/>
    <x v="2"/>
    <x v="1"/>
    <n v="4335"/>
    <s v="Low Risk"/>
    <x v="0"/>
    <n v="0"/>
    <n v="0"/>
    <n v="1"/>
    <n v="1"/>
    <n v="25549"/>
    <x v="5"/>
    <s v="Y"/>
    <x v="1"/>
    <n v="12"/>
    <x v="0"/>
    <n v="1"/>
    <n v="5"/>
    <x v="0"/>
    <n v="80"/>
    <n v="1"/>
    <x v="27"/>
    <x v="1"/>
    <x v="2"/>
    <x v="3"/>
    <x v="1"/>
    <x v="1"/>
    <x v="9"/>
    <m/>
  </r>
  <r>
    <n v="26"/>
    <x v="2"/>
    <x v="0"/>
    <n v="12"/>
    <n v="2"/>
    <x v="0"/>
    <n v="1146"/>
    <x v="0"/>
    <n v="8"/>
    <x v="0"/>
    <n v="3"/>
    <s v="Technical Degree"/>
    <n v="1"/>
    <n v="796"/>
    <m/>
    <x v="2"/>
    <x v="1"/>
    <n v="38"/>
    <x v="1"/>
    <x v="0"/>
    <x v="0"/>
    <x v="3"/>
    <x v="0"/>
    <n v="5326"/>
    <s v="Medium Risk"/>
    <x v="0"/>
    <n v="0"/>
    <n v="1"/>
    <n v="1"/>
    <n v="1"/>
    <n v="3064"/>
    <x v="2"/>
    <s v="Y"/>
    <x v="1"/>
    <n v="17"/>
    <x v="0"/>
    <n v="3"/>
    <n v="3"/>
    <x v="0"/>
    <n v="80"/>
    <n v="0"/>
    <x v="3"/>
    <x v="2"/>
    <x v="2"/>
    <x v="9"/>
    <x v="7"/>
    <x v="1"/>
    <x v="3"/>
    <m/>
  </r>
  <r>
    <n v="34"/>
    <x v="2"/>
    <x v="1"/>
    <n v="7"/>
    <n v="0"/>
    <x v="0"/>
    <n v="182"/>
    <x v="1"/>
    <n v="1"/>
    <x v="0"/>
    <n v="4"/>
    <s v="Life Sciences"/>
    <n v="1"/>
    <n v="797"/>
    <m/>
    <x v="0"/>
    <x v="0"/>
    <n v="72"/>
    <x v="2"/>
    <x v="1"/>
    <x v="1"/>
    <x v="0"/>
    <x v="0"/>
    <n v="3280"/>
    <s v="Low Risk"/>
    <x v="0"/>
    <n v="0"/>
    <n v="0"/>
    <n v="0"/>
    <n v="1"/>
    <n v="13551"/>
    <x v="7"/>
    <s v="Y"/>
    <x v="1"/>
    <n v="16"/>
    <x v="0"/>
    <n v="3"/>
    <n v="3"/>
    <x v="0"/>
    <n v="80"/>
    <n v="0"/>
    <x v="1"/>
    <x v="2"/>
    <x v="1"/>
    <x v="9"/>
    <x v="3"/>
    <x v="1"/>
    <x v="6"/>
    <m/>
  </r>
  <r>
    <n v="54"/>
    <x v="1"/>
    <x v="1"/>
    <n v="11"/>
    <n v="2"/>
    <x v="0"/>
    <n v="376"/>
    <x v="1"/>
    <n v="19"/>
    <x v="0"/>
    <n v="4"/>
    <s v="Medical"/>
    <n v="1"/>
    <n v="799"/>
    <m/>
    <x v="2"/>
    <x v="0"/>
    <n v="95"/>
    <x v="0"/>
    <x v="0"/>
    <x v="3"/>
    <x v="3"/>
    <x v="2"/>
    <n v="5485"/>
    <s v="High Risk"/>
    <x v="0"/>
    <n v="1"/>
    <n v="1"/>
    <n v="0"/>
    <n v="1"/>
    <n v="22670"/>
    <x v="3"/>
    <s v="Y"/>
    <x v="0"/>
    <n v="11"/>
    <x v="0"/>
    <n v="2"/>
    <n v="3"/>
    <x v="0"/>
    <n v="80"/>
    <n v="2"/>
    <x v="15"/>
    <x v="5"/>
    <x v="1"/>
    <x v="8"/>
    <x v="7"/>
    <x v="1"/>
    <x v="10"/>
    <m/>
  </r>
  <r>
    <n v="27"/>
    <x v="2"/>
    <x v="1"/>
    <n v="3"/>
    <n v="0"/>
    <x v="1"/>
    <n v="829"/>
    <x v="0"/>
    <n v="8"/>
    <x v="0"/>
    <n v="1"/>
    <s v="Marketing"/>
    <n v="1"/>
    <n v="800"/>
    <m/>
    <x v="1"/>
    <x v="1"/>
    <n v="84"/>
    <x v="0"/>
    <x v="0"/>
    <x v="0"/>
    <x v="0"/>
    <x v="1"/>
    <n v="4342"/>
    <s v="Low Risk"/>
    <x v="0"/>
    <n v="0"/>
    <n v="0"/>
    <n v="0"/>
    <n v="1"/>
    <n v="24008"/>
    <x v="4"/>
    <s v="Y"/>
    <x v="1"/>
    <n v="19"/>
    <x v="0"/>
    <n v="2"/>
    <n v="2"/>
    <x v="1"/>
    <n v="80"/>
    <n v="1"/>
    <x v="7"/>
    <x v="1"/>
    <x v="1"/>
    <x v="9"/>
    <x v="3"/>
    <x v="1"/>
    <x v="9"/>
    <m/>
  </r>
  <r>
    <n v="37"/>
    <x v="0"/>
    <x v="1"/>
    <n v="15"/>
    <n v="3"/>
    <x v="0"/>
    <n v="571"/>
    <x v="1"/>
    <n v="10"/>
    <x v="0"/>
    <n v="1"/>
    <s v="Life Sciences"/>
    <n v="1"/>
    <n v="802"/>
    <m/>
    <x v="2"/>
    <x v="0"/>
    <n v="82"/>
    <x v="0"/>
    <x v="1"/>
    <x v="1"/>
    <x v="3"/>
    <x v="2"/>
    <n v="2782"/>
    <s v="High Risk"/>
    <x v="1"/>
    <n v="1"/>
    <n v="1"/>
    <n v="1"/>
    <n v="1"/>
    <n v="19905"/>
    <x v="4"/>
    <s v="Y"/>
    <x v="0"/>
    <n v="13"/>
    <x v="0"/>
    <n v="2"/>
    <n v="7"/>
    <x v="2"/>
    <n v="80"/>
    <n v="2"/>
    <x v="3"/>
    <x v="1"/>
    <x v="2"/>
    <x v="8"/>
    <x v="7"/>
    <x v="5"/>
    <x v="6"/>
    <m/>
  </r>
  <r>
    <n v="38"/>
    <x v="0"/>
    <x v="1"/>
    <n v="15"/>
    <n v="2"/>
    <x v="1"/>
    <n v="240"/>
    <x v="1"/>
    <n v="2"/>
    <x v="0"/>
    <n v="4"/>
    <s v="Life Sciences"/>
    <n v="1"/>
    <n v="803"/>
    <m/>
    <x v="3"/>
    <x v="0"/>
    <n v="75"/>
    <x v="2"/>
    <x v="0"/>
    <x v="3"/>
    <x v="3"/>
    <x v="0"/>
    <n v="5980"/>
    <s v="High Risk"/>
    <x v="0"/>
    <n v="1"/>
    <n v="1"/>
    <n v="0"/>
    <n v="1"/>
    <n v="26085"/>
    <x v="2"/>
    <s v="Y"/>
    <x v="0"/>
    <n v="12"/>
    <x v="0"/>
    <n v="4"/>
    <n v="4"/>
    <x v="0"/>
    <n v="80"/>
    <n v="0"/>
    <x v="6"/>
    <x v="2"/>
    <x v="1"/>
    <x v="15"/>
    <x v="1"/>
    <x v="5"/>
    <x v="11"/>
    <m/>
  </r>
  <r>
    <n v="34"/>
    <x v="2"/>
    <x v="1"/>
    <n v="8"/>
    <n v="1"/>
    <x v="0"/>
    <n v="121"/>
    <x v="1"/>
    <n v="2"/>
    <x v="0"/>
    <n v="4"/>
    <s v="Medical"/>
    <n v="1"/>
    <n v="804"/>
    <m/>
    <x v="1"/>
    <x v="0"/>
    <n v="86"/>
    <x v="1"/>
    <x v="1"/>
    <x v="1"/>
    <x v="3"/>
    <x v="0"/>
    <n v="4381"/>
    <s v="Medium Risk"/>
    <x v="0"/>
    <n v="0"/>
    <n v="1"/>
    <n v="0"/>
    <n v="1"/>
    <n v="7530"/>
    <x v="1"/>
    <s v="Y"/>
    <x v="1"/>
    <n v="11"/>
    <x v="0"/>
    <n v="3"/>
    <n v="3"/>
    <x v="0"/>
    <n v="80"/>
    <n v="0"/>
    <x v="3"/>
    <x v="1"/>
    <x v="1"/>
    <x v="0"/>
    <x v="4"/>
    <x v="1"/>
    <x v="6"/>
    <m/>
  </r>
  <r>
    <n v="35"/>
    <x v="0"/>
    <x v="1"/>
    <n v="11"/>
    <n v="1"/>
    <x v="0"/>
    <n v="384"/>
    <x v="0"/>
    <n v="8"/>
    <x v="0"/>
    <n v="4"/>
    <s v="Life Sciences"/>
    <n v="1"/>
    <n v="805"/>
    <m/>
    <x v="3"/>
    <x v="0"/>
    <n v="72"/>
    <x v="0"/>
    <x v="1"/>
    <x v="6"/>
    <x v="0"/>
    <x v="1"/>
    <n v="2572"/>
    <s v="Low Risk"/>
    <x v="1"/>
    <n v="0"/>
    <n v="0"/>
    <n v="1"/>
    <n v="1"/>
    <n v="20317"/>
    <x v="1"/>
    <s v="Y"/>
    <x v="1"/>
    <n v="16"/>
    <x v="0"/>
    <n v="2"/>
    <n v="5"/>
    <x v="0"/>
    <n v="80"/>
    <n v="1"/>
    <x v="8"/>
    <x v="4"/>
    <x v="2"/>
    <x v="11"/>
    <x v="3"/>
    <x v="0"/>
    <x v="3"/>
    <m/>
  </r>
  <r>
    <n v="30"/>
    <x v="2"/>
    <x v="1"/>
    <n v="3"/>
    <n v="0"/>
    <x v="0"/>
    <n v="921"/>
    <x v="1"/>
    <n v="1"/>
    <x v="0"/>
    <n v="3"/>
    <s v="Life Sciences"/>
    <n v="1"/>
    <n v="806"/>
    <m/>
    <x v="2"/>
    <x v="1"/>
    <n v="38"/>
    <x v="3"/>
    <x v="1"/>
    <x v="2"/>
    <x v="2"/>
    <x v="1"/>
    <n v="3833"/>
    <s v="Low Risk"/>
    <x v="0"/>
    <n v="0"/>
    <n v="0"/>
    <n v="0"/>
    <n v="1"/>
    <n v="24375"/>
    <x v="9"/>
    <s v="Y"/>
    <x v="1"/>
    <n v="21"/>
    <x v="1"/>
    <n v="3"/>
    <n v="2"/>
    <x v="1"/>
    <n v="80"/>
    <n v="2"/>
    <x v="2"/>
    <x v="2"/>
    <x v="1"/>
    <x v="4"/>
    <x v="3"/>
    <x v="0"/>
    <x v="3"/>
    <m/>
  </r>
  <r>
    <n v="40"/>
    <x v="0"/>
    <x v="1"/>
    <n v="8"/>
    <n v="1"/>
    <x v="1"/>
    <n v="791"/>
    <x v="1"/>
    <n v="2"/>
    <x v="0"/>
    <n v="2"/>
    <s v="Medical"/>
    <n v="1"/>
    <n v="807"/>
    <m/>
    <x v="1"/>
    <x v="0"/>
    <n v="38"/>
    <x v="2"/>
    <x v="0"/>
    <x v="4"/>
    <x v="1"/>
    <x v="1"/>
    <n v="4244"/>
    <s v="Medium Risk"/>
    <x v="0"/>
    <n v="0"/>
    <n v="1"/>
    <n v="0"/>
    <n v="1"/>
    <n v="9931"/>
    <x v="1"/>
    <s v="Y"/>
    <x v="1"/>
    <n v="24"/>
    <x v="1"/>
    <n v="4"/>
    <n v="3"/>
    <x v="0"/>
    <n v="80"/>
    <n v="1"/>
    <x v="0"/>
    <x v="2"/>
    <x v="1"/>
    <x v="3"/>
    <x v="1"/>
    <x v="2"/>
    <x v="1"/>
    <m/>
  </r>
  <r>
    <n v="34"/>
    <x v="2"/>
    <x v="1"/>
    <n v="8"/>
    <n v="1"/>
    <x v="0"/>
    <n v="1111"/>
    <x v="0"/>
    <n v="8"/>
    <x v="0"/>
    <n v="2"/>
    <s v="Life Sciences"/>
    <n v="1"/>
    <n v="808"/>
    <m/>
    <x v="1"/>
    <x v="0"/>
    <n v="93"/>
    <x v="0"/>
    <x v="0"/>
    <x v="0"/>
    <x v="3"/>
    <x v="1"/>
    <n v="6500"/>
    <s v="Medium Risk"/>
    <x v="0"/>
    <n v="0"/>
    <n v="1"/>
    <n v="0"/>
    <n v="1"/>
    <n v="13305"/>
    <x v="6"/>
    <s v="Y"/>
    <x v="1"/>
    <n v="17"/>
    <x v="0"/>
    <n v="2"/>
    <n v="1"/>
    <x v="1"/>
    <n v="80"/>
    <n v="1"/>
    <x v="3"/>
    <x v="4"/>
    <x v="1"/>
    <x v="11"/>
    <x v="3"/>
    <x v="1"/>
    <x v="3"/>
    <m/>
  </r>
  <r>
    <n v="42"/>
    <x v="0"/>
    <x v="1"/>
    <n v="9"/>
    <n v="1"/>
    <x v="1"/>
    <n v="570"/>
    <x v="1"/>
    <n v="8"/>
    <x v="0"/>
    <n v="3"/>
    <s v="Life Sciences"/>
    <n v="1"/>
    <n v="809"/>
    <m/>
    <x v="0"/>
    <x v="1"/>
    <n v="66"/>
    <x v="0"/>
    <x v="4"/>
    <x v="5"/>
    <x v="0"/>
    <x v="2"/>
    <n v="18430"/>
    <s v="Low Risk"/>
    <x v="2"/>
    <n v="0"/>
    <n v="0"/>
    <n v="1"/>
    <n v="0"/>
    <n v="16225"/>
    <x v="1"/>
    <s v="Y"/>
    <x v="1"/>
    <n v="13"/>
    <x v="0"/>
    <n v="2"/>
    <n v="3"/>
    <x v="0"/>
    <n v="80"/>
    <n v="1"/>
    <x v="13"/>
    <x v="5"/>
    <x v="2"/>
    <x v="25"/>
    <x v="1"/>
    <x v="15"/>
    <x v="12"/>
    <m/>
  </r>
  <r>
    <n v="23"/>
    <x v="4"/>
    <x v="0"/>
    <n v="11"/>
    <n v="2"/>
    <x v="0"/>
    <n v="1243"/>
    <x v="1"/>
    <n v="6"/>
    <x v="1"/>
    <n v="3"/>
    <s v="Life Sciences"/>
    <n v="1"/>
    <n v="811"/>
    <m/>
    <x v="1"/>
    <x v="1"/>
    <n v="63"/>
    <x v="2"/>
    <x v="1"/>
    <x v="2"/>
    <x v="3"/>
    <x v="1"/>
    <n v="1601"/>
    <s v="High Risk"/>
    <x v="1"/>
    <n v="1"/>
    <n v="1"/>
    <n v="0"/>
    <n v="1"/>
    <n v="3445"/>
    <x v="1"/>
    <s v="Y"/>
    <x v="0"/>
    <n v="21"/>
    <x v="1"/>
    <n v="3"/>
    <n v="7"/>
    <x v="2"/>
    <n v="80"/>
    <n v="2"/>
    <x v="5"/>
    <x v="2"/>
    <x v="1"/>
    <x v="2"/>
    <x v="2"/>
    <x v="0"/>
    <x v="2"/>
    <m/>
  </r>
  <r>
    <n v="24"/>
    <x v="4"/>
    <x v="1"/>
    <n v="8"/>
    <n v="1"/>
    <x v="2"/>
    <n v="1092"/>
    <x v="1"/>
    <n v="9"/>
    <x v="0"/>
    <n v="3"/>
    <s v="Life Sciences"/>
    <n v="1"/>
    <n v="812"/>
    <m/>
    <x v="1"/>
    <x v="1"/>
    <n v="60"/>
    <x v="1"/>
    <x v="1"/>
    <x v="2"/>
    <x v="1"/>
    <x v="2"/>
    <n v="2694"/>
    <s v="Medium Risk"/>
    <x v="1"/>
    <n v="0"/>
    <n v="1"/>
    <n v="0"/>
    <n v="1"/>
    <n v="26551"/>
    <x v="1"/>
    <s v="Y"/>
    <x v="1"/>
    <n v="11"/>
    <x v="0"/>
    <n v="3"/>
    <n v="5"/>
    <x v="0"/>
    <n v="80"/>
    <n v="3"/>
    <x v="5"/>
    <x v="5"/>
    <x v="1"/>
    <x v="6"/>
    <x v="2"/>
    <x v="0"/>
    <x v="2"/>
    <m/>
  </r>
  <r>
    <n v="52"/>
    <x v="1"/>
    <x v="1"/>
    <n v="3"/>
    <n v="0"/>
    <x v="0"/>
    <n v="1325"/>
    <x v="1"/>
    <n v="11"/>
    <x v="0"/>
    <n v="4"/>
    <s v="Life Sciences"/>
    <n v="1"/>
    <n v="813"/>
    <m/>
    <x v="2"/>
    <x v="0"/>
    <n v="82"/>
    <x v="0"/>
    <x v="0"/>
    <x v="2"/>
    <x v="2"/>
    <x v="1"/>
    <n v="3149"/>
    <s v="Low Risk"/>
    <x v="0"/>
    <n v="0"/>
    <n v="0"/>
    <n v="0"/>
    <n v="1"/>
    <n v="21821"/>
    <x v="0"/>
    <s v="Y"/>
    <x v="1"/>
    <n v="20"/>
    <x v="1"/>
    <n v="2"/>
    <n v="2"/>
    <x v="1"/>
    <n v="80"/>
    <n v="1"/>
    <x v="15"/>
    <x v="1"/>
    <x v="1"/>
    <x v="8"/>
    <x v="3"/>
    <x v="1"/>
    <x v="10"/>
    <m/>
  </r>
  <r>
    <n v="50"/>
    <x v="1"/>
    <x v="1"/>
    <n v="0"/>
    <n v="0"/>
    <x v="0"/>
    <n v="691"/>
    <x v="1"/>
    <n v="2"/>
    <x v="0"/>
    <n v="3"/>
    <s v="Medical"/>
    <n v="1"/>
    <n v="815"/>
    <m/>
    <x v="1"/>
    <x v="1"/>
    <n v="64"/>
    <x v="0"/>
    <x v="3"/>
    <x v="7"/>
    <x v="2"/>
    <x v="1"/>
    <n v="17639"/>
    <s v="Low Risk"/>
    <x v="2"/>
    <n v="0"/>
    <n v="0"/>
    <n v="0"/>
    <n v="0"/>
    <n v="6881"/>
    <x v="6"/>
    <s v="Y"/>
    <x v="1"/>
    <n v="16"/>
    <x v="0"/>
    <n v="4"/>
    <n v="0"/>
    <x v="1"/>
    <n v="80"/>
    <n v="0"/>
    <x v="31"/>
    <x v="1"/>
    <x v="1"/>
    <x v="9"/>
    <x v="7"/>
    <x v="0"/>
    <x v="6"/>
    <m/>
  </r>
  <r>
    <n v="29"/>
    <x v="2"/>
    <x v="0"/>
    <n v="15"/>
    <n v="2"/>
    <x v="0"/>
    <n v="805"/>
    <x v="1"/>
    <n v="1"/>
    <x v="1"/>
    <n v="2"/>
    <s v="Life Sciences"/>
    <n v="1"/>
    <n v="816"/>
    <m/>
    <x v="0"/>
    <x v="0"/>
    <n v="36"/>
    <x v="1"/>
    <x v="1"/>
    <x v="2"/>
    <x v="3"/>
    <x v="1"/>
    <n v="2319"/>
    <s v="High Risk"/>
    <x v="1"/>
    <n v="1"/>
    <n v="1"/>
    <n v="0"/>
    <n v="1"/>
    <n v="6689"/>
    <x v="1"/>
    <s v="Y"/>
    <x v="0"/>
    <n v="11"/>
    <x v="0"/>
    <n v="4"/>
    <n v="8"/>
    <x v="2"/>
    <n v="80"/>
    <n v="1"/>
    <x v="5"/>
    <x v="4"/>
    <x v="1"/>
    <x v="6"/>
    <x v="2"/>
    <x v="0"/>
    <x v="2"/>
    <m/>
  </r>
  <r>
    <n v="33"/>
    <x v="2"/>
    <x v="1"/>
    <n v="0"/>
    <n v="0"/>
    <x v="0"/>
    <n v="213"/>
    <x v="1"/>
    <n v="7"/>
    <x v="0"/>
    <n v="3"/>
    <s v="Medical"/>
    <n v="1"/>
    <n v="817"/>
    <m/>
    <x v="1"/>
    <x v="1"/>
    <n v="49"/>
    <x v="0"/>
    <x v="2"/>
    <x v="7"/>
    <x v="2"/>
    <x v="1"/>
    <n v="11691"/>
    <s v="Low Risk"/>
    <x v="2"/>
    <n v="0"/>
    <n v="0"/>
    <n v="0"/>
    <n v="0"/>
    <n v="25995"/>
    <x v="4"/>
    <s v="Y"/>
    <x v="1"/>
    <n v="11"/>
    <x v="0"/>
    <n v="4"/>
    <n v="0"/>
    <x v="1"/>
    <n v="80"/>
    <n v="0"/>
    <x v="19"/>
    <x v="1"/>
    <x v="3"/>
    <x v="20"/>
    <x v="5"/>
    <x v="2"/>
    <x v="1"/>
    <m/>
  </r>
  <r>
    <n v="33"/>
    <x v="2"/>
    <x v="0"/>
    <n v="12"/>
    <n v="1"/>
    <x v="0"/>
    <n v="118"/>
    <x v="0"/>
    <n v="16"/>
    <x v="0"/>
    <n v="3"/>
    <s v="Marketing"/>
    <n v="1"/>
    <n v="819"/>
    <m/>
    <x v="3"/>
    <x v="0"/>
    <n v="69"/>
    <x v="0"/>
    <x v="0"/>
    <x v="0"/>
    <x v="3"/>
    <x v="0"/>
    <n v="5324"/>
    <s v="Medium Risk"/>
    <x v="0"/>
    <n v="0"/>
    <n v="1"/>
    <n v="0"/>
    <n v="1"/>
    <n v="26507"/>
    <x v="6"/>
    <s v="Y"/>
    <x v="1"/>
    <n v="15"/>
    <x v="0"/>
    <n v="3"/>
    <n v="2"/>
    <x v="1"/>
    <n v="80"/>
    <n v="0"/>
    <x v="3"/>
    <x v="1"/>
    <x v="1"/>
    <x v="11"/>
    <x v="3"/>
    <x v="0"/>
    <x v="3"/>
    <m/>
  </r>
  <r>
    <n v="47"/>
    <x v="1"/>
    <x v="1"/>
    <n v="7"/>
    <n v="2"/>
    <x v="0"/>
    <n v="202"/>
    <x v="1"/>
    <n v="2"/>
    <x v="0"/>
    <n v="2"/>
    <s v="Other"/>
    <n v="1"/>
    <n v="820"/>
    <m/>
    <x v="1"/>
    <x v="0"/>
    <n v="33"/>
    <x v="0"/>
    <x v="3"/>
    <x v="5"/>
    <x v="0"/>
    <x v="1"/>
    <n v="16752"/>
    <s v="Medium Risk"/>
    <x v="2"/>
    <n v="1"/>
    <n v="0"/>
    <n v="1"/>
    <n v="0"/>
    <n v="12982"/>
    <x v="1"/>
    <s v="Y"/>
    <x v="0"/>
    <n v="11"/>
    <x v="0"/>
    <n v="3"/>
    <n v="4"/>
    <x v="0"/>
    <n v="80"/>
    <n v="1"/>
    <x v="12"/>
    <x v="1"/>
    <x v="2"/>
    <x v="34"/>
    <x v="12"/>
    <x v="2"/>
    <x v="2"/>
    <m/>
  </r>
  <r>
    <n v="36"/>
    <x v="0"/>
    <x v="1"/>
    <n v="8"/>
    <n v="1"/>
    <x v="0"/>
    <n v="676"/>
    <x v="1"/>
    <n v="1"/>
    <x v="0"/>
    <n v="3"/>
    <s v="Other"/>
    <n v="1"/>
    <n v="823"/>
    <m/>
    <x v="1"/>
    <x v="0"/>
    <n v="35"/>
    <x v="0"/>
    <x v="0"/>
    <x v="3"/>
    <x v="1"/>
    <x v="1"/>
    <n v="5228"/>
    <s v="Medium Risk"/>
    <x v="0"/>
    <n v="0"/>
    <n v="1"/>
    <n v="0"/>
    <n v="1"/>
    <n v="23361"/>
    <x v="4"/>
    <s v="Y"/>
    <x v="1"/>
    <n v="15"/>
    <x v="0"/>
    <n v="1"/>
    <n v="1"/>
    <x v="1"/>
    <n v="80"/>
    <n v="1"/>
    <x v="1"/>
    <x v="2"/>
    <x v="1"/>
    <x v="7"/>
    <x v="1"/>
    <x v="0"/>
    <x v="0"/>
    <m/>
  </r>
  <r>
    <n v="29"/>
    <x v="2"/>
    <x v="1"/>
    <n v="3"/>
    <n v="0"/>
    <x v="0"/>
    <n v="1252"/>
    <x v="1"/>
    <n v="23"/>
    <x v="0"/>
    <n v="2"/>
    <s v="Life Sciences"/>
    <n v="1"/>
    <n v="824"/>
    <m/>
    <x v="1"/>
    <x v="1"/>
    <n v="81"/>
    <x v="2"/>
    <x v="1"/>
    <x v="1"/>
    <x v="2"/>
    <x v="1"/>
    <n v="2700"/>
    <s v="Low Risk"/>
    <x v="1"/>
    <n v="0"/>
    <n v="0"/>
    <n v="0"/>
    <n v="1"/>
    <n v="23779"/>
    <x v="1"/>
    <s v="Y"/>
    <x v="1"/>
    <n v="24"/>
    <x v="1"/>
    <n v="3"/>
    <n v="2"/>
    <x v="1"/>
    <n v="80"/>
    <n v="1"/>
    <x v="1"/>
    <x v="1"/>
    <x v="1"/>
    <x v="1"/>
    <x v="1"/>
    <x v="0"/>
    <x v="1"/>
    <m/>
  </r>
  <r>
    <n v="58"/>
    <x v="3"/>
    <x v="0"/>
    <n v="9"/>
    <n v="2"/>
    <x v="0"/>
    <n v="286"/>
    <x v="1"/>
    <n v="2"/>
    <x v="0"/>
    <n v="4"/>
    <s v="Life Sciences"/>
    <n v="1"/>
    <n v="825"/>
    <m/>
    <x v="2"/>
    <x v="1"/>
    <n v="31"/>
    <x v="0"/>
    <x v="4"/>
    <x v="7"/>
    <x v="1"/>
    <x v="0"/>
    <n v="19246"/>
    <s v="Medium Risk"/>
    <x v="2"/>
    <n v="1"/>
    <n v="1"/>
    <n v="0"/>
    <n v="0"/>
    <n v="25761"/>
    <x v="8"/>
    <s v="Y"/>
    <x v="0"/>
    <n v="12"/>
    <x v="0"/>
    <n v="4"/>
    <n v="3"/>
    <x v="0"/>
    <n v="80"/>
    <n v="0"/>
    <x v="32"/>
    <x v="2"/>
    <x v="1"/>
    <x v="31"/>
    <x v="11"/>
    <x v="11"/>
    <x v="5"/>
    <m/>
  </r>
  <r>
    <n v="35"/>
    <x v="0"/>
    <x v="1"/>
    <n v="3"/>
    <n v="0"/>
    <x v="0"/>
    <n v="1258"/>
    <x v="1"/>
    <n v="1"/>
    <x v="0"/>
    <n v="4"/>
    <s v="Life Sciences"/>
    <n v="1"/>
    <n v="826"/>
    <m/>
    <x v="2"/>
    <x v="0"/>
    <n v="40"/>
    <x v="2"/>
    <x v="1"/>
    <x v="1"/>
    <x v="2"/>
    <x v="0"/>
    <n v="2506"/>
    <s v="Low Risk"/>
    <x v="1"/>
    <n v="0"/>
    <n v="0"/>
    <n v="0"/>
    <n v="1"/>
    <n v="13301"/>
    <x v="9"/>
    <s v="Y"/>
    <x v="1"/>
    <n v="13"/>
    <x v="0"/>
    <n v="3"/>
    <n v="2"/>
    <x v="1"/>
    <n v="80"/>
    <n v="0"/>
    <x v="2"/>
    <x v="0"/>
    <x v="1"/>
    <x v="4"/>
    <x v="3"/>
    <x v="3"/>
    <x v="3"/>
    <m/>
  </r>
  <r>
    <n v="42"/>
    <x v="0"/>
    <x v="1"/>
    <n v="6"/>
    <n v="1"/>
    <x v="0"/>
    <n v="932"/>
    <x v="1"/>
    <n v="1"/>
    <x v="0"/>
    <n v="2"/>
    <s v="Life Sciences"/>
    <n v="1"/>
    <n v="827"/>
    <m/>
    <x v="2"/>
    <x v="0"/>
    <n v="43"/>
    <x v="1"/>
    <x v="0"/>
    <x v="3"/>
    <x v="0"/>
    <x v="1"/>
    <n v="6062"/>
    <s v="Medium Risk"/>
    <x v="0"/>
    <n v="1"/>
    <n v="0"/>
    <n v="0"/>
    <n v="1"/>
    <n v="4051"/>
    <x v="3"/>
    <s v="Y"/>
    <x v="0"/>
    <n v="13"/>
    <x v="0"/>
    <n v="4"/>
    <n v="2"/>
    <x v="1"/>
    <n v="80"/>
    <n v="1"/>
    <x v="0"/>
    <x v="5"/>
    <x v="1"/>
    <x v="9"/>
    <x v="7"/>
    <x v="0"/>
    <x v="3"/>
    <m/>
  </r>
  <r>
    <n v="28"/>
    <x v="2"/>
    <x v="0"/>
    <n v="7"/>
    <n v="1"/>
    <x v="0"/>
    <n v="890"/>
    <x v="1"/>
    <n v="2"/>
    <x v="0"/>
    <n v="4"/>
    <s v="Medical"/>
    <n v="1"/>
    <n v="828"/>
    <m/>
    <x v="1"/>
    <x v="1"/>
    <n v="46"/>
    <x v="0"/>
    <x v="1"/>
    <x v="1"/>
    <x v="2"/>
    <x v="0"/>
    <n v="4382"/>
    <s v="Low Risk"/>
    <x v="0"/>
    <n v="0"/>
    <n v="0"/>
    <n v="1"/>
    <n v="1"/>
    <n v="16374"/>
    <x v="2"/>
    <s v="Y"/>
    <x v="1"/>
    <n v="17"/>
    <x v="0"/>
    <n v="4"/>
    <n v="4"/>
    <x v="0"/>
    <n v="80"/>
    <n v="0"/>
    <x v="7"/>
    <x v="1"/>
    <x v="2"/>
    <x v="4"/>
    <x v="3"/>
    <x v="3"/>
    <x v="9"/>
    <m/>
  </r>
  <r>
    <n v="36"/>
    <x v="0"/>
    <x v="1"/>
    <n v="8"/>
    <n v="1"/>
    <x v="0"/>
    <n v="1041"/>
    <x v="2"/>
    <n v="13"/>
    <x v="0"/>
    <n v="3"/>
    <s v="Human Resources"/>
    <n v="1"/>
    <n v="829"/>
    <m/>
    <x v="1"/>
    <x v="1"/>
    <n v="36"/>
    <x v="0"/>
    <x v="1"/>
    <x v="8"/>
    <x v="1"/>
    <x v="1"/>
    <n v="2143"/>
    <s v="Medium Risk"/>
    <x v="1"/>
    <n v="0"/>
    <n v="1"/>
    <n v="0"/>
    <n v="1"/>
    <n v="25527"/>
    <x v="5"/>
    <s v="Y"/>
    <x v="1"/>
    <n v="13"/>
    <x v="0"/>
    <n v="2"/>
    <n v="3"/>
    <x v="0"/>
    <n v="80"/>
    <n v="1"/>
    <x v="0"/>
    <x v="2"/>
    <x v="1"/>
    <x v="8"/>
    <x v="3"/>
    <x v="0"/>
    <x v="10"/>
    <m/>
  </r>
  <r>
    <n v="32"/>
    <x v="2"/>
    <x v="1"/>
    <n v="4"/>
    <n v="0"/>
    <x v="0"/>
    <n v="859"/>
    <x v="1"/>
    <n v="4"/>
    <x v="0"/>
    <n v="3"/>
    <s v="Life Sciences"/>
    <n v="1"/>
    <n v="830"/>
    <m/>
    <x v="1"/>
    <x v="0"/>
    <n v="98"/>
    <x v="1"/>
    <x v="0"/>
    <x v="3"/>
    <x v="2"/>
    <x v="1"/>
    <n v="6162"/>
    <s v="Low Risk"/>
    <x v="0"/>
    <n v="0"/>
    <n v="0"/>
    <n v="0"/>
    <n v="1"/>
    <n v="19124"/>
    <x v="1"/>
    <s v="Y"/>
    <x v="1"/>
    <n v="12"/>
    <x v="0"/>
    <n v="3"/>
    <n v="0"/>
    <x v="1"/>
    <n v="80"/>
    <n v="1"/>
    <x v="19"/>
    <x v="1"/>
    <x v="1"/>
    <x v="13"/>
    <x v="9"/>
    <x v="7"/>
    <x v="5"/>
    <m/>
  </r>
  <r>
    <n v="40"/>
    <x v="0"/>
    <x v="1"/>
    <n v="7"/>
    <n v="0"/>
    <x v="1"/>
    <n v="720"/>
    <x v="1"/>
    <n v="16"/>
    <x v="0"/>
    <n v="4"/>
    <s v="Medical"/>
    <n v="1"/>
    <n v="832"/>
    <m/>
    <x v="3"/>
    <x v="1"/>
    <n v="51"/>
    <x v="1"/>
    <x v="0"/>
    <x v="2"/>
    <x v="2"/>
    <x v="0"/>
    <n v="5094"/>
    <s v="Low Risk"/>
    <x v="0"/>
    <n v="0"/>
    <n v="0"/>
    <n v="0"/>
    <n v="1"/>
    <n v="11983"/>
    <x v="2"/>
    <s v="Y"/>
    <x v="1"/>
    <n v="14"/>
    <x v="0"/>
    <n v="4"/>
    <n v="3"/>
    <x v="0"/>
    <n v="80"/>
    <n v="0"/>
    <x v="1"/>
    <x v="6"/>
    <x v="1"/>
    <x v="6"/>
    <x v="2"/>
    <x v="0"/>
    <x v="2"/>
    <m/>
  </r>
  <r>
    <n v="30"/>
    <x v="2"/>
    <x v="1"/>
    <n v="7"/>
    <n v="2"/>
    <x v="0"/>
    <n v="946"/>
    <x v="1"/>
    <n v="2"/>
    <x v="0"/>
    <n v="3"/>
    <s v="Medical"/>
    <n v="1"/>
    <n v="833"/>
    <m/>
    <x v="1"/>
    <x v="0"/>
    <n v="52"/>
    <x v="1"/>
    <x v="0"/>
    <x v="3"/>
    <x v="0"/>
    <x v="0"/>
    <n v="6877"/>
    <s v="Medium Risk"/>
    <x v="0"/>
    <n v="1"/>
    <n v="0"/>
    <n v="1"/>
    <n v="0"/>
    <n v="20234"/>
    <x v="6"/>
    <s v="Y"/>
    <x v="0"/>
    <n v="24"/>
    <x v="1"/>
    <n v="2"/>
    <n v="6"/>
    <x v="2"/>
    <n v="80"/>
    <n v="0"/>
    <x v="4"/>
    <x v="5"/>
    <x v="2"/>
    <x v="2"/>
    <x v="2"/>
    <x v="0"/>
    <x v="2"/>
    <m/>
  </r>
  <r>
    <n v="45"/>
    <x v="1"/>
    <x v="1"/>
    <n v="7"/>
    <n v="0"/>
    <x v="0"/>
    <n v="252"/>
    <x v="1"/>
    <n v="2"/>
    <x v="0"/>
    <n v="3"/>
    <s v="Life Sciences"/>
    <n v="1"/>
    <n v="834"/>
    <m/>
    <x v="0"/>
    <x v="0"/>
    <n v="95"/>
    <x v="1"/>
    <x v="1"/>
    <x v="1"/>
    <x v="2"/>
    <x v="0"/>
    <n v="2274"/>
    <s v="Low Risk"/>
    <x v="1"/>
    <n v="0"/>
    <n v="0"/>
    <n v="0"/>
    <n v="1"/>
    <n v="6153"/>
    <x v="1"/>
    <s v="Y"/>
    <x v="1"/>
    <n v="14"/>
    <x v="0"/>
    <n v="4"/>
    <n v="5"/>
    <x v="0"/>
    <n v="80"/>
    <n v="0"/>
    <x v="5"/>
    <x v="1"/>
    <x v="1"/>
    <x v="6"/>
    <x v="2"/>
    <x v="0"/>
    <x v="2"/>
    <m/>
  </r>
  <r>
    <n v="42"/>
    <x v="0"/>
    <x v="1"/>
    <n v="17"/>
    <n v="2"/>
    <x v="0"/>
    <n v="933"/>
    <x v="1"/>
    <n v="29"/>
    <x v="0"/>
    <n v="3"/>
    <s v="Life Sciences"/>
    <n v="1"/>
    <n v="836"/>
    <m/>
    <x v="0"/>
    <x v="1"/>
    <n v="98"/>
    <x v="0"/>
    <x v="0"/>
    <x v="3"/>
    <x v="1"/>
    <x v="1"/>
    <n v="4434"/>
    <s v="Medium Risk"/>
    <x v="0"/>
    <n v="0"/>
    <n v="1"/>
    <n v="1"/>
    <n v="1"/>
    <n v="11806"/>
    <x v="1"/>
    <s v="Y"/>
    <x v="1"/>
    <n v="13"/>
    <x v="0"/>
    <n v="4"/>
    <n v="6"/>
    <x v="2"/>
    <n v="80"/>
    <n v="1"/>
    <x v="1"/>
    <x v="1"/>
    <x v="2"/>
    <x v="7"/>
    <x v="6"/>
    <x v="4"/>
    <x v="5"/>
    <m/>
  </r>
  <r>
    <n v="38"/>
    <x v="0"/>
    <x v="1"/>
    <n v="16"/>
    <n v="2"/>
    <x v="1"/>
    <n v="471"/>
    <x v="1"/>
    <n v="12"/>
    <x v="0"/>
    <n v="3"/>
    <s v="Life Sciences"/>
    <n v="1"/>
    <n v="837"/>
    <m/>
    <x v="3"/>
    <x v="1"/>
    <n v="45"/>
    <x v="1"/>
    <x v="0"/>
    <x v="4"/>
    <x v="3"/>
    <x v="2"/>
    <n v="6288"/>
    <s v="Medium Risk"/>
    <x v="0"/>
    <n v="0"/>
    <n v="1"/>
    <n v="1"/>
    <n v="1"/>
    <n v="4284"/>
    <x v="7"/>
    <s v="Y"/>
    <x v="1"/>
    <n v="15"/>
    <x v="0"/>
    <n v="3"/>
    <n v="4"/>
    <x v="0"/>
    <n v="80"/>
    <n v="1"/>
    <x v="10"/>
    <x v="1"/>
    <x v="2"/>
    <x v="9"/>
    <x v="7"/>
    <x v="1"/>
    <x v="3"/>
    <m/>
  </r>
  <r>
    <n v="34"/>
    <x v="2"/>
    <x v="1"/>
    <n v="3"/>
    <n v="0"/>
    <x v="1"/>
    <n v="702"/>
    <x v="1"/>
    <n v="16"/>
    <x v="0"/>
    <n v="4"/>
    <s v="Life Sciences"/>
    <n v="1"/>
    <n v="838"/>
    <m/>
    <x v="1"/>
    <x v="0"/>
    <n v="100"/>
    <x v="1"/>
    <x v="1"/>
    <x v="1"/>
    <x v="0"/>
    <x v="0"/>
    <n v="2553"/>
    <s v="Low Risk"/>
    <x v="1"/>
    <n v="0"/>
    <n v="0"/>
    <n v="0"/>
    <n v="1"/>
    <n v="8306"/>
    <x v="1"/>
    <s v="Y"/>
    <x v="1"/>
    <n v="16"/>
    <x v="0"/>
    <n v="3"/>
    <n v="2"/>
    <x v="1"/>
    <n v="80"/>
    <n v="0"/>
    <x v="3"/>
    <x v="1"/>
    <x v="1"/>
    <x v="8"/>
    <x v="3"/>
    <x v="1"/>
    <x v="6"/>
    <m/>
  </r>
  <r>
    <n v="49"/>
    <x v="1"/>
    <x v="0"/>
    <n v="1"/>
    <n v="0"/>
    <x v="0"/>
    <n v="1184"/>
    <x v="0"/>
    <n v="11"/>
    <x v="0"/>
    <n v="3"/>
    <s v="Marketing"/>
    <n v="1"/>
    <n v="840"/>
    <m/>
    <x v="1"/>
    <x v="0"/>
    <n v="43"/>
    <x v="0"/>
    <x v="2"/>
    <x v="0"/>
    <x v="0"/>
    <x v="1"/>
    <n v="7654"/>
    <s v="Low Risk"/>
    <x v="2"/>
    <n v="0"/>
    <n v="0"/>
    <n v="0"/>
    <n v="0"/>
    <n v="5860"/>
    <x v="1"/>
    <s v="Y"/>
    <x v="1"/>
    <n v="18"/>
    <x v="0"/>
    <n v="1"/>
    <n v="0"/>
    <x v="1"/>
    <n v="80"/>
    <n v="2"/>
    <x v="15"/>
    <x v="1"/>
    <x v="3"/>
    <x v="7"/>
    <x v="6"/>
    <x v="4"/>
    <x v="1"/>
    <m/>
  </r>
  <r>
    <n v="55"/>
    <x v="3"/>
    <x v="0"/>
    <n v="8"/>
    <n v="1"/>
    <x v="0"/>
    <n v="436"/>
    <x v="0"/>
    <n v="2"/>
    <x v="0"/>
    <n v="1"/>
    <s v="Medical"/>
    <n v="1"/>
    <n v="842"/>
    <m/>
    <x v="1"/>
    <x v="1"/>
    <n v="37"/>
    <x v="0"/>
    <x v="0"/>
    <x v="0"/>
    <x v="0"/>
    <x v="0"/>
    <n v="5160"/>
    <s v="Low Risk"/>
    <x v="0"/>
    <n v="0"/>
    <n v="0"/>
    <n v="1"/>
    <n v="1"/>
    <n v="21519"/>
    <x v="5"/>
    <s v="Y"/>
    <x v="1"/>
    <n v="16"/>
    <x v="0"/>
    <n v="3"/>
    <n v="2"/>
    <x v="1"/>
    <n v="80"/>
    <n v="0"/>
    <x v="4"/>
    <x v="1"/>
    <x v="2"/>
    <x v="7"/>
    <x v="1"/>
    <x v="4"/>
    <x v="6"/>
    <m/>
  </r>
  <r>
    <n v="43"/>
    <x v="0"/>
    <x v="1"/>
    <n v="9"/>
    <n v="1"/>
    <x v="0"/>
    <n v="589"/>
    <x v="1"/>
    <n v="14"/>
    <x v="0"/>
    <n v="2"/>
    <s v="Life Sciences"/>
    <n v="1"/>
    <n v="843"/>
    <m/>
    <x v="0"/>
    <x v="1"/>
    <n v="94"/>
    <x v="0"/>
    <x v="3"/>
    <x v="7"/>
    <x v="3"/>
    <x v="1"/>
    <n v="17159"/>
    <s v="Medium Risk"/>
    <x v="2"/>
    <n v="0"/>
    <n v="1"/>
    <n v="0"/>
    <n v="0"/>
    <n v="5200"/>
    <x v="2"/>
    <s v="Y"/>
    <x v="1"/>
    <n v="24"/>
    <x v="1"/>
    <n v="3"/>
    <n v="2"/>
    <x v="1"/>
    <n v="80"/>
    <n v="1"/>
    <x v="14"/>
    <x v="1"/>
    <x v="1"/>
    <x v="9"/>
    <x v="10"/>
    <x v="1"/>
    <x v="2"/>
    <m/>
  </r>
  <r>
    <n v="27"/>
    <x v="2"/>
    <x v="1"/>
    <n v="3"/>
    <n v="1"/>
    <x v="0"/>
    <n v="269"/>
    <x v="1"/>
    <n v="5"/>
    <x v="0"/>
    <n v="1"/>
    <s v="Technical Degree"/>
    <n v="1"/>
    <n v="844"/>
    <m/>
    <x v="1"/>
    <x v="1"/>
    <n v="42"/>
    <x v="1"/>
    <x v="2"/>
    <x v="7"/>
    <x v="0"/>
    <x v="2"/>
    <n v="12808"/>
    <s v="Medium Risk"/>
    <x v="2"/>
    <n v="1"/>
    <n v="0"/>
    <n v="0"/>
    <n v="0"/>
    <n v="8842"/>
    <x v="1"/>
    <s v="Y"/>
    <x v="0"/>
    <n v="16"/>
    <x v="0"/>
    <n v="2"/>
    <n v="2"/>
    <x v="1"/>
    <n v="80"/>
    <n v="1"/>
    <x v="15"/>
    <x v="1"/>
    <x v="1"/>
    <x v="7"/>
    <x v="6"/>
    <x v="0"/>
    <x v="5"/>
    <m/>
  </r>
  <r>
    <n v="35"/>
    <x v="0"/>
    <x v="1"/>
    <n v="0"/>
    <n v="0"/>
    <x v="0"/>
    <n v="950"/>
    <x v="1"/>
    <n v="7"/>
    <x v="0"/>
    <n v="3"/>
    <s v="Other"/>
    <n v="1"/>
    <n v="845"/>
    <m/>
    <x v="1"/>
    <x v="1"/>
    <n v="59"/>
    <x v="0"/>
    <x v="2"/>
    <x v="3"/>
    <x v="2"/>
    <x v="0"/>
    <n v="10221"/>
    <s v="Low Risk"/>
    <x v="2"/>
    <n v="0"/>
    <n v="0"/>
    <n v="0"/>
    <n v="0"/>
    <n v="18869"/>
    <x v="9"/>
    <s v="Y"/>
    <x v="1"/>
    <n v="21"/>
    <x v="1"/>
    <n v="2"/>
    <n v="0"/>
    <x v="1"/>
    <n v="80"/>
    <n v="0"/>
    <x v="6"/>
    <x v="1"/>
    <x v="3"/>
    <x v="3"/>
    <x v="4"/>
    <x v="1"/>
    <x v="4"/>
    <m/>
  </r>
  <r>
    <n v="28"/>
    <x v="2"/>
    <x v="1"/>
    <n v="16"/>
    <n v="2"/>
    <x v="0"/>
    <n v="760"/>
    <x v="0"/>
    <n v="2"/>
    <x v="0"/>
    <n v="4"/>
    <s v="Marketing"/>
    <n v="1"/>
    <n v="846"/>
    <m/>
    <x v="0"/>
    <x v="0"/>
    <n v="81"/>
    <x v="0"/>
    <x v="0"/>
    <x v="0"/>
    <x v="1"/>
    <x v="1"/>
    <n v="4779"/>
    <s v="High Risk"/>
    <x v="0"/>
    <n v="1"/>
    <n v="1"/>
    <n v="0"/>
    <n v="1"/>
    <n v="3698"/>
    <x v="1"/>
    <s v="Y"/>
    <x v="0"/>
    <n v="20"/>
    <x v="1"/>
    <n v="1"/>
    <n v="6"/>
    <x v="2"/>
    <n v="80"/>
    <n v="0"/>
    <x v="0"/>
    <x v="2"/>
    <x v="1"/>
    <x v="3"/>
    <x v="1"/>
    <x v="4"/>
    <x v="0"/>
    <m/>
  </r>
  <r>
    <n v="34"/>
    <x v="2"/>
    <x v="1"/>
    <n v="7"/>
    <n v="1"/>
    <x v="0"/>
    <n v="829"/>
    <x v="2"/>
    <n v="3"/>
    <x v="0"/>
    <n v="2"/>
    <s v="Human Resources"/>
    <n v="1"/>
    <n v="847"/>
    <m/>
    <x v="1"/>
    <x v="1"/>
    <n v="88"/>
    <x v="0"/>
    <x v="1"/>
    <x v="8"/>
    <x v="0"/>
    <x v="1"/>
    <n v="3737"/>
    <s v="Low Risk"/>
    <x v="0"/>
    <n v="0"/>
    <n v="0"/>
    <n v="1"/>
    <n v="1"/>
    <n v="2243"/>
    <x v="4"/>
    <s v="Y"/>
    <x v="1"/>
    <n v="19"/>
    <x v="0"/>
    <n v="3"/>
    <n v="4"/>
    <x v="0"/>
    <n v="80"/>
    <n v="1"/>
    <x v="21"/>
    <x v="4"/>
    <x v="0"/>
    <x v="11"/>
    <x v="3"/>
    <x v="0"/>
    <x v="3"/>
    <m/>
  </r>
  <r>
    <n v="26"/>
    <x v="2"/>
    <x v="0"/>
    <n v="6"/>
    <n v="1"/>
    <x v="1"/>
    <n v="887"/>
    <x v="1"/>
    <n v="5"/>
    <x v="0"/>
    <n v="2"/>
    <s v="Medical"/>
    <n v="1"/>
    <n v="848"/>
    <m/>
    <x v="1"/>
    <x v="0"/>
    <n v="88"/>
    <x v="1"/>
    <x v="1"/>
    <x v="1"/>
    <x v="2"/>
    <x v="1"/>
    <n v="2366"/>
    <s v="Medium Risk"/>
    <x v="1"/>
    <n v="1"/>
    <n v="0"/>
    <n v="0"/>
    <n v="1"/>
    <n v="20898"/>
    <x v="1"/>
    <s v="Y"/>
    <x v="0"/>
    <n v="14"/>
    <x v="0"/>
    <n v="1"/>
    <n v="4"/>
    <x v="0"/>
    <n v="80"/>
    <n v="1"/>
    <x v="0"/>
    <x v="2"/>
    <x v="1"/>
    <x v="3"/>
    <x v="1"/>
    <x v="1"/>
    <x v="1"/>
    <m/>
  </r>
  <r>
    <n v="27"/>
    <x v="2"/>
    <x v="1"/>
    <n v="7"/>
    <n v="1"/>
    <x v="2"/>
    <n v="443"/>
    <x v="1"/>
    <n v="3"/>
    <x v="0"/>
    <n v="3"/>
    <s v="Medical"/>
    <n v="1"/>
    <n v="850"/>
    <m/>
    <x v="2"/>
    <x v="1"/>
    <n v="50"/>
    <x v="0"/>
    <x v="1"/>
    <x v="1"/>
    <x v="0"/>
    <x v="1"/>
    <n v="1706"/>
    <s v="Low Risk"/>
    <x v="1"/>
    <n v="0"/>
    <n v="0"/>
    <n v="1"/>
    <n v="1"/>
    <n v="16571"/>
    <x v="1"/>
    <s v="Y"/>
    <x v="1"/>
    <n v="11"/>
    <x v="0"/>
    <n v="3"/>
    <n v="6"/>
    <x v="2"/>
    <n v="80"/>
    <n v="3"/>
    <x v="11"/>
    <x v="6"/>
    <x v="2"/>
    <x v="2"/>
    <x v="2"/>
    <x v="0"/>
    <x v="2"/>
    <m/>
  </r>
  <r>
    <n v="51"/>
    <x v="1"/>
    <x v="1"/>
    <n v="8"/>
    <n v="1"/>
    <x v="0"/>
    <n v="1318"/>
    <x v="0"/>
    <n v="26"/>
    <x v="0"/>
    <n v="4"/>
    <s v="Marketing"/>
    <n v="1"/>
    <n v="851"/>
    <m/>
    <x v="3"/>
    <x v="0"/>
    <n v="66"/>
    <x v="0"/>
    <x v="3"/>
    <x v="5"/>
    <x v="2"/>
    <x v="1"/>
    <n v="16307"/>
    <s v="Low Risk"/>
    <x v="2"/>
    <n v="0"/>
    <n v="0"/>
    <n v="1"/>
    <n v="0"/>
    <n v="5594"/>
    <x v="7"/>
    <s v="Y"/>
    <x v="1"/>
    <n v="14"/>
    <x v="0"/>
    <n v="3"/>
    <n v="3"/>
    <x v="0"/>
    <n v="80"/>
    <n v="1"/>
    <x v="22"/>
    <x v="2"/>
    <x v="2"/>
    <x v="23"/>
    <x v="8"/>
    <x v="5"/>
    <x v="8"/>
    <m/>
  </r>
  <r>
    <n v="44"/>
    <x v="0"/>
    <x v="1"/>
    <n v="12"/>
    <n v="2"/>
    <x v="0"/>
    <n v="625"/>
    <x v="1"/>
    <n v="4"/>
    <x v="0"/>
    <n v="3"/>
    <s v="Medical"/>
    <n v="1"/>
    <n v="852"/>
    <m/>
    <x v="2"/>
    <x v="1"/>
    <n v="50"/>
    <x v="0"/>
    <x v="0"/>
    <x v="4"/>
    <x v="1"/>
    <x v="0"/>
    <n v="5933"/>
    <s v="Medium Risk"/>
    <x v="0"/>
    <n v="0"/>
    <n v="1"/>
    <n v="1"/>
    <n v="1"/>
    <n v="5197"/>
    <x v="3"/>
    <s v="Y"/>
    <x v="1"/>
    <n v="12"/>
    <x v="0"/>
    <n v="4"/>
    <n v="3"/>
    <x v="0"/>
    <n v="80"/>
    <n v="0"/>
    <x v="1"/>
    <x v="2"/>
    <x v="2"/>
    <x v="8"/>
    <x v="3"/>
    <x v="3"/>
    <x v="6"/>
    <m/>
  </r>
  <r>
    <n v="25"/>
    <x v="2"/>
    <x v="1"/>
    <n v="16"/>
    <n v="2"/>
    <x v="0"/>
    <n v="180"/>
    <x v="1"/>
    <n v="2"/>
    <x v="0"/>
    <n v="1"/>
    <s v="Medical"/>
    <n v="1"/>
    <n v="854"/>
    <m/>
    <x v="3"/>
    <x v="1"/>
    <n v="65"/>
    <x v="2"/>
    <x v="1"/>
    <x v="1"/>
    <x v="3"/>
    <x v="0"/>
    <n v="3424"/>
    <s v="Medium Risk"/>
    <x v="0"/>
    <n v="0"/>
    <n v="1"/>
    <n v="1"/>
    <n v="1"/>
    <n v="21632"/>
    <x v="8"/>
    <s v="Y"/>
    <x v="1"/>
    <n v="13"/>
    <x v="0"/>
    <n v="3"/>
    <n v="6"/>
    <x v="2"/>
    <n v="80"/>
    <n v="0"/>
    <x v="3"/>
    <x v="1"/>
    <x v="2"/>
    <x v="9"/>
    <x v="7"/>
    <x v="0"/>
    <x v="9"/>
    <m/>
  </r>
  <r>
    <n v="33"/>
    <x v="2"/>
    <x v="1"/>
    <n v="12"/>
    <n v="1"/>
    <x v="0"/>
    <n v="586"/>
    <x v="0"/>
    <n v="1"/>
    <x v="0"/>
    <n v="3"/>
    <s v="Medical"/>
    <n v="1"/>
    <n v="855"/>
    <m/>
    <x v="3"/>
    <x v="1"/>
    <n v="48"/>
    <x v="2"/>
    <x v="0"/>
    <x v="0"/>
    <x v="3"/>
    <x v="2"/>
    <n v="4037"/>
    <s v="Medium Risk"/>
    <x v="0"/>
    <n v="0"/>
    <n v="1"/>
    <n v="0"/>
    <n v="1"/>
    <n v="21816"/>
    <x v="1"/>
    <s v="Y"/>
    <x v="1"/>
    <n v="22"/>
    <x v="1"/>
    <n v="1"/>
    <n v="4"/>
    <x v="0"/>
    <n v="80"/>
    <n v="1"/>
    <x v="15"/>
    <x v="3"/>
    <x v="1"/>
    <x v="7"/>
    <x v="6"/>
    <x v="0"/>
    <x v="5"/>
    <m/>
  </r>
  <r>
    <n v="35"/>
    <x v="0"/>
    <x v="1"/>
    <n v="12"/>
    <n v="2"/>
    <x v="0"/>
    <n v="1343"/>
    <x v="1"/>
    <n v="27"/>
    <x v="0"/>
    <n v="1"/>
    <s v="Medical"/>
    <n v="1"/>
    <n v="856"/>
    <m/>
    <x v="1"/>
    <x v="0"/>
    <n v="53"/>
    <x v="1"/>
    <x v="1"/>
    <x v="1"/>
    <x v="3"/>
    <x v="0"/>
    <n v="2559"/>
    <s v="Medium Risk"/>
    <x v="1"/>
    <n v="0"/>
    <n v="1"/>
    <n v="1"/>
    <n v="1"/>
    <n v="17852"/>
    <x v="1"/>
    <s v="Y"/>
    <x v="1"/>
    <n v="11"/>
    <x v="0"/>
    <n v="4"/>
    <n v="5"/>
    <x v="0"/>
    <n v="80"/>
    <n v="0"/>
    <x v="3"/>
    <x v="1"/>
    <x v="2"/>
    <x v="0"/>
    <x v="4"/>
    <x v="1"/>
    <x v="9"/>
    <m/>
  </r>
  <r>
    <n v="36"/>
    <x v="0"/>
    <x v="1"/>
    <n v="14"/>
    <n v="2"/>
    <x v="0"/>
    <n v="928"/>
    <x v="0"/>
    <n v="1"/>
    <x v="0"/>
    <n v="2"/>
    <s v="Life Sciences"/>
    <n v="1"/>
    <n v="857"/>
    <m/>
    <x v="0"/>
    <x v="1"/>
    <n v="56"/>
    <x v="0"/>
    <x v="0"/>
    <x v="0"/>
    <x v="0"/>
    <x v="1"/>
    <n v="6201"/>
    <s v="Medium Risk"/>
    <x v="0"/>
    <n v="1"/>
    <n v="0"/>
    <n v="1"/>
    <n v="1"/>
    <n v="2823"/>
    <x v="1"/>
    <s v="Y"/>
    <x v="0"/>
    <n v="14"/>
    <x v="0"/>
    <n v="4"/>
    <n v="5"/>
    <x v="0"/>
    <n v="80"/>
    <n v="1"/>
    <x v="33"/>
    <x v="4"/>
    <x v="2"/>
    <x v="29"/>
    <x v="12"/>
    <x v="5"/>
    <x v="7"/>
    <m/>
  </r>
  <r>
    <n v="32"/>
    <x v="2"/>
    <x v="1"/>
    <n v="11"/>
    <n v="1"/>
    <x v="0"/>
    <n v="117"/>
    <x v="0"/>
    <n v="13"/>
    <x v="0"/>
    <n v="4"/>
    <s v="Life Sciences"/>
    <n v="1"/>
    <n v="859"/>
    <m/>
    <x v="0"/>
    <x v="1"/>
    <n v="73"/>
    <x v="0"/>
    <x v="0"/>
    <x v="0"/>
    <x v="0"/>
    <x v="2"/>
    <n v="4403"/>
    <s v="Low Risk"/>
    <x v="0"/>
    <n v="0"/>
    <n v="0"/>
    <n v="1"/>
    <n v="1"/>
    <n v="9250"/>
    <x v="7"/>
    <s v="Y"/>
    <x v="1"/>
    <n v="11"/>
    <x v="0"/>
    <n v="3"/>
    <n v="5"/>
    <x v="0"/>
    <n v="80"/>
    <n v="1"/>
    <x v="0"/>
    <x v="1"/>
    <x v="2"/>
    <x v="8"/>
    <x v="3"/>
    <x v="0"/>
    <x v="6"/>
    <m/>
  </r>
  <r>
    <n v="30"/>
    <x v="2"/>
    <x v="1"/>
    <n v="11"/>
    <n v="1"/>
    <x v="1"/>
    <n v="1012"/>
    <x v="1"/>
    <n v="5"/>
    <x v="0"/>
    <n v="4"/>
    <s v="Life Sciences"/>
    <n v="1"/>
    <n v="861"/>
    <m/>
    <x v="0"/>
    <x v="1"/>
    <n v="75"/>
    <x v="1"/>
    <x v="1"/>
    <x v="1"/>
    <x v="0"/>
    <x v="2"/>
    <n v="3761"/>
    <s v="Low Risk"/>
    <x v="0"/>
    <n v="0"/>
    <n v="0"/>
    <n v="1"/>
    <n v="1"/>
    <n v="2373"/>
    <x v="3"/>
    <s v="Y"/>
    <x v="1"/>
    <n v="12"/>
    <x v="0"/>
    <n v="2"/>
    <n v="5"/>
    <x v="0"/>
    <n v="80"/>
    <n v="1"/>
    <x v="1"/>
    <x v="1"/>
    <x v="2"/>
    <x v="8"/>
    <x v="0"/>
    <x v="0"/>
    <x v="6"/>
    <m/>
  </r>
  <r>
    <n v="53"/>
    <x v="1"/>
    <x v="1"/>
    <n v="7"/>
    <n v="1"/>
    <x v="0"/>
    <n v="661"/>
    <x v="0"/>
    <n v="7"/>
    <x v="0"/>
    <n v="2"/>
    <s v="Marketing"/>
    <n v="1"/>
    <n v="862"/>
    <m/>
    <x v="3"/>
    <x v="0"/>
    <n v="78"/>
    <x v="1"/>
    <x v="2"/>
    <x v="0"/>
    <x v="0"/>
    <x v="1"/>
    <n v="10934"/>
    <s v="Medium Risk"/>
    <x v="2"/>
    <n v="1"/>
    <n v="0"/>
    <n v="0"/>
    <n v="0"/>
    <n v="20715"/>
    <x v="8"/>
    <s v="Y"/>
    <x v="0"/>
    <n v="18"/>
    <x v="0"/>
    <n v="4"/>
    <n v="3"/>
    <x v="0"/>
    <n v="80"/>
    <n v="1"/>
    <x v="38"/>
    <x v="1"/>
    <x v="1"/>
    <x v="8"/>
    <x v="3"/>
    <x v="0"/>
    <x v="10"/>
    <m/>
  </r>
  <r>
    <n v="45"/>
    <x v="1"/>
    <x v="1"/>
    <n v="8"/>
    <n v="2"/>
    <x v="0"/>
    <n v="930"/>
    <x v="0"/>
    <n v="9"/>
    <x v="0"/>
    <n v="3"/>
    <s v="Marketing"/>
    <n v="1"/>
    <n v="864"/>
    <m/>
    <x v="2"/>
    <x v="1"/>
    <n v="74"/>
    <x v="0"/>
    <x v="2"/>
    <x v="0"/>
    <x v="3"/>
    <x v="2"/>
    <n v="10761"/>
    <s v="Medium Risk"/>
    <x v="2"/>
    <n v="1"/>
    <n v="1"/>
    <n v="0"/>
    <n v="0"/>
    <n v="19239"/>
    <x v="5"/>
    <s v="Y"/>
    <x v="0"/>
    <n v="12"/>
    <x v="0"/>
    <n v="3"/>
    <n v="3"/>
    <x v="0"/>
    <n v="80"/>
    <n v="1"/>
    <x v="33"/>
    <x v="2"/>
    <x v="1"/>
    <x v="8"/>
    <x v="0"/>
    <x v="0"/>
    <x v="3"/>
    <m/>
  </r>
  <r>
    <n v="32"/>
    <x v="2"/>
    <x v="1"/>
    <n v="7"/>
    <n v="1"/>
    <x v="0"/>
    <n v="638"/>
    <x v="1"/>
    <n v="8"/>
    <x v="0"/>
    <n v="2"/>
    <s v="Medical"/>
    <n v="1"/>
    <n v="865"/>
    <m/>
    <x v="1"/>
    <x v="0"/>
    <n v="91"/>
    <x v="2"/>
    <x v="0"/>
    <x v="1"/>
    <x v="2"/>
    <x v="1"/>
    <n v="5175"/>
    <s v="Low Risk"/>
    <x v="0"/>
    <n v="0"/>
    <n v="0"/>
    <n v="1"/>
    <n v="1"/>
    <n v="22162"/>
    <x v="6"/>
    <s v="Y"/>
    <x v="1"/>
    <n v="12"/>
    <x v="0"/>
    <n v="3"/>
    <n v="2"/>
    <x v="1"/>
    <n v="80"/>
    <n v="1"/>
    <x v="15"/>
    <x v="1"/>
    <x v="2"/>
    <x v="8"/>
    <x v="7"/>
    <x v="1"/>
    <x v="6"/>
    <m/>
  </r>
  <r>
    <n v="52"/>
    <x v="1"/>
    <x v="1"/>
    <n v="0"/>
    <n v="0"/>
    <x v="1"/>
    <n v="890"/>
    <x v="1"/>
    <n v="25"/>
    <x v="0"/>
    <n v="4"/>
    <s v="Medical"/>
    <n v="1"/>
    <n v="867"/>
    <m/>
    <x v="1"/>
    <x v="0"/>
    <n v="81"/>
    <x v="1"/>
    <x v="3"/>
    <x v="3"/>
    <x v="0"/>
    <x v="1"/>
    <n v="13826"/>
    <s v="Low Risk"/>
    <x v="2"/>
    <n v="0"/>
    <n v="0"/>
    <n v="0"/>
    <n v="0"/>
    <n v="19028"/>
    <x v="9"/>
    <s v="Y"/>
    <x v="1"/>
    <n v="22"/>
    <x v="1"/>
    <n v="3"/>
    <n v="0"/>
    <x v="1"/>
    <n v="80"/>
    <n v="0"/>
    <x v="9"/>
    <x v="1"/>
    <x v="1"/>
    <x v="7"/>
    <x v="6"/>
    <x v="0"/>
    <x v="2"/>
    <m/>
  </r>
  <r>
    <n v="37"/>
    <x v="0"/>
    <x v="1"/>
    <n v="3"/>
    <n v="0"/>
    <x v="0"/>
    <n v="342"/>
    <x v="0"/>
    <n v="16"/>
    <x v="0"/>
    <n v="4"/>
    <s v="Marketing"/>
    <n v="1"/>
    <n v="868"/>
    <m/>
    <x v="2"/>
    <x v="1"/>
    <n v="66"/>
    <x v="1"/>
    <x v="0"/>
    <x v="0"/>
    <x v="2"/>
    <x v="2"/>
    <n v="6334"/>
    <s v="Low Risk"/>
    <x v="0"/>
    <n v="0"/>
    <n v="0"/>
    <n v="0"/>
    <n v="1"/>
    <n v="24558"/>
    <x v="5"/>
    <s v="Y"/>
    <x v="1"/>
    <n v="19"/>
    <x v="0"/>
    <n v="4"/>
    <n v="2"/>
    <x v="1"/>
    <n v="80"/>
    <n v="2"/>
    <x v="15"/>
    <x v="2"/>
    <x v="1"/>
    <x v="6"/>
    <x v="2"/>
    <x v="0"/>
    <x v="2"/>
    <m/>
  </r>
  <r>
    <n v="28"/>
    <x v="2"/>
    <x v="1"/>
    <n v="7"/>
    <n v="0"/>
    <x v="0"/>
    <n v="1169"/>
    <x v="2"/>
    <n v="8"/>
    <x v="0"/>
    <n v="2"/>
    <s v="Medical"/>
    <n v="1"/>
    <n v="869"/>
    <m/>
    <x v="0"/>
    <x v="1"/>
    <n v="63"/>
    <x v="1"/>
    <x v="1"/>
    <x v="8"/>
    <x v="0"/>
    <x v="2"/>
    <n v="4936"/>
    <s v="Low Risk"/>
    <x v="0"/>
    <n v="0"/>
    <n v="0"/>
    <n v="0"/>
    <n v="1"/>
    <n v="23965"/>
    <x v="1"/>
    <s v="Y"/>
    <x v="1"/>
    <n v="13"/>
    <x v="0"/>
    <n v="4"/>
    <n v="3"/>
    <x v="0"/>
    <n v="80"/>
    <n v="1"/>
    <x v="3"/>
    <x v="6"/>
    <x v="1"/>
    <x v="8"/>
    <x v="10"/>
    <x v="0"/>
    <x v="10"/>
    <m/>
  </r>
  <r>
    <n v="22"/>
    <x v="4"/>
    <x v="1"/>
    <n v="7"/>
    <n v="1"/>
    <x v="0"/>
    <n v="1230"/>
    <x v="1"/>
    <n v="1"/>
    <x v="0"/>
    <n v="2"/>
    <s v="Life Sciences"/>
    <n v="1"/>
    <n v="872"/>
    <m/>
    <x v="2"/>
    <x v="1"/>
    <n v="33"/>
    <x v="1"/>
    <x v="0"/>
    <x v="3"/>
    <x v="0"/>
    <x v="1"/>
    <n v="4775"/>
    <s v="Low Risk"/>
    <x v="0"/>
    <n v="0"/>
    <n v="0"/>
    <n v="1"/>
    <n v="1"/>
    <n v="19146"/>
    <x v="2"/>
    <s v="Y"/>
    <x v="1"/>
    <n v="22"/>
    <x v="1"/>
    <n v="1"/>
    <n v="4"/>
    <x v="0"/>
    <n v="80"/>
    <n v="2"/>
    <x v="21"/>
    <x v="2"/>
    <x v="0"/>
    <x v="4"/>
    <x v="3"/>
    <x v="3"/>
    <x v="3"/>
    <m/>
  </r>
  <r>
    <n v="44"/>
    <x v="0"/>
    <x v="1"/>
    <n v="14"/>
    <n v="2"/>
    <x v="0"/>
    <n v="986"/>
    <x v="1"/>
    <n v="8"/>
    <x v="0"/>
    <n v="4"/>
    <s v="Life Sciences"/>
    <n v="1"/>
    <n v="874"/>
    <m/>
    <x v="3"/>
    <x v="1"/>
    <n v="62"/>
    <x v="2"/>
    <x v="1"/>
    <x v="2"/>
    <x v="0"/>
    <x v="1"/>
    <n v="2818"/>
    <s v="Medium Risk"/>
    <x v="1"/>
    <n v="1"/>
    <n v="0"/>
    <n v="1"/>
    <n v="1"/>
    <n v="5044"/>
    <x v="7"/>
    <s v="Y"/>
    <x v="0"/>
    <n v="24"/>
    <x v="1"/>
    <n v="3"/>
    <n v="7"/>
    <x v="2"/>
    <n v="80"/>
    <n v="1"/>
    <x v="1"/>
    <x v="2"/>
    <x v="2"/>
    <x v="11"/>
    <x v="3"/>
    <x v="0"/>
    <x v="3"/>
    <m/>
  </r>
  <r>
    <n v="42"/>
    <x v="0"/>
    <x v="1"/>
    <n v="10"/>
    <n v="1"/>
    <x v="1"/>
    <n v="1271"/>
    <x v="1"/>
    <n v="2"/>
    <x v="0"/>
    <n v="1"/>
    <s v="Medical"/>
    <n v="1"/>
    <n v="875"/>
    <m/>
    <x v="0"/>
    <x v="1"/>
    <n v="35"/>
    <x v="0"/>
    <x v="1"/>
    <x v="1"/>
    <x v="0"/>
    <x v="0"/>
    <n v="2515"/>
    <s v="Medium Risk"/>
    <x v="1"/>
    <n v="1"/>
    <n v="0"/>
    <n v="0"/>
    <n v="1"/>
    <n v="9068"/>
    <x v="6"/>
    <s v="Y"/>
    <x v="0"/>
    <n v="14"/>
    <x v="0"/>
    <n v="4"/>
    <n v="5"/>
    <x v="0"/>
    <n v="80"/>
    <n v="0"/>
    <x v="0"/>
    <x v="2"/>
    <x v="1"/>
    <x v="4"/>
    <x v="10"/>
    <x v="3"/>
    <x v="3"/>
    <m/>
  </r>
  <r>
    <n v="36"/>
    <x v="0"/>
    <x v="1"/>
    <n v="12"/>
    <n v="1"/>
    <x v="0"/>
    <n v="1278"/>
    <x v="2"/>
    <n v="8"/>
    <x v="0"/>
    <n v="3"/>
    <s v="Life Sciences"/>
    <n v="1"/>
    <n v="878"/>
    <m/>
    <x v="3"/>
    <x v="1"/>
    <n v="77"/>
    <x v="1"/>
    <x v="1"/>
    <x v="8"/>
    <x v="3"/>
    <x v="1"/>
    <n v="2342"/>
    <s v="Medium Risk"/>
    <x v="1"/>
    <n v="0"/>
    <n v="1"/>
    <n v="0"/>
    <n v="1"/>
    <n v="8635"/>
    <x v="4"/>
    <s v="Y"/>
    <x v="1"/>
    <n v="21"/>
    <x v="1"/>
    <n v="3"/>
    <n v="4"/>
    <x v="0"/>
    <n v="80"/>
    <n v="0"/>
    <x v="3"/>
    <x v="1"/>
    <x v="1"/>
    <x v="8"/>
    <x v="0"/>
    <x v="0"/>
    <x v="6"/>
    <m/>
  </r>
  <r>
    <n v="25"/>
    <x v="2"/>
    <x v="1"/>
    <n v="11"/>
    <n v="2"/>
    <x v="0"/>
    <n v="141"/>
    <x v="0"/>
    <n v="3"/>
    <x v="0"/>
    <n v="1"/>
    <s v="Other"/>
    <n v="1"/>
    <n v="879"/>
    <m/>
    <x v="1"/>
    <x v="1"/>
    <n v="98"/>
    <x v="0"/>
    <x v="0"/>
    <x v="0"/>
    <x v="3"/>
    <x v="1"/>
    <n v="4194"/>
    <s v="High Risk"/>
    <x v="0"/>
    <n v="1"/>
    <n v="1"/>
    <n v="0"/>
    <n v="1"/>
    <n v="14363"/>
    <x v="1"/>
    <s v="Y"/>
    <x v="0"/>
    <n v="18"/>
    <x v="0"/>
    <n v="4"/>
    <n v="5"/>
    <x v="0"/>
    <n v="80"/>
    <n v="0"/>
    <x v="7"/>
    <x v="1"/>
    <x v="1"/>
    <x v="8"/>
    <x v="7"/>
    <x v="0"/>
    <x v="6"/>
    <m/>
  </r>
  <r>
    <n v="35"/>
    <x v="0"/>
    <x v="1"/>
    <n v="4"/>
    <n v="1"/>
    <x v="0"/>
    <n v="607"/>
    <x v="1"/>
    <n v="9"/>
    <x v="0"/>
    <n v="3"/>
    <s v="Life Sciences"/>
    <n v="1"/>
    <n v="880"/>
    <m/>
    <x v="2"/>
    <x v="0"/>
    <n v="66"/>
    <x v="1"/>
    <x v="2"/>
    <x v="3"/>
    <x v="2"/>
    <x v="1"/>
    <n v="10685"/>
    <s v="Medium Risk"/>
    <x v="2"/>
    <n v="1"/>
    <n v="0"/>
    <n v="0"/>
    <n v="0"/>
    <n v="23457"/>
    <x v="1"/>
    <s v="Y"/>
    <x v="0"/>
    <n v="20"/>
    <x v="1"/>
    <n v="2"/>
    <n v="2"/>
    <x v="1"/>
    <n v="80"/>
    <n v="1"/>
    <x v="6"/>
    <x v="2"/>
    <x v="1"/>
    <x v="18"/>
    <x v="12"/>
    <x v="8"/>
    <x v="14"/>
    <m/>
  </r>
  <r>
    <n v="35"/>
    <x v="0"/>
    <x v="0"/>
    <n v="16"/>
    <n v="3"/>
    <x v="1"/>
    <n v="130"/>
    <x v="1"/>
    <n v="25"/>
    <x v="0"/>
    <n v="4"/>
    <s v="Life Sciences"/>
    <n v="1"/>
    <n v="881"/>
    <m/>
    <x v="2"/>
    <x v="0"/>
    <n v="96"/>
    <x v="0"/>
    <x v="1"/>
    <x v="1"/>
    <x v="1"/>
    <x v="2"/>
    <n v="2022"/>
    <s v="High Risk"/>
    <x v="1"/>
    <n v="1"/>
    <n v="1"/>
    <n v="1"/>
    <n v="1"/>
    <n v="16612"/>
    <x v="1"/>
    <s v="Y"/>
    <x v="0"/>
    <n v="19"/>
    <x v="0"/>
    <n v="1"/>
    <n v="7"/>
    <x v="2"/>
    <n v="80"/>
    <n v="1"/>
    <x v="1"/>
    <x v="1"/>
    <x v="2"/>
    <x v="1"/>
    <x v="3"/>
    <x v="4"/>
    <x v="5"/>
    <m/>
  </r>
  <r>
    <n v="32"/>
    <x v="2"/>
    <x v="1"/>
    <n v="3"/>
    <n v="0"/>
    <x v="2"/>
    <n v="300"/>
    <x v="1"/>
    <n v="1"/>
    <x v="0"/>
    <n v="3"/>
    <s v="Life Sciences"/>
    <n v="1"/>
    <n v="882"/>
    <m/>
    <x v="2"/>
    <x v="1"/>
    <n v="61"/>
    <x v="0"/>
    <x v="1"/>
    <x v="2"/>
    <x v="0"/>
    <x v="2"/>
    <n v="2314"/>
    <s v="Low Risk"/>
    <x v="1"/>
    <n v="0"/>
    <n v="0"/>
    <n v="0"/>
    <n v="1"/>
    <n v="9148"/>
    <x v="4"/>
    <s v="Y"/>
    <x v="1"/>
    <n v="12"/>
    <x v="0"/>
    <n v="2"/>
    <n v="2"/>
    <x v="1"/>
    <n v="80"/>
    <n v="1"/>
    <x v="21"/>
    <x v="2"/>
    <x v="1"/>
    <x v="11"/>
    <x v="2"/>
    <x v="0"/>
    <x v="3"/>
    <m/>
  </r>
  <r>
    <n v="25"/>
    <x v="2"/>
    <x v="1"/>
    <n v="8"/>
    <n v="1"/>
    <x v="0"/>
    <n v="583"/>
    <x v="0"/>
    <n v="4"/>
    <x v="0"/>
    <n v="1"/>
    <s v="Marketing"/>
    <n v="1"/>
    <n v="885"/>
    <m/>
    <x v="1"/>
    <x v="1"/>
    <n v="87"/>
    <x v="1"/>
    <x v="0"/>
    <x v="0"/>
    <x v="3"/>
    <x v="1"/>
    <n v="4256"/>
    <s v="Medium Risk"/>
    <x v="0"/>
    <n v="0"/>
    <n v="1"/>
    <n v="0"/>
    <n v="1"/>
    <n v="18154"/>
    <x v="1"/>
    <s v="Y"/>
    <x v="1"/>
    <n v="12"/>
    <x v="0"/>
    <n v="1"/>
    <n v="3"/>
    <x v="0"/>
    <n v="80"/>
    <n v="0"/>
    <x v="7"/>
    <x v="4"/>
    <x v="3"/>
    <x v="8"/>
    <x v="3"/>
    <x v="0"/>
    <x v="6"/>
    <m/>
  </r>
  <r>
    <n v="49"/>
    <x v="1"/>
    <x v="1"/>
    <n v="8"/>
    <n v="1"/>
    <x v="0"/>
    <n v="1418"/>
    <x v="1"/>
    <n v="1"/>
    <x v="0"/>
    <n v="3"/>
    <s v="Technical Degree"/>
    <n v="1"/>
    <n v="887"/>
    <m/>
    <x v="1"/>
    <x v="0"/>
    <n v="36"/>
    <x v="0"/>
    <x v="1"/>
    <x v="1"/>
    <x v="3"/>
    <x v="1"/>
    <n v="3580"/>
    <s v="Medium Risk"/>
    <x v="0"/>
    <n v="0"/>
    <n v="1"/>
    <n v="0"/>
    <n v="1"/>
    <n v="10554"/>
    <x v="7"/>
    <s v="Y"/>
    <x v="1"/>
    <n v="16"/>
    <x v="0"/>
    <n v="2"/>
    <n v="3"/>
    <x v="0"/>
    <n v="80"/>
    <n v="1"/>
    <x v="2"/>
    <x v="2"/>
    <x v="1"/>
    <x v="9"/>
    <x v="3"/>
    <x v="0"/>
    <x v="3"/>
    <m/>
  </r>
  <r>
    <n v="24"/>
    <x v="4"/>
    <x v="1"/>
    <n v="11"/>
    <n v="1"/>
    <x v="2"/>
    <n v="1269"/>
    <x v="1"/>
    <n v="4"/>
    <x v="0"/>
    <n v="1"/>
    <s v="Life Sciences"/>
    <n v="1"/>
    <n v="888"/>
    <m/>
    <x v="3"/>
    <x v="1"/>
    <n v="46"/>
    <x v="1"/>
    <x v="1"/>
    <x v="2"/>
    <x v="0"/>
    <x v="1"/>
    <n v="3162"/>
    <s v="Low Risk"/>
    <x v="0"/>
    <n v="0"/>
    <n v="0"/>
    <n v="1"/>
    <n v="1"/>
    <n v="10778"/>
    <x v="4"/>
    <s v="Y"/>
    <x v="1"/>
    <n v="17"/>
    <x v="0"/>
    <n v="4"/>
    <n v="5"/>
    <x v="0"/>
    <n v="80"/>
    <n v="0"/>
    <x v="3"/>
    <x v="2"/>
    <x v="2"/>
    <x v="8"/>
    <x v="3"/>
    <x v="2"/>
    <x v="10"/>
    <m/>
  </r>
  <r>
    <n v="32"/>
    <x v="2"/>
    <x v="1"/>
    <n v="10"/>
    <n v="1"/>
    <x v="1"/>
    <n v="379"/>
    <x v="0"/>
    <n v="5"/>
    <x v="0"/>
    <n v="2"/>
    <s v="Life Sciences"/>
    <n v="1"/>
    <n v="889"/>
    <m/>
    <x v="0"/>
    <x v="1"/>
    <n v="48"/>
    <x v="0"/>
    <x v="0"/>
    <x v="0"/>
    <x v="1"/>
    <x v="1"/>
    <n v="6524"/>
    <s v="Medium Risk"/>
    <x v="0"/>
    <n v="0"/>
    <n v="1"/>
    <n v="0"/>
    <n v="0"/>
    <n v="8891"/>
    <x v="1"/>
    <s v="Y"/>
    <x v="1"/>
    <n v="14"/>
    <x v="0"/>
    <n v="4"/>
    <n v="2"/>
    <x v="1"/>
    <n v="80"/>
    <n v="1"/>
    <x v="1"/>
    <x v="1"/>
    <x v="1"/>
    <x v="1"/>
    <x v="6"/>
    <x v="8"/>
    <x v="6"/>
    <m/>
  </r>
  <r>
    <n v="38"/>
    <x v="0"/>
    <x v="1"/>
    <n v="12"/>
    <n v="1"/>
    <x v="0"/>
    <n v="395"/>
    <x v="0"/>
    <n v="9"/>
    <x v="0"/>
    <n v="3"/>
    <s v="Marketing"/>
    <n v="1"/>
    <n v="893"/>
    <m/>
    <x v="0"/>
    <x v="1"/>
    <n v="98"/>
    <x v="1"/>
    <x v="1"/>
    <x v="6"/>
    <x v="1"/>
    <x v="1"/>
    <n v="2899"/>
    <s v="Medium Risk"/>
    <x v="1"/>
    <n v="0"/>
    <n v="1"/>
    <n v="0"/>
    <n v="1"/>
    <n v="12102"/>
    <x v="4"/>
    <s v="Y"/>
    <x v="1"/>
    <n v="19"/>
    <x v="0"/>
    <n v="4"/>
    <n v="4"/>
    <x v="0"/>
    <n v="80"/>
    <n v="1"/>
    <x v="8"/>
    <x v="1"/>
    <x v="1"/>
    <x v="4"/>
    <x v="3"/>
    <x v="1"/>
    <x v="3"/>
    <m/>
  </r>
  <r>
    <n v="42"/>
    <x v="0"/>
    <x v="1"/>
    <n v="10"/>
    <n v="2"/>
    <x v="0"/>
    <n v="1265"/>
    <x v="1"/>
    <n v="3"/>
    <x v="0"/>
    <n v="3"/>
    <s v="Life Sciences"/>
    <n v="1"/>
    <n v="894"/>
    <m/>
    <x v="1"/>
    <x v="0"/>
    <n v="95"/>
    <x v="2"/>
    <x v="0"/>
    <x v="2"/>
    <x v="0"/>
    <x v="1"/>
    <n v="5231"/>
    <s v="Medium Risk"/>
    <x v="0"/>
    <n v="1"/>
    <n v="0"/>
    <n v="1"/>
    <n v="1"/>
    <n v="23726"/>
    <x v="7"/>
    <s v="Y"/>
    <x v="0"/>
    <n v="13"/>
    <x v="0"/>
    <n v="2"/>
    <n v="4"/>
    <x v="0"/>
    <n v="80"/>
    <n v="1"/>
    <x v="6"/>
    <x v="4"/>
    <x v="2"/>
    <x v="8"/>
    <x v="7"/>
    <x v="1"/>
    <x v="6"/>
    <m/>
  </r>
  <r>
    <n v="31"/>
    <x v="2"/>
    <x v="1"/>
    <n v="6"/>
    <n v="1"/>
    <x v="0"/>
    <n v="1222"/>
    <x v="1"/>
    <n v="11"/>
    <x v="0"/>
    <n v="4"/>
    <s v="Life Sciences"/>
    <n v="1"/>
    <n v="895"/>
    <m/>
    <x v="2"/>
    <x v="1"/>
    <n v="48"/>
    <x v="0"/>
    <x v="1"/>
    <x v="1"/>
    <x v="0"/>
    <x v="1"/>
    <n v="2356"/>
    <s v="Medium Risk"/>
    <x v="1"/>
    <n v="1"/>
    <n v="0"/>
    <n v="0"/>
    <n v="1"/>
    <n v="14871"/>
    <x v="9"/>
    <s v="Y"/>
    <x v="0"/>
    <n v="19"/>
    <x v="0"/>
    <n v="2"/>
    <n v="4"/>
    <x v="0"/>
    <n v="80"/>
    <n v="1"/>
    <x v="0"/>
    <x v="2"/>
    <x v="1"/>
    <x v="0"/>
    <x v="0"/>
    <x v="0"/>
    <x v="3"/>
    <m/>
  </r>
  <r>
    <n v="29"/>
    <x v="2"/>
    <x v="0"/>
    <n v="10"/>
    <n v="1"/>
    <x v="0"/>
    <n v="341"/>
    <x v="0"/>
    <n v="1"/>
    <x v="0"/>
    <n v="3"/>
    <s v="Medical"/>
    <n v="1"/>
    <n v="896"/>
    <m/>
    <x v="0"/>
    <x v="0"/>
    <n v="48"/>
    <x v="1"/>
    <x v="1"/>
    <x v="6"/>
    <x v="2"/>
    <x v="2"/>
    <n v="2800"/>
    <s v="Medium Risk"/>
    <x v="1"/>
    <n v="1"/>
    <n v="0"/>
    <n v="0"/>
    <n v="1"/>
    <n v="23522"/>
    <x v="2"/>
    <s v="Y"/>
    <x v="0"/>
    <n v="19"/>
    <x v="0"/>
    <n v="3"/>
    <n v="5"/>
    <x v="0"/>
    <n v="80"/>
    <n v="3"/>
    <x v="7"/>
    <x v="1"/>
    <x v="1"/>
    <x v="11"/>
    <x v="3"/>
    <x v="0"/>
    <x v="3"/>
    <m/>
  </r>
  <r>
    <n v="53"/>
    <x v="1"/>
    <x v="1"/>
    <n v="4"/>
    <n v="0"/>
    <x v="0"/>
    <n v="868"/>
    <x v="0"/>
    <n v="8"/>
    <x v="0"/>
    <n v="3"/>
    <s v="Marketing"/>
    <n v="1"/>
    <n v="897"/>
    <m/>
    <x v="3"/>
    <x v="1"/>
    <n v="73"/>
    <x v="0"/>
    <x v="3"/>
    <x v="0"/>
    <x v="0"/>
    <x v="1"/>
    <n v="11836"/>
    <s v="Low Risk"/>
    <x v="2"/>
    <n v="0"/>
    <n v="0"/>
    <n v="0"/>
    <n v="0"/>
    <n v="22789"/>
    <x v="6"/>
    <s v="Y"/>
    <x v="1"/>
    <n v="14"/>
    <x v="0"/>
    <n v="3"/>
    <n v="1"/>
    <x v="1"/>
    <n v="80"/>
    <n v="1"/>
    <x v="23"/>
    <x v="1"/>
    <x v="1"/>
    <x v="4"/>
    <x v="2"/>
    <x v="3"/>
    <x v="3"/>
    <m/>
  </r>
  <r>
    <n v="35"/>
    <x v="0"/>
    <x v="1"/>
    <n v="5"/>
    <n v="1"/>
    <x v="0"/>
    <n v="672"/>
    <x v="1"/>
    <n v="25"/>
    <x v="0"/>
    <n v="3"/>
    <s v="Technical Degree"/>
    <n v="1"/>
    <n v="899"/>
    <m/>
    <x v="2"/>
    <x v="1"/>
    <n v="78"/>
    <x v="1"/>
    <x v="2"/>
    <x v="3"/>
    <x v="1"/>
    <x v="1"/>
    <n v="10903"/>
    <s v="Medium Risk"/>
    <x v="2"/>
    <n v="0"/>
    <n v="1"/>
    <n v="0"/>
    <n v="0"/>
    <n v="9129"/>
    <x v="9"/>
    <s v="Y"/>
    <x v="1"/>
    <n v="16"/>
    <x v="0"/>
    <n v="1"/>
    <n v="1"/>
    <x v="1"/>
    <n v="80"/>
    <n v="0"/>
    <x v="28"/>
    <x v="2"/>
    <x v="1"/>
    <x v="20"/>
    <x v="15"/>
    <x v="5"/>
    <x v="5"/>
    <m/>
  </r>
  <r>
    <n v="37"/>
    <x v="0"/>
    <x v="1"/>
    <n v="3"/>
    <n v="0"/>
    <x v="1"/>
    <n v="1231"/>
    <x v="0"/>
    <n v="21"/>
    <x v="0"/>
    <n v="2"/>
    <s v="Medical"/>
    <n v="1"/>
    <n v="900"/>
    <m/>
    <x v="1"/>
    <x v="0"/>
    <n v="54"/>
    <x v="0"/>
    <x v="1"/>
    <x v="6"/>
    <x v="0"/>
    <x v="1"/>
    <n v="2973"/>
    <s v="Low Risk"/>
    <x v="1"/>
    <n v="0"/>
    <n v="0"/>
    <n v="0"/>
    <n v="1"/>
    <n v="21222"/>
    <x v="6"/>
    <s v="Y"/>
    <x v="1"/>
    <n v="15"/>
    <x v="0"/>
    <n v="2"/>
    <n v="2"/>
    <x v="1"/>
    <n v="80"/>
    <n v="1"/>
    <x v="1"/>
    <x v="1"/>
    <x v="1"/>
    <x v="8"/>
    <x v="0"/>
    <x v="0"/>
    <x v="2"/>
    <m/>
  </r>
  <r>
    <n v="53"/>
    <x v="1"/>
    <x v="1"/>
    <n v="0"/>
    <n v="0"/>
    <x v="0"/>
    <n v="102"/>
    <x v="1"/>
    <n v="23"/>
    <x v="0"/>
    <n v="4"/>
    <s v="Life Sciences"/>
    <n v="1"/>
    <n v="901"/>
    <m/>
    <x v="2"/>
    <x v="0"/>
    <n v="72"/>
    <x v="0"/>
    <x v="3"/>
    <x v="7"/>
    <x v="0"/>
    <x v="0"/>
    <n v="14275"/>
    <s v="Low Risk"/>
    <x v="2"/>
    <n v="0"/>
    <n v="0"/>
    <n v="0"/>
    <n v="0"/>
    <n v="20206"/>
    <x v="2"/>
    <s v="Y"/>
    <x v="1"/>
    <n v="18"/>
    <x v="0"/>
    <n v="3"/>
    <n v="0"/>
    <x v="1"/>
    <n v="80"/>
    <n v="0"/>
    <x v="37"/>
    <x v="0"/>
    <x v="1"/>
    <x v="12"/>
    <x v="5"/>
    <x v="2"/>
    <x v="5"/>
    <m/>
  </r>
  <r>
    <n v="43"/>
    <x v="0"/>
    <x v="1"/>
    <n v="7"/>
    <n v="1"/>
    <x v="1"/>
    <n v="422"/>
    <x v="1"/>
    <n v="1"/>
    <x v="0"/>
    <n v="3"/>
    <s v="Life Sciences"/>
    <n v="1"/>
    <n v="902"/>
    <m/>
    <x v="2"/>
    <x v="0"/>
    <n v="33"/>
    <x v="0"/>
    <x v="0"/>
    <x v="4"/>
    <x v="0"/>
    <x v="1"/>
    <n v="5562"/>
    <s v="Low Risk"/>
    <x v="0"/>
    <n v="0"/>
    <n v="0"/>
    <n v="1"/>
    <n v="1"/>
    <n v="21782"/>
    <x v="5"/>
    <s v="Y"/>
    <x v="1"/>
    <n v="13"/>
    <x v="0"/>
    <n v="2"/>
    <n v="2"/>
    <x v="1"/>
    <n v="80"/>
    <n v="1"/>
    <x v="4"/>
    <x v="2"/>
    <x v="2"/>
    <x v="8"/>
    <x v="3"/>
    <x v="3"/>
    <x v="3"/>
    <m/>
  </r>
  <r>
    <n v="47"/>
    <x v="1"/>
    <x v="1"/>
    <n v="7"/>
    <n v="1"/>
    <x v="0"/>
    <n v="249"/>
    <x v="0"/>
    <n v="2"/>
    <x v="0"/>
    <n v="2"/>
    <s v="Marketing"/>
    <n v="1"/>
    <n v="903"/>
    <m/>
    <x v="1"/>
    <x v="0"/>
    <n v="35"/>
    <x v="0"/>
    <x v="0"/>
    <x v="0"/>
    <x v="0"/>
    <x v="1"/>
    <n v="4537"/>
    <s v="Medium Risk"/>
    <x v="0"/>
    <n v="1"/>
    <n v="0"/>
    <n v="0"/>
    <n v="1"/>
    <n v="17783"/>
    <x v="4"/>
    <s v="Y"/>
    <x v="0"/>
    <n v="22"/>
    <x v="1"/>
    <n v="1"/>
    <n v="4"/>
    <x v="0"/>
    <n v="80"/>
    <n v="1"/>
    <x v="0"/>
    <x v="2"/>
    <x v="1"/>
    <x v="5"/>
    <x v="8"/>
    <x v="4"/>
    <x v="1"/>
    <m/>
  </r>
  <r>
    <n v="37"/>
    <x v="0"/>
    <x v="1"/>
    <n v="12"/>
    <n v="2"/>
    <x v="2"/>
    <n v="1252"/>
    <x v="0"/>
    <n v="19"/>
    <x v="0"/>
    <n v="2"/>
    <s v="Medical"/>
    <n v="1"/>
    <n v="904"/>
    <m/>
    <x v="3"/>
    <x v="1"/>
    <n v="32"/>
    <x v="0"/>
    <x v="2"/>
    <x v="0"/>
    <x v="1"/>
    <x v="0"/>
    <n v="7642"/>
    <s v="Medium Risk"/>
    <x v="2"/>
    <n v="1"/>
    <n v="1"/>
    <n v="0"/>
    <n v="0"/>
    <n v="4814"/>
    <x v="1"/>
    <s v="Y"/>
    <x v="0"/>
    <n v="13"/>
    <x v="0"/>
    <n v="4"/>
    <n v="4"/>
    <x v="0"/>
    <n v="80"/>
    <n v="0"/>
    <x v="1"/>
    <x v="2"/>
    <x v="1"/>
    <x v="1"/>
    <x v="2"/>
    <x v="0"/>
    <x v="12"/>
    <m/>
  </r>
  <r>
    <n v="50"/>
    <x v="1"/>
    <x v="1"/>
    <n v="10"/>
    <n v="1"/>
    <x v="2"/>
    <n v="881"/>
    <x v="1"/>
    <n v="2"/>
    <x v="0"/>
    <n v="4"/>
    <s v="Life Sciences"/>
    <n v="1"/>
    <n v="905"/>
    <m/>
    <x v="3"/>
    <x v="1"/>
    <n v="98"/>
    <x v="0"/>
    <x v="3"/>
    <x v="5"/>
    <x v="3"/>
    <x v="2"/>
    <n v="17924"/>
    <s v="Medium Risk"/>
    <x v="2"/>
    <n v="0"/>
    <n v="1"/>
    <n v="0"/>
    <n v="0"/>
    <n v="4544"/>
    <x v="1"/>
    <s v="Y"/>
    <x v="1"/>
    <n v="11"/>
    <x v="0"/>
    <n v="4"/>
    <n v="2"/>
    <x v="1"/>
    <n v="80"/>
    <n v="1"/>
    <x v="9"/>
    <x v="1"/>
    <x v="1"/>
    <x v="31"/>
    <x v="8"/>
    <x v="15"/>
    <x v="1"/>
    <m/>
  </r>
  <r>
    <n v="39"/>
    <x v="0"/>
    <x v="1"/>
    <n v="3"/>
    <n v="0"/>
    <x v="0"/>
    <n v="1383"/>
    <x v="2"/>
    <n v="2"/>
    <x v="0"/>
    <n v="3"/>
    <s v="Life Sciences"/>
    <n v="1"/>
    <n v="909"/>
    <m/>
    <x v="2"/>
    <x v="0"/>
    <n v="42"/>
    <x v="1"/>
    <x v="0"/>
    <x v="8"/>
    <x v="0"/>
    <x v="1"/>
    <n v="5204"/>
    <s v="Low Risk"/>
    <x v="0"/>
    <n v="0"/>
    <n v="0"/>
    <n v="0"/>
    <n v="1"/>
    <n v="7790"/>
    <x v="0"/>
    <s v="Y"/>
    <x v="1"/>
    <n v="11"/>
    <x v="0"/>
    <n v="3"/>
    <n v="0"/>
    <x v="1"/>
    <n v="80"/>
    <n v="2"/>
    <x v="10"/>
    <x v="2"/>
    <x v="1"/>
    <x v="8"/>
    <x v="0"/>
    <x v="0"/>
    <x v="10"/>
    <m/>
  </r>
  <r>
    <n v="33"/>
    <x v="2"/>
    <x v="1"/>
    <n v="11"/>
    <n v="2"/>
    <x v="0"/>
    <n v="1075"/>
    <x v="2"/>
    <n v="3"/>
    <x v="0"/>
    <n v="2"/>
    <s v="Human Resources"/>
    <n v="1"/>
    <n v="910"/>
    <m/>
    <x v="2"/>
    <x v="1"/>
    <n v="57"/>
    <x v="0"/>
    <x v="1"/>
    <x v="8"/>
    <x v="1"/>
    <x v="2"/>
    <n v="2277"/>
    <s v="High Risk"/>
    <x v="1"/>
    <n v="1"/>
    <n v="1"/>
    <n v="0"/>
    <n v="1"/>
    <n v="22650"/>
    <x v="9"/>
    <s v="Y"/>
    <x v="0"/>
    <n v="11"/>
    <x v="0"/>
    <n v="3"/>
    <n v="5"/>
    <x v="0"/>
    <n v="80"/>
    <n v="1"/>
    <x v="2"/>
    <x v="5"/>
    <x v="3"/>
    <x v="9"/>
    <x v="7"/>
    <x v="0"/>
    <x v="6"/>
    <m/>
  </r>
  <r>
    <n v="32"/>
    <x v="2"/>
    <x v="0"/>
    <n v="14"/>
    <n v="2"/>
    <x v="0"/>
    <n v="374"/>
    <x v="1"/>
    <n v="25"/>
    <x v="1"/>
    <n v="4"/>
    <s v="Life Sciences"/>
    <n v="1"/>
    <n v="911"/>
    <m/>
    <x v="3"/>
    <x v="1"/>
    <n v="87"/>
    <x v="0"/>
    <x v="1"/>
    <x v="2"/>
    <x v="0"/>
    <x v="0"/>
    <n v="2795"/>
    <s v="Medium Risk"/>
    <x v="1"/>
    <n v="1"/>
    <n v="0"/>
    <n v="1"/>
    <n v="1"/>
    <n v="18016"/>
    <x v="1"/>
    <s v="Y"/>
    <x v="0"/>
    <n v="24"/>
    <x v="1"/>
    <n v="3"/>
    <n v="9"/>
    <x v="2"/>
    <n v="80"/>
    <n v="0"/>
    <x v="5"/>
    <x v="2"/>
    <x v="0"/>
    <x v="6"/>
    <x v="2"/>
    <x v="0"/>
    <x v="9"/>
    <m/>
  </r>
  <r>
    <n v="29"/>
    <x v="2"/>
    <x v="1"/>
    <n v="7"/>
    <n v="0"/>
    <x v="0"/>
    <n v="1086"/>
    <x v="1"/>
    <n v="7"/>
    <x v="0"/>
    <n v="1"/>
    <s v="Medical"/>
    <n v="1"/>
    <n v="912"/>
    <m/>
    <x v="3"/>
    <x v="0"/>
    <n v="62"/>
    <x v="1"/>
    <x v="1"/>
    <x v="2"/>
    <x v="0"/>
    <x v="2"/>
    <n v="2532"/>
    <s v="Low Risk"/>
    <x v="1"/>
    <n v="0"/>
    <n v="0"/>
    <n v="0"/>
    <n v="1"/>
    <n v="6054"/>
    <x v="2"/>
    <s v="Y"/>
    <x v="1"/>
    <n v="14"/>
    <x v="0"/>
    <n v="3"/>
    <n v="3"/>
    <x v="0"/>
    <n v="80"/>
    <n v="3"/>
    <x v="0"/>
    <x v="3"/>
    <x v="1"/>
    <x v="9"/>
    <x v="7"/>
    <x v="0"/>
    <x v="6"/>
    <m/>
  </r>
  <r>
    <n v="44"/>
    <x v="0"/>
    <x v="1"/>
    <n v="16"/>
    <n v="2"/>
    <x v="0"/>
    <n v="661"/>
    <x v="1"/>
    <n v="9"/>
    <x v="0"/>
    <n v="2"/>
    <s v="Life Sciences"/>
    <n v="1"/>
    <n v="913"/>
    <m/>
    <x v="0"/>
    <x v="1"/>
    <n v="61"/>
    <x v="0"/>
    <x v="1"/>
    <x v="1"/>
    <x v="3"/>
    <x v="1"/>
    <n v="2559"/>
    <s v="High Risk"/>
    <x v="1"/>
    <n v="1"/>
    <n v="1"/>
    <n v="0"/>
    <n v="1"/>
    <n v="7508"/>
    <x v="1"/>
    <s v="Y"/>
    <x v="0"/>
    <n v="13"/>
    <x v="0"/>
    <n v="4"/>
    <n v="6"/>
    <x v="2"/>
    <n v="80"/>
    <n v="0"/>
    <x v="0"/>
    <x v="0"/>
    <x v="1"/>
    <x v="3"/>
    <x v="1"/>
    <x v="4"/>
    <x v="9"/>
    <m/>
  </r>
  <r>
    <n v="28"/>
    <x v="2"/>
    <x v="1"/>
    <n v="7"/>
    <n v="0"/>
    <x v="0"/>
    <n v="821"/>
    <x v="0"/>
    <n v="5"/>
    <x v="0"/>
    <n v="4"/>
    <s v="Medical"/>
    <n v="1"/>
    <n v="916"/>
    <m/>
    <x v="3"/>
    <x v="1"/>
    <n v="98"/>
    <x v="0"/>
    <x v="0"/>
    <x v="0"/>
    <x v="0"/>
    <x v="0"/>
    <n v="4908"/>
    <s v="Low Risk"/>
    <x v="0"/>
    <n v="0"/>
    <n v="0"/>
    <n v="0"/>
    <n v="1"/>
    <n v="24252"/>
    <x v="1"/>
    <s v="Y"/>
    <x v="1"/>
    <n v="14"/>
    <x v="0"/>
    <n v="2"/>
    <n v="3"/>
    <x v="0"/>
    <n v="80"/>
    <n v="0"/>
    <x v="21"/>
    <x v="1"/>
    <x v="1"/>
    <x v="9"/>
    <x v="3"/>
    <x v="0"/>
    <x v="3"/>
    <m/>
  </r>
  <r>
    <n v="58"/>
    <x v="3"/>
    <x v="0"/>
    <n v="10"/>
    <n v="2"/>
    <x v="1"/>
    <n v="781"/>
    <x v="1"/>
    <n v="2"/>
    <x v="1"/>
    <n v="1"/>
    <s v="Life Sciences"/>
    <n v="1"/>
    <n v="918"/>
    <m/>
    <x v="2"/>
    <x v="1"/>
    <n v="57"/>
    <x v="1"/>
    <x v="1"/>
    <x v="2"/>
    <x v="0"/>
    <x v="2"/>
    <n v="2380"/>
    <s v="Medium Risk"/>
    <x v="1"/>
    <n v="1"/>
    <n v="0"/>
    <n v="1"/>
    <n v="1"/>
    <n v="13384"/>
    <x v="3"/>
    <s v="Y"/>
    <x v="0"/>
    <n v="14"/>
    <x v="0"/>
    <n v="4"/>
    <n v="8"/>
    <x v="2"/>
    <n v="80"/>
    <n v="1"/>
    <x v="8"/>
    <x v="1"/>
    <x v="2"/>
    <x v="6"/>
    <x v="2"/>
    <x v="0"/>
    <x v="2"/>
    <m/>
  </r>
  <r>
    <n v="43"/>
    <x v="0"/>
    <x v="1"/>
    <n v="12"/>
    <n v="1"/>
    <x v="0"/>
    <n v="177"/>
    <x v="1"/>
    <n v="8"/>
    <x v="0"/>
    <n v="3"/>
    <s v="Life Sciences"/>
    <n v="1"/>
    <n v="920"/>
    <m/>
    <x v="3"/>
    <x v="0"/>
    <n v="55"/>
    <x v="0"/>
    <x v="0"/>
    <x v="3"/>
    <x v="1"/>
    <x v="2"/>
    <n v="4765"/>
    <s v="Medium Risk"/>
    <x v="0"/>
    <n v="0"/>
    <n v="1"/>
    <n v="0"/>
    <n v="1"/>
    <n v="23814"/>
    <x v="5"/>
    <s v="Y"/>
    <x v="1"/>
    <n v="21"/>
    <x v="1"/>
    <n v="3"/>
    <n v="6"/>
    <x v="2"/>
    <n v="80"/>
    <n v="1"/>
    <x v="21"/>
    <x v="2"/>
    <x v="3"/>
    <x v="6"/>
    <x v="2"/>
    <x v="0"/>
    <x v="2"/>
    <m/>
  </r>
  <r>
    <n v="20"/>
    <x v="4"/>
    <x v="0"/>
    <n v="7"/>
    <n v="1"/>
    <x v="0"/>
    <n v="500"/>
    <x v="0"/>
    <n v="2"/>
    <x v="0"/>
    <n v="3"/>
    <s v="Medical"/>
    <n v="1"/>
    <n v="922"/>
    <m/>
    <x v="1"/>
    <x v="0"/>
    <n v="49"/>
    <x v="1"/>
    <x v="1"/>
    <x v="6"/>
    <x v="2"/>
    <x v="0"/>
    <n v="2044"/>
    <s v="Low Risk"/>
    <x v="1"/>
    <n v="0"/>
    <n v="0"/>
    <n v="1"/>
    <n v="1"/>
    <n v="22052"/>
    <x v="1"/>
    <s v="Y"/>
    <x v="1"/>
    <n v="13"/>
    <x v="0"/>
    <n v="4"/>
    <n v="4"/>
    <x v="0"/>
    <n v="80"/>
    <n v="0"/>
    <x v="17"/>
    <x v="1"/>
    <x v="2"/>
    <x v="4"/>
    <x v="3"/>
    <x v="0"/>
    <x v="3"/>
    <m/>
  </r>
  <r>
    <n v="21"/>
    <x v="4"/>
    <x v="0"/>
    <n v="7"/>
    <n v="1"/>
    <x v="0"/>
    <n v="1427"/>
    <x v="1"/>
    <n v="18"/>
    <x v="1"/>
    <n v="1"/>
    <s v="Other"/>
    <n v="1"/>
    <n v="923"/>
    <m/>
    <x v="2"/>
    <x v="0"/>
    <n v="65"/>
    <x v="0"/>
    <x v="1"/>
    <x v="1"/>
    <x v="0"/>
    <x v="0"/>
    <n v="2693"/>
    <s v="Low Risk"/>
    <x v="1"/>
    <n v="0"/>
    <n v="0"/>
    <n v="1"/>
    <n v="1"/>
    <n v="8870"/>
    <x v="1"/>
    <s v="Y"/>
    <x v="1"/>
    <n v="19"/>
    <x v="0"/>
    <n v="1"/>
    <n v="6"/>
    <x v="2"/>
    <n v="80"/>
    <n v="0"/>
    <x v="5"/>
    <x v="1"/>
    <x v="2"/>
    <x v="6"/>
    <x v="2"/>
    <x v="0"/>
    <x v="2"/>
    <m/>
  </r>
  <r>
    <n v="36"/>
    <x v="0"/>
    <x v="1"/>
    <n v="7"/>
    <n v="2"/>
    <x v="0"/>
    <n v="1425"/>
    <x v="1"/>
    <n v="14"/>
    <x v="0"/>
    <n v="1"/>
    <s v="Life Sciences"/>
    <n v="1"/>
    <n v="924"/>
    <m/>
    <x v="1"/>
    <x v="1"/>
    <n v="68"/>
    <x v="0"/>
    <x v="0"/>
    <x v="4"/>
    <x v="0"/>
    <x v="1"/>
    <n v="6586"/>
    <s v="Medium Risk"/>
    <x v="0"/>
    <n v="1"/>
    <n v="0"/>
    <n v="1"/>
    <n v="0"/>
    <n v="4821"/>
    <x v="4"/>
    <s v="Y"/>
    <x v="0"/>
    <n v="17"/>
    <x v="0"/>
    <n v="1"/>
    <n v="4"/>
    <x v="0"/>
    <n v="80"/>
    <n v="1"/>
    <x v="6"/>
    <x v="2"/>
    <x v="2"/>
    <x v="22"/>
    <x v="6"/>
    <x v="5"/>
    <x v="7"/>
    <m/>
  </r>
  <r>
    <n v="47"/>
    <x v="1"/>
    <x v="1"/>
    <n v="10"/>
    <n v="2"/>
    <x v="0"/>
    <n v="1454"/>
    <x v="0"/>
    <n v="2"/>
    <x v="0"/>
    <n v="4"/>
    <s v="Life Sciences"/>
    <n v="1"/>
    <n v="925"/>
    <m/>
    <x v="2"/>
    <x v="0"/>
    <n v="65"/>
    <x v="1"/>
    <x v="1"/>
    <x v="6"/>
    <x v="0"/>
    <x v="0"/>
    <n v="3294"/>
    <s v="Medium Risk"/>
    <x v="0"/>
    <n v="1"/>
    <n v="0"/>
    <n v="1"/>
    <n v="1"/>
    <n v="13137"/>
    <x v="1"/>
    <s v="Y"/>
    <x v="0"/>
    <n v="18"/>
    <x v="0"/>
    <n v="1"/>
    <n v="6"/>
    <x v="2"/>
    <n v="80"/>
    <n v="0"/>
    <x v="8"/>
    <x v="1"/>
    <x v="2"/>
    <x v="11"/>
    <x v="3"/>
    <x v="1"/>
    <x v="3"/>
    <m/>
  </r>
  <r>
    <n v="22"/>
    <x v="4"/>
    <x v="0"/>
    <n v="10"/>
    <n v="1"/>
    <x v="0"/>
    <n v="617"/>
    <x v="1"/>
    <n v="3"/>
    <x v="0"/>
    <n v="1"/>
    <s v="Life Sciences"/>
    <n v="1"/>
    <n v="926"/>
    <m/>
    <x v="0"/>
    <x v="0"/>
    <n v="34"/>
    <x v="0"/>
    <x v="0"/>
    <x v="3"/>
    <x v="2"/>
    <x v="1"/>
    <n v="4171"/>
    <s v="Medium Risk"/>
    <x v="0"/>
    <n v="1"/>
    <n v="0"/>
    <n v="0"/>
    <n v="1"/>
    <n v="10022"/>
    <x v="4"/>
    <s v="Y"/>
    <x v="0"/>
    <n v="19"/>
    <x v="0"/>
    <n v="1"/>
    <n v="5"/>
    <x v="0"/>
    <n v="80"/>
    <n v="1"/>
    <x v="21"/>
    <x v="1"/>
    <x v="3"/>
    <x v="11"/>
    <x v="3"/>
    <x v="0"/>
    <x v="3"/>
    <m/>
  </r>
  <r>
    <n v="41"/>
    <x v="0"/>
    <x v="0"/>
    <n v="14"/>
    <n v="2"/>
    <x v="0"/>
    <n v="1085"/>
    <x v="1"/>
    <n v="2"/>
    <x v="0"/>
    <n v="4"/>
    <s v="Life Sciences"/>
    <n v="1"/>
    <n v="927"/>
    <m/>
    <x v="0"/>
    <x v="0"/>
    <n v="57"/>
    <x v="3"/>
    <x v="1"/>
    <x v="2"/>
    <x v="0"/>
    <x v="2"/>
    <n v="2778"/>
    <s v="Medium Risk"/>
    <x v="1"/>
    <n v="1"/>
    <n v="0"/>
    <n v="1"/>
    <n v="1"/>
    <n v="17725"/>
    <x v="5"/>
    <s v="Y"/>
    <x v="0"/>
    <n v="13"/>
    <x v="0"/>
    <n v="3"/>
    <n v="7"/>
    <x v="2"/>
    <n v="80"/>
    <n v="1"/>
    <x v="1"/>
    <x v="4"/>
    <x v="2"/>
    <x v="5"/>
    <x v="1"/>
    <x v="1"/>
    <x v="2"/>
    <m/>
  </r>
  <r>
    <n v="28"/>
    <x v="2"/>
    <x v="1"/>
    <n v="3"/>
    <n v="0"/>
    <x v="0"/>
    <n v="995"/>
    <x v="1"/>
    <n v="9"/>
    <x v="0"/>
    <n v="3"/>
    <s v="Medical"/>
    <n v="1"/>
    <n v="930"/>
    <m/>
    <x v="1"/>
    <x v="0"/>
    <n v="77"/>
    <x v="0"/>
    <x v="1"/>
    <x v="1"/>
    <x v="2"/>
    <x v="2"/>
    <n v="2377"/>
    <s v="Low Risk"/>
    <x v="1"/>
    <n v="0"/>
    <n v="0"/>
    <n v="0"/>
    <n v="1"/>
    <n v="9834"/>
    <x v="6"/>
    <s v="Y"/>
    <x v="1"/>
    <n v="18"/>
    <x v="0"/>
    <n v="2"/>
    <n v="2"/>
    <x v="1"/>
    <n v="80"/>
    <n v="1"/>
    <x v="3"/>
    <x v="2"/>
    <x v="1"/>
    <x v="4"/>
    <x v="3"/>
    <x v="3"/>
    <x v="3"/>
    <m/>
  </r>
  <r>
    <n v="39"/>
    <x v="0"/>
    <x v="0"/>
    <n v="15"/>
    <n v="3"/>
    <x v="0"/>
    <n v="1122"/>
    <x v="1"/>
    <n v="6"/>
    <x v="0"/>
    <n v="3"/>
    <s v="Medical"/>
    <n v="1"/>
    <n v="932"/>
    <m/>
    <x v="2"/>
    <x v="1"/>
    <n v="70"/>
    <x v="0"/>
    <x v="1"/>
    <x v="2"/>
    <x v="3"/>
    <x v="1"/>
    <n v="2404"/>
    <s v="High Risk"/>
    <x v="1"/>
    <n v="1"/>
    <n v="1"/>
    <n v="1"/>
    <n v="1"/>
    <n v="4303"/>
    <x v="8"/>
    <s v="Y"/>
    <x v="0"/>
    <n v="21"/>
    <x v="1"/>
    <n v="4"/>
    <n v="7"/>
    <x v="2"/>
    <n v="80"/>
    <n v="0"/>
    <x v="0"/>
    <x v="2"/>
    <x v="0"/>
    <x v="4"/>
    <x v="3"/>
    <x v="3"/>
    <x v="3"/>
    <m/>
  </r>
  <r>
    <n v="27"/>
    <x v="2"/>
    <x v="1"/>
    <n v="7"/>
    <n v="0"/>
    <x v="0"/>
    <n v="618"/>
    <x v="1"/>
    <n v="4"/>
    <x v="0"/>
    <n v="3"/>
    <s v="Life Sciences"/>
    <n v="1"/>
    <n v="933"/>
    <m/>
    <x v="0"/>
    <x v="0"/>
    <n v="76"/>
    <x v="0"/>
    <x v="1"/>
    <x v="1"/>
    <x v="2"/>
    <x v="0"/>
    <n v="2318"/>
    <s v="Low Risk"/>
    <x v="1"/>
    <n v="0"/>
    <n v="0"/>
    <n v="0"/>
    <n v="1"/>
    <n v="17808"/>
    <x v="1"/>
    <s v="Y"/>
    <x v="1"/>
    <n v="19"/>
    <x v="0"/>
    <n v="3"/>
    <n v="5"/>
    <x v="0"/>
    <n v="80"/>
    <n v="0"/>
    <x v="5"/>
    <x v="2"/>
    <x v="1"/>
    <x v="6"/>
    <x v="10"/>
    <x v="0"/>
    <x v="2"/>
    <m/>
  </r>
  <r>
    <n v="34"/>
    <x v="2"/>
    <x v="1"/>
    <n v="12"/>
    <n v="1"/>
    <x v="0"/>
    <n v="546"/>
    <x v="1"/>
    <n v="10"/>
    <x v="0"/>
    <n v="3"/>
    <s v="Life Sciences"/>
    <n v="1"/>
    <n v="934"/>
    <m/>
    <x v="0"/>
    <x v="1"/>
    <n v="83"/>
    <x v="0"/>
    <x v="1"/>
    <x v="2"/>
    <x v="1"/>
    <x v="2"/>
    <n v="2008"/>
    <s v="Medium Risk"/>
    <x v="1"/>
    <n v="0"/>
    <n v="1"/>
    <n v="0"/>
    <n v="1"/>
    <n v="6896"/>
    <x v="1"/>
    <s v="Y"/>
    <x v="1"/>
    <n v="14"/>
    <x v="0"/>
    <n v="2"/>
    <n v="6"/>
    <x v="2"/>
    <n v="80"/>
    <n v="2"/>
    <x v="5"/>
    <x v="1"/>
    <x v="1"/>
    <x v="6"/>
    <x v="2"/>
    <x v="1"/>
    <x v="2"/>
    <m/>
  </r>
  <r>
    <n v="42"/>
    <x v="0"/>
    <x v="1"/>
    <n v="3"/>
    <n v="0"/>
    <x v="0"/>
    <n v="462"/>
    <x v="0"/>
    <n v="14"/>
    <x v="0"/>
    <n v="2"/>
    <s v="Medical"/>
    <n v="1"/>
    <n v="936"/>
    <m/>
    <x v="1"/>
    <x v="0"/>
    <n v="68"/>
    <x v="1"/>
    <x v="0"/>
    <x v="0"/>
    <x v="2"/>
    <x v="0"/>
    <n v="6244"/>
    <s v="Low Risk"/>
    <x v="0"/>
    <n v="0"/>
    <n v="0"/>
    <n v="0"/>
    <n v="1"/>
    <n v="7824"/>
    <x v="8"/>
    <s v="Y"/>
    <x v="1"/>
    <n v="17"/>
    <x v="0"/>
    <n v="1"/>
    <n v="0"/>
    <x v="1"/>
    <n v="80"/>
    <n v="0"/>
    <x v="1"/>
    <x v="6"/>
    <x v="1"/>
    <x v="8"/>
    <x v="0"/>
    <x v="0"/>
    <x v="6"/>
    <m/>
  </r>
  <r>
    <n v="33"/>
    <x v="2"/>
    <x v="1"/>
    <n v="11"/>
    <n v="2"/>
    <x v="0"/>
    <n v="1198"/>
    <x v="1"/>
    <n v="1"/>
    <x v="0"/>
    <n v="4"/>
    <s v="Other"/>
    <n v="1"/>
    <n v="939"/>
    <m/>
    <x v="1"/>
    <x v="1"/>
    <n v="100"/>
    <x v="1"/>
    <x v="1"/>
    <x v="1"/>
    <x v="3"/>
    <x v="0"/>
    <n v="2799"/>
    <s v="High Risk"/>
    <x v="1"/>
    <n v="1"/>
    <n v="1"/>
    <n v="0"/>
    <n v="1"/>
    <n v="3339"/>
    <x v="9"/>
    <s v="Y"/>
    <x v="0"/>
    <n v="11"/>
    <x v="0"/>
    <n v="2"/>
    <n v="5"/>
    <x v="0"/>
    <n v="80"/>
    <n v="0"/>
    <x v="3"/>
    <x v="4"/>
    <x v="1"/>
    <x v="11"/>
    <x v="3"/>
    <x v="0"/>
    <x v="3"/>
    <m/>
  </r>
  <r>
    <n v="58"/>
    <x v="3"/>
    <x v="1"/>
    <n v="8"/>
    <n v="2"/>
    <x v="0"/>
    <n v="1272"/>
    <x v="1"/>
    <n v="5"/>
    <x v="0"/>
    <n v="3"/>
    <s v="Technical Degree"/>
    <n v="1"/>
    <n v="940"/>
    <m/>
    <x v="1"/>
    <x v="0"/>
    <n v="37"/>
    <x v="1"/>
    <x v="2"/>
    <x v="4"/>
    <x v="1"/>
    <x v="2"/>
    <n v="10552"/>
    <s v="Medium Risk"/>
    <x v="2"/>
    <n v="1"/>
    <n v="1"/>
    <n v="0"/>
    <n v="0"/>
    <n v="9255"/>
    <x v="7"/>
    <s v="Y"/>
    <x v="0"/>
    <n v="13"/>
    <x v="0"/>
    <n v="4"/>
    <n v="3"/>
    <x v="0"/>
    <n v="80"/>
    <n v="1"/>
    <x v="13"/>
    <x v="1"/>
    <x v="1"/>
    <x v="0"/>
    <x v="2"/>
    <x v="0"/>
    <x v="10"/>
    <m/>
  </r>
  <r>
    <n v="31"/>
    <x v="2"/>
    <x v="1"/>
    <n v="8"/>
    <n v="0"/>
    <x v="0"/>
    <n v="154"/>
    <x v="0"/>
    <n v="7"/>
    <x v="0"/>
    <n v="4"/>
    <s v="Life Sciences"/>
    <n v="1"/>
    <n v="941"/>
    <m/>
    <x v="0"/>
    <x v="1"/>
    <n v="41"/>
    <x v="1"/>
    <x v="1"/>
    <x v="6"/>
    <x v="2"/>
    <x v="1"/>
    <n v="2329"/>
    <s v="Low Risk"/>
    <x v="1"/>
    <n v="0"/>
    <n v="0"/>
    <n v="0"/>
    <n v="1"/>
    <n v="11737"/>
    <x v="9"/>
    <s v="Y"/>
    <x v="1"/>
    <n v="15"/>
    <x v="0"/>
    <n v="2"/>
    <n v="3"/>
    <x v="0"/>
    <n v="80"/>
    <n v="0"/>
    <x v="10"/>
    <x v="2"/>
    <x v="3"/>
    <x v="5"/>
    <x v="1"/>
    <x v="8"/>
    <x v="3"/>
    <m/>
  </r>
  <r>
    <n v="35"/>
    <x v="0"/>
    <x v="1"/>
    <n v="10"/>
    <n v="2"/>
    <x v="0"/>
    <n v="1137"/>
    <x v="1"/>
    <n v="21"/>
    <x v="0"/>
    <n v="1"/>
    <s v="Life Sciences"/>
    <n v="1"/>
    <n v="942"/>
    <m/>
    <x v="2"/>
    <x v="0"/>
    <n v="51"/>
    <x v="0"/>
    <x v="0"/>
    <x v="4"/>
    <x v="0"/>
    <x v="1"/>
    <n v="4014"/>
    <s v="Medium Risk"/>
    <x v="0"/>
    <n v="1"/>
    <n v="0"/>
    <n v="1"/>
    <n v="1"/>
    <n v="19170"/>
    <x v="1"/>
    <s v="Y"/>
    <x v="0"/>
    <n v="25"/>
    <x v="1"/>
    <n v="4"/>
    <n v="6"/>
    <x v="2"/>
    <n v="80"/>
    <n v="1"/>
    <x v="1"/>
    <x v="2"/>
    <x v="0"/>
    <x v="1"/>
    <x v="8"/>
    <x v="0"/>
    <x v="1"/>
    <m/>
  </r>
  <r>
    <n v="49"/>
    <x v="1"/>
    <x v="1"/>
    <n v="13"/>
    <n v="2"/>
    <x v="0"/>
    <n v="527"/>
    <x v="1"/>
    <n v="8"/>
    <x v="0"/>
    <n v="2"/>
    <s v="Other"/>
    <n v="1"/>
    <n v="944"/>
    <m/>
    <x v="3"/>
    <x v="0"/>
    <n v="51"/>
    <x v="0"/>
    <x v="2"/>
    <x v="2"/>
    <x v="1"/>
    <x v="1"/>
    <n v="7403"/>
    <s v="Medium Risk"/>
    <x v="2"/>
    <n v="0"/>
    <n v="1"/>
    <n v="1"/>
    <n v="0"/>
    <n v="22477"/>
    <x v="5"/>
    <s v="Y"/>
    <x v="1"/>
    <n v="11"/>
    <x v="0"/>
    <n v="3"/>
    <n v="4"/>
    <x v="0"/>
    <n v="80"/>
    <n v="1"/>
    <x v="22"/>
    <x v="1"/>
    <x v="2"/>
    <x v="34"/>
    <x v="5"/>
    <x v="1"/>
    <x v="1"/>
    <m/>
  </r>
  <r>
    <n v="48"/>
    <x v="1"/>
    <x v="1"/>
    <n v="7"/>
    <n v="1"/>
    <x v="0"/>
    <n v="1469"/>
    <x v="1"/>
    <n v="20"/>
    <x v="0"/>
    <n v="4"/>
    <s v="Medical"/>
    <n v="1"/>
    <n v="945"/>
    <m/>
    <x v="2"/>
    <x v="1"/>
    <n v="51"/>
    <x v="0"/>
    <x v="1"/>
    <x v="1"/>
    <x v="2"/>
    <x v="1"/>
    <n v="2259"/>
    <s v="Low Risk"/>
    <x v="1"/>
    <n v="0"/>
    <n v="0"/>
    <n v="1"/>
    <n v="1"/>
    <n v="5543"/>
    <x v="5"/>
    <s v="Y"/>
    <x v="1"/>
    <n v="17"/>
    <x v="0"/>
    <n v="1"/>
    <n v="6"/>
    <x v="2"/>
    <n v="80"/>
    <n v="2"/>
    <x v="10"/>
    <x v="2"/>
    <x v="2"/>
    <x v="2"/>
    <x v="2"/>
    <x v="0"/>
    <x v="2"/>
    <m/>
  </r>
  <r>
    <n v="31"/>
    <x v="2"/>
    <x v="1"/>
    <n v="4"/>
    <n v="1"/>
    <x v="2"/>
    <n v="1188"/>
    <x v="0"/>
    <n v="20"/>
    <x v="0"/>
    <n v="2"/>
    <s v="Marketing"/>
    <n v="1"/>
    <n v="947"/>
    <m/>
    <x v="2"/>
    <x v="0"/>
    <n v="45"/>
    <x v="0"/>
    <x v="0"/>
    <x v="0"/>
    <x v="2"/>
    <x v="1"/>
    <n v="6932"/>
    <s v="Low Risk"/>
    <x v="0"/>
    <n v="0"/>
    <n v="0"/>
    <n v="1"/>
    <n v="0"/>
    <n v="24406"/>
    <x v="1"/>
    <s v="Y"/>
    <x v="1"/>
    <n v="13"/>
    <x v="0"/>
    <n v="4"/>
    <n v="2"/>
    <x v="1"/>
    <n v="80"/>
    <n v="1"/>
    <x v="15"/>
    <x v="2"/>
    <x v="2"/>
    <x v="7"/>
    <x v="6"/>
    <x v="0"/>
    <x v="2"/>
    <m/>
  </r>
  <r>
    <n v="36"/>
    <x v="0"/>
    <x v="1"/>
    <n v="7"/>
    <n v="0"/>
    <x v="0"/>
    <n v="188"/>
    <x v="1"/>
    <n v="7"/>
    <x v="0"/>
    <n v="4"/>
    <s v="Other"/>
    <n v="1"/>
    <n v="949"/>
    <m/>
    <x v="0"/>
    <x v="1"/>
    <n v="65"/>
    <x v="0"/>
    <x v="1"/>
    <x v="1"/>
    <x v="0"/>
    <x v="0"/>
    <n v="4678"/>
    <s v="Low Risk"/>
    <x v="0"/>
    <n v="0"/>
    <n v="0"/>
    <n v="0"/>
    <n v="1"/>
    <n v="23293"/>
    <x v="7"/>
    <s v="Y"/>
    <x v="1"/>
    <n v="18"/>
    <x v="0"/>
    <n v="3"/>
    <n v="3"/>
    <x v="0"/>
    <n v="80"/>
    <n v="0"/>
    <x v="0"/>
    <x v="6"/>
    <x v="1"/>
    <x v="0"/>
    <x v="3"/>
    <x v="0"/>
    <x v="9"/>
    <m/>
  </r>
  <r>
    <n v="38"/>
    <x v="0"/>
    <x v="1"/>
    <n v="6"/>
    <n v="1"/>
    <x v="0"/>
    <n v="1333"/>
    <x v="1"/>
    <n v="1"/>
    <x v="0"/>
    <n v="3"/>
    <s v="Technical Degree"/>
    <n v="1"/>
    <n v="950"/>
    <m/>
    <x v="2"/>
    <x v="0"/>
    <n v="80"/>
    <x v="0"/>
    <x v="2"/>
    <x v="7"/>
    <x v="3"/>
    <x v="1"/>
    <n v="13582"/>
    <s v="Medium Risk"/>
    <x v="2"/>
    <n v="0"/>
    <n v="1"/>
    <n v="0"/>
    <n v="0"/>
    <n v="16292"/>
    <x v="1"/>
    <s v="Y"/>
    <x v="1"/>
    <n v="13"/>
    <x v="0"/>
    <n v="2"/>
    <n v="1"/>
    <x v="1"/>
    <n v="80"/>
    <n v="1"/>
    <x v="20"/>
    <x v="1"/>
    <x v="1"/>
    <x v="15"/>
    <x v="16"/>
    <x v="8"/>
    <x v="7"/>
    <m/>
  </r>
  <r>
    <n v="32"/>
    <x v="2"/>
    <x v="1"/>
    <n v="8"/>
    <n v="1"/>
    <x v="2"/>
    <n v="1184"/>
    <x v="1"/>
    <n v="1"/>
    <x v="0"/>
    <n v="3"/>
    <s v="Life Sciences"/>
    <n v="1"/>
    <n v="951"/>
    <m/>
    <x v="1"/>
    <x v="0"/>
    <n v="70"/>
    <x v="1"/>
    <x v="1"/>
    <x v="2"/>
    <x v="1"/>
    <x v="1"/>
    <n v="2332"/>
    <s v="Medium Risk"/>
    <x v="1"/>
    <n v="0"/>
    <n v="1"/>
    <n v="0"/>
    <n v="1"/>
    <n v="3974"/>
    <x v="2"/>
    <s v="Y"/>
    <x v="1"/>
    <n v="20"/>
    <x v="1"/>
    <n v="3"/>
    <n v="3"/>
    <x v="0"/>
    <n v="80"/>
    <n v="0"/>
    <x v="7"/>
    <x v="1"/>
    <x v="1"/>
    <x v="11"/>
    <x v="2"/>
    <x v="0"/>
    <x v="3"/>
    <m/>
  </r>
  <r>
    <n v="25"/>
    <x v="2"/>
    <x v="0"/>
    <n v="11"/>
    <n v="2"/>
    <x v="0"/>
    <n v="867"/>
    <x v="0"/>
    <n v="19"/>
    <x v="1"/>
    <n v="2"/>
    <s v="Marketing"/>
    <n v="1"/>
    <n v="952"/>
    <m/>
    <x v="1"/>
    <x v="1"/>
    <n v="36"/>
    <x v="1"/>
    <x v="1"/>
    <x v="6"/>
    <x v="1"/>
    <x v="1"/>
    <n v="2413"/>
    <s v="High Risk"/>
    <x v="1"/>
    <n v="1"/>
    <n v="1"/>
    <n v="0"/>
    <n v="1"/>
    <n v="18798"/>
    <x v="1"/>
    <s v="Y"/>
    <x v="0"/>
    <n v="18"/>
    <x v="0"/>
    <n v="3"/>
    <n v="7"/>
    <x v="2"/>
    <n v="80"/>
    <n v="3"/>
    <x v="5"/>
    <x v="2"/>
    <x v="1"/>
    <x v="6"/>
    <x v="2"/>
    <x v="0"/>
    <x v="2"/>
    <m/>
  </r>
  <r>
    <n v="40"/>
    <x v="0"/>
    <x v="1"/>
    <n v="13"/>
    <n v="2"/>
    <x v="0"/>
    <n v="658"/>
    <x v="0"/>
    <n v="10"/>
    <x v="0"/>
    <n v="4"/>
    <s v="Marketing"/>
    <n v="1"/>
    <n v="954"/>
    <m/>
    <x v="3"/>
    <x v="1"/>
    <n v="67"/>
    <x v="1"/>
    <x v="2"/>
    <x v="0"/>
    <x v="1"/>
    <x v="2"/>
    <n v="9705"/>
    <s v="Medium Risk"/>
    <x v="2"/>
    <n v="0"/>
    <n v="1"/>
    <n v="1"/>
    <n v="0"/>
    <n v="20652"/>
    <x v="7"/>
    <s v="Y"/>
    <x v="1"/>
    <n v="12"/>
    <x v="0"/>
    <n v="2"/>
    <n v="6"/>
    <x v="2"/>
    <n v="80"/>
    <n v="1"/>
    <x v="27"/>
    <x v="2"/>
    <x v="2"/>
    <x v="6"/>
    <x v="2"/>
    <x v="0"/>
    <x v="2"/>
    <m/>
  </r>
  <r>
    <n v="26"/>
    <x v="2"/>
    <x v="1"/>
    <n v="8"/>
    <n v="1"/>
    <x v="1"/>
    <n v="1283"/>
    <x v="0"/>
    <n v="1"/>
    <x v="0"/>
    <n v="3"/>
    <s v="Medical"/>
    <n v="1"/>
    <n v="956"/>
    <m/>
    <x v="1"/>
    <x v="1"/>
    <n v="52"/>
    <x v="1"/>
    <x v="0"/>
    <x v="0"/>
    <x v="3"/>
    <x v="0"/>
    <n v="4294"/>
    <s v="Medium Risk"/>
    <x v="0"/>
    <n v="0"/>
    <n v="1"/>
    <n v="0"/>
    <n v="1"/>
    <n v="11148"/>
    <x v="1"/>
    <s v="Y"/>
    <x v="1"/>
    <n v="12"/>
    <x v="0"/>
    <n v="2"/>
    <n v="3"/>
    <x v="0"/>
    <n v="80"/>
    <n v="0"/>
    <x v="2"/>
    <x v="2"/>
    <x v="1"/>
    <x v="5"/>
    <x v="1"/>
    <x v="0"/>
    <x v="1"/>
    <m/>
  </r>
  <r>
    <n v="41"/>
    <x v="0"/>
    <x v="1"/>
    <n v="11"/>
    <n v="2"/>
    <x v="0"/>
    <n v="263"/>
    <x v="1"/>
    <n v="6"/>
    <x v="0"/>
    <n v="3"/>
    <s v="Medical"/>
    <n v="1"/>
    <n v="957"/>
    <m/>
    <x v="2"/>
    <x v="1"/>
    <n v="59"/>
    <x v="0"/>
    <x v="1"/>
    <x v="2"/>
    <x v="3"/>
    <x v="0"/>
    <n v="4721"/>
    <s v="High Risk"/>
    <x v="0"/>
    <n v="1"/>
    <n v="1"/>
    <n v="0"/>
    <n v="1"/>
    <n v="3119"/>
    <x v="7"/>
    <s v="Y"/>
    <x v="0"/>
    <n v="13"/>
    <x v="0"/>
    <n v="3"/>
    <n v="5"/>
    <x v="0"/>
    <n v="80"/>
    <n v="0"/>
    <x v="26"/>
    <x v="1"/>
    <x v="1"/>
    <x v="29"/>
    <x v="9"/>
    <x v="3"/>
    <x v="8"/>
    <m/>
  </r>
  <r>
    <n v="36"/>
    <x v="0"/>
    <x v="1"/>
    <n v="3"/>
    <n v="0"/>
    <x v="0"/>
    <n v="938"/>
    <x v="1"/>
    <n v="2"/>
    <x v="0"/>
    <n v="4"/>
    <s v="Medical"/>
    <n v="1"/>
    <n v="958"/>
    <m/>
    <x v="1"/>
    <x v="1"/>
    <n v="79"/>
    <x v="0"/>
    <x v="1"/>
    <x v="2"/>
    <x v="2"/>
    <x v="0"/>
    <n v="2519"/>
    <s v="Low Risk"/>
    <x v="1"/>
    <n v="0"/>
    <n v="0"/>
    <n v="0"/>
    <n v="1"/>
    <n v="12287"/>
    <x v="5"/>
    <s v="Y"/>
    <x v="1"/>
    <n v="21"/>
    <x v="1"/>
    <n v="3"/>
    <n v="2"/>
    <x v="1"/>
    <n v="80"/>
    <n v="0"/>
    <x v="28"/>
    <x v="6"/>
    <x v="1"/>
    <x v="19"/>
    <x v="6"/>
    <x v="2"/>
    <x v="12"/>
    <m/>
  </r>
  <r>
    <n v="19"/>
    <x v="4"/>
    <x v="0"/>
    <n v="11"/>
    <n v="2"/>
    <x v="0"/>
    <n v="419"/>
    <x v="0"/>
    <n v="21"/>
    <x v="1"/>
    <n v="3"/>
    <s v="Other"/>
    <n v="1"/>
    <n v="959"/>
    <m/>
    <x v="2"/>
    <x v="1"/>
    <n v="37"/>
    <x v="1"/>
    <x v="1"/>
    <x v="6"/>
    <x v="1"/>
    <x v="0"/>
    <n v="2121"/>
    <s v="High Risk"/>
    <x v="1"/>
    <n v="1"/>
    <n v="1"/>
    <n v="0"/>
    <n v="1"/>
    <n v="9947"/>
    <x v="1"/>
    <s v="Y"/>
    <x v="0"/>
    <n v="13"/>
    <x v="0"/>
    <n v="2"/>
    <n v="7"/>
    <x v="2"/>
    <n v="80"/>
    <n v="0"/>
    <x v="5"/>
    <x v="1"/>
    <x v="3"/>
    <x v="6"/>
    <x v="2"/>
    <x v="0"/>
    <x v="2"/>
    <m/>
  </r>
  <r>
    <n v="20"/>
    <x v="4"/>
    <x v="0"/>
    <n v="12"/>
    <n v="1"/>
    <x v="0"/>
    <n v="129"/>
    <x v="1"/>
    <n v="4"/>
    <x v="1"/>
    <n v="3"/>
    <s v="Technical Degree"/>
    <n v="1"/>
    <n v="960"/>
    <m/>
    <x v="3"/>
    <x v="1"/>
    <n v="84"/>
    <x v="0"/>
    <x v="1"/>
    <x v="2"/>
    <x v="3"/>
    <x v="0"/>
    <n v="2973"/>
    <s v="Medium Risk"/>
    <x v="1"/>
    <n v="0"/>
    <n v="1"/>
    <n v="0"/>
    <n v="1"/>
    <n v="13008"/>
    <x v="1"/>
    <s v="Y"/>
    <x v="1"/>
    <n v="19"/>
    <x v="0"/>
    <n v="2"/>
    <n v="6"/>
    <x v="2"/>
    <n v="80"/>
    <n v="0"/>
    <x v="5"/>
    <x v="2"/>
    <x v="1"/>
    <x v="6"/>
    <x v="2"/>
    <x v="0"/>
    <x v="2"/>
    <m/>
  </r>
  <r>
    <n v="31"/>
    <x v="2"/>
    <x v="1"/>
    <n v="11"/>
    <n v="2"/>
    <x v="0"/>
    <n v="616"/>
    <x v="1"/>
    <n v="12"/>
    <x v="0"/>
    <n v="3"/>
    <s v="Medical"/>
    <n v="1"/>
    <n v="961"/>
    <m/>
    <x v="2"/>
    <x v="0"/>
    <n v="41"/>
    <x v="0"/>
    <x v="0"/>
    <x v="4"/>
    <x v="0"/>
    <x v="1"/>
    <n v="5855"/>
    <s v="Medium Risk"/>
    <x v="0"/>
    <n v="1"/>
    <n v="0"/>
    <n v="1"/>
    <n v="1"/>
    <n v="17369"/>
    <x v="4"/>
    <s v="Y"/>
    <x v="0"/>
    <n v="11"/>
    <x v="0"/>
    <n v="3"/>
    <n v="4"/>
    <x v="0"/>
    <n v="80"/>
    <n v="2"/>
    <x v="1"/>
    <x v="2"/>
    <x v="0"/>
    <x v="7"/>
    <x v="1"/>
    <x v="6"/>
    <x v="0"/>
    <m/>
  </r>
  <r>
    <n v="40"/>
    <x v="0"/>
    <x v="1"/>
    <n v="11"/>
    <n v="2"/>
    <x v="1"/>
    <n v="1469"/>
    <x v="1"/>
    <n v="9"/>
    <x v="0"/>
    <n v="4"/>
    <s v="Medical"/>
    <n v="1"/>
    <n v="964"/>
    <m/>
    <x v="2"/>
    <x v="1"/>
    <n v="35"/>
    <x v="0"/>
    <x v="1"/>
    <x v="1"/>
    <x v="1"/>
    <x v="2"/>
    <n v="3617"/>
    <s v="High Risk"/>
    <x v="0"/>
    <n v="1"/>
    <n v="1"/>
    <n v="0"/>
    <n v="1"/>
    <n v="25063"/>
    <x v="0"/>
    <s v="Y"/>
    <x v="0"/>
    <n v="14"/>
    <x v="0"/>
    <n v="4"/>
    <n v="7"/>
    <x v="2"/>
    <n v="80"/>
    <n v="1"/>
    <x v="8"/>
    <x v="2"/>
    <x v="1"/>
    <x v="6"/>
    <x v="10"/>
    <x v="0"/>
    <x v="2"/>
    <m/>
  </r>
  <r>
    <n v="32"/>
    <x v="2"/>
    <x v="1"/>
    <n v="6"/>
    <n v="1"/>
    <x v="0"/>
    <n v="498"/>
    <x v="1"/>
    <n v="3"/>
    <x v="0"/>
    <n v="4"/>
    <s v="Medical"/>
    <n v="1"/>
    <n v="966"/>
    <m/>
    <x v="1"/>
    <x v="0"/>
    <n v="93"/>
    <x v="0"/>
    <x v="0"/>
    <x v="3"/>
    <x v="3"/>
    <x v="1"/>
    <n v="6725"/>
    <s v="Medium Risk"/>
    <x v="0"/>
    <n v="0"/>
    <n v="1"/>
    <n v="0"/>
    <n v="0"/>
    <n v="13554"/>
    <x v="1"/>
    <s v="Y"/>
    <x v="1"/>
    <n v="12"/>
    <x v="0"/>
    <n v="3"/>
    <n v="1"/>
    <x v="1"/>
    <n v="80"/>
    <n v="1"/>
    <x v="0"/>
    <x v="2"/>
    <x v="3"/>
    <x v="3"/>
    <x v="1"/>
    <x v="7"/>
    <x v="6"/>
    <m/>
  </r>
  <r>
    <n v="36"/>
    <x v="0"/>
    <x v="0"/>
    <n v="3"/>
    <n v="1"/>
    <x v="0"/>
    <n v="530"/>
    <x v="0"/>
    <n v="3"/>
    <x v="0"/>
    <n v="1"/>
    <s v="Life Sciences"/>
    <n v="1"/>
    <n v="967"/>
    <m/>
    <x v="1"/>
    <x v="1"/>
    <n v="51"/>
    <x v="1"/>
    <x v="2"/>
    <x v="0"/>
    <x v="0"/>
    <x v="1"/>
    <n v="10325"/>
    <s v="Medium Risk"/>
    <x v="2"/>
    <n v="1"/>
    <n v="0"/>
    <n v="0"/>
    <n v="0"/>
    <n v="5518"/>
    <x v="1"/>
    <s v="Y"/>
    <x v="0"/>
    <n v="11"/>
    <x v="0"/>
    <n v="1"/>
    <n v="2"/>
    <x v="1"/>
    <n v="80"/>
    <n v="1"/>
    <x v="28"/>
    <x v="6"/>
    <x v="1"/>
    <x v="22"/>
    <x v="1"/>
    <x v="2"/>
    <x v="1"/>
    <m/>
  </r>
  <r>
    <n v="33"/>
    <x v="2"/>
    <x v="1"/>
    <n v="4"/>
    <n v="0"/>
    <x v="0"/>
    <n v="1069"/>
    <x v="1"/>
    <n v="1"/>
    <x v="0"/>
    <n v="3"/>
    <s v="Life Sciences"/>
    <n v="1"/>
    <n v="969"/>
    <m/>
    <x v="0"/>
    <x v="0"/>
    <n v="42"/>
    <x v="1"/>
    <x v="0"/>
    <x v="4"/>
    <x v="0"/>
    <x v="0"/>
    <n v="6949"/>
    <s v="Low Risk"/>
    <x v="0"/>
    <n v="0"/>
    <n v="0"/>
    <n v="0"/>
    <n v="0"/>
    <n v="12291"/>
    <x v="4"/>
    <s v="Y"/>
    <x v="1"/>
    <n v="14"/>
    <x v="0"/>
    <n v="1"/>
    <n v="1"/>
    <x v="1"/>
    <n v="80"/>
    <n v="0"/>
    <x v="3"/>
    <x v="1"/>
    <x v="1"/>
    <x v="8"/>
    <x v="2"/>
    <x v="1"/>
    <x v="10"/>
    <m/>
  </r>
  <r>
    <n v="37"/>
    <x v="0"/>
    <x v="0"/>
    <n v="9"/>
    <n v="1"/>
    <x v="0"/>
    <n v="625"/>
    <x v="0"/>
    <n v="1"/>
    <x v="0"/>
    <n v="4"/>
    <s v="Life Sciences"/>
    <n v="1"/>
    <n v="970"/>
    <m/>
    <x v="3"/>
    <x v="1"/>
    <n v="46"/>
    <x v="1"/>
    <x v="2"/>
    <x v="0"/>
    <x v="2"/>
    <x v="1"/>
    <n v="10609"/>
    <s v="Low Risk"/>
    <x v="2"/>
    <n v="0"/>
    <n v="0"/>
    <n v="1"/>
    <n v="0"/>
    <n v="14922"/>
    <x v="6"/>
    <s v="Y"/>
    <x v="1"/>
    <n v="11"/>
    <x v="0"/>
    <n v="3"/>
    <n v="3"/>
    <x v="0"/>
    <n v="80"/>
    <n v="0"/>
    <x v="6"/>
    <x v="2"/>
    <x v="0"/>
    <x v="13"/>
    <x v="10"/>
    <x v="14"/>
    <x v="1"/>
    <m/>
  </r>
  <r>
    <n v="45"/>
    <x v="1"/>
    <x v="1"/>
    <n v="12"/>
    <n v="2"/>
    <x v="2"/>
    <n v="805"/>
    <x v="1"/>
    <n v="4"/>
    <x v="0"/>
    <n v="2"/>
    <s v="Life Sciences"/>
    <n v="1"/>
    <n v="972"/>
    <m/>
    <x v="1"/>
    <x v="1"/>
    <n v="57"/>
    <x v="0"/>
    <x v="0"/>
    <x v="2"/>
    <x v="1"/>
    <x v="1"/>
    <n v="4447"/>
    <s v="Medium Risk"/>
    <x v="0"/>
    <n v="0"/>
    <n v="1"/>
    <n v="1"/>
    <n v="1"/>
    <n v="23163"/>
    <x v="1"/>
    <s v="Y"/>
    <x v="1"/>
    <n v="12"/>
    <x v="0"/>
    <n v="2"/>
    <n v="5"/>
    <x v="0"/>
    <n v="80"/>
    <n v="0"/>
    <x v="15"/>
    <x v="3"/>
    <x v="2"/>
    <x v="7"/>
    <x v="1"/>
    <x v="0"/>
    <x v="5"/>
    <m/>
  </r>
  <r>
    <n v="29"/>
    <x v="2"/>
    <x v="1"/>
    <n v="3"/>
    <n v="0"/>
    <x v="1"/>
    <n v="1404"/>
    <x v="0"/>
    <n v="20"/>
    <x v="0"/>
    <n v="3"/>
    <s v="Technical Degree"/>
    <n v="1"/>
    <n v="974"/>
    <m/>
    <x v="1"/>
    <x v="0"/>
    <n v="84"/>
    <x v="0"/>
    <x v="1"/>
    <x v="6"/>
    <x v="0"/>
    <x v="1"/>
    <n v="2157"/>
    <s v="Low Risk"/>
    <x v="1"/>
    <n v="0"/>
    <n v="0"/>
    <n v="0"/>
    <n v="1"/>
    <n v="18203"/>
    <x v="1"/>
    <s v="Y"/>
    <x v="1"/>
    <n v="15"/>
    <x v="0"/>
    <n v="2"/>
    <n v="2"/>
    <x v="1"/>
    <n v="80"/>
    <n v="1"/>
    <x v="8"/>
    <x v="3"/>
    <x v="1"/>
    <x v="11"/>
    <x v="10"/>
    <x v="0"/>
    <x v="3"/>
    <m/>
  </r>
  <r>
    <n v="35"/>
    <x v="0"/>
    <x v="1"/>
    <n v="3"/>
    <n v="0"/>
    <x v="0"/>
    <n v="1219"/>
    <x v="0"/>
    <n v="18"/>
    <x v="0"/>
    <n v="3"/>
    <s v="Medical"/>
    <n v="1"/>
    <n v="975"/>
    <m/>
    <x v="1"/>
    <x v="0"/>
    <n v="86"/>
    <x v="0"/>
    <x v="0"/>
    <x v="0"/>
    <x v="2"/>
    <x v="1"/>
    <n v="4601"/>
    <s v="Low Risk"/>
    <x v="0"/>
    <n v="0"/>
    <n v="0"/>
    <n v="0"/>
    <n v="1"/>
    <n v="6179"/>
    <x v="1"/>
    <s v="Y"/>
    <x v="1"/>
    <n v="16"/>
    <x v="0"/>
    <n v="2"/>
    <n v="2"/>
    <x v="1"/>
    <n v="80"/>
    <n v="0"/>
    <x v="7"/>
    <x v="1"/>
    <x v="1"/>
    <x v="8"/>
    <x v="3"/>
    <x v="1"/>
    <x v="2"/>
    <m/>
  </r>
  <r>
    <n v="52"/>
    <x v="1"/>
    <x v="1"/>
    <n v="5"/>
    <n v="1"/>
    <x v="0"/>
    <n v="1053"/>
    <x v="1"/>
    <n v="1"/>
    <x v="0"/>
    <n v="2"/>
    <s v="Life Sciences"/>
    <n v="1"/>
    <n v="976"/>
    <m/>
    <x v="2"/>
    <x v="1"/>
    <n v="70"/>
    <x v="0"/>
    <x v="3"/>
    <x v="5"/>
    <x v="0"/>
    <x v="1"/>
    <n v="17099"/>
    <s v="Low Risk"/>
    <x v="2"/>
    <n v="0"/>
    <n v="0"/>
    <n v="1"/>
    <n v="0"/>
    <n v="13829"/>
    <x v="7"/>
    <s v="Y"/>
    <x v="1"/>
    <n v="15"/>
    <x v="0"/>
    <n v="2"/>
    <n v="2"/>
    <x v="1"/>
    <n v="80"/>
    <n v="1"/>
    <x v="12"/>
    <x v="2"/>
    <x v="2"/>
    <x v="7"/>
    <x v="6"/>
    <x v="4"/>
    <x v="5"/>
    <m/>
  </r>
  <r>
    <n v="58"/>
    <x v="3"/>
    <x v="0"/>
    <n v="3"/>
    <n v="0"/>
    <x v="0"/>
    <n v="289"/>
    <x v="1"/>
    <n v="2"/>
    <x v="1"/>
    <n v="3"/>
    <s v="Technical Degree"/>
    <n v="1"/>
    <n v="977"/>
    <m/>
    <x v="2"/>
    <x v="1"/>
    <n v="51"/>
    <x v="0"/>
    <x v="1"/>
    <x v="1"/>
    <x v="2"/>
    <x v="0"/>
    <n v="2479"/>
    <s v="Low Risk"/>
    <x v="1"/>
    <n v="0"/>
    <n v="0"/>
    <n v="0"/>
    <n v="1"/>
    <n v="26227"/>
    <x v="5"/>
    <s v="Y"/>
    <x v="1"/>
    <n v="24"/>
    <x v="1"/>
    <n v="1"/>
    <n v="4"/>
    <x v="0"/>
    <n v="80"/>
    <n v="0"/>
    <x v="2"/>
    <x v="5"/>
    <x v="1"/>
    <x v="6"/>
    <x v="2"/>
    <x v="0"/>
    <x v="2"/>
    <m/>
  </r>
  <r>
    <n v="53"/>
    <x v="1"/>
    <x v="1"/>
    <n v="1"/>
    <n v="0"/>
    <x v="0"/>
    <n v="1376"/>
    <x v="0"/>
    <n v="2"/>
    <x v="0"/>
    <n v="2"/>
    <s v="Medical"/>
    <n v="1"/>
    <n v="981"/>
    <m/>
    <x v="1"/>
    <x v="1"/>
    <n v="45"/>
    <x v="0"/>
    <x v="3"/>
    <x v="5"/>
    <x v="2"/>
    <x v="2"/>
    <n v="14852"/>
    <s v="Low Risk"/>
    <x v="2"/>
    <n v="0"/>
    <n v="0"/>
    <n v="0"/>
    <n v="0"/>
    <n v="13938"/>
    <x v="2"/>
    <s v="Y"/>
    <x v="1"/>
    <n v="13"/>
    <x v="0"/>
    <n v="3"/>
    <n v="0"/>
    <x v="1"/>
    <n v="80"/>
    <n v="1"/>
    <x v="14"/>
    <x v="1"/>
    <x v="3"/>
    <x v="18"/>
    <x v="9"/>
    <x v="9"/>
    <x v="3"/>
    <m/>
  </r>
  <r>
    <n v="30"/>
    <x v="2"/>
    <x v="1"/>
    <n v="1"/>
    <n v="0"/>
    <x v="0"/>
    <n v="231"/>
    <x v="0"/>
    <n v="8"/>
    <x v="0"/>
    <n v="2"/>
    <s v="Other"/>
    <n v="1"/>
    <n v="982"/>
    <m/>
    <x v="1"/>
    <x v="1"/>
    <n v="62"/>
    <x v="0"/>
    <x v="2"/>
    <x v="0"/>
    <x v="2"/>
    <x v="2"/>
    <n v="7264"/>
    <s v="Low Risk"/>
    <x v="2"/>
    <n v="0"/>
    <n v="0"/>
    <n v="0"/>
    <n v="0"/>
    <n v="9977"/>
    <x v="6"/>
    <s v="Y"/>
    <x v="1"/>
    <n v="11"/>
    <x v="0"/>
    <n v="1"/>
    <n v="0"/>
    <x v="1"/>
    <n v="80"/>
    <n v="1"/>
    <x v="1"/>
    <x v="2"/>
    <x v="3"/>
    <x v="3"/>
    <x v="0"/>
    <x v="4"/>
    <x v="1"/>
    <m/>
  </r>
  <r>
    <n v="38"/>
    <x v="0"/>
    <x v="1"/>
    <n v="6"/>
    <n v="1"/>
    <x v="2"/>
    <n v="152"/>
    <x v="0"/>
    <n v="10"/>
    <x v="0"/>
    <n v="3"/>
    <s v="Technical Degree"/>
    <n v="1"/>
    <n v="983"/>
    <m/>
    <x v="1"/>
    <x v="0"/>
    <n v="85"/>
    <x v="0"/>
    <x v="0"/>
    <x v="0"/>
    <x v="0"/>
    <x v="0"/>
    <n v="5666"/>
    <s v="Medium Risk"/>
    <x v="0"/>
    <n v="1"/>
    <n v="0"/>
    <n v="0"/>
    <n v="1"/>
    <n v="19899"/>
    <x v="1"/>
    <s v="Y"/>
    <x v="0"/>
    <n v="13"/>
    <x v="0"/>
    <n v="2"/>
    <n v="2"/>
    <x v="1"/>
    <n v="80"/>
    <n v="0"/>
    <x v="3"/>
    <x v="4"/>
    <x v="1"/>
    <x v="8"/>
    <x v="7"/>
    <x v="1"/>
    <x v="6"/>
    <m/>
  </r>
  <r>
    <n v="35"/>
    <x v="0"/>
    <x v="1"/>
    <n v="0"/>
    <n v="0"/>
    <x v="0"/>
    <n v="882"/>
    <x v="0"/>
    <n v="3"/>
    <x v="0"/>
    <n v="4"/>
    <s v="Life Sciences"/>
    <n v="1"/>
    <n v="984"/>
    <m/>
    <x v="2"/>
    <x v="1"/>
    <n v="92"/>
    <x v="0"/>
    <x v="2"/>
    <x v="0"/>
    <x v="0"/>
    <x v="2"/>
    <n v="7823"/>
    <s v="Low Risk"/>
    <x v="2"/>
    <n v="0"/>
    <n v="0"/>
    <n v="0"/>
    <n v="0"/>
    <n v="6812"/>
    <x v="2"/>
    <s v="Y"/>
    <x v="1"/>
    <n v="13"/>
    <x v="0"/>
    <n v="2"/>
    <n v="0"/>
    <x v="1"/>
    <n v="80"/>
    <n v="1"/>
    <x v="4"/>
    <x v="2"/>
    <x v="1"/>
    <x v="1"/>
    <x v="5"/>
    <x v="0"/>
    <x v="5"/>
    <m/>
  </r>
  <r>
    <n v="39"/>
    <x v="0"/>
    <x v="1"/>
    <n v="4"/>
    <n v="0"/>
    <x v="0"/>
    <n v="903"/>
    <x v="0"/>
    <n v="2"/>
    <x v="0"/>
    <n v="5"/>
    <s v="Life Sciences"/>
    <n v="1"/>
    <n v="985"/>
    <m/>
    <x v="3"/>
    <x v="1"/>
    <n v="41"/>
    <x v="2"/>
    <x v="2"/>
    <x v="0"/>
    <x v="2"/>
    <x v="0"/>
    <n v="7880"/>
    <s v="Low Risk"/>
    <x v="2"/>
    <n v="0"/>
    <n v="0"/>
    <n v="0"/>
    <n v="0"/>
    <n v="2560"/>
    <x v="4"/>
    <s v="Y"/>
    <x v="1"/>
    <n v="18"/>
    <x v="0"/>
    <n v="4"/>
    <n v="1"/>
    <x v="1"/>
    <n v="80"/>
    <n v="0"/>
    <x v="15"/>
    <x v="1"/>
    <x v="1"/>
    <x v="3"/>
    <x v="1"/>
    <x v="0"/>
    <x v="1"/>
    <m/>
  </r>
  <r>
    <n v="40"/>
    <x v="0"/>
    <x v="0"/>
    <n v="16"/>
    <n v="3"/>
    <x v="2"/>
    <n v="1479"/>
    <x v="0"/>
    <n v="24"/>
    <x v="1"/>
    <n v="3"/>
    <s v="Life Sciences"/>
    <n v="1"/>
    <n v="986"/>
    <m/>
    <x v="0"/>
    <x v="0"/>
    <n v="100"/>
    <x v="2"/>
    <x v="3"/>
    <x v="0"/>
    <x v="1"/>
    <x v="0"/>
    <n v="13194"/>
    <s v="Medium Risk"/>
    <x v="2"/>
    <n v="1"/>
    <n v="1"/>
    <n v="1"/>
    <n v="0"/>
    <n v="17071"/>
    <x v="5"/>
    <s v="Y"/>
    <x v="0"/>
    <n v="16"/>
    <x v="0"/>
    <n v="4"/>
    <n v="8"/>
    <x v="2"/>
    <n v="80"/>
    <n v="0"/>
    <x v="14"/>
    <x v="2"/>
    <x v="2"/>
    <x v="6"/>
    <x v="2"/>
    <x v="0"/>
    <x v="2"/>
    <m/>
  </r>
  <r>
    <n v="47"/>
    <x v="1"/>
    <x v="1"/>
    <n v="6"/>
    <n v="1"/>
    <x v="1"/>
    <n v="1379"/>
    <x v="1"/>
    <n v="16"/>
    <x v="0"/>
    <n v="4"/>
    <s v="Medical"/>
    <n v="1"/>
    <n v="987"/>
    <m/>
    <x v="1"/>
    <x v="1"/>
    <n v="64"/>
    <x v="2"/>
    <x v="0"/>
    <x v="3"/>
    <x v="2"/>
    <x v="2"/>
    <n v="5067"/>
    <s v="Medium Risk"/>
    <x v="0"/>
    <n v="1"/>
    <n v="0"/>
    <n v="0"/>
    <n v="1"/>
    <n v="6759"/>
    <x v="1"/>
    <s v="Y"/>
    <x v="0"/>
    <n v="19"/>
    <x v="0"/>
    <n v="3"/>
    <n v="2"/>
    <x v="1"/>
    <n v="80"/>
    <n v="0"/>
    <x v="26"/>
    <x v="1"/>
    <x v="3"/>
    <x v="27"/>
    <x v="15"/>
    <x v="3"/>
    <x v="1"/>
    <m/>
  </r>
  <r>
    <n v="36"/>
    <x v="0"/>
    <x v="1"/>
    <n v="7"/>
    <n v="0"/>
    <x v="2"/>
    <n v="1229"/>
    <x v="0"/>
    <n v="8"/>
    <x v="0"/>
    <n v="4"/>
    <s v="Technical Degree"/>
    <n v="1"/>
    <n v="990"/>
    <m/>
    <x v="3"/>
    <x v="1"/>
    <n v="84"/>
    <x v="0"/>
    <x v="0"/>
    <x v="0"/>
    <x v="0"/>
    <x v="2"/>
    <n v="5079"/>
    <s v="Low Risk"/>
    <x v="0"/>
    <n v="0"/>
    <n v="0"/>
    <n v="0"/>
    <n v="1"/>
    <n v="25952"/>
    <x v="5"/>
    <s v="Y"/>
    <x v="1"/>
    <n v="13"/>
    <x v="0"/>
    <n v="4"/>
    <n v="1"/>
    <x v="1"/>
    <n v="80"/>
    <n v="2"/>
    <x v="4"/>
    <x v="1"/>
    <x v="1"/>
    <x v="5"/>
    <x v="1"/>
    <x v="0"/>
    <x v="1"/>
    <m/>
  </r>
  <r>
    <n v="31"/>
    <x v="2"/>
    <x v="0"/>
    <n v="11"/>
    <n v="2"/>
    <x v="2"/>
    <n v="335"/>
    <x v="1"/>
    <n v="9"/>
    <x v="0"/>
    <n v="2"/>
    <s v="Medical"/>
    <n v="1"/>
    <n v="991"/>
    <m/>
    <x v="1"/>
    <x v="1"/>
    <n v="46"/>
    <x v="1"/>
    <x v="1"/>
    <x v="1"/>
    <x v="3"/>
    <x v="0"/>
    <n v="2321"/>
    <s v="High Risk"/>
    <x v="1"/>
    <n v="1"/>
    <n v="1"/>
    <n v="0"/>
    <n v="1"/>
    <n v="10322"/>
    <x v="4"/>
    <s v="Y"/>
    <x v="0"/>
    <n v="22"/>
    <x v="1"/>
    <n v="1"/>
    <n v="5"/>
    <x v="0"/>
    <n v="80"/>
    <n v="0"/>
    <x v="21"/>
    <x v="0"/>
    <x v="1"/>
    <x v="11"/>
    <x v="3"/>
    <x v="1"/>
    <x v="3"/>
    <m/>
  </r>
  <r>
    <n v="33"/>
    <x v="2"/>
    <x v="1"/>
    <n v="1"/>
    <n v="0"/>
    <x v="2"/>
    <n v="722"/>
    <x v="0"/>
    <n v="17"/>
    <x v="0"/>
    <n v="3"/>
    <s v="Life Sciences"/>
    <n v="1"/>
    <n v="992"/>
    <m/>
    <x v="2"/>
    <x v="1"/>
    <n v="38"/>
    <x v="0"/>
    <x v="3"/>
    <x v="5"/>
    <x v="2"/>
    <x v="0"/>
    <n v="17444"/>
    <s v="Low Risk"/>
    <x v="2"/>
    <n v="0"/>
    <n v="0"/>
    <n v="0"/>
    <n v="0"/>
    <n v="20489"/>
    <x v="1"/>
    <s v="Y"/>
    <x v="1"/>
    <n v="11"/>
    <x v="0"/>
    <n v="4"/>
    <n v="0"/>
    <x v="1"/>
    <n v="80"/>
    <n v="0"/>
    <x v="1"/>
    <x v="2"/>
    <x v="1"/>
    <x v="1"/>
    <x v="6"/>
    <x v="7"/>
    <x v="2"/>
    <m/>
  </r>
  <r>
    <n v="29"/>
    <x v="2"/>
    <x v="0"/>
    <n v="11"/>
    <n v="2"/>
    <x v="0"/>
    <n v="906"/>
    <x v="1"/>
    <n v="10"/>
    <x v="1"/>
    <n v="3"/>
    <s v="Life Sciences"/>
    <n v="1"/>
    <n v="994"/>
    <m/>
    <x v="2"/>
    <x v="0"/>
    <n v="92"/>
    <x v="1"/>
    <x v="1"/>
    <x v="1"/>
    <x v="3"/>
    <x v="0"/>
    <n v="2404"/>
    <s v="High Risk"/>
    <x v="1"/>
    <n v="1"/>
    <n v="1"/>
    <n v="0"/>
    <n v="1"/>
    <n v="11479"/>
    <x v="2"/>
    <s v="Y"/>
    <x v="0"/>
    <n v="20"/>
    <x v="1"/>
    <n v="3"/>
    <n v="7"/>
    <x v="2"/>
    <n v="80"/>
    <n v="0"/>
    <x v="8"/>
    <x v="3"/>
    <x v="1"/>
    <x v="2"/>
    <x v="2"/>
    <x v="0"/>
    <x v="2"/>
    <m/>
  </r>
  <r>
    <n v="33"/>
    <x v="2"/>
    <x v="1"/>
    <n v="7"/>
    <n v="0"/>
    <x v="0"/>
    <n v="461"/>
    <x v="1"/>
    <n v="13"/>
    <x v="0"/>
    <n v="1"/>
    <s v="Life Sciences"/>
    <n v="1"/>
    <n v="995"/>
    <m/>
    <x v="0"/>
    <x v="0"/>
    <n v="53"/>
    <x v="0"/>
    <x v="1"/>
    <x v="1"/>
    <x v="0"/>
    <x v="0"/>
    <n v="3452"/>
    <s v="Low Risk"/>
    <x v="0"/>
    <n v="0"/>
    <n v="0"/>
    <n v="0"/>
    <n v="1"/>
    <n v="17241"/>
    <x v="9"/>
    <s v="Y"/>
    <x v="1"/>
    <n v="18"/>
    <x v="0"/>
    <n v="1"/>
    <n v="3"/>
    <x v="0"/>
    <n v="80"/>
    <n v="0"/>
    <x v="7"/>
    <x v="5"/>
    <x v="1"/>
    <x v="11"/>
    <x v="3"/>
    <x v="0"/>
    <x v="3"/>
    <m/>
  </r>
  <r>
    <n v="45"/>
    <x v="1"/>
    <x v="1"/>
    <n v="3"/>
    <n v="0"/>
    <x v="0"/>
    <n v="974"/>
    <x v="1"/>
    <n v="1"/>
    <x v="0"/>
    <n v="4"/>
    <s v="Medical"/>
    <n v="1"/>
    <n v="996"/>
    <m/>
    <x v="2"/>
    <x v="0"/>
    <n v="91"/>
    <x v="0"/>
    <x v="1"/>
    <x v="2"/>
    <x v="0"/>
    <x v="2"/>
    <n v="2270"/>
    <s v="Low Risk"/>
    <x v="1"/>
    <n v="0"/>
    <n v="0"/>
    <n v="0"/>
    <n v="1"/>
    <n v="11005"/>
    <x v="9"/>
    <s v="Y"/>
    <x v="1"/>
    <n v="14"/>
    <x v="0"/>
    <n v="4"/>
    <n v="2"/>
    <x v="1"/>
    <n v="80"/>
    <n v="2"/>
    <x v="0"/>
    <x v="2"/>
    <x v="1"/>
    <x v="8"/>
    <x v="7"/>
    <x v="0"/>
    <x v="3"/>
    <m/>
  </r>
  <r>
    <n v="50"/>
    <x v="1"/>
    <x v="1"/>
    <n v="4"/>
    <n v="1"/>
    <x v="0"/>
    <n v="1126"/>
    <x v="1"/>
    <n v="1"/>
    <x v="0"/>
    <n v="2"/>
    <s v="Medical"/>
    <n v="1"/>
    <n v="997"/>
    <m/>
    <x v="2"/>
    <x v="1"/>
    <n v="66"/>
    <x v="0"/>
    <x v="3"/>
    <x v="7"/>
    <x v="0"/>
    <x v="2"/>
    <n v="17399"/>
    <s v="Low Risk"/>
    <x v="2"/>
    <n v="0"/>
    <n v="0"/>
    <n v="1"/>
    <n v="0"/>
    <n v="6615"/>
    <x v="3"/>
    <s v="Y"/>
    <x v="1"/>
    <n v="22"/>
    <x v="1"/>
    <n v="3"/>
    <n v="2"/>
    <x v="1"/>
    <n v="80"/>
    <n v="1"/>
    <x v="36"/>
    <x v="4"/>
    <x v="2"/>
    <x v="8"/>
    <x v="0"/>
    <x v="1"/>
    <x v="6"/>
    <m/>
  </r>
  <r>
    <n v="33"/>
    <x v="2"/>
    <x v="1"/>
    <n v="11"/>
    <n v="2"/>
    <x v="1"/>
    <n v="827"/>
    <x v="1"/>
    <n v="1"/>
    <x v="0"/>
    <n v="4"/>
    <s v="Other"/>
    <n v="1"/>
    <n v="998"/>
    <m/>
    <x v="1"/>
    <x v="0"/>
    <n v="84"/>
    <x v="2"/>
    <x v="0"/>
    <x v="4"/>
    <x v="1"/>
    <x v="1"/>
    <n v="5488"/>
    <s v="High Risk"/>
    <x v="0"/>
    <n v="1"/>
    <n v="1"/>
    <n v="0"/>
    <n v="1"/>
    <n v="20161"/>
    <x v="1"/>
    <s v="Y"/>
    <x v="0"/>
    <n v="13"/>
    <x v="0"/>
    <n v="1"/>
    <n v="3"/>
    <x v="0"/>
    <n v="80"/>
    <n v="1"/>
    <x v="3"/>
    <x v="2"/>
    <x v="1"/>
    <x v="0"/>
    <x v="4"/>
    <x v="1"/>
    <x v="3"/>
    <m/>
  </r>
  <r>
    <n v="41"/>
    <x v="0"/>
    <x v="1"/>
    <n v="4"/>
    <n v="0"/>
    <x v="1"/>
    <n v="840"/>
    <x v="1"/>
    <n v="9"/>
    <x v="0"/>
    <n v="3"/>
    <s v="Medical"/>
    <n v="1"/>
    <n v="999"/>
    <m/>
    <x v="3"/>
    <x v="1"/>
    <n v="64"/>
    <x v="0"/>
    <x v="4"/>
    <x v="7"/>
    <x v="2"/>
    <x v="2"/>
    <n v="19419"/>
    <s v="Low Risk"/>
    <x v="2"/>
    <n v="0"/>
    <n v="0"/>
    <n v="0"/>
    <n v="0"/>
    <n v="3735"/>
    <x v="7"/>
    <s v="Y"/>
    <x v="1"/>
    <n v="17"/>
    <x v="0"/>
    <n v="2"/>
    <n v="1"/>
    <x v="1"/>
    <n v="80"/>
    <n v="1"/>
    <x v="24"/>
    <x v="2"/>
    <x v="3"/>
    <x v="29"/>
    <x v="13"/>
    <x v="0"/>
    <x v="7"/>
    <m/>
  </r>
  <r>
    <n v="27"/>
    <x v="2"/>
    <x v="1"/>
    <n v="8"/>
    <n v="1"/>
    <x v="0"/>
    <n v="1134"/>
    <x v="1"/>
    <n v="16"/>
    <x v="0"/>
    <n v="4"/>
    <s v="Technical Degree"/>
    <n v="1"/>
    <n v="1001"/>
    <m/>
    <x v="1"/>
    <x v="0"/>
    <n v="37"/>
    <x v="0"/>
    <x v="1"/>
    <x v="2"/>
    <x v="1"/>
    <x v="1"/>
    <n v="2811"/>
    <s v="Medium Risk"/>
    <x v="1"/>
    <n v="0"/>
    <n v="1"/>
    <n v="0"/>
    <n v="1"/>
    <n v="12086"/>
    <x v="3"/>
    <s v="Y"/>
    <x v="1"/>
    <n v="14"/>
    <x v="0"/>
    <n v="2"/>
    <n v="3"/>
    <x v="0"/>
    <n v="80"/>
    <n v="1"/>
    <x v="21"/>
    <x v="2"/>
    <x v="1"/>
    <x v="4"/>
    <x v="3"/>
    <x v="3"/>
    <x v="3"/>
    <m/>
  </r>
  <r>
    <n v="45"/>
    <x v="1"/>
    <x v="1"/>
    <n v="11"/>
    <n v="2"/>
    <x v="2"/>
    <n v="248"/>
    <x v="1"/>
    <n v="23"/>
    <x v="0"/>
    <n v="2"/>
    <s v="Life Sciences"/>
    <n v="1"/>
    <n v="1002"/>
    <m/>
    <x v="2"/>
    <x v="1"/>
    <n v="42"/>
    <x v="0"/>
    <x v="0"/>
    <x v="2"/>
    <x v="3"/>
    <x v="1"/>
    <n v="3633"/>
    <s v="High Risk"/>
    <x v="0"/>
    <n v="1"/>
    <n v="1"/>
    <n v="0"/>
    <n v="1"/>
    <n v="14039"/>
    <x v="1"/>
    <s v="Y"/>
    <x v="0"/>
    <n v="15"/>
    <x v="0"/>
    <n v="3"/>
    <n v="5"/>
    <x v="0"/>
    <n v="80"/>
    <n v="1"/>
    <x v="15"/>
    <x v="2"/>
    <x v="1"/>
    <x v="7"/>
    <x v="6"/>
    <x v="0"/>
    <x v="5"/>
    <m/>
  </r>
  <r>
    <n v="47"/>
    <x v="1"/>
    <x v="1"/>
    <n v="6"/>
    <n v="1"/>
    <x v="0"/>
    <n v="955"/>
    <x v="0"/>
    <n v="4"/>
    <x v="0"/>
    <n v="2"/>
    <s v="Life Sciences"/>
    <n v="1"/>
    <n v="1003"/>
    <m/>
    <x v="2"/>
    <x v="0"/>
    <n v="83"/>
    <x v="0"/>
    <x v="0"/>
    <x v="0"/>
    <x v="0"/>
    <x v="0"/>
    <n v="4163"/>
    <s v="Medium Risk"/>
    <x v="0"/>
    <n v="1"/>
    <n v="0"/>
    <n v="0"/>
    <n v="1"/>
    <n v="8571"/>
    <x v="1"/>
    <s v="Y"/>
    <x v="0"/>
    <n v="17"/>
    <x v="0"/>
    <n v="3"/>
    <n v="4"/>
    <x v="0"/>
    <n v="80"/>
    <n v="0"/>
    <x v="15"/>
    <x v="0"/>
    <x v="1"/>
    <x v="7"/>
    <x v="2"/>
    <x v="0"/>
    <x v="1"/>
    <m/>
  </r>
  <r>
    <n v="30"/>
    <x v="2"/>
    <x v="0"/>
    <n v="10"/>
    <n v="1"/>
    <x v="0"/>
    <n v="138"/>
    <x v="1"/>
    <n v="22"/>
    <x v="0"/>
    <n v="3"/>
    <s v="Life Sciences"/>
    <n v="1"/>
    <n v="1004"/>
    <m/>
    <x v="3"/>
    <x v="0"/>
    <n v="48"/>
    <x v="0"/>
    <x v="1"/>
    <x v="1"/>
    <x v="2"/>
    <x v="1"/>
    <n v="2132"/>
    <s v="Medium Risk"/>
    <x v="1"/>
    <n v="1"/>
    <n v="0"/>
    <n v="0"/>
    <n v="1"/>
    <n v="11539"/>
    <x v="5"/>
    <s v="Y"/>
    <x v="0"/>
    <n v="11"/>
    <x v="0"/>
    <n v="2"/>
    <n v="5"/>
    <x v="0"/>
    <n v="80"/>
    <n v="0"/>
    <x v="2"/>
    <x v="2"/>
    <x v="1"/>
    <x v="8"/>
    <x v="3"/>
    <x v="0"/>
    <x v="9"/>
    <m/>
  </r>
  <r>
    <n v="50"/>
    <x v="1"/>
    <x v="1"/>
    <n v="3"/>
    <n v="1"/>
    <x v="0"/>
    <n v="939"/>
    <x v="1"/>
    <n v="24"/>
    <x v="0"/>
    <n v="3"/>
    <s v="Life Sciences"/>
    <n v="1"/>
    <n v="1005"/>
    <m/>
    <x v="2"/>
    <x v="1"/>
    <n v="95"/>
    <x v="0"/>
    <x v="3"/>
    <x v="3"/>
    <x v="2"/>
    <x v="1"/>
    <n v="13973"/>
    <s v="Medium Risk"/>
    <x v="2"/>
    <n v="1"/>
    <n v="0"/>
    <n v="0"/>
    <n v="0"/>
    <n v="4161"/>
    <x v="9"/>
    <s v="Y"/>
    <x v="0"/>
    <n v="18"/>
    <x v="0"/>
    <n v="4"/>
    <n v="2"/>
    <x v="1"/>
    <n v="80"/>
    <n v="1"/>
    <x v="14"/>
    <x v="2"/>
    <x v="1"/>
    <x v="12"/>
    <x v="14"/>
    <x v="1"/>
    <x v="0"/>
    <m/>
  </r>
  <r>
    <n v="38"/>
    <x v="0"/>
    <x v="1"/>
    <n v="7"/>
    <n v="1"/>
    <x v="1"/>
    <n v="1391"/>
    <x v="1"/>
    <n v="10"/>
    <x v="0"/>
    <n v="1"/>
    <s v="Medical"/>
    <n v="1"/>
    <n v="1006"/>
    <m/>
    <x v="1"/>
    <x v="1"/>
    <n v="66"/>
    <x v="0"/>
    <x v="1"/>
    <x v="1"/>
    <x v="2"/>
    <x v="1"/>
    <n v="2684"/>
    <s v="Low Risk"/>
    <x v="1"/>
    <n v="0"/>
    <n v="0"/>
    <n v="1"/>
    <n v="1"/>
    <n v="12127"/>
    <x v="4"/>
    <s v="Y"/>
    <x v="1"/>
    <n v="17"/>
    <x v="0"/>
    <n v="2"/>
    <n v="4"/>
    <x v="0"/>
    <n v="80"/>
    <n v="1"/>
    <x v="8"/>
    <x v="0"/>
    <x v="2"/>
    <x v="4"/>
    <x v="10"/>
    <x v="0"/>
    <x v="3"/>
    <m/>
  </r>
  <r>
    <n v="46"/>
    <x v="1"/>
    <x v="1"/>
    <n v="0"/>
    <n v="0"/>
    <x v="0"/>
    <n v="566"/>
    <x v="1"/>
    <n v="7"/>
    <x v="0"/>
    <n v="2"/>
    <s v="Medical"/>
    <n v="1"/>
    <n v="1007"/>
    <m/>
    <x v="2"/>
    <x v="1"/>
    <n v="75"/>
    <x v="0"/>
    <x v="2"/>
    <x v="3"/>
    <x v="2"/>
    <x v="2"/>
    <n v="10845"/>
    <s v="Low Risk"/>
    <x v="2"/>
    <n v="0"/>
    <n v="0"/>
    <n v="0"/>
    <n v="0"/>
    <n v="24208"/>
    <x v="2"/>
    <s v="Y"/>
    <x v="1"/>
    <n v="13"/>
    <x v="0"/>
    <n v="2"/>
    <n v="0"/>
    <x v="1"/>
    <n v="80"/>
    <n v="1"/>
    <x v="10"/>
    <x v="1"/>
    <x v="1"/>
    <x v="3"/>
    <x v="1"/>
    <x v="0"/>
    <x v="1"/>
    <m/>
  </r>
  <r>
    <n v="24"/>
    <x v="4"/>
    <x v="1"/>
    <n v="3"/>
    <n v="0"/>
    <x v="0"/>
    <n v="1206"/>
    <x v="1"/>
    <n v="17"/>
    <x v="0"/>
    <n v="1"/>
    <s v="Medical"/>
    <n v="1"/>
    <n v="1009"/>
    <m/>
    <x v="2"/>
    <x v="0"/>
    <n v="41"/>
    <x v="1"/>
    <x v="0"/>
    <x v="3"/>
    <x v="2"/>
    <x v="2"/>
    <n v="4377"/>
    <s v="Low Risk"/>
    <x v="0"/>
    <n v="0"/>
    <n v="0"/>
    <n v="0"/>
    <n v="1"/>
    <n v="24117"/>
    <x v="1"/>
    <s v="Y"/>
    <x v="1"/>
    <n v="15"/>
    <x v="0"/>
    <n v="2"/>
    <n v="2"/>
    <x v="1"/>
    <n v="80"/>
    <n v="2"/>
    <x v="7"/>
    <x v="6"/>
    <x v="1"/>
    <x v="9"/>
    <x v="3"/>
    <x v="2"/>
    <x v="3"/>
    <m/>
  </r>
  <r>
    <n v="35"/>
    <x v="0"/>
    <x v="0"/>
    <n v="15"/>
    <n v="3"/>
    <x v="0"/>
    <n v="622"/>
    <x v="1"/>
    <n v="14"/>
    <x v="0"/>
    <n v="4"/>
    <s v="Other"/>
    <n v="1"/>
    <n v="1010"/>
    <m/>
    <x v="1"/>
    <x v="1"/>
    <n v="39"/>
    <x v="1"/>
    <x v="1"/>
    <x v="2"/>
    <x v="1"/>
    <x v="2"/>
    <n v="3743"/>
    <s v="High Risk"/>
    <x v="0"/>
    <n v="1"/>
    <n v="1"/>
    <n v="1"/>
    <n v="1"/>
    <n v="10074"/>
    <x v="1"/>
    <s v="Y"/>
    <x v="0"/>
    <n v="24"/>
    <x v="1"/>
    <n v="4"/>
    <n v="7"/>
    <x v="2"/>
    <n v="80"/>
    <n v="1"/>
    <x v="7"/>
    <x v="2"/>
    <x v="0"/>
    <x v="9"/>
    <x v="3"/>
    <x v="0"/>
    <x v="3"/>
    <m/>
  </r>
  <r>
    <n v="31"/>
    <x v="2"/>
    <x v="1"/>
    <n v="8"/>
    <n v="1"/>
    <x v="1"/>
    <n v="853"/>
    <x v="1"/>
    <n v="1"/>
    <x v="0"/>
    <n v="1"/>
    <s v="Life Sciences"/>
    <n v="1"/>
    <n v="1011"/>
    <m/>
    <x v="1"/>
    <x v="0"/>
    <n v="96"/>
    <x v="0"/>
    <x v="0"/>
    <x v="3"/>
    <x v="3"/>
    <x v="1"/>
    <n v="4148"/>
    <s v="Medium Risk"/>
    <x v="0"/>
    <n v="0"/>
    <n v="1"/>
    <n v="0"/>
    <n v="1"/>
    <n v="11275"/>
    <x v="1"/>
    <s v="Y"/>
    <x v="1"/>
    <n v="12"/>
    <x v="0"/>
    <n v="3"/>
    <n v="3"/>
    <x v="0"/>
    <n v="80"/>
    <n v="1"/>
    <x v="21"/>
    <x v="4"/>
    <x v="1"/>
    <x v="9"/>
    <x v="7"/>
    <x v="0"/>
    <x v="6"/>
    <m/>
  </r>
  <r>
    <n v="18"/>
    <x v="4"/>
    <x v="1"/>
    <n v="7"/>
    <n v="0"/>
    <x v="2"/>
    <n v="287"/>
    <x v="1"/>
    <n v="5"/>
    <x v="0"/>
    <n v="2"/>
    <s v="Life Sciences"/>
    <n v="1"/>
    <n v="1012"/>
    <m/>
    <x v="0"/>
    <x v="1"/>
    <n v="73"/>
    <x v="0"/>
    <x v="1"/>
    <x v="1"/>
    <x v="0"/>
    <x v="0"/>
    <n v="1051"/>
    <s v="Low Risk"/>
    <x v="1"/>
    <n v="0"/>
    <n v="0"/>
    <n v="0"/>
    <n v="1"/>
    <n v="13493"/>
    <x v="1"/>
    <s v="Y"/>
    <x v="1"/>
    <n v="15"/>
    <x v="0"/>
    <n v="4"/>
    <n v="5"/>
    <x v="0"/>
    <n v="80"/>
    <n v="0"/>
    <x v="11"/>
    <x v="2"/>
    <x v="1"/>
    <x v="2"/>
    <x v="2"/>
    <x v="0"/>
    <x v="2"/>
    <m/>
  </r>
  <r>
    <n v="54"/>
    <x v="1"/>
    <x v="1"/>
    <n v="0"/>
    <n v="0"/>
    <x v="0"/>
    <n v="1441"/>
    <x v="1"/>
    <n v="17"/>
    <x v="0"/>
    <n v="3"/>
    <s v="Technical Degree"/>
    <n v="1"/>
    <n v="1013"/>
    <m/>
    <x v="1"/>
    <x v="0"/>
    <n v="56"/>
    <x v="0"/>
    <x v="2"/>
    <x v="3"/>
    <x v="2"/>
    <x v="1"/>
    <n v="10739"/>
    <s v="Low Risk"/>
    <x v="2"/>
    <n v="0"/>
    <n v="0"/>
    <n v="0"/>
    <n v="0"/>
    <n v="13943"/>
    <x v="0"/>
    <s v="Y"/>
    <x v="1"/>
    <n v="11"/>
    <x v="0"/>
    <n v="3"/>
    <n v="0"/>
    <x v="1"/>
    <n v="80"/>
    <n v="1"/>
    <x v="14"/>
    <x v="2"/>
    <x v="1"/>
    <x v="1"/>
    <x v="1"/>
    <x v="0"/>
    <x v="5"/>
    <m/>
  </r>
  <r>
    <n v="35"/>
    <x v="0"/>
    <x v="1"/>
    <n v="8"/>
    <n v="2"/>
    <x v="0"/>
    <n v="583"/>
    <x v="1"/>
    <n v="25"/>
    <x v="0"/>
    <n v="4"/>
    <s v="Medical"/>
    <n v="1"/>
    <n v="1014"/>
    <m/>
    <x v="1"/>
    <x v="0"/>
    <n v="57"/>
    <x v="0"/>
    <x v="2"/>
    <x v="4"/>
    <x v="2"/>
    <x v="2"/>
    <n v="10388"/>
    <s v="Medium Risk"/>
    <x v="2"/>
    <n v="1"/>
    <n v="0"/>
    <n v="1"/>
    <n v="0"/>
    <n v="6975"/>
    <x v="1"/>
    <s v="Y"/>
    <x v="0"/>
    <n v="11"/>
    <x v="0"/>
    <n v="3"/>
    <n v="4"/>
    <x v="0"/>
    <n v="80"/>
    <n v="1"/>
    <x v="28"/>
    <x v="1"/>
    <x v="2"/>
    <x v="22"/>
    <x v="15"/>
    <x v="13"/>
    <x v="9"/>
    <m/>
  </r>
  <r>
    <n v="30"/>
    <x v="2"/>
    <x v="1"/>
    <n v="16"/>
    <n v="3"/>
    <x v="0"/>
    <n v="153"/>
    <x v="1"/>
    <n v="8"/>
    <x v="0"/>
    <n v="2"/>
    <s v="Life Sciences"/>
    <n v="1"/>
    <n v="1015"/>
    <m/>
    <x v="0"/>
    <x v="0"/>
    <n v="73"/>
    <x v="2"/>
    <x v="2"/>
    <x v="7"/>
    <x v="3"/>
    <x v="1"/>
    <n v="11416"/>
    <s v="Medium Risk"/>
    <x v="2"/>
    <n v="1"/>
    <n v="1"/>
    <n v="1"/>
    <n v="0"/>
    <n v="17802"/>
    <x v="4"/>
    <s v="Y"/>
    <x v="0"/>
    <n v="12"/>
    <x v="0"/>
    <n v="3"/>
    <n v="6"/>
    <x v="2"/>
    <n v="80"/>
    <n v="3"/>
    <x v="15"/>
    <x v="5"/>
    <x v="2"/>
    <x v="3"/>
    <x v="1"/>
    <x v="1"/>
    <x v="1"/>
    <m/>
  </r>
  <r>
    <n v="20"/>
    <x v="4"/>
    <x v="0"/>
    <n v="11"/>
    <n v="2"/>
    <x v="0"/>
    <n v="1097"/>
    <x v="1"/>
    <n v="11"/>
    <x v="1"/>
    <n v="3"/>
    <s v="Medical"/>
    <n v="1"/>
    <n v="1016"/>
    <m/>
    <x v="2"/>
    <x v="0"/>
    <n v="98"/>
    <x v="1"/>
    <x v="1"/>
    <x v="1"/>
    <x v="3"/>
    <x v="0"/>
    <n v="2600"/>
    <s v="High Risk"/>
    <x v="1"/>
    <n v="1"/>
    <n v="1"/>
    <n v="0"/>
    <n v="1"/>
    <n v="18275"/>
    <x v="1"/>
    <s v="Y"/>
    <x v="0"/>
    <n v="15"/>
    <x v="0"/>
    <n v="1"/>
    <n v="7"/>
    <x v="2"/>
    <n v="80"/>
    <n v="0"/>
    <x v="5"/>
    <x v="2"/>
    <x v="1"/>
    <x v="6"/>
    <x v="2"/>
    <x v="0"/>
    <x v="2"/>
    <m/>
  </r>
  <r>
    <n v="30"/>
    <x v="2"/>
    <x v="0"/>
    <n v="12"/>
    <n v="1"/>
    <x v="1"/>
    <n v="109"/>
    <x v="1"/>
    <n v="5"/>
    <x v="0"/>
    <n v="3"/>
    <s v="Medical"/>
    <n v="1"/>
    <n v="1017"/>
    <m/>
    <x v="0"/>
    <x v="0"/>
    <n v="60"/>
    <x v="0"/>
    <x v="1"/>
    <x v="2"/>
    <x v="1"/>
    <x v="0"/>
    <n v="2422"/>
    <s v="Medium Risk"/>
    <x v="1"/>
    <n v="0"/>
    <n v="1"/>
    <n v="0"/>
    <n v="1"/>
    <n v="25725"/>
    <x v="4"/>
    <s v="Y"/>
    <x v="1"/>
    <n v="17"/>
    <x v="0"/>
    <n v="1"/>
    <n v="4"/>
    <x v="0"/>
    <n v="80"/>
    <n v="0"/>
    <x v="21"/>
    <x v="1"/>
    <x v="1"/>
    <x v="11"/>
    <x v="3"/>
    <x v="1"/>
    <x v="3"/>
    <m/>
  </r>
  <r>
    <n v="26"/>
    <x v="2"/>
    <x v="1"/>
    <n v="3"/>
    <n v="0"/>
    <x v="0"/>
    <n v="1066"/>
    <x v="1"/>
    <n v="2"/>
    <x v="0"/>
    <n v="2"/>
    <s v="Medical"/>
    <n v="1"/>
    <n v="1018"/>
    <m/>
    <x v="2"/>
    <x v="1"/>
    <n v="32"/>
    <x v="2"/>
    <x v="0"/>
    <x v="3"/>
    <x v="0"/>
    <x v="1"/>
    <n v="5472"/>
    <s v="Low Risk"/>
    <x v="0"/>
    <n v="0"/>
    <n v="0"/>
    <n v="0"/>
    <n v="1"/>
    <n v="3334"/>
    <x v="1"/>
    <s v="Y"/>
    <x v="1"/>
    <n v="12"/>
    <x v="0"/>
    <n v="2"/>
    <n v="0"/>
    <x v="1"/>
    <n v="80"/>
    <n v="0"/>
    <x v="0"/>
    <x v="2"/>
    <x v="1"/>
    <x v="3"/>
    <x v="1"/>
    <x v="1"/>
    <x v="6"/>
    <m/>
  </r>
  <r>
    <n v="22"/>
    <x v="4"/>
    <x v="1"/>
    <n v="16"/>
    <n v="2"/>
    <x v="0"/>
    <n v="217"/>
    <x v="1"/>
    <n v="8"/>
    <x v="0"/>
    <n v="1"/>
    <s v="Life Sciences"/>
    <n v="1"/>
    <n v="1019"/>
    <m/>
    <x v="0"/>
    <x v="1"/>
    <n v="94"/>
    <x v="3"/>
    <x v="1"/>
    <x v="2"/>
    <x v="3"/>
    <x v="1"/>
    <n v="2451"/>
    <s v="Medium Risk"/>
    <x v="1"/>
    <n v="0"/>
    <n v="1"/>
    <n v="1"/>
    <n v="1"/>
    <n v="6881"/>
    <x v="1"/>
    <s v="Y"/>
    <x v="1"/>
    <n v="15"/>
    <x v="0"/>
    <n v="1"/>
    <n v="6"/>
    <x v="2"/>
    <n v="80"/>
    <n v="1"/>
    <x v="21"/>
    <x v="1"/>
    <x v="2"/>
    <x v="9"/>
    <x v="7"/>
    <x v="1"/>
    <x v="9"/>
    <m/>
  </r>
  <r>
    <n v="48"/>
    <x v="1"/>
    <x v="1"/>
    <n v="7"/>
    <n v="0"/>
    <x v="0"/>
    <n v="277"/>
    <x v="1"/>
    <n v="6"/>
    <x v="0"/>
    <n v="3"/>
    <s v="Life Sciences"/>
    <n v="1"/>
    <n v="1022"/>
    <m/>
    <x v="3"/>
    <x v="1"/>
    <n v="97"/>
    <x v="1"/>
    <x v="0"/>
    <x v="4"/>
    <x v="2"/>
    <x v="0"/>
    <n v="4240"/>
    <s v="Low Risk"/>
    <x v="0"/>
    <n v="0"/>
    <n v="0"/>
    <n v="0"/>
    <n v="1"/>
    <n v="13119"/>
    <x v="7"/>
    <s v="Y"/>
    <x v="1"/>
    <n v="13"/>
    <x v="0"/>
    <n v="4"/>
    <n v="3"/>
    <x v="0"/>
    <n v="80"/>
    <n v="0"/>
    <x v="16"/>
    <x v="0"/>
    <x v="1"/>
    <x v="4"/>
    <x v="3"/>
    <x v="3"/>
    <x v="3"/>
    <m/>
  </r>
  <r>
    <n v="48"/>
    <x v="1"/>
    <x v="1"/>
    <n v="0"/>
    <n v="0"/>
    <x v="0"/>
    <n v="1355"/>
    <x v="1"/>
    <n v="4"/>
    <x v="0"/>
    <n v="4"/>
    <s v="Life Sciences"/>
    <n v="1"/>
    <n v="1024"/>
    <m/>
    <x v="1"/>
    <x v="1"/>
    <n v="78"/>
    <x v="1"/>
    <x v="2"/>
    <x v="4"/>
    <x v="2"/>
    <x v="0"/>
    <n v="10999"/>
    <s v="Low Risk"/>
    <x v="2"/>
    <n v="0"/>
    <n v="0"/>
    <n v="0"/>
    <n v="0"/>
    <n v="22245"/>
    <x v="8"/>
    <s v="Y"/>
    <x v="1"/>
    <n v="14"/>
    <x v="0"/>
    <n v="2"/>
    <n v="0"/>
    <x v="1"/>
    <n v="80"/>
    <n v="0"/>
    <x v="39"/>
    <x v="1"/>
    <x v="1"/>
    <x v="15"/>
    <x v="14"/>
    <x v="5"/>
    <x v="5"/>
    <m/>
  </r>
  <r>
    <n v="41"/>
    <x v="0"/>
    <x v="1"/>
    <n v="3"/>
    <n v="0"/>
    <x v="0"/>
    <n v="549"/>
    <x v="1"/>
    <n v="7"/>
    <x v="0"/>
    <n v="2"/>
    <s v="Medical"/>
    <n v="1"/>
    <n v="1025"/>
    <m/>
    <x v="2"/>
    <x v="0"/>
    <n v="42"/>
    <x v="0"/>
    <x v="0"/>
    <x v="3"/>
    <x v="2"/>
    <x v="0"/>
    <n v="5003"/>
    <s v="Low Risk"/>
    <x v="0"/>
    <n v="0"/>
    <n v="0"/>
    <n v="0"/>
    <n v="1"/>
    <n v="23371"/>
    <x v="2"/>
    <s v="Y"/>
    <x v="1"/>
    <n v="14"/>
    <x v="0"/>
    <n v="2"/>
    <n v="0"/>
    <x v="1"/>
    <n v="80"/>
    <n v="0"/>
    <x v="0"/>
    <x v="6"/>
    <x v="1"/>
    <x v="4"/>
    <x v="3"/>
    <x v="3"/>
    <x v="9"/>
    <m/>
  </r>
  <r>
    <n v="39"/>
    <x v="0"/>
    <x v="1"/>
    <n v="1"/>
    <n v="0"/>
    <x v="0"/>
    <n v="466"/>
    <x v="1"/>
    <n v="1"/>
    <x v="0"/>
    <n v="1"/>
    <s v="Life Sciences"/>
    <n v="1"/>
    <n v="1026"/>
    <m/>
    <x v="2"/>
    <x v="0"/>
    <n v="65"/>
    <x v="1"/>
    <x v="3"/>
    <x v="3"/>
    <x v="0"/>
    <x v="1"/>
    <n v="12742"/>
    <s v="Low Risk"/>
    <x v="2"/>
    <n v="0"/>
    <n v="0"/>
    <n v="0"/>
    <n v="0"/>
    <n v="7060"/>
    <x v="1"/>
    <s v="Y"/>
    <x v="1"/>
    <n v="16"/>
    <x v="0"/>
    <n v="3"/>
    <n v="0"/>
    <x v="1"/>
    <n v="80"/>
    <n v="1"/>
    <x v="24"/>
    <x v="1"/>
    <x v="1"/>
    <x v="17"/>
    <x v="8"/>
    <x v="14"/>
    <x v="5"/>
    <m/>
  </r>
  <r>
    <n v="27"/>
    <x v="2"/>
    <x v="1"/>
    <n v="7"/>
    <n v="0"/>
    <x v="0"/>
    <n v="1055"/>
    <x v="1"/>
    <n v="2"/>
    <x v="0"/>
    <n v="4"/>
    <s v="Life Sciences"/>
    <n v="1"/>
    <n v="1027"/>
    <m/>
    <x v="3"/>
    <x v="0"/>
    <n v="47"/>
    <x v="0"/>
    <x v="0"/>
    <x v="3"/>
    <x v="0"/>
    <x v="1"/>
    <n v="4227"/>
    <s v="Low Risk"/>
    <x v="0"/>
    <n v="0"/>
    <n v="0"/>
    <n v="0"/>
    <n v="1"/>
    <n v="4658"/>
    <x v="4"/>
    <s v="Y"/>
    <x v="1"/>
    <n v="18"/>
    <x v="0"/>
    <n v="2"/>
    <n v="3"/>
    <x v="0"/>
    <n v="80"/>
    <n v="1"/>
    <x v="21"/>
    <x v="2"/>
    <x v="1"/>
    <x v="11"/>
    <x v="3"/>
    <x v="3"/>
    <x v="3"/>
    <m/>
  </r>
  <r>
    <n v="35"/>
    <x v="0"/>
    <x v="1"/>
    <n v="11"/>
    <n v="1"/>
    <x v="0"/>
    <n v="802"/>
    <x v="1"/>
    <n v="10"/>
    <x v="0"/>
    <n v="3"/>
    <s v="Other"/>
    <n v="1"/>
    <n v="1028"/>
    <m/>
    <x v="0"/>
    <x v="1"/>
    <n v="45"/>
    <x v="0"/>
    <x v="1"/>
    <x v="2"/>
    <x v="0"/>
    <x v="2"/>
    <n v="3917"/>
    <s v="Low Risk"/>
    <x v="0"/>
    <n v="0"/>
    <n v="0"/>
    <n v="1"/>
    <n v="1"/>
    <n v="9541"/>
    <x v="1"/>
    <s v="Y"/>
    <x v="1"/>
    <n v="20"/>
    <x v="1"/>
    <n v="1"/>
    <n v="5"/>
    <x v="0"/>
    <n v="80"/>
    <n v="1"/>
    <x v="8"/>
    <x v="5"/>
    <x v="2"/>
    <x v="11"/>
    <x v="3"/>
    <x v="1"/>
    <x v="3"/>
    <m/>
  </r>
  <r>
    <n v="42"/>
    <x v="0"/>
    <x v="1"/>
    <n v="0"/>
    <n v="0"/>
    <x v="0"/>
    <n v="265"/>
    <x v="0"/>
    <n v="5"/>
    <x v="0"/>
    <n v="2"/>
    <s v="Marketing"/>
    <n v="1"/>
    <n v="1029"/>
    <m/>
    <x v="2"/>
    <x v="1"/>
    <n v="90"/>
    <x v="0"/>
    <x v="4"/>
    <x v="5"/>
    <x v="2"/>
    <x v="1"/>
    <n v="18303"/>
    <s v="Low Risk"/>
    <x v="2"/>
    <n v="0"/>
    <n v="0"/>
    <n v="0"/>
    <n v="0"/>
    <n v="7770"/>
    <x v="2"/>
    <s v="Y"/>
    <x v="1"/>
    <n v="13"/>
    <x v="0"/>
    <n v="2"/>
    <n v="2"/>
    <x v="1"/>
    <n v="80"/>
    <n v="0"/>
    <x v="24"/>
    <x v="1"/>
    <x v="3"/>
    <x v="6"/>
    <x v="2"/>
    <x v="0"/>
    <x v="2"/>
    <m/>
  </r>
  <r>
    <n v="50"/>
    <x v="1"/>
    <x v="1"/>
    <n v="7"/>
    <n v="0"/>
    <x v="0"/>
    <n v="804"/>
    <x v="1"/>
    <n v="9"/>
    <x v="0"/>
    <n v="3"/>
    <s v="Life Sciences"/>
    <n v="1"/>
    <n v="1030"/>
    <m/>
    <x v="3"/>
    <x v="1"/>
    <n v="64"/>
    <x v="0"/>
    <x v="1"/>
    <x v="2"/>
    <x v="0"/>
    <x v="1"/>
    <n v="2380"/>
    <s v="Low Risk"/>
    <x v="1"/>
    <n v="0"/>
    <n v="0"/>
    <n v="0"/>
    <n v="1"/>
    <n v="20165"/>
    <x v="5"/>
    <s v="Y"/>
    <x v="1"/>
    <n v="18"/>
    <x v="0"/>
    <n v="2"/>
    <n v="5"/>
    <x v="0"/>
    <n v="80"/>
    <n v="0"/>
    <x v="0"/>
    <x v="3"/>
    <x v="1"/>
    <x v="6"/>
    <x v="2"/>
    <x v="0"/>
    <x v="2"/>
    <m/>
  </r>
  <r>
    <n v="59"/>
    <x v="3"/>
    <x v="1"/>
    <n v="3"/>
    <n v="1"/>
    <x v="0"/>
    <n v="715"/>
    <x v="1"/>
    <n v="2"/>
    <x v="0"/>
    <n v="3"/>
    <s v="Life Sciences"/>
    <n v="1"/>
    <n v="1032"/>
    <m/>
    <x v="1"/>
    <x v="0"/>
    <n v="69"/>
    <x v="1"/>
    <x v="3"/>
    <x v="3"/>
    <x v="0"/>
    <x v="0"/>
    <n v="13726"/>
    <s v="Medium Risk"/>
    <x v="2"/>
    <n v="1"/>
    <n v="0"/>
    <n v="0"/>
    <n v="0"/>
    <n v="21829"/>
    <x v="9"/>
    <s v="Y"/>
    <x v="0"/>
    <n v="13"/>
    <x v="0"/>
    <n v="1"/>
    <n v="2"/>
    <x v="1"/>
    <n v="80"/>
    <n v="0"/>
    <x v="31"/>
    <x v="5"/>
    <x v="1"/>
    <x v="8"/>
    <x v="7"/>
    <x v="5"/>
    <x v="6"/>
    <m/>
  </r>
  <r>
    <n v="37"/>
    <x v="0"/>
    <x v="0"/>
    <n v="16"/>
    <n v="2"/>
    <x v="0"/>
    <n v="1141"/>
    <x v="1"/>
    <n v="11"/>
    <x v="1"/>
    <n v="2"/>
    <s v="Medical"/>
    <n v="1"/>
    <n v="1033"/>
    <m/>
    <x v="3"/>
    <x v="0"/>
    <n v="61"/>
    <x v="3"/>
    <x v="0"/>
    <x v="4"/>
    <x v="1"/>
    <x v="1"/>
    <n v="4777"/>
    <s v="Medium Risk"/>
    <x v="0"/>
    <n v="0"/>
    <n v="1"/>
    <n v="1"/>
    <n v="1"/>
    <n v="14382"/>
    <x v="6"/>
    <s v="Y"/>
    <x v="1"/>
    <n v="15"/>
    <x v="0"/>
    <n v="1"/>
    <n v="8"/>
    <x v="2"/>
    <n v="80"/>
    <n v="0"/>
    <x v="20"/>
    <x v="2"/>
    <x v="0"/>
    <x v="6"/>
    <x v="2"/>
    <x v="0"/>
    <x v="2"/>
    <m/>
  </r>
  <r>
    <n v="55"/>
    <x v="3"/>
    <x v="1"/>
    <n v="12"/>
    <n v="2"/>
    <x v="1"/>
    <n v="135"/>
    <x v="1"/>
    <n v="18"/>
    <x v="0"/>
    <n v="4"/>
    <s v="Medical"/>
    <n v="1"/>
    <n v="1034"/>
    <m/>
    <x v="1"/>
    <x v="1"/>
    <n v="62"/>
    <x v="0"/>
    <x v="0"/>
    <x v="4"/>
    <x v="1"/>
    <x v="1"/>
    <n v="6385"/>
    <s v="High Risk"/>
    <x v="0"/>
    <n v="1"/>
    <n v="1"/>
    <n v="0"/>
    <n v="1"/>
    <n v="12992"/>
    <x v="9"/>
    <s v="Y"/>
    <x v="0"/>
    <n v="14"/>
    <x v="0"/>
    <n v="4"/>
    <n v="3"/>
    <x v="0"/>
    <n v="80"/>
    <n v="2"/>
    <x v="6"/>
    <x v="1"/>
    <x v="1"/>
    <x v="3"/>
    <x v="1"/>
    <x v="7"/>
    <x v="1"/>
    <m/>
  </r>
  <r>
    <n v="41"/>
    <x v="0"/>
    <x v="1"/>
    <n v="5"/>
    <n v="0"/>
    <x v="2"/>
    <n v="247"/>
    <x v="1"/>
    <n v="7"/>
    <x v="0"/>
    <n v="1"/>
    <s v="Life Sciences"/>
    <n v="1"/>
    <n v="1035"/>
    <m/>
    <x v="0"/>
    <x v="0"/>
    <n v="55"/>
    <x v="3"/>
    <x v="4"/>
    <x v="7"/>
    <x v="2"/>
    <x v="2"/>
    <n v="19973"/>
    <s v="Low Risk"/>
    <x v="2"/>
    <n v="0"/>
    <n v="0"/>
    <n v="0"/>
    <n v="0"/>
    <n v="20284"/>
    <x v="1"/>
    <s v="Y"/>
    <x v="1"/>
    <n v="22"/>
    <x v="1"/>
    <n v="2"/>
    <n v="1"/>
    <x v="1"/>
    <n v="80"/>
    <n v="2"/>
    <x v="24"/>
    <x v="1"/>
    <x v="1"/>
    <x v="17"/>
    <x v="13"/>
    <x v="8"/>
    <x v="13"/>
    <m/>
  </r>
  <r>
    <n v="38"/>
    <x v="0"/>
    <x v="1"/>
    <n v="7"/>
    <n v="1"/>
    <x v="0"/>
    <n v="1035"/>
    <x v="0"/>
    <n v="3"/>
    <x v="0"/>
    <n v="4"/>
    <s v="Life Sciences"/>
    <n v="1"/>
    <n v="1036"/>
    <m/>
    <x v="0"/>
    <x v="1"/>
    <n v="42"/>
    <x v="0"/>
    <x v="0"/>
    <x v="0"/>
    <x v="0"/>
    <x v="0"/>
    <n v="6861"/>
    <s v="Medium Risk"/>
    <x v="0"/>
    <n v="1"/>
    <n v="0"/>
    <n v="0"/>
    <n v="0"/>
    <n v="4981"/>
    <x v="0"/>
    <s v="Y"/>
    <x v="0"/>
    <n v="12"/>
    <x v="0"/>
    <n v="3"/>
    <n v="5"/>
    <x v="0"/>
    <n v="80"/>
    <n v="0"/>
    <x v="16"/>
    <x v="4"/>
    <x v="1"/>
    <x v="6"/>
    <x v="2"/>
    <x v="0"/>
    <x v="2"/>
    <m/>
  </r>
  <r>
    <n v="26"/>
    <x v="2"/>
    <x v="0"/>
    <n v="12"/>
    <n v="1"/>
    <x v="2"/>
    <n v="265"/>
    <x v="0"/>
    <n v="29"/>
    <x v="0"/>
    <n v="2"/>
    <s v="Medical"/>
    <n v="1"/>
    <n v="1037"/>
    <m/>
    <x v="0"/>
    <x v="1"/>
    <n v="79"/>
    <x v="3"/>
    <x v="0"/>
    <x v="0"/>
    <x v="3"/>
    <x v="0"/>
    <n v="4969"/>
    <s v="Medium Risk"/>
    <x v="0"/>
    <n v="0"/>
    <n v="1"/>
    <n v="0"/>
    <n v="1"/>
    <n v="21813"/>
    <x v="0"/>
    <s v="Y"/>
    <x v="1"/>
    <n v="18"/>
    <x v="0"/>
    <n v="4"/>
    <n v="4"/>
    <x v="0"/>
    <n v="80"/>
    <n v="0"/>
    <x v="2"/>
    <x v="6"/>
    <x v="1"/>
    <x v="4"/>
    <x v="3"/>
    <x v="3"/>
    <x v="3"/>
    <m/>
  </r>
  <r>
    <n v="52"/>
    <x v="1"/>
    <x v="0"/>
    <n v="5"/>
    <n v="0"/>
    <x v="0"/>
    <n v="266"/>
    <x v="0"/>
    <n v="2"/>
    <x v="0"/>
    <n v="1"/>
    <s v="Marketing"/>
    <n v="1"/>
    <n v="1038"/>
    <m/>
    <x v="3"/>
    <x v="0"/>
    <n v="57"/>
    <x v="3"/>
    <x v="4"/>
    <x v="5"/>
    <x v="0"/>
    <x v="1"/>
    <n v="19845"/>
    <s v="Low Risk"/>
    <x v="2"/>
    <n v="0"/>
    <n v="0"/>
    <n v="0"/>
    <n v="0"/>
    <n v="25846"/>
    <x v="1"/>
    <s v="Y"/>
    <x v="1"/>
    <n v="15"/>
    <x v="0"/>
    <n v="4"/>
    <n v="1"/>
    <x v="1"/>
    <n v="80"/>
    <n v="1"/>
    <x v="37"/>
    <x v="1"/>
    <x v="1"/>
    <x v="32"/>
    <x v="12"/>
    <x v="7"/>
    <x v="12"/>
    <m/>
  </r>
  <r>
    <n v="44"/>
    <x v="0"/>
    <x v="1"/>
    <n v="4"/>
    <n v="1"/>
    <x v="0"/>
    <n v="1448"/>
    <x v="0"/>
    <n v="28"/>
    <x v="0"/>
    <n v="3"/>
    <s v="Medical"/>
    <n v="1"/>
    <n v="1039"/>
    <m/>
    <x v="2"/>
    <x v="0"/>
    <n v="53"/>
    <x v="2"/>
    <x v="3"/>
    <x v="0"/>
    <x v="0"/>
    <x v="1"/>
    <n v="13320"/>
    <s v="Medium Risk"/>
    <x v="2"/>
    <n v="1"/>
    <n v="0"/>
    <n v="0"/>
    <n v="0"/>
    <n v="11737"/>
    <x v="9"/>
    <s v="Y"/>
    <x v="0"/>
    <n v="18"/>
    <x v="0"/>
    <n v="3"/>
    <n v="2"/>
    <x v="1"/>
    <n v="80"/>
    <n v="1"/>
    <x v="18"/>
    <x v="2"/>
    <x v="1"/>
    <x v="12"/>
    <x v="14"/>
    <x v="14"/>
    <x v="7"/>
    <m/>
  </r>
  <r>
    <n v="50"/>
    <x v="1"/>
    <x v="1"/>
    <n v="3"/>
    <n v="0"/>
    <x v="2"/>
    <n v="145"/>
    <x v="0"/>
    <n v="1"/>
    <x v="0"/>
    <n v="3"/>
    <s v="Life Sciences"/>
    <n v="1"/>
    <n v="1040"/>
    <m/>
    <x v="2"/>
    <x v="0"/>
    <n v="95"/>
    <x v="0"/>
    <x v="0"/>
    <x v="0"/>
    <x v="2"/>
    <x v="1"/>
    <n v="6347"/>
    <s v="Low Risk"/>
    <x v="0"/>
    <n v="0"/>
    <n v="0"/>
    <n v="0"/>
    <n v="1"/>
    <n v="24920"/>
    <x v="4"/>
    <s v="Y"/>
    <x v="1"/>
    <n v="12"/>
    <x v="0"/>
    <n v="1"/>
    <n v="0"/>
    <x v="1"/>
    <n v="80"/>
    <n v="1"/>
    <x v="16"/>
    <x v="1"/>
    <x v="1"/>
    <x v="29"/>
    <x v="1"/>
    <x v="0"/>
    <x v="15"/>
    <m/>
  </r>
  <r>
    <n v="36"/>
    <x v="0"/>
    <x v="0"/>
    <n v="9"/>
    <n v="1"/>
    <x v="0"/>
    <n v="885"/>
    <x v="1"/>
    <n v="16"/>
    <x v="0"/>
    <n v="4"/>
    <s v="Life Sciences"/>
    <n v="1"/>
    <n v="1042"/>
    <m/>
    <x v="1"/>
    <x v="0"/>
    <n v="43"/>
    <x v="2"/>
    <x v="1"/>
    <x v="2"/>
    <x v="3"/>
    <x v="0"/>
    <n v="2743"/>
    <s v="Medium Risk"/>
    <x v="1"/>
    <n v="0"/>
    <n v="1"/>
    <n v="0"/>
    <n v="1"/>
    <n v="8269"/>
    <x v="1"/>
    <s v="Y"/>
    <x v="1"/>
    <n v="16"/>
    <x v="0"/>
    <n v="3"/>
    <n v="3"/>
    <x v="0"/>
    <n v="80"/>
    <n v="0"/>
    <x v="33"/>
    <x v="4"/>
    <x v="1"/>
    <x v="18"/>
    <x v="9"/>
    <x v="9"/>
    <x v="17"/>
    <m/>
  </r>
  <r>
    <n v="39"/>
    <x v="0"/>
    <x v="1"/>
    <n v="8"/>
    <n v="2"/>
    <x v="1"/>
    <n v="945"/>
    <x v="1"/>
    <n v="22"/>
    <x v="0"/>
    <n v="3"/>
    <s v="Medical"/>
    <n v="1"/>
    <n v="1043"/>
    <m/>
    <x v="2"/>
    <x v="0"/>
    <n v="82"/>
    <x v="0"/>
    <x v="2"/>
    <x v="3"/>
    <x v="3"/>
    <x v="0"/>
    <n v="10880"/>
    <s v="Medium Risk"/>
    <x v="2"/>
    <n v="1"/>
    <n v="1"/>
    <n v="0"/>
    <n v="0"/>
    <n v="5083"/>
    <x v="1"/>
    <s v="Y"/>
    <x v="0"/>
    <n v="13"/>
    <x v="0"/>
    <n v="3"/>
    <n v="3"/>
    <x v="0"/>
    <n v="80"/>
    <n v="0"/>
    <x v="24"/>
    <x v="2"/>
    <x v="1"/>
    <x v="17"/>
    <x v="8"/>
    <x v="3"/>
    <x v="5"/>
    <m/>
  </r>
  <r>
    <n v="33"/>
    <x v="2"/>
    <x v="1"/>
    <n v="11"/>
    <n v="1"/>
    <x v="2"/>
    <n v="1038"/>
    <x v="0"/>
    <n v="8"/>
    <x v="0"/>
    <n v="1"/>
    <s v="Life Sciences"/>
    <n v="1"/>
    <n v="1044"/>
    <m/>
    <x v="0"/>
    <x v="0"/>
    <n v="88"/>
    <x v="1"/>
    <x v="1"/>
    <x v="6"/>
    <x v="0"/>
    <x v="0"/>
    <n v="2342"/>
    <s v="Low Risk"/>
    <x v="1"/>
    <n v="0"/>
    <n v="0"/>
    <n v="1"/>
    <n v="1"/>
    <n v="21437"/>
    <x v="4"/>
    <s v="Y"/>
    <x v="1"/>
    <n v="19"/>
    <x v="0"/>
    <n v="4"/>
    <n v="5"/>
    <x v="0"/>
    <n v="80"/>
    <n v="0"/>
    <x v="8"/>
    <x v="2"/>
    <x v="2"/>
    <x v="4"/>
    <x v="3"/>
    <x v="3"/>
    <x v="3"/>
    <m/>
  </r>
  <r>
    <n v="45"/>
    <x v="1"/>
    <x v="1"/>
    <n v="0"/>
    <n v="0"/>
    <x v="0"/>
    <n v="1234"/>
    <x v="0"/>
    <n v="11"/>
    <x v="0"/>
    <n v="2"/>
    <s v="Life Sciences"/>
    <n v="1"/>
    <n v="1045"/>
    <m/>
    <x v="2"/>
    <x v="0"/>
    <n v="90"/>
    <x v="0"/>
    <x v="3"/>
    <x v="5"/>
    <x v="0"/>
    <x v="1"/>
    <n v="17650"/>
    <s v="Low Risk"/>
    <x v="2"/>
    <n v="0"/>
    <n v="0"/>
    <n v="0"/>
    <n v="0"/>
    <n v="5404"/>
    <x v="9"/>
    <s v="Y"/>
    <x v="1"/>
    <n v="13"/>
    <x v="0"/>
    <n v="2"/>
    <n v="0"/>
    <x v="1"/>
    <n v="80"/>
    <n v="1"/>
    <x v="12"/>
    <x v="5"/>
    <x v="3"/>
    <x v="7"/>
    <x v="7"/>
    <x v="1"/>
    <x v="9"/>
    <m/>
  </r>
  <r>
    <n v="32"/>
    <x v="2"/>
    <x v="1"/>
    <n v="4"/>
    <n v="0"/>
    <x v="2"/>
    <n v="1109"/>
    <x v="1"/>
    <n v="29"/>
    <x v="0"/>
    <n v="4"/>
    <s v="Medical"/>
    <n v="1"/>
    <n v="1046"/>
    <m/>
    <x v="2"/>
    <x v="0"/>
    <n v="69"/>
    <x v="0"/>
    <x v="1"/>
    <x v="2"/>
    <x v="2"/>
    <x v="0"/>
    <n v="4025"/>
    <s v="Low Risk"/>
    <x v="0"/>
    <n v="0"/>
    <n v="0"/>
    <n v="0"/>
    <n v="1"/>
    <n v="11135"/>
    <x v="3"/>
    <s v="Y"/>
    <x v="1"/>
    <n v="12"/>
    <x v="0"/>
    <n v="2"/>
    <n v="2"/>
    <x v="1"/>
    <n v="80"/>
    <n v="0"/>
    <x v="1"/>
    <x v="2"/>
    <x v="1"/>
    <x v="3"/>
    <x v="1"/>
    <x v="4"/>
    <x v="1"/>
    <m/>
  </r>
  <r>
    <n v="34"/>
    <x v="2"/>
    <x v="1"/>
    <n v="8"/>
    <n v="1"/>
    <x v="0"/>
    <n v="216"/>
    <x v="0"/>
    <n v="1"/>
    <x v="0"/>
    <n v="4"/>
    <s v="Marketing"/>
    <n v="1"/>
    <n v="1047"/>
    <m/>
    <x v="0"/>
    <x v="1"/>
    <n v="75"/>
    <x v="2"/>
    <x v="0"/>
    <x v="0"/>
    <x v="0"/>
    <x v="2"/>
    <n v="9725"/>
    <s v="Low Risk"/>
    <x v="2"/>
    <n v="0"/>
    <n v="0"/>
    <n v="1"/>
    <n v="0"/>
    <n v="12278"/>
    <x v="4"/>
    <s v="Y"/>
    <x v="1"/>
    <n v="11"/>
    <x v="0"/>
    <n v="4"/>
    <n v="3"/>
    <x v="0"/>
    <n v="80"/>
    <n v="1"/>
    <x v="28"/>
    <x v="2"/>
    <x v="2"/>
    <x v="15"/>
    <x v="10"/>
    <x v="0"/>
    <x v="12"/>
    <m/>
  </r>
  <r>
    <n v="59"/>
    <x v="3"/>
    <x v="1"/>
    <n v="11"/>
    <n v="2"/>
    <x v="0"/>
    <n v="1089"/>
    <x v="0"/>
    <n v="1"/>
    <x v="0"/>
    <n v="2"/>
    <s v="Technical Degree"/>
    <n v="1"/>
    <n v="1048"/>
    <m/>
    <x v="0"/>
    <x v="1"/>
    <n v="66"/>
    <x v="0"/>
    <x v="2"/>
    <x v="5"/>
    <x v="0"/>
    <x v="1"/>
    <n v="11904"/>
    <s v="Medium Risk"/>
    <x v="2"/>
    <n v="1"/>
    <n v="0"/>
    <n v="1"/>
    <n v="0"/>
    <n v="11038"/>
    <x v="9"/>
    <s v="Y"/>
    <x v="0"/>
    <n v="14"/>
    <x v="0"/>
    <n v="3"/>
    <n v="5"/>
    <x v="0"/>
    <n v="80"/>
    <n v="1"/>
    <x v="19"/>
    <x v="4"/>
    <x v="0"/>
    <x v="0"/>
    <x v="0"/>
    <x v="0"/>
    <x v="10"/>
    <m/>
  </r>
  <r>
    <n v="45"/>
    <x v="1"/>
    <x v="1"/>
    <n v="12"/>
    <n v="1"/>
    <x v="0"/>
    <n v="788"/>
    <x v="2"/>
    <n v="24"/>
    <x v="0"/>
    <n v="4"/>
    <s v="Medical"/>
    <n v="1"/>
    <n v="1049"/>
    <m/>
    <x v="0"/>
    <x v="1"/>
    <n v="36"/>
    <x v="0"/>
    <x v="1"/>
    <x v="8"/>
    <x v="1"/>
    <x v="0"/>
    <n v="2177"/>
    <s v="Medium Risk"/>
    <x v="1"/>
    <n v="0"/>
    <n v="1"/>
    <n v="0"/>
    <n v="1"/>
    <n v="8318"/>
    <x v="1"/>
    <s v="Y"/>
    <x v="1"/>
    <n v="16"/>
    <x v="0"/>
    <n v="1"/>
    <n v="4"/>
    <x v="0"/>
    <n v="80"/>
    <n v="0"/>
    <x v="3"/>
    <x v="1"/>
    <x v="1"/>
    <x v="0"/>
    <x v="7"/>
    <x v="0"/>
    <x v="10"/>
    <m/>
  </r>
  <r>
    <n v="53"/>
    <x v="1"/>
    <x v="1"/>
    <n v="6"/>
    <n v="1"/>
    <x v="1"/>
    <n v="124"/>
    <x v="0"/>
    <n v="2"/>
    <x v="0"/>
    <n v="3"/>
    <s v="Marketing"/>
    <n v="1"/>
    <n v="1050"/>
    <m/>
    <x v="1"/>
    <x v="0"/>
    <n v="38"/>
    <x v="1"/>
    <x v="2"/>
    <x v="0"/>
    <x v="1"/>
    <x v="1"/>
    <n v="7525"/>
    <s v="Medium Risk"/>
    <x v="2"/>
    <n v="0"/>
    <n v="1"/>
    <n v="0"/>
    <n v="0"/>
    <n v="23537"/>
    <x v="7"/>
    <s v="Y"/>
    <x v="1"/>
    <n v="12"/>
    <x v="0"/>
    <n v="1"/>
    <n v="1"/>
    <x v="1"/>
    <n v="80"/>
    <n v="1"/>
    <x v="31"/>
    <x v="2"/>
    <x v="1"/>
    <x v="15"/>
    <x v="1"/>
    <x v="7"/>
    <x v="11"/>
    <m/>
  </r>
  <r>
    <n v="36"/>
    <x v="0"/>
    <x v="0"/>
    <n v="11"/>
    <n v="1"/>
    <x v="0"/>
    <n v="660"/>
    <x v="1"/>
    <n v="15"/>
    <x v="1"/>
    <n v="3"/>
    <s v="Other"/>
    <n v="1"/>
    <n v="1052"/>
    <m/>
    <x v="3"/>
    <x v="1"/>
    <n v="81"/>
    <x v="0"/>
    <x v="0"/>
    <x v="2"/>
    <x v="2"/>
    <x v="2"/>
    <n v="4834"/>
    <s v="Low Risk"/>
    <x v="0"/>
    <n v="0"/>
    <n v="0"/>
    <n v="1"/>
    <n v="1"/>
    <n v="7858"/>
    <x v="8"/>
    <s v="Y"/>
    <x v="1"/>
    <n v="14"/>
    <x v="0"/>
    <n v="2"/>
    <n v="7"/>
    <x v="2"/>
    <n v="80"/>
    <n v="1"/>
    <x v="15"/>
    <x v="1"/>
    <x v="2"/>
    <x v="6"/>
    <x v="2"/>
    <x v="0"/>
    <x v="2"/>
    <m/>
  </r>
  <r>
    <n v="26"/>
    <x v="2"/>
    <x v="0"/>
    <n v="15"/>
    <n v="2"/>
    <x v="1"/>
    <n v="342"/>
    <x v="1"/>
    <n v="2"/>
    <x v="0"/>
    <n v="3"/>
    <s v="Life Sciences"/>
    <n v="1"/>
    <n v="1053"/>
    <m/>
    <x v="3"/>
    <x v="1"/>
    <n v="57"/>
    <x v="0"/>
    <x v="1"/>
    <x v="1"/>
    <x v="3"/>
    <x v="1"/>
    <n v="2042"/>
    <s v="High Risk"/>
    <x v="1"/>
    <n v="1"/>
    <n v="1"/>
    <n v="0"/>
    <n v="1"/>
    <n v="15346"/>
    <x v="2"/>
    <s v="Y"/>
    <x v="0"/>
    <n v="14"/>
    <x v="0"/>
    <n v="2"/>
    <n v="6"/>
    <x v="2"/>
    <n v="80"/>
    <n v="1"/>
    <x v="3"/>
    <x v="2"/>
    <x v="1"/>
    <x v="11"/>
    <x v="3"/>
    <x v="1"/>
    <x v="3"/>
    <m/>
  </r>
  <r>
    <n v="34"/>
    <x v="2"/>
    <x v="1"/>
    <n v="6"/>
    <n v="1"/>
    <x v="0"/>
    <n v="1333"/>
    <x v="0"/>
    <n v="10"/>
    <x v="0"/>
    <n v="4"/>
    <s v="Life Sciences"/>
    <n v="1"/>
    <n v="1055"/>
    <m/>
    <x v="1"/>
    <x v="0"/>
    <n v="87"/>
    <x v="0"/>
    <x v="1"/>
    <x v="6"/>
    <x v="2"/>
    <x v="1"/>
    <n v="2220"/>
    <s v="Medium Risk"/>
    <x v="1"/>
    <n v="1"/>
    <n v="0"/>
    <n v="0"/>
    <n v="1"/>
    <n v="18410"/>
    <x v="1"/>
    <s v="Y"/>
    <x v="0"/>
    <n v="19"/>
    <x v="0"/>
    <n v="4"/>
    <n v="6"/>
    <x v="2"/>
    <n v="80"/>
    <n v="1"/>
    <x v="5"/>
    <x v="2"/>
    <x v="1"/>
    <x v="6"/>
    <x v="10"/>
    <x v="0"/>
    <x v="2"/>
    <m/>
  </r>
  <r>
    <n v="28"/>
    <x v="2"/>
    <x v="1"/>
    <n v="8"/>
    <n v="1"/>
    <x v="0"/>
    <n v="1144"/>
    <x v="0"/>
    <n v="10"/>
    <x v="0"/>
    <n v="1"/>
    <s v="Medical"/>
    <n v="1"/>
    <n v="1056"/>
    <m/>
    <x v="2"/>
    <x v="1"/>
    <n v="74"/>
    <x v="0"/>
    <x v="1"/>
    <x v="6"/>
    <x v="1"/>
    <x v="1"/>
    <n v="1052"/>
    <s v="Medium Risk"/>
    <x v="1"/>
    <n v="0"/>
    <n v="1"/>
    <n v="0"/>
    <n v="1"/>
    <n v="23384"/>
    <x v="1"/>
    <s v="Y"/>
    <x v="1"/>
    <n v="22"/>
    <x v="1"/>
    <n v="2"/>
    <n v="5"/>
    <x v="0"/>
    <n v="80"/>
    <n v="0"/>
    <x v="5"/>
    <x v="3"/>
    <x v="1"/>
    <x v="6"/>
    <x v="2"/>
    <x v="0"/>
    <x v="2"/>
    <m/>
  </r>
  <r>
    <n v="38"/>
    <x v="0"/>
    <x v="1"/>
    <n v="3"/>
    <n v="0"/>
    <x v="1"/>
    <n v="1186"/>
    <x v="1"/>
    <n v="3"/>
    <x v="0"/>
    <n v="4"/>
    <s v="Other"/>
    <n v="1"/>
    <n v="1060"/>
    <m/>
    <x v="1"/>
    <x v="1"/>
    <n v="44"/>
    <x v="0"/>
    <x v="1"/>
    <x v="1"/>
    <x v="2"/>
    <x v="1"/>
    <n v="2821"/>
    <s v="Low Risk"/>
    <x v="1"/>
    <n v="0"/>
    <n v="0"/>
    <n v="0"/>
    <n v="1"/>
    <n v="2997"/>
    <x v="9"/>
    <s v="Y"/>
    <x v="1"/>
    <n v="16"/>
    <x v="0"/>
    <n v="1"/>
    <n v="2"/>
    <x v="1"/>
    <n v="80"/>
    <n v="1"/>
    <x v="0"/>
    <x v="2"/>
    <x v="1"/>
    <x v="4"/>
    <x v="3"/>
    <x v="3"/>
    <x v="3"/>
    <m/>
  </r>
  <r>
    <n v="50"/>
    <x v="1"/>
    <x v="1"/>
    <n v="12"/>
    <n v="2"/>
    <x v="0"/>
    <n v="1464"/>
    <x v="1"/>
    <n v="2"/>
    <x v="0"/>
    <n v="4"/>
    <s v="Medical"/>
    <n v="1"/>
    <n v="1061"/>
    <m/>
    <x v="0"/>
    <x v="1"/>
    <n v="62"/>
    <x v="0"/>
    <x v="4"/>
    <x v="7"/>
    <x v="2"/>
    <x v="1"/>
    <n v="19237"/>
    <s v="Medium Risk"/>
    <x v="2"/>
    <n v="1"/>
    <n v="0"/>
    <n v="1"/>
    <n v="0"/>
    <n v="12853"/>
    <x v="7"/>
    <s v="Y"/>
    <x v="0"/>
    <n v="11"/>
    <x v="0"/>
    <n v="4"/>
    <n v="5"/>
    <x v="0"/>
    <n v="80"/>
    <n v="1"/>
    <x v="22"/>
    <x v="2"/>
    <x v="2"/>
    <x v="3"/>
    <x v="10"/>
    <x v="4"/>
    <x v="1"/>
    <m/>
  </r>
  <r>
    <n v="37"/>
    <x v="0"/>
    <x v="1"/>
    <n v="12"/>
    <n v="2"/>
    <x v="0"/>
    <n v="124"/>
    <x v="1"/>
    <n v="3"/>
    <x v="0"/>
    <n v="3"/>
    <s v="Other"/>
    <n v="1"/>
    <n v="1062"/>
    <m/>
    <x v="2"/>
    <x v="0"/>
    <n v="35"/>
    <x v="0"/>
    <x v="0"/>
    <x v="4"/>
    <x v="1"/>
    <x v="0"/>
    <n v="4107"/>
    <s v="Medium Risk"/>
    <x v="0"/>
    <n v="0"/>
    <n v="1"/>
    <n v="1"/>
    <n v="1"/>
    <n v="13848"/>
    <x v="9"/>
    <s v="Y"/>
    <x v="1"/>
    <n v="15"/>
    <x v="0"/>
    <n v="1"/>
    <n v="5"/>
    <x v="0"/>
    <n v="80"/>
    <n v="0"/>
    <x v="0"/>
    <x v="1"/>
    <x v="2"/>
    <x v="9"/>
    <x v="7"/>
    <x v="0"/>
    <x v="9"/>
    <m/>
  </r>
  <r>
    <n v="40"/>
    <x v="0"/>
    <x v="1"/>
    <n v="10"/>
    <n v="2"/>
    <x v="0"/>
    <n v="300"/>
    <x v="0"/>
    <n v="26"/>
    <x v="0"/>
    <n v="3"/>
    <s v="Marketing"/>
    <n v="1"/>
    <n v="1066"/>
    <m/>
    <x v="1"/>
    <x v="1"/>
    <n v="74"/>
    <x v="0"/>
    <x v="0"/>
    <x v="0"/>
    <x v="3"/>
    <x v="1"/>
    <n v="8396"/>
    <s v="Medium Risk"/>
    <x v="2"/>
    <n v="0"/>
    <n v="1"/>
    <n v="1"/>
    <n v="0"/>
    <n v="22217"/>
    <x v="1"/>
    <s v="Y"/>
    <x v="1"/>
    <n v="14"/>
    <x v="0"/>
    <n v="2"/>
    <n v="3"/>
    <x v="0"/>
    <n v="80"/>
    <n v="1"/>
    <x v="0"/>
    <x v="1"/>
    <x v="2"/>
    <x v="5"/>
    <x v="1"/>
    <x v="4"/>
    <x v="0"/>
    <m/>
  </r>
  <r>
    <n v="26"/>
    <x v="2"/>
    <x v="1"/>
    <n v="7"/>
    <n v="0"/>
    <x v="1"/>
    <n v="921"/>
    <x v="1"/>
    <n v="1"/>
    <x v="0"/>
    <n v="1"/>
    <s v="Medical"/>
    <n v="1"/>
    <n v="1068"/>
    <m/>
    <x v="3"/>
    <x v="0"/>
    <n v="66"/>
    <x v="1"/>
    <x v="1"/>
    <x v="1"/>
    <x v="2"/>
    <x v="2"/>
    <n v="2007"/>
    <s v="Low Risk"/>
    <x v="1"/>
    <n v="0"/>
    <n v="0"/>
    <n v="0"/>
    <n v="1"/>
    <n v="25265"/>
    <x v="1"/>
    <s v="Y"/>
    <x v="1"/>
    <n v="13"/>
    <x v="0"/>
    <n v="3"/>
    <n v="3"/>
    <x v="0"/>
    <n v="80"/>
    <n v="2"/>
    <x v="7"/>
    <x v="3"/>
    <x v="1"/>
    <x v="8"/>
    <x v="7"/>
    <x v="1"/>
    <x v="6"/>
    <m/>
  </r>
  <r>
    <n v="46"/>
    <x v="1"/>
    <x v="1"/>
    <n v="0"/>
    <n v="0"/>
    <x v="0"/>
    <n v="430"/>
    <x v="1"/>
    <n v="1"/>
    <x v="0"/>
    <n v="4"/>
    <s v="Medical"/>
    <n v="1"/>
    <n v="1069"/>
    <m/>
    <x v="2"/>
    <x v="1"/>
    <n v="40"/>
    <x v="0"/>
    <x v="4"/>
    <x v="7"/>
    <x v="0"/>
    <x v="2"/>
    <n v="19627"/>
    <s v="Low Risk"/>
    <x v="2"/>
    <n v="0"/>
    <n v="0"/>
    <n v="0"/>
    <n v="0"/>
    <n v="21445"/>
    <x v="3"/>
    <s v="Y"/>
    <x v="1"/>
    <n v="17"/>
    <x v="0"/>
    <n v="4"/>
    <n v="0"/>
    <x v="1"/>
    <n v="80"/>
    <n v="2"/>
    <x v="18"/>
    <x v="0"/>
    <x v="1"/>
    <x v="4"/>
    <x v="3"/>
    <x v="3"/>
    <x v="3"/>
    <m/>
  </r>
  <r>
    <n v="54"/>
    <x v="1"/>
    <x v="1"/>
    <n v="1"/>
    <n v="0"/>
    <x v="0"/>
    <n v="1082"/>
    <x v="0"/>
    <n v="2"/>
    <x v="0"/>
    <n v="4"/>
    <s v="Life Sciences"/>
    <n v="1"/>
    <n v="1070"/>
    <m/>
    <x v="1"/>
    <x v="0"/>
    <n v="41"/>
    <x v="1"/>
    <x v="2"/>
    <x v="0"/>
    <x v="2"/>
    <x v="1"/>
    <n v="10686"/>
    <s v="Low Risk"/>
    <x v="2"/>
    <n v="0"/>
    <n v="0"/>
    <n v="0"/>
    <n v="0"/>
    <n v="8392"/>
    <x v="2"/>
    <s v="Y"/>
    <x v="1"/>
    <n v="11"/>
    <x v="0"/>
    <n v="2"/>
    <n v="0"/>
    <x v="1"/>
    <n v="80"/>
    <n v="1"/>
    <x v="10"/>
    <x v="5"/>
    <x v="1"/>
    <x v="7"/>
    <x v="0"/>
    <x v="4"/>
    <x v="2"/>
    <m/>
  </r>
  <r>
    <n v="56"/>
    <x v="3"/>
    <x v="1"/>
    <n v="7"/>
    <n v="0"/>
    <x v="1"/>
    <n v="1240"/>
    <x v="1"/>
    <n v="9"/>
    <x v="0"/>
    <n v="3"/>
    <s v="Medical"/>
    <n v="1"/>
    <n v="1071"/>
    <m/>
    <x v="3"/>
    <x v="0"/>
    <n v="63"/>
    <x v="0"/>
    <x v="1"/>
    <x v="1"/>
    <x v="2"/>
    <x v="1"/>
    <n v="2942"/>
    <s v="Low Risk"/>
    <x v="1"/>
    <n v="0"/>
    <n v="0"/>
    <n v="0"/>
    <n v="1"/>
    <n v="12154"/>
    <x v="7"/>
    <s v="Y"/>
    <x v="1"/>
    <n v="19"/>
    <x v="0"/>
    <n v="2"/>
    <n v="3"/>
    <x v="0"/>
    <n v="80"/>
    <n v="1"/>
    <x v="33"/>
    <x v="5"/>
    <x v="1"/>
    <x v="8"/>
    <x v="0"/>
    <x v="0"/>
    <x v="6"/>
    <m/>
  </r>
  <r>
    <n v="36"/>
    <x v="0"/>
    <x v="1"/>
    <n v="5"/>
    <n v="1"/>
    <x v="0"/>
    <n v="796"/>
    <x v="1"/>
    <n v="12"/>
    <x v="0"/>
    <n v="5"/>
    <s v="Medical"/>
    <n v="1"/>
    <n v="1073"/>
    <m/>
    <x v="2"/>
    <x v="0"/>
    <n v="51"/>
    <x v="1"/>
    <x v="2"/>
    <x v="3"/>
    <x v="0"/>
    <x v="0"/>
    <n v="8858"/>
    <s v="Low Risk"/>
    <x v="2"/>
    <n v="0"/>
    <n v="0"/>
    <n v="1"/>
    <n v="0"/>
    <n v="15669"/>
    <x v="4"/>
    <s v="Y"/>
    <x v="1"/>
    <n v="11"/>
    <x v="0"/>
    <n v="2"/>
    <n v="2"/>
    <x v="1"/>
    <n v="80"/>
    <n v="0"/>
    <x v="20"/>
    <x v="2"/>
    <x v="2"/>
    <x v="13"/>
    <x v="6"/>
    <x v="4"/>
    <x v="5"/>
    <m/>
  </r>
  <r>
    <n v="55"/>
    <x v="3"/>
    <x v="1"/>
    <n v="6"/>
    <n v="1"/>
    <x v="2"/>
    <n v="444"/>
    <x v="1"/>
    <n v="2"/>
    <x v="0"/>
    <n v="1"/>
    <s v="Medical"/>
    <n v="1"/>
    <n v="1074"/>
    <m/>
    <x v="1"/>
    <x v="1"/>
    <n v="40"/>
    <x v="1"/>
    <x v="3"/>
    <x v="5"/>
    <x v="3"/>
    <x v="0"/>
    <n v="16756"/>
    <s v="Medium Risk"/>
    <x v="2"/>
    <n v="0"/>
    <n v="1"/>
    <n v="0"/>
    <n v="0"/>
    <n v="17323"/>
    <x v="8"/>
    <s v="Y"/>
    <x v="1"/>
    <n v="15"/>
    <x v="0"/>
    <n v="2"/>
    <n v="1"/>
    <x v="1"/>
    <n v="80"/>
    <n v="0"/>
    <x v="9"/>
    <x v="1"/>
    <x v="3"/>
    <x v="7"/>
    <x v="1"/>
    <x v="7"/>
    <x v="3"/>
    <m/>
  </r>
  <r>
    <n v="43"/>
    <x v="0"/>
    <x v="1"/>
    <n v="0"/>
    <n v="0"/>
    <x v="0"/>
    <n v="415"/>
    <x v="0"/>
    <n v="25"/>
    <x v="0"/>
    <n v="3"/>
    <s v="Medical"/>
    <n v="1"/>
    <n v="1076"/>
    <m/>
    <x v="1"/>
    <x v="1"/>
    <n v="79"/>
    <x v="1"/>
    <x v="2"/>
    <x v="0"/>
    <x v="0"/>
    <x v="2"/>
    <n v="10798"/>
    <s v="Low Risk"/>
    <x v="2"/>
    <n v="0"/>
    <n v="0"/>
    <n v="0"/>
    <n v="0"/>
    <n v="5268"/>
    <x v="6"/>
    <s v="Y"/>
    <x v="1"/>
    <n v="13"/>
    <x v="0"/>
    <n v="3"/>
    <n v="2"/>
    <x v="1"/>
    <n v="80"/>
    <n v="1"/>
    <x v="33"/>
    <x v="3"/>
    <x v="1"/>
    <x v="6"/>
    <x v="2"/>
    <x v="0"/>
    <x v="2"/>
    <m/>
  </r>
  <r>
    <n v="20"/>
    <x v="4"/>
    <x v="0"/>
    <n v="6"/>
    <n v="1"/>
    <x v="1"/>
    <n v="769"/>
    <x v="0"/>
    <n v="9"/>
    <x v="0"/>
    <n v="3"/>
    <s v="Marketing"/>
    <n v="1"/>
    <n v="1077"/>
    <m/>
    <x v="2"/>
    <x v="0"/>
    <n v="54"/>
    <x v="0"/>
    <x v="1"/>
    <x v="6"/>
    <x v="0"/>
    <x v="0"/>
    <n v="2323"/>
    <s v="Medium Risk"/>
    <x v="1"/>
    <n v="1"/>
    <n v="0"/>
    <n v="0"/>
    <n v="1"/>
    <n v="17205"/>
    <x v="1"/>
    <s v="Y"/>
    <x v="0"/>
    <n v="14"/>
    <x v="0"/>
    <n v="2"/>
    <n v="4"/>
    <x v="0"/>
    <n v="80"/>
    <n v="0"/>
    <x v="17"/>
    <x v="1"/>
    <x v="1"/>
    <x v="4"/>
    <x v="3"/>
    <x v="0"/>
    <x v="3"/>
    <m/>
  </r>
  <r>
    <n v="21"/>
    <x v="4"/>
    <x v="0"/>
    <n v="12"/>
    <n v="2"/>
    <x v="0"/>
    <n v="1334"/>
    <x v="1"/>
    <n v="10"/>
    <x v="1"/>
    <n v="3"/>
    <s v="Life Sciences"/>
    <n v="1"/>
    <n v="1079"/>
    <m/>
    <x v="1"/>
    <x v="0"/>
    <n v="36"/>
    <x v="1"/>
    <x v="1"/>
    <x v="2"/>
    <x v="3"/>
    <x v="0"/>
    <n v="1416"/>
    <s v="Medium Risk"/>
    <x v="1"/>
    <n v="0"/>
    <n v="1"/>
    <n v="1"/>
    <n v="1"/>
    <n v="17258"/>
    <x v="1"/>
    <s v="Y"/>
    <x v="1"/>
    <n v="13"/>
    <x v="0"/>
    <n v="1"/>
    <n v="7"/>
    <x v="2"/>
    <n v="80"/>
    <n v="0"/>
    <x v="5"/>
    <x v="6"/>
    <x v="2"/>
    <x v="6"/>
    <x v="2"/>
    <x v="1"/>
    <x v="2"/>
    <m/>
  </r>
  <r>
    <n v="46"/>
    <x v="1"/>
    <x v="1"/>
    <n v="11"/>
    <n v="2"/>
    <x v="0"/>
    <n v="1003"/>
    <x v="1"/>
    <n v="8"/>
    <x v="0"/>
    <n v="4"/>
    <s v="Life Sciences"/>
    <n v="1"/>
    <n v="1080"/>
    <m/>
    <x v="2"/>
    <x v="0"/>
    <n v="74"/>
    <x v="1"/>
    <x v="0"/>
    <x v="1"/>
    <x v="3"/>
    <x v="2"/>
    <n v="4615"/>
    <s v="High Risk"/>
    <x v="0"/>
    <n v="1"/>
    <n v="1"/>
    <n v="0"/>
    <n v="1"/>
    <n v="21029"/>
    <x v="0"/>
    <s v="Y"/>
    <x v="0"/>
    <n v="23"/>
    <x v="1"/>
    <n v="1"/>
    <n v="5"/>
    <x v="0"/>
    <n v="80"/>
    <n v="3"/>
    <x v="16"/>
    <x v="2"/>
    <x v="1"/>
    <x v="22"/>
    <x v="9"/>
    <x v="1"/>
    <x v="1"/>
    <m/>
  </r>
  <r>
    <n v="51"/>
    <x v="1"/>
    <x v="0"/>
    <n v="10"/>
    <n v="1"/>
    <x v="0"/>
    <n v="1323"/>
    <x v="1"/>
    <n v="4"/>
    <x v="0"/>
    <n v="4"/>
    <s v="Life Sciences"/>
    <n v="1"/>
    <n v="1081"/>
    <m/>
    <x v="3"/>
    <x v="1"/>
    <n v="34"/>
    <x v="0"/>
    <x v="1"/>
    <x v="1"/>
    <x v="2"/>
    <x v="1"/>
    <n v="2461"/>
    <s v="Medium Risk"/>
    <x v="1"/>
    <n v="1"/>
    <n v="0"/>
    <n v="0"/>
    <n v="1"/>
    <n v="10332"/>
    <x v="3"/>
    <s v="Y"/>
    <x v="0"/>
    <n v="12"/>
    <x v="0"/>
    <n v="3"/>
    <n v="5"/>
    <x v="0"/>
    <n v="80"/>
    <n v="3"/>
    <x v="33"/>
    <x v="2"/>
    <x v="3"/>
    <x v="1"/>
    <x v="2"/>
    <x v="3"/>
    <x v="1"/>
    <m/>
  </r>
  <r>
    <n v="28"/>
    <x v="2"/>
    <x v="0"/>
    <n v="13"/>
    <n v="2"/>
    <x v="2"/>
    <n v="1366"/>
    <x v="1"/>
    <n v="24"/>
    <x v="0"/>
    <n v="2"/>
    <s v="Technical Degree"/>
    <n v="1"/>
    <n v="1082"/>
    <m/>
    <x v="0"/>
    <x v="1"/>
    <n v="72"/>
    <x v="1"/>
    <x v="2"/>
    <x v="4"/>
    <x v="3"/>
    <x v="0"/>
    <n v="8722"/>
    <s v="Medium Risk"/>
    <x v="2"/>
    <n v="0"/>
    <n v="1"/>
    <n v="1"/>
    <n v="0"/>
    <n v="12355"/>
    <x v="1"/>
    <s v="Y"/>
    <x v="1"/>
    <n v="12"/>
    <x v="0"/>
    <n v="1"/>
    <n v="4"/>
    <x v="0"/>
    <n v="80"/>
    <n v="0"/>
    <x v="1"/>
    <x v="2"/>
    <x v="2"/>
    <x v="1"/>
    <x v="1"/>
    <x v="1"/>
    <x v="12"/>
    <m/>
  </r>
  <r>
    <n v="26"/>
    <x v="2"/>
    <x v="1"/>
    <n v="12"/>
    <n v="1"/>
    <x v="0"/>
    <n v="192"/>
    <x v="1"/>
    <n v="1"/>
    <x v="0"/>
    <n v="2"/>
    <s v="Medical"/>
    <n v="1"/>
    <n v="1083"/>
    <m/>
    <x v="3"/>
    <x v="1"/>
    <n v="59"/>
    <x v="1"/>
    <x v="1"/>
    <x v="2"/>
    <x v="3"/>
    <x v="1"/>
    <n v="3955"/>
    <s v="Medium Risk"/>
    <x v="0"/>
    <n v="0"/>
    <n v="1"/>
    <n v="0"/>
    <n v="1"/>
    <n v="11141"/>
    <x v="1"/>
    <s v="Y"/>
    <x v="1"/>
    <n v="16"/>
    <x v="0"/>
    <n v="1"/>
    <n v="4"/>
    <x v="0"/>
    <n v="80"/>
    <n v="2"/>
    <x v="3"/>
    <x v="2"/>
    <x v="1"/>
    <x v="8"/>
    <x v="7"/>
    <x v="1"/>
    <x v="6"/>
    <m/>
  </r>
  <r>
    <n v="30"/>
    <x v="2"/>
    <x v="1"/>
    <n v="9"/>
    <n v="2"/>
    <x v="0"/>
    <n v="1176"/>
    <x v="1"/>
    <n v="20"/>
    <x v="0"/>
    <n v="3"/>
    <s v="Other"/>
    <n v="1"/>
    <n v="1084"/>
    <m/>
    <x v="1"/>
    <x v="1"/>
    <n v="85"/>
    <x v="0"/>
    <x v="0"/>
    <x v="3"/>
    <x v="3"/>
    <x v="1"/>
    <n v="9957"/>
    <s v="Medium Risk"/>
    <x v="2"/>
    <n v="0"/>
    <n v="1"/>
    <n v="1"/>
    <n v="0"/>
    <n v="9096"/>
    <x v="4"/>
    <s v="Y"/>
    <x v="1"/>
    <n v="15"/>
    <x v="0"/>
    <n v="3"/>
    <n v="3"/>
    <x v="0"/>
    <n v="80"/>
    <n v="1"/>
    <x v="2"/>
    <x v="4"/>
    <x v="2"/>
    <x v="0"/>
    <x v="3"/>
    <x v="0"/>
    <x v="3"/>
    <m/>
  </r>
  <r>
    <n v="41"/>
    <x v="0"/>
    <x v="1"/>
    <n v="7"/>
    <n v="0"/>
    <x v="0"/>
    <n v="509"/>
    <x v="1"/>
    <n v="7"/>
    <x v="0"/>
    <n v="2"/>
    <s v="Technical Degree"/>
    <n v="1"/>
    <n v="1085"/>
    <m/>
    <x v="0"/>
    <x v="0"/>
    <n v="43"/>
    <x v="2"/>
    <x v="1"/>
    <x v="1"/>
    <x v="2"/>
    <x v="1"/>
    <n v="3376"/>
    <s v="Low Risk"/>
    <x v="0"/>
    <n v="0"/>
    <n v="0"/>
    <n v="0"/>
    <n v="1"/>
    <n v="18863"/>
    <x v="1"/>
    <s v="Y"/>
    <x v="1"/>
    <n v="13"/>
    <x v="0"/>
    <n v="3"/>
    <n v="3"/>
    <x v="0"/>
    <n v="80"/>
    <n v="0"/>
    <x v="1"/>
    <x v="1"/>
    <x v="1"/>
    <x v="1"/>
    <x v="8"/>
    <x v="0"/>
    <x v="5"/>
    <m/>
  </r>
  <r>
    <n v="38"/>
    <x v="0"/>
    <x v="1"/>
    <n v="4"/>
    <n v="1"/>
    <x v="0"/>
    <n v="330"/>
    <x v="1"/>
    <n v="17"/>
    <x v="0"/>
    <n v="1"/>
    <s v="Life Sciences"/>
    <n v="1"/>
    <n v="1088"/>
    <m/>
    <x v="1"/>
    <x v="0"/>
    <n v="65"/>
    <x v="1"/>
    <x v="2"/>
    <x v="4"/>
    <x v="2"/>
    <x v="1"/>
    <n v="8823"/>
    <s v="Low Risk"/>
    <x v="2"/>
    <n v="0"/>
    <n v="0"/>
    <n v="1"/>
    <n v="0"/>
    <n v="24608"/>
    <x v="4"/>
    <s v="Y"/>
    <x v="1"/>
    <n v="18"/>
    <x v="0"/>
    <n v="1"/>
    <n v="2"/>
    <x v="1"/>
    <n v="80"/>
    <n v="1"/>
    <x v="26"/>
    <x v="5"/>
    <x v="2"/>
    <x v="27"/>
    <x v="5"/>
    <x v="1"/>
    <x v="12"/>
    <m/>
  </r>
  <r>
    <n v="40"/>
    <x v="0"/>
    <x v="1"/>
    <n v="5"/>
    <n v="0"/>
    <x v="0"/>
    <n v="1492"/>
    <x v="1"/>
    <n v="20"/>
    <x v="0"/>
    <n v="4"/>
    <s v="Technical Degree"/>
    <n v="1"/>
    <n v="1092"/>
    <m/>
    <x v="3"/>
    <x v="1"/>
    <n v="61"/>
    <x v="0"/>
    <x v="2"/>
    <x v="4"/>
    <x v="0"/>
    <x v="1"/>
    <n v="10322"/>
    <s v="Low Risk"/>
    <x v="2"/>
    <n v="0"/>
    <n v="0"/>
    <n v="0"/>
    <n v="0"/>
    <n v="26542"/>
    <x v="5"/>
    <s v="Y"/>
    <x v="1"/>
    <n v="20"/>
    <x v="1"/>
    <n v="4"/>
    <n v="1"/>
    <x v="1"/>
    <n v="80"/>
    <n v="1"/>
    <x v="19"/>
    <x v="6"/>
    <x v="1"/>
    <x v="19"/>
    <x v="15"/>
    <x v="14"/>
    <x v="9"/>
    <m/>
  </r>
  <r>
    <n v="27"/>
    <x v="2"/>
    <x v="1"/>
    <n v="7"/>
    <n v="0"/>
    <x v="2"/>
    <n v="1277"/>
    <x v="1"/>
    <n v="8"/>
    <x v="0"/>
    <n v="5"/>
    <s v="Life Sciences"/>
    <n v="1"/>
    <n v="1094"/>
    <m/>
    <x v="3"/>
    <x v="1"/>
    <n v="87"/>
    <x v="3"/>
    <x v="1"/>
    <x v="2"/>
    <x v="2"/>
    <x v="1"/>
    <n v="4621"/>
    <s v="Low Risk"/>
    <x v="0"/>
    <n v="0"/>
    <n v="0"/>
    <n v="0"/>
    <n v="1"/>
    <n v="5869"/>
    <x v="1"/>
    <s v="Y"/>
    <x v="1"/>
    <n v="19"/>
    <x v="0"/>
    <n v="4"/>
    <n v="3"/>
    <x v="0"/>
    <n v="80"/>
    <n v="3"/>
    <x v="8"/>
    <x v="5"/>
    <x v="1"/>
    <x v="11"/>
    <x v="3"/>
    <x v="1"/>
    <x v="3"/>
    <m/>
  </r>
  <r>
    <n v="55"/>
    <x v="3"/>
    <x v="1"/>
    <n v="5"/>
    <n v="1"/>
    <x v="1"/>
    <n v="1091"/>
    <x v="1"/>
    <n v="2"/>
    <x v="0"/>
    <n v="1"/>
    <s v="Life Sciences"/>
    <n v="1"/>
    <n v="1096"/>
    <m/>
    <x v="2"/>
    <x v="1"/>
    <n v="65"/>
    <x v="0"/>
    <x v="2"/>
    <x v="3"/>
    <x v="1"/>
    <x v="1"/>
    <n v="10976"/>
    <s v="Medium Risk"/>
    <x v="2"/>
    <n v="0"/>
    <n v="1"/>
    <n v="0"/>
    <n v="0"/>
    <n v="15813"/>
    <x v="9"/>
    <s v="Y"/>
    <x v="1"/>
    <n v="18"/>
    <x v="0"/>
    <n v="2"/>
    <n v="1"/>
    <x v="1"/>
    <n v="80"/>
    <n v="1"/>
    <x v="18"/>
    <x v="5"/>
    <x v="1"/>
    <x v="11"/>
    <x v="3"/>
    <x v="1"/>
    <x v="3"/>
    <m/>
  </r>
  <r>
    <n v="28"/>
    <x v="2"/>
    <x v="1"/>
    <n v="3"/>
    <n v="0"/>
    <x v="0"/>
    <n v="857"/>
    <x v="1"/>
    <n v="10"/>
    <x v="0"/>
    <n v="3"/>
    <s v="Other"/>
    <n v="1"/>
    <n v="1097"/>
    <m/>
    <x v="1"/>
    <x v="0"/>
    <n v="59"/>
    <x v="0"/>
    <x v="0"/>
    <x v="1"/>
    <x v="2"/>
    <x v="0"/>
    <n v="3660"/>
    <s v="Low Risk"/>
    <x v="0"/>
    <n v="0"/>
    <n v="0"/>
    <n v="0"/>
    <n v="1"/>
    <n v="7909"/>
    <x v="9"/>
    <s v="Y"/>
    <x v="1"/>
    <n v="13"/>
    <x v="0"/>
    <n v="4"/>
    <n v="2"/>
    <x v="1"/>
    <n v="80"/>
    <n v="0"/>
    <x v="1"/>
    <x v="5"/>
    <x v="3"/>
    <x v="3"/>
    <x v="1"/>
    <x v="1"/>
    <x v="1"/>
    <m/>
  </r>
  <r>
    <n v="44"/>
    <x v="0"/>
    <x v="0"/>
    <n v="9"/>
    <n v="1"/>
    <x v="0"/>
    <n v="1376"/>
    <x v="2"/>
    <n v="1"/>
    <x v="0"/>
    <n v="2"/>
    <s v="Medical"/>
    <n v="1"/>
    <n v="1098"/>
    <m/>
    <x v="0"/>
    <x v="1"/>
    <n v="91"/>
    <x v="1"/>
    <x v="2"/>
    <x v="8"/>
    <x v="3"/>
    <x v="1"/>
    <n v="10482"/>
    <s v="Medium Risk"/>
    <x v="2"/>
    <n v="0"/>
    <n v="1"/>
    <n v="0"/>
    <n v="0"/>
    <n v="2326"/>
    <x v="3"/>
    <s v="Y"/>
    <x v="1"/>
    <n v="14"/>
    <x v="0"/>
    <n v="4"/>
    <n v="2"/>
    <x v="1"/>
    <n v="80"/>
    <n v="1"/>
    <x v="13"/>
    <x v="4"/>
    <x v="1"/>
    <x v="23"/>
    <x v="8"/>
    <x v="2"/>
    <x v="4"/>
    <m/>
  </r>
  <r>
    <n v="33"/>
    <x v="2"/>
    <x v="1"/>
    <n v="0"/>
    <n v="0"/>
    <x v="0"/>
    <n v="654"/>
    <x v="1"/>
    <n v="5"/>
    <x v="0"/>
    <n v="3"/>
    <s v="Life Sciences"/>
    <n v="1"/>
    <n v="1099"/>
    <m/>
    <x v="2"/>
    <x v="1"/>
    <n v="34"/>
    <x v="1"/>
    <x v="2"/>
    <x v="4"/>
    <x v="0"/>
    <x v="2"/>
    <n v="7119"/>
    <s v="Low Risk"/>
    <x v="2"/>
    <n v="0"/>
    <n v="0"/>
    <n v="0"/>
    <n v="0"/>
    <n v="21214"/>
    <x v="5"/>
    <s v="Y"/>
    <x v="1"/>
    <n v="15"/>
    <x v="0"/>
    <n v="3"/>
    <n v="0"/>
    <x v="1"/>
    <n v="80"/>
    <n v="1"/>
    <x v="15"/>
    <x v="2"/>
    <x v="1"/>
    <x v="11"/>
    <x v="3"/>
    <x v="1"/>
    <x v="3"/>
    <m/>
  </r>
  <r>
    <n v="35"/>
    <x v="0"/>
    <x v="0"/>
    <n v="8"/>
    <n v="2"/>
    <x v="0"/>
    <n v="1204"/>
    <x v="0"/>
    <n v="4"/>
    <x v="0"/>
    <n v="3"/>
    <s v="Technical Degree"/>
    <n v="1"/>
    <n v="1100"/>
    <m/>
    <x v="2"/>
    <x v="1"/>
    <n v="86"/>
    <x v="0"/>
    <x v="2"/>
    <x v="0"/>
    <x v="3"/>
    <x v="0"/>
    <n v="9582"/>
    <s v="Medium Risk"/>
    <x v="2"/>
    <n v="1"/>
    <n v="1"/>
    <n v="0"/>
    <n v="0"/>
    <n v="10333"/>
    <x v="4"/>
    <s v="Y"/>
    <x v="0"/>
    <n v="22"/>
    <x v="1"/>
    <n v="1"/>
    <n v="3"/>
    <x v="0"/>
    <n v="80"/>
    <n v="0"/>
    <x v="15"/>
    <x v="2"/>
    <x v="1"/>
    <x v="3"/>
    <x v="1"/>
    <x v="5"/>
    <x v="1"/>
    <m/>
  </r>
  <r>
    <n v="33"/>
    <x v="2"/>
    <x v="0"/>
    <n v="7"/>
    <n v="0"/>
    <x v="1"/>
    <n v="827"/>
    <x v="1"/>
    <n v="29"/>
    <x v="0"/>
    <n v="4"/>
    <s v="Medical"/>
    <n v="1"/>
    <n v="1101"/>
    <m/>
    <x v="3"/>
    <x v="0"/>
    <n v="54"/>
    <x v="1"/>
    <x v="0"/>
    <x v="1"/>
    <x v="2"/>
    <x v="0"/>
    <n v="4508"/>
    <s v="Low Risk"/>
    <x v="0"/>
    <n v="0"/>
    <n v="0"/>
    <n v="0"/>
    <n v="1"/>
    <n v="3129"/>
    <x v="1"/>
    <s v="Y"/>
    <x v="1"/>
    <n v="22"/>
    <x v="1"/>
    <n v="2"/>
    <n v="3"/>
    <x v="0"/>
    <n v="80"/>
    <n v="0"/>
    <x v="19"/>
    <x v="5"/>
    <x v="1"/>
    <x v="20"/>
    <x v="1"/>
    <x v="2"/>
    <x v="5"/>
    <m/>
  </r>
  <r>
    <n v="28"/>
    <x v="2"/>
    <x v="1"/>
    <n v="11"/>
    <n v="1"/>
    <x v="0"/>
    <n v="895"/>
    <x v="1"/>
    <n v="15"/>
    <x v="0"/>
    <n v="2"/>
    <s v="Life Sciences"/>
    <n v="1"/>
    <n v="1102"/>
    <m/>
    <x v="3"/>
    <x v="1"/>
    <n v="50"/>
    <x v="0"/>
    <x v="1"/>
    <x v="2"/>
    <x v="2"/>
    <x v="2"/>
    <n v="2207"/>
    <s v="Low Risk"/>
    <x v="1"/>
    <n v="0"/>
    <n v="0"/>
    <n v="1"/>
    <n v="1"/>
    <n v="22482"/>
    <x v="1"/>
    <s v="Y"/>
    <x v="1"/>
    <n v="16"/>
    <x v="0"/>
    <n v="4"/>
    <n v="5"/>
    <x v="0"/>
    <n v="80"/>
    <n v="1"/>
    <x v="21"/>
    <x v="3"/>
    <x v="2"/>
    <x v="9"/>
    <x v="3"/>
    <x v="3"/>
    <x v="3"/>
    <m/>
  </r>
  <r>
    <n v="34"/>
    <x v="2"/>
    <x v="1"/>
    <n v="8"/>
    <n v="1"/>
    <x v="1"/>
    <n v="618"/>
    <x v="1"/>
    <n v="3"/>
    <x v="0"/>
    <n v="1"/>
    <s v="Life Sciences"/>
    <n v="1"/>
    <n v="1103"/>
    <m/>
    <x v="3"/>
    <x v="1"/>
    <n v="45"/>
    <x v="0"/>
    <x v="0"/>
    <x v="4"/>
    <x v="0"/>
    <x v="0"/>
    <n v="7756"/>
    <s v="Low Risk"/>
    <x v="2"/>
    <n v="0"/>
    <n v="0"/>
    <n v="1"/>
    <n v="0"/>
    <n v="22266"/>
    <x v="4"/>
    <s v="Y"/>
    <x v="1"/>
    <n v="17"/>
    <x v="0"/>
    <n v="3"/>
    <n v="3"/>
    <x v="0"/>
    <n v="80"/>
    <n v="0"/>
    <x v="2"/>
    <x v="4"/>
    <x v="2"/>
    <x v="0"/>
    <x v="3"/>
    <x v="0"/>
    <x v="10"/>
    <m/>
  </r>
  <r>
    <n v="37"/>
    <x v="0"/>
    <x v="1"/>
    <n v="3"/>
    <n v="1"/>
    <x v="0"/>
    <n v="309"/>
    <x v="0"/>
    <n v="10"/>
    <x v="0"/>
    <n v="4"/>
    <s v="Life Sciences"/>
    <n v="1"/>
    <n v="1105"/>
    <m/>
    <x v="2"/>
    <x v="0"/>
    <n v="88"/>
    <x v="1"/>
    <x v="0"/>
    <x v="0"/>
    <x v="0"/>
    <x v="2"/>
    <n v="6694"/>
    <s v="Medium Risk"/>
    <x v="0"/>
    <n v="1"/>
    <n v="0"/>
    <n v="0"/>
    <n v="0"/>
    <n v="24223"/>
    <x v="7"/>
    <s v="Y"/>
    <x v="0"/>
    <n v="14"/>
    <x v="0"/>
    <n v="3"/>
    <n v="4"/>
    <x v="0"/>
    <n v="80"/>
    <n v="3"/>
    <x v="0"/>
    <x v="3"/>
    <x v="1"/>
    <x v="6"/>
    <x v="2"/>
    <x v="0"/>
    <x v="2"/>
    <m/>
  </r>
  <r>
    <n v="25"/>
    <x v="2"/>
    <x v="0"/>
    <n v="7"/>
    <n v="1"/>
    <x v="0"/>
    <n v="1219"/>
    <x v="1"/>
    <n v="4"/>
    <x v="0"/>
    <n v="1"/>
    <s v="Technical Degree"/>
    <n v="1"/>
    <n v="1106"/>
    <m/>
    <x v="2"/>
    <x v="1"/>
    <n v="32"/>
    <x v="0"/>
    <x v="1"/>
    <x v="2"/>
    <x v="0"/>
    <x v="1"/>
    <n v="3691"/>
    <s v="Medium Risk"/>
    <x v="0"/>
    <n v="1"/>
    <n v="0"/>
    <n v="0"/>
    <n v="1"/>
    <n v="4605"/>
    <x v="1"/>
    <s v="Y"/>
    <x v="0"/>
    <n v="15"/>
    <x v="0"/>
    <n v="2"/>
    <n v="4"/>
    <x v="0"/>
    <n v="80"/>
    <n v="1"/>
    <x v="2"/>
    <x v="1"/>
    <x v="3"/>
    <x v="5"/>
    <x v="1"/>
    <x v="8"/>
    <x v="4"/>
    <m/>
  </r>
  <r>
    <n v="26"/>
    <x v="2"/>
    <x v="0"/>
    <n v="11"/>
    <n v="1"/>
    <x v="0"/>
    <n v="1330"/>
    <x v="1"/>
    <n v="21"/>
    <x v="1"/>
    <n v="3"/>
    <s v="Medical"/>
    <n v="1"/>
    <n v="1107"/>
    <m/>
    <x v="3"/>
    <x v="1"/>
    <n v="37"/>
    <x v="0"/>
    <x v="1"/>
    <x v="2"/>
    <x v="2"/>
    <x v="2"/>
    <n v="2377"/>
    <s v="Low Risk"/>
    <x v="1"/>
    <n v="0"/>
    <n v="0"/>
    <n v="1"/>
    <n v="1"/>
    <n v="19373"/>
    <x v="1"/>
    <s v="Y"/>
    <x v="1"/>
    <n v="20"/>
    <x v="1"/>
    <n v="3"/>
    <n v="7"/>
    <x v="2"/>
    <n v="80"/>
    <n v="1"/>
    <x v="5"/>
    <x v="0"/>
    <x v="2"/>
    <x v="6"/>
    <x v="10"/>
    <x v="0"/>
    <x v="2"/>
    <m/>
  </r>
  <r>
    <n v="33"/>
    <x v="2"/>
    <x v="0"/>
    <n v="15"/>
    <n v="2"/>
    <x v="0"/>
    <n v="1017"/>
    <x v="1"/>
    <n v="25"/>
    <x v="0"/>
    <n v="3"/>
    <s v="Medical"/>
    <n v="1"/>
    <n v="1108"/>
    <m/>
    <x v="3"/>
    <x v="1"/>
    <n v="55"/>
    <x v="1"/>
    <x v="1"/>
    <x v="1"/>
    <x v="1"/>
    <x v="0"/>
    <n v="2313"/>
    <s v="High Risk"/>
    <x v="1"/>
    <n v="1"/>
    <n v="1"/>
    <n v="0"/>
    <n v="1"/>
    <n v="2993"/>
    <x v="5"/>
    <s v="Y"/>
    <x v="0"/>
    <n v="20"/>
    <x v="1"/>
    <n v="2"/>
    <n v="6"/>
    <x v="2"/>
    <n v="80"/>
    <n v="0"/>
    <x v="7"/>
    <x v="0"/>
    <x v="1"/>
    <x v="4"/>
    <x v="3"/>
    <x v="3"/>
    <x v="3"/>
    <m/>
  </r>
  <r>
    <n v="42"/>
    <x v="0"/>
    <x v="1"/>
    <n v="6"/>
    <n v="1"/>
    <x v="0"/>
    <n v="469"/>
    <x v="1"/>
    <n v="2"/>
    <x v="0"/>
    <n v="2"/>
    <s v="Medical"/>
    <n v="1"/>
    <n v="1109"/>
    <m/>
    <x v="2"/>
    <x v="1"/>
    <n v="35"/>
    <x v="0"/>
    <x v="3"/>
    <x v="5"/>
    <x v="3"/>
    <x v="1"/>
    <n v="17665"/>
    <s v="Medium Risk"/>
    <x v="2"/>
    <n v="0"/>
    <n v="1"/>
    <n v="0"/>
    <n v="0"/>
    <n v="14399"/>
    <x v="4"/>
    <s v="Y"/>
    <x v="1"/>
    <n v="17"/>
    <x v="0"/>
    <n v="4"/>
    <n v="1"/>
    <x v="1"/>
    <n v="80"/>
    <n v="1"/>
    <x v="18"/>
    <x v="1"/>
    <x v="1"/>
    <x v="14"/>
    <x v="8"/>
    <x v="11"/>
    <x v="1"/>
    <m/>
  </r>
  <r>
    <n v="28"/>
    <x v="2"/>
    <x v="0"/>
    <n v="12"/>
    <n v="1"/>
    <x v="1"/>
    <n v="1009"/>
    <x v="1"/>
    <n v="1"/>
    <x v="1"/>
    <n v="3"/>
    <s v="Medical"/>
    <n v="1"/>
    <n v="1111"/>
    <m/>
    <x v="3"/>
    <x v="1"/>
    <n v="45"/>
    <x v="1"/>
    <x v="1"/>
    <x v="2"/>
    <x v="1"/>
    <x v="2"/>
    <n v="2596"/>
    <s v="Medium Risk"/>
    <x v="1"/>
    <n v="0"/>
    <n v="1"/>
    <n v="0"/>
    <n v="1"/>
    <n v="7160"/>
    <x v="1"/>
    <s v="Y"/>
    <x v="1"/>
    <n v="15"/>
    <x v="0"/>
    <n v="1"/>
    <n v="6"/>
    <x v="2"/>
    <n v="80"/>
    <n v="2"/>
    <x v="5"/>
    <x v="2"/>
    <x v="1"/>
    <x v="6"/>
    <x v="2"/>
    <x v="0"/>
    <x v="2"/>
    <m/>
  </r>
  <r>
    <n v="50"/>
    <x v="1"/>
    <x v="0"/>
    <n v="6"/>
    <n v="1"/>
    <x v="1"/>
    <n v="959"/>
    <x v="0"/>
    <n v="1"/>
    <x v="1"/>
    <n v="4"/>
    <s v="Other"/>
    <n v="1"/>
    <n v="1113"/>
    <m/>
    <x v="2"/>
    <x v="1"/>
    <n v="81"/>
    <x v="0"/>
    <x v="0"/>
    <x v="0"/>
    <x v="2"/>
    <x v="0"/>
    <n v="4728"/>
    <s v="Medium Risk"/>
    <x v="0"/>
    <n v="1"/>
    <n v="0"/>
    <n v="0"/>
    <n v="1"/>
    <n v="17251"/>
    <x v="9"/>
    <s v="Y"/>
    <x v="0"/>
    <n v="14"/>
    <x v="0"/>
    <n v="4"/>
    <n v="6"/>
    <x v="2"/>
    <n v="80"/>
    <n v="0"/>
    <x v="7"/>
    <x v="5"/>
    <x v="1"/>
    <x v="2"/>
    <x v="2"/>
    <x v="0"/>
    <x v="2"/>
    <m/>
  </r>
  <r>
    <n v="33"/>
    <x v="2"/>
    <x v="1"/>
    <n v="8"/>
    <n v="1"/>
    <x v="1"/>
    <n v="970"/>
    <x v="0"/>
    <n v="7"/>
    <x v="0"/>
    <n v="3"/>
    <s v="Life Sciences"/>
    <n v="1"/>
    <n v="1114"/>
    <m/>
    <x v="2"/>
    <x v="0"/>
    <n v="30"/>
    <x v="0"/>
    <x v="0"/>
    <x v="0"/>
    <x v="1"/>
    <x v="1"/>
    <n v="4302"/>
    <s v="Medium Risk"/>
    <x v="0"/>
    <n v="0"/>
    <n v="1"/>
    <n v="0"/>
    <n v="1"/>
    <n v="13401"/>
    <x v="4"/>
    <s v="Y"/>
    <x v="1"/>
    <n v="17"/>
    <x v="0"/>
    <n v="3"/>
    <n v="3"/>
    <x v="0"/>
    <n v="80"/>
    <n v="1"/>
    <x v="21"/>
    <x v="1"/>
    <x v="1"/>
    <x v="11"/>
    <x v="3"/>
    <x v="0"/>
    <x v="3"/>
    <m/>
  </r>
  <r>
    <n v="34"/>
    <x v="2"/>
    <x v="1"/>
    <n v="3"/>
    <n v="0"/>
    <x v="2"/>
    <n v="697"/>
    <x v="1"/>
    <n v="3"/>
    <x v="0"/>
    <n v="4"/>
    <s v="Life Sciences"/>
    <n v="1"/>
    <n v="1115"/>
    <m/>
    <x v="1"/>
    <x v="1"/>
    <n v="40"/>
    <x v="1"/>
    <x v="1"/>
    <x v="1"/>
    <x v="0"/>
    <x v="1"/>
    <n v="2979"/>
    <s v="Low Risk"/>
    <x v="1"/>
    <n v="0"/>
    <n v="0"/>
    <n v="0"/>
    <n v="1"/>
    <n v="22478"/>
    <x v="9"/>
    <s v="Y"/>
    <x v="1"/>
    <n v="17"/>
    <x v="0"/>
    <n v="4"/>
    <n v="4"/>
    <x v="0"/>
    <n v="80"/>
    <n v="3"/>
    <x v="3"/>
    <x v="2"/>
    <x v="1"/>
    <x v="2"/>
    <x v="2"/>
    <x v="0"/>
    <x v="2"/>
    <m/>
  </r>
  <r>
    <n v="48"/>
    <x v="1"/>
    <x v="1"/>
    <n v="8"/>
    <n v="1"/>
    <x v="2"/>
    <n v="1262"/>
    <x v="1"/>
    <n v="1"/>
    <x v="0"/>
    <n v="4"/>
    <s v="Medical"/>
    <n v="1"/>
    <n v="1116"/>
    <m/>
    <x v="3"/>
    <x v="1"/>
    <n v="35"/>
    <x v="2"/>
    <x v="3"/>
    <x v="5"/>
    <x v="0"/>
    <x v="0"/>
    <n v="16885"/>
    <s v="Low Risk"/>
    <x v="2"/>
    <n v="0"/>
    <n v="0"/>
    <n v="1"/>
    <n v="0"/>
    <n v="16154"/>
    <x v="7"/>
    <s v="Y"/>
    <x v="1"/>
    <n v="22"/>
    <x v="1"/>
    <n v="3"/>
    <n v="3"/>
    <x v="0"/>
    <n v="80"/>
    <n v="0"/>
    <x v="39"/>
    <x v="1"/>
    <x v="2"/>
    <x v="8"/>
    <x v="0"/>
    <x v="3"/>
    <x v="9"/>
    <m/>
  </r>
  <r>
    <n v="45"/>
    <x v="1"/>
    <x v="1"/>
    <n v="7"/>
    <n v="0"/>
    <x v="2"/>
    <n v="1050"/>
    <x v="0"/>
    <n v="9"/>
    <x v="0"/>
    <n v="4"/>
    <s v="Life Sciences"/>
    <n v="1"/>
    <n v="1117"/>
    <m/>
    <x v="0"/>
    <x v="0"/>
    <n v="65"/>
    <x v="1"/>
    <x v="0"/>
    <x v="0"/>
    <x v="2"/>
    <x v="1"/>
    <n v="5593"/>
    <s v="Low Risk"/>
    <x v="0"/>
    <n v="0"/>
    <n v="0"/>
    <n v="0"/>
    <n v="1"/>
    <n v="17970"/>
    <x v="1"/>
    <s v="Y"/>
    <x v="1"/>
    <n v="13"/>
    <x v="0"/>
    <n v="4"/>
    <n v="1"/>
    <x v="1"/>
    <n v="80"/>
    <n v="1"/>
    <x v="20"/>
    <x v="2"/>
    <x v="1"/>
    <x v="15"/>
    <x v="15"/>
    <x v="5"/>
    <x v="11"/>
    <m/>
  </r>
  <r>
    <n v="52"/>
    <x v="1"/>
    <x v="1"/>
    <n v="9"/>
    <n v="1"/>
    <x v="0"/>
    <n v="994"/>
    <x v="1"/>
    <n v="7"/>
    <x v="0"/>
    <n v="4"/>
    <s v="Life Sciences"/>
    <n v="1"/>
    <n v="1118"/>
    <m/>
    <x v="0"/>
    <x v="1"/>
    <n v="87"/>
    <x v="0"/>
    <x v="2"/>
    <x v="4"/>
    <x v="1"/>
    <x v="0"/>
    <n v="10445"/>
    <s v="Medium Risk"/>
    <x v="2"/>
    <n v="0"/>
    <n v="1"/>
    <n v="0"/>
    <n v="0"/>
    <n v="15322"/>
    <x v="8"/>
    <s v="Y"/>
    <x v="1"/>
    <n v="19"/>
    <x v="0"/>
    <n v="4"/>
    <n v="2"/>
    <x v="1"/>
    <n v="80"/>
    <n v="0"/>
    <x v="33"/>
    <x v="5"/>
    <x v="1"/>
    <x v="3"/>
    <x v="8"/>
    <x v="5"/>
    <x v="2"/>
    <m/>
  </r>
  <r>
    <n v="38"/>
    <x v="0"/>
    <x v="1"/>
    <n v="3"/>
    <n v="1"/>
    <x v="0"/>
    <n v="770"/>
    <x v="0"/>
    <n v="10"/>
    <x v="0"/>
    <n v="4"/>
    <s v="Marketing"/>
    <n v="1"/>
    <n v="1119"/>
    <m/>
    <x v="1"/>
    <x v="1"/>
    <n v="73"/>
    <x v="1"/>
    <x v="2"/>
    <x v="0"/>
    <x v="2"/>
    <x v="2"/>
    <n v="8740"/>
    <s v="Medium Risk"/>
    <x v="2"/>
    <n v="1"/>
    <n v="0"/>
    <n v="0"/>
    <n v="0"/>
    <n v="5569"/>
    <x v="4"/>
    <s v="Y"/>
    <x v="0"/>
    <n v="14"/>
    <x v="0"/>
    <n v="2"/>
    <n v="2"/>
    <x v="1"/>
    <n v="80"/>
    <n v="2"/>
    <x v="15"/>
    <x v="2"/>
    <x v="1"/>
    <x v="3"/>
    <x v="1"/>
    <x v="3"/>
    <x v="1"/>
    <m/>
  </r>
  <r>
    <n v="29"/>
    <x v="2"/>
    <x v="1"/>
    <n v="3"/>
    <n v="0"/>
    <x v="0"/>
    <n v="1107"/>
    <x v="1"/>
    <n v="28"/>
    <x v="0"/>
    <n v="4"/>
    <s v="Life Sciences"/>
    <n v="1"/>
    <n v="1120"/>
    <m/>
    <x v="1"/>
    <x v="0"/>
    <n v="93"/>
    <x v="0"/>
    <x v="1"/>
    <x v="1"/>
    <x v="0"/>
    <x v="2"/>
    <n v="2514"/>
    <s v="Low Risk"/>
    <x v="1"/>
    <n v="0"/>
    <n v="0"/>
    <n v="0"/>
    <n v="1"/>
    <n v="26968"/>
    <x v="5"/>
    <s v="Y"/>
    <x v="1"/>
    <n v="22"/>
    <x v="1"/>
    <n v="1"/>
    <n v="2"/>
    <x v="1"/>
    <n v="80"/>
    <n v="1"/>
    <x v="27"/>
    <x v="4"/>
    <x v="1"/>
    <x v="5"/>
    <x v="4"/>
    <x v="1"/>
    <x v="1"/>
    <m/>
  </r>
  <r>
    <n v="28"/>
    <x v="2"/>
    <x v="1"/>
    <n v="9"/>
    <n v="2"/>
    <x v="0"/>
    <n v="950"/>
    <x v="1"/>
    <n v="3"/>
    <x v="0"/>
    <n v="3"/>
    <s v="Medical"/>
    <n v="1"/>
    <n v="1121"/>
    <m/>
    <x v="2"/>
    <x v="0"/>
    <n v="93"/>
    <x v="0"/>
    <x v="2"/>
    <x v="3"/>
    <x v="1"/>
    <x v="2"/>
    <n v="7655"/>
    <s v="Medium Risk"/>
    <x v="2"/>
    <n v="0"/>
    <n v="1"/>
    <n v="1"/>
    <n v="0"/>
    <n v="8039"/>
    <x v="4"/>
    <s v="Y"/>
    <x v="1"/>
    <n v="17"/>
    <x v="0"/>
    <n v="2"/>
    <n v="3"/>
    <x v="0"/>
    <n v="80"/>
    <n v="3"/>
    <x v="1"/>
    <x v="1"/>
    <x v="2"/>
    <x v="7"/>
    <x v="1"/>
    <x v="1"/>
    <x v="1"/>
    <m/>
  </r>
  <r>
    <n v="46"/>
    <x v="1"/>
    <x v="1"/>
    <n v="4"/>
    <n v="0"/>
    <x v="0"/>
    <n v="406"/>
    <x v="0"/>
    <n v="3"/>
    <x v="0"/>
    <n v="1"/>
    <s v="Marketing"/>
    <n v="1"/>
    <n v="1124"/>
    <m/>
    <x v="3"/>
    <x v="1"/>
    <n v="52"/>
    <x v="0"/>
    <x v="3"/>
    <x v="5"/>
    <x v="2"/>
    <x v="1"/>
    <n v="17465"/>
    <s v="Low Risk"/>
    <x v="2"/>
    <n v="0"/>
    <n v="0"/>
    <n v="0"/>
    <n v="0"/>
    <n v="15596"/>
    <x v="9"/>
    <s v="Y"/>
    <x v="1"/>
    <n v="12"/>
    <x v="0"/>
    <n v="4"/>
    <n v="1"/>
    <x v="1"/>
    <n v="80"/>
    <n v="1"/>
    <x v="18"/>
    <x v="1"/>
    <x v="1"/>
    <x v="12"/>
    <x v="5"/>
    <x v="5"/>
    <x v="12"/>
    <m/>
  </r>
  <r>
    <n v="38"/>
    <x v="0"/>
    <x v="1"/>
    <n v="5"/>
    <n v="1"/>
    <x v="0"/>
    <n v="130"/>
    <x v="0"/>
    <n v="2"/>
    <x v="0"/>
    <n v="2"/>
    <s v="Marketing"/>
    <n v="1"/>
    <n v="1125"/>
    <m/>
    <x v="2"/>
    <x v="1"/>
    <n v="32"/>
    <x v="0"/>
    <x v="2"/>
    <x v="0"/>
    <x v="1"/>
    <x v="0"/>
    <n v="7351"/>
    <s v="Medium Risk"/>
    <x v="2"/>
    <n v="0"/>
    <n v="1"/>
    <n v="0"/>
    <n v="0"/>
    <n v="20619"/>
    <x v="8"/>
    <s v="Y"/>
    <x v="1"/>
    <n v="16"/>
    <x v="0"/>
    <n v="3"/>
    <n v="3"/>
    <x v="0"/>
    <n v="80"/>
    <n v="0"/>
    <x v="1"/>
    <x v="2"/>
    <x v="1"/>
    <x v="6"/>
    <x v="2"/>
    <x v="0"/>
    <x v="2"/>
    <m/>
  </r>
  <r>
    <n v="43"/>
    <x v="0"/>
    <x v="1"/>
    <n v="5"/>
    <n v="1"/>
    <x v="1"/>
    <n v="1082"/>
    <x v="1"/>
    <n v="27"/>
    <x v="0"/>
    <n v="3"/>
    <s v="Life Sciences"/>
    <n v="1"/>
    <n v="1126"/>
    <m/>
    <x v="1"/>
    <x v="0"/>
    <n v="83"/>
    <x v="0"/>
    <x v="2"/>
    <x v="3"/>
    <x v="3"/>
    <x v="1"/>
    <n v="10820"/>
    <s v="Medium Risk"/>
    <x v="2"/>
    <n v="0"/>
    <n v="1"/>
    <n v="0"/>
    <n v="0"/>
    <n v="11535"/>
    <x v="0"/>
    <s v="Y"/>
    <x v="1"/>
    <n v="11"/>
    <x v="0"/>
    <n v="3"/>
    <n v="1"/>
    <x v="1"/>
    <n v="80"/>
    <n v="1"/>
    <x v="33"/>
    <x v="4"/>
    <x v="1"/>
    <x v="3"/>
    <x v="1"/>
    <x v="0"/>
    <x v="9"/>
    <m/>
  </r>
  <r>
    <n v="39"/>
    <x v="0"/>
    <x v="0"/>
    <n v="5"/>
    <n v="0"/>
    <x v="1"/>
    <n v="203"/>
    <x v="1"/>
    <n v="2"/>
    <x v="0"/>
    <n v="3"/>
    <s v="Life Sciences"/>
    <n v="1"/>
    <n v="1127"/>
    <m/>
    <x v="3"/>
    <x v="1"/>
    <n v="84"/>
    <x v="0"/>
    <x v="3"/>
    <x v="4"/>
    <x v="0"/>
    <x v="2"/>
    <n v="12169"/>
    <s v="Low Risk"/>
    <x v="2"/>
    <n v="0"/>
    <n v="0"/>
    <n v="0"/>
    <n v="0"/>
    <n v="13547"/>
    <x v="8"/>
    <s v="Y"/>
    <x v="1"/>
    <n v="11"/>
    <x v="0"/>
    <n v="4"/>
    <n v="1"/>
    <x v="1"/>
    <n v="80"/>
    <n v="3"/>
    <x v="24"/>
    <x v="5"/>
    <x v="1"/>
    <x v="29"/>
    <x v="1"/>
    <x v="14"/>
    <x v="0"/>
    <m/>
  </r>
  <r>
    <n v="40"/>
    <x v="0"/>
    <x v="1"/>
    <n v="0"/>
    <n v="0"/>
    <x v="0"/>
    <n v="1308"/>
    <x v="1"/>
    <n v="14"/>
    <x v="0"/>
    <n v="3"/>
    <s v="Medical"/>
    <n v="1"/>
    <n v="1128"/>
    <m/>
    <x v="1"/>
    <x v="1"/>
    <n v="44"/>
    <x v="1"/>
    <x v="4"/>
    <x v="7"/>
    <x v="2"/>
    <x v="0"/>
    <n v="19626"/>
    <s v="Low Risk"/>
    <x v="2"/>
    <n v="0"/>
    <n v="0"/>
    <n v="0"/>
    <n v="0"/>
    <n v="17544"/>
    <x v="1"/>
    <s v="Y"/>
    <x v="1"/>
    <n v="14"/>
    <x v="0"/>
    <n v="1"/>
    <n v="0"/>
    <x v="1"/>
    <n v="80"/>
    <n v="0"/>
    <x v="24"/>
    <x v="2"/>
    <x v="3"/>
    <x v="23"/>
    <x v="1"/>
    <x v="5"/>
    <x v="12"/>
    <m/>
  </r>
  <r>
    <n v="21"/>
    <x v="4"/>
    <x v="1"/>
    <n v="11"/>
    <n v="2"/>
    <x v="0"/>
    <n v="984"/>
    <x v="1"/>
    <n v="1"/>
    <x v="0"/>
    <n v="1"/>
    <s v="Technical Degree"/>
    <n v="1"/>
    <n v="1131"/>
    <m/>
    <x v="2"/>
    <x v="0"/>
    <n v="70"/>
    <x v="1"/>
    <x v="1"/>
    <x v="1"/>
    <x v="1"/>
    <x v="0"/>
    <n v="2070"/>
    <s v="High Risk"/>
    <x v="1"/>
    <n v="1"/>
    <n v="1"/>
    <n v="0"/>
    <n v="1"/>
    <n v="25326"/>
    <x v="1"/>
    <s v="Y"/>
    <x v="0"/>
    <n v="11"/>
    <x v="0"/>
    <n v="3"/>
    <n v="5"/>
    <x v="0"/>
    <n v="80"/>
    <n v="0"/>
    <x v="17"/>
    <x v="6"/>
    <x v="3"/>
    <x v="4"/>
    <x v="3"/>
    <x v="3"/>
    <x v="3"/>
    <m/>
  </r>
  <r>
    <n v="39"/>
    <x v="0"/>
    <x v="1"/>
    <n v="9"/>
    <n v="2"/>
    <x v="2"/>
    <n v="439"/>
    <x v="1"/>
    <n v="9"/>
    <x v="0"/>
    <n v="3"/>
    <s v="Life Sciences"/>
    <n v="1"/>
    <n v="1132"/>
    <m/>
    <x v="1"/>
    <x v="1"/>
    <n v="70"/>
    <x v="0"/>
    <x v="0"/>
    <x v="2"/>
    <x v="1"/>
    <x v="0"/>
    <n v="6782"/>
    <s v="Medium Risk"/>
    <x v="0"/>
    <n v="0"/>
    <n v="1"/>
    <n v="1"/>
    <n v="0"/>
    <n v="8770"/>
    <x v="3"/>
    <s v="Y"/>
    <x v="1"/>
    <n v="15"/>
    <x v="0"/>
    <n v="3"/>
    <n v="3"/>
    <x v="0"/>
    <n v="80"/>
    <n v="0"/>
    <x v="15"/>
    <x v="2"/>
    <x v="2"/>
    <x v="8"/>
    <x v="0"/>
    <x v="0"/>
    <x v="6"/>
    <m/>
  </r>
  <r>
    <n v="36"/>
    <x v="0"/>
    <x v="1"/>
    <n v="4"/>
    <n v="0"/>
    <x v="2"/>
    <n v="217"/>
    <x v="1"/>
    <n v="18"/>
    <x v="0"/>
    <n v="4"/>
    <s v="Life Sciences"/>
    <n v="1"/>
    <n v="1133"/>
    <m/>
    <x v="3"/>
    <x v="1"/>
    <n v="78"/>
    <x v="0"/>
    <x v="0"/>
    <x v="3"/>
    <x v="0"/>
    <x v="0"/>
    <n v="7779"/>
    <s v="Low Risk"/>
    <x v="2"/>
    <n v="0"/>
    <n v="0"/>
    <n v="0"/>
    <n v="0"/>
    <n v="23238"/>
    <x v="7"/>
    <s v="Y"/>
    <x v="1"/>
    <n v="20"/>
    <x v="1"/>
    <n v="1"/>
    <n v="1"/>
    <x v="1"/>
    <n v="80"/>
    <n v="0"/>
    <x v="33"/>
    <x v="0"/>
    <x v="1"/>
    <x v="19"/>
    <x v="5"/>
    <x v="0"/>
    <x v="12"/>
    <m/>
  </r>
  <r>
    <n v="31"/>
    <x v="2"/>
    <x v="1"/>
    <n v="3"/>
    <n v="0"/>
    <x v="1"/>
    <n v="793"/>
    <x v="0"/>
    <n v="20"/>
    <x v="0"/>
    <n v="3"/>
    <s v="Life Sciences"/>
    <n v="1"/>
    <n v="1135"/>
    <m/>
    <x v="1"/>
    <x v="1"/>
    <n v="67"/>
    <x v="2"/>
    <x v="1"/>
    <x v="6"/>
    <x v="0"/>
    <x v="1"/>
    <n v="2791"/>
    <s v="Low Risk"/>
    <x v="1"/>
    <n v="0"/>
    <n v="0"/>
    <n v="0"/>
    <n v="1"/>
    <n v="21981"/>
    <x v="4"/>
    <s v="Y"/>
    <x v="1"/>
    <n v="12"/>
    <x v="0"/>
    <n v="1"/>
    <n v="2"/>
    <x v="1"/>
    <n v="80"/>
    <n v="1"/>
    <x v="8"/>
    <x v="5"/>
    <x v="1"/>
    <x v="4"/>
    <x v="3"/>
    <x v="3"/>
    <x v="3"/>
    <m/>
  </r>
  <r>
    <n v="28"/>
    <x v="2"/>
    <x v="1"/>
    <n v="16"/>
    <n v="2"/>
    <x v="0"/>
    <n v="1451"/>
    <x v="1"/>
    <n v="2"/>
    <x v="0"/>
    <n v="1"/>
    <s v="Life Sciences"/>
    <n v="1"/>
    <n v="1136"/>
    <m/>
    <x v="3"/>
    <x v="1"/>
    <n v="67"/>
    <x v="1"/>
    <x v="1"/>
    <x v="1"/>
    <x v="1"/>
    <x v="1"/>
    <n v="3201"/>
    <s v="Medium Risk"/>
    <x v="0"/>
    <n v="0"/>
    <n v="1"/>
    <n v="1"/>
    <n v="1"/>
    <n v="19911"/>
    <x v="4"/>
    <s v="Y"/>
    <x v="1"/>
    <n v="17"/>
    <x v="0"/>
    <n v="1"/>
    <n v="6"/>
    <x v="2"/>
    <n v="80"/>
    <n v="0"/>
    <x v="3"/>
    <x v="2"/>
    <x v="0"/>
    <x v="8"/>
    <x v="7"/>
    <x v="0"/>
    <x v="10"/>
    <m/>
  </r>
  <r>
    <n v="35"/>
    <x v="0"/>
    <x v="1"/>
    <n v="3"/>
    <n v="0"/>
    <x v="1"/>
    <n v="1182"/>
    <x v="0"/>
    <n v="11"/>
    <x v="0"/>
    <n v="2"/>
    <s v="Marketing"/>
    <n v="1"/>
    <n v="1137"/>
    <m/>
    <x v="2"/>
    <x v="1"/>
    <n v="54"/>
    <x v="0"/>
    <x v="0"/>
    <x v="0"/>
    <x v="0"/>
    <x v="2"/>
    <n v="4968"/>
    <s v="Low Risk"/>
    <x v="0"/>
    <n v="0"/>
    <n v="0"/>
    <n v="0"/>
    <n v="1"/>
    <n v="18500"/>
    <x v="1"/>
    <s v="Y"/>
    <x v="1"/>
    <n v="11"/>
    <x v="0"/>
    <n v="4"/>
    <n v="2"/>
    <x v="1"/>
    <n v="80"/>
    <n v="1"/>
    <x v="7"/>
    <x v="1"/>
    <x v="1"/>
    <x v="8"/>
    <x v="3"/>
    <x v="0"/>
    <x v="3"/>
    <m/>
  </r>
  <r>
    <n v="49"/>
    <x v="1"/>
    <x v="1"/>
    <n v="5"/>
    <n v="1"/>
    <x v="0"/>
    <n v="174"/>
    <x v="0"/>
    <n v="8"/>
    <x v="0"/>
    <n v="4"/>
    <s v="Technical Degree"/>
    <n v="1"/>
    <n v="1138"/>
    <m/>
    <x v="2"/>
    <x v="1"/>
    <n v="56"/>
    <x v="1"/>
    <x v="3"/>
    <x v="0"/>
    <x v="1"/>
    <x v="1"/>
    <n v="13120"/>
    <s v="Medium Risk"/>
    <x v="2"/>
    <n v="0"/>
    <n v="1"/>
    <n v="0"/>
    <n v="0"/>
    <n v="11879"/>
    <x v="2"/>
    <s v="Y"/>
    <x v="1"/>
    <n v="17"/>
    <x v="0"/>
    <n v="2"/>
    <n v="1"/>
    <x v="1"/>
    <n v="80"/>
    <n v="1"/>
    <x v="14"/>
    <x v="1"/>
    <x v="1"/>
    <x v="7"/>
    <x v="6"/>
    <x v="3"/>
    <x v="6"/>
    <m/>
  </r>
  <r>
    <n v="34"/>
    <x v="2"/>
    <x v="1"/>
    <n v="7"/>
    <n v="1"/>
    <x v="1"/>
    <n v="1003"/>
    <x v="1"/>
    <n v="2"/>
    <x v="0"/>
    <n v="2"/>
    <s v="Life Sciences"/>
    <n v="1"/>
    <n v="1140"/>
    <m/>
    <x v="2"/>
    <x v="1"/>
    <n v="95"/>
    <x v="0"/>
    <x v="0"/>
    <x v="3"/>
    <x v="2"/>
    <x v="0"/>
    <n v="4033"/>
    <s v="Low Risk"/>
    <x v="0"/>
    <n v="0"/>
    <n v="0"/>
    <n v="1"/>
    <n v="1"/>
    <n v="15834"/>
    <x v="7"/>
    <s v="Y"/>
    <x v="1"/>
    <n v="11"/>
    <x v="0"/>
    <n v="4"/>
    <n v="4"/>
    <x v="0"/>
    <n v="80"/>
    <n v="0"/>
    <x v="7"/>
    <x v="1"/>
    <x v="2"/>
    <x v="11"/>
    <x v="3"/>
    <x v="0"/>
    <x v="3"/>
    <m/>
  </r>
  <r>
    <n v="29"/>
    <x v="2"/>
    <x v="1"/>
    <n v="12"/>
    <n v="2"/>
    <x v="1"/>
    <n v="490"/>
    <x v="1"/>
    <n v="10"/>
    <x v="0"/>
    <n v="3"/>
    <s v="Life Sciences"/>
    <n v="1"/>
    <n v="1143"/>
    <m/>
    <x v="2"/>
    <x v="0"/>
    <n v="61"/>
    <x v="0"/>
    <x v="1"/>
    <x v="1"/>
    <x v="1"/>
    <x v="2"/>
    <n v="3291"/>
    <s v="Medium Risk"/>
    <x v="0"/>
    <n v="0"/>
    <n v="1"/>
    <n v="1"/>
    <n v="1"/>
    <n v="17940"/>
    <x v="4"/>
    <s v="Y"/>
    <x v="1"/>
    <n v="14"/>
    <x v="0"/>
    <n v="4"/>
    <n v="5"/>
    <x v="0"/>
    <n v="80"/>
    <n v="2"/>
    <x v="0"/>
    <x v="2"/>
    <x v="2"/>
    <x v="5"/>
    <x v="4"/>
    <x v="1"/>
    <x v="9"/>
    <m/>
  </r>
  <r>
    <n v="42"/>
    <x v="0"/>
    <x v="1"/>
    <n v="7"/>
    <n v="0"/>
    <x v="0"/>
    <n v="188"/>
    <x v="1"/>
    <n v="29"/>
    <x v="0"/>
    <n v="3"/>
    <s v="Medical"/>
    <n v="1"/>
    <n v="1148"/>
    <m/>
    <x v="0"/>
    <x v="1"/>
    <n v="56"/>
    <x v="3"/>
    <x v="0"/>
    <x v="2"/>
    <x v="0"/>
    <x v="0"/>
    <n v="4272"/>
    <s v="Low Risk"/>
    <x v="0"/>
    <n v="0"/>
    <n v="0"/>
    <n v="0"/>
    <n v="1"/>
    <n v="9558"/>
    <x v="5"/>
    <s v="Y"/>
    <x v="1"/>
    <n v="19"/>
    <x v="0"/>
    <n v="1"/>
    <n v="5"/>
    <x v="0"/>
    <n v="80"/>
    <n v="0"/>
    <x v="28"/>
    <x v="1"/>
    <x v="1"/>
    <x v="6"/>
    <x v="2"/>
    <x v="0"/>
    <x v="2"/>
    <m/>
  </r>
  <r>
    <n v="29"/>
    <x v="2"/>
    <x v="1"/>
    <n v="14"/>
    <n v="2"/>
    <x v="0"/>
    <n v="718"/>
    <x v="1"/>
    <n v="8"/>
    <x v="0"/>
    <n v="1"/>
    <s v="Medical"/>
    <n v="1"/>
    <n v="1150"/>
    <m/>
    <x v="0"/>
    <x v="1"/>
    <n v="79"/>
    <x v="1"/>
    <x v="0"/>
    <x v="3"/>
    <x v="0"/>
    <x v="1"/>
    <n v="5056"/>
    <s v="Medium Risk"/>
    <x v="0"/>
    <n v="1"/>
    <n v="0"/>
    <n v="1"/>
    <n v="1"/>
    <n v="17689"/>
    <x v="1"/>
    <s v="Y"/>
    <x v="0"/>
    <n v="15"/>
    <x v="0"/>
    <n v="3"/>
    <n v="5"/>
    <x v="0"/>
    <n v="80"/>
    <n v="1"/>
    <x v="1"/>
    <x v="2"/>
    <x v="2"/>
    <x v="1"/>
    <x v="1"/>
    <x v="1"/>
    <x v="3"/>
    <m/>
  </r>
  <r>
    <n v="38"/>
    <x v="0"/>
    <x v="1"/>
    <n v="4"/>
    <n v="0"/>
    <x v="0"/>
    <n v="433"/>
    <x v="2"/>
    <n v="1"/>
    <x v="0"/>
    <n v="3"/>
    <s v="Human Resources"/>
    <n v="1"/>
    <n v="1152"/>
    <m/>
    <x v="1"/>
    <x v="1"/>
    <n v="37"/>
    <x v="2"/>
    <x v="1"/>
    <x v="8"/>
    <x v="2"/>
    <x v="1"/>
    <n v="2844"/>
    <s v="Low Risk"/>
    <x v="1"/>
    <n v="0"/>
    <n v="0"/>
    <n v="0"/>
    <n v="1"/>
    <n v="6004"/>
    <x v="1"/>
    <s v="Y"/>
    <x v="1"/>
    <n v="13"/>
    <x v="0"/>
    <n v="4"/>
    <n v="2"/>
    <x v="1"/>
    <n v="80"/>
    <n v="1"/>
    <x v="2"/>
    <x v="2"/>
    <x v="3"/>
    <x v="5"/>
    <x v="8"/>
    <x v="8"/>
    <x v="2"/>
    <m/>
  </r>
  <r>
    <n v="28"/>
    <x v="2"/>
    <x v="1"/>
    <n v="6"/>
    <n v="1"/>
    <x v="1"/>
    <n v="773"/>
    <x v="1"/>
    <n v="6"/>
    <x v="0"/>
    <n v="3"/>
    <s v="Life Sciences"/>
    <n v="1"/>
    <n v="1154"/>
    <m/>
    <x v="1"/>
    <x v="1"/>
    <n v="39"/>
    <x v="1"/>
    <x v="1"/>
    <x v="1"/>
    <x v="2"/>
    <x v="2"/>
    <n v="2703"/>
    <s v="Medium Risk"/>
    <x v="1"/>
    <n v="1"/>
    <n v="0"/>
    <n v="0"/>
    <n v="1"/>
    <n v="22088"/>
    <x v="1"/>
    <s v="Y"/>
    <x v="0"/>
    <n v="14"/>
    <x v="0"/>
    <n v="4"/>
    <n v="4"/>
    <x v="0"/>
    <n v="80"/>
    <n v="1"/>
    <x v="8"/>
    <x v="2"/>
    <x v="1"/>
    <x v="11"/>
    <x v="10"/>
    <x v="0"/>
    <x v="3"/>
    <m/>
  </r>
  <r>
    <n v="18"/>
    <x v="4"/>
    <x v="0"/>
    <n v="3"/>
    <n v="0"/>
    <x v="2"/>
    <n v="247"/>
    <x v="1"/>
    <n v="8"/>
    <x v="1"/>
    <n v="1"/>
    <s v="Medical"/>
    <n v="1"/>
    <n v="1156"/>
    <m/>
    <x v="1"/>
    <x v="1"/>
    <n v="80"/>
    <x v="0"/>
    <x v="1"/>
    <x v="2"/>
    <x v="2"/>
    <x v="0"/>
    <n v="1904"/>
    <s v="Low Risk"/>
    <x v="1"/>
    <n v="0"/>
    <n v="0"/>
    <n v="0"/>
    <n v="1"/>
    <n v="13556"/>
    <x v="1"/>
    <s v="Y"/>
    <x v="1"/>
    <n v="12"/>
    <x v="0"/>
    <n v="4"/>
    <n v="4"/>
    <x v="0"/>
    <n v="80"/>
    <n v="0"/>
    <x v="11"/>
    <x v="0"/>
    <x v="1"/>
    <x v="2"/>
    <x v="2"/>
    <x v="0"/>
    <x v="2"/>
    <m/>
  </r>
  <r>
    <n v="33"/>
    <x v="2"/>
    <x v="0"/>
    <n v="12"/>
    <n v="2"/>
    <x v="0"/>
    <n v="603"/>
    <x v="0"/>
    <n v="9"/>
    <x v="0"/>
    <n v="4"/>
    <s v="Marketing"/>
    <n v="1"/>
    <n v="1157"/>
    <m/>
    <x v="3"/>
    <x v="0"/>
    <n v="77"/>
    <x v="0"/>
    <x v="0"/>
    <x v="0"/>
    <x v="3"/>
    <x v="0"/>
    <n v="8224"/>
    <s v="Medium Risk"/>
    <x v="2"/>
    <n v="1"/>
    <n v="1"/>
    <n v="0"/>
    <n v="0"/>
    <n v="18385"/>
    <x v="4"/>
    <s v="Y"/>
    <x v="0"/>
    <n v="17"/>
    <x v="0"/>
    <n v="1"/>
    <n v="4"/>
    <x v="0"/>
    <n v="80"/>
    <n v="0"/>
    <x v="3"/>
    <x v="1"/>
    <x v="1"/>
    <x v="8"/>
    <x v="3"/>
    <x v="0"/>
    <x v="6"/>
    <m/>
  </r>
  <r>
    <n v="41"/>
    <x v="0"/>
    <x v="1"/>
    <n v="10"/>
    <n v="1"/>
    <x v="0"/>
    <n v="167"/>
    <x v="1"/>
    <n v="12"/>
    <x v="0"/>
    <n v="4"/>
    <s v="Life Sciences"/>
    <n v="1"/>
    <n v="1158"/>
    <m/>
    <x v="0"/>
    <x v="1"/>
    <n v="46"/>
    <x v="0"/>
    <x v="1"/>
    <x v="2"/>
    <x v="0"/>
    <x v="1"/>
    <n v="4766"/>
    <s v="Medium Risk"/>
    <x v="0"/>
    <n v="1"/>
    <n v="0"/>
    <n v="0"/>
    <n v="1"/>
    <n v="9051"/>
    <x v="9"/>
    <s v="Y"/>
    <x v="0"/>
    <n v="11"/>
    <x v="0"/>
    <n v="1"/>
    <n v="7"/>
    <x v="2"/>
    <n v="80"/>
    <n v="1"/>
    <x v="3"/>
    <x v="5"/>
    <x v="1"/>
    <x v="6"/>
    <x v="2"/>
    <x v="0"/>
    <x v="2"/>
    <m/>
  </r>
  <r>
    <n v="31"/>
    <x v="2"/>
    <x v="0"/>
    <n v="7"/>
    <n v="1"/>
    <x v="1"/>
    <n v="874"/>
    <x v="1"/>
    <n v="15"/>
    <x v="0"/>
    <n v="3"/>
    <s v="Medical"/>
    <n v="1"/>
    <n v="1160"/>
    <m/>
    <x v="1"/>
    <x v="1"/>
    <n v="72"/>
    <x v="0"/>
    <x v="1"/>
    <x v="2"/>
    <x v="2"/>
    <x v="1"/>
    <n v="2610"/>
    <s v="Low Risk"/>
    <x v="1"/>
    <n v="0"/>
    <n v="0"/>
    <n v="1"/>
    <n v="1"/>
    <n v="6233"/>
    <x v="1"/>
    <s v="Y"/>
    <x v="1"/>
    <n v="12"/>
    <x v="0"/>
    <n v="3"/>
    <n v="4"/>
    <x v="0"/>
    <n v="80"/>
    <n v="1"/>
    <x v="17"/>
    <x v="3"/>
    <x v="2"/>
    <x v="4"/>
    <x v="3"/>
    <x v="3"/>
    <x v="3"/>
    <m/>
  </r>
  <r>
    <n v="37"/>
    <x v="0"/>
    <x v="1"/>
    <n v="3"/>
    <n v="0"/>
    <x v="0"/>
    <n v="367"/>
    <x v="1"/>
    <n v="25"/>
    <x v="0"/>
    <n v="2"/>
    <s v="Medical"/>
    <n v="1"/>
    <n v="1161"/>
    <m/>
    <x v="1"/>
    <x v="0"/>
    <n v="52"/>
    <x v="1"/>
    <x v="0"/>
    <x v="4"/>
    <x v="0"/>
    <x v="2"/>
    <n v="5731"/>
    <s v="Low Risk"/>
    <x v="0"/>
    <n v="0"/>
    <n v="0"/>
    <n v="0"/>
    <n v="1"/>
    <n v="17171"/>
    <x v="8"/>
    <s v="Y"/>
    <x v="1"/>
    <n v="13"/>
    <x v="0"/>
    <n v="3"/>
    <n v="0"/>
    <x v="1"/>
    <n v="80"/>
    <n v="2"/>
    <x v="15"/>
    <x v="2"/>
    <x v="1"/>
    <x v="0"/>
    <x v="3"/>
    <x v="1"/>
    <x v="6"/>
    <m/>
  </r>
  <r>
    <n v="27"/>
    <x v="2"/>
    <x v="1"/>
    <n v="3"/>
    <n v="0"/>
    <x v="0"/>
    <n v="199"/>
    <x v="1"/>
    <n v="6"/>
    <x v="0"/>
    <n v="3"/>
    <s v="Life Sciences"/>
    <n v="1"/>
    <n v="1162"/>
    <m/>
    <x v="2"/>
    <x v="1"/>
    <n v="55"/>
    <x v="1"/>
    <x v="1"/>
    <x v="1"/>
    <x v="2"/>
    <x v="1"/>
    <n v="2539"/>
    <s v="Low Risk"/>
    <x v="1"/>
    <n v="0"/>
    <n v="0"/>
    <n v="0"/>
    <n v="1"/>
    <n v="7950"/>
    <x v="1"/>
    <s v="Y"/>
    <x v="1"/>
    <n v="13"/>
    <x v="0"/>
    <n v="3"/>
    <n v="2"/>
    <x v="1"/>
    <n v="80"/>
    <n v="1"/>
    <x v="21"/>
    <x v="0"/>
    <x v="1"/>
    <x v="9"/>
    <x v="3"/>
    <x v="3"/>
    <x v="3"/>
    <m/>
  </r>
  <r>
    <n v="34"/>
    <x v="2"/>
    <x v="1"/>
    <n v="11"/>
    <n v="1"/>
    <x v="0"/>
    <n v="1400"/>
    <x v="0"/>
    <n v="9"/>
    <x v="0"/>
    <n v="1"/>
    <s v="Life Sciences"/>
    <n v="1"/>
    <n v="1163"/>
    <m/>
    <x v="0"/>
    <x v="0"/>
    <n v="70"/>
    <x v="0"/>
    <x v="0"/>
    <x v="0"/>
    <x v="2"/>
    <x v="1"/>
    <n v="5714"/>
    <s v="Low Risk"/>
    <x v="0"/>
    <n v="0"/>
    <n v="0"/>
    <n v="1"/>
    <n v="1"/>
    <n v="5829"/>
    <x v="1"/>
    <s v="Y"/>
    <x v="1"/>
    <n v="20"/>
    <x v="1"/>
    <n v="1"/>
    <n v="3"/>
    <x v="0"/>
    <n v="80"/>
    <n v="0"/>
    <x v="3"/>
    <x v="1"/>
    <x v="2"/>
    <x v="0"/>
    <x v="4"/>
    <x v="1"/>
    <x v="6"/>
    <m/>
  </r>
  <r>
    <n v="35"/>
    <x v="0"/>
    <x v="1"/>
    <n v="7"/>
    <n v="1"/>
    <x v="0"/>
    <n v="528"/>
    <x v="2"/>
    <n v="8"/>
    <x v="0"/>
    <n v="4"/>
    <s v="Technical Degree"/>
    <n v="1"/>
    <n v="1164"/>
    <m/>
    <x v="1"/>
    <x v="1"/>
    <n v="100"/>
    <x v="0"/>
    <x v="1"/>
    <x v="8"/>
    <x v="2"/>
    <x v="0"/>
    <n v="4323"/>
    <s v="Low Risk"/>
    <x v="0"/>
    <n v="0"/>
    <n v="0"/>
    <n v="1"/>
    <n v="1"/>
    <n v="7108"/>
    <x v="1"/>
    <s v="Y"/>
    <x v="1"/>
    <n v="17"/>
    <x v="0"/>
    <n v="2"/>
    <n v="4"/>
    <x v="0"/>
    <n v="80"/>
    <n v="0"/>
    <x v="3"/>
    <x v="2"/>
    <x v="0"/>
    <x v="8"/>
    <x v="0"/>
    <x v="1"/>
    <x v="10"/>
    <m/>
  </r>
  <r>
    <n v="29"/>
    <x v="2"/>
    <x v="0"/>
    <n v="9"/>
    <n v="2"/>
    <x v="0"/>
    <n v="408"/>
    <x v="0"/>
    <n v="23"/>
    <x v="0"/>
    <n v="1"/>
    <s v="Life Sciences"/>
    <n v="1"/>
    <n v="1165"/>
    <m/>
    <x v="2"/>
    <x v="0"/>
    <n v="45"/>
    <x v="1"/>
    <x v="2"/>
    <x v="0"/>
    <x v="3"/>
    <x v="1"/>
    <n v="7336"/>
    <s v="Medium Risk"/>
    <x v="2"/>
    <n v="0"/>
    <n v="1"/>
    <n v="1"/>
    <n v="0"/>
    <n v="11162"/>
    <x v="1"/>
    <s v="Y"/>
    <x v="1"/>
    <n v="13"/>
    <x v="0"/>
    <n v="1"/>
    <n v="3"/>
    <x v="0"/>
    <n v="80"/>
    <n v="1"/>
    <x v="27"/>
    <x v="1"/>
    <x v="0"/>
    <x v="19"/>
    <x v="6"/>
    <x v="2"/>
    <x v="13"/>
    <m/>
  </r>
  <r>
    <n v="40"/>
    <x v="0"/>
    <x v="1"/>
    <n v="8"/>
    <n v="1"/>
    <x v="1"/>
    <n v="593"/>
    <x v="1"/>
    <n v="9"/>
    <x v="0"/>
    <n v="4"/>
    <s v="Medical"/>
    <n v="1"/>
    <n v="1166"/>
    <m/>
    <x v="0"/>
    <x v="0"/>
    <n v="88"/>
    <x v="0"/>
    <x v="2"/>
    <x v="7"/>
    <x v="2"/>
    <x v="0"/>
    <n v="13499"/>
    <s v="Low Risk"/>
    <x v="2"/>
    <n v="0"/>
    <n v="0"/>
    <n v="1"/>
    <n v="0"/>
    <n v="13782"/>
    <x v="3"/>
    <s v="Y"/>
    <x v="1"/>
    <n v="17"/>
    <x v="0"/>
    <n v="3"/>
    <n v="3"/>
    <x v="0"/>
    <n v="80"/>
    <n v="0"/>
    <x v="26"/>
    <x v="1"/>
    <x v="2"/>
    <x v="29"/>
    <x v="1"/>
    <x v="3"/>
    <x v="15"/>
    <m/>
  </r>
  <r>
    <n v="42"/>
    <x v="0"/>
    <x v="0"/>
    <n v="13"/>
    <n v="3"/>
    <x v="1"/>
    <n v="481"/>
    <x v="0"/>
    <n v="12"/>
    <x v="0"/>
    <n v="3"/>
    <s v="Life Sciences"/>
    <n v="1"/>
    <n v="1167"/>
    <m/>
    <x v="1"/>
    <x v="1"/>
    <n v="44"/>
    <x v="0"/>
    <x v="3"/>
    <x v="0"/>
    <x v="3"/>
    <x v="0"/>
    <n v="13758"/>
    <s v="Medium Risk"/>
    <x v="2"/>
    <n v="1"/>
    <n v="1"/>
    <n v="1"/>
    <n v="0"/>
    <n v="2447"/>
    <x v="4"/>
    <s v="Y"/>
    <x v="0"/>
    <n v="12"/>
    <x v="0"/>
    <n v="2"/>
    <n v="5"/>
    <x v="0"/>
    <n v="80"/>
    <n v="0"/>
    <x v="14"/>
    <x v="2"/>
    <x v="2"/>
    <x v="17"/>
    <x v="5"/>
    <x v="11"/>
    <x v="17"/>
    <m/>
  </r>
  <r>
    <n v="42"/>
    <x v="0"/>
    <x v="1"/>
    <n v="12"/>
    <n v="1"/>
    <x v="0"/>
    <n v="647"/>
    <x v="0"/>
    <n v="4"/>
    <x v="0"/>
    <n v="4"/>
    <s v="Marketing"/>
    <n v="1"/>
    <n v="1171"/>
    <m/>
    <x v="0"/>
    <x v="1"/>
    <n v="45"/>
    <x v="0"/>
    <x v="0"/>
    <x v="0"/>
    <x v="3"/>
    <x v="0"/>
    <n v="5155"/>
    <s v="Medium Risk"/>
    <x v="0"/>
    <n v="0"/>
    <n v="1"/>
    <n v="0"/>
    <n v="1"/>
    <n v="2253"/>
    <x v="8"/>
    <s v="Y"/>
    <x v="1"/>
    <n v="13"/>
    <x v="0"/>
    <n v="4"/>
    <n v="2"/>
    <x v="1"/>
    <n v="80"/>
    <n v="0"/>
    <x v="15"/>
    <x v="1"/>
    <x v="3"/>
    <x v="0"/>
    <x v="0"/>
    <x v="1"/>
    <x v="0"/>
    <m/>
  </r>
  <r>
    <n v="35"/>
    <x v="0"/>
    <x v="1"/>
    <n v="3"/>
    <n v="0"/>
    <x v="0"/>
    <n v="982"/>
    <x v="1"/>
    <n v="1"/>
    <x v="0"/>
    <n v="4"/>
    <s v="Medical"/>
    <n v="1"/>
    <n v="1172"/>
    <m/>
    <x v="2"/>
    <x v="1"/>
    <n v="58"/>
    <x v="1"/>
    <x v="1"/>
    <x v="2"/>
    <x v="2"/>
    <x v="1"/>
    <n v="2258"/>
    <s v="Low Risk"/>
    <x v="1"/>
    <n v="0"/>
    <n v="0"/>
    <n v="0"/>
    <n v="1"/>
    <n v="16340"/>
    <x v="2"/>
    <s v="Y"/>
    <x v="1"/>
    <n v="12"/>
    <x v="0"/>
    <n v="2"/>
    <n v="2"/>
    <x v="1"/>
    <n v="80"/>
    <n v="1"/>
    <x v="1"/>
    <x v="2"/>
    <x v="1"/>
    <x v="3"/>
    <x v="2"/>
    <x v="1"/>
    <x v="1"/>
    <m/>
  </r>
  <r>
    <n v="24"/>
    <x v="4"/>
    <x v="1"/>
    <n v="8"/>
    <n v="1"/>
    <x v="0"/>
    <n v="477"/>
    <x v="1"/>
    <n v="24"/>
    <x v="0"/>
    <n v="3"/>
    <s v="Medical"/>
    <n v="1"/>
    <n v="1173"/>
    <m/>
    <x v="2"/>
    <x v="1"/>
    <n v="49"/>
    <x v="0"/>
    <x v="1"/>
    <x v="2"/>
    <x v="1"/>
    <x v="0"/>
    <n v="3597"/>
    <s v="Medium Risk"/>
    <x v="0"/>
    <n v="0"/>
    <n v="1"/>
    <n v="0"/>
    <n v="1"/>
    <n v="6409"/>
    <x v="0"/>
    <s v="Y"/>
    <x v="1"/>
    <n v="22"/>
    <x v="1"/>
    <n v="4"/>
    <n v="3"/>
    <x v="0"/>
    <n v="80"/>
    <n v="0"/>
    <x v="3"/>
    <x v="2"/>
    <x v="1"/>
    <x v="9"/>
    <x v="7"/>
    <x v="1"/>
    <x v="3"/>
    <m/>
  </r>
  <r>
    <n v="28"/>
    <x v="2"/>
    <x v="0"/>
    <n v="10"/>
    <n v="2"/>
    <x v="0"/>
    <n v="1485"/>
    <x v="1"/>
    <n v="12"/>
    <x v="1"/>
    <n v="1"/>
    <s v="Life Sciences"/>
    <n v="1"/>
    <n v="1175"/>
    <m/>
    <x v="1"/>
    <x v="0"/>
    <n v="79"/>
    <x v="0"/>
    <x v="1"/>
    <x v="2"/>
    <x v="0"/>
    <x v="1"/>
    <n v="2515"/>
    <s v="Medium Risk"/>
    <x v="1"/>
    <n v="1"/>
    <n v="0"/>
    <n v="1"/>
    <n v="1"/>
    <n v="22955"/>
    <x v="1"/>
    <s v="Y"/>
    <x v="0"/>
    <n v="11"/>
    <x v="0"/>
    <n v="4"/>
    <n v="8"/>
    <x v="2"/>
    <n v="80"/>
    <n v="0"/>
    <x v="5"/>
    <x v="5"/>
    <x v="2"/>
    <x v="6"/>
    <x v="10"/>
    <x v="0"/>
    <x v="2"/>
    <m/>
  </r>
  <r>
    <n v="26"/>
    <x v="2"/>
    <x v="1"/>
    <n v="7"/>
    <n v="0"/>
    <x v="0"/>
    <n v="1384"/>
    <x v="1"/>
    <n v="3"/>
    <x v="0"/>
    <n v="4"/>
    <s v="Medical"/>
    <n v="1"/>
    <n v="1177"/>
    <m/>
    <x v="3"/>
    <x v="1"/>
    <n v="82"/>
    <x v="2"/>
    <x v="1"/>
    <x v="2"/>
    <x v="0"/>
    <x v="1"/>
    <n v="4420"/>
    <s v="Low Risk"/>
    <x v="0"/>
    <n v="0"/>
    <n v="0"/>
    <n v="0"/>
    <n v="1"/>
    <n v="13421"/>
    <x v="1"/>
    <s v="Y"/>
    <x v="1"/>
    <n v="22"/>
    <x v="1"/>
    <n v="2"/>
    <n v="3"/>
    <x v="0"/>
    <n v="80"/>
    <n v="1"/>
    <x v="0"/>
    <x v="2"/>
    <x v="1"/>
    <x v="3"/>
    <x v="1"/>
    <x v="0"/>
    <x v="1"/>
    <m/>
  </r>
  <r>
    <n v="30"/>
    <x v="2"/>
    <x v="1"/>
    <n v="0"/>
    <n v="0"/>
    <x v="0"/>
    <n v="852"/>
    <x v="0"/>
    <n v="10"/>
    <x v="0"/>
    <n v="3"/>
    <s v="Marketing"/>
    <n v="1"/>
    <n v="1179"/>
    <m/>
    <x v="1"/>
    <x v="1"/>
    <n v="72"/>
    <x v="1"/>
    <x v="0"/>
    <x v="0"/>
    <x v="2"/>
    <x v="1"/>
    <n v="6578"/>
    <s v="Low Risk"/>
    <x v="0"/>
    <n v="0"/>
    <n v="0"/>
    <n v="0"/>
    <n v="0"/>
    <n v="2706"/>
    <x v="1"/>
    <s v="Y"/>
    <x v="1"/>
    <n v="18"/>
    <x v="0"/>
    <n v="1"/>
    <n v="0"/>
    <x v="1"/>
    <n v="80"/>
    <n v="1"/>
    <x v="1"/>
    <x v="1"/>
    <x v="1"/>
    <x v="1"/>
    <x v="7"/>
    <x v="1"/>
    <x v="10"/>
    <m/>
  </r>
  <r>
    <n v="40"/>
    <x v="0"/>
    <x v="1"/>
    <n v="10"/>
    <n v="2"/>
    <x v="1"/>
    <n v="902"/>
    <x v="1"/>
    <n v="26"/>
    <x v="0"/>
    <n v="2"/>
    <s v="Medical"/>
    <n v="1"/>
    <n v="1180"/>
    <m/>
    <x v="1"/>
    <x v="0"/>
    <n v="92"/>
    <x v="1"/>
    <x v="0"/>
    <x v="1"/>
    <x v="0"/>
    <x v="1"/>
    <n v="4422"/>
    <s v="Medium Risk"/>
    <x v="0"/>
    <n v="1"/>
    <n v="0"/>
    <n v="1"/>
    <n v="1"/>
    <n v="21203"/>
    <x v="9"/>
    <s v="Y"/>
    <x v="0"/>
    <n v="13"/>
    <x v="0"/>
    <n v="4"/>
    <n v="8"/>
    <x v="2"/>
    <n v="80"/>
    <n v="1"/>
    <x v="28"/>
    <x v="1"/>
    <x v="0"/>
    <x v="6"/>
    <x v="10"/>
    <x v="0"/>
    <x v="2"/>
    <m/>
  </r>
  <r>
    <n v="35"/>
    <x v="0"/>
    <x v="1"/>
    <n v="6"/>
    <n v="1"/>
    <x v="0"/>
    <n v="819"/>
    <x v="1"/>
    <n v="2"/>
    <x v="0"/>
    <n v="3"/>
    <s v="Life Sciences"/>
    <n v="1"/>
    <n v="1182"/>
    <m/>
    <x v="1"/>
    <x v="1"/>
    <n v="44"/>
    <x v="1"/>
    <x v="2"/>
    <x v="3"/>
    <x v="1"/>
    <x v="2"/>
    <n v="10274"/>
    <s v="Medium Risk"/>
    <x v="2"/>
    <n v="0"/>
    <n v="1"/>
    <n v="0"/>
    <n v="0"/>
    <n v="19588"/>
    <x v="7"/>
    <s v="Y"/>
    <x v="1"/>
    <n v="18"/>
    <x v="0"/>
    <n v="2"/>
    <n v="1"/>
    <x v="1"/>
    <n v="80"/>
    <n v="1"/>
    <x v="20"/>
    <x v="2"/>
    <x v="3"/>
    <x v="5"/>
    <x v="1"/>
    <x v="7"/>
    <x v="10"/>
    <m/>
  </r>
  <r>
    <n v="34"/>
    <x v="2"/>
    <x v="1"/>
    <n v="8"/>
    <n v="1"/>
    <x v="1"/>
    <n v="669"/>
    <x v="1"/>
    <n v="1"/>
    <x v="0"/>
    <n v="3"/>
    <s v="Medical"/>
    <n v="1"/>
    <n v="1184"/>
    <m/>
    <x v="2"/>
    <x v="1"/>
    <n v="97"/>
    <x v="1"/>
    <x v="0"/>
    <x v="4"/>
    <x v="3"/>
    <x v="0"/>
    <n v="5343"/>
    <s v="Medium Risk"/>
    <x v="0"/>
    <n v="0"/>
    <n v="1"/>
    <n v="0"/>
    <n v="1"/>
    <n v="25755"/>
    <x v="4"/>
    <s v="Y"/>
    <x v="1"/>
    <n v="20"/>
    <x v="1"/>
    <n v="3"/>
    <n v="1"/>
    <x v="1"/>
    <n v="80"/>
    <n v="0"/>
    <x v="19"/>
    <x v="1"/>
    <x v="1"/>
    <x v="20"/>
    <x v="5"/>
    <x v="5"/>
    <x v="12"/>
    <m/>
  </r>
  <r>
    <n v="35"/>
    <x v="0"/>
    <x v="1"/>
    <n v="3"/>
    <n v="0"/>
    <x v="1"/>
    <n v="636"/>
    <x v="1"/>
    <n v="4"/>
    <x v="0"/>
    <n v="4"/>
    <s v="Other"/>
    <n v="1"/>
    <n v="1185"/>
    <m/>
    <x v="2"/>
    <x v="1"/>
    <n v="47"/>
    <x v="1"/>
    <x v="1"/>
    <x v="2"/>
    <x v="0"/>
    <x v="1"/>
    <n v="2376"/>
    <s v="Low Risk"/>
    <x v="1"/>
    <n v="0"/>
    <n v="0"/>
    <n v="0"/>
    <n v="1"/>
    <n v="26537"/>
    <x v="1"/>
    <s v="Y"/>
    <x v="1"/>
    <n v="13"/>
    <x v="0"/>
    <n v="2"/>
    <n v="2"/>
    <x v="1"/>
    <n v="80"/>
    <n v="1"/>
    <x v="17"/>
    <x v="2"/>
    <x v="3"/>
    <x v="4"/>
    <x v="3"/>
    <x v="3"/>
    <x v="3"/>
    <m/>
  </r>
  <r>
    <n v="43"/>
    <x v="0"/>
    <x v="0"/>
    <n v="11"/>
    <n v="1"/>
    <x v="0"/>
    <n v="1372"/>
    <x v="0"/>
    <n v="9"/>
    <x v="0"/>
    <n v="3"/>
    <s v="Marketing"/>
    <n v="1"/>
    <n v="1188"/>
    <m/>
    <x v="3"/>
    <x v="0"/>
    <n v="85"/>
    <x v="3"/>
    <x v="0"/>
    <x v="0"/>
    <x v="2"/>
    <x v="0"/>
    <n v="5346"/>
    <s v="Low Risk"/>
    <x v="0"/>
    <n v="0"/>
    <n v="0"/>
    <n v="1"/>
    <n v="1"/>
    <n v="9489"/>
    <x v="0"/>
    <s v="Y"/>
    <x v="1"/>
    <n v="13"/>
    <x v="0"/>
    <n v="2"/>
    <n v="3"/>
    <x v="0"/>
    <n v="80"/>
    <n v="0"/>
    <x v="2"/>
    <x v="2"/>
    <x v="2"/>
    <x v="9"/>
    <x v="7"/>
    <x v="1"/>
    <x v="6"/>
    <m/>
  </r>
  <r>
    <n v="32"/>
    <x v="2"/>
    <x v="1"/>
    <n v="8"/>
    <n v="1"/>
    <x v="2"/>
    <n v="862"/>
    <x v="0"/>
    <n v="2"/>
    <x v="0"/>
    <n v="1"/>
    <s v="Life Sciences"/>
    <n v="1"/>
    <n v="1190"/>
    <m/>
    <x v="1"/>
    <x v="0"/>
    <n v="76"/>
    <x v="0"/>
    <x v="1"/>
    <x v="6"/>
    <x v="3"/>
    <x v="2"/>
    <n v="2827"/>
    <s v="Medium Risk"/>
    <x v="1"/>
    <n v="0"/>
    <n v="1"/>
    <n v="0"/>
    <n v="1"/>
    <n v="14947"/>
    <x v="1"/>
    <s v="Y"/>
    <x v="1"/>
    <n v="12"/>
    <x v="0"/>
    <n v="3"/>
    <n v="5"/>
    <x v="0"/>
    <n v="80"/>
    <n v="3"/>
    <x v="5"/>
    <x v="1"/>
    <x v="1"/>
    <x v="6"/>
    <x v="2"/>
    <x v="0"/>
    <x v="2"/>
    <m/>
  </r>
  <r>
    <n v="56"/>
    <x v="3"/>
    <x v="1"/>
    <n v="5"/>
    <n v="1"/>
    <x v="0"/>
    <n v="718"/>
    <x v="1"/>
    <n v="4"/>
    <x v="0"/>
    <n v="4"/>
    <s v="Technical Degree"/>
    <n v="1"/>
    <n v="1191"/>
    <m/>
    <x v="2"/>
    <x v="0"/>
    <n v="92"/>
    <x v="0"/>
    <x v="4"/>
    <x v="5"/>
    <x v="3"/>
    <x v="2"/>
    <n v="19943"/>
    <s v="Medium Risk"/>
    <x v="2"/>
    <n v="0"/>
    <n v="1"/>
    <n v="0"/>
    <n v="0"/>
    <n v="18575"/>
    <x v="5"/>
    <s v="Y"/>
    <x v="1"/>
    <n v="13"/>
    <x v="0"/>
    <n v="4"/>
    <n v="1"/>
    <x v="1"/>
    <n v="80"/>
    <n v="1"/>
    <x v="23"/>
    <x v="2"/>
    <x v="1"/>
    <x v="8"/>
    <x v="3"/>
    <x v="5"/>
    <x v="3"/>
    <m/>
  </r>
  <r>
    <n v="29"/>
    <x v="2"/>
    <x v="1"/>
    <n v="7"/>
    <n v="0"/>
    <x v="0"/>
    <n v="1401"/>
    <x v="1"/>
    <n v="6"/>
    <x v="0"/>
    <n v="1"/>
    <s v="Medical"/>
    <n v="1"/>
    <n v="1192"/>
    <m/>
    <x v="0"/>
    <x v="0"/>
    <n v="54"/>
    <x v="0"/>
    <x v="1"/>
    <x v="2"/>
    <x v="0"/>
    <x v="1"/>
    <n v="3131"/>
    <s v="Low Risk"/>
    <x v="0"/>
    <n v="0"/>
    <n v="0"/>
    <n v="0"/>
    <n v="1"/>
    <n v="26342"/>
    <x v="1"/>
    <s v="Y"/>
    <x v="1"/>
    <n v="13"/>
    <x v="0"/>
    <n v="1"/>
    <n v="3"/>
    <x v="0"/>
    <n v="80"/>
    <n v="1"/>
    <x v="1"/>
    <x v="3"/>
    <x v="1"/>
    <x v="1"/>
    <x v="6"/>
    <x v="0"/>
    <x v="5"/>
    <m/>
  </r>
  <r>
    <n v="19"/>
    <x v="4"/>
    <x v="1"/>
    <n v="8"/>
    <n v="1"/>
    <x v="0"/>
    <n v="645"/>
    <x v="1"/>
    <n v="9"/>
    <x v="0"/>
    <n v="2"/>
    <s v="Life Sciences"/>
    <n v="1"/>
    <n v="1193"/>
    <m/>
    <x v="1"/>
    <x v="1"/>
    <n v="54"/>
    <x v="0"/>
    <x v="1"/>
    <x v="1"/>
    <x v="3"/>
    <x v="0"/>
    <n v="2552"/>
    <s v="Medium Risk"/>
    <x v="1"/>
    <n v="0"/>
    <n v="1"/>
    <n v="0"/>
    <n v="1"/>
    <n v="7172"/>
    <x v="1"/>
    <s v="Y"/>
    <x v="1"/>
    <n v="25"/>
    <x v="1"/>
    <n v="3"/>
    <n v="5"/>
    <x v="0"/>
    <n v="80"/>
    <n v="0"/>
    <x v="5"/>
    <x v="5"/>
    <x v="1"/>
    <x v="6"/>
    <x v="10"/>
    <x v="0"/>
    <x v="2"/>
    <m/>
  </r>
  <r>
    <n v="45"/>
    <x v="1"/>
    <x v="1"/>
    <n v="14"/>
    <n v="2"/>
    <x v="0"/>
    <n v="1457"/>
    <x v="1"/>
    <n v="7"/>
    <x v="0"/>
    <n v="3"/>
    <s v="Medical"/>
    <n v="1"/>
    <n v="1195"/>
    <m/>
    <x v="3"/>
    <x v="0"/>
    <n v="83"/>
    <x v="0"/>
    <x v="1"/>
    <x v="1"/>
    <x v="2"/>
    <x v="1"/>
    <n v="4477"/>
    <s v="Medium Risk"/>
    <x v="0"/>
    <n v="1"/>
    <n v="0"/>
    <n v="1"/>
    <n v="1"/>
    <n v="20100"/>
    <x v="5"/>
    <s v="Y"/>
    <x v="0"/>
    <n v="19"/>
    <x v="0"/>
    <n v="3"/>
    <n v="7"/>
    <x v="2"/>
    <n v="80"/>
    <n v="1"/>
    <x v="2"/>
    <x v="2"/>
    <x v="2"/>
    <x v="11"/>
    <x v="3"/>
    <x v="0"/>
    <x v="3"/>
    <m/>
  </r>
  <r>
    <n v="37"/>
    <x v="0"/>
    <x v="1"/>
    <n v="7"/>
    <n v="1"/>
    <x v="0"/>
    <n v="977"/>
    <x v="1"/>
    <n v="1"/>
    <x v="0"/>
    <n v="3"/>
    <s v="Life Sciences"/>
    <n v="1"/>
    <n v="1196"/>
    <m/>
    <x v="2"/>
    <x v="0"/>
    <n v="56"/>
    <x v="1"/>
    <x v="0"/>
    <x v="3"/>
    <x v="0"/>
    <x v="1"/>
    <n v="6474"/>
    <s v="Low Risk"/>
    <x v="0"/>
    <n v="0"/>
    <n v="0"/>
    <n v="1"/>
    <n v="1"/>
    <n v="9961"/>
    <x v="1"/>
    <s v="Y"/>
    <x v="1"/>
    <n v="13"/>
    <x v="0"/>
    <n v="2"/>
    <n v="2"/>
    <x v="1"/>
    <n v="80"/>
    <n v="1"/>
    <x v="19"/>
    <x v="2"/>
    <x v="2"/>
    <x v="13"/>
    <x v="6"/>
    <x v="2"/>
    <x v="7"/>
    <m/>
  </r>
  <r>
    <n v="20"/>
    <x v="4"/>
    <x v="1"/>
    <n v="11"/>
    <n v="1"/>
    <x v="0"/>
    <n v="805"/>
    <x v="1"/>
    <n v="3"/>
    <x v="0"/>
    <n v="3"/>
    <s v="Life Sciences"/>
    <n v="1"/>
    <n v="1198"/>
    <m/>
    <x v="3"/>
    <x v="1"/>
    <n v="87"/>
    <x v="1"/>
    <x v="1"/>
    <x v="2"/>
    <x v="2"/>
    <x v="0"/>
    <n v="3033"/>
    <s v="Low Risk"/>
    <x v="0"/>
    <n v="0"/>
    <n v="0"/>
    <n v="1"/>
    <n v="1"/>
    <n v="12828"/>
    <x v="1"/>
    <s v="Y"/>
    <x v="1"/>
    <n v="12"/>
    <x v="0"/>
    <n v="1"/>
    <n v="5"/>
    <x v="0"/>
    <n v="80"/>
    <n v="0"/>
    <x v="17"/>
    <x v="2"/>
    <x v="2"/>
    <x v="4"/>
    <x v="3"/>
    <x v="1"/>
    <x v="3"/>
    <m/>
  </r>
  <r>
    <n v="44"/>
    <x v="0"/>
    <x v="0"/>
    <n v="6"/>
    <n v="1"/>
    <x v="0"/>
    <n v="1097"/>
    <x v="1"/>
    <n v="10"/>
    <x v="0"/>
    <n v="4"/>
    <s v="Life Sciences"/>
    <n v="1"/>
    <n v="1200"/>
    <m/>
    <x v="1"/>
    <x v="1"/>
    <n v="96"/>
    <x v="0"/>
    <x v="1"/>
    <x v="1"/>
    <x v="2"/>
    <x v="0"/>
    <n v="2936"/>
    <s v="Medium Risk"/>
    <x v="1"/>
    <n v="1"/>
    <n v="0"/>
    <n v="0"/>
    <n v="1"/>
    <n v="10826"/>
    <x v="1"/>
    <s v="Y"/>
    <x v="0"/>
    <n v="11"/>
    <x v="0"/>
    <n v="3"/>
    <n v="4"/>
    <x v="0"/>
    <n v="80"/>
    <n v="0"/>
    <x v="3"/>
    <x v="5"/>
    <x v="1"/>
    <x v="0"/>
    <x v="0"/>
    <x v="0"/>
    <x v="3"/>
    <m/>
  </r>
  <r>
    <n v="53"/>
    <x v="1"/>
    <x v="1"/>
    <n v="0"/>
    <n v="0"/>
    <x v="0"/>
    <n v="1223"/>
    <x v="1"/>
    <n v="7"/>
    <x v="0"/>
    <n v="2"/>
    <s v="Medical"/>
    <n v="1"/>
    <n v="1201"/>
    <m/>
    <x v="2"/>
    <x v="0"/>
    <n v="50"/>
    <x v="0"/>
    <x v="4"/>
    <x v="5"/>
    <x v="2"/>
    <x v="2"/>
    <n v="18606"/>
    <s v="Low Risk"/>
    <x v="2"/>
    <n v="0"/>
    <n v="0"/>
    <n v="0"/>
    <n v="0"/>
    <n v="18640"/>
    <x v="9"/>
    <s v="Y"/>
    <x v="1"/>
    <n v="18"/>
    <x v="0"/>
    <n v="2"/>
    <n v="0"/>
    <x v="1"/>
    <n v="80"/>
    <n v="1"/>
    <x v="12"/>
    <x v="6"/>
    <x v="1"/>
    <x v="5"/>
    <x v="1"/>
    <x v="5"/>
    <x v="1"/>
    <m/>
  </r>
  <r>
    <n v="29"/>
    <x v="2"/>
    <x v="1"/>
    <n v="14"/>
    <n v="2"/>
    <x v="0"/>
    <n v="942"/>
    <x v="1"/>
    <n v="15"/>
    <x v="0"/>
    <n v="1"/>
    <s v="Life Sciences"/>
    <n v="1"/>
    <n v="1202"/>
    <m/>
    <x v="0"/>
    <x v="0"/>
    <n v="69"/>
    <x v="3"/>
    <x v="1"/>
    <x v="1"/>
    <x v="0"/>
    <x v="1"/>
    <n v="2168"/>
    <s v="Medium Risk"/>
    <x v="1"/>
    <n v="1"/>
    <n v="0"/>
    <n v="1"/>
    <n v="1"/>
    <n v="26933"/>
    <x v="4"/>
    <s v="Y"/>
    <x v="0"/>
    <n v="18"/>
    <x v="0"/>
    <n v="1"/>
    <n v="7"/>
    <x v="2"/>
    <n v="80"/>
    <n v="1"/>
    <x v="3"/>
    <x v="2"/>
    <x v="2"/>
    <x v="8"/>
    <x v="0"/>
    <x v="1"/>
    <x v="6"/>
    <m/>
  </r>
  <r>
    <n v="22"/>
    <x v="4"/>
    <x v="0"/>
    <n v="6"/>
    <n v="1"/>
    <x v="1"/>
    <n v="1256"/>
    <x v="1"/>
    <n v="3"/>
    <x v="1"/>
    <n v="4"/>
    <s v="Life Sciences"/>
    <n v="1"/>
    <n v="1203"/>
    <m/>
    <x v="1"/>
    <x v="1"/>
    <n v="48"/>
    <x v="1"/>
    <x v="1"/>
    <x v="1"/>
    <x v="0"/>
    <x v="1"/>
    <n v="2853"/>
    <s v="Medium Risk"/>
    <x v="1"/>
    <n v="1"/>
    <n v="0"/>
    <n v="0"/>
    <n v="1"/>
    <n v="4223"/>
    <x v="4"/>
    <s v="Y"/>
    <x v="0"/>
    <n v="11"/>
    <x v="0"/>
    <n v="2"/>
    <n v="6"/>
    <x v="2"/>
    <n v="80"/>
    <n v="1"/>
    <x v="5"/>
    <x v="3"/>
    <x v="1"/>
    <x v="2"/>
    <x v="2"/>
    <x v="0"/>
    <x v="2"/>
    <m/>
  </r>
  <r>
    <n v="46"/>
    <x v="1"/>
    <x v="1"/>
    <n v="6"/>
    <n v="1"/>
    <x v="0"/>
    <n v="1402"/>
    <x v="0"/>
    <n v="2"/>
    <x v="0"/>
    <n v="3"/>
    <s v="Marketing"/>
    <n v="1"/>
    <n v="1204"/>
    <m/>
    <x v="1"/>
    <x v="0"/>
    <n v="69"/>
    <x v="0"/>
    <x v="3"/>
    <x v="5"/>
    <x v="3"/>
    <x v="1"/>
    <n v="17048"/>
    <s v="Medium Risk"/>
    <x v="2"/>
    <n v="0"/>
    <n v="1"/>
    <n v="0"/>
    <n v="0"/>
    <n v="24097"/>
    <x v="0"/>
    <s v="Y"/>
    <x v="1"/>
    <n v="23"/>
    <x v="1"/>
    <n v="1"/>
    <n v="1"/>
    <x v="1"/>
    <n v="80"/>
    <n v="0"/>
    <x v="23"/>
    <x v="2"/>
    <x v="1"/>
    <x v="34"/>
    <x v="11"/>
    <x v="9"/>
    <x v="12"/>
    <m/>
  </r>
  <r>
    <n v="44"/>
    <x v="0"/>
    <x v="1"/>
    <n v="3"/>
    <n v="0"/>
    <x v="2"/>
    <n v="111"/>
    <x v="1"/>
    <n v="17"/>
    <x v="0"/>
    <n v="3"/>
    <s v="Life Sciences"/>
    <n v="1"/>
    <n v="1206"/>
    <m/>
    <x v="2"/>
    <x v="1"/>
    <n v="74"/>
    <x v="3"/>
    <x v="1"/>
    <x v="1"/>
    <x v="2"/>
    <x v="0"/>
    <n v="2290"/>
    <s v="Low Risk"/>
    <x v="1"/>
    <n v="0"/>
    <n v="0"/>
    <n v="0"/>
    <n v="1"/>
    <n v="4279"/>
    <x v="7"/>
    <s v="Y"/>
    <x v="1"/>
    <n v="13"/>
    <x v="0"/>
    <n v="4"/>
    <n v="4"/>
    <x v="0"/>
    <n v="80"/>
    <n v="0"/>
    <x v="3"/>
    <x v="1"/>
    <x v="1"/>
    <x v="2"/>
    <x v="2"/>
    <x v="0"/>
    <x v="2"/>
    <m/>
  </r>
  <r>
    <n v="33"/>
    <x v="2"/>
    <x v="1"/>
    <n v="7"/>
    <n v="0"/>
    <x v="0"/>
    <n v="147"/>
    <x v="2"/>
    <n v="2"/>
    <x v="0"/>
    <n v="3"/>
    <s v="Human Resources"/>
    <n v="1"/>
    <n v="1207"/>
    <m/>
    <x v="0"/>
    <x v="1"/>
    <n v="99"/>
    <x v="0"/>
    <x v="1"/>
    <x v="8"/>
    <x v="2"/>
    <x v="1"/>
    <n v="3600"/>
    <s v="Low Risk"/>
    <x v="0"/>
    <n v="0"/>
    <n v="0"/>
    <n v="0"/>
    <n v="1"/>
    <n v="8429"/>
    <x v="1"/>
    <s v="Y"/>
    <x v="1"/>
    <n v="13"/>
    <x v="0"/>
    <n v="4"/>
    <n v="3"/>
    <x v="0"/>
    <n v="80"/>
    <n v="1"/>
    <x v="7"/>
    <x v="2"/>
    <x v="1"/>
    <x v="8"/>
    <x v="0"/>
    <x v="1"/>
    <x v="10"/>
    <m/>
  </r>
  <r>
    <n v="41"/>
    <x v="0"/>
    <x v="0"/>
    <n v="16"/>
    <n v="2"/>
    <x v="2"/>
    <n v="906"/>
    <x v="1"/>
    <n v="5"/>
    <x v="1"/>
    <n v="2"/>
    <s v="Life Sciences"/>
    <n v="1"/>
    <n v="1210"/>
    <m/>
    <x v="3"/>
    <x v="1"/>
    <n v="95"/>
    <x v="1"/>
    <x v="1"/>
    <x v="1"/>
    <x v="3"/>
    <x v="2"/>
    <n v="2107"/>
    <s v="Medium Risk"/>
    <x v="1"/>
    <n v="0"/>
    <n v="1"/>
    <n v="1"/>
    <n v="1"/>
    <n v="20293"/>
    <x v="2"/>
    <s v="Y"/>
    <x v="1"/>
    <n v="17"/>
    <x v="0"/>
    <n v="1"/>
    <n v="8"/>
    <x v="2"/>
    <n v="80"/>
    <n v="1"/>
    <x v="7"/>
    <x v="2"/>
    <x v="0"/>
    <x v="6"/>
    <x v="2"/>
    <x v="0"/>
    <x v="2"/>
    <m/>
  </r>
  <r>
    <n v="30"/>
    <x v="2"/>
    <x v="1"/>
    <n v="8"/>
    <n v="1"/>
    <x v="0"/>
    <n v="1329"/>
    <x v="0"/>
    <n v="29"/>
    <x v="0"/>
    <n v="4"/>
    <s v="Life Sciences"/>
    <n v="1"/>
    <n v="1211"/>
    <m/>
    <x v="1"/>
    <x v="1"/>
    <n v="61"/>
    <x v="0"/>
    <x v="0"/>
    <x v="0"/>
    <x v="3"/>
    <x v="2"/>
    <n v="4115"/>
    <s v="Medium Risk"/>
    <x v="0"/>
    <n v="0"/>
    <n v="1"/>
    <n v="0"/>
    <n v="1"/>
    <n v="13192"/>
    <x v="0"/>
    <s v="Y"/>
    <x v="1"/>
    <n v="19"/>
    <x v="0"/>
    <n v="3"/>
    <n v="3"/>
    <x v="0"/>
    <n v="80"/>
    <n v="3"/>
    <x v="0"/>
    <x v="1"/>
    <x v="1"/>
    <x v="9"/>
    <x v="7"/>
    <x v="0"/>
    <x v="6"/>
    <m/>
  </r>
  <r>
    <n v="40"/>
    <x v="0"/>
    <x v="1"/>
    <n v="12"/>
    <n v="1"/>
    <x v="1"/>
    <n v="1184"/>
    <x v="0"/>
    <n v="2"/>
    <x v="0"/>
    <n v="4"/>
    <s v="Medical"/>
    <n v="1"/>
    <n v="1212"/>
    <m/>
    <x v="0"/>
    <x v="1"/>
    <n v="62"/>
    <x v="0"/>
    <x v="0"/>
    <x v="0"/>
    <x v="1"/>
    <x v="1"/>
    <n v="4327"/>
    <s v="Medium Risk"/>
    <x v="0"/>
    <n v="0"/>
    <n v="1"/>
    <n v="0"/>
    <n v="1"/>
    <n v="25440"/>
    <x v="6"/>
    <s v="Y"/>
    <x v="1"/>
    <n v="12"/>
    <x v="0"/>
    <n v="4"/>
    <n v="6"/>
    <x v="2"/>
    <n v="80"/>
    <n v="3"/>
    <x v="7"/>
    <x v="2"/>
    <x v="1"/>
    <x v="2"/>
    <x v="2"/>
    <x v="0"/>
    <x v="2"/>
    <m/>
  </r>
  <r>
    <n v="50"/>
    <x v="1"/>
    <x v="1"/>
    <n v="5"/>
    <n v="1"/>
    <x v="1"/>
    <n v="1421"/>
    <x v="1"/>
    <n v="2"/>
    <x v="0"/>
    <n v="3"/>
    <s v="Medical"/>
    <n v="1"/>
    <n v="1215"/>
    <m/>
    <x v="2"/>
    <x v="0"/>
    <n v="30"/>
    <x v="0"/>
    <x v="3"/>
    <x v="5"/>
    <x v="3"/>
    <x v="1"/>
    <n v="17856"/>
    <s v="Medium Risk"/>
    <x v="2"/>
    <n v="0"/>
    <n v="1"/>
    <n v="0"/>
    <n v="0"/>
    <n v="9490"/>
    <x v="7"/>
    <s v="Y"/>
    <x v="1"/>
    <n v="22"/>
    <x v="1"/>
    <n v="3"/>
    <n v="1"/>
    <x v="1"/>
    <n v="80"/>
    <n v="1"/>
    <x v="36"/>
    <x v="1"/>
    <x v="1"/>
    <x v="4"/>
    <x v="3"/>
    <x v="3"/>
    <x v="3"/>
    <m/>
  </r>
  <r>
    <n v="28"/>
    <x v="2"/>
    <x v="1"/>
    <n v="8"/>
    <n v="1"/>
    <x v="0"/>
    <n v="1179"/>
    <x v="1"/>
    <n v="19"/>
    <x v="0"/>
    <n v="4"/>
    <s v="Medical"/>
    <n v="1"/>
    <n v="1216"/>
    <m/>
    <x v="2"/>
    <x v="1"/>
    <n v="78"/>
    <x v="1"/>
    <x v="1"/>
    <x v="2"/>
    <x v="3"/>
    <x v="1"/>
    <n v="3196"/>
    <s v="Medium Risk"/>
    <x v="0"/>
    <n v="0"/>
    <n v="1"/>
    <n v="0"/>
    <n v="1"/>
    <n v="12449"/>
    <x v="1"/>
    <s v="Y"/>
    <x v="1"/>
    <n v="12"/>
    <x v="0"/>
    <n v="3"/>
    <n v="3"/>
    <x v="0"/>
    <n v="80"/>
    <n v="3"/>
    <x v="3"/>
    <x v="2"/>
    <x v="1"/>
    <x v="0"/>
    <x v="4"/>
    <x v="2"/>
    <x v="6"/>
    <m/>
  </r>
  <r>
    <n v="46"/>
    <x v="1"/>
    <x v="1"/>
    <n v="5"/>
    <n v="1"/>
    <x v="0"/>
    <n v="1450"/>
    <x v="1"/>
    <n v="15"/>
    <x v="0"/>
    <n v="2"/>
    <s v="Life Sciences"/>
    <n v="1"/>
    <n v="1217"/>
    <m/>
    <x v="2"/>
    <x v="1"/>
    <n v="52"/>
    <x v="0"/>
    <x v="4"/>
    <x v="7"/>
    <x v="1"/>
    <x v="1"/>
    <n v="19081"/>
    <s v="Medium Risk"/>
    <x v="2"/>
    <n v="0"/>
    <n v="1"/>
    <n v="0"/>
    <n v="0"/>
    <n v="10849"/>
    <x v="6"/>
    <s v="Y"/>
    <x v="1"/>
    <n v="11"/>
    <x v="0"/>
    <n v="1"/>
    <n v="1"/>
    <x v="1"/>
    <n v="80"/>
    <n v="1"/>
    <x v="25"/>
    <x v="2"/>
    <x v="1"/>
    <x v="9"/>
    <x v="3"/>
    <x v="0"/>
    <x v="6"/>
    <m/>
  </r>
  <r>
    <n v="35"/>
    <x v="0"/>
    <x v="1"/>
    <n v="8"/>
    <n v="2"/>
    <x v="0"/>
    <n v="1361"/>
    <x v="0"/>
    <n v="17"/>
    <x v="0"/>
    <n v="4"/>
    <s v="Life Sciences"/>
    <n v="1"/>
    <n v="1218"/>
    <m/>
    <x v="1"/>
    <x v="1"/>
    <n v="94"/>
    <x v="0"/>
    <x v="0"/>
    <x v="0"/>
    <x v="3"/>
    <x v="1"/>
    <n v="8966"/>
    <s v="Medium Risk"/>
    <x v="2"/>
    <n v="1"/>
    <n v="1"/>
    <n v="0"/>
    <n v="0"/>
    <n v="21026"/>
    <x v="9"/>
    <s v="Y"/>
    <x v="0"/>
    <n v="15"/>
    <x v="0"/>
    <n v="4"/>
    <n v="3"/>
    <x v="0"/>
    <n v="80"/>
    <n v="3"/>
    <x v="20"/>
    <x v="2"/>
    <x v="1"/>
    <x v="5"/>
    <x v="1"/>
    <x v="1"/>
    <x v="1"/>
    <m/>
  </r>
  <r>
    <n v="24"/>
    <x v="4"/>
    <x v="0"/>
    <n v="12"/>
    <n v="2"/>
    <x v="0"/>
    <n v="984"/>
    <x v="1"/>
    <n v="17"/>
    <x v="1"/>
    <n v="2"/>
    <s v="Life Sciences"/>
    <n v="1"/>
    <n v="1219"/>
    <m/>
    <x v="2"/>
    <x v="0"/>
    <n v="97"/>
    <x v="0"/>
    <x v="1"/>
    <x v="2"/>
    <x v="1"/>
    <x v="1"/>
    <n v="2210"/>
    <s v="Medium Risk"/>
    <x v="1"/>
    <n v="0"/>
    <n v="1"/>
    <n v="1"/>
    <n v="1"/>
    <n v="3372"/>
    <x v="1"/>
    <s v="Y"/>
    <x v="1"/>
    <n v="13"/>
    <x v="0"/>
    <n v="1"/>
    <n v="7"/>
    <x v="2"/>
    <n v="80"/>
    <n v="1"/>
    <x v="5"/>
    <x v="1"/>
    <x v="0"/>
    <x v="6"/>
    <x v="2"/>
    <x v="0"/>
    <x v="2"/>
    <m/>
  </r>
  <r>
    <n v="33"/>
    <x v="2"/>
    <x v="1"/>
    <n v="11"/>
    <n v="1"/>
    <x v="1"/>
    <n v="1146"/>
    <x v="0"/>
    <n v="25"/>
    <x v="0"/>
    <n v="3"/>
    <s v="Medical"/>
    <n v="1"/>
    <n v="1220"/>
    <m/>
    <x v="0"/>
    <x v="0"/>
    <n v="82"/>
    <x v="0"/>
    <x v="0"/>
    <x v="0"/>
    <x v="2"/>
    <x v="1"/>
    <n v="4539"/>
    <s v="Low Risk"/>
    <x v="0"/>
    <n v="0"/>
    <n v="0"/>
    <n v="1"/>
    <n v="1"/>
    <n v="4905"/>
    <x v="1"/>
    <s v="Y"/>
    <x v="1"/>
    <n v="12"/>
    <x v="0"/>
    <n v="1"/>
    <n v="5"/>
    <x v="0"/>
    <n v="80"/>
    <n v="1"/>
    <x v="1"/>
    <x v="1"/>
    <x v="2"/>
    <x v="1"/>
    <x v="1"/>
    <x v="0"/>
    <x v="9"/>
    <m/>
  </r>
  <r>
    <n v="36"/>
    <x v="0"/>
    <x v="1"/>
    <n v="3"/>
    <n v="0"/>
    <x v="0"/>
    <n v="917"/>
    <x v="1"/>
    <n v="6"/>
    <x v="0"/>
    <n v="4"/>
    <s v="Life Sciences"/>
    <n v="1"/>
    <n v="1221"/>
    <m/>
    <x v="1"/>
    <x v="1"/>
    <n v="60"/>
    <x v="3"/>
    <x v="1"/>
    <x v="2"/>
    <x v="2"/>
    <x v="2"/>
    <n v="2741"/>
    <s v="Low Risk"/>
    <x v="1"/>
    <n v="0"/>
    <n v="0"/>
    <n v="0"/>
    <n v="1"/>
    <n v="6865"/>
    <x v="1"/>
    <s v="Y"/>
    <x v="1"/>
    <n v="14"/>
    <x v="0"/>
    <n v="3"/>
    <n v="2"/>
    <x v="1"/>
    <n v="80"/>
    <n v="1"/>
    <x v="2"/>
    <x v="5"/>
    <x v="1"/>
    <x v="5"/>
    <x v="1"/>
    <x v="1"/>
    <x v="1"/>
    <m/>
  </r>
  <r>
    <n v="30"/>
    <x v="2"/>
    <x v="1"/>
    <n v="8"/>
    <n v="1"/>
    <x v="0"/>
    <n v="853"/>
    <x v="1"/>
    <n v="7"/>
    <x v="0"/>
    <n v="4"/>
    <s v="Life Sciences"/>
    <n v="1"/>
    <n v="1224"/>
    <m/>
    <x v="1"/>
    <x v="1"/>
    <n v="49"/>
    <x v="0"/>
    <x v="0"/>
    <x v="2"/>
    <x v="2"/>
    <x v="2"/>
    <n v="3491"/>
    <s v="Low Risk"/>
    <x v="0"/>
    <n v="0"/>
    <n v="0"/>
    <n v="1"/>
    <n v="1"/>
    <n v="11309"/>
    <x v="1"/>
    <s v="Y"/>
    <x v="1"/>
    <n v="13"/>
    <x v="0"/>
    <n v="1"/>
    <n v="4"/>
    <x v="0"/>
    <n v="80"/>
    <n v="3"/>
    <x v="1"/>
    <x v="5"/>
    <x v="2"/>
    <x v="1"/>
    <x v="1"/>
    <x v="6"/>
    <x v="12"/>
    <m/>
  </r>
  <r>
    <n v="44"/>
    <x v="0"/>
    <x v="1"/>
    <n v="4"/>
    <n v="0"/>
    <x v="0"/>
    <n v="200"/>
    <x v="1"/>
    <n v="29"/>
    <x v="0"/>
    <n v="4"/>
    <s v="Other"/>
    <n v="1"/>
    <n v="1225"/>
    <m/>
    <x v="2"/>
    <x v="1"/>
    <n v="32"/>
    <x v="0"/>
    <x v="0"/>
    <x v="1"/>
    <x v="0"/>
    <x v="0"/>
    <n v="4541"/>
    <s v="Low Risk"/>
    <x v="0"/>
    <n v="0"/>
    <n v="0"/>
    <n v="0"/>
    <n v="1"/>
    <n v="7744"/>
    <x v="1"/>
    <s v="Y"/>
    <x v="1"/>
    <n v="25"/>
    <x v="1"/>
    <n v="2"/>
    <n v="2"/>
    <x v="1"/>
    <n v="80"/>
    <n v="0"/>
    <x v="26"/>
    <x v="1"/>
    <x v="1"/>
    <x v="23"/>
    <x v="14"/>
    <x v="11"/>
    <x v="8"/>
    <m/>
  </r>
  <r>
    <n v="20"/>
    <x v="4"/>
    <x v="1"/>
    <n v="3"/>
    <n v="0"/>
    <x v="0"/>
    <n v="654"/>
    <x v="0"/>
    <n v="21"/>
    <x v="0"/>
    <n v="3"/>
    <s v="Marketing"/>
    <n v="1"/>
    <n v="1226"/>
    <m/>
    <x v="1"/>
    <x v="1"/>
    <n v="43"/>
    <x v="2"/>
    <x v="1"/>
    <x v="6"/>
    <x v="0"/>
    <x v="0"/>
    <n v="2678"/>
    <s v="Low Risk"/>
    <x v="1"/>
    <n v="0"/>
    <n v="0"/>
    <n v="0"/>
    <n v="1"/>
    <n v="5050"/>
    <x v="1"/>
    <s v="Y"/>
    <x v="1"/>
    <n v="17"/>
    <x v="0"/>
    <n v="4"/>
    <n v="2"/>
    <x v="1"/>
    <n v="80"/>
    <n v="0"/>
    <x v="17"/>
    <x v="2"/>
    <x v="1"/>
    <x v="4"/>
    <x v="10"/>
    <x v="3"/>
    <x v="3"/>
    <m/>
  </r>
  <r>
    <n v="46"/>
    <x v="1"/>
    <x v="1"/>
    <n v="4"/>
    <n v="1"/>
    <x v="0"/>
    <n v="150"/>
    <x v="1"/>
    <n v="2"/>
    <x v="0"/>
    <n v="4"/>
    <s v="Technical Degree"/>
    <n v="1"/>
    <n v="1228"/>
    <m/>
    <x v="2"/>
    <x v="1"/>
    <n v="60"/>
    <x v="0"/>
    <x v="0"/>
    <x v="3"/>
    <x v="0"/>
    <x v="2"/>
    <n v="7379"/>
    <s v="Low Risk"/>
    <x v="2"/>
    <n v="0"/>
    <n v="0"/>
    <n v="1"/>
    <n v="0"/>
    <n v="17433"/>
    <x v="7"/>
    <s v="Y"/>
    <x v="1"/>
    <n v="11"/>
    <x v="0"/>
    <n v="3"/>
    <n v="2"/>
    <x v="1"/>
    <n v="80"/>
    <n v="1"/>
    <x v="4"/>
    <x v="1"/>
    <x v="2"/>
    <x v="0"/>
    <x v="7"/>
    <x v="1"/>
    <x v="10"/>
    <m/>
  </r>
  <r>
    <n v="42"/>
    <x v="0"/>
    <x v="1"/>
    <n v="8"/>
    <n v="1"/>
    <x v="2"/>
    <n v="179"/>
    <x v="2"/>
    <n v="2"/>
    <x v="0"/>
    <n v="5"/>
    <s v="Medical"/>
    <n v="1"/>
    <n v="1231"/>
    <m/>
    <x v="2"/>
    <x v="1"/>
    <n v="79"/>
    <x v="2"/>
    <x v="0"/>
    <x v="8"/>
    <x v="3"/>
    <x v="1"/>
    <n v="6272"/>
    <s v="Medium Risk"/>
    <x v="0"/>
    <n v="0"/>
    <n v="1"/>
    <n v="0"/>
    <n v="1"/>
    <n v="12858"/>
    <x v="8"/>
    <s v="Y"/>
    <x v="1"/>
    <n v="16"/>
    <x v="0"/>
    <n v="1"/>
    <n v="1"/>
    <x v="1"/>
    <n v="80"/>
    <n v="1"/>
    <x v="1"/>
    <x v="1"/>
    <x v="3"/>
    <x v="9"/>
    <x v="7"/>
    <x v="0"/>
    <x v="6"/>
    <m/>
  </r>
  <r>
    <n v="60"/>
    <x v="3"/>
    <x v="1"/>
    <n v="10"/>
    <n v="1"/>
    <x v="0"/>
    <n v="696"/>
    <x v="0"/>
    <n v="7"/>
    <x v="0"/>
    <n v="4"/>
    <s v="Marketing"/>
    <n v="1"/>
    <n v="1233"/>
    <m/>
    <x v="0"/>
    <x v="1"/>
    <n v="52"/>
    <x v="2"/>
    <x v="0"/>
    <x v="0"/>
    <x v="0"/>
    <x v="2"/>
    <n v="5220"/>
    <s v="Medium Risk"/>
    <x v="0"/>
    <n v="1"/>
    <n v="0"/>
    <n v="0"/>
    <n v="1"/>
    <n v="10893"/>
    <x v="4"/>
    <s v="Y"/>
    <x v="0"/>
    <n v="18"/>
    <x v="0"/>
    <n v="2"/>
    <n v="3"/>
    <x v="0"/>
    <n v="80"/>
    <n v="1"/>
    <x v="4"/>
    <x v="1"/>
    <x v="1"/>
    <x v="19"/>
    <x v="1"/>
    <x v="1"/>
    <x v="12"/>
    <m/>
  </r>
  <r>
    <n v="32"/>
    <x v="2"/>
    <x v="1"/>
    <n v="8"/>
    <n v="1"/>
    <x v="1"/>
    <n v="116"/>
    <x v="1"/>
    <n v="13"/>
    <x v="0"/>
    <n v="3"/>
    <s v="Other"/>
    <n v="1"/>
    <n v="1234"/>
    <m/>
    <x v="1"/>
    <x v="0"/>
    <n v="77"/>
    <x v="1"/>
    <x v="1"/>
    <x v="2"/>
    <x v="1"/>
    <x v="1"/>
    <n v="2743"/>
    <s v="Medium Risk"/>
    <x v="1"/>
    <n v="0"/>
    <n v="1"/>
    <n v="0"/>
    <n v="1"/>
    <n v="7331"/>
    <x v="1"/>
    <s v="Y"/>
    <x v="1"/>
    <n v="20"/>
    <x v="1"/>
    <n v="3"/>
    <n v="3"/>
    <x v="0"/>
    <n v="80"/>
    <n v="1"/>
    <x v="17"/>
    <x v="2"/>
    <x v="1"/>
    <x v="4"/>
    <x v="3"/>
    <x v="3"/>
    <x v="3"/>
    <m/>
  </r>
  <r>
    <n v="32"/>
    <x v="2"/>
    <x v="1"/>
    <n v="6"/>
    <n v="1"/>
    <x v="1"/>
    <n v="1316"/>
    <x v="1"/>
    <n v="2"/>
    <x v="0"/>
    <n v="2"/>
    <s v="Life Sciences"/>
    <n v="1"/>
    <n v="1235"/>
    <m/>
    <x v="2"/>
    <x v="0"/>
    <n v="38"/>
    <x v="0"/>
    <x v="0"/>
    <x v="1"/>
    <x v="2"/>
    <x v="0"/>
    <n v="4998"/>
    <s v="Medium Risk"/>
    <x v="0"/>
    <n v="1"/>
    <n v="0"/>
    <n v="0"/>
    <n v="1"/>
    <n v="2338"/>
    <x v="5"/>
    <s v="Y"/>
    <x v="0"/>
    <n v="14"/>
    <x v="0"/>
    <n v="4"/>
    <n v="4"/>
    <x v="0"/>
    <n v="80"/>
    <n v="0"/>
    <x v="1"/>
    <x v="2"/>
    <x v="1"/>
    <x v="3"/>
    <x v="1"/>
    <x v="0"/>
    <x v="1"/>
    <m/>
  </r>
  <r>
    <n v="36"/>
    <x v="0"/>
    <x v="1"/>
    <n v="9"/>
    <n v="2"/>
    <x v="0"/>
    <n v="363"/>
    <x v="1"/>
    <n v="1"/>
    <x v="0"/>
    <n v="3"/>
    <s v="Technical Degree"/>
    <n v="1"/>
    <n v="1237"/>
    <m/>
    <x v="1"/>
    <x v="0"/>
    <n v="77"/>
    <x v="3"/>
    <x v="2"/>
    <x v="3"/>
    <x v="3"/>
    <x v="2"/>
    <n v="10252"/>
    <s v="Medium Risk"/>
    <x v="2"/>
    <n v="1"/>
    <n v="1"/>
    <n v="0"/>
    <n v="0"/>
    <n v="4235"/>
    <x v="7"/>
    <s v="Y"/>
    <x v="0"/>
    <n v="21"/>
    <x v="1"/>
    <n v="3"/>
    <n v="3"/>
    <x v="0"/>
    <n v="80"/>
    <n v="1"/>
    <x v="6"/>
    <x v="2"/>
    <x v="1"/>
    <x v="5"/>
    <x v="1"/>
    <x v="4"/>
    <x v="1"/>
    <m/>
  </r>
  <r>
    <n v="33"/>
    <x v="2"/>
    <x v="1"/>
    <n v="7"/>
    <n v="0"/>
    <x v="0"/>
    <n v="117"/>
    <x v="1"/>
    <n v="9"/>
    <x v="0"/>
    <n v="3"/>
    <s v="Medical"/>
    <n v="1"/>
    <n v="1238"/>
    <m/>
    <x v="3"/>
    <x v="1"/>
    <n v="60"/>
    <x v="0"/>
    <x v="1"/>
    <x v="1"/>
    <x v="0"/>
    <x v="1"/>
    <n v="2781"/>
    <s v="Low Risk"/>
    <x v="1"/>
    <n v="0"/>
    <n v="0"/>
    <n v="0"/>
    <n v="1"/>
    <n v="6311"/>
    <x v="4"/>
    <s v="Y"/>
    <x v="1"/>
    <n v="13"/>
    <x v="0"/>
    <n v="2"/>
    <n v="3"/>
    <x v="0"/>
    <n v="80"/>
    <n v="1"/>
    <x v="20"/>
    <x v="3"/>
    <x v="1"/>
    <x v="13"/>
    <x v="15"/>
    <x v="5"/>
    <x v="13"/>
    <m/>
  </r>
  <r>
    <n v="40"/>
    <x v="0"/>
    <x v="1"/>
    <n v="9"/>
    <n v="1"/>
    <x v="0"/>
    <n v="107"/>
    <x v="0"/>
    <n v="10"/>
    <x v="0"/>
    <n v="3"/>
    <s v="Technical Degree"/>
    <n v="1"/>
    <n v="1239"/>
    <m/>
    <x v="0"/>
    <x v="0"/>
    <n v="84"/>
    <x v="1"/>
    <x v="0"/>
    <x v="0"/>
    <x v="1"/>
    <x v="2"/>
    <n v="6852"/>
    <s v="Medium Risk"/>
    <x v="0"/>
    <n v="0"/>
    <n v="1"/>
    <n v="0"/>
    <n v="0"/>
    <n v="11591"/>
    <x v="8"/>
    <s v="Y"/>
    <x v="1"/>
    <n v="12"/>
    <x v="0"/>
    <n v="2"/>
    <n v="2"/>
    <x v="1"/>
    <n v="80"/>
    <n v="1"/>
    <x v="2"/>
    <x v="2"/>
    <x v="3"/>
    <x v="8"/>
    <x v="10"/>
    <x v="1"/>
    <x v="6"/>
    <m/>
  </r>
  <r>
    <n v="25"/>
    <x v="2"/>
    <x v="1"/>
    <n v="3"/>
    <n v="0"/>
    <x v="0"/>
    <n v="1356"/>
    <x v="0"/>
    <n v="10"/>
    <x v="0"/>
    <n v="4"/>
    <s v="Life Sciences"/>
    <n v="1"/>
    <n v="1240"/>
    <m/>
    <x v="1"/>
    <x v="1"/>
    <n v="57"/>
    <x v="0"/>
    <x v="0"/>
    <x v="0"/>
    <x v="0"/>
    <x v="0"/>
    <n v="4950"/>
    <s v="Low Risk"/>
    <x v="0"/>
    <n v="0"/>
    <n v="0"/>
    <n v="0"/>
    <n v="1"/>
    <n v="20623"/>
    <x v="4"/>
    <s v="Y"/>
    <x v="1"/>
    <n v="14"/>
    <x v="0"/>
    <n v="2"/>
    <n v="2"/>
    <x v="1"/>
    <n v="80"/>
    <n v="0"/>
    <x v="7"/>
    <x v="5"/>
    <x v="1"/>
    <x v="9"/>
    <x v="7"/>
    <x v="1"/>
    <x v="9"/>
    <m/>
  </r>
  <r>
    <n v="30"/>
    <x v="2"/>
    <x v="1"/>
    <n v="12"/>
    <n v="2"/>
    <x v="0"/>
    <n v="1465"/>
    <x v="1"/>
    <n v="1"/>
    <x v="0"/>
    <n v="3"/>
    <s v="Medical"/>
    <n v="1"/>
    <n v="1241"/>
    <m/>
    <x v="2"/>
    <x v="1"/>
    <n v="63"/>
    <x v="0"/>
    <x v="1"/>
    <x v="1"/>
    <x v="1"/>
    <x v="1"/>
    <n v="3579"/>
    <s v="High Risk"/>
    <x v="0"/>
    <n v="1"/>
    <n v="1"/>
    <n v="0"/>
    <n v="1"/>
    <n v="9369"/>
    <x v="4"/>
    <s v="Y"/>
    <x v="0"/>
    <n v="21"/>
    <x v="1"/>
    <n v="1"/>
    <n v="5"/>
    <x v="0"/>
    <n v="80"/>
    <n v="1"/>
    <x v="4"/>
    <x v="2"/>
    <x v="1"/>
    <x v="19"/>
    <x v="5"/>
    <x v="8"/>
    <x v="1"/>
    <m/>
  </r>
  <r>
    <n v="42"/>
    <x v="0"/>
    <x v="1"/>
    <n v="12"/>
    <n v="2"/>
    <x v="1"/>
    <n v="458"/>
    <x v="1"/>
    <n v="26"/>
    <x v="0"/>
    <n v="5"/>
    <s v="Medical"/>
    <n v="1"/>
    <n v="1242"/>
    <m/>
    <x v="3"/>
    <x v="0"/>
    <n v="60"/>
    <x v="0"/>
    <x v="2"/>
    <x v="7"/>
    <x v="3"/>
    <x v="1"/>
    <n v="13191"/>
    <s v="Medium Risk"/>
    <x v="2"/>
    <n v="1"/>
    <n v="1"/>
    <n v="0"/>
    <n v="0"/>
    <n v="23281"/>
    <x v="9"/>
    <s v="Y"/>
    <x v="0"/>
    <n v="17"/>
    <x v="0"/>
    <n v="3"/>
    <n v="6"/>
    <x v="2"/>
    <n v="80"/>
    <n v="0"/>
    <x v="26"/>
    <x v="6"/>
    <x v="1"/>
    <x v="6"/>
    <x v="2"/>
    <x v="0"/>
    <x v="2"/>
    <m/>
  </r>
  <r>
    <n v="35"/>
    <x v="0"/>
    <x v="1"/>
    <n v="7"/>
    <n v="2"/>
    <x v="2"/>
    <n v="1212"/>
    <x v="0"/>
    <n v="8"/>
    <x v="0"/>
    <n v="2"/>
    <s v="Marketing"/>
    <n v="1"/>
    <n v="1243"/>
    <m/>
    <x v="1"/>
    <x v="0"/>
    <n v="78"/>
    <x v="1"/>
    <x v="2"/>
    <x v="0"/>
    <x v="0"/>
    <x v="1"/>
    <n v="10377"/>
    <s v="Medium Risk"/>
    <x v="2"/>
    <n v="1"/>
    <n v="0"/>
    <n v="1"/>
    <n v="0"/>
    <n v="13755"/>
    <x v="5"/>
    <s v="Y"/>
    <x v="0"/>
    <n v="11"/>
    <x v="0"/>
    <n v="2"/>
    <n v="4"/>
    <x v="0"/>
    <n v="80"/>
    <n v="1"/>
    <x v="28"/>
    <x v="6"/>
    <x v="2"/>
    <x v="20"/>
    <x v="3"/>
    <x v="5"/>
    <x v="11"/>
    <m/>
  </r>
  <r>
    <n v="27"/>
    <x v="2"/>
    <x v="1"/>
    <n v="20"/>
    <n v="3"/>
    <x v="0"/>
    <n v="1103"/>
    <x v="1"/>
    <n v="14"/>
    <x v="0"/>
    <n v="3"/>
    <s v="Life Sciences"/>
    <n v="1"/>
    <n v="1244"/>
    <m/>
    <x v="3"/>
    <x v="1"/>
    <n v="42"/>
    <x v="0"/>
    <x v="1"/>
    <x v="1"/>
    <x v="3"/>
    <x v="1"/>
    <n v="2235"/>
    <s v="High Risk"/>
    <x v="1"/>
    <n v="1"/>
    <n v="1"/>
    <n v="1"/>
    <n v="1"/>
    <n v="14377"/>
    <x v="1"/>
    <s v="Y"/>
    <x v="0"/>
    <n v="14"/>
    <x v="0"/>
    <n v="4"/>
    <n v="8"/>
    <x v="2"/>
    <n v="80"/>
    <n v="2"/>
    <x v="15"/>
    <x v="1"/>
    <x v="2"/>
    <x v="7"/>
    <x v="1"/>
    <x v="7"/>
    <x v="5"/>
    <m/>
  </r>
  <r>
    <n v="54"/>
    <x v="1"/>
    <x v="1"/>
    <n v="4"/>
    <n v="1"/>
    <x v="1"/>
    <n v="966"/>
    <x v="1"/>
    <n v="1"/>
    <x v="0"/>
    <n v="4"/>
    <s v="Life Sciences"/>
    <n v="1"/>
    <n v="1245"/>
    <m/>
    <x v="2"/>
    <x v="0"/>
    <n v="53"/>
    <x v="0"/>
    <x v="2"/>
    <x v="3"/>
    <x v="2"/>
    <x v="2"/>
    <n v="10502"/>
    <s v="Low Risk"/>
    <x v="2"/>
    <n v="0"/>
    <n v="0"/>
    <n v="1"/>
    <n v="0"/>
    <n v="9659"/>
    <x v="8"/>
    <s v="Y"/>
    <x v="1"/>
    <n v="17"/>
    <x v="0"/>
    <n v="1"/>
    <n v="2"/>
    <x v="1"/>
    <n v="80"/>
    <n v="1"/>
    <x v="37"/>
    <x v="2"/>
    <x v="0"/>
    <x v="8"/>
    <x v="0"/>
    <x v="1"/>
    <x v="10"/>
    <m/>
  </r>
  <r>
    <n v="44"/>
    <x v="0"/>
    <x v="1"/>
    <n v="8"/>
    <n v="0"/>
    <x v="0"/>
    <n v="1117"/>
    <x v="1"/>
    <n v="2"/>
    <x v="0"/>
    <n v="1"/>
    <s v="Life Sciences"/>
    <n v="1"/>
    <n v="1246"/>
    <m/>
    <x v="3"/>
    <x v="0"/>
    <n v="72"/>
    <x v="2"/>
    <x v="1"/>
    <x v="1"/>
    <x v="0"/>
    <x v="1"/>
    <n v="2011"/>
    <s v="Low Risk"/>
    <x v="1"/>
    <n v="0"/>
    <n v="0"/>
    <n v="0"/>
    <n v="1"/>
    <n v="19982"/>
    <x v="1"/>
    <s v="Y"/>
    <x v="1"/>
    <n v="13"/>
    <x v="0"/>
    <n v="4"/>
    <n v="3"/>
    <x v="0"/>
    <n v="80"/>
    <n v="1"/>
    <x v="1"/>
    <x v="3"/>
    <x v="1"/>
    <x v="1"/>
    <x v="4"/>
    <x v="4"/>
    <x v="1"/>
    <m/>
  </r>
  <r>
    <n v="19"/>
    <x v="4"/>
    <x v="0"/>
    <n v="15"/>
    <n v="2"/>
    <x v="2"/>
    <n v="504"/>
    <x v="1"/>
    <n v="10"/>
    <x v="1"/>
    <n v="3"/>
    <s v="Medical"/>
    <n v="1"/>
    <n v="1248"/>
    <m/>
    <x v="3"/>
    <x v="0"/>
    <n v="96"/>
    <x v="1"/>
    <x v="1"/>
    <x v="1"/>
    <x v="1"/>
    <x v="0"/>
    <n v="1859"/>
    <s v="High Risk"/>
    <x v="1"/>
    <n v="1"/>
    <n v="1"/>
    <n v="0"/>
    <n v="1"/>
    <n v="6148"/>
    <x v="1"/>
    <s v="Y"/>
    <x v="0"/>
    <n v="25"/>
    <x v="1"/>
    <n v="2"/>
    <n v="8"/>
    <x v="2"/>
    <n v="80"/>
    <n v="0"/>
    <x v="5"/>
    <x v="2"/>
    <x v="3"/>
    <x v="6"/>
    <x v="10"/>
    <x v="0"/>
    <x v="2"/>
    <m/>
  </r>
  <r>
    <n v="29"/>
    <x v="2"/>
    <x v="1"/>
    <n v="7"/>
    <n v="0"/>
    <x v="0"/>
    <n v="1010"/>
    <x v="1"/>
    <n v="1"/>
    <x v="0"/>
    <n v="3"/>
    <s v="Life Sciences"/>
    <n v="1"/>
    <n v="1249"/>
    <m/>
    <x v="3"/>
    <x v="0"/>
    <n v="97"/>
    <x v="0"/>
    <x v="1"/>
    <x v="1"/>
    <x v="0"/>
    <x v="2"/>
    <n v="3760"/>
    <s v="Low Risk"/>
    <x v="0"/>
    <n v="0"/>
    <n v="0"/>
    <n v="0"/>
    <n v="1"/>
    <n v="5598"/>
    <x v="1"/>
    <s v="Y"/>
    <x v="1"/>
    <n v="15"/>
    <x v="0"/>
    <n v="1"/>
    <n v="3"/>
    <x v="0"/>
    <n v="80"/>
    <n v="3"/>
    <x v="8"/>
    <x v="3"/>
    <x v="1"/>
    <x v="11"/>
    <x v="3"/>
    <x v="1"/>
    <x v="3"/>
    <m/>
  </r>
  <r>
    <n v="54"/>
    <x v="1"/>
    <x v="1"/>
    <n v="0"/>
    <n v="0"/>
    <x v="0"/>
    <n v="685"/>
    <x v="1"/>
    <n v="3"/>
    <x v="0"/>
    <n v="3"/>
    <s v="Life Sciences"/>
    <n v="1"/>
    <n v="1250"/>
    <m/>
    <x v="2"/>
    <x v="1"/>
    <n v="85"/>
    <x v="0"/>
    <x v="3"/>
    <x v="7"/>
    <x v="0"/>
    <x v="1"/>
    <n v="17779"/>
    <s v="Low Risk"/>
    <x v="2"/>
    <n v="0"/>
    <n v="0"/>
    <n v="0"/>
    <n v="0"/>
    <n v="23474"/>
    <x v="9"/>
    <s v="Y"/>
    <x v="1"/>
    <n v="14"/>
    <x v="0"/>
    <n v="1"/>
    <n v="0"/>
    <x v="1"/>
    <n v="80"/>
    <n v="0"/>
    <x v="34"/>
    <x v="2"/>
    <x v="1"/>
    <x v="1"/>
    <x v="5"/>
    <x v="0"/>
    <x v="12"/>
    <m/>
  </r>
  <r>
    <n v="31"/>
    <x v="2"/>
    <x v="1"/>
    <n v="12"/>
    <n v="3"/>
    <x v="0"/>
    <n v="1332"/>
    <x v="1"/>
    <n v="11"/>
    <x v="0"/>
    <n v="2"/>
    <s v="Medical"/>
    <n v="1"/>
    <n v="1251"/>
    <m/>
    <x v="1"/>
    <x v="1"/>
    <n v="80"/>
    <x v="0"/>
    <x v="0"/>
    <x v="4"/>
    <x v="3"/>
    <x v="1"/>
    <n v="6833"/>
    <s v="Medium Risk"/>
    <x v="0"/>
    <n v="1"/>
    <n v="1"/>
    <n v="1"/>
    <n v="0"/>
    <n v="17089"/>
    <x v="1"/>
    <s v="Y"/>
    <x v="0"/>
    <n v="12"/>
    <x v="0"/>
    <n v="4"/>
    <n v="5"/>
    <x v="0"/>
    <n v="80"/>
    <n v="0"/>
    <x v="3"/>
    <x v="2"/>
    <x v="2"/>
    <x v="0"/>
    <x v="4"/>
    <x v="0"/>
    <x v="9"/>
    <m/>
  </r>
  <r>
    <n v="31"/>
    <x v="2"/>
    <x v="1"/>
    <n v="5"/>
    <n v="1"/>
    <x v="0"/>
    <n v="1062"/>
    <x v="1"/>
    <n v="24"/>
    <x v="0"/>
    <n v="3"/>
    <s v="Medical"/>
    <n v="1"/>
    <n v="1252"/>
    <m/>
    <x v="1"/>
    <x v="0"/>
    <n v="96"/>
    <x v="1"/>
    <x v="0"/>
    <x v="4"/>
    <x v="3"/>
    <x v="0"/>
    <n v="6812"/>
    <s v="Medium Risk"/>
    <x v="0"/>
    <n v="0"/>
    <n v="1"/>
    <n v="0"/>
    <n v="0"/>
    <n v="17198"/>
    <x v="1"/>
    <s v="Y"/>
    <x v="1"/>
    <n v="19"/>
    <x v="0"/>
    <n v="2"/>
    <n v="1"/>
    <x v="1"/>
    <n v="80"/>
    <n v="0"/>
    <x v="1"/>
    <x v="2"/>
    <x v="1"/>
    <x v="1"/>
    <x v="5"/>
    <x v="1"/>
    <x v="5"/>
    <m/>
  </r>
  <r>
    <n v="59"/>
    <x v="3"/>
    <x v="1"/>
    <n v="3"/>
    <n v="0"/>
    <x v="0"/>
    <n v="326"/>
    <x v="0"/>
    <n v="3"/>
    <x v="0"/>
    <n v="3"/>
    <s v="Life Sciences"/>
    <n v="1"/>
    <n v="1254"/>
    <m/>
    <x v="1"/>
    <x v="0"/>
    <n v="48"/>
    <x v="1"/>
    <x v="0"/>
    <x v="0"/>
    <x v="0"/>
    <x v="0"/>
    <n v="5171"/>
    <s v="Low Risk"/>
    <x v="0"/>
    <n v="0"/>
    <n v="0"/>
    <n v="0"/>
    <n v="1"/>
    <n v="16490"/>
    <x v="6"/>
    <s v="Y"/>
    <x v="1"/>
    <n v="17"/>
    <x v="0"/>
    <n v="4"/>
    <n v="0"/>
    <x v="1"/>
    <n v="80"/>
    <n v="0"/>
    <x v="10"/>
    <x v="2"/>
    <x v="1"/>
    <x v="0"/>
    <x v="10"/>
    <x v="0"/>
    <x v="0"/>
    <m/>
  </r>
  <r>
    <n v="43"/>
    <x v="0"/>
    <x v="1"/>
    <n v="0"/>
    <n v="0"/>
    <x v="0"/>
    <n v="920"/>
    <x v="1"/>
    <n v="3"/>
    <x v="0"/>
    <n v="3"/>
    <s v="Life Sciences"/>
    <n v="1"/>
    <n v="1255"/>
    <m/>
    <x v="1"/>
    <x v="1"/>
    <n v="96"/>
    <x v="3"/>
    <x v="4"/>
    <x v="7"/>
    <x v="0"/>
    <x v="1"/>
    <n v="19740"/>
    <s v="Low Risk"/>
    <x v="2"/>
    <n v="0"/>
    <n v="0"/>
    <n v="0"/>
    <n v="0"/>
    <n v="18625"/>
    <x v="9"/>
    <s v="Y"/>
    <x v="1"/>
    <n v="14"/>
    <x v="0"/>
    <n v="2"/>
    <n v="0"/>
    <x v="1"/>
    <n v="80"/>
    <n v="1"/>
    <x v="25"/>
    <x v="2"/>
    <x v="1"/>
    <x v="3"/>
    <x v="1"/>
    <x v="0"/>
    <x v="1"/>
    <m/>
  </r>
  <r>
    <n v="49"/>
    <x v="1"/>
    <x v="1"/>
    <n v="4"/>
    <n v="0"/>
    <x v="0"/>
    <n v="1098"/>
    <x v="1"/>
    <n v="4"/>
    <x v="0"/>
    <n v="2"/>
    <s v="Medical"/>
    <n v="1"/>
    <n v="1256"/>
    <m/>
    <x v="3"/>
    <x v="1"/>
    <n v="85"/>
    <x v="1"/>
    <x v="4"/>
    <x v="5"/>
    <x v="2"/>
    <x v="1"/>
    <n v="18711"/>
    <s v="Low Risk"/>
    <x v="2"/>
    <n v="0"/>
    <n v="0"/>
    <n v="0"/>
    <n v="0"/>
    <n v="12124"/>
    <x v="7"/>
    <s v="Y"/>
    <x v="1"/>
    <n v="13"/>
    <x v="0"/>
    <n v="3"/>
    <n v="3"/>
    <x v="0"/>
    <n v="80"/>
    <n v="1"/>
    <x v="18"/>
    <x v="2"/>
    <x v="3"/>
    <x v="6"/>
    <x v="2"/>
    <x v="0"/>
    <x v="2"/>
    <m/>
  </r>
  <r>
    <n v="36"/>
    <x v="0"/>
    <x v="1"/>
    <n v="12"/>
    <n v="2"/>
    <x v="1"/>
    <n v="469"/>
    <x v="1"/>
    <n v="3"/>
    <x v="0"/>
    <n v="3"/>
    <s v="Technical Degree"/>
    <n v="1"/>
    <n v="1257"/>
    <m/>
    <x v="1"/>
    <x v="1"/>
    <n v="46"/>
    <x v="0"/>
    <x v="1"/>
    <x v="1"/>
    <x v="1"/>
    <x v="1"/>
    <n v="3692"/>
    <s v="Medium Risk"/>
    <x v="0"/>
    <n v="0"/>
    <n v="1"/>
    <n v="1"/>
    <n v="1"/>
    <n v="9256"/>
    <x v="1"/>
    <s v="Y"/>
    <x v="1"/>
    <n v="12"/>
    <x v="0"/>
    <n v="3"/>
    <n v="5"/>
    <x v="0"/>
    <n v="80"/>
    <n v="0"/>
    <x v="4"/>
    <x v="2"/>
    <x v="2"/>
    <x v="19"/>
    <x v="15"/>
    <x v="0"/>
    <x v="1"/>
    <m/>
  </r>
  <r>
    <n v="48"/>
    <x v="1"/>
    <x v="1"/>
    <n v="12"/>
    <n v="2"/>
    <x v="0"/>
    <n v="969"/>
    <x v="1"/>
    <n v="2"/>
    <x v="0"/>
    <n v="2"/>
    <s v="Technical Degree"/>
    <n v="1"/>
    <n v="1258"/>
    <m/>
    <x v="2"/>
    <x v="1"/>
    <n v="76"/>
    <x v="2"/>
    <x v="1"/>
    <x v="2"/>
    <x v="1"/>
    <x v="0"/>
    <n v="2559"/>
    <s v="Medium Risk"/>
    <x v="1"/>
    <n v="0"/>
    <n v="1"/>
    <n v="1"/>
    <n v="1"/>
    <n v="16620"/>
    <x v="6"/>
    <s v="Y"/>
    <x v="1"/>
    <n v="11"/>
    <x v="0"/>
    <n v="3"/>
    <n v="7"/>
    <x v="2"/>
    <n v="80"/>
    <n v="0"/>
    <x v="2"/>
    <x v="5"/>
    <x v="2"/>
    <x v="6"/>
    <x v="2"/>
    <x v="0"/>
    <x v="2"/>
    <m/>
  </r>
  <r>
    <n v="27"/>
    <x v="2"/>
    <x v="1"/>
    <n v="7"/>
    <n v="0"/>
    <x v="0"/>
    <n v="1167"/>
    <x v="1"/>
    <n v="4"/>
    <x v="0"/>
    <n v="2"/>
    <s v="Life Sciences"/>
    <n v="1"/>
    <n v="1259"/>
    <m/>
    <x v="3"/>
    <x v="1"/>
    <n v="76"/>
    <x v="0"/>
    <x v="1"/>
    <x v="1"/>
    <x v="2"/>
    <x v="2"/>
    <n v="2517"/>
    <s v="Low Risk"/>
    <x v="1"/>
    <n v="0"/>
    <n v="0"/>
    <n v="0"/>
    <n v="1"/>
    <n v="3208"/>
    <x v="1"/>
    <s v="Y"/>
    <x v="1"/>
    <n v="11"/>
    <x v="0"/>
    <n v="2"/>
    <n v="3"/>
    <x v="0"/>
    <n v="80"/>
    <n v="3"/>
    <x v="7"/>
    <x v="2"/>
    <x v="1"/>
    <x v="8"/>
    <x v="7"/>
    <x v="0"/>
    <x v="6"/>
    <m/>
  </r>
  <r>
    <n v="29"/>
    <x v="2"/>
    <x v="1"/>
    <n v="3"/>
    <n v="1"/>
    <x v="0"/>
    <n v="1329"/>
    <x v="1"/>
    <n v="7"/>
    <x v="0"/>
    <n v="3"/>
    <s v="Life Sciences"/>
    <n v="1"/>
    <n v="1260"/>
    <m/>
    <x v="1"/>
    <x v="1"/>
    <n v="82"/>
    <x v="0"/>
    <x v="0"/>
    <x v="4"/>
    <x v="0"/>
    <x v="2"/>
    <n v="6623"/>
    <s v="Medium Risk"/>
    <x v="0"/>
    <n v="1"/>
    <n v="0"/>
    <n v="0"/>
    <n v="0"/>
    <n v="4204"/>
    <x v="1"/>
    <s v="Y"/>
    <x v="0"/>
    <n v="11"/>
    <x v="0"/>
    <n v="2"/>
    <n v="2"/>
    <x v="1"/>
    <n v="80"/>
    <n v="2"/>
    <x v="3"/>
    <x v="2"/>
    <x v="1"/>
    <x v="0"/>
    <x v="2"/>
    <x v="1"/>
    <x v="2"/>
    <m/>
  </r>
  <r>
    <n v="48"/>
    <x v="1"/>
    <x v="1"/>
    <n v="0"/>
    <n v="0"/>
    <x v="0"/>
    <n v="715"/>
    <x v="1"/>
    <n v="1"/>
    <x v="0"/>
    <n v="3"/>
    <s v="Life Sciences"/>
    <n v="1"/>
    <n v="1263"/>
    <m/>
    <x v="2"/>
    <x v="1"/>
    <n v="76"/>
    <x v="1"/>
    <x v="4"/>
    <x v="7"/>
    <x v="0"/>
    <x v="0"/>
    <n v="18265"/>
    <s v="Low Risk"/>
    <x v="2"/>
    <n v="0"/>
    <n v="0"/>
    <n v="0"/>
    <n v="0"/>
    <n v="8733"/>
    <x v="2"/>
    <s v="Y"/>
    <x v="1"/>
    <n v="12"/>
    <x v="0"/>
    <n v="3"/>
    <n v="2"/>
    <x v="1"/>
    <n v="80"/>
    <n v="0"/>
    <x v="25"/>
    <x v="1"/>
    <x v="3"/>
    <x v="6"/>
    <x v="2"/>
    <x v="0"/>
    <x v="2"/>
    <m/>
  </r>
  <r>
    <n v="29"/>
    <x v="2"/>
    <x v="1"/>
    <n v="4"/>
    <n v="1"/>
    <x v="0"/>
    <n v="694"/>
    <x v="1"/>
    <n v="1"/>
    <x v="0"/>
    <n v="3"/>
    <s v="Life Sciences"/>
    <n v="1"/>
    <n v="1264"/>
    <m/>
    <x v="2"/>
    <x v="0"/>
    <n v="87"/>
    <x v="1"/>
    <x v="3"/>
    <x v="7"/>
    <x v="0"/>
    <x v="2"/>
    <n v="16124"/>
    <s v="Low Risk"/>
    <x v="2"/>
    <n v="0"/>
    <n v="0"/>
    <n v="1"/>
    <n v="0"/>
    <n v="3423"/>
    <x v="9"/>
    <s v="Y"/>
    <x v="1"/>
    <n v="14"/>
    <x v="0"/>
    <n v="2"/>
    <n v="2"/>
    <x v="1"/>
    <n v="80"/>
    <n v="2"/>
    <x v="15"/>
    <x v="2"/>
    <x v="2"/>
    <x v="5"/>
    <x v="1"/>
    <x v="1"/>
    <x v="1"/>
    <m/>
  </r>
  <r>
    <n v="34"/>
    <x v="2"/>
    <x v="1"/>
    <n v="7"/>
    <n v="1"/>
    <x v="0"/>
    <n v="1320"/>
    <x v="1"/>
    <n v="20"/>
    <x v="0"/>
    <n v="3"/>
    <s v="Technical Degree"/>
    <n v="1"/>
    <n v="1265"/>
    <m/>
    <x v="1"/>
    <x v="0"/>
    <n v="89"/>
    <x v="2"/>
    <x v="1"/>
    <x v="1"/>
    <x v="2"/>
    <x v="1"/>
    <n v="2585"/>
    <s v="Low Risk"/>
    <x v="1"/>
    <n v="0"/>
    <n v="0"/>
    <n v="1"/>
    <n v="1"/>
    <n v="21643"/>
    <x v="4"/>
    <s v="Y"/>
    <x v="1"/>
    <n v="17"/>
    <x v="0"/>
    <n v="4"/>
    <n v="6"/>
    <x v="2"/>
    <n v="80"/>
    <n v="0"/>
    <x v="17"/>
    <x v="3"/>
    <x v="2"/>
    <x v="6"/>
    <x v="2"/>
    <x v="0"/>
    <x v="2"/>
    <m/>
  </r>
  <r>
    <n v="44"/>
    <x v="0"/>
    <x v="1"/>
    <n v="9"/>
    <n v="1"/>
    <x v="0"/>
    <n v="1099"/>
    <x v="0"/>
    <n v="5"/>
    <x v="0"/>
    <n v="3"/>
    <s v="Marketing"/>
    <n v="1"/>
    <n v="1267"/>
    <m/>
    <x v="0"/>
    <x v="1"/>
    <n v="88"/>
    <x v="0"/>
    <x v="4"/>
    <x v="5"/>
    <x v="1"/>
    <x v="1"/>
    <n v="18213"/>
    <s v="Medium Risk"/>
    <x v="2"/>
    <n v="0"/>
    <n v="1"/>
    <n v="0"/>
    <n v="0"/>
    <n v="8751"/>
    <x v="8"/>
    <s v="Y"/>
    <x v="1"/>
    <n v="11"/>
    <x v="0"/>
    <n v="3"/>
    <n v="2"/>
    <x v="1"/>
    <n v="80"/>
    <n v="1"/>
    <x v="12"/>
    <x v="3"/>
    <x v="1"/>
    <x v="14"/>
    <x v="5"/>
    <x v="2"/>
    <x v="13"/>
    <m/>
  </r>
  <r>
    <n v="33"/>
    <x v="2"/>
    <x v="1"/>
    <n v="3"/>
    <n v="1"/>
    <x v="0"/>
    <n v="536"/>
    <x v="0"/>
    <n v="10"/>
    <x v="0"/>
    <n v="5"/>
    <s v="Marketing"/>
    <n v="1"/>
    <n v="1268"/>
    <m/>
    <x v="2"/>
    <x v="1"/>
    <n v="82"/>
    <x v="2"/>
    <x v="2"/>
    <x v="0"/>
    <x v="2"/>
    <x v="2"/>
    <n v="8380"/>
    <s v="Medium Risk"/>
    <x v="2"/>
    <n v="1"/>
    <n v="0"/>
    <n v="0"/>
    <n v="0"/>
    <n v="21708"/>
    <x v="4"/>
    <s v="Y"/>
    <x v="0"/>
    <n v="14"/>
    <x v="0"/>
    <n v="4"/>
    <n v="2"/>
    <x v="1"/>
    <n v="80"/>
    <n v="2"/>
    <x v="1"/>
    <x v="1"/>
    <x v="1"/>
    <x v="7"/>
    <x v="6"/>
    <x v="0"/>
    <x v="5"/>
    <m/>
  </r>
  <r>
    <n v="19"/>
    <x v="4"/>
    <x v="1"/>
    <n v="10"/>
    <n v="1"/>
    <x v="0"/>
    <n v="265"/>
    <x v="1"/>
    <n v="25"/>
    <x v="0"/>
    <n v="3"/>
    <s v="Life Sciences"/>
    <n v="1"/>
    <n v="1269"/>
    <m/>
    <x v="0"/>
    <x v="0"/>
    <n v="57"/>
    <x v="2"/>
    <x v="1"/>
    <x v="1"/>
    <x v="0"/>
    <x v="0"/>
    <n v="2994"/>
    <s v="Medium Risk"/>
    <x v="1"/>
    <n v="1"/>
    <n v="0"/>
    <n v="0"/>
    <n v="1"/>
    <n v="21221"/>
    <x v="1"/>
    <s v="Y"/>
    <x v="0"/>
    <n v="12"/>
    <x v="0"/>
    <n v="4"/>
    <n v="7"/>
    <x v="2"/>
    <n v="80"/>
    <n v="0"/>
    <x v="5"/>
    <x v="2"/>
    <x v="1"/>
    <x v="6"/>
    <x v="2"/>
    <x v="0"/>
    <x v="9"/>
    <m/>
  </r>
  <r>
    <n v="23"/>
    <x v="4"/>
    <x v="1"/>
    <n v="3"/>
    <n v="0"/>
    <x v="0"/>
    <n v="373"/>
    <x v="1"/>
    <n v="1"/>
    <x v="0"/>
    <n v="2"/>
    <s v="Life Sciences"/>
    <n v="1"/>
    <n v="1270"/>
    <m/>
    <x v="2"/>
    <x v="1"/>
    <n v="47"/>
    <x v="0"/>
    <x v="1"/>
    <x v="1"/>
    <x v="2"/>
    <x v="1"/>
    <n v="1223"/>
    <s v="Low Risk"/>
    <x v="1"/>
    <n v="0"/>
    <n v="0"/>
    <n v="0"/>
    <n v="1"/>
    <n v="16901"/>
    <x v="1"/>
    <s v="Y"/>
    <x v="1"/>
    <n v="22"/>
    <x v="1"/>
    <n v="4"/>
    <n v="4"/>
    <x v="0"/>
    <n v="80"/>
    <n v="1"/>
    <x v="5"/>
    <x v="2"/>
    <x v="1"/>
    <x v="6"/>
    <x v="2"/>
    <x v="0"/>
    <x v="9"/>
    <m/>
  </r>
  <r>
    <n v="25"/>
    <x v="2"/>
    <x v="0"/>
    <n v="6"/>
    <n v="1"/>
    <x v="1"/>
    <n v="599"/>
    <x v="0"/>
    <n v="24"/>
    <x v="1"/>
    <n v="1"/>
    <s v="Life Sciences"/>
    <n v="1"/>
    <n v="1273"/>
    <m/>
    <x v="1"/>
    <x v="1"/>
    <n v="73"/>
    <x v="3"/>
    <x v="1"/>
    <x v="6"/>
    <x v="0"/>
    <x v="0"/>
    <n v="1118"/>
    <s v="Medium Risk"/>
    <x v="1"/>
    <n v="1"/>
    <n v="0"/>
    <n v="0"/>
    <n v="1"/>
    <n v="8040"/>
    <x v="1"/>
    <s v="Y"/>
    <x v="0"/>
    <n v="14"/>
    <x v="0"/>
    <n v="4"/>
    <n v="6"/>
    <x v="2"/>
    <n v="80"/>
    <n v="0"/>
    <x v="5"/>
    <x v="5"/>
    <x v="1"/>
    <x v="6"/>
    <x v="2"/>
    <x v="1"/>
    <x v="2"/>
    <m/>
  </r>
  <r>
    <n v="26"/>
    <x v="2"/>
    <x v="1"/>
    <n v="10"/>
    <n v="2"/>
    <x v="0"/>
    <n v="583"/>
    <x v="1"/>
    <n v="4"/>
    <x v="0"/>
    <n v="2"/>
    <s v="Life Sciences"/>
    <n v="1"/>
    <n v="1275"/>
    <m/>
    <x v="1"/>
    <x v="1"/>
    <n v="53"/>
    <x v="0"/>
    <x v="1"/>
    <x v="1"/>
    <x v="0"/>
    <x v="0"/>
    <n v="2875"/>
    <s v="Medium Risk"/>
    <x v="1"/>
    <n v="1"/>
    <n v="0"/>
    <n v="1"/>
    <n v="1"/>
    <n v="9973"/>
    <x v="1"/>
    <s v="Y"/>
    <x v="0"/>
    <n v="20"/>
    <x v="1"/>
    <n v="2"/>
    <n v="6"/>
    <x v="2"/>
    <n v="80"/>
    <n v="0"/>
    <x v="0"/>
    <x v="2"/>
    <x v="2"/>
    <x v="3"/>
    <x v="4"/>
    <x v="3"/>
    <x v="3"/>
    <m/>
  </r>
  <r>
    <n v="45"/>
    <x v="1"/>
    <x v="0"/>
    <n v="12"/>
    <n v="2"/>
    <x v="0"/>
    <n v="1449"/>
    <x v="0"/>
    <n v="2"/>
    <x v="0"/>
    <n v="3"/>
    <s v="Marketing"/>
    <n v="1"/>
    <n v="1277"/>
    <m/>
    <x v="3"/>
    <x v="0"/>
    <n v="94"/>
    <x v="3"/>
    <x v="4"/>
    <x v="5"/>
    <x v="1"/>
    <x v="0"/>
    <n v="18824"/>
    <s v="Medium Risk"/>
    <x v="2"/>
    <n v="1"/>
    <n v="1"/>
    <n v="0"/>
    <n v="0"/>
    <n v="2493"/>
    <x v="7"/>
    <s v="Y"/>
    <x v="0"/>
    <n v="16"/>
    <x v="0"/>
    <n v="1"/>
    <n v="4"/>
    <x v="0"/>
    <n v="80"/>
    <n v="0"/>
    <x v="12"/>
    <x v="2"/>
    <x v="1"/>
    <x v="25"/>
    <x v="15"/>
    <x v="1"/>
    <x v="7"/>
    <m/>
  </r>
  <r>
    <n v="55"/>
    <x v="3"/>
    <x v="1"/>
    <n v="9"/>
    <n v="2"/>
    <x v="2"/>
    <n v="177"/>
    <x v="1"/>
    <n v="8"/>
    <x v="0"/>
    <n v="1"/>
    <s v="Medical"/>
    <n v="1"/>
    <n v="1278"/>
    <m/>
    <x v="2"/>
    <x v="1"/>
    <n v="37"/>
    <x v="1"/>
    <x v="3"/>
    <x v="4"/>
    <x v="1"/>
    <x v="2"/>
    <n v="13577"/>
    <s v="Medium Risk"/>
    <x v="2"/>
    <n v="1"/>
    <n v="1"/>
    <n v="0"/>
    <n v="0"/>
    <n v="25592"/>
    <x v="1"/>
    <s v="Y"/>
    <x v="0"/>
    <n v="15"/>
    <x v="0"/>
    <n v="4"/>
    <n v="3"/>
    <x v="0"/>
    <n v="80"/>
    <n v="1"/>
    <x v="35"/>
    <x v="1"/>
    <x v="1"/>
    <x v="26"/>
    <x v="5"/>
    <x v="9"/>
    <x v="2"/>
    <m/>
  </r>
  <r>
    <n v="21"/>
    <x v="4"/>
    <x v="0"/>
    <n v="11"/>
    <n v="1"/>
    <x v="1"/>
    <n v="251"/>
    <x v="1"/>
    <n v="10"/>
    <x v="0"/>
    <n v="2"/>
    <s v="Life Sciences"/>
    <n v="1"/>
    <n v="1279"/>
    <m/>
    <x v="3"/>
    <x v="0"/>
    <n v="45"/>
    <x v="1"/>
    <x v="1"/>
    <x v="2"/>
    <x v="2"/>
    <x v="0"/>
    <n v="2625"/>
    <s v="Low Risk"/>
    <x v="1"/>
    <n v="0"/>
    <n v="0"/>
    <n v="1"/>
    <n v="1"/>
    <n v="25308"/>
    <x v="1"/>
    <s v="Y"/>
    <x v="1"/>
    <n v="20"/>
    <x v="1"/>
    <n v="3"/>
    <n v="5"/>
    <x v="0"/>
    <n v="80"/>
    <n v="0"/>
    <x v="17"/>
    <x v="2"/>
    <x v="0"/>
    <x v="4"/>
    <x v="3"/>
    <x v="3"/>
    <x v="3"/>
    <m/>
  </r>
  <r>
    <n v="46"/>
    <x v="1"/>
    <x v="1"/>
    <n v="5"/>
    <n v="1"/>
    <x v="0"/>
    <n v="168"/>
    <x v="0"/>
    <n v="4"/>
    <x v="0"/>
    <n v="2"/>
    <s v="Marketing"/>
    <n v="1"/>
    <n v="1280"/>
    <m/>
    <x v="2"/>
    <x v="0"/>
    <n v="33"/>
    <x v="1"/>
    <x v="4"/>
    <x v="5"/>
    <x v="1"/>
    <x v="1"/>
    <n v="18789"/>
    <s v="Medium Risk"/>
    <x v="2"/>
    <n v="0"/>
    <n v="1"/>
    <n v="0"/>
    <n v="0"/>
    <n v="9946"/>
    <x v="7"/>
    <s v="Y"/>
    <x v="1"/>
    <n v="14"/>
    <x v="0"/>
    <n v="3"/>
    <n v="1"/>
    <x v="1"/>
    <n v="80"/>
    <n v="1"/>
    <x v="12"/>
    <x v="2"/>
    <x v="1"/>
    <x v="19"/>
    <x v="0"/>
    <x v="0"/>
    <x v="5"/>
    <m/>
  </r>
  <r>
    <n v="34"/>
    <x v="2"/>
    <x v="1"/>
    <n v="11"/>
    <n v="2"/>
    <x v="0"/>
    <n v="131"/>
    <x v="0"/>
    <n v="2"/>
    <x v="0"/>
    <n v="3"/>
    <s v="Marketing"/>
    <n v="1"/>
    <n v="1281"/>
    <m/>
    <x v="1"/>
    <x v="0"/>
    <n v="86"/>
    <x v="0"/>
    <x v="0"/>
    <x v="0"/>
    <x v="3"/>
    <x v="0"/>
    <n v="4538"/>
    <s v="High Risk"/>
    <x v="0"/>
    <n v="1"/>
    <n v="1"/>
    <n v="0"/>
    <n v="1"/>
    <n v="6039"/>
    <x v="4"/>
    <s v="Y"/>
    <x v="0"/>
    <n v="12"/>
    <x v="0"/>
    <n v="4"/>
    <n v="5"/>
    <x v="0"/>
    <n v="80"/>
    <n v="0"/>
    <x v="21"/>
    <x v="1"/>
    <x v="1"/>
    <x v="11"/>
    <x v="3"/>
    <x v="0"/>
    <x v="3"/>
    <m/>
  </r>
  <r>
    <n v="51"/>
    <x v="1"/>
    <x v="1"/>
    <n v="13"/>
    <n v="3"/>
    <x v="1"/>
    <n v="237"/>
    <x v="0"/>
    <n v="9"/>
    <x v="0"/>
    <n v="3"/>
    <s v="Life Sciences"/>
    <n v="1"/>
    <n v="1282"/>
    <m/>
    <x v="2"/>
    <x v="1"/>
    <n v="83"/>
    <x v="0"/>
    <x v="4"/>
    <x v="5"/>
    <x v="1"/>
    <x v="2"/>
    <n v="19847"/>
    <s v="Medium Risk"/>
    <x v="2"/>
    <n v="1"/>
    <n v="1"/>
    <n v="1"/>
    <n v="0"/>
    <n v="19196"/>
    <x v="5"/>
    <s v="Y"/>
    <x v="0"/>
    <n v="24"/>
    <x v="1"/>
    <n v="1"/>
    <n v="5"/>
    <x v="0"/>
    <n v="80"/>
    <n v="1"/>
    <x v="9"/>
    <x v="3"/>
    <x v="2"/>
    <x v="30"/>
    <x v="15"/>
    <x v="14"/>
    <x v="13"/>
    <m/>
  </r>
  <r>
    <n v="59"/>
    <x v="3"/>
    <x v="1"/>
    <n v="5"/>
    <n v="1"/>
    <x v="0"/>
    <n v="1429"/>
    <x v="1"/>
    <n v="18"/>
    <x v="0"/>
    <n v="4"/>
    <s v="Medical"/>
    <n v="1"/>
    <n v="1283"/>
    <m/>
    <x v="2"/>
    <x v="1"/>
    <n v="67"/>
    <x v="0"/>
    <x v="2"/>
    <x v="3"/>
    <x v="0"/>
    <x v="0"/>
    <n v="10512"/>
    <s v="Low Risk"/>
    <x v="2"/>
    <n v="0"/>
    <n v="0"/>
    <n v="1"/>
    <n v="0"/>
    <n v="20002"/>
    <x v="2"/>
    <s v="Y"/>
    <x v="1"/>
    <n v="12"/>
    <x v="0"/>
    <n v="4"/>
    <n v="2"/>
    <x v="1"/>
    <n v="80"/>
    <n v="0"/>
    <x v="25"/>
    <x v="6"/>
    <x v="2"/>
    <x v="7"/>
    <x v="1"/>
    <x v="8"/>
    <x v="10"/>
    <m/>
  </r>
  <r>
    <n v="34"/>
    <x v="2"/>
    <x v="1"/>
    <n v="9"/>
    <n v="1"/>
    <x v="1"/>
    <n v="135"/>
    <x v="1"/>
    <n v="19"/>
    <x v="0"/>
    <n v="3"/>
    <s v="Medical"/>
    <n v="1"/>
    <n v="1285"/>
    <m/>
    <x v="1"/>
    <x v="0"/>
    <n v="46"/>
    <x v="0"/>
    <x v="0"/>
    <x v="2"/>
    <x v="1"/>
    <x v="2"/>
    <n v="4444"/>
    <s v="Medium Risk"/>
    <x v="0"/>
    <n v="0"/>
    <n v="1"/>
    <n v="0"/>
    <n v="1"/>
    <n v="22534"/>
    <x v="5"/>
    <s v="Y"/>
    <x v="1"/>
    <n v="13"/>
    <x v="0"/>
    <n v="3"/>
    <n v="3"/>
    <x v="0"/>
    <n v="80"/>
    <n v="2"/>
    <x v="20"/>
    <x v="2"/>
    <x v="3"/>
    <x v="19"/>
    <x v="6"/>
    <x v="8"/>
    <x v="13"/>
    <m/>
  </r>
  <r>
    <n v="28"/>
    <x v="2"/>
    <x v="1"/>
    <n v="10"/>
    <n v="2"/>
    <x v="1"/>
    <n v="791"/>
    <x v="1"/>
    <n v="1"/>
    <x v="0"/>
    <n v="4"/>
    <s v="Medical"/>
    <n v="1"/>
    <n v="1286"/>
    <m/>
    <x v="2"/>
    <x v="1"/>
    <n v="44"/>
    <x v="0"/>
    <x v="1"/>
    <x v="2"/>
    <x v="2"/>
    <x v="0"/>
    <n v="2154"/>
    <s v="Medium Risk"/>
    <x v="1"/>
    <n v="1"/>
    <n v="0"/>
    <n v="1"/>
    <n v="1"/>
    <n v="6842"/>
    <x v="4"/>
    <s v="Y"/>
    <x v="0"/>
    <n v="11"/>
    <x v="0"/>
    <n v="3"/>
    <n v="6"/>
    <x v="2"/>
    <n v="80"/>
    <n v="0"/>
    <x v="7"/>
    <x v="2"/>
    <x v="2"/>
    <x v="9"/>
    <x v="3"/>
    <x v="0"/>
    <x v="3"/>
    <m/>
  </r>
  <r>
    <n v="44"/>
    <x v="0"/>
    <x v="1"/>
    <n v="10"/>
    <n v="2"/>
    <x v="0"/>
    <n v="1199"/>
    <x v="1"/>
    <n v="4"/>
    <x v="0"/>
    <n v="2"/>
    <s v="Life Sciences"/>
    <n v="1"/>
    <n v="1288"/>
    <m/>
    <x v="1"/>
    <x v="1"/>
    <n v="92"/>
    <x v="2"/>
    <x v="4"/>
    <x v="5"/>
    <x v="3"/>
    <x v="2"/>
    <n v="19190"/>
    <s v="Medium Risk"/>
    <x v="2"/>
    <n v="0"/>
    <n v="1"/>
    <n v="1"/>
    <n v="0"/>
    <n v="17477"/>
    <x v="1"/>
    <s v="Y"/>
    <x v="1"/>
    <n v="14"/>
    <x v="0"/>
    <n v="4"/>
    <n v="3"/>
    <x v="0"/>
    <n v="80"/>
    <n v="2"/>
    <x v="12"/>
    <x v="5"/>
    <x v="2"/>
    <x v="10"/>
    <x v="5"/>
    <x v="15"/>
    <x v="15"/>
    <m/>
  </r>
  <r>
    <n v="34"/>
    <x v="2"/>
    <x v="1"/>
    <n v="8"/>
    <n v="1"/>
    <x v="1"/>
    <n v="648"/>
    <x v="2"/>
    <n v="11"/>
    <x v="0"/>
    <n v="3"/>
    <s v="Life Sciences"/>
    <n v="1"/>
    <n v="1289"/>
    <m/>
    <x v="1"/>
    <x v="1"/>
    <n v="56"/>
    <x v="1"/>
    <x v="0"/>
    <x v="8"/>
    <x v="1"/>
    <x v="1"/>
    <n v="4490"/>
    <s v="Medium Risk"/>
    <x v="0"/>
    <n v="0"/>
    <n v="1"/>
    <n v="0"/>
    <n v="1"/>
    <n v="21833"/>
    <x v="5"/>
    <s v="Y"/>
    <x v="1"/>
    <n v="11"/>
    <x v="0"/>
    <n v="4"/>
    <n v="3"/>
    <x v="0"/>
    <n v="80"/>
    <n v="2"/>
    <x v="19"/>
    <x v="3"/>
    <x v="3"/>
    <x v="1"/>
    <x v="5"/>
    <x v="1"/>
    <x v="5"/>
    <m/>
  </r>
  <r>
    <n v="35"/>
    <x v="0"/>
    <x v="1"/>
    <n v="6"/>
    <n v="1"/>
    <x v="0"/>
    <n v="735"/>
    <x v="1"/>
    <n v="6"/>
    <x v="0"/>
    <n v="1"/>
    <s v="Life Sciences"/>
    <n v="1"/>
    <n v="1291"/>
    <m/>
    <x v="1"/>
    <x v="1"/>
    <n v="66"/>
    <x v="0"/>
    <x v="1"/>
    <x v="1"/>
    <x v="2"/>
    <x v="1"/>
    <n v="3506"/>
    <s v="Medium Risk"/>
    <x v="0"/>
    <n v="1"/>
    <n v="0"/>
    <n v="0"/>
    <n v="1"/>
    <n v="6020"/>
    <x v="4"/>
    <s v="Y"/>
    <x v="0"/>
    <n v="14"/>
    <x v="0"/>
    <n v="4"/>
    <n v="4"/>
    <x v="0"/>
    <n v="80"/>
    <n v="0"/>
    <x v="21"/>
    <x v="1"/>
    <x v="1"/>
    <x v="11"/>
    <x v="3"/>
    <x v="3"/>
    <x v="3"/>
    <m/>
  </r>
  <r>
    <n v="42"/>
    <x v="0"/>
    <x v="1"/>
    <n v="15"/>
    <n v="2"/>
    <x v="0"/>
    <n v="603"/>
    <x v="1"/>
    <n v="7"/>
    <x v="0"/>
    <n v="4"/>
    <s v="Medical"/>
    <n v="1"/>
    <n v="1292"/>
    <m/>
    <x v="0"/>
    <x v="0"/>
    <n v="78"/>
    <x v="2"/>
    <x v="0"/>
    <x v="1"/>
    <x v="1"/>
    <x v="1"/>
    <n v="2372"/>
    <s v="High Risk"/>
    <x v="1"/>
    <n v="1"/>
    <n v="1"/>
    <n v="0"/>
    <n v="1"/>
    <n v="5628"/>
    <x v="2"/>
    <s v="Y"/>
    <x v="0"/>
    <n v="16"/>
    <x v="0"/>
    <n v="4"/>
    <n v="8"/>
    <x v="2"/>
    <n v="80"/>
    <n v="0"/>
    <x v="33"/>
    <x v="2"/>
    <x v="1"/>
    <x v="6"/>
    <x v="2"/>
    <x v="0"/>
    <x v="2"/>
    <m/>
  </r>
  <r>
    <n v="43"/>
    <x v="0"/>
    <x v="1"/>
    <n v="1"/>
    <n v="0"/>
    <x v="0"/>
    <n v="531"/>
    <x v="0"/>
    <n v="4"/>
    <x v="0"/>
    <n v="4"/>
    <s v="Marketing"/>
    <n v="1"/>
    <n v="1293"/>
    <m/>
    <x v="2"/>
    <x v="0"/>
    <n v="56"/>
    <x v="1"/>
    <x v="2"/>
    <x v="0"/>
    <x v="0"/>
    <x v="0"/>
    <n v="10231"/>
    <s v="Low Risk"/>
    <x v="2"/>
    <n v="0"/>
    <n v="0"/>
    <n v="0"/>
    <n v="0"/>
    <n v="20364"/>
    <x v="9"/>
    <s v="Y"/>
    <x v="1"/>
    <n v="14"/>
    <x v="0"/>
    <n v="4"/>
    <n v="0"/>
    <x v="1"/>
    <n v="80"/>
    <n v="0"/>
    <x v="18"/>
    <x v="1"/>
    <x v="3"/>
    <x v="17"/>
    <x v="1"/>
    <x v="9"/>
    <x v="8"/>
    <m/>
  </r>
  <r>
    <n v="36"/>
    <x v="0"/>
    <x v="1"/>
    <n v="12"/>
    <n v="2"/>
    <x v="0"/>
    <n v="429"/>
    <x v="1"/>
    <n v="2"/>
    <x v="0"/>
    <n v="4"/>
    <s v="Life Sciences"/>
    <n v="1"/>
    <n v="1294"/>
    <m/>
    <x v="1"/>
    <x v="0"/>
    <n v="53"/>
    <x v="0"/>
    <x v="0"/>
    <x v="3"/>
    <x v="1"/>
    <x v="0"/>
    <n v="5410"/>
    <s v="High Risk"/>
    <x v="0"/>
    <n v="1"/>
    <n v="1"/>
    <n v="0"/>
    <n v="1"/>
    <n v="2323"/>
    <x v="3"/>
    <s v="Y"/>
    <x v="0"/>
    <n v="11"/>
    <x v="0"/>
    <n v="4"/>
    <n v="3"/>
    <x v="0"/>
    <n v="80"/>
    <n v="0"/>
    <x v="33"/>
    <x v="2"/>
    <x v="1"/>
    <x v="22"/>
    <x v="12"/>
    <x v="8"/>
    <x v="11"/>
    <m/>
  </r>
  <r>
    <n v="44"/>
    <x v="0"/>
    <x v="0"/>
    <n v="4"/>
    <n v="0"/>
    <x v="0"/>
    <n v="621"/>
    <x v="1"/>
    <n v="15"/>
    <x v="0"/>
    <n v="3"/>
    <s v="Medical"/>
    <n v="1"/>
    <n v="1295"/>
    <m/>
    <x v="3"/>
    <x v="0"/>
    <n v="73"/>
    <x v="0"/>
    <x v="2"/>
    <x v="4"/>
    <x v="0"/>
    <x v="1"/>
    <n v="7978"/>
    <s v="Low Risk"/>
    <x v="2"/>
    <n v="0"/>
    <n v="0"/>
    <n v="0"/>
    <n v="0"/>
    <n v="14075"/>
    <x v="1"/>
    <s v="Y"/>
    <x v="1"/>
    <n v="11"/>
    <x v="0"/>
    <n v="4"/>
    <n v="1"/>
    <x v="1"/>
    <n v="80"/>
    <n v="1"/>
    <x v="1"/>
    <x v="2"/>
    <x v="1"/>
    <x v="1"/>
    <x v="1"/>
    <x v="0"/>
    <x v="0"/>
    <m/>
  </r>
  <r>
    <n v="28"/>
    <x v="2"/>
    <x v="1"/>
    <n v="6"/>
    <n v="1"/>
    <x v="1"/>
    <n v="193"/>
    <x v="1"/>
    <n v="2"/>
    <x v="0"/>
    <n v="3"/>
    <s v="Life Sciences"/>
    <n v="1"/>
    <n v="1296"/>
    <m/>
    <x v="2"/>
    <x v="1"/>
    <n v="52"/>
    <x v="1"/>
    <x v="1"/>
    <x v="2"/>
    <x v="0"/>
    <x v="1"/>
    <n v="3867"/>
    <s v="Medium Risk"/>
    <x v="0"/>
    <n v="1"/>
    <n v="0"/>
    <n v="0"/>
    <n v="1"/>
    <n v="14222"/>
    <x v="1"/>
    <s v="Y"/>
    <x v="0"/>
    <n v="12"/>
    <x v="0"/>
    <n v="2"/>
    <n v="4"/>
    <x v="0"/>
    <n v="80"/>
    <n v="1"/>
    <x v="17"/>
    <x v="2"/>
    <x v="1"/>
    <x v="4"/>
    <x v="3"/>
    <x v="3"/>
    <x v="3"/>
    <m/>
  </r>
  <r>
    <n v="51"/>
    <x v="1"/>
    <x v="1"/>
    <n v="12"/>
    <n v="1"/>
    <x v="1"/>
    <n v="968"/>
    <x v="1"/>
    <n v="6"/>
    <x v="0"/>
    <n v="2"/>
    <s v="Medical"/>
    <n v="1"/>
    <n v="1297"/>
    <m/>
    <x v="0"/>
    <x v="0"/>
    <n v="40"/>
    <x v="1"/>
    <x v="1"/>
    <x v="2"/>
    <x v="2"/>
    <x v="0"/>
    <n v="2838"/>
    <s v="Low Risk"/>
    <x v="1"/>
    <n v="0"/>
    <n v="0"/>
    <n v="1"/>
    <n v="1"/>
    <n v="4257"/>
    <x v="4"/>
    <s v="Y"/>
    <x v="1"/>
    <n v="14"/>
    <x v="0"/>
    <n v="2"/>
    <n v="5"/>
    <x v="0"/>
    <n v="80"/>
    <n v="0"/>
    <x v="0"/>
    <x v="6"/>
    <x v="2"/>
    <x v="5"/>
    <x v="2"/>
    <x v="4"/>
    <x v="1"/>
    <m/>
  </r>
  <r>
    <n v="30"/>
    <x v="2"/>
    <x v="1"/>
    <n v="6"/>
    <n v="1"/>
    <x v="2"/>
    <n v="879"/>
    <x v="1"/>
    <n v="9"/>
    <x v="0"/>
    <n v="2"/>
    <s v="Medical"/>
    <n v="1"/>
    <n v="1298"/>
    <m/>
    <x v="1"/>
    <x v="0"/>
    <n v="72"/>
    <x v="0"/>
    <x v="0"/>
    <x v="3"/>
    <x v="2"/>
    <x v="0"/>
    <n v="4695"/>
    <s v="Medium Risk"/>
    <x v="0"/>
    <n v="1"/>
    <n v="0"/>
    <n v="0"/>
    <n v="1"/>
    <n v="12858"/>
    <x v="8"/>
    <s v="Y"/>
    <x v="0"/>
    <n v="18"/>
    <x v="0"/>
    <n v="3"/>
    <n v="4"/>
    <x v="0"/>
    <n v="80"/>
    <n v="0"/>
    <x v="1"/>
    <x v="1"/>
    <x v="1"/>
    <x v="3"/>
    <x v="0"/>
    <x v="1"/>
    <x v="1"/>
    <m/>
  </r>
  <r>
    <n v="29"/>
    <x v="2"/>
    <x v="0"/>
    <n v="11"/>
    <n v="1"/>
    <x v="0"/>
    <n v="806"/>
    <x v="1"/>
    <n v="7"/>
    <x v="0"/>
    <n v="3"/>
    <s v="Technical Degree"/>
    <n v="1"/>
    <n v="1299"/>
    <m/>
    <x v="0"/>
    <x v="0"/>
    <n v="39"/>
    <x v="0"/>
    <x v="1"/>
    <x v="2"/>
    <x v="2"/>
    <x v="2"/>
    <n v="3339"/>
    <s v="Medium Risk"/>
    <x v="0"/>
    <n v="1"/>
    <n v="0"/>
    <n v="0"/>
    <n v="1"/>
    <n v="17285"/>
    <x v="9"/>
    <s v="Y"/>
    <x v="0"/>
    <n v="13"/>
    <x v="0"/>
    <n v="1"/>
    <n v="5"/>
    <x v="0"/>
    <n v="80"/>
    <n v="2"/>
    <x v="1"/>
    <x v="2"/>
    <x v="1"/>
    <x v="5"/>
    <x v="1"/>
    <x v="4"/>
    <x v="1"/>
    <m/>
  </r>
  <r>
    <n v="28"/>
    <x v="2"/>
    <x v="1"/>
    <n v="12"/>
    <n v="2"/>
    <x v="0"/>
    <n v="640"/>
    <x v="1"/>
    <n v="1"/>
    <x v="0"/>
    <n v="3"/>
    <s v="Technical Degree"/>
    <n v="1"/>
    <n v="1301"/>
    <m/>
    <x v="2"/>
    <x v="1"/>
    <n v="84"/>
    <x v="0"/>
    <x v="1"/>
    <x v="1"/>
    <x v="3"/>
    <x v="0"/>
    <n v="2080"/>
    <s v="Medium Risk"/>
    <x v="1"/>
    <n v="0"/>
    <n v="1"/>
    <n v="1"/>
    <n v="1"/>
    <n v="4732"/>
    <x v="7"/>
    <s v="Y"/>
    <x v="1"/>
    <n v="11"/>
    <x v="0"/>
    <n v="2"/>
    <n v="5"/>
    <x v="0"/>
    <n v="80"/>
    <n v="0"/>
    <x v="7"/>
    <x v="2"/>
    <x v="2"/>
    <x v="11"/>
    <x v="3"/>
    <x v="1"/>
    <x v="3"/>
    <m/>
  </r>
  <r>
    <n v="25"/>
    <x v="2"/>
    <x v="1"/>
    <n v="12"/>
    <n v="2"/>
    <x v="0"/>
    <n v="266"/>
    <x v="1"/>
    <n v="1"/>
    <x v="0"/>
    <n v="3"/>
    <s v="Medical"/>
    <n v="1"/>
    <n v="1303"/>
    <m/>
    <x v="2"/>
    <x v="0"/>
    <n v="40"/>
    <x v="0"/>
    <x v="1"/>
    <x v="1"/>
    <x v="1"/>
    <x v="0"/>
    <n v="2096"/>
    <s v="Medium Risk"/>
    <x v="1"/>
    <n v="0"/>
    <n v="1"/>
    <n v="1"/>
    <n v="1"/>
    <n v="18830"/>
    <x v="1"/>
    <s v="Y"/>
    <x v="1"/>
    <n v="18"/>
    <x v="0"/>
    <n v="4"/>
    <n v="5"/>
    <x v="0"/>
    <n v="80"/>
    <n v="0"/>
    <x v="17"/>
    <x v="1"/>
    <x v="2"/>
    <x v="4"/>
    <x v="3"/>
    <x v="3"/>
    <x v="9"/>
    <m/>
  </r>
  <r>
    <n v="32"/>
    <x v="2"/>
    <x v="1"/>
    <n v="3"/>
    <n v="0"/>
    <x v="0"/>
    <n v="604"/>
    <x v="0"/>
    <n v="8"/>
    <x v="0"/>
    <n v="3"/>
    <s v="Medical"/>
    <n v="1"/>
    <n v="1304"/>
    <m/>
    <x v="1"/>
    <x v="1"/>
    <n v="56"/>
    <x v="2"/>
    <x v="0"/>
    <x v="0"/>
    <x v="0"/>
    <x v="1"/>
    <n v="6209"/>
    <s v="Low Risk"/>
    <x v="0"/>
    <n v="0"/>
    <n v="0"/>
    <n v="0"/>
    <n v="1"/>
    <n v="11693"/>
    <x v="1"/>
    <s v="Y"/>
    <x v="1"/>
    <n v="15"/>
    <x v="0"/>
    <n v="3"/>
    <n v="0"/>
    <x v="1"/>
    <n v="80"/>
    <n v="2"/>
    <x v="1"/>
    <x v="5"/>
    <x v="3"/>
    <x v="1"/>
    <x v="1"/>
    <x v="0"/>
    <x v="5"/>
    <m/>
  </r>
  <r>
    <n v="45"/>
    <x v="1"/>
    <x v="1"/>
    <n v="9"/>
    <n v="1"/>
    <x v="1"/>
    <n v="364"/>
    <x v="1"/>
    <n v="25"/>
    <x v="0"/>
    <n v="3"/>
    <s v="Medical"/>
    <n v="1"/>
    <n v="1306"/>
    <m/>
    <x v="0"/>
    <x v="0"/>
    <n v="83"/>
    <x v="0"/>
    <x v="4"/>
    <x v="5"/>
    <x v="1"/>
    <x v="0"/>
    <n v="18061"/>
    <s v="Medium Risk"/>
    <x v="2"/>
    <n v="0"/>
    <n v="1"/>
    <n v="0"/>
    <n v="0"/>
    <n v="13035"/>
    <x v="9"/>
    <s v="Y"/>
    <x v="1"/>
    <n v="22"/>
    <x v="1"/>
    <n v="3"/>
    <n v="4"/>
    <x v="0"/>
    <n v="80"/>
    <n v="0"/>
    <x v="14"/>
    <x v="5"/>
    <x v="1"/>
    <x v="2"/>
    <x v="2"/>
    <x v="0"/>
    <x v="2"/>
    <m/>
  </r>
  <r>
    <n v="39"/>
    <x v="0"/>
    <x v="1"/>
    <n v="9"/>
    <n v="2"/>
    <x v="0"/>
    <n v="412"/>
    <x v="1"/>
    <n v="13"/>
    <x v="0"/>
    <n v="4"/>
    <s v="Medical"/>
    <n v="1"/>
    <n v="1307"/>
    <m/>
    <x v="1"/>
    <x v="0"/>
    <n v="94"/>
    <x v="1"/>
    <x v="3"/>
    <x v="5"/>
    <x v="1"/>
    <x v="2"/>
    <n v="17123"/>
    <s v="Medium Risk"/>
    <x v="2"/>
    <n v="1"/>
    <n v="1"/>
    <n v="0"/>
    <n v="0"/>
    <n v="17334"/>
    <x v="2"/>
    <s v="Y"/>
    <x v="0"/>
    <n v="13"/>
    <x v="0"/>
    <n v="4"/>
    <n v="3"/>
    <x v="0"/>
    <n v="80"/>
    <n v="2"/>
    <x v="24"/>
    <x v="5"/>
    <x v="1"/>
    <x v="27"/>
    <x v="5"/>
    <x v="9"/>
    <x v="3"/>
    <m/>
  </r>
  <r>
    <n v="58"/>
    <x v="3"/>
    <x v="1"/>
    <n v="7"/>
    <n v="0"/>
    <x v="0"/>
    <n v="848"/>
    <x v="1"/>
    <n v="23"/>
    <x v="0"/>
    <n v="4"/>
    <s v="Life Sciences"/>
    <n v="1"/>
    <n v="1308"/>
    <m/>
    <x v="3"/>
    <x v="1"/>
    <n v="88"/>
    <x v="0"/>
    <x v="1"/>
    <x v="1"/>
    <x v="2"/>
    <x v="2"/>
    <n v="2372"/>
    <s v="Low Risk"/>
    <x v="1"/>
    <n v="0"/>
    <n v="0"/>
    <n v="0"/>
    <n v="1"/>
    <n v="26076"/>
    <x v="1"/>
    <s v="Y"/>
    <x v="1"/>
    <n v="12"/>
    <x v="0"/>
    <n v="4"/>
    <n v="3"/>
    <x v="0"/>
    <n v="80"/>
    <n v="2"/>
    <x v="17"/>
    <x v="1"/>
    <x v="1"/>
    <x v="4"/>
    <x v="3"/>
    <x v="3"/>
    <x v="3"/>
    <m/>
  </r>
  <r>
    <n v="32"/>
    <x v="2"/>
    <x v="0"/>
    <n v="3"/>
    <n v="0"/>
    <x v="0"/>
    <n v="1089"/>
    <x v="1"/>
    <n v="7"/>
    <x v="0"/>
    <n v="2"/>
    <s v="Life Sciences"/>
    <n v="1"/>
    <n v="1309"/>
    <m/>
    <x v="2"/>
    <x v="1"/>
    <n v="79"/>
    <x v="0"/>
    <x v="0"/>
    <x v="2"/>
    <x v="2"/>
    <x v="1"/>
    <n v="4883"/>
    <s v="Low Risk"/>
    <x v="0"/>
    <n v="0"/>
    <n v="0"/>
    <n v="0"/>
    <n v="1"/>
    <n v="22845"/>
    <x v="1"/>
    <s v="Y"/>
    <x v="1"/>
    <n v="18"/>
    <x v="0"/>
    <n v="1"/>
    <n v="2"/>
    <x v="1"/>
    <n v="80"/>
    <n v="1"/>
    <x v="1"/>
    <x v="1"/>
    <x v="1"/>
    <x v="1"/>
    <x v="0"/>
    <x v="1"/>
    <x v="9"/>
    <m/>
  </r>
  <r>
    <n v="39"/>
    <x v="0"/>
    <x v="0"/>
    <n v="8"/>
    <n v="1"/>
    <x v="0"/>
    <n v="360"/>
    <x v="1"/>
    <n v="23"/>
    <x v="0"/>
    <n v="3"/>
    <s v="Medical"/>
    <n v="1"/>
    <n v="1310"/>
    <m/>
    <x v="1"/>
    <x v="1"/>
    <n v="93"/>
    <x v="0"/>
    <x v="1"/>
    <x v="1"/>
    <x v="3"/>
    <x v="0"/>
    <n v="3904"/>
    <s v="Medium Risk"/>
    <x v="0"/>
    <n v="0"/>
    <n v="1"/>
    <n v="0"/>
    <n v="1"/>
    <n v="22154"/>
    <x v="4"/>
    <s v="Y"/>
    <x v="1"/>
    <n v="13"/>
    <x v="0"/>
    <n v="1"/>
    <n v="3"/>
    <x v="0"/>
    <n v="80"/>
    <n v="0"/>
    <x v="3"/>
    <x v="2"/>
    <x v="1"/>
    <x v="8"/>
    <x v="3"/>
    <x v="0"/>
    <x v="6"/>
    <m/>
  </r>
  <r>
    <n v="30"/>
    <x v="2"/>
    <x v="1"/>
    <n v="8"/>
    <n v="0"/>
    <x v="0"/>
    <n v="1138"/>
    <x v="1"/>
    <n v="6"/>
    <x v="0"/>
    <n v="3"/>
    <s v="Technical Degree"/>
    <n v="1"/>
    <n v="1311"/>
    <m/>
    <x v="3"/>
    <x v="0"/>
    <n v="48"/>
    <x v="1"/>
    <x v="0"/>
    <x v="2"/>
    <x v="0"/>
    <x v="1"/>
    <n v="4627"/>
    <s v="Low Risk"/>
    <x v="0"/>
    <n v="0"/>
    <n v="0"/>
    <n v="0"/>
    <n v="1"/>
    <n v="23631"/>
    <x v="4"/>
    <s v="Y"/>
    <x v="1"/>
    <n v="12"/>
    <x v="0"/>
    <n v="1"/>
    <n v="3"/>
    <x v="0"/>
    <n v="80"/>
    <n v="1"/>
    <x v="1"/>
    <x v="6"/>
    <x v="1"/>
    <x v="7"/>
    <x v="3"/>
    <x v="7"/>
    <x v="1"/>
    <m/>
  </r>
  <r>
    <n v="36"/>
    <x v="0"/>
    <x v="1"/>
    <n v="0"/>
    <n v="0"/>
    <x v="0"/>
    <n v="325"/>
    <x v="1"/>
    <n v="10"/>
    <x v="0"/>
    <n v="4"/>
    <s v="Technical Degree"/>
    <n v="1"/>
    <n v="1312"/>
    <m/>
    <x v="2"/>
    <x v="0"/>
    <n v="63"/>
    <x v="0"/>
    <x v="2"/>
    <x v="4"/>
    <x v="2"/>
    <x v="1"/>
    <n v="7094"/>
    <s v="Low Risk"/>
    <x v="2"/>
    <n v="0"/>
    <n v="0"/>
    <n v="0"/>
    <n v="0"/>
    <n v="5747"/>
    <x v="9"/>
    <s v="Y"/>
    <x v="1"/>
    <n v="12"/>
    <x v="0"/>
    <n v="1"/>
    <n v="0"/>
    <x v="1"/>
    <n v="80"/>
    <n v="0"/>
    <x v="1"/>
    <x v="0"/>
    <x v="1"/>
    <x v="5"/>
    <x v="1"/>
    <x v="1"/>
    <x v="1"/>
    <m/>
  </r>
  <r>
    <n v="46"/>
    <x v="1"/>
    <x v="1"/>
    <n v="9"/>
    <n v="1"/>
    <x v="0"/>
    <n v="991"/>
    <x v="2"/>
    <n v="1"/>
    <x v="0"/>
    <n v="2"/>
    <s v="Life Sciences"/>
    <n v="1"/>
    <n v="1314"/>
    <m/>
    <x v="2"/>
    <x v="0"/>
    <n v="44"/>
    <x v="0"/>
    <x v="1"/>
    <x v="8"/>
    <x v="3"/>
    <x v="0"/>
    <n v="3423"/>
    <s v="Medium Risk"/>
    <x v="0"/>
    <n v="0"/>
    <n v="1"/>
    <n v="0"/>
    <n v="1"/>
    <n v="22957"/>
    <x v="2"/>
    <s v="Y"/>
    <x v="1"/>
    <n v="12"/>
    <x v="0"/>
    <n v="3"/>
    <n v="3"/>
    <x v="0"/>
    <n v="80"/>
    <n v="0"/>
    <x v="1"/>
    <x v="1"/>
    <x v="3"/>
    <x v="5"/>
    <x v="8"/>
    <x v="8"/>
    <x v="1"/>
    <m/>
  </r>
  <r>
    <n v="28"/>
    <x v="2"/>
    <x v="1"/>
    <n v="1"/>
    <n v="0"/>
    <x v="2"/>
    <n v="1476"/>
    <x v="1"/>
    <n v="1"/>
    <x v="0"/>
    <n v="3"/>
    <s v="Life Sciences"/>
    <n v="1"/>
    <n v="1315"/>
    <m/>
    <x v="1"/>
    <x v="0"/>
    <n v="55"/>
    <x v="3"/>
    <x v="0"/>
    <x v="2"/>
    <x v="0"/>
    <x v="1"/>
    <n v="6674"/>
    <s v="Low Risk"/>
    <x v="0"/>
    <n v="0"/>
    <n v="0"/>
    <n v="0"/>
    <n v="0"/>
    <n v="16392"/>
    <x v="4"/>
    <s v="Y"/>
    <x v="1"/>
    <n v="11"/>
    <x v="0"/>
    <n v="1"/>
    <n v="0"/>
    <x v="1"/>
    <n v="80"/>
    <n v="3"/>
    <x v="1"/>
    <x v="6"/>
    <x v="1"/>
    <x v="7"/>
    <x v="6"/>
    <x v="4"/>
    <x v="0"/>
    <m/>
  </r>
  <r>
    <n v="50"/>
    <x v="1"/>
    <x v="1"/>
    <n v="8"/>
    <n v="2"/>
    <x v="0"/>
    <n v="1322"/>
    <x v="1"/>
    <n v="28"/>
    <x v="0"/>
    <n v="3"/>
    <s v="Life Sciences"/>
    <n v="1"/>
    <n v="1317"/>
    <m/>
    <x v="2"/>
    <x v="0"/>
    <n v="43"/>
    <x v="0"/>
    <x v="3"/>
    <x v="7"/>
    <x v="3"/>
    <x v="1"/>
    <n v="16880"/>
    <s v="Medium Risk"/>
    <x v="2"/>
    <n v="1"/>
    <n v="1"/>
    <n v="0"/>
    <n v="0"/>
    <n v="22422"/>
    <x v="5"/>
    <s v="Y"/>
    <x v="0"/>
    <n v="11"/>
    <x v="0"/>
    <n v="2"/>
    <n v="3"/>
    <x v="0"/>
    <n v="80"/>
    <n v="0"/>
    <x v="25"/>
    <x v="2"/>
    <x v="1"/>
    <x v="11"/>
    <x v="3"/>
    <x v="1"/>
    <x v="3"/>
    <m/>
  </r>
  <r>
    <n v="40"/>
    <x v="0"/>
    <x v="0"/>
    <n v="8"/>
    <n v="2"/>
    <x v="0"/>
    <n v="299"/>
    <x v="0"/>
    <n v="25"/>
    <x v="0"/>
    <n v="4"/>
    <s v="Marketing"/>
    <n v="1"/>
    <n v="1318"/>
    <m/>
    <x v="2"/>
    <x v="1"/>
    <n v="57"/>
    <x v="1"/>
    <x v="2"/>
    <x v="0"/>
    <x v="1"/>
    <x v="0"/>
    <n v="9094"/>
    <s v="Medium Risk"/>
    <x v="2"/>
    <n v="1"/>
    <n v="1"/>
    <n v="0"/>
    <n v="0"/>
    <n v="17235"/>
    <x v="7"/>
    <s v="Y"/>
    <x v="0"/>
    <n v="12"/>
    <x v="0"/>
    <n v="3"/>
    <n v="3"/>
    <x v="0"/>
    <n v="80"/>
    <n v="0"/>
    <x v="15"/>
    <x v="2"/>
    <x v="1"/>
    <x v="8"/>
    <x v="0"/>
    <x v="1"/>
    <x v="2"/>
    <m/>
  </r>
  <r>
    <n v="52"/>
    <x v="1"/>
    <x v="0"/>
    <n v="17"/>
    <n v="3"/>
    <x v="0"/>
    <n v="1030"/>
    <x v="0"/>
    <n v="5"/>
    <x v="0"/>
    <n v="3"/>
    <s v="Life Sciences"/>
    <n v="1"/>
    <n v="1319"/>
    <m/>
    <x v="0"/>
    <x v="1"/>
    <n v="64"/>
    <x v="0"/>
    <x v="2"/>
    <x v="0"/>
    <x v="1"/>
    <x v="0"/>
    <n v="8446"/>
    <s v="Medium Risk"/>
    <x v="2"/>
    <n v="1"/>
    <n v="1"/>
    <n v="1"/>
    <n v="0"/>
    <n v="21534"/>
    <x v="3"/>
    <s v="Y"/>
    <x v="0"/>
    <n v="19"/>
    <x v="0"/>
    <n v="3"/>
    <n v="6"/>
    <x v="2"/>
    <n v="80"/>
    <n v="0"/>
    <x v="1"/>
    <x v="2"/>
    <x v="2"/>
    <x v="3"/>
    <x v="1"/>
    <x v="4"/>
    <x v="1"/>
    <m/>
  </r>
  <r>
    <n v="30"/>
    <x v="2"/>
    <x v="1"/>
    <n v="12"/>
    <n v="2"/>
    <x v="0"/>
    <n v="634"/>
    <x v="1"/>
    <n v="17"/>
    <x v="0"/>
    <n v="4"/>
    <s v="Medical"/>
    <n v="1"/>
    <n v="1321"/>
    <m/>
    <x v="0"/>
    <x v="0"/>
    <n v="95"/>
    <x v="0"/>
    <x v="2"/>
    <x v="5"/>
    <x v="3"/>
    <x v="1"/>
    <n v="11916"/>
    <s v="Medium Risk"/>
    <x v="2"/>
    <n v="1"/>
    <n v="1"/>
    <n v="0"/>
    <n v="0"/>
    <n v="25927"/>
    <x v="1"/>
    <s v="Y"/>
    <x v="0"/>
    <n v="23"/>
    <x v="1"/>
    <n v="4"/>
    <n v="4"/>
    <x v="0"/>
    <n v="80"/>
    <n v="2"/>
    <x v="15"/>
    <x v="2"/>
    <x v="1"/>
    <x v="7"/>
    <x v="10"/>
    <x v="0"/>
    <x v="5"/>
    <m/>
  </r>
  <r>
    <n v="39"/>
    <x v="0"/>
    <x v="1"/>
    <n v="7"/>
    <n v="0"/>
    <x v="0"/>
    <n v="524"/>
    <x v="1"/>
    <n v="18"/>
    <x v="0"/>
    <n v="2"/>
    <s v="Life Sciences"/>
    <n v="1"/>
    <n v="1322"/>
    <m/>
    <x v="3"/>
    <x v="1"/>
    <n v="32"/>
    <x v="0"/>
    <x v="0"/>
    <x v="3"/>
    <x v="2"/>
    <x v="0"/>
    <n v="4534"/>
    <s v="Low Risk"/>
    <x v="0"/>
    <n v="0"/>
    <n v="0"/>
    <n v="0"/>
    <n v="1"/>
    <n v="13352"/>
    <x v="4"/>
    <s v="Y"/>
    <x v="1"/>
    <n v="11"/>
    <x v="0"/>
    <n v="1"/>
    <n v="3"/>
    <x v="0"/>
    <n v="80"/>
    <n v="0"/>
    <x v="15"/>
    <x v="6"/>
    <x v="1"/>
    <x v="3"/>
    <x v="1"/>
    <x v="1"/>
    <x v="1"/>
    <m/>
  </r>
  <r>
    <n v="31"/>
    <x v="2"/>
    <x v="1"/>
    <n v="8"/>
    <n v="2"/>
    <x v="2"/>
    <n v="587"/>
    <x v="0"/>
    <n v="2"/>
    <x v="0"/>
    <n v="4"/>
    <s v="Life Sciences"/>
    <n v="1"/>
    <n v="1324"/>
    <m/>
    <x v="2"/>
    <x v="0"/>
    <n v="57"/>
    <x v="0"/>
    <x v="2"/>
    <x v="0"/>
    <x v="2"/>
    <x v="2"/>
    <n v="9852"/>
    <s v="Medium Risk"/>
    <x v="2"/>
    <n v="1"/>
    <n v="0"/>
    <n v="1"/>
    <n v="0"/>
    <n v="8935"/>
    <x v="1"/>
    <s v="Y"/>
    <x v="0"/>
    <n v="19"/>
    <x v="0"/>
    <n v="1"/>
    <n v="4"/>
    <x v="0"/>
    <n v="80"/>
    <n v="1"/>
    <x v="1"/>
    <x v="3"/>
    <x v="2"/>
    <x v="1"/>
    <x v="6"/>
    <x v="10"/>
    <x v="4"/>
    <m/>
  </r>
  <r>
    <n v="41"/>
    <x v="0"/>
    <x v="1"/>
    <n v="9"/>
    <n v="1"/>
    <x v="2"/>
    <n v="256"/>
    <x v="0"/>
    <n v="10"/>
    <x v="0"/>
    <n v="2"/>
    <s v="Medical"/>
    <n v="1"/>
    <n v="1329"/>
    <m/>
    <x v="1"/>
    <x v="1"/>
    <n v="40"/>
    <x v="3"/>
    <x v="0"/>
    <x v="0"/>
    <x v="1"/>
    <x v="0"/>
    <n v="6151"/>
    <s v="Medium Risk"/>
    <x v="0"/>
    <n v="0"/>
    <n v="1"/>
    <n v="0"/>
    <n v="1"/>
    <n v="22074"/>
    <x v="1"/>
    <s v="Y"/>
    <x v="1"/>
    <n v="13"/>
    <x v="0"/>
    <n v="1"/>
    <n v="1"/>
    <x v="1"/>
    <n v="80"/>
    <n v="0"/>
    <x v="16"/>
    <x v="5"/>
    <x v="1"/>
    <x v="27"/>
    <x v="3"/>
    <x v="14"/>
    <x v="12"/>
    <m/>
  </r>
  <r>
    <n v="31"/>
    <x v="2"/>
    <x v="0"/>
    <n v="11"/>
    <n v="2"/>
    <x v="1"/>
    <n v="1060"/>
    <x v="0"/>
    <n v="1"/>
    <x v="0"/>
    <n v="3"/>
    <s v="Life Sciences"/>
    <n v="1"/>
    <n v="1331"/>
    <m/>
    <x v="2"/>
    <x v="0"/>
    <n v="54"/>
    <x v="0"/>
    <x v="1"/>
    <x v="6"/>
    <x v="1"/>
    <x v="0"/>
    <n v="2302"/>
    <s v="High Risk"/>
    <x v="1"/>
    <n v="1"/>
    <n v="1"/>
    <n v="0"/>
    <n v="1"/>
    <n v="8319"/>
    <x v="1"/>
    <s v="Y"/>
    <x v="0"/>
    <n v="11"/>
    <x v="0"/>
    <n v="1"/>
    <n v="5"/>
    <x v="0"/>
    <n v="80"/>
    <n v="0"/>
    <x v="8"/>
    <x v="2"/>
    <x v="3"/>
    <x v="11"/>
    <x v="3"/>
    <x v="3"/>
    <x v="3"/>
    <m/>
  </r>
  <r>
    <n v="44"/>
    <x v="0"/>
    <x v="0"/>
    <n v="12"/>
    <n v="1"/>
    <x v="0"/>
    <n v="935"/>
    <x v="1"/>
    <n v="3"/>
    <x v="0"/>
    <n v="3"/>
    <s v="Life Sciences"/>
    <n v="1"/>
    <n v="1333"/>
    <m/>
    <x v="3"/>
    <x v="1"/>
    <n v="89"/>
    <x v="0"/>
    <x v="1"/>
    <x v="2"/>
    <x v="3"/>
    <x v="1"/>
    <n v="2362"/>
    <s v="Medium Risk"/>
    <x v="1"/>
    <n v="0"/>
    <n v="1"/>
    <n v="0"/>
    <n v="1"/>
    <n v="14669"/>
    <x v="5"/>
    <s v="Y"/>
    <x v="1"/>
    <n v="12"/>
    <x v="0"/>
    <n v="3"/>
    <n v="4"/>
    <x v="0"/>
    <n v="80"/>
    <n v="0"/>
    <x v="1"/>
    <x v="5"/>
    <x v="3"/>
    <x v="11"/>
    <x v="3"/>
    <x v="1"/>
    <x v="3"/>
    <m/>
  </r>
  <r>
    <n v="42"/>
    <x v="0"/>
    <x v="1"/>
    <n v="7"/>
    <n v="2"/>
    <x v="2"/>
    <n v="495"/>
    <x v="1"/>
    <n v="2"/>
    <x v="0"/>
    <n v="1"/>
    <s v="Life Sciences"/>
    <n v="1"/>
    <n v="1334"/>
    <m/>
    <x v="1"/>
    <x v="1"/>
    <n v="37"/>
    <x v="0"/>
    <x v="3"/>
    <x v="5"/>
    <x v="2"/>
    <x v="1"/>
    <n v="17861"/>
    <s v="Medium Risk"/>
    <x v="2"/>
    <n v="1"/>
    <n v="0"/>
    <n v="1"/>
    <n v="0"/>
    <n v="26582"/>
    <x v="4"/>
    <s v="Y"/>
    <x v="0"/>
    <n v="13"/>
    <x v="0"/>
    <n v="4"/>
    <n v="4"/>
    <x v="0"/>
    <n v="80"/>
    <n v="0"/>
    <x v="24"/>
    <x v="1"/>
    <x v="2"/>
    <x v="23"/>
    <x v="6"/>
    <x v="3"/>
    <x v="13"/>
    <m/>
  </r>
  <r>
    <n v="55"/>
    <x v="3"/>
    <x v="1"/>
    <n v="1"/>
    <n v="0"/>
    <x v="0"/>
    <n v="282"/>
    <x v="1"/>
    <n v="2"/>
    <x v="0"/>
    <n v="2"/>
    <s v="Medical"/>
    <n v="1"/>
    <n v="1336"/>
    <m/>
    <x v="2"/>
    <x v="0"/>
    <n v="58"/>
    <x v="3"/>
    <x v="4"/>
    <x v="5"/>
    <x v="2"/>
    <x v="1"/>
    <n v="19187"/>
    <s v="Low Risk"/>
    <x v="2"/>
    <n v="0"/>
    <n v="0"/>
    <n v="0"/>
    <n v="0"/>
    <n v="6992"/>
    <x v="5"/>
    <s v="Y"/>
    <x v="1"/>
    <n v="14"/>
    <x v="0"/>
    <n v="4"/>
    <n v="0"/>
    <x v="1"/>
    <n v="80"/>
    <n v="1"/>
    <x v="18"/>
    <x v="3"/>
    <x v="1"/>
    <x v="27"/>
    <x v="5"/>
    <x v="10"/>
    <x v="7"/>
    <m/>
  </r>
  <r>
    <n v="56"/>
    <x v="3"/>
    <x v="1"/>
    <n v="6"/>
    <n v="1"/>
    <x v="0"/>
    <n v="206"/>
    <x v="2"/>
    <n v="8"/>
    <x v="0"/>
    <n v="4"/>
    <s v="Life Sciences"/>
    <n v="1"/>
    <n v="1338"/>
    <m/>
    <x v="2"/>
    <x v="1"/>
    <n v="99"/>
    <x v="0"/>
    <x v="4"/>
    <x v="5"/>
    <x v="1"/>
    <x v="0"/>
    <n v="19717"/>
    <s v="Medium Risk"/>
    <x v="2"/>
    <n v="0"/>
    <n v="1"/>
    <n v="0"/>
    <n v="0"/>
    <n v="4022"/>
    <x v="2"/>
    <s v="Y"/>
    <x v="1"/>
    <n v="14"/>
    <x v="0"/>
    <n v="1"/>
    <n v="1"/>
    <x v="1"/>
    <n v="80"/>
    <n v="0"/>
    <x v="34"/>
    <x v="5"/>
    <x v="1"/>
    <x v="5"/>
    <x v="7"/>
    <x v="4"/>
    <x v="1"/>
    <m/>
  </r>
  <r>
    <n v="40"/>
    <x v="0"/>
    <x v="1"/>
    <n v="3"/>
    <n v="0"/>
    <x v="2"/>
    <n v="458"/>
    <x v="1"/>
    <n v="16"/>
    <x v="0"/>
    <n v="2"/>
    <s v="Life Sciences"/>
    <n v="1"/>
    <n v="1340"/>
    <m/>
    <x v="1"/>
    <x v="1"/>
    <n v="74"/>
    <x v="0"/>
    <x v="1"/>
    <x v="1"/>
    <x v="2"/>
    <x v="2"/>
    <n v="3544"/>
    <s v="Low Risk"/>
    <x v="0"/>
    <n v="0"/>
    <n v="0"/>
    <n v="0"/>
    <n v="1"/>
    <n v="8532"/>
    <x v="3"/>
    <s v="Y"/>
    <x v="1"/>
    <n v="16"/>
    <x v="0"/>
    <n v="2"/>
    <n v="2"/>
    <x v="1"/>
    <n v="80"/>
    <n v="1"/>
    <x v="3"/>
    <x v="0"/>
    <x v="1"/>
    <x v="9"/>
    <x v="3"/>
    <x v="0"/>
    <x v="2"/>
    <m/>
  </r>
  <r>
    <n v="34"/>
    <x v="2"/>
    <x v="1"/>
    <n v="4"/>
    <n v="1"/>
    <x v="0"/>
    <n v="943"/>
    <x v="1"/>
    <n v="9"/>
    <x v="0"/>
    <n v="3"/>
    <s v="Life Sciences"/>
    <n v="1"/>
    <n v="1344"/>
    <m/>
    <x v="2"/>
    <x v="1"/>
    <n v="86"/>
    <x v="0"/>
    <x v="2"/>
    <x v="4"/>
    <x v="0"/>
    <x v="2"/>
    <n v="8500"/>
    <s v="Low Risk"/>
    <x v="2"/>
    <n v="0"/>
    <n v="0"/>
    <n v="1"/>
    <n v="0"/>
    <n v="5494"/>
    <x v="4"/>
    <s v="Y"/>
    <x v="1"/>
    <n v="11"/>
    <x v="0"/>
    <n v="4"/>
    <n v="2"/>
    <x v="1"/>
    <n v="80"/>
    <n v="1"/>
    <x v="1"/>
    <x v="0"/>
    <x v="2"/>
    <x v="7"/>
    <x v="1"/>
    <x v="1"/>
    <x v="4"/>
    <m/>
  </r>
  <r>
    <n v="40"/>
    <x v="0"/>
    <x v="1"/>
    <n v="4"/>
    <n v="0"/>
    <x v="0"/>
    <n v="523"/>
    <x v="1"/>
    <n v="2"/>
    <x v="0"/>
    <n v="3"/>
    <s v="Life Sciences"/>
    <n v="1"/>
    <n v="1346"/>
    <m/>
    <x v="1"/>
    <x v="1"/>
    <n v="98"/>
    <x v="0"/>
    <x v="0"/>
    <x v="1"/>
    <x v="0"/>
    <x v="0"/>
    <n v="4661"/>
    <s v="Low Risk"/>
    <x v="0"/>
    <n v="0"/>
    <n v="0"/>
    <n v="0"/>
    <n v="1"/>
    <n v="22455"/>
    <x v="1"/>
    <s v="Y"/>
    <x v="1"/>
    <n v="13"/>
    <x v="0"/>
    <n v="3"/>
    <n v="2"/>
    <x v="1"/>
    <n v="80"/>
    <n v="0"/>
    <x v="15"/>
    <x v="5"/>
    <x v="1"/>
    <x v="7"/>
    <x v="6"/>
    <x v="6"/>
    <x v="5"/>
    <m/>
  </r>
  <r>
    <n v="41"/>
    <x v="0"/>
    <x v="1"/>
    <n v="8"/>
    <n v="1"/>
    <x v="1"/>
    <n v="1018"/>
    <x v="0"/>
    <n v="1"/>
    <x v="0"/>
    <n v="3"/>
    <s v="Marketing"/>
    <n v="1"/>
    <n v="1349"/>
    <m/>
    <x v="1"/>
    <x v="0"/>
    <n v="66"/>
    <x v="0"/>
    <x v="0"/>
    <x v="0"/>
    <x v="3"/>
    <x v="2"/>
    <n v="4103"/>
    <s v="Medium Risk"/>
    <x v="0"/>
    <n v="0"/>
    <n v="1"/>
    <n v="0"/>
    <n v="1"/>
    <n v="4297"/>
    <x v="4"/>
    <s v="Y"/>
    <x v="1"/>
    <n v="17"/>
    <x v="0"/>
    <n v="4"/>
    <n v="3"/>
    <x v="0"/>
    <n v="80"/>
    <n v="1"/>
    <x v="1"/>
    <x v="2"/>
    <x v="1"/>
    <x v="7"/>
    <x v="7"/>
    <x v="1"/>
    <x v="1"/>
    <m/>
  </r>
  <r>
    <n v="35"/>
    <x v="0"/>
    <x v="1"/>
    <n v="6"/>
    <n v="1"/>
    <x v="1"/>
    <n v="482"/>
    <x v="1"/>
    <n v="4"/>
    <x v="0"/>
    <n v="4"/>
    <s v="Life Sciences"/>
    <n v="1"/>
    <n v="1350"/>
    <m/>
    <x v="1"/>
    <x v="1"/>
    <n v="87"/>
    <x v="0"/>
    <x v="0"/>
    <x v="1"/>
    <x v="2"/>
    <x v="0"/>
    <n v="4249"/>
    <s v="Medium Risk"/>
    <x v="0"/>
    <n v="1"/>
    <n v="0"/>
    <n v="0"/>
    <n v="1"/>
    <n v="2690"/>
    <x v="1"/>
    <s v="Y"/>
    <x v="0"/>
    <n v="11"/>
    <x v="0"/>
    <n v="2"/>
    <n v="4"/>
    <x v="0"/>
    <n v="80"/>
    <n v="0"/>
    <x v="15"/>
    <x v="1"/>
    <x v="1"/>
    <x v="7"/>
    <x v="8"/>
    <x v="1"/>
    <x v="9"/>
    <m/>
  </r>
  <r>
    <n v="51"/>
    <x v="1"/>
    <x v="1"/>
    <n v="8"/>
    <n v="2"/>
    <x v="0"/>
    <n v="770"/>
    <x v="2"/>
    <n v="5"/>
    <x v="0"/>
    <n v="3"/>
    <s v="Life Sciences"/>
    <n v="1"/>
    <n v="1352"/>
    <m/>
    <x v="1"/>
    <x v="1"/>
    <n v="84"/>
    <x v="0"/>
    <x v="3"/>
    <x v="5"/>
    <x v="1"/>
    <x v="2"/>
    <n v="14026"/>
    <s v="Medium Risk"/>
    <x v="2"/>
    <n v="1"/>
    <n v="1"/>
    <n v="0"/>
    <n v="0"/>
    <n v="17588"/>
    <x v="1"/>
    <s v="Y"/>
    <x v="0"/>
    <n v="11"/>
    <x v="0"/>
    <n v="2"/>
    <n v="3"/>
    <x v="0"/>
    <n v="80"/>
    <n v="1"/>
    <x v="37"/>
    <x v="2"/>
    <x v="1"/>
    <x v="26"/>
    <x v="5"/>
    <x v="0"/>
    <x v="13"/>
    <m/>
  </r>
  <r>
    <n v="38"/>
    <x v="0"/>
    <x v="1"/>
    <n v="9"/>
    <n v="1"/>
    <x v="0"/>
    <n v="1009"/>
    <x v="0"/>
    <n v="2"/>
    <x v="0"/>
    <n v="2"/>
    <s v="Life Sciences"/>
    <n v="1"/>
    <n v="1355"/>
    <m/>
    <x v="0"/>
    <x v="0"/>
    <n v="31"/>
    <x v="0"/>
    <x v="0"/>
    <x v="0"/>
    <x v="3"/>
    <x v="2"/>
    <n v="6893"/>
    <s v="Medium Risk"/>
    <x v="0"/>
    <n v="0"/>
    <n v="1"/>
    <n v="0"/>
    <n v="0"/>
    <n v="19461"/>
    <x v="9"/>
    <s v="Y"/>
    <x v="1"/>
    <n v="15"/>
    <x v="0"/>
    <n v="4"/>
    <n v="2"/>
    <x v="1"/>
    <n v="80"/>
    <n v="1"/>
    <x v="27"/>
    <x v="1"/>
    <x v="1"/>
    <x v="5"/>
    <x v="1"/>
    <x v="1"/>
    <x v="1"/>
    <m/>
  </r>
  <r>
    <n v="34"/>
    <x v="2"/>
    <x v="1"/>
    <n v="9"/>
    <n v="1"/>
    <x v="0"/>
    <n v="507"/>
    <x v="0"/>
    <n v="15"/>
    <x v="0"/>
    <n v="2"/>
    <s v="Medical"/>
    <n v="1"/>
    <n v="1356"/>
    <m/>
    <x v="1"/>
    <x v="0"/>
    <n v="66"/>
    <x v="0"/>
    <x v="0"/>
    <x v="0"/>
    <x v="3"/>
    <x v="0"/>
    <n v="6125"/>
    <s v="Medium Risk"/>
    <x v="0"/>
    <n v="0"/>
    <n v="1"/>
    <n v="0"/>
    <n v="1"/>
    <n v="23553"/>
    <x v="1"/>
    <s v="Y"/>
    <x v="1"/>
    <n v="12"/>
    <x v="0"/>
    <n v="4"/>
    <n v="1"/>
    <x v="1"/>
    <n v="80"/>
    <n v="0"/>
    <x v="1"/>
    <x v="6"/>
    <x v="3"/>
    <x v="1"/>
    <x v="6"/>
    <x v="10"/>
    <x v="4"/>
    <m/>
  </r>
  <r>
    <n v="25"/>
    <x v="2"/>
    <x v="1"/>
    <n v="7"/>
    <n v="1"/>
    <x v="0"/>
    <n v="882"/>
    <x v="1"/>
    <n v="19"/>
    <x v="0"/>
    <n v="1"/>
    <s v="Medical"/>
    <n v="1"/>
    <n v="1358"/>
    <m/>
    <x v="2"/>
    <x v="1"/>
    <n v="67"/>
    <x v="0"/>
    <x v="1"/>
    <x v="2"/>
    <x v="0"/>
    <x v="1"/>
    <n v="3669"/>
    <s v="Low Risk"/>
    <x v="0"/>
    <n v="0"/>
    <n v="0"/>
    <n v="1"/>
    <n v="1"/>
    <n v="9075"/>
    <x v="9"/>
    <s v="Y"/>
    <x v="1"/>
    <n v="11"/>
    <x v="0"/>
    <n v="3"/>
    <n v="4"/>
    <x v="0"/>
    <n v="80"/>
    <n v="3"/>
    <x v="2"/>
    <x v="6"/>
    <x v="2"/>
    <x v="11"/>
    <x v="3"/>
    <x v="1"/>
    <x v="3"/>
    <m/>
  </r>
  <r>
    <n v="58"/>
    <x v="3"/>
    <x v="0"/>
    <n v="13"/>
    <n v="3"/>
    <x v="0"/>
    <n v="601"/>
    <x v="1"/>
    <n v="7"/>
    <x v="0"/>
    <n v="4"/>
    <s v="Medical"/>
    <n v="1"/>
    <n v="1360"/>
    <m/>
    <x v="1"/>
    <x v="0"/>
    <n v="53"/>
    <x v="1"/>
    <x v="2"/>
    <x v="3"/>
    <x v="3"/>
    <x v="1"/>
    <n v="10008"/>
    <s v="Medium Risk"/>
    <x v="2"/>
    <n v="1"/>
    <n v="1"/>
    <n v="1"/>
    <n v="0"/>
    <n v="12023"/>
    <x v="8"/>
    <s v="Y"/>
    <x v="0"/>
    <n v="14"/>
    <x v="0"/>
    <n v="4"/>
    <n v="5"/>
    <x v="0"/>
    <n v="80"/>
    <n v="0"/>
    <x v="9"/>
    <x v="0"/>
    <x v="2"/>
    <x v="1"/>
    <x v="5"/>
    <x v="8"/>
    <x v="12"/>
    <m/>
  </r>
  <r>
    <n v="40"/>
    <x v="0"/>
    <x v="1"/>
    <n v="12"/>
    <n v="1"/>
    <x v="0"/>
    <n v="329"/>
    <x v="1"/>
    <n v="1"/>
    <x v="0"/>
    <n v="4"/>
    <s v="Life Sciences"/>
    <n v="1"/>
    <n v="1361"/>
    <m/>
    <x v="0"/>
    <x v="1"/>
    <n v="88"/>
    <x v="0"/>
    <x v="1"/>
    <x v="2"/>
    <x v="1"/>
    <x v="1"/>
    <n v="2387"/>
    <s v="Medium Risk"/>
    <x v="1"/>
    <n v="0"/>
    <n v="1"/>
    <n v="0"/>
    <n v="1"/>
    <n v="6762"/>
    <x v="9"/>
    <s v="Y"/>
    <x v="1"/>
    <n v="22"/>
    <x v="1"/>
    <n v="3"/>
    <n v="4"/>
    <x v="0"/>
    <n v="80"/>
    <n v="1"/>
    <x v="2"/>
    <x v="1"/>
    <x v="1"/>
    <x v="9"/>
    <x v="3"/>
    <x v="0"/>
    <x v="6"/>
    <m/>
  </r>
  <r>
    <n v="36"/>
    <x v="0"/>
    <x v="1"/>
    <n v="17"/>
    <n v="2"/>
    <x v="1"/>
    <n v="607"/>
    <x v="0"/>
    <n v="7"/>
    <x v="0"/>
    <n v="3"/>
    <s v="Marketing"/>
    <n v="1"/>
    <n v="1362"/>
    <m/>
    <x v="3"/>
    <x v="0"/>
    <n v="83"/>
    <x v="2"/>
    <x v="0"/>
    <x v="0"/>
    <x v="3"/>
    <x v="1"/>
    <n v="4639"/>
    <s v="Medium Risk"/>
    <x v="0"/>
    <n v="0"/>
    <n v="1"/>
    <n v="1"/>
    <n v="1"/>
    <n v="2261"/>
    <x v="7"/>
    <s v="Y"/>
    <x v="1"/>
    <n v="16"/>
    <x v="0"/>
    <n v="4"/>
    <n v="6"/>
    <x v="2"/>
    <n v="80"/>
    <n v="1"/>
    <x v="6"/>
    <x v="2"/>
    <x v="2"/>
    <x v="15"/>
    <x v="1"/>
    <x v="7"/>
    <x v="15"/>
    <m/>
  </r>
  <r>
    <n v="48"/>
    <x v="1"/>
    <x v="1"/>
    <n v="0"/>
    <n v="0"/>
    <x v="0"/>
    <n v="855"/>
    <x v="1"/>
    <n v="4"/>
    <x v="0"/>
    <n v="3"/>
    <s v="Life Sciences"/>
    <n v="1"/>
    <n v="1363"/>
    <m/>
    <x v="2"/>
    <x v="1"/>
    <n v="54"/>
    <x v="0"/>
    <x v="2"/>
    <x v="3"/>
    <x v="0"/>
    <x v="0"/>
    <n v="7898"/>
    <s v="Low Risk"/>
    <x v="2"/>
    <n v="0"/>
    <n v="0"/>
    <n v="0"/>
    <n v="0"/>
    <n v="18706"/>
    <x v="1"/>
    <s v="Y"/>
    <x v="1"/>
    <n v="11"/>
    <x v="0"/>
    <n v="3"/>
    <n v="0"/>
    <x v="1"/>
    <n v="80"/>
    <n v="0"/>
    <x v="27"/>
    <x v="2"/>
    <x v="1"/>
    <x v="1"/>
    <x v="5"/>
    <x v="0"/>
    <x v="5"/>
    <m/>
  </r>
  <r>
    <n v="27"/>
    <x v="2"/>
    <x v="1"/>
    <n v="3"/>
    <n v="0"/>
    <x v="0"/>
    <n v="1291"/>
    <x v="0"/>
    <n v="11"/>
    <x v="0"/>
    <n v="3"/>
    <s v="Medical"/>
    <n v="1"/>
    <n v="1364"/>
    <m/>
    <x v="1"/>
    <x v="0"/>
    <n v="98"/>
    <x v="2"/>
    <x v="1"/>
    <x v="6"/>
    <x v="0"/>
    <x v="1"/>
    <n v="2534"/>
    <s v="Low Risk"/>
    <x v="1"/>
    <n v="0"/>
    <n v="0"/>
    <n v="0"/>
    <n v="1"/>
    <n v="6527"/>
    <x v="0"/>
    <s v="Y"/>
    <x v="1"/>
    <n v="14"/>
    <x v="0"/>
    <n v="2"/>
    <n v="4"/>
    <x v="0"/>
    <n v="80"/>
    <n v="1"/>
    <x v="7"/>
    <x v="5"/>
    <x v="1"/>
    <x v="6"/>
    <x v="2"/>
    <x v="0"/>
    <x v="2"/>
    <m/>
  </r>
  <r>
    <n v="51"/>
    <x v="1"/>
    <x v="1"/>
    <n v="9"/>
    <n v="2"/>
    <x v="0"/>
    <n v="1405"/>
    <x v="1"/>
    <n v="11"/>
    <x v="0"/>
    <n v="2"/>
    <s v="Technical Degree"/>
    <n v="1"/>
    <n v="1367"/>
    <m/>
    <x v="2"/>
    <x v="0"/>
    <n v="82"/>
    <x v="1"/>
    <x v="3"/>
    <x v="3"/>
    <x v="1"/>
    <x v="0"/>
    <n v="13142"/>
    <s v="Medium Risk"/>
    <x v="2"/>
    <n v="0"/>
    <n v="1"/>
    <n v="1"/>
    <n v="0"/>
    <n v="24439"/>
    <x v="9"/>
    <s v="Y"/>
    <x v="1"/>
    <n v="16"/>
    <x v="0"/>
    <n v="2"/>
    <n v="3"/>
    <x v="0"/>
    <n v="80"/>
    <n v="0"/>
    <x v="22"/>
    <x v="4"/>
    <x v="2"/>
    <x v="8"/>
    <x v="3"/>
    <x v="0"/>
    <x v="6"/>
    <m/>
  </r>
  <r>
    <n v="18"/>
    <x v="4"/>
    <x v="1"/>
    <n v="3"/>
    <n v="0"/>
    <x v="2"/>
    <n v="1124"/>
    <x v="1"/>
    <n v="1"/>
    <x v="0"/>
    <n v="3"/>
    <s v="Life Sciences"/>
    <n v="1"/>
    <n v="1368"/>
    <m/>
    <x v="2"/>
    <x v="0"/>
    <n v="97"/>
    <x v="0"/>
    <x v="1"/>
    <x v="2"/>
    <x v="0"/>
    <x v="0"/>
    <n v="1611"/>
    <s v="Low Risk"/>
    <x v="1"/>
    <n v="0"/>
    <n v="0"/>
    <n v="0"/>
    <n v="1"/>
    <n v="19305"/>
    <x v="1"/>
    <s v="Y"/>
    <x v="1"/>
    <n v="15"/>
    <x v="0"/>
    <n v="3"/>
    <n v="4"/>
    <x v="0"/>
    <n v="80"/>
    <n v="0"/>
    <x v="11"/>
    <x v="3"/>
    <x v="3"/>
    <x v="2"/>
    <x v="2"/>
    <x v="0"/>
    <x v="2"/>
    <m/>
  </r>
  <r>
    <n v="35"/>
    <x v="0"/>
    <x v="1"/>
    <n v="3"/>
    <n v="0"/>
    <x v="0"/>
    <n v="817"/>
    <x v="1"/>
    <n v="1"/>
    <x v="0"/>
    <n v="3"/>
    <s v="Medical"/>
    <n v="1"/>
    <n v="1369"/>
    <m/>
    <x v="2"/>
    <x v="0"/>
    <n v="60"/>
    <x v="1"/>
    <x v="0"/>
    <x v="2"/>
    <x v="0"/>
    <x v="1"/>
    <n v="5363"/>
    <s v="Low Risk"/>
    <x v="0"/>
    <n v="0"/>
    <n v="0"/>
    <n v="0"/>
    <n v="1"/>
    <n v="10846"/>
    <x v="4"/>
    <s v="Y"/>
    <x v="1"/>
    <n v="12"/>
    <x v="0"/>
    <n v="2"/>
    <n v="0"/>
    <x v="1"/>
    <n v="80"/>
    <n v="1"/>
    <x v="1"/>
    <x v="0"/>
    <x v="1"/>
    <x v="7"/>
    <x v="1"/>
    <x v="0"/>
    <x v="2"/>
    <m/>
  </r>
  <r>
    <n v="27"/>
    <x v="2"/>
    <x v="1"/>
    <n v="3"/>
    <n v="0"/>
    <x v="1"/>
    <n v="793"/>
    <x v="0"/>
    <n v="2"/>
    <x v="0"/>
    <n v="1"/>
    <s v="Life Sciences"/>
    <n v="1"/>
    <n v="1371"/>
    <m/>
    <x v="2"/>
    <x v="1"/>
    <n v="43"/>
    <x v="3"/>
    <x v="0"/>
    <x v="0"/>
    <x v="0"/>
    <x v="0"/>
    <n v="5071"/>
    <s v="Low Risk"/>
    <x v="0"/>
    <n v="0"/>
    <n v="0"/>
    <n v="0"/>
    <n v="1"/>
    <n v="20392"/>
    <x v="9"/>
    <s v="Y"/>
    <x v="1"/>
    <n v="20"/>
    <x v="1"/>
    <n v="2"/>
    <n v="0"/>
    <x v="1"/>
    <n v="80"/>
    <n v="0"/>
    <x v="0"/>
    <x v="1"/>
    <x v="1"/>
    <x v="0"/>
    <x v="3"/>
    <x v="0"/>
    <x v="2"/>
    <m/>
  </r>
  <r>
    <n v="55"/>
    <x v="3"/>
    <x v="0"/>
    <n v="11"/>
    <n v="2"/>
    <x v="0"/>
    <n v="267"/>
    <x v="0"/>
    <n v="13"/>
    <x v="0"/>
    <n v="4"/>
    <s v="Marketing"/>
    <n v="1"/>
    <n v="1372"/>
    <m/>
    <x v="3"/>
    <x v="1"/>
    <n v="85"/>
    <x v="2"/>
    <x v="3"/>
    <x v="0"/>
    <x v="2"/>
    <x v="0"/>
    <n v="13695"/>
    <s v="Medium Risk"/>
    <x v="2"/>
    <n v="1"/>
    <n v="0"/>
    <n v="1"/>
    <n v="0"/>
    <n v="9277"/>
    <x v="2"/>
    <s v="Y"/>
    <x v="0"/>
    <n v="17"/>
    <x v="0"/>
    <n v="3"/>
    <n v="5"/>
    <x v="0"/>
    <n v="80"/>
    <n v="0"/>
    <x v="13"/>
    <x v="2"/>
    <x v="2"/>
    <x v="27"/>
    <x v="1"/>
    <x v="2"/>
    <x v="5"/>
    <m/>
  </r>
  <r>
    <n v="56"/>
    <x v="3"/>
    <x v="1"/>
    <n v="9"/>
    <n v="2"/>
    <x v="0"/>
    <n v="1369"/>
    <x v="1"/>
    <n v="23"/>
    <x v="0"/>
    <n v="3"/>
    <s v="Life Sciences"/>
    <n v="1"/>
    <n v="1373"/>
    <m/>
    <x v="2"/>
    <x v="1"/>
    <n v="68"/>
    <x v="0"/>
    <x v="3"/>
    <x v="3"/>
    <x v="1"/>
    <x v="1"/>
    <n v="13402"/>
    <s v="Medium Risk"/>
    <x v="2"/>
    <n v="1"/>
    <n v="1"/>
    <n v="0"/>
    <n v="0"/>
    <n v="18235"/>
    <x v="5"/>
    <s v="Y"/>
    <x v="0"/>
    <n v="12"/>
    <x v="0"/>
    <n v="1"/>
    <n v="3"/>
    <x v="0"/>
    <n v="80"/>
    <n v="1"/>
    <x v="37"/>
    <x v="0"/>
    <x v="1"/>
    <x v="27"/>
    <x v="13"/>
    <x v="9"/>
    <x v="12"/>
    <m/>
  </r>
  <r>
    <n v="34"/>
    <x v="2"/>
    <x v="1"/>
    <n v="7"/>
    <n v="0"/>
    <x v="2"/>
    <n v="999"/>
    <x v="1"/>
    <n v="26"/>
    <x v="0"/>
    <n v="1"/>
    <s v="Technical Degree"/>
    <n v="1"/>
    <n v="1374"/>
    <m/>
    <x v="3"/>
    <x v="0"/>
    <n v="92"/>
    <x v="1"/>
    <x v="1"/>
    <x v="1"/>
    <x v="2"/>
    <x v="2"/>
    <n v="2029"/>
    <s v="Low Risk"/>
    <x v="1"/>
    <n v="0"/>
    <n v="0"/>
    <n v="0"/>
    <n v="1"/>
    <n v="15891"/>
    <x v="1"/>
    <s v="Y"/>
    <x v="1"/>
    <n v="20"/>
    <x v="1"/>
    <n v="3"/>
    <n v="3"/>
    <x v="0"/>
    <n v="80"/>
    <n v="3"/>
    <x v="7"/>
    <x v="2"/>
    <x v="1"/>
    <x v="8"/>
    <x v="0"/>
    <x v="0"/>
    <x v="2"/>
    <m/>
  </r>
  <r>
    <n v="40"/>
    <x v="0"/>
    <x v="1"/>
    <n v="8"/>
    <n v="0"/>
    <x v="0"/>
    <n v="1202"/>
    <x v="1"/>
    <n v="2"/>
    <x v="0"/>
    <n v="1"/>
    <s v="Medical"/>
    <n v="1"/>
    <n v="1375"/>
    <m/>
    <x v="0"/>
    <x v="0"/>
    <n v="89"/>
    <x v="2"/>
    <x v="0"/>
    <x v="4"/>
    <x v="2"/>
    <x v="2"/>
    <n v="6377"/>
    <s v="Low Risk"/>
    <x v="0"/>
    <n v="0"/>
    <n v="0"/>
    <n v="0"/>
    <n v="1"/>
    <n v="13888"/>
    <x v="6"/>
    <s v="Y"/>
    <x v="1"/>
    <n v="20"/>
    <x v="1"/>
    <n v="2"/>
    <n v="1"/>
    <x v="1"/>
    <n v="80"/>
    <n v="3"/>
    <x v="20"/>
    <x v="0"/>
    <x v="1"/>
    <x v="12"/>
    <x v="14"/>
    <x v="14"/>
    <x v="5"/>
    <m/>
  </r>
  <r>
    <n v="34"/>
    <x v="2"/>
    <x v="1"/>
    <n v="8"/>
    <n v="0"/>
    <x v="0"/>
    <n v="285"/>
    <x v="1"/>
    <n v="29"/>
    <x v="0"/>
    <n v="3"/>
    <s v="Medical"/>
    <n v="1"/>
    <n v="1377"/>
    <m/>
    <x v="0"/>
    <x v="1"/>
    <n v="86"/>
    <x v="0"/>
    <x v="0"/>
    <x v="2"/>
    <x v="2"/>
    <x v="1"/>
    <n v="5429"/>
    <s v="Low Risk"/>
    <x v="0"/>
    <n v="0"/>
    <n v="0"/>
    <n v="0"/>
    <n v="1"/>
    <n v="17491"/>
    <x v="5"/>
    <s v="Y"/>
    <x v="1"/>
    <n v="13"/>
    <x v="0"/>
    <n v="1"/>
    <n v="1"/>
    <x v="1"/>
    <n v="80"/>
    <n v="2"/>
    <x v="1"/>
    <x v="4"/>
    <x v="1"/>
    <x v="3"/>
    <x v="1"/>
    <x v="4"/>
    <x v="1"/>
    <m/>
  </r>
  <r>
    <n v="31"/>
    <x v="2"/>
    <x v="0"/>
    <n v="3"/>
    <n v="0"/>
    <x v="1"/>
    <n v="703"/>
    <x v="0"/>
    <n v="2"/>
    <x v="1"/>
    <n v="3"/>
    <s v="Life Sciences"/>
    <n v="1"/>
    <n v="1379"/>
    <m/>
    <x v="1"/>
    <x v="0"/>
    <n v="90"/>
    <x v="1"/>
    <x v="1"/>
    <x v="6"/>
    <x v="0"/>
    <x v="0"/>
    <n v="2785"/>
    <s v="Low Risk"/>
    <x v="1"/>
    <n v="0"/>
    <n v="0"/>
    <n v="0"/>
    <n v="1"/>
    <n v="11882"/>
    <x v="8"/>
    <s v="Y"/>
    <x v="1"/>
    <n v="14"/>
    <x v="0"/>
    <n v="3"/>
    <n v="4"/>
    <x v="0"/>
    <n v="80"/>
    <n v="0"/>
    <x v="8"/>
    <x v="1"/>
    <x v="3"/>
    <x v="6"/>
    <x v="2"/>
    <x v="0"/>
    <x v="2"/>
    <m/>
  </r>
  <r>
    <n v="35"/>
    <x v="0"/>
    <x v="0"/>
    <n v="10"/>
    <n v="2"/>
    <x v="1"/>
    <n v="662"/>
    <x v="0"/>
    <n v="18"/>
    <x v="0"/>
    <n v="4"/>
    <s v="Marketing"/>
    <n v="1"/>
    <n v="1380"/>
    <m/>
    <x v="2"/>
    <x v="0"/>
    <n v="67"/>
    <x v="0"/>
    <x v="0"/>
    <x v="0"/>
    <x v="2"/>
    <x v="1"/>
    <n v="4614"/>
    <s v="Medium Risk"/>
    <x v="0"/>
    <n v="1"/>
    <n v="0"/>
    <n v="1"/>
    <n v="1"/>
    <n v="23288"/>
    <x v="4"/>
    <s v="Y"/>
    <x v="0"/>
    <n v="18"/>
    <x v="0"/>
    <n v="3"/>
    <n v="6"/>
    <x v="2"/>
    <n v="80"/>
    <n v="1"/>
    <x v="7"/>
    <x v="0"/>
    <x v="2"/>
    <x v="9"/>
    <x v="3"/>
    <x v="2"/>
    <x v="3"/>
    <m/>
  </r>
  <r>
    <n v="38"/>
    <x v="0"/>
    <x v="1"/>
    <n v="3"/>
    <n v="0"/>
    <x v="1"/>
    <n v="693"/>
    <x v="1"/>
    <n v="7"/>
    <x v="0"/>
    <n v="3"/>
    <s v="Life Sciences"/>
    <n v="1"/>
    <n v="1382"/>
    <m/>
    <x v="2"/>
    <x v="1"/>
    <n v="57"/>
    <x v="2"/>
    <x v="1"/>
    <x v="1"/>
    <x v="2"/>
    <x v="2"/>
    <n v="2610"/>
    <s v="Low Risk"/>
    <x v="1"/>
    <n v="0"/>
    <n v="0"/>
    <n v="0"/>
    <n v="1"/>
    <n v="15748"/>
    <x v="1"/>
    <s v="Y"/>
    <x v="1"/>
    <n v="11"/>
    <x v="0"/>
    <n v="4"/>
    <n v="2"/>
    <x v="1"/>
    <n v="80"/>
    <n v="3"/>
    <x v="21"/>
    <x v="2"/>
    <x v="1"/>
    <x v="9"/>
    <x v="3"/>
    <x v="0"/>
    <x v="6"/>
    <m/>
  </r>
  <r>
    <n v="34"/>
    <x v="2"/>
    <x v="1"/>
    <n v="0"/>
    <n v="0"/>
    <x v="0"/>
    <n v="404"/>
    <x v="1"/>
    <n v="2"/>
    <x v="0"/>
    <n v="4"/>
    <s v="Technical Degree"/>
    <n v="1"/>
    <n v="1383"/>
    <m/>
    <x v="1"/>
    <x v="0"/>
    <n v="98"/>
    <x v="0"/>
    <x v="0"/>
    <x v="4"/>
    <x v="0"/>
    <x v="0"/>
    <n v="6687"/>
    <s v="Low Risk"/>
    <x v="0"/>
    <n v="0"/>
    <n v="0"/>
    <n v="0"/>
    <n v="0"/>
    <n v="6163"/>
    <x v="1"/>
    <s v="Y"/>
    <x v="1"/>
    <n v="11"/>
    <x v="0"/>
    <n v="4"/>
    <n v="0"/>
    <x v="1"/>
    <n v="80"/>
    <n v="0"/>
    <x v="19"/>
    <x v="2"/>
    <x v="3"/>
    <x v="13"/>
    <x v="14"/>
    <x v="5"/>
    <x v="7"/>
    <m/>
  </r>
  <r>
    <n v="28"/>
    <x v="2"/>
    <x v="1"/>
    <n v="8"/>
    <n v="1"/>
    <x v="0"/>
    <n v="736"/>
    <x v="0"/>
    <n v="26"/>
    <x v="0"/>
    <n v="3"/>
    <s v="Life Sciences"/>
    <n v="1"/>
    <n v="1387"/>
    <m/>
    <x v="1"/>
    <x v="1"/>
    <n v="48"/>
    <x v="1"/>
    <x v="0"/>
    <x v="0"/>
    <x v="3"/>
    <x v="1"/>
    <n v="4724"/>
    <s v="Medium Risk"/>
    <x v="0"/>
    <n v="0"/>
    <n v="1"/>
    <n v="0"/>
    <n v="1"/>
    <n v="24232"/>
    <x v="1"/>
    <s v="Y"/>
    <x v="1"/>
    <n v="11"/>
    <x v="0"/>
    <n v="3"/>
    <n v="3"/>
    <x v="0"/>
    <n v="80"/>
    <n v="1"/>
    <x v="7"/>
    <x v="0"/>
    <x v="1"/>
    <x v="8"/>
    <x v="7"/>
    <x v="0"/>
    <x v="10"/>
    <m/>
  </r>
  <r>
    <n v="31"/>
    <x v="2"/>
    <x v="0"/>
    <n v="11"/>
    <n v="2"/>
    <x v="0"/>
    <n v="330"/>
    <x v="1"/>
    <n v="22"/>
    <x v="0"/>
    <n v="4"/>
    <s v="Medical"/>
    <n v="1"/>
    <n v="1389"/>
    <m/>
    <x v="2"/>
    <x v="1"/>
    <n v="98"/>
    <x v="0"/>
    <x v="0"/>
    <x v="3"/>
    <x v="2"/>
    <x v="1"/>
    <n v="6179"/>
    <s v="Medium Risk"/>
    <x v="0"/>
    <n v="1"/>
    <n v="0"/>
    <n v="1"/>
    <n v="1"/>
    <n v="21057"/>
    <x v="1"/>
    <s v="Y"/>
    <x v="0"/>
    <n v="15"/>
    <x v="0"/>
    <n v="4"/>
    <n v="4"/>
    <x v="0"/>
    <n v="80"/>
    <n v="2"/>
    <x v="1"/>
    <x v="1"/>
    <x v="2"/>
    <x v="1"/>
    <x v="3"/>
    <x v="7"/>
    <x v="1"/>
    <m/>
  </r>
  <r>
    <n v="39"/>
    <x v="0"/>
    <x v="1"/>
    <n v="10"/>
    <n v="1"/>
    <x v="0"/>
    <n v="1498"/>
    <x v="0"/>
    <n v="21"/>
    <x v="0"/>
    <n v="4"/>
    <s v="Life Sciences"/>
    <n v="1"/>
    <n v="1390"/>
    <m/>
    <x v="3"/>
    <x v="1"/>
    <n v="44"/>
    <x v="1"/>
    <x v="0"/>
    <x v="0"/>
    <x v="0"/>
    <x v="1"/>
    <n v="6120"/>
    <s v="Medium Risk"/>
    <x v="0"/>
    <n v="1"/>
    <n v="0"/>
    <n v="0"/>
    <n v="1"/>
    <n v="3567"/>
    <x v="9"/>
    <s v="Y"/>
    <x v="0"/>
    <n v="12"/>
    <x v="0"/>
    <n v="4"/>
    <n v="3"/>
    <x v="0"/>
    <n v="80"/>
    <n v="2"/>
    <x v="0"/>
    <x v="2"/>
    <x v="3"/>
    <x v="8"/>
    <x v="0"/>
    <x v="1"/>
    <x v="10"/>
    <m/>
  </r>
  <r>
    <n v="51"/>
    <x v="1"/>
    <x v="1"/>
    <n v="9"/>
    <n v="1"/>
    <x v="1"/>
    <n v="541"/>
    <x v="0"/>
    <n v="2"/>
    <x v="0"/>
    <n v="3"/>
    <s v="Marketing"/>
    <n v="1"/>
    <n v="1391"/>
    <m/>
    <x v="0"/>
    <x v="1"/>
    <n v="52"/>
    <x v="0"/>
    <x v="2"/>
    <x v="0"/>
    <x v="1"/>
    <x v="1"/>
    <n v="10596"/>
    <s v="Medium Risk"/>
    <x v="2"/>
    <n v="0"/>
    <n v="1"/>
    <n v="0"/>
    <n v="0"/>
    <n v="15395"/>
    <x v="7"/>
    <s v="Y"/>
    <x v="1"/>
    <n v="11"/>
    <x v="0"/>
    <n v="2"/>
    <n v="2"/>
    <x v="1"/>
    <n v="80"/>
    <n v="0"/>
    <x v="19"/>
    <x v="3"/>
    <x v="1"/>
    <x v="9"/>
    <x v="3"/>
    <x v="2"/>
    <x v="3"/>
    <m/>
  </r>
  <r>
    <n v="41"/>
    <x v="0"/>
    <x v="1"/>
    <n v="10"/>
    <n v="2"/>
    <x v="1"/>
    <n v="1200"/>
    <x v="1"/>
    <n v="22"/>
    <x v="0"/>
    <n v="3"/>
    <s v="Life Sciences"/>
    <n v="1"/>
    <n v="1392"/>
    <m/>
    <x v="2"/>
    <x v="0"/>
    <n v="75"/>
    <x v="0"/>
    <x v="0"/>
    <x v="1"/>
    <x v="0"/>
    <x v="2"/>
    <n v="5467"/>
    <s v="Medium Risk"/>
    <x v="0"/>
    <n v="1"/>
    <n v="0"/>
    <n v="1"/>
    <n v="1"/>
    <n v="13953"/>
    <x v="9"/>
    <s v="Y"/>
    <x v="0"/>
    <n v="14"/>
    <x v="0"/>
    <n v="1"/>
    <n v="4"/>
    <x v="0"/>
    <n v="80"/>
    <n v="2"/>
    <x v="4"/>
    <x v="5"/>
    <x v="2"/>
    <x v="0"/>
    <x v="3"/>
    <x v="2"/>
    <x v="6"/>
    <m/>
  </r>
  <r>
    <n v="37"/>
    <x v="0"/>
    <x v="1"/>
    <n v="6"/>
    <n v="1"/>
    <x v="0"/>
    <n v="1439"/>
    <x v="1"/>
    <n v="4"/>
    <x v="0"/>
    <n v="1"/>
    <s v="Life Sciences"/>
    <n v="1"/>
    <n v="1394"/>
    <m/>
    <x v="1"/>
    <x v="1"/>
    <n v="54"/>
    <x v="0"/>
    <x v="1"/>
    <x v="1"/>
    <x v="2"/>
    <x v="1"/>
    <n v="2996"/>
    <s v="Medium Risk"/>
    <x v="1"/>
    <n v="1"/>
    <n v="0"/>
    <n v="0"/>
    <n v="1"/>
    <n v="5182"/>
    <x v="8"/>
    <s v="Y"/>
    <x v="0"/>
    <n v="15"/>
    <x v="0"/>
    <n v="4"/>
    <n v="4"/>
    <x v="0"/>
    <n v="80"/>
    <n v="0"/>
    <x v="0"/>
    <x v="2"/>
    <x v="1"/>
    <x v="0"/>
    <x v="0"/>
    <x v="1"/>
    <x v="6"/>
    <m/>
  </r>
  <r>
    <n v="33"/>
    <x v="2"/>
    <x v="1"/>
    <n v="4"/>
    <n v="0"/>
    <x v="1"/>
    <n v="1111"/>
    <x v="0"/>
    <n v="5"/>
    <x v="0"/>
    <n v="1"/>
    <s v="Life Sciences"/>
    <n v="1"/>
    <n v="1395"/>
    <m/>
    <x v="0"/>
    <x v="1"/>
    <n v="61"/>
    <x v="0"/>
    <x v="0"/>
    <x v="0"/>
    <x v="0"/>
    <x v="1"/>
    <n v="9998"/>
    <s v="Low Risk"/>
    <x v="2"/>
    <n v="0"/>
    <n v="0"/>
    <n v="0"/>
    <n v="0"/>
    <n v="19293"/>
    <x v="2"/>
    <s v="Y"/>
    <x v="1"/>
    <n v="13"/>
    <x v="0"/>
    <n v="1"/>
    <n v="1"/>
    <x v="1"/>
    <n v="80"/>
    <n v="0"/>
    <x v="0"/>
    <x v="2"/>
    <x v="3"/>
    <x v="8"/>
    <x v="0"/>
    <x v="1"/>
    <x v="3"/>
    <m/>
  </r>
  <r>
    <n v="32"/>
    <x v="2"/>
    <x v="1"/>
    <n v="15"/>
    <n v="3"/>
    <x v="0"/>
    <n v="499"/>
    <x v="0"/>
    <n v="2"/>
    <x v="0"/>
    <n v="1"/>
    <s v="Marketing"/>
    <n v="1"/>
    <n v="1396"/>
    <m/>
    <x v="1"/>
    <x v="1"/>
    <n v="36"/>
    <x v="0"/>
    <x v="0"/>
    <x v="0"/>
    <x v="1"/>
    <x v="1"/>
    <n v="4078"/>
    <s v="High Risk"/>
    <x v="0"/>
    <n v="1"/>
    <n v="1"/>
    <n v="1"/>
    <n v="1"/>
    <n v="20497"/>
    <x v="4"/>
    <s v="Y"/>
    <x v="0"/>
    <n v="13"/>
    <x v="0"/>
    <n v="1"/>
    <n v="7"/>
    <x v="2"/>
    <n v="80"/>
    <n v="3"/>
    <x v="21"/>
    <x v="1"/>
    <x v="2"/>
    <x v="11"/>
    <x v="3"/>
    <x v="1"/>
    <x v="3"/>
    <m/>
  </r>
  <r>
    <n v="39"/>
    <x v="0"/>
    <x v="1"/>
    <n v="0"/>
    <n v="0"/>
    <x v="2"/>
    <n v="1485"/>
    <x v="1"/>
    <n v="25"/>
    <x v="0"/>
    <n v="2"/>
    <s v="Life Sciences"/>
    <n v="1"/>
    <n v="1397"/>
    <m/>
    <x v="1"/>
    <x v="1"/>
    <n v="71"/>
    <x v="0"/>
    <x v="2"/>
    <x v="4"/>
    <x v="2"/>
    <x v="1"/>
    <n v="10920"/>
    <s v="Low Risk"/>
    <x v="2"/>
    <n v="0"/>
    <n v="0"/>
    <n v="0"/>
    <n v="0"/>
    <n v="3449"/>
    <x v="9"/>
    <s v="Y"/>
    <x v="1"/>
    <n v="21"/>
    <x v="1"/>
    <n v="2"/>
    <n v="0"/>
    <x v="1"/>
    <n v="80"/>
    <n v="1"/>
    <x v="10"/>
    <x v="2"/>
    <x v="1"/>
    <x v="0"/>
    <x v="0"/>
    <x v="0"/>
    <x v="0"/>
    <m/>
  </r>
  <r>
    <n v="25"/>
    <x v="2"/>
    <x v="1"/>
    <n v="11"/>
    <n v="1"/>
    <x v="0"/>
    <n v="1372"/>
    <x v="0"/>
    <n v="18"/>
    <x v="0"/>
    <n v="1"/>
    <s v="Life Sciences"/>
    <n v="1"/>
    <n v="1399"/>
    <m/>
    <x v="3"/>
    <x v="1"/>
    <n v="93"/>
    <x v="2"/>
    <x v="0"/>
    <x v="0"/>
    <x v="2"/>
    <x v="1"/>
    <n v="6232"/>
    <s v="Low Risk"/>
    <x v="0"/>
    <n v="0"/>
    <n v="0"/>
    <n v="1"/>
    <n v="1"/>
    <n v="12477"/>
    <x v="7"/>
    <s v="Y"/>
    <x v="1"/>
    <n v="11"/>
    <x v="0"/>
    <n v="2"/>
    <n v="3"/>
    <x v="0"/>
    <n v="80"/>
    <n v="0"/>
    <x v="3"/>
    <x v="1"/>
    <x v="2"/>
    <x v="11"/>
    <x v="3"/>
    <x v="1"/>
    <x v="3"/>
    <m/>
  </r>
  <r>
    <n v="52"/>
    <x v="1"/>
    <x v="1"/>
    <n v="7"/>
    <n v="2"/>
    <x v="1"/>
    <n v="322"/>
    <x v="1"/>
    <n v="28"/>
    <x v="0"/>
    <n v="2"/>
    <s v="Medical"/>
    <n v="1"/>
    <n v="1401"/>
    <m/>
    <x v="2"/>
    <x v="0"/>
    <n v="59"/>
    <x v="2"/>
    <x v="3"/>
    <x v="3"/>
    <x v="2"/>
    <x v="1"/>
    <n v="13247"/>
    <s v="Medium Risk"/>
    <x v="2"/>
    <n v="1"/>
    <n v="0"/>
    <n v="1"/>
    <n v="0"/>
    <n v="9731"/>
    <x v="7"/>
    <s v="Y"/>
    <x v="0"/>
    <n v="11"/>
    <x v="0"/>
    <n v="2"/>
    <n v="4"/>
    <x v="0"/>
    <n v="80"/>
    <n v="1"/>
    <x v="13"/>
    <x v="1"/>
    <x v="2"/>
    <x v="8"/>
    <x v="7"/>
    <x v="0"/>
    <x v="3"/>
    <m/>
  </r>
  <r>
    <n v="43"/>
    <x v="0"/>
    <x v="1"/>
    <n v="14"/>
    <n v="2"/>
    <x v="0"/>
    <n v="930"/>
    <x v="1"/>
    <n v="6"/>
    <x v="0"/>
    <n v="3"/>
    <s v="Medical"/>
    <n v="1"/>
    <n v="1402"/>
    <m/>
    <x v="3"/>
    <x v="0"/>
    <n v="73"/>
    <x v="1"/>
    <x v="0"/>
    <x v="1"/>
    <x v="2"/>
    <x v="0"/>
    <n v="4081"/>
    <s v="Medium Risk"/>
    <x v="0"/>
    <n v="1"/>
    <n v="0"/>
    <n v="1"/>
    <n v="1"/>
    <n v="20003"/>
    <x v="1"/>
    <s v="Y"/>
    <x v="0"/>
    <n v="14"/>
    <x v="0"/>
    <n v="1"/>
    <n v="7"/>
    <x v="2"/>
    <n v="80"/>
    <n v="0"/>
    <x v="26"/>
    <x v="1"/>
    <x v="0"/>
    <x v="23"/>
    <x v="1"/>
    <x v="1"/>
    <x v="5"/>
    <m/>
  </r>
  <r>
    <n v="27"/>
    <x v="2"/>
    <x v="1"/>
    <n v="6"/>
    <n v="1"/>
    <x v="0"/>
    <n v="205"/>
    <x v="0"/>
    <n v="10"/>
    <x v="0"/>
    <n v="3"/>
    <s v="Marketing"/>
    <n v="1"/>
    <n v="1403"/>
    <m/>
    <x v="2"/>
    <x v="0"/>
    <n v="98"/>
    <x v="1"/>
    <x v="0"/>
    <x v="0"/>
    <x v="0"/>
    <x v="1"/>
    <n v="5769"/>
    <s v="Medium Risk"/>
    <x v="0"/>
    <n v="1"/>
    <n v="0"/>
    <n v="0"/>
    <n v="1"/>
    <n v="7100"/>
    <x v="1"/>
    <s v="Y"/>
    <x v="0"/>
    <n v="11"/>
    <x v="0"/>
    <n v="4"/>
    <n v="2"/>
    <x v="1"/>
    <n v="80"/>
    <n v="0"/>
    <x v="3"/>
    <x v="1"/>
    <x v="1"/>
    <x v="0"/>
    <x v="3"/>
    <x v="5"/>
    <x v="10"/>
    <m/>
  </r>
  <r>
    <n v="27"/>
    <x v="2"/>
    <x v="0"/>
    <n v="7"/>
    <n v="1"/>
    <x v="0"/>
    <n v="135"/>
    <x v="1"/>
    <n v="17"/>
    <x v="0"/>
    <n v="4"/>
    <s v="Life Sciences"/>
    <n v="1"/>
    <n v="1405"/>
    <m/>
    <x v="2"/>
    <x v="0"/>
    <n v="51"/>
    <x v="0"/>
    <x v="1"/>
    <x v="1"/>
    <x v="2"/>
    <x v="0"/>
    <n v="2394"/>
    <s v="Medium Risk"/>
    <x v="1"/>
    <n v="1"/>
    <n v="0"/>
    <n v="0"/>
    <n v="1"/>
    <n v="25681"/>
    <x v="1"/>
    <s v="Y"/>
    <x v="0"/>
    <n v="13"/>
    <x v="0"/>
    <n v="4"/>
    <n v="4"/>
    <x v="0"/>
    <n v="80"/>
    <n v="0"/>
    <x v="0"/>
    <x v="2"/>
    <x v="1"/>
    <x v="3"/>
    <x v="3"/>
    <x v="4"/>
    <x v="1"/>
    <m/>
  </r>
  <r>
    <n v="26"/>
    <x v="2"/>
    <x v="1"/>
    <n v="7"/>
    <n v="0"/>
    <x v="0"/>
    <n v="683"/>
    <x v="1"/>
    <n v="2"/>
    <x v="0"/>
    <n v="1"/>
    <s v="Medical"/>
    <n v="1"/>
    <n v="1407"/>
    <m/>
    <x v="3"/>
    <x v="1"/>
    <n v="36"/>
    <x v="1"/>
    <x v="1"/>
    <x v="1"/>
    <x v="0"/>
    <x v="0"/>
    <n v="3904"/>
    <s v="Low Risk"/>
    <x v="0"/>
    <n v="0"/>
    <n v="0"/>
    <n v="0"/>
    <n v="1"/>
    <n v="4050"/>
    <x v="4"/>
    <s v="Y"/>
    <x v="1"/>
    <n v="12"/>
    <x v="0"/>
    <n v="4"/>
    <n v="3"/>
    <x v="0"/>
    <n v="80"/>
    <n v="0"/>
    <x v="7"/>
    <x v="2"/>
    <x v="1"/>
    <x v="9"/>
    <x v="7"/>
    <x v="1"/>
    <x v="9"/>
    <m/>
  </r>
  <r>
    <n v="42"/>
    <x v="0"/>
    <x v="1"/>
    <n v="5"/>
    <n v="1"/>
    <x v="0"/>
    <n v="1147"/>
    <x v="2"/>
    <n v="10"/>
    <x v="0"/>
    <n v="3"/>
    <s v="Human Resources"/>
    <n v="1"/>
    <n v="1408"/>
    <m/>
    <x v="1"/>
    <x v="0"/>
    <n v="31"/>
    <x v="0"/>
    <x v="3"/>
    <x v="5"/>
    <x v="3"/>
    <x v="1"/>
    <n v="16799"/>
    <s v="Medium Risk"/>
    <x v="2"/>
    <n v="0"/>
    <n v="1"/>
    <n v="0"/>
    <n v="0"/>
    <n v="16616"/>
    <x v="4"/>
    <s v="Y"/>
    <x v="1"/>
    <n v="14"/>
    <x v="0"/>
    <n v="3"/>
    <n v="1"/>
    <x v="1"/>
    <n v="80"/>
    <n v="1"/>
    <x v="24"/>
    <x v="3"/>
    <x v="1"/>
    <x v="23"/>
    <x v="1"/>
    <x v="0"/>
    <x v="12"/>
    <m/>
  </r>
  <r>
    <n v="52"/>
    <x v="1"/>
    <x v="1"/>
    <n v="12"/>
    <n v="2"/>
    <x v="0"/>
    <n v="258"/>
    <x v="1"/>
    <n v="8"/>
    <x v="0"/>
    <n v="4"/>
    <s v="Other"/>
    <n v="1"/>
    <n v="1409"/>
    <m/>
    <x v="1"/>
    <x v="0"/>
    <n v="54"/>
    <x v="0"/>
    <x v="1"/>
    <x v="2"/>
    <x v="3"/>
    <x v="1"/>
    <n v="2950"/>
    <s v="Medium Risk"/>
    <x v="1"/>
    <n v="0"/>
    <n v="1"/>
    <n v="1"/>
    <n v="1"/>
    <n v="17363"/>
    <x v="3"/>
    <s v="Y"/>
    <x v="1"/>
    <n v="13"/>
    <x v="0"/>
    <n v="3"/>
    <n v="5"/>
    <x v="0"/>
    <n v="80"/>
    <n v="0"/>
    <x v="4"/>
    <x v="2"/>
    <x v="0"/>
    <x v="8"/>
    <x v="0"/>
    <x v="0"/>
    <x v="10"/>
    <m/>
  </r>
  <r>
    <n v="37"/>
    <x v="0"/>
    <x v="1"/>
    <n v="7"/>
    <n v="0"/>
    <x v="0"/>
    <n v="1462"/>
    <x v="1"/>
    <n v="11"/>
    <x v="0"/>
    <n v="3"/>
    <s v="Medical"/>
    <n v="1"/>
    <n v="1411"/>
    <m/>
    <x v="3"/>
    <x v="0"/>
    <n v="94"/>
    <x v="0"/>
    <x v="1"/>
    <x v="2"/>
    <x v="2"/>
    <x v="0"/>
    <n v="3629"/>
    <s v="Low Risk"/>
    <x v="0"/>
    <n v="0"/>
    <n v="0"/>
    <n v="0"/>
    <n v="1"/>
    <n v="19106"/>
    <x v="5"/>
    <s v="Y"/>
    <x v="1"/>
    <n v="18"/>
    <x v="0"/>
    <n v="1"/>
    <n v="3"/>
    <x v="0"/>
    <n v="80"/>
    <n v="0"/>
    <x v="0"/>
    <x v="6"/>
    <x v="1"/>
    <x v="11"/>
    <x v="3"/>
    <x v="0"/>
    <x v="3"/>
    <m/>
  </r>
  <r>
    <n v="35"/>
    <x v="0"/>
    <x v="1"/>
    <n v="0"/>
    <n v="0"/>
    <x v="1"/>
    <n v="200"/>
    <x v="1"/>
    <n v="18"/>
    <x v="0"/>
    <n v="2"/>
    <s v="Life Sciences"/>
    <n v="1"/>
    <n v="1412"/>
    <m/>
    <x v="1"/>
    <x v="1"/>
    <n v="60"/>
    <x v="0"/>
    <x v="2"/>
    <x v="3"/>
    <x v="0"/>
    <x v="0"/>
    <n v="9362"/>
    <s v="Low Risk"/>
    <x v="2"/>
    <n v="0"/>
    <n v="0"/>
    <n v="0"/>
    <n v="0"/>
    <n v="19944"/>
    <x v="7"/>
    <s v="Y"/>
    <x v="1"/>
    <n v="11"/>
    <x v="0"/>
    <n v="3"/>
    <n v="0"/>
    <x v="1"/>
    <n v="80"/>
    <n v="0"/>
    <x v="1"/>
    <x v="2"/>
    <x v="1"/>
    <x v="4"/>
    <x v="3"/>
    <x v="3"/>
    <x v="3"/>
    <m/>
  </r>
  <r>
    <n v="25"/>
    <x v="2"/>
    <x v="1"/>
    <n v="11"/>
    <n v="1"/>
    <x v="0"/>
    <n v="949"/>
    <x v="1"/>
    <n v="1"/>
    <x v="0"/>
    <n v="3"/>
    <s v="Technical Degree"/>
    <n v="1"/>
    <n v="1415"/>
    <m/>
    <x v="3"/>
    <x v="1"/>
    <n v="81"/>
    <x v="0"/>
    <x v="1"/>
    <x v="2"/>
    <x v="0"/>
    <x v="1"/>
    <n v="3229"/>
    <s v="Low Risk"/>
    <x v="0"/>
    <n v="0"/>
    <n v="0"/>
    <n v="1"/>
    <n v="1"/>
    <n v="4910"/>
    <x v="5"/>
    <s v="Y"/>
    <x v="1"/>
    <n v="11"/>
    <x v="0"/>
    <n v="2"/>
    <n v="5"/>
    <x v="0"/>
    <n v="80"/>
    <n v="1"/>
    <x v="2"/>
    <x v="2"/>
    <x v="2"/>
    <x v="11"/>
    <x v="3"/>
    <x v="0"/>
    <x v="3"/>
    <m/>
  </r>
  <r>
    <n v="26"/>
    <x v="2"/>
    <x v="1"/>
    <n v="8"/>
    <n v="1"/>
    <x v="0"/>
    <n v="652"/>
    <x v="1"/>
    <n v="7"/>
    <x v="0"/>
    <n v="3"/>
    <s v="Other"/>
    <n v="1"/>
    <n v="1417"/>
    <m/>
    <x v="1"/>
    <x v="1"/>
    <n v="100"/>
    <x v="2"/>
    <x v="1"/>
    <x v="2"/>
    <x v="3"/>
    <x v="0"/>
    <n v="3578"/>
    <s v="Medium Risk"/>
    <x v="0"/>
    <n v="0"/>
    <n v="1"/>
    <n v="0"/>
    <n v="1"/>
    <n v="23577"/>
    <x v="4"/>
    <s v="Y"/>
    <x v="1"/>
    <n v="12"/>
    <x v="0"/>
    <n v="4"/>
    <n v="3"/>
    <x v="0"/>
    <n v="80"/>
    <n v="0"/>
    <x v="0"/>
    <x v="2"/>
    <x v="1"/>
    <x v="5"/>
    <x v="1"/>
    <x v="0"/>
    <x v="1"/>
    <m/>
  </r>
  <r>
    <n v="29"/>
    <x v="2"/>
    <x v="1"/>
    <n v="13"/>
    <n v="2"/>
    <x v="0"/>
    <n v="332"/>
    <x v="2"/>
    <n v="17"/>
    <x v="0"/>
    <n v="3"/>
    <s v="Other"/>
    <n v="1"/>
    <n v="1419"/>
    <m/>
    <x v="0"/>
    <x v="1"/>
    <n v="51"/>
    <x v="1"/>
    <x v="2"/>
    <x v="8"/>
    <x v="3"/>
    <x v="0"/>
    <n v="7988"/>
    <s v="Medium Risk"/>
    <x v="2"/>
    <n v="0"/>
    <n v="1"/>
    <n v="1"/>
    <n v="0"/>
    <n v="9769"/>
    <x v="1"/>
    <s v="Y"/>
    <x v="1"/>
    <n v="13"/>
    <x v="0"/>
    <n v="1"/>
    <n v="4"/>
    <x v="0"/>
    <n v="80"/>
    <n v="0"/>
    <x v="1"/>
    <x v="1"/>
    <x v="2"/>
    <x v="1"/>
    <x v="5"/>
    <x v="0"/>
    <x v="12"/>
    <m/>
  </r>
  <r>
    <n v="49"/>
    <x v="1"/>
    <x v="0"/>
    <n v="12"/>
    <n v="1"/>
    <x v="1"/>
    <n v="1475"/>
    <x v="1"/>
    <n v="28"/>
    <x v="0"/>
    <n v="2"/>
    <s v="Life Sciences"/>
    <n v="1"/>
    <n v="1420"/>
    <m/>
    <x v="3"/>
    <x v="1"/>
    <n v="97"/>
    <x v="1"/>
    <x v="0"/>
    <x v="2"/>
    <x v="3"/>
    <x v="0"/>
    <n v="4284"/>
    <s v="Medium Risk"/>
    <x v="0"/>
    <n v="0"/>
    <n v="1"/>
    <n v="0"/>
    <n v="1"/>
    <n v="22710"/>
    <x v="9"/>
    <s v="Y"/>
    <x v="1"/>
    <n v="20"/>
    <x v="1"/>
    <n v="1"/>
    <n v="4"/>
    <x v="0"/>
    <n v="80"/>
    <n v="0"/>
    <x v="26"/>
    <x v="2"/>
    <x v="1"/>
    <x v="9"/>
    <x v="7"/>
    <x v="1"/>
    <x v="6"/>
    <m/>
  </r>
  <r>
    <n v="29"/>
    <x v="2"/>
    <x v="0"/>
    <n v="4"/>
    <n v="1"/>
    <x v="1"/>
    <n v="337"/>
    <x v="1"/>
    <n v="14"/>
    <x v="0"/>
    <n v="1"/>
    <s v="Other"/>
    <n v="1"/>
    <n v="1421"/>
    <m/>
    <x v="1"/>
    <x v="0"/>
    <n v="84"/>
    <x v="0"/>
    <x v="2"/>
    <x v="4"/>
    <x v="0"/>
    <x v="0"/>
    <n v="7553"/>
    <s v="Medium Risk"/>
    <x v="2"/>
    <n v="1"/>
    <n v="0"/>
    <n v="0"/>
    <n v="0"/>
    <n v="22930"/>
    <x v="4"/>
    <s v="Y"/>
    <x v="0"/>
    <n v="12"/>
    <x v="0"/>
    <n v="1"/>
    <n v="2"/>
    <x v="1"/>
    <n v="80"/>
    <n v="0"/>
    <x v="15"/>
    <x v="4"/>
    <x v="1"/>
    <x v="3"/>
    <x v="1"/>
    <x v="4"/>
    <x v="1"/>
    <m/>
  </r>
  <r>
    <n v="54"/>
    <x v="1"/>
    <x v="1"/>
    <n v="5"/>
    <n v="1"/>
    <x v="0"/>
    <n v="971"/>
    <x v="1"/>
    <n v="1"/>
    <x v="0"/>
    <n v="3"/>
    <s v="Medical"/>
    <n v="1"/>
    <n v="1422"/>
    <m/>
    <x v="2"/>
    <x v="0"/>
    <n v="54"/>
    <x v="0"/>
    <x v="3"/>
    <x v="7"/>
    <x v="0"/>
    <x v="0"/>
    <n v="17328"/>
    <s v="Low Risk"/>
    <x v="2"/>
    <n v="0"/>
    <n v="0"/>
    <n v="1"/>
    <n v="0"/>
    <n v="5652"/>
    <x v="2"/>
    <s v="Y"/>
    <x v="1"/>
    <n v="19"/>
    <x v="0"/>
    <n v="4"/>
    <n v="2"/>
    <x v="1"/>
    <n v="80"/>
    <n v="0"/>
    <x v="22"/>
    <x v="1"/>
    <x v="2"/>
    <x v="23"/>
    <x v="1"/>
    <x v="12"/>
    <x v="1"/>
    <m/>
  </r>
  <r>
    <n v="58"/>
    <x v="3"/>
    <x v="1"/>
    <n v="8"/>
    <n v="2"/>
    <x v="0"/>
    <n v="1055"/>
    <x v="1"/>
    <n v="1"/>
    <x v="0"/>
    <n v="3"/>
    <s v="Medical"/>
    <n v="1"/>
    <n v="1423"/>
    <m/>
    <x v="2"/>
    <x v="0"/>
    <n v="76"/>
    <x v="0"/>
    <x v="4"/>
    <x v="7"/>
    <x v="3"/>
    <x v="1"/>
    <n v="19701"/>
    <s v="Medium Risk"/>
    <x v="2"/>
    <n v="1"/>
    <n v="1"/>
    <n v="0"/>
    <n v="0"/>
    <n v="22456"/>
    <x v="9"/>
    <s v="Y"/>
    <x v="0"/>
    <n v="21"/>
    <x v="1"/>
    <n v="3"/>
    <n v="3"/>
    <x v="0"/>
    <n v="80"/>
    <n v="1"/>
    <x v="36"/>
    <x v="1"/>
    <x v="1"/>
    <x v="7"/>
    <x v="6"/>
    <x v="1"/>
    <x v="0"/>
    <m/>
  </r>
  <r>
    <n v="55"/>
    <x v="3"/>
    <x v="1"/>
    <n v="4"/>
    <n v="0"/>
    <x v="0"/>
    <n v="1136"/>
    <x v="1"/>
    <n v="1"/>
    <x v="0"/>
    <n v="4"/>
    <s v="Medical"/>
    <n v="1"/>
    <n v="1424"/>
    <m/>
    <x v="0"/>
    <x v="1"/>
    <n v="81"/>
    <x v="2"/>
    <x v="3"/>
    <x v="7"/>
    <x v="0"/>
    <x v="2"/>
    <n v="14732"/>
    <s v="Low Risk"/>
    <x v="2"/>
    <n v="0"/>
    <n v="0"/>
    <n v="0"/>
    <n v="0"/>
    <n v="12414"/>
    <x v="7"/>
    <s v="Y"/>
    <x v="1"/>
    <n v="13"/>
    <x v="0"/>
    <n v="4"/>
    <n v="1"/>
    <x v="1"/>
    <n v="80"/>
    <n v="2"/>
    <x v="9"/>
    <x v="5"/>
    <x v="3"/>
    <x v="5"/>
    <x v="1"/>
    <x v="0"/>
    <x v="2"/>
    <m/>
  </r>
  <r>
    <n v="36"/>
    <x v="0"/>
    <x v="1"/>
    <n v="12"/>
    <n v="2"/>
    <x v="0"/>
    <n v="1174"/>
    <x v="0"/>
    <n v="3"/>
    <x v="0"/>
    <n v="4"/>
    <s v="Marketing"/>
    <n v="1"/>
    <n v="1425"/>
    <m/>
    <x v="3"/>
    <x v="0"/>
    <n v="99"/>
    <x v="0"/>
    <x v="0"/>
    <x v="0"/>
    <x v="1"/>
    <x v="0"/>
    <n v="9278"/>
    <s v="Medium Risk"/>
    <x v="2"/>
    <n v="1"/>
    <n v="1"/>
    <n v="0"/>
    <n v="0"/>
    <n v="20763"/>
    <x v="9"/>
    <s v="Y"/>
    <x v="0"/>
    <n v="16"/>
    <x v="0"/>
    <n v="4"/>
    <n v="4"/>
    <x v="0"/>
    <n v="80"/>
    <n v="0"/>
    <x v="20"/>
    <x v="1"/>
    <x v="1"/>
    <x v="8"/>
    <x v="0"/>
    <x v="0"/>
    <x v="9"/>
    <m/>
  </r>
  <r>
    <n v="31"/>
    <x v="2"/>
    <x v="0"/>
    <n v="7"/>
    <n v="0"/>
    <x v="1"/>
    <n v="667"/>
    <x v="0"/>
    <n v="1"/>
    <x v="1"/>
    <n v="4"/>
    <s v="Life Sciences"/>
    <n v="1"/>
    <n v="1427"/>
    <m/>
    <x v="0"/>
    <x v="0"/>
    <n v="50"/>
    <x v="3"/>
    <x v="1"/>
    <x v="6"/>
    <x v="2"/>
    <x v="0"/>
    <n v="1359"/>
    <s v="Low Risk"/>
    <x v="1"/>
    <n v="0"/>
    <n v="0"/>
    <n v="0"/>
    <n v="1"/>
    <n v="16154"/>
    <x v="1"/>
    <s v="Y"/>
    <x v="1"/>
    <n v="12"/>
    <x v="0"/>
    <n v="2"/>
    <n v="5"/>
    <x v="0"/>
    <n v="80"/>
    <n v="0"/>
    <x v="5"/>
    <x v="1"/>
    <x v="1"/>
    <x v="6"/>
    <x v="2"/>
    <x v="0"/>
    <x v="2"/>
    <m/>
  </r>
  <r>
    <n v="30"/>
    <x v="2"/>
    <x v="1"/>
    <n v="8"/>
    <n v="1"/>
    <x v="0"/>
    <n v="855"/>
    <x v="0"/>
    <n v="7"/>
    <x v="0"/>
    <n v="4"/>
    <s v="Marketing"/>
    <n v="1"/>
    <n v="1428"/>
    <m/>
    <x v="2"/>
    <x v="0"/>
    <n v="73"/>
    <x v="0"/>
    <x v="0"/>
    <x v="0"/>
    <x v="3"/>
    <x v="2"/>
    <n v="4779"/>
    <s v="Medium Risk"/>
    <x v="0"/>
    <n v="0"/>
    <n v="1"/>
    <n v="0"/>
    <n v="1"/>
    <n v="12761"/>
    <x v="8"/>
    <s v="Y"/>
    <x v="1"/>
    <n v="14"/>
    <x v="0"/>
    <n v="2"/>
    <n v="3"/>
    <x v="0"/>
    <n v="80"/>
    <n v="2"/>
    <x v="0"/>
    <x v="1"/>
    <x v="1"/>
    <x v="11"/>
    <x v="3"/>
    <x v="0"/>
    <x v="3"/>
    <m/>
  </r>
  <r>
    <n v="31"/>
    <x v="2"/>
    <x v="1"/>
    <n v="9"/>
    <n v="1"/>
    <x v="0"/>
    <n v="182"/>
    <x v="1"/>
    <n v="8"/>
    <x v="0"/>
    <n v="5"/>
    <s v="Life Sciences"/>
    <n v="1"/>
    <n v="1430"/>
    <m/>
    <x v="3"/>
    <x v="0"/>
    <n v="93"/>
    <x v="0"/>
    <x v="3"/>
    <x v="7"/>
    <x v="1"/>
    <x v="0"/>
    <n v="16422"/>
    <s v="Medium Risk"/>
    <x v="2"/>
    <n v="0"/>
    <n v="1"/>
    <n v="0"/>
    <n v="0"/>
    <n v="8847"/>
    <x v="9"/>
    <s v="Y"/>
    <x v="1"/>
    <n v="11"/>
    <x v="0"/>
    <n v="3"/>
    <n v="2"/>
    <x v="1"/>
    <n v="80"/>
    <n v="0"/>
    <x v="15"/>
    <x v="1"/>
    <x v="3"/>
    <x v="11"/>
    <x v="3"/>
    <x v="1"/>
    <x v="2"/>
    <m/>
  </r>
  <r>
    <n v="34"/>
    <x v="2"/>
    <x v="1"/>
    <n v="8"/>
    <n v="1"/>
    <x v="1"/>
    <n v="560"/>
    <x v="1"/>
    <n v="1"/>
    <x v="0"/>
    <n v="4"/>
    <s v="Other"/>
    <n v="1"/>
    <n v="1431"/>
    <m/>
    <x v="2"/>
    <x v="1"/>
    <n v="91"/>
    <x v="0"/>
    <x v="1"/>
    <x v="1"/>
    <x v="3"/>
    <x v="2"/>
    <n v="2996"/>
    <s v="Medium Risk"/>
    <x v="1"/>
    <n v="0"/>
    <n v="1"/>
    <n v="0"/>
    <n v="1"/>
    <n v="20284"/>
    <x v="6"/>
    <s v="Y"/>
    <x v="1"/>
    <n v="14"/>
    <x v="0"/>
    <n v="3"/>
    <n v="3"/>
    <x v="0"/>
    <n v="80"/>
    <n v="2"/>
    <x v="1"/>
    <x v="2"/>
    <x v="1"/>
    <x v="9"/>
    <x v="7"/>
    <x v="1"/>
    <x v="6"/>
    <m/>
  </r>
  <r>
    <n v="31"/>
    <x v="2"/>
    <x v="0"/>
    <n v="12"/>
    <n v="1"/>
    <x v="0"/>
    <n v="202"/>
    <x v="1"/>
    <n v="8"/>
    <x v="1"/>
    <n v="3"/>
    <s v="Life Sciences"/>
    <n v="1"/>
    <n v="1433"/>
    <m/>
    <x v="3"/>
    <x v="0"/>
    <n v="34"/>
    <x v="1"/>
    <x v="1"/>
    <x v="1"/>
    <x v="1"/>
    <x v="0"/>
    <n v="1261"/>
    <s v="Medium Risk"/>
    <x v="1"/>
    <n v="0"/>
    <n v="1"/>
    <n v="0"/>
    <n v="1"/>
    <n v="22262"/>
    <x v="1"/>
    <s v="Y"/>
    <x v="1"/>
    <n v="12"/>
    <x v="0"/>
    <n v="3"/>
    <n v="6"/>
    <x v="2"/>
    <n v="80"/>
    <n v="0"/>
    <x v="5"/>
    <x v="1"/>
    <x v="3"/>
    <x v="6"/>
    <x v="2"/>
    <x v="0"/>
    <x v="2"/>
    <m/>
  </r>
  <r>
    <n v="27"/>
    <x v="2"/>
    <x v="1"/>
    <n v="12"/>
    <n v="1"/>
    <x v="0"/>
    <n v="1377"/>
    <x v="1"/>
    <n v="11"/>
    <x v="0"/>
    <n v="1"/>
    <s v="Life Sciences"/>
    <n v="1"/>
    <n v="1434"/>
    <m/>
    <x v="0"/>
    <x v="1"/>
    <n v="91"/>
    <x v="0"/>
    <x v="1"/>
    <x v="2"/>
    <x v="3"/>
    <x v="1"/>
    <n v="2099"/>
    <s v="Medium Risk"/>
    <x v="1"/>
    <n v="0"/>
    <n v="1"/>
    <n v="0"/>
    <n v="1"/>
    <n v="7679"/>
    <x v="4"/>
    <s v="Y"/>
    <x v="1"/>
    <n v="14"/>
    <x v="0"/>
    <n v="2"/>
    <n v="4"/>
    <x v="0"/>
    <n v="80"/>
    <n v="0"/>
    <x v="3"/>
    <x v="1"/>
    <x v="3"/>
    <x v="8"/>
    <x v="2"/>
    <x v="1"/>
    <x v="10"/>
    <m/>
  </r>
  <r>
    <n v="36"/>
    <x v="0"/>
    <x v="1"/>
    <n v="11"/>
    <n v="1"/>
    <x v="0"/>
    <n v="172"/>
    <x v="1"/>
    <n v="4"/>
    <x v="0"/>
    <n v="4"/>
    <s v="Life Sciences"/>
    <n v="1"/>
    <n v="1435"/>
    <m/>
    <x v="3"/>
    <x v="1"/>
    <n v="37"/>
    <x v="1"/>
    <x v="0"/>
    <x v="2"/>
    <x v="0"/>
    <x v="0"/>
    <n v="5810"/>
    <s v="Low Risk"/>
    <x v="0"/>
    <n v="0"/>
    <n v="0"/>
    <n v="1"/>
    <n v="1"/>
    <n v="22604"/>
    <x v="1"/>
    <s v="Y"/>
    <x v="1"/>
    <n v="16"/>
    <x v="0"/>
    <n v="3"/>
    <n v="3"/>
    <x v="0"/>
    <n v="80"/>
    <n v="0"/>
    <x v="1"/>
    <x v="2"/>
    <x v="2"/>
    <x v="1"/>
    <x v="0"/>
    <x v="1"/>
    <x v="5"/>
    <m/>
  </r>
  <r>
    <n v="36"/>
    <x v="0"/>
    <x v="1"/>
    <n v="12"/>
    <n v="2"/>
    <x v="0"/>
    <n v="329"/>
    <x v="0"/>
    <n v="16"/>
    <x v="0"/>
    <n v="4"/>
    <s v="Marketing"/>
    <n v="1"/>
    <n v="1436"/>
    <m/>
    <x v="1"/>
    <x v="0"/>
    <n v="98"/>
    <x v="1"/>
    <x v="0"/>
    <x v="0"/>
    <x v="3"/>
    <x v="1"/>
    <n v="5647"/>
    <s v="Medium Risk"/>
    <x v="0"/>
    <n v="0"/>
    <n v="1"/>
    <n v="1"/>
    <n v="1"/>
    <n v="13494"/>
    <x v="5"/>
    <s v="Y"/>
    <x v="1"/>
    <n v="13"/>
    <x v="0"/>
    <n v="1"/>
    <n v="3"/>
    <x v="0"/>
    <n v="80"/>
    <n v="2"/>
    <x v="27"/>
    <x v="1"/>
    <x v="2"/>
    <x v="11"/>
    <x v="3"/>
    <x v="0"/>
    <x v="3"/>
    <m/>
  </r>
  <r>
    <n v="47"/>
    <x v="1"/>
    <x v="1"/>
    <n v="11"/>
    <n v="1"/>
    <x v="0"/>
    <n v="465"/>
    <x v="1"/>
    <n v="1"/>
    <x v="0"/>
    <n v="3"/>
    <s v="Technical Degree"/>
    <n v="1"/>
    <n v="1438"/>
    <m/>
    <x v="3"/>
    <x v="1"/>
    <n v="74"/>
    <x v="0"/>
    <x v="1"/>
    <x v="1"/>
    <x v="0"/>
    <x v="1"/>
    <n v="3420"/>
    <s v="Low Risk"/>
    <x v="0"/>
    <n v="0"/>
    <n v="0"/>
    <n v="1"/>
    <n v="1"/>
    <n v="10205"/>
    <x v="8"/>
    <s v="Y"/>
    <x v="1"/>
    <n v="12"/>
    <x v="0"/>
    <n v="3"/>
    <n v="5"/>
    <x v="0"/>
    <n v="80"/>
    <n v="1"/>
    <x v="6"/>
    <x v="2"/>
    <x v="2"/>
    <x v="0"/>
    <x v="4"/>
    <x v="1"/>
    <x v="3"/>
    <m/>
  </r>
  <r>
    <n v="25"/>
    <x v="2"/>
    <x v="0"/>
    <n v="12"/>
    <n v="1"/>
    <x v="0"/>
    <n v="383"/>
    <x v="0"/>
    <n v="9"/>
    <x v="0"/>
    <n v="2"/>
    <s v="Life Sciences"/>
    <n v="1"/>
    <n v="1439"/>
    <m/>
    <x v="3"/>
    <x v="1"/>
    <n v="68"/>
    <x v="1"/>
    <x v="1"/>
    <x v="6"/>
    <x v="3"/>
    <x v="1"/>
    <n v="4400"/>
    <s v="Medium Risk"/>
    <x v="0"/>
    <n v="0"/>
    <n v="1"/>
    <n v="0"/>
    <n v="1"/>
    <n v="15182"/>
    <x v="9"/>
    <s v="Y"/>
    <x v="1"/>
    <n v="12"/>
    <x v="0"/>
    <n v="1"/>
    <n v="4"/>
    <x v="0"/>
    <n v="80"/>
    <n v="0"/>
    <x v="3"/>
    <x v="2"/>
    <x v="1"/>
    <x v="11"/>
    <x v="3"/>
    <x v="3"/>
    <x v="3"/>
    <m/>
  </r>
  <r>
    <n v="37"/>
    <x v="0"/>
    <x v="1"/>
    <n v="7"/>
    <n v="1"/>
    <x v="2"/>
    <n v="1413"/>
    <x v="1"/>
    <n v="5"/>
    <x v="0"/>
    <n v="2"/>
    <s v="Technical Degree"/>
    <n v="1"/>
    <n v="1440"/>
    <m/>
    <x v="1"/>
    <x v="1"/>
    <n v="84"/>
    <x v="2"/>
    <x v="1"/>
    <x v="2"/>
    <x v="2"/>
    <x v="0"/>
    <n v="3500"/>
    <s v="Low Risk"/>
    <x v="0"/>
    <n v="0"/>
    <n v="0"/>
    <n v="1"/>
    <n v="1"/>
    <n v="25470"/>
    <x v="4"/>
    <s v="Y"/>
    <x v="1"/>
    <n v="14"/>
    <x v="0"/>
    <n v="1"/>
    <n v="4"/>
    <x v="0"/>
    <n v="80"/>
    <n v="0"/>
    <x v="2"/>
    <x v="2"/>
    <x v="0"/>
    <x v="0"/>
    <x v="4"/>
    <x v="1"/>
    <x v="6"/>
    <m/>
  </r>
  <r>
    <n v="56"/>
    <x v="3"/>
    <x v="1"/>
    <n v="12"/>
    <n v="1"/>
    <x v="0"/>
    <n v="1255"/>
    <x v="1"/>
    <n v="1"/>
    <x v="0"/>
    <n v="2"/>
    <s v="Life Sciences"/>
    <n v="1"/>
    <n v="1441"/>
    <m/>
    <x v="3"/>
    <x v="0"/>
    <n v="90"/>
    <x v="0"/>
    <x v="1"/>
    <x v="1"/>
    <x v="3"/>
    <x v="1"/>
    <n v="2066"/>
    <s v="Medium Risk"/>
    <x v="1"/>
    <n v="0"/>
    <n v="1"/>
    <n v="0"/>
    <n v="1"/>
    <n v="10494"/>
    <x v="7"/>
    <s v="Y"/>
    <x v="1"/>
    <n v="22"/>
    <x v="1"/>
    <n v="4"/>
    <n v="4"/>
    <x v="0"/>
    <n v="80"/>
    <n v="1"/>
    <x v="7"/>
    <x v="1"/>
    <x v="3"/>
    <x v="11"/>
    <x v="3"/>
    <x v="1"/>
    <x v="2"/>
    <m/>
  </r>
  <r>
    <n v="47"/>
    <x v="1"/>
    <x v="1"/>
    <n v="5"/>
    <n v="0"/>
    <x v="0"/>
    <n v="359"/>
    <x v="1"/>
    <n v="2"/>
    <x v="0"/>
    <n v="4"/>
    <s v="Medical"/>
    <n v="1"/>
    <n v="1443"/>
    <m/>
    <x v="3"/>
    <x v="0"/>
    <n v="82"/>
    <x v="0"/>
    <x v="3"/>
    <x v="7"/>
    <x v="2"/>
    <x v="1"/>
    <n v="17169"/>
    <s v="Low Risk"/>
    <x v="2"/>
    <n v="0"/>
    <n v="0"/>
    <n v="0"/>
    <n v="0"/>
    <n v="26703"/>
    <x v="9"/>
    <s v="Y"/>
    <x v="1"/>
    <n v="19"/>
    <x v="0"/>
    <n v="2"/>
    <n v="1"/>
    <x v="1"/>
    <n v="80"/>
    <n v="2"/>
    <x v="12"/>
    <x v="2"/>
    <x v="3"/>
    <x v="23"/>
    <x v="18"/>
    <x v="8"/>
    <x v="4"/>
    <m/>
  </r>
  <r>
    <n v="24"/>
    <x v="4"/>
    <x v="1"/>
    <n v="6"/>
    <n v="1"/>
    <x v="0"/>
    <n v="1476"/>
    <x v="0"/>
    <n v="4"/>
    <x v="0"/>
    <n v="1"/>
    <s v="Medical"/>
    <n v="1"/>
    <n v="1445"/>
    <m/>
    <x v="2"/>
    <x v="0"/>
    <n v="42"/>
    <x v="0"/>
    <x v="0"/>
    <x v="0"/>
    <x v="2"/>
    <x v="1"/>
    <n v="4162"/>
    <s v="Medium Risk"/>
    <x v="0"/>
    <n v="1"/>
    <n v="0"/>
    <n v="0"/>
    <n v="1"/>
    <n v="15211"/>
    <x v="1"/>
    <s v="Y"/>
    <x v="0"/>
    <n v="12"/>
    <x v="0"/>
    <n v="3"/>
    <n v="4"/>
    <x v="0"/>
    <n v="80"/>
    <n v="2"/>
    <x v="7"/>
    <x v="1"/>
    <x v="1"/>
    <x v="8"/>
    <x v="0"/>
    <x v="0"/>
    <x v="6"/>
    <m/>
  </r>
  <r>
    <n v="32"/>
    <x v="2"/>
    <x v="1"/>
    <n v="4"/>
    <n v="1"/>
    <x v="0"/>
    <n v="601"/>
    <x v="0"/>
    <n v="7"/>
    <x v="0"/>
    <n v="5"/>
    <s v="Marketing"/>
    <n v="1"/>
    <n v="1446"/>
    <m/>
    <x v="2"/>
    <x v="1"/>
    <n v="97"/>
    <x v="0"/>
    <x v="0"/>
    <x v="0"/>
    <x v="0"/>
    <x v="1"/>
    <n v="9204"/>
    <s v="Low Risk"/>
    <x v="2"/>
    <n v="0"/>
    <n v="0"/>
    <n v="1"/>
    <n v="0"/>
    <n v="23343"/>
    <x v="5"/>
    <s v="Y"/>
    <x v="1"/>
    <n v="12"/>
    <x v="0"/>
    <n v="3"/>
    <n v="2"/>
    <x v="1"/>
    <n v="80"/>
    <n v="1"/>
    <x v="2"/>
    <x v="1"/>
    <x v="2"/>
    <x v="9"/>
    <x v="7"/>
    <x v="0"/>
    <x v="6"/>
    <m/>
  </r>
  <r>
    <n v="34"/>
    <x v="2"/>
    <x v="1"/>
    <n v="12"/>
    <n v="2"/>
    <x v="0"/>
    <n v="401"/>
    <x v="1"/>
    <n v="1"/>
    <x v="0"/>
    <n v="3"/>
    <s v="Life Sciences"/>
    <n v="1"/>
    <n v="1447"/>
    <m/>
    <x v="2"/>
    <x v="0"/>
    <n v="86"/>
    <x v="1"/>
    <x v="1"/>
    <x v="2"/>
    <x v="1"/>
    <x v="1"/>
    <n v="3294"/>
    <s v="Medium Risk"/>
    <x v="0"/>
    <n v="0"/>
    <n v="1"/>
    <n v="1"/>
    <n v="1"/>
    <n v="3708"/>
    <x v="6"/>
    <s v="Y"/>
    <x v="1"/>
    <n v="17"/>
    <x v="0"/>
    <n v="1"/>
    <n v="5"/>
    <x v="0"/>
    <n v="80"/>
    <n v="1"/>
    <x v="2"/>
    <x v="2"/>
    <x v="2"/>
    <x v="8"/>
    <x v="0"/>
    <x v="0"/>
    <x v="3"/>
    <m/>
  </r>
  <r>
    <n v="41"/>
    <x v="0"/>
    <x v="1"/>
    <n v="14"/>
    <n v="2"/>
    <x v="0"/>
    <n v="1283"/>
    <x v="1"/>
    <n v="5"/>
    <x v="0"/>
    <n v="5"/>
    <s v="Medical"/>
    <n v="1"/>
    <n v="1448"/>
    <m/>
    <x v="0"/>
    <x v="1"/>
    <n v="90"/>
    <x v="2"/>
    <x v="1"/>
    <x v="1"/>
    <x v="2"/>
    <x v="1"/>
    <n v="2127"/>
    <s v="Medium Risk"/>
    <x v="1"/>
    <n v="1"/>
    <n v="0"/>
    <n v="1"/>
    <n v="1"/>
    <n v="5561"/>
    <x v="7"/>
    <s v="Y"/>
    <x v="0"/>
    <n v="12"/>
    <x v="0"/>
    <n v="1"/>
    <n v="7"/>
    <x v="2"/>
    <n v="80"/>
    <n v="0"/>
    <x v="2"/>
    <x v="3"/>
    <x v="2"/>
    <x v="9"/>
    <x v="3"/>
    <x v="0"/>
    <x v="6"/>
    <m/>
  </r>
  <r>
    <n v="40"/>
    <x v="0"/>
    <x v="1"/>
    <n v="3"/>
    <n v="0"/>
    <x v="2"/>
    <n v="663"/>
    <x v="1"/>
    <n v="9"/>
    <x v="0"/>
    <n v="4"/>
    <s v="Other"/>
    <n v="1"/>
    <n v="1449"/>
    <m/>
    <x v="1"/>
    <x v="1"/>
    <n v="81"/>
    <x v="0"/>
    <x v="0"/>
    <x v="2"/>
    <x v="2"/>
    <x v="2"/>
    <n v="3975"/>
    <s v="Low Risk"/>
    <x v="0"/>
    <n v="0"/>
    <n v="0"/>
    <n v="0"/>
    <n v="1"/>
    <n v="23099"/>
    <x v="9"/>
    <s v="Y"/>
    <x v="1"/>
    <n v="11"/>
    <x v="0"/>
    <n v="3"/>
    <n v="2"/>
    <x v="1"/>
    <n v="80"/>
    <n v="2"/>
    <x v="27"/>
    <x v="2"/>
    <x v="3"/>
    <x v="3"/>
    <x v="1"/>
    <x v="0"/>
    <x v="1"/>
    <m/>
  </r>
  <r>
    <n v="31"/>
    <x v="2"/>
    <x v="1"/>
    <n v="5"/>
    <n v="0"/>
    <x v="0"/>
    <n v="326"/>
    <x v="0"/>
    <n v="8"/>
    <x v="0"/>
    <n v="2"/>
    <s v="Life Sciences"/>
    <n v="1"/>
    <n v="1453"/>
    <m/>
    <x v="3"/>
    <x v="1"/>
    <n v="31"/>
    <x v="0"/>
    <x v="2"/>
    <x v="0"/>
    <x v="0"/>
    <x v="2"/>
    <n v="10793"/>
    <s v="Low Risk"/>
    <x v="2"/>
    <n v="0"/>
    <n v="0"/>
    <n v="0"/>
    <n v="0"/>
    <n v="8386"/>
    <x v="1"/>
    <s v="Y"/>
    <x v="1"/>
    <n v="18"/>
    <x v="0"/>
    <n v="1"/>
    <n v="1"/>
    <x v="1"/>
    <n v="80"/>
    <n v="1"/>
    <x v="10"/>
    <x v="3"/>
    <x v="1"/>
    <x v="20"/>
    <x v="1"/>
    <x v="10"/>
    <x v="12"/>
    <m/>
  </r>
  <r>
    <n v="46"/>
    <x v="1"/>
    <x v="0"/>
    <n v="4"/>
    <n v="0"/>
    <x v="0"/>
    <n v="377"/>
    <x v="0"/>
    <n v="9"/>
    <x v="0"/>
    <n v="3"/>
    <s v="Marketing"/>
    <n v="1"/>
    <n v="1457"/>
    <m/>
    <x v="3"/>
    <x v="1"/>
    <n v="52"/>
    <x v="0"/>
    <x v="2"/>
    <x v="0"/>
    <x v="0"/>
    <x v="2"/>
    <n v="10096"/>
    <s v="Low Risk"/>
    <x v="2"/>
    <n v="0"/>
    <n v="0"/>
    <n v="0"/>
    <n v="0"/>
    <n v="15986"/>
    <x v="5"/>
    <s v="Y"/>
    <x v="1"/>
    <n v="11"/>
    <x v="0"/>
    <n v="1"/>
    <n v="1"/>
    <x v="1"/>
    <n v="80"/>
    <n v="1"/>
    <x v="23"/>
    <x v="4"/>
    <x v="3"/>
    <x v="5"/>
    <x v="1"/>
    <x v="5"/>
    <x v="6"/>
    <m/>
  </r>
  <r>
    <n v="39"/>
    <x v="0"/>
    <x v="0"/>
    <n v="15"/>
    <n v="2"/>
    <x v="2"/>
    <n v="592"/>
    <x v="1"/>
    <n v="2"/>
    <x v="1"/>
    <n v="3"/>
    <s v="Life Sciences"/>
    <n v="1"/>
    <n v="1458"/>
    <m/>
    <x v="3"/>
    <x v="0"/>
    <n v="54"/>
    <x v="1"/>
    <x v="1"/>
    <x v="2"/>
    <x v="3"/>
    <x v="0"/>
    <n v="3646"/>
    <s v="High Risk"/>
    <x v="0"/>
    <n v="1"/>
    <n v="1"/>
    <n v="0"/>
    <n v="1"/>
    <n v="17181"/>
    <x v="7"/>
    <s v="Y"/>
    <x v="0"/>
    <n v="23"/>
    <x v="1"/>
    <n v="2"/>
    <n v="8"/>
    <x v="2"/>
    <n v="80"/>
    <n v="0"/>
    <x v="27"/>
    <x v="2"/>
    <x v="3"/>
    <x v="6"/>
    <x v="2"/>
    <x v="0"/>
    <x v="2"/>
    <m/>
  </r>
  <r>
    <n v="31"/>
    <x v="2"/>
    <x v="0"/>
    <n v="5"/>
    <n v="1"/>
    <x v="1"/>
    <n v="1445"/>
    <x v="1"/>
    <n v="1"/>
    <x v="0"/>
    <n v="5"/>
    <s v="Life Sciences"/>
    <n v="1"/>
    <n v="1459"/>
    <m/>
    <x v="1"/>
    <x v="0"/>
    <n v="100"/>
    <x v="2"/>
    <x v="2"/>
    <x v="3"/>
    <x v="1"/>
    <x v="0"/>
    <n v="7446"/>
    <s v="Medium Risk"/>
    <x v="2"/>
    <n v="0"/>
    <n v="1"/>
    <n v="0"/>
    <n v="0"/>
    <n v="8931"/>
    <x v="1"/>
    <s v="Y"/>
    <x v="1"/>
    <n v="11"/>
    <x v="0"/>
    <n v="1"/>
    <n v="1"/>
    <x v="1"/>
    <n v="80"/>
    <n v="0"/>
    <x v="1"/>
    <x v="2"/>
    <x v="1"/>
    <x v="1"/>
    <x v="6"/>
    <x v="5"/>
    <x v="1"/>
    <m/>
  </r>
  <r>
    <n v="45"/>
    <x v="1"/>
    <x v="1"/>
    <n v="12"/>
    <n v="2"/>
    <x v="0"/>
    <n v="1038"/>
    <x v="1"/>
    <n v="20"/>
    <x v="0"/>
    <n v="3"/>
    <s v="Medical"/>
    <n v="1"/>
    <n v="1460"/>
    <m/>
    <x v="0"/>
    <x v="1"/>
    <n v="95"/>
    <x v="3"/>
    <x v="2"/>
    <x v="4"/>
    <x v="3"/>
    <x v="2"/>
    <n v="10851"/>
    <s v="Medium Risk"/>
    <x v="2"/>
    <n v="1"/>
    <n v="1"/>
    <n v="0"/>
    <n v="0"/>
    <n v="19863"/>
    <x v="7"/>
    <s v="Y"/>
    <x v="0"/>
    <n v="18"/>
    <x v="0"/>
    <n v="2"/>
    <n v="4"/>
    <x v="0"/>
    <n v="80"/>
    <n v="1"/>
    <x v="13"/>
    <x v="2"/>
    <x v="1"/>
    <x v="5"/>
    <x v="1"/>
    <x v="0"/>
    <x v="1"/>
    <m/>
  </r>
  <r>
    <n v="31"/>
    <x v="2"/>
    <x v="1"/>
    <n v="8"/>
    <n v="1"/>
    <x v="0"/>
    <n v="1398"/>
    <x v="2"/>
    <n v="8"/>
    <x v="0"/>
    <n v="2"/>
    <s v="Medical"/>
    <n v="1"/>
    <n v="1461"/>
    <m/>
    <x v="2"/>
    <x v="0"/>
    <n v="96"/>
    <x v="2"/>
    <x v="1"/>
    <x v="8"/>
    <x v="1"/>
    <x v="0"/>
    <n v="2109"/>
    <s v="Medium Risk"/>
    <x v="1"/>
    <n v="0"/>
    <n v="1"/>
    <n v="0"/>
    <n v="1"/>
    <n v="24609"/>
    <x v="3"/>
    <s v="Y"/>
    <x v="1"/>
    <n v="18"/>
    <x v="0"/>
    <n v="4"/>
    <n v="3"/>
    <x v="0"/>
    <n v="80"/>
    <n v="0"/>
    <x v="0"/>
    <x v="1"/>
    <x v="1"/>
    <x v="11"/>
    <x v="3"/>
    <x v="0"/>
    <x v="3"/>
    <m/>
  </r>
  <r>
    <n v="31"/>
    <x v="2"/>
    <x v="0"/>
    <n v="14"/>
    <n v="2"/>
    <x v="1"/>
    <n v="523"/>
    <x v="1"/>
    <n v="2"/>
    <x v="0"/>
    <n v="3"/>
    <s v="Life Sciences"/>
    <n v="1"/>
    <n v="1464"/>
    <m/>
    <x v="0"/>
    <x v="1"/>
    <n v="94"/>
    <x v="0"/>
    <x v="1"/>
    <x v="2"/>
    <x v="0"/>
    <x v="1"/>
    <n v="3722"/>
    <s v="Medium Risk"/>
    <x v="0"/>
    <n v="1"/>
    <n v="0"/>
    <n v="1"/>
    <n v="1"/>
    <n v="21081"/>
    <x v="2"/>
    <s v="Y"/>
    <x v="0"/>
    <n v="13"/>
    <x v="0"/>
    <n v="3"/>
    <n v="7"/>
    <x v="2"/>
    <n v="80"/>
    <n v="1"/>
    <x v="2"/>
    <x v="2"/>
    <x v="0"/>
    <x v="4"/>
    <x v="3"/>
    <x v="3"/>
    <x v="3"/>
    <m/>
  </r>
  <r>
    <n v="45"/>
    <x v="1"/>
    <x v="1"/>
    <n v="7"/>
    <n v="1"/>
    <x v="0"/>
    <n v="1448"/>
    <x v="1"/>
    <n v="29"/>
    <x v="0"/>
    <n v="3"/>
    <s v="Technical Degree"/>
    <n v="1"/>
    <n v="1465"/>
    <m/>
    <x v="0"/>
    <x v="1"/>
    <n v="55"/>
    <x v="0"/>
    <x v="2"/>
    <x v="3"/>
    <x v="0"/>
    <x v="1"/>
    <n v="9380"/>
    <s v="Medium Risk"/>
    <x v="2"/>
    <n v="1"/>
    <n v="0"/>
    <n v="0"/>
    <n v="0"/>
    <n v="14720"/>
    <x v="5"/>
    <s v="Y"/>
    <x v="0"/>
    <n v="18"/>
    <x v="0"/>
    <n v="4"/>
    <n v="3"/>
    <x v="0"/>
    <n v="80"/>
    <n v="2"/>
    <x v="1"/>
    <x v="5"/>
    <x v="3"/>
    <x v="11"/>
    <x v="10"/>
    <x v="1"/>
    <x v="3"/>
    <m/>
  </r>
  <r>
    <n v="48"/>
    <x v="1"/>
    <x v="1"/>
    <n v="8"/>
    <n v="1"/>
    <x v="0"/>
    <n v="1221"/>
    <x v="0"/>
    <n v="7"/>
    <x v="0"/>
    <n v="3"/>
    <s v="Marketing"/>
    <n v="1"/>
    <n v="1466"/>
    <m/>
    <x v="1"/>
    <x v="1"/>
    <n v="96"/>
    <x v="0"/>
    <x v="0"/>
    <x v="0"/>
    <x v="3"/>
    <x v="2"/>
    <n v="5486"/>
    <s v="Medium Risk"/>
    <x v="0"/>
    <n v="0"/>
    <n v="1"/>
    <n v="0"/>
    <n v="1"/>
    <n v="24795"/>
    <x v="5"/>
    <s v="Y"/>
    <x v="1"/>
    <n v="11"/>
    <x v="0"/>
    <n v="1"/>
    <n v="1"/>
    <x v="1"/>
    <n v="80"/>
    <n v="3"/>
    <x v="20"/>
    <x v="1"/>
    <x v="1"/>
    <x v="4"/>
    <x v="3"/>
    <x v="3"/>
    <x v="3"/>
    <m/>
  </r>
  <r>
    <n v="34"/>
    <x v="2"/>
    <x v="0"/>
    <n v="7"/>
    <n v="0"/>
    <x v="0"/>
    <n v="1107"/>
    <x v="2"/>
    <n v="9"/>
    <x v="0"/>
    <n v="4"/>
    <s v="Technical Degree"/>
    <n v="1"/>
    <n v="1467"/>
    <m/>
    <x v="3"/>
    <x v="0"/>
    <n v="52"/>
    <x v="0"/>
    <x v="1"/>
    <x v="8"/>
    <x v="2"/>
    <x v="1"/>
    <n v="2742"/>
    <s v="Low Risk"/>
    <x v="1"/>
    <n v="0"/>
    <n v="0"/>
    <n v="0"/>
    <n v="1"/>
    <n v="3072"/>
    <x v="1"/>
    <s v="Y"/>
    <x v="1"/>
    <n v="15"/>
    <x v="0"/>
    <n v="4"/>
    <n v="3"/>
    <x v="0"/>
    <n v="80"/>
    <n v="0"/>
    <x v="17"/>
    <x v="0"/>
    <x v="1"/>
    <x v="4"/>
    <x v="3"/>
    <x v="3"/>
    <x v="3"/>
    <m/>
  </r>
  <r>
    <n v="40"/>
    <x v="0"/>
    <x v="1"/>
    <n v="5"/>
    <n v="1"/>
    <x v="2"/>
    <n v="218"/>
    <x v="1"/>
    <n v="8"/>
    <x v="0"/>
    <n v="1"/>
    <s v="Medical"/>
    <n v="1"/>
    <n v="1468"/>
    <m/>
    <x v="2"/>
    <x v="1"/>
    <n v="55"/>
    <x v="1"/>
    <x v="2"/>
    <x v="7"/>
    <x v="1"/>
    <x v="2"/>
    <n v="13757"/>
    <s v="Medium Risk"/>
    <x v="2"/>
    <n v="0"/>
    <n v="1"/>
    <n v="0"/>
    <n v="0"/>
    <n v="25178"/>
    <x v="7"/>
    <s v="Y"/>
    <x v="1"/>
    <n v="11"/>
    <x v="0"/>
    <n v="3"/>
    <n v="1"/>
    <x v="1"/>
    <n v="80"/>
    <n v="1"/>
    <x v="28"/>
    <x v="3"/>
    <x v="1"/>
    <x v="7"/>
    <x v="6"/>
    <x v="5"/>
    <x v="5"/>
    <m/>
  </r>
  <r>
    <n v="28"/>
    <x v="2"/>
    <x v="1"/>
    <n v="5"/>
    <n v="1"/>
    <x v="0"/>
    <n v="866"/>
    <x v="0"/>
    <n v="5"/>
    <x v="0"/>
    <n v="3"/>
    <s v="Medical"/>
    <n v="1"/>
    <n v="1469"/>
    <m/>
    <x v="2"/>
    <x v="1"/>
    <n v="84"/>
    <x v="0"/>
    <x v="0"/>
    <x v="0"/>
    <x v="3"/>
    <x v="0"/>
    <n v="8463"/>
    <s v="Medium Risk"/>
    <x v="2"/>
    <n v="0"/>
    <n v="1"/>
    <n v="0"/>
    <n v="0"/>
    <n v="23490"/>
    <x v="4"/>
    <s v="Y"/>
    <x v="1"/>
    <n v="18"/>
    <x v="0"/>
    <n v="4"/>
    <n v="1"/>
    <x v="1"/>
    <n v="80"/>
    <n v="0"/>
    <x v="3"/>
    <x v="5"/>
    <x v="1"/>
    <x v="8"/>
    <x v="0"/>
    <x v="1"/>
    <x v="6"/>
    <m/>
  </r>
  <r>
    <n v="44"/>
    <x v="0"/>
    <x v="1"/>
    <n v="3"/>
    <n v="0"/>
    <x v="2"/>
    <n v="981"/>
    <x v="1"/>
    <n v="5"/>
    <x v="0"/>
    <n v="3"/>
    <s v="Life Sciences"/>
    <n v="1"/>
    <n v="1471"/>
    <m/>
    <x v="1"/>
    <x v="1"/>
    <n v="90"/>
    <x v="1"/>
    <x v="1"/>
    <x v="2"/>
    <x v="2"/>
    <x v="0"/>
    <n v="3162"/>
    <s v="Low Risk"/>
    <x v="0"/>
    <n v="0"/>
    <n v="0"/>
    <n v="0"/>
    <n v="1"/>
    <n v="7973"/>
    <x v="9"/>
    <s v="Y"/>
    <x v="1"/>
    <n v="14"/>
    <x v="0"/>
    <n v="4"/>
    <n v="2"/>
    <x v="1"/>
    <n v="80"/>
    <n v="0"/>
    <x v="2"/>
    <x v="3"/>
    <x v="1"/>
    <x v="8"/>
    <x v="3"/>
    <x v="0"/>
    <x v="6"/>
    <m/>
  </r>
  <r>
    <n v="53"/>
    <x v="1"/>
    <x v="1"/>
    <n v="10"/>
    <n v="2"/>
    <x v="0"/>
    <n v="447"/>
    <x v="1"/>
    <n v="2"/>
    <x v="0"/>
    <n v="3"/>
    <s v="Medical"/>
    <n v="1"/>
    <n v="1472"/>
    <m/>
    <x v="2"/>
    <x v="1"/>
    <n v="39"/>
    <x v="2"/>
    <x v="3"/>
    <x v="7"/>
    <x v="1"/>
    <x v="0"/>
    <n v="16598"/>
    <s v="Medium Risk"/>
    <x v="2"/>
    <n v="0"/>
    <n v="1"/>
    <n v="1"/>
    <n v="0"/>
    <n v="19764"/>
    <x v="5"/>
    <s v="Y"/>
    <x v="1"/>
    <n v="12"/>
    <x v="0"/>
    <n v="2"/>
    <n v="3"/>
    <x v="0"/>
    <n v="80"/>
    <n v="0"/>
    <x v="38"/>
    <x v="2"/>
    <x v="2"/>
    <x v="7"/>
    <x v="6"/>
    <x v="6"/>
    <x v="5"/>
    <m/>
  </r>
  <r>
    <n v="49"/>
    <x v="1"/>
    <x v="1"/>
    <n v="8"/>
    <n v="1"/>
    <x v="0"/>
    <n v="1495"/>
    <x v="1"/>
    <n v="5"/>
    <x v="0"/>
    <n v="4"/>
    <s v="Technical Degree"/>
    <n v="1"/>
    <n v="1473"/>
    <m/>
    <x v="3"/>
    <x v="1"/>
    <n v="96"/>
    <x v="0"/>
    <x v="0"/>
    <x v="4"/>
    <x v="2"/>
    <x v="1"/>
    <n v="6651"/>
    <s v="Low Risk"/>
    <x v="0"/>
    <n v="0"/>
    <n v="0"/>
    <n v="1"/>
    <n v="0"/>
    <n v="21534"/>
    <x v="7"/>
    <s v="Y"/>
    <x v="1"/>
    <n v="14"/>
    <x v="0"/>
    <n v="2"/>
    <n v="3"/>
    <x v="0"/>
    <n v="80"/>
    <n v="1"/>
    <x v="26"/>
    <x v="0"/>
    <x v="2"/>
    <x v="11"/>
    <x v="3"/>
    <x v="1"/>
    <x v="3"/>
    <m/>
  </r>
  <r>
    <n v="40"/>
    <x v="0"/>
    <x v="1"/>
    <n v="3"/>
    <n v="0"/>
    <x v="0"/>
    <n v="896"/>
    <x v="1"/>
    <n v="2"/>
    <x v="0"/>
    <n v="3"/>
    <s v="Medical"/>
    <n v="1"/>
    <n v="1474"/>
    <m/>
    <x v="1"/>
    <x v="1"/>
    <n v="68"/>
    <x v="0"/>
    <x v="1"/>
    <x v="1"/>
    <x v="2"/>
    <x v="2"/>
    <n v="2345"/>
    <s v="Low Risk"/>
    <x v="1"/>
    <n v="0"/>
    <n v="0"/>
    <n v="0"/>
    <n v="1"/>
    <n v="8045"/>
    <x v="7"/>
    <s v="Y"/>
    <x v="1"/>
    <n v="14"/>
    <x v="0"/>
    <n v="3"/>
    <n v="2"/>
    <x v="1"/>
    <n v="80"/>
    <n v="1"/>
    <x v="0"/>
    <x v="1"/>
    <x v="3"/>
    <x v="11"/>
    <x v="10"/>
    <x v="1"/>
    <x v="3"/>
    <m/>
  </r>
  <r>
    <n v="44"/>
    <x v="0"/>
    <x v="1"/>
    <n v="12"/>
    <n v="2"/>
    <x v="0"/>
    <n v="1467"/>
    <x v="1"/>
    <n v="20"/>
    <x v="0"/>
    <n v="3"/>
    <s v="Life Sciences"/>
    <n v="1"/>
    <n v="1475"/>
    <m/>
    <x v="2"/>
    <x v="1"/>
    <n v="49"/>
    <x v="0"/>
    <x v="1"/>
    <x v="1"/>
    <x v="1"/>
    <x v="0"/>
    <n v="3420"/>
    <s v="Medium Risk"/>
    <x v="0"/>
    <n v="0"/>
    <n v="1"/>
    <n v="1"/>
    <n v="1"/>
    <n v="21158"/>
    <x v="1"/>
    <s v="Y"/>
    <x v="1"/>
    <n v="13"/>
    <x v="0"/>
    <n v="3"/>
    <n v="5"/>
    <x v="0"/>
    <n v="80"/>
    <n v="0"/>
    <x v="3"/>
    <x v="1"/>
    <x v="2"/>
    <x v="8"/>
    <x v="3"/>
    <x v="1"/>
    <x v="6"/>
    <m/>
  </r>
  <r>
    <n v="33"/>
    <x v="2"/>
    <x v="1"/>
    <n v="8"/>
    <n v="1"/>
    <x v="1"/>
    <n v="430"/>
    <x v="0"/>
    <n v="7"/>
    <x v="0"/>
    <n v="3"/>
    <s v="Medical"/>
    <n v="1"/>
    <n v="1477"/>
    <m/>
    <x v="2"/>
    <x v="1"/>
    <n v="54"/>
    <x v="0"/>
    <x v="0"/>
    <x v="0"/>
    <x v="3"/>
    <x v="1"/>
    <n v="4373"/>
    <s v="Medium Risk"/>
    <x v="0"/>
    <n v="0"/>
    <n v="1"/>
    <n v="0"/>
    <n v="1"/>
    <n v="17456"/>
    <x v="4"/>
    <s v="Y"/>
    <x v="1"/>
    <n v="14"/>
    <x v="0"/>
    <n v="1"/>
    <n v="3"/>
    <x v="0"/>
    <n v="80"/>
    <n v="2"/>
    <x v="7"/>
    <x v="2"/>
    <x v="1"/>
    <x v="9"/>
    <x v="7"/>
    <x v="0"/>
    <x v="6"/>
    <m/>
  </r>
  <r>
    <n v="34"/>
    <x v="2"/>
    <x v="1"/>
    <n v="8"/>
    <n v="1"/>
    <x v="0"/>
    <n v="1326"/>
    <x v="0"/>
    <n v="3"/>
    <x v="0"/>
    <n v="3"/>
    <s v="Other"/>
    <n v="1"/>
    <n v="1478"/>
    <m/>
    <x v="2"/>
    <x v="1"/>
    <n v="81"/>
    <x v="3"/>
    <x v="0"/>
    <x v="0"/>
    <x v="3"/>
    <x v="0"/>
    <n v="4759"/>
    <s v="Medium Risk"/>
    <x v="0"/>
    <n v="0"/>
    <n v="1"/>
    <n v="0"/>
    <n v="1"/>
    <n v="15891"/>
    <x v="9"/>
    <s v="Y"/>
    <x v="1"/>
    <n v="18"/>
    <x v="0"/>
    <n v="4"/>
    <n v="3"/>
    <x v="0"/>
    <n v="80"/>
    <n v="0"/>
    <x v="20"/>
    <x v="2"/>
    <x v="1"/>
    <x v="20"/>
    <x v="5"/>
    <x v="2"/>
    <x v="11"/>
    <m/>
  </r>
  <r>
    <n v="30"/>
    <x v="2"/>
    <x v="1"/>
    <n v="7"/>
    <n v="1"/>
    <x v="0"/>
    <n v="1358"/>
    <x v="0"/>
    <n v="16"/>
    <x v="0"/>
    <n v="1"/>
    <s v="Life Sciences"/>
    <n v="1"/>
    <n v="1479"/>
    <m/>
    <x v="2"/>
    <x v="1"/>
    <n v="96"/>
    <x v="0"/>
    <x v="0"/>
    <x v="0"/>
    <x v="2"/>
    <x v="1"/>
    <n v="5301"/>
    <s v="Low Risk"/>
    <x v="0"/>
    <n v="0"/>
    <n v="0"/>
    <n v="1"/>
    <n v="1"/>
    <n v="2939"/>
    <x v="0"/>
    <s v="Y"/>
    <x v="1"/>
    <n v="15"/>
    <x v="0"/>
    <n v="3"/>
    <n v="2"/>
    <x v="1"/>
    <n v="80"/>
    <n v="2"/>
    <x v="21"/>
    <x v="2"/>
    <x v="2"/>
    <x v="4"/>
    <x v="10"/>
    <x v="3"/>
    <x v="3"/>
    <m/>
  </r>
  <r>
    <n v="42"/>
    <x v="0"/>
    <x v="1"/>
    <n v="8"/>
    <n v="0"/>
    <x v="1"/>
    <n v="748"/>
    <x v="1"/>
    <n v="9"/>
    <x v="0"/>
    <n v="2"/>
    <s v="Medical"/>
    <n v="1"/>
    <n v="1480"/>
    <m/>
    <x v="3"/>
    <x v="0"/>
    <n v="74"/>
    <x v="0"/>
    <x v="1"/>
    <x v="2"/>
    <x v="0"/>
    <x v="0"/>
    <n v="3673"/>
    <s v="Low Risk"/>
    <x v="0"/>
    <n v="0"/>
    <n v="0"/>
    <n v="0"/>
    <n v="1"/>
    <n v="16458"/>
    <x v="1"/>
    <s v="Y"/>
    <x v="1"/>
    <n v="13"/>
    <x v="0"/>
    <n v="3"/>
    <n v="3"/>
    <x v="0"/>
    <n v="80"/>
    <n v="0"/>
    <x v="4"/>
    <x v="1"/>
    <x v="1"/>
    <x v="12"/>
    <x v="5"/>
    <x v="8"/>
    <x v="5"/>
    <m/>
  </r>
  <r>
    <n v="44"/>
    <x v="0"/>
    <x v="1"/>
    <n v="11"/>
    <n v="1"/>
    <x v="1"/>
    <n v="383"/>
    <x v="0"/>
    <n v="1"/>
    <x v="0"/>
    <n v="5"/>
    <s v="Marketing"/>
    <n v="1"/>
    <n v="1481"/>
    <m/>
    <x v="3"/>
    <x v="0"/>
    <n v="79"/>
    <x v="0"/>
    <x v="0"/>
    <x v="0"/>
    <x v="2"/>
    <x v="1"/>
    <n v="4768"/>
    <s v="Low Risk"/>
    <x v="0"/>
    <n v="0"/>
    <n v="0"/>
    <n v="1"/>
    <n v="1"/>
    <n v="9282"/>
    <x v="8"/>
    <s v="Y"/>
    <x v="1"/>
    <n v="12"/>
    <x v="0"/>
    <n v="3"/>
    <n v="7"/>
    <x v="2"/>
    <n v="80"/>
    <n v="1"/>
    <x v="27"/>
    <x v="5"/>
    <x v="2"/>
    <x v="6"/>
    <x v="2"/>
    <x v="0"/>
    <x v="2"/>
    <m/>
  </r>
  <r>
    <n v="30"/>
    <x v="2"/>
    <x v="1"/>
    <n v="7"/>
    <n v="1"/>
    <x v="2"/>
    <n v="990"/>
    <x v="1"/>
    <n v="7"/>
    <x v="0"/>
    <n v="3"/>
    <s v="Technical Degree"/>
    <n v="1"/>
    <n v="1482"/>
    <m/>
    <x v="1"/>
    <x v="1"/>
    <n v="64"/>
    <x v="0"/>
    <x v="1"/>
    <x v="1"/>
    <x v="2"/>
    <x v="2"/>
    <n v="1274"/>
    <s v="Low Risk"/>
    <x v="1"/>
    <n v="0"/>
    <n v="0"/>
    <n v="1"/>
    <n v="1"/>
    <n v="7152"/>
    <x v="1"/>
    <s v="Y"/>
    <x v="1"/>
    <n v="13"/>
    <x v="0"/>
    <n v="2"/>
    <n v="6"/>
    <x v="2"/>
    <n v="80"/>
    <n v="2"/>
    <x v="5"/>
    <x v="2"/>
    <x v="2"/>
    <x v="6"/>
    <x v="2"/>
    <x v="0"/>
    <x v="2"/>
    <m/>
  </r>
  <r>
    <n v="57"/>
    <x v="3"/>
    <x v="1"/>
    <n v="11"/>
    <n v="1"/>
    <x v="0"/>
    <n v="405"/>
    <x v="1"/>
    <n v="1"/>
    <x v="0"/>
    <n v="2"/>
    <s v="Life Sciences"/>
    <n v="1"/>
    <n v="1483"/>
    <m/>
    <x v="0"/>
    <x v="1"/>
    <n v="93"/>
    <x v="2"/>
    <x v="0"/>
    <x v="1"/>
    <x v="2"/>
    <x v="1"/>
    <n v="4900"/>
    <s v="Low Risk"/>
    <x v="0"/>
    <n v="0"/>
    <n v="0"/>
    <n v="1"/>
    <n v="1"/>
    <n v="2721"/>
    <x v="4"/>
    <s v="Y"/>
    <x v="1"/>
    <n v="24"/>
    <x v="1"/>
    <n v="1"/>
    <n v="5"/>
    <x v="0"/>
    <n v="80"/>
    <n v="1"/>
    <x v="10"/>
    <x v="2"/>
    <x v="2"/>
    <x v="12"/>
    <x v="5"/>
    <x v="3"/>
    <x v="5"/>
    <m/>
  </r>
  <r>
    <n v="49"/>
    <x v="1"/>
    <x v="1"/>
    <n v="5"/>
    <n v="1"/>
    <x v="0"/>
    <n v="1490"/>
    <x v="1"/>
    <n v="7"/>
    <x v="0"/>
    <n v="4"/>
    <s v="Life Sciences"/>
    <n v="1"/>
    <n v="1484"/>
    <m/>
    <x v="1"/>
    <x v="1"/>
    <n v="35"/>
    <x v="0"/>
    <x v="2"/>
    <x v="4"/>
    <x v="1"/>
    <x v="2"/>
    <n v="10466"/>
    <s v="Medium Risk"/>
    <x v="2"/>
    <n v="0"/>
    <n v="1"/>
    <n v="0"/>
    <n v="0"/>
    <n v="20948"/>
    <x v="9"/>
    <s v="Y"/>
    <x v="1"/>
    <n v="14"/>
    <x v="0"/>
    <n v="2"/>
    <n v="1"/>
    <x v="1"/>
    <n v="80"/>
    <n v="2"/>
    <x v="22"/>
    <x v="1"/>
    <x v="1"/>
    <x v="3"/>
    <x v="1"/>
    <x v="0"/>
    <x v="1"/>
    <m/>
  </r>
  <r>
    <n v="34"/>
    <x v="2"/>
    <x v="1"/>
    <n v="14"/>
    <n v="2"/>
    <x v="1"/>
    <n v="829"/>
    <x v="1"/>
    <n v="15"/>
    <x v="0"/>
    <n v="3"/>
    <s v="Medical"/>
    <n v="1"/>
    <n v="1485"/>
    <m/>
    <x v="0"/>
    <x v="1"/>
    <n v="71"/>
    <x v="0"/>
    <x v="3"/>
    <x v="7"/>
    <x v="3"/>
    <x v="2"/>
    <n v="17007"/>
    <s v="Medium Risk"/>
    <x v="2"/>
    <n v="0"/>
    <n v="1"/>
    <n v="1"/>
    <n v="0"/>
    <n v="11929"/>
    <x v="8"/>
    <s v="Y"/>
    <x v="1"/>
    <n v="14"/>
    <x v="0"/>
    <n v="4"/>
    <n v="4"/>
    <x v="0"/>
    <n v="80"/>
    <n v="2"/>
    <x v="28"/>
    <x v="1"/>
    <x v="2"/>
    <x v="13"/>
    <x v="6"/>
    <x v="7"/>
    <x v="12"/>
    <m/>
  </r>
  <r>
    <n v="28"/>
    <x v="2"/>
    <x v="0"/>
    <n v="7"/>
    <n v="0"/>
    <x v="1"/>
    <n v="1496"/>
    <x v="0"/>
    <n v="1"/>
    <x v="0"/>
    <n v="3"/>
    <s v="Technical Degree"/>
    <n v="1"/>
    <n v="1486"/>
    <m/>
    <x v="3"/>
    <x v="1"/>
    <n v="92"/>
    <x v="0"/>
    <x v="1"/>
    <x v="6"/>
    <x v="2"/>
    <x v="1"/>
    <n v="2909"/>
    <s v="Low Risk"/>
    <x v="1"/>
    <n v="0"/>
    <n v="0"/>
    <n v="0"/>
    <n v="1"/>
    <n v="15747"/>
    <x v="9"/>
    <s v="Y"/>
    <x v="1"/>
    <n v="15"/>
    <x v="0"/>
    <n v="4"/>
    <n v="3"/>
    <x v="0"/>
    <n v="80"/>
    <n v="1"/>
    <x v="7"/>
    <x v="1"/>
    <x v="3"/>
    <x v="11"/>
    <x v="3"/>
    <x v="1"/>
    <x v="3"/>
    <m/>
  </r>
  <r>
    <n v="29"/>
    <x v="2"/>
    <x v="0"/>
    <n v="16"/>
    <n v="2"/>
    <x v="1"/>
    <n v="115"/>
    <x v="0"/>
    <n v="13"/>
    <x v="0"/>
    <n v="3"/>
    <s v="Technical Degree"/>
    <n v="1"/>
    <n v="1487"/>
    <m/>
    <x v="3"/>
    <x v="0"/>
    <n v="51"/>
    <x v="0"/>
    <x v="0"/>
    <x v="0"/>
    <x v="1"/>
    <x v="0"/>
    <n v="5765"/>
    <s v="Medium Risk"/>
    <x v="0"/>
    <n v="0"/>
    <n v="1"/>
    <n v="1"/>
    <n v="1"/>
    <n v="17485"/>
    <x v="6"/>
    <s v="Y"/>
    <x v="1"/>
    <n v="11"/>
    <x v="0"/>
    <n v="1"/>
    <n v="4"/>
    <x v="0"/>
    <n v="80"/>
    <n v="0"/>
    <x v="2"/>
    <x v="5"/>
    <x v="0"/>
    <x v="8"/>
    <x v="7"/>
    <x v="0"/>
    <x v="2"/>
    <m/>
  </r>
  <r>
    <n v="34"/>
    <x v="2"/>
    <x v="0"/>
    <n v="16"/>
    <n v="2"/>
    <x v="0"/>
    <n v="790"/>
    <x v="0"/>
    <n v="24"/>
    <x v="0"/>
    <n v="4"/>
    <s v="Medical"/>
    <n v="1"/>
    <n v="1489"/>
    <m/>
    <x v="3"/>
    <x v="0"/>
    <n v="40"/>
    <x v="1"/>
    <x v="0"/>
    <x v="0"/>
    <x v="1"/>
    <x v="0"/>
    <n v="4599"/>
    <s v="High Risk"/>
    <x v="0"/>
    <n v="1"/>
    <n v="1"/>
    <n v="0"/>
    <n v="1"/>
    <n v="7815"/>
    <x v="4"/>
    <s v="Y"/>
    <x v="0"/>
    <n v="23"/>
    <x v="1"/>
    <n v="3"/>
    <n v="6"/>
    <x v="2"/>
    <n v="80"/>
    <n v="0"/>
    <x v="28"/>
    <x v="2"/>
    <x v="3"/>
    <x v="15"/>
    <x v="5"/>
    <x v="13"/>
    <x v="13"/>
    <m/>
  </r>
  <r>
    <n v="35"/>
    <x v="0"/>
    <x v="1"/>
    <n v="3"/>
    <n v="0"/>
    <x v="0"/>
    <n v="660"/>
    <x v="0"/>
    <n v="7"/>
    <x v="0"/>
    <n v="1"/>
    <s v="Life Sciences"/>
    <n v="1"/>
    <n v="1492"/>
    <m/>
    <x v="2"/>
    <x v="1"/>
    <n v="76"/>
    <x v="0"/>
    <x v="1"/>
    <x v="6"/>
    <x v="2"/>
    <x v="1"/>
    <n v="2404"/>
    <s v="Low Risk"/>
    <x v="1"/>
    <n v="0"/>
    <n v="0"/>
    <n v="0"/>
    <n v="1"/>
    <n v="16192"/>
    <x v="1"/>
    <s v="Y"/>
    <x v="1"/>
    <n v="13"/>
    <x v="0"/>
    <n v="1"/>
    <n v="4"/>
    <x v="0"/>
    <n v="80"/>
    <n v="1"/>
    <x v="5"/>
    <x v="1"/>
    <x v="1"/>
    <x v="6"/>
    <x v="2"/>
    <x v="0"/>
    <x v="2"/>
    <m/>
  </r>
  <r>
    <n v="24"/>
    <x v="4"/>
    <x v="0"/>
    <n v="19"/>
    <n v="3"/>
    <x v="1"/>
    <n v="381"/>
    <x v="1"/>
    <n v="9"/>
    <x v="1"/>
    <n v="3"/>
    <s v="Medical"/>
    <n v="1"/>
    <n v="1494"/>
    <m/>
    <x v="0"/>
    <x v="1"/>
    <n v="89"/>
    <x v="0"/>
    <x v="1"/>
    <x v="2"/>
    <x v="3"/>
    <x v="0"/>
    <n v="3172"/>
    <s v="High Risk"/>
    <x v="0"/>
    <n v="1"/>
    <n v="1"/>
    <n v="1"/>
    <n v="1"/>
    <n v="16998"/>
    <x v="7"/>
    <s v="Y"/>
    <x v="0"/>
    <n v="11"/>
    <x v="0"/>
    <n v="3"/>
    <n v="10"/>
    <x v="2"/>
    <n v="80"/>
    <n v="0"/>
    <x v="21"/>
    <x v="2"/>
    <x v="2"/>
    <x v="2"/>
    <x v="2"/>
    <x v="0"/>
    <x v="2"/>
    <m/>
  </r>
  <r>
    <n v="24"/>
    <x v="4"/>
    <x v="1"/>
    <n v="8"/>
    <n v="1"/>
    <x v="2"/>
    <n v="830"/>
    <x v="0"/>
    <n v="13"/>
    <x v="0"/>
    <n v="2"/>
    <s v="Life Sciences"/>
    <n v="1"/>
    <n v="1495"/>
    <m/>
    <x v="2"/>
    <x v="0"/>
    <n v="78"/>
    <x v="0"/>
    <x v="1"/>
    <x v="6"/>
    <x v="1"/>
    <x v="1"/>
    <n v="2033"/>
    <s v="Medium Risk"/>
    <x v="1"/>
    <n v="0"/>
    <n v="1"/>
    <n v="0"/>
    <n v="1"/>
    <n v="7103"/>
    <x v="1"/>
    <s v="Y"/>
    <x v="1"/>
    <n v="13"/>
    <x v="0"/>
    <n v="3"/>
    <n v="5"/>
    <x v="0"/>
    <n v="80"/>
    <n v="1"/>
    <x v="5"/>
    <x v="2"/>
    <x v="1"/>
    <x v="6"/>
    <x v="2"/>
    <x v="0"/>
    <x v="2"/>
    <m/>
  </r>
  <r>
    <n v="44"/>
    <x v="0"/>
    <x v="1"/>
    <n v="11"/>
    <n v="2"/>
    <x v="1"/>
    <n v="1193"/>
    <x v="1"/>
    <n v="2"/>
    <x v="0"/>
    <n v="1"/>
    <s v="Medical"/>
    <n v="1"/>
    <n v="1496"/>
    <m/>
    <x v="0"/>
    <x v="1"/>
    <n v="86"/>
    <x v="0"/>
    <x v="2"/>
    <x v="3"/>
    <x v="2"/>
    <x v="0"/>
    <n v="10209"/>
    <s v="Medium Risk"/>
    <x v="2"/>
    <n v="1"/>
    <n v="0"/>
    <n v="1"/>
    <n v="0"/>
    <n v="19719"/>
    <x v="6"/>
    <s v="Y"/>
    <x v="0"/>
    <n v="18"/>
    <x v="0"/>
    <n v="2"/>
    <n v="5"/>
    <x v="0"/>
    <n v="80"/>
    <n v="0"/>
    <x v="28"/>
    <x v="2"/>
    <x v="2"/>
    <x v="4"/>
    <x v="3"/>
    <x v="3"/>
    <x v="3"/>
    <m/>
  </r>
  <r>
    <n v="29"/>
    <x v="2"/>
    <x v="1"/>
    <n v="0"/>
    <n v="0"/>
    <x v="0"/>
    <n v="1246"/>
    <x v="0"/>
    <n v="19"/>
    <x v="0"/>
    <n v="3"/>
    <s v="Life Sciences"/>
    <n v="1"/>
    <n v="1497"/>
    <m/>
    <x v="1"/>
    <x v="1"/>
    <n v="77"/>
    <x v="1"/>
    <x v="0"/>
    <x v="0"/>
    <x v="2"/>
    <x v="2"/>
    <n v="8620"/>
    <s v="Low Risk"/>
    <x v="2"/>
    <n v="0"/>
    <n v="0"/>
    <n v="0"/>
    <n v="0"/>
    <n v="23757"/>
    <x v="1"/>
    <s v="Y"/>
    <x v="1"/>
    <n v="14"/>
    <x v="0"/>
    <n v="3"/>
    <n v="0"/>
    <x v="1"/>
    <n v="80"/>
    <n v="2"/>
    <x v="1"/>
    <x v="1"/>
    <x v="1"/>
    <x v="1"/>
    <x v="1"/>
    <x v="0"/>
    <x v="10"/>
    <m/>
  </r>
  <r>
    <n v="30"/>
    <x v="2"/>
    <x v="1"/>
    <n v="3"/>
    <n v="0"/>
    <x v="0"/>
    <n v="330"/>
    <x v="2"/>
    <n v="1"/>
    <x v="0"/>
    <n v="3"/>
    <s v="Life Sciences"/>
    <n v="1"/>
    <n v="1499"/>
    <m/>
    <x v="1"/>
    <x v="1"/>
    <n v="46"/>
    <x v="0"/>
    <x v="1"/>
    <x v="8"/>
    <x v="2"/>
    <x v="2"/>
    <n v="2064"/>
    <s v="Low Risk"/>
    <x v="1"/>
    <n v="0"/>
    <n v="0"/>
    <n v="0"/>
    <n v="1"/>
    <n v="15428"/>
    <x v="4"/>
    <s v="Y"/>
    <x v="1"/>
    <n v="21"/>
    <x v="1"/>
    <n v="1"/>
    <n v="2"/>
    <x v="1"/>
    <n v="80"/>
    <n v="1"/>
    <x v="3"/>
    <x v="1"/>
    <x v="3"/>
    <x v="8"/>
    <x v="7"/>
    <x v="1"/>
    <x v="6"/>
    <m/>
  </r>
  <r>
    <n v="55"/>
    <x v="3"/>
    <x v="1"/>
    <n v="6"/>
    <n v="1"/>
    <x v="0"/>
    <n v="1229"/>
    <x v="1"/>
    <n v="4"/>
    <x v="0"/>
    <n v="4"/>
    <s v="Life Sciences"/>
    <n v="1"/>
    <n v="1501"/>
    <m/>
    <x v="2"/>
    <x v="1"/>
    <n v="30"/>
    <x v="0"/>
    <x v="0"/>
    <x v="4"/>
    <x v="2"/>
    <x v="1"/>
    <n v="4035"/>
    <s v="Medium Risk"/>
    <x v="0"/>
    <n v="1"/>
    <n v="0"/>
    <n v="0"/>
    <n v="1"/>
    <n v="16143"/>
    <x v="4"/>
    <s v="Y"/>
    <x v="0"/>
    <n v="16"/>
    <x v="0"/>
    <n v="2"/>
    <n v="4"/>
    <x v="0"/>
    <n v="80"/>
    <n v="0"/>
    <x v="21"/>
    <x v="2"/>
    <x v="1"/>
    <x v="11"/>
    <x v="3"/>
    <x v="1"/>
    <x v="3"/>
    <m/>
  </r>
  <r>
    <n v="33"/>
    <x v="2"/>
    <x v="1"/>
    <n v="12"/>
    <n v="1"/>
    <x v="0"/>
    <n v="1099"/>
    <x v="1"/>
    <n v="4"/>
    <x v="0"/>
    <n v="4"/>
    <s v="Medical"/>
    <n v="1"/>
    <n v="1502"/>
    <m/>
    <x v="3"/>
    <x v="0"/>
    <n v="82"/>
    <x v="1"/>
    <x v="1"/>
    <x v="2"/>
    <x v="1"/>
    <x v="1"/>
    <n v="3838"/>
    <s v="Medium Risk"/>
    <x v="0"/>
    <n v="0"/>
    <n v="1"/>
    <n v="0"/>
    <n v="1"/>
    <n v="8192"/>
    <x v="0"/>
    <s v="Y"/>
    <x v="1"/>
    <n v="11"/>
    <x v="0"/>
    <n v="4"/>
    <n v="4"/>
    <x v="0"/>
    <n v="80"/>
    <n v="0"/>
    <x v="0"/>
    <x v="3"/>
    <x v="1"/>
    <x v="8"/>
    <x v="0"/>
    <x v="0"/>
    <x v="3"/>
    <m/>
  </r>
  <r>
    <n v="47"/>
    <x v="1"/>
    <x v="1"/>
    <n v="10"/>
    <n v="2"/>
    <x v="0"/>
    <n v="571"/>
    <x v="0"/>
    <n v="14"/>
    <x v="0"/>
    <n v="3"/>
    <s v="Medical"/>
    <n v="1"/>
    <n v="1503"/>
    <m/>
    <x v="1"/>
    <x v="0"/>
    <n v="78"/>
    <x v="0"/>
    <x v="0"/>
    <x v="0"/>
    <x v="2"/>
    <x v="1"/>
    <n v="4591"/>
    <s v="Medium Risk"/>
    <x v="0"/>
    <n v="1"/>
    <n v="0"/>
    <n v="1"/>
    <n v="1"/>
    <n v="24200"/>
    <x v="9"/>
    <s v="Y"/>
    <x v="0"/>
    <n v="17"/>
    <x v="0"/>
    <n v="3"/>
    <n v="6"/>
    <x v="2"/>
    <n v="80"/>
    <n v="1"/>
    <x v="27"/>
    <x v="5"/>
    <x v="2"/>
    <x v="8"/>
    <x v="0"/>
    <x v="1"/>
    <x v="3"/>
    <m/>
  </r>
  <r>
    <n v="28"/>
    <x v="2"/>
    <x v="0"/>
    <n v="12"/>
    <n v="2"/>
    <x v="1"/>
    <n v="289"/>
    <x v="1"/>
    <n v="2"/>
    <x v="1"/>
    <n v="2"/>
    <s v="Medical"/>
    <n v="1"/>
    <n v="1504"/>
    <m/>
    <x v="1"/>
    <x v="1"/>
    <n v="38"/>
    <x v="1"/>
    <x v="1"/>
    <x v="2"/>
    <x v="3"/>
    <x v="0"/>
    <n v="2561"/>
    <s v="Medium Risk"/>
    <x v="1"/>
    <n v="0"/>
    <n v="1"/>
    <n v="1"/>
    <n v="1"/>
    <n v="5355"/>
    <x v="8"/>
    <s v="Y"/>
    <x v="1"/>
    <n v="11"/>
    <x v="0"/>
    <n v="3"/>
    <n v="7"/>
    <x v="2"/>
    <n v="80"/>
    <n v="0"/>
    <x v="0"/>
    <x v="2"/>
    <x v="2"/>
    <x v="2"/>
    <x v="2"/>
    <x v="0"/>
    <x v="2"/>
    <m/>
  </r>
  <r>
    <n v="28"/>
    <x v="2"/>
    <x v="1"/>
    <n v="11"/>
    <n v="1"/>
    <x v="0"/>
    <n v="1423"/>
    <x v="1"/>
    <n v="1"/>
    <x v="0"/>
    <n v="3"/>
    <s v="Life Sciences"/>
    <n v="1"/>
    <n v="1506"/>
    <m/>
    <x v="3"/>
    <x v="1"/>
    <n v="72"/>
    <x v="1"/>
    <x v="1"/>
    <x v="1"/>
    <x v="2"/>
    <x v="2"/>
    <n v="1563"/>
    <s v="Low Risk"/>
    <x v="1"/>
    <n v="0"/>
    <n v="0"/>
    <n v="1"/>
    <n v="1"/>
    <n v="12530"/>
    <x v="1"/>
    <s v="Y"/>
    <x v="1"/>
    <n v="14"/>
    <x v="0"/>
    <n v="4"/>
    <n v="7"/>
    <x v="2"/>
    <n v="80"/>
    <n v="1"/>
    <x v="5"/>
    <x v="2"/>
    <x v="0"/>
    <x v="6"/>
    <x v="2"/>
    <x v="0"/>
    <x v="2"/>
    <m/>
  </r>
  <r>
    <n v="28"/>
    <x v="2"/>
    <x v="1"/>
    <n v="8"/>
    <n v="1"/>
    <x v="1"/>
    <n v="467"/>
    <x v="0"/>
    <n v="7"/>
    <x v="0"/>
    <n v="3"/>
    <s v="Life Sciences"/>
    <n v="1"/>
    <n v="1507"/>
    <m/>
    <x v="1"/>
    <x v="1"/>
    <n v="55"/>
    <x v="0"/>
    <x v="0"/>
    <x v="0"/>
    <x v="3"/>
    <x v="0"/>
    <n v="4898"/>
    <s v="Medium Risk"/>
    <x v="0"/>
    <n v="0"/>
    <n v="1"/>
    <n v="0"/>
    <n v="1"/>
    <n v="11827"/>
    <x v="4"/>
    <s v="Y"/>
    <x v="1"/>
    <n v="14"/>
    <x v="0"/>
    <n v="4"/>
    <n v="3"/>
    <x v="0"/>
    <n v="80"/>
    <n v="0"/>
    <x v="7"/>
    <x v="3"/>
    <x v="1"/>
    <x v="9"/>
    <x v="3"/>
    <x v="1"/>
    <x v="6"/>
    <m/>
  </r>
  <r>
    <n v="49"/>
    <x v="1"/>
    <x v="1"/>
    <n v="8"/>
    <n v="1"/>
    <x v="0"/>
    <n v="271"/>
    <x v="1"/>
    <n v="3"/>
    <x v="0"/>
    <n v="2"/>
    <s v="Medical"/>
    <n v="1"/>
    <n v="1509"/>
    <m/>
    <x v="1"/>
    <x v="0"/>
    <n v="43"/>
    <x v="1"/>
    <x v="0"/>
    <x v="2"/>
    <x v="3"/>
    <x v="1"/>
    <n v="4789"/>
    <s v="Medium Risk"/>
    <x v="0"/>
    <n v="0"/>
    <n v="1"/>
    <n v="0"/>
    <n v="1"/>
    <n v="23070"/>
    <x v="5"/>
    <s v="Y"/>
    <x v="1"/>
    <n v="25"/>
    <x v="1"/>
    <n v="1"/>
    <n v="3"/>
    <x v="0"/>
    <n v="80"/>
    <n v="1"/>
    <x v="1"/>
    <x v="1"/>
    <x v="1"/>
    <x v="11"/>
    <x v="3"/>
    <x v="1"/>
    <x v="3"/>
    <m/>
  </r>
  <r>
    <n v="29"/>
    <x v="2"/>
    <x v="1"/>
    <n v="8"/>
    <n v="1"/>
    <x v="1"/>
    <n v="410"/>
    <x v="1"/>
    <n v="2"/>
    <x v="0"/>
    <n v="1"/>
    <s v="Life Sciences"/>
    <n v="1"/>
    <n v="1513"/>
    <m/>
    <x v="2"/>
    <x v="0"/>
    <n v="97"/>
    <x v="0"/>
    <x v="1"/>
    <x v="2"/>
    <x v="1"/>
    <x v="1"/>
    <n v="3180"/>
    <s v="Medium Risk"/>
    <x v="0"/>
    <n v="0"/>
    <n v="1"/>
    <n v="0"/>
    <n v="1"/>
    <n v="4668"/>
    <x v="4"/>
    <s v="Y"/>
    <x v="1"/>
    <n v="13"/>
    <x v="0"/>
    <n v="3"/>
    <n v="3"/>
    <x v="0"/>
    <n v="80"/>
    <n v="3"/>
    <x v="21"/>
    <x v="1"/>
    <x v="1"/>
    <x v="11"/>
    <x v="3"/>
    <x v="0"/>
    <x v="3"/>
    <m/>
  </r>
  <r>
    <n v="28"/>
    <x v="2"/>
    <x v="1"/>
    <n v="9"/>
    <n v="2"/>
    <x v="0"/>
    <n v="1083"/>
    <x v="1"/>
    <n v="29"/>
    <x v="0"/>
    <n v="1"/>
    <s v="Life Sciences"/>
    <n v="1"/>
    <n v="1514"/>
    <m/>
    <x v="1"/>
    <x v="1"/>
    <n v="96"/>
    <x v="3"/>
    <x v="0"/>
    <x v="3"/>
    <x v="1"/>
    <x v="1"/>
    <n v="6549"/>
    <s v="Medium Risk"/>
    <x v="0"/>
    <n v="0"/>
    <n v="1"/>
    <n v="1"/>
    <n v="0"/>
    <n v="3173"/>
    <x v="1"/>
    <s v="Y"/>
    <x v="1"/>
    <n v="14"/>
    <x v="0"/>
    <n v="2"/>
    <n v="3"/>
    <x v="0"/>
    <n v="80"/>
    <n v="2"/>
    <x v="0"/>
    <x v="2"/>
    <x v="2"/>
    <x v="3"/>
    <x v="8"/>
    <x v="1"/>
    <x v="1"/>
    <m/>
  </r>
  <r>
    <n v="33"/>
    <x v="2"/>
    <x v="1"/>
    <n v="6"/>
    <n v="1"/>
    <x v="0"/>
    <n v="516"/>
    <x v="1"/>
    <n v="8"/>
    <x v="0"/>
    <n v="5"/>
    <s v="Life Sciences"/>
    <n v="1"/>
    <n v="1515"/>
    <m/>
    <x v="2"/>
    <x v="1"/>
    <n v="69"/>
    <x v="0"/>
    <x v="0"/>
    <x v="4"/>
    <x v="2"/>
    <x v="0"/>
    <n v="6388"/>
    <s v="Medium Risk"/>
    <x v="0"/>
    <n v="1"/>
    <n v="0"/>
    <n v="0"/>
    <n v="1"/>
    <n v="22049"/>
    <x v="7"/>
    <s v="Y"/>
    <x v="0"/>
    <n v="17"/>
    <x v="0"/>
    <n v="1"/>
    <n v="4"/>
    <x v="0"/>
    <n v="80"/>
    <n v="0"/>
    <x v="19"/>
    <x v="6"/>
    <x v="1"/>
    <x v="2"/>
    <x v="2"/>
    <x v="0"/>
    <x v="2"/>
    <m/>
  </r>
  <r>
    <n v="32"/>
    <x v="2"/>
    <x v="1"/>
    <n v="0"/>
    <n v="0"/>
    <x v="0"/>
    <n v="495"/>
    <x v="1"/>
    <n v="10"/>
    <x v="0"/>
    <n v="3"/>
    <s v="Medical"/>
    <n v="1"/>
    <n v="1516"/>
    <m/>
    <x v="1"/>
    <x v="1"/>
    <n v="64"/>
    <x v="0"/>
    <x v="2"/>
    <x v="5"/>
    <x v="0"/>
    <x v="0"/>
    <n v="11244"/>
    <s v="Low Risk"/>
    <x v="2"/>
    <n v="0"/>
    <n v="0"/>
    <n v="0"/>
    <n v="0"/>
    <n v="21072"/>
    <x v="7"/>
    <s v="Y"/>
    <x v="1"/>
    <n v="25"/>
    <x v="1"/>
    <n v="2"/>
    <n v="0"/>
    <x v="1"/>
    <n v="80"/>
    <n v="0"/>
    <x v="1"/>
    <x v="3"/>
    <x v="3"/>
    <x v="8"/>
    <x v="3"/>
    <x v="0"/>
    <x v="2"/>
    <m/>
  </r>
  <r>
    <n v="54"/>
    <x v="1"/>
    <x v="1"/>
    <n v="4"/>
    <n v="0"/>
    <x v="1"/>
    <n v="1050"/>
    <x v="1"/>
    <n v="11"/>
    <x v="0"/>
    <n v="4"/>
    <s v="Medical"/>
    <n v="1"/>
    <n v="1520"/>
    <m/>
    <x v="0"/>
    <x v="0"/>
    <n v="87"/>
    <x v="0"/>
    <x v="3"/>
    <x v="5"/>
    <x v="0"/>
    <x v="2"/>
    <n v="16032"/>
    <s v="Low Risk"/>
    <x v="2"/>
    <n v="0"/>
    <n v="0"/>
    <n v="0"/>
    <n v="0"/>
    <n v="24456"/>
    <x v="9"/>
    <s v="Y"/>
    <x v="1"/>
    <n v="20"/>
    <x v="1"/>
    <n v="1"/>
    <n v="1"/>
    <x v="1"/>
    <n v="80"/>
    <n v="1"/>
    <x v="12"/>
    <x v="2"/>
    <x v="1"/>
    <x v="13"/>
    <x v="5"/>
    <x v="1"/>
    <x v="11"/>
    <m/>
  </r>
  <r>
    <n v="29"/>
    <x v="2"/>
    <x v="0"/>
    <n v="16"/>
    <n v="2"/>
    <x v="0"/>
    <n v="224"/>
    <x v="1"/>
    <n v="1"/>
    <x v="0"/>
    <n v="4"/>
    <s v="Technical Degree"/>
    <n v="1"/>
    <n v="1522"/>
    <m/>
    <x v="3"/>
    <x v="1"/>
    <n v="100"/>
    <x v="1"/>
    <x v="1"/>
    <x v="1"/>
    <x v="3"/>
    <x v="0"/>
    <n v="2362"/>
    <s v="Medium Risk"/>
    <x v="1"/>
    <n v="0"/>
    <n v="1"/>
    <n v="1"/>
    <n v="1"/>
    <n v="7568"/>
    <x v="2"/>
    <s v="Y"/>
    <x v="1"/>
    <n v="13"/>
    <x v="0"/>
    <n v="3"/>
    <n v="6"/>
    <x v="2"/>
    <n v="80"/>
    <n v="0"/>
    <x v="27"/>
    <x v="2"/>
    <x v="0"/>
    <x v="7"/>
    <x v="1"/>
    <x v="0"/>
    <x v="1"/>
    <m/>
  </r>
  <r>
    <n v="44"/>
    <x v="0"/>
    <x v="1"/>
    <n v="6"/>
    <n v="1"/>
    <x v="0"/>
    <n v="136"/>
    <x v="1"/>
    <n v="28"/>
    <x v="0"/>
    <n v="3"/>
    <s v="Life Sciences"/>
    <n v="1"/>
    <n v="1523"/>
    <m/>
    <x v="2"/>
    <x v="1"/>
    <n v="32"/>
    <x v="0"/>
    <x v="3"/>
    <x v="7"/>
    <x v="3"/>
    <x v="1"/>
    <n v="16328"/>
    <s v="Medium Risk"/>
    <x v="2"/>
    <n v="0"/>
    <n v="1"/>
    <n v="0"/>
    <n v="0"/>
    <n v="22074"/>
    <x v="9"/>
    <s v="Y"/>
    <x v="1"/>
    <n v="13"/>
    <x v="0"/>
    <n v="3"/>
    <n v="1"/>
    <x v="1"/>
    <n v="80"/>
    <n v="1"/>
    <x v="13"/>
    <x v="4"/>
    <x v="3"/>
    <x v="23"/>
    <x v="8"/>
    <x v="15"/>
    <x v="8"/>
    <m/>
  </r>
  <r>
    <n v="39"/>
    <x v="0"/>
    <x v="1"/>
    <n v="9"/>
    <n v="1"/>
    <x v="0"/>
    <n v="1089"/>
    <x v="1"/>
    <n v="6"/>
    <x v="0"/>
    <n v="3"/>
    <s v="Life Sciences"/>
    <n v="1"/>
    <n v="1525"/>
    <m/>
    <x v="0"/>
    <x v="0"/>
    <n v="32"/>
    <x v="0"/>
    <x v="2"/>
    <x v="3"/>
    <x v="1"/>
    <x v="0"/>
    <n v="8376"/>
    <s v="Medium Risk"/>
    <x v="2"/>
    <n v="0"/>
    <n v="1"/>
    <n v="0"/>
    <n v="0"/>
    <n v="9150"/>
    <x v="5"/>
    <s v="Y"/>
    <x v="1"/>
    <n v="18"/>
    <x v="0"/>
    <n v="4"/>
    <n v="2"/>
    <x v="1"/>
    <n v="80"/>
    <n v="0"/>
    <x v="15"/>
    <x v="1"/>
    <x v="1"/>
    <x v="4"/>
    <x v="2"/>
    <x v="3"/>
    <x v="3"/>
    <m/>
  </r>
  <r>
    <n v="46"/>
    <x v="1"/>
    <x v="1"/>
    <n v="6"/>
    <n v="1"/>
    <x v="0"/>
    <n v="228"/>
    <x v="0"/>
    <n v="3"/>
    <x v="0"/>
    <n v="3"/>
    <s v="Life Sciences"/>
    <n v="1"/>
    <n v="1527"/>
    <m/>
    <x v="1"/>
    <x v="0"/>
    <n v="51"/>
    <x v="0"/>
    <x v="3"/>
    <x v="5"/>
    <x v="1"/>
    <x v="1"/>
    <n v="16606"/>
    <s v="Medium Risk"/>
    <x v="2"/>
    <n v="0"/>
    <n v="1"/>
    <n v="0"/>
    <n v="0"/>
    <n v="11380"/>
    <x v="0"/>
    <s v="Y"/>
    <x v="1"/>
    <n v="12"/>
    <x v="0"/>
    <n v="4"/>
    <n v="1"/>
    <x v="1"/>
    <n v="80"/>
    <n v="1"/>
    <x v="18"/>
    <x v="2"/>
    <x v="3"/>
    <x v="20"/>
    <x v="16"/>
    <x v="8"/>
    <x v="9"/>
    <m/>
  </r>
  <r>
    <n v="35"/>
    <x v="0"/>
    <x v="1"/>
    <n v="9"/>
    <n v="2"/>
    <x v="0"/>
    <n v="1029"/>
    <x v="1"/>
    <n v="16"/>
    <x v="0"/>
    <n v="3"/>
    <s v="Life Sciences"/>
    <n v="1"/>
    <n v="1529"/>
    <m/>
    <x v="2"/>
    <x v="0"/>
    <n v="91"/>
    <x v="1"/>
    <x v="2"/>
    <x v="4"/>
    <x v="1"/>
    <x v="0"/>
    <n v="8606"/>
    <s v="Medium Risk"/>
    <x v="2"/>
    <n v="0"/>
    <n v="1"/>
    <n v="1"/>
    <n v="0"/>
    <n v="21195"/>
    <x v="1"/>
    <s v="Y"/>
    <x v="1"/>
    <n v="19"/>
    <x v="0"/>
    <n v="4"/>
    <n v="3"/>
    <x v="0"/>
    <n v="80"/>
    <n v="0"/>
    <x v="27"/>
    <x v="1"/>
    <x v="0"/>
    <x v="19"/>
    <x v="6"/>
    <x v="2"/>
    <x v="6"/>
    <m/>
  </r>
  <r>
    <n v="23"/>
    <x v="4"/>
    <x v="1"/>
    <n v="7"/>
    <n v="0"/>
    <x v="0"/>
    <n v="507"/>
    <x v="1"/>
    <n v="20"/>
    <x v="0"/>
    <n v="1"/>
    <s v="Life Sciences"/>
    <n v="1"/>
    <n v="1533"/>
    <m/>
    <x v="3"/>
    <x v="1"/>
    <n v="97"/>
    <x v="0"/>
    <x v="0"/>
    <x v="2"/>
    <x v="2"/>
    <x v="0"/>
    <n v="2272"/>
    <s v="Low Risk"/>
    <x v="1"/>
    <n v="0"/>
    <n v="0"/>
    <n v="0"/>
    <n v="1"/>
    <n v="24812"/>
    <x v="4"/>
    <s v="Y"/>
    <x v="1"/>
    <n v="14"/>
    <x v="0"/>
    <n v="2"/>
    <n v="3"/>
    <x v="0"/>
    <n v="80"/>
    <n v="0"/>
    <x v="7"/>
    <x v="2"/>
    <x v="1"/>
    <x v="9"/>
    <x v="7"/>
    <x v="1"/>
    <x v="3"/>
    <m/>
  </r>
  <r>
    <n v="40"/>
    <x v="0"/>
    <x v="0"/>
    <n v="12"/>
    <n v="2"/>
    <x v="0"/>
    <n v="676"/>
    <x v="1"/>
    <n v="9"/>
    <x v="0"/>
    <n v="4"/>
    <s v="Life Sciences"/>
    <n v="1"/>
    <n v="1534"/>
    <m/>
    <x v="2"/>
    <x v="1"/>
    <n v="86"/>
    <x v="0"/>
    <x v="1"/>
    <x v="2"/>
    <x v="3"/>
    <x v="0"/>
    <n v="2018"/>
    <s v="Medium Risk"/>
    <x v="1"/>
    <n v="0"/>
    <n v="1"/>
    <n v="1"/>
    <n v="1"/>
    <n v="21831"/>
    <x v="9"/>
    <s v="Y"/>
    <x v="1"/>
    <n v="14"/>
    <x v="0"/>
    <n v="2"/>
    <n v="5"/>
    <x v="0"/>
    <n v="80"/>
    <n v="0"/>
    <x v="20"/>
    <x v="1"/>
    <x v="0"/>
    <x v="8"/>
    <x v="0"/>
    <x v="1"/>
    <x v="2"/>
    <m/>
  </r>
  <r>
    <n v="34"/>
    <x v="2"/>
    <x v="1"/>
    <n v="4"/>
    <n v="1"/>
    <x v="0"/>
    <n v="971"/>
    <x v="0"/>
    <n v="1"/>
    <x v="0"/>
    <n v="3"/>
    <s v="Technical Degree"/>
    <n v="1"/>
    <n v="1535"/>
    <m/>
    <x v="2"/>
    <x v="1"/>
    <n v="64"/>
    <x v="1"/>
    <x v="2"/>
    <x v="0"/>
    <x v="2"/>
    <x v="1"/>
    <n v="7083"/>
    <s v="Medium Risk"/>
    <x v="2"/>
    <n v="1"/>
    <n v="0"/>
    <n v="0"/>
    <n v="0"/>
    <n v="12288"/>
    <x v="1"/>
    <s v="Y"/>
    <x v="0"/>
    <n v="14"/>
    <x v="0"/>
    <n v="4"/>
    <n v="2"/>
    <x v="1"/>
    <n v="80"/>
    <n v="0"/>
    <x v="1"/>
    <x v="1"/>
    <x v="1"/>
    <x v="1"/>
    <x v="5"/>
    <x v="6"/>
    <x v="4"/>
    <m/>
  </r>
  <r>
    <n v="31"/>
    <x v="2"/>
    <x v="0"/>
    <n v="8"/>
    <n v="1"/>
    <x v="1"/>
    <n v="561"/>
    <x v="1"/>
    <n v="3"/>
    <x v="0"/>
    <n v="3"/>
    <s v="Life Sciences"/>
    <n v="1"/>
    <n v="1537"/>
    <m/>
    <x v="2"/>
    <x v="0"/>
    <n v="33"/>
    <x v="0"/>
    <x v="1"/>
    <x v="1"/>
    <x v="2"/>
    <x v="0"/>
    <n v="4084"/>
    <s v="Low Risk"/>
    <x v="0"/>
    <n v="0"/>
    <n v="0"/>
    <n v="1"/>
    <n v="1"/>
    <n v="4156"/>
    <x v="1"/>
    <s v="Y"/>
    <x v="1"/>
    <n v="12"/>
    <x v="0"/>
    <n v="1"/>
    <n v="4"/>
    <x v="0"/>
    <n v="80"/>
    <n v="0"/>
    <x v="2"/>
    <x v="2"/>
    <x v="0"/>
    <x v="5"/>
    <x v="3"/>
    <x v="4"/>
    <x v="1"/>
    <m/>
  </r>
  <r>
    <n v="50"/>
    <x v="1"/>
    <x v="1"/>
    <n v="4"/>
    <n v="1"/>
    <x v="1"/>
    <n v="333"/>
    <x v="1"/>
    <n v="22"/>
    <x v="0"/>
    <n v="5"/>
    <s v="Medical"/>
    <n v="1"/>
    <n v="1539"/>
    <m/>
    <x v="1"/>
    <x v="1"/>
    <n v="88"/>
    <x v="3"/>
    <x v="3"/>
    <x v="7"/>
    <x v="0"/>
    <x v="0"/>
    <n v="14411"/>
    <s v="Medium Risk"/>
    <x v="2"/>
    <n v="1"/>
    <n v="0"/>
    <n v="0"/>
    <n v="0"/>
    <n v="24450"/>
    <x v="1"/>
    <s v="Y"/>
    <x v="0"/>
    <n v="13"/>
    <x v="0"/>
    <n v="4"/>
    <n v="2"/>
    <x v="1"/>
    <n v="80"/>
    <n v="0"/>
    <x v="36"/>
    <x v="2"/>
    <x v="1"/>
    <x v="32"/>
    <x v="8"/>
    <x v="11"/>
    <x v="12"/>
    <m/>
  </r>
  <r>
    <n v="34"/>
    <x v="2"/>
    <x v="1"/>
    <n v="11"/>
    <n v="1"/>
    <x v="0"/>
    <n v="1440"/>
    <x v="0"/>
    <n v="7"/>
    <x v="0"/>
    <n v="2"/>
    <s v="Technical Degree"/>
    <n v="1"/>
    <n v="1541"/>
    <m/>
    <x v="0"/>
    <x v="1"/>
    <n v="55"/>
    <x v="0"/>
    <x v="1"/>
    <x v="6"/>
    <x v="2"/>
    <x v="1"/>
    <n v="2308"/>
    <s v="Medium Risk"/>
    <x v="1"/>
    <n v="1"/>
    <n v="0"/>
    <n v="0"/>
    <n v="1"/>
    <n v="4944"/>
    <x v="4"/>
    <s v="Y"/>
    <x v="0"/>
    <n v="25"/>
    <x v="1"/>
    <n v="2"/>
    <n v="5"/>
    <x v="0"/>
    <n v="80"/>
    <n v="1"/>
    <x v="4"/>
    <x v="5"/>
    <x v="1"/>
    <x v="19"/>
    <x v="15"/>
    <x v="8"/>
    <x v="1"/>
    <m/>
  </r>
  <r>
    <n v="42"/>
    <x v="0"/>
    <x v="1"/>
    <n v="8"/>
    <n v="1"/>
    <x v="0"/>
    <n v="1210"/>
    <x v="1"/>
    <n v="2"/>
    <x v="0"/>
    <n v="3"/>
    <s v="Medical"/>
    <n v="1"/>
    <n v="1542"/>
    <m/>
    <x v="1"/>
    <x v="1"/>
    <n v="68"/>
    <x v="1"/>
    <x v="1"/>
    <x v="2"/>
    <x v="1"/>
    <x v="1"/>
    <n v="4841"/>
    <s v="Medium Risk"/>
    <x v="0"/>
    <n v="0"/>
    <n v="1"/>
    <n v="0"/>
    <n v="1"/>
    <n v="24052"/>
    <x v="5"/>
    <s v="Y"/>
    <x v="1"/>
    <n v="14"/>
    <x v="0"/>
    <n v="2"/>
    <n v="5"/>
    <x v="0"/>
    <n v="80"/>
    <n v="1"/>
    <x v="21"/>
    <x v="1"/>
    <x v="1"/>
    <x v="6"/>
    <x v="2"/>
    <x v="0"/>
    <x v="2"/>
    <m/>
  </r>
  <r>
    <n v="37"/>
    <x v="0"/>
    <x v="1"/>
    <n v="7"/>
    <n v="0"/>
    <x v="0"/>
    <n v="674"/>
    <x v="1"/>
    <n v="13"/>
    <x v="0"/>
    <n v="3"/>
    <s v="Medical"/>
    <n v="1"/>
    <n v="1543"/>
    <m/>
    <x v="3"/>
    <x v="1"/>
    <n v="47"/>
    <x v="0"/>
    <x v="0"/>
    <x v="1"/>
    <x v="0"/>
    <x v="1"/>
    <n v="4285"/>
    <s v="Low Risk"/>
    <x v="0"/>
    <n v="0"/>
    <n v="0"/>
    <n v="0"/>
    <n v="1"/>
    <n v="3031"/>
    <x v="1"/>
    <s v="Y"/>
    <x v="1"/>
    <n v="17"/>
    <x v="0"/>
    <n v="1"/>
    <n v="3"/>
    <x v="0"/>
    <n v="80"/>
    <n v="0"/>
    <x v="1"/>
    <x v="2"/>
    <x v="1"/>
    <x v="1"/>
    <x v="6"/>
    <x v="2"/>
    <x v="1"/>
    <m/>
  </r>
  <r>
    <n v="29"/>
    <x v="2"/>
    <x v="1"/>
    <n v="5"/>
    <n v="1"/>
    <x v="0"/>
    <n v="441"/>
    <x v="1"/>
    <n v="8"/>
    <x v="0"/>
    <n v="1"/>
    <s v="Other"/>
    <n v="1"/>
    <n v="1544"/>
    <m/>
    <x v="1"/>
    <x v="0"/>
    <n v="39"/>
    <x v="3"/>
    <x v="0"/>
    <x v="4"/>
    <x v="3"/>
    <x v="1"/>
    <n v="9715"/>
    <s v="Medium Risk"/>
    <x v="2"/>
    <n v="0"/>
    <n v="1"/>
    <n v="0"/>
    <n v="0"/>
    <n v="7288"/>
    <x v="9"/>
    <s v="Y"/>
    <x v="1"/>
    <n v="13"/>
    <x v="0"/>
    <n v="3"/>
    <n v="1"/>
    <x v="1"/>
    <n v="80"/>
    <n v="1"/>
    <x v="15"/>
    <x v="1"/>
    <x v="1"/>
    <x v="5"/>
    <x v="1"/>
    <x v="0"/>
    <x v="1"/>
    <m/>
  </r>
  <r>
    <n v="33"/>
    <x v="2"/>
    <x v="1"/>
    <n v="8"/>
    <n v="1"/>
    <x v="0"/>
    <n v="575"/>
    <x v="1"/>
    <n v="25"/>
    <x v="0"/>
    <n v="3"/>
    <s v="Life Sciences"/>
    <n v="1"/>
    <n v="1545"/>
    <m/>
    <x v="2"/>
    <x v="1"/>
    <n v="44"/>
    <x v="1"/>
    <x v="0"/>
    <x v="3"/>
    <x v="1"/>
    <x v="0"/>
    <n v="4320"/>
    <s v="Medium Risk"/>
    <x v="0"/>
    <n v="0"/>
    <n v="1"/>
    <n v="0"/>
    <n v="1"/>
    <n v="24152"/>
    <x v="1"/>
    <s v="Y"/>
    <x v="1"/>
    <n v="13"/>
    <x v="0"/>
    <n v="4"/>
    <n v="3"/>
    <x v="0"/>
    <n v="80"/>
    <n v="0"/>
    <x v="7"/>
    <x v="2"/>
    <x v="1"/>
    <x v="8"/>
    <x v="7"/>
    <x v="0"/>
    <x v="3"/>
    <m/>
  </r>
  <r>
    <n v="45"/>
    <x v="1"/>
    <x v="1"/>
    <n v="3"/>
    <n v="0"/>
    <x v="0"/>
    <n v="950"/>
    <x v="1"/>
    <n v="28"/>
    <x v="0"/>
    <n v="3"/>
    <s v="Technical Degree"/>
    <n v="1"/>
    <n v="1546"/>
    <m/>
    <x v="2"/>
    <x v="1"/>
    <n v="97"/>
    <x v="0"/>
    <x v="1"/>
    <x v="1"/>
    <x v="0"/>
    <x v="1"/>
    <n v="2132"/>
    <s v="Low Risk"/>
    <x v="1"/>
    <n v="0"/>
    <n v="0"/>
    <n v="0"/>
    <n v="1"/>
    <n v="4585"/>
    <x v="5"/>
    <s v="Y"/>
    <x v="1"/>
    <n v="20"/>
    <x v="1"/>
    <n v="4"/>
    <n v="2"/>
    <x v="1"/>
    <n v="80"/>
    <n v="1"/>
    <x v="0"/>
    <x v="1"/>
    <x v="1"/>
    <x v="8"/>
    <x v="0"/>
    <x v="0"/>
    <x v="6"/>
    <m/>
  </r>
  <r>
    <n v="42"/>
    <x v="0"/>
    <x v="1"/>
    <n v="8"/>
    <n v="2"/>
    <x v="1"/>
    <n v="288"/>
    <x v="1"/>
    <n v="2"/>
    <x v="0"/>
    <n v="3"/>
    <s v="Life Sciences"/>
    <n v="1"/>
    <n v="1547"/>
    <m/>
    <x v="2"/>
    <x v="1"/>
    <n v="40"/>
    <x v="0"/>
    <x v="2"/>
    <x v="4"/>
    <x v="0"/>
    <x v="1"/>
    <n v="10124"/>
    <s v="Medium Risk"/>
    <x v="2"/>
    <n v="1"/>
    <n v="0"/>
    <n v="1"/>
    <n v="0"/>
    <n v="18611"/>
    <x v="7"/>
    <s v="Y"/>
    <x v="0"/>
    <n v="14"/>
    <x v="0"/>
    <n v="3"/>
    <n v="4"/>
    <x v="0"/>
    <n v="80"/>
    <n v="1"/>
    <x v="13"/>
    <x v="1"/>
    <x v="0"/>
    <x v="23"/>
    <x v="6"/>
    <x v="11"/>
    <x v="12"/>
    <m/>
  </r>
  <r>
    <n v="40"/>
    <x v="0"/>
    <x v="1"/>
    <n v="13"/>
    <n v="1"/>
    <x v="0"/>
    <n v="1342"/>
    <x v="0"/>
    <n v="9"/>
    <x v="0"/>
    <n v="2"/>
    <s v="Medical"/>
    <n v="1"/>
    <n v="1548"/>
    <m/>
    <x v="3"/>
    <x v="1"/>
    <n v="47"/>
    <x v="0"/>
    <x v="0"/>
    <x v="0"/>
    <x v="3"/>
    <x v="1"/>
    <n v="5473"/>
    <s v="Medium Risk"/>
    <x v="0"/>
    <n v="0"/>
    <n v="1"/>
    <n v="0"/>
    <n v="1"/>
    <n v="19345"/>
    <x v="4"/>
    <s v="Y"/>
    <x v="1"/>
    <n v="12"/>
    <x v="0"/>
    <n v="4"/>
    <n v="2"/>
    <x v="1"/>
    <n v="80"/>
    <n v="0"/>
    <x v="15"/>
    <x v="3"/>
    <x v="3"/>
    <x v="3"/>
    <x v="0"/>
    <x v="4"/>
    <x v="9"/>
    <m/>
  </r>
  <r>
    <n v="33"/>
    <x v="2"/>
    <x v="1"/>
    <n v="11"/>
    <n v="1"/>
    <x v="0"/>
    <n v="589"/>
    <x v="1"/>
    <n v="28"/>
    <x v="0"/>
    <n v="4"/>
    <s v="Life Sciences"/>
    <n v="1"/>
    <n v="1549"/>
    <m/>
    <x v="0"/>
    <x v="1"/>
    <n v="79"/>
    <x v="0"/>
    <x v="0"/>
    <x v="2"/>
    <x v="2"/>
    <x v="1"/>
    <n v="5207"/>
    <s v="Medium Risk"/>
    <x v="0"/>
    <n v="1"/>
    <n v="0"/>
    <n v="0"/>
    <n v="1"/>
    <n v="22949"/>
    <x v="1"/>
    <s v="Y"/>
    <x v="0"/>
    <n v="12"/>
    <x v="0"/>
    <n v="2"/>
    <n v="3"/>
    <x v="0"/>
    <n v="80"/>
    <n v="1"/>
    <x v="20"/>
    <x v="1"/>
    <x v="1"/>
    <x v="15"/>
    <x v="12"/>
    <x v="8"/>
    <x v="1"/>
    <m/>
  </r>
  <r>
    <n v="40"/>
    <x v="0"/>
    <x v="1"/>
    <n v="4"/>
    <n v="1"/>
    <x v="0"/>
    <n v="898"/>
    <x v="2"/>
    <n v="6"/>
    <x v="0"/>
    <n v="2"/>
    <s v="Medical"/>
    <n v="1"/>
    <n v="1550"/>
    <m/>
    <x v="1"/>
    <x v="1"/>
    <n v="38"/>
    <x v="0"/>
    <x v="3"/>
    <x v="5"/>
    <x v="0"/>
    <x v="0"/>
    <n v="16437"/>
    <s v="Medium Risk"/>
    <x v="2"/>
    <n v="1"/>
    <n v="0"/>
    <n v="0"/>
    <n v="0"/>
    <n v="17381"/>
    <x v="1"/>
    <s v="Y"/>
    <x v="0"/>
    <n v="21"/>
    <x v="1"/>
    <n v="4"/>
    <n v="2"/>
    <x v="1"/>
    <n v="80"/>
    <n v="0"/>
    <x v="24"/>
    <x v="2"/>
    <x v="1"/>
    <x v="17"/>
    <x v="1"/>
    <x v="4"/>
    <x v="1"/>
    <m/>
  </r>
  <r>
    <n v="24"/>
    <x v="4"/>
    <x v="1"/>
    <n v="8"/>
    <n v="1"/>
    <x v="0"/>
    <n v="350"/>
    <x v="1"/>
    <n v="21"/>
    <x v="0"/>
    <n v="2"/>
    <s v="Technical Degree"/>
    <n v="1"/>
    <n v="1551"/>
    <m/>
    <x v="1"/>
    <x v="1"/>
    <n v="57"/>
    <x v="1"/>
    <x v="1"/>
    <x v="2"/>
    <x v="3"/>
    <x v="2"/>
    <n v="2296"/>
    <s v="Medium Risk"/>
    <x v="1"/>
    <n v="0"/>
    <n v="1"/>
    <n v="0"/>
    <n v="1"/>
    <n v="10036"/>
    <x v="4"/>
    <s v="Y"/>
    <x v="1"/>
    <n v="14"/>
    <x v="0"/>
    <n v="2"/>
    <n v="5"/>
    <x v="0"/>
    <n v="80"/>
    <n v="3"/>
    <x v="17"/>
    <x v="1"/>
    <x v="1"/>
    <x v="6"/>
    <x v="10"/>
    <x v="0"/>
    <x v="2"/>
    <m/>
  </r>
  <r>
    <n v="40"/>
    <x v="0"/>
    <x v="1"/>
    <n v="6"/>
    <n v="1"/>
    <x v="2"/>
    <n v="1142"/>
    <x v="1"/>
    <n v="8"/>
    <x v="0"/>
    <n v="2"/>
    <s v="Life Sciences"/>
    <n v="1"/>
    <n v="1552"/>
    <m/>
    <x v="2"/>
    <x v="1"/>
    <n v="72"/>
    <x v="0"/>
    <x v="0"/>
    <x v="4"/>
    <x v="0"/>
    <x v="2"/>
    <n v="4069"/>
    <s v="Medium Risk"/>
    <x v="0"/>
    <n v="1"/>
    <n v="0"/>
    <n v="0"/>
    <n v="1"/>
    <n v="8841"/>
    <x v="9"/>
    <s v="Y"/>
    <x v="0"/>
    <n v="18"/>
    <x v="0"/>
    <n v="3"/>
    <n v="4"/>
    <x v="0"/>
    <n v="80"/>
    <n v="0"/>
    <x v="0"/>
    <x v="2"/>
    <x v="1"/>
    <x v="4"/>
    <x v="3"/>
    <x v="3"/>
    <x v="3"/>
    <m/>
  </r>
  <r>
    <n v="45"/>
    <x v="1"/>
    <x v="1"/>
    <n v="10"/>
    <n v="1"/>
    <x v="0"/>
    <n v="538"/>
    <x v="1"/>
    <n v="1"/>
    <x v="0"/>
    <n v="4"/>
    <s v="Technical Degree"/>
    <n v="1"/>
    <n v="1553"/>
    <m/>
    <x v="3"/>
    <x v="1"/>
    <n v="66"/>
    <x v="0"/>
    <x v="2"/>
    <x v="4"/>
    <x v="1"/>
    <x v="2"/>
    <n v="7441"/>
    <s v="Medium Risk"/>
    <x v="2"/>
    <n v="0"/>
    <n v="1"/>
    <n v="0"/>
    <n v="0"/>
    <n v="20933"/>
    <x v="1"/>
    <s v="Y"/>
    <x v="1"/>
    <n v="12"/>
    <x v="0"/>
    <n v="1"/>
    <n v="2"/>
    <x v="1"/>
    <n v="80"/>
    <n v="3"/>
    <x v="1"/>
    <x v="5"/>
    <x v="1"/>
    <x v="1"/>
    <x v="6"/>
    <x v="4"/>
    <x v="1"/>
    <m/>
  </r>
  <r>
    <n v="35"/>
    <x v="0"/>
    <x v="1"/>
    <n v="7"/>
    <n v="0"/>
    <x v="0"/>
    <n v="1402"/>
    <x v="0"/>
    <n v="28"/>
    <x v="0"/>
    <n v="4"/>
    <s v="Life Sciences"/>
    <n v="1"/>
    <n v="1554"/>
    <m/>
    <x v="0"/>
    <x v="0"/>
    <n v="98"/>
    <x v="1"/>
    <x v="1"/>
    <x v="6"/>
    <x v="2"/>
    <x v="1"/>
    <n v="2430"/>
    <s v="Low Risk"/>
    <x v="1"/>
    <n v="0"/>
    <n v="0"/>
    <n v="0"/>
    <n v="1"/>
    <n v="26204"/>
    <x v="4"/>
    <s v="Y"/>
    <x v="1"/>
    <n v="23"/>
    <x v="1"/>
    <n v="1"/>
    <n v="3"/>
    <x v="0"/>
    <n v="80"/>
    <n v="2"/>
    <x v="3"/>
    <x v="3"/>
    <x v="1"/>
    <x v="8"/>
    <x v="7"/>
    <x v="5"/>
    <x v="3"/>
    <m/>
  </r>
  <r>
    <n v="32"/>
    <x v="2"/>
    <x v="1"/>
    <n v="8"/>
    <n v="1"/>
    <x v="0"/>
    <n v="824"/>
    <x v="1"/>
    <n v="5"/>
    <x v="0"/>
    <n v="2"/>
    <s v="Life Sciences"/>
    <n v="1"/>
    <n v="1555"/>
    <m/>
    <x v="2"/>
    <x v="0"/>
    <n v="67"/>
    <x v="1"/>
    <x v="0"/>
    <x v="1"/>
    <x v="1"/>
    <x v="1"/>
    <n v="5878"/>
    <s v="Medium Risk"/>
    <x v="0"/>
    <n v="0"/>
    <n v="1"/>
    <n v="0"/>
    <n v="1"/>
    <n v="15624"/>
    <x v="9"/>
    <s v="Y"/>
    <x v="1"/>
    <n v="12"/>
    <x v="0"/>
    <n v="1"/>
    <n v="1"/>
    <x v="1"/>
    <n v="80"/>
    <n v="1"/>
    <x v="4"/>
    <x v="2"/>
    <x v="1"/>
    <x v="5"/>
    <x v="10"/>
    <x v="3"/>
    <x v="0"/>
    <m/>
  </r>
  <r>
    <n v="36"/>
    <x v="0"/>
    <x v="1"/>
    <n v="10"/>
    <n v="2"/>
    <x v="0"/>
    <n v="1157"/>
    <x v="0"/>
    <n v="2"/>
    <x v="0"/>
    <n v="4"/>
    <s v="Life Sciences"/>
    <n v="1"/>
    <n v="1556"/>
    <m/>
    <x v="1"/>
    <x v="1"/>
    <n v="70"/>
    <x v="0"/>
    <x v="1"/>
    <x v="6"/>
    <x v="0"/>
    <x v="0"/>
    <n v="2644"/>
    <s v="Medium Risk"/>
    <x v="1"/>
    <n v="1"/>
    <n v="0"/>
    <n v="1"/>
    <n v="1"/>
    <n v="17001"/>
    <x v="9"/>
    <s v="Y"/>
    <x v="0"/>
    <n v="21"/>
    <x v="1"/>
    <n v="4"/>
    <n v="6"/>
    <x v="2"/>
    <n v="80"/>
    <n v="0"/>
    <x v="2"/>
    <x v="1"/>
    <x v="2"/>
    <x v="11"/>
    <x v="3"/>
    <x v="1"/>
    <x v="3"/>
    <m/>
  </r>
  <r>
    <n v="48"/>
    <x v="1"/>
    <x v="1"/>
    <n v="4"/>
    <n v="0"/>
    <x v="0"/>
    <n v="492"/>
    <x v="0"/>
    <n v="16"/>
    <x v="0"/>
    <n v="4"/>
    <s v="Life Sciences"/>
    <n v="1"/>
    <n v="1557"/>
    <m/>
    <x v="1"/>
    <x v="0"/>
    <n v="96"/>
    <x v="0"/>
    <x v="0"/>
    <x v="0"/>
    <x v="2"/>
    <x v="2"/>
    <n v="6439"/>
    <s v="Low Risk"/>
    <x v="0"/>
    <n v="0"/>
    <n v="0"/>
    <n v="0"/>
    <n v="1"/>
    <n v="13693"/>
    <x v="0"/>
    <s v="Y"/>
    <x v="1"/>
    <n v="14"/>
    <x v="0"/>
    <n v="3"/>
    <n v="0"/>
    <x v="1"/>
    <n v="80"/>
    <n v="1"/>
    <x v="33"/>
    <x v="2"/>
    <x v="1"/>
    <x v="3"/>
    <x v="1"/>
    <x v="4"/>
    <x v="1"/>
    <m/>
  </r>
  <r>
    <n v="29"/>
    <x v="2"/>
    <x v="1"/>
    <n v="7"/>
    <n v="1"/>
    <x v="0"/>
    <n v="598"/>
    <x v="1"/>
    <n v="9"/>
    <x v="0"/>
    <n v="3"/>
    <s v="Life Sciences"/>
    <n v="1"/>
    <n v="1558"/>
    <m/>
    <x v="1"/>
    <x v="1"/>
    <n v="91"/>
    <x v="2"/>
    <x v="1"/>
    <x v="1"/>
    <x v="2"/>
    <x v="1"/>
    <n v="2451"/>
    <s v="Low Risk"/>
    <x v="1"/>
    <n v="0"/>
    <n v="0"/>
    <n v="1"/>
    <n v="1"/>
    <n v="22376"/>
    <x v="2"/>
    <s v="Y"/>
    <x v="1"/>
    <n v="18"/>
    <x v="0"/>
    <n v="1"/>
    <n v="6"/>
    <x v="2"/>
    <n v="80"/>
    <n v="2"/>
    <x v="7"/>
    <x v="2"/>
    <x v="2"/>
    <x v="6"/>
    <x v="2"/>
    <x v="0"/>
    <x v="2"/>
    <m/>
  </r>
  <r>
    <n v="33"/>
    <x v="2"/>
    <x v="1"/>
    <n v="16"/>
    <n v="2"/>
    <x v="0"/>
    <n v="1242"/>
    <x v="0"/>
    <n v="8"/>
    <x v="0"/>
    <n v="4"/>
    <s v="Life Sciences"/>
    <n v="1"/>
    <n v="1560"/>
    <m/>
    <x v="3"/>
    <x v="1"/>
    <n v="46"/>
    <x v="0"/>
    <x v="0"/>
    <x v="0"/>
    <x v="3"/>
    <x v="1"/>
    <n v="6392"/>
    <s v="Medium Risk"/>
    <x v="0"/>
    <n v="0"/>
    <n v="1"/>
    <n v="1"/>
    <n v="1"/>
    <n v="10589"/>
    <x v="7"/>
    <s v="Y"/>
    <x v="1"/>
    <n v="13"/>
    <x v="0"/>
    <n v="4"/>
    <n v="4"/>
    <x v="0"/>
    <n v="80"/>
    <n v="1"/>
    <x v="0"/>
    <x v="6"/>
    <x v="0"/>
    <x v="4"/>
    <x v="3"/>
    <x v="3"/>
    <x v="3"/>
    <m/>
  </r>
  <r>
    <n v="30"/>
    <x v="2"/>
    <x v="0"/>
    <n v="10"/>
    <n v="1"/>
    <x v="0"/>
    <n v="740"/>
    <x v="0"/>
    <n v="1"/>
    <x v="0"/>
    <n v="3"/>
    <s v="Life Sciences"/>
    <n v="1"/>
    <n v="1562"/>
    <m/>
    <x v="0"/>
    <x v="1"/>
    <n v="64"/>
    <x v="1"/>
    <x v="0"/>
    <x v="0"/>
    <x v="3"/>
    <x v="1"/>
    <n v="9714"/>
    <s v="Medium Risk"/>
    <x v="2"/>
    <n v="0"/>
    <n v="1"/>
    <n v="0"/>
    <n v="0"/>
    <n v="5323"/>
    <x v="1"/>
    <s v="Y"/>
    <x v="1"/>
    <n v="11"/>
    <x v="0"/>
    <n v="4"/>
    <n v="2"/>
    <x v="1"/>
    <n v="80"/>
    <n v="1"/>
    <x v="1"/>
    <x v="5"/>
    <x v="1"/>
    <x v="1"/>
    <x v="6"/>
    <x v="7"/>
    <x v="1"/>
    <m/>
  </r>
  <r>
    <n v="38"/>
    <x v="0"/>
    <x v="1"/>
    <n v="3"/>
    <n v="0"/>
    <x v="1"/>
    <n v="888"/>
    <x v="2"/>
    <n v="10"/>
    <x v="0"/>
    <n v="4"/>
    <s v="Human Resources"/>
    <n v="1"/>
    <n v="1563"/>
    <m/>
    <x v="1"/>
    <x v="1"/>
    <n v="71"/>
    <x v="0"/>
    <x v="0"/>
    <x v="8"/>
    <x v="2"/>
    <x v="1"/>
    <n v="6077"/>
    <s v="Low Risk"/>
    <x v="0"/>
    <n v="0"/>
    <n v="0"/>
    <n v="0"/>
    <n v="1"/>
    <n v="14814"/>
    <x v="9"/>
    <s v="Y"/>
    <x v="1"/>
    <n v="11"/>
    <x v="0"/>
    <n v="3"/>
    <n v="0"/>
    <x v="1"/>
    <n v="80"/>
    <n v="0"/>
    <x v="1"/>
    <x v="2"/>
    <x v="1"/>
    <x v="0"/>
    <x v="7"/>
    <x v="1"/>
    <x v="3"/>
    <m/>
  </r>
  <r>
    <n v="35"/>
    <x v="0"/>
    <x v="1"/>
    <n v="8"/>
    <n v="1"/>
    <x v="0"/>
    <n v="992"/>
    <x v="1"/>
    <n v="1"/>
    <x v="0"/>
    <n v="3"/>
    <s v="Medical"/>
    <n v="1"/>
    <n v="1564"/>
    <m/>
    <x v="2"/>
    <x v="1"/>
    <n v="68"/>
    <x v="1"/>
    <x v="1"/>
    <x v="2"/>
    <x v="3"/>
    <x v="0"/>
    <n v="2450"/>
    <s v="Medium Risk"/>
    <x v="1"/>
    <n v="0"/>
    <n v="1"/>
    <n v="0"/>
    <n v="1"/>
    <n v="21731"/>
    <x v="1"/>
    <s v="Y"/>
    <x v="1"/>
    <n v="19"/>
    <x v="0"/>
    <n v="2"/>
    <n v="3"/>
    <x v="0"/>
    <n v="80"/>
    <n v="0"/>
    <x v="8"/>
    <x v="1"/>
    <x v="1"/>
    <x v="11"/>
    <x v="2"/>
    <x v="1"/>
    <x v="3"/>
    <m/>
  </r>
  <r>
    <n v="30"/>
    <x v="2"/>
    <x v="1"/>
    <n v="5"/>
    <n v="1"/>
    <x v="0"/>
    <n v="1288"/>
    <x v="0"/>
    <n v="29"/>
    <x v="0"/>
    <n v="4"/>
    <s v="Technical Degree"/>
    <n v="1"/>
    <n v="1568"/>
    <m/>
    <x v="1"/>
    <x v="1"/>
    <n v="33"/>
    <x v="0"/>
    <x v="2"/>
    <x v="0"/>
    <x v="1"/>
    <x v="1"/>
    <n v="9250"/>
    <s v="Medium Risk"/>
    <x v="2"/>
    <n v="0"/>
    <n v="1"/>
    <n v="0"/>
    <n v="0"/>
    <n v="17799"/>
    <x v="9"/>
    <s v="Y"/>
    <x v="1"/>
    <n v="12"/>
    <x v="0"/>
    <n v="2"/>
    <n v="1"/>
    <x v="1"/>
    <n v="80"/>
    <n v="1"/>
    <x v="15"/>
    <x v="1"/>
    <x v="1"/>
    <x v="9"/>
    <x v="3"/>
    <x v="1"/>
    <x v="6"/>
    <m/>
  </r>
  <r>
    <n v="35"/>
    <x v="0"/>
    <x v="0"/>
    <n v="15"/>
    <n v="2"/>
    <x v="0"/>
    <n v="104"/>
    <x v="1"/>
    <n v="2"/>
    <x v="1"/>
    <n v="3"/>
    <s v="Life Sciences"/>
    <n v="1"/>
    <n v="1569"/>
    <m/>
    <x v="3"/>
    <x v="0"/>
    <n v="69"/>
    <x v="0"/>
    <x v="1"/>
    <x v="2"/>
    <x v="3"/>
    <x v="2"/>
    <n v="2074"/>
    <s v="High Risk"/>
    <x v="1"/>
    <n v="1"/>
    <n v="1"/>
    <n v="0"/>
    <n v="1"/>
    <n v="26619"/>
    <x v="1"/>
    <s v="Y"/>
    <x v="0"/>
    <n v="12"/>
    <x v="0"/>
    <n v="4"/>
    <n v="8"/>
    <x v="2"/>
    <n v="80"/>
    <n v="1"/>
    <x v="5"/>
    <x v="2"/>
    <x v="1"/>
    <x v="6"/>
    <x v="2"/>
    <x v="0"/>
    <x v="2"/>
    <m/>
  </r>
  <r>
    <n v="53"/>
    <x v="1"/>
    <x v="0"/>
    <n v="0"/>
    <n v="0"/>
    <x v="0"/>
    <n v="607"/>
    <x v="1"/>
    <n v="2"/>
    <x v="0"/>
    <n v="5"/>
    <s v="Technical Degree"/>
    <n v="1"/>
    <n v="1572"/>
    <m/>
    <x v="1"/>
    <x v="0"/>
    <n v="78"/>
    <x v="1"/>
    <x v="2"/>
    <x v="3"/>
    <x v="0"/>
    <x v="1"/>
    <n v="10169"/>
    <s v="Low Risk"/>
    <x v="2"/>
    <n v="0"/>
    <n v="0"/>
    <n v="0"/>
    <n v="0"/>
    <n v="14618"/>
    <x v="4"/>
    <s v="Y"/>
    <x v="1"/>
    <n v="16"/>
    <x v="0"/>
    <n v="2"/>
    <n v="0"/>
    <x v="1"/>
    <n v="80"/>
    <n v="1"/>
    <x v="35"/>
    <x v="5"/>
    <x v="1"/>
    <x v="26"/>
    <x v="1"/>
    <x v="1"/>
    <x v="12"/>
    <m/>
  </r>
  <r>
    <n v="38"/>
    <x v="0"/>
    <x v="0"/>
    <n v="8"/>
    <n v="1"/>
    <x v="0"/>
    <n v="903"/>
    <x v="1"/>
    <n v="2"/>
    <x v="0"/>
    <n v="3"/>
    <s v="Medical"/>
    <n v="1"/>
    <n v="1573"/>
    <m/>
    <x v="1"/>
    <x v="1"/>
    <n v="81"/>
    <x v="0"/>
    <x v="0"/>
    <x v="3"/>
    <x v="1"/>
    <x v="1"/>
    <n v="4855"/>
    <s v="Medium Risk"/>
    <x v="0"/>
    <n v="0"/>
    <n v="1"/>
    <n v="0"/>
    <n v="1"/>
    <n v="7653"/>
    <x v="5"/>
    <s v="Y"/>
    <x v="1"/>
    <n v="11"/>
    <x v="0"/>
    <n v="1"/>
    <n v="3"/>
    <x v="0"/>
    <n v="80"/>
    <n v="2"/>
    <x v="2"/>
    <x v="2"/>
    <x v="1"/>
    <x v="8"/>
    <x v="3"/>
    <x v="1"/>
    <x v="10"/>
    <m/>
  </r>
  <r>
    <n v="32"/>
    <x v="2"/>
    <x v="1"/>
    <n v="12"/>
    <n v="2"/>
    <x v="2"/>
    <n v="1200"/>
    <x v="1"/>
    <n v="1"/>
    <x v="0"/>
    <n v="4"/>
    <s v="Technical Degree"/>
    <n v="1"/>
    <n v="1574"/>
    <m/>
    <x v="2"/>
    <x v="1"/>
    <n v="62"/>
    <x v="0"/>
    <x v="0"/>
    <x v="1"/>
    <x v="3"/>
    <x v="1"/>
    <n v="4087"/>
    <s v="Medium Risk"/>
    <x v="0"/>
    <n v="0"/>
    <n v="1"/>
    <n v="1"/>
    <n v="1"/>
    <n v="25174"/>
    <x v="5"/>
    <s v="Y"/>
    <x v="1"/>
    <n v="14"/>
    <x v="0"/>
    <n v="2"/>
    <n v="5"/>
    <x v="0"/>
    <n v="80"/>
    <n v="1"/>
    <x v="15"/>
    <x v="1"/>
    <x v="2"/>
    <x v="0"/>
    <x v="4"/>
    <x v="1"/>
    <x v="3"/>
    <m/>
  </r>
  <r>
    <n v="48"/>
    <x v="1"/>
    <x v="1"/>
    <n v="13"/>
    <n v="2"/>
    <x v="0"/>
    <n v="1108"/>
    <x v="1"/>
    <n v="15"/>
    <x v="0"/>
    <n v="4"/>
    <s v="Other"/>
    <n v="1"/>
    <n v="1576"/>
    <m/>
    <x v="1"/>
    <x v="0"/>
    <n v="65"/>
    <x v="0"/>
    <x v="1"/>
    <x v="1"/>
    <x v="3"/>
    <x v="1"/>
    <n v="2367"/>
    <s v="Medium Risk"/>
    <x v="1"/>
    <n v="0"/>
    <n v="1"/>
    <n v="1"/>
    <n v="1"/>
    <n v="16530"/>
    <x v="0"/>
    <s v="Y"/>
    <x v="1"/>
    <n v="12"/>
    <x v="0"/>
    <n v="4"/>
    <n v="5"/>
    <x v="0"/>
    <n v="80"/>
    <n v="1"/>
    <x v="1"/>
    <x v="1"/>
    <x v="2"/>
    <x v="3"/>
    <x v="3"/>
    <x v="4"/>
    <x v="4"/>
    <m/>
  </r>
  <r>
    <n v="34"/>
    <x v="2"/>
    <x v="1"/>
    <n v="11"/>
    <n v="1"/>
    <x v="0"/>
    <n v="479"/>
    <x v="1"/>
    <n v="7"/>
    <x v="0"/>
    <n v="4"/>
    <s v="Medical"/>
    <n v="1"/>
    <n v="1577"/>
    <m/>
    <x v="3"/>
    <x v="1"/>
    <n v="35"/>
    <x v="0"/>
    <x v="1"/>
    <x v="1"/>
    <x v="0"/>
    <x v="0"/>
    <n v="2972"/>
    <s v="Low Risk"/>
    <x v="1"/>
    <n v="0"/>
    <n v="0"/>
    <n v="1"/>
    <n v="1"/>
    <n v="22061"/>
    <x v="1"/>
    <s v="Y"/>
    <x v="1"/>
    <n v="13"/>
    <x v="0"/>
    <n v="3"/>
    <n v="7"/>
    <x v="2"/>
    <n v="80"/>
    <n v="0"/>
    <x v="5"/>
    <x v="5"/>
    <x v="0"/>
    <x v="6"/>
    <x v="2"/>
    <x v="0"/>
    <x v="2"/>
    <m/>
  </r>
  <r>
    <n v="55"/>
    <x v="3"/>
    <x v="1"/>
    <n v="0"/>
    <n v="0"/>
    <x v="0"/>
    <n v="685"/>
    <x v="0"/>
    <n v="26"/>
    <x v="0"/>
    <n v="5"/>
    <s v="Marketing"/>
    <n v="1"/>
    <n v="1578"/>
    <m/>
    <x v="1"/>
    <x v="1"/>
    <n v="60"/>
    <x v="1"/>
    <x v="4"/>
    <x v="5"/>
    <x v="0"/>
    <x v="1"/>
    <n v="19586"/>
    <s v="Low Risk"/>
    <x v="2"/>
    <n v="0"/>
    <n v="0"/>
    <n v="0"/>
    <n v="0"/>
    <n v="23037"/>
    <x v="1"/>
    <s v="Y"/>
    <x v="1"/>
    <n v="21"/>
    <x v="1"/>
    <n v="3"/>
    <n v="0"/>
    <x v="1"/>
    <n v="80"/>
    <n v="1"/>
    <x v="34"/>
    <x v="1"/>
    <x v="1"/>
    <x v="28"/>
    <x v="8"/>
    <x v="3"/>
    <x v="15"/>
    <m/>
  </r>
  <r>
    <n v="34"/>
    <x v="2"/>
    <x v="1"/>
    <n v="11"/>
    <n v="1"/>
    <x v="0"/>
    <n v="1351"/>
    <x v="1"/>
    <n v="1"/>
    <x v="0"/>
    <n v="4"/>
    <s v="Life Sciences"/>
    <n v="1"/>
    <n v="1580"/>
    <m/>
    <x v="0"/>
    <x v="1"/>
    <n v="45"/>
    <x v="0"/>
    <x v="0"/>
    <x v="1"/>
    <x v="0"/>
    <x v="1"/>
    <n v="5484"/>
    <s v="Low Risk"/>
    <x v="0"/>
    <n v="0"/>
    <n v="0"/>
    <n v="1"/>
    <n v="1"/>
    <n v="13008"/>
    <x v="3"/>
    <s v="Y"/>
    <x v="1"/>
    <n v="17"/>
    <x v="0"/>
    <n v="2"/>
    <n v="3"/>
    <x v="0"/>
    <n v="80"/>
    <n v="1"/>
    <x v="15"/>
    <x v="1"/>
    <x v="2"/>
    <x v="4"/>
    <x v="3"/>
    <x v="3"/>
    <x v="9"/>
    <m/>
  </r>
  <r>
    <n v="26"/>
    <x v="2"/>
    <x v="1"/>
    <n v="7"/>
    <n v="0"/>
    <x v="0"/>
    <n v="474"/>
    <x v="1"/>
    <n v="3"/>
    <x v="0"/>
    <n v="3"/>
    <s v="Life Sciences"/>
    <n v="1"/>
    <n v="1581"/>
    <m/>
    <x v="3"/>
    <x v="0"/>
    <n v="89"/>
    <x v="0"/>
    <x v="1"/>
    <x v="1"/>
    <x v="0"/>
    <x v="1"/>
    <n v="2061"/>
    <s v="Low Risk"/>
    <x v="1"/>
    <n v="0"/>
    <n v="0"/>
    <n v="0"/>
    <n v="1"/>
    <n v="11133"/>
    <x v="1"/>
    <s v="Y"/>
    <x v="1"/>
    <n v="21"/>
    <x v="1"/>
    <n v="1"/>
    <n v="5"/>
    <x v="0"/>
    <n v="80"/>
    <n v="0"/>
    <x v="5"/>
    <x v="3"/>
    <x v="1"/>
    <x v="6"/>
    <x v="2"/>
    <x v="0"/>
    <x v="2"/>
    <m/>
  </r>
  <r>
    <n v="38"/>
    <x v="0"/>
    <x v="1"/>
    <n v="6"/>
    <n v="1"/>
    <x v="0"/>
    <n v="1245"/>
    <x v="0"/>
    <n v="14"/>
    <x v="0"/>
    <n v="3"/>
    <s v="Life Sciences"/>
    <n v="1"/>
    <n v="1582"/>
    <m/>
    <x v="1"/>
    <x v="1"/>
    <n v="80"/>
    <x v="0"/>
    <x v="0"/>
    <x v="0"/>
    <x v="1"/>
    <x v="1"/>
    <n v="9924"/>
    <s v="Medium Risk"/>
    <x v="2"/>
    <n v="0"/>
    <n v="1"/>
    <n v="0"/>
    <n v="0"/>
    <n v="12355"/>
    <x v="4"/>
    <s v="Y"/>
    <x v="1"/>
    <n v="11"/>
    <x v="0"/>
    <n v="4"/>
    <n v="1"/>
    <x v="1"/>
    <n v="80"/>
    <n v="1"/>
    <x v="1"/>
    <x v="1"/>
    <x v="1"/>
    <x v="7"/>
    <x v="6"/>
    <x v="4"/>
    <x v="1"/>
    <m/>
  </r>
  <r>
    <n v="38"/>
    <x v="0"/>
    <x v="1"/>
    <n v="12"/>
    <n v="1"/>
    <x v="0"/>
    <n v="437"/>
    <x v="0"/>
    <n v="16"/>
    <x v="0"/>
    <n v="3"/>
    <s v="Life Sciences"/>
    <n v="1"/>
    <n v="1583"/>
    <m/>
    <x v="0"/>
    <x v="0"/>
    <n v="90"/>
    <x v="0"/>
    <x v="0"/>
    <x v="0"/>
    <x v="1"/>
    <x v="0"/>
    <n v="4198"/>
    <s v="Medium Risk"/>
    <x v="0"/>
    <n v="0"/>
    <n v="1"/>
    <n v="0"/>
    <n v="1"/>
    <n v="16379"/>
    <x v="7"/>
    <s v="Y"/>
    <x v="1"/>
    <n v="12"/>
    <x v="0"/>
    <n v="2"/>
    <n v="4"/>
    <x v="0"/>
    <n v="80"/>
    <n v="0"/>
    <x v="0"/>
    <x v="3"/>
    <x v="3"/>
    <x v="11"/>
    <x v="3"/>
    <x v="1"/>
    <x v="3"/>
    <m/>
  </r>
  <r>
    <n v="36"/>
    <x v="0"/>
    <x v="1"/>
    <n v="4"/>
    <n v="0"/>
    <x v="0"/>
    <n v="884"/>
    <x v="0"/>
    <n v="1"/>
    <x v="0"/>
    <n v="4"/>
    <s v="Life Sciences"/>
    <n v="1"/>
    <n v="1585"/>
    <m/>
    <x v="0"/>
    <x v="0"/>
    <n v="73"/>
    <x v="0"/>
    <x v="0"/>
    <x v="0"/>
    <x v="2"/>
    <x v="0"/>
    <n v="6815"/>
    <s v="Low Risk"/>
    <x v="0"/>
    <n v="0"/>
    <n v="0"/>
    <n v="0"/>
    <n v="0"/>
    <n v="21447"/>
    <x v="2"/>
    <s v="Y"/>
    <x v="1"/>
    <n v="13"/>
    <x v="0"/>
    <n v="1"/>
    <n v="3"/>
    <x v="0"/>
    <n v="80"/>
    <n v="0"/>
    <x v="20"/>
    <x v="3"/>
    <x v="1"/>
    <x v="6"/>
    <x v="2"/>
    <x v="0"/>
    <x v="2"/>
    <m/>
  </r>
  <r>
    <n v="29"/>
    <x v="2"/>
    <x v="1"/>
    <n v="15"/>
    <n v="2"/>
    <x v="0"/>
    <n v="1370"/>
    <x v="1"/>
    <n v="3"/>
    <x v="0"/>
    <n v="1"/>
    <s v="Medical"/>
    <n v="1"/>
    <n v="1586"/>
    <m/>
    <x v="0"/>
    <x v="1"/>
    <n v="87"/>
    <x v="0"/>
    <x v="1"/>
    <x v="2"/>
    <x v="3"/>
    <x v="0"/>
    <n v="4723"/>
    <s v="High Risk"/>
    <x v="0"/>
    <n v="1"/>
    <n v="1"/>
    <n v="0"/>
    <n v="1"/>
    <n v="16213"/>
    <x v="1"/>
    <s v="Y"/>
    <x v="0"/>
    <n v="18"/>
    <x v="0"/>
    <n v="4"/>
    <n v="6"/>
    <x v="2"/>
    <n v="80"/>
    <n v="0"/>
    <x v="1"/>
    <x v="1"/>
    <x v="1"/>
    <x v="1"/>
    <x v="5"/>
    <x v="1"/>
    <x v="0"/>
    <m/>
  </r>
  <r>
    <n v="35"/>
    <x v="0"/>
    <x v="1"/>
    <n v="10"/>
    <n v="1"/>
    <x v="0"/>
    <n v="670"/>
    <x v="1"/>
    <n v="10"/>
    <x v="0"/>
    <n v="4"/>
    <s v="Medical"/>
    <n v="1"/>
    <n v="1587"/>
    <m/>
    <x v="3"/>
    <x v="0"/>
    <n v="51"/>
    <x v="0"/>
    <x v="0"/>
    <x v="4"/>
    <x v="2"/>
    <x v="0"/>
    <n v="6142"/>
    <s v="Medium Risk"/>
    <x v="0"/>
    <n v="1"/>
    <n v="0"/>
    <n v="0"/>
    <n v="1"/>
    <n v="4223"/>
    <x v="9"/>
    <s v="Y"/>
    <x v="0"/>
    <n v="16"/>
    <x v="0"/>
    <n v="3"/>
    <n v="3"/>
    <x v="0"/>
    <n v="80"/>
    <n v="0"/>
    <x v="1"/>
    <x v="5"/>
    <x v="1"/>
    <x v="8"/>
    <x v="3"/>
    <x v="0"/>
    <x v="10"/>
    <m/>
  </r>
  <r>
    <n v="39"/>
    <x v="0"/>
    <x v="1"/>
    <n v="1"/>
    <n v="0"/>
    <x v="0"/>
    <n v="1462"/>
    <x v="0"/>
    <n v="6"/>
    <x v="0"/>
    <n v="3"/>
    <s v="Medical"/>
    <n v="1"/>
    <n v="1588"/>
    <m/>
    <x v="2"/>
    <x v="1"/>
    <n v="38"/>
    <x v="2"/>
    <x v="2"/>
    <x v="0"/>
    <x v="2"/>
    <x v="1"/>
    <n v="8237"/>
    <s v="Low Risk"/>
    <x v="2"/>
    <n v="0"/>
    <n v="0"/>
    <n v="0"/>
    <n v="0"/>
    <n v="4658"/>
    <x v="7"/>
    <s v="Y"/>
    <x v="1"/>
    <n v="11"/>
    <x v="0"/>
    <n v="1"/>
    <n v="0"/>
    <x v="1"/>
    <n v="80"/>
    <n v="1"/>
    <x v="27"/>
    <x v="1"/>
    <x v="1"/>
    <x v="5"/>
    <x v="8"/>
    <x v="4"/>
    <x v="4"/>
    <m/>
  </r>
  <r>
    <n v="29"/>
    <x v="2"/>
    <x v="1"/>
    <n v="4"/>
    <n v="0"/>
    <x v="1"/>
    <n v="995"/>
    <x v="1"/>
    <n v="2"/>
    <x v="0"/>
    <n v="1"/>
    <s v="Life Sciences"/>
    <n v="1"/>
    <n v="1590"/>
    <m/>
    <x v="3"/>
    <x v="1"/>
    <n v="87"/>
    <x v="0"/>
    <x v="0"/>
    <x v="4"/>
    <x v="0"/>
    <x v="2"/>
    <n v="8853"/>
    <s v="Low Risk"/>
    <x v="2"/>
    <n v="0"/>
    <n v="0"/>
    <n v="0"/>
    <n v="0"/>
    <n v="24483"/>
    <x v="1"/>
    <s v="Y"/>
    <x v="1"/>
    <n v="19"/>
    <x v="0"/>
    <n v="4"/>
    <n v="1"/>
    <x v="1"/>
    <n v="80"/>
    <n v="1"/>
    <x v="3"/>
    <x v="0"/>
    <x v="3"/>
    <x v="0"/>
    <x v="0"/>
    <x v="1"/>
    <x v="6"/>
    <m/>
  </r>
  <r>
    <n v="50"/>
    <x v="1"/>
    <x v="1"/>
    <n v="3"/>
    <n v="1"/>
    <x v="0"/>
    <n v="264"/>
    <x v="0"/>
    <n v="9"/>
    <x v="0"/>
    <n v="3"/>
    <s v="Marketing"/>
    <n v="1"/>
    <n v="1591"/>
    <m/>
    <x v="1"/>
    <x v="1"/>
    <n v="59"/>
    <x v="0"/>
    <x v="4"/>
    <x v="5"/>
    <x v="2"/>
    <x v="1"/>
    <n v="19331"/>
    <s v="Medium Risk"/>
    <x v="2"/>
    <n v="1"/>
    <n v="0"/>
    <n v="0"/>
    <n v="0"/>
    <n v="19519"/>
    <x v="5"/>
    <s v="Y"/>
    <x v="0"/>
    <n v="16"/>
    <x v="0"/>
    <n v="3"/>
    <n v="4"/>
    <x v="0"/>
    <n v="80"/>
    <n v="1"/>
    <x v="39"/>
    <x v="2"/>
    <x v="1"/>
    <x v="6"/>
    <x v="2"/>
    <x v="0"/>
    <x v="2"/>
    <m/>
  </r>
  <r>
    <n v="23"/>
    <x v="4"/>
    <x v="1"/>
    <n v="3"/>
    <n v="0"/>
    <x v="0"/>
    <n v="977"/>
    <x v="1"/>
    <n v="10"/>
    <x v="0"/>
    <n v="3"/>
    <s v="Technical Degree"/>
    <n v="1"/>
    <n v="1592"/>
    <m/>
    <x v="2"/>
    <x v="1"/>
    <n v="45"/>
    <x v="2"/>
    <x v="1"/>
    <x v="1"/>
    <x v="2"/>
    <x v="1"/>
    <n v="2073"/>
    <s v="Low Risk"/>
    <x v="1"/>
    <n v="0"/>
    <n v="0"/>
    <n v="0"/>
    <n v="1"/>
    <n v="12826"/>
    <x v="7"/>
    <s v="Y"/>
    <x v="1"/>
    <n v="16"/>
    <x v="0"/>
    <n v="4"/>
    <n v="2"/>
    <x v="1"/>
    <n v="80"/>
    <n v="1"/>
    <x v="21"/>
    <x v="2"/>
    <x v="1"/>
    <x v="4"/>
    <x v="3"/>
    <x v="3"/>
    <x v="3"/>
    <m/>
  </r>
  <r>
    <n v="36"/>
    <x v="0"/>
    <x v="1"/>
    <n v="15"/>
    <n v="2"/>
    <x v="1"/>
    <n v="1302"/>
    <x v="1"/>
    <n v="6"/>
    <x v="0"/>
    <n v="4"/>
    <s v="Life Sciences"/>
    <n v="1"/>
    <n v="1594"/>
    <m/>
    <x v="3"/>
    <x v="1"/>
    <n v="80"/>
    <x v="2"/>
    <x v="0"/>
    <x v="2"/>
    <x v="3"/>
    <x v="1"/>
    <n v="5562"/>
    <s v="High Risk"/>
    <x v="0"/>
    <n v="1"/>
    <n v="1"/>
    <n v="0"/>
    <n v="1"/>
    <n v="19711"/>
    <x v="9"/>
    <s v="Y"/>
    <x v="0"/>
    <n v="13"/>
    <x v="0"/>
    <n v="4"/>
    <n v="4"/>
    <x v="0"/>
    <n v="80"/>
    <n v="1"/>
    <x v="15"/>
    <x v="1"/>
    <x v="1"/>
    <x v="11"/>
    <x v="3"/>
    <x v="0"/>
    <x v="3"/>
    <m/>
  </r>
  <r>
    <n v="42"/>
    <x v="0"/>
    <x v="1"/>
    <n v="0"/>
    <n v="0"/>
    <x v="0"/>
    <n v="1059"/>
    <x v="1"/>
    <n v="9"/>
    <x v="0"/>
    <n v="2"/>
    <s v="Other"/>
    <n v="1"/>
    <n v="1595"/>
    <m/>
    <x v="2"/>
    <x v="1"/>
    <n v="93"/>
    <x v="1"/>
    <x v="4"/>
    <x v="5"/>
    <x v="0"/>
    <x v="0"/>
    <n v="19613"/>
    <s v="Low Risk"/>
    <x v="2"/>
    <n v="0"/>
    <n v="0"/>
    <n v="0"/>
    <n v="0"/>
    <n v="26362"/>
    <x v="0"/>
    <s v="Y"/>
    <x v="1"/>
    <n v="22"/>
    <x v="1"/>
    <n v="4"/>
    <n v="2"/>
    <x v="1"/>
    <n v="80"/>
    <n v="0"/>
    <x v="13"/>
    <x v="2"/>
    <x v="1"/>
    <x v="6"/>
    <x v="2"/>
    <x v="0"/>
    <x v="9"/>
    <m/>
  </r>
  <r>
    <n v="35"/>
    <x v="0"/>
    <x v="1"/>
    <n v="12"/>
    <n v="1"/>
    <x v="0"/>
    <n v="750"/>
    <x v="1"/>
    <n v="28"/>
    <x v="0"/>
    <n v="3"/>
    <s v="Life Sciences"/>
    <n v="1"/>
    <n v="1596"/>
    <m/>
    <x v="0"/>
    <x v="1"/>
    <n v="46"/>
    <x v="2"/>
    <x v="0"/>
    <x v="2"/>
    <x v="2"/>
    <x v="1"/>
    <n v="3407"/>
    <s v="Low Risk"/>
    <x v="0"/>
    <n v="0"/>
    <n v="0"/>
    <n v="1"/>
    <n v="1"/>
    <n v="25348"/>
    <x v="1"/>
    <s v="Y"/>
    <x v="1"/>
    <n v="17"/>
    <x v="0"/>
    <n v="4"/>
    <n v="5"/>
    <x v="0"/>
    <n v="80"/>
    <n v="2"/>
    <x v="1"/>
    <x v="1"/>
    <x v="2"/>
    <x v="1"/>
    <x v="5"/>
    <x v="7"/>
    <x v="5"/>
    <m/>
  </r>
  <r>
    <n v="34"/>
    <x v="2"/>
    <x v="1"/>
    <n v="8"/>
    <n v="1"/>
    <x v="1"/>
    <n v="653"/>
    <x v="1"/>
    <n v="10"/>
    <x v="0"/>
    <n v="4"/>
    <s v="Technical Degree"/>
    <n v="1"/>
    <n v="1597"/>
    <m/>
    <x v="2"/>
    <x v="1"/>
    <n v="92"/>
    <x v="1"/>
    <x v="0"/>
    <x v="4"/>
    <x v="2"/>
    <x v="1"/>
    <n v="5063"/>
    <s v="Low Risk"/>
    <x v="0"/>
    <n v="0"/>
    <n v="0"/>
    <n v="1"/>
    <n v="1"/>
    <n v="15332"/>
    <x v="1"/>
    <s v="Y"/>
    <x v="1"/>
    <n v="14"/>
    <x v="0"/>
    <n v="2"/>
    <n v="2"/>
    <x v="1"/>
    <n v="80"/>
    <n v="1"/>
    <x v="0"/>
    <x v="1"/>
    <x v="2"/>
    <x v="3"/>
    <x v="3"/>
    <x v="4"/>
    <x v="1"/>
    <m/>
  </r>
  <r>
    <n v="40"/>
    <x v="0"/>
    <x v="1"/>
    <n v="8"/>
    <n v="1"/>
    <x v="0"/>
    <n v="118"/>
    <x v="0"/>
    <n v="14"/>
    <x v="0"/>
    <n v="2"/>
    <s v="Life Sciences"/>
    <n v="1"/>
    <n v="1598"/>
    <m/>
    <x v="2"/>
    <x v="0"/>
    <n v="84"/>
    <x v="0"/>
    <x v="0"/>
    <x v="0"/>
    <x v="3"/>
    <x v="1"/>
    <n v="4639"/>
    <s v="Medium Risk"/>
    <x v="0"/>
    <n v="0"/>
    <n v="1"/>
    <n v="0"/>
    <n v="1"/>
    <n v="11262"/>
    <x v="1"/>
    <s v="Y"/>
    <x v="1"/>
    <n v="15"/>
    <x v="0"/>
    <n v="3"/>
    <n v="3"/>
    <x v="0"/>
    <n v="80"/>
    <n v="1"/>
    <x v="7"/>
    <x v="2"/>
    <x v="1"/>
    <x v="8"/>
    <x v="0"/>
    <x v="1"/>
    <x v="3"/>
    <m/>
  </r>
  <r>
    <n v="43"/>
    <x v="0"/>
    <x v="1"/>
    <n v="8"/>
    <n v="1"/>
    <x v="0"/>
    <n v="990"/>
    <x v="1"/>
    <n v="27"/>
    <x v="0"/>
    <n v="3"/>
    <s v="Technical Degree"/>
    <n v="1"/>
    <n v="1599"/>
    <m/>
    <x v="2"/>
    <x v="1"/>
    <n v="87"/>
    <x v="2"/>
    <x v="1"/>
    <x v="2"/>
    <x v="1"/>
    <x v="2"/>
    <n v="4876"/>
    <s v="Medium Risk"/>
    <x v="0"/>
    <n v="0"/>
    <n v="1"/>
    <n v="0"/>
    <n v="1"/>
    <n v="5855"/>
    <x v="6"/>
    <s v="Y"/>
    <x v="1"/>
    <n v="12"/>
    <x v="0"/>
    <n v="3"/>
    <n v="3"/>
    <x v="0"/>
    <n v="80"/>
    <n v="1"/>
    <x v="0"/>
    <x v="0"/>
    <x v="1"/>
    <x v="0"/>
    <x v="0"/>
    <x v="0"/>
    <x v="3"/>
    <m/>
  </r>
  <r>
    <n v="35"/>
    <x v="0"/>
    <x v="1"/>
    <n v="7"/>
    <n v="1"/>
    <x v="0"/>
    <n v="1349"/>
    <x v="1"/>
    <n v="7"/>
    <x v="0"/>
    <n v="2"/>
    <s v="Life Sciences"/>
    <n v="1"/>
    <n v="1601"/>
    <m/>
    <x v="1"/>
    <x v="1"/>
    <n v="63"/>
    <x v="1"/>
    <x v="1"/>
    <x v="2"/>
    <x v="0"/>
    <x v="1"/>
    <n v="2690"/>
    <s v="Low Risk"/>
    <x v="1"/>
    <n v="0"/>
    <n v="0"/>
    <n v="1"/>
    <n v="1"/>
    <n v="7713"/>
    <x v="1"/>
    <s v="Y"/>
    <x v="1"/>
    <n v="18"/>
    <x v="0"/>
    <n v="4"/>
    <n v="6"/>
    <x v="2"/>
    <n v="80"/>
    <n v="1"/>
    <x v="5"/>
    <x v="3"/>
    <x v="2"/>
    <x v="6"/>
    <x v="2"/>
    <x v="0"/>
    <x v="9"/>
    <m/>
  </r>
  <r>
    <n v="46"/>
    <x v="1"/>
    <x v="1"/>
    <n v="9"/>
    <n v="2"/>
    <x v="0"/>
    <n v="563"/>
    <x v="0"/>
    <n v="1"/>
    <x v="0"/>
    <n v="4"/>
    <s v="Life Sciences"/>
    <n v="1"/>
    <n v="1602"/>
    <m/>
    <x v="2"/>
    <x v="1"/>
    <n v="56"/>
    <x v="2"/>
    <x v="3"/>
    <x v="5"/>
    <x v="3"/>
    <x v="0"/>
    <n v="17567"/>
    <s v="Medium Risk"/>
    <x v="2"/>
    <n v="0"/>
    <n v="1"/>
    <n v="1"/>
    <n v="0"/>
    <n v="3156"/>
    <x v="1"/>
    <s v="Y"/>
    <x v="1"/>
    <n v="15"/>
    <x v="0"/>
    <n v="2"/>
    <n v="3"/>
    <x v="0"/>
    <n v="80"/>
    <n v="0"/>
    <x v="39"/>
    <x v="3"/>
    <x v="0"/>
    <x v="34"/>
    <x v="2"/>
    <x v="0"/>
    <x v="11"/>
    <m/>
  </r>
  <r>
    <n v="28"/>
    <x v="2"/>
    <x v="0"/>
    <n v="11"/>
    <n v="2"/>
    <x v="0"/>
    <n v="329"/>
    <x v="1"/>
    <n v="24"/>
    <x v="1"/>
    <n v="3"/>
    <s v="Medical"/>
    <n v="1"/>
    <n v="1604"/>
    <m/>
    <x v="1"/>
    <x v="1"/>
    <n v="51"/>
    <x v="0"/>
    <x v="1"/>
    <x v="2"/>
    <x v="1"/>
    <x v="1"/>
    <n v="2408"/>
    <s v="High Risk"/>
    <x v="1"/>
    <n v="1"/>
    <n v="1"/>
    <n v="0"/>
    <n v="1"/>
    <n v="7324"/>
    <x v="1"/>
    <s v="Y"/>
    <x v="0"/>
    <n v="17"/>
    <x v="0"/>
    <n v="3"/>
    <n v="7"/>
    <x v="2"/>
    <n v="80"/>
    <n v="3"/>
    <x v="5"/>
    <x v="1"/>
    <x v="1"/>
    <x v="6"/>
    <x v="10"/>
    <x v="0"/>
    <x v="2"/>
    <m/>
  </r>
  <r>
    <n v="22"/>
    <x v="4"/>
    <x v="1"/>
    <n v="14"/>
    <n v="2"/>
    <x v="2"/>
    <n v="457"/>
    <x v="1"/>
    <n v="26"/>
    <x v="0"/>
    <n v="2"/>
    <s v="Other"/>
    <n v="1"/>
    <n v="1605"/>
    <m/>
    <x v="0"/>
    <x v="0"/>
    <n v="85"/>
    <x v="1"/>
    <x v="1"/>
    <x v="1"/>
    <x v="2"/>
    <x v="1"/>
    <n v="2814"/>
    <s v="Medium Risk"/>
    <x v="1"/>
    <n v="1"/>
    <n v="0"/>
    <n v="1"/>
    <n v="1"/>
    <n v="10293"/>
    <x v="1"/>
    <s v="Y"/>
    <x v="0"/>
    <n v="14"/>
    <x v="0"/>
    <n v="2"/>
    <n v="7"/>
    <x v="2"/>
    <n v="80"/>
    <n v="0"/>
    <x v="21"/>
    <x v="2"/>
    <x v="2"/>
    <x v="9"/>
    <x v="3"/>
    <x v="1"/>
    <x v="6"/>
    <m/>
  </r>
  <r>
    <n v="50"/>
    <x v="1"/>
    <x v="1"/>
    <n v="8"/>
    <n v="1"/>
    <x v="1"/>
    <n v="1234"/>
    <x v="1"/>
    <n v="20"/>
    <x v="0"/>
    <n v="5"/>
    <s v="Medical"/>
    <n v="1"/>
    <n v="1606"/>
    <m/>
    <x v="0"/>
    <x v="1"/>
    <n v="41"/>
    <x v="0"/>
    <x v="3"/>
    <x v="4"/>
    <x v="2"/>
    <x v="1"/>
    <n v="11245"/>
    <s v="Medium Risk"/>
    <x v="2"/>
    <n v="1"/>
    <n v="0"/>
    <n v="0"/>
    <n v="0"/>
    <n v="20689"/>
    <x v="7"/>
    <s v="Y"/>
    <x v="0"/>
    <n v="15"/>
    <x v="0"/>
    <n v="3"/>
    <n v="3"/>
    <x v="0"/>
    <n v="80"/>
    <n v="1"/>
    <x v="36"/>
    <x v="1"/>
    <x v="1"/>
    <x v="35"/>
    <x v="6"/>
    <x v="12"/>
    <x v="15"/>
    <m/>
  </r>
  <r>
    <n v="32"/>
    <x v="2"/>
    <x v="1"/>
    <n v="7"/>
    <n v="0"/>
    <x v="0"/>
    <n v="634"/>
    <x v="1"/>
    <n v="5"/>
    <x v="0"/>
    <n v="4"/>
    <s v="Other"/>
    <n v="1"/>
    <n v="1607"/>
    <m/>
    <x v="0"/>
    <x v="0"/>
    <n v="35"/>
    <x v="2"/>
    <x v="1"/>
    <x v="1"/>
    <x v="0"/>
    <x v="1"/>
    <n v="3312"/>
    <s v="Low Risk"/>
    <x v="0"/>
    <n v="0"/>
    <n v="0"/>
    <n v="0"/>
    <n v="1"/>
    <n v="18783"/>
    <x v="9"/>
    <s v="Y"/>
    <x v="1"/>
    <n v="17"/>
    <x v="0"/>
    <n v="4"/>
    <n v="3"/>
    <x v="0"/>
    <n v="80"/>
    <n v="2"/>
    <x v="3"/>
    <x v="1"/>
    <x v="1"/>
    <x v="11"/>
    <x v="3"/>
    <x v="0"/>
    <x v="3"/>
    <m/>
  </r>
  <r>
    <n v="44"/>
    <x v="0"/>
    <x v="1"/>
    <n v="11"/>
    <n v="2"/>
    <x v="0"/>
    <n v="1313"/>
    <x v="1"/>
    <n v="7"/>
    <x v="0"/>
    <n v="3"/>
    <s v="Medical"/>
    <n v="1"/>
    <n v="1608"/>
    <m/>
    <x v="0"/>
    <x v="0"/>
    <n v="31"/>
    <x v="0"/>
    <x v="4"/>
    <x v="7"/>
    <x v="0"/>
    <x v="2"/>
    <n v="19049"/>
    <s v="Medium Risk"/>
    <x v="2"/>
    <n v="1"/>
    <n v="0"/>
    <n v="1"/>
    <n v="0"/>
    <n v="3549"/>
    <x v="4"/>
    <s v="Y"/>
    <x v="0"/>
    <n v="14"/>
    <x v="0"/>
    <n v="4"/>
    <n v="5"/>
    <x v="0"/>
    <n v="80"/>
    <n v="1"/>
    <x v="18"/>
    <x v="5"/>
    <x v="2"/>
    <x v="14"/>
    <x v="1"/>
    <x v="1"/>
    <x v="13"/>
    <m/>
  </r>
  <r>
    <n v="30"/>
    <x v="2"/>
    <x v="1"/>
    <n v="16"/>
    <n v="2"/>
    <x v="0"/>
    <n v="241"/>
    <x v="1"/>
    <n v="7"/>
    <x v="0"/>
    <n v="3"/>
    <s v="Medical"/>
    <n v="1"/>
    <n v="1609"/>
    <m/>
    <x v="0"/>
    <x v="1"/>
    <n v="48"/>
    <x v="1"/>
    <x v="1"/>
    <x v="1"/>
    <x v="1"/>
    <x v="1"/>
    <n v="2141"/>
    <s v="Medium Risk"/>
    <x v="1"/>
    <n v="0"/>
    <n v="1"/>
    <n v="1"/>
    <n v="1"/>
    <n v="5348"/>
    <x v="1"/>
    <s v="Y"/>
    <x v="1"/>
    <n v="12"/>
    <x v="0"/>
    <n v="2"/>
    <n v="6"/>
    <x v="2"/>
    <n v="80"/>
    <n v="1"/>
    <x v="3"/>
    <x v="1"/>
    <x v="2"/>
    <x v="0"/>
    <x v="0"/>
    <x v="1"/>
    <x v="9"/>
    <m/>
  </r>
  <r>
    <n v="45"/>
    <x v="1"/>
    <x v="1"/>
    <n v="11"/>
    <n v="2"/>
    <x v="0"/>
    <n v="1015"/>
    <x v="1"/>
    <n v="5"/>
    <x v="0"/>
    <n v="5"/>
    <s v="Medical"/>
    <n v="1"/>
    <n v="1611"/>
    <m/>
    <x v="1"/>
    <x v="0"/>
    <n v="50"/>
    <x v="3"/>
    <x v="0"/>
    <x v="2"/>
    <x v="3"/>
    <x v="0"/>
    <n v="5769"/>
    <s v="High Risk"/>
    <x v="0"/>
    <n v="1"/>
    <n v="1"/>
    <n v="0"/>
    <n v="1"/>
    <n v="23447"/>
    <x v="1"/>
    <s v="Y"/>
    <x v="0"/>
    <n v="14"/>
    <x v="0"/>
    <n v="1"/>
    <n v="3"/>
    <x v="0"/>
    <n v="80"/>
    <n v="0"/>
    <x v="1"/>
    <x v="1"/>
    <x v="1"/>
    <x v="1"/>
    <x v="1"/>
    <x v="1"/>
    <x v="10"/>
    <m/>
  </r>
  <r>
    <n v="45"/>
    <x v="1"/>
    <x v="1"/>
    <n v="12"/>
    <n v="1"/>
    <x v="2"/>
    <n v="336"/>
    <x v="0"/>
    <n v="26"/>
    <x v="0"/>
    <n v="3"/>
    <s v="Marketing"/>
    <n v="1"/>
    <n v="1612"/>
    <m/>
    <x v="3"/>
    <x v="1"/>
    <n v="52"/>
    <x v="1"/>
    <x v="0"/>
    <x v="0"/>
    <x v="3"/>
    <x v="1"/>
    <n v="4385"/>
    <s v="Medium Risk"/>
    <x v="0"/>
    <n v="0"/>
    <n v="1"/>
    <n v="0"/>
    <n v="1"/>
    <n v="24162"/>
    <x v="1"/>
    <s v="Y"/>
    <x v="1"/>
    <n v="15"/>
    <x v="0"/>
    <n v="1"/>
    <n v="4"/>
    <x v="0"/>
    <n v="80"/>
    <n v="1"/>
    <x v="1"/>
    <x v="2"/>
    <x v="1"/>
    <x v="1"/>
    <x v="1"/>
    <x v="5"/>
    <x v="0"/>
    <m/>
  </r>
  <r>
    <n v="31"/>
    <x v="2"/>
    <x v="1"/>
    <n v="8"/>
    <n v="1"/>
    <x v="1"/>
    <n v="715"/>
    <x v="0"/>
    <n v="2"/>
    <x v="0"/>
    <n v="4"/>
    <s v="Other"/>
    <n v="1"/>
    <n v="1613"/>
    <m/>
    <x v="2"/>
    <x v="1"/>
    <n v="54"/>
    <x v="0"/>
    <x v="0"/>
    <x v="0"/>
    <x v="3"/>
    <x v="0"/>
    <n v="5332"/>
    <s v="Medium Risk"/>
    <x v="0"/>
    <n v="0"/>
    <n v="1"/>
    <n v="0"/>
    <n v="1"/>
    <n v="21602"/>
    <x v="8"/>
    <s v="Y"/>
    <x v="1"/>
    <n v="13"/>
    <x v="0"/>
    <n v="4"/>
    <n v="1"/>
    <x v="1"/>
    <n v="80"/>
    <n v="0"/>
    <x v="1"/>
    <x v="1"/>
    <x v="1"/>
    <x v="8"/>
    <x v="3"/>
    <x v="0"/>
    <x v="6"/>
    <m/>
  </r>
  <r>
    <n v="36"/>
    <x v="0"/>
    <x v="1"/>
    <n v="6"/>
    <n v="1"/>
    <x v="0"/>
    <n v="559"/>
    <x v="1"/>
    <n v="12"/>
    <x v="0"/>
    <n v="4"/>
    <s v="Life Sciences"/>
    <n v="1"/>
    <n v="1614"/>
    <m/>
    <x v="1"/>
    <x v="0"/>
    <n v="76"/>
    <x v="0"/>
    <x v="0"/>
    <x v="3"/>
    <x v="2"/>
    <x v="1"/>
    <n v="4663"/>
    <s v="Medium Risk"/>
    <x v="0"/>
    <n v="1"/>
    <n v="0"/>
    <n v="0"/>
    <n v="1"/>
    <n v="12421"/>
    <x v="3"/>
    <s v="Y"/>
    <x v="0"/>
    <n v="12"/>
    <x v="0"/>
    <n v="2"/>
    <n v="4"/>
    <x v="0"/>
    <n v="80"/>
    <n v="2"/>
    <x v="2"/>
    <x v="2"/>
    <x v="1"/>
    <x v="11"/>
    <x v="3"/>
    <x v="1"/>
    <x v="9"/>
    <m/>
  </r>
  <r>
    <n v="34"/>
    <x v="2"/>
    <x v="1"/>
    <n v="4"/>
    <n v="0"/>
    <x v="1"/>
    <n v="426"/>
    <x v="1"/>
    <n v="10"/>
    <x v="0"/>
    <n v="4"/>
    <s v="Life Sciences"/>
    <n v="1"/>
    <n v="1615"/>
    <m/>
    <x v="1"/>
    <x v="1"/>
    <n v="42"/>
    <x v="2"/>
    <x v="0"/>
    <x v="3"/>
    <x v="0"/>
    <x v="2"/>
    <n v="4724"/>
    <s v="Low Risk"/>
    <x v="0"/>
    <n v="0"/>
    <n v="0"/>
    <n v="0"/>
    <n v="1"/>
    <n v="17000"/>
    <x v="1"/>
    <s v="Y"/>
    <x v="1"/>
    <n v="13"/>
    <x v="0"/>
    <n v="1"/>
    <n v="2"/>
    <x v="1"/>
    <n v="80"/>
    <n v="1"/>
    <x v="15"/>
    <x v="1"/>
    <x v="1"/>
    <x v="7"/>
    <x v="1"/>
    <x v="4"/>
    <x v="3"/>
    <m/>
  </r>
  <r>
    <n v="49"/>
    <x v="1"/>
    <x v="1"/>
    <n v="12"/>
    <n v="2"/>
    <x v="0"/>
    <n v="722"/>
    <x v="1"/>
    <n v="25"/>
    <x v="0"/>
    <n v="4"/>
    <s v="Life Sciences"/>
    <n v="1"/>
    <n v="1617"/>
    <m/>
    <x v="1"/>
    <x v="0"/>
    <n v="84"/>
    <x v="0"/>
    <x v="1"/>
    <x v="2"/>
    <x v="3"/>
    <x v="1"/>
    <n v="3211"/>
    <s v="Medium Risk"/>
    <x v="0"/>
    <n v="0"/>
    <n v="1"/>
    <n v="1"/>
    <n v="1"/>
    <n v="22102"/>
    <x v="1"/>
    <s v="Y"/>
    <x v="1"/>
    <n v="14"/>
    <x v="0"/>
    <n v="4"/>
    <n v="5"/>
    <x v="0"/>
    <n v="80"/>
    <n v="1"/>
    <x v="1"/>
    <x v="1"/>
    <x v="2"/>
    <x v="7"/>
    <x v="8"/>
    <x v="1"/>
    <x v="10"/>
    <m/>
  </r>
  <r>
    <n v="39"/>
    <x v="0"/>
    <x v="1"/>
    <n v="13"/>
    <n v="1"/>
    <x v="0"/>
    <n v="1387"/>
    <x v="1"/>
    <n v="10"/>
    <x v="0"/>
    <n v="5"/>
    <s v="Medical"/>
    <n v="1"/>
    <n v="1618"/>
    <m/>
    <x v="0"/>
    <x v="1"/>
    <n v="76"/>
    <x v="0"/>
    <x v="0"/>
    <x v="3"/>
    <x v="3"/>
    <x v="1"/>
    <n v="5377"/>
    <s v="Medium Risk"/>
    <x v="0"/>
    <n v="0"/>
    <n v="1"/>
    <n v="0"/>
    <n v="1"/>
    <n v="3835"/>
    <x v="7"/>
    <s v="Y"/>
    <x v="1"/>
    <n v="13"/>
    <x v="0"/>
    <n v="4"/>
    <n v="2"/>
    <x v="1"/>
    <n v="80"/>
    <n v="3"/>
    <x v="1"/>
    <x v="1"/>
    <x v="1"/>
    <x v="5"/>
    <x v="1"/>
    <x v="4"/>
    <x v="1"/>
    <m/>
  </r>
  <r>
    <n v="27"/>
    <x v="2"/>
    <x v="1"/>
    <n v="8"/>
    <n v="1"/>
    <x v="0"/>
    <n v="1302"/>
    <x v="1"/>
    <n v="19"/>
    <x v="0"/>
    <n v="3"/>
    <s v="Other"/>
    <n v="1"/>
    <n v="1619"/>
    <m/>
    <x v="2"/>
    <x v="1"/>
    <n v="67"/>
    <x v="1"/>
    <x v="1"/>
    <x v="2"/>
    <x v="3"/>
    <x v="2"/>
    <n v="4066"/>
    <s v="Medium Risk"/>
    <x v="0"/>
    <n v="0"/>
    <n v="1"/>
    <n v="0"/>
    <n v="1"/>
    <n v="16290"/>
    <x v="1"/>
    <s v="Y"/>
    <x v="1"/>
    <n v="11"/>
    <x v="0"/>
    <n v="1"/>
    <n v="3"/>
    <x v="0"/>
    <n v="80"/>
    <n v="2"/>
    <x v="2"/>
    <x v="1"/>
    <x v="1"/>
    <x v="5"/>
    <x v="1"/>
    <x v="0"/>
    <x v="1"/>
    <m/>
  </r>
  <r>
    <n v="35"/>
    <x v="0"/>
    <x v="1"/>
    <n v="12"/>
    <n v="1"/>
    <x v="0"/>
    <n v="819"/>
    <x v="1"/>
    <n v="18"/>
    <x v="0"/>
    <n v="5"/>
    <s v="Life Sciences"/>
    <n v="1"/>
    <n v="1621"/>
    <m/>
    <x v="0"/>
    <x v="1"/>
    <n v="48"/>
    <x v="2"/>
    <x v="0"/>
    <x v="1"/>
    <x v="3"/>
    <x v="1"/>
    <n v="5208"/>
    <s v="Medium Risk"/>
    <x v="0"/>
    <n v="0"/>
    <n v="1"/>
    <n v="0"/>
    <n v="1"/>
    <n v="26312"/>
    <x v="1"/>
    <s v="Y"/>
    <x v="1"/>
    <n v="11"/>
    <x v="0"/>
    <n v="4"/>
    <n v="2"/>
    <x v="1"/>
    <n v="80"/>
    <n v="0"/>
    <x v="28"/>
    <x v="2"/>
    <x v="1"/>
    <x v="22"/>
    <x v="11"/>
    <x v="1"/>
    <x v="13"/>
    <m/>
  </r>
  <r>
    <n v="28"/>
    <x v="2"/>
    <x v="1"/>
    <n v="16"/>
    <n v="2"/>
    <x v="0"/>
    <n v="580"/>
    <x v="1"/>
    <n v="27"/>
    <x v="0"/>
    <n v="3"/>
    <s v="Medical"/>
    <n v="1"/>
    <n v="1622"/>
    <m/>
    <x v="0"/>
    <x v="0"/>
    <n v="39"/>
    <x v="3"/>
    <x v="0"/>
    <x v="3"/>
    <x v="3"/>
    <x v="2"/>
    <n v="4877"/>
    <s v="Medium Risk"/>
    <x v="0"/>
    <n v="0"/>
    <n v="1"/>
    <n v="1"/>
    <n v="1"/>
    <n v="20460"/>
    <x v="4"/>
    <s v="Y"/>
    <x v="1"/>
    <n v="21"/>
    <x v="1"/>
    <n v="2"/>
    <n v="6"/>
    <x v="2"/>
    <n v="80"/>
    <n v="1"/>
    <x v="3"/>
    <x v="3"/>
    <x v="2"/>
    <x v="8"/>
    <x v="7"/>
    <x v="0"/>
    <x v="2"/>
    <m/>
  </r>
  <r>
    <n v="21"/>
    <x v="4"/>
    <x v="1"/>
    <n v="3"/>
    <n v="0"/>
    <x v="0"/>
    <n v="546"/>
    <x v="1"/>
    <n v="5"/>
    <x v="0"/>
    <n v="1"/>
    <s v="Medical"/>
    <n v="1"/>
    <n v="1623"/>
    <m/>
    <x v="1"/>
    <x v="1"/>
    <n v="97"/>
    <x v="0"/>
    <x v="1"/>
    <x v="1"/>
    <x v="0"/>
    <x v="0"/>
    <n v="3117"/>
    <s v="Low Risk"/>
    <x v="0"/>
    <n v="0"/>
    <n v="0"/>
    <n v="0"/>
    <n v="1"/>
    <n v="26009"/>
    <x v="1"/>
    <s v="Y"/>
    <x v="1"/>
    <n v="18"/>
    <x v="0"/>
    <n v="3"/>
    <n v="2"/>
    <x v="1"/>
    <n v="80"/>
    <n v="0"/>
    <x v="8"/>
    <x v="2"/>
    <x v="1"/>
    <x v="4"/>
    <x v="3"/>
    <x v="3"/>
    <x v="3"/>
    <m/>
  </r>
  <r>
    <n v="18"/>
    <x v="4"/>
    <x v="0"/>
    <n v="10"/>
    <n v="1"/>
    <x v="1"/>
    <n v="544"/>
    <x v="0"/>
    <n v="3"/>
    <x v="1"/>
    <n v="2"/>
    <s v="Medical"/>
    <n v="1"/>
    <n v="1624"/>
    <m/>
    <x v="0"/>
    <x v="0"/>
    <n v="70"/>
    <x v="0"/>
    <x v="1"/>
    <x v="6"/>
    <x v="0"/>
    <x v="0"/>
    <n v="1569"/>
    <s v="Medium Risk"/>
    <x v="1"/>
    <n v="1"/>
    <n v="0"/>
    <n v="0"/>
    <n v="1"/>
    <n v="18420"/>
    <x v="1"/>
    <s v="Y"/>
    <x v="0"/>
    <n v="12"/>
    <x v="0"/>
    <n v="3"/>
    <n v="7"/>
    <x v="2"/>
    <n v="80"/>
    <n v="0"/>
    <x v="11"/>
    <x v="2"/>
    <x v="3"/>
    <x v="2"/>
    <x v="2"/>
    <x v="0"/>
    <x v="2"/>
    <m/>
  </r>
  <r>
    <n v="47"/>
    <x v="1"/>
    <x v="1"/>
    <n v="0"/>
    <n v="0"/>
    <x v="0"/>
    <n v="1176"/>
    <x v="2"/>
    <n v="26"/>
    <x v="0"/>
    <n v="4"/>
    <s v="Life Sciences"/>
    <n v="1"/>
    <n v="1625"/>
    <m/>
    <x v="2"/>
    <x v="0"/>
    <n v="98"/>
    <x v="0"/>
    <x v="4"/>
    <x v="5"/>
    <x v="2"/>
    <x v="1"/>
    <n v="19658"/>
    <s v="Low Risk"/>
    <x v="2"/>
    <n v="0"/>
    <n v="0"/>
    <n v="0"/>
    <n v="0"/>
    <n v="5220"/>
    <x v="9"/>
    <s v="Y"/>
    <x v="1"/>
    <n v="11"/>
    <x v="0"/>
    <n v="3"/>
    <n v="0"/>
    <x v="1"/>
    <n v="80"/>
    <n v="1"/>
    <x v="39"/>
    <x v="2"/>
    <x v="1"/>
    <x v="8"/>
    <x v="3"/>
    <x v="1"/>
    <x v="2"/>
    <m/>
  </r>
  <r>
    <n v="39"/>
    <x v="0"/>
    <x v="1"/>
    <n v="3"/>
    <n v="0"/>
    <x v="0"/>
    <n v="170"/>
    <x v="1"/>
    <n v="3"/>
    <x v="0"/>
    <n v="2"/>
    <s v="Medical"/>
    <n v="1"/>
    <n v="1627"/>
    <m/>
    <x v="1"/>
    <x v="1"/>
    <n v="76"/>
    <x v="1"/>
    <x v="0"/>
    <x v="2"/>
    <x v="2"/>
    <x v="2"/>
    <n v="3069"/>
    <s v="Low Risk"/>
    <x v="0"/>
    <n v="0"/>
    <n v="0"/>
    <n v="0"/>
    <n v="1"/>
    <n v="10302"/>
    <x v="4"/>
    <s v="Y"/>
    <x v="1"/>
    <n v="15"/>
    <x v="0"/>
    <n v="4"/>
    <n v="2"/>
    <x v="1"/>
    <n v="80"/>
    <n v="1"/>
    <x v="27"/>
    <x v="1"/>
    <x v="1"/>
    <x v="1"/>
    <x v="6"/>
    <x v="0"/>
    <x v="1"/>
    <m/>
  </r>
  <r>
    <n v="40"/>
    <x v="0"/>
    <x v="1"/>
    <n v="5"/>
    <n v="0"/>
    <x v="0"/>
    <n v="884"/>
    <x v="1"/>
    <n v="15"/>
    <x v="0"/>
    <n v="3"/>
    <s v="Life Sciences"/>
    <n v="1"/>
    <n v="1628"/>
    <m/>
    <x v="3"/>
    <x v="0"/>
    <n v="80"/>
    <x v="1"/>
    <x v="2"/>
    <x v="3"/>
    <x v="2"/>
    <x v="1"/>
    <n v="10435"/>
    <s v="Low Risk"/>
    <x v="2"/>
    <n v="0"/>
    <n v="0"/>
    <n v="0"/>
    <n v="0"/>
    <n v="25800"/>
    <x v="1"/>
    <s v="Y"/>
    <x v="1"/>
    <n v="13"/>
    <x v="0"/>
    <n v="4"/>
    <n v="1"/>
    <x v="1"/>
    <n v="80"/>
    <n v="2"/>
    <x v="33"/>
    <x v="2"/>
    <x v="1"/>
    <x v="29"/>
    <x v="11"/>
    <x v="15"/>
    <x v="11"/>
    <m/>
  </r>
  <r>
    <n v="35"/>
    <x v="0"/>
    <x v="1"/>
    <n v="3"/>
    <n v="0"/>
    <x v="2"/>
    <n v="208"/>
    <x v="1"/>
    <n v="8"/>
    <x v="0"/>
    <n v="4"/>
    <s v="Life Sciences"/>
    <n v="1"/>
    <n v="1630"/>
    <m/>
    <x v="1"/>
    <x v="0"/>
    <n v="52"/>
    <x v="0"/>
    <x v="0"/>
    <x v="4"/>
    <x v="2"/>
    <x v="1"/>
    <n v="4148"/>
    <s v="Low Risk"/>
    <x v="0"/>
    <n v="0"/>
    <n v="0"/>
    <n v="0"/>
    <n v="1"/>
    <n v="12250"/>
    <x v="1"/>
    <s v="Y"/>
    <x v="1"/>
    <n v="12"/>
    <x v="0"/>
    <n v="4"/>
    <n v="2"/>
    <x v="1"/>
    <n v="80"/>
    <n v="1"/>
    <x v="20"/>
    <x v="3"/>
    <x v="1"/>
    <x v="13"/>
    <x v="14"/>
    <x v="3"/>
    <x v="12"/>
    <m/>
  </r>
  <r>
    <n v="37"/>
    <x v="0"/>
    <x v="1"/>
    <n v="7"/>
    <n v="1"/>
    <x v="0"/>
    <n v="671"/>
    <x v="1"/>
    <n v="19"/>
    <x v="0"/>
    <n v="3"/>
    <s v="Life Sciences"/>
    <n v="1"/>
    <n v="1631"/>
    <m/>
    <x v="1"/>
    <x v="1"/>
    <n v="85"/>
    <x v="0"/>
    <x v="0"/>
    <x v="3"/>
    <x v="2"/>
    <x v="1"/>
    <n v="5768"/>
    <s v="Low Risk"/>
    <x v="0"/>
    <n v="0"/>
    <n v="0"/>
    <n v="1"/>
    <n v="1"/>
    <n v="26493"/>
    <x v="9"/>
    <s v="Y"/>
    <x v="1"/>
    <n v="17"/>
    <x v="0"/>
    <n v="1"/>
    <n v="2"/>
    <x v="1"/>
    <n v="80"/>
    <n v="3"/>
    <x v="15"/>
    <x v="2"/>
    <x v="2"/>
    <x v="9"/>
    <x v="7"/>
    <x v="0"/>
    <x v="3"/>
    <m/>
  </r>
  <r>
    <n v="39"/>
    <x v="0"/>
    <x v="1"/>
    <n v="11"/>
    <n v="1"/>
    <x v="1"/>
    <n v="711"/>
    <x v="1"/>
    <n v="4"/>
    <x v="0"/>
    <n v="3"/>
    <s v="Medical"/>
    <n v="1"/>
    <n v="1633"/>
    <m/>
    <x v="3"/>
    <x v="0"/>
    <n v="81"/>
    <x v="0"/>
    <x v="0"/>
    <x v="3"/>
    <x v="2"/>
    <x v="0"/>
    <n v="5042"/>
    <s v="Low Risk"/>
    <x v="0"/>
    <n v="0"/>
    <n v="0"/>
    <n v="1"/>
    <n v="1"/>
    <n v="3140"/>
    <x v="4"/>
    <s v="Y"/>
    <x v="1"/>
    <n v="13"/>
    <x v="0"/>
    <n v="4"/>
    <n v="3"/>
    <x v="0"/>
    <n v="80"/>
    <n v="0"/>
    <x v="1"/>
    <x v="2"/>
    <x v="0"/>
    <x v="7"/>
    <x v="3"/>
    <x v="2"/>
    <x v="5"/>
    <m/>
  </r>
  <r>
    <n v="45"/>
    <x v="1"/>
    <x v="1"/>
    <n v="3"/>
    <n v="0"/>
    <x v="0"/>
    <n v="1329"/>
    <x v="1"/>
    <n v="2"/>
    <x v="0"/>
    <n v="2"/>
    <s v="Other"/>
    <n v="1"/>
    <n v="1635"/>
    <m/>
    <x v="2"/>
    <x v="0"/>
    <n v="59"/>
    <x v="1"/>
    <x v="0"/>
    <x v="3"/>
    <x v="0"/>
    <x v="2"/>
    <n v="5770"/>
    <s v="Low Risk"/>
    <x v="0"/>
    <n v="0"/>
    <n v="0"/>
    <n v="0"/>
    <n v="1"/>
    <n v="5388"/>
    <x v="1"/>
    <s v="Y"/>
    <x v="1"/>
    <n v="19"/>
    <x v="0"/>
    <n v="1"/>
    <n v="0"/>
    <x v="1"/>
    <n v="80"/>
    <n v="2"/>
    <x v="1"/>
    <x v="1"/>
    <x v="1"/>
    <x v="1"/>
    <x v="1"/>
    <x v="2"/>
    <x v="12"/>
    <m/>
  </r>
  <r>
    <n v="38"/>
    <x v="0"/>
    <x v="1"/>
    <n v="3"/>
    <n v="1"/>
    <x v="0"/>
    <n v="397"/>
    <x v="1"/>
    <n v="2"/>
    <x v="0"/>
    <n v="2"/>
    <s v="Medical"/>
    <n v="1"/>
    <n v="1638"/>
    <m/>
    <x v="2"/>
    <x v="0"/>
    <n v="54"/>
    <x v="1"/>
    <x v="2"/>
    <x v="3"/>
    <x v="2"/>
    <x v="1"/>
    <n v="7756"/>
    <s v="Medium Risk"/>
    <x v="2"/>
    <n v="1"/>
    <n v="0"/>
    <n v="0"/>
    <n v="0"/>
    <n v="14199"/>
    <x v="9"/>
    <s v="Y"/>
    <x v="0"/>
    <n v="19"/>
    <x v="0"/>
    <n v="4"/>
    <n v="2"/>
    <x v="1"/>
    <n v="80"/>
    <n v="1"/>
    <x v="1"/>
    <x v="6"/>
    <x v="3"/>
    <x v="8"/>
    <x v="0"/>
    <x v="0"/>
    <x v="3"/>
    <m/>
  </r>
  <r>
    <n v="35"/>
    <x v="0"/>
    <x v="0"/>
    <n v="6"/>
    <n v="1"/>
    <x v="0"/>
    <n v="737"/>
    <x v="0"/>
    <n v="10"/>
    <x v="0"/>
    <n v="3"/>
    <s v="Medical"/>
    <n v="1"/>
    <n v="1639"/>
    <m/>
    <x v="2"/>
    <x v="1"/>
    <n v="55"/>
    <x v="1"/>
    <x v="2"/>
    <x v="0"/>
    <x v="3"/>
    <x v="1"/>
    <n v="10306"/>
    <s v="Medium Risk"/>
    <x v="2"/>
    <n v="0"/>
    <n v="1"/>
    <n v="0"/>
    <n v="0"/>
    <n v="21530"/>
    <x v="3"/>
    <s v="Y"/>
    <x v="1"/>
    <n v="17"/>
    <x v="0"/>
    <n v="3"/>
    <n v="1"/>
    <x v="1"/>
    <n v="80"/>
    <n v="0"/>
    <x v="20"/>
    <x v="1"/>
    <x v="1"/>
    <x v="20"/>
    <x v="16"/>
    <x v="7"/>
    <x v="2"/>
    <m/>
  </r>
  <r>
    <n v="37"/>
    <x v="0"/>
    <x v="1"/>
    <n v="17"/>
    <n v="2"/>
    <x v="0"/>
    <n v="1470"/>
    <x v="1"/>
    <n v="10"/>
    <x v="0"/>
    <n v="3"/>
    <s v="Medical"/>
    <n v="1"/>
    <n v="1640"/>
    <m/>
    <x v="0"/>
    <x v="0"/>
    <n v="71"/>
    <x v="0"/>
    <x v="1"/>
    <x v="1"/>
    <x v="1"/>
    <x v="1"/>
    <n v="3936"/>
    <s v="Medium Risk"/>
    <x v="0"/>
    <n v="0"/>
    <n v="1"/>
    <n v="1"/>
    <n v="1"/>
    <n v="9953"/>
    <x v="1"/>
    <s v="Y"/>
    <x v="1"/>
    <n v="11"/>
    <x v="0"/>
    <n v="1"/>
    <n v="6"/>
    <x v="2"/>
    <n v="80"/>
    <n v="1"/>
    <x v="0"/>
    <x v="2"/>
    <x v="0"/>
    <x v="3"/>
    <x v="0"/>
    <x v="4"/>
    <x v="1"/>
    <m/>
  </r>
  <r>
    <n v="40"/>
    <x v="0"/>
    <x v="1"/>
    <n v="7"/>
    <n v="2"/>
    <x v="0"/>
    <n v="448"/>
    <x v="1"/>
    <n v="16"/>
    <x v="0"/>
    <n v="3"/>
    <s v="Life Sciences"/>
    <n v="1"/>
    <n v="1641"/>
    <m/>
    <x v="1"/>
    <x v="0"/>
    <n v="84"/>
    <x v="0"/>
    <x v="2"/>
    <x v="3"/>
    <x v="0"/>
    <x v="0"/>
    <n v="7945"/>
    <s v="Medium Risk"/>
    <x v="2"/>
    <n v="1"/>
    <n v="0"/>
    <n v="1"/>
    <n v="0"/>
    <n v="19948"/>
    <x v="2"/>
    <s v="Y"/>
    <x v="0"/>
    <n v="15"/>
    <x v="0"/>
    <n v="4"/>
    <n v="4"/>
    <x v="0"/>
    <n v="80"/>
    <n v="0"/>
    <x v="33"/>
    <x v="2"/>
    <x v="2"/>
    <x v="9"/>
    <x v="3"/>
    <x v="2"/>
    <x v="6"/>
    <m/>
  </r>
  <r>
    <n v="44"/>
    <x v="0"/>
    <x v="1"/>
    <n v="10"/>
    <n v="1"/>
    <x v="1"/>
    <n v="602"/>
    <x v="2"/>
    <n v="1"/>
    <x v="0"/>
    <n v="5"/>
    <s v="Human Resources"/>
    <n v="1"/>
    <n v="1642"/>
    <m/>
    <x v="3"/>
    <x v="1"/>
    <n v="37"/>
    <x v="0"/>
    <x v="0"/>
    <x v="8"/>
    <x v="0"/>
    <x v="1"/>
    <n v="5743"/>
    <s v="Medium Risk"/>
    <x v="0"/>
    <n v="1"/>
    <n v="0"/>
    <n v="0"/>
    <n v="1"/>
    <n v="10503"/>
    <x v="5"/>
    <s v="Y"/>
    <x v="0"/>
    <n v="11"/>
    <x v="0"/>
    <n v="3"/>
    <n v="3"/>
    <x v="0"/>
    <n v="80"/>
    <n v="0"/>
    <x v="19"/>
    <x v="1"/>
    <x v="1"/>
    <x v="1"/>
    <x v="1"/>
    <x v="0"/>
    <x v="3"/>
    <m/>
  </r>
  <r>
    <n v="48"/>
    <x v="1"/>
    <x v="1"/>
    <n v="0"/>
    <n v="0"/>
    <x v="1"/>
    <n v="365"/>
    <x v="1"/>
    <n v="4"/>
    <x v="0"/>
    <n v="5"/>
    <s v="Medical"/>
    <n v="1"/>
    <n v="1644"/>
    <m/>
    <x v="1"/>
    <x v="1"/>
    <n v="89"/>
    <x v="1"/>
    <x v="3"/>
    <x v="5"/>
    <x v="0"/>
    <x v="1"/>
    <n v="15202"/>
    <s v="Low Risk"/>
    <x v="2"/>
    <n v="0"/>
    <n v="0"/>
    <n v="0"/>
    <n v="0"/>
    <n v="5602"/>
    <x v="7"/>
    <s v="Y"/>
    <x v="1"/>
    <n v="25"/>
    <x v="1"/>
    <n v="2"/>
    <n v="0"/>
    <x v="1"/>
    <n v="80"/>
    <n v="1"/>
    <x v="18"/>
    <x v="1"/>
    <x v="1"/>
    <x v="4"/>
    <x v="3"/>
    <x v="3"/>
    <x v="3"/>
    <m/>
  </r>
  <r>
    <n v="35"/>
    <x v="0"/>
    <x v="0"/>
    <n v="14"/>
    <n v="2"/>
    <x v="0"/>
    <n v="763"/>
    <x v="0"/>
    <n v="15"/>
    <x v="0"/>
    <n v="2"/>
    <s v="Medical"/>
    <n v="1"/>
    <n v="1645"/>
    <m/>
    <x v="3"/>
    <x v="1"/>
    <n v="59"/>
    <x v="3"/>
    <x v="0"/>
    <x v="0"/>
    <x v="0"/>
    <x v="2"/>
    <n v="5440"/>
    <s v="Medium Risk"/>
    <x v="0"/>
    <n v="1"/>
    <n v="0"/>
    <n v="1"/>
    <n v="1"/>
    <n v="22098"/>
    <x v="2"/>
    <s v="Y"/>
    <x v="0"/>
    <n v="14"/>
    <x v="0"/>
    <n v="4"/>
    <n v="5"/>
    <x v="0"/>
    <n v="80"/>
    <n v="2"/>
    <x v="2"/>
    <x v="2"/>
    <x v="2"/>
    <x v="4"/>
    <x v="3"/>
    <x v="3"/>
    <x v="3"/>
    <m/>
  </r>
  <r>
    <n v="24"/>
    <x v="4"/>
    <x v="1"/>
    <n v="10"/>
    <n v="1"/>
    <x v="1"/>
    <n v="567"/>
    <x v="1"/>
    <n v="2"/>
    <x v="0"/>
    <n v="1"/>
    <s v="Technical Degree"/>
    <n v="1"/>
    <n v="1646"/>
    <m/>
    <x v="3"/>
    <x v="0"/>
    <n v="32"/>
    <x v="0"/>
    <x v="1"/>
    <x v="1"/>
    <x v="0"/>
    <x v="0"/>
    <n v="3760"/>
    <s v="Medium Risk"/>
    <x v="0"/>
    <n v="1"/>
    <n v="0"/>
    <n v="0"/>
    <n v="1"/>
    <n v="17218"/>
    <x v="1"/>
    <s v="Y"/>
    <x v="0"/>
    <n v="13"/>
    <x v="0"/>
    <n v="3"/>
    <n v="5"/>
    <x v="0"/>
    <n v="80"/>
    <n v="0"/>
    <x v="3"/>
    <x v="2"/>
    <x v="1"/>
    <x v="0"/>
    <x v="7"/>
    <x v="1"/>
    <x v="6"/>
    <m/>
  </r>
  <r>
    <n v="27"/>
    <x v="2"/>
    <x v="1"/>
    <n v="7"/>
    <n v="0"/>
    <x v="0"/>
    <n v="486"/>
    <x v="1"/>
    <n v="8"/>
    <x v="0"/>
    <n v="3"/>
    <s v="Medical"/>
    <n v="1"/>
    <n v="1647"/>
    <m/>
    <x v="0"/>
    <x v="0"/>
    <n v="86"/>
    <x v="2"/>
    <x v="1"/>
    <x v="1"/>
    <x v="2"/>
    <x v="1"/>
    <n v="3517"/>
    <s v="Low Risk"/>
    <x v="0"/>
    <n v="0"/>
    <n v="0"/>
    <n v="0"/>
    <n v="1"/>
    <n v="22490"/>
    <x v="8"/>
    <s v="Y"/>
    <x v="1"/>
    <n v="17"/>
    <x v="0"/>
    <n v="1"/>
    <n v="3"/>
    <x v="0"/>
    <n v="80"/>
    <n v="0"/>
    <x v="7"/>
    <x v="0"/>
    <x v="1"/>
    <x v="11"/>
    <x v="3"/>
    <x v="0"/>
    <x v="3"/>
    <m/>
  </r>
  <r>
    <n v="27"/>
    <x v="2"/>
    <x v="1"/>
    <n v="7"/>
    <n v="1"/>
    <x v="1"/>
    <n v="591"/>
    <x v="1"/>
    <n v="2"/>
    <x v="0"/>
    <n v="3"/>
    <s v="Medical"/>
    <n v="1"/>
    <n v="1648"/>
    <m/>
    <x v="2"/>
    <x v="1"/>
    <n v="87"/>
    <x v="0"/>
    <x v="1"/>
    <x v="1"/>
    <x v="0"/>
    <x v="0"/>
    <n v="2580"/>
    <s v="Low Risk"/>
    <x v="1"/>
    <n v="0"/>
    <n v="0"/>
    <n v="1"/>
    <n v="1"/>
    <n v="6297"/>
    <x v="7"/>
    <s v="Y"/>
    <x v="1"/>
    <n v="13"/>
    <x v="0"/>
    <n v="3"/>
    <n v="4"/>
    <x v="0"/>
    <n v="80"/>
    <n v="0"/>
    <x v="3"/>
    <x v="0"/>
    <x v="2"/>
    <x v="9"/>
    <x v="3"/>
    <x v="1"/>
    <x v="3"/>
    <m/>
  </r>
  <r>
    <n v="40"/>
    <x v="0"/>
    <x v="0"/>
    <n v="19"/>
    <n v="3"/>
    <x v="0"/>
    <n v="1329"/>
    <x v="1"/>
    <n v="7"/>
    <x v="0"/>
    <n v="3"/>
    <s v="Life Sciences"/>
    <n v="1"/>
    <n v="1649"/>
    <m/>
    <x v="3"/>
    <x v="1"/>
    <n v="73"/>
    <x v="0"/>
    <x v="1"/>
    <x v="2"/>
    <x v="3"/>
    <x v="0"/>
    <n v="2166"/>
    <s v="High Risk"/>
    <x v="1"/>
    <n v="1"/>
    <n v="1"/>
    <n v="1"/>
    <n v="1"/>
    <n v="3339"/>
    <x v="9"/>
    <s v="Y"/>
    <x v="0"/>
    <n v="14"/>
    <x v="0"/>
    <n v="2"/>
    <n v="8"/>
    <x v="2"/>
    <n v="80"/>
    <n v="0"/>
    <x v="1"/>
    <x v="1"/>
    <x v="0"/>
    <x v="9"/>
    <x v="3"/>
    <x v="0"/>
    <x v="6"/>
    <m/>
  </r>
  <r>
    <n v="29"/>
    <x v="2"/>
    <x v="1"/>
    <n v="3"/>
    <n v="0"/>
    <x v="0"/>
    <n v="469"/>
    <x v="0"/>
    <n v="10"/>
    <x v="0"/>
    <n v="3"/>
    <s v="Medical"/>
    <n v="1"/>
    <n v="1650"/>
    <m/>
    <x v="1"/>
    <x v="1"/>
    <n v="42"/>
    <x v="1"/>
    <x v="0"/>
    <x v="0"/>
    <x v="2"/>
    <x v="0"/>
    <n v="5869"/>
    <s v="Low Risk"/>
    <x v="0"/>
    <n v="0"/>
    <n v="0"/>
    <n v="0"/>
    <n v="1"/>
    <n v="23413"/>
    <x v="3"/>
    <s v="Y"/>
    <x v="1"/>
    <n v="11"/>
    <x v="0"/>
    <n v="3"/>
    <n v="0"/>
    <x v="1"/>
    <n v="80"/>
    <n v="0"/>
    <x v="0"/>
    <x v="2"/>
    <x v="1"/>
    <x v="8"/>
    <x v="3"/>
    <x v="1"/>
    <x v="10"/>
    <m/>
  </r>
  <r>
    <n v="36"/>
    <x v="0"/>
    <x v="1"/>
    <n v="9"/>
    <n v="1"/>
    <x v="0"/>
    <n v="711"/>
    <x v="1"/>
    <n v="5"/>
    <x v="0"/>
    <n v="4"/>
    <s v="Life Sciences"/>
    <n v="1"/>
    <n v="1651"/>
    <m/>
    <x v="0"/>
    <x v="0"/>
    <n v="42"/>
    <x v="0"/>
    <x v="2"/>
    <x v="4"/>
    <x v="3"/>
    <x v="1"/>
    <n v="8008"/>
    <s v="Medium Risk"/>
    <x v="2"/>
    <n v="0"/>
    <n v="1"/>
    <n v="0"/>
    <n v="0"/>
    <n v="22792"/>
    <x v="5"/>
    <s v="Y"/>
    <x v="1"/>
    <n v="12"/>
    <x v="0"/>
    <n v="3"/>
    <n v="2"/>
    <x v="1"/>
    <n v="80"/>
    <n v="2"/>
    <x v="15"/>
    <x v="6"/>
    <x v="1"/>
    <x v="11"/>
    <x v="3"/>
    <x v="0"/>
    <x v="3"/>
    <m/>
  </r>
  <r>
    <n v="25"/>
    <x v="2"/>
    <x v="1"/>
    <n v="3"/>
    <n v="0"/>
    <x v="1"/>
    <n v="772"/>
    <x v="1"/>
    <n v="2"/>
    <x v="0"/>
    <n v="1"/>
    <s v="Life Sciences"/>
    <n v="1"/>
    <n v="1653"/>
    <m/>
    <x v="2"/>
    <x v="1"/>
    <n v="77"/>
    <x v="2"/>
    <x v="0"/>
    <x v="3"/>
    <x v="2"/>
    <x v="2"/>
    <n v="5206"/>
    <s v="Low Risk"/>
    <x v="0"/>
    <n v="0"/>
    <n v="0"/>
    <n v="0"/>
    <n v="1"/>
    <n v="4973"/>
    <x v="1"/>
    <s v="Y"/>
    <x v="1"/>
    <n v="17"/>
    <x v="0"/>
    <n v="3"/>
    <n v="0"/>
    <x v="1"/>
    <n v="80"/>
    <n v="2"/>
    <x v="2"/>
    <x v="6"/>
    <x v="1"/>
    <x v="5"/>
    <x v="1"/>
    <x v="0"/>
    <x v="1"/>
    <m/>
  </r>
  <r>
    <n v="39"/>
    <x v="0"/>
    <x v="1"/>
    <n v="8"/>
    <n v="1"/>
    <x v="0"/>
    <n v="492"/>
    <x v="1"/>
    <n v="12"/>
    <x v="0"/>
    <n v="3"/>
    <s v="Medical"/>
    <n v="1"/>
    <n v="1654"/>
    <m/>
    <x v="2"/>
    <x v="1"/>
    <n v="66"/>
    <x v="0"/>
    <x v="0"/>
    <x v="3"/>
    <x v="1"/>
    <x v="1"/>
    <n v="5295"/>
    <s v="Medium Risk"/>
    <x v="0"/>
    <n v="0"/>
    <n v="1"/>
    <n v="0"/>
    <n v="1"/>
    <n v="7693"/>
    <x v="5"/>
    <s v="Y"/>
    <x v="1"/>
    <n v="21"/>
    <x v="1"/>
    <n v="3"/>
    <n v="1"/>
    <x v="1"/>
    <n v="80"/>
    <n v="0"/>
    <x v="2"/>
    <x v="1"/>
    <x v="1"/>
    <x v="8"/>
    <x v="0"/>
    <x v="1"/>
    <x v="2"/>
    <m/>
  </r>
  <r>
    <n v="49"/>
    <x v="1"/>
    <x v="1"/>
    <n v="9"/>
    <n v="1"/>
    <x v="0"/>
    <n v="301"/>
    <x v="1"/>
    <n v="22"/>
    <x v="0"/>
    <n v="4"/>
    <s v="Other"/>
    <n v="1"/>
    <n v="1655"/>
    <m/>
    <x v="3"/>
    <x v="0"/>
    <n v="72"/>
    <x v="0"/>
    <x v="3"/>
    <x v="7"/>
    <x v="1"/>
    <x v="1"/>
    <n v="16413"/>
    <s v="Medium Risk"/>
    <x v="2"/>
    <n v="0"/>
    <n v="1"/>
    <n v="0"/>
    <n v="0"/>
    <n v="3498"/>
    <x v="9"/>
    <s v="Y"/>
    <x v="1"/>
    <n v="16"/>
    <x v="0"/>
    <n v="2"/>
    <n v="2"/>
    <x v="1"/>
    <n v="80"/>
    <n v="2"/>
    <x v="39"/>
    <x v="2"/>
    <x v="1"/>
    <x v="9"/>
    <x v="3"/>
    <x v="1"/>
    <x v="3"/>
    <m/>
  </r>
  <r>
    <n v="50"/>
    <x v="1"/>
    <x v="1"/>
    <n v="5"/>
    <n v="1"/>
    <x v="0"/>
    <n v="813"/>
    <x v="1"/>
    <n v="17"/>
    <x v="0"/>
    <n v="5"/>
    <s v="Life Sciences"/>
    <n v="1"/>
    <n v="1656"/>
    <m/>
    <x v="2"/>
    <x v="0"/>
    <n v="50"/>
    <x v="1"/>
    <x v="2"/>
    <x v="7"/>
    <x v="3"/>
    <x v="2"/>
    <n v="13269"/>
    <s v="Medium Risk"/>
    <x v="2"/>
    <n v="0"/>
    <n v="1"/>
    <n v="0"/>
    <n v="0"/>
    <n v="21981"/>
    <x v="6"/>
    <s v="Y"/>
    <x v="1"/>
    <n v="15"/>
    <x v="0"/>
    <n v="3"/>
    <n v="1"/>
    <x v="1"/>
    <n v="80"/>
    <n v="3"/>
    <x v="16"/>
    <x v="1"/>
    <x v="1"/>
    <x v="13"/>
    <x v="14"/>
    <x v="1"/>
    <x v="7"/>
    <m/>
  </r>
  <r>
    <n v="20"/>
    <x v="4"/>
    <x v="1"/>
    <n v="3"/>
    <n v="0"/>
    <x v="0"/>
    <n v="1141"/>
    <x v="0"/>
    <n v="2"/>
    <x v="0"/>
    <n v="3"/>
    <s v="Medical"/>
    <n v="1"/>
    <n v="1657"/>
    <m/>
    <x v="1"/>
    <x v="0"/>
    <n v="31"/>
    <x v="0"/>
    <x v="1"/>
    <x v="6"/>
    <x v="2"/>
    <x v="0"/>
    <n v="2783"/>
    <s v="Low Risk"/>
    <x v="1"/>
    <n v="0"/>
    <n v="0"/>
    <n v="0"/>
    <n v="1"/>
    <n v="13251"/>
    <x v="1"/>
    <s v="Y"/>
    <x v="1"/>
    <n v="19"/>
    <x v="0"/>
    <n v="1"/>
    <n v="2"/>
    <x v="1"/>
    <n v="80"/>
    <n v="0"/>
    <x v="17"/>
    <x v="1"/>
    <x v="1"/>
    <x v="4"/>
    <x v="3"/>
    <x v="3"/>
    <x v="3"/>
    <m/>
  </r>
  <r>
    <n v="34"/>
    <x v="2"/>
    <x v="1"/>
    <n v="9"/>
    <n v="1"/>
    <x v="0"/>
    <n v="1130"/>
    <x v="1"/>
    <n v="3"/>
    <x v="0"/>
    <n v="3"/>
    <s v="Life Sciences"/>
    <n v="1"/>
    <n v="1658"/>
    <m/>
    <x v="2"/>
    <x v="0"/>
    <n v="66"/>
    <x v="0"/>
    <x v="0"/>
    <x v="1"/>
    <x v="1"/>
    <x v="2"/>
    <n v="5433"/>
    <s v="Medium Risk"/>
    <x v="0"/>
    <n v="0"/>
    <n v="1"/>
    <n v="0"/>
    <n v="1"/>
    <n v="19332"/>
    <x v="1"/>
    <s v="Y"/>
    <x v="1"/>
    <n v="12"/>
    <x v="0"/>
    <n v="3"/>
    <n v="1"/>
    <x v="1"/>
    <n v="80"/>
    <n v="1"/>
    <x v="27"/>
    <x v="2"/>
    <x v="1"/>
    <x v="19"/>
    <x v="6"/>
    <x v="4"/>
    <x v="12"/>
    <m/>
  </r>
  <r>
    <n v="36"/>
    <x v="0"/>
    <x v="1"/>
    <n v="12"/>
    <n v="1"/>
    <x v="0"/>
    <n v="311"/>
    <x v="1"/>
    <n v="7"/>
    <x v="0"/>
    <n v="3"/>
    <s v="Life Sciences"/>
    <n v="1"/>
    <n v="1659"/>
    <m/>
    <x v="3"/>
    <x v="1"/>
    <n v="77"/>
    <x v="0"/>
    <x v="1"/>
    <x v="2"/>
    <x v="1"/>
    <x v="0"/>
    <n v="2013"/>
    <s v="Medium Risk"/>
    <x v="1"/>
    <n v="0"/>
    <n v="1"/>
    <n v="0"/>
    <n v="1"/>
    <n v="10950"/>
    <x v="7"/>
    <s v="Y"/>
    <x v="1"/>
    <n v="11"/>
    <x v="0"/>
    <n v="3"/>
    <n v="4"/>
    <x v="0"/>
    <n v="80"/>
    <n v="0"/>
    <x v="20"/>
    <x v="5"/>
    <x v="1"/>
    <x v="9"/>
    <x v="7"/>
    <x v="1"/>
    <x v="6"/>
    <m/>
  </r>
  <r>
    <n v="49"/>
    <x v="1"/>
    <x v="1"/>
    <n v="3"/>
    <n v="1"/>
    <x v="0"/>
    <n v="465"/>
    <x v="1"/>
    <n v="6"/>
    <x v="0"/>
    <n v="1"/>
    <s v="Life Sciences"/>
    <n v="1"/>
    <n v="1661"/>
    <m/>
    <x v="1"/>
    <x v="0"/>
    <n v="41"/>
    <x v="1"/>
    <x v="3"/>
    <x v="4"/>
    <x v="2"/>
    <x v="1"/>
    <n v="13966"/>
    <s v="Medium Risk"/>
    <x v="2"/>
    <n v="1"/>
    <n v="0"/>
    <n v="0"/>
    <n v="0"/>
    <n v="11652"/>
    <x v="7"/>
    <s v="Y"/>
    <x v="0"/>
    <n v="19"/>
    <x v="0"/>
    <n v="2"/>
    <n v="2"/>
    <x v="1"/>
    <n v="80"/>
    <n v="1"/>
    <x v="31"/>
    <x v="1"/>
    <x v="1"/>
    <x v="15"/>
    <x v="14"/>
    <x v="3"/>
    <x v="11"/>
    <m/>
  </r>
  <r>
    <n v="36"/>
    <x v="0"/>
    <x v="1"/>
    <n v="3"/>
    <n v="0"/>
    <x v="2"/>
    <n v="894"/>
    <x v="1"/>
    <n v="1"/>
    <x v="0"/>
    <n v="4"/>
    <s v="Medical"/>
    <n v="1"/>
    <n v="1662"/>
    <m/>
    <x v="2"/>
    <x v="0"/>
    <n v="33"/>
    <x v="1"/>
    <x v="0"/>
    <x v="3"/>
    <x v="2"/>
    <x v="1"/>
    <n v="4374"/>
    <s v="Low Risk"/>
    <x v="0"/>
    <n v="0"/>
    <n v="0"/>
    <n v="0"/>
    <n v="1"/>
    <n v="15411"/>
    <x v="4"/>
    <s v="Y"/>
    <x v="1"/>
    <n v="15"/>
    <x v="0"/>
    <n v="3"/>
    <n v="2"/>
    <x v="1"/>
    <n v="80"/>
    <n v="0"/>
    <x v="21"/>
    <x v="6"/>
    <x v="1"/>
    <x v="11"/>
    <x v="3"/>
    <x v="1"/>
    <x v="3"/>
    <m/>
  </r>
  <r>
    <n v="36"/>
    <x v="0"/>
    <x v="1"/>
    <n v="5"/>
    <n v="1"/>
    <x v="0"/>
    <n v="1040"/>
    <x v="1"/>
    <n v="3"/>
    <x v="0"/>
    <n v="2"/>
    <s v="Life Sciences"/>
    <n v="1"/>
    <n v="1664"/>
    <m/>
    <x v="2"/>
    <x v="1"/>
    <n v="79"/>
    <x v="2"/>
    <x v="0"/>
    <x v="4"/>
    <x v="3"/>
    <x v="2"/>
    <n v="6842"/>
    <s v="Medium Risk"/>
    <x v="0"/>
    <n v="0"/>
    <n v="1"/>
    <n v="0"/>
    <n v="0"/>
    <n v="26308"/>
    <x v="2"/>
    <s v="Y"/>
    <x v="1"/>
    <n v="20"/>
    <x v="1"/>
    <n v="1"/>
    <n v="1"/>
    <x v="1"/>
    <n v="80"/>
    <n v="1"/>
    <x v="10"/>
    <x v="1"/>
    <x v="1"/>
    <x v="8"/>
    <x v="0"/>
    <x v="0"/>
    <x v="10"/>
    <m/>
  </r>
  <r>
    <n v="54"/>
    <x v="1"/>
    <x v="1"/>
    <n v="4"/>
    <n v="0"/>
    <x v="0"/>
    <n v="584"/>
    <x v="1"/>
    <n v="22"/>
    <x v="0"/>
    <n v="5"/>
    <s v="Medical"/>
    <n v="1"/>
    <n v="1665"/>
    <m/>
    <x v="0"/>
    <x v="0"/>
    <n v="91"/>
    <x v="0"/>
    <x v="3"/>
    <x v="5"/>
    <x v="2"/>
    <x v="1"/>
    <n v="17426"/>
    <s v="Low Risk"/>
    <x v="2"/>
    <n v="0"/>
    <n v="0"/>
    <n v="0"/>
    <n v="0"/>
    <n v="18685"/>
    <x v="9"/>
    <s v="Y"/>
    <x v="1"/>
    <n v="25"/>
    <x v="1"/>
    <n v="3"/>
    <n v="1"/>
    <x v="1"/>
    <n v="80"/>
    <n v="1"/>
    <x v="34"/>
    <x v="6"/>
    <x v="1"/>
    <x v="1"/>
    <x v="6"/>
    <x v="5"/>
    <x v="1"/>
    <m/>
  </r>
  <r>
    <n v="43"/>
    <x v="0"/>
    <x v="1"/>
    <n v="1"/>
    <n v="0"/>
    <x v="0"/>
    <n v="1291"/>
    <x v="1"/>
    <n v="15"/>
    <x v="0"/>
    <n v="2"/>
    <s v="Life Sciences"/>
    <n v="1"/>
    <n v="1666"/>
    <m/>
    <x v="1"/>
    <x v="1"/>
    <n v="65"/>
    <x v="1"/>
    <x v="3"/>
    <x v="7"/>
    <x v="2"/>
    <x v="1"/>
    <n v="17603"/>
    <s v="Low Risk"/>
    <x v="2"/>
    <n v="0"/>
    <n v="0"/>
    <n v="0"/>
    <n v="0"/>
    <n v="3525"/>
    <x v="1"/>
    <s v="Y"/>
    <x v="1"/>
    <n v="24"/>
    <x v="1"/>
    <n v="1"/>
    <n v="0"/>
    <x v="1"/>
    <n v="80"/>
    <n v="1"/>
    <x v="19"/>
    <x v="1"/>
    <x v="1"/>
    <x v="13"/>
    <x v="15"/>
    <x v="7"/>
    <x v="7"/>
    <m/>
  </r>
  <r>
    <n v="35"/>
    <x v="0"/>
    <x v="0"/>
    <n v="7"/>
    <n v="1"/>
    <x v="1"/>
    <n v="880"/>
    <x v="0"/>
    <n v="12"/>
    <x v="0"/>
    <n v="4"/>
    <s v="Other"/>
    <n v="1"/>
    <n v="1667"/>
    <m/>
    <x v="2"/>
    <x v="1"/>
    <n v="36"/>
    <x v="0"/>
    <x v="0"/>
    <x v="0"/>
    <x v="0"/>
    <x v="0"/>
    <n v="4581"/>
    <s v="Medium Risk"/>
    <x v="0"/>
    <n v="1"/>
    <n v="0"/>
    <n v="0"/>
    <n v="1"/>
    <n v="10414"/>
    <x v="9"/>
    <s v="Y"/>
    <x v="0"/>
    <n v="24"/>
    <x v="1"/>
    <n v="1"/>
    <n v="4"/>
    <x v="0"/>
    <n v="80"/>
    <n v="0"/>
    <x v="10"/>
    <x v="2"/>
    <x v="3"/>
    <x v="19"/>
    <x v="5"/>
    <x v="7"/>
    <x v="1"/>
    <m/>
  </r>
  <r>
    <n v="38"/>
    <x v="0"/>
    <x v="1"/>
    <n v="3"/>
    <n v="0"/>
    <x v="1"/>
    <n v="1189"/>
    <x v="1"/>
    <n v="1"/>
    <x v="0"/>
    <n v="3"/>
    <s v="Life Sciences"/>
    <n v="1"/>
    <n v="1668"/>
    <m/>
    <x v="2"/>
    <x v="1"/>
    <n v="90"/>
    <x v="0"/>
    <x v="0"/>
    <x v="1"/>
    <x v="0"/>
    <x v="1"/>
    <n v="4735"/>
    <s v="Low Risk"/>
    <x v="0"/>
    <n v="0"/>
    <n v="0"/>
    <n v="0"/>
    <n v="1"/>
    <n v="9867"/>
    <x v="8"/>
    <s v="Y"/>
    <x v="1"/>
    <n v="15"/>
    <x v="0"/>
    <n v="4"/>
    <n v="2"/>
    <x v="1"/>
    <n v="80"/>
    <n v="2"/>
    <x v="16"/>
    <x v="5"/>
    <x v="3"/>
    <x v="20"/>
    <x v="14"/>
    <x v="3"/>
    <x v="12"/>
    <m/>
  </r>
  <r>
    <n v="29"/>
    <x v="2"/>
    <x v="1"/>
    <n v="19"/>
    <n v="3"/>
    <x v="0"/>
    <n v="991"/>
    <x v="0"/>
    <n v="5"/>
    <x v="0"/>
    <n v="3"/>
    <s v="Medical"/>
    <n v="1"/>
    <n v="1669"/>
    <m/>
    <x v="3"/>
    <x v="1"/>
    <n v="43"/>
    <x v="1"/>
    <x v="0"/>
    <x v="0"/>
    <x v="1"/>
    <x v="2"/>
    <n v="4187"/>
    <s v="High Risk"/>
    <x v="0"/>
    <n v="1"/>
    <n v="1"/>
    <n v="1"/>
    <n v="1"/>
    <n v="3356"/>
    <x v="1"/>
    <s v="Y"/>
    <x v="0"/>
    <n v="13"/>
    <x v="0"/>
    <n v="2"/>
    <n v="8"/>
    <x v="2"/>
    <n v="80"/>
    <n v="1"/>
    <x v="1"/>
    <x v="1"/>
    <x v="2"/>
    <x v="1"/>
    <x v="2"/>
    <x v="0"/>
    <x v="12"/>
    <m/>
  </r>
  <r>
    <n v="33"/>
    <x v="2"/>
    <x v="1"/>
    <n v="3"/>
    <n v="0"/>
    <x v="0"/>
    <n v="392"/>
    <x v="0"/>
    <n v="2"/>
    <x v="0"/>
    <n v="4"/>
    <s v="Medical"/>
    <n v="1"/>
    <n v="1670"/>
    <m/>
    <x v="2"/>
    <x v="1"/>
    <n v="93"/>
    <x v="0"/>
    <x v="0"/>
    <x v="0"/>
    <x v="0"/>
    <x v="2"/>
    <n v="5505"/>
    <s v="Low Risk"/>
    <x v="0"/>
    <n v="0"/>
    <n v="0"/>
    <n v="0"/>
    <n v="1"/>
    <n v="3921"/>
    <x v="1"/>
    <s v="Y"/>
    <x v="1"/>
    <n v="14"/>
    <x v="0"/>
    <n v="3"/>
    <n v="0"/>
    <x v="1"/>
    <n v="80"/>
    <n v="2"/>
    <x v="3"/>
    <x v="3"/>
    <x v="1"/>
    <x v="0"/>
    <x v="3"/>
    <x v="0"/>
    <x v="10"/>
    <m/>
  </r>
  <r>
    <n v="32"/>
    <x v="2"/>
    <x v="1"/>
    <n v="12"/>
    <n v="2"/>
    <x v="0"/>
    <n v="977"/>
    <x v="1"/>
    <n v="2"/>
    <x v="0"/>
    <n v="3"/>
    <s v="Medical"/>
    <n v="1"/>
    <n v="1671"/>
    <m/>
    <x v="2"/>
    <x v="1"/>
    <n v="45"/>
    <x v="0"/>
    <x v="0"/>
    <x v="1"/>
    <x v="1"/>
    <x v="2"/>
    <n v="5470"/>
    <s v="Medium Risk"/>
    <x v="0"/>
    <n v="0"/>
    <n v="1"/>
    <n v="1"/>
    <n v="1"/>
    <n v="25518"/>
    <x v="4"/>
    <s v="Y"/>
    <x v="1"/>
    <n v="13"/>
    <x v="0"/>
    <n v="3"/>
    <n v="3"/>
    <x v="0"/>
    <n v="80"/>
    <n v="2"/>
    <x v="1"/>
    <x v="5"/>
    <x v="2"/>
    <x v="7"/>
    <x v="4"/>
    <x v="1"/>
    <x v="4"/>
    <m/>
  </r>
  <r>
    <n v="31"/>
    <x v="2"/>
    <x v="1"/>
    <n v="7"/>
    <n v="0"/>
    <x v="0"/>
    <n v="1112"/>
    <x v="0"/>
    <n v="5"/>
    <x v="0"/>
    <n v="4"/>
    <s v="Life Sciences"/>
    <n v="1"/>
    <n v="1673"/>
    <m/>
    <x v="3"/>
    <x v="0"/>
    <n v="67"/>
    <x v="0"/>
    <x v="0"/>
    <x v="0"/>
    <x v="0"/>
    <x v="1"/>
    <n v="5476"/>
    <s v="Low Risk"/>
    <x v="0"/>
    <n v="0"/>
    <n v="0"/>
    <n v="0"/>
    <n v="1"/>
    <n v="22589"/>
    <x v="1"/>
    <s v="Y"/>
    <x v="1"/>
    <n v="11"/>
    <x v="0"/>
    <n v="1"/>
    <n v="1"/>
    <x v="1"/>
    <n v="80"/>
    <n v="2"/>
    <x v="1"/>
    <x v="2"/>
    <x v="1"/>
    <x v="1"/>
    <x v="2"/>
    <x v="0"/>
    <x v="3"/>
    <m/>
  </r>
  <r>
    <n v="49"/>
    <x v="1"/>
    <x v="1"/>
    <n v="15"/>
    <n v="3"/>
    <x v="0"/>
    <n v="464"/>
    <x v="1"/>
    <n v="16"/>
    <x v="0"/>
    <n v="3"/>
    <s v="Medical"/>
    <n v="1"/>
    <n v="1674"/>
    <m/>
    <x v="2"/>
    <x v="0"/>
    <n v="74"/>
    <x v="0"/>
    <x v="1"/>
    <x v="2"/>
    <x v="3"/>
    <x v="2"/>
    <n v="2587"/>
    <s v="High Risk"/>
    <x v="1"/>
    <n v="1"/>
    <n v="1"/>
    <n v="1"/>
    <n v="1"/>
    <n v="24941"/>
    <x v="5"/>
    <s v="Y"/>
    <x v="0"/>
    <n v="16"/>
    <x v="0"/>
    <n v="2"/>
    <n v="7"/>
    <x v="2"/>
    <n v="80"/>
    <n v="1"/>
    <x v="6"/>
    <x v="2"/>
    <x v="2"/>
    <x v="4"/>
    <x v="3"/>
    <x v="3"/>
    <x v="3"/>
    <m/>
  </r>
  <r>
    <n v="38"/>
    <x v="0"/>
    <x v="1"/>
    <n v="8"/>
    <n v="1"/>
    <x v="1"/>
    <n v="148"/>
    <x v="1"/>
    <n v="2"/>
    <x v="0"/>
    <n v="3"/>
    <s v="Medical"/>
    <n v="1"/>
    <n v="1675"/>
    <m/>
    <x v="2"/>
    <x v="0"/>
    <n v="42"/>
    <x v="1"/>
    <x v="1"/>
    <x v="2"/>
    <x v="1"/>
    <x v="0"/>
    <n v="2440"/>
    <s v="Medium Risk"/>
    <x v="1"/>
    <n v="0"/>
    <n v="1"/>
    <n v="0"/>
    <n v="1"/>
    <n v="23826"/>
    <x v="1"/>
    <s v="Y"/>
    <x v="1"/>
    <n v="22"/>
    <x v="1"/>
    <n v="2"/>
    <n v="3"/>
    <x v="0"/>
    <n v="80"/>
    <n v="0"/>
    <x v="21"/>
    <x v="1"/>
    <x v="1"/>
    <x v="9"/>
    <x v="7"/>
    <x v="2"/>
    <x v="6"/>
    <m/>
  </r>
  <r>
    <n v="47"/>
    <x v="1"/>
    <x v="1"/>
    <n v="9"/>
    <n v="1"/>
    <x v="0"/>
    <n v="1225"/>
    <x v="0"/>
    <n v="2"/>
    <x v="0"/>
    <n v="4"/>
    <s v="Life Sciences"/>
    <n v="1"/>
    <n v="1676"/>
    <m/>
    <x v="0"/>
    <x v="0"/>
    <n v="47"/>
    <x v="2"/>
    <x v="3"/>
    <x v="5"/>
    <x v="1"/>
    <x v="2"/>
    <n v="15972"/>
    <s v="Medium Risk"/>
    <x v="2"/>
    <n v="0"/>
    <n v="1"/>
    <n v="0"/>
    <n v="0"/>
    <n v="21086"/>
    <x v="2"/>
    <s v="Y"/>
    <x v="1"/>
    <n v="14"/>
    <x v="0"/>
    <n v="3"/>
    <n v="2"/>
    <x v="1"/>
    <n v="80"/>
    <n v="3"/>
    <x v="22"/>
    <x v="2"/>
    <x v="1"/>
    <x v="11"/>
    <x v="3"/>
    <x v="1"/>
    <x v="3"/>
    <m/>
  </r>
  <r>
    <n v="49"/>
    <x v="1"/>
    <x v="1"/>
    <n v="0"/>
    <n v="0"/>
    <x v="0"/>
    <n v="809"/>
    <x v="1"/>
    <n v="1"/>
    <x v="0"/>
    <n v="3"/>
    <s v="Life Sciences"/>
    <n v="1"/>
    <n v="1677"/>
    <m/>
    <x v="1"/>
    <x v="1"/>
    <n v="36"/>
    <x v="0"/>
    <x v="3"/>
    <x v="5"/>
    <x v="2"/>
    <x v="0"/>
    <n v="15379"/>
    <s v="Low Risk"/>
    <x v="2"/>
    <n v="0"/>
    <n v="0"/>
    <n v="0"/>
    <n v="0"/>
    <n v="22384"/>
    <x v="5"/>
    <s v="Y"/>
    <x v="1"/>
    <n v="14"/>
    <x v="0"/>
    <n v="1"/>
    <n v="0"/>
    <x v="1"/>
    <n v="80"/>
    <n v="0"/>
    <x v="18"/>
    <x v="2"/>
    <x v="1"/>
    <x v="3"/>
    <x v="1"/>
    <x v="0"/>
    <x v="2"/>
    <m/>
  </r>
  <r>
    <n v="41"/>
    <x v="0"/>
    <x v="1"/>
    <n v="3"/>
    <n v="1"/>
    <x v="0"/>
    <n v="1206"/>
    <x v="0"/>
    <n v="23"/>
    <x v="0"/>
    <n v="2"/>
    <s v="Life Sciences"/>
    <n v="1"/>
    <n v="1678"/>
    <m/>
    <x v="2"/>
    <x v="1"/>
    <n v="80"/>
    <x v="0"/>
    <x v="2"/>
    <x v="0"/>
    <x v="2"/>
    <x v="0"/>
    <n v="7082"/>
    <s v="Medium Risk"/>
    <x v="2"/>
    <n v="1"/>
    <n v="0"/>
    <n v="0"/>
    <n v="0"/>
    <n v="11591"/>
    <x v="9"/>
    <s v="Y"/>
    <x v="0"/>
    <n v="16"/>
    <x v="0"/>
    <n v="4"/>
    <n v="2"/>
    <x v="1"/>
    <n v="80"/>
    <n v="0"/>
    <x v="24"/>
    <x v="2"/>
    <x v="1"/>
    <x v="4"/>
    <x v="2"/>
    <x v="0"/>
    <x v="3"/>
    <m/>
  </r>
  <r>
    <n v="20"/>
    <x v="4"/>
    <x v="1"/>
    <n v="8"/>
    <n v="1"/>
    <x v="0"/>
    <n v="727"/>
    <x v="0"/>
    <n v="9"/>
    <x v="0"/>
    <n v="1"/>
    <s v="Life Sciences"/>
    <n v="1"/>
    <n v="1680"/>
    <m/>
    <x v="2"/>
    <x v="1"/>
    <n v="54"/>
    <x v="0"/>
    <x v="1"/>
    <x v="6"/>
    <x v="3"/>
    <x v="0"/>
    <n v="2728"/>
    <s v="Medium Risk"/>
    <x v="1"/>
    <n v="0"/>
    <n v="1"/>
    <n v="0"/>
    <n v="1"/>
    <n v="21082"/>
    <x v="1"/>
    <s v="Y"/>
    <x v="1"/>
    <n v="11"/>
    <x v="0"/>
    <n v="1"/>
    <n v="3"/>
    <x v="0"/>
    <n v="80"/>
    <n v="0"/>
    <x v="17"/>
    <x v="1"/>
    <x v="1"/>
    <x v="4"/>
    <x v="3"/>
    <x v="0"/>
    <x v="3"/>
    <m/>
  </r>
  <r>
    <n v="33"/>
    <x v="2"/>
    <x v="1"/>
    <n v="6"/>
    <n v="1"/>
    <x v="2"/>
    <n v="530"/>
    <x v="0"/>
    <n v="16"/>
    <x v="0"/>
    <n v="3"/>
    <s v="Life Sciences"/>
    <n v="1"/>
    <n v="1681"/>
    <m/>
    <x v="1"/>
    <x v="0"/>
    <n v="36"/>
    <x v="0"/>
    <x v="0"/>
    <x v="0"/>
    <x v="0"/>
    <x v="2"/>
    <n v="5368"/>
    <s v="Medium Risk"/>
    <x v="0"/>
    <n v="1"/>
    <n v="0"/>
    <n v="0"/>
    <n v="1"/>
    <n v="16130"/>
    <x v="1"/>
    <s v="Y"/>
    <x v="0"/>
    <n v="25"/>
    <x v="1"/>
    <n v="3"/>
    <n v="2"/>
    <x v="1"/>
    <n v="80"/>
    <n v="1"/>
    <x v="2"/>
    <x v="2"/>
    <x v="1"/>
    <x v="0"/>
    <x v="4"/>
    <x v="1"/>
    <x v="3"/>
    <m/>
  </r>
  <r>
    <n v="36"/>
    <x v="0"/>
    <x v="1"/>
    <n v="11"/>
    <n v="1"/>
    <x v="0"/>
    <n v="1351"/>
    <x v="1"/>
    <n v="26"/>
    <x v="0"/>
    <n v="4"/>
    <s v="Life Sciences"/>
    <n v="1"/>
    <n v="1682"/>
    <m/>
    <x v="3"/>
    <x v="1"/>
    <n v="80"/>
    <x v="0"/>
    <x v="0"/>
    <x v="4"/>
    <x v="2"/>
    <x v="1"/>
    <n v="5347"/>
    <s v="Low Risk"/>
    <x v="0"/>
    <n v="0"/>
    <n v="0"/>
    <n v="1"/>
    <n v="1"/>
    <n v="7419"/>
    <x v="2"/>
    <s v="Y"/>
    <x v="1"/>
    <n v="14"/>
    <x v="0"/>
    <n v="2"/>
    <n v="3"/>
    <x v="0"/>
    <n v="80"/>
    <n v="2"/>
    <x v="1"/>
    <x v="2"/>
    <x v="2"/>
    <x v="11"/>
    <x v="3"/>
    <x v="0"/>
    <x v="3"/>
    <m/>
  </r>
  <r>
    <n v="44"/>
    <x v="0"/>
    <x v="1"/>
    <n v="6"/>
    <n v="1"/>
    <x v="0"/>
    <n v="528"/>
    <x v="2"/>
    <n v="1"/>
    <x v="0"/>
    <n v="3"/>
    <s v="Life Sciences"/>
    <n v="1"/>
    <n v="1683"/>
    <m/>
    <x v="1"/>
    <x v="0"/>
    <n v="44"/>
    <x v="0"/>
    <x v="1"/>
    <x v="8"/>
    <x v="0"/>
    <x v="2"/>
    <n v="3195"/>
    <s v="Medium Risk"/>
    <x v="0"/>
    <n v="1"/>
    <n v="0"/>
    <n v="0"/>
    <n v="1"/>
    <n v="4167"/>
    <x v="5"/>
    <s v="Y"/>
    <x v="0"/>
    <n v="18"/>
    <x v="0"/>
    <n v="1"/>
    <n v="4"/>
    <x v="0"/>
    <n v="80"/>
    <n v="3"/>
    <x v="0"/>
    <x v="2"/>
    <x v="1"/>
    <x v="4"/>
    <x v="3"/>
    <x v="3"/>
    <x v="3"/>
    <m/>
  </r>
  <r>
    <n v="23"/>
    <x v="4"/>
    <x v="0"/>
    <n v="6"/>
    <n v="1"/>
    <x v="0"/>
    <n v="1320"/>
    <x v="1"/>
    <n v="8"/>
    <x v="0"/>
    <n v="1"/>
    <s v="Medical"/>
    <n v="1"/>
    <n v="1684"/>
    <m/>
    <x v="2"/>
    <x v="1"/>
    <n v="93"/>
    <x v="1"/>
    <x v="1"/>
    <x v="2"/>
    <x v="2"/>
    <x v="0"/>
    <n v="3989"/>
    <s v="Medium Risk"/>
    <x v="0"/>
    <n v="1"/>
    <n v="0"/>
    <n v="0"/>
    <n v="1"/>
    <n v="20586"/>
    <x v="1"/>
    <s v="Y"/>
    <x v="0"/>
    <n v="11"/>
    <x v="0"/>
    <n v="1"/>
    <n v="4"/>
    <x v="0"/>
    <n v="80"/>
    <n v="0"/>
    <x v="7"/>
    <x v="2"/>
    <x v="1"/>
    <x v="8"/>
    <x v="0"/>
    <x v="1"/>
    <x v="3"/>
    <m/>
  </r>
  <r>
    <n v="38"/>
    <x v="0"/>
    <x v="1"/>
    <n v="7"/>
    <n v="1"/>
    <x v="0"/>
    <n v="1495"/>
    <x v="1"/>
    <n v="4"/>
    <x v="0"/>
    <n v="2"/>
    <s v="Medical"/>
    <n v="1"/>
    <n v="1687"/>
    <m/>
    <x v="2"/>
    <x v="0"/>
    <n v="87"/>
    <x v="0"/>
    <x v="1"/>
    <x v="2"/>
    <x v="2"/>
    <x v="1"/>
    <n v="3306"/>
    <s v="Low Risk"/>
    <x v="0"/>
    <n v="0"/>
    <n v="0"/>
    <n v="1"/>
    <n v="1"/>
    <n v="26176"/>
    <x v="8"/>
    <s v="Y"/>
    <x v="1"/>
    <n v="19"/>
    <x v="0"/>
    <n v="4"/>
    <n v="6"/>
    <x v="2"/>
    <n v="80"/>
    <n v="1"/>
    <x v="2"/>
    <x v="3"/>
    <x v="2"/>
    <x v="2"/>
    <x v="2"/>
    <x v="0"/>
    <x v="2"/>
    <m/>
  </r>
  <r>
    <n v="53"/>
    <x v="1"/>
    <x v="1"/>
    <n v="4"/>
    <n v="0"/>
    <x v="0"/>
    <n v="1395"/>
    <x v="1"/>
    <n v="24"/>
    <x v="0"/>
    <n v="4"/>
    <s v="Medical"/>
    <n v="1"/>
    <n v="1689"/>
    <m/>
    <x v="0"/>
    <x v="1"/>
    <n v="48"/>
    <x v="2"/>
    <x v="2"/>
    <x v="4"/>
    <x v="0"/>
    <x v="1"/>
    <n v="7005"/>
    <s v="Low Risk"/>
    <x v="2"/>
    <n v="0"/>
    <n v="0"/>
    <n v="0"/>
    <n v="0"/>
    <n v="3458"/>
    <x v="9"/>
    <s v="Y"/>
    <x v="1"/>
    <n v="15"/>
    <x v="0"/>
    <n v="3"/>
    <n v="1"/>
    <x v="1"/>
    <n v="80"/>
    <n v="0"/>
    <x v="27"/>
    <x v="2"/>
    <x v="1"/>
    <x v="9"/>
    <x v="7"/>
    <x v="1"/>
    <x v="3"/>
    <m/>
  </r>
  <r>
    <n v="48"/>
    <x v="1"/>
    <x v="0"/>
    <n v="7"/>
    <n v="1"/>
    <x v="1"/>
    <n v="708"/>
    <x v="0"/>
    <n v="7"/>
    <x v="0"/>
    <n v="2"/>
    <s v="Medical"/>
    <n v="1"/>
    <n v="1691"/>
    <m/>
    <x v="2"/>
    <x v="0"/>
    <n v="95"/>
    <x v="0"/>
    <x v="1"/>
    <x v="6"/>
    <x v="2"/>
    <x v="1"/>
    <n v="2655"/>
    <s v="Medium Risk"/>
    <x v="1"/>
    <n v="1"/>
    <n v="0"/>
    <n v="0"/>
    <n v="1"/>
    <n v="11740"/>
    <x v="7"/>
    <s v="Y"/>
    <x v="0"/>
    <n v="11"/>
    <x v="0"/>
    <n v="3"/>
    <n v="4"/>
    <x v="0"/>
    <n v="80"/>
    <n v="2"/>
    <x v="16"/>
    <x v="1"/>
    <x v="1"/>
    <x v="7"/>
    <x v="1"/>
    <x v="4"/>
    <x v="1"/>
    <m/>
  </r>
  <r>
    <n v="32"/>
    <x v="2"/>
    <x v="0"/>
    <n v="8"/>
    <n v="1"/>
    <x v="0"/>
    <n v="1259"/>
    <x v="1"/>
    <n v="2"/>
    <x v="1"/>
    <n v="4"/>
    <s v="Life Sciences"/>
    <n v="1"/>
    <n v="1692"/>
    <m/>
    <x v="2"/>
    <x v="1"/>
    <n v="95"/>
    <x v="0"/>
    <x v="1"/>
    <x v="2"/>
    <x v="1"/>
    <x v="0"/>
    <n v="1393"/>
    <s v="Medium Risk"/>
    <x v="1"/>
    <n v="0"/>
    <n v="1"/>
    <n v="0"/>
    <n v="1"/>
    <n v="24852"/>
    <x v="1"/>
    <s v="Y"/>
    <x v="1"/>
    <n v="12"/>
    <x v="0"/>
    <n v="1"/>
    <n v="5"/>
    <x v="0"/>
    <n v="80"/>
    <n v="0"/>
    <x v="5"/>
    <x v="2"/>
    <x v="1"/>
    <x v="6"/>
    <x v="2"/>
    <x v="0"/>
    <x v="2"/>
    <m/>
  </r>
  <r>
    <n v="26"/>
    <x v="2"/>
    <x v="1"/>
    <n v="4"/>
    <n v="0"/>
    <x v="2"/>
    <n v="786"/>
    <x v="1"/>
    <n v="7"/>
    <x v="0"/>
    <n v="3"/>
    <s v="Medical"/>
    <n v="1"/>
    <n v="1693"/>
    <m/>
    <x v="2"/>
    <x v="1"/>
    <n v="76"/>
    <x v="0"/>
    <x v="1"/>
    <x v="2"/>
    <x v="0"/>
    <x v="0"/>
    <n v="2570"/>
    <s v="Low Risk"/>
    <x v="1"/>
    <n v="0"/>
    <n v="0"/>
    <n v="0"/>
    <n v="1"/>
    <n v="11925"/>
    <x v="1"/>
    <s v="Y"/>
    <x v="1"/>
    <n v="20"/>
    <x v="1"/>
    <n v="3"/>
    <n v="2"/>
    <x v="1"/>
    <n v="80"/>
    <n v="0"/>
    <x v="2"/>
    <x v="3"/>
    <x v="1"/>
    <x v="5"/>
    <x v="1"/>
    <x v="8"/>
    <x v="1"/>
    <m/>
  </r>
  <r>
    <n v="55"/>
    <x v="3"/>
    <x v="1"/>
    <n v="12"/>
    <n v="1"/>
    <x v="0"/>
    <n v="1441"/>
    <x v="1"/>
    <n v="22"/>
    <x v="0"/>
    <n v="3"/>
    <s v="Technical Degree"/>
    <n v="1"/>
    <n v="1694"/>
    <m/>
    <x v="3"/>
    <x v="1"/>
    <n v="94"/>
    <x v="1"/>
    <x v="1"/>
    <x v="1"/>
    <x v="1"/>
    <x v="2"/>
    <n v="3537"/>
    <s v="Medium Risk"/>
    <x v="0"/>
    <n v="0"/>
    <n v="1"/>
    <n v="0"/>
    <n v="1"/>
    <n v="23737"/>
    <x v="6"/>
    <s v="Y"/>
    <x v="1"/>
    <n v="12"/>
    <x v="0"/>
    <n v="4"/>
    <n v="4"/>
    <x v="0"/>
    <n v="80"/>
    <n v="1"/>
    <x v="0"/>
    <x v="4"/>
    <x v="1"/>
    <x v="9"/>
    <x v="3"/>
    <x v="1"/>
    <x v="3"/>
    <m/>
  </r>
  <r>
    <n v="34"/>
    <x v="2"/>
    <x v="1"/>
    <n v="7"/>
    <n v="0"/>
    <x v="0"/>
    <n v="1157"/>
    <x v="1"/>
    <n v="5"/>
    <x v="0"/>
    <n v="2"/>
    <s v="Medical"/>
    <n v="1"/>
    <n v="1696"/>
    <m/>
    <x v="0"/>
    <x v="1"/>
    <n v="57"/>
    <x v="1"/>
    <x v="0"/>
    <x v="2"/>
    <x v="0"/>
    <x v="1"/>
    <n v="3986"/>
    <s v="Low Risk"/>
    <x v="0"/>
    <n v="0"/>
    <n v="0"/>
    <n v="0"/>
    <n v="1"/>
    <n v="11912"/>
    <x v="1"/>
    <s v="Y"/>
    <x v="1"/>
    <n v="14"/>
    <x v="0"/>
    <n v="3"/>
    <n v="3"/>
    <x v="0"/>
    <n v="80"/>
    <n v="1"/>
    <x v="20"/>
    <x v="1"/>
    <x v="3"/>
    <x v="15"/>
    <x v="15"/>
    <x v="5"/>
    <x v="15"/>
    <m/>
  </r>
  <r>
    <n v="60"/>
    <x v="3"/>
    <x v="1"/>
    <n v="0"/>
    <n v="0"/>
    <x v="0"/>
    <n v="370"/>
    <x v="1"/>
    <n v="1"/>
    <x v="0"/>
    <n v="4"/>
    <s v="Medical"/>
    <n v="1"/>
    <n v="1697"/>
    <m/>
    <x v="1"/>
    <x v="1"/>
    <n v="92"/>
    <x v="3"/>
    <x v="2"/>
    <x v="4"/>
    <x v="0"/>
    <x v="2"/>
    <n v="10883"/>
    <s v="Low Risk"/>
    <x v="2"/>
    <n v="0"/>
    <n v="0"/>
    <n v="0"/>
    <n v="0"/>
    <n v="20467"/>
    <x v="9"/>
    <s v="Y"/>
    <x v="1"/>
    <n v="20"/>
    <x v="1"/>
    <n v="3"/>
    <n v="2"/>
    <x v="1"/>
    <n v="80"/>
    <n v="1"/>
    <x v="16"/>
    <x v="2"/>
    <x v="3"/>
    <x v="6"/>
    <x v="2"/>
    <x v="0"/>
    <x v="2"/>
    <m/>
  </r>
  <r>
    <n v="33"/>
    <x v="2"/>
    <x v="1"/>
    <n v="12"/>
    <n v="1"/>
    <x v="0"/>
    <n v="267"/>
    <x v="1"/>
    <n v="21"/>
    <x v="0"/>
    <n v="3"/>
    <s v="Medical"/>
    <n v="1"/>
    <n v="1698"/>
    <m/>
    <x v="0"/>
    <x v="1"/>
    <n v="79"/>
    <x v="2"/>
    <x v="1"/>
    <x v="2"/>
    <x v="1"/>
    <x v="1"/>
    <n v="2028"/>
    <s v="Medium Risk"/>
    <x v="1"/>
    <n v="0"/>
    <n v="1"/>
    <n v="0"/>
    <n v="1"/>
    <n v="13637"/>
    <x v="1"/>
    <s v="Y"/>
    <x v="1"/>
    <n v="18"/>
    <x v="0"/>
    <n v="4"/>
    <n v="4"/>
    <x v="0"/>
    <n v="80"/>
    <n v="3"/>
    <x v="19"/>
    <x v="6"/>
    <x v="1"/>
    <x v="13"/>
    <x v="14"/>
    <x v="3"/>
    <x v="15"/>
    <m/>
  </r>
  <r>
    <n v="37"/>
    <x v="0"/>
    <x v="1"/>
    <n v="4"/>
    <n v="1"/>
    <x v="1"/>
    <n v="1278"/>
    <x v="0"/>
    <n v="1"/>
    <x v="0"/>
    <n v="4"/>
    <s v="Medical"/>
    <n v="1"/>
    <n v="1700"/>
    <m/>
    <x v="1"/>
    <x v="1"/>
    <n v="31"/>
    <x v="3"/>
    <x v="0"/>
    <x v="0"/>
    <x v="0"/>
    <x v="2"/>
    <n v="9525"/>
    <s v="Low Risk"/>
    <x v="2"/>
    <n v="0"/>
    <n v="0"/>
    <n v="1"/>
    <n v="0"/>
    <n v="7677"/>
    <x v="1"/>
    <s v="Y"/>
    <x v="1"/>
    <n v="14"/>
    <x v="0"/>
    <n v="3"/>
    <n v="2"/>
    <x v="1"/>
    <n v="80"/>
    <n v="2"/>
    <x v="3"/>
    <x v="2"/>
    <x v="2"/>
    <x v="0"/>
    <x v="7"/>
    <x v="1"/>
    <x v="6"/>
    <m/>
  </r>
  <r>
    <n v="34"/>
    <x v="2"/>
    <x v="1"/>
    <n v="8"/>
    <n v="0"/>
    <x v="0"/>
    <n v="678"/>
    <x v="1"/>
    <n v="19"/>
    <x v="0"/>
    <n v="3"/>
    <s v="Life Sciences"/>
    <n v="1"/>
    <n v="1701"/>
    <m/>
    <x v="0"/>
    <x v="0"/>
    <n v="35"/>
    <x v="1"/>
    <x v="1"/>
    <x v="1"/>
    <x v="0"/>
    <x v="1"/>
    <n v="2929"/>
    <s v="Low Risk"/>
    <x v="1"/>
    <n v="0"/>
    <n v="0"/>
    <n v="0"/>
    <n v="1"/>
    <n v="20338"/>
    <x v="1"/>
    <s v="Y"/>
    <x v="1"/>
    <n v="12"/>
    <x v="0"/>
    <n v="2"/>
    <n v="3"/>
    <x v="0"/>
    <n v="80"/>
    <n v="0"/>
    <x v="1"/>
    <x v="1"/>
    <x v="1"/>
    <x v="1"/>
    <x v="5"/>
    <x v="6"/>
    <x v="1"/>
    <m/>
  </r>
  <r>
    <n v="23"/>
    <x v="4"/>
    <x v="0"/>
    <n v="6"/>
    <n v="1"/>
    <x v="0"/>
    <n v="427"/>
    <x v="0"/>
    <n v="7"/>
    <x v="0"/>
    <n v="3"/>
    <s v="Life Sciences"/>
    <n v="1"/>
    <n v="1702"/>
    <m/>
    <x v="1"/>
    <x v="1"/>
    <n v="99"/>
    <x v="0"/>
    <x v="1"/>
    <x v="6"/>
    <x v="0"/>
    <x v="2"/>
    <n v="2275"/>
    <s v="Medium Risk"/>
    <x v="1"/>
    <n v="1"/>
    <n v="0"/>
    <n v="0"/>
    <n v="1"/>
    <n v="25103"/>
    <x v="1"/>
    <s v="Y"/>
    <x v="0"/>
    <n v="21"/>
    <x v="1"/>
    <n v="2"/>
    <n v="4"/>
    <x v="0"/>
    <n v="80"/>
    <n v="1"/>
    <x v="8"/>
    <x v="2"/>
    <x v="1"/>
    <x v="11"/>
    <x v="3"/>
    <x v="0"/>
    <x v="3"/>
    <m/>
  </r>
  <r>
    <n v="44"/>
    <x v="0"/>
    <x v="1"/>
    <n v="4"/>
    <n v="1"/>
    <x v="0"/>
    <n v="921"/>
    <x v="1"/>
    <n v="2"/>
    <x v="0"/>
    <n v="3"/>
    <s v="Life Sciences"/>
    <n v="1"/>
    <n v="1703"/>
    <m/>
    <x v="1"/>
    <x v="0"/>
    <n v="96"/>
    <x v="2"/>
    <x v="2"/>
    <x v="4"/>
    <x v="0"/>
    <x v="1"/>
    <n v="7879"/>
    <s v="Medium Risk"/>
    <x v="2"/>
    <n v="1"/>
    <n v="0"/>
    <n v="0"/>
    <n v="0"/>
    <n v="14810"/>
    <x v="1"/>
    <s v="Y"/>
    <x v="0"/>
    <n v="19"/>
    <x v="0"/>
    <n v="2"/>
    <n v="2"/>
    <x v="1"/>
    <n v="80"/>
    <n v="1"/>
    <x v="15"/>
    <x v="2"/>
    <x v="1"/>
    <x v="3"/>
    <x v="1"/>
    <x v="7"/>
    <x v="1"/>
    <m/>
  </r>
  <r>
    <n v="35"/>
    <x v="0"/>
    <x v="1"/>
    <n v="10"/>
    <n v="1"/>
    <x v="1"/>
    <n v="146"/>
    <x v="1"/>
    <n v="2"/>
    <x v="0"/>
    <n v="4"/>
    <s v="Medical"/>
    <n v="1"/>
    <n v="1704"/>
    <m/>
    <x v="3"/>
    <x v="1"/>
    <n v="79"/>
    <x v="1"/>
    <x v="1"/>
    <x v="1"/>
    <x v="0"/>
    <x v="0"/>
    <n v="4930"/>
    <s v="Medium Risk"/>
    <x v="0"/>
    <n v="1"/>
    <n v="0"/>
    <n v="0"/>
    <n v="1"/>
    <n v="13970"/>
    <x v="4"/>
    <s v="Y"/>
    <x v="0"/>
    <n v="14"/>
    <x v="0"/>
    <n v="3"/>
    <n v="5"/>
    <x v="0"/>
    <n v="80"/>
    <n v="0"/>
    <x v="3"/>
    <x v="2"/>
    <x v="3"/>
    <x v="8"/>
    <x v="0"/>
    <x v="1"/>
    <x v="10"/>
    <m/>
  </r>
  <r>
    <n v="43"/>
    <x v="0"/>
    <x v="1"/>
    <n v="4"/>
    <n v="1"/>
    <x v="0"/>
    <n v="1179"/>
    <x v="0"/>
    <n v="2"/>
    <x v="0"/>
    <n v="3"/>
    <s v="Medical"/>
    <n v="1"/>
    <n v="1706"/>
    <m/>
    <x v="2"/>
    <x v="1"/>
    <n v="73"/>
    <x v="0"/>
    <x v="0"/>
    <x v="0"/>
    <x v="0"/>
    <x v="1"/>
    <n v="7847"/>
    <s v="Medium Risk"/>
    <x v="2"/>
    <n v="1"/>
    <n v="0"/>
    <n v="0"/>
    <n v="0"/>
    <n v="6069"/>
    <x v="1"/>
    <s v="Y"/>
    <x v="0"/>
    <n v="17"/>
    <x v="0"/>
    <n v="1"/>
    <n v="2"/>
    <x v="1"/>
    <n v="80"/>
    <n v="1"/>
    <x v="1"/>
    <x v="1"/>
    <x v="1"/>
    <x v="1"/>
    <x v="5"/>
    <x v="6"/>
    <x v="5"/>
    <m/>
  </r>
  <r>
    <n v="24"/>
    <x v="4"/>
    <x v="1"/>
    <n v="3"/>
    <n v="0"/>
    <x v="0"/>
    <n v="581"/>
    <x v="1"/>
    <n v="9"/>
    <x v="0"/>
    <n v="3"/>
    <s v="Medical"/>
    <n v="1"/>
    <n v="1707"/>
    <m/>
    <x v="1"/>
    <x v="1"/>
    <n v="62"/>
    <x v="2"/>
    <x v="1"/>
    <x v="1"/>
    <x v="2"/>
    <x v="1"/>
    <n v="4401"/>
    <s v="Low Risk"/>
    <x v="0"/>
    <n v="0"/>
    <n v="0"/>
    <n v="0"/>
    <n v="1"/>
    <n v="17616"/>
    <x v="1"/>
    <s v="Y"/>
    <x v="1"/>
    <n v="16"/>
    <x v="0"/>
    <n v="4"/>
    <n v="2"/>
    <x v="1"/>
    <n v="80"/>
    <n v="1"/>
    <x v="7"/>
    <x v="4"/>
    <x v="1"/>
    <x v="8"/>
    <x v="7"/>
    <x v="0"/>
    <x v="10"/>
    <m/>
  </r>
  <r>
    <n v="41"/>
    <x v="0"/>
    <x v="1"/>
    <n v="1"/>
    <n v="0"/>
    <x v="0"/>
    <n v="918"/>
    <x v="0"/>
    <n v="6"/>
    <x v="0"/>
    <n v="3"/>
    <s v="Marketing"/>
    <n v="1"/>
    <n v="1708"/>
    <m/>
    <x v="2"/>
    <x v="1"/>
    <n v="35"/>
    <x v="0"/>
    <x v="2"/>
    <x v="0"/>
    <x v="2"/>
    <x v="0"/>
    <n v="9241"/>
    <s v="Low Risk"/>
    <x v="2"/>
    <n v="0"/>
    <n v="0"/>
    <n v="0"/>
    <n v="0"/>
    <n v="15869"/>
    <x v="1"/>
    <s v="Y"/>
    <x v="1"/>
    <n v="12"/>
    <x v="0"/>
    <n v="2"/>
    <n v="0"/>
    <x v="1"/>
    <n v="80"/>
    <n v="0"/>
    <x v="1"/>
    <x v="1"/>
    <x v="1"/>
    <x v="1"/>
    <x v="6"/>
    <x v="6"/>
    <x v="1"/>
    <m/>
  </r>
  <r>
    <n v="29"/>
    <x v="2"/>
    <x v="1"/>
    <n v="3"/>
    <n v="0"/>
    <x v="0"/>
    <n v="1082"/>
    <x v="1"/>
    <n v="9"/>
    <x v="0"/>
    <n v="4"/>
    <s v="Medical"/>
    <n v="1"/>
    <n v="1709"/>
    <m/>
    <x v="2"/>
    <x v="0"/>
    <n v="43"/>
    <x v="0"/>
    <x v="1"/>
    <x v="2"/>
    <x v="2"/>
    <x v="1"/>
    <n v="2974"/>
    <s v="Low Risk"/>
    <x v="1"/>
    <n v="0"/>
    <n v="0"/>
    <n v="0"/>
    <n v="1"/>
    <n v="25412"/>
    <x v="3"/>
    <s v="Y"/>
    <x v="1"/>
    <n v="17"/>
    <x v="0"/>
    <n v="3"/>
    <n v="2"/>
    <x v="1"/>
    <n v="80"/>
    <n v="1"/>
    <x v="15"/>
    <x v="2"/>
    <x v="1"/>
    <x v="8"/>
    <x v="7"/>
    <x v="1"/>
    <x v="3"/>
    <m/>
  </r>
  <r>
    <n v="36"/>
    <x v="0"/>
    <x v="1"/>
    <n v="8"/>
    <n v="1"/>
    <x v="0"/>
    <n v="530"/>
    <x v="0"/>
    <n v="2"/>
    <x v="0"/>
    <n v="4"/>
    <s v="Life Sciences"/>
    <n v="1"/>
    <n v="1710"/>
    <m/>
    <x v="1"/>
    <x v="0"/>
    <n v="51"/>
    <x v="0"/>
    <x v="0"/>
    <x v="6"/>
    <x v="0"/>
    <x v="0"/>
    <n v="4502"/>
    <s v="Low Risk"/>
    <x v="0"/>
    <n v="0"/>
    <n v="0"/>
    <n v="1"/>
    <n v="1"/>
    <n v="7439"/>
    <x v="9"/>
    <s v="Y"/>
    <x v="1"/>
    <n v="15"/>
    <x v="0"/>
    <n v="3"/>
    <n v="4"/>
    <x v="0"/>
    <n v="80"/>
    <n v="0"/>
    <x v="6"/>
    <x v="2"/>
    <x v="2"/>
    <x v="20"/>
    <x v="1"/>
    <x v="7"/>
    <x v="1"/>
    <m/>
  </r>
  <r>
    <n v="45"/>
    <x v="1"/>
    <x v="1"/>
    <n v="5"/>
    <n v="1"/>
    <x v="2"/>
    <n v="1238"/>
    <x v="1"/>
    <n v="1"/>
    <x v="0"/>
    <n v="1"/>
    <s v="Life Sciences"/>
    <n v="1"/>
    <n v="1712"/>
    <m/>
    <x v="1"/>
    <x v="1"/>
    <n v="74"/>
    <x v="1"/>
    <x v="2"/>
    <x v="4"/>
    <x v="2"/>
    <x v="1"/>
    <n v="10748"/>
    <s v="Low Risk"/>
    <x v="2"/>
    <n v="0"/>
    <n v="0"/>
    <n v="1"/>
    <n v="0"/>
    <n v="3395"/>
    <x v="9"/>
    <s v="Y"/>
    <x v="1"/>
    <n v="23"/>
    <x v="1"/>
    <n v="4"/>
    <n v="2"/>
    <x v="1"/>
    <n v="80"/>
    <n v="1"/>
    <x v="25"/>
    <x v="1"/>
    <x v="2"/>
    <x v="36"/>
    <x v="11"/>
    <x v="15"/>
    <x v="10"/>
    <m/>
  </r>
  <r>
    <n v="24"/>
    <x v="4"/>
    <x v="0"/>
    <n v="3"/>
    <n v="0"/>
    <x v="0"/>
    <n v="240"/>
    <x v="2"/>
    <n v="22"/>
    <x v="1"/>
    <n v="1"/>
    <s v="Human Resources"/>
    <n v="1"/>
    <n v="1714"/>
    <m/>
    <x v="2"/>
    <x v="1"/>
    <n v="58"/>
    <x v="3"/>
    <x v="1"/>
    <x v="8"/>
    <x v="2"/>
    <x v="1"/>
    <n v="1555"/>
    <s v="Low Risk"/>
    <x v="1"/>
    <n v="0"/>
    <n v="0"/>
    <n v="0"/>
    <n v="1"/>
    <n v="11585"/>
    <x v="1"/>
    <s v="Y"/>
    <x v="1"/>
    <n v="11"/>
    <x v="0"/>
    <n v="3"/>
    <n v="4"/>
    <x v="0"/>
    <n v="80"/>
    <n v="1"/>
    <x v="5"/>
    <x v="2"/>
    <x v="1"/>
    <x v="6"/>
    <x v="2"/>
    <x v="0"/>
    <x v="2"/>
    <m/>
  </r>
  <r>
    <n v="47"/>
    <x v="1"/>
    <x v="0"/>
    <n v="5"/>
    <n v="1"/>
    <x v="1"/>
    <n v="1093"/>
    <x v="0"/>
    <n v="9"/>
    <x v="0"/>
    <n v="3"/>
    <s v="Life Sciences"/>
    <n v="1"/>
    <n v="1716"/>
    <m/>
    <x v="1"/>
    <x v="1"/>
    <n v="82"/>
    <x v="3"/>
    <x v="3"/>
    <x v="0"/>
    <x v="2"/>
    <x v="1"/>
    <n v="12936"/>
    <s v="Low Risk"/>
    <x v="2"/>
    <n v="0"/>
    <n v="0"/>
    <n v="1"/>
    <n v="0"/>
    <n v="24164"/>
    <x v="8"/>
    <s v="Y"/>
    <x v="1"/>
    <n v="11"/>
    <x v="0"/>
    <n v="3"/>
    <n v="2"/>
    <x v="1"/>
    <n v="80"/>
    <n v="0"/>
    <x v="25"/>
    <x v="1"/>
    <x v="0"/>
    <x v="36"/>
    <x v="4"/>
    <x v="15"/>
    <x v="13"/>
    <m/>
  </r>
  <r>
    <n v="26"/>
    <x v="2"/>
    <x v="1"/>
    <n v="3"/>
    <n v="0"/>
    <x v="0"/>
    <n v="390"/>
    <x v="1"/>
    <n v="17"/>
    <x v="0"/>
    <n v="4"/>
    <s v="Medical"/>
    <n v="1"/>
    <n v="1718"/>
    <m/>
    <x v="2"/>
    <x v="1"/>
    <n v="62"/>
    <x v="3"/>
    <x v="1"/>
    <x v="2"/>
    <x v="2"/>
    <x v="1"/>
    <n v="2305"/>
    <s v="Low Risk"/>
    <x v="1"/>
    <n v="0"/>
    <n v="0"/>
    <n v="0"/>
    <n v="1"/>
    <n v="6217"/>
    <x v="1"/>
    <s v="Y"/>
    <x v="1"/>
    <n v="15"/>
    <x v="0"/>
    <n v="3"/>
    <n v="2"/>
    <x v="1"/>
    <n v="80"/>
    <n v="3"/>
    <x v="8"/>
    <x v="1"/>
    <x v="3"/>
    <x v="11"/>
    <x v="3"/>
    <x v="0"/>
    <x v="3"/>
    <m/>
  </r>
  <r>
    <n v="45"/>
    <x v="1"/>
    <x v="1"/>
    <n v="6"/>
    <n v="1"/>
    <x v="0"/>
    <n v="1005"/>
    <x v="1"/>
    <n v="28"/>
    <x v="0"/>
    <n v="2"/>
    <s v="Technical Degree"/>
    <n v="1"/>
    <n v="1719"/>
    <m/>
    <x v="2"/>
    <x v="0"/>
    <n v="48"/>
    <x v="1"/>
    <x v="3"/>
    <x v="7"/>
    <x v="1"/>
    <x v="0"/>
    <n v="16704"/>
    <s v="Medium Risk"/>
    <x v="2"/>
    <n v="0"/>
    <n v="1"/>
    <n v="0"/>
    <n v="0"/>
    <n v="17119"/>
    <x v="1"/>
    <s v="Y"/>
    <x v="1"/>
    <n v="11"/>
    <x v="0"/>
    <n v="3"/>
    <n v="1"/>
    <x v="1"/>
    <n v="80"/>
    <n v="0"/>
    <x v="24"/>
    <x v="2"/>
    <x v="1"/>
    <x v="17"/>
    <x v="8"/>
    <x v="6"/>
    <x v="4"/>
    <m/>
  </r>
  <r>
    <n v="32"/>
    <x v="2"/>
    <x v="1"/>
    <n v="11"/>
    <n v="1"/>
    <x v="1"/>
    <n v="585"/>
    <x v="1"/>
    <n v="10"/>
    <x v="0"/>
    <n v="3"/>
    <s v="Life Sciences"/>
    <n v="1"/>
    <n v="1720"/>
    <m/>
    <x v="3"/>
    <x v="1"/>
    <n v="56"/>
    <x v="0"/>
    <x v="1"/>
    <x v="1"/>
    <x v="2"/>
    <x v="1"/>
    <n v="3433"/>
    <s v="Low Risk"/>
    <x v="0"/>
    <n v="0"/>
    <n v="0"/>
    <n v="1"/>
    <n v="1"/>
    <n v="17360"/>
    <x v="2"/>
    <s v="Y"/>
    <x v="1"/>
    <n v="13"/>
    <x v="0"/>
    <n v="1"/>
    <n v="5"/>
    <x v="0"/>
    <n v="80"/>
    <n v="1"/>
    <x v="1"/>
    <x v="1"/>
    <x v="2"/>
    <x v="8"/>
    <x v="3"/>
    <x v="1"/>
    <x v="6"/>
    <m/>
  </r>
  <r>
    <n v="31"/>
    <x v="2"/>
    <x v="1"/>
    <n v="7"/>
    <n v="0"/>
    <x v="0"/>
    <n v="741"/>
    <x v="1"/>
    <n v="2"/>
    <x v="0"/>
    <n v="4"/>
    <s v="Life Sciences"/>
    <n v="1"/>
    <n v="1721"/>
    <m/>
    <x v="0"/>
    <x v="1"/>
    <n v="69"/>
    <x v="0"/>
    <x v="1"/>
    <x v="2"/>
    <x v="2"/>
    <x v="1"/>
    <n v="3477"/>
    <s v="Low Risk"/>
    <x v="0"/>
    <n v="0"/>
    <n v="0"/>
    <n v="0"/>
    <n v="1"/>
    <n v="18103"/>
    <x v="1"/>
    <s v="Y"/>
    <x v="1"/>
    <n v="14"/>
    <x v="0"/>
    <n v="4"/>
    <n v="3"/>
    <x v="0"/>
    <n v="80"/>
    <n v="1"/>
    <x v="3"/>
    <x v="2"/>
    <x v="3"/>
    <x v="8"/>
    <x v="3"/>
    <x v="0"/>
    <x v="6"/>
    <m/>
  </r>
  <r>
    <n v="41"/>
    <x v="0"/>
    <x v="1"/>
    <n v="8"/>
    <n v="1"/>
    <x v="2"/>
    <n v="552"/>
    <x v="2"/>
    <n v="4"/>
    <x v="0"/>
    <n v="3"/>
    <s v="Human Resources"/>
    <n v="1"/>
    <n v="1722"/>
    <m/>
    <x v="1"/>
    <x v="1"/>
    <n v="60"/>
    <x v="3"/>
    <x v="0"/>
    <x v="8"/>
    <x v="1"/>
    <x v="1"/>
    <n v="6430"/>
    <s v="Medium Risk"/>
    <x v="0"/>
    <n v="0"/>
    <n v="1"/>
    <n v="0"/>
    <n v="1"/>
    <n v="20794"/>
    <x v="2"/>
    <s v="Y"/>
    <x v="1"/>
    <n v="19"/>
    <x v="0"/>
    <n v="2"/>
    <n v="1"/>
    <x v="1"/>
    <n v="80"/>
    <n v="1"/>
    <x v="1"/>
    <x v="5"/>
    <x v="1"/>
    <x v="11"/>
    <x v="3"/>
    <x v="1"/>
    <x v="3"/>
    <m/>
  </r>
  <r>
    <n v="40"/>
    <x v="0"/>
    <x v="1"/>
    <n v="12"/>
    <n v="2"/>
    <x v="0"/>
    <n v="369"/>
    <x v="1"/>
    <n v="8"/>
    <x v="0"/>
    <n v="2"/>
    <s v="Life Sciences"/>
    <n v="1"/>
    <n v="1724"/>
    <m/>
    <x v="0"/>
    <x v="0"/>
    <n v="92"/>
    <x v="0"/>
    <x v="0"/>
    <x v="3"/>
    <x v="3"/>
    <x v="1"/>
    <n v="6516"/>
    <s v="Medium Risk"/>
    <x v="0"/>
    <n v="1"/>
    <n v="1"/>
    <n v="0"/>
    <n v="0"/>
    <n v="5041"/>
    <x v="7"/>
    <s v="Y"/>
    <x v="0"/>
    <n v="16"/>
    <x v="0"/>
    <n v="2"/>
    <n v="6"/>
    <x v="2"/>
    <n v="80"/>
    <n v="1"/>
    <x v="33"/>
    <x v="1"/>
    <x v="1"/>
    <x v="6"/>
    <x v="2"/>
    <x v="0"/>
    <x v="2"/>
    <m/>
  </r>
  <r>
    <n v="24"/>
    <x v="4"/>
    <x v="1"/>
    <n v="12"/>
    <n v="1"/>
    <x v="0"/>
    <n v="506"/>
    <x v="1"/>
    <n v="29"/>
    <x v="0"/>
    <n v="1"/>
    <s v="Medical"/>
    <n v="1"/>
    <n v="1725"/>
    <m/>
    <x v="0"/>
    <x v="1"/>
    <n v="91"/>
    <x v="0"/>
    <x v="1"/>
    <x v="2"/>
    <x v="3"/>
    <x v="2"/>
    <n v="3907"/>
    <s v="Medium Risk"/>
    <x v="0"/>
    <n v="0"/>
    <n v="1"/>
    <n v="0"/>
    <n v="1"/>
    <n v="3622"/>
    <x v="1"/>
    <s v="Y"/>
    <x v="1"/>
    <n v="13"/>
    <x v="0"/>
    <n v="2"/>
    <n v="4"/>
    <x v="0"/>
    <n v="80"/>
    <n v="3"/>
    <x v="3"/>
    <x v="2"/>
    <x v="3"/>
    <x v="0"/>
    <x v="3"/>
    <x v="1"/>
    <x v="3"/>
    <m/>
  </r>
  <r>
    <n v="46"/>
    <x v="1"/>
    <x v="1"/>
    <n v="8"/>
    <n v="1"/>
    <x v="0"/>
    <n v="717"/>
    <x v="1"/>
    <n v="13"/>
    <x v="0"/>
    <n v="4"/>
    <s v="Life Sciences"/>
    <n v="1"/>
    <n v="1727"/>
    <m/>
    <x v="1"/>
    <x v="1"/>
    <n v="34"/>
    <x v="0"/>
    <x v="0"/>
    <x v="4"/>
    <x v="1"/>
    <x v="0"/>
    <n v="5562"/>
    <s v="Medium Risk"/>
    <x v="0"/>
    <n v="0"/>
    <n v="1"/>
    <n v="0"/>
    <n v="1"/>
    <n v="9697"/>
    <x v="2"/>
    <s v="Y"/>
    <x v="1"/>
    <n v="14"/>
    <x v="0"/>
    <n v="4"/>
    <n v="1"/>
    <x v="1"/>
    <n v="80"/>
    <n v="0"/>
    <x v="16"/>
    <x v="1"/>
    <x v="1"/>
    <x v="1"/>
    <x v="1"/>
    <x v="0"/>
    <x v="12"/>
    <m/>
  </r>
  <r>
    <n v="35"/>
    <x v="0"/>
    <x v="1"/>
    <n v="0"/>
    <n v="0"/>
    <x v="0"/>
    <n v="1370"/>
    <x v="1"/>
    <n v="27"/>
    <x v="0"/>
    <n v="4"/>
    <s v="Life Sciences"/>
    <n v="1"/>
    <n v="1728"/>
    <m/>
    <x v="2"/>
    <x v="1"/>
    <n v="49"/>
    <x v="0"/>
    <x v="0"/>
    <x v="3"/>
    <x v="2"/>
    <x v="1"/>
    <n v="6883"/>
    <s v="Low Risk"/>
    <x v="0"/>
    <n v="0"/>
    <n v="0"/>
    <n v="0"/>
    <n v="0"/>
    <n v="5151"/>
    <x v="7"/>
    <s v="Y"/>
    <x v="1"/>
    <n v="16"/>
    <x v="0"/>
    <n v="2"/>
    <n v="0"/>
    <x v="1"/>
    <n v="80"/>
    <n v="1"/>
    <x v="6"/>
    <x v="1"/>
    <x v="1"/>
    <x v="5"/>
    <x v="1"/>
    <x v="0"/>
    <x v="1"/>
    <m/>
  </r>
  <r>
    <n v="30"/>
    <x v="2"/>
    <x v="1"/>
    <n v="11"/>
    <n v="1"/>
    <x v="0"/>
    <n v="793"/>
    <x v="1"/>
    <n v="16"/>
    <x v="0"/>
    <n v="1"/>
    <s v="Life Sciences"/>
    <n v="1"/>
    <n v="1729"/>
    <m/>
    <x v="0"/>
    <x v="1"/>
    <n v="33"/>
    <x v="0"/>
    <x v="1"/>
    <x v="1"/>
    <x v="0"/>
    <x v="1"/>
    <n v="2862"/>
    <s v="Low Risk"/>
    <x v="1"/>
    <n v="0"/>
    <n v="0"/>
    <n v="1"/>
    <n v="1"/>
    <n v="3811"/>
    <x v="1"/>
    <s v="Y"/>
    <x v="1"/>
    <n v="12"/>
    <x v="0"/>
    <n v="2"/>
    <n v="5"/>
    <x v="0"/>
    <n v="80"/>
    <n v="1"/>
    <x v="1"/>
    <x v="2"/>
    <x v="2"/>
    <x v="1"/>
    <x v="2"/>
    <x v="0"/>
    <x v="5"/>
    <m/>
  </r>
  <r>
    <n v="47"/>
    <x v="1"/>
    <x v="1"/>
    <n v="12"/>
    <n v="2"/>
    <x v="2"/>
    <n v="543"/>
    <x v="0"/>
    <n v="2"/>
    <x v="0"/>
    <n v="4"/>
    <s v="Marketing"/>
    <n v="1"/>
    <n v="1731"/>
    <m/>
    <x v="1"/>
    <x v="1"/>
    <n v="87"/>
    <x v="0"/>
    <x v="0"/>
    <x v="0"/>
    <x v="1"/>
    <x v="1"/>
    <n v="4978"/>
    <s v="Medium Risk"/>
    <x v="0"/>
    <n v="0"/>
    <n v="1"/>
    <n v="1"/>
    <n v="1"/>
    <n v="3536"/>
    <x v="8"/>
    <s v="Y"/>
    <x v="1"/>
    <n v="11"/>
    <x v="0"/>
    <n v="4"/>
    <n v="7"/>
    <x v="2"/>
    <n v="80"/>
    <n v="1"/>
    <x v="21"/>
    <x v="1"/>
    <x v="0"/>
    <x v="6"/>
    <x v="2"/>
    <x v="0"/>
    <x v="2"/>
    <m/>
  </r>
  <r>
    <n v="46"/>
    <x v="1"/>
    <x v="1"/>
    <n v="7"/>
    <n v="2"/>
    <x v="0"/>
    <n v="1277"/>
    <x v="0"/>
    <n v="2"/>
    <x v="0"/>
    <n v="3"/>
    <s v="Life Sciences"/>
    <n v="1"/>
    <n v="1732"/>
    <m/>
    <x v="1"/>
    <x v="1"/>
    <n v="74"/>
    <x v="0"/>
    <x v="2"/>
    <x v="0"/>
    <x v="0"/>
    <x v="2"/>
    <n v="10368"/>
    <s v="Medium Risk"/>
    <x v="2"/>
    <n v="1"/>
    <n v="0"/>
    <n v="1"/>
    <n v="0"/>
    <n v="5596"/>
    <x v="5"/>
    <s v="Y"/>
    <x v="0"/>
    <n v="12"/>
    <x v="0"/>
    <n v="2"/>
    <n v="4"/>
    <x v="0"/>
    <n v="80"/>
    <n v="1"/>
    <x v="10"/>
    <x v="3"/>
    <x v="2"/>
    <x v="1"/>
    <x v="8"/>
    <x v="0"/>
    <x v="6"/>
    <m/>
  </r>
  <r>
    <n v="36"/>
    <x v="0"/>
    <x v="0"/>
    <n v="15"/>
    <n v="2"/>
    <x v="0"/>
    <n v="1456"/>
    <x v="0"/>
    <n v="13"/>
    <x v="0"/>
    <n v="5"/>
    <s v="Marketing"/>
    <n v="1"/>
    <n v="1733"/>
    <m/>
    <x v="0"/>
    <x v="1"/>
    <n v="96"/>
    <x v="1"/>
    <x v="0"/>
    <x v="0"/>
    <x v="3"/>
    <x v="2"/>
    <n v="6134"/>
    <s v="High Risk"/>
    <x v="0"/>
    <n v="1"/>
    <n v="1"/>
    <n v="0"/>
    <n v="1"/>
    <n v="8658"/>
    <x v="6"/>
    <s v="Y"/>
    <x v="0"/>
    <n v="13"/>
    <x v="0"/>
    <n v="2"/>
    <n v="4"/>
    <x v="0"/>
    <n v="80"/>
    <n v="3"/>
    <x v="28"/>
    <x v="1"/>
    <x v="1"/>
    <x v="4"/>
    <x v="3"/>
    <x v="3"/>
    <x v="3"/>
    <m/>
  </r>
  <r>
    <n v="32"/>
    <x v="2"/>
    <x v="0"/>
    <n v="9"/>
    <n v="1"/>
    <x v="0"/>
    <n v="964"/>
    <x v="0"/>
    <n v="1"/>
    <x v="1"/>
    <n v="2"/>
    <s v="Life Sciences"/>
    <n v="1"/>
    <n v="1734"/>
    <m/>
    <x v="3"/>
    <x v="1"/>
    <n v="34"/>
    <x v="3"/>
    <x v="0"/>
    <x v="0"/>
    <x v="1"/>
    <x v="0"/>
    <n v="6735"/>
    <s v="Medium Risk"/>
    <x v="0"/>
    <n v="0"/>
    <n v="1"/>
    <n v="0"/>
    <n v="0"/>
    <n v="12147"/>
    <x v="2"/>
    <s v="Y"/>
    <x v="1"/>
    <n v="15"/>
    <x v="0"/>
    <n v="2"/>
    <n v="4"/>
    <x v="0"/>
    <n v="80"/>
    <n v="0"/>
    <x v="1"/>
    <x v="2"/>
    <x v="1"/>
    <x v="2"/>
    <x v="2"/>
    <x v="0"/>
    <x v="2"/>
    <m/>
  </r>
  <r>
    <n v="23"/>
    <x v="4"/>
    <x v="1"/>
    <n v="12"/>
    <n v="2"/>
    <x v="0"/>
    <n v="160"/>
    <x v="1"/>
    <n v="4"/>
    <x v="0"/>
    <n v="1"/>
    <s v="Medical"/>
    <n v="1"/>
    <n v="1735"/>
    <m/>
    <x v="1"/>
    <x v="0"/>
    <n v="51"/>
    <x v="0"/>
    <x v="1"/>
    <x v="2"/>
    <x v="1"/>
    <x v="0"/>
    <n v="3295"/>
    <s v="Medium Risk"/>
    <x v="0"/>
    <n v="0"/>
    <n v="1"/>
    <n v="1"/>
    <n v="1"/>
    <n v="12862"/>
    <x v="1"/>
    <s v="Y"/>
    <x v="1"/>
    <n v="13"/>
    <x v="0"/>
    <n v="3"/>
    <n v="5"/>
    <x v="0"/>
    <n v="80"/>
    <n v="0"/>
    <x v="8"/>
    <x v="1"/>
    <x v="0"/>
    <x v="11"/>
    <x v="3"/>
    <x v="1"/>
    <x v="3"/>
    <m/>
  </r>
  <r>
    <n v="31"/>
    <x v="2"/>
    <x v="1"/>
    <n v="7"/>
    <n v="1"/>
    <x v="1"/>
    <n v="163"/>
    <x v="1"/>
    <n v="24"/>
    <x v="0"/>
    <n v="1"/>
    <s v="Technical Degree"/>
    <n v="1"/>
    <n v="1736"/>
    <m/>
    <x v="2"/>
    <x v="0"/>
    <n v="30"/>
    <x v="0"/>
    <x v="0"/>
    <x v="3"/>
    <x v="0"/>
    <x v="0"/>
    <n v="5238"/>
    <s v="Low Risk"/>
    <x v="0"/>
    <n v="0"/>
    <n v="0"/>
    <n v="1"/>
    <n v="1"/>
    <n v="6670"/>
    <x v="7"/>
    <s v="Y"/>
    <x v="1"/>
    <n v="20"/>
    <x v="1"/>
    <n v="4"/>
    <n v="2"/>
    <x v="1"/>
    <n v="80"/>
    <n v="0"/>
    <x v="15"/>
    <x v="1"/>
    <x v="2"/>
    <x v="8"/>
    <x v="0"/>
    <x v="1"/>
    <x v="10"/>
    <m/>
  </r>
  <r>
    <n v="39"/>
    <x v="0"/>
    <x v="1"/>
    <n v="7"/>
    <n v="1"/>
    <x v="2"/>
    <n v="792"/>
    <x v="1"/>
    <n v="1"/>
    <x v="0"/>
    <n v="3"/>
    <s v="Life Sciences"/>
    <n v="1"/>
    <n v="1737"/>
    <m/>
    <x v="2"/>
    <x v="1"/>
    <n v="77"/>
    <x v="0"/>
    <x v="0"/>
    <x v="2"/>
    <x v="0"/>
    <x v="1"/>
    <n v="6472"/>
    <s v="Medium Risk"/>
    <x v="0"/>
    <n v="1"/>
    <n v="0"/>
    <n v="0"/>
    <n v="1"/>
    <n v="8989"/>
    <x v="1"/>
    <s v="Y"/>
    <x v="0"/>
    <n v="15"/>
    <x v="0"/>
    <n v="4"/>
    <n v="2"/>
    <x v="1"/>
    <n v="80"/>
    <n v="1"/>
    <x v="15"/>
    <x v="2"/>
    <x v="1"/>
    <x v="7"/>
    <x v="6"/>
    <x v="8"/>
    <x v="5"/>
    <m/>
  </r>
  <r>
    <n v="32"/>
    <x v="2"/>
    <x v="1"/>
    <n v="4"/>
    <n v="1"/>
    <x v="0"/>
    <n v="371"/>
    <x v="0"/>
    <n v="19"/>
    <x v="0"/>
    <n v="3"/>
    <s v="Life Sciences"/>
    <n v="1"/>
    <n v="1739"/>
    <m/>
    <x v="2"/>
    <x v="1"/>
    <n v="80"/>
    <x v="3"/>
    <x v="2"/>
    <x v="0"/>
    <x v="2"/>
    <x v="1"/>
    <n v="9610"/>
    <s v="Low Risk"/>
    <x v="2"/>
    <n v="0"/>
    <n v="0"/>
    <n v="1"/>
    <n v="0"/>
    <n v="3840"/>
    <x v="9"/>
    <s v="Y"/>
    <x v="1"/>
    <n v="13"/>
    <x v="0"/>
    <n v="3"/>
    <n v="2"/>
    <x v="1"/>
    <n v="80"/>
    <n v="1"/>
    <x v="1"/>
    <x v="2"/>
    <x v="0"/>
    <x v="9"/>
    <x v="7"/>
    <x v="0"/>
    <x v="3"/>
    <m/>
  </r>
  <r>
    <n v="40"/>
    <x v="0"/>
    <x v="1"/>
    <n v="14"/>
    <n v="2"/>
    <x v="0"/>
    <n v="611"/>
    <x v="0"/>
    <n v="7"/>
    <x v="0"/>
    <n v="4"/>
    <s v="Medical"/>
    <n v="1"/>
    <n v="1740"/>
    <m/>
    <x v="0"/>
    <x v="1"/>
    <n v="88"/>
    <x v="0"/>
    <x v="4"/>
    <x v="5"/>
    <x v="1"/>
    <x v="0"/>
    <n v="19833"/>
    <s v="Medium Risk"/>
    <x v="2"/>
    <n v="0"/>
    <n v="1"/>
    <n v="1"/>
    <n v="0"/>
    <n v="4349"/>
    <x v="1"/>
    <s v="Y"/>
    <x v="1"/>
    <n v="14"/>
    <x v="0"/>
    <n v="2"/>
    <n v="4"/>
    <x v="0"/>
    <n v="80"/>
    <n v="0"/>
    <x v="24"/>
    <x v="1"/>
    <x v="2"/>
    <x v="17"/>
    <x v="6"/>
    <x v="12"/>
    <x v="5"/>
    <m/>
  </r>
  <r>
    <n v="45"/>
    <x v="1"/>
    <x v="1"/>
    <n v="0"/>
    <n v="0"/>
    <x v="0"/>
    <n v="176"/>
    <x v="2"/>
    <n v="4"/>
    <x v="0"/>
    <n v="3"/>
    <s v="Life Sciences"/>
    <n v="1"/>
    <n v="1744"/>
    <m/>
    <x v="1"/>
    <x v="0"/>
    <n v="56"/>
    <x v="3"/>
    <x v="2"/>
    <x v="8"/>
    <x v="2"/>
    <x v="1"/>
    <n v="9756"/>
    <s v="Low Risk"/>
    <x v="2"/>
    <n v="0"/>
    <n v="0"/>
    <n v="0"/>
    <n v="0"/>
    <n v="6595"/>
    <x v="5"/>
    <s v="Y"/>
    <x v="1"/>
    <n v="21"/>
    <x v="1"/>
    <n v="3"/>
    <n v="0"/>
    <x v="1"/>
    <n v="80"/>
    <n v="2"/>
    <x v="15"/>
    <x v="2"/>
    <x v="3"/>
    <x v="8"/>
    <x v="2"/>
    <x v="0"/>
    <x v="6"/>
    <m/>
  </r>
  <r>
    <n v="30"/>
    <x v="2"/>
    <x v="1"/>
    <n v="8"/>
    <n v="1"/>
    <x v="1"/>
    <n v="1312"/>
    <x v="1"/>
    <n v="2"/>
    <x v="0"/>
    <n v="4"/>
    <s v="Technical Degree"/>
    <n v="1"/>
    <n v="1745"/>
    <m/>
    <x v="2"/>
    <x v="0"/>
    <n v="78"/>
    <x v="1"/>
    <x v="1"/>
    <x v="1"/>
    <x v="3"/>
    <x v="0"/>
    <n v="4968"/>
    <s v="Medium Risk"/>
    <x v="0"/>
    <n v="0"/>
    <n v="1"/>
    <n v="0"/>
    <n v="1"/>
    <n v="26427"/>
    <x v="4"/>
    <s v="Y"/>
    <x v="1"/>
    <n v="16"/>
    <x v="0"/>
    <n v="4"/>
    <n v="3"/>
    <x v="0"/>
    <n v="80"/>
    <n v="0"/>
    <x v="1"/>
    <x v="2"/>
    <x v="1"/>
    <x v="7"/>
    <x v="1"/>
    <x v="0"/>
    <x v="1"/>
    <m/>
  </r>
  <r>
    <n v="24"/>
    <x v="4"/>
    <x v="1"/>
    <n v="7"/>
    <n v="0"/>
    <x v="1"/>
    <n v="897"/>
    <x v="2"/>
    <n v="10"/>
    <x v="0"/>
    <n v="3"/>
    <s v="Medical"/>
    <n v="1"/>
    <n v="1746"/>
    <m/>
    <x v="3"/>
    <x v="1"/>
    <n v="59"/>
    <x v="0"/>
    <x v="1"/>
    <x v="8"/>
    <x v="0"/>
    <x v="1"/>
    <n v="2145"/>
    <s v="Low Risk"/>
    <x v="1"/>
    <n v="0"/>
    <n v="0"/>
    <n v="0"/>
    <n v="1"/>
    <n v="2097"/>
    <x v="4"/>
    <s v="Y"/>
    <x v="1"/>
    <n v="14"/>
    <x v="0"/>
    <n v="4"/>
    <n v="3"/>
    <x v="0"/>
    <n v="80"/>
    <n v="1"/>
    <x v="8"/>
    <x v="2"/>
    <x v="1"/>
    <x v="4"/>
    <x v="3"/>
    <x v="3"/>
    <x v="9"/>
    <m/>
  </r>
  <r>
    <n v="30"/>
    <x v="2"/>
    <x v="0"/>
    <n v="7"/>
    <n v="1"/>
    <x v="1"/>
    <n v="600"/>
    <x v="2"/>
    <n v="8"/>
    <x v="0"/>
    <n v="3"/>
    <s v="Human Resources"/>
    <n v="1"/>
    <n v="1747"/>
    <m/>
    <x v="1"/>
    <x v="0"/>
    <n v="66"/>
    <x v="1"/>
    <x v="1"/>
    <x v="8"/>
    <x v="0"/>
    <x v="2"/>
    <n v="2180"/>
    <s v="Low Risk"/>
    <x v="1"/>
    <n v="0"/>
    <n v="0"/>
    <n v="1"/>
    <n v="1"/>
    <n v="9732"/>
    <x v="2"/>
    <s v="Y"/>
    <x v="1"/>
    <n v="11"/>
    <x v="0"/>
    <n v="3"/>
    <n v="4"/>
    <x v="0"/>
    <n v="80"/>
    <n v="1"/>
    <x v="3"/>
    <x v="0"/>
    <x v="2"/>
    <x v="9"/>
    <x v="3"/>
    <x v="1"/>
    <x v="3"/>
    <m/>
  </r>
  <r>
    <n v="31"/>
    <x v="2"/>
    <x v="1"/>
    <n v="4"/>
    <n v="0"/>
    <x v="0"/>
    <n v="1003"/>
    <x v="0"/>
    <n v="5"/>
    <x v="0"/>
    <n v="3"/>
    <s v="Technical Degree"/>
    <n v="1"/>
    <n v="1749"/>
    <m/>
    <x v="3"/>
    <x v="1"/>
    <n v="51"/>
    <x v="0"/>
    <x v="0"/>
    <x v="0"/>
    <x v="2"/>
    <x v="1"/>
    <n v="8346"/>
    <s v="Low Risk"/>
    <x v="2"/>
    <n v="0"/>
    <n v="0"/>
    <n v="0"/>
    <n v="0"/>
    <n v="20943"/>
    <x v="1"/>
    <s v="Y"/>
    <x v="1"/>
    <n v="19"/>
    <x v="0"/>
    <n v="3"/>
    <n v="1"/>
    <x v="1"/>
    <n v="80"/>
    <n v="1"/>
    <x v="3"/>
    <x v="1"/>
    <x v="1"/>
    <x v="8"/>
    <x v="3"/>
    <x v="0"/>
    <x v="3"/>
    <m/>
  </r>
  <r>
    <n v="27"/>
    <x v="2"/>
    <x v="1"/>
    <n v="7"/>
    <n v="1"/>
    <x v="0"/>
    <n v="1054"/>
    <x v="1"/>
    <n v="8"/>
    <x v="0"/>
    <n v="3"/>
    <s v="Medical"/>
    <n v="1"/>
    <n v="1751"/>
    <m/>
    <x v="1"/>
    <x v="0"/>
    <n v="67"/>
    <x v="0"/>
    <x v="1"/>
    <x v="1"/>
    <x v="0"/>
    <x v="0"/>
    <n v="3445"/>
    <s v="Low Risk"/>
    <x v="0"/>
    <n v="0"/>
    <n v="0"/>
    <n v="1"/>
    <n v="1"/>
    <n v="6152"/>
    <x v="1"/>
    <s v="Y"/>
    <x v="1"/>
    <n v="11"/>
    <x v="0"/>
    <n v="3"/>
    <n v="4"/>
    <x v="0"/>
    <n v="80"/>
    <n v="0"/>
    <x v="3"/>
    <x v="3"/>
    <x v="2"/>
    <x v="0"/>
    <x v="3"/>
    <x v="1"/>
    <x v="10"/>
    <m/>
  </r>
  <r>
    <n v="29"/>
    <x v="2"/>
    <x v="0"/>
    <n v="12"/>
    <n v="1"/>
    <x v="0"/>
    <n v="428"/>
    <x v="0"/>
    <n v="9"/>
    <x v="0"/>
    <n v="3"/>
    <s v="Marketing"/>
    <n v="1"/>
    <n v="1752"/>
    <m/>
    <x v="0"/>
    <x v="0"/>
    <n v="52"/>
    <x v="3"/>
    <x v="1"/>
    <x v="6"/>
    <x v="1"/>
    <x v="0"/>
    <n v="2760"/>
    <s v="Medium Risk"/>
    <x v="1"/>
    <n v="0"/>
    <n v="1"/>
    <n v="0"/>
    <n v="1"/>
    <n v="14630"/>
    <x v="1"/>
    <s v="Y"/>
    <x v="1"/>
    <n v="13"/>
    <x v="0"/>
    <n v="3"/>
    <n v="4"/>
    <x v="0"/>
    <n v="80"/>
    <n v="0"/>
    <x v="17"/>
    <x v="1"/>
    <x v="1"/>
    <x v="4"/>
    <x v="3"/>
    <x v="3"/>
    <x v="3"/>
    <m/>
  </r>
  <r>
    <n v="29"/>
    <x v="2"/>
    <x v="1"/>
    <n v="6"/>
    <n v="1"/>
    <x v="1"/>
    <n v="461"/>
    <x v="1"/>
    <n v="1"/>
    <x v="0"/>
    <n v="3"/>
    <s v="Life Sciences"/>
    <n v="1"/>
    <n v="1753"/>
    <m/>
    <x v="2"/>
    <x v="1"/>
    <n v="70"/>
    <x v="2"/>
    <x v="0"/>
    <x v="4"/>
    <x v="2"/>
    <x v="0"/>
    <n v="6294"/>
    <s v="Medium Risk"/>
    <x v="0"/>
    <n v="1"/>
    <n v="0"/>
    <n v="0"/>
    <n v="1"/>
    <n v="23060"/>
    <x v="0"/>
    <s v="Y"/>
    <x v="0"/>
    <n v="12"/>
    <x v="0"/>
    <n v="4"/>
    <n v="2"/>
    <x v="1"/>
    <n v="80"/>
    <n v="0"/>
    <x v="1"/>
    <x v="3"/>
    <x v="3"/>
    <x v="11"/>
    <x v="3"/>
    <x v="0"/>
    <x v="3"/>
    <m/>
  </r>
  <r>
    <n v="30"/>
    <x v="2"/>
    <x v="1"/>
    <n v="5"/>
    <n v="1"/>
    <x v="0"/>
    <n v="979"/>
    <x v="0"/>
    <n v="15"/>
    <x v="0"/>
    <n v="2"/>
    <s v="Marketing"/>
    <n v="1"/>
    <n v="1754"/>
    <m/>
    <x v="1"/>
    <x v="1"/>
    <n v="94"/>
    <x v="1"/>
    <x v="2"/>
    <x v="0"/>
    <x v="3"/>
    <x v="2"/>
    <n v="7140"/>
    <s v="Medium Risk"/>
    <x v="2"/>
    <n v="0"/>
    <n v="1"/>
    <n v="0"/>
    <n v="0"/>
    <n v="3088"/>
    <x v="7"/>
    <s v="Y"/>
    <x v="1"/>
    <n v="11"/>
    <x v="0"/>
    <n v="1"/>
    <n v="1"/>
    <x v="1"/>
    <n v="80"/>
    <n v="1"/>
    <x v="4"/>
    <x v="2"/>
    <x v="1"/>
    <x v="5"/>
    <x v="1"/>
    <x v="1"/>
    <x v="1"/>
    <m/>
  </r>
  <r>
    <n v="34"/>
    <x v="2"/>
    <x v="1"/>
    <n v="6"/>
    <n v="1"/>
    <x v="0"/>
    <n v="181"/>
    <x v="1"/>
    <n v="2"/>
    <x v="0"/>
    <n v="4"/>
    <s v="Medical"/>
    <n v="1"/>
    <n v="1755"/>
    <m/>
    <x v="2"/>
    <x v="1"/>
    <n v="97"/>
    <x v="2"/>
    <x v="1"/>
    <x v="1"/>
    <x v="0"/>
    <x v="1"/>
    <n v="2932"/>
    <s v="Medium Risk"/>
    <x v="1"/>
    <n v="1"/>
    <n v="0"/>
    <n v="0"/>
    <n v="1"/>
    <n v="5586"/>
    <x v="4"/>
    <s v="Y"/>
    <x v="0"/>
    <n v="14"/>
    <x v="0"/>
    <n v="1"/>
    <n v="4"/>
    <x v="0"/>
    <n v="80"/>
    <n v="3"/>
    <x v="3"/>
    <x v="1"/>
    <x v="1"/>
    <x v="8"/>
    <x v="2"/>
    <x v="1"/>
    <x v="3"/>
    <m/>
  </r>
  <r>
    <n v="33"/>
    <x v="2"/>
    <x v="1"/>
    <n v="12"/>
    <n v="2"/>
    <x v="2"/>
    <n v="1283"/>
    <x v="0"/>
    <n v="2"/>
    <x v="0"/>
    <n v="3"/>
    <s v="Marketing"/>
    <n v="1"/>
    <n v="1756"/>
    <m/>
    <x v="2"/>
    <x v="0"/>
    <n v="62"/>
    <x v="0"/>
    <x v="0"/>
    <x v="0"/>
    <x v="1"/>
    <x v="0"/>
    <n v="5147"/>
    <s v="Medium Risk"/>
    <x v="0"/>
    <n v="0"/>
    <n v="1"/>
    <n v="1"/>
    <n v="1"/>
    <n v="10697"/>
    <x v="0"/>
    <s v="Y"/>
    <x v="1"/>
    <n v="15"/>
    <x v="0"/>
    <n v="4"/>
    <n v="3"/>
    <x v="0"/>
    <n v="80"/>
    <n v="0"/>
    <x v="10"/>
    <x v="2"/>
    <x v="2"/>
    <x v="19"/>
    <x v="1"/>
    <x v="1"/>
    <x v="1"/>
    <m/>
  </r>
  <r>
    <n v="49"/>
    <x v="1"/>
    <x v="1"/>
    <n v="3"/>
    <n v="0"/>
    <x v="0"/>
    <n v="1313"/>
    <x v="0"/>
    <n v="11"/>
    <x v="0"/>
    <n v="4"/>
    <s v="Marketing"/>
    <n v="1"/>
    <n v="1757"/>
    <m/>
    <x v="2"/>
    <x v="0"/>
    <n v="80"/>
    <x v="0"/>
    <x v="0"/>
    <x v="0"/>
    <x v="0"/>
    <x v="0"/>
    <n v="4507"/>
    <s v="Low Risk"/>
    <x v="0"/>
    <n v="0"/>
    <n v="0"/>
    <n v="0"/>
    <n v="1"/>
    <n v="8191"/>
    <x v="9"/>
    <s v="Y"/>
    <x v="1"/>
    <n v="12"/>
    <x v="0"/>
    <n v="3"/>
    <n v="2"/>
    <x v="1"/>
    <n v="80"/>
    <n v="0"/>
    <x v="0"/>
    <x v="4"/>
    <x v="3"/>
    <x v="8"/>
    <x v="10"/>
    <x v="0"/>
    <x v="10"/>
    <m/>
  </r>
  <r>
    <n v="33"/>
    <x v="2"/>
    <x v="0"/>
    <n v="16"/>
    <n v="3"/>
    <x v="0"/>
    <n v="211"/>
    <x v="0"/>
    <n v="16"/>
    <x v="1"/>
    <n v="3"/>
    <s v="Life Sciences"/>
    <n v="1"/>
    <n v="1758"/>
    <m/>
    <x v="3"/>
    <x v="0"/>
    <n v="74"/>
    <x v="0"/>
    <x v="2"/>
    <x v="0"/>
    <x v="3"/>
    <x v="0"/>
    <n v="8564"/>
    <s v="Medium Risk"/>
    <x v="2"/>
    <n v="1"/>
    <n v="1"/>
    <n v="1"/>
    <n v="0"/>
    <n v="10092"/>
    <x v="7"/>
    <s v="Y"/>
    <x v="0"/>
    <n v="20"/>
    <x v="1"/>
    <n v="3"/>
    <n v="8"/>
    <x v="2"/>
    <n v="80"/>
    <n v="0"/>
    <x v="27"/>
    <x v="2"/>
    <x v="2"/>
    <x v="2"/>
    <x v="2"/>
    <x v="0"/>
    <x v="2"/>
    <m/>
  </r>
  <r>
    <n v="38"/>
    <x v="0"/>
    <x v="1"/>
    <n v="12"/>
    <n v="2"/>
    <x v="1"/>
    <n v="594"/>
    <x v="1"/>
    <n v="2"/>
    <x v="0"/>
    <n v="2"/>
    <s v="Medical"/>
    <n v="1"/>
    <n v="1760"/>
    <m/>
    <x v="1"/>
    <x v="0"/>
    <n v="75"/>
    <x v="1"/>
    <x v="1"/>
    <x v="2"/>
    <x v="1"/>
    <x v="1"/>
    <n v="2468"/>
    <s v="Medium Risk"/>
    <x v="1"/>
    <n v="0"/>
    <n v="1"/>
    <n v="1"/>
    <n v="1"/>
    <n v="15963"/>
    <x v="5"/>
    <s v="Y"/>
    <x v="1"/>
    <n v="14"/>
    <x v="0"/>
    <n v="2"/>
    <n v="5"/>
    <x v="0"/>
    <n v="80"/>
    <n v="1"/>
    <x v="15"/>
    <x v="5"/>
    <x v="2"/>
    <x v="0"/>
    <x v="10"/>
    <x v="0"/>
    <x v="0"/>
    <m/>
  </r>
  <r>
    <n v="31"/>
    <x v="2"/>
    <x v="0"/>
    <n v="4"/>
    <n v="0"/>
    <x v="0"/>
    <n v="1079"/>
    <x v="0"/>
    <n v="16"/>
    <x v="1"/>
    <n v="4"/>
    <s v="Marketing"/>
    <n v="1"/>
    <n v="1761"/>
    <m/>
    <x v="3"/>
    <x v="1"/>
    <n v="70"/>
    <x v="0"/>
    <x v="2"/>
    <x v="0"/>
    <x v="2"/>
    <x v="1"/>
    <n v="8161"/>
    <s v="Low Risk"/>
    <x v="2"/>
    <n v="0"/>
    <n v="0"/>
    <n v="0"/>
    <n v="0"/>
    <n v="19002"/>
    <x v="7"/>
    <s v="Y"/>
    <x v="1"/>
    <n v="13"/>
    <x v="0"/>
    <n v="1"/>
    <n v="3"/>
    <x v="0"/>
    <n v="80"/>
    <n v="3"/>
    <x v="1"/>
    <x v="2"/>
    <x v="1"/>
    <x v="6"/>
    <x v="2"/>
    <x v="0"/>
    <x v="2"/>
    <m/>
  </r>
  <r>
    <n v="29"/>
    <x v="2"/>
    <x v="1"/>
    <n v="8"/>
    <n v="1"/>
    <x v="0"/>
    <n v="590"/>
    <x v="1"/>
    <n v="4"/>
    <x v="0"/>
    <n v="3"/>
    <s v="Technical Degree"/>
    <n v="1"/>
    <n v="1762"/>
    <m/>
    <x v="2"/>
    <x v="0"/>
    <n v="91"/>
    <x v="1"/>
    <x v="1"/>
    <x v="1"/>
    <x v="3"/>
    <x v="2"/>
    <n v="2109"/>
    <s v="Medium Risk"/>
    <x v="1"/>
    <n v="0"/>
    <n v="1"/>
    <n v="0"/>
    <n v="1"/>
    <n v="10007"/>
    <x v="1"/>
    <s v="Y"/>
    <x v="1"/>
    <n v="13"/>
    <x v="0"/>
    <n v="3"/>
    <n v="5"/>
    <x v="0"/>
    <n v="80"/>
    <n v="1"/>
    <x v="5"/>
    <x v="2"/>
    <x v="1"/>
    <x v="6"/>
    <x v="2"/>
    <x v="0"/>
    <x v="2"/>
    <m/>
  </r>
  <r>
    <n v="30"/>
    <x v="2"/>
    <x v="1"/>
    <n v="3"/>
    <n v="0"/>
    <x v="0"/>
    <n v="305"/>
    <x v="1"/>
    <n v="16"/>
    <x v="0"/>
    <n v="3"/>
    <s v="Life Sciences"/>
    <n v="1"/>
    <n v="1763"/>
    <m/>
    <x v="1"/>
    <x v="1"/>
    <n v="58"/>
    <x v="2"/>
    <x v="0"/>
    <x v="4"/>
    <x v="2"/>
    <x v="1"/>
    <n v="5294"/>
    <s v="Low Risk"/>
    <x v="0"/>
    <n v="0"/>
    <n v="0"/>
    <n v="0"/>
    <n v="1"/>
    <n v="9128"/>
    <x v="9"/>
    <s v="Y"/>
    <x v="1"/>
    <n v="16"/>
    <x v="0"/>
    <n v="3"/>
    <n v="0"/>
    <x v="1"/>
    <n v="80"/>
    <n v="1"/>
    <x v="1"/>
    <x v="1"/>
    <x v="1"/>
    <x v="5"/>
    <x v="2"/>
    <x v="1"/>
    <x v="1"/>
    <m/>
  </r>
  <r>
    <n v="32"/>
    <x v="2"/>
    <x v="1"/>
    <n v="12"/>
    <n v="1"/>
    <x v="2"/>
    <n v="953"/>
    <x v="1"/>
    <n v="5"/>
    <x v="0"/>
    <n v="4"/>
    <s v="Technical Degree"/>
    <n v="1"/>
    <n v="1764"/>
    <m/>
    <x v="0"/>
    <x v="1"/>
    <n v="65"/>
    <x v="0"/>
    <x v="1"/>
    <x v="1"/>
    <x v="1"/>
    <x v="0"/>
    <n v="2718"/>
    <s v="Medium Risk"/>
    <x v="1"/>
    <n v="0"/>
    <n v="1"/>
    <n v="0"/>
    <n v="1"/>
    <n v="17674"/>
    <x v="7"/>
    <s v="Y"/>
    <x v="1"/>
    <n v="14"/>
    <x v="0"/>
    <n v="2"/>
    <n v="4"/>
    <x v="0"/>
    <n v="80"/>
    <n v="0"/>
    <x v="4"/>
    <x v="1"/>
    <x v="1"/>
    <x v="5"/>
    <x v="1"/>
    <x v="0"/>
    <x v="1"/>
    <m/>
  </r>
  <r>
    <n v="38"/>
    <x v="0"/>
    <x v="1"/>
    <n v="10"/>
    <n v="1"/>
    <x v="0"/>
    <n v="833"/>
    <x v="1"/>
    <n v="18"/>
    <x v="0"/>
    <n v="3"/>
    <s v="Medical"/>
    <n v="1"/>
    <n v="1766"/>
    <m/>
    <x v="0"/>
    <x v="1"/>
    <n v="60"/>
    <x v="3"/>
    <x v="0"/>
    <x v="4"/>
    <x v="0"/>
    <x v="1"/>
    <n v="5811"/>
    <s v="Medium Risk"/>
    <x v="0"/>
    <n v="1"/>
    <n v="0"/>
    <n v="0"/>
    <n v="1"/>
    <n v="24539"/>
    <x v="9"/>
    <s v="Y"/>
    <x v="0"/>
    <n v="16"/>
    <x v="0"/>
    <n v="3"/>
    <n v="5"/>
    <x v="0"/>
    <n v="80"/>
    <n v="1"/>
    <x v="20"/>
    <x v="2"/>
    <x v="1"/>
    <x v="6"/>
    <x v="2"/>
    <x v="1"/>
    <x v="2"/>
    <m/>
  </r>
  <r>
    <n v="43"/>
    <x v="0"/>
    <x v="0"/>
    <n v="6"/>
    <n v="1"/>
    <x v="1"/>
    <n v="807"/>
    <x v="1"/>
    <n v="17"/>
    <x v="1"/>
    <n v="3"/>
    <s v="Technical Degree"/>
    <n v="1"/>
    <n v="1767"/>
    <m/>
    <x v="1"/>
    <x v="1"/>
    <n v="38"/>
    <x v="1"/>
    <x v="1"/>
    <x v="1"/>
    <x v="2"/>
    <x v="1"/>
    <n v="2437"/>
    <s v="Medium Risk"/>
    <x v="1"/>
    <n v="1"/>
    <n v="0"/>
    <n v="0"/>
    <n v="1"/>
    <n v="15587"/>
    <x v="3"/>
    <s v="Y"/>
    <x v="0"/>
    <n v="16"/>
    <x v="0"/>
    <n v="4"/>
    <n v="6"/>
    <x v="2"/>
    <n v="80"/>
    <n v="1"/>
    <x v="3"/>
    <x v="5"/>
    <x v="1"/>
    <x v="6"/>
    <x v="2"/>
    <x v="0"/>
    <x v="2"/>
    <m/>
  </r>
  <r>
    <n v="42"/>
    <x v="0"/>
    <x v="1"/>
    <n v="16"/>
    <n v="2"/>
    <x v="0"/>
    <n v="855"/>
    <x v="1"/>
    <n v="12"/>
    <x v="0"/>
    <n v="3"/>
    <s v="Medical"/>
    <n v="1"/>
    <n v="1768"/>
    <m/>
    <x v="0"/>
    <x v="1"/>
    <n v="57"/>
    <x v="0"/>
    <x v="1"/>
    <x v="2"/>
    <x v="1"/>
    <x v="2"/>
    <n v="2766"/>
    <s v="Medium Risk"/>
    <x v="1"/>
    <n v="0"/>
    <n v="1"/>
    <n v="1"/>
    <n v="1"/>
    <n v="8952"/>
    <x v="0"/>
    <s v="Y"/>
    <x v="1"/>
    <n v="22"/>
    <x v="1"/>
    <n v="2"/>
    <n v="6"/>
    <x v="2"/>
    <n v="80"/>
    <n v="3"/>
    <x v="2"/>
    <x v="6"/>
    <x v="2"/>
    <x v="8"/>
    <x v="7"/>
    <x v="0"/>
    <x v="10"/>
    <m/>
  </r>
  <r>
    <n v="55"/>
    <x v="3"/>
    <x v="1"/>
    <n v="5"/>
    <n v="1"/>
    <x v="0"/>
    <n v="478"/>
    <x v="1"/>
    <n v="2"/>
    <x v="0"/>
    <n v="3"/>
    <s v="Medical"/>
    <n v="1"/>
    <n v="1770"/>
    <m/>
    <x v="1"/>
    <x v="1"/>
    <n v="60"/>
    <x v="1"/>
    <x v="4"/>
    <x v="7"/>
    <x v="3"/>
    <x v="1"/>
    <n v="19038"/>
    <s v="Medium Risk"/>
    <x v="2"/>
    <n v="0"/>
    <n v="1"/>
    <n v="0"/>
    <n v="0"/>
    <n v="19805"/>
    <x v="0"/>
    <s v="Y"/>
    <x v="1"/>
    <n v="12"/>
    <x v="0"/>
    <n v="2"/>
    <n v="3"/>
    <x v="0"/>
    <n v="80"/>
    <n v="3"/>
    <x v="35"/>
    <x v="2"/>
    <x v="1"/>
    <x v="6"/>
    <x v="2"/>
    <x v="0"/>
    <x v="2"/>
    <m/>
  </r>
  <r>
    <n v="33"/>
    <x v="2"/>
    <x v="1"/>
    <n v="12"/>
    <n v="2"/>
    <x v="2"/>
    <n v="775"/>
    <x v="1"/>
    <n v="4"/>
    <x v="0"/>
    <n v="3"/>
    <s v="Technical Degree"/>
    <n v="1"/>
    <n v="1771"/>
    <m/>
    <x v="2"/>
    <x v="1"/>
    <n v="90"/>
    <x v="0"/>
    <x v="0"/>
    <x v="1"/>
    <x v="1"/>
    <x v="2"/>
    <n v="3055"/>
    <s v="Medium Risk"/>
    <x v="0"/>
    <n v="0"/>
    <n v="1"/>
    <n v="1"/>
    <n v="1"/>
    <n v="6194"/>
    <x v="6"/>
    <s v="Y"/>
    <x v="1"/>
    <n v="15"/>
    <x v="0"/>
    <n v="4"/>
    <n v="5"/>
    <x v="0"/>
    <n v="80"/>
    <n v="2"/>
    <x v="27"/>
    <x v="2"/>
    <x v="2"/>
    <x v="7"/>
    <x v="6"/>
    <x v="1"/>
    <x v="1"/>
    <m/>
  </r>
  <r>
    <n v="41"/>
    <x v="0"/>
    <x v="1"/>
    <n v="8"/>
    <n v="1"/>
    <x v="0"/>
    <n v="548"/>
    <x v="1"/>
    <n v="9"/>
    <x v="0"/>
    <n v="4"/>
    <s v="Life Sciences"/>
    <n v="1"/>
    <n v="1772"/>
    <m/>
    <x v="1"/>
    <x v="1"/>
    <n v="94"/>
    <x v="0"/>
    <x v="1"/>
    <x v="2"/>
    <x v="3"/>
    <x v="2"/>
    <n v="2289"/>
    <s v="Medium Risk"/>
    <x v="1"/>
    <n v="0"/>
    <n v="1"/>
    <n v="0"/>
    <n v="1"/>
    <n v="20520"/>
    <x v="1"/>
    <s v="Y"/>
    <x v="1"/>
    <n v="20"/>
    <x v="1"/>
    <n v="2"/>
    <n v="3"/>
    <x v="0"/>
    <n v="80"/>
    <n v="2"/>
    <x v="7"/>
    <x v="2"/>
    <x v="1"/>
    <x v="8"/>
    <x v="7"/>
    <x v="0"/>
    <x v="10"/>
    <m/>
  </r>
  <r>
    <n v="34"/>
    <x v="2"/>
    <x v="1"/>
    <n v="6"/>
    <n v="1"/>
    <x v="2"/>
    <n v="1375"/>
    <x v="0"/>
    <n v="10"/>
    <x v="0"/>
    <n v="3"/>
    <s v="Life Sciences"/>
    <n v="1"/>
    <n v="1774"/>
    <m/>
    <x v="2"/>
    <x v="1"/>
    <n v="87"/>
    <x v="0"/>
    <x v="0"/>
    <x v="0"/>
    <x v="2"/>
    <x v="2"/>
    <n v="4001"/>
    <s v="Medium Risk"/>
    <x v="0"/>
    <n v="1"/>
    <n v="0"/>
    <n v="0"/>
    <n v="1"/>
    <n v="12313"/>
    <x v="1"/>
    <s v="Y"/>
    <x v="0"/>
    <n v="14"/>
    <x v="0"/>
    <n v="3"/>
    <n v="4"/>
    <x v="0"/>
    <n v="80"/>
    <n v="1"/>
    <x v="20"/>
    <x v="1"/>
    <x v="1"/>
    <x v="15"/>
    <x v="12"/>
    <x v="0"/>
    <x v="1"/>
    <m/>
  </r>
  <r>
    <n v="53"/>
    <x v="1"/>
    <x v="1"/>
    <n v="11"/>
    <n v="2"/>
    <x v="2"/>
    <n v="661"/>
    <x v="1"/>
    <n v="1"/>
    <x v="0"/>
    <n v="4"/>
    <s v="Medical"/>
    <n v="1"/>
    <n v="1775"/>
    <m/>
    <x v="3"/>
    <x v="0"/>
    <n v="60"/>
    <x v="1"/>
    <x v="3"/>
    <x v="3"/>
    <x v="2"/>
    <x v="1"/>
    <n v="12965"/>
    <s v="Medium Risk"/>
    <x v="2"/>
    <n v="1"/>
    <n v="0"/>
    <n v="1"/>
    <n v="0"/>
    <n v="22308"/>
    <x v="5"/>
    <s v="Y"/>
    <x v="0"/>
    <n v="20"/>
    <x v="1"/>
    <n v="4"/>
    <n v="5"/>
    <x v="0"/>
    <n v="80"/>
    <n v="3"/>
    <x v="39"/>
    <x v="2"/>
    <x v="2"/>
    <x v="11"/>
    <x v="3"/>
    <x v="0"/>
    <x v="3"/>
    <m/>
  </r>
  <r>
    <n v="43"/>
    <x v="0"/>
    <x v="1"/>
    <n v="7"/>
    <n v="0"/>
    <x v="0"/>
    <n v="244"/>
    <x v="2"/>
    <n v="2"/>
    <x v="0"/>
    <n v="3"/>
    <s v="Life Sciences"/>
    <n v="1"/>
    <n v="1778"/>
    <m/>
    <x v="0"/>
    <x v="1"/>
    <n v="97"/>
    <x v="0"/>
    <x v="1"/>
    <x v="8"/>
    <x v="0"/>
    <x v="0"/>
    <n v="3539"/>
    <s v="Low Risk"/>
    <x v="0"/>
    <n v="0"/>
    <n v="0"/>
    <n v="0"/>
    <n v="1"/>
    <n v="5033"/>
    <x v="4"/>
    <s v="Y"/>
    <x v="1"/>
    <n v="13"/>
    <x v="0"/>
    <n v="2"/>
    <n v="3"/>
    <x v="0"/>
    <n v="80"/>
    <n v="0"/>
    <x v="1"/>
    <x v="3"/>
    <x v="1"/>
    <x v="7"/>
    <x v="1"/>
    <x v="1"/>
    <x v="5"/>
    <m/>
  </r>
  <r>
    <n v="34"/>
    <x v="2"/>
    <x v="1"/>
    <n v="3"/>
    <n v="0"/>
    <x v="0"/>
    <n v="511"/>
    <x v="0"/>
    <n v="3"/>
    <x v="0"/>
    <n v="2"/>
    <s v="Life Sciences"/>
    <n v="1"/>
    <n v="1779"/>
    <m/>
    <x v="2"/>
    <x v="0"/>
    <n v="32"/>
    <x v="3"/>
    <x v="0"/>
    <x v="0"/>
    <x v="0"/>
    <x v="0"/>
    <n v="6029"/>
    <s v="Low Risk"/>
    <x v="0"/>
    <n v="0"/>
    <n v="0"/>
    <n v="0"/>
    <n v="1"/>
    <n v="25353"/>
    <x v="6"/>
    <s v="Y"/>
    <x v="1"/>
    <n v="12"/>
    <x v="0"/>
    <n v="1"/>
    <n v="0"/>
    <x v="1"/>
    <n v="80"/>
    <n v="0"/>
    <x v="3"/>
    <x v="1"/>
    <x v="1"/>
    <x v="4"/>
    <x v="3"/>
    <x v="3"/>
    <x v="3"/>
    <m/>
  </r>
  <r>
    <n v="21"/>
    <x v="4"/>
    <x v="0"/>
    <n v="12"/>
    <n v="1"/>
    <x v="0"/>
    <n v="337"/>
    <x v="0"/>
    <n v="7"/>
    <x v="1"/>
    <n v="1"/>
    <s v="Marketing"/>
    <n v="1"/>
    <n v="1780"/>
    <m/>
    <x v="0"/>
    <x v="1"/>
    <n v="31"/>
    <x v="0"/>
    <x v="1"/>
    <x v="6"/>
    <x v="1"/>
    <x v="0"/>
    <n v="2679"/>
    <s v="Medium Risk"/>
    <x v="1"/>
    <n v="0"/>
    <n v="1"/>
    <n v="0"/>
    <n v="1"/>
    <n v="4567"/>
    <x v="1"/>
    <s v="Y"/>
    <x v="1"/>
    <n v="13"/>
    <x v="0"/>
    <n v="2"/>
    <n v="6"/>
    <x v="2"/>
    <n v="80"/>
    <n v="0"/>
    <x v="5"/>
    <x v="1"/>
    <x v="1"/>
    <x v="6"/>
    <x v="2"/>
    <x v="1"/>
    <x v="2"/>
    <m/>
  </r>
  <r>
    <n v="38"/>
    <x v="0"/>
    <x v="1"/>
    <n v="3"/>
    <n v="0"/>
    <x v="0"/>
    <n v="1153"/>
    <x v="1"/>
    <n v="6"/>
    <x v="0"/>
    <n v="2"/>
    <s v="Other"/>
    <n v="1"/>
    <n v="1782"/>
    <m/>
    <x v="2"/>
    <x v="0"/>
    <n v="40"/>
    <x v="1"/>
    <x v="1"/>
    <x v="2"/>
    <x v="2"/>
    <x v="1"/>
    <n v="3702"/>
    <s v="Low Risk"/>
    <x v="0"/>
    <n v="0"/>
    <n v="0"/>
    <n v="0"/>
    <n v="1"/>
    <n v="16376"/>
    <x v="1"/>
    <s v="Y"/>
    <x v="1"/>
    <n v="11"/>
    <x v="0"/>
    <n v="2"/>
    <n v="2"/>
    <x v="1"/>
    <n v="80"/>
    <n v="1"/>
    <x v="7"/>
    <x v="1"/>
    <x v="1"/>
    <x v="8"/>
    <x v="0"/>
    <x v="0"/>
    <x v="10"/>
    <m/>
  </r>
  <r>
    <n v="22"/>
    <x v="4"/>
    <x v="0"/>
    <n v="11"/>
    <n v="2"/>
    <x v="0"/>
    <n v="1294"/>
    <x v="1"/>
    <n v="8"/>
    <x v="1"/>
    <n v="1"/>
    <s v="Medical"/>
    <n v="1"/>
    <n v="1783"/>
    <m/>
    <x v="1"/>
    <x v="0"/>
    <n v="79"/>
    <x v="0"/>
    <x v="1"/>
    <x v="2"/>
    <x v="3"/>
    <x v="1"/>
    <n v="2398"/>
    <s v="High Risk"/>
    <x v="1"/>
    <n v="1"/>
    <n v="1"/>
    <n v="0"/>
    <n v="1"/>
    <n v="15999"/>
    <x v="1"/>
    <s v="Y"/>
    <x v="0"/>
    <n v="17"/>
    <x v="0"/>
    <n v="3"/>
    <n v="7"/>
    <x v="2"/>
    <n v="80"/>
    <n v="0"/>
    <x v="5"/>
    <x v="6"/>
    <x v="1"/>
    <x v="6"/>
    <x v="2"/>
    <x v="0"/>
    <x v="2"/>
    <m/>
  </r>
  <r>
    <n v="31"/>
    <x v="2"/>
    <x v="1"/>
    <n v="8"/>
    <n v="0"/>
    <x v="0"/>
    <n v="196"/>
    <x v="0"/>
    <n v="29"/>
    <x v="0"/>
    <n v="4"/>
    <s v="Marketing"/>
    <n v="1"/>
    <n v="1784"/>
    <m/>
    <x v="3"/>
    <x v="0"/>
    <n v="91"/>
    <x v="1"/>
    <x v="0"/>
    <x v="0"/>
    <x v="0"/>
    <x v="1"/>
    <n v="5468"/>
    <s v="Low Risk"/>
    <x v="0"/>
    <n v="0"/>
    <n v="0"/>
    <n v="0"/>
    <n v="1"/>
    <n v="13402"/>
    <x v="1"/>
    <s v="Y"/>
    <x v="1"/>
    <n v="14"/>
    <x v="0"/>
    <n v="1"/>
    <n v="1"/>
    <x v="1"/>
    <n v="80"/>
    <n v="2"/>
    <x v="10"/>
    <x v="1"/>
    <x v="1"/>
    <x v="12"/>
    <x v="1"/>
    <x v="8"/>
    <x v="1"/>
    <m/>
  </r>
  <r>
    <n v="51"/>
    <x v="1"/>
    <x v="1"/>
    <n v="4"/>
    <n v="0"/>
    <x v="0"/>
    <n v="942"/>
    <x v="1"/>
    <n v="3"/>
    <x v="0"/>
    <n v="3"/>
    <s v="Technical Degree"/>
    <n v="1"/>
    <n v="1786"/>
    <m/>
    <x v="3"/>
    <x v="0"/>
    <n v="53"/>
    <x v="0"/>
    <x v="2"/>
    <x v="5"/>
    <x v="2"/>
    <x v="1"/>
    <n v="13116"/>
    <s v="Low Risk"/>
    <x v="2"/>
    <n v="0"/>
    <n v="0"/>
    <n v="0"/>
    <n v="0"/>
    <n v="22984"/>
    <x v="7"/>
    <s v="Y"/>
    <x v="1"/>
    <n v="11"/>
    <x v="0"/>
    <n v="4"/>
    <n v="1"/>
    <x v="1"/>
    <n v="80"/>
    <n v="0"/>
    <x v="20"/>
    <x v="2"/>
    <x v="1"/>
    <x v="4"/>
    <x v="3"/>
    <x v="3"/>
    <x v="3"/>
    <m/>
  </r>
  <r>
    <n v="37"/>
    <x v="0"/>
    <x v="1"/>
    <n v="12"/>
    <n v="1"/>
    <x v="0"/>
    <n v="589"/>
    <x v="0"/>
    <n v="9"/>
    <x v="0"/>
    <n v="2"/>
    <s v="Marketing"/>
    <n v="1"/>
    <n v="1787"/>
    <m/>
    <x v="0"/>
    <x v="1"/>
    <n v="46"/>
    <x v="1"/>
    <x v="0"/>
    <x v="0"/>
    <x v="1"/>
    <x v="1"/>
    <n v="4189"/>
    <s v="Medium Risk"/>
    <x v="0"/>
    <n v="0"/>
    <n v="1"/>
    <n v="0"/>
    <n v="1"/>
    <n v="8800"/>
    <x v="1"/>
    <s v="Y"/>
    <x v="1"/>
    <n v="14"/>
    <x v="0"/>
    <n v="1"/>
    <n v="4"/>
    <x v="0"/>
    <n v="80"/>
    <n v="2"/>
    <x v="7"/>
    <x v="2"/>
    <x v="1"/>
    <x v="8"/>
    <x v="3"/>
    <x v="0"/>
    <x v="6"/>
    <m/>
  </r>
  <r>
    <n v="46"/>
    <x v="1"/>
    <x v="1"/>
    <n v="3"/>
    <n v="1"/>
    <x v="0"/>
    <n v="734"/>
    <x v="1"/>
    <n v="2"/>
    <x v="0"/>
    <n v="4"/>
    <s v="Medical"/>
    <n v="1"/>
    <n v="1789"/>
    <m/>
    <x v="1"/>
    <x v="1"/>
    <n v="46"/>
    <x v="0"/>
    <x v="4"/>
    <x v="7"/>
    <x v="0"/>
    <x v="2"/>
    <n v="19328"/>
    <s v="Medium Risk"/>
    <x v="2"/>
    <n v="1"/>
    <n v="0"/>
    <n v="0"/>
    <n v="0"/>
    <n v="14218"/>
    <x v="8"/>
    <s v="Y"/>
    <x v="0"/>
    <n v="17"/>
    <x v="0"/>
    <n v="3"/>
    <n v="2"/>
    <x v="1"/>
    <n v="80"/>
    <n v="1"/>
    <x v="13"/>
    <x v="1"/>
    <x v="1"/>
    <x v="4"/>
    <x v="10"/>
    <x v="3"/>
    <x v="3"/>
    <m/>
  </r>
  <r>
    <n v="36"/>
    <x v="0"/>
    <x v="1"/>
    <n v="9"/>
    <n v="2"/>
    <x v="0"/>
    <n v="1383"/>
    <x v="1"/>
    <n v="10"/>
    <x v="0"/>
    <n v="3"/>
    <s v="Life Sciences"/>
    <n v="1"/>
    <n v="1790"/>
    <m/>
    <x v="2"/>
    <x v="1"/>
    <n v="90"/>
    <x v="0"/>
    <x v="2"/>
    <x v="4"/>
    <x v="3"/>
    <x v="1"/>
    <n v="8321"/>
    <s v="Medium Risk"/>
    <x v="2"/>
    <n v="1"/>
    <n v="1"/>
    <n v="0"/>
    <n v="0"/>
    <n v="25949"/>
    <x v="8"/>
    <s v="Y"/>
    <x v="0"/>
    <n v="13"/>
    <x v="0"/>
    <n v="4"/>
    <n v="3"/>
    <x v="0"/>
    <n v="80"/>
    <n v="1"/>
    <x v="20"/>
    <x v="4"/>
    <x v="1"/>
    <x v="12"/>
    <x v="6"/>
    <x v="8"/>
    <x v="1"/>
    <m/>
  </r>
  <r>
    <n v="44"/>
    <x v="0"/>
    <x v="0"/>
    <n v="15"/>
    <n v="3"/>
    <x v="1"/>
    <n v="429"/>
    <x v="1"/>
    <n v="1"/>
    <x v="0"/>
    <n v="2"/>
    <s v="Medical"/>
    <n v="1"/>
    <n v="1792"/>
    <m/>
    <x v="1"/>
    <x v="1"/>
    <n v="99"/>
    <x v="0"/>
    <x v="1"/>
    <x v="1"/>
    <x v="1"/>
    <x v="2"/>
    <n v="2342"/>
    <s v="High Risk"/>
    <x v="1"/>
    <n v="1"/>
    <n v="1"/>
    <n v="1"/>
    <n v="1"/>
    <n v="11092"/>
    <x v="1"/>
    <s v="Y"/>
    <x v="0"/>
    <n v="12"/>
    <x v="0"/>
    <n v="3"/>
    <n v="7"/>
    <x v="2"/>
    <n v="80"/>
    <n v="3"/>
    <x v="3"/>
    <x v="2"/>
    <x v="2"/>
    <x v="8"/>
    <x v="7"/>
    <x v="3"/>
    <x v="6"/>
    <m/>
  </r>
  <r>
    <n v="37"/>
    <x v="0"/>
    <x v="1"/>
    <n v="12"/>
    <n v="2"/>
    <x v="0"/>
    <n v="1239"/>
    <x v="2"/>
    <n v="8"/>
    <x v="0"/>
    <n v="2"/>
    <s v="Other"/>
    <n v="1"/>
    <n v="1794"/>
    <m/>
    <x v="1"/>
    <x v="1"/>
    <n v="89"/>
    <x v="0"/>
    <x v="0"/>
    <x v="8"/>
    <x v="1"/>
    <x v="2"/>
    <n v="4071"/>
    <s v="Medium Risk"/>
    <x v="0"/>
    <n v="0"/>
    <n v="1"/>
    <n v="1"/>
    <n v="1"/>
    <n v="12832"/>
    <x v="7"/>
    <s v="Y"/>
    <x v="1"/>
    <n v="13"/>
    <x v="0"/>
    <n v="3"/>
    <n v="5"/>
    <x v="0"/>
    <n v="80"/>
    <n v="0"/>
    <x v="16"/>
    <x v="5"/>
    <x v="2"/>
    <x v="1"/>
    <x v="2"/>
    <x v="5"/>
    <x v="1"/>
    <m/>
  </r>
  <r>
    <n v="35"/>
    <x v="0"/>
    <x v="0"/>
    <n v="7"/>
    <n v="1"/>
    <x v="0"/>
    <n v="303"/>
    <x v="0"/>
    <n v="27"/>
    <x v="0"/>
    <n v="3"/>
    <s v="Life Sciences"/>
    <n v="1"/>
    <n v="1797"/>
    <m/>
    <x v="1"/>
    <x v="1"/>
    <n v="84"/>
    <x v="0"/>
    <x v="0"/>
    <x v="0"/>
    <x v="0"/>
    <x v="0"/>
    <n v="5813"/>
    <s v="Medium Risk"/>
    <x v="0"/>
    <n v="1"/>
    <n v="0"/>
    <n v="0"/>
    <n v="1"/>
    <n v="13492"/>
    <x v="1"/>
    <s v="Y"/>
    <x v="0"/>
    <n v="18"/>
    <x v="0"/>
    <n v="4"/>
    <n v="2"/>
    <x v="1"/>
    <n v="80"/>
    <n v="0"/>
    <x v="1"/>
    <x v="2"/>
    <x v="1"/>
    <x v="1"/>
    <x v="1"/>
    <x v="4"/>
    <x v="1"/>
    <m/>
  </r>
  <r>
    <n v="33"/>
    <x v="2"/>
    <x v="1"/>
    <n v="9"/>
    <n v="1"/>
    <x v="0"/>
    <n v="867"/>
    <x v="1"/>
    <n v="8"/>
    <x v="0"/>
    <n v="4"/>
    <s v="Life Sciences"/>
    <n v="1"/>
    <n v="1798"/>
    <m/>
    <x v="2"/>
    <x v="1"/>
    <n v="90"/>
    <x v="2"/>
    <x v="1"/>
    <x v="1"/>
    <x v="3"/>
    <x v="1"/>
    <n v="3143"/>
    <s v="Medium Risk"/>
    <x v="0"/>
    <n v="0"/>
    <n v="1"/>
    <n v="0"/>
    <n v="1"/>
    <n v="6076"/>
    <x v="2"/>
    <s v="Y"/>
    <x v="1"/>
    <n v="19"/>
    <x v="0"/>
    <n v="2"/>
    <n v="3"/>
    <x v="0"/>
    <n v="80"/>
    <n v="1"/>
    <x v="19"/>
    <x v="4"/>
    <x v="1"/>
    <x v="1"/>
    <x v="6"/>
    <x v="4"/>
    <x v="4"/>
    <m/>
  </r>
  <r>
    <n v="28"/>
    <x v="2"/>
    <x v="1"/>
    <n v="3"/>
    <n v="0"/>
    <x v="0"/>
    <n v="1181"/>
    <x v="1"/>
    <n v="1"/>
    <x v="0"/>
    <n v="3"/>
    <s v="Life Sciences"/>
    <n v="1"/>
    <n v="1799"/>
    <m/>
    <x v="1"/>
    <x v="1"/>
    <n v="82"/>
    <x v="0"/>
    <x v="1"/>
    <x v="1"/>
    <x v="0"/>
    <x v="1"/>
    <n v="2044"/>
    <s v="Low Risk"/>
    <x v="1"/>
    <n v="0"/>
    <n v="0"/>
    <n v="0"/>
    <n v="1"/>
    <n v="5531"/>
    <x v="1"/>
    <s v="Y"/>
    <x v="1"/>
    <n v="11"/>
    <x v="0"/>
    <n v="3"/>
    <n v="2"/>
    <x v="1"/>
    <n v="80"/>
    <n v="1"/>
    <x v="7"/>
    <x v="6"/>
    <x v="3"/>
    <x v="8"/>
    <x v="7"/>
    <x v="0"/>
    <x v="6"/>
    <m/>
  </r>
  <r>
    <n v="39"/>
    <x v="0"/>
    <x v="1"/>
    <n v="0"/>
    <n v="0"/>
    <x v="0"/>
    <n v="1253"/>
    <x v="1"/>
    <n v="10"/>
    <x v="0"/>
    <n v="1"/>
    <s v="Medical"/>
    <n v="1"/>
    <n v="1800"/>
    <m/>
    <x v="1"/>
    <x v="1"/>
    <n v="65"/>
    <x v="0"/>
    <x v="2"/>
    <x v="7"/>
    <x v="2"/>
    <x v="0"/>
    <n v="13464"/>
    <s v="Low Risk"/>
    <x v="2"/>
    <n v="0"/>
    <n v="0"/>
    <n v="0"/>
    <n v="0"/>
    <n v="7914"/>
    <x v="8"/>
    <s v="Y"/>
    <x v="1"/>
    <n v="21"/>
    <x v="1"/>
    <n v="3"/>
    <n v="0"/>
    <x v="1"/>
    <n v="80"/>
    <n v="0"/>
    <x v="15"/>
    <x v="1"/>
    <x v="1"/>
    <x v="9"/>
    <x v="7"/>
    <x v="3"/>
    <x v="3"/>
    <m/>
  </r>
  <r>
    <n v="46"/>
    <x v="1"/>
    <x v="1"/>
    <n v="9"/>
    <n v="1"/>
    <x v="2"/>
    <n v="849"/>
    <x v="0"/>
    <n v="26"/>
    <x v="0"/>
    <n v="2"/>
    <s v="Life Sciences"/>
    <n v="1"/>
    <n v="1801"/>
    <m/>
    <x v="0"/>
    <x v="1"/>
    <n v="98"/>
    <x v="1"/>
    <x v="0"/>
    <x v="0"/>
    <x v="1"/>
    <x v="0"/>
    <n v="7991"/>
    <s v="Medium Risk"/>
    <x v="2"/>
    <n v="0"/>
    <n v="1"/>
    <n v="0"/>
    <n v="0"/>
    <n v="25166"/>
    <x v="0"/>
    <s v="Y"/>
    <x v="1"/>
    <n v="15"/>
    <x v="0"/>
    <n v="3"/>
    <n v="2"/>
    <x v="1"/>
    <n v="80"/>
    <n v="0"/>
    <x v="3"/>
    <x v="1"/>
    <x v="1"/>
    <x v="4"/>
    <x v="3"/>
    <x v="3"/>
    <x v="3"/>
    <m/>
  </r>
  <r>
    <n v="40"/>
    <x v="0"/>
    <x v="1"/>
    <n v="12"/>
    <n v="2"/>
    <x v="0"/>
    <n v="616"/>
    <x v="1"/>
    <n v="2"/>
    <x v="0"/>
    <n v="2"/>
    <s v="Life Sciences"/>
    <n v="1"/>
    <n v="1802"/>
    <m/>
    <x v="1"/>
    <x v="0"/>
    <n v="99"/>
    <x v="0"/>
    <x v="1"/>
    <x v="2"/>
    <x v="3"/>
    <x v="1"/>
    <n v="3377"/>
    <s v="Medium Risk"/>
    <x v="0"/>
    <n v="0"/>
    <n v="1"/>
    <n v="1"/>
    <n v="1"/>
    <n v="25605"/>
    <x v="5"/>
    <s v="Y"/>
    <x v="1"/>
    <n v="17"/>
    <x v="0"/>
    <n v="4"/>
    <n v="5"/>
    <x v="0"/>
    <n v="80"/>
    <n v="1"/>
    <x v="2"/>
    <x v="3"/>
    <x v="2"/>
    <x v="9"/>
    <x v="7"/>
    <x v="0"/>
    <x v="3"/>
    <m/>
  </r>
  <r>
    <n v="42"/>
    <x v="0"/>
    <x v="1"/>
    <n v="16"/>
    <n v="2"/>
    <x v="0"/>
    <n v="1128"/>
    <x v="1"/>
    <n v="13"/>
    <x v="0"/>
    <n v="3"/>
    <s v="Medical"/>
    <n v="1"/>
    <n v="1803"/>
    <m/>
    <x v="0"/>
    <x v="1"/>
    <n v="95"/>
    <x v="2"/>
    <x v="0"/>
    <x v="4"/>
    <x v="3"/>
    <x v="1"/>
    <n v="5538"/>
    <s v="Medium Risk"/>
    <x v="0"/>
    <n v="0"/>
    <n v="1"/>
    <n v="1"/>
    <n v="1"/>
    <n v="5696"/>
    <x v="6"/>
    <s v="Y"/>
    <x v="1"/>
    <n v="18"/>
    <x v="0"/>
    <n v="3"/>
    <n v="6"/>
    <x v="2"/>
    <n v="80"/>
    <n v="2"/>
    <x v="1"/>
    <x v="2"/>
    <x v="2"/>
    <x v="2"/>
    <x v="2"/>
    <x v="0"/>
    <x v="2"/>
    <m/>
  </r>
  <r>
    <n v="35"/>
    <x v="0"/>
    <x v="1"/>
    <n v="7"/>
    <n v="0"/>
    <x v="2"/>
    <n v="1180"/>
    <x v="1"/>
    <n v="2"/>
    <x v="0"/>
    <n v="2"/>
    <s v="Medical"/>
    <n v="1"/>
    <n v="1804"/>
    <m/>
    <x v="0"/>
    <x v="1"/>
    <n v="90"/>
    <x v="0"/>
    <x v="0"/>
    <x v="3"/>
    <x v="0"/>
    <x v="2"/>
    <n v="5762"/>
    <s v="Low Risk"/>
    <x v="0"/>
    <n v="0"/>
    <n v="0"/>
    <n v="0"/>
    <n v="1"/>
    <n v="24442"/>
    <x v="7"/>
    <s v="Y"/>
    <x v="1"/>
    <n v="14"/>
    <x v="0"/>
    <n v="3"/>
    <n v="1"/>
    <x v="1"/>
    <n v="80"/>
    <n v="1"/>
    <x v="20"/>
    <x v="6"/>
    <x v="1"/>
    <x v="5"/>
    <x v="1"/>
    <x v="1"/>
    <x v="1"/>
    <m/>
  </r>
  <r>
    <n v="38"/>
    <x v="0"/>
    <x v="1"/>
    <n v="12"/>
    <n v="1"/>
    <x v="2"/>
    <n v="1336"/>
    <x v="2"/>
    <n v="2"/>
    <x v="0"/>
    <n v="3"/>
    <s v="Human Resources"/>
    <n v="1"/>
    <n v="1805"/>
    <m/>
    <x v="3"/>
    <x v="1"/>
    <n v="100"/>
    <x v="0"/>
    <x v="1"/>
    <x v="8"/>
    <x v="1"/>
    <x v="2"/>
    <n v="2592"/>
    <s v="Medium Risk"/>
    <x v="1"/>
    <n v="0"/>
    <n v="1"/>
    <n v="0"/>
    <n v="1"/>
    <n v="7129"/>
    <x v="6"/>
    <s v="Y"/>
    <x v="1"/>
    <n v="13"/>
    <x v="0"/>
    <n v="4"/>
    <n v="4"/>
    <x v="0"/>
    <n v="80"/>
    <n v="3"/>
    <x v="10"/>
    <x v="1"/>
    <x v="1"/>
    <x v="19"/>
    <x v="15"/>
    <x v="2"/>
    <x v="5"/>
    <m/>
  </r>
  <r>
    <n v="34"/>
    <x v="2"/>
    <x v="0"/>
    <n v="12"/>
    <n v="2"/>
    <x v="1"/>
    <n v="234"/>
    <x v="1"/>
    <n v="9"/>
    <x v="0"/>
    <n v="4"/>
    <s v="Life Sciences"/>
    <n v="1"/>
    <n v="1807"/>
    <m/>
    <x v="2"/>
    <x v="1"/>
    <n v="93"/>
    <x v="0"/>
    <x v="0"/>
    <x v="2"/>
    <x v="3"/>
    <x v="1"/>
    <n v="5346"/>
    <s v="Medium Risk"/>
    <x v="0"/>
    <n v="0"/>
    <n v="1"/>
    <n v="1"/>
    <n v="1"/>
    <n v="6208"/>
    <x v="5"/>
    <s v="Y"/>
    <x v="1"/>
    <n v="17"/>
    <x v="0"/>
    <n v="3"/>
    <n v="3"/>
    <x v="0"/>
    <n v="80"/>
    <n v="1"/>
    <x v="27"/>
    <x v="1"/>
    <x v="2"/>
    <x v="5"/>
    <x v="10"/>
    <x v="0"/>
    <x v="1"/>
    <m/>
  </r>
  <r>
    <n v="37"/>
    <x v="0"/>
    <x v="0"/>
    <n v="12"/>
    <n v="2"/>
    <x v="0"/>
    <n v="370"/>
    <x v="1"/>
    <n v="10"/>
    <x v="0"/>
    <n v="4"/>
    <s v="Medical"/>
    <n v="1"/>
    <n v="1809"/>
    <m/>
    <x v="2"/>
    <x v="1"/>
    <n v="58"/>
    <x v="0"/>
    <x v="0"/>
    <x v="3"/>
    <x v="3"/>
    <x v="0"/>
    <n v="4213"/>
    <s v="Medium Risk"/>
    <x v="0"/>
    <n v="0"/>
    <n v="1"/>
    <n v="1"/>
    <n v="1"/>
    <n v="4992"/>
    <x v="1"/>
    <s v="Y"/>
    <x v="1"/>
    <n v="15"/>
    <x v="0"/>
    <n v="2"/>
    <n v="5"/>
    <x v="0"/>
    <n v="80"/>
    <n v="0"/>
    <x v="1"/>
    <x v="5"/>
    <x v="0"/>
    <x v="1"/>
    <x v="7"/>
    <x v="0"/>
    <x v="5"/>
    <m/>
  </r>
  <r>
    <n v="39"/>
    <x v="0"/>
    <x v="1"/>
    <n v="3"/>
    <n v="0"/>
    <x v="1"/>
    <n v="766"/>
    <x v="0"/>
    <n v="20"/>
    <x v="0"/>
    <n v="3"/>
    <s v="Life Sciences"/>
    <n v="1"/>
    <n v="1812"/>
    <m/>
    <x v="1"/>
    <x v="1"/>
    <n v="83"/>
    <x v="0"/>
    <x v="0"/>
    <x v="0"/>
    <x v="0"/>
    <x v="2"/>
    <n v="4127"/>
    <s v="Low Risk"/>
    <x v="0"/>
    <n v="0"/>
    <n v="0"/>
    <n v="0"/>
    <n v="1"/>
    <n v="19188"/>
    <x v="7"/>
    <s v="Y"/>
    <x v="1"/>
    <n v="18"/>
    <x v="0"/>
    <n v="4"/>
    <n v="2"/>
    <x v="1"/>
    <n v="80"/>
    <n v="1"/>
    <x v="2"/>
    <x v="6"/>
    <x v="1"/>
    <x v="4"/>
    <x v="10"/>
    <x v="3"/>
    <x v="3"/>
    <m/>
  </r>
  <r>
    <n v="43"/>
    <x v="0"/>
    <x v="1"/>
    <n v="11"/>
    <n v="1"/>
    <x v="2"/>
    <n v="343"/>
    <x v="1"/>
    <n v="9"/>
    <x v="0"/>
    <n v="3"/>
    <s v="Life Sciences"/>
    <n v="1"/>
    <n v="1813"/>
    <m/>
    <x v="3"/>
    <x v="1"/>
    <n v="52"/>
    <x v="0"/>
    <x v="1"/>
    <x v="1"/>
    <x v="2"/>
    <x v="0"/>
    <n v="2438"/>
    <s v="Low Risk"/>
    <x v="1"/>
    <n v="0"/>
    <n v="0"/>
    <n v="1"/>
    <n v="1"/>
    <n v="24978"/>
    <x v="5"/>
    <s v="Y"/>
    <x v="1"/>
    <n v="13"/>
    <x v="0"/>
    <n v="3"/>
    <n v="5"/>
    <x v="0"/>
    <n v="80"/>
    <n v="0"/>
    <x v="2"/>
    <x v="2"/>
    <x v="2"/>
    <x v="11"/>
    <x v="3"/>
    <x v="1"/>
    <x v="3"/>
    <m/>
  </r>
  <r>
    <n v="41"/>
    <x v="0"/>
    <x v="1"/>
    <n v="13"/>
    <n v="2"/>
    <x v="0"/>
    <n v="447"/>
    <x v="1"/>
    <n v="5"/>
    <x v="0"/>
    <n v="3"/>
    <s v="Life Sciences"/>
    <n v="1"/>
    <n v="1814"/>
    <m/>
    <x v="0"/>
    <x v="1"/>
    <n v="85"/>
    <x v="2"/>
    <x v="0"/>
    <x v="4"/>
    <x v="1"/>
    <x v="0"/>
    <n v="6870"/>
    <s v="Medium Risk"/>
    <x v="0"/>
    <n v="0"/>
    <n v="1"/>
    <n v="1"/>
    <n v="0"/>
    <n v="15530"/>
    <x v="9"/>
    <s v="Y"/>
    <x v="1"/>
    <n v="12"/>
    <x v="0"/>
    <n v="1"/>
    <n v="4"/>
    <x v="0"/>
    <n v="80"/>
    <n v="0"/>
    <x v="27"/>
    <x v="1"/>
    <x v="0"/>
    <x v="11"/>
    <x v="3"/>
    <x v="1"/>
    <x v="3"/>
    <m/>
  </r>
  <r>
    <n v="41"/>
    <x v="0"/>
    <x v="1"/>
    <n v="4"/>
    <n v="1"/>
    <x v="0"/>
    <n v="796"/>
    <x v="0"/>
    <n v="4"/>
    <x v="0"/>
    <n v="1"/>
    <s v="Marketing"/>
    <n v="1"/>
    <n v="1815"/>
    <m/>
    <x v="1"/>
    <x v="0"/>
    <n v="81"/>
    <x v="0"/>
    <x v="2"/>
    <x v="0"/>
    <x v="2"/>
    <x v="2"/>
    <n v="10447"/>
    <s v="Medium Risk"/>
    <x v="2"/>
    <n v="1"/>
    <n v="0"/>
    <n v="0"/>
    <n v="0"/>
    <n v="26458"/>
    <x v="4"/>
    <s v="Y"/>
    <x v="0"/>
    <n v="13"/>
    <x v="0"/>
    <n v="4"/>
    <n v="2"/>
    <x v="1"/>
    <n v="80"/>
    <n v="1"/>
    <x v="18"/>
    <x v="1"/>
    <x v="3"/>
    <x v="14"/>
    <x v="12"/>
    <x v="11"/>
    <x v="0"/>
    <m/>
  </r>
  <r>
    <n v="30"/>
    <x v="2"/>
    <x v="1"/>
    <n v="4"/>
    <n v="0"/>
    <x v="0"/>
    <n v="1092"/>
    <x v="1"/>
    <n v="10"/>
    <x v="0"/>
    <n v="3"/>
    <s v="Medical"/>
    <n v="1"/>
    <n v="1816"/>
    <m/>
    <x v="3"/>
    <x v="0"/>
    <n v="64"/>
    <x v="0"/>
    <x v="2"/>
    <x v="3"/>
    <x v="2"/>
    <x v="0"/>
    <n v="9667"/>
    <s v="Low Risk"/>
    <x v="2"/>
    <n v="0"/>
    <n v="0"/>
    <n v="0"/>
    <n v="0"/>
    <n v="2739"/>
    <x v="3"/>
    <s v="Y"/>
    <x v="1"/>
    <n v="14"/>
    <x v="0"/>
    <n v="2"/>
    <n v="1"/>
    <x v="1"/>
    <n v="80"/>
    <n v="0"/>
    <x v="15"/>
    <x v="1"/>
    <x v="1"/>
    <x v="5"/>
    <x v="1"/>
    <x v="0"/>
    <x v="3"/>
    <m/>
  </r>
  <r>
    <n v="26"/>
    <x v="2"/>
    <x v="0"/>
    <n v="11"/>
    <n v="2"/>
    <x v="0"/>
    <n v="920"/>
    <x v="2"/>
    <n v="20"/>
    <x v="0"/>
    <n v="2"/>
    <s v="Medical"/>
    <n v="1"/>
    <n v="1818"/>
    <m/>
    <x v="2"/>
    <x v="0"/>
    <n v="69"/>
    <x v="0"/>
    <x v="1"/>
    <x v="8"/>
    <x v="1"/>
    <x v="1"/>
    <n v="2148"/>
    <s v="High Risk"/>
    <x v="1"/>
    <n v="1"/>
    <n v="1"/>
    <n v="0"/>
    <n v="1"/>
    <n v="6889"/>
    <x v="4"/>
    <s v="Y"/>
    <x v="0"/>
    <n v="11"/>
    <x v="0"/>
    <n v="3"/>
    <n v="5"/>
    <x v="0"/>
    <n v="80"/>
    <n v="0"/>
    <x v="3"/>
    <x v="1"/>
    <x v="1"/>
    <x v="8"/>
    <x v="10"/>
    <x v="1"/>
    <x v="10"/>
    <m/>
  </r>
  <r>
    <n v="46"/>
    <x v="1"/>
    <x v="0"/>
    <n v="5"/>
    <n v="1"/>
    <x v="0"/>
    <n v="261"/>
    <x v="1"/>
    <n v="21"/>
    <x v="0"/>
    <n v="2"/>
    <s v="Medical"/>
    <n v="1"/>
    <n v="1821"/>
    <m/>
    <x v="2"/>
    <x v="0"/>
    <n v="66"/>
    <x v="0"/>
    <x v="0"/>
    <x v="4"/>
    <x v="1"/>
    <x v="1"/>
    <n v="8926"/>
    <s v="Medium Risk"/>
    <x v="2"/>
    <n v="0"/>
    <n v="1"/>
    <n v="0"/>
    <n v="0"/>
    <n v="10842"/>
    <x v="5"/>
    <s v="Y"/>
    <x v="1"/>
    <n v="22"/>
    <x v="1"/>
    <n v="4"/>
    <n v="1"/>
    <x v="1"/>
    <n v="80"/>
    <n v="1"/>
    <x v="10"/>
    <x v="2"/>
    <x v="3"/>
    <x v="7"/>
    <x v="1"/>
    <x v="2"/>
    <x v="1"/>
    <m/>
  </r>
  <r>
    <n v="40"/>
    <x v="0"/>
    <x v="1"/>
    <n v="0"/>
    <n v="0"/>
    <x v="0"/>
    <n v="1194"/>
    <x v="1"/>
    <n v="1"/>
    <x v="0"/>
    <n v="3"/>
    <s v="Life Sciences"/>
    <n v="1"/>
    <n v="1822"/>
    <m/>
    <x v="1"/>
    <x v="0"/>
    <n v="52"/>
    <x v="0"/>
    <x v="0"/>
    <x v="4"/>
    <x v="0"/>
    <x v="2"/>
    <n v="6513"/>
    <s v="Low Risk"/>
    <x v="0"/>
    <n v="0"/>
    <n v="0"/>
    <n v="0"/>
    <n v="0"/>
    <n v="9060"/>
    <x v="5"/>
    <s v="Y"/>
    <x v="1"/>
    <n v="17"/>
    <x v="0"/>
    <n v="4"/>
    <n v="0"/>
    <x v="1"/>
    <n v="80"/>
    <n v="1"/>
    <x v="4"/>
    <x v="1"/>
    <x v="1"/>
    <x v="8"/>
    <x v="7"/>
    <x v="0"/>
    <x v="6"/>
    <m/>
  </r>
  <r>
    <n v="34"/>
    <x v="2"/>
    <x v="1"/>
    <n v="4"/>
    <n v="0"/>
    <x v="0"/>
    <n v="810"/>
    <x v="0"/>
    <n v="8"/>
    <x v="0"/>
    <n v="2"/>
    <s v="Technical Degree"/>
    <n v="1"/>
    <n v="1823"/>
    <m/>
    <x v="0"/>
    <x v="1"/>
    <n v="92"/>
    <x v="2"/>
    <x v="0"/>
    <x v="0"/>
    <x v="2"/>
    <x v="1"/>
    <n v="6799"/>
    <s v="Low Risk"/>
    <x v="0"/>
    <n v="0"/>
    <n v="0"/>
    <n v="0"/>
    <n v="0"/>
    <n v="22128"/>
    <x v="1"/>
    <s v="Y"/>
    <x v="1"/>
    <n v="21"/>
    <x v="1"/>
    <n v="3"/>
    <n v="1"/>
    <x v="1"/>
    <n v="80"/>
    <n v="2"/>
    <x v="1"/>
    <x v="3"/>
    <x v="1"/>
    <x v="1"/>
    <x v="6"/>
    <x v="5"/>
    <x v="5"/>
    <m/>
  </r>
  <r>
    <n v="58"/>
    <x v="3"/>
    <x v="1"/>
    <n v="14"/>
    <n v="2"/>
    <x v="2"/>
    <n v="350"/>
    <x v="0"/>
    <n v="2"/>
    <x v="0"/>
    <n v="3"/>
    <s v="Medical"/>
    <n v="1"/>
    <n v="1824"/>
    <m/>
    <x v="0"/>
    <x v="1"/>
    <n v="52"/>
    <x v="0"/>
    <x v="3"/>
    <x v="5"/>
    <x v="1"/>
    <x v="2"/>
    <n v="16291"/>
    <s v="Medium Risk"/>
    <x v="2"/>
    <n v="0"/>
    <n v="1"/>
    <n v="1"/>
    <n v="0"/>
    <n v="22577"/>
    <x v="5"/>
    <s v="Y"/>
    <x v="1"/>
    <n v="22"/>
    <x v="1"/>
    <n v="4"/>
    <n v="4"/>
    <x v="0"/>
    <n v="80"/>
    <n v="1"/>
    <x v="29"/>
    <x v="0"/>
    <x v="2"/>
    <x v="22"/>
    <x v="5"/>
    <x v="15"/>
    <x v="17"/>
    <m/>
  </r>
  <r>
    <n v="35"/>
    <x v="0"/>
    <x v="1"/>
    <n v="7"/>
    <n v="0"/>
    <x v="0"/>
    <n v="185"/>
    <x v="1"/>
    <n v="23"/>
    <x v="0"/>
    <n v="4"/>
    <s v="Medical"/>
    <n v="1"/>
    <n v="1826"/>
    <m/>
    <x v="0"/>
    <x v="1"/>
    <n v="91"/>
    <x v="3"/>
    <x v="1"/>
    <x v="2"/>
    <x v="2"/>
    <x v="1"/>
    <n v="2705"/>
    <s v="Low Risk"/>
    <x v="1"/>
    <n v="0"/>
    <n v="0"/>
    <n v="0"/>
    <n v="1"/>
    <n v="9696"/>
    <x v="4"/>
    <s v="Y"/>
    <x v="1"/>
    <n v="16"/>
    <x v="0"/>
    <n v="2"/>
    <n v="3"/>
    <x v="0"/>
    <n v="80"/>
    <n v="1"/>
    <x v="3"/>
    <x v="2"/>
    <x v="3"/>
    <x v="8"/>
    <x v="0"/>
    <x v="0"/>
    <x v="6"/>
    <m/>
  </r>
  <r>
    <n v="47"/>
    <x v="1"/>
    <x v="1"/>
    <n v="9"/>
    <n v="2"/>
    <x v="0"/>
    <n v="1001"/>
    <x v="1"/>
    <n v="4"/>
    <x v="0"/>
    <n v="3"/>
    <s v="Life Sciences"/>
    <n v="1"/>
    <n v="1827"/>
    <m/>
    <x v="1"/>
    <x v="0"/>
    <n v="92"/>
    <x v="1"/>
    <x v="2"/>
    <x v="3"/>
    <x v="1"/>
    <x v="2"/>
    <n v="10333"/>
    <s v="Medium Risk"/>
    <x v="2"/>
    <n v="1"/>
    <n v="1"/>
    <n v="0"/>
    <n v="0"/>
    <n v="19271"/>
    <x v="0"/>
    <s v="Y"/>
    <x v="0"/>
    <n v="12"/>
    <x v="0"/>
    <n v="3"/>
    <n v="3"/>
    <x v="0"/>
    <n v="80"/>
    <n v="1"/>
    <x v="23"/>
    <x v="5"/>
    <x v="1"/>
    <x v="14"/>
    <x v="14"/>
    <x v="15"/>
    <x v="13"/>
    <m/>
  </r>
  <r>
    <n v="40"/>
    <x v="0"/>
    <x v="1"/>
    <n v="13"/>
    <n v="1"/>
    <x v="0"/>
    <n v="750"/>
    <x v="1"/>
    <n v="12"/>
    <x v="0"/>
    <n v="3"/>
    <s v="Life Sciences"/>
    <n v="1"/>
    <n v="1829"/>
    <m/>
    <x v="0"/>
    <x v="0"/>
    <n v="47"/>
    <x v="0"/>
    <x v="0"/>
    <x v="4"/>
    <x v="3"/>
    <x v="2"/>
    <n v="4448"/>
    <s v="Medium Risk"/>
    <x v="0"/>
    <n v="0"/>
    <n v="1"/>
    <n v="0"/>
    <n v="1"/>
    <n v="10748"/>
    <x v="7"/>
    <s v="Y"/>
    <x v="1"/>
    <n v="12"/>
    <x v="0"/>
    <n v="2"/>
    <n v="4"/>
    <x v="0"/>
    <n v="80"/>
    <n v="1"/>
    <x v="20"/>
    <x v="1"/>
    <x v="1"/>
    <x v="5"/>
    <x v="0"/>
    <x v="4"/>
    <x v="1"/>
    <m/>
  </r>
  <r>
    <n v="54"/>
    <x v="1"/>
    <x v="1"/>
    <n v="4"/>
    <n v="1"/>
    <x v="0"/>
    <n v="431"/>
    <x v="1"/>
    <n v="7"/>
    <x v="0"/>
    <n v="4"/>
    <s v="Medical"/>
    <n v="1"/>
    <n v="1830"/>
    <m/>
    <x v="2"/>
    <x v="0"/>
    <n v="68"/>
    <x v="0"/>
    <x v="0"/>
    <x v="1"/>
    <x v="0"/>
    <x v="1"/>
    <n v="6854"/>
    <s v="Low Risk"/>
    <x v="0"/>
    <n v="0"/>
    <n v="0"/>
    <n v="1"/>
    <n v="0"/>
    <n v="15696"/>
    <x v="5"/>
    <s v="Y"/>
    <x v="1"/>
    <n v="15"/>
    <x v="0"/>
    <n v="2"/>
    <n v="2"/>
    <x v="1"/>
    <n v="80"/>
    <n v="1"/>
    <x v="19"/>
    <x v="2"/>
    <x v="2"/>
    <x v="5"/>
    <x v="10"/>
    <x v="1"/>
    <x v="1"/>
    <m/>
  </r>
  <r>
    <n v="31"/>
    <x v="2"/>
    <x v="1"/>
    <n v="9"/>
    <n v="1"/>
    <x v="1"/>
    <n v="1125"/>
    <x v="0"/>
    <n v="7"/>
    <x v="0"/>
    <n v="4"/>
    <s v="Marketing"/>
    <n v="1"/>
    <n v="1833"/>
    <m/>
    <x v="3"/>
    <x v="0"/>
    <n v="68"/>
    <x v="0"/>
    <x v="2"/>
    <x v="0"/>
    <x v="3"/>
    <x v="1"/>
    <n v="9637"/>
    <s v="Medium Risk"/>
    <x v="2"/>
    <n v="0"/>
    <n v="1"/>
    <n v="0"/>
    <n v="0"/>
    <n v="8277"/>
    <x v="7"/>
    <s v="Y"/>
    <x v="1"/>
    <n v="14"/>
    <x v="0"/>
    <n v="4"/>
    <n v="2"/>
    <x v="1"/>
    <n v="80"/>
    <n v="2"/>
    <x v="15"/>
    <x v="1"/>
    <x v="1"/>
    <x v="11"/>
    <x v="3"/>
    <x v="3"/>
    <x v="3"/>
    <m/>
  </r>
  <r>
    <n v="28"/>
    <x v="2"/>
    <x v="1"/>
    <n v="8"/>
    <n v="1"/>
    <x v="0"/>
    <n v="1217"/>
    <x v="1"/>
    <n v="1"/>
    <x v="0"/>
    <n v="3"/>
    <s v="Medical"/>
    <n v="1"/>
    <n v="1834"/>
    <m/>
    <x v="1"/>
    <x v="0"/>
    <n v="67"/>
    <x v="0"/>
    <x v="1"/>
    <x v="1"/>
    <x v="3"/>
    <x v="1"/>
    <n v="3591"/>
    <s v="Medium Risk"/>
    <x v="0"/>
    <n v="0"/>
    <n v="1"/>
    <n v="0"/>
    <n v="1"/>
    <n v="12719"/>
    <x v="1"/>
    <s v="Y"/>
    <x v="1"/>
    <n v="25"/>
    <x v="1"/>
    <n v="3"/>
    <n v="3"/>
    <x v="0"/>
    <n v="80"/>
    <n v="1"/>
    <x v="8"/>
    <x v="1"/>
    <x v="1"/>
    <x v="11"/>
    <x v="3"/>
    <x v="1"/>
    <x v="3"/>
    <m/>
  </r>
  <r>
    <n v="38"/>
    <x v="0"/>
    <x v="1"/>
    <n v="14"/>
    <n v="2"/>
    <x v="0"/>
    <n v="723"/>
    <x v="0"/>
    <n v="2"/>
    <x v="0"/>
    <n v="4"/>
    <s v="Marketing"/>
    <n v="1"/>
    <n v="1835"/>
    <m/>
    <x v="0"/>
    <x v="0"/>
    <n v="77"/>
    <x v="3"/>
    <x v="0"/>
    <x v="6"/>
    <x v="0"/>
    <x v="1"/>
    <n v="5405"/>
    <s v="Medium Risk"/>
    <x v="0"/>
    <n v="1"/>
    <n v="0"/>
    <n v="1"/>
    <n v="1"/>
    <n v="4244"/>
    <x v="7"/>
    <s v="Y"/>
    <x v="0"/>
    <n v="20"/>
    <x v="1"/>
    <n v="1"/>
    <n v="5"/>
    <x v="0"/>
    <n v="80"/>
    <n v="2"/>
    <x v="26"/>
    <x v="5"/>
    <x v="2"/>
    <x v="9"/>
    <x v="3"/>
    <x v="0"/>
    <x v="6"/>
    <m/>
  </r>
  <r>
    <n v="26"/>
    <x v="2"/>
    <x v="1"/>
    <n v="3"/>
    <n v="0"/>
    <x v="0"/>
    <n v="572"/>
    <x v="0"/>
    <n v="10"/>
    <x v="0"/>
    <n v="3"/>
    <s v="Medical"/>
    <n v="1"/>
    <n v="1836"/>
    <m/>
    <x v="1"/>
    <x v="1"/>
    <n v="46"/>
    <x v="0"/>
    <x v="0"/>
    <x v="0"/>
    <x v="0"/>
    <x v="0"/>
    <n v="4684"/>
    <s v="Low Risk"/>
    <x v="0"/>
    <n v="0"/>
    <n v="0"/>
    <n v="0"/>
    <n v="1"/>
    <n v="9125"/>
    <x v="1"/>
    <s v="Y"/>
    <x v="1"/>
    <n v="13"/>
    <x v="0"/>
    <n v="1"/>
    <n v="2"/>
    <x v="1"/>
    <n v="80"/>
    <n v="0"/>
    <x v="7"/>
    <x v="5"/>
    <x v="1"/>
    <x v="8"/>
    <x v="7"/>
    <x v="1"/>
    <x v="3"/>
    <m/>
  </r>
  <r>
    <n v="58"/>
    <x v="3"/>
    <x v="1"/>
    <n v="7"/>
    <n v="1"/>
    <x v="1"/>
    <n v="1216"/>
    <x v="1"/>
    <n v="15"/>
    <x v="0"/>
    <n v="4"/>
    <s v="Life Sciences"/>
    <n v="1"/>
    <n v="1837"/>
    <m/>
    <x v="3"/>
    <x v="1"/>
    <n v="87"/>
    <x v="0"/>
    <x v="3"/>
    <x v="7"/>
    <x v="2"/>
    <x v="1"/>
    <n v="15787"/>
    <s v="Medium Risk"/>
    <x v="2"/>
    <n v="1"/>
    <n v="0"/>
    <n v="0"/>
    <n v="0"/>
    <n v="21624"/>
    <x v="7"/>
    <s v="Y"/>
    <x v="0"/>
    <n v="14"/>
    <x v="0"/>
    <n v="2"/>
    <n v="3"/>
    <x v="0"/>
    <n v="80"/>
    <n v="0"/>
    <x v="18"/>
    <x v="1"/>
    <x v="1"/>
    <x v="4"/>
    <x v="3"/>
    <x v="3"/>
    <x v="3"/>
    <m/>
  </r>
  <r>
    <n v="18"/>
    <x v="4"/>
    <x v="1"/>
    <n v="11"/>
    <n v="1"/>
    <x v="2"/>
    <n v="1431"/>
    <x v="1"/>
    <n v="14"/>
    <x v="0"/>
    <n v="3"/>
    <s v="Medical"/>
    <n v="1"/>
    <n v="1839"/>
    <m/>
    <x v="0"/>
    <x v="0"/>
    <n v="33"/>
    <x v="0"/>
    <x v="1"/>
    <x v="1"/>
    <x v="2"/>
    <x v="0"/>
    <n v="1514"/>
    <s v="Low Risk"/>
    <x v="1"/>
    <n v="0"/>
    <n v="0"/>
    <n v="1"/>
    <n v="1"/>
    <n v="8018"/>
    <x v="1"/>
    <s v="Y"/>
    <x v="1"/>
    <n v="16"/>
    <x v="0"/>
    <n v="3"/>
    <n v="7"/>
    <x v="2"/>
    <n v="80"/>
    <n v="0"/>
    <x v="11"/>
    <x v="5"/>
    <x v="0"/>
    <x v="2"/>
    <x v="2"/>
    <x v="0"/>
    <x v="2"/>
    <m/>
  </r>
  <r>
    <n v="31"/>
    <x v="2"/>
    <x v="0"/>
    <n v="8"/>
    <n v="1"/>
    <x v="0"/>
    <n v="359"/>
    <x v="2"/>
    <n v="18"/>
    <x v="1"/>
    <n v="5"/>
    <s v="Human Resources"/>
    <n v="1"/>
    <n v="1842"/>
    <m/>
    <x v="2"/>
    <x v="1"/>
    <n v="89"/>
    <x v="2"/>
    <x v="1"/>
    <x v="8"/>
    <x v="3"/>
    <x v="1"/>
    <n v="2956"/>
    <s v="Medium Risk"/>
    <x v="1"/>
    <n v="0"/>
    <n v="1"/>
    <n v="0"/>
    <n v="1"/>
    <n v="21495"/>
    <x v="4"/>
    <s v="Y"/>
    <x v="1"/>
    <n v="17"/>
    <x v="0"/>
    <n v="3"/>
    <n v="5"/>
    <x v="0"/>
    <n v="80"/>
    <n v="0"/>
    <x v="17"/>
    <x v="5"/>
    <x v="1"/>
    <x v="6"/>
    <x v="2"/>
    <x v="0"/>
    <x v="2"/>
    <m/>
  </r>
  <r>
    <n v="29"/>
    <x v="2"/>
    <x v="0"/>
    <n v="15"/>
    <n v="2"/>
    <x v="0"/>
    <n v="350"/>
    <x v="2"/>
    <n v="13"/>
    <x v="0"/>
    <n v="3"/>
    <s v="Human Resources"/>
    <n v="1"/>
    <n v="1844"/>
    <m/>
    <x v="3"/>
    <x v="1"/>
    <n v="56"/>
    <x v="1"/>
    <x v="1"/>
    <x v="8"/>
    <x v="3"/>
    <x v="2"/>
    <n v="2335"/>
    <s v="High Risk"/>
    <x v="1"/>
    <n v="1"/>
    <n v="1"/>
    <n v="0"/>
    <n v="1"/>
    <n v="3157"/>
    <x v="5"/>
    <s v="Y"/>
    <x v="0"/>
    <n v="15"/>
    <x v="0"/>
    <n v="4"/>
    <n v="6"/>
    <x v="2"/>
    <n v="80"/>
    <n v="3"/>
    <x v="21"/>
    <x v="1"/>
    <x v="1"/>
    <x v="4"/>
    <x v="3"/>
    <x v="3"/>
    <x v="2"/>
    <m/>
  </r>
  <r>
    <n v="45"/>
    <x v="1"/>
    <x v="1"/>
    <n v="4"/>
    <n v="0"/>
    <x v="2"/>
    <n v="589"/>
    <x v="0"/>
    <n v="2"/>
    <x v="0"/>
    <n v="4"/>
    <s v="Life Sciences"/>
    <n v="1"/>
    <n v="1845"/>
    <m/>
    <x v="1"/>
    <x v="0"/>
    <n v="67"/>
    <x v="0"/>
    <x v="0"/>
    <x v="0"/>
    <x v="2"/>
    <x v="1"/>
    <n v="5154"/>
    <s v="Low Risk"/>
    <x v="0"/>
    <n v="0"/>
    <n v="0"/>
    <n v="0"/>
    <n v="1"/>
    <n v="19665"/>
    <x v="5"/>
    <s v="Y"/>
    <x v="1"/>
    <n v="22"/>
    <x v="1"/>
    <n v="2"/>
    <n v="0"/>
    <x v="1"/>
    <n v="80"/>
    <n v="2"/>
    <x v="1"/>
    <x v="1"/>
    <x v="3"/>
    <x v="3"/>
    <x v="1"/>
    <x v="8"/>
    <x v="1"/>
    <m/>
  </r>
  <r>
    <n v="36"/>
    <x v="0"/>
    <x v="1"/>
    <n v="8"/>
    <n v="2"/>
    <x v="0"/>
    <n v="430"/>
    <x v="1"/>
    <n v="2"/>
    <x v="0"/>
    <n v="4"/>
    <s v="Other"/>
    <n v="1"/>
    <n v="1847"/>
    <m/>
    <x v="2"/>
    <x v="0"/>
    <n v="73"/>
    <x v="0"/>
    <x v="0"/>
    <x v="1"/>
    <x v="1"/>
    <x v="1"/>
    <n v="6962"/>
    <s v="Medium Risk"/>
    <x v="0"/>
    <n v="1"/>
    <n v="1"/>
    <n v="0"/>
    <n v="0"/>
    <n v="19573"/>
    <x v="5"/>
    <s v="Y"/>
    <x v="0"/>
    <n v="22"/>
    <x v="1"/>
    <n v="4"/>
    <n v="5"/>
    <x v="0"/>
    <n v="80"/>
    <n v="1"/>
    <x v="20"/>
    <x v="2"/>
    <x v="1"/>
    <x v="6"/>
    <x v="2"/>
    <x v="0"/>
    <x v="2"/>
    <m/>
  </r>
  <r>
    <n v="43"/>
    <x v="0"/>
    <x v="1"/>
    <n v="8"/>
    <n v="0"/>
    <x v="1"/>
    <n v="1422"/>
    <x v="0"/>
    <n v="2"/>
    <x v="0"/>
    <n v="4"/>
    <s v="Life Sciences"/>
    <n v="1"/>
    <n v="1849"/>
    <m/>
    <x v="3"/>
    <x v="1"/>
    <n v="92"/>
    <x v="0"/>
    <x v="0"/>
    <x v="0"/>
    <x v="0"/>
    <x v="1"/>
    <n v="5675"/>
    <s v="Low Risk"/>
    <x v="0"/>
    <n v="0"/>
    <n v="0"/>
    <n v="0"/>
    <n v="1"/>
    <n v="19246"/>
    <x v="1"/>
    <s v="Y"/>
    <x v="1"/>
    <n v="20"/>
    <x v="1"/>
    <n v="3"/>
    <n v="1"/>
    <x v="1"/>
    <n v="80"/>
    <n v="1"/>
    <x v="2"/>
    <x v="3"/>
    <x v="1"/>
    <x v="5"/>
    <x v="1"/>
    <x v="4"/>
    <x v="1"/>
    <m/>
  </r>
  <r>
    <n v="27"/>
    <x v="2"/>
    <x v="1"/>
    <n v="10"/>
    <n v="2"/>
    <x v="1"/>
    <n v="1297"/>
    <x v="1"/>
    <n v="5"/>
    <x v="0"/>
    <n v="2"/>
    <s v="Life Sciences"/>
    <n v="1"/>
    <n v="1850"/>
    <m/>
    <x v="2"/>
    <x v="0"/>
    <n v="53"/>
    <x v="0"/>
    <x v="1"/>
    <x v="2"/>
    <x v="0"/>
    <x v="0"/>
    <n v="2379"/>
    <s v="Medium Risk"/>
    <x v="1"/>
    <n v="1"/>
    <n v="0"/>
    <n v="1"/>
    <n v="1"/>
    <n v="19826"/>
    <x v="4"/>
    <s v="Y"/>
    <x v="0"/>
    <n v="14"/>
    <x v="0"/>
    <n v="3"/>
    <n v="6"/>
    <x v="2"/>
    <n v="80"/>
    <n v="0"/>
    <x v="3"/>
    <x v="1"/>
    <x v="2"/>
    <x v="8"/>
    <x v="0"/>
    <x v="0"/>
    <x v="3"/>
    <m/>
  </r>
  <r>
    <n v="29"/>
    <x v="2"/>
    <x v="1"/>
    <n v="3"/>
    <n v="0"/>
    <x v="1"/>
    <n v="574"/>
    <x v="1"/>
    <n v="20"/>
    <x v="0"/>
    <n v="1"/>
    <s v="Medical"/>
    <n v="1"/>
    <n v="1852"/>
    <m/>
    <x v="2"/>
    <x v="1"/>
    <n v="40"/>
    <x v="0"/>
    <x v="1"/>
    <x v="2"/>
    <x v="0"/>
    <x v="1"/>
    <n v="3812"/>
    <s v="Low Risk"/>
    <x v="0"/>
    <n v="0"/>
    <n v="0"/>
    <n v="0"/>
    <n v="1"/>
    <n v="7003"/>
    <x v="1"/>
    <s v="Y"/>
    <x v="1"/>
    <n v="13"/>
    <x v="0"/>
    <n v="2"/>
    <n v="2"/>
    <x v="1"/>
    <n v="80"/>
    <n v="0"/>
    <x v="27"/>
    <x v="1"/>
    <x v="3"/>
    <x v="19"/>
    <x v="6"/>
    <x v="2"/>
    <x v="13"/>
    <m/>
  </r>
  <r>
    <n v="32"/>
    <x v="2"/>
    <x v="1"/>
    <n v="3"/>
    <n v="0"/>
    <x v="1"/>
    <n v="1318"/>
    <x v="0"/>
    <n v="10"/>
    <x v="0"/>
    <n v="4"/>
    <s v="Marketing"/>
    <n v="1"/>
    <n v="1853"/>
    <m/>
    <x v="2"/>
    <x v="1"/>
    <n v="79"/>
    <x v="0"/>
    <x v="0"/>
    <x v="0"/>
    <x v="0"/>
    <x v="0"/>
    <n v="4648"/>
    <s v="Low Risk"/>
    <x v="0"/>
    <n v="0"/>
    <n v="0"/>
    <n v="0"/>
    <n v="1"/>
    <n v="26075"/>
    <x v="0"/>
    <s v="Y"/>
    <x v="1"/>
    <n v="13"/>
    <x v="0"/>
    <n v="3"/>
    <n v="4"/>
    <x v="0"/>
    <n v="80"/>
    <n v="0"/>
    <x v="21"/>
    <x v="2"/>
    <x v="3"/>
    <x v="2"/>
    <x v="2"/>
    <x v="0"/>
    <x v="2"/>
    <m/>
  </r>
  <r>
    <n v="42"/>
    <x v="0"/>
    <x v="1"/>
    <n v="7"/>
    <n v="1"/>
    <x v="2"/>
    <n v="355"/>
    <x v="1"/>
    <n v="10"/>
    <x v="0"/>
    <n v="4"/>
    <s v="Technical Degree"/>
    <n v="1"/>
    <n v="1854"/>
    <m/>
    <x v="1"/>
    <x v="1"/>
    <n v="38"/>
    <x v="0"/>
    <x v="1"/>
    <x v="1"/>
    <x v="2"/>
    <x v="1"/>
    <n v="2936"/>
    <s v="Low Risk"/>
    <x v="1"/>
    <n v="0"/>
    <n v="0"/>
    <n v="1"/>
    <n v="1"/>
    <n v="6161"/>
    <x v="9"/>
    <s v="Y"/>
    <x v="1"/>
    <n v="22"/>
    <x v="1"/>
    <n v="2"/>
    <n v="4"/>
    <x v="0"/>
    <n v="80"/>
    <n v="2"/>
    <x v="1"/>
    <x v="4"/>
    <x v="2"/>
    <x v="0"/>
    <x v="7"/>
    <x v="2"/>
    <x v="6"/>
    <m/>
  </r>
  <r>
    <n v="47"/>
    <x v="1"/>
    <x v="1"/>
    <n v="7"/>
    <n v="0"/>
    <x v="0"/>
    <n v="207"/>
    <x v="1"/>
    <n v="9"/>
    <x v="0"/>
    <n v="4"/>
    <s v="Life Sciences"/>
    <n v="1"/>
    <n v="1856"/>
    <m/>
    <x v="0"/>
    <x v="0"/>
    <n v="64"/>
    <x v="0"/>
    <x v="1"/>
    <x v="2"/>
    <x v="2"/>
    <x v="0"/>
    <n v="2105"/>
    <s v="Low Risk"/>
    <x v="1"/>
    <n v="0"/>
    <n v="0"/>
    <n v="0"/>
    <n v="1"/>
    <n v="5411"/>
    <x v="5"/>
    <s v="Y"/>
    <x v="1"/>
    <n v="12"/>
    <x v="0"/>
    <n v="3"/>
    <n v="3"/>
    <x v="0"/>
    <n v="80"/>
    <n v="0"/>
    <x v="2"/>
    <x v="2"/>
    <x v="1"/>
    <x v="4"/>
    <x v="3"/>
    <x v="3"/>
    <x v="2"/>
    <m/>
  </r>
  <r>
    <n v="46"/>
    <x v="1"/>
    <x v="1"/>
    <n v="4"/>
    <n v="1"/>
    <x v="0"/>
    <n v="706"/>
    <x v="1"/>
    <n v="2"/>
    <x v="0"/>
    <n v="2"/>
    <s v="Life Sciences"/>
    <n v="1"/>
    <n v="1857"/>
    <m/>
    <x v="2"/>
    <x v="1"/>
    <n v="82"/>
    <x v="0"/>
    <x v="2"/>
    <x v="3"/>
    <x v="0"/>
    <x v="2"/>
    <n v="8578"/>
    <s v="Low Risk"/>
    <x v="2"/>
    <n v="0"/>
    <n v="0"/>
    <n v="1"/>
    <n v="0"/>
    <n v="19989"/>
    <x v="9"/>
    <s v="Y"/>
    <x v="1"/>
    <n v="14"/>
    <x v="0"/>
    <n v="3"/>
    <n v="2"/>
    <x v="1"/>
    <n v="80"/>
    <n v="1"/>
    <x v="4"/>
    <x v="5"/>
    <x v="2"/>
    <x v="7"/>
    <x v="6"/>
    <x v="5"/>
    <x v="1"/>
    <m/>
  </r>
  <r>
    <n v="28"/>
    <x v="2"/>
    <x v="1"/>
    <n v="3"/>
    <n v="0"/>
    <x v="2"/>
    <n v="280"/>
    <x v="2"/>
    <n v="1"/>
    <x v="0"/>
    <n v="2"/>
    <s v="Life Sciences"/>
    <n v="1"/>
    <n v="1858"/>
    <m/>
    <x v="1"/>
    <x v="1"/>
    <n v="43"/>
    <x v="0"/>
    <x v="1"/>
    <x v="8"/>
    <x v="0"/>
    <x v="2"/>
    <n v="2706"/>
    <s v="Low Risk"/>
    <x v="1"/>
    <n v="0"/>
    <n v="0"/>
    <n v="0"/>
    <n v="1"/>
    <n v="10494"/>
    <x v="1"/>
    <s v="Y"/>
    <x v="1"/>
    <n v="15"/>
    <x v="0"/>
    <n v="2"/>
    <n v="2"/>
    <x v="1"/>
    <n v="80"/>
    <n v="1"/>
    <x v="8"/>
    <x v="2"/>
    <x v="1"/>
    <x v="11"/>
    <x v="3"/>
    <x v="3"/>
    <x v="3"/>
    <m/>
  </r>
  <r>
    <n v="29"/>
    <x v="2"/>
    <x v="1"/>
    <n v="3"/>
    <n v="0"/>
    <x v="0"/>
    <n v="726"/>
    <x v="1"/>
    <n v="29"/>
    <x v="0"/>
    <n v="1"/>
    <s v="Life Sciences"/>
    <n v="1"/>
    <n v="1859"/>
    <m/>
    <x v="2"/>
    <x v="1"/>
    <n v="93"/>
    <x v="3"/>
    <x v="0"/>
    <x v="4"/>
    <x v="2"/>
    <x v="2"/>
    <n v="6384"/>
    <s v="Low Risk"/>
    <x v="0"/>
    <n v="0"/>
    <n v="0"/>
    <n v="0"/>
    <n v="1"/>
    <n v="21143"/>
    <x v="0"/>
    <s v="Y"/>
    <x v="1"/>
    <n v="17"/>
    <x v="0"/>
    <n v="4"/>
    <n v="0"/>
    <x v="1"/>
    <n v="80"/>
    <n v="2"/>
    <x v="27"/>
    <x v="1"/>
    <x v="1"/>
    <x v="5"/>
    <x v="2"/>
    <x v="1"/>
    <x v="4"/>
    <m/>
  </r>
  <r>
    <n v="42"/>
    <x v="0"/>
    <x v="1"/>
    <n v="3"/>
    <n v="0"/>
    <x v="0"/>
    <n v="1142"/>
    <x v="1"/>
    <n v="8"/>
    <x v="0"/>
    <n v="3"/>
    <s v="Life Sciences"/>
    <n v="1"/>
    <n v="1860"/>
    <m/>
    <x v="2"/>
    <x v="1"/>
    <n v="81"/>
    <x v="0"/>
    <x v="1"/>
    <x v="2"/>
    <x v="2"/>
    <x v="0"/>
    <n v="3968"/>
    <s v="Low Risk"/>
    <x v="0"/>
    <n v="0"/>
    <n v="0"/>
    <n v="0"/>
    <n v="1"/>
    <n v="13624"/>
    <x v="5"/>
    <s v="Y"/>
    <x v="1"/>
    <n v="13"/>
    <x v="0"/>
    <n v="4"/>
    <n v="4"/>
    <x v="0"/>
    <n v="80"/>
    <n v="0"/>
    <x v="0"/>
    <x v="1"/>
    <x v="1"/>
    <x v="2"/>
    <x v="2"/>
    <x v="0"/>
    <x v="2"/>
    <m/>
  </r>
  <r>
    <n v="32"/>
    <x v="2"/>
    <x v="0"/>
    <n v="12"/>
    <n v="3"/>
    <x v="0"/>
    <n v="414"/>
    <x v="0"/>
    <n v="2"/>
    <x v="0"/>
    <n v="4"/>
    <s v="Marketing"/>
    <n v="1"/>
    <n v="1862"/>
    <m/>
    <x v="1"/>
    <x v="1"/>
    <n v="82"/>
    <x v="1"/>
    <x v="0"/>
    <x v="0"/>
    <x v="1"/>
    <x v="0"/>
    <n v="9907"/>
    <s v="Medium Risk"/>
    <x v="2"/>
    <n v="1"/>
    <n v="1"/>
    <n v="1"/>
    <n v="0"/>
    <n v="26186"/>
    <x v="8"/>
    <s v="Y"/>
    <x v="0"/>
    <n v="12"/>
    <x v="0"/>
    <n v="3"/>
    <n v="5"/>
    <x v="0"/>
    <n v="80"/>
    <n v="0"/>
    <x v="2"/>
    <x v="1"/>
    <x v="2"/>
    <x v="4"/>
    <x v="3"/>
    <x v="3"/>
    <x v="3"/>
    <m/>
  </r>
  <r>
    <n v="46"/>
    <x v="1"/>
    <x v="1"/>
    <n v="9"/>
    <n v="1"/>
    <x v="0"/>
    <n v="1319"/>
    <x v="0"/>
    <n v="3"/>
    <x v="0"/>
    <n v="3"/>
    <s v="Technical Degree"/>
    <n v="1"/>
    <n v="1863"/>
    <m/>
    <x v="3"/>
    <x v="0"/>
    <n v="45"/>
    <x v="2"/>
    <x v="3"/>
    <x v="0"/>
    <x v="3"/>
    <x v="2"/>
    <n v="13225"/>
    <s v="Medium Risk"/>
    <x v="2"/>
    <n v="0"/>
    <n v="1"/>
    <n v="0"/>
    <n v="0"/>
    <n v="7739"/>
    <x v="7"/>
    <s v="Y"/>
    <x v="1"/>
    <n v="12"/>
    <x v="0"/>
    <n v="4"/>
    <n v="2"/>
    <x v="1"/>
    <n v="80"/>
    <n v="1"/>
    <x v="25"/>
    <x v="3"/>
    <x v="1"/>
    <x v="27"/>
    <x v="18"/>
    <x v="3"/>
    <x v="5"/>
    <m/>
  </r>
  <r>
    <n v="27"/>
    <x v="2"/>
    <x v="1"/>
    <n v="8"/>
    <n v="0"/>
    <x v="0"/>
    <n v="728"/>
    <x v="0"/>
    <n v="23"/>
    <x v="0"/>
    <n v="1"/>
    <s v="Medical"/>
    <n v="1"/>
    <n v="1864"/>
    <m/>
    <x v="0"/>
    <x v="0"/>
    <n v="36"/>
    <x v="1"/>
    <x v="0"/>
    <x v="6"/>
    <x v="2"/>
    <x v="1"/>
    <n v="3540"/>
    <s v="Low Risk"/>
    <x v="0"/>
    <n v="0"/>
    <n v="0"/>
    <n v="0"/>
    <n v="1"/>
    <n v="7018"/>
    <x v="1"/>
    <s v="Y"/>
    <x v="1"/>
    <n v="21"/>
    <x v="1"/>
    <n v="4"/>
    <n v="3"/>
    <x v="0"/>
    <n v="80"/>
    <n v="1"/>
    <x v="15"/>
    <x v="3"/>
    <x v="1"/>
    <x v="7"/>
    <x v="6"/>
    <x v="8"/>
    <x v="5"/>
    <m/>
  </r>
  <r>
    <n v="29"/>
    <x v="2"/>
    <x v="1"/>
    <n v="8"/>
    <n v="1"/>
    <x v="0"/>
    <n v="352"/>
    <x v="2"/>
    <n v="6"/>
    <x v="0"/>
    <n v="1"/>
    <s v="Medical"/>
    <n v="1"/>
    <n v="1865"/>
    <m/>
    <x v="2"/>
    <x v="1"/>
    <n v="87"/>
    <x v="1"/>
    <x v="1"/>
    <x v="8"/>
    <x v="1"/>
    <x v="1"/>
    <n v="2804"/>
    <s v="Medium Risk"/>
    <x v="1"/>
    <n v="0"/>
    <n v="1"/>
    <n v="0"/>
    <n v="1"/>
    <n v="15434"/>
    <x v="1"/>
    <s v="Y"/>
    <x v="1"/>
    <n v="11"/>
    <x v="0"/>
    <n v="4"/>
    <n v="5"/>
    <x v="0"/>
    <n v="80"/>
    <n v="0"/>
    <x v="5"/>
    <x v="1"/>
    <x v="1"/>
    <x v="6"/>
    <x v="2"/>
    <x v="0"/>
    <x v="2"/>
    <m/>
  </r>
  <r>
    <n v="43"/>
    <x v="0"/>
    <x v="1"/>
    <n v="5"/>
    <n v="0"/>
    <x v="0"/>
    <n v="823"/>
    <x v="1"/>
    <n v="6"/>
    <x v="0"/>
    <n v="3"/>
    <s v="Medical"/>
    <n v="1"/>
    <n v="1866"/>
    <m/>
    <x v="3"/>
    <x v="0"/>
    <n v="81"/>
    <x v="1"/>
    <x v="4"/>
    <x v="5"/>
    <x v="2"/>
    <x v="1"/>
    <n v="19392"/>
    <s v="Low Risk"/>
    <x v="2"/>
    <n v="0"/>
    <n v="0"/>
    <n v="0"/>
    <n v="0"/>
    <n v="22539"/>
    <x v="8"/>
    <s v="Y"/>
    <x v="1"/>
    <n v="13"/>
    <x v="0"/>
    <n v="4"/>
    <n v="1"/>
    <x v="1"/>
    <n v="80"/>
    <n v="0"/>
    <x v="24"/>
    <x v="2"/>
    <x v="1"/>
    <x v="22"/>
    <x v="16"/>
    <x v="7"/>
    <x v="17"/>
    <m/>
  </r>
  <r>
    <n v="48"/>
    <x v="1"/>
    <x v="1"/>
    <n v="6"/>
    <n v="1"/>
    <x v="0"/>
    <n v="1224"/>
    <x v="1"/>
    <n v="10"/>
    <x v="0"/>
    <n v="3"/>
    <s v="Life Sciences"/>
    <n v="1"/>
    <n v="1867"/>
    <m/>
    <x v="2"/>
    <x v="1"/>
    <n v="91"/>
    <x v="1"/>
    <x v="4"/>
    <x v="7"/>
    <x v="1"/>
    <x v="1"/>
    <n v="19665"/>
    <s v="Medium Risk"/>
    <x v="2"/>
    <n v="0"/>
    <n v="1"/>
    <n v="0"/>
    <n v="0"/>
    <n v="13583"/>
    <x v="5"/>
    <s v="Y"/>
    <x v="1"/>
    <n v="12"/>
    <x v="0"/>
    <n v="4"/>
    <n v="1"/>
    <x v="1"/>
    <n v="80"/>
    <n v="0"/>
    <x v="22"/>
    <x v="1"/>
    <x v="1"/>
    <x v="14"/>
    <x v="15"/>
    <x v="12"/>
    <x v="12"/>
    <m/>
  </r>
  <r>
    <n v="29"/>
    <x v="2"/>
    <x v="0"/>
    <n v="10"/>
    <n v="2"/>
    <x v="1"/>
    <n v="459"/>
    <x v="1"/>
    <n v="24"/>
    <x v="1"/>
    <n v="2"/>
    <s v="Life Sciences"/>
    <n v="1"/>
    <n v="1868"/>
    <m/>
    <x v="2"/>
    <x v="1"/>
    <n v="73"/>
    <x v="1"/>
    <x v="1"/>
    <x v="1"/>
    <x v="0"/>
    <x v="0"/>
    <n v="2439"/>
    <s v="Medium Risk"/>
    <x v="1"/>
    <n v="1"/>
    <n v="0"/>
    <n v="1"/>
    <n v="1"/>
    <n v="14753"/>
    <x v="1"/>
    <s v="Y"/>
    <x v="0"/>
    <n v="24"/>
    <x v="1"/>
    <n v="2"/>
    <n v="8"/>
    <x v="2"/>
    <n v="80"/>
    <n v="0"/>
    <x v="5"/>
    <x v="1"/>
    <x v="2"/>
    <x v="6"/>
    <x v="2"/>
    <x v="1"/>
    <x v="2"/>
    <m/>
  </r>
  <r>
    <n v="46"/>
    <x v="1"/>
    <x v="0"/>
    <n v="5"/>
    <n v="1"/>
    <x v="0"/>
    <n v="1254"/>
    <x v="0"/>
    <n v="10"/>
    <x v="0"/>
    <n v="3"/>
    <s v="Life Sciences"/>
    <n v="1"/>
    <n v="1869"/>
    <m/>
    <x v="1"/>
    <x v="0"/>
    <n v="64"/>
    <x v="0"/>
    <x v="2"/>
    <x v="0"/>
    <x v="1"/>
    <x v="1"/>
    <n v="7314"/>
    <s v="Medium Risk"/>
    <x v="2"/>
    <n v="0"/>
    <n v="1"/>
    <n v="0"/>
    <n v="0"/>
    <n v="14011"/>
    <x v="6"/>
    <s v="Y"/>
    <x v="1"/>
    <n v="21"/>
    <x v="1"/>
    <n v="3"/>
    <n v="1"/>
    <x v="1"/>
    <n v="80"/>
    <n v="3"/>
    <x v="19"/>
    <x v="2"/>
    <x v="1"/>
    <x v="3"/>
    <x v="1"/>
    <x v="0"/>
    <x v="1"/>
    <m/>
  </r>
  <r>
    <n v="27"/>
    <x v="2"/>
    <x v="1"/>
    <n v="13"/>
    <n v="2"/>
    <x v="1"/>
    <n v="1131"/>
    <x v="1"/>
    <n v="15"/>
    <x v="0"/>
    <n v="3"/>
    <s v="Life Sciences"/>
    <n v="1"/>
    <n v="1870"/>
    <m/>
    <x v="2"/>
    <x v="0"/>
    <n v="77"/>
    <x v="1"/>
    <x v="1"/>
    <x v="1"/>
    <x v="3"/>
    <x v="1"/>
    <n v="4774"/>
    <s v="Medium Risk"/>
    <x v="0"/>
    <n v="0"/>
    <n v="1"/>
    <n v="1"/>
    <n v="1"/>
    <n v="23844"/>
    <x v="4"/>
    <s v="Y"/>
    <x v="1"/>
    <n v="19"/>
    <x v="0"/>
    <n v="4"/>
    <n v="5"/>
    <x v="0"/>
    <n v="80"/>
    <n v="1"/>
    <x v="0"/>
    <x v="2"/>
    <x v="2"/>
    <x v="5"/>
    <x v="8"/>
    <x v="4"/>
    <x v="6"/>
    <m/>
  </r>
  <r>
    <n v="39"/>
    <x v="0"/>
    <x v="1"/>
    <n v="3"/>
    <n v="0"/>
    <x v="0"/>
    <n v="835"/>
    <x v="1"/>
    <n v="19"/>
    <x v="0"/>
    <n v="4"/>
    <s v="Other"/>
    <n v="1"/>
    <n v="1871"/>
    <m/>
    <x v="2"/>
    <x v="1"/>
    <n v="41"/>
    <x v="0"/>
    <x v="0"/>
    <x v="1"/>
    <x v="0"/>
    <x v="2"/>
    <n v="3902"/>
    <s v="Low Risk"/>
    <x v="0"/>
    <n v="0"/>
    <n v="0"/>
    <n v="0"/>
    <n v="1"/>
    <n v="5141"/>
    <x v="0"/>
    <s v="Y"/>
    <x v="1"/>
    <n v="14"/>
    <x v="0"/>
    <n v="2"/>
    <n v="2"/>
    <x v="1"/>
    <n v="80"/>
    <n v="3"/>
    <x v="2"/>
    <x v="2"/>
    <x v="1"/>
    <x v="4"/>
    <x v="3"/>
    <x v="3"/>
    <x v="3"/>
    <m/>
  </r>
  <r>
    <n v="55"/>
    <x v="3"/>
    <x v="1"/>
    <n v="7"/>
    <n v="0"/>
    <x v="0"/>
    <n v="836"/>
    <x v="1"/>
    <n v="2"/>
    <x v="0"/>
    <n v="4"/>
    <s v="Technical Degree"/>
    <n v="1"/>
    <n v="1873"/>
    <m/>
    <x v="0"/>
    <x v="1"/>
    <n v="98"/>
    <x v="1"/>
    <x v="1"/>
    <x v="1"/>
    <x v="0"/>
    <x v="1"/>
    <n v="2662"/>
    <s v="Low Risk"/>
    <x v="1"/>
    <n v="0"/>
    <n v="0"/>
    <n v="0"/>
    <n v="1"/>
    <n v="7975"/>
    <x v="0"/>
    <s v="Y"/>
    <x v="1"/>
    <n v="20"/>
    <x v="1"/>
    <n v="2"/>
    <n v="3"/>
    <x v="0"/>
    <n v="80"/>
    <n v="1"/>
    <x v="16"/>
    <x v="2"/>
    <x v="3"/>
    <x v="8"/>
    <x v="3"/>
    <x v="0"/>
    <x v="10"/>
    <m/>
  </r>
  <r>
    <n v="28"/>
    <x v="2"/>
    <x v="1"/>
    <n v="12"/>
    <n v="1"/>
    <x v="0"/>
    <n v="1172"/>
    <x v="0"/>
    <n v="3"/>
    <x v="0"/>
    <n v="3"/>
    <s v="Medical"/>
    <n v="1"/>
    <n v="1875"/>
    <m/>
    <x v="0"/>
    <x v="0"/>
    <n v="78"/>
    <x v="0"/>
    <x v="1"/>
    <x v="6"/>
    <x v="1"/>
    <x v="1"/>
    <n v="2856"/>
    <s v="Medium Risk"/>
    <x v="1"/>
    <n v="0"/>
    <n v="1"/>
    <n v="0"/>
    <n v="1"/>
    <n v="3692"/>
    <x v="1"/>
    <s v="Y"/>
    <x v="1"/>
    <n v="19"/>
    <x v="0"/>
    <n v="4"/>
    <n v="6"/>
    <x v="2"/>
    <n v="80"/>
    <n v="1"/>
    <x v="5"/>
    <x v="1"/>
    <x v="1"/>
    <x v="6"/>
    <x v="2"/>
    <x v="0"/>
    <x v="2"/>
    <m/>
  </r>
  <r>
    <n v="30"/>
    <x v="2"/>
    <x v="0"/>
    <n v="11"/>
    <n v="1"/>
    <x v="0"/>
    <n v="945"/>
    <x v="0"/>
    <n v="9"/>
    <x v="1"/>
    <n v="3"/>
    <s v="Medical"/>
    <n v="1"/>
    <n v="1876"/>
    <m/>
    <x v="0"/>
    <x v="1"/>
    <n v="89"/>
    <x v="0"/>
    <x v="1"/>
    <x v="6"/>
    <x v="0"/>
    <x v="0"/>
    <n v="1081"/>
    <s v="Low Risk"/>
    <x v="1"/>
    <n v="0"/>
    <n v="0"/>
    <n v="1"/>
    <n v="1"/>
    <n v="16019"/>
    <x v="1"/>
    <s v="Y"/>
    <x v="1"/>
    <n v="13"/>
    <x v="0"/>
    <n v="3"/>
    <n v="7"/>
    <x v="2"/>
    <n v="80"/>
    <n v="0"/>
    <x v="5"/>
    <x v="1"/>
    <x v="2"/>
    <x v="6"/>
    <x v="2"/>
    <x v="0"/>
    <x v="2"/>
    <m/>
  </r>
  <r>
    <n v="22"/>
    <x v="4"/>
    <x v="0"/>
    <n v="11"/>
    <n v="2"/>
    <x v="0"/>
    <n v="391"/>
    <x v="1"/>
    <n v="7"/>
    <x v="1"/>
    <n v="1"/>
    <s v="Life Sciences"/>
    <n v="1"/>
    <n v="1878"/>
    <m/>
    <x v="2"/>
    <x v="1"/>
    <n v="75"/>
    <x v="0"/>
    <x v="1"/>
    <x v="1"/>
    <x v="1"/>
    <x v="0"/>
    <n v="2472"/>
    <s v="High Risk"/>
    <x v="1"/>
    <n v="1"/>
    <n v="1"/>
    <n v="0"/>
    <n v="1"/>
    <n v="26092"/>
    <x v="1"/>
    <s v="Y"/>
    <x v="0"/>
    <n v="23"/>
    <x v="1"/>
    <n v="1"/>
    <n v="7"/>
    <x v="2"/>
    <n v="80"/>
    <n v="0"/>
    <x v="5"/>
    <x v="2"/>
    <x v="1"/>
    <x v="6"/>
    <x v="2"/>
    <x v="0"/>
    <x v="2"/>
    <m/>
  </r>
  <r>
    <n v="36"/>
    <x v="0"/>
    <x v="1"/>
    <n v="10"/>
    <n v="1"/>
    <x v="0"/>
    <n v="1266"/>
    <x v="0"/>
    <n v="10"/>
    <x v="0"/>
    <n v="4"/>
    <s v="Technical Degree"/>
    <n v="1"/>
    <n v="1880"/>
    <m/>
    <x v="0"/>
    <x v="0"/>
    <n v="63"/>
    <x v="1"/>
    <x v="0"/>
    <x v="0"/>
    <x v="2"/>
    <x v="1"/>
    <n v="5673"/>
    <s v="Medium Risk"/>
    <x v="0"/>
    <n v="1"/>
    <n v="0"/>
    <n v="0"/>
    <n v="1"/>
    <n v="6060"/>
    <x v="1"/>
    <s v="Y"/>
    <x v="0"/>
    <n v="13"/>
    <x v="0"/>
    <n v="1"/>
    <n v="3"/>
    <x v="0"/>
    <n v="80"/>
    <n v="1"/>
    <x v="1"/>
    <x v="5"/>
    <x v="1"/>
    <x v="1"/>
    <x v="5"/>
    <x v="1"/>
    <x v="1"/>
    <m/>
  </r>
  <r>
    <n v="31"/>
    <x v="2"/>
    <x v="1"/>
    <n v="7"/>
    <n v="0"/>
    <x v="0"/>
    <n v="311"/>
    <x v="1"/>
    <n v="20"/>
    <x v="0"/>
    <n v="3"/>
    <s v="Life Sciences"/>
    <n v="1"/>
    <n v="1881"/>
    <m/>
    <x v="0"/>
    <x v="1"/>
    <n v="89"/>
    <x v="0"/>
    <x v="0"/>
    <x v="2"/>
    <x v="2"/>
    <x v="2"/>
    <n v="4197"/>
    <s v="Low Risk"/>
    <x v="0"/>
    <n v="0"/>
    <n v="0"/>
    <n v="0"/>
    <n v="1"/>
    <n v="18624"/>
    <x v="1"/>
    <s v="Y"/>
    <x v="1"/>
    <n v="11"/>
    <x v="0"/>
    <n v="1"/>
    <n v="3"/>
    <x v="0"/>
    <n v="80"/>
    <n v="1"/>
    <x v="1"/>
    <x v="2"/>
    <x v="1"/>
    <x v="1"/>
    <x v="6"/>
    <x v="0"/>
    <x v="3"/>
    <m/>
  </r>
  <r>
    <n v="34"/>
    <x v="2"/>
    <x v="1"/>
    <n v="3"/>
    <n v="1"/>
    <x v="0"/>
    <n v="1480"/>
    <x v="0"/>
    <n v="4"/>
    <x v="0"/>
    <n v="3"/>
    <s v="Life Sciences"/>
    <n v="1"/>
    <n v="1882"/>
    <m/>
    <x v="1"/>
    <x v="1"/>
    <n v="64"/>
    <x v="0"/>
    <x v="2"/>
    <x v="0"/>
    <x v="0"/>
    <x v="1"/>
    <n v="9713"/>
    <s v="Medium Risk"/>
    <x v="2"/>
    <n v="1"/>
    <n v="0"/>
    <n v="0"/>
    <n v="0"/>
    <n v="24444"/>
    <x v="7"/>
    <s v="Y"/>
    <x v="0"/>
    <n v="13"/>
    <x v="0"/>
    <n v="4"/>
    <n v="2"/>
    <x v="1"/>
    <n v="80"/>
    <n v="3"/>
    <x v="15"/>
    <x v="1"/>
    <x v="1"/>
    <x v="8"/>
    <x v="7"/>
    <x v="1"/>
    <x v="2"/>
    <m/>
  </r>
  <r>
    <n v="29"/>
    <x v="2"/>
    <x v="1"/>
    <n v="8"/>
    <n v="1"/>
    <x v="0"/>
    <n v="592"/>
    <x v="1"/>
    <n v="7"/>
    <x v="0"/>
    <n v="3"/>
    <s v="Life Sciences"/>
    <n v="1"/>
    <n v="1883"/>
    <m/>
    <x v="2"/>
    <x v="1"/>
    <n v="59"/>
    <x v="0"/>
    <x v="1"/>
    <x v="2"/>
    <x v="3"/>
    <x v="0"/>
    <n v="2062"/>
    <s v="Medium Risk"/>
    <x v="1"/>
    <n v="0"/>
    <n v="1"/>
    <n v="0"/>
    <n v="1"/>
    <n v="19384"/>
    <x v="9"/>
    <s v="Y"/>
    <x v="1"/>
    <n v="14"/>
    <x v="0"/>
    <n v="2"/>
    <n v="3"/>
    <x v="0"/>
    <n v="80"/>
    <n v="0"/>
    <x v="27"/>
    <x v="2"/>
    <x v="1"/>
    <x v="11"/>
    <x v="3"/>
    <x v="1"/>
    <x v="3"/>
    <m/>
  </r>
  <r>
    <n v="37"/>
    <x v="0"/>
    <x v="1"/>
    <n v="11"/>
    <n v="2"/>
    <x v="0"/>
    <n v="783"/>
    <x v="1"/>
    <n v="7"/>
    <x v="0"/>
    <n v="4"/>
    <s v="Medical"/>
    <n v="1"/>
    <n v="1885"/>
    <m/>
    <x v="2"/>
    <x v="1"/>
    <n v="78"/>
    <x v="0"/>
    <x v="0"/>
    <x v="1"/>
    <x v="3"/>
    <x v="1"/>
    <n v="4284"/>
    <s v="High Risk"/>
    <x v="0"/>
    <n v="1"/>
    <n v="1"/>
    <n v="0"/>
    <n v="1"/>
    <n v="13588"/>
    <x v="6"/>
    <s v="Y"/>
    <x v="0"/>
    <n v="22"/>
    <x v="1"/>
    <n v="3"/>
    <n v="5"/>
    <x v="0"/>
    <n v="80"/>
    <n v="1"/>
    <x v="28"/>
    <x v="2"/>
    <x v="1"/>
    <x v="8"/>
    <x v="7"/>
    <x v="0"/>
    <x v="10"/>
    <m/>
  </r>
  <r>
    <n v="35"/>
    <x v="0"/>
    <x v="1"/>
    <n v="11"/>
    <n v="2"/>
    <x v="0"/>
    <n v="219"/>
    <x v="1"/>
    <n v="16"/>
    <x v="0"/>
    <n v="2"/>
    <s v="Other"/>
    <n v="1"/>
    <n v="1886"/>
    <m/>
    <x v="2"/>
    <x v="0"/>
    <n v="44"/>
    <x v="1"/>
    <x v="0"/>
    <x v="3"/>
    <x v="1"/>
    <x v="1"/>
    <n v="4788"/>
    <s v="High Risk"/>
    <x v="0"/>
    <n v="1"/>
    <n v="1"/>
    <n v="0"/>
    <n v="1"/>
    <n v="25388"/>
    <x v="4"/>
    <s v="Y"/>
    <x v="0"/>
    <n v="11"/>
    <x v="0"/>
    <n v="4"/>
    <n v="5"/>
    <x v="0"/>
    <n v="80"/>
    <n v="0"/>
    <x v="21"/>
    <x v="2"/>
    <x v="1"/>
    <x v="11"/>
    <x v="3"/>
    <x v="0"/>
    <x v="3"/>
    <m/>
  </r>
  <r>
    <n v="45"/>
    <x v="1"/>
    <x v="1"/>
    <n v="11"/>
    <n v="1"/>
    <x v="0"/>
    <n v="556"/>
    <x v="1"/>
    <n v="25"/>
    <x v="0"/>
    <n v="2"/>
    <s v="Life Sciences"/>
    <n v="1"/>
    <n v="1888"/>
    <m/>
    <x v="0"/>
    <x v="0"/>
    <n v="93"/>
    <x v="1"/>
    <x v="0"/>
    <x v="3"/>
    <x v="0"/>
    <x v="1"/>
    <n v="5906"/>
    <s v="Low Risk"/>
    <x v="0"/>
    <n v="0"/>
    <n v="0"/>
    <n v="1"/>
    <n v="1"/>
    <n v="23888"/>
    <x v="4"/>
    <s v="Y"/>
    <x v="1"/>
    <n v="13"/>
    <x v="0"/>
    <n v="4"/>
    <n v="3"/>
    <x v="0"/>
    <n v="80"/>
    <n v="2"/>
    <x v="1"/>
    <x v="2"/>
    <x v="2"/>
    <x v="7"/>
    <x v="6"/>
    <x v="2"/>
    <x v="5"/>
    <m/>
  </r>
  <r>
    <n v="36"/>
    <x v="0"/>
    <x v="1"/>
    <n v="11"/>
    <n v="1"/>
    <x v="1"/>
    <n v="1213"/>
    <x v="2"/>
    <n v="2"/>
    <x v="0"/>
    <n v="1"/>
    <s v="Human Resources"/>
    <n v="1"/>
    <n v="1890"/>
    <m/>
    <x v="0"/>
    <x v="1"/>
    <n v="94"/>
    <x v="1"/>
    <x v="0"/>
    <x v="8"/>
    <x v="0"/>
    <x v="0"/>
    <n v="3886"/>
    <s v="Low Risk"/>
    <x v="0"/>
    <n v="0"/>
    <n v="0"/>
    <n v="1"/>
    <n v="1"/>
    <n v="4223"/>
    <x v="1"/>
    <s v="Y"/>
    <x v="1"/>
    <n v="21"/>
    <x v="1"/>
    <n v="4"/>
    <n v="5"/>
    <x v="0"/>
    <n v="80"/>
    <n v="0"/>
    <x v="1"/>
    <x v="2"/>
    <x v="2"/>
    <x v="1"/>
    <x v="10"/>
    <x v="0"/>
    <x v="5"/>
    <m/>
  </r>
  <r>
    <n v="40"/>
    <x v="0"/>
    <x v="1"/>
    <n v="10"/>
    <n v="1"/>
    <x v="0"/>
    <n v="1137"/>
    <x v="1"/>
    <n v="1"/>
    <x v="0"/>
    <n v="4"/>
    <s v="Life Sciences"/>
    <n v="1"/>
    <n v="1892"/>
    <m/>
    <x v="3"/>
    <x v="1"/>
    <n v="98"/>
    <x v="0"/>
    <x v="3"/>
    <x v="5"/>
    <x v="3"/>
    <x v="2"/>
    <n v="16823"/>
    <s v="Medium Risk"/>
    <x v="2"/>
    <n v="0"/>
    <n v="1"/>
    <n v="0"/>
    <n v="0"/>
    <n v="18991"/>
    <x v="7"/>
    <s v="Y"/>
    <x v="1"/>
    <n v="11"/>
    <x v="0"/>
    <n v="1"/>
    <n v="2"/>
    <x v="1"/>
    <n v="80"/>
    <n v="1"/>
    <x v="14"/>
    <x v="1"/>
    <x v="1"/>
    <x v="27"/>
    <x v="1"/>
    <x v="14"/>
    <x v="16"/>
    <m/>
  </r>
  <r>
    <n v="26"/>
    <x v="2"/>
    <x v="1"/>
    <n v="14"/>
    <n v="2"/>
    <x v="0"/>
    <n v="482"/>
    <x v="1"/>
    <n v="1"/>
    <x v="0"/>
    <n v="2"/>
    <s v="Life Sciences"/>
    <n v="1"/>
    <n v="1893"/>
    <m/>
    <x v="0"/>
    <x v="0"/>
    <n v="90"/>
    <x v="1"/>
    <x v="1"/>
    <x v="1"/>
    <x v="2"/>
    <x v="1"/>
    <n v="2933"/>
    <s v="Medium Risk"/>
    <x v="1"/>
    <n v="1"/>
    <n v="0"/>
    <n v="1"/>
    <n v="1"/>
    <n v="14908"/>
    <x v="1"/>
    <s v="Y"/>
    <x v="0"/>
    <n v="13"/>
    <x v="0"/>
    <n v="3"/>
    <n v="9"/>
    <x v="2"/>
    <n v="80"/>
    <n v="1"/>
    <x v="5"/>
    <x v="1"/>
    <x v="2"/>
    <x v="6"/>
    <x v="2"/>
    <x v="1"/>
    <x v="2"/>
    <m/>
  </r>
  <r>
    <n v="27"/>
    <x v="2"/>
    <x v="1"/>
    <n v="11"/>
    <n v="1"/>
    <x v="0"/>
    <n v="511"/>
    <x v="0"/>
    <n v="2"/>
    <x v="0"/>
    <n v="2"/>
    <s v="Medical"/>
    <n v="1"/>
    <n v="1898"/>
    <m/>
    <x v="3"/>
    <x v="0"/>
    <n v="89"/>
    <x v="2"/>
    <x v="0"/>
    <x v="0"/>
    <x v="2"/>
    <x v="0"/>
    <n v="6500"/>
    <s v="Low Risk"/>
    <x v="0"/>
    <n v="0"/>
    <n v="0"/>
    <n v="1"/>
    <n v="1"/>
    <n v="26997"/>
    <x v="4"/>
    <s v="Y"/>
    <x v="1"/>
    <n v="14"/>
    <x v="0"/>
    <n v="2"/>
    <n v="3"/>
    <x v="0"/>
    <n v="80"/>
    <n v="0"/>
    <x v="15"/>
    <x v="3"/>
    <x v="2"/>
    <x v="3"/>
    <x v="1"/>
    <x v="0"/>
    <x v="1"/>
    <m/>
  </r>
  <r>
    <n v="48"/>
    <x v="1"/>
    <x v="1"/>
    <n v="0"/>
    <n v="0"/>
    <x v="1"/>
    <n v="117"/>
    <x v="1"/>
    <n v="22"/>
    <x v="0"/>
    <n v="3"/>
    <s v="Medical"/>
    <n v="1"/>
    <n v="1900"/>
    <m/>
    <x v="2"/>
    <x v="0"/>
    <n v="58"/>
    <x v="0"/>
    <x v="3"/>
    <x v="5"/>
    <x v="0"/>
    <x v="2"/>
    <n v="17174"/>
    <s v="Low Risk"/>
    <x v="2"/>
    <n v="0"/>
    <n v="0"/>
    <n v="0"/>
    <n v="0"/>
    <n v="2437"/>
    <x v="9"/>
    <s v="Y"/>
    <x v="1"/>
    <n v="11"/>
    <x v="0"/>
    <n v="2"/>
    <n v="0"/>
    <x v="1"/>
    <n v="80"/>
    <n v="1"/>
    <x v="13"/>
    <x v="1"/>
    <x v="1"/>
    <x v="14"/>
    <x v="18"/>
    <x v="5"/>
    <x v="1"/>
    <m/>
  </r>
  <r>
    <n v="44"/>
    <x v="0"/>
    <x v="1"/>
    <n v="12"/>
    <n v="1"/>
    <x v="0"/>
    <n v="170"/>
    <x v="1"/>
    <n v="1"/>
    <x v="0"/>
    <n v="4"/>
    <s v="Life Sciences"/>
    <n v="1"/>
    <n v="1903"/>
    <m/>
    <x v="0"/>
    <x v="1"/>
    <n v="78"/>
    <x v="2"/>
    <x v="0"/>
    <x v="4"/>
    <x v="3"/>
    <x v="1"/>
    <n v="5033"/>
    <s v="Medium Risk"/>
    <x v="0"/>
    <n v="0"/>
    <n v="1"/>
    <n v="0"/>
    <n v="1"/>
    <n v="9364"/>
    <x v="7"/>
    <s v="Y"/>
    <x v="1"/>
    <n v="15"/>
    <x v="0"/>
    <n v="4"/>
    <n v="2"/>
    <x v="1"/>
    <n v="80"/>
    <n v="1"/>
    <x v="1"/>
    <x v="3"/>
    <x v="1"/>
    <x v="4"/>
    <x v="2"/>
    <x v="3"/>
    <x v="3"/>
    <m/>
  </r>
  <r>
    <n v="34"/>
    <x v="2"/>
    <x v="0"/>
    <n v="11"/>
    <n v="2"/>
    <x v="2"/>
    <n v="967"/>
    <x v="1"/>
    <n v="16"/>
    <x v="0"/>
    <n v="4"/>
    <s v="Technical Degree"/>
    <n v="1"/>
    <n v="1905"/>
    <m/>
    <x v="2"/>
    <x v="1"/>
    <n v="85"/>
    <x v="3"/>
    <x v="1"/>
    <x v="1"/>
    <x v="3"/>
    <x v="1"/>
    <n v="2307"/>
    <s v="High Risk"/>
    <x v="1"/>
    <n v="1"/>
    <n v="1"/>
    <n v="0"/>
    <n v="1"/>
    <n v="14460"/>
    <x v="1"/>
    <s v="Y"/>
    <x v="0"/>
    <n v="23"/>
    <x v="1"/>
    <n v="2"/>
    <n v="5"/>
    <x v="0"/>
    <n v="80"/>
    <n v="1"/>
    <x v="7"/>
    <x v="2"/>
    <x v="1"/>
    <x v="8"/>
    <x v="3"/>
    <x v="2"/>
    <x v="2"/>
    <m/>
  </r>
  <r>
    <n v="56"/>
    <x v="3"/>
    <x v="0"/>
    <n v="7"/>
    <n v="0"/>
    <x v="0"/>
    <n v="1162"/>
    <x v="1"/>
    <n v="24"/>
    <x v="0"/>
    <n v="2"/>
    <s v="Life Sciences"/>
    <n v="1"/>
    <n v="1907"/>
    <m/>
    <x v="3"/>
    <x v="1"/>
    <n v="97"/>
    <x v="0"/>
    <x v="1"/>
    <x v="2"/>
    <x v="0"/>
    <x v="0"/>
    <n v="2587"/>
    <s v="Low Risk"/>
    <x v="1"/>
    <n v="0"/>
    <n v="0"/>
    <n v="0"/>
    <n v="1"/>
    <n v="10261"/>
    <x v="1"/>
    <s v="Y"/>
    <x v="1"/>
    <n v="16"/>
    <x v="0"/>
    <n v="4"/>
    <n v="3"/>
    <x v="0"/>
    <n v="80"/>
    <n v="0"/>
    <x v="7"/>
    <x v="1"/>
    <x v="1"/>
    <x v="9"/>
    <x v="3"/>
    <x v="1"/>
    <x v="2"/>
    <m/>
  </r>
  <r>
    <n v="36"/>
    <x v="0"/>
    <x v="1"/>
    <n v="12"/>
    <n v="2"/>
    <x v="0"/>
    <n v="335"/>
    <x v="0"/>
    <n v="17"/>
    <x v="0"/>
    <n v="2"/>
    <s v="Marketing"/>
    <n v="1"/>
    <n v="1908"/>
    <m/>
    <x v="1"/>
    <x v="1"/>
    <n v="33"/>
    <x v="1"/>
    <x v="0"/>
    <x v="0"/>
    <x v="1"/>
    <x v="1"/>
    <n v="5507"/>
    <s v="Medium Risk"/>
    <x v="0"/>
    <n v="0"/>
    <n v="1"/>
    <n v="1"/>
    <n v="1"/>
    <n v="16822"/>
    <x v="7"/>
    <s v="Y"/>
    <x v="1"/>
    <n v="16"/>
    <x v="0"/>
    <n v="3"/>
    <n v="3"/>
    <x v="0"/>
    <n v="80"/>
    <n v="2"/>
    <x v="4"/>
    <x v="4"/>
    <x v="0"/>
    <x v="9"/>
    <x v="3"/>
    <x v="1"/>
    <x v="6"/>
    <m/>
  </r>
  <r>
    <n v="41"/>
    <x v="0"/>
    <x v="1"/>
    <n v="8"/>
    <n v="1"/>
    <x v="0"/>
    <n v="337"/>
    <x v="0"/>
    <n v="8"/>
    <x v="0"/>
    <n v="3"/>
    <s v="Marketing"/>
    <n v="1"/>
    <n v="1909"/>
    <m/>
    <x v="1"/>
    <x v="0"/>
    <n v="54"/>
    <x v="0"/>
    <x v="0"/>
    <x v="0"/>
    <x v="1"/>
    <x v="1"/>
    <n v="4393"/>
    <s v="Medium Risk"/>
    <x v="0"/>
    <n v="0"/>
    <n v="1"/>
    <n v="0"/>
    <n v="1"/>
    <n v="26841"/>
    <x v="6"/>
    <s v="Y"/>
    <x v="1"/>
    <n v="21"/>
    <x v="1"/>
    <n v="3"/>
    <n v="3"/>
    <x v="0"/>
    <n v="80"/>
    <n v="1"/>
    <x v="19"/>
    <x v="1"/>
    <x v="1"/>
    <x v="8"/>
    <x v="0"/>
    <x v="1"/>
    <x v="10"/>
    <m/>
  </r>
  <r>
    <n v="42"/>
    <x v="0"/>
    <x v="1"/>
    <n v="6"/>
    <n v="1"/>
    <x v="0"/>
    <n v="1396"/>
    <x v="1"/>
    <n v="6"/>
    <x v="0"/>
    <n v="3"/>
    <s v="Medical"/>
    <n v="1"/>
    <n v="1911"/>
    <m/>
    <x v="1"/>
    <x v="1"/>
    <n v="83"/>
    <x v="0"/>
    <x v="2"/>
    <x v="7"/>
    <x v="3"/>
    <x v="1"/>
    <n v="13348"/>
    <s v="Medium Risk"/>
    <x v="2"/>
    <n v="0"/>
    <n v="1"/>
    <n v="0"/>
    <n v="0"/>
    <n v="14842"/>
    <x v="3"/>
    <s v="Y"/>
    <x v="1"/>
    <n v="13"/>
    <x v="0"/>
    <n v="2"/>
    <n v="1"/>
    <x v="1"/>
    <n v="80"/>
    <n v="1"/>
    <x v="33"/>
    <x v="1"/>
    <x v="3"/>
    <x v="20"/>
    <x v="1"/>
    <x v="8"/>
    <x v="1"/>
    <m/>
  </r>
  <r>
    <n v="31"/>
    <x v="2"/>
    <x v="1"/>
    <n v="3"/>
    <n v="1"/>
    <x v="0"/>
    <n v="1079"/>
    <x v="0"/>
    <n v="10"/>
    <x v="0"/>
    <n v="2"/>
    <s v="Medical"/>
    <n v="1"/>
    <n v="1912"/>
    <m/>
    <x v="1"/>
    <x v="0"/>
    <n v="86"/>
    <x v="0"/>
    <x v="0"/>
    <x v="0"/>
    <x v="0"/>
    <x v="2"/>
    <n v="6583"/>
    <s v="Medium Risk"/>
    <x v="0"/>
    <n v="1"/>
    <n v="0"/>
    <n v="0"/>
    <n v="0"/>
    <n v="20115"/>
    <x v="7"/>
    <s v="Y"/>
    <x v="0"/>
    <n v="11"/>
    <x v="0"/>
    <n v="4"/>
    <n v="2"/>
    <x v="1"/>
    <n v="80"/>
    <n v="1"/>
    <x v="0"/>
    <x v="2"/>
    <x v="1"/>
    <x v="8"/>
    <x v="3"/>
    <x v="1"/>
    <x v="10"/>
    <m/>
  </r>
  <r>
    <n v="34"/>
    <x v="2"/>
    <x v="1"/>
    <n v="7"/>
    <n v="2"/>
    <x v="0"/>
    <n v="735"/>
    <x v="0"/>
    <n v="3"/>
    <x v="0"/>
    <n v="1"/>
    <s v="Medical"/>
    <n v="1"/>
    <n v="1915"/>
    <m/>
    <x v="2"/>
    <x v="0"/>
    <n v="75"/>
    <x v="1"/>
    <x v="0"/>
    <x v="0"/>
    <x v="0"/>
    <x v="1"/>
    <n v="8103"/>
    <s v="Medium Risk"/>
    <x v="2"/>
    <n v="1"/>
    <n v="0"/>
    <n v="1"/>
    <n v="0"/>
    <n v="16495"/>
    <x v="9"/>
    <s v="Y"/>
    <x v="0"/>
    <n v="12"/>
    <x v="0"/>
    <n v="3"/>
    <n v="4"/>
    <x v="0"/>
    <n v="80"/>
    <n v="0"/>
    <x v="15"/>
    <x v="1"/>
    <x v="2"/>
    <x v="9"/>
    <x v="3"/>
    <x v="0"/>
    <x v="9"/>
    <m/>
  </r>
  <r>
    <n v="31"/>
    <x v="2"/>
    <x v="1"/>
    <n v="11"/>
    <n v="1"/>
    <x v="0"/>
    <n v="471"/>
    <x v="1"/>
    <n v="4"/>
    <x v="0"/>
    <n v="3"/>
    <s v="Medical"/>
    <n v="1"/>
    <n v="1916"/>
    <m/>
    <x v="3"/>
    <x v="0"/>
    <n v="62"/>
    <x v="2"/>
    <x v="1"/>
    <x v="2"/>
    <x v="2"/>
    <x v="2"/>
    <n v="3978"/>
    <s v="Low Risk"/>
    <x v="0"/>
    <n v="0"/>
    <n v="0"/>
    <n v="1"/>
    <n v="1"/>
    <n v="16031"/>
    <x v="0"/>
    <s v="Y"/>
    <x v="1"/>
    <n v="12"/>
    <x v="0"/>
    <n v="2"/>
    <n v="5"/>
    <x v="0"/>
    <n v="80"/>
    <n v="1"/>
    <x v="21"/>
    <x v="0"/>
    <x v="2"/>
    <x v="4"/>
    <x v="3"/>
    <x v="3"/>
    <x v="3"/>
    <m/>
  </r>
  <r>
    <n v="26"/>
    <x v="2"/>
    <x v="1"/>
    <n v="4"/>
    <n v="0"/>
    <x v="1"/>
    <n v="1096"/>
    <x v="1"/>
    <n v="6"/>
    <x v="0"/>
    <n v="3"/>
    <s v="Other"/>
    <n v="1"/>
    <n v="1918"/>
    <m/>
    <x v="1"/>
    <x v="1"/>
    <n v="61"/>
    <x v="2"/>
    <x v="1"/>
    <x v="2"/>
    <x v="0"/>
    <x v="1"/>
    <n v="2544"/>
    <s v="Low Risk"/>
    <x v="1"/>
    <n v="0"/>
    <n v="0"/>
    <n v="0"/>
    <n v="1"/>
    <n v="7102"/>
    <x v="4"/>
    <s v="Y"/>
    <x v="1"/>
    <n v="18"/>
    <x v="0"/>
    <n v="1"/>
    <n v="2"/>
    <x v="1"/>
    <n v="80"/>
    <n v="1"/>
    <x v="0"/>
    <x v="1"/>
    <x v="1"/>
    <x v="5"/>
    <x v="1"/>
    <x v="4"/>
    <x v="1"/>
    <m/>
  </r>
  <r>
    <n v="45"/>
    <x v="1"/>
    <x v="1"/>
    <n v="7"/>
    <n v="0"/>
    <x v="1"/>
    <n v="1297"/>
    <x v="1"/>
    <n v="1"/>
    <x v="0"/>
    <n v="4"/>
    <s v="Medical"/>
    <n v="1"/>
    <n v="1922"/>
    <m/>
    <x v="0"/>
    <x v="1"/>
    <n v="44"/>
    <x v="0"/>
    <x v="0"/>
    <x v="4"/>
    <x v="2"/>
    <x v="0"/>
    <n v="5399"/>
    <s v="Low Risk"/>
    <x v="0"/>
    <n v="0"/>
    <n v="0"/>
    <n v="0"/>
    <n v="1"/>
    <n v="14511"/>
    <x v="5"/>
    <s v="Y"/>
    <x v="1"/>
    <n v="12"/>
    <x v="0"/>
    <n v="3"/>
    <n v="1"/>
    <x v="1"/>
    <n v="80"/>
    <n v="0"/>
    <x v="4"/>
    <x v="1"/>
    <x v="1"/>
    <x v="9"/>
    <x v="3"/>
    <x v="0"/>
    <x v="6"/>
    <m/>
  </r>
  <r>
    <n v="33"/>
    <x v="2"/>
    <x v="1"/>
    <n v="11"/>
    <n v="1"/>
    <x v="0"/>
    <n v="217"/>
    <x v="0"/>
    <n v="10"/>
    <x v="0"/>
    <n v="4"/>
    <s v="Marketing"/>
    <n v="1"/>
    <n v="1924"/>
    <m/>
    <x v="0"/>
    <x v="1"/>
    <n v="43"/>
    <x v="0"/>
    <x v="0"/>
    <x v="0"/>
    <x v="2"/>
    <x v="0"/>
    <n v="5487"/>
    <s v="Low Risk"/>
    <x v="0"/>
    <n v="0"/>
    <n v="0"/>
    <n v="1"/>
    <n v="1"/>
    <n v="10410"/>
    <x v="1"/>
    <s v="Y"/>
    <x v="1"/>
    <n v="14"/>
    <x v="0"/>
    <n v="2"/>
    <n v="3"/>
    <x v="0"/>
    <n v="80"/>
    <n v="0"/>
    <x v="1"/>
    <x v="2"/>
    <x v="2"/>
    <x v="1"/>
    <x v="0"/>
    <x v="0"/>
    <x v="12"/>
    <m/>
  </r>
  <r>
    <n v="28"/>
    <x v="2"/>
    <x v="1"/>
    <n v="3"/>
    <n v="1"/>
    <x v="1"/>
    <n v="783"/>
    <x v="0"/>
    <n v="1"/>
    <x v="0"/>
    <n v="2"/>
    <s v="Life Sciences"/>
    <n v="1"/>
    <n v="1927"/>
    <m/>
    <x v="1"/>
    <x v="1"/>
    <n v="42"/>
    <x v="1"/>
    <x v="0"/>
    <x v="0"/>
    <x v="0"/>
    <x v="1"/>
    <n v="6834"/>
    <s v="Medium Risk"/>
    <x v="0"/>
    <n v="1"/>
    <n v="0"/>
    <n v="0"/>
    <n v="0"/>
    <n v="19255"/>
    <x v="1"/>
    <s v="Y"/>
    <x v="0"/>
    <n v="12"/>
    <x v="0"/>
    <n v="3"/>
    <n v="2"/>
    <x v="1"/>
    <n v="80"/>
    <n v="1"/>
    <x v="2"/>
    <x v="2"/>
    <x v="1"/>
    <x v="5"/>
    <x v="1"/>
    <x v="0"/>
    <x v="1"/>
    <m/>
  </r>
  <r>
    <n v="29"/>
    <x v="2"/>
    <x v="0"/>
    <n v="8"/>
    <n v="1"/>
    <x v="1"/>
    <n v="746"/>
    <x v="0"/>
    <n v="24"/>
    <x v="1"/>
    <n v="3"/>
    <s v="Technical Degree"/>
    <n v="1"/>
    <n v="1928"/>
    <m/>
    <x v="1"/>
    <x v="1"/>
    <n v="45"/>
    <x v="2"/>
    <x v="1"/>
    <x v="6"/>
    <x v="3"/>
    <x v="0"/>
    <n v="1091"/>
    <s v="Medium Risk"/>
    <x v="1"/>
    <n v="0"/>
    <n v="1"/>
    <n v="0"/>
    <n v="1"/>
    <n v="10642"/>
    <x v="1"/>
    <s v="Y"/>
    <x v="1"/>
    <n v="17"/>
    <x v="0"/>
    <n v="4"/>
    <n v="5"/>
    <x v="0"/>
    <n v="80"/>
    <n v="0"/>
    <x v="5"/>
    <x v="1"/>
    <x v="1"/>
    <x v="6"/>
    <x v="2"/>
    <x v="0"/>
    <x v="2"/>
    <m/>
  </r>
  <r>
    <n v="39"/>
    <x v="0"/>
    <x v="1"/>
    <n v="7"/>
    <n v="0"/>
    <x v="2"/>
    <n v="1251"/>
    <x v="0"/>
    <n v="21"/>
    <x v="0"/>
    <n v="4"/>
    <s v="Life Sciences"/>
    <n v="1"/>
    <n v="1929"/>
    <m/>
    <x v="3"/>
    <x v="0"/>
    <n v="32"/>
    <x v="3"/>
    <x v="0"/>
    <x v="0"/>
    <x v="2"/>
    <x v="1"/>
    <n v="5736"/>
    <s v="Low Risk"/>
    <x v="0"/>
    <n v="0"/>
    <n v="0"/>
    <n v="0"/>
    <n v="1"/>
    <n v="3987"/>
    <x v="2"/>
    <s v="Y"/>
    <x v="1"/>
    <n v="19"/>
    <x v="0"/>
    <n v="3"/>
    <n v="1"/>
    <x v="1"/>
    <n v="80"/>
    <n v="1"/>
    <x v="1"/>
    <x v="4"/>
    <x v="1"/>
    <x v="11"/>
    <x v="3"/>
    <x v="1"/>
    <x v="3"/>
    <m/>
  </r>
  <r>
    <n v="27"/>
    <x v="2"/>
    <x v="1"/>
    <n v="16"/>
    <n v="2"/>
    <x v="0"/>
    <n v="1354"/>
    <x v="1"/>
    <n v="2"/>
    <x v="0"/>
    <n v="4"/>
    <s v="Technical Degree"/>
    <n v="1"/>
    <n v="1931"/>
    <m/>
    <x v="0"/>
    <x v="1"/>
    <n v="41"/>
    <x v="0"/>
    <x v="1"/>
    <x v="1"/>
    <x v="1"/>
    <x v="1"/>
    <n v="2226"/>
    <s v="Medium Risk"/>
    <x v="1"/>
    <n v="0"/>
    <n v="1"/>
    <n v="1"/>
    <n v="1"/>
    <n v="6073"/>
    <x v="1"/>
    <s v="Y"/>
    <x v="1"/>
    <n v="11"/>
    <x v="0"/>
    <n v="3"/>
    <n v="6"/>
    <x v="2"/>
    <n v="80"/>
    <n v="1"/>
    <x v="3"/>
    <x v="1"/>
    <x v="2"/>
    <x v="8"/>
    <x v="7"/>
    <x v="1"/>
    <x v="3"/>
    <m/>
  </r>
  <r>
    <n v="34"/>
    <x v="2"/>
    <x v="1"/>
    <n v="7"/>
    <n v="1"/>
    <x v="1"/>
    <n v="735"/>
    <x v="1"/>
    <n v="22"/>
    <x v="0"/>
    <n v="4"/>
    <s v="Other"/>
    <n v="1"/>
    <n v="1932"/>
    <m/>
    <x v="1"/>
    <x v="1"/>
    <n v="86"/>
    <x v="1"/>
    <x v="0"/>
    <x v="1"/>
    <x v="0"/>
    <x v="1"/>
    <n v="5747"/>
    <s v="Medium Risk"/>
    <x v="0"/>
    <n v="1"/>
    <n v="0"/>
    <n v="0"/>
    <n v="1"/>
    <n v="26496"/>
    <x v="1"/>
    <s v="Y"/>
    <x v="0"/>
    <n v="15"/>
    <x v="0"/>
    <n v="2"/>
    <n v="2"/>
    <x v="1"/>
    <n v="80"/>
    <n v="0"/>
    <x v="28"/>
    <x v="1"/>
    <x v="1"/>
    <x v="15"/>
    <x v="15"/>
    <x v="7"/>
    <x v="7"/>
    <m/>
  </r>
  <r>
    <n v="28"/>
    <x v="2"/>
    <x v="0"/>
    <n v="3"/>
    <n v="1"/>
    <x v="0"/>
    <n v="1475"/>
    <x v="0"/>
    <n v="13"/>
    <x v="0"/>
    <n v="2"/>
    <s v="Marketing"/>
    <n v="1"/>
    <n v="1933"/>
    <m/>
    <x v="2"/>
    <x v="0"/>
    <n v="84"/>
    <x v="0"/>
    <x v="0"/>
    <x v="0"/>
    <x v="2"/>
    <x v="0"/>
    <n v="9854"/>
    <s v="Medium Risk"/>
    <x v="2"/>
    <n v="1"/>
    <n v="0"/>
    <n v="0"/>
    <n v="0"/>
    <n v="23352"/>
    <x v="9"/>
    <s v="Y"/>
    <x v="0"/>
    <n v="11"/>
    <x v="0"/>
    <n v="4"/>
    <n v="2"/>
    <x v="1"/>
    <n v="80"/>
    <n v="0"/>
    <x v="3"/>
    <x v="0"/>
    <x v="1"/>
    <x v="4"/>
    <x v="2"/>
    <x v="3"/>
    <x v="3"/>
    <m/>
  </r>
  <r>
    <n v="47"/>
    <x v="1"/>
    <x v="1"/>
    <n v="8"/>
    <n v="1"/>
    <x v="2"/>
    <n v="1169"/>
    <x v="1"/>
    <n v="14"/>
    <x v="0"/>
    <n v="4"/>
    <s v="Technical Degree"/>
    <n v="1"/>
    <n v="1934"/>
    <m/>
    <x v="1"/>
    <x v="1"/>
    <n v="64"/>
    <x v="0"/>
    <x v="0"/>
    <x v="1"/>
    <x v="1"/>
    <x v="1"/>
    <n v="5467"/>
    <s v="Medium Risk"/>
    <x v="0"/>
    <n v="0"/>
    <n v="1"/>
    <n v="0"/>
    <n v="1"/>
    <n v="2125"/>
    <x v="0"/>
    <s v="Y"/>
    <x v="1"/>
    <n v="18"/>
    <x v="0"/>
    <n v="3"/>
    <n v="1"/>
    <x v="1"/>
    <n v="80"/>
    <n v="1"/>
    <x v="28"/>
    <x v="5"/>
    <x v="3"/>
    <x v="3"/>
    <x v="1"/>
    <x v="1"/>
    <x v="1"/>
    <m/>
  </r>
  <r>
    <n v="56"/>
    <x v="3"/>
    <x v="1"/>
    <n v="8"/>
    <n v="1"/>
    <x v="0"/>
    <n v="1443"/>
    <x v="0"/>
    <n v="11"/>
    <x v="0"/>
    <n v="5"/>
    <s v="Marketing"/>
    <n v="1"/>
    <n v="1935"/>
    <m/>
    <x v="2"/>
    <x v="0"/>
    <n v="89"/>
    <x v="1"/>
    <x v="0"/>
    <x v="0"/>
    <x v="3"/>
    <x v="1"/>
    <n v="5380"/>
    <s v="Medium Risk"/>
    <x v="0"/>
    <n v="0"/>
    <n v="1"/>
    <n v="0"/>
    <n v="1"/>
    <n v="20328"/>
    <x v="5"/>
    <s v="Y"/>
    <x v="1"/>
    <n v="16"/>
    <x v="0"/>
    <n v="3"/>
    <n v="3"/>
    <x v="0"/>
    <n v="80"/>
    <n v="1"/>
    <x v="3"/>
    <x v="1"/>
    <x v="1"/>
    <x v="2"/>
    <x v="2"/>
    <x v="0"/>
    <x v="2"/>
    <m/>
  </r>
  <r>
    <n v="39"/>
    <x v="0"/>
    <x v="1"/>
    <n v="13"/>
    <n v="1"/>
    <x v="0"/>
    <n v="867"/>
    <x v="1"/>
    <n v="9"/>
    <x v="0"/>
    <n v="2"/>
    <s v="Medical"/>
    <n v="1"/>
    <n v="1936"/>
    <m/>
    <x v="3"/>
    <x v="1"/>
    <n v="87"/>
    <x v="0"/>
    <x v="0"/>
    <x v="3"/>
    <x v="3"/>
    <x v="1"/>
    <n v="5151"/>
    <s v="Medium Risk"/>
    <x v="0"/>
    <n v="0"/>
    <n v="1"/>
    <n v="0"/>
    <n v="1"/>
    <n v="12315"/>
    <x v="1"/>
    <s v="Y"/>
    <x v="1"/>
    <n v="25"/>
    <x v="1"/>
    <n v="4"/>
    <n v="2"/>
    <x v="1"/>
    <n v="80"/>
    <n v="1"/>
    <x v="1"/>
    <x v="1"/>
    <x v="1"/>
    <x v="1"/>
    <x v="2"/>
    <x v="4"/>
    <x v="12"/>
    <m/>
  </r>
  <r>
    <n v="38"/>
    <x v="0"/>
    <x v="1"/>
    <n v="11"/>
    <n v="2"/>
    <x v="1"/>
    <n v="1394"/>
    <x v="1"/>
    <n v="8"/>
    <x v="0"/>
    <n v="3"/>
    <s v="Medical"/>
    <n v="1"/>
    <n v="1937"/>
    <m/>
    <x v="2"/>
    <x v="0"/>
    <n v="58"/>
    <x v="1"/>
    <x v="0"/>
    <x v="1"/>
    <x v="1"/>
    <x v="2"/>
    <n v="2133"/>
    <s v="High Risk"/>
    <x v="1"/>
    <n v="1"/>
    <n v="1"/>
    <n v="0"/>
    <n v="1"/>
    <n v="18115"/>
    <x v="1"/>
    <s v="Y"/>
    <x v="0"/>
    <n v="16"/>
    <x v="0"/>
    <n v="3"/>
    <n v="5"/>
    <x v="0"/>
    <n v="80"/>
    <n v="1"/>
    <x v="26"/>
    <x v="1"/>
    <x v="1"/>
    <x v="23"/>
    <x v="14"/>
    <x v="0"/>
    <x v="1"/>
    <m/>
  </r>
  <r>
    <n v="58"/>
    <x v="3"/>
    <x v="1"/>
    <n v="7"/>
    <n v="2"/>
    <x v="0"/>
    <n v="605"/>
    <x v="0"/>
    <n v="21"/>
    <x v="0"/>
    <n v="3"/>
    <s v="Life Sciences"/>
    <n v="1"/>
    <n v="1938"/>
    <m/>
    <x v="2"/>
    <x v="0"/>
    <n v="72"/>
    <x v="0"/>
    <x v="3"/>
    <x v="5"/>
    <x v="0"/>
    <x v="1"/>
    <n v="17875"/>
    <s v="Medium Risk"/>
    <x v="2"/>
    <n v="1"/>
    <n v="0"/>
    <n v="1"/>
    <n v="0"/>
    <n v="11761"/>
    <x v="5"/>
    <s v="Y"/>
    <x v="0"/>
    <n v="13"/>
    <x v="0"/>
    <n v="3"/>
    <n v="6"/>
    <x v="2"/>
    <n v="80"/>
    <n v="1"/>
    <x v="22"/>
    <x v="2"/>
    <x v="2"/>
    <x v="6"/>
    <x v="2"/>
    <x v="0"/>
    <x v="2"/>
    <m/>
  </r>
  <r>
    <n v="32"/>
    <x v="2"/>
    <x v="0"/>
    <n v="10"/>
    <n v="1"/>
    <x v="1"/>
    <n v="238"/>
    <x v="1"/>
    <n v="5"/>
    <x v="0"/>
    <n v="2"/>
    <s v="Life Sciences"/>
    <n v="1"/>
    <n v="1939"/>
    <m/>
    <x v="3"/>
    <x v="0"/>
    <n v="47"/>
    <x v="2"/>
    <x v="1"/>
    <x v="1"/>
    <x v="2"/>
    <x v="0"/>
    <n v="2432"/>
    <s v="Medium Risk"/>
    <x v="1"/>
    <n v="1"/>
    <n v="0"/>
    <n v="0"/>
    <n v="1"/>
    <n v="15318"/>
    <x v="9"/>
    <s v="Y"/>
    <x v="0"/>
    <n v="14"/>
    <x v="0"/>
    <n v="1"/>
    <n v="5"/>
    <x v="0"/>
    <n v="80"/>
    <n v="0"/>
    <x v="0"/>
    <x v="2"/>
    <x v="1"/>
    <x v="9"/>
    <x v="10"/>
    <x v="0"/>
    <x v="6"/>
    <m/>
  </r>
  <r>
    <n v="38"/>
    <x v="0"/>
    <x v="1"/>
    <n v="7"/>
    <n v="0"/>
    <x v="0"/>
    <n v="1206"/>
    <x v="1"/>
    <n v="9"/>
    <x v="0"/>
    <n v="2"/>
    <s v="Life Sciences"/>
    <n v="1"/>
    <n v="1940"/>
    <m/>
    <x v="0"/>
    <x v="1"/>
    <n v="71"/>
    <x v="0"/>
    <x v="1"/>
    <x v="1"/>
    <x v="0"/>
    <x v="2"/>
    <n v="4771"/>
    <s v="Low Risk"/>
    <x v="0"/>
    <n v="0"/>
    <n v="0"/>
    <n v="0"/>
    <n v="1"/>
    <n v="14293"/>
    <x v="7"/>
    <s v="Y"/>
    <x v="1"/>
    <n v="19"/>
    <x v="0"/>
    <n v="4"/>
    <n v="3"/>
    <x v="0"/>
    <n v="80"/>
    <n v="2"/>
    <x v="1"/>
    <x v="0"/>
    <x v="3"/>
    <x v="8"/>
    <x v="3"/>
    <x v="0"/>
    <x v="6"/>
    <m/>
  </r>
  <r>
    <n v="49"/>
    <x v="1"/>
    <x v="1"/>
    <n v="4"/>
    <n v="0"/>
    <x v="1"/>
    <n v="1064"/>
    <x v="1"/>
    <n v="2"/>
    <x v="0"/>
    <n v="1"/>
    <s v="Life Sciences"/>
    <n v="1"/>
    <n v="1941"/>
    <m/>
    <x v="0"/>
    <x v="1"/>
    <n v="42"/>
    <x v="0"/>
    <x v="4"/>
    <x v="7"/>
    <x v="0"/>
    <x v="1"/>
    <n v="19161"/>
    <s v="Low Risk"/>
    <x v="2"/>
    <n v="0"/>
    <n v="0"/>
    <n v="0"/>
    <n v="0"/>
    <n v="13738"/>
    <x v="9"/>
    <s v="Y"/>
    <x v="1"/>
    <n v="15"/>
    <x v="0"/>
    <n v="4"/>
    <n v="1"/>
    <x v="1"/>
    <n v="80"/>
    <n v="0"/>
    <x v="23"/>
    <x v="1"/>
    <x v="1"/>
    <x v="8"/>
    <x v="0"/>
    <x v="5"/>
    <x v="6"/>
    <m/>
  </r>
  <r>
    <n v="42"/>
    <x v="0"/>
    <x v="1"/>
    <n v="10"/>
    <n v="1"/>
    <x v="0"/>
    <n v="419"/>
    <x v="0"/>
    <n v="12"/>
    <x v="0"/>
    <n v="4"/>
    <s v="Marketing"/>
    <n v="1"/>
    <n v="1943"/>
    <m/>
    <x v="0"/>
    <x v="1"/>
    <n v="77"/>
    <x v="0"/>
    <x v="0"/>
    <x v="0"/>
    <x v="0"/>
    <x v="2"/>
    <n v="5087"/>
    <s v="Medium Risk"/>
    <x v="0"/>
    <n v="1"/>
    <n v="0"/>
    <n v="0"/>
    <n v="1"/>
    <n v="2900"/>
    <x v="9"/>
    <s v="Y"/>
    <x v="0"/>
    <n v="12"/>
    <x v="0"/>
    <n v="3"/>
    <n v="5"/>
    <x v="0"/>
    <n v="80"/>
    <n v="2"/>
    <x v="19"/>
    <x v="5"/>
    <x v="1"/>
    <x v="2"/>
    <x v="2"/>
    <x v="0"/>
    <x v="2"/>
    <m/>
  </r>
  <r>
    <n v="27"/>
    <x v="2"/>
    <x v="0"/>
    <n v="12"/>
    <n v="1"/>
    <x v="1"/>
    <n v="1337"/>
    <x v="2"/>
    <n v="22"/>
    <x v="1"/>
    <n v="3"/>
    <s v="Human Resources"/>
    <n v="1"/>
    <n v="1944"/>
    <m/>
    <x v="3"/>
    <x v="0"/>
    <n v="58"/>
    <x v="1"/>
    <x v="1"/>
    <x v="8"/>
    <x v="1"/>
    <x v="1"/>
    <n v="2863"/>
    <s v="Medium Risk"/>
    <x v="1"/>
    <n v="0"/>
    <n v="1"/>
    <n v="0"/>
    <n v="1"/>
    <n v="19555"/>
    <x v="1"/>
    <s v="Y"/>
    <x v="1"/>
    <n v="12"/>
    <x v="0"/>
    <n v="1"/>
    <n v="6"/>
    <x v="2"/>
    <n v="80"/>
    <n v="0"/>
    <x v="5"/>
    <x v="2"/>
    <x v="1"/>
    <x v="6"/>
    <x v="2"/>
    <x v="0"/>
    <x v="2"/>
    <m/>
  </r>
  <r>
    <n v="35"/>
    <x v="0"/>
    <x v="1"/>
    <n v="16"/>
    <n v="2"/>
    <x v="0"/>
    <n v="682"/>
    <x v="0"/>
    <n v="18"/>
    <x v="0"/>
    <n v="4"/>
    <s v="Medical"/>
    <n v="1"/>
    <n v="1945"/>
    <m/>
    <x v="0"/>
    <x v="1"/>
    <n v="71"/>
    <x v="0"/>
    <x v="0"/>
    <x v="0"/>
    <x v="3"/>
    <x v="1"/>
    <n v="5561"/>
    <s v="Medium Risk"/>
    <x v="0"/>
    <n v="0"/>
    <n v="1"/>
    <n v="1"/>
    <n v="1"/>
    <n v="15975"/>
    <x v="4"/>
    <s v="Y"/>
    <x v="1"/>
    <n v="16"/>
    <x v="0"/>
    <n v="4"/>
    <n v="4"/>
    <x v="0"/>
    <n v="80"/>
    <n v="1"/>
    <x v="3"/>
    <x v="2"/>
    <x v="0"/>
    <x v="8"/>
    <x v="7"/>
    <x v="0"/>
    <x v="10"/>
    <m/>
  </r>
  <r>
    <n v="28"/>
    <x v="2"/>
    <x v="1"/>
    <n v="7"/>
    <n v="1"/>
    <x v="2"/>
    <n v="1103"/>
    <x v="1"/>
    <n v="16"/>
    <x v="0"/>
    <n v="3"/>
    <s v="Medical"/>
    <n v="1"/>
    <n v="1947"/>
    <m/>
    <x v="1"/>
    <x v="1"/>
    <n v="49"/>
    <x v="0"/>
    <x v="1"/>
    <x v="1"/>
    <x v="2"/>
    <x v="0"/>
    <n v="2144"/>
    <s v="Low Risk"/>
    <x v="1"/>
    <n v="0"/>
    <n v="0"/>
    <n v="1"/>
    <n v="1"/>
    <n v="2122"/>
    <x v="1"/>
    <s v="Y"/>
    <x v="1"/>
    <n v="14"/>
    <x v="0"/>
    <n v="3"/>
    <n v="4"/>
    <x v="0"/>
    <n v="80"/>
    <n v="0"/>
    <x v="7"/>
    <x v="1"/>
    <x v="2"/>
    <x v="8"/>
    <x v="7"/>
    <x v="1"/>
    <x v="10"/>
    <m/>
  </r>
  <r>
    <n v="31"/>
    <x v="2"/>
    <x v="1"/>
    <n v="11"/>
    <n v="2"/>
    <x v="2"/>
    <n v="976"/>
    <x v="1"/>
    <n v="3"/>
    <x v="0"/>
    <n v="2"/>
    <s v="Medical"/>
    <n v="1"/>
    <n v="1948"/>
    <m/>
    <x v="1"/>
    <x v="1"/>
    <n v="48"/>
    <x v="0"/>
    <x v="1"/>
    <x v="1"/>
    <x v="3"/>
    <x v="2"/>
    <n v="3065"/>
    <s v="High Risk"/>
    <x v="0"/>
    <n v="1"/>
    <n v="1"/>
    <n v="0"/>
    <n v="1"/>
    <n v="3995"/>
    <x v="1"/>
    <s v="Y"/>
    <x v="0"/>
    <n v="13"/>
    <x v="0"/>
    <n v="4"/>
    <n v="5"/>
    <x v="0"/>
    <n v="80"/>
    <n v="1"/>
    <x v="21"/>
    <x v="1"/>
    <x v="3"/>
    <x v="9"/>
    <x v="3"/>
    <x v="3"/>
    <x v="6"/>
    <m/>
  </r>
  <r>
    <n v="36"/>
    <x v="0"/>
    <x v="1"/>
    <n v="12"/>
    <n v="1"/>
    <x v="2"/>
    <n v="1351"/>
    <x v="1"/>
    <n v="9"/>
    <x v="0"/>
    <n v="4"/>
    <s v="Life Sciences"/>
    <n v="1"/>
    <n v="1949"/>
    <m/>
    <x v="3"/>
    <x v="1"/>
    <n v="66"/>
    <x v="2"/>
    <x v="1"/>
    <x v="2"/>
    <x v="1"/>
    <x v="1"/>
    <n v="2810"/>
    <s v="Medium Risk"/>
    <x v="1"/>
    <n v="0"/>
    <n v="1"/>
    <n v="0"/>
    <n v="1"/>
    <n v="9238"/>
    <x v="1"/>
    <s v="Y"/>
    <x v="1"/>
    <n v="22"/>
    <x v="1"/>
    <n v="2"/>
    <n v="4"/>
    <x v="0"/>
    <n v="80"/>
    <n v="0"/>
    <x v="7"/>
    <x v="1"/>
    <x v="1"/>
    <x v="8"/>
    <x v="0"/>
    <x v="0"/>
    <x v="3"/>
    <m/>
  </r>
  <r>
    <n v="34"/>
    <x v="2"/>
    <x v="1"/>
    <n v="8"/>
    <n v="1"/>
    <x v="0"/>
    <n v="937"/>
    <x v="0"/>
    <n v="1"/>
    <x v="0"/>
    <n v="3"/>
    <s v="Marketing"/>
    <n v="1"/>
    <n v="1950"/>
    <m/>
    <x v="3"/>
    <x v="1"/>
    <n v="32"/>
    <x v="0"/>
    <x v="2"/>
    <x v="0"/>
    <x v="0"/>
    <x v="0"/>
    <n v="9888"/>
    <s v="Low Risk"/>
    <x v="2"/>
    <n v="0"/>
    <n v="0"/>
    <n v="1"/>
    <n v="0"/>
    <n v="6770"/>
    <x v="1"/>
    <s v="Y"/>
    <x v="1"/>
    <n v="21"/>
    <x v="1"/>
    <n v="1"/>
    <n v="3"/>
    <x v="0"/>
    <n v="80"/>
    <n v="0"/>
    <x v="19"/>
    <x v="1"/>
    <x v="2"/>
    <x v="13"/>
    <x v="6"/>
    <x v="3"/>
    <x v="9"/>
    <m/>
  </r>
  <r>
    <n v="34"/>
    <x v="2"/>
    <x v="1"/>
    <n v="4"/>
    <n v="1"/>
    <x v="0"/>
    <n v="1239"/>
    <x v="0"/>
    <n v="13"/>
    <x v="0"/>
    <n v="4"/>
    <s v="Medical"/>
    <n v="1"/>
    <n v="1951"/>
    <m/>
    <x v="2"/>
    <x v="1"/>
    <n v="39"/>
    <x v="0"/>
    <x v="2"/>
    <x v="0"/>
    <x v="2"/>
    <x v="2"/>
    <n v="8628"/>
    <s v="Low Risk"/>
    <x v="2"/>
    <n v="0"/>
    <n v="0"/>
    <n v="1"/>
    <n v="0"/>
    <n v="22914"/>
    <x v="1"/>
    <s v="Y"/>
    <x v="1"/>
    <n v="18"/>
    <x v="0"/>
    <n v="3"/>
    <n v="2"/>
    <x v="1"/>
    <n v="80"/>
    <n v="1"/>
    <x v="15"/>
    <x v="2"/>
    <x v="2"/>
    <x v="3"/>
    <x v="1"/>
    <x v="1"/>
    <x v="9"/>
    <m/>
  </r>
  <r>
    <n v="26"/>
    <x v="2"/>
    <x v="1"/>
    <n v="13"/>
    <n v="2"/>
    <x v="0"/>
    <n v="157"/>
    <x v="1"/>
    <n v="1"/>
    <x v="0"/>
    <n v="3"/>
    <s v="Medical"/>
    <n v="1"/>
    <n v="1952"/>
    <m/>
    <x v="1"/>
    <x v="1"/>
    <n v="95"/>
    <x v="0"/>
    <x v="1"/>
    <x v="2"/>
    <x v="3"/>
    <x v="0"/>
    <n v="2867"/>
    <s v="Medium Risk"/>
    <x v="1"/>
    <n v="0"/>
    <n v="1"/>
    <n v="1"/>
    <n v="1"/>
    <n v="20006"/>
    <x v="4"/>
    <s v="Y"/>
    <x v="1"/>
    <n v="13"/>
    <x v="0"/>
    <n v="4"/>
    <n v="5"/>
    <x v="0"/>
    <n v="80"/>
    <n v="0"/>
    <x v="0"/>
    <x v="6"/>
    <x v="2"/>
    <x v="5"/>
    <x v="1"/>
    <x v="4"/>
    <x v="4"/>
    <m/>
  </r>
  <r>
    <n v="29"/>
    <x v="2"/>
    <x v="1"/>
    <n v="16"/>
    <n v="2"/>
    <x v="0"/>
    <n v="136"/>
    <x v="1"/>
    <n v="1"/>
    <x v="0"/>
    <n v="3"/>
    <s v="Life Sciences"/>
    <n v="1"/>
    <n v="1954"/>
    <m/>
    <x v="3"/>
    <x v="1"/>
    <n v="89"/>
    <x v="0"/>
    <x v="0"/>
    <x v="4"/>
    <x v="3"/>
    <x v="1"/>
    <n v="5373"/>
    <s v="Medium Risk"/>
    <x v="0"/>
    <n v="0"/>
    <n v="1"/>
    <n v="1"/>
    <n v="1"/>
    <n v="6225"/>
    <x v="4"/>
    <s v="Y"/>
    <x v="1"/>
    <n v="12"/>
    <x v="0"/>
    <n v="1"/>
    <n v="4"/>
    <x v="0"/>
    <n v="80"/>
    <n v="1"/>
    <x v="3"/>
    <x v="3"/>
    <x v="2"/>
    <x v="8"/>
    <x v="7"/>
    <x v="0"/>
    <x v="3"/>
    <m/>
  </r>
  <r>
    <n v="32"/>
    <x v="2"/>
    <x v="1"/>
    <n v="0"/>
    <n v="0"/>
    <x v="2"/>
    <n v="1146"/>
    <x v="1"/>
    <n v="15"/>
    <x v="0"/>
    <n v="4"/>
    <s v="Medical"/>
    <n v="1"/>
    <n v="1955"/>
    <m/>
    <x v="1"/>
    <x v="0"/>
    <n v="34"/>
    <x v="0"/>
    <x v="0"/>
    <x v="4"/>
    <x v="0"/>
    <x v="2"/>
    <n v="6667"/>
    <s v="Low Risk"/>
    <x v="0"/>
    <n v="0"/>
    <n v="0"/>
    <n v="0"/>
    <n v="0"/>
    <n v="16542"/>
    <x v="6"/>
    <s v="Y"/>
    <x v="1"/>
    <n v="18"/>
    <x v="0"/>
    <n v="2"/>
    <n v="0"/>
    <x v="1"/>
    <n v="80"/>
    <n v="1"/>
    <x v="15"/>
    <x v="6"/>
    <x v="1"/>
    <x v="8"/>
    <x v="10"/>
    <x v="1"/>
    <x v="3"/>
    <m/>
  </r>
  <r>
    <n v="31"/>
    <x v="2"/>
    <x v="1"/>
    <n v="9"/>
    <n v="1"/>
    <x v="1"/>
    <n v="1125"/>
    <x v="1"/>
    <n v="1"/>
    <x v="0"/>
    <n v="3"/>
    <s v="Life Sciences"/>
    <n v="1"/>
    <n v="1956"/>
    <m/>
    <x v="2"/>
    <x v="1"/>
    <n v="48"/>
    <x v="3"/>
    <x v="0"/>
    <x v="1"/>
    <x v="3"/>
    <x v="1"/>
    <n v="5003"/>
    <s v="Medium Risk"/>
    <x v="0"/>
    <n v="0"/>
    <n v="1"/>
    <n v="0"/>
    <n v="1"/>
    <n v="5771"/>
    <x v="1"/>
    <s v="Y"/>
    <x v="1"/>
    <n v="21"/>
    <x v="1"/>
    <n v="2"/>
    <n v="1"/>
    <x v="1"/>
    <n v="80"/>
    <n v="0"/>
    <x v="1"/>
    <x v="6"/>
    <x v="1"/>
    <x v="1"/>
    <x v="6"/>
    <x v="6"/>
    <x v="1"/>
    <m/>
  </r>
  <r>
    <n v="28"/>
    <x v="2"/>
    <x v="0"/>
    <n v="7"/>
    <n v="1"/>
    <x v="0"/>
    <n v="1404"/>
    <x v="1"/>
    <n v="17"/>
    <x v="0"/>
    <n v="3"/>
    <s v="Technical Degree"/>
    <n v="1"/>
    <n v="1960"/>
    <m/>
    <x v="1"/>
    <x v="1"/>
    <n v="32"/>
    <x v="1"/>
    <x v="1"/>
    <x v="2"/>
    <x v="0"/>
    <x v="2"/>
    <n v="2367"/>
    <s v="Low Risk"/>
    <x v="1"/>
    <n v="0"/>
    <n v="0"/>
    <n v="1"/>
    <n v="1"/>
    <n v="18779"/>
    <x v="6"/>
    <s v="Y"/>
    <x v="1"/>
    <n v="12"/>
    <x v="0"/>
    <n v="1"/>
    <n v="4"/>
    <x v="0"/>
    <n v="80"/>
    <n v="1"/>
    <x v="3"/>
    <x v="2"/>
    <x v="2"/>
    <x v="9"/>
    <x v="10"/>
    <x v="0"/>
    <x v="6"/>
    <m/>
  </r>
  <r>
    <n v="38"/>
    <x v="0"/>
    <x v="1"/>
    <n v="16"/>
    <n v="2"/>
    <x v="0"/>
    <n v="1404"/>
    <x v="0"/>
    <n v="1"/>
    <x v="0"/>
    <n v="3"/>
    <s v="Life Sciences"/>
    <n v="1"/>
    <n v="1961"/>
    <m/>
    <x v="3"/>
    <x v="1"/>
    <n v="59"/>
    <x v="1"/>
    <x v="1"/>
    <x v="6"/>
    <x v="3"/>
    <x v="0"/>
    <n v="2858"/>
    <s v="Medium Risk"/>
    <x v="1"/>
    <n v="0"/>
    <n v="1"/>
    <n v="1"/>
    <n v="1"/>
    <n v="11473"/>
    <x v="5"/>
    <s v="Y"/>
    <x v="1"/>
    <n v="14"/>
    <x v="0"/>
    <n v="1"/>
    <n v="8"/>
    <x v="2"/>
    <n v="80"/>
    <n v="0"/>
    <x v="26"/>
    <x v="1"/>
    <x v="2"/>
    <x v="6"/>
    <x v="2"/>
    <x v="0"/>
    <x v="2"/>
    <m/>
  </r>
  <r>
    <n v="35"/>
    <x v="0"/>
    <x v="1"/>
    <n v="6"/>
    <n v="1"/>
    <x v="0"/>
    <n v="1224"/>
    <x v="0"/>
    <n v="7"/>
    <x v="0"/>
    <n v="4"/>
    <s v="Life Sciences"/>
    <n v="1"/>
    <n v="1962"/>
    <m/>
    <x v="1"/>
    <x v="0"/>
    <n v="55"/>
    <x v="0"/>
    <x v="0"/>
    <x v="0"/>
    <x v="0"/>
    <x v="1"/>
    <n v="5204"/>
    <s v="Medium Risk"/>
    <x v="0"/>
    <n v="1"/>
    <n v="0"/>
    <n v="0"/>
    <n v="1"/>
    <n v="13586"/>
    <x v="1"/>
    <s v="Y"/>
    <x v="0"/>
    <n v="11"/>
    <x v="0"/>
    <n v="4"/>
    <n v="2"/>
    <x v="1"/>
    <n v="80"/>
    <n v="0"/>
    <x v="1"/>
    <x v="2"/>
    <x v="1"/>
    <x v="1"/>
    <x v="6"/>
    <x v="0"/>
    <x v="12"/>
    <m/>
  </r>
  <r>
    <n v="27"/>
    <x v="2"/>
    <x v="1"/>
    <n v="3"/>
    <n v="0"/>
    <x v="0"/>
    <n v="954"/>
    <x v="0"/>
    <n v="9"/>
    <x v="0"/>
    <n v="3"/>
    <s v="Marketing"/>
    <n v="1"/>
    <n v="1965"/>
    <m/>
    <x v="2"/>
    <x v="1"/>
    <n v="44"/>
    <x v="0"/>
    <x v="0"/>
    <x v="0"/>
    <x v="0"/>
    <x v="0"/>
    <n v="4105"/>
    <s v="Low Risk"/>
    <x v="0"/>
    <n v="0"/>
    <n v="0"/>
    <n v="0"/>
    <n v="1"/>
    <n v="5099"/>
    <x v="1"/>
    <s v="Y"/>
    <x v="1"/>
    <n v="14"/>
    <x v="0"/>
    <n v="1"/>
    <n v="2"/>
    <x v="1"/>
    <n v="80"/>
    <n v="0"/>
    <x v="2"/>
    <x v="3"/>
    <x v="1"/>
    <x v="5"/>
    <x v="1"/>
    <x v="0"/>
    <x v="1"/>
    <m/>
  </r>
  <r>
    <n v="32"/>
    <x v="2"/>
    <x v="1"/>
    <n v="0"/>
    <n v="0"/>
    <x v="0"/>
    <n v="1373"/>
    <x v="1"/>
    <n v="5"/>
    <x v="0"/>
    <n v="4"/>
    <s v="Life Sciences"/>
    <n v="1"/>
    <n v="1966"/>
    <m/>
    <x v="2"/>
    <x v="1"/>
    <n v="56"/>
    <x v="1"/>
    <x v="0"/>
    <x v="3"/>
    <x v="0"/>
    <x v="0"/>
    <n v="9679"/>
    <s v="Low Risk"/>
    <x v="2"/>
    <n v="0"/>
    <n v="0"/>
    <n v="0"/>
    <n v="0"/>
    <n v="10138"/>
    <x v="0"/>
    <s v="Y"/>
    <x v="1"/>
    <n v="24"/>
    <x v="1"/>
    <n v="2"/>
    <n v="2"/>
    <x v="1"/>
    <n v="80"/>
    <n v="0"/>
    <x v="0"/>
    <x v="4"/>
    <x v="1"/>
    <x v="6"/>
    <x v="2"/>
    <x v="0"/>
    <x v="2"/>
    <m/>
  </r>
  <r>
    <n v="31"/>
    <x v="2"/>
    <x v="0"/>
    <n v="10"/>
    <n v="1"/>
    <x v="1"/>
    <n v="754"/>
    <x v="0"/>
    <n v="26"/>
    <x v="0"/>
    <n v="4"/>
    <s v="Marketing"/>
    <n v="1"/>
    <n v="1967"/>
    <m/>
    <x v="3"/>
    <x v="1"/>
    <n v="63"/>
    <x v="0"/>
    <x v="0"/>
    <x v="0"/>
    <x v="0"/>
    <x v="1"/>
    <n v="5617"/>
    <s v="Medium Risk"/>
    <x v="0"/>
    <n v="1"/>
    <n v="0"/>
    <n v="0"/>
    <n v="1"/>
    <n v="21075"/>
    <x v="1"/>
    <s v="Y"/>
    <x v="0"/>
    <n v="11"/>
    <x v="0"/>
    <n v="3"/>
    <n v="3"/>
    <x v="0"/>
    <n v="80"/>
    <n v="0"/>
    <x v="1"/>
    <x v="5"/>
    <x v="1"/>
    <x v="1"/>
    <x v="1"/>
    <x v="0"/>
    <x v="5"/>
    <m/>
  </r>
  <r>
    <n v="53"/>
    <x v="1"/>
    <x v="0"/>
    <n v="16"/>
    <n v="3"/>
    <x v="0"/>
    <n v="1168"/>
    <x v="0"/>
    <n v="24"/>
    <x v="0"/>
    <n v="4"/>
    <s v="Life Sciences"/>
    <n v="1"/>
    <n v="1968"/>
    <m/>
    <x v="3"/>
    <x v="1"/>
    <n v="66"/>
    <x v="0"/>
    <x v="2"/>
    <x v="0"/>
    <x v="3"/>
    <x v="0"/>
    <n v="10448"/>
    <s v="Medium Risk"/>
    <x v="2"/>
    <n v="1"/>
    <n v="1"/>
    <n v="1"/>
    <n v="0"/>
    <n v="5843"/>
    <x v="2"/>
    <s v="Y"/>
    <x v="0"/>
    <n v="13"/>
    <x v="0"/>
    <n v="2"/>
    <n v="6"/>
    <x v="2"/>
    <n v="80"/>
    <n v="0"/>
    <x v="20"/>
    <x v="2"/>
    <x v="2"/>
    <x v="4"/>
    <x v="3"/>
    <x v="3"/>
    <x v="3"/>
    <m/>
  </r>
  <r>
    <n v="54"/>
    <x v="1"/>
    <x v="1"/>
    <n v="11"/>
    <n v="1"/>
    <x v="0"/>
    <n v="155"/>
    <x v="1"/>
    <n v="9"/>
    <x v="0"/>
    <n v="2"/>
    <s v="Life Sciences"/>
    <n v="1"/>
    <n v="1969"/>
    <m/>
    <x v="3"/>
    <x v="0"/>
    <n v="67"/>
    <x v="0"/>
    <x v="0"/>
    <x v="1"/>
    <x v="2"/>
    <x v="1"/>
    <n v="2897"/>
    <s v="Low Risk"/>
    <x v="1"/>
    <n v="0"/>
    <n v="0"/>
    <n v="1"/>
    <n v="1"/>
    <n v="22474"/>
    <x v="9"/>
    <s v="Y"/>
    <x v="1"/>
    <n v="11"/>
    <x v="0"/>
    <n v="3"/>
    <n v="5"/>
    <x v="0"/>
    <n v="80"/>
    <n v="2"/>
    <x v="15"/>
    <x v="6"/>
    <x v="2"/>
    <x v="9"/>
    <x v="7"/>
    <x v="3"/>
    <x v="6"/>
    <m/>
  </r>
  <r>
    <n v="33"/>
    <x v="2"/>
    <x v="1"/>
    <n v="3"/>
    <n v="0"/>
    <x v="1"/>
    <n v="1303"/>
    <x v="1"/>
    <n v="7"/>
    <x v="0"/>
    <n v="2"/>
    <s v="Life Sciences"/>
    <n v="1"/>
    <n v="1970"/>
    <m/>
    <x v="2"/>
    <x v="1"/>
    <n v="36"/>
    <x v="0"/>
    <x v="0"/>
    <x v="4"/>
    <x v="2"/>
    <x v="2"/>
    <n v="5968"/>
    <s v="Low Risk"/>
    <x v="0"/>
    <n v="0"/>
    <n v="0"/>
    <n v="0"/>
    <n v="1"/>
    <n v="18079"/>
    <x v="1"/>
    <s v="Y"/>
    <x v="1"/>
    <n v="20"/>
    <x v="1"/>
    <n v="3"/>
    <n v="0"/>
    <x v="1"/>
    <n v="80"/>
    <n v="3"/>
    <x v="15"/>
    <x v="2"/>
    <x v="1"/>
    <x v="7"/>
    <x v="1"/>
    <x v="3"/>
    <x v="5"/>
    <m/>
  </r>
  <r>
    <n v="43"/>
    <x v="0"/>
    <x v="1"/>
    <n v="4"/>
    <n v="0"/>
    <x v="0"/>
    <n v="574"/>
    <x v="1"/>
    <n v="11"/>
    <x v="0"/>
    <n v="3"/>
    <s v="Life Sciences"/>
    <n v="1"/>
    <n v="1971"/>
    <m/>
    <x v="3"/>
    <x v="1"/>
    <n v="30"/>
    <x v="0"/>
    <x v="2"/>
    <x v="4"/>
    <x v="2"/>
    <x v="1"/>
    <n v="7510"/>
    <s v="Low Risk"/>
    <x v="2"/>
    <n v="0"/>
    <n v="0"/>
    <n v="0"/>
    <n v="0"/>
    <n v="16873"/>
    <x v="1"/>
    <s v="Y"/>
    <x v="1"/>
    <n v="17"/>
    <x v="0"/>
    <n v="2"/>
    <n v="1"/>
    <x v="1"/>
    <n v="80"/>
    <n v="1"/>
    <x v="1"/>
    <x v="4"/>
    <x v="1"/>
    <x v="1"/>
    <x v="5"/>
    <x v="0"/>
    <x v="12"/>
    <m/>
  </r>
  <r>
    <n v="38"/>
    <x v="0"/>
    <x v="1"/>
    <n v="11"/>
    <n v="2"/>
    <x v="1"/>
    <n v="1444"/>
    <x v="2"/>
    <n v="1"/>
    <x v="0"/>
    <n v="4"/>
    <s v="Other"/>
    <n v="1"/>
    <n v="1972"/>
    <m/>
    <x v="2"/>
    <x v="1"/>
    <n v="88"/>
    <x v="0"/>
    <x v="1"/>
    <x v="8"/>
    <x v="1"/>
    <x v="1"/>
    <n v="2991"/>
    <s v="High Risk"/>
    <x v="1"/>
    <n v="1"/>
    <n v="1"/>
    <n v="0"/>
    <n v="1"/>
    <n v="5224"/>
    <x v="4"/>
    <s v="Y"/>
    <x v="0"/>
    <n v="11"/>
    <x v="0"/>
    <n v="2"/>
    <n v="5"/>
    <x v="0"/>
    <n v="80"/>
    <n v="1"/>
    <x v="2"/>
    <x v="2"/>
    <x v="1"/>
    <x v="0"/>
    <x v="3"/>
    <x v="1"/>
    <x v="3"/>
    <m/>
  </r>
  <r>
    <n v="55"/>
    <x v="3"/>
    <x v="1"/>
    <n v="8"/>
    <n v="2"/>
    <x v="0"/>
    <n v="189"/>
    <x v="2"/>
    <n v="26"/>
    <x v="0"/>
    <n v="4"/>
    <s v="Human Resources"/>
    <n v="1"/>
    <n v="1973"/>
    <m/>
    <x v="1"/>
    <x v="1"/>
    <n v="71"/>
    <x v="2"/>
    <x v="4"/>
    <x v="5"/>
    <x v="1"/>
    <x v="1"/>
    <n v="19636"/>
    <s v="Medium Risk"/>
    <x v="2"/>
    <n v="1"/>
    <n v="1"/>
    <n v="0"/>
    <n v="0"/>
    <n v="25811"/>
    <x v="5"/>
    <s v="Y"/>
    <x v="0"/>
    <n v="18"/>
    <x v="0"/>
    <n v="1"/>
    <n v="3"/>
    <x v="0"/>
    <n v="80"/>
    <n v="1"/>
    <x v="38"/>
    <x v="0"/>
    <x v="1"/>
    <x v="1"/>
    <x v="5"/>
    <x v="1"/>
    <x v="10"/>
    <m/>
  </r>
  <r>
    <n v="31"/>
    <x v="2"/>
    <x v="1"/>
    <n v="6"/>
    <n v="1"/>
    <x v="0"/>
    <n v="1276"/>
    <x v="1"/>
    <n v="2"/>
    <x v="0"/>
    <n v="1"/>
    <s v="Medical"/>
    <n v="1"/>
    <n v="1974"/>
    <m/>
    <x v="2"/>
    <x v="0"/>
    <n v="59"/>
    <x v="3"/>
    <x v="1"/>
    <x v="2"/>
    <x v="0"/>
    <x v="2"/>
    <n v="1129"/>
    <s v="Medium Risk"/>
    <x v="1"/>
    <n v="1"/>
    <n v="0"/>
    <n v="0"/>
    <n v="1"/>
    <n v="17536"/>
    <x v="1"/>
    <s v="Y"/>
    <x v="0"/>
    <n v="11"/>
    <x v="0"/>
    <n v="3"/>
    <n v="6"/>
    <x v="2"/>
    <n v="80"/>
    <n v="3"/>
    <x v="5"/>
    <x v="5"/>
    <x v="1"/>
    <x v="6"/>
    <x v="2"/>
    <x v="0"/>
    <x v="2"/>
    <m/>
  </r>
  <r>
    <n v="39"/>
    <x v="0"/>
    <x v="1"/>
    <n v="10"/>
    <n v="1"/>
    <x v="0"/>
    <n v="119"/>
    <x v="0"/>
    <n v="15"/>
    <x v="0"/>
    <n v="4"/>
    <s v="Marketing"/>
    <n v="1"/>
    <n v="1975"/>
    <m/>
    <x v="0"/>
    <x v="1"/>
    <n v="77"/>
    <x v="0"/>
    <x v="3"/>
    <x v="0"/>
    <x v="3"/>
    <x v="0"/>
    <n v="13341"/>
    <s v="Medium Risk"/>
    <x v="2"/>
    <n v="0"/>
    <n v="1"/>
    <n v="0"/>
    <n v="0"/>
    <n v="25098"/>
    <x v="4"/>
    <s v="Y"/>
    <x v="1"/>
    <n v="12"/>
    <x v="0"/>
    <n v="1"/>
    <n v="2"/>
    <x v="1"/>
    <n v="80"/>
    <n v="0"/>
    <x v="24"/>
    <x v="1"/>
    <x v="1"/>
    <x v="23"/>
    <x v="6"/>
    <x v="14"/>
    <x v="13"/>
    <m/>
  </r>
  <r>
    <n v="42"/>
    <x v="0"/>
    <x v="1"/>
    <n v="3"/>
    <n v="0"/>
    <x v="2"/>
    <n v="335"/>
    <x v="1"/>
    <n v="23"/>
    <x v="0"/>
    <n v="2"/>
    <s v="Life Sciences"/>
    <n v="1"/>
    <n v="1976"/>
    <m/>
    <x v="2"/>
    <x v="1"/>
    <n v="37"/>
    <x v="1"/>
    <x v="0"/>
    <x v="1"/>
    <x v="2"/>
    <x v="0"/>
    <n v="4332"/>
    <s v="Low Risk"/>
    <x v="0"/>
    <n v="0"/>
    <n v="0"/>
    <n v="0"/>
    <n v="1"/>
    <n v="14811"/>
    <x v="1"/>
    <s v="Y"/>
    <x v="1"/>
    <n v="12"/>
    <x v="0"/>
    <n v="4"/>
    <n v="2"/>
    <x v="1"/>
    <n v="80"/>
    <n v="0"/>
    <x v="26"/>
    <x v="2"/>
    <x v="1"/>
    <x v="23"/>
    <x v="5"/>
    <x v="2"/>
    <x v="1"/>
    <m/>
  </r>
  <r>
    <n v="31"/>
    <x v="2"/>
    <x v="1"/>
    <n v="0"/>
    <n v="0"/>
    <x v="2"/>
    <n v="697"/>
    <x v="1"/>
    <n v="10"/>
    <x v="0"/>
    <n v="3"/>
    <s v="Medical"/>
    <n v="1"/>
    <n v="1979"/>
    <m/>
    <x v="1"/>
    <x v="0"/>
    <n v="40"/>
    <x v="0"/>
    <x v="2"/>
    <x v="7"/>
    <x v="2"/>
    <x v="1"/>
    <n v="11031"/>
    <s v="Low Risk"/>
    <x v="2"/>
    <n v="0"/>
    <n v="0"/>
    <n v="0"/>
    <n v="0"/>
    <n v="26862"/>
    <x v="5"/>
    <s v="Y"/>
    <x v="1"/>
    <n v="20"/>
    <x v="1"/>
    <n v="3"/>
    <n v="0"/>
    <x v="1"/>
    <n v="80"/>
    <n v="1"/>
    <x v="10"/>
    <x v="2"/>
    <x v="3"/>
    <x v="19"/>
    <x v="1"/>
    <x v="5"/>
    <x v="5"/>
    <m/>
  </r>
  <r>
    <n v="54"/>
    <x v="1"/>
    <x v="1"/>
    <n v="11"/>
    <n v="2"/>
    <x v="0"/>
    <n v="157"/>
    <x v="1"/>
    <n v="10"/>
    <x v="0"/>
    <n v="3"/>
    <s v="Medical"/>
    <n v="1"/>
    <n v="1980"/>
    <m/>
    <x v="1"/>
    <x v="0"/>
    <n v="77"/>
    <x v="0"/>
    <x v="0"/>
    <x v="3"/>
    <x v="3"/>
    <x v="0"/>
    <n v="4440"/>
    <s v="High Risk"/>
    <x v="0"/>
    <n v="1"/>
    <n v="1"/>
    <n v="0"/>
    <n v="1"/>
    <n v="25198"/>
    <x v="2"/>
    <s v="Y"/>
    <x v="0"/>
    <n v="19"/>
    <x v="0"/>
    <n v="4"/>
    <n v="5"/>
    <x v="0"/>
    <n v="80"/>
    <n v="0"/>
    <x v="15"/>
    <x v="1"/>
    <x v="1"/>
    <x v="8"/>
    <x v="3"/>
    <x v="1"/>
    <x v="10"/>
    <m/>
  </r>
  <r>
    <n v="24"/>
    <x v="4"/>
    <x v="1"/>
    <n v="11"/>
    <n v="1"/>
    <x v="0"/>
    <n v="771"/>
    <x v="1"/>
    <n v="1"/>
    <x v="0"/>
    <n v="2"/>
    <s v="Life Sciences"/>
    <n v="1"/>
    <n v="1981"/>
    <m/>
    <x v="0"/>
    <x v="1"/>
    <n v="45"/>
    <x v="1"/>
    <x v="0"/>
    <x v="4"/>
    <x v="2"/>
    <x v="0"/>
    <n v="4617"/>
    <s v="Low Risk"/>
    <x v="0"/>
    <n v="0"/>
    <n v="0"/>
    <n v="1"/>
    <n v="1"/>
    <n v="14120"/>
    <x v="1"/>
    <s v="Y"/>
    <x v="1"/>
    <n v="12"/>
    <x v="0"/>
    <n v="2"/>
    <n v="5"/>
    <x v="0"/>
    <n v="80"/>
    <n v="0"/>
    <x v="21"/>
    <x v="2"/>
    <x v="2"/>
    <x v="9"/>
    <x v="7"/>
    <x v="1"/>
    <x v="3"/>
    <m/>
  </r>
  <r>
    <n v="23"/>
    <x v="4"/>
    <x v="1"/>
    <n v="3"/>
    <n v="0"/>
    <x v="0"/>
    <n v="571"/>
    <x v="1"/>
    <n v="12"/>
    <x v="0"/>
    <n v="2"/>
    <s v="Other"/>
    <n v="1"/>
    <n v="1982"/>
    <m/>
    <x v="2"/>
    <x v="1"/>
    <n v="78"/>
    <x v="0"/>
    <x v="1"/>
    <x v="2"/>
    <x v="0"/>
    <x v="0"/>
    <n v="2647"/>
    <s v="Low Risk"/>
    <x v="1"/>
    <n v="0"/>
    <n v="0"/>
    <n v="0"/>
    <n v="1"/>
    <n v="13672"/>
    <x v="1"/>
    <s v="Y"/>
    <x v="1"/>
    <n v="13"/>
    <x v="0"/>
    <n v="3"/>
    <n v="2"/>
    <x v="1"/>
    <n v="80"/>
    <n v="0"/>
    <x v="7"/>
    <x v="6"/>
    <x v="3"/>
    <x v="8"/>
    <x v="3"/>
    <x v="1"/>
    <x v="10"/>
    <m/>
  </r>
  <r>
    <n v="40"/>
    <x v="0"/>
    <x v="1"/>
    <n v="4"/>
    <n v="0"/>
    <x v="1"/>
    <n v="692"/>
    <x v="1"/>
    <n v="11"/>
    <x v="0"/>
    <n v="3"/>
    <s v="Technical Degree"/>
    <n v="1"/>
    <n v="1985"/>
    <m/>
    <x v="2"/>
    <x v="0"/>
    <n v="73"/>
    <x v="0"/>
    <x v="0"/>
    <x v="2"/>
    <x v="2"/>
    <x v="1"/>
    <n v="6323"/>
    <s v="Low Risk"/>
    <x v="0"/>
    <n v="0"/>
    <n v="0"/>
    <n v="0"/>
    <n v="1"/>
    <n v="26849"/>
    <x v="1"/>
    <s v="Y"/>
    <x v="1"/>
    <n v="11"/>
    <x v="0"/>
    <n v="1"/>
    <n v="0"/>
    <x v="1"/>
    <n v="80"/>
    <n v="1"/>
    <x v="1"/>
    <x v="2"/>
    <x v="3"/>
    <x v="1"/>
    <x v="5"/>
    <x v="10"/>
    <x v="10"/>
    <m/>
  </r>
  <r>
    <n v="40"/>
    <x v="0"/>
    <x v="1"/>
    <n v="13"/>
    <n v="1"/>
    <x v="0"/>
    <n v="444"/>
    <x v="0"/>
    <n v="2"/>
    <x v="0"/>
    <n v="2"/>
    <s v="Marketing"/>
    <n v="1"/>
    <n v="1986"/>
    <m/>
    <x v="0"/>
    <x v="0"/>
    <n v="92"/>
    <x v="0"/>
    <x v="0"/>
    <x v="0"/>
    <x v="1"/>
    <x v="1"/>
    <n v="5677"/>
    <s v="Medium Risk"/>
    <x v="0"/>
    <n v="0"/>
    <n v="1"/>
    <n v="0"/>
    <n v="1"/>
    <n v="4258"/>
    <x v="9"/>
    <s v="Y"/>
    <x v="1"/>
    <n v="14"/>
    <x v="0"/>
    <n v="3"/>
    <n v="2"/>
    <x v="1"/>
    <n v="80"/>
    <n v="1"/>
    <x v="20"/>
    <x v="5"/>
    <x v="1"/>
    <x v="19"/>
    <x v="6"/>
    <x v="8"/>
    <x v="13"/>
    <m/>
  </r>
  <r>
    <n v="25"/>
    <x v="2"/>
    <x v="1"/>
    <n v="8"/>
    <n v="1"/>
    <x v="0"/>
    <n v="309"/>
    <x v="2"/>
    <n v="2"/>
    <x v="0"/>
    <n v="3"/>
    <s v="Human Resources"/>
    <n v="1"/>
    <n v="1987"/>
    <m/>
    <x v="1"/>
    <x v="0"/>
    <n v="82"/>
    <x v="0"/>
    <x v="1"/>
    <x v="8"/>
    <x v="1"/>
    <x v="1"/>
    <n v="2187"/>
    <s v="Medium Risk"/>
    <x v="1"/>
    <n v="0"/>
    <n v="1"/>
    <n v="0"/>
    <n v="1"/>
    <n v="19655"/>
    <x v="5"/>
    <s v="Y"/>
    <x v="1"/>
    <n v="14"/>
    <x v="0"/>
    <n v="3"/>
    <n v="3"/>
    <x v="0"/>
    <n v="80"/>
    <n v="0"/>
    <x v="3"/>
    <x v="1"/>
    <x v="1"/>
    <x v="4"/>
    <x v="2"/>
    <x v="1"/>
    <x v="3"/>
    <m/>
  </r>
  <r>
    <n v="30"/>
    <x v="2"/>
    <x v="1"/>
    <n v="12"/>
    <n v="2"/>
    <x v="0"/>
    <n v="911"/>
    <x v="1"/>
    <n v="1"/>
    <x v="0"/>
    <n v="2"/>
    <s v="Medical"/>
    <n v="1"/>
    <n v="1989"/>
    <m/>
    <x v="2"/>
    <x v="1"/>
    <n v="76"/>
    <x v="0"/>
    <x v="1"/>
    <x v="2"/>
    <x v="1"/>
    <x v="1"/>
    <n v="3748"/>
    <s v="Medium Risk"/>
    <x v="0"/>
    <n v="0"/>
    <n v="1"/>
    <n v="1"/>
    <n v="1"/>
    <n v="4077"/>
    <x v="1"/>
    <s v="Y"/>
    <x v="1"/>
    <n v="13"/>
    <x v="0"/>
    <n v="3"/>
    <n v="5"/>
    <x v="0"/>
    <n v="80"/>
    <n v="0"/>
    <x v="4"/>
    <x v="6"/>
    <x v="2"/>
    <x v="12"/>
    <x v="6"/>
    <x v="1"/>
    <x v="1"/>
    <m/>
  </r>
  <r>
    <n v="25"/>
    <x v="2"/>
    <x v="1"/>
    <n v="10"/>
    <n v="2"/>
    <x v="0"/>
    <n v="977"/>
    <x v="1"/>
    <n v="2"/>
    <x v="0"/>
    <n v="1"/>
    <s v="Other"/>
    <n v="1"/>
    <n v="1992"/>
    <m/>
    <x v="2"/>
    <x v="1"/>
    <n v="57"/>
    <x v="0"/>
    <x v="1"/>
    <x v="2"/>
    <x v="2"/>
    <x v="2"/>
    <n v="3977"/>
    <s v="Medium Risk"/>
    <x v="0"/>
    <n v="1"/>
    <n v="0"/>
    <n v="1"/>
    <n v="1"/>
    <n v="7298"/>
    <x v="2"/>
    <s v="Y"/>
    <x v="0"/>
    <n v="19"/>
    <x v="0"/>
    <n v="3"/>
    <n v="6"/>
    <x v="2"/>
    <n v="80"/>
    <n v="1"/>
    <x v="2"/>
    <x v="2"/>
    <x v="2"/>
    <x v="4"/>
    <x v="3"/>
    <x v="0"/>
    <x v="3"/>
    <m/>
  </r>
  <r>
    <n v="47"/>
    <x v="1"/>
    <x v="1"/>
    <n v="5"/>
    <n v="0"/>
    <x v="0"/>
    <n v="1180"/>
    <x v="1"/>
    <n v="25"/>
    <x v="0"/>
    <n v="3"/>
    <s v="Medical"/>
    <n v="1"/>
    <n v="1993"/>
    <m/>
    <x v="3"/>
    <x v="1"/>
    <n v="84"/>
    <x v="0"/>
    <x v="2"/>
    <x v="4"/>
    <x v="2"/>
    <x v="0"/>
    <n v="8633"/>
    <s v="Low Risk"/>
    <x v="2"/>
    <n v="0"/>
    <n v="0"/>
    <n v="0"/>
    <n v="0"/>
    <n v="13084"/>
    <x v="7"/>
    <s v="Y"/>
    <x v="1"/>
    <n v="23"/>
    <x v="1"/>
    <n v="2"/>
    <n v="1"/>
    <x v="1"/>
    <n v="80"/>
    <n v="0"/>
    <x v="25"/>
    <x v="1"/>
    <x v="1"/>
    <x v="18"/>
    <x v="12"/>
    <x v="12"/>
    <x v="7"/>
    <m/>
  </r>
  <r>
    <n v="33"/>
    <x v="2"/>
    <x v="1"/>
    <n v="11"/>
    <n v="1"/>
    <x v="2"/>
    <n v="1313"/>
    <x v="1"/>
    <n v="1"/>
    <x v="0"/>
    <n v="2"/>
    <s v="Medical"/>
    <n v="1"/>
    <n v="1994"/>
    <m/>
    <x v="0"/>
    <x v="1"/>
    <n v="59"/>
    <x v="1"/>
    <x v="1"/>
    <x v="2"/>
    <x v="2"/>
    <x v="2"/>
    <n v="2008"/>
    <s v="Low Risk"/>
    <x v="1"/>
    <n v="0"/>
    <n v="0"/>
    <n v="1"/>
    <n v="1"/>
    <n v="20439"/>
    <x v="1"/>
    <s v="Y"/>
    <x v="1"/>
    <n v="12"/>
    <x v="0"/>
    <n v="3"/>
    <n v="7"/>
    <x v="2"/>
    <n v="80"/>
    <n v="3"/>
    <x v="5"/>
    <x v="2"/>
    <x v="2"/>
    <x v="6"/>
    <x v="10"/>
    <x v="0"/>
    <x v="2"/>
    <m/>
  </r>
  <r>
    <n v="38"/>
    <x v="0"/>
    <x v="1"/>
    <n v="9"/>
    <n v="1"/>
    <x v="0"/>
    <n v="1321"/>
    <x v="0"/>
    <n v="1"/>
    <x v="0"/>
    <n v="4"/>
    <s v="Life Sciences"/>
    <n v="1"/>
    <n v="1995"/>
    <m/>
    <x v="2"/>
    <x v="1"/>
    <n v="86"/>
    <x v="0"/>
    <x v="0"/>
    <x v="0"/>
    <x v="1"/>
    <x v="1"/>
    <n v="4440"/>
    <s v="Medium Risk"/>
    <x v="0"/>
    <n v="0"/>
    <n v="1"/>
    <n v="0"/>
    <n v="1"/>
    <n v="7636"/>
    <x v="4"/>
    <s v="Y"/>
    <x v="1"/>
    <n v="15"/>
    <x v="0"/>
    <n v="1"/>
    <n v="3"/>
    <x v="0"/>
    <n v="80"/>
    <n v="2"/>
    <x v="28"/>
    <x v="1"/>
    <x v="1"/>
    <x v="15"/>
    <x v="9"/>
    <x v="8"/>
    <x v="5"/>
    <m/>
  </r>
  <r>
    <n v="31"/>
    <x v="2"/>
    <x v="1"/>
    <n v="7"/>
    <n v="0"/>
    <x v="0"/>
    <n v="1154"/>
    <x v="0"/>
    <n v="2"/>
    <x v="0"/>
    <n v="2"/>
    <s v="Life Sciences"/>
    <n v="1"/>
    <n v="1996"/>
    <m/>
    <x v="3"/>
    <x v="1"/>
    <n v="54"/>
    <x v="0"/>
    <x v="1"/>
    <x v="6"/>
    <x v="2"/>
    <x v="1"/>
    <n v="3067"/>
    <s v="Low Risk"/>
    <x v="0"/>
    <n v="0"/>
    <n v="0"/>
    <n v="0"/>
    <n v="1"/>
    <n v="6393"/>
    <x v="4"/>
    <s v="Y"/>
    <x v="1"/>
    <n v="19"/>
    <x v="0"/>
    <n v="3"/>
    <n v="3"/>
    <x v="0"/>
    <n v="80"/>
    <n v="1"/>
    <x v="8"/>
    <x v="4"/>
    <x v="1"/>
    <x v="4"/>
    <x v="3"/>
    <x v="1"/>
    <x v="3"/>
    <m/>
  </r>
  <r>
    <n v="38"/>
    <x v="0"/>
    <x v="1"/>
    <n v="8"/>
    <n v="0"/>
    <x v="1"/>
    <n v="508"/>
    <x v="1"/>
    <n v="6"/>
    <x v="0"/>
    <n v="4"/>
    <s v="Life Sciences"/>
    <n v="1"/>
    <n v="1997"/>
    <m/>
    <x v="3"/>
    <x v="1"/>
    <n v="72"/>
    <x v="1"/>
    <x v="0"/>
    <x v="3"/>
    <x v="2"/>
    <x v="1"/>
    <n v="5321"/>
    <s v="Low Risk"/>
    <x v="0"/>
    <n v="0"/>
    <n v="0"/>
    <n v="0"/>
    <n v="1"/>
    <n v="14284"/>
    <x v="7"/>
    <s v="Y"/>
    <x v="1"/>
    <n v="11"/>
    <x v="0"/>
    <n v="4"/>
    <n v="1"/>
    <x v="1"/>
    <n v="80"/>
    <n v="1"/>
    <x v="1"/>
    <x v="4"/>
    <x v="1"/>
    <x v="3"/>
    <x v="7"/>
    <x v="4"/>
    <x v="1"/>
    <m/>
  </r>
  <r>
    <n v="42"/>
    <x v="0"/>
    <x v="1"/>
    <n v="15"/>
    <n v="3"/>
    <x v="0"/>
    <n v="557"/>
    <x v="1"/>
    <n v="18"/>
    <x v="0"/>
    <n v="4"/>
    <s v="Life Sciences"/>
    <n v="1"/>
    <n v="1998"/>
    <m/>
    <x v="2"/>
    <x v="1"/>
    <n v="35"/>
    <x v="0"/>
    <x v="0"/>
    <x v="1"/>
    <x v="3"/>
    <x v="2"/>
    <n v="5410"/>
    <s v="High Risk"/>
    <x v="0"/>
    <n v="1"/>
    <n v="1"/>
    <n v="1"/>
    <n v="1"/>
    <n v="11189"/>
    <x v="2"/>
    <s v="Y"/>
    <x v="0"/>
    <n v="17"/>
    <x v="0"/>
    <n v="3"/>
    <n v="5"/>
    <x v="0"/>
    <n v="80"/>
    <n v="1"/>
    <x v="15"/>
    <x v="1"/>
    <x v="2"/>
    <x v="9"/>
    <x v="7"/>
    <x v="1"/>
    <x v="3"/>
    <m/>
  </r>
  <r>
    <n v="41"/>
    <x v="0"/>
    <x v="1"/>
    <n v="3"/>
    <n v="0"/>
    <x v="0"/>
    <n v="642"/>
    <x v="1"/>
    <n v="1"/>
    <x v="0"/>
    <n v="3"/>
    <s v="Life Sciences"/>
    <n v="1"/>
    <n v="1999"/>
    <m/>
    <x v="2"/>
    <x v="1"/>
    <n v="76"/>
    <x v="0"/>
    <x v="1"/>
    <x v="1"/>
    <x v="0"/>
    <x v="1"/>
    <n v="2782"/>
    <s v="Low Risk"/>
    <x v="1"/>
    <n v="0"/>
    <n v="0"/>
    <n v="0"/>
    <n v="1"/>
    <n v="21412"/>
    <x v="9"/>
    <s v="Y"/>
    <x v="1"/>
    <n v="22"/>
    <x v="1"/>
    <n v="1"/>
    <n v="2"/>
    <x v="1"/>
    <n v="80"/>
    <n v="1"/>
    <x v="4"/>
    <x v="1"/>
    <x v="1"/>
    <x v="8"/>
    <x v="7"/>
    <x v="1"/>
    <x v="2"/>
    <m/>
  </r>
  <r>
    <n v="47"/>
    <x v="1"/>
    <x v="1"/>
    <n v="10"/>
    <n v="2"/>
    <x v="2"/>
    <n v="1162"/>
    <x v="1"/>
    <n v="1"/>
    <x v="0"/>
    <n v="1"/>
    <s v="Medical"/>
    <n v="1"/>
    <n v="2000"/>
    <m/>
    <x v="1"/>
    <x v="0"/>
    <n v="98"/>
    <x v="0"/>
    <x v="2"/>
    <x v="7"/>
    <x v="1"/>
    <x v="1"/>
    <n v="11957"/>
    <s v="Medium Risk"/>
    <x v="2"/>
    <n v="0"/>
    <n v="1"/>
    <n v="1"/>
    <n v="0"/>
    <n v="17231"/>
    <x v="4"/>
    <s v="Y"/>
    <x v="1"/>
    <n v="18"/>
    <x v="0"/>
    <n v="1"/>
    <n v="3"/>
    <x v="0"/>
    <n v="80"/>
    <n v="2"/>
    <x v="19"/>
    <x v="1"/>
    <x v="0"/>
    <x v="20"/>
    <x v="6"/>
    <x v="8"/>
    <x v="11"/>
    <m/>
  </r>
  <r>
    <n v="35"/>
    <x v="0"/>
    <x v="1"/>
    <n v="6"/>
    <n v="1"/>
    <x v="0"/>
    <n v="1490"/>
    <x v="1"/>
    <n v="11"/>
    <x v="0"/>
    <n v="4"/>
    <s v="Medical"/>
    <n v="1"/>
    <n v="2003"/>
    <m/>
    <x v="2"/>
    <x v="1"/>
    <n v="43"/>
    <x v="0"/>
    <x v="1"/>
    <x v="2"/>
    <x v="2"/>
    <x v="1"/>
    <n v="2660"/>
    <s v="Medium Risk"/>
    <x v="1"/>
    <n v="1"/>
    <n v="0"/>
    <n v="0"/>
    <n v="1"/>
    <n v="20232"/>
    <x v="8"/>
    <s v="Y"/>
    <x v="0"/>
    <n v="11"/>
    <x v="0"/>
    <n v="3"/>
    <n v="4"/>
    <x v="0"/>
    <n v="80"/>
    <n v="1"/>
    <x v="7"/>
    <x v="1"/>
    <x v="1"/>
    <x v="4"/>
    <x v="3"/>
    <x v="3"/>
    <x v="3"/>
    <m/>
  </r>
  <r>
    <n v="22"/>
    <x v="4"/>
    <x v="1"/>
    <n v="3"/>
    <n v="0"/>
    <x v="0"/>
    <n v="581"/>
    <x v="1"/>
    <n v="1"/>
    <x v="0"/>
    <n v="2"/>
    <s v="Life Sciences"/>
    <n v="1"/>
    <n v="2007"/>
    <m/>
    <x v="2"/>
    <x v="1"/>
    <n v="63"/>
    <x v="0"/>
    <x v="1"/>
    <x v="1"/>
    <x v="2"/>
    <x v="0"/>
    <n v="3375"/>
    <s v="Low Risk"/>
    <x v="0"/>
    <n v="0"/>
    <n v="0"/>
    <n v="0"/>
    <n v="1"/>
    <n v="17624"/>
    <x v="4"/>
    <s v="Y"/>
    <x v="1"/>
    <n v="12"/>
    <x v="0"/>
    <n v="4"/>
    <n v="2"/>
    <x v="1"/>
    <n v="80"/>
    <n v="0"/>
    <x v="21"/>
    <x v="2"/>
    <x v="3"/>
    <x v="11"/>
    <x v="3"/>
    <x v="1"/>
    <x v="3"/>
    <m/>
  </r>
  <r>
    <n v="35"/>
    <x v="0"/>
    <x v="1"/>
    <n v="7"/>
    <n v="0"/>
    <x v="0"/>
    <n v="1395"/>
    <x v="1"/>
    <n v="9"/>
    <x v="0"/>
    <n v="4"/>
    <s v="Medical"/>
    <n v="1"/>
    <n v="2008"/>
    <m/>
    <x v="0"/>
    <x v="1"/>
    <n v="48"/>
    <x v="0"/>
    <x v="0"/>
    <x v="1"/>
    <x v="2"/>
    <x v="0"/>
    <n v="5098"/>
    <s v="Low Risk"/>
    <x v="0"/>
    <n v="0"/>
    <n v="0"/>
    <n v="0"/>
    <n v="1"/>
    <n v="18698"/>
    <x v="1"/>
    <s v="Y"/>
    <x v="1"/>
    <n v="19"/>
    <x v="0"/>
    <n v="2"/>
    <n v="1"/>
    <x v="1"/>
    <n v="80"/>
    <n v="0"/>
    <x v="1"/>
    <x v="3"/>
    <x v="1"/>
    <x v="1"/>
    <x v="1"/>
    <x v="0"/>
    <x v="5"/>
    <m/>
  </r>
  <r>
    <n v="33"/>
    <x v="2"/>
    <x v="1"/>
    <n v="11"/>
    <n v="1"/>
    <x v="0"/>
    <n v="501"/>
    <x v="1"/>
    <n v="15"/>
    <x v="0"/>
    <n v="2"/>
    <s v="Medical"/>
    <n v="1"/>
    <n v="2009"/>
    <m/>
    <x v="0"/>
    <x v="0"/>
    <n v="95"/>
    <x v="0"/>
    <x v="0"/>
    <x v="4"/>
    <x v="0"/>
    <x v="1"/>
    <n v="4878"/>
    <s v="Medium Risk"/>
    <x v="0"/>
    <n v="1"/>
    <n v="0"/>
    <n v="0"/>
    <n v="1"/>
    <n v="21653"/>
    <x v="4"/>
    <s v="Y"/>
    <x v="0"/>
    <n v="13"/>
    <x v="0"/>
    <n v="1"/>
    <n v="5"/>
    <x v="0"/>
    <n v="80"/>
    <n v="1"/>
    <x v="1"/>
    <x v="6"/>
    <x v="1"/>
    <x v="7"/>
    <x v="1"/>
    <x v="6"/>
    <x v="9"/>
    <m/>
  </r>
  <r>
    <n v="32"/>
    <x v="2"/>
    <x v="1"/>
    <n v="8"/>
    <n v="1"/>
    <x v="0"/>
    <n v="267"/>
    <x v="1"/>
    <n v="29"/>
    <x v="0"/>
    <n v="4"/>
    <s v="Life Sciences"/>
    <n v="1"/>
    <n v="2010"/>
    <m/>
    <x v="1"/>
    <x v="0"/>
    <n v="49"/>
    <x v="1"/>
    <x v="1"/>
    <x v="2"/>
    <x v="1"/>
    <x v="0"/>
    <n v="2837"/>
    <s v="Medium Risk"/>
    <x v="1"/>
    <n v="0"/>
    <n v="1"/>
    <n v="0"/>
    <n v="1"/>
    <n v="15919"/>
    <x v="1"/>
    <s v="Y"/>
    <x v="1"/>
    <n v="13"/>
    <x v="0"/>
    <n v="3"/>
    <n v="3"/>
    <x v="0"/>
    <n v="80"/>
    <n v="0"/>
    <x v="3"/>
    <x v="1"/>
    <x v="1"/>
    <x v="0"/>
    <x v="3"/>
    <x v="5"/>
    <x v="9"/>
    <m/>
  </r>
  <r>
    <n v="40"/>
    <x v="0"/>
    <x v="1"/>
    <n v="11"/>
    <n v="1"/>
    <x v="0"/>
    <n v="543"/>
    <x v="1"/>
    <n v="1"/>
    <x v="0"/>
    <n v="4"/>
    <s v="Life Sciences"/>
    <n v="1"/>
    <n v="2012"/>
    <m/>
    <x v="3"/>
    <x v="1"/>
    <n v="83"/>
    <x v="0"/>
    <x v="1"/>
    <x v="2"/>
    <x v="0"/>
    <x v="1"/>
    <n v="2406"/>
    <s v="Low Risk"/>
    <x v="1"/>
    <n v="0"/>
    <n v="0"/>
    <n v="1"/>
    <n v="1"/>
    <n v="4060"/>
    <x v="0"/>
    <s v="Y"/>
    <x v="1"/>
    <n v="19"/>
    <x v="0"/>
    <n v="3"/>
    <n v="7"/>
    <x v="2"/>
    <n v="80"/>
    <n v="2"/>
    <x v="0"/>
    <x v="1"/>
    <x v="2"/>
    <x v="6"/>
    <x v="2"/>
    <x v="0"/>
    <x v="2"/>
    <m/>
  </r>
  <r>
    <n v="32"/>
    <x v="2"/>
    <x v="1"/>
    <n v="12"/>
    <n v="1"/>
    <x v="0"/>
    <n v="234"/>
    <x v="0"/>
    <n v="1"/>
    <x v="0"/>
    <n v="4"/>
    <s v="Medical"/>
    <n v="1"/>
    <n v="2013"/>
    <m/>
    <x v="0"/>
    <x v="1"/>
    <n v="68"/>
    <x v="1"/>
    <x v="1"/>
    <x v="6"/>
    <x v="1"/>
    <x v="1"/>
    <n v="2269"/>
    <s v="Medium Risk"/>
    <x v="1"/>
    <n v="0"/>
    <n v="1"/>
    <n v="0"/>
    <n v="1"/>
    <n v="18024"/>
    <x v="4"/>
    <s v="Y"/>
    <x v="1"/>
    <n v="14"/>
    <x v="0"/>
    <n v="2"/>
    <n v="4"/>
    <x v="0"/>
    <n v="80"/>
    <n v="1"/>
    <x v="8"/>
    <x v="2"/>
    <x v="1"/>
    <x v="4"/>
    <x v="3"/>
    <x v="3"/>
    <x v="3"/>
    <m/>
  </r>
  <r>
    <n v="39"/>
    <x v="0"/>
    <x v="1"/>
    <n v="7"/>
    <n v="0"/>
    <x v="0"/>
    <n v="116"/>
    <x v="1"/>
    <n v="24"/>
    <x v="0"/>
    <n v="1"/>
    <s v="Life Sciences"/>
    <n v="1"/>
    <n v="2014"/>
    <m/>
    <x v="3"/>
    <x v="1"/>
    <n v="52"/>
    <x v="0"/>
    <x v="0"/>
    <x v="1"/>
    <x v="0"/>
    <x v="0"/>
    <n v="4108"/>
    <s v="Low Risk"/>
    <x v="0"/>
    <n v="0"/>
    <n v="0"/>
    <n v="0"/>
    <n v="1"/>
    <n v="5340"/>
    <x v="8"/>
    <s v="Y"/>
    <x v="1"/>
    <n v="13"/>
    <x v="0"/>
    <n v="1"/>
    <n v="3"/>
    <x v="0"/>
    <n v="80"/>
    <n v="0"/>
    <x v="33"/>
    <x v="2"/>
    <x v="1"/>
    <x v="5"/>
    <x v="1"/>
    <x v="1"/>
    <x v="1"/>
    <m/>
  </r>
  <r>
    <n v="38"/>
    <x v="0"/>
    <x v="1"/>
    <n v="4"/>
    <n v="0"/>
    <x v="0"/>
    <n v="201"/>
    <x v="1"/>
    <n v="10"/>
    <x v="0"/>
    <n v="3"/>
    <s v="Medical"/>
    <n v="1"/>
    <n v="2015"/>
    <m/>
    <x v="0"/>
    <x v="0"/>
    <n v="99"/>
    <x v="3"/>
    <x v="2"/>
    <x v="7"/>
    <x v="2"/>
    <x v="1"/>
    <n v="13206"/>
    <s v="Low Risk"/>
    <x v="2"/>
    <n v="0"/>
    <n v="0"/>
    <n v="0"/>
    <n v="0"/>
    <n v="3376"/>
    <x v="9"/>
    <s v="Y"/>
    <x v="1"/>
    <n v="12"/>
    <x v="0"/>
    <n v="1"/>
    <n v="1"/>
    <x v="1"/>
    <n v="80"/>
    <n v="1"/>
    <x v="26"/>
    <x v="1"/>
    <x v="1"/>
    <x v="29"/>
    <x v="13"/>
    <x v="1"/>
    <x v="7"/>
    <m/>
  </r>
  <r>
    <n v="32"/>
    <x v="2"/>
    <x v="1"/>
    <n v="1"/>
    <n v="0"/>
    <x v="0"/>
    <n v="801"/>
    <x v="0"/>
    <n v="1"/>
    <x v="0"/>
    <n v="4"/>
    <s v="Marketing"/>
    <n v="1"/>
    <n v="2016"/>
    <m/>
    <x v="1"/>
    <x v="0"/>
    <n v="48"/>
    <x v="0"/>
    <x v="2"/>
    <x v="0"/>
    <x v="0"/>
    <x v="1"/>
    <n v="10422"/>
    <s v="Low Risk"/>
    <x v="2"/>
    <n v="0"/>
    <n v="0"/>
    <n v="0"/>
    <n v="0"/>
    <n v="24032"/>
    <x v="1"/>
    <s v="Y"/>
    <x v="1"/>
    <n v="19"/>
    <x v="0"/>
    <n v="3"/>
    <n v="0"/>
    <x v="1"/>
    <n v="80"/>
    <n v="2"/>
    <x v="19"/>
    <x v="1"/>
    <x v="1"/>
    <x v="13"/>
    <x v="15"/>
    <x v="8"/>
    <x v="1"/>
    <m/>
  </r>
  <r>
    <n v="37"/>
    <x v="0"/>
    <x v="1"/>
    <n v="4"/>
    <n v="1"/>
    <x v="0"/>
    <n v="161"/>
    <x v="1"/>
    <n v="10"/>
    <x v="0"/>
    <n v="3"/>
    <s v="Life Sciences"/>
    <n v="1"/>
    <n v="2017"/>
    <m/>
    <x v="1"/>
    <x v="0"/>
    <n v="42"/>
    <x v="2"/>
    <x v="2"/>
    <x v="7"/>
    <x v="0"/>
    <x v="1"/>
    <n v="13744"/>
    <s v="Medium Risk"/>
    <x v="2"/>
    <n v="1"/>
    <n v="0"/>
    <n v="0"/>
    <n v="0"/>
    <n v="15471"/>
    <x v="1"/>
    <s v="Y"/>
    <x v="0"/>
    <n v="25"/>
    <x v="1"/>
    <n v="1"/>
    <n v="2"/>
    <x v="1"/>
    <n v="80"/>
    <n v="1"/>
    <x v="28"/>
    <x v="2"/>
    <x v="1"/>
    <x v="22"/>
    <x v="14"/>
    <x v="7"/>
    <x v="5"/>
    <m/>
  </r>
  <r>
    <n v="25"/>
    <x v="2"/>
    <x v="1"/>
    <n v="14"/>
    <n v="2"/>
    <x v="0"/>
    <n v="1382"/>
    <x v="0"/>
    <n v="8"/>
    <x v="0"/>
    <n v="2"/>
    <s v="Other"/>
    <n v="1"/>
    <n v="2018"/>
    <m/>
    <x v="3"/>
    <x v="0"/>
    <n v="85"/>
    <x v="0"/>
    <x v="0"/>
    <x v="0"/>
    <x v="2"/>
    <x v="2"/>
    <n v="4907"/>
    <s v="Medium Risk"/>
    <x v="0"/>
    <n v="1"/>
    <n v="0"/>
    <n v="1"/>
    <n v="1"/>
    <n v="13684"/>
    <x v="4"/>
    <s v="Y"/>
    <x v="0"/>
    <n v="22"/>
    <x v="1"/>
    <n v="2"/>
    <n v="7"/>
    <x v="2"/>
    <n v="80"/>
    <n v="1"/>
    <x v="3"/>
    <x v="1"/>
    <x v="2"/>
    <x v="8"/>
    <x v="7"/>
    <x v="0"/>
    <x v="10"/>
    <m/>
  </r>
  <r>
    <n v="52"/>
    <x v="1"/>
    <x v="1"/>
    <n v="11"/>
    <n v="1"/>
    <x v="2"/>
    <n v="585"/>
    <x v="0"/>
    <n v="29"/>
    <x v="0"/>
    <n v="4"/>
    <s v="Life Sciences"/>
    <n v="1"/>
    <n v="2019"/>
    <m/>
    <x v="3"/>
    <x v="1"/>
    <n v="40"/>
    <x v="0"/>
    <x v="1"/>
    <x v="6"/>
    <x v="0"/>
    <x v="2"/>
    <n v="3482"/>
    <s v="Low Risk"/>
    <x v="0"/>
    <n v="0"/>
    <n v="0"/>
    <n v="1"/>
    <n v="1"/>
    <n v="19788"/>
    <x v="7"/>
    <s v="Y"/>
    <x v="1"/>
    <n v="15"/>
    <x v="0"/>
    <n v="2"/>
    <n v="5"/>
    <x v="0"/>
    <n v="80"/>
    <n v="2"/>
    <x v="28"/>
    <x v="1"/>
    <x v="2"/>
    <x v="7"/>
    <x v="6"/>
    <x v="0"/>
    <x v="2"/>
    <m/>
  </r>
  <r>
    <n v="44"/>
    <x v="0"/>
    <x v="1"/>
    <n v="10"/>
    <n v="1"/>
    <x v="0"/>
    <n v="1037"/>
    <x v="1"/>
    <n v="1"/>
    <x v="0"/>
    <n v="3"/>
    <s v="Medical"/>
    <n v="1"/>
    <n v="2020"/>
    <m/>
    <x v="0"/>
    <x v="1"/>
    <n v="42"/>
    <x v="0"/>
    <x v="1"/>
    <x v="1"/>
    <x v="0"/>
    <x v="0"/>
    <n v="2436"/>
    <s v="Medium Risk"/>
    <x v="1"/>
    <n v="1"/>
    <n v="0"/>
    <n v="0"/>
    <n v="1"/>
    <n v="13422"/>
    <x v="2"/>
    <s v="Y"/>
    <x v="0"/>
    <n v="12"/>
    <x v="0"/>
    <n v="3"/>
    <n v="5"/>
    <x v="0"/>
    <n v="80"/>
    <n v="0"/>
    <x v="3"/>
    <x v="2"/>
    <x v="1"/>
    <x v="9"/>
    <x v="7"/>
    <x v="1"/>
    <x v="3"/>
    <m/>
  </r>
  <r>
    <n v="21"/>
    <x v="4"/>
    <x v="1"/>
    <n v="11"/>
    <n v="2"/>
    <x v="0"/>
    <n v="501"/>
    <x v="0"/>
    <n v="5"/>
    <x v="0"/>
    <n v="1"/>
    <s v="Medical"/>
    <n v="1"/>
    <n v="2021"/>
    <m/>
    <x v="1"/>
    <x v="1"/>
    <n v="58"/>
    <x v="0"/>
    <x v="1"/>
    <x v="6"/>
    <x v="3"/>
    <x v="0"/>
    <n v="2380"/>
    <s v="High Risk"/>
    <x v="1"/>
    <n v="1"/>
    <n v="1"/>
    <n v="0"/>
    <n v="1"/>
    <n v="25479"/>
    <x v="1"/>
    <s v="Y"/>
    <x v="0"/>
    <n v="11"/>
    <x v="0"/>
    <n v="4"/>
    <n v="5"/>
    <x v="0"/>
    <n v="80"/>
    <n v="0"/>
    <x v="17"/>
    <x v="6"/>
    <x v="1"/>
    <x v="4"/>
    <x v="3"/>
    <x v="1"/>
    <x v="3"/>
    <m/>
  </r>
  <r>
    <n v="39"/>
    <x v="0"/>
    <x v="1"/>
    <n v="4"/>
    <n v="1"/>
    <x v="2"/>
    <n v="105"/>
    <x v="1"/>
    <n v="9"/>
    <x v="0"/>
    <n v="3"/>
    <s v="Life Sciences"/>
    <n v="1"/>
    <n v="2022"/>
    <m/>
    <x v="2"/>
    <x v="1"/>
    <n v="87"/>
    <x v="0"/>
    <x v="4"/>
    <x v="5"/>
    <x v="0"/>
    <x v="0"/>
    <n v="19431"/>
    <s v="Low Risk"/>
    <x v="2"/>
    <n v="0"/>
    <n v="0"/>
    <n v="1"/>
    <n v="0"/>
    <n v="15302"/>
    <x v="7"/>
    <s v="Y"/>
    <x v="1"/>
    <n v="13"/>
    <x v="0"/>
    <n v="3"/>
    <n v="2"/>
    <x v="1"/>
    <n v="80"/>
    <n v="0"/>
    <x v="24"/>
    <x v="1"/>
    <x v="2"/>
    <x v="0"/>
    <x v="2"/>
    <x v="1"/>
    <x v="6"/>
    <m/>
  </r>
  <r>
    <n v="23"/>
    <x v="4"/>
    <x v="0"/>
    <n v="12"/>
    <n v="2"/>
    <x v="1"/>
    <n v="638"/>
    <x v="0"/>
    <n v="9"/>
    <x v="1"/>
    <n v="3"/>
    <s v="Marketing"/>
    <n v="1"/>
    <n v="2023"/>
    <m/>
    <x v="2"/>
    <x v="1"/>
    <n v="33"/>
    <x v="0"/>
    <x v="1"/>
    <x v="6"/>
    <x v="3"/>
    <x v="1"/>
    <n v="1790"/>
    <s v="Medium Risk"/>
    <x v="1"/>
    <n v="0"/>
    <n v="1"/>
    <n v="1"/>
    <n v="1"/>
    <n v="26956"/>
    <x v="1"/>
    <s v="Y"/>
    <x v="1"/>
    <n v="19"/>
    <x v="0"/>
    <n v="1"/>
    <n v="7"/>
    <x v="2"/>
    <n v="80"/>
    <n v="1"/>
    <x v="5"/>
    <x v="1"/>
    <x v="2"/>
    <x v="6"/>
    <x v="2"/>
    <x v="1"/>
    <x v="2"/>
    <m/>
  </r>
  <r>
    <n v="36"/>
    <x v="0"/>
    <x v="1"/>
    <n v="4"/>
    <n v="0"/>
    <x v="0"/>
    <n v="557"/>
    <x v="0"/>
    <n v="3"/>
    <x v="0"/>
    <n v="3"/>
    <s v="Medical"/>
    <n v="1"/>
    <n v="2024"/>
    <m/>
    <x v="3"/>
    <x v="0"/>
    <n v="94"/>
    <x v="1"/>
    <x v="2"/>
    <x v="0"/>
    <x v="0"/>
    <x v="1"/>
    <n v="7644"/>
    <s v="Low Risk"/>
    <x v="2"/>
    <n v="0"/>
    <n v="0"/>
    <n v="0"/>
    <n v="0"/>
    <n v="12695"/>
    <x v="4"/>
    <s v="Y"/>
    <x v="1"/>
    <n v="19"/>
    <x v="0"/>
    <n v="3"/>
    <n v="1"/>
    <x v="1"/>
    <n v="80"/>
    <n v="2"/>
    <x v="1"/>
    <x v="2"/>
    <x v="1"/>
    <x v="7"/>
    <x v="1"/>
    <x v="2"/>
    <x v="10"/>
    <m/>
  </r>
  <r>
    <n v="36"/>
    <x v="0"/>
    <x v="1"/>
    <n v="8"/>
    <n v="1"/>
    <x v="1"/>
    <n v="688"/>
    <x v="1"/>
    <n v="4"/>
    <x v="0"/>
    <n v="2"/>
    <s v="Life Sciences"/>
    <n v="1"/>
    <n v="2025"/>
    <m/>
    <x v="2"/>
    <x v="0"/>
    <n v="97"/>
    <x v="0"/>
    <x v="0"/>
    <x v="3"/>
    <x v="1"/>
    <x v="2"/>
    <n v="5131"/>
    <s v="Medium Risk"/>
    <x v="0"/>
    <n v="0"/>
    <n v="1"/>
    <n v="0"/>
    <n v="1"/>
    <n v="9192"/>
    <x v="8"/>
    <s v="Y"/>
    <x v="1"/>
    <n v="13"/>
    <x v="0"/>
    <n v="2"/>
    <n v="1"/>
    <x v="1"/>
    <n v="80"/>
    <n v="3"/>
    <x v="33"/>
    <x v="1"/>
    <x v="1"/>
    <x v="9"/>
    <x v="3"/>
    <x v="0"/>
    <x v="3"/>
    <m/>
  </r>
  <r>
    <n v="56"/>
    <x v="3"/>
    <x v="1"/>
    <n v="7"/>
    <n v="1"/>
    <x v="2"/>
    <n v="667"/>
    <x v="1"/>
    <n v="1"/>
    <x v="0"/>
    <n v="4"/>
    <s v="Life Sciences"/>
    <n v="1"/>
    <n v="2026"/>
    <m/>
    <x v="1"/>
    <x v="1"/>
    <n v="57"/>
    <x v="0"/>
    <x v="0"/>
    <x v="4"/>
    <x v="2"/>
    <x v="2"/>
    <n v="6306"/>
    <s v="Low Risk"/>
    <x v="0"/>
    <n v="0"/>
    <n v="0"/>
    <n v="1"/>
    <n v="1"/>
    <n v="26236"/>
    <x v="1"/>
    <s v="Y"/>
    <x v="1"/>
    <n v="21"/>
    <x v="1"/>
    <n v="1"/>
    <n v="2"/>
    <x v="1"/>
    <n v="80"/>
    <n v="1"/>
    <x v="10"/>
    <x v="2"/>
    <x v="2"/>
    <x v="20"/>
    <x v="16"/>
    <x v="1"/>
    <x v="12"/>
    <m/>
  </r>
  <r>
    <n v="29"/>
    <x v="2"/>
    <x v="0"/>
    <n v="10"/>
    <n v="1"/>
    <x v="0"/>
    <n v="1092"/>
    <x v="1"/>
    <n v="1"/>
    <x v="0"/>
    <n v="4"/>
    <s v="Medical"/>
    <n v="1"/>
    <n v="2027"/>
    <m/>
    <x v="3"/>
    <x v="1"/>
    <n v="36"/>
    <x v="0"/>
    <x v="1"/>
    <x v="1"/>
    <x v="0"/>
    <x v="1"/>
    <n v="4787"/>
    <s v="Medium Risk"/>
    <x v="0"/>
    <n v="1"/>
    <n v="0"/>
    <n v="0"/>
    <n v="1"/>
    <n v="26124"/>
    <x v="3"/>
    <s v="Y"/>
    <x v="0"/>
    <n v="14"/>
    <x v="0"/>
    <n v="2"/>
    <n v="5"/>
    <x v="0"/>
    <n v="80"/>
    <n v="3"/>
    <x v="21"/>
    <x v="1"/>
    <x v="3"/>
    <x v="4"/>
    <x v="3"/>
    <x v="3"/>
    <x v="3"/>
    <m/>
  </r>
  <r>
    <n v="42"/>
    <x v="0"/>
    <x v="1"/>
    <n v="8"/>
    <n v="1"/>
    <x v="0"/>
    <n v="300"/>
    <x v="1"/>
    <n v="2"/>
    <x v="0"/>
    <n v="3"/>
    <s v="Life Sciences"/>
    <n v="1"/>
    <n v="2031"/>
    <m/>
    <x v="3"/>
    <x v="1"/>
    <n v="56"/>
    <x v="0"/>
    <x v="4"/>
    <x v="5"/>
    <x v="2"/>
    <x v="1"/>
    <n v="18880"/>
    <s v="Low Risk"/>
    <x v="2"/>
    <n v="0"/>
    <n v="0"/>
    <n v="1"/>
    <n v="0"/>
    <n v="17312"/>
    <x v="6"/>
    <s v="Y"/>
    <x v="1"/>
    <n v="11"/>
    <x v="0"/>
    <n v="1"/>
    <n v="3"/>
    <x v="0"/>
    <n v="80"/>
    <n v="0"/>
    <x v="13"/>
    <x v="2"/>
    <x v="2"/>
    <x v="14"/>
    <x v="8"/>
    <x v="5"/>
    <x v="17"/>
    <m/>
  </r>
  <r>
    <n v="56"/>
    <x v="3"/>
    <x v="0"/>
    <n v="8"/>
    <n v="1"/>
    <x v="0"/>
    <n v="310"/>
    <x v="1"/>
    <n v="7"/>
    <x v="0"/>
    <n v="2"/>
    <s v="Technical Degree"/>
    <n v="1"/>
    <n v="2032"/>
    <m/>
    <x v="2"/>
    <x v="1"/>
    <n v="72"/>
    <x v="0"/>
    <x v="1"/>
    <x v="2"/>
    <x v="2"/>
    <x v="1"/>
    <n v="2339"/>
    <s v="Low Risk"/>
    <x v="1"/>
    <n v="0"/>
    <n v="0"/>
    <n v="1"/>
    <n v="1"/>
    <n v="3666"/>
    <x v="0"/>
    <s v="Y"/>
    <x v="1"/>
    <n v="11"/>
    <x v="0"/>
    <n v="4"/>
    <n v="4"/>
    <x v="0"/>
    <n v="80"/>
    <n v="1"/>
    <x v="19"/>
    <x v="5"/>
    <x v="0"/>
    <x v="1"/>
    <x v="5"/>
    <x v="10"/>
    <x v="5"/>
    <m/>
  </r>
  <r>
    <n v="41"/>
    <x v="0"/>
    <x v="1"/>
    <n v="9"/>
    <n v="1"/>
    <x v="0"/>
    <n v="582"/>
    <x v="1"/>
    <n v="28"/>
    <x v="0"/>
    <n v="4"/>
    <s v="Life Sciences"/>
    <n v="1"/>
    <n v="2034"/>
    <m/>
    <x v="3"/>
    <x v="0"/>
    <n v="60"/>
    <x v="1"/>
    <x v="3"/>
    <x v="3"/>
    <x v="1"/>
    <x v="1"/>
    <n v="13570"/>
    <s v="Medium Risk"/>
    <x v="2"/>
    <n v="0"/>
    <n v="1"/>
    <n v="0"/>
    <n v="0"/>
    <n v="5640"/>
    <x v="4"/>
    <s v="Y"/>
    <x v="1"/>
    <n v="23"/>
    <x v="1"/>
    <n v="3"/>
    <n v="2"/>
    <x v="1"/>
    <n v="80"/>
    <n v="1"/>
    <x v="24"/>
    <x v="1"/>
    <x v="1"/>
    <x v="23"/>
    <x v="1"/>
    <x v="0"/>
    <x v="13"/>
    <m/>
  </r>
  <r>
    <n v="34"/>
    <x v="2"/>
    <x v="1"/>
    <n v="0"/>
    <n v="0"/>
    <x v="0"/>
    <n v="704"/>
    <x v="0"/>
    <n v="28"/>
    <x v="0"/>
    <n v="3"/>
    <s v="Marketing"/>
    <n v="1"/>
    <n v="2035"/>
    <m/>
    <x v="2"/>
    <x v="0"/>
    <n v="95"/>
    <x v="1"/>
    <x v="0"/>
    <x v="0"/>
    <x v="2"/>
    <x v="1"/>
    <n v="6712"/>
    <s v="Low Risk"/>
    <x v="0"/>
    <n v="0"/>
    <n v="0"/>
    <n v="0"/>
    <n v="0"/>
    <n v="8978"/>
    <x v="1"/>
    <s v="Y"/>
    <x v="1"/>
    <n v="21"/>
    <x v="1"/>
    <n v="4"/>
    <n v="0"/>
    <x v="1"/>
    <n v="80"/>
    <n v="2"/>
    <x v="0"/>
    <x v="2"/>
    <x v="1"/>
    <x v="3"/>
    <x v="1"/>
    <x v="1"/>
    <x v="1"/>
    <m/>
  </r>
  <r>
    <n v="36"/>
    <x v="0"/>
    <x v="1"/>
    <n v="8"/>
    <n v="1"/>
    <x v="2"/>
    <n v="301"/>
    <x v="0"/>
    <n v="15"/>
    <x v="0"/>
    <n v="4"/>
    <s v="Marketing"/>
    <n v="1"/>
    <n v="2036"/>
    <m/>
    <x v="2"/>
    <x v="1"/>
    <n v="88"/>
    <x v="3"/>
    <x v="0"/>
    <x v="0"/>
    <x v="0"/>
    <x v="2"/>
    <n v="5406"/>
    <s v="Low Risk"/>
    <x v="0"/>
    <n v="0"/>
    <n v="0"/>
    <n v="1"/>
    <n v="1"/>
    <n v="10436"/>
    <x v="1"/>
    <s v="Y"/>
    <x v="1"/>
    <n v="24"/>
    <x v="1"/>
    <n v="1"/>
    <n v="2"/>
    <x v="1"/>
    <n v="80"/>
    <n v="1"/>
    <x v="20"/>
    <x v="5"/>
    <x v="2"/>
    <x v="15"/>
    <x v="16"/>
    <x v="14"/>
    <x v="7"/>
    <m/>
  </r>
  <r>
    <n v="41"/>
    <x v="0"/>
    <x v="1"/>
    <n v="5"/>
    <n v="1"/>
    <x v="0"/>
    <n v="930"/>
    <x v="0"/>
    <n v="3"/>
    <x v="0"/>
    <n v="3"/>
    <s v="Life Sciences"/>
    <n v="1"/>
    <n v="2037"/>
    <m/>
    <x v="1"/>
    <x v="1"/>
    <n v="57"/>
    <x v="1"/>
    <x v="0"/>
    <x v="0"/>
    <x v="1"/>
    <x v="2"/>
    <n v="8938"/>
    <s v="Medium Risk"/>
    <x v="2"/>
    <n v="0"/>
    <n v="1"/>
    <n v="0"/>
    <n v="0"/>
    <n v="12227"/>
    <x v="7"/>
    <s v="Y"/>
    <x v="1"/>
    <n v="11"/>
    <x v="0"/>
    <n v="3"/>
    <n v="1"/>
    <x v="1"/>
    <n v="80"/>
    <n v="1"/>
    <x v="19"/>
    <x v="3"/>
    <x v="1"/>
    <x v="8"/>
    <x v="0"/>
    <x v="0"/>
    <x v="10"/>
    <m/>
  </r>
  <r>
    <n v="32"/>
    <x v="2"/>
    <x v="1"/>
    <n v="8"/>
    <n v="1"/>
    <x v="0"/>
    <n v="529"/>
    <x v="1"/>
    <n v="2"/>
    <x v="0"/>
    <n v="3"/>
    <s v="Technical Degree"/>
    <n v="1"/>
    <n v="2038"/>
    <m/>
    <x v="2"/>
    <x v="1"/>
    <n v="78"/>
    <x v="0"/>
    <x v="1"/>
    <x v="1"/>
    <x v="3"/>
    <x v="0"/>
    <n v="2439"/>
    <s v="Medium Risk"/>
    <x v="1"/>
    <n v="0"/>
    <n v="1"/>
    <n v="0"/>
    <n v="1"/>
    <n v="11288"/>
    <x v="1"/>
    <s v="Y"/>
    <x v="1"/>
    <n v="14"/>
    <x v="0"/>
    <n v="4"/>
    <n v="3"/>
    <x v="0"/>
    <n v="80"/>
    <n v="0"/>
    <x v="21"/>
    <x v="5"/>
    <x v="1"/>
    <x v="9"/>
    <x v="3"/>
    <x v="1"/>
    <x v="3"/>
    <m/>
  </r>
  <r>
    <n v="35"/>
    <x v="0"/>
    <x v="1"/>
    <n v="3"/>
    <n v="1"/>
    <x v="0"/>
    <n v="1146"/>
    <x v="2"/>
    <n v="26"/>
    <x v="0"/>
    <n v="4"/>
    <s v="Life Sciences"/>
    <n v="1"/>
    <n v="2040"/>
    <m/>
    <x v="1"/>
    <x v="0"/>
    <n v="31"/>
    <x v="0"/>
    <x v="2"/>
    <x v="8"/>
    <x v="0"/>
    <x v="0"/>
    <n v="8837"/>
    <s v="Medium Risk"/>
    <x v="2"/>
    <n v="1"/>
    <n v="0"/>
    <n v="0"/>
    <n v="0"/>
    <n v="16642"/>
    <x v="1"/>
    <s v="Y"/>
    <x v="0"/>
    <n v="16"/>
    <x v="0"/>
    <n v="3"/>
    <n v="2"/>
    <x v="1"/>
    <n v="80"/>
    <n v="0"/>
    <x v="15"/>
    <x v="2"/>
    <x v="1"/>
    <x v="7"/>
    <x v="2"/>
    <x v="1"/>
    <x v="1"/>
    <m/>
  </r>
  <r>
    <n v="38"/>
    <x v="0"/>
    <x v="1"/>
    <n v="7"/>
    <n v="0"/>
    <x v="0"/>
    <n v="345"/>
    <x v="0"/>
    <n v="10"/>
    <x v="0"/>
    <n v="2"/>
    <s v="Life Sciences"/>
    <n v="1"/>
    <n v="2041"/>
    <m/>
    <x v="3"/>
    <x v="0"/>
    <n v="100"/>
    <x v="0"/>
    <x v="0"/>
    <x v="0"/>
    <x v="0"/>
    <x v="1"/>
    <n v="5343"/>
    <s v="Low Risk"/>
    <x v="0"/>
    <n v="0"/>
    <n v="0"/>
    <n v="0"/>
    <n v="1"/>
    <n v="5982"/>
    <x v="1"/>
    <s v="Y"/>
    <x v="1"/>
    <n v="11"/>
    <x v="0"/>
    <n v="3"/>
    <n v="1"/>
    <x v="1"/>
    <n v="80"/>
    <n v="1"/>
    <x v="1"/>
    <x v="4"/>
    <x v="1"/>
    <x v="1"/>
    <x v="1"/>
    <x v="1"/>
    <x v="12"/>
    <m/>
  </r>
  <r>
    <n v="50"/>
    <x v="1"/>
    <x v="0"/>
    <n v="4"/>
    <n v="0"/>
    <x v="1"/>
    <n v="878"/>
    <x v="0"/>
    <n v="1"/>
    <x v="0"/>
    <n v="4"/>
    <s v="Life Sciences"/>
    <n v="1"/>
    <n v="2044"/>
    <m/>
    <x v="0"/>
    <x v="1"/>
    <n v="94"/>
    <x v="0"/>
    <x v="0"/>
    <x v="0"/>
    <x v="2"/>
    <x v="2"/>
    <n v="6728"/>
    <s v="Low Risk"/>
    <x v="0"/>
    <n v="0"/>
    <n v="0"/>
    <n v="0"/>
    <n v="0"/>
    <n v="14255"/>
    <x v="8"/>
    <s v="Y"/>
    <x v="1"/>
    <n v="12"/>
    <x v="0"/>
    <n v="4"/>
    <n v="1"/>
    <x v="1"/>
    <n v="80"/>
    <n v="2"/>
    <x v="4"/>
    <x v="1"/>
    <x v="1"/>
    <x v="0"/>
    <x v="7"/>
    <x v="0"/>
    <x v="9"/>
    <m/>
  </r>
  <r>
    <n v="36"/>
    <x v="0"/>
    <x v="1"/>
    <n v="8"/>
    <n v="1"/>
    <x v="0"/>
    <n v="1120"/>
    <x v="0"/>
    <n v="11"/>
    <x v="0"/>
    <n v="4"/>
    <s v="Marketing"/>
    <n v="1"/>
    <n v="2045"/>
    <m/>
    <x v="0"/>
    <x v="0"/>
    <n v="100"/>
    <x v="1"/>
    <x v="0"/>
    <x v="0"/>
    <x v="0"/>
    <x v="1"/>
    <n v="6652"/>
    <s v="Low Risk"/>
    <x v="0"/>
    <n v="0"/>
    <n v="0"/>
    <n v="1"/>
    <n v="0"/>
    <n v="14369"/>
    <x v="5"/>
    <s v="Y"/>
    <x v="1"/>
    <n v="13"/>
    <x v="0"/>
    <n v="1"/>
    <n v="3"/>
    <x v="0"/>
    <n v="80"/>
    <n v="1"/>
    <x v="0"/>
    <x v="2"/>
    <x v="2"/>
    <x v="0"/>
    <x v="7"/>
    <x v="0"/>
    <x v="2"/>
    <m/>
  </r>
  <r>
    <n v="45"/>
    <x v="1"/>
    <x v="1"/>
    <n v="3"/>
    <n v="0"/>
    <x v="0"/>
    <n v="374"/>
    <x v="0"/>
    <n v="20"/>
    <x v="0"/>
    <n v="3"/>
    <s v="Life Sciences"/>
    <n v="1"/>
    <n v="2046"/>
    <m/>
    <x v="2"/>
    <x v="0"/>
    <n v="50"/>
    <x v="0"/>
    <x v="0"/>
    <x v="0"/>
    <x v="2"/>
    <x v="0"/>
    <n v="4850"/>
    <s v="Low Risk"/>
    <x v="0"/>
    <n v="0"/>
    <n v="0"/>
    <n v="0"/>
    <n v="1"/>
    <n v="23333"/>
    <x v="0"/>
    <s v="Y"/>
    <x v="1"/>
    <n v="15"/>
    <x v="0"/>
    <n v="3"/>
    <n v="2"/>
    <x v="1"/>
    <n v="80"/>
    <n v="0"/>
    <x v="0"/>
    <x v="1"/>
    <x v="1"/>
    <x v="8"/>
    <x v="7"/>
    <x v="0"/>
    <x v="9"/>
    <m/>
  </r>
  <r>
    <n v="40"/>
    <x v="0"/>
    <x v="1"/>
    <n v="3"/>
    <n v="0"/>
    <x v="0"/>
    <n v="1322"/>
    <x v="1"/>
    <n v="2"/>
    <x v="0"/>
    <n v="4"/>
    <s v="Life Sciences"/>
    <n v="1"/>
    <n v="2048"/>
    <m/>
    <x v="1"/>
    <x v="1"/>
    <n v="52"/>
    <x v="1"/>
    <x v="1"/>
    <x v="1"/>
    <x v="2"/>
    <x v="0"/>
    <n v="2809"/>
    <s v="Low Risk"/>
    <x v="1"/>
    <n v="0"/>
    <n v="0"/>
    <n v="0"/>
    <n v="1"/>
    <n v="2725"/>
    <x v="7"/>
    <s v="Y"/>
    <x v="1"/>
    <n v="14"/>
    <x v="0"/>
    <n v="4"/>
    <n v="2"/>
    <x v="1"/>
    <n v="80"/>
    <n v="0"/>
    <x v="0"/>
    <x v="2"/>
    <x v="1"/>
    <x v="4"/>
    <x v="3"/>
    <x v="3"/>
    <x v="3"/>
    <m/>
  </r>
  <r>
    <n v="35"/>
    <x v="0"/>
    <x v="1"/>
    <n v="6"/>
    <n v="1"/>
    <x v="1"/>
    <n v="1199"/>
    <x v="1"/>
    <n v="18"/>
    <x v="0"/>
    <n v="4"/>
    <s v="Life Sciences"/>
    <n v="1"/>
    <n v="2049"/>
    <m/>
    <x v="1"/>
    <x v="1"/>
    <n v="80"/>
    <x v="0"/>
    <x v="0"/>
    <x v="4"/>
    <x v="2"/>
    <x v="1"/>
    <n v="5689"/>
    <s v="Medium Risk"/>
    <x v="0"/>
    <n v="1"/>
    <n v="0"/>
    <n v="0"/>
    <n v="1"/>
    <n v="24594"/>
    <x v="1"/>
    <s v="Y"/>
    <x v="0"/>
    <n v="14"/>
    <x v="0"/>
    <n v="4"/>
    <n v="2"/>
    <x v="1"/>
    <n v="80"/>
    <n v="2"/>
    <x v="1"/>
    <x v="2"/>
    <x v="3"/>
    <x v="1"/>
    <x v="3"/>
    <x v="0"/>
    <x v="3"/>
    <m/>
  </r>
  <r>
    <n v="40"/>
    <x v="0"/>
    <x v="1"/>
    <n v="3"/>
    <n v="0"/>
    <x v="0"/>
    <n v="1194"/>
    <x v="1"/>
    <n v="2"/>
    <x v="0"/>
    <n v="4"/>
    <s v="Medical"/>
    <n v="1"/>
    <n v="2051"/>
    <m/>
    <x v="1"/>
    <x v="0"/>
    <n v="98"/>
    <x v="0"/>
    <x v="1"/>
    <x v="1"/>
    <x v="2"/>
    <x v="1"/>
    <n v="2001"/>
    <s v="Low Risk"/>
    <x v="1"/>
    <n v="0"/>
    <n v="0"/>
    <n v="0"/>
    <n v="1"/>
    <n v="12549"/>
    <x v="7"/>
    <s v="Y"/>
    <x v="1"/>
    <n v="14"/>
    <x v="0"/>
    <n v="2"/>
    <n v="2"/>
    <x v="1"/>
    <n v="80"/>
    <n v="3"/>
    <x v="26"/>
    <x v="2"/>
    <x v="1"/>
    <x v="8"/>
    <x v="7"/>
    <x v="0"/>
    <x v="3"/>
    <m/>
  </r>
  <r>
    <n v="35"/>
    <x v="0"/>
    <x v="1"/>
    <n v="3"/>
    <n v="0"/>
    <x v="0"/>
    <n v="287"/>
    <x v="1"/>
    <n v="1"/>
    <x v="0"/>
    <n v="4"/>
    <s v="Life Sciences"/>
    <n v="1"/>
    <n v="2052"/>
    <m/>
    <x v="1"/>
    <x v="0"/>
    <n v="62"/>
    <x v="3"/>
    <x v="1"/>
    <x v="1"/>
    <x v="0"/>
    <x v="1"/>
    <n v="2977"/>
    <s v="Low Risk"/>
    <x v="1"/>
    <n v="0"/>
    <n v="0"/>
    <n v="0"/>
    <n v="1"/>
    <n v="8952"/>
    <x v="1"/>
    <s v="Y"/>
    <x v="1"/>
    <n v="12"/>
    <x v="0"/>
    <n v="4"/>
    <n v="2"/>
    <x v="1"/>
    <n v="80"/>
    <n v="1"/>
    <x v="21"/>
    <x v="3"/>
    <x v="1"/>
    <x v="9"/>
    <x v="7"/>
    <x v="1"/>
    <x v="9"/>
    <m/>
  </r>
  <r>
    <n v="29"/>
    <x v="2"/>
    <x v="1"/>
    <n v="11"/>
    <n v="2"/>
    <x v="0"/>
    <n v="1378"/>
    <x v="1"/>
    <n v="13"/>
    <x v="0"/>
    <n v="2"/>
    <s v="Other"/>
    <n v="1"/>
    <n v="2053"/>
    <m/>
    <x v="2"/>
    <x v="1"/>
    <n v="46"/>
    <x v="1"/>
    <x v="0"/>
    <x v="2"/>
    <x v="1"/>
    <x v="1"/>
    <n v="4025"/>
    <s v="High Risk"/>
    <x v="0"/>
    <n v="1"/>
    <n v="1"/>
    <n v="0"/>
    <n v="1"/>
    <n v="23679"/>
    <x v="5"/>
    <s v="Y"/>
    <x v="0"/>
    <n v="13"/>
    <x v="0"/>
    <n v="1"/>
    <n v="5"/>
    <x v="0"/>
    <n v="80"/>
    <n v="1"/>
    <x v="1"/>
    <x v="2"/>
    <x v="1"/>
    <x v="9"/>
    <x v="7"/>
    <x v="0"/>
    <x v="6"/>
    <m/>
  </r>
  <r>
    <n v="29"/>
    <x v="2"/>
    <x v="1"/>
    <n v="12"/>
    <n v="2"/>
    <x v="0"/>
    <n v="468"/>
    <x v="1"/>
    <n v="28"/>
    <x v="0"/>
    <n v="4"/>
    <s v="Medical"/>
    <n v="1"/>
    <n v="2054"/>
    <m/>
    <x v="2"/>
    <x v="0"/>
    <n v="73"/>
    <x v="1"/>
    <x v="1"/>
    <x v="1"/>
    <x v="3"/>
    <x v="0"/>
    <n v="3785"/>
    <s v="Medium Risk"/>
    <x v="0"/>
    <n v="0"/>
    <n v="1"/>
    <n v="1"/>
    <n v="1"/>
    <n v="8489"/>
    <x v="1"/>
    <s v="Y"/>
    <x v="1"/>
    <n v="14"/>
    <x v="0"/>
    <n v="2"/>
    <n v="5"/>
    <x v="0"/>
    <n v="80"/>
    <n v="0"/>
    <x v="7"/>
    <x v="1"/>
    <x v="0"/>
    <x v="8"/>
    <x v="0"/>
    <x v="0"/>
    <x v="10"/>
    <m/>
  </r>
  <r>
    <n v="50"/>
    <x v="1"/>
    <x v="0"/>
    <n v="8"/>
    <n v="2"/>
    <x v="0"/>
    <n v="410"/>
    <x v="0"/>
    <n v="28"/>
    <x v="0"/>
    <n v="3"/>
    <s v="Marketing"/>
    <n v="1"/>
    <n v="2055"/>
    <m/>
    <x v="2"/>
    <x v="1"/>
    <n v="39"/>
    <x v="1"/>
    <x v="2"/>
    <x v="0"/>
    <x v="3"/>
    <x v="2"/>
    <n v="10854"/>
    <s v="Medium Risk"/>
    <x v="2"/>
    <n v="1"/>
    <n v="1"/>
    <n v="0"/>
    <n v="0"/>
    <n v="16586"/>
    <x v="5"/>
    <s v="Y"/>
    <x v="0"/>
    <n v="13"/>
    <x v="0"/>
    <n v="2"/>
    <n v="3"/>
    <x v="0"/>
    <n v="80"/>
    <n v="1"/>
    <x v="26"/>
    <x v="1"/>
    <x v="1"/>
    <x v="11"/>
    <x v="3"/>
    <x v="3"/>
    <x v="2"/>
    <m/>
  </r>
  <r>
    <n v="39"/>
    <x v="0"/>
    <x v="1"/>
    <n v="9"/>
    <n v="1"/>
    <x v="0"/>
    <n v="722"/>
    <x v="0"/>
    <n v="24"/>
    <x v="0"/>
    <n v="1"/>
    <s v="Marketing"/>
    <n v="1"/>
    <n v="2056"/>
    <m/>
    <x v="0"/>
    <x v="0"/>
    <n v="60"/>
    <x v="1"/>
    <x v="3"/>
    <x v="0"/>
    <x v="0"/>
    <x v="1"/>
    <n v="12031"/>
    <s v="Low Risk"/>
    <x v="2"/>
    <n v="0"/>
    <n v="0"/>
    <n v="1"/>
    <n v="0"/>
    <n v="8828"/>
    <x v="4"/>
    <s v="Y"/>
    <x v="1"/>
    <n v="11"/>
    <x v="0"/>
    <n v="1"/>
    <n v="3"/>
    <x v="0"/>
    <n v="80"/>
    <n v="1"/>
    <x v="24"/>
    <x v="2"/>
    <x v="2"/>
    <x v="23"/>
    <x v="5"/>
    <x v="10"/>
    <x v="4"/>
    <m/>
  </r>
  <r>
    <n v="31"/>
    <x v="2"/>
    <x v="1"/>
    <n v="9"/>
    <n v="1"/>
    <x v="2"/>
    <n v="325"/>
    <x v="1"/>
    <n v="5"/>
    <x v="0"/>
    <n v="3"/>
    <s v="Medical"/>
    <n v="1"/>
    <n v="2057"/>
    <m/>
    <x v="0"/>
    <x v="1"/>
    <n v="74"/>
    <x v="0"/>
    <x v="0"/>
    <x v="3"/>
    <x v="3"/>
    <x v="0"/>
    <n v="9936"/>
    <s v="Medium Risk"/>
    <x v="2"/>
    <n v="0"/>
    <n v="1"/>
    <n v="0"/>
    <n v="0"/>
    <n v="3787"/>
    <x v="4"/>
    <s v="Y"/>
    <x v="1"/>
    <n v="19"/>
    <x v="0"/>
    <n v="2"/>
    <n v="2"/>
    <x v="1"/>
    <n v="80"/>
    <n v="0"/>
    <x v="1"/>
    <x v="2"/>
    <x v="1"/>
    <x v="7"/>
    <x v="0"/>
    <x v="1"/>
    <x v="1"/>
    <m/>
  </r>
  <r>
    <n v="26"/>
    <x v="2"/>
    <x v="1"/>
    <n v="3"/>
    <n v="0"/>
    <x v="0"/>
    <n v="1167"/>
    <x v="0"/>
    <n v="5"/>
    <x v="0"/>
    <n v="3"/>
    <s v="Other"/>
    <n v="1"/>
    <n v="2060"/>
    <m/>
    <x v="2"/>
    <x v="0"/>
    <n v="30"/>
    <x v="1"/>
    <x v="1"/>
    <x v="6"/>
    <x v="2"/>
    <x v="0"/>
    <n v="2966"/>
    <s v="Low Risk"/>
    <x v="1"/>
    <n v="0"/>
    <n v="0"/>
    <n v="0"/>
    <n v="1"/>
    <n v="21378"/>
    <x v="4"/>
    <s v="Y"/>
    <x v="1"/>
    <n v="18"/>
    <x v="0"/>
    <n v="4"/>
    <n v="2"/>
    <x v="1"/>
    <n v="80"/>
    <n v="0"/>
    <x v="7"/>
    <x v="2"/>
    <x v="1"/>
    <x v="9"/>
    <x v="3"/>
    <x v="0"/>
    <x v="2"/>
    <m/>
  </r>
  <r>
    <n v="36"/>
    <x v="0"/>
    <x v="1"/>
    <n v="3"/>
    <n v="0"/>
    <x v="1"/>
    <n v="884"/>
    <x v="1"/>
    <n v="23"/>
    <x v="0"/>
    <n v="2"/>
    <s v="Medical"/>
    <n v="1"/>
    <n v="2061"/>
    <m/>
    <x v="1"/>
    <x v="1"/>
    <n v="41"/>
    <x v="2"/>
    <x v="0"/>
    <x v="2"/>
    <x v="0"/>
    <x v="1"/>
    <n v="2571"/>
    <s v="Low Risk"/>
    <x v="1"/>
    <n v="0"/>
    <n v="0"/>
    <n v="0"/>
    <n v="1"/>
    <n v="12290"/>
    <x v="5"/>
    <s v="Y"/>
    <x v="1"/>
    <n v="17"/>
    <x v="0"/>
    <n v="3"/>
    <n v="2"/>
    <x v="1"/>
    <n v="80"/>
    <n v="1"/>
    <x v="6"/>
    <x v="1"/>
    <x v="1"/>
    <x v="8"/>
    <x v="3"/>
    <x v="0"/>
    <x v="6"/>
    <m/>
  </r>
  <r>
    <n v="39"/>
    <x v="0"/>
    <x v="1"/>
    <n v="5"/>
    <n v="1"/>
    <x v="0"/>
    <n v="613"/>
    <x v="1"/>
    <n v="6"/>
    <x v="0"/>
    <n v="1"/>
    <s v="Medical"/>
    <n v="1"/>
    <n v="2062"/>
    <m/>
    <x v="2"/>
    <x v="1"/>
    <n v="42"/>
    <x v="1"/>
    <x v="2"/>
    <x v="4"/>
    <x v="3"/>
    <x v="1"/>
    <n v="9991"/>
    <s v="Medium Risk"/>
    <x v="2"/>
    <n v="0"/>
    <n v="1"/>
    <n v="0"/>
    <n v="0"/>
    <n v="21457"/>
    <x v="5"/>
    <s v="Y"/>
    <x v="1"/>
    <n v="15"/>
    <x v="0"/>
    <n v="1"/>
    <n v="1"/>
    <x v="1"/>
    <n v="80"/>
    <n v="1"/>
    <x v="15"/>
    <x v="3"/>
    <x v="1"/>
    <x v="5"/>
    <x v="1"/>
    <x v="1"/>
    <x v="1"/>
    <m/>
  </r>
  <r>
    <n v="27"/>
    <x v="2"/>
    <x v="1"/>
    <n v="15"/>
    <n v="2"/>
    <x v="0"/>
    <n v="155"/>
    <x v="1"/>
    <n v="4"/>
    <x v="0"/>
    <n v="3"/>
    <s v="Life Sciences"/>
    <n v="1"/>
    <n v="2064"/>
    <m/>
    <x v="0"/>
    <x v="1"/>
    <n v="87"/>
    <x v="2"/>
    <x v="0"/>
    <x v="3"/>
    <x v="1"/>
    <x v="1"/>
    <n v="6142"/>
    <s v="High Risk"/>
    <x v="0"/>
    <n v="1"/>
    <n v="1"/>
    <n v="0"/>
    <n v="1"/>
    <n v="5174"/>
    <x v="1"/>
    <s v="Y"/>
    <x v="0"/>
    <n v="20"/>
    <x v="1"/>
    <n v="2"/>
    <n v="4"/>
    <x v="0"/>
    <n v="80"/>
    <n v="1"/>
    <x v="3"/>
    <x v="0"/>
    <x v="1"/>
    <x v="0"/>
    <x v="3"/>
    <x v="0"/>
    <x v="6"/>
    <m/>
  </r>
  <r>
    <n v="49"/>
    <x v="1"/>
    <x v="1"/>
    <n v="12"/>
    <n v="2"/>
    <x v="1"/>
    <n v="1023"/>
    <x v="0"/>
    <n v="2"/>
    <x v="0"/>
    <n v="3"/>
    <s v="Medical"/>
    <n v="1"/>
    <n v="2065"/>
    <m/>
    <x v="2"/>
    <x v="1"/>
    <n v="63"/>
    <x v="1"/>
    <x v="0"/>
    <x v="0"/>
    <x v="1"/>
    <x v="1"/>
    <n v="5390"/>
    <s v="Medium Risk"/>
    <x v="0"/>
    <n v="0"/>
    <n v="1"/>
    <n v="1"/>
    <n v="1"/>
    <n v="13243"/>
    <x v="7"/>
    <s v="Y"/>
    <x v="1"/>
    <n v="14"/>
    <x v="0"/>
    <n v="4"/>
    <n v="3"/>
    <x v="0"/>
    <n v="80"/>
    <n v="0"/>
    <x v="6"/>
    <x v="1"/>
    <x v="2"/>
    <x v="7"/>
    <x v="8"/>
    <x v="0"/>
    <x v="5"/>
    <m/>
  </r>
  <r>
    <n v="34"/>
    <x v="2"/>
    <x v="1"/>
    <n v="7"/>
    <n v="0"/>
    <x v="0"/>
    <n v="628"/>
    <x v="1"/>
    <n v="8"/>
    <x v="0"/>
    <n v="3"/>
    <s v="Medical"/>
    <n v="1"/>
    <n v="2068"/>
    <m/>
    <x v="0"/>
    <x v="1"/>
    <n v="82"/>
    <x v="2"/>
    <x v="0"/>
    <x v="2"/>
    <x v="2"/>
    <x v="1"/>
    <n v="4404"/>
    <s v="Low Risk"/>
    <x v="0"/>
    <n v="0"/>
    <n v="0"/>
    <n v="0"/>
    <n v="1"/>
    <n v="10228"/>
    <x v="7"/>
    <s v="Y"/>
    <x v="1"/>
    <n v="12"/>
    <x v="0"/>
    <n v="1"/>
    <n v="3"/>
    <x v="0"/>
    <n v="80"/>
    <n v="0"/>
    <x v="3"/>
    <x v="1"/>
    <x v="3"/>
    <x v="9"/>
    <x v="7"/>
    <x v="1"/>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E6FD3-D53F-482C-8074-E1F7F3AB74D4}" name="PivotTable7" cacheId="26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58:I62" firstHeaderRow="1" firstDataRow="2" firstDataCol="1"/>
  <pivotFields count="10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x v="2"/>
    </i>
  </rowItems>
  <colFields count="1">
    <field x="42"/>
  </colFields>
  <colItems count="3">
    <i>
      <x/>
    </i>
    <i>
      <x v="1"/>
    </i>
    <i>
      <x v="2"/>
    </i>
  </colItems>
  <dataFields count="1">
    <dataField name="Count of EmployeeCount" fld="8" subtotal="count" baseField="0" baseItem="0" numFmtId="2"/>
  </dataFields>
  <formats count="21">
    <format dxfId="161">
      <pivotArea type="all" dataOnly="0" outline="0" fieldPosition="0"/>
    </format>
    <format dxfId="162">
      <pivotArea outline="0" collapsedLevelsAreSubtotals="1" fieldPosition="0"/>
    </format>
    <format dxfId="163">
      <pivotArea type="origin" dataOnly="0" labelOnly="1" outline="0" fieldPosition="0"/>
    </format>
    <format dxfId="164">
      <pivotArea field="42" type="button" dataOnly="0" labelOnly="1" outline="0" axis="axisCol" fieldPosition="0"/>
    </format>
    <format dxfId="165">
      <pivotArea type="topRight" dataOnly="0" labelOnly="1" outline="0" fieldPosition="0"/>
    </format>
    <format dxfId="166">
      <pivotArea field="4" type="button" dataOnly="0" labelOnly="1" outline="0" axis="axisRow" fieldPosition="0"/>
    </format>
    <format dxfId="167">
      <pivotArea dataOnly="0" labelOnly="1" outline="0" fieldPosition="0">
        <references count="1">
          <reference field="4" count="0"/>
        </references>
      </pivotArea>
    </format>
    <format dxfId="168">
      <pivotArea dataOnly="0" labelOnly="1" outline="0" fieldPosition="0">
        <references count="1">
          <reference field="42" count="0"/>
        </references>
      </pivotArea>
    </format>
    <format dxfId="169">
      <pivotArea type="all" dataOnly="0" outline="0" fieldPosition="0"/>
    </format>
    <format dxfId="170">
      <pivotArea outline="0" collapsedLevelsAreSubtotals="1" fieldPosition="0"/>
    </format>
    <format dxfId="171">
      <pivotArea type="origin" dataOnly="0" labelOnly="1" outline="0" fieldPosition="0"/>
    </format>
    <format dxfId="172">
      <pivotArea field="42" type="button" dataOnly="0" labelOnly="1" outline="0" axis="axisCol" fieldPosition="0"/>
    </format>
    <format dxfId="173">
      <pivotArea type="topRight" dataOnly="0" labelOnly="1" outline="0" fieldPosition="0"/>
    </format>
    <format dxfId="174">
      <pivotArea field="4" type="button" dataOnly="0" labelOnly="1" outline="0" axis="axisRow" fieldPosition="0"/>
    </format>
    <format dxfId="175">
      <pivotArea dataOnly="0" labelOnly="1" outline="0" fieldPosition="0">
        <references count="1">
          <reference field="4" count="0"/>
        </references>
      </pivotArea>
    </format>
    <format dxfId="176">
      <pivotArea dataOnly="0" labelOnly="1" outline="0" fieldPosition="0">
        <references count="1">
          <reference field="42" count="0"/>
        </references>
      </pivotArea>
    </format>
    <format dxfId="177">
      <pivotArea type="origin" dataOnly="0" labelOnly="1" outline="0" fieldPosition="0"/>
    </format>
    <format dxfId="178">
      <pivotArea field="42" type="button" dataOnly="0" labelOnly="1" outline="0" axis="axisCol" fieldPosition="0"/>
    </format>
    <format dxfId="179">
      <pivotArea type="topRight" dataOnly="0" labelOnly="1" outline="0" fieldPosition="0"/>
    </format>
    <format dxfId="180">
      <pivotArea field="4" type="button" dataOnly="0" labelOnly="1" outline="0" axis="axisRow" fieldPosition="0"/>
    </format>
    <format dxfId="181">
      <pivotArea dataOnly="0" labelOnly="1" outline="0" fieldPosition="0">
        <references count="1">
          <reference field="42" count="0"/>
        </references>
      </pivotArea>
    </format>
  </formats>
  <conditionalFormats count="1">
    <conditionalFormat priority="1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2DA4FE-9B41-46E2-9BD6-9898D14F23EB}" name="PivotTable21"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57:AC62" firstHeaderRow="1" firstDataRow="2" firstDataCol="1"/>
  <pivotFields count="10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Fields count="1">
    <field x="46"/>
  </colFields>
  <colItems count="4">
    <i>
      <x/>
    </i>
    <i>
      <x v="1"/>
    </i>
    <i>
      <x v="2"/>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127F22-F300-431E-8985-B250904042AA}" name="PivotTable14" cacheId="26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T57:W61" firstHeaderRow="1" firstDataRow="2" firstDataCol="1"/>
  <pivotFields count="10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pivotField axis="axisCol"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x v="2"/>
    </i>
  </rowItems>
  <colFields count="1">
    <field x="45"/>
  </colFields>
  <colItems count="3">
    <i>
      <x/>
    </i>
    <i>
      <x v="1"/>
    </i>
    <i>
      <x v="2"/>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77231-FBAE-43CE-A5E1-004D799A5FAD}" name="PivotTable11" cacheId="26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O57:R62" firstHeaderRow="1" firstDataRow="2" firstDataCol="1"/>
  <pivotFields count="10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Fields count="1">
    <field x="44"/>
  </colFields>
  <colItems count="3">
    <i>
      <x/>
    </i>
    <i>
      <x v="1"/>
    </i>
    <i>
      <x v="2"/>
    </i>
  </colItems>
  <dataFields count="1">
    <dataField name="Count of EmployeeNumber" fld="9" subtotal="count" showDataAs="percentOfRow" baseField="0" baseItem="0" numFmtId="10"/>
  </dataFields>
  <conditionalFormats count="1">
    <conditionalFormat priority="4">
      <pivotAreas count="1">
        <pivotArea type="data" outline="0" collapsedLevelsAreSubtotals="1" fieldPosition="0">
          <references count="2">
            <reference field="4294967294" count="1" selected="0">
              <x v="0"/>
            </reference>
            <reference field="4"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B242C9-1A21-476F-B558-87ADDD04B036}" name="PivotTable2" cacheId="26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K57:M62" firstHeaderRow="1" firstDataRow="2" firstDataCol="1"/>
  <pivotFields count="10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4">
    <i>
      <x/>
    </i>
    <i>
      <x v="1"/>
    </i>
    <i>
      <x v="2"/>
    </i>
    <i t="grand">
      <x/>
    </i>
  </rowItems>
  <colFields count="1">
    <field x="1"/>
  </colFields>
  <colItems count="2">
    <i>
      <x/>
    </i>
    <i>
      <x v="1"/>
    </i>
  </colItems>
  <dataFields count="1">
    <dataField name="Average of MonthlyIncome" fld="18" subtotal="average" baseField="0" baseItem="0" numFmtId="1"/>
  </dataFields>
  <formats count="8">
    <format dxfId="153">
      <pivotArea outline="0" fieldPosition="0">
        <references count="2">
          <reference field="1" count="1" selected="0">
            <x v="0"/>
          </reference>
          <reference field="42" count="1" selected="0">
            <x v="0"/>
          </reference>
        </references>
      </pivotArea>
    </format>
    <format dxfId="154">
      <pivotArea outline="0" collapsedLevelsAreSubtotals="1" fieldPosition="0"/>
    </format>
    <format dxfId="155">
      <pivotArea type="origin" dataOnly="0" labelOnly="1" outline="0" fieldPosition="0"/>
    </format>
    <format dxfId="156">
      <pivotArea field="1" type="button" dataOnly="0" labelOnly="1" outline="0" axis="axisCol" fieldPosition="0"/>
    </format>
    <format dxfId="157">
      <pivotArea type="topRight" dataOnly="0" labelOnly="1" outline="0" fieldPosition="0"/>
    </format>
    <format dxfId="158">
      <pivotArea field="42" type="button" dataOnly="0" labelOnly="1" outline="0" axis="axisRow" fieldPosition="0"/>
    </format>
    <format dxfId="159">
      <pivotArea dataOnly="0" labelOnly="1" outline="0" fieldPosition="0">
        <references count="1">
          <reference field="1" count="0"/>
        </references>
      </pivotArea>
    </format>
    <format dxfId="160">
      <pivotArea dataOnly="0" labelOnly="1" grandCol="1" outline="0" fieldPosition="0"/>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331B2C-8A53-4A8E-A0B9-A9389E1FA576}" name="PivotTable8"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105:F107" firstHeaderRow="1" firstDataRow="2" firstDataCol="1"/>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42"/>
  </colFields>
  <colItems count="4">
    <i>
      <x/>
    </i>
    <i>
      <x v="1"/>
    </i>
    <i>
      <x v="2"/>
    </i>
    <i t="grand">
      <x/>
    </i>
  </colItems>
  <dataFields count="1">
    <dataField name="Average of AttritionRiskScore" fld="41" subtotal="average" baseField="0" baseItem="0"/>
  </dataFields>
  <chartFormats count="4">
    <chartFormat chart="0" format="92" series="1">
      <pivotArea type="data" outline="0" fieldPosition="0">
        <references count="2">
          <reference field="4294967294" count="1" selected="0">
            <x v="0"/>
          </reference>
          <reference field="42" count="1" selected="0">
            <x v="0"/>
          </reference>
        </references>
      </pivotArea>
    </chartFormat>
    <chartFormat chart="0" format="93" series="1">
      <pivotArea type="data" outline="0" fieldPosition="0">
        <references count="2">
          <reference field="4294967294" count="1" selected="0">
            <x v="0"/>
          </reference>
          <reference field="42" count="1" selected="0">
            <x v="1"/>
          </reference>
        </references>
      </pivotArea>
    </chartFormat>
    <chartFormat chart="0" format="94" series="1">
      <pivotArea type="data" outline="0" fieldPosition="0">
        <references count="2">
          <reference field="4294967294" count="1" selected="0">
            <x v="0"/>
          </reference>
          <reference field="42" count="1" selected="0">
            <x v="2"/>
          </reference>
        </references>
      </pivotArea>
    </chartFormat>
    <chartFormat chart="0" format="9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7DD7C9-F5E8-4AA5-BF28-DFBA8D7C1A86}" name="PivotTable1"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C5" firstHeaderRow="1" firstDataRow="1" firstDataCol="0"/>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E95BFD-496F-41CB-9E20-CF80A5859958}" name="PivotTable13"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17:G22" firstHeaderRow="1" firstDataRow="2" firstDataCol="1"/>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axis="axisCol" compact="0" outline="0" showAll="0">
      <items count="4">
        <item x="0"/>
        <item x="1"/>
        <item x="2"/>
        <item t="default"/>
      </items>
    </pivotField>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5"/>
  </rowFields>
  <rowItems count="4">
    <i>
      <x/>
    </i>
    <i>
      <x v="1"/>
    </i>
    <i>
      <x v="2"/>
    </i>
    <i t="grand">
      <x/>
    </i>
  </rowItems>
  <colFields count="1">
    <field x="44"/>
  </colFields>
  <colItems count="4">
    <i>
      <x/>
    </i>
    <i>
      <x v="1"/>
    </i>
    <i>
      <x v="2"/>
    </i>
    <i t="grand">
      <x/>
    </i>
  </colItems>
  <dataFields count="1">
    <dataField name="Count of EmployeeNumber" fld="9" subtotal="count" showDataAs="percentOfRow" baseField="0" baseItem="0" numFmtId="10"/>
  </dataFields>
  <formats count="2">
    <format dxfId="151">
      <pivotArea dataOnly="0" labelOnly="1" outline="0" fieldPosition="0">
        <references count="1">
          <reference field="44" count="1">
            <x v="0"/>
          </reference>
        </references>
      </pivotArea>
    </format>
    <format dxfId="152">
      <pivotArea dataOnly="0" labelOnly="1" outline="0" fieldPosition="0">
        <references count="1">
          <reference field="45" count="1">
            <x v="0"/>
          </reference>
        </references>
      </pivotArea>
    </format>
  </formats>
  <chartFormats count="3">
    <chartFormat chart="0" format="3" series="1">
      <pivotArea type="data" outline="0" fieldPosition="0">
        <references count="2">
          <reference field="4294967294" count="1" selected="0">
            <x v="0"/>
          </reference>
          <reference field="44" count="1" selected="0">
            <x v="0"/>
          </reference>
        </references>
      </pivotArea>
    </chartFormat>
    <chartFormat chart="0" format="4" series="1">
      <pivotArea type="data" outline="0" fieldPosition="0">
        <references count="2">
          <reference field="4294967294" count="1" selected="0">
            <x v="0"/>
          </reference>
          <reference field="44" count="1" selected="0">
            <x v="1"/>
          </reference>
        </references>
      </pivotArea>
    </chartFormat>
    <chartFormat chart="0" format="5" series="1">
      <pivotArea type="data" outline="0" fieldPosition="0">
        <references count="2">
          <reference field="4294967294" count="1" selected="0">
            <x v="0"/>
          </reference>
          <reference field="4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492716-7BE4-49C6-A1C2-DF68B81399A3}" name="PivotTable10"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10:K11" firstHeaderRow="1" firstDataRow="1" firstDataCol="0"/>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Burnout" fld="4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91A03B-0F7C-416E-85EB-A20638C2A90D}" name="PivotTable17"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J18:M23" firstHeaderRow="1" firstDataRow="2" firstDataCol="1"/>
  <pivotFields count="10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6"/>
  </rowFields>
  <rowItems count="4">
    <i>
      <x/>
    </i>
    <i>
      <x v="1"/>
    </i>
    <i>
      <x v="2"/>
    </i>
    <i t="grand">
      <x/>
    </i>
  </rowItems>
  <colFields count="1">
    <field x="1"/>
  </colFields>
  <colItems count="3">
    <i>
      <x/>
    </i>
    <i>
      <x v="1"/>
    </i>
    <i t="grand">
      <x/>
    </i>
  </colItems>
  <dataFields count="1">
    <dataField name="Count of EmployeeNumber" fld="9"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B27B3E-FCB6-48EF-9485-027C4E905508}" name="PivotTable6"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0:N13" firstHeaderRow="1" firstDataRow="1" firstDataCol="1"/>
  <pivotFields count="10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0"/>
  </rowFields>
  <rowItems count="3">
    <i>
      <x/>
    </i>
    <i>
      <x v="1"/>
    </i>
    <i t="grand">
      <x/>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15BF92-89D2-4D56-9CE8-2BD95AE15F29}" name="PivotTable3"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J5" firstHeaderRow="1" firstDataRow="1" firstDataCol="0"/>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AttritionRiskScore" fld="4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8095B3-D7D5-4503-86F8-E17678BC5522}" name="PivotTable8"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0:I15" firstHeaderRow="1" firstDataRow="2" firstDataCol="1"/>
  <pivotFields count="10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4"/>
  </rowFields>
  <rowItems count="4">
    <i>
      <x/>
    </i>
    <i>
      <x v="1"/>
    </i>
    <i>
      <x v="2"/>
    </i>
    <i t="grand">
      <x/>
    </i>
  </rowItems>
  <colFields count="1">
    <field x="1"/>
  </colFields>
  <colItems count="3">
    <i>
      <x/>
    </i>
    <i>
      <x v="1"/>
    </i>
    <i t="grand">
      <x/>
    </i>
  </colItems>
  <dataFields count="1">
    <dataField name="Count of EmployeeNumber" fld="9"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63FAC9-985B-41AF-AE97-F054073B4034}" name="PivotTable11"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P9:Q13" firstHeaderRow="1" firstDataRow="1" firstDataCol="1"/>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5"/>
  </rowFields>
  <rowItems count="4">
    <i>
      <x/>
    </i>
    <i>
      <x v="1"/>
    </i>
    <i>
      <x v="2"/>
    </i>
    <i t="grand">
      <x/>
    </i>
  </rowItems>
  <colItems count="1">
    <i/>
  </colItems>
  <dataFields count="1">
    <dataField name="Count of EmployeeNumber"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29401E-9751-411F-9160-BC9043ED4C36}" name="PivotTable7"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10:D14" firstHeaderRow="1" firstDataRow="1" firstDataCol="1"/>
  <pivotFields count="10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4"/>
  </rowFields>
  <rowItems count="4">
    <i>
      <x/>
    </i>
    <i>
      <x v="1"/>
    </i>
    <i>
      <x v="2"/>
    </i>
    <i t="grand">
      <x/>
    </i>
  </rowItems>
  <colItems count="1">
    <i/>
  </colItems>
  <dataFields count="1">
    <dataField name="Count of EmployeeNumber" fld="9"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4" count="1" selected="0">
            <x v="0"/>
          </reference>
        </references>
      </pivotArea>
    </chartFormat>
    <chartFormat chart="0" format="2">
      <pivotArea type="data" outline="0" fieldPosition="0">
        <references count="2">
          <reference field="4294967294" count="1" selected="0">
            <x v="0"/>
          </reference>
          <reference field="4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4" count="1" selected="0">
            <x v="0"/>
          </reference>
        </references>
      </pivotArea>
    </chartFormat>
    <chartFormat chart="1" format="5">
      <pivotArea type="data" outline="0" fieldPosition="0">
        <references count="2">
          <reference field="4294967294" count="1" selected="0">
            <x v="0"/>
          </reference>
          <reference field="44" count="1" selected="0">
            <x v="1"/>
          </reference>
        </references>
      </pivotArea>
    </chartFormat>
    <chartFormat chart="1" format="6">
      <pivotArea type="data" outline="0" fieldPosition="0">
        <references count="2">
          <reference field="4294967294" count="1" selected="0">
            <x v="0"/>
          </reference>
          <reference field="4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4" count="1" selected="0">
            <x v="0"/>
          </reference>
        </references>
      </pivotArea>
    </chartFormat>
    <chartFormat chart="2" format="9">
      <pivotArea type="data" outline="0" fieldPosition="0">
        <references count="2">
          <reference field="4294967294" count="1" selected="0">
            <x v="0"/>
          </reference>
          <reference field="44" count="1" selected="0">
            <x v="1"/>
          </reference>
        </references>
      </pivotArea>
    </chartFormat>
    <chartFormat chart="2" format="10">
      <pivotArea type="data" outline="0" fieldPosition="0">
        <references count="2">
          <reference field="4294967294" count="1" selected="0">
            <x v="0"/>
          </reference>
          <reference field="44"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4" count="1" selected="0">
            <x v="0"/>
          </reference>
        </references>
      </pivotArea>
    </chartFormat>
    <chartFormat chart="3" format="13">
      <pivotArea type="data" outline="0" fieldPosition="0">
        <references count="2">
          <reference field="4294967294" count="1" selected="0">
            <x v="0"/>
          </reference>
          <reference field="44" count="1" selected="0">
            <x v="1"/>
          </reference>
        </references>
      </pivotArea>
    </chartFormat>
    <chartFormat chart="3" format="14">
      <pivotArea type="data" outline="0" fieldPosition="0">
        <references count="2">
          <reference field="4294967294" count="1" selected="0">
            <x v="0"/>
          </reference>
          <reference field="44" count="1" selected="0">
            <x v="2"/>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44" count="1" selected="0">
            <x v="0"/>
          </reference>
        </references>
      </pivotArea>
    </chartFormat>
    <chartFormat chart="4" format="17">
      <pivotArea type="data" outline="0" fieldPosition="0">
        <references count="2">
          <reference field="4294967294" count="1" selected="0">
            <x v="0"/>
          </reference>
          <reference field="44" count="1" selected="0">
            <x v="1"/>
          </reference>
        </references>
      </pivotArea>
    </chartFormat>
    <chartFormat chart="4" format="18">
      <pivotArea type="data" outline="0" fieldPosition="0">
        <references count="2">
          <reference field="4294967294" count="1" selected="0">
            <x v="0"/>
          </reference>
          <reference field="4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678074-C92E-41FE-98D1-A29EF7CF055F}" name="PivotTable5"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4:Q5" firstHeaderRow="1" firstDataRow="1" firstDataCol="0"/>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Monthly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702D94B-7ABE-4C62-9CCF-4211C0546158}" name="PivotTable2"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4:G8" firstHeaderRow="1" firstDataRow="1" firstDataCol="1"/>
  <pivotFields count="10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4">
    <i>
      <x/>
    </i>
    <i>
      <x v="1"/>
    </i>
    <i>
      <x v="2"/>
    </i>
    <i t="grand">
      <x/>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AE29E9-7719-49F6-9326-19E629DE1C77}" name="PivotTable19"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R18:S28" firstHeaderRow="1" firstDataRow="1" firstDataCol="1"/>
  <pivotFields count="10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10">
    <i>
      <x/>
    </i>
    <i>
      <x v="1"/>
    </i>
    <i>
      <x v="2"/>
    </i>
    <i>
      <x v="3"/>
    </i>
    <i>
      <x v="4"/>
    </i>
    <i>
      <x v="5"/>
    </i>
    <i>
      <x v="6"/>
    </i>
    <i>
      <x v="7"/>
    </i>
    <i>
      <x v="8"/>
    </i>
    <i t="grand">
      <x/>
    </i>
  </rowItems>
  <colItems count="1">
    <i/>
  </colItems>
  <dataFields count="1">
    <dataField name="Average of MonthlyIncome" fld="1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454424B-A48C-41AD-90AA-D13C1771D08C}" name="PivotTable12"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S9:V14" firstHeaderRow="1" firstDataRow="2" firstDataCol="1"/>
  <pivotFields count="10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5"/>
  </rowFields>
  <rowItems count="4">
    <i>
      <x/>
    </i>
    <i>
      <x v="1"/>
    </i>
    <i>
      <x v="2"/>
    </i>
    <i t="grand">
      <x/>
    </i>
  </rowItems>
  <colFields count="1">
    <field x="1"/>
  </colFields>
  <colItems count="3">
    <i>
      <x/>
    </i>
    <i>
      <x v="1"/>
    </i>
    <i t="grand">
      <x/>
    </i>
  </colItems>
  <dataFields count="1">
    <dataField name="Count of EmployeeNumber" fld="9" subtotal="count"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390719-A251-4D67-8659-82692CC48B9E}" name="PivotTable18"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O18:P22" firstHeaderRow="1" firstDataRow="1" firstDataCol="1"/>
  <pivotFields count="10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6"/>
  </rowFields>
  <rowItems count="4">
    <i>
      <x/>
    </i>
    <i>
      <x v="1"/>
    </i>
    <i>
      <x v="2"/>
    </i>
    <i t="grand">
      <x/>
    </i>
  </rowItems>
  <colItems count="1">
    <i/>
  </colItems>
  <dataFields count="1">
    <dataField name="Average of AttritionRiskScore" fld="41" subtotal="average" baseField="0" baseItem="0"/>
  </dataFields>
  <formats count="1">
    <format dxfId="150">
      <pivotArea outline="0" fieldPosition="0">
        <references count="1">
          <reference field="46" count="0" selected="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EE7A700-E1F7-4252-A947-663E2D87812F}" name="PivotTable4"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4:N7" firstHeaderRow="1" firstDataRow="1" firstDataCol="1"/>
  <pivotFields count="100">
    <pivotField compact="0" outline="0" showAll="0"/>
    <pivotField axis="axisRow"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EmployeeNumber" fld="9"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DA983A0-5AB5-4989-8BD9-F558CEC79DBF}" name="PivotTable1"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7:K51" firstHeaderRow="1" firstDataRow="1" firstDataCol="1"/>
  <pivotFields count="10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4">
    <i>
      <x/>
    </i>
    <i>
      <x v="1"/>
    </i>
    <i>
      <x v="2"/>
    </i>
    <i t="grand">
      <x/>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220321-3B95-4CDF-9057-D9425EB71BEE}" name="PivotTable8" cacheId="2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5:N31" firstHeaderRow="1" firstDataRow="2" firstDataCol="1"/>
  <pivotFields count="4">
    <pivotField axis="axisRow" compact="0" outline="0" showAll="0">
      <items count="5">
        <item x="1"/>
        <item x="2"/>
        <item x="0"/>
        <item x="3"/>
        <item t="default"/>
      </items>
    </pivotField>
    <pivotField dataField="1" compact="0" outline="0" showAll="0"/>
    <pivotField compact="0" outline="0" showAll="0"/>
    <pivotField axis="axisCol" compact="0" outline="0" showAll="0">
      <items count="4">
        <item x="1"/>
        <item x="0"/>
        <item x="2"/>
        <item t="default"/>
      </items>
    </pivotField>
  </pivotFields>
  <rowFields count="1">
    <field x="0"/>
  </rowFields>
  <rowItems count="5">
    <i>
      <x/>
    </i>
    <i>
      <x v="1"/>
    </i>
    <i>
      <x v="2"/>
    </i>
    <i>
      <x v="3"/>
    </i>
    <i t="grand">
      <x/>
    </i>
  </rowItems>
  <colFields count="1">
    <field x="3"/>
  </colFields>
  <colItems count="4">
    <i>
      <x/>
    </i>
    <i>
      <x v="1"/>
    </i>
    <i>
      <x v="2"/>
    </i>
    <i t="grand">
      <x/>
    </i>
  </colItems>
  <dataFields count="1">
    <dataField name="Count of Employee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8F5F92-3029-4549-B9DE-347E1011EEE1}" name="PivotTable2" cacheId="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18:Y23" firstHeaderRow="1" firstDataRow="2" firstDataCol="1"/>
  <pivotFields count="100">
    <pivotField compact="0" outline="0" showAll="0"/>
    <pivotField compact="0" outline="0" showAll="0"/>
    <pivotField compact="0"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4">
    <i>
      <x/>
    </i>
    <i>
      <x v="1"/>
    </i>
    <i>
      <x v="2"/>
    </i>
    <i t="grand">
      <x/>
    </i>
  </rowItems>
  <colFields count="1">
    <field x="4"/>
  </colFields>
  <colItems count="4">
    <i>
      <x/>
    </i>
    <i>
      <x v="1"/>
    </i>
    <i>
      <x v="2"/>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A5BADB8-6A0D-47C8-8057-E143422CB05B}" name="PivotTable5" cacheId="2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5:O21" firstHeaderRow="1" firstDataRow="2" firstDataCol="1"/>
  <pivotFields count="6">
    <pivotField compact="0" outline="0" showAll="0"/>
    <pivotField axis="axisCol" compact="0" outline="0" showAll="0">
      <items count="5">
        <item x="1"/>
        <item x="2"/>
        <item x="0"/>
        <item x="3"/>
        <item t="default"/>
      </items>
    </pivotField>
    <pivotField dataField="1" compact="0" outline="0" showAll="0"/>
    <pivotField axis="axisRow" compact="0" outline="0" showAll="0">
      <items count="5">
        <item x="2"/>
        <item x="1"/>
        <item x="0"/>
        <item x="3"/>
        <item t="default"/>
      </items>
    </pivotField>
    <pivotField compact="0" outline="0" showAll="0"/>
    <pivotField compact="0" outline="0" showAll="0"/>
  </pivotFields>
  <rowFields count="1">
    <field x="3"/>
  </rowFields>
  <rowItems count="5">
    <i>
      <x/>
    </i>
    <i>
      <x v="1"/>
    </i>
    <i>
      <x v="2"/>
    </i>
    <i>
      <x v="3"/>
    </i>
    <i t="grand">
      <x/>
    </i>
  </rowItems>
  <colFields count="1">
    <field x="1"/>
  </colFields>
  <colItems count="5">
    <i>
      <x/>
    </i>
    <i>
      <x v="1"/>
    </i>
    <i>
      <x v="2"/>
    </i>
    <i>
      <x v="3"/>
    </i>
    <i t="grand">
      <x/>
    </i>
  </colItems>
  <dataFields count="1">
    <dataField name="Count of EmployeeNumb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85C2DC-E5C5-4954-A67F-EAE7264E4E1F}" name="PivotTable4" cacheId="2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J6:K11" firstHeaderRow="1" firstDataRow="1" firstDataCol="1"/>
  <pivotFields count="6">
    <pivotField compact="0" outline="0" showAll="0"/>
    <pivotField axis="axisRow" compact="0" outline="0" showAll="0">
      <items count="5">
        <item x="1"/>
        <item x="2"/>
        <item x="0"/>
        <item x="3"/>
        <item t="default"/>
      </items>
    </pivotField>
    <pivotField dataField="1"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Count of EmployeeNumber" fld="2"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E3208EE-A436-4218-AA3C-11D106EB6350}" name="PivotTable10" cacheId="2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4:K39" firstHeaderRow="1" firstDataRow="1" firstDataCol="1"/>
  <pivotFields count="6">
    <pivotField dataField="1" compact="0" outline="0" showAll="0"/>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s>
  <rowFields count="1">
    <field x="5"/>
  </rowFields>
  <rowItems count="5">
    <i>
      <x/>
    </i>
    <i>
      <x v="1"/>
    </i>
    <i>
      <x v="2"/>
    </i>
    <i>
      <x v="3"/>
    </i>
    <i t="grand">
      <x/>
    </i>
  </rowItems>
  <colItems count="1">
    <i/>
  </colItems>
  <dataFields count="1">
    <dataField name="Average of AttritionRiskScore" fld="0" subtotal="average" baseField="0" baseItem="0"/>
  </dataFields>
  <formats count="1">
    <format dxfId="149">
      <pivotArea outline="0" fieldPosition="0">
        <references count="1">
          <reference field="5"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B62202B-9A60-45E3-8688-DFB58029EF2B}" name="PivotTable1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3:K34"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10">
    <i>
      <x/>
    </i>
    <i>
      <x v="1"/>
    </i>
    <i>
      <x v="2"/>
    </i>
    <i>
      <x v="3"/>
    </i>
    <i>
      <x v="4"/>
    </i>
    <i>
      <x v="5"/>
    </i>
    <i>
      <x v="6"/>
    </i>
    <i>
      <x v="7"/>
    </i>
    <i>
      <x v="8"/>
    </i>
    <i t="grand">
      <x/>
    </i>
  </rowItems>
  <colFields count="1">
    <field x="2"/>
  </colFields>
  <colItems count="3">
    <i>
      <x/>
    </i>
    <i>
      <x v="1"/>
    </i>
    <i t="grand">
      <x/>
    </i>
  </colItems>
  <dataFields count="1">
    <dataField name="Count of EmployeeNumber" fld="13" subtotal="count" showDataAs="percentOfRow" baseField="0" baseItem="0" numFmtId="10"/>
  </dataFields>
  <formats count="2">
    <format dxfId="147">
      <pivotArea field="20" type="button" dataOnly="0" labelOnly="1" outline="0" axis="axisRow" fieldPosition="0"/>
    </format>
    <format dxfId="148">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FE60A18-5EE0-439C-A268-CB9BA2273A85}" name="PivotTable3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15:R21"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s>
  <rowFields count="1">
    <field x="43"/>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formats count="9">
    <format dxfId="138">
      <pivotArea field="2" type="button" dataOnly="0" labelOnly="1" outline="0" axis="axisCol" fieldPosition="0"/>
    </format>
    <format dxfId="139">
      <pivotArea field="43" type="button" dataOnly="0" labelOnly="1" outline="0" axis="axisRow" fieldPosition="0"/>
    </format>
    <format dxfId="140">
      <pivotArea dataOnly="0" labelOnly="1" outline="0" fieldPosition="0">
        <references count="1">
          <reference field="2" count="1">
            <x v="1"/>
          </reference>
        </references>
      </pivotArea>
    </format>
    <format dxfId="141">
      <pivotArea outline="0" fieldPosition="0">
        <references count="2">
          <reference field="2" count="1" selected="0">
            <x v="1"/>
          </reference>
          <reference field="43" count="1" selected="0">
            <x v="3"/>
          </reference>
        </references>
      </pivotArea>
    </format>
    <format dxfId="142">
      <pivotArea outline="0" fieldPosition="0">
        <references count="2">
          <reference field="2" count="1" selected="0">
            <x v="1"/>
          </reference>
          <reference field="43" count="1" selected="0">
            <x v="3"/>
          </reference>
        </references>
      </pivotArea>
    </format>
    <format dxfId="143">
      <pivotArea grandRow="1" outline="0" collapsedLevelsAreSubtotals="1" fieldPosition="0"/>
    </format>
    <format dxfId="144">
      <pivotArea dataOnly="0" labelOnly="1" grandRow="1" outline="0" fieldPosition="0"/>
    </format>
    <format dxfId="145">
      <pivotArea grandRow="1" outline="0" collapsedLevelsAreSubtotals="1" fieldPosition="0"/>
    </format>
    <format dxfId="14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F4743D9-BEF8-45B6-9DFD-85EF6EDF5FCB}"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0:L15"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4">
    <i>
      <x/>
    </i>
    <i>
      <x v="1"/>
    </i>
    <i>
      <x v="2"/>
    </i>
    <i t="grand">
      <x/>
    </i>
  </rowItems>
  <colFields count="1">
    <field x="2"/>
  </colFields>
  <colItems count="3">
    <i>
      <x/>
    </i>
    <i>
      <x v="1"/>
    </i>
    <i t="grand">
      <x/>
    </i>
  </colItems>
  <dataFields count="1">
    <dataField name="Sum of EmployeeCount" fld="12" showDataAs="percentOfRow" baseField="0" baseItem="0" numFmtId="10"/>
  </dataFields>
  <formats count="2">
    <format dxfId="136">
      <pivotArea field="25" type="button" dataOnly="0" labelOnly="1" outline="0" axis="axisRow" fieldPosition="0"/>
    </format>
    <format dxfId="137">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45D2531-D172-43FC-A9B9-65BF57A81058}" name="PivotTable12" cacheId="298" applyNumberFormats="0" applyBorderFormats="0" applyFontFormats="0" applyPatternFormats="0" applyAlignmentFormats="0" applyWidthHeightFormats="1" dataCaption="Values" grandTotalCaption="Grand Total" updatedVersion="8" minRefreshableVersion="3" itemPrintTitles="1" createdVersion="8" indent="0" compact="0" compactData="0" multipleFieldFilters="0">
  <location ref="H38:K43"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Fields count="1">
    <field x="2"/>
  </colFields>
  <colItems count="3">
    <i>
      <x/>
    </i>
    <i>
      <x v="1"/>
    </i>
    <i t="grand">
      <x/>
    </i>
  </colItems>
  <dataFields count="1">
    <dataField name="Sum of EmployeeCount" fld="12" showDataAs="percentOfRow" baseField="0" baseItem="0" numFmtId="10"/>
  </dataFields>
  <formats count="4">
    <format dxfId="132">
      <pivotArea field="7" type="button" dataOnly="0" labelOnly="1" outline="0" axis="axisRow" fieldPosition="0"/>
    </format>
    <format dxfId="133">
      <pivotArea field="2" type="button" dataOnly="0" labelOnly="1" outline="0" axis="axisCol" fieldPosition="0"/>
    </format>
    <format dxfId="134">
      <pivotArea grandCol="1" outline="0" collapsedLevelsAreSubtotals="1" fieldPosition="0"/>
    </format>
    <format dxfId="13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81E8E16-2668-4617-89AC-849E2630FC79}" name="PivotTable1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5:E50"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8"/>
  </rowFields>
  <rowItems count="4">
    <i>
      <x/>
    </i>
    <i>
      <x v="1"/>
    </i>
    <i>
      <x v="2"/>
    </i>
    <i t="grand">
      <x/>
    </i>
  </rowItems>
  <colFields count="1">
    <field x="2"/>
  </colFields>
  <colItems count="3">
    <i>
      <x/>
    </i>
    <i>
      <x v="1"/>
    </i>
    <i t="grand">
      <x/>
    </i>
  </colItems>
  <dataFields count="1">
    <dataField name="Sum of EmployeeCount" fld="12" showDataAs="percentOfRow" baseField="0" baseItem="0" numFmtId="10"/>
  </dataFields>
  <formats count="3">
    <format dxfId="129">
      <pivotArea field="38" type="button" dataOnly="0" labelOnly="1" outline="0" axis="axisRow" fieldPosition="0"/>
    </format>
    <format dxfId="130">
      <pivotArea dataOnly="0" labelOnly="1" outline="0" fieldPosition="0">
        <references count="1">
          <reference field="2" count="1">
            <x v="1"/>
          </reference>
        </references>
      </pivotArea>
    </format>
    <format dxfId="131">
      <pivotArea outline="0" fieldPosition="0">
        <references count="2">
          <reference field="2" count="1" selected="0">
            <x v="1"/>
          </reference>
          <reference field="38"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CD7BEB6-1ECF-400E-A9BC-1AEB542C7AB0}" name="PivotTable18" cacheId="29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10:D13" firstHeaderRow="0" firstDataRow="1" firstDataCol="1"/>
  <pivotFields count="49">
    <pivotField compact="0" outline="0" showAll="0"/>
    <pivotField compact="0" outline="0" showAll="0"/>
    <pivotField name="Overal Attrition"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Fields count="1">
    <field x="-2"/>
  </colFields>
  <colItems count="2">
    <i>
      <x/>
    </i>
    <i i="1">
      <x v="1"/>
    </i>
  </colItems>
  <dataFields count="2">
    <dataField name="Count of Attrition2" fld="2" subtotal="count" baseField="0" baseItem="0"/>
    <dataField name="Count of Attrition" fld="2" subtotal="count" showDataAs="percentOfTotal" baseField="0" baseItem="0" numFmtId="10"/>
  </dataFields>
  <formats count="3">
    <format dxfId="126">
      <pivotArea field="2" type="button" dataOnly="0" labelOnly="1" outline="0" axis="axisRow" fieldPosition="0"/>
    </format>
    <format dxfId="127">
      <pivotArea dataOnly="0" labelOnly="1" outline="0" fieldPosition="0">
        <references count="1">
          <reference field="4294967294" count="1">
            <x v="0"/>
          </reference>
        </references>
      </pivotArea>
    </format>
    <format dxfId="128">
      <pivotArea outline="0" fieldPosition="0">
        <references count="2">
          <reference field="4294967294" count="1" selected="0">
            <x v="1"/>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7E666AA-0EB8-487C-BCB9-DA2D351B4DC7}" name="PivotTable10"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60:K67"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6">
    <i>
      <x/>
    </i>
    <i>
      <x v="1"/>
    </i>
    <i>
      <x v="2"/>
    </i>
    <i>
      <x v="3"/>
    </i>
    <i>
      <x v="4"/>
    </i>
    <i t="grand">
      <x/>
    </i>
  </rowItems>
  <colFields count="1">
    <field x="2"/>
  </colFields>
  <colItems count="3">
    <i>
      <x/>
    </i>
    <i>
      <x v="1"/>
    </i>
    <i t="grand">
      <x/>
    </i>
  </colItems>
  <dataFields count="1">
    <dataField name="Count of Attrition" fld="2" subtotal="count" showDataAs="percentOfRow" baseField="0" baseItem="0" numFmtId="10"/>
  </dataFields>
  <formats count="9">
    <format dxfId="117">
      <pivotArea outline="0" collapsedLevelsAreSubtotals="1" fieldPosition="0"/>
    </format>
    <format dxfId="118">
      <pivotArea dataOnly="0" labelOnly="1" outline="0" fieldPosition="0">
        <references count="1">
          <reference field="19" count="0"/>
        </references>
      </pivotArea>
    </format>
    <format dxfId="119">
      <pivotArea dataOnly="0" labelOnly="1" grandRow="1" outline="0" fieldPosition="0"/>
    </format>
    <format dxfId="120">
      <pivotArea outline="0" collapsedLevelsAreSubtotals="1" fieldPosition="0"/>
    </format>
    <format dxfId="121">
      <pivotArea dataOnly="0" labelOnly="1" outline="0" fieldPosition="0">
        <references count="1">
          <reference field="19" count="0"/>
        </references>
      </pivotArea>
    </format>
    <format dxfId="122">
      <pivotArea dataOnly="0" labelOnly="1" grandRow="1" outline="0" fieldPosition="0"/>
    </format>
    <format dxfId="123">
      <pivotArea field="19" type="button" dataOnly="0" labelOnly="1" outline="0" axis="axisRow" fieldPosition="0"/>
    </format>
    <format dxfId="124">
      <pivotArea dataOnly="0" labelOnly="1" outline="0" fieldPosition="0">
        <references count="1">
          <reference field="2" count="1">
            <x v="1"/>
          </reference>
        </references>
      </pivotArea>
    </format>
    <format dxfId="125">
      <pivotArea outline="0" fieldPosition="0">
        <references count="2">
          <reference field="2" count="1" selected="0">
            <x v="1"/>
          </reference>
          <reference field="19"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28A008F-3C9E-4130-BED7-DDB6348A7F25}" name="PivotTable3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10:R14"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3"/>
  </rowFields>
  <rowItems count="3">
    <i>
      <x/>
    </i>
    <i>
      <x v="1"/>
    </i>
    <i t="grand">
      <x/>
    </i>
  </rowItems>
  <colFields count="1">
    <field x="2"/>
  </colFields>
  <colItems count="3">
    <i>
      <x/>
    </i>
    <i>
      <x v="1"/>
    </i>
    <i t="grand">
      <x/>
    </i>
  </colItems>
  <dataFields count="1">
    <dataField name="Count of Attrition" fld="2" subtotal="count" showDataAs="percentOfRow" baseField="0" baseItem="0" numFmtId="10"/>
  </dataFields>
  <formats count="7">
    <format dxfId="110">
      <pivotArea field="33" type="button" dataOnly="0" labelOnly="1" outline="0" axis="axisRow" fieldPosition="0"/>
    </format>
    <format dxfId="111">
      <pivotArea field="2" type="button" dataOnly="0" labelOnly="1" outline="0" axis="axisCol" fieldPosition="0"/>
    </format>
    <format dxfId="112">
      <pivotArea dataOnly="0" labelOnly="1" outline="0" fieldPosition="0">
        <references count="1">
          <reference field="2" count="1">
            <x v="1"/>
          </reference>
        </references>
      </pivotArea>
    </format>
    <format dxfId="113">
      <pivotArea dataOnly="0" labelOnly="1" outline="0" fieldPosition="0">
        <references count="1">
          <reference field="33" count="1">
            <x v="1"/>
          </reference>
        </references>
      </pivotArea>
    </format>
    <format dxfId="114">
      <pivotArea dataOnly="0" labelOnly="1" outline="0" fieldPosition="0">
        <references count="1">
          <reference field="33" count="1">
            <x v="1"/>
          </reference>
        </references>
      </pivotArea>
    </format>
    <format dxfId="115">
      <pivotArea outline="0" fieldPosition="0">
        <references count="2">
          <reference field="2" count="1" selected="0">
            <x v="1"/>
          </reference>
          <reference field="33" count="1" selected="0">
            <x v="1"/>
          </reference>
        </references>
      </pivotArea>
    </format>
    <format dxfId="116">
      <pivotArea outline="0" fieldPosition="0">
        <references count="2">
          <reference field="2" count="1" selected="0">
            <x v="1"/>
          </reference>
          <reference field="3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E21950D-34A0-43C6-A82E-2B8758131748}"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54:O55" firstHeaderRow="1" firstDataRow="1" firstDataCol="0"/>
  <pivotFields count="49">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AttritionRiskScor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6DD3948-6768-4D28-99D1-6F5D9737E0A8}" name="PivotTable3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33:R39"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formats count="10">
    <format dxfId="100">
      <pivotArea outline="0" collapsedLevelsAreSubtotals="1" fieldPosition="0"/>
    </format>
    <format dxfId="101">
      <pivotArea dataOnly="0" labelOnly="1" outline="0" fieldPosition="0">
        <references count="1">
          <reference field="15" count="0"/>
        </references>
      </pivotArea>
    </format>
    <format dxfId="102">
      <pivotArea dataOnly="0" labelOnly="1" grandRow="1" outline="0" fieldPosition="0"/>
    </format>
    <format dxfId="103">
      <pivotArea outline="0" collapsedLevelsAreSubtotals="1" fieldPosition="0"/>
    </format>
    <format dxfId="104">
      <pivotArea dataOnly="0" labelOnly="1" outline="0" fieldPosition="0">
        <references count="1">
          <reference field="15" count="0"/>
        </references>
      </pivotArea>
    </format>
    <format dxfId="105">
      <pivotArea dataOnly="0" labelOnly="1" grandRow="1" outline="0" fieldPosition="0"/>
    </format>
    <format dxfId="106">
      <pivotArea field="15" type="button" dataOnly="0" labelOnly="1" outline="0" axis="axisRow" fieldPosition="0"/>
    </format>
    <format dxfId="107">
      <pivotArea field="2" type="button" dataOnly="0" labelOnly="1" outline="0" axis="axisCol" fieldPosition="0"/>
    </format>
    <format dxfId="108">
      <pivotArea dataOnly="0" labelOnly="1" outline="0" fieldPosition="0">
        <references count="1">
          <reference field="2" count="1">
            <x v="1"/>
          </reference>
        </references>
      </pivotArea>
    </format>
    <format dxfId="109">
      <pivotArea outline="0" fieldPosition="0">
        <references count="2">
          <reference field="2" count="1" selected="0">
            <x v="1"/>
          </reference>
          <reference field="15"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CFE64288-EC2D-445D-8FA6-E57FC0C7DC6C}" name="PivotTable19" cacheId="29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15:E22" firstHeaderRow="1" firstDataRow="2" firstDataCol="1"/>
  <pivotFields count="49">
    <pivotField compact="0" outline="0" showAll="0"/>
    <pivotField axis="axisRow" compact="0" outline="0" showAll="0">
      <items count="6">
        <item x="4"/>
        <item x="2"/>
        <item x="0"/>
        <item x="1"/>
        <item x="3"/>
        <item t="default"/>
      </items>
    </pivotField>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
    <i>
      <x/>
    </i>
    <i>
      <x v="1"/>
    </i>
    <i>
      <x v="2"/>
    </i>
    <i>
      <x v="3"/>
    </i>
    <i>
      <x v="4"/>
    </i>
    <i t="grand">
      <x/>
    </i>
  </rowItems>
  <colFields count="1">
    <field x="2"/>
  </colFields>
  <colItems count="3">
    <i>
      <x/>
    </i>
    <i>
      <x v="1"/>
    </i>
    <i t="grand">
      <x/>
    </i>
  </colItems>
  <dataFields count="1">
    <dataField name="Count of Attrition" fld="2" subtotal="count" showDataAs="percentOfRow" baseField="0" baseItem="0" numFmtId="10"/>
  </dataFields>
  <formats count="3">
    <format dxfId="97">
      <pivotArea field="1" type="button" dataOnly="0" labelOnly="1" outline="0" axis="axisRow" fieldPosition="0"/>
    </format>
    <format dxfId="98">
      <pivotArea dataOnly="0" labelOnly="1" outline="0" fieldPosition="0">
        <references count="1">
          <reference field="2" count="1">
            <x v="1"/>
          </reference>
        </references>
      </pivotArea>
    </format>
    <format dxfId="99">
      <pivotArea outline="0" fieldPosition="0">
        <references count="2">
          <reference field="1" count="1" selected="0">
            <x v="0"/>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AB5FA0F-A83C-4264-87F6-3F173792BC85}" name="PivotTable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2:K57" firstHeaderRow="1" firstDataRow="2"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axis="axisCol" compact="0" outline="0" showAll="0">
      <items count="3">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Fields count="1">
    <field x="9"/>
  </colFields>
  <colItems count="3">
    <i>
      <x/>
    </i>
    <i>
      <x v="1"/>
    </i>
    <i t="grand">
      <x/>
    </i>
  </colItems>
  <dataFields count="1">
    <dataField name="Sum of EmployeeCount" fld="12" showDataAs="percentOfRow" baseField="0" baseItem="0" numFmtId="10"/>
  </dataFields>
  <formats count="3">
    <format dxfId="94">
      <pivotArea field="9" type="button" dataOnly="0" labelOnly="1" outline="0" axis="axisCol" fieldPosition="0"/>
    </format>
    <format dxfId="95">
      <pivotArea field="7" type="button" dataOnly="0" labelOnly="1" outline="0" axis="axisRow" fieldPosition="0"/>
    </format>
    <format dxfId="96">
      <pivotArea outline="0" fieldPosition="0">
        <references count="2">
          <reference field="7" count="1" selected="0">
            <x v="0"/>
          </reference>
          <reference field="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924A59B-5BB1-46DC-AFA1-3CA97934E2F5}" name="PivotTable3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25:R31"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Fields count="1">
    <field x="2"/>
  </colFields>
  <colItems count="3">
    <i>
      <x/>
    </i>
    <i>
      <x v="1"/>
    </i>
    <i t="grand">
      <x/>
    </i>
  </colItems>
  <dataFields count="1">
    <dataField name="Count of Attrition" fld="2" subtotal="count" showDataAs="percentOfCol" baseField="0" baseItem="0" numFmtId="10"/>
  </dataFields>
  <formats count="7">
    <format dxfId="87">
      <pivotArea dataOnly="0" labelOnly="1" outline="0" fieldPosition="0">
        <references count="1">
          <reference field="21" count="0"/>
        </references>
      </pivotArea>
    </format>
    <format dxfId="88">
      <pivotArea field="21" type="button" dataOnly="0" labelOnly="1" outline="0" axis="axisRow" fieldPosition="0"/>
    </format>
    <format dxfId="89">
      <pivotArea dataOnly="0" labelOnly="1" outline="0" fieldPosition="0">
        <references count="1">
          <reference field="2" count="1">
            <x v="1"/>
          </reference>
        </references>
      </pivotArea>
    </format>
    <format dxfId="90">
      <pivotArea outline="0" collapsedLevelsAreSubtotals="1" fieldPosition="0"/>
    </format>
    <format dxfId="91">
      <pivotArea outline="0" collapsedLevelsAreSubtotals="1" fieldPosition="0"/>
    </format>
    <format dxfId="92">
      <pivotArea outline="0" fieldPosition="0">
        <references count="2">
          <reference field="2" count="1" selected="0">
            <x v="1"/>
          </reference>
          <reference field="21" count="1" selected="0">
            <x v="0"/>
          </reference>
        </references>
      </pivotArea>
    </format>
    <format dxfId="93">
      <pivotArea outline="0" fieldPosition="0">
        <references count="2">
          <reference field="2" count="1" selected="0">
            <x v="1"/>
          </reference>
          <reference field="2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A15BDD1-44BF-4C4B-9D72-92AEF132D7C0}" name="PivotTable2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0:E35"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2"/>
  </rowFields>
  <rowItems count="4">
    <i>
      <x/>
    </i>
    <i>
      <x v="1"/>
    </i>
    <i>
      <x v="2"/>
    </i>
    <i t="grand">
      <x/>
    </i>
  </rowItems>
  <colFields count="1">
    <field x="2"/>
  </colFields>
  <colItems count="3">
    <i>
      <x/>
    </i>
    <i>
      <x v="1"/>
    </i>
    <i t="grand">
      <x/>
    </i>
  </colItems>
  <dataFields count="1">
    <dataField name="Count of Attrition" fld="2" subtotal="count" showDataAs="percentOfRow" baseField="0" baseItem="0" numFmtId="10"/>
  </dataFields>
  <formats count="4">
    <format dxfId="83">
      <pivotArea outline="0" fieldPosition="0">
        <references count="2">
          <reference field="2" count="1" selected="0">
            <x v="1"/>
          </reference>
          <reference field="22" count="1" selected="0">
            <x v="2"/>
          </reference>
        </references>
      </pivotArea>
    </format>
    <format dxfId="84">
      <pivotArea field="22" type="button" dataOnly="0" labelOnly="1" outline="0" axis="axisRow" fieldPosition="0"/>
    </format>
    <format dxfId="85">
      <pivotArea dataOnly="0" labelOnly="1" outline="0" fieldPosition="0">
        <references count="1">
          <reference field="2" count="1">
            <x v="1"/>
          </reference>
        </references>
      </pivotArea>
    </format>
    <format dxfId="86">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CD9AA247-2C42-4229-8DF2-E319C7351FE7}" name="PivotTable2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4:E28"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3">
    <i>
      <x/>
    </i>
    <i>
      <x v="1"/>
    </i>
    <i t="grand">
      <x/>
    </i>
  </rowItems>
  <colFields count="1">
    <field x="2"/>
  </colFields>
  <colItems count="3">
    <i>
      <x/>
    </i>
    <i>
      <x v="1"/>
    </i>
    <i t="grand">
      <x/>
    </i>
  </colItems>
  <dataFields count="1">
    <dataField name="Count of Attrition" fld="2" subtotal="count" showDataAs="percentOfRow" baseField="0" baseItem="0" numFmtId="10"/>
  </dataFields>
  <formats count="2">
    <format dxfId="81">
      <pivotArea field="16" type="button" dataOnly="0" labelOnly="1" outline="0" axis="axisRow" fieldPosition="0"/>
    </format>
    <format dxfId="82">
      <pivotArea dataOnly="0" labelOnly="1" outline="0"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DF92C4CF-083B-4D9C-BC4C-17E7DFBBBB50}" name="PivotTable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45:AF49" firstHeaderRow="1" firstDataRow="2" firstDataCol="1"/>
  <pivotFields count="49">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7">
        <item x="0"/>
        <item x="1"/>
        <item x="3"/>
        <item x="2"/>
        <item x="5"/>
        <item x="8"/>
        <item x="7"/>
        <item x="4"/>
        <item x="6"/>
        <item x="10"/>
        <item x="13"/>
        <item x="14"/>
        <item x="12"/>
        <item x="11"/>
        <item x="15"/>
        <item x="9"/>
        <item t="default"/>
      </items>
    </pivotField>
    <pivotField compact="0" outline="0" showAll="0"/>
    <pivotField compact="0" outline="0" showAll="0"/>
  </pivotFields>
  <rowFields count="1">
    <field x="2"/>
  </rowFields>
  <rowItems count="3">
    <i>
      <x/>
    </i>
    <i>
      <x v="1"/>
    </i>
    <i t="grand">
      <x/>
    </i>
  </rowItems>
  <colFields count="1">
    <field x="46"/>
  </colFields>
  <colItems count="17">
    <i>
      <x/>
    </i>
    <i>
      <x v="1"/>
    </i>
    <i>
      <x v="2"/>
    </i>
    <i>
      <x v="3"/>
    </i>
    <i>
      <x v="4"/>
    </i>
    <i>
      <x v="5"/>
    </i>
    <i>
      <x v="6"/>
    </i>
    <i>
      <x v="7"/>
    </i>
    <i>
      <x v="8"/>
    </i>
    <i>
      <x v="9"/>
    </i>
    <i>
      <x v="10"/>
    </i>
    <i>
      <x v="11"/>
    </i>
    <i>
      <x v="12"/>
    </i>
    <i>
      <x v="13"/>
    </i>
    <i>
      <x v="14"/>
    </i>
    <i>
      <x v="15"/>
    </i>
    <i t="grand">
      <x/>
    </i>
  </colItems>
  <dataFields count="1">
    <dataField name="Count of EmployeeNumber"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033C0E59-1B51-4467-9240-34DE206B7DDD}" name="PivotTable8"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47:J50" firstHeaderRow="0"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2"/>
  </colFields>
  <colItems count="2">
    <i>
      <x/>
    </i>
    <i i="1">
      <x v="1"/>
    </i>
  </colItems>
  <dataFields count="2">
    <dataField name="Count of EarlyLeaver" fld="9" subtotal="count" baseField="0" baseItem="0"/>
    <dataField name="Count of EarlyLeaver2" fld="9" subtotal="count" showDataAs="percentOfTotal" baseField="0" baseItem="0" numFmtId="10"/>
  </dataFields>
  <formats count="2">
    <format dxfId="79">
      <pivotArea field="9" type="button" dataOnly="0" labelOnly="1" outline="0" axis="axisRow" fieldPosition="0"/>
    </format>
    <format dxfId="80">
      <pivotArea outline="0" fieldPosition="0">
        <references count="2">
          <reference field="4294967294" count="1" selected="0">
            <x v="1"/>
          </reference>
          <reference field="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5A9C89F-85E4-4FE8-8C47-F8C4A3949969}" name="PivotTable1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5:D29"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Average of MonthlyIncom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7F7F61E8-4B58-4A2E-9E69-7698D78FA683}" name="PivotTable2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3:L36"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5"/>
  </rowFields>
  <rowItems count="3">
    <i>
      <x/>
    </i>
    <i>
      <x v="1"/>
    </i>
    <i t="grand">
      <x/>
    </i>
  </rowItems>
  <colItems count="1">
    <i/>
  </colItems>
  <dataFields count="1">
    <dataField name="Average of MonthlyIncom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19B7C3F4-B497-4EC2-A6E5-2E0717E5C624}" name="PivotTable1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6:M10" firstHeaderRow="1" firstDataRow="2"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3">
    <i>
      <x/>
    </i>
    <i>
      <x v="1"/>
    </i>
    <i t="grand">
      <x/>
    </i>
  </rowItems>
  <colFields count="1">
    <field x="7"/>
  </colFields>
  <colItems count="4">
    <i>
      <x/>
    </i>
    <i>
      <x v="1"/>
    </i>
    <i>
      <x v="2"/>
    </i>
    <i t="grand">
      <x/>
    </i>
  </colItems>
  <dataFields count="1">
    <dataField name="Average of MonthlyIncom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77DAA918-2DA4-4137-9822-74DB83AC7220}" name="PivotTable1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6:C7" firstHeaderRow="1" firstDataRow="1" firstDataCol="0"/>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MonthlyIncom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0DA032DB-5D93-4073-85ED-ADD47901845A}" name="PivotTable1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1:D2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10">
    <i>
      <x/>
    </i>
    <i>
      <x v="1"/>
    </i>
    <i>
      <x v="2"/>
    </i>
    <i>
      <x v="3"/>
    </i>
    <i>
      <x v="4"/>
    </i>
    <i>
      <x v="5"/>
    </i>
    <i>
      <x v="6"/>
    </i>
    <i>
      <x v="7"/>
    </i>
    <i>
      <x v="8"/>
    </i>
    <i t="grand">
      <x/>
    </i>
  </rowItems>
  <colItems count="1">
    <i/>
  </colItems>
  <dataFields count="1">
    <dataField name="Average of MonthlyIncom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AAD2B15C-C52B-4880-8F4A-A3E46DC99DDD}" name="PivotTable20"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33:D74"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Average of MonthlyIncome" fld="2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D442511-65E0-47F3-9F0E-2ED67B6DB65A}" name="PivotTable18"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5:J18" firstHeaderRow="1" firstDataRow="1" firstDataCol="1"/>
  <pivotFields count="49">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Items count="1">
    <i/>
  </colItems>
  <dataFields count="1">
    <dataField name="Average of MonthlyIncome" fld="23" subtotal="average" baseField="0" baseItem="0"/>
  </dataFields>
  <formats count="2">
    <format dxfId="77">
      <pivotArea outline="0" fieldPosition="0">
        <references count="1">
          <reference field="2" count="1" selected="0">
            <x v="1"/>
          </reference>
        </references>
      </pivotArea>
    </format>
    <format dxfId="78">
      <pivotArea dataOnly="0" labelOnly="1" outline="0"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F415682-B0FF-4B49-8737-BBDAD212FE86}" name="PivotTable19"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2:J28"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6">
    <i>
      <x/>
    </i>
    <i>
      <x v="1"/>
    </i>
    <i>
      <x v="2"/>
    </i>
    <i>
      <x v="3"/>
    </i>
    <i>
      <x v="4"/>
    </i>
    <i t="grand">
      <x/>
    </i>
  </rowItems>
  <colItems count="1">
    <i/>
  </colItems>
  <dataFields count="1">
    <dataField name="Average of PercentSalaryHike" fld="3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91C8D11D-F652-454E-8336-127019B57DF1}" name="PivotTable2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6:F12"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formats count="3">
    <format dxfId="74">
      <pivotArea field="18" type="button" dataOnly="0" labelOnly="1" outline="0" axis="axisRow" fieldPosition="0"/>
    </format>
    <format dxfId="75">
      <pivotArea outline="0" fieldPosition="0">
        <references count="2">
          <reference field="2" count="1" selected="0">
            <x v="1"/>
          </reference>
          <reference field="18" count="1" selected="0">
            <x v="0"/>
          </reference>
        </references>
      </pivotArea>
    </format>
    <format dxfId="76">
      <pivotArea outline="0" fieldPosition="0">
        <references count="2">
          <reference field="2" count="1" selected="0">
            <x v="1"/>
          </reference>
          <reference field="1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B8F2F2E5-0AAF-4398-87E6-3CB1C7F8C819}" name="PivotTable29"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6:J2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5">
    <i>
      <x/>
    </i>
    <i>
      <x v="1"/>
    </i>
    <i>
      <x v="2"/>
    </i>
    <i>
      <x v="3"/>
    </i>
    <i t="grand">
      <x/>
    </i>
  </rowItems>
  <colItems count="1">
    <i/>
  </colItems>
  <dataFields count="1">
    <dataField name="Sum of EmployeeCount" fld="12" showDataAs="percentOfTotal" baseField="0" baseItem="0" numFmtId="10"/>
  </dataFields>
  <formats count="1">
    <format dxfId="73">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3ED1E6BF-705D-404A-B76F-C3ACC9610942}" name="PivotTable28"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6:J1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5">
    <i>
      <x/>
    </i>
    <i>
      <x v="1"/>
    </i>
    <i>
      <x v="2"/>
    </i>
    <i>
      <x v="3"/>
    </i>
    <i t="grand">
      <x/>
    </i>
  </rowItems>
  <colItems count="1">
    <i/>
  </colItems>
  <dataFields count="1">
    <dataField name="Sum of EmployeeCount" fld="12" showDataAs="percentOfTotal" baseField="0" baseItem="0" numFmtId="10"/>
  </dataFields>
  <formats count="1">
    <format dxfId="72">
      <pivotArea field="1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AEF02DAA-B249-4F32-9951-D32B1449F807}" name="PivotTable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5:D3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Items count="1">
    <i/>
  </colItems>
  <dataFields count="1">
    <dataField name="Count of EmployeeNumber" fld="13" subtotal="count" showDataAs="percentOfTotal" baseField="0" baseItem="0" numFmtId="10"/>
  </dataFields>
  <formats count="1">
    <format dxfId="71">
      <pivotArea field="2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1891C034-4E09-4A77-A0D2-2D866773A564}" name="PivotTable2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6:F22" firstHeaderRow="1" firstDataRow="2" firstDataCol="1"/>
  <pivotFields count="49">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formats count="2">
    <format dxfId="69">
      <pivotArea field="21" type="button" dataOnly="0" labelOnly="1" outline="0" axis="axisRow" fieldPosition="0"/>
    </format>
    <format dxfId="70">
      <pivotArea outline="0" fieldPosition="0">
        <references count="2">
          <reference field="2" count="1" selected="0">
            <x v="1"/>
          </reference>
          <reference field="21"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90CC3850-1F6C-4858-8FF0-4ABECB70E85F}"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6:N24"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2"/>
        <item x="1"/>
        <item x="5"/>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8">
    <i>
      <x/>
    </i>
    <i>
      <x v="1"/>
    </i>
    <i>
      <x v="2"/>
    </i>
    <i>
      <x v="3"/>
    </i>
    <i>
      <x v="4"/>
    </i>
    <i>
      <x v="5"/>
    </i>
    <i>
      <x v="6"/>
    </i>
    <i t="grand">
      <x/>
    </i>
  </rowItems>
  <colItems count="1">
    <i/>
  </colItems>
  <dataFields count="1">
    <dataField name="Sum of EmployeeCount" fld="1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C98066BE-F72D-4BEA-855F-083A545DC7D7}" name="PivotTable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6:J34"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2"/>
        <item x="1"/>
        <item x="5"/>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8">
    <i>
      <x/>
    </i>
    <i>
      <x v="1"/>
    </i>
    <i>
      <x v="2"/>
    </i>
    <i>
      <x v="3"/>
    </i>
    <i>
      <x v="4"/>
    </i>
    <i>
      <x v="5"/>
    </i>
    <i>
      <x v="6"/>
    </i>
    <i t="grand">
      <x/>
    </i>
  </rowItems>
  <colItems count="1">
    <i/>
  </colItems>
  <dataFields count="1">
    <dataField name="Average of JobSatisfaction"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5C9936FC-F348-49D1-A7E8-3E37A46A1473}"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6:N1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s>
  <rowFields count="1">
    <field x="43"/>
  </rowFields>
  <rowItems count="5">
    <i>
      <x/>
    </i>
    <i>
      <x v="1"/>
    </i>
    <i>
      <x v="2"/>
    </i>
    <i>
      <x v="3"/>
    </i>
    <i t="grand">
      <x/>
    </i>
  </rowItems>
  <colItems count="1">
    <i/>
  </colItems>
  <dataFields count="1">
    <dataField name="Sum of EmployeeCount" fld="12" showDataAs="percentOfTotal" baseField="0" baseItem="0" numFmtId="10"/>
  </dataFields>
  <formats count="2">
    <format dxfId="67">
      <pivotArea outline="0" fieldPosition="0">
        <references count="1">
          <reference field="43" count="2" selected="0">
            <x v="0"/>
            <x v="1"/>
          </reference>
        </references>
      </pivotArea>
    </format>
    <format dxfId="68">
      <pivotArea field="4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BA463100-8650-4513-BC5C-71515AFBD4F6}" name="PivotTable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4:F18"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5"/>
  </rowFields>
  <rowItems count="3">
    <i>
      <x/>
    </i>
    <i>
      <x v="1"/>
    </i>
    <i t="grand">
      <x/>
    </i>
  </rowItems>
  <colFields count="1">
    <field x="2"/>
  </colFields>
  <colItems count="3">
    <i>
      <x/>
    </i>
    <i>
      <x v="1"/>
    </i>
    <i t="grand">
      <x/>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DDF140DB-D200-484B-B261-BE3317AE6EAA}" name="PivotTable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4:I4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3"/>
        <item x="2"/>
        <item x="5"/>
        <item x="8"/>
        <item x="7"/>
        <item x="4"/>
        <item x="6"/>
        <item x="10"/>
        <item x="13"/>
        <item x="14"/>
        <item x="12"/>
        <item x="11"/>
        <item x="15"/>
        <item x="9"/>
        <item t="default"/>
      </items>
    </pivotField>
    <pivotField compact="0" outline="0" showAll="0"/>
    <pivotField compact="0" outline="0" showAll="0"/>
  </pivotFields>
  <rowFields count="1">
    <field x="46"/>
  </rowFields>
  <rowItems count="17">
    <i>
      <x/>
    </i>
    <i>
      <x v="1"/>
    </i>
    <i>
      <x v="2"/>
    </i>
    <i>
      <x v="3"/>
    </i>
    <i>
      <x v="4"/>
    </i>
    <i>
      <x v="5"/>
    </i>
    <i>
      <x v="6"/>
    </i>
    <i>
      <x v="7"/>
    </i>
    <i>
      <x v="8"/>
    </i>
    <i>
      <x v="9"/>
    </i>
    <i>
      <x v="10"/>
    </i>
    <i>
      <x v="11"/>
    </i>
    <i>
      <x v="12"/>
    </i>
    <i>
      <x v="13"/>
    </i>
    <i>
      <x v="14"/>
    </i>
    <i>
      <x v="15"/>
    </i>
    <i t="grand">
      <x/>
    </i>
  </rowItems>
  <colItems count="1">
    <i/>
  </colItems>
  <dataFields count="1">
    <dataField name="Average of PerformanceRating" fld="35" subtotal="average" baseField="0" baseItem="0"/>
  </dataFields>
  <formats count="1">
    <format dxfId="66">
      <pivotArea outline="0" fieldPosition="0">
        <references count="1">
          <reference field="4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CDE4D46C-CC8A-416A-803F-4B636DDC51B8}" name="PivotTable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3:D28"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5">
    <i>
      <x/>
    </i>
    <i>
      <x v="1"/>
    </i>
    <i>
      <x v="2"/>
    </i>
    <i>
      <x v="3"/>
    </i>
    <i t="grand">
      <x/>
    </i>
  </rowItems>
  <colItems count="1">
    <i/>
  </colItems>
  <dataFields count="1">
    <dataField name="Average of PerformanceRating" fld="3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3F5CADE5-08D3-4D6D-8318-14A976DCC426}"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4:I17"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5"/>
  </rowFields>
  <rowItems count="3">
    <i>
      <x/>
    </i>
    <i>
      <x v="1"/>
    </i>
    <i t="grand">
      <x/>
    </i>
  </rowItems>
  <colItems count="1">
    <i/>
  </colItems>
  <dataFields count="1">
    <dataField name="Average of PercentSalaryHike" fld="3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9702BA02-C415-4F2B-9DF4-05A40D4A86B3}" name="PivotTable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7:I1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5"/>
  </rowFields>
  <rowItems count="3">
    <i>
      <x/>
    </i>
    <i>
      <x v="1"/>
    </i>
    <i t="grand">
      <x/>
    </i>
  </rowItems>
  <colItems count="1">
    <i/>
  </colItems>
  <dataFields count="1">
    <dataField name="Average of MonthlyIncome" fld="23" subtotal="average" baseField="0" baseItem="0"/>
  </dataFields>
  <formats count="2">
    <format dxfId="64">
      <pivotArea field="35" type="button" dataOnly="0" labelOnly="1" outline="0" axis="axisRow"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4BD8225E-B3CF-4279-B249-D599CC234DAC}"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7:D1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5"/>
  </rowFields>
  <rowItems count="3">
    <i>
      <x/>
    </i>
    <i>
      <x v="1"/>
    </i>
    <i t="grand">
      <x/>
    </i>
  </rowItems>
  <colItems count="1">
    <i/>
  </colItems>
  <dataFields count="1">
    <dataField name="Count of EmployeeNumber" fld="13" subtotal="count" showDataAs="percentOfTotal" baseField="0" baseItem="0" numFmtId="10"/>
  </dataFields>
  <formats count="2">
    <format dxfId="62">
      <pivotArea dataOnly="0" labelOnly="1" outline="0" axis="axisValues" fieldPosition="0"/>
    </format>
    <format dxfId="63">
      <pivotArea field="3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6C3265AA-7DC0-41E0-A1EF-38ECB7A530EB}" name="PivotTable1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5:F6" firstHeaderRow="1" firstDataRow="1" firstDataCol="0"/>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Items count="1">
    <i/>
  </colItems>
  <dataFields count="1">
    <dataField name="Average of YearsInCurrentRole" fld="45" subtotal="average" baseField="0" baseItem="0"/>
  </dataFields>
  <formats count="2">
    <format dxfId="60">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B16F9066-AC23-4FDC-91F4-E9F51B2E54D7}" name="PivotTable1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3:M63"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9">
        <item x="2"/>
        <item x="9"/>
        <item x="3"/>
        <item x="6"/>
        <item x="10"/>
        <item x="0"/>
        <item x="4"/>
        <item x="1"/>
        <item x="5"/>
        <item x="12"/>
        <item x="13"/>
        <item x="7"/>
        <item x="11"/>
        <item x="15"/>
        <item x="17"/>
        <item x="14"/>
        <item x="16"/>
        <item x="8"/>
        <item t="default"/>
      </items>
    </pivotField>
    <pivotField compact="0" outline="0" showAll="0"/>
  </pivotFields>
  <rowFields count="1">
    <field x="47"/>
  </rowFields>
  <rowItems count="19">
    <i>
      <x/>
    </i>
    <i>
      <x v="1"/>
    </i>
    <i>
      <x v="2"/>
    </i>
    <i>
      <x v="3"/>
    </i>
    <i>
      <x v="4"/>
    </i>
    <i>
      <x v="5"/>
    </i>
    <i>
      <x v="6"/>
    </i>
    <i>
      <x v="7"/>
    </i>
    <i>
      <x v="8"/>
    </i>
    <i>
      <x v="9"/>
    </i>
    <i>
      <x v="10"/>
    </i>
    <i>
      <x v="11"/>
    </i>
    <i>
      <x v="12"/>
    </i>
    <i>
      <x v="13"/>
    </i>
    <i>
      <x v="14"/>
    </i>
    <i>
      <x v="15"/>
    </i>
    <i>
      <x v="16"/>
    </i>
    <i>
      <x v="17"/>
    </i>
    <i t="grand">
      <x/>
    </i>
  </rowItems>
  <colFields count="1">
    <field x="2"/>
  </colFields>
  <colItems count="3">
    <i>
      <x/>
    </i>
    <i>
      <x v="1"/>
    </i>
    <i t="grand">
      <x/>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41500A2D-83DA-400F-8D96-C1F2D93C2671}" name="PivotTable1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9:M37"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3"/>
        <item x="2"/>
        <item x="5"/>
        <item x="8"/>
        <item x="7"/>
        <item x="4"/>
        <item x="6"/>
        <item x="10"/>
        <item x="13"/>
        <item x="14"/>
        <item x="12"/>
        <item x="11"/>
        <item x="15"/>
        <item x="9"/>
        <item t="default"/>
      </items>
    </pivotField>
    <pivotField compact="0" outline="0" showAll="0"/>
    <pivotField compact="0" outline="0" showAll="0"/>
  </pivotFields>
  <rowFields count="1">
    <field x="46"/>
  </rowFields>
  <rowItems count="17">
    <i>
      <x/>
    </i>
    <i>
      <x v="1"/>
    </i>
    <i>
      <x v="2"/>
    </i>
    <i>
      <x v="3"/>
    </i>
    <i>
      <x v="4"/>
    </i>
    <i>
      <x v="5"/>
    </i>
    <i>
      <x v="6"/>
    </i>
    <i>
      <x v="7"/>
    </i>
    <i>
      <x v="8"/>
    </i>
    <i>
      <x v="9"/>
    </i>
    <i>
      <x v="10"/>
    </i>
    <i>
      <x v="11"/>
    </i>
    <i>
      <x v="12"/>
    </i>
    <i>
      <x v="13"/>
    </i>
    <i>
      <x v="14"/>
    </i>
    <i>
      <x v="15"/>
    </i>
    <i t="grand">
      <x/>
    </i>
  </rowItems>
  <colFields count="1">
    <field x="2"/>
  </colFields>
  <colItems count="3">
    <i>
      <x/>
    </i>
    <i>
      <x v="1"/>
    </i>
    <i t="grand">
      <x/>
    </i>
  </colItems>
  <dataFields count="1">
    <dataField name="Count of EmployeeNumber" fld="13" subtotal="count" baseField="0" baseItem="0"/>
  </dataFields>
  <formats count="7">
    <format dxfId="53">
      <pivotArea outline="0" collapsedLevelsAreSubtotals="1" fieldPosition="0"/>
    </format>
    <format dxfId="54">
      <pivotArea dataOnly="0" labelOnly="1" outline="0" fieldPosition="0">
        <references count="1">
          <reference field="46" count="0"/>
        </references>
      </pivotArea>
    </format>
    <format dxfId="55">
      <pivotArea dataOnly="0" labelOnly="1" grandRow="1" outline="0" fieldPosition="0"/>
    </format>
    <format dxfId="56">
      <pivotArea outline="0" collapsedLevelsAreSubtotals="1" fieldPosition="0"/>
    </format>
    <format dxfId="57">
      <pivotArea dataOnly="0" labelOnly="1" outline="0" fieldPosition="0">
        <references count="1">
          <reference field="46" count="0"/>
        </references>
      </pivotArea>
    </format>
    <format dxfId="58">
      <pivotArea dataOnly="0" labelOnly="1" grandRow="1" outline="0" fieldPosition="0"/>
    </format>
    <format dxfId="59">
      <pivotArea outline="0" fieldPosition="0">
        <references count="2">
          <reference field="2" count="1" selected="0">
            <x v="1"/>
          </reference>
          <reference field="46"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6B121D73-37E2-440D-ABD5-1B0798291F6B}" name="PivotTable10"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19:D57"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compact="0" outline="0" showAll="0"/>
    <pivotField dataField="1" compact="0" outline="0" showAll="0"/>
    <pivotField compact="0" outline="0" showAll="0"/>
    <pivotField compact="0" outline="0" showAll="0"/>
  </pivotFields>
  <rowFields count="1">
    <field x="4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verage of YearsSinceLastPromotion" fld="4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B536B02A-0B6F-4524-AB90-7FD7DD06090D}" name="PivotTable8"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7:D13"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9"/>
  </rowFields>
  <rowItems count="6">
    <i>
      <x/>
    </i>
    <i>
      <x v="1"/>
    </i>
    <i>
      <x v="2"/>
    </i>
    <i>
      <x v="3"/>
    </i>
    <i>
      <x v="4"/>
    </i>
    <i t="grand">
      <x/>
    </i>
  </rowItems>
  <colItems count="1">
    <i/>
  </colItems>
  <dataFields count="1">
    <dataField name="Average of YearsSinceLastPromotion" fld="46" subtotal="average" baseField="0" baseItem="0"/>
  </dataFields>
  <formats count="2">
    <format dxfId="51">
      <pivotArea outline="0" collapsedLevelsAreSubtotals="1" fieldPosition="0"/>
    </format>
    <format dxfId="52">
      <pivotArea dataOnly="0" labelOnly="1" outline="0"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8A2F0A07-C620-4593-ACAC-3C2F3F0ED568}" name="PivotTable17"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5:K16"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4"/>
        <item x="1"/>
        <item x="7"/>
        <item x="9"/>
        <item x="5"/>
        <item x="6"/>
        <item x="2"/>
        <item x="8"/>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1"/>
  </rowFields>
  <rowItems count="11">
    <i>
      <x/>
    </i>
    <i>
      <x v="1"/>
    </i>
    <i>
      <x v="2"/>
    </i>
    <i>
      <x v="3"/>
    </i>
    <i>
      <x v="4"/>
    </i>
    <i>
      <x v="5"/>
    </i>
    <i>
      <x v="6"/>
    </i>
    <i>
      <x v="7"/>
    </i>
    <i>
      <x v="8"/>
    </i>
    <i>
      <x v="9"/>
    </i>
    <i t="grand">
      <x/>
    </i>
  </rowItems>
  <colItems count="1">
    <i/>
  </colItems>
  <dataFields count="1">
    <dataField name="Count of EmployeeNumber" fld="13" subtotal="count" baseField="0" baseItem="0"/>
  </dataFields>
  <formats count="1">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D4DD982C-A86F-42ED-809A-88D785DE0F96}" name="PivotTable9"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1:L35"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3"/>
  </rowFields>
  <rowItems count="3">
    <i>
      <x/>
    </i>
    <i>
      <x v="1"/>
    </i>
    <i t="grand">
      <x/>
    </i>
  </rowItems>
  <colFields count="1">
    <field x="2"/>
  </colFields>
  <colItems count="3">
    <i>
      <x/>
    </i>
    <i>
      <x v="1"/>
    </i>
    <i t="grand">
      <x/>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81216306-0459-499B-970A-CE3770AF4337}" name="PivotTable8"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1:D35" firstHeaderRow="1" firstDataRow="1" firstDataCol="1"/>
  <pivotFields count="49">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10D994F9-6072-4CBD-BD96-31D13D6B8CCA}" name="PivotTable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7:L22" firstHeaderRow="1" firstDataRow="2"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Fields count="1">
    <field x="33"/>
  </colFields>
  <colItems count="3">
    <i>
      <x/>
    </i>
    <i>
      <x v="1"/>
    </i>
    <i t="grand">
      <x/>
    </i>
  </colItems>
  <dataFields count="1">
    <dataField name="Count of EmployeeNumber"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46B4EA20-4D9D-4DD8-9FED-81E28E4FD2D1}" name="PivotTable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7:J13"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n="Entry / Junior" x="1"/>
        <item n="Intermediate" x="0"/>
        <item n="Experienced" x="2"/>
        <item n="Senior/Manager" x="3"/>
        <item n="Executive"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6">
    <i>
      <x/>
    </i>
    <i>
      <x v="1"/>
    </i>
    <i>
      <x v="2"/>
    </i>
    <i>
      <x v="3"/>
    </i>
    <i>
      <x v="4"/>
    </i>
    <i t="grand">
      <x/>
    </i>
  </rowItems>
  <colItems count="1">
    <i/>
  </colItems>
  <dataFields count="1">
    <dataField name="Count of EmployeeNumber" fld="13" subtotal="count" baseField="0" baseItem="0"/>
  </dataFields>
  <formats count="2">
    <format dxfId="48">
      <pivotArea outline="0" fieldPosition="0">
        <references count="1">
          <reference field="19" count="0" selected="0"/>
        </references>
      </pivotArea>
    </format>
    <format dxfId="49">
      <pivotArea dataOnly="0" labelOnly="1" outline="0"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BB68FC8A-3C98-4D35-B57B-487E8B2DFC96}" name="PivotTable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7:D27"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10">
    <i>
      <x/>
    </i>
    <i>
      <x v="1"/>
    </i>
    <i>
      <x v="2"/>
    </i>
    <i>
      <x v="3"/>
    </i>
    <i>
      <x v="4"/>
    </i>
    <i>
      <x v="5"/>
    </i>
    <i>
      <x v="6"/>
    </i>
    <i>
      <x v="7"/>
    </i>
    <i>
      <x v="8"/>
    </i>
    <i t="grand">
      <x/>
    </i>
  </rowItems>
  <colItems count="1">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209C9BCF-7D73-4743-9143-4340B49651F2}"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7:D11"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88A320E7-3313-437A-B62E-5455DED27935}" name="PivotTable1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9:L28"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2"/>
        <item x="1"/>
        <item x="5"/>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8">
    <i>
      <x/>
    </i>
    <i>
      <x v="1"/>
    </i>
    <i>
      <x v="2"/>
    </i>
    <i>
      <x v="3"/>
    </i>
    <i>
      <x v="4"/>
    </i>
    <i>
      <x v="5"/>
    </i>
    <i>
      <x v="6"/>
    </i>
    <i t="grand">
      <x/>
    </i>
  </rowItems>
  <colFields count="1">
    <field x="2"/>
  </colFields>
  <colItems count="3">
    <i>
      <x/>
    </i>
    <i>
      <x v="1"/>
    </i>
    <i t="grand">
      <x/>
    </i>
  </colItems>
  <dataFields count="1">
    <dataField name="Count of EmployeeNumber" fld="13" subtotal="count" showDataAs="percentOfRow" baseField="0" baseItem="0" numFmtId="10"/>
  </dataFields>
  <formats count="4">
    <format dxfId="44">
      <pivotArea outline="0" fieldPosition="0">
        <references count="1">
          <reference field="42" count="5" selected="0">
            <x v="0"/>
            <x v="1"/>
            <x v="2"/>
            <x v="3"/>
            <x v="4"/>
          </reference>
        </references>
      </pivotArea>
    </format>
    <format dxfId="45">
      <pivotArea dataOnly="0" labelOnly="1" outline="0" fieldPosition="0">
        <references count="1">
          <reference field="42" count="5">
            <x v="0"/>
            <x v="1"/>
            <x v="2"/>
            <x v="3"/>
            <x v="4"/>
          </reference>
        </references>
      </pivotArea>
    </format>
    <format dxfId="46">
      <pivotArea outline="0" fieldPosition="0">
        <references count="1">
          <reference field="42" count="2" selected="0">
            <x v="5"/>
            <x v="6"/>
          </reference>
        </references>
      </pivotArea>
    </format>
    <format dxfId="47">
      <pivotArea dataOnly="0" labelOnly="1" outline="0" fieldPosition="0">
        <references count="1">
          <reference field="42" count="2">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0A7D9AED-A74A-4862-B87A-90C7848DEED6}" name="PivotTable1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8:D26"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2"/>
        <item x="1"/>
        <item x="5"/>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8">
    <i>
      <x/>
    </i>
    <i>
      <x v="1"/>
    </i>
    <i>
      <x v="2"/>
    </i>
    <i>
      <x v="3"/>
    </i>
    <i>
      <x v="4"/>
    </i>
    <i>
      <x v="5"/>
    </i>
    <i>
      <x v="6"/>
    </i>
    <i t="grand">
      <x/>
    </i>
  </rowItems>
  <colItems count="1">
    <i/>
  </colItems>
  <dataFields count="1">
    <dataField name="Average of JobSatisfaction" fld="21" subtotal="average" baseField="0" baseItem="0"/>
  </dataFields>
  <formats count="1">
    <format dxfId="43">
      <pivotArea dataOnly="0" labelOnly="1" outline="0" fieldPosition="0">
        <references count="1">
          <reference field="4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6744D7E9-8C8C-483C-9159-B9E592FAB19C}" name="PivotTable1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7:J15"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2"/>
        <item x="1"/>
        <item x="5"/>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2"/>
  </rowFields>
  <rowItems count="8">
    <i>
      <x/>
    </i>
    <i>
      <x v="1"/>
    </i>
    <i>
      <x v="2"/>
    </i>
    <i>
      <x v="3"/>
    </i>
    <i>
      <x v="4"/>
    </i>
    <i>
      <x v="5"/>
    </i>
    <i>
      <x v="6"/>
    </i>
    <i t="grand">
      <x/>
    </i>
  </rowItems>
  <colItems count="1">
    <i/>
  </colItems>
  <dataFields count="1">
    <dataField name="Average of PerformanceRating" fld="35" subtotal="average" baseField="0" baseItem="0"/>
  </dataFields>
  <formats count="2">
    <format dxfId="41">
      <pivotArea dataOnly="0" labelOnly="1" outline="0" fieldPosition="0">
        <references count="1">
          <reference field="42" count="0"/>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D08A44E2-C027-443D-AFF5-4A1F94B2F32C}" name="PivotTable10"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7:C8" firstHeaderRow="1" firstDataRow="1" firstDataCol="0"/>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TrainingTimesLastYear" fld="42" subtotal="average" baseField="0" baseItem="0"/>
  </dataFields>
  <formats count="3">
    <format dxfId="38">
      <pivotArea outline="0" collapsedLevelsAreSubtotals="1" fieldPosition="0"/>
    </format>
    <format dxfId="39">
      <pivotArea dataOnly="0" labelOnly="1" outline="0" axis="axisValues"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BCF2D36C-1CA8-4DAB-886C-63C02F56756A}" name="PivotTable1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7:F11"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3"/>
  </rowFields>
  <rowItems count="3">
    <i>
      <x/>
    </i>
    <i>
      <x v="1"/>
    </i>
    <i t="grand">
      <x/>
    </i>
  </rowItems>
  <colFields count="1">
    <field x="2"/>
  </colFields>
  <colItems count="3">
    <i>
      <x/>
    </i>
    <i>
      <x v="1"/>
    </i>
    <i t="grand">
      <x/>
    </i>
  </colItems>
  <dataFields count="1">
    <dataField name="Count of EmployeeNumb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68B2B48B-119A-4CCE-B029-E52C6C9462FA}" name="PivotTable4"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25:L3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5">
    <i>
      <x/>
    </i>
    <i>
      <x v="1"/>
    </i>
    <i>
      <x v="2"/>
    </i>
    <i>
      <x v="3"/>
    </i>
    <i t="grand">
      <x/>
    </i>
  </rowItems>
  <colItems count="1">
    <i/>
  </colItems>
  <dataFields count="1">
    <dataField name="Average of WorkLifeBalance" fld="43" subtotal="average" baseField="0" baseItem="0"/>
  </dataFields>
  <formats count="2">
    <format dxfId="36">
      <pivotArea outline="0" fieldPosition="0">
        <references count="1">
          <reference field="18" count="0" selected="0"/>
        </references>
      </pivotArea>
    </format>
    <format dxfId="37">
      <pivotArea dataOnly="0" labelOnly="1" outline="0"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0095F74A-9900-4181-A0BC-BB316F854D7F}"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5:F43"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0">
        <item x="2"/>
        <item x="10"/>
        <item x="3"/>
        <item x="7"/>
        <item x="0"/>
        <item x="4"/>
        <item x="8"/>
        <item x="1"/>
        <item x="6"/>
        <item x="5"/>
        <item x="15"/>
        <item x="14"/>
        <item x="16"/>
        <item x="9"/>
        <item x="12"/>
        <item x="11"/>
        <item h="1" x="13"/>
        <item h="1" x="18"/>
        <item h="1" x="17"/>
        <item t="default"/>
      </items>
    </pivotField>
    <pivotField compact="0" outline="0" showAll="0"/>
    <pivotField compact="0" outline="0" showAll="0"/>
    <pivotField compact="0" outline="0" showAll="0"/>
  </pivotFields>
  <rowFields count="1">
    <field x="45"/>
  </rowFields>
  <rowItems count="17">
    <i>
      <x/>
    </i>
    <i>
      <x v="1"/>
    </i>
    <i>
      <x v="2"/>
    </i>
    <i>
      <x v="3"/>
    </i>
    <i>
      <x v="4"/>
    </i>
    <i>
      <x v="5"/>
    </i>
    <i>
      <x v="6"/>
    </i>
    <i>
      <x v="7"/>
    </i>
    <i>
      <x v="8"/>
    </i>
    <i>
      <x v="9"/>
    </i>
    <i>
      <x v="10"/>
    </i>
    <i>
      <x v="11"/>
    </i>
    <i>
      <x v="12"/>
    </i>
    <i>
      <x v="13"/>
    </i>
    <i>
      <x v="14"/>
    </i>
    <i>
      <x v="15"/>
    </i>
    <i t="grand">
      <x/>
    </i>
  </rowItems>
  <colFields count="1">
    <field x="2"/>
  </colFields>
  <colItems count="3">
    <i>
      <x/>
    </i>
    <i>
      <x v="1"/>
    </i>
    <i t="grand">
      <x/>
    </i>
  </colItems>
  <dataFields count="1">
    <dataField name="Count of EmployeeNumber" fld="13" subtotal="count" showDataAs="percentOfRow" baseField="0" baseItem="0" numFmtId="10"/>
  </dataFields>
  <formats count="2">
    <format dxfId="34">
      <pivotArea outline="0" fieldPosition="0">
        <references count="1">
          <reference field="45" count="0" selected="0"/>
        </references>
      </pivotArea>
    </format>
    <format dxfId="35">
      <pivotArea dataOnly="0" labelOnly="1" outline="0" fieldPosition="0">
        <references count="1">
          <reference field="4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C7CA30E2-2664-41D9-9E98-20989486B13F}" name="PivotTable2"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17:L2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3"/>
  </rowFields>
  <rowItems count="3">
    <i>
      <x/>
    </i>
    <i>
      <x v="1"/>
    </i>
    <i t="grand">
      <x/>
    </i>
  </rowItems>
  <colItems count="1">
    <i/>
  </colItems>
  <dataFields count="1">
    <dataField name="Average of EnvironmentSatisfaction"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F5406DD2-441B-4D15-AE26-E03F0C3AB530}"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7:D20" firstHeaderRow="1" firstDataRow="1" firstDataCol="1"/>
  <pivotFields count="4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3"/>
  </rowFields>
  <rowItems count="3">
    <i>
      <x/>
    </i>
    <i>
      <x v="1"/>
    </i>
    <i t="grand">
      <x/>
    </i>
  </rowItems>
  <colItems count="1">
    <i/>
  </colItems>
  <dataFields count="1">
    <dataField name="Average of JobSatisfaction"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AF29DFF8-02CA-4C91-802E-E1A5184BEE7B}" name="PivotTable1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7:N13" firstHeaderRow="1" firstDataRow="2" firstDataCol="1"/>
  <pivotFields count="49">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s>
  <rowFields count="1">
    <field x="43"/>
  </rowFields>
  <rowItems count="5">
    <i>
      <x/>
    </i>
    <i>
      <x v="1"/>
    </i>
    <i>
      <x v="2"/>
    </i>
    <i>
      <x v="3"/>
    </i>
    <i t="grand">
      <x/>
    </i>
  </rowItems>
  <colFields count="1">
    <field x="2"/>
  </colFields>
  <colItems count="3">
    <i>
      <x/>
    </i>
    <i>
      <x v="1"/>
    </i>
    <i t="grand">
      <x/>
    </i>
  </colItems>
  <dataFields count="1">
    <dataField name="Count of EmployeeNumber" fld="13" subtotal="count" showDataAs="percentOfRow" baseField="0" baseItem="0" numFmtId="10"/>
  </dataFields>
  <formats count="3">
    <format dxfId="31">
      <pivotArea dataOnly="0" labelOnly="1" outline="0" fieldPosition="0">
        <references count="1">
          <reference field="43" count="0"/>
        </references>
      </pivotArea>
    </format>
    <format dxfId="32">
      <pivotArea outline="0" fieldPosition="0">
        <references count="1">
          <reference field="43" count="0" selected="0"/>
        </references>
      </pivotArea>
    </format>
    <format dxfId="33">
      <pivotArea outline="0" fieldPosition="0">
        <references count="2">
          <reference field="2" count="1" selected="0">
            <x v="1"/>
          </reference>
          <reference field="4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1C7B90-BBE2-4588-BB65-E42F5C18289A}" sourceName="Department">
  <pivotTables>
    <pivotTable tabId="19" name="PivotTable8"/>
    <pivotTable tabId="19" name="PivotTable7"/>
    <pivotTable tabId="19" name="PivotTable2"/>
    <pivotTable tabId="20" name="PivotTable4"/>
    <pivotTable tabId="20" name="PivotTable3"/>
    <pivotTable tabId="20" name="PivotTable2"/>
    <pivotTable tabId="20" name="PivotTable1"/>
    <pivotTable tabId="20" name="PivotTable5"/>
    <pivotTable tabId="19" name="PivotTable11"/>
    <pivotTable tabId="20" name="PivotTable8"/>
    <pivotTable tabId="20" name="PivotTable10"/>
    <pivotTable tabId="20" name="PivotTable12"/>
    <pivotTable tabId="20" name="PivotTable11"/>
    <pivotTable tabId="20" name="PivotTable13"/>
  </pivotTables>
  <data>
    <tabular pivotCacheId="141921818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FE243BB-3817-4127-8C0D-6C9202D1930A}" sourceName="JobRole">
  <pivotTables>
    <pivotTable tabId="19" name="PivotTable8"/>
    <pivotTable tabId="19" name="PivotTable7"/>
    <pivotTable tabId="19" name="PivotTable2"/>
    <pivotTable tabId="20" name="PivotTable5"/>
    <pivotTable tabId="20" name="PivotTable4"/>
    <pivotTable tabId="20" name="PivotTable3"/>
    <pivotTable tabId="20" name="PivotTable2"/>
    <pivotTable tabId="20" name="PivotTable1"/>
    <pivotTable tabId="19" name="PivotTable11"/>
    <pivotTable tabId="20" name="PivotTable8"/>
    <pivotTable tabId="20" name="PivotTable10"/>
    <pivotTable tabId="20" name="PivotTable12"/>
    <pivotTable tabId="20" name="PivotTable11"/>
    <pivotTable tabId="20" name="PivotTable13"/>
  </pivotTables>
  <data>
    <tabular pivotCacheId="141921818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599B863-A624-457F-94B4-9E337488C98E}" sourceName="OverTime">
  <pivotTables>
    <pivotTable tabId="20" name="PivotTable8"/>
    <pivotTable tabId="19" name="PivotTable11"/>
    <pivotTable tabId="19" name="PivotTable2"/>
    <pivotTable tabId="19" name="PivotTable8"/>
    <pivotTable tabId="19" name="PivotTable7"/>
    <pivotTable tabId="20" name="PivotTable10"/>
  </pivotTables>
  <data>
    <tabular pivotCacheId="141921818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riRiskCategory" xr10:uid="{9E735077-E081-4FCB-AC6B-104B894588B3}" sourceName="AtriRiskCategory">
  <pivotTables>
    <pivotTable tabId="19" name="PivotTable14"/>
    <pivotTable tabId="20" name="PivotTable13"/>
  </pivotTables>
  <data>
    <tabular pivotCacheId="1419218180">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B09F943-83BB-4570-8FD9-D2EB8BE451D9}" sourceName="Gender">
  <pivotTables>
    <pivotTable tabId="19" name="PivotTable21"/>
    <pivotTable tabId="20" name="PivotTable13"/>
    <pivotTable tabId="20" name="PivotTable11"/>
    <pivotTable tabId="20" name="PivotTable12"/>
    <pivotTable tabId="19" name="PivotTable7"/>
    <pivotTable tabId="19" name="PivotTable8"/>
    <pivotTable tabId="19" name="PivotTable11"/>
    <pivotTable tabId="20" name="PivotTable8"/>
    <pivotTable tabId="20" name="PivotTable10"/>
    <pivotTable tabId="20" name="PivotTable5"/>
    <pivotTable tabId="20" name="PivotTable2"/>
    <pivotTable tabId="20" name="PivotTable3"/>
  </pivotTables>
  <data>
    <tabular pivotCacheId="141921818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EBB171BE-C38C-4403-8F00-AD44DBA843BC}" sourceName="JobLevel">
  <pivotTables>
    <pivotTable tabId="19" name="PivotTable21"/>
    <pivotTable tabId="19" name="PivotTable11"/>
    <pivotTable tabId="19" name="PivotTable2"/>
    <pivotTable tabId="19" name="PivotTable8"/>
    <pivotTable tabId="19" name="PivotTable7"/>
    <pivotTable tabId="20" name="PivotTable4"/>
    <pivotTable tabId="20" name="PivotTable1"/>
    <pivotTable tabId="20" name="PivotTable8"/>
    <pivotTable tabId="20" name="PivotTable11"/>
    <pivotTable tabId="20" name="PivotTable10"/>
    <pivotTable tabId="20" name="PivotTable13"/>
    <pivotTable tabId="20" name="PivotTable5"/>
    <pivotTable tabId="20" name="PivotTable2"/>
    <pivotTable tabId="20" name="PivotTable12"/>
    <pivotTable tabId="20" name="PivotTable3"/>
  </pivotTables>
  <data>
    <tabular pivotCacheId="1419218180">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B94E4D-227E-413C-886C-CDCAEA5C4BDF}" cache="Slicer_Department" caption="Department" rowHeight="228600"/>
  <slicer name="JobRole" xr10:uid="{87A213D6-B8A9-4BE5-A12D-1921E142CB0E}" cache="Slicer_JobRole" caption="JobRole" rowHeight="228600"/>
  <slicer name="OverTime 1" xr10:uid="{6A323D52-12C1-466E-9C6D-71343EA0057B}" cache="Slicer_OverTime" caption="OverTime" rowHeight="228600"/>
  <slicer name="AtriRiskCategory" xr10:uid="{EC51B3B7-F181-46EA-AB19-D3D5B725B6BB}" cache="Slicer_AtriRiskCategory" caption="AtriRiskCategory" rowHeight="228600"/>
  <slicer name="Gender" xr10:uid="{459DD5B0-FA81-4B14-A648-FC36ADA73950}" cache="Slicer_Gender1" caption="Gender" rowHeight="228600"/>
  <slicer name="Gender 1" xr10:uid="{D26F8F56-669E-4788-8C42-DDE30776961D}" cache="Slicer_Gender1" caption="Gender" rowHeight="228600"/>
  <slicer name="JobLevel" xr10:uid="{A2F9D573-16C8-4735-B301-4BB8B3137E18}" cache="Slicer_JobLevel" caption="JobLevel"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BFA645-1D3C-431A-BD38-7441A3494FDE}" name="HR" displayName="HR" ref="A1:CV1471" totalsRowShown="0">
  <autoFilter ref="A1:CV1471" xr:uid="{1CBFA645-1D3C-431A-BD38-7441A3494FDE}"/>
  <tableColumns count="100">
    <tableColumn id="1" xr3:uid="{9333C16E-9058-41C6-A0BF-857600379077}" name="Age"/>
    <tableColumn id="2" xr3:uid="{282A310A-344D-494F-BC37-63591517DF65}" name="Attrition"/>
    <tableColumn id="3" xr3:uid="{5BC0C0F7-B139-47E3-9692-935515481DCC}" name="BusinessTravel"/>
    <tableColumn id="4" xr3:uid="{B25FFDA9-C52E-4109-BBEB-135C5E1C3B8D}" name="DailyRate"/>
    <tableColumn id="5" xr3:uid="{98B5DD3F-4AF1-4431-B755-BFC70E23761E}" name="Department"/>
    <tableColumn id="6" xr3:uid="{B3E079EF-60A6-4A68-86FC-9D85F46A9611}" name="DistanceFromHome"/>
    <tableColumn id="7" xr3:uid="{74355A71-EB56-4A1D-A336-95D3E614F12F}" name="Education"/>
    <tableColumn id="8" xr3:uid="{E26AF503-F277-4D89-851D-0EFA11CBCCEA}" name="EducationField"/>
    <tableColumn id="9" xr3:uid="{779232C1-15BF-401A-A4FD-ED420FD48328}" name="EmployeeCount"/>
    <tableColumn id="10" xr3:uid="{B33E6118-DDF3-44F4-BC1D-DE1A6EC565EB}" name="EmployeeNumber"/>
    <tableColumn id="11" xr3:uid="{9D7F96E7-4BF1-419E-A7E0-F97B50CACEA7}" name="EnvironmentSatisfaction"/>
    <tableColumn id="12" xr3:uid="{C687B0EC-DFE5-406A-A108-6DB1F63E20B7}" name="Gender"/>
    <tableColumn id="13" xr3:uid="{81A94FFE-FF87-4DEB-B442-FDCF11D2871C}" name="HourlyRate"/>
    <tableColumn id="14" xr3:uid="{D5FA39A3-A447-4B80-A333-5C9EDC196B10}" name="JobInvolvement"/>
    <tableColumn id="15" xr3:uid="{E5F7BCC9-D4E9-41A1-AD0D-9EC26642D19E}" name="JobLevel"/>
    <tableColumn id="16" xr3:uid="{4CB946B8-7B80-458A-A4CF-0F3F44ADF29A}" name="JobRole"/>
    <tableColumn id="17" xr3:uid="{1AF96468-A6FD-4B21-A95B-D45295A4C9CE}" name="JobSatisfaction"/>
    <tableColumn id="18" xr3:uid="{24F2B2F2-B752-40E0-957D-0BF65B26BE10}" name="MaritalStatus"/>
    <tableColumn id="19" xr3:uid="{4CDA7FF8-664D-4920-B06A-4CBCB9D3B22C}" name="MonthlyIncome"/>
    <tableColumn id="20" xr3:uid="{5830594E-02DA-4406-881A-57C9E74CEC3B}" name="MonthlyRate"/>
    <tableColumn id="21" xr3:uid="{4517FD7E-2CEC-4CCE-B683-DD6A957303E1}" name="NumCompaniesWorked"/>
    <tableColumn id="22" xr3:uid="{4807B5B7-F8AE-4C0C-A34B-FB2C1831B370}" name="Over18"/>
    <tableColumn id="23" xr3:uid="{E9C70EE7-BFEB-4FDF-B23E-9EFF2821D37C}" name="OverTime"/>
    <tableColumn id="24" xr3:uid="{AF8F2E34-9DA0-47A3-A8B3-4E39EA72113D}" name="PercentSalaryHike"/>
    <tableColumn id="25" xr3:uid="{52D8C260-CB1B-4D11-B09F-093E359C8A79}" name="PerformanceRating"/>
    <tableColumn id="26" xr3:uid="{296E1837-0D3E-4300-A828-1B83CF8699EF}" name="RelationshipSatisfaction"/>
    <tableColumn id="27" xr3:uid="{8B68B95A-396A-4F6F-AB70-9089D1F837A9}" name="StandardHours"/>
    <tableColumn id="28" xr3:uid="{D6D89534-3F67-44DD-BC66-410836A0A41C}" name="StockOptionLevel"/>
    <tableColumn id="29" xr3:uid="{728028A3-0203-47A1-A6B8-18AD63091A00}" name="TotalWorkingYears"/>
    <tableColumn id="30" xr3:uid="{05318E56-A3C7-4F6A-AE3D-AF565BC2415B}" name="TrainingTimesLastYear"/>
    <tableColumn id="31" xr3:uid="{3965547F-BABE-4E3C-A5BF-19371A589B41}" name="WorkLifeBalance"/>
    <tableColumn id="32" xr3:uid="{C097BFFC-FD5E-48EC-BC52-648EA964FE53}" name="YearsAtCompany"/>
    <tableColumn id="33" xr3:uid="{6BB6FAE4-F53F-4C36-8FCC-209C4438595B}" name="YearsInCurrentRole"/>
    <tableColumn id="34" xr3:uid="{51CD1D8E-FCD5-4287-942D-D29DFFA75D1F}" name="YearsSinceLastPromotion"/>
    <tableColumn id="35" xr3:uid="{4D47536E-1410-450B-8C45-4505CFDCE851}" name="YearsWithCurrManager"/>
    <tableColumn id="36" xr3:uid="{C4005BB0-4FAF-4169-9B42-C0E09CB78489}" name="OverTimeFlag" dataDxfId="27">
      <calculatedColumnFormula>IF(HR[[#This Row],[OverTime]]="Yes",1,0)</calculatedColumnFormula>
    </tableColumn>
    <tableColumn id="37" xr3:uid="{C3CE579C-BF79-419E-8593-0AB407420E6F}" name="LowJobSatisFlag" dataDxfId="26">
      <calculatedColumnFormula>IF(HR[[#This Row],[JobSatisfaction]]&lt;=2,1,0)</calculatedColumnFormula>
    </tableColumn>
    <tableColumn id="38" xr3:uid="{5ACDD1F6-48D1-444B-A9D9-DACADA915147}" name="LowWLBFlag" dataDxfId="25">
      <calculatedColumnFormula>IF(HR[[#This Row],[WorkLifeBalance]]&lt;=2,1,0)</calculatedColumnFormula>
    </tableColumn>
    <tableColumn id="39" xr3:uid="{306E53E6-7F41-4D37-A4A1-D47F19C60BE2}" name="LowSalaryFlag" dataDxfId="24">
      <calculatedColumnFormula>IF(HR[[#This Row],[MonthlyIncome]]&lt;AVERAGE(HR[MonthlyIncome]),1,0)</calculatedColumnFormula>
    </tableColumn>
    <tableColumn id="40" xr3:uid="{46FE6BF2-B1D5-4DA5-B269-DA0241CA7F9A}" name="LowEnviFlag" dataDxfId="23">
      <calculatedColumnFormula>IF(HR[[#This Row],[EnvironmentSatisfaction]]&lt;=2,1,0)</calculatedColumnFormula>
    </tableColumn>
    <tableColumn id="41" xr3:uid="{A4771146-B34D-493F-B465-6B0E4D116E11}" name="LowProFlag" dataDxfId="22">
      <calculatedColumnFormula>IF(HR[[#This Row],[YearsSinceLastPromotion]]&gt;4,1,0)</calculatedColumnFormula>
    </tableColumn>
    <tableColumn id="42" xr3:uid="{0EA00422-4034-4F19-A7A7-AD9071970EF4}" name="AttritionRiskScore" dataDxfId="21">
      <calculatedColumnFormula>(HR[[#This Row],[OverTimeFlag]]*1.5+HR[[#This Row],[LowJobSatisFlag]]*2.5+HR[[#This Row],[LowWLBFlag]]*2+HR[[#This Row],[LowSalaryFlag]]*1.5+HR[[#This Row],[LowEnviFlag]]*2+HR[[#This Row],[LowProFlag]]*0.5)/10</calculatedColumnFormula>
    </tableColumn>
    <tableColumn id="43" xr3:uid="{77CE1B91-60DF-4C46-A5A9-79FE38AF75B2}" name="AtriRiskCategory" dataDxfId="20">
      <calculatedColumnFormula>IF(A2&gt;=_xlfn.PERCENTILE.INC($A$2:$A$1000,0.8),"High Risk",
IF(HR[[#This Row],[AttritionRiskScore]]&gt;=_xlfn.PERCENTILE.INC($AP$2:$AP$1000,0.5),"Medium Risk","Low Risk"))</calculatedColumnFormula>
    </tableColumn>
    <tableColumn id="44" xr3:uid="{79408542-245B-4786-BBFD-F02B1A6A5F2A}" name="Burnout" dataDxfId="19">
      <calculatedColumnFormula>(HR[[#This Row],[OverTimeFlag]]*4+HR[[#This Row],[LowWLBFlag]]*3+HR[[#This Row],[LowJobSatisFlag]]*2+HR[[#This Row],[LowProFlag]]*1)/10</calculatedColumnFormula>
    </tableColumn>
    <tableColumn id="45" xr3:uid="{9E3C573F-EC7E-4CF4-ADDD-45D82B9DBD9E}" name="BurnoutLevel" dataDxfId="18">
      <calculatedColumnFormula>IF(AR2&gt;=0.7,"High Burnout",IF(AR2&gt;=0.4,"Medium Burnout","Low Burnout"))</calculatedColumnFormula>
    </tableColumn>
    <tableColumn id="46" xr3:uid="{A77BB070-1EE9-48E8-B3CD-976EE6051D39}" name="StagnationLevel" dataDxfId="17">
      <calculatedColumnFormula>IF(HR[[#This Row],[YearsSinceLastPromotion]]&gt;4,"High Stagnation",
IF(HR[[#This Row],[YearsSinceLastPromotion]]&gt;=3,"Medium Stagnation","Low Stagnation"))</calculatedColumnFormula>
    </tableColumn>
    <tableColumn id="47" xr3:uid="{DC25343B-0BFF-4915-9524-A1F65A755CE8}" name="SalaryBands" dataDxfId="16">
      <calculatedColumnFormula>IF(HR[[#This Row],[MonthlyIncome]]&lt;4000,"Low Salary",
IF(HR[[#This Row],[MonthlyIncome]]&lt;8000,"Medium Salary","High Salary"))</calculatedColumnFormula>
    </tableColumn>
    <tableColumn id="48" xr3:uid="{9AE029EB-31DE-4211-B6A5-90A8292E68BF}" name="Column13"/>
    <tableColumn id="49" xr3:uid="{E1871EEE-BCA2-4A78-97AA-141C88FE1220}" name="Column14"/>
    <tableColumn id="50" xr3:uid="{30432203-35C5-4BE1-A723-29F6B7C26A87}" name="Column15"/>
    <tableColumn id="51" xr3:uid="{DBB51BA8-DACC-400D-A4A2-FEA29D0161CC}" name="Column16"/>
    <tableColumn id="52" xr3:uid="{EDCB6EC9-A12A-4C3B-8536-D2FBD4465B7F}" name="Column17"/>
    <tableColumn id="53" xr3:uid="{D777FA0F-D789-4743-8AE2-680902663D25}" name="Column18"/>
    <tableColumn id="54" xr3:uid="{25A1B237-BDE5-4204-98D2-BEA731810CFD}" name="Column19"/>
    <tableColumn id="55" xr3:uid="{3AD6C68B-B4A0-4652-982F-90B90AF98214}" name="Column20"/>
    <tableColumn id="56" xr3:uid="{8104196F-D3FB-4CD8-890B-8E3B0823872D}" name="Column21"/>
    <tableColumn id="57" xr3:uid="{DE419938-4663-4A54-812E-887EB77A5BC6}" name="Column22"/>
    <tableColumn id="58" xr3:uid="{DCDF9277-9CBE-4D78-956D-C712BDEDB069}" name="Column23"/>
    <tableColumn id="59" xr3:uid="{79688012-BE7E-4CC9-A376-D39DB520E880}" name="Column24"/>
    <tableColumn id="60" xr3:uid="{9694AE1B-5EDA-4A52-BB79-49C576266783}" name="Column25"/>
    <tableColumn id="61" xr3:uid="{0FB4DACD-5190-4A03-9FDB-54F0B44A1F8D}" name="Column26"/>
    <tableColumn id="62" xr3:uid="{C35F5AE4-89F0-40CF-BEA0-657D0A6EF773}" name="Column27"/>
    <tableColumn id="63" xr3:uid="{C8D3C85C-EBC7-43F8-9AB8-7CE4CE4135F5}" name="Column28"/>
    <tableColumn id="64" xr3:uid="{A47C9C62-D359-4D2A-9985-3C6934EF0675}" name="Column29"/>
    <tableColumn id="65" xr3:uid="{3D8A1925-AE73-4AAA-81B0-1686EE075A64}" name="Column30"/>
    <tableColumn id="66" xr3:uid="{F91AEE26-40B8-4DBC-8A02-BDB888A4E195}" name="Column31"/>
    <tableColumn id="67" xr3:uid="{D3D3C144-E918-4148-A588-32854A220359}" name="Column32"/>
    <tableColumn id="68" xr3:uid="{58E2DA9B-7F63-4010-A9B9-A0ACF44BF080}" name="Column33"/>
    <tableColumn id="69" xr3:uid="{B1AF46CD-67F2-4B54-9B7E-C76B305B1A89}" name="Column34"/>
    <tableColumn id="70" xr3:uid="{A6E14775-43A4-44BB-A2B9-6751381AC820}" name="Column35"/>
    <tableColumn id="71" xr3:uid="{DC365E14-095B-4E55-BF92-C6EE62071CA7}" name="Column36"/>
    <tableColumn id="72" xr3:uid="{F3054955-A778-45FF-808A-D6C5B198320B}" name="Column37"/>
    <tableColumn id="73" xr3:uid="{FE31DCB9-1D7E-4645-8ADF-92F7688F56F2}" name="Column38"/>
    <tableColumn id="74" xr3:uid="{5CE0E992-93FA-4913-8ECF-5571D33E0604}" name="Column39"/>
    <tableColumn id="75" xr3:uid="{C942B8C3-CAD5-47AB-900A-D77D78D94C14}" name="Column40"/>
    <tableColumn id="76" xr3:uid="{F2D9EBD7-EBF2-479E-9D60-ABEF6D6EC094}" name="Column41"/>
    <tableColumn id="77" xr3:uid="{8493EE47-9139-4381-8DB3-5900D6F20AE4}" name="Column42"/>
    <tableColumn id="78" xr3:uid="{5BE8CC72-3F08-4FF0-80EA-56588B72A82A}" name="Column43"/>
    <tableColumn id="79" xr3:uid="{AF1BDDA9-9E6D-4689-84CD-6BDC2DD6D0EF}" name="Column44"/>
    <tableColumn id="80" xr3:uid="{5B028278-CF4D-4DB6-BF2C-B486D3D0C960}" name="Column45"/>
    <tableColumn id="81" xr3:uid="{F4DDE29E-686C-4FC3-BE5C-FCA5EA3AD5CD}" name="Column46"/>
    <tableColumn id="82" xr3:uid="{0E0BDD4A-AE1C-465F-BC9F-C0A89A627200}" name="Column47"/>
    <tableColumn id="83" xr3:uid="{0AD6820C-DCEF-497A-936A-29FCA4D8F9D3}" name="Column48"/>
    <tableColumn id="84" xr3:uid="{65A39CB6-B233-444B-AC77-FB7765130A32}" name="Column49"/>
    <tableColumn id="85" xr3:uid="{6E219B45-8B13-4359-BC2D-E92159232922}" name="Column50"/>
    <tableColumn id="86" xr3:uid="{B3431E78-92F5-445D-9617-86B3FEBB03CE}" name="Column51"/>
    <tableColumn id="87" xr3:uid="{1BF46BBC-0434-4884-B23C-A94F388C7FED}" name="Column52"/>
    <tableColumn id="88" xr3:uid="{6925AB74-396B-4018-B50C-6A09A15D8DBC}" name="Column53"/>
    <tableColumn id="89" xr3:uid="{ECBC2D31-6D98-454D-A846-A504F3F219C1}" name="Column54"/>
    <tableColumn id="90" xr3:uid="{E9BE6560-C990-43A1-ABA5-62B0A6B3ED65}" name="Column55"/>
    <tableColumn id="91" xr3:uid="{0F1979AC-AE75-480B-A0EB-A92D10D11E59}" name="Column56"/>
    <tableColumn id="92" xr3:uid="{011CAA27-9AFE-4941-AF2E-5B05D0983FFF}" name="Column57"/>
    <tableColumn id="93" xr3:uid="{CD67B637-68AA-4DEC-9A37-1A2DC6A38B78}" name="Column58"/>
    <tableColumn id="94" xr3:uid="{9CA9FB74-F632-4900-A1F1-6F7306C4262F}" name="Column59"/>
    <tableColumn id="95" xr3:uid="{D675C659-46BF-4E77-A407-3C5E146DEF03}" name="Column60"/>
    <tableColumn id="96" xr3:uid="{45809647-70DC-4B41-99EA-74D9E3591B72}" name="Column61"/>
    <tableColumn id="97" xr3:uid="{1AAC02F0-71AD-49A2-99A2-4B7177FA252D}" name="Column62"/>
    <tableColumn id="98" xr3:uid="{FB5B7E91-3892-4D9F-9429-24010316B03C}" name="Column63"/>
    <tableColumn id="99" xr3:uid="{5ACF1921-47C3-474D-8B14-018E31DC22C2}" name="Column64"/>
    <tableColumn id="100" xr3:uid="{94A79352-5876-44BC-9A6D-12557D40E1DA}" name="Column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867C0C-9CAC-4C61-B8C5-6DE9C52FD726}" name="HR_Data" displayName="HR_Data" ref="A1:AW1471" totalsRowShown="0">
  <autoFilter ref="A1:AW1471" xr:uid="{80867C0C-9CAC-4C61-B8C5-6DE9C52FD726}"/>
  <tableColumns count="49">
    <tableColumn id="1" xr3:uid="{D51A77FD-F247-4306-8723-F1DA7D4A0949}" name="Age"/>
    <tableColumn id="38" xr3:uid="{57353834-31FD-47C7-9B98-5044BC52C072}" name="AgeGroup" dataDxfId="15">
      <calculatedColumnFormula>IF(HR_Data[[#This Row],[Age]]&lt;25,"&lt;25",
IF(HR_Data[[#This Row],[Age]]&lt;35,"25–34",
IF(HR_Data[[#This Row],[Age]]&lt;45,"35–44",
IF(HR_Data[[#This Row],[Age]]&lt;55,"45–54","55+"))))</calculatedColumnFormula>
    </tableColumn>
    <tableColumn id="2" xr3:uid="{CBA2E921-026B-4387-894D-5F6A7E1C81E1}" name="Attrition"/>
    <tableColumn id="46" xr3:uid="{9E035D06-337A-4660-A39D-4A52707F7451}" name="AttritionRiskScore">
      <calculatedColumnFormula>(HR[[#This Row],[OverTimeFlag]]*3+HR[[#This Row],[LowJobSatisFlag]]*5+HR[[#This Row],[LowWLBFlag]]*4+HR[[#This Row],[LowSalaryFlag]]*3+HR[[#This Row],[LowEnviFlag]]*4+HR[[#This Row],[LowProFlag]]*1)</calculatedColumnFormula>
    </tableColumn>
    <tableColumn id="47" xr3:uid="{A1809E2E-43BB-45AB-BB39-E7DA63AC1C46}" name="BurnoutScore" dataDxfId="14">
      <calculatedColumnFormula>HR_Data[[#This Row],[OvertimeFlag]] + HR_Data[[#This Row],[LowSatisfactionFlag]] + HR_Data[[#This Row],[LowWorkLifeBalanceFlag]]</calculatedColumnFormula>
    </tableColumn>
    <tableColumn id="3" xr3:uid="{B8CC4899-0EC3-4442-AC34-8202ED7D1AA6}" name="BusinessTravel"/>
    <tableColumn id="4" xr3:uid="{EFCD1E5F-7398-4339-AF07-8EF7ACB83B05}" name="DailyRate"/>
    <tableColumn id="5" xr3:uid="{3AC7B102-6DA8-40F0-813B-C2EFEE569AED}" name="Department"/>
    <tableColumn id="6" xr3:uid="{F0079E1A-7A61-49FD-AB95-A34C551D47F6}" name="DistanceFromHome"/>
    <tableColumn id="36" xr3:uid="{844704AF-9786-451F-893D-D2489A9E33EB}" name="EarlyLeaver" dataDxfId="13">
      <calculatedColumnFormula>IF(AND(HR_Data[[#This Row],[Attrition]]="Yes",HR_Data[[#This Row],[YearsAtCompany]]&lt;2),"Yes","No")</calculatedColumnFormula>
    </tableColumn>
    <tableColumn id="7" xr3:uid="{612AF922-E9EE-491D-9B94-543EAC2BBB44}" name="Education"/>
    <tableColumn id="8" xr3:uid="{F4F4B595-1EA8-4A58-919D-314DEE484C3D}" name="EducationField"/>
    <tableColumn id="9" xr3:uid="{83860F76-65A4-4BC0-B33D-3925CF46C664}" name="EmployeeCount"/>
    <tableColumn id="10" xr3:uid="{2193F74A-12CB-4CC6-A8C0-9CBE8DF26E40}" name="EmployeeNumber"/>
    <tableColumn id="48" xr3:uid="{C4A9C296-F806-40FF-8B36-BF860F6C9383}" name="LowEnvironmentFlag"/>
    <tableColumn id="11" xr3:uid="{6DB3CBA5-DBE7-4497-A5FA-61AD1610DC6B}" name="EnvironmentSatisfaction"/>
    <tableColumn id="12" xr3:uid="{593ACF21-8088-4568-B874-1E7FC30678D6}" name="Gender"/>
    <tableColumn id="13" xr3:uid="{04F2DAE8-C6D3-47D0-B991-05D7B9729004}" name="HourlyRate"/>
    <tableColumn id="14" xr3:uid="{84BC4741-63B7-4863-B7C0-4719ED87EC8E}" name="JobInvolvement"/>
    <tableColumn id="15" xr3:uid="{A4B5AEE9-472B-40F7-8603-4A6E3CBE54C2}" name="JobLevel"/>
    <tableColumn id="16" xr3:uid="{FAC0B434-7A01-4F0C-8990-9F8E48E37EA8}" name="JobRole"/>
    <tableColumn id="17" xr3:uid="{73347BE2-20E5-4601-BAF8-1BB075B690EA}" name="JobSatisfaction"/>
    <tableColumn id="18" xr3:uid="{4DDC43CC-B909-4A1C-A1B6-5C27FEA5AA65}" name="MaritalStatus"/>
    <tableColumn id="19" xr3:uid="{8CA203C0-A9C0-4186-AF64-BD9B8272BE55}" name="MonthlyIncome"/>
    <tableColumn id="41" xr3:uid="{EEFC8BCA-B249-4998-985A-154817A2A1CA}" name="RiskFlag" dataDxfId="12">
      <calculatedColumnFormula>IF(AND(HR_Data[[#This Row],[OverTime]]="Yes",HR_Data[[#This Row],[JobSatisfaction]]&lt;=2,HR_Data[[#This Row],[MonthlyIncome]]&lt;AVERAGE(HR_Data[MonthlyIncome])),
"High Risk",
IF(OR(HR_Data[[#This Row],[OverTime]]="Yes",HR_Data[[#This Row],[JobSatisfaction]]&lt;=2),
"Medium Risk",
"Low Risk"))</calculatedColumnFormula>
    </tableColumn>
    <tableColumn id="37" xr3:uid="{2965166B-4A13-475D-8654-D2B240A4F793}" name="SalaryCategory" dataDxfId="11">
      <calculatedColumnFormula>IF(HR_Data[[#This Row],[MonthlyIncome]]&lt;3000,"Low",IF(HR_Data[[#This Row],[MonthlyIncome]]&lt;7000,"Medium","High"))</calculatedColumnFormula>
    </tableColumn>
    <tableColumn id="42" xr3:uid="{6B221FD5-0A3F-45F2-AC85-6F03C03EF65C}" name="OvertimeFlag" dataDxfId="10">
      <calculatedColumnFormula>IF(HR_Data[[#This Row],[OverTime]]="Yes",1,0)</calculatedColumnFormula>
    </tableColumn>
    <tableColumn id="43" xr3:uid="{EEFECF72-0339-4D1B-9225-04C7E2880734}" name="LowSatisfactionFlag" dataDxfId="9">
      <calculatedColumnFormula>IF(HR_Data[[#This Row],[JobSatisfaction]]&lt;=2,1,0)</calculatedColumnFormula>
    </tableColumn>
    <tableColumn id="44" xr3:uid="{BB4B1698-8279-4755-98FD-B947997E51CF}" name="LowWorkLifeBalanceFlag" dataDxfId="8">
      <calculatedColumnFormula>IF(HR_Data[[#This Row],[WorkLifeBalance]]&lt;=2,1,0)</calculatedColumnFormula>
    </tableColumn>
    <tableColumn id="45" xr3:uid="{6BB95A67-2CCA-4F21-BEFA-A30FF2D74B4F}" name="LowSalaryFlag" dataDxfId="7">
      <calculatedColumnFormula>IF(HR_Data[[#This Row],[MonthlyIncome]]&lt;AVERAGE(HR_Data[MonthlyIncome]),1,0)</calculatedColumnFormula>
    </tableColumn>
    <tableColumn id="20" xr3:uid="{6265A7E8-6BEB-45E1-A81D-369DC5882F00}" name="MonthlyRate"/>
    <tableColumn id="21" xr3:uid="{FE6E5CA5-F94E-4604-ACD7-46DEDDF9B285}" name="NumCompaniesWorked"/>
    <tableColumn id="22" xr3:uid="{11DF4E1C-AA5B-49CD-A5BB-7B7AD1633BB7}" name="Over18"/>
    <tableColumn id="23" xr3:uid="{2D3B8568-3179-41F1-8FD7-1ED781BA14DF}" name="OverTime"/>
    <tableColumn id="24" xr3:uid="{22480BC7-73C4-4037-BC06-14C68D71DF14}" name="PercentSalaryHike"/>
    <tableColumn id="25" xr3:uid="{F786086A-E95D-4D2C-ACE3-EEACAD591614}" name="PerformanceRating"/>
    <tableColumn id="26" xr3:uid="{40077513-D164-4675-9FD6-F3DE04FF8639}" name="RelationshipSatisfaction"/>
    <tableColumn id="39" xr3:uid="{F298BD0B-60FD-4B94-80D8-22827C44A41D}" name="RiskScore2" dataDxfId="6">
      <calculatedColumnFormula>IF(HR_Data[[#This Row],[OverTime]]="Yes",2,0)
+IF(HR_Data[[#This Row],[WorkLifeBalance]]&lt;=2,2,0)
+IF(HR_Data[[#This Row],[MonthlyIncome]]&lt;5000,2,0)
+IF(HR_Data[[#This Row],[JobSatisfaction]]&lt;=2,1,0)
+IF(HR_Data[[#This Row],[EnvironmentSatisfaction]]&lt;=2,1,0)
+IF(HR_Data[[#This Row],[YearsAtCompany]]&lt;2,2,0)</calculatedColumnFormula>
    </tableColumn>
    <tableColumn id="40" xr3:uid="{F9EBD2CB-B04B-46FC-9F60-9909B6A7A6B8}" name="RiskCategory" dataDxfId="5">
      <calculatedColumnFormula>IF(HR_Data[[#This Row],[RiskScore2]]&gt;=6,"High",
IF(HR_Data[[#This Row],[RiskScore2]]&gt;=3,"Medium","Low"))</calculatedColumnFormula>
    </tableColumn>
    <tableColumn id="27" xr3:uid="{DA43FA0E-48A3-436F-9EDB-01B69D11D3AA}" name="StandardHours"/>
    <tableColumn id="28" xr3:uid="{59AB1949-0A70-4842-B6C9-6914C15A3CC2}" name="StockOptionLevel"/>
    <tableColumn id="29" xr3:uid="{186F576F-3DD4-402E-8193-997110171B3E}" name="TotalWorkingYears"/>
    <tableColumn id="30" xr3:uid="{2CD03CEA-82C3-494E-B156-E3F00695EF2F}" name="TrainingTimesLastYear"/>
    <tableColumn id="31" xr3:uid="{C3A4653C-C051-4E24-A840-F06E89A8AFE2}" name="WorkLifeBalance"/>
    <tableColumn id="32" xr3:uid="{60540BB4-612B-4461-878B-56F57078F927}" name="YearsAtCompany"/>
    <tableColumn id="33" xr3:uid="{D141C4E5-5843-4440-858A-E15028165F1B}" name="YearsInCurrentRole"/>
    <tableColumn id="34" xr3:uid="{5A7B5EB4-3E02-41A0-9111-CCB6435457B6}" name="YearsSinceLastPromotion"/>
    <tableColumn id="35" xr3:uid="{14AD98C5-5F68-4D24-8156-D704872738B8}" name="YearsWithCurrManager"/>
    <tableColumn id="49" xr3:uid="{E6CFFE3A-F5D2-4797-B1A2-A0BDE730220F}"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50E957-4FFA-4729-AAA2-AC892687B9D8}" name="Table5" displayName="Table5" ref="A1:F1471" totalsRowShown="0">
  <autoFilter ref="A1:F1471" xr:uid="{5650E957-4FFA-4729-AAA2-AC892687B9D8}"/>
  <tableColumns count="6">
    <tableColumn id="1" xr3:uid="{0B75D623-1A80-4821-8CEF-C755CD366862}" name="AttritionRiskScore" dataDxfId="4"/>
    <tableColumn id="2" xr3:uid="{66BD9F3A-15F5-4814-936A-FB542A43D103}" name="AtriRiskCategory" dataDxfId="3"/>
    <tableColumn id="3" xr3:uid="{4F07F232-9714-4A39-A2EB-D30D8104A81B}" name="EmployeeNumber" dataDxfId="2"/>
    <tableColumn id="4" xr3:uid="{F998E32B-67F8-45F4-A7F7-A6D647BBBD5B}" name="Department"/>
    <tableColumn id="5" xr3:uid="{9C0688D0-022E-43F4-A840-AA395B5E671E}" name="OverTime"/>
    <tableColumn id="6" xr3:uid="{80AD81DE-C20C-4907-956F-5C65808FFA9D}" name="Salary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E5204F-53B8-49A2-A38E-12DCB2DE3C48}" name="Table1" displayName="Table1" ref="B1:F15" totalsRowShown="0">
  <autoFilter ref="B1:F15" xr:uid="{07E5204F-53B8-49A2-A38E-12DCB2DE3C48}"/>
  <tableColumns count="5">
    <tableColumn id="1" xr3:uid="{A29798D3-B6F5-4552-A727-D2E4F067DE35}" name="Metric" dataDxfId="1"/>
    <tableColumn id="2" xr3:uid="{57A7AAB8-48BC-4278-BA62-D1F69CE13414}" name="Value" dataDxfId="0"/>
    <tableColumn id="3" xr3:uid="{40FC84E3-AC5E-446D-91CA-B38B197E0553}" name="Interpretation"/>
    <tableColumn id="4" xr3:uid="{4724CA0D-35FB-47C7-8B99-887009601C74}" name="Insight"/>
    <tableColumn id="5" xr3:uid="{93A31C2B-FF7E-4CBC-A20C-5203E23DB50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CFA318A-1CA2-46A3-9EDE-4805B2292A3D}">
  <we:reference id="WA200009404" version="1.0.0.8" store="en-US" storeType="omex"/>
  <we:alternateReferences>
    <we:reference id="WA200009404" version="1.0.0.8" store="en-US" storeType="omex"/>
  </we:alternateReferences>
  <we:properties>
    <we:property name="claude.fileId" value="&quot;6e8b600f-a799-4998-8892-d75a3faa888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ivotTable" Target="../pivotTables/pivotTable2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openxmlformats.org/officeDocument/2006/relationships/table" Target="../tables/table3.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5.xml"/><Relationship Id="rId13" Type="http://schemas.openxmlformats.org/officeDocument/2006/relationships/pivotTable" Target="../pivotTables/pivotTable40.xml"/><Relationship Id="rId3" Type="http://schemas.openxmlformats.org/officeDocument/2006/relationships/pivotTable" Target="../pivotTables/pivotTable30.xml"/><Relationship Id="rId7" Type="http://schemas.openxmlformats.org/officeDocument/2006/relationships/pivotTable" Target="../pivotTables/pivotTable34.xml"/><Relationship Id="rId12" Type="http://schemas.openxmlformats.org/officeDocument/2006/relationships/pivotTable" Target="../pivotTables/pivotTable39.xml"/><Relationship Id="rId17" Type="http://schemas.openxmlformats.org/officeDocument/2006/relationships/pivotTable" Target="../pivotTables/pivotTable44.xml"/><Relationship Id="rId2" Type="http://schemas.openxmlformats.org/officeDocument/2006/relationships/pivotTable" Target="../pivotTables/pivotTable29.xml"/><Relationship Id="rId16" Type="http://schemas.openxmlformats.org/officeDocument/2006/relationships/pivotTable" Target="../pivotTables/pivotTable43.xml"/><Relationship Id="rId1" Type="http://schemas.openxmlformats.org/officeDocument/2006/relationships/pivotTable" Target="../pivotTables/pivotTable28.xml"/><Relationship Id="rId6" Type="http://schemas.openxmlformats.org/officeDocument/2006/relationships/pivotTable" Target="../pivotTables/pivotTable33.xml"/><Relationship Id="rId11" Type="http://schemas.openxmlformats.org/officeDocument/2006/relationships/pivotTable" Target="../pivotTables/pivotTable38.xml"/><Relationship Id="rId5" Type="http://schemas.openxmlformats.org/officeDocument/2006/relationships/pivotTable" Target="../pivotTables/pivotTable32.xml"/><Relationship Id="rId15" Type="http://schemas.openxmlformats.org/officeDocument/2006/relationships/pivotTable" Target="../pivotTables/pivotTable42.xml"/><Relationship Id="rId10" Type="http://schemas.openxmlformats.org/officeDocument/2006/relationships/pivotTable" Target="../pivotTables/pivotTable37.xml"/><Relationship Id="rId4" Type="http://schemas.openxmlformats.org/officeDocument/2006/relationships/pivotTable" Target="../pivotTables/pivotTable31.xml"/><Relationship Id="rId9" Type="http://schemas.openxmlformats.org/officeDocument/2006/relationships/pivotTable" Target="../pivotTables/pivotTable36.xml"/><Relationship Id="rId14" Type="http://schemas.openxmlformats.org/officeDocument/2006/relationships/pivotTable" Target="../pivotTables/pivotTable4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52.xml"/><Relationship Id="rId3" Type="http://schemas.openxmlformats.org/officeDocument/2006/relationships/pivotTable" Target="../pivotTables/pivotTable47.xml"/><Relationship Id="rId7" Type="http://schemas.openxmlformats.org/officeDocument/2006/relationships/pivotTable" Target="../pivotTables/pivotTable51.xml"/><Relationship Id="rId2" Type="http://schemas.openxmlformats.org/officeDocument/2006/relationships/pivotTable" Target="../pivotTables/pivotTable46.xml"/><Relationship Id="rId1" Type="http://schemas.openxmlformats.org/officeDocument/2006/relationships/pivotTable" Target="../pivotTables/pivotTable45.xml"/><Relationship Id="rId6" Type="http://schemas.openxmlformats.org/officeDocument/2006/relationships/pivotTable" Target="../pivotTables/pivotTable50.xml"/><Relationship Id="rId5" Type="http://schemas.openxmlformats.org/officeDocument/2006/relationships/pivotTable" Target="../pivotTables/pivotTable49.xml"/><Relationship Id="rId4" Type="http://schemas.openxmlformats.org/officeDocument/2006/relationships/pivotTable" Target="../pivotTables/pivotTable48.xml"/><Relationship Id="rId9"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60.xml"/><Relationship Id="rId3" Type="http://schemas.openxmlformats.org/officeDocument/2006/relationships/pivotTable" Target="../pivotTables/pivotTable55.xml"/><Relationship Id="rId7" Type="http://schemas.openxmlformats.org/officeDocument/2006/relationships/pivotTable" Target="../pivotTables/pivotTable59.xml"/><Relationship Id="rId2" Type="http://schemas.openxmlformats.org/officeDocument/2006/relationships/pivotTable" Target="../pivotTables/pivotTable54.xml"/><Relationship Id="rId1" Type="http://schemas.openxmlformats.org/officeDocument/2006/relationships/pivotTable" Target="../pivotTables/pivotTable53.xml"/><Relationship Id="rId6" Type="http://schemas.openxmlformats.org/officeDocument/2006/relationships/pivotTable" Target="../pivotTables/pivotTable58.xml"/><Relationship Id="rId5" Type="http://schemas.openxmlformats.org/officeDocument/2006/relationships/pivotTable" Target="../pivotTables/pivotTable57.xml"/><Relationship Id="rId4" Type="http://schemas.openxmlformats.org/officeDocument/2006/relationships/pivotTable" Target="../pivotTables/pivotTable5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63.xml"/><Relationship Id="rId2" Type="http://schemas.openxmlformats.org/officeDocument/2006/relationships/pivotTable" Target="../pivotTables/pivotTable62.xml"/><Relationship Id="rId1" Type="http://schemas.openxmlformats.org/officeDocument/2006/relationships/pivotTable" Target="../pivotTables/pivotTable61.xml"/><Relationship Id="rId6" Type="http://schemas.openxmlformats.org/officeDocument/2006/relationships/pivotTable" Target="../pivotTables/pivotTable66.xml"/><Relationship Id="rId5" Type="http://schemas.openxmlformats.org/officeDocument/2006/relationships/pivotTable" Target="../pivotTables/pivotTable65.xml"/><Relationship Id="rId4" Type="http://schemas.openxmlformats.org/officeDocument/2006/relationships/pivotTable" Target="../pivotTables/pivotTable6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9.xml"/><Relationship Id="rId7" Type="http://schemas.openxmlformats.org/officeDocument/2006/relationships/drawing" Target="../drawings/drawing3.xml"/><Relationship Id="rId2" Type="http://schemas.openxmlformats.org/officeDocument/2006/relationships/pivotTable" Target="../pivotTables/pivotTable68.xml"/><Relationship Id="rId1" Type="http://schemas.openxmlformats.org/officeDocument/2006/relationships/pivotTable" Target="../pivotTables/pivotTable67.xml"/><Relationship Id="rId6" Type="http://schemas.openxmlformats.org/officeDocument/2006/relationships/pivotTable" Target="../pivotTables/pivotTable72.xml"/><Relationship Id="rId5" Type="http://schemas.openxmlformats.org/officeDocument/2006/relationships/pivotTable" Target="../pivotTables/pivotTable71.xml"/><Relationship Id="rId4" Type="http://schemas.openxmlformats.org/officeDocument/2006/relationships/pivotTable" Target="../pivotTables/pivotTable7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75.xml"/><Relationship Id="rId2" Type="http://schemas.openxmlformats.org/officeDocument/2006/relationships/pivotTable" Target="../pivotTables/pivotTable74.xml"/><Relationship Id="rId1" Type="http://schemas.openxmlformats.org/officeDocument/2006/relationships/pivotTable" Target="../pivotTables/pivotTable73.xml"/><Relationship Id="rId6" Type="http://schemas.openxmlformats.org/officeDocument/2006/relationships/pivotTable" Target="../pivotTables/pivotTable78.xml"/><Relationship Id="rId5" Type="http://schemas.openxmlformats.org/officeDocument/2006/relationships/pivotTable" Target="../pivotTables/pivotTable77.xml"/><Relationship Id="rId4" Type="http://schemas.openxmlformats.org/officeDocument/2006/relationships/pivotTable" Target="../pivotTables/pivotTable76.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81.xml"/><Relationship Id="rId2" Type="http://schemas.openxmlformats.org/officeDocument/2006/relationships/pivotTable" Target="../pivotTables/pivotTable80.xml"/><Relationship Id="rId1" Type="http://schemas.openxmlformats.org/officeDocument/2006/relationships/pivotTable" Target="../pivotTables/pivotTable79.xml"/><Relationship Id="rId4" Type="http://schemas.openxmlformats.org/officeDocument/2006/relationships/pivotTable" Target="../pivotTables/pivotTable8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85.xml"/><Relationship Id="rId2" Type="http://schemas.openxmlformats.org/officeDocument/2006/relationships/pivotTable" Target="../pivotTables/pivotTable84.xml"/><Relationship Id="rId1" Type="http://schemas.openxmlformats.org/officeDocument/2006/relationships/pivotTable" Target="../pivotTables/pivotTable83.xml"/><Relationship Id="rId6" Type="http://schemas.openxmlformats.org/officeDocument/2006/relationships/pivotTable" Target="../pivotTables/pivotTable88.xml"/><Relationship Id="rId5" Type="http://schemas.openxmlformats.org/officeDocument/2006/relationships/pivotTable" Target="../pivotTables/pivotTable87.xml"/><Relationship Id="rId4" Type="http://schemas.openxmlformats.org/officeDocument/2006/relationships/pivotTable" Target="../pivotTables/pivotTable8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C550-ADD2-4551-8089-337C8031E299}">
  <dimension ref="A1:CV1471"/>
  <sheetViews>
    <sheetView workbookViewId="0"/>
  </sheetViews>
  <sheetFormatPr defaultRowHeight="15"/>
  <sheetData>
    <row r="1" spans="1:100">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c r="W1" s="26" t="s">
        <v>22</v>
      </c>
      <c r="X1" s="26" t="s">
        <v>23</v>
      </c>
      <c r="Y1" s="26" t="s">
        <v>24</v>
      </c>
      <c r="Z1" s="26" t="s">
        <v>25</v>
      </c>
      <c r="AA1" s="26" t="s">
        <v>26</v>
      </c>
      <c r="AB1" s="26" t="s">
        <v>27</v>
      </c>
      <c r="AC1" s="26" t="s">
        <v>28</v>
      </c>
      <c r="AD1" s="26" t="s">
        <v>29</v>
      </c>
      <c r="AE1" s="26" t="s">
        <v>30</v>
      </c>
      <c r="AF1" s="26" t="s">
        <v>31</v>
      </c>
      <c r="AG1" s="26" t="s">
        <v>32</v>
      </c>
      <c r="AH1" s="26" t="s">
        <v>33</v>
      </c>
      <c r="AI1" s="26" t="s">
        <v>34</v>
      </c>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row>
    <row r="2" spans="1:100">
      <c r="A2" s="26">
        <v>41</v>
      </c>
      <c r="B2" s="26" t="s">
        <v>35</v>
      </c>
      <c r="C2" s="26" t="s">
        <v>36</v>
      </c>
      <c r="D2" s="26">
        <v>1102</v>
      </c>
      <c r="E2" s="26" t="s">
        <v>37</v>
      </c>
      <c r="F2" s="26">
        <v>1</v>
      </c>
      <c r="G2" s="26">
        <v>2</v>
      </c>
      <c r="H2" s="26" t="s">
        <v>38</v>
      </c>
      <c r="I2" s="26">
        <v>1</v>
      </c>
      <c r="J2" s="26">
        <v>1</v>
      </c>
      <c r="K2" s="26">
        <v>2</v>
      </c>
      <c r="L2" s="26" t="s">
        <v>39</v>
      </c>
      <c r="M2" s="26">
        <v>94</v>
      </c>
      <c r="N2" s="26">
        <v>3</v>
      </c>
      <c r="O2" s="26">
        <v>2</v>
      </c>
      <c r="P2" s="26" t="s">
        <v>40</v>
      </c>
      <c r="Q2" s="26">
        <v>4</v>
      </c>
      <c r="R2" s="26" t="s">
        <v>41</v>
      </c>
      <c r="S2" s="26">
        <v>5993</v>
      </c>
      <c r="T2" s="26">
        <v>19479</v>
      </c>
      <c r="U2" s="26">
        <v>8</v>
      </c>
      <c r="V2" s="26" t="s">
        <v>42</v>
      </c>
      <c r="W2" s="26" t="s">
        <v>35</v>
      </c>
      <c r="X2" s="26">
        <v>11</v>
      </c>
      <c r="Y2" s="26">
        <v>3</v>
      </c>
      <c r="Z2" s="26">
        <v>1</v>
      </c>
      <c r="AA2" s="26">
        <v>80</v>
      </c>
      <c r="AB2" s="26">
        <v>0</v>
      </c>
      <c r="AC2" s="26">
        <v>8</v>
      </c>
      <c r="AD2" s="26">
        <v>0</v>
      </c>
      <c r="AE2" s="26">
        <v>1</v>
      </c>
      <c r="AF2" s="26">
        <v>6</v>
      </c>
      <c r="AG2" s="26">
        <v>4</v>
      </c>
      <c r="AH2" s="26">
        <v>0</v>
      </c>
      <c r="AI2" s="26">
        <v>5</v>
      </c>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row>
    <row r="3" spans="1:100">
      <c r="A3" s="26">
        <v>49</v>
      </c>
      <c r="B3" s="26" t="s">
        <v>43</v>
      </c>
      <c r="C3" s="26" t="s">
        <v>44</v>
      </c>
      <c r="D3" s="26">
        <v>279</v>
      </c>
      <c r="E3" s="26" t="s">
        <v>45</v>
      </c>
      <c r="F3" s="26">
        <v>8</v>
      </c>
      <c r="G3" s="26">
        <v>1</v>
      </c>
      <c r="H3" s="26" t="s">
        <v>38</v>
      </c>
      <c r="I3" s="26">
        <v>1</v>
      </c>
      <c r="J3" s="26">
        <v>2</v>
      </c>
      <c r="K3" s="26">
        <v>3</v>
      </c>
      <c r="L3" s="26" t="s">
        <v>46</v>
      </c>
      <c r="M3" s="26">
        <v>61</v>
      </c>
      <c r="N3" s="26">
        <v>2</v>
      </c>
      <c r="O3" s="26">
        <v>2</v>
      </c>
      <c r="P3" s="26" t="s">
        <v>47</v>
      </c>
      <c r="Q3" s="26">
        <v>2</v>
      </c>
      <c r="R3" s="26" t="s">
        <v>48</v>
      </c>
      <c r="S3" s="26">
        <v>5130</v>
      </c>
      <c r="T3" s="26">
        <v>24907</v>
      </c>
      <c r="U3" s="26">
        <v>1</v>
      </c>
      <c r="V3" s="26" t="s">
        <v>42</v>
      </c>
      <c r="W3" s="26" t="s">
        <v>43</v>
      </c>
      <c r="X3" s="26">
        <v>23</v>
      </c>
      <c r="Y3" s="26">
        <v>4</v>
      </c>
      <c r="Z3" s="26">
        <v>4</v>
      </c>
      <c r="AA3" s="26">
        <v>80</v>
      </c>
      <c r="AB3" s="26">
        <v>1</v>
      </c>
      <c r="AC3" s="26">
        <v>10</v>
      </c>
      <c r="AD3" s="26">
        <v>3</v>
      </c>
      <c r="AE3" s="26">
        <v>3</v>
      </c>
      <c r="AF3" s="26">
        <v>10</v>
      </c>
      <c r="AG3" s="26">
        <v>7</v>
      </c>
      <c r="AH3" s="26">
        <v>1</v>
      </c>
      <c r="AI3" s="26">
        <v>7</v>
      </c>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row>
    <row r="4" spans="1:100">
      <c r="A4" s="26">
        <v>37</v>
      </c>
      <c r="B4" s="26" t="s">
        <v>35</v>
      </c>
      <c r="C4" s="26" t="s">
        <v>36</v>
      </c>
      <c r="D4" s="26">
        <v>1373</v>
      </c>
      <c r="E4" s="26" t="s">
        <v>45</v>
      </c>
      <c r="F4" s="26">
        <v>2</v>
      </c>
      <c r="G4" s="26">
        <v>2</v>
      </c>
      <c r="H4" s="26" t="s">
        <v>49</v>
      </c>
      <c r="I4" s="26">
        <v>1</v>
      </c>
      <c r="J4" s="26">
        <v>4</v>
      </c>
      <c r="K4" s="26">
        <v>4</v>
      </c>
      <c r="L4" s="26" t="s">
        <v>46</v>
      </c>
      <c r="M4" s="26">
        <v>92</v>
      </c>
      <c r="N4" s="26">
        <v>2</v>
      </c>
      <c r="O4" s="26">
        <v>1</v>
      </c>
      <c r="P4" s="26" t="s">
        <v>50</v>
      </c>
      <c r="Q4" s="26">
        <v>3</v>
      </c>
      <c r="R4" s="26" t="s">
        <v>41</v>
      </c>
      <c r="S4" s="26">
        <v>2090</v>
      </c>
      <c r="T4" s="26">
        <v>2396</v>
      </c>
      <c r="U4" s="26">
        <v>6</v>
      </c>
      <c r="V4" s="26" t="s">
        <v>42</v>
      </c>
      <c r="W4" s="26" t="s">
        <v>35</v>
      </c>
      <c r="X4" s="26">
        <v>15</v>
      </c>
      <c r="Y4" s="26">
        <v>3</v>
      </c>
      <c r="Z4" s="26">
        <v>2</v>
      </c>
      <c r="AA4" s="26">
        <v>80</v>
      </c>
      <c r="AB4" s="26">
        <v>0</v>
      </c>
      <c r="AC4" s="26">
        <v>7</v>
      </c>
      <c r="AD4" s="26">
        <v>3</v>
      </c>
      <c r="AE4" s="26">
        <v>3</v>
      </c>
      <c r="AF4" s="26">
        <v>0</v>
      </c>
      <c r="AG4" s="26">
        <v>0</v>
      </c>
      <c r="AH4" s="26">
        <v>0</v>
      </c>
      <c r="AI4" s="26">
        <v>0</v>
      </c>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row>
    <row r="5" spans="1:100">
      <c r="A5" s="26">
        <v>33</v>
      </c>
      <c r="B5" s="26" t="s">
        <v>43</v>
      </c>
      <c r="C5" s="26" t="s">
        <v>44</v>
      </c>
      <c r="D5" s="26">
        <v>1392</v>
      </c>
      <c r="E5" s="26" t="s">
        <v>45</v>
      </c>
      <c r="F5" s="26">
        <v>3</v>
      </c>
      <c r="G5" s="26">
        <v>4</v>
      </c>
      <c r="H5" s="26" t="s">
        <v>38</v>
      </c>
      <c r="I5" s="26">
        <v>1</v>
      </c>
      <c r="J5" s="26">
        <v>5</v>
      </c>
      <c r="K5" s="26">
        <v>4</v>
      </c>
      <c r="L5" s="26" t="s">
        <v>39</v>
      </c>
      <c r="M5" s="26">
        <v>56</v>
      </c>
      <c r="N5" s="26">
        <v>3</v>
      </c>
      <c r="O5" s="26">
        <v>1</v>
      </c>
      <c r="P5" s="26" t="s">
        <v>47</v>
      </c>
      <c r="Q5" s="26">
        <v>3</v>
      </c>
      <c r="R5" s="26" t="s">
        <v>48</v>
      </c>
      <c r="S5" s="26">
        <v>2909</v>
      </c>
      <c r="T5" s="26">
        <v>23159</v>
      </c>
      <c r="U5" s="26">
        <v>1</v>
      </c>
      <c r="V5" s="26" t="s">
        <v>42</v>
      </c>
      <c r="W5" s="26" t="s">
        <v>35</v>
      </c>
      <c r="X5" s="26">
        <v>11</v>
      </c>
      <c r="Y5" s="26">
        <v>3</v>
      </c>
      <c r="Z5" s="26">
        <v>3</v>
      </c>
      <c r="AA5" s="26">
        <v>80</v>
      </c>
      <c r="AB5" s="26">
        <v>0</v>
      </c>
      <c r="AC5" s="26">
        <v>8</v>
      </c>
      <c r="AD5" s="26">
        <v>3</v>
      </c>
      <c r="AE5" s="26">
        <v>3</v>
      </c>
      <c r="AF5" s="26">
        <v>8</v>
      </c>
      <c r="AG5" s="26">
        <v>7</v>
      </c>
      <c r="AH5" s="26">
        <v>3</v>
      </c>
      <c r="AI5" s="26">
        <v>0</v>
      </c>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row>
    <row r="6" spans="1:100">
      <c r="A6" s="26">
        <v>27</v>
      </c>
      <c r="B6" s="26" t="s">
        <v>43</v>
      </c>
      <c r="C6" s="26" t="s">
        <v>36</v>
      </c>
      <c r="D6" s="26">
        <v>591</v>
      </c>
      <c r="E6" s="26" t="s">
        <v>45</v>
      </c>
      <c r="F6" s="26">
        <v>2</v>
      </c>
      <c r="G6" s="26">
        <v>1</v>
      </c>
      <c r="H6" s="26" t="s">
        <v>51</v>
      </c>
      <c r="I6" s="26">
        <v>1</v>
      </c>
      <c r="J6" s="26">
        <v>7</v>
      </c>
      <c r="K6" s="26">
        <v>1</v>
      </c>
      <c r="L6" s="26" t="s">
        <v>46</v>
      </c>
      <c r="M6" s="26">
        <v>40</v>
      </c>
      <c r="N6" s="26">
        <v>3</v>
      </c>
      <c r="O6" s="26">
        <v>1</v>
      </c>
      <c r="P6" s="26" t="s">
        <v>50</v>
      </c>
      <c r="Q6" s="26">
        <v>2</v>
      </c>
      <c r="R6" s="26" t="s">
        <v>48</v>
      </c>
      <c r="S6" s="26">
        <v>3468</v>
      </c>
      <c r="T6" s="26">
        <v>16632</v>
      </c>
      <c r="U6" s="26">
        <v>9</v>
      </c>
      <c r="V6" s="26" t="s">
        <v>42</v>
      </c>
      <c r="W6" s="26" t="s">
        <v>43</v>
      </c>
      <c r="X6" s="26">
        <v>12</v>
      </c>
      <c r="Y6" s="26">
        <v>3</v>
      </c>
      <c r="Z6" s="26">
        <v>4</v>
      </c>
      <c r="AA6" s="26">
        <v>80</v>
      </c>
      <c r="AB6" s="26">
        <v>1</v>
      </c>
      <c r="AC6" s="26">
        <v>6</v>
      </c>
      <c r="AD6" s="26">
        <v>3</v>
      </c>
      <c r="AE6" s="26">
        <v>3</v>
      </c>
      <c r="AF6" s="26">
        <v>2</v>
      </c>
      <c r="AG6" s="26">
        <v>2</v>
      </c>
      <c r="AH6" s="26">
        <v>2</v>
      </c>
      <c r="AI6" s="26">
        <v>2</v>
      </c>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row>
    <row r="7" spans="1:100">
      <c r="A7" s="26">
        <v>32</v>
      </c>
      <c r="B7" s="26" t="s">
        <v>43</v>
      </c>
      <c r="C7" s="26" t="s">
        <v>44</v>
      </c>
      <c r="D7" s="26">
        <v>1005</v>
      </c>
      <c r="E7" s="26" t="s">
        <v>45</v>
      </c>
      <c r="F7" s="26">
        <v>2</v>
      </c>
      <c r="G7" s="26">
        <v>2</v>
      </c>
      <c r="H7" s="26" t="s">
        <v>38</v>
      </c>
      <c r="I7" s="26">
        <v>1</v>
      </c>
      <c r="J7" s="26">
        <v>8</v>
      </c>
      <c r="K7" s="26">
        <v>4</v>
      </c>
      <c r="L7" s="26" t="s">
        <v>46</v>
      </c>
      <c r="M7" s="26">
        <v>79</v>
      </c>
      <c r="N7" s="26">
        <v>3</v>
      </c>
      <c r="O7" s="26">
        <v>1</v>
      </c>
      <c r="P7" s="26" t="s">
        <v>50</v>
      </c>
      <c r="Q7" s="26">
        <v>4</v>
      </c>
      <c r="R7" s="26" t="s">
        <v>41</v>
      </c>
      <c r="S7" s="26">
        <v>3068</v>
      </c>
      <c r="T7" s="26">
        <v>11864</v>
      </c>
      <c r="U7" s="26">
        <v>0</v>
      </c>
      <c r="V7" s="26" t="s">
        <v>42</v>
      </c>
      <c r="W7" s="26" t="s">
        <v>43</v>
      </c>
      <c r="X7" s="26">
        <v>13</v>
      </c>
      <c r="Y7" s="26">
        <v>3</v>
      </c>
      <c r="Z7" s="26">
        <v>3</v>
      </c>
      <c r="AA7" s="26">
        <v>80</v>
      </c>
      <c r="AB7" s="26">
        <v>0</v>
      </c>
      <c r="AC7" s="26">
        <v>8</v>
      </c>
      <c r="AD7" s="26">
        <v>2</v>
      </c>
      <c r="AE7" s="26">
        <v>2</v>
      </c>
      <c r="AF7" s="26">
        <v>7</v>
      </c>
      <c r="AG7" s="26">
        <v>7</v>
      </c>
      <c r="AH7" s="26">
        <v>3</v>
      </c>
      <c r="AI7" s="26">
        <v>6</v>
      </c>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row>
    <row r="8" spans="1:100">
      <c r="A8" s="26">
        <v>59</v>
      </c>
      <c r="B8" s="26" t="s">
        <v>43</v>
      </c>
      <c r="C8" s="26" t="s">
        <v>36</v>
      </c>
      <c r="D8" s="26">
        <v>1324</v>
      </c>
      <c r="E8" s="26" t="s">
        <v>45</v>
      </c>
      <c r="F8" s="26">
        <v>3</v>
      </c>
      <c r="G8" s="26">
        <v>3</v>
      </c>
      <c r="H8" s="26" t="s">
        <v>51</v>
      </c>
      <c r="I8" s="26">
        <v>1</v>
      </c>
      <c r="J8" s="26">
        <v>10</v>
      </c>
      <c r="K8" s="26">
        <v>3</v>
      </c>
      <c r="L8" s="26" t="s">
        <v>39</v>
      </c>
      <c r="M8" s="26">
        <v>81</v>
      </c>
      <c r="N8" s="26">
        <v>4</v>
      </c>
      <c r="O8" s="26">
        <v>1</v>
      </c>
      <c r="P8" s="26" t="s">
        <v>50</v>
      </c>
      <c r="Q8" s="26">
        <v>1</v>
      </c>
      <c r="R8" s="26" t="s">
        <v>48</v>
      </c>
      <c r="S8" s="26">
        <v>2670</v>
      </c>
      <c r="T8" s="26">
        <v>9964</v>
      </c>
      <c r="U8" s="26">
        <v>4</v>
      </c>
      <c r="V8" s="26" t="s">
        <v>42</v>
      </c>
      <c r="W8" s="26" t="s">
        <v>35</v>
      </c>
      <c r="X8" s="26">
        <v>20</v>
      </c>
      <c r="Y8" s="26">
        <v>4</v>
      </c>
      <c r="Z8" s="26">
        <v>1</v>
      </c>
      <c r="AA8" s="26">
        <v>80</v>
      </c>
      <c r="AB8" s="26">
        <v>3</v>
      </c>
      <c r="AC8" s="26">
        <v>12</v>
      </c>
      <c r="AD8" s="26">
        <v>3</v>
      </c>
      <c r="AE8" s="26">
        <v>2</v>
      </c>
      <c r="AF8" s="26">
        <v>1</v>
      </c>
      <c r="AG8" s="26">
        <v>0</v>
      </c>
      <c r="AH8" s="26">
        <v>0</v>
      </c>
      <c r="AI8" s="26">
        <v>0</v>
      </c>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row>
    <row r="9" spans="1:100">
      <c r="A9" s="26">
        <v>30</v>
      </c>
      <c r="B9" s="26" t="s">
        <v>43</v>
      </c>
      <c r="C9" s="26" t="s">
        <v>36</v>
      </c>
      <c r="D9" s="26">
        <v>1358</v>
      </c>
      <c r="E9" s="26" t="s">
        <v>45</v>
      </c>
      <c r="F9" s="26">
        <v>24</v>
      </c>
      <c r="G9" s="26">
        <v>1</v>
      </c>
      <c r="H9" s="26" t="s">
        <v>38</v>
      </c>
      <c r="I9" s="26">
        <v>1</v>
      </c>
      <c r="J9" s="26">
        <v>11</v>
      </c>
      <c r="K9" s="26">
        <v>4</v>
      </c>
      <c r="L9" s="26" t="s">
        <v>46</v>
      </c>
      <c r="M9" s="26">
        <v>67</v>
      </c>
      <c r="N9" s="26">
        <v>3</v>
      </c>
      <c r="O9" s="26">
        <v>1</v>
      </c>
      <c r="P9" s="26" t="s">
        <v>50</v>
      </c>
      <c r="Q9" s="26">
        <v>3</v>
      </c>
      <c r="R9" s="26" t="s">
        <v>52</v>
      </c>
      <c r="S9" s="26">
        <v>2693</v>
      </c>
      <c r="T9" s="26">
        <v>13335</v>
      </c>
      <c r="U9" s="26">
        <v>1</v>
      </c>
      <c r="V9" s="26" t="s">
        <v>42</v>
      </c>
      <c r="W9" s="26" t="s">
        <v>43</v>
      </c>
      <c r="X9" s="26">
        <v>22</v>
      </c>
      <c r="Y9" s="26">
        <v>4</v>
      </c>
      <c r="Z9" s="26">
        <v>2</v>
      </c>
      <c r="AA9" s="26">
        <v>80</v>
      </c>
      <c r="AB9" s="26">
        <v>1</v>
      </c>
      <c r="AC9" s="26">
        <v>1</v>
      </c>
      <c r="AD9" s="26">
        <v>2</v>
      </c>
      <c r="AE9" s="26">
        <v>3</v>
      </c>
      <c r="AF9" s="26">
        <v>1</v>
      </c>
      <c r="AG9" s="26">
        <v>0</v>
      </c>
      <c r="AH9" s="26">
        <v>0</v>
      </c>
      <c r="AI9" s="26">
        <v>0</v>
      </c>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row>
    <row r="10" spans="1:100">
      <c r="A10" s="26">
        <v>38</v>
      </c>
      <c r="B10" s="26" t="s">
        <v>43</v>
      </c>
      <c r="C10" s="26" t="s">
        <v>44</v>
      </c>
      <c r="D10" s="26">
        <v>216</v>
      </c>
      <c r="E10" s="26" t="s">
        <v>45</v>
      </c>
      <c r="F10" s="26">
        <v>23</v>
      </c>
      <c r="G10" s="26">
        <v>3</v>
      </c>
      <c r="H10" s="26" t="s">
        <v>38</v>
      </c>
      <c r="I10" s="26">
        <v>1</v>
      </c>
      <c r="J10" s="26">
        <v>12</v>
      </c>
      <c r="K10" s="26">
        <v>4</v>
      </c>
      <c r="L10" s="26" t="s">
        <v>46</v>
      </c>
      <c r="M10" s="26">
        <v>44</v>
      </c>
      <c r="N10" s="26">
        <v>2</v>
      </c>
      <c r="O10" s="26">
        <v>3</v>
      </c>
      <c r="P10" s="26" t="s">
        <v>53</v>
      </c>
      <c r="Q10" s="26">
        <v>3</v>
      </c>
      <c r="R10" s="26" t="s">
        <v>41</v>
      </c>
      <c r="S10" s="26">
        <v>9526</v>
      </c>
      <c r="T10" s="26">
        <v>8787</v>
      </c>
      <c r="U10" s="26">
        <v>0</v>
      </c>
      <c r="V10" s="26" t="s">
        <v>42</v>
      </c>
      <c r="W10" s="26" t="s">
        <v>43</v>
      </c>
      <c r="X10" s="26">
        <v>21</v>
      </c>
      <c r="Y10" s="26">
        <v>4</v>
      </c>
      <c r="Z10" s="26">
        <v>2</v>
      </c>
      <c r="AA10" s="26">
        <v>80</v>
      </c>
      <c r="AB10" s="26">
        <v>0</v>
      </c>
      <c r="AC10" s="26">
        <v>10</v>
      </c>
      <c r="AD10" s="26">
        <v>2</v>
      </c>
      <c r="AE10" s="26">
        <v>3</v>
      </c>
      <c r="AF10" s="26">
        <v>9</v>
      </c>
      <c r="AG10" s="26">
        <v>7</v>
      </c>
      <c r="AH10" s="26">
        <v>1</v>
      </c>
      <c r="AI10" s="26">
        <v>8</v>
      </c>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row>
    <row r="11" spans="1:100">
      <c r="A11" s="26">
        <v>36</v>
      </c>
      <c r="B11" s="26" t="s">
        <v>43</v>
      </c>
      <c r="C11" s="26" t="s">
        <v>36</v>
      </c>
      <c r="D11" s="26">
        <v>1299</v>
      </c>
      <c r="E11" s="26" t="s">
        <v>45</v>
      </c>
      <c r="F11" s="26">
        <v>27</v>
      </c>
      <c r="G11" s="26">
        <v>3</v>
      </c>
      <c r="H11" s="26" t="s">
        <v>51</v>
      </c>
      <c r="I11" s="26">
        <v>1</v>
      </c>
      <c r="J11" s="26">
        <v>13</v>
      </c>
      <c r="K11" s="26">
        <v>3</v>
      </c>
      <c r="L11" s="26" t="s">
        <v>46</v>
      </c>
      <c r="M11" s="26">
        <v>94</v>
      </c>
      <c r="N11" s="26">
        <v>3</v>
      </c>
      <c r="O11" s="26">
        <v>2</v>
      </c>
      <c r="P11" s="26" t="s">
        <v>54</v>
      </c>
      <c r="Q11" s="26">
        <v>3</v>
      </c>
      <c r="R11" s="26" t="s">
        <v>48</v>
      </c>
      <c r="S11" s="26">
        <v>5237</v>
      </c>
      <c r="T11" s="26">
        <v>16577</v>
      </c>
      <c r="U11" s="26">
        <v>6</v>
      </c>
      <c r="V11" s="26" t="s">
        <v>42</v>
      </c>
      <c r="W11" s="26" t="s">
        <v>43</v>
      </c>
      <c r="X11" s="26">
        <v>13</v>
      </c>
      <c r="Y11" s="26">
        <v>3</v>
      </c>
      <c r="Z11" s="26">
        <v>2</v>
      </c>
      <c r="AA11" s="26">
        <v>80</v>
      </c>
      <c r="AB11" s="26">
        <v>2</v>
      </c>
      <c r="AC11" s="26">
        <v>17</v>
      </c>
      <c r="AD11" s="26">
        <v>3</v>
      </c>
      <c r="AE11" s="26">
        <v>2</v>
      </c>
      <c r="AF11" s="26">
        <v>7</v>
      </c>
      <c r="AG11" s="26">
        <v>7</v>
      </c>
      <c r="AH11" s="26">
        <v>7</v>
      </c>
      <c r="AI11" s="26">
        <v>7</v>
      </c>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row>
    <row r="12" spans="1:100">
      <c r="A12" s="26">
        <v>35</v>
      </c>
      <c r="B12" s="26" t="s">
        <v>43</v>
      </c>
      <c r="C12" s="26" t="s">
        <v>36</v>
      </c>
      <c r="D12" s="26">
        <v>809</v>
      </c>
      <c r="E12" s="26" t="s">
        <v>45</v>
      </c>
      <c r="F12" s="26">
        <v>16</v>
      </c>
      <c r="G12" s="26">
        <v>3</v>
      </c>
      <c r="H12" s="26" t="s">
        <v>51</v>
      </c>
      <c r="I12" s="26">
        <v>1</v>
      </c>
      <c r="J12" s="26">
        <v>14</v>
      </c>
      <c r="K12" s="26">
        <v>1</v>
      </c>
      <c r="L12" s="26" t="s">
        <v>46</v>
      </c>
      <c r="M12" s="26">
        <v>84</v>
      </c>
      <c r="N12" s="26">
        <v>4</v>
      </c>
      <c r="O12" s="26">
        <v>1</v>
      </c>
      <c r="P12" s="26" t="s">
        <v>50</v>
      </c>
      <c r="Q12" s="26">
        <v>2</v>
      </c>
      <c r="R12" s="26" t="s">
        <v>48</v>
      </c>
      <c r="S12" s="26">
        <v>2426</v>
      </c>
      <c r="T12" s="26">
        <v>16479</v>
      </c>
      <c r="U12" s="26">
        <v>0</v>
      </c>
      <c r="V12" s="26" t="s">
        <v>42</v>
      </c>
      <c r="W12" s="26" t="s">
        <v>43</v>
      </c>
      <c r="X12" s="26">
        <v>13</v>
      </c>
      <c r="Y12" s="26">
        <v>3</v>
      </c>
      <c r="Z12" s="26">
        <v>3</v>
      </c>
      <c r="AA12" s="26">
        <v>80</v>
      </c>
      <c r="AB12" s="26">
        <v>1</v>
      </c>
      <c r="AC12" s="26">
        <v>6</v>
      </c>
      <c r="AD12" s="26">
        <v>5</v>
      </c>
      <c r="AE12" s="26">
        <v>3</v>
      </c>
      <c r="AF12" s="26">
        <v>5</v>
      </c>
      <c r="AG12" s="26">
        <v>4</v>
      </c>
      <c r="AH12" s="26">
        <v>0</v>
      </c>
      <c r="AI12" s="26">
        <v>3</v>
      </c>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row>
    <row r="13" spans="1:100">
      <c r="A13" s="26">
        <v>29</v>
      </c>
      <c r="B13" s="26" t="s">
        <v>43</v>
      </c>
      <c r="C13" s="26" t="s">
        <v>36</v>
      </c>
      <c r="D13" s="26">
        <v>153</v>
      </c>
      <c r="E13" s="26" t="s">
        <v>45</v>
      </c>
      <c r="F13" s="26">
        <v>15</v>
      </c>
      <c r="G13" s="26">
        <v>2</v>
      </c>
      <c r="H13" s="26" t="s">
        <v>38</v>
      </c>
      <c r="I13" s="26">
        <v>1</v>
      </c>
      <c r="J13" s="26">
        <v>15</v>
      </c>
      <c r="K13" s="26">
        <v>4</v>
      </c>
      <c r="L13" s="26" t="s">
        <v>39</v>
      </c>
      <c r="M13" s="26">
        <v>49</v>
      </c>
      <c r="N13" s="26">
        <v>2</v>
      </c>
      <c r="O13" s="26">
        <v>2</v>
      </c>
      <c r="P13" s="26" t="s">
        <v>50</v>
      </c>
      <c r="Q13" s="26">
        <v>3</v>
      </c>
      <c r="R13" s="26" t="s">
        <v>41</v>
      </c>
      <c r="S13" s="26">
        <v>4193</v>
      </c>
      <c r="T13" s="26">
        <v>12682</v>
      </c>
      <c r="U13" s="26">
        <v>0</v>
      </c>
      <c r="V13" s="26" t="s">
        <v>42</v>
      </c>
      <c r="W13" s="26" t="s">
        <v>35</v>
      </c>
      <c r="X13" s="26">
        <v>12</v>
      </c>
      <c r="Y13" s="26">
        <v>3</v>
      </c>
      <c r="Z13" s="26">
        <v>4</v>
      </c>
      <c r="AA13" s="26">
        <v>80</v>
      </c>
      <c r="AB13" s="26">
        <v>0</v>
      </c>
      <c r="AC13" s="26">
        <v>10</v>
      </c>
      <c r="AD13" s="26">
        <v>3</v>
      </c>
      <c r="AE13" s="26">
        <v>3</v>
      </c>
      <c r="AF13" s="26">
        <v>9</v>
      </c>
      <c r="AG13" s="26">
        <v>5</v>
      </c>
      <c r="AH13" s="26">
        <v>0</v>
      </c>
      <c r="AI13" s="26">
        <v>8</v>
      </c>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row>
    <row r="14" spans="1:100">
      <c r="A14" s="26">
        <v>31</v>
      </c>
      <c r="B14" s="26" t="s">
        <v>43</v>
      </c>
      <c r="C14" s="26" t="s">
        <v>36</v>
      </c>
      <c r="D14" s="26">
        <v>670</v>
      </c>
      <c r="E14" s="26" t="s">
        <v>45</v>
      </c>
      <c r="F14" s="26">
        <v>26</v>
      </c>
      <c r="G14" s="26">
        <v>1</v>
      </c>
      <c r="H14" s="26" t="s">
        <v>38</v>
      </c>
      <c r="I14" s="26">
        <v>1</v>
      </c>
      <c r="J14" s="26">
        <v>16</v>
      </c>
      <c r="K14" s="26">
        <v>1</v>
      </c>
      <c r="L14" s="26" t="s">
        <v>46</v>
      </c>
      <c r="M14" s="26">
        <v>31</v>
      </c>
      <c r="N14" s="26">
        <v>3</v>
      </c>
      <c r="O14" s="26">
        <v>1</v>
      </c>
      <c r="P14" s="26" t="s">
        <v>47</v>
      </c>
      <c r="Q14" s="26">
        <v>3</v>
      </c>
      <c r="R14" s="26" t="s">
        <v>52</v>
      </c>
      <c r="S14" s="26">
        <v>2911</v>
      </c>
      <c r="T14" s="26">
        <v>15170</v>
      </c>
      <c r="U14" s="26">
        <v>1</v>
      </c>
      <c r="V14" s="26" t="s">
        <v>42</v>
      </c>
      <c r="W14" s="26" t="s">
        <v>43</v>
      </c>
      <c r="X14" s="26">
        <v>17</v>
      </c>
      <c r="Y14" s="26">
        <v>3</v>
      </c>
      <c r="Z14" s="26">
        <v>4</v>
      </c>
      <c r="AA14" s="26">
        <v>80</v>
      </c>
      <c r="AB14" s="26">
        <v>1</v>
      </c>
      <c r="AC14" s="26">
        <v>5</v>
      </c>
      <c r="AD14" s="26">
        <v>1</v>
      </c>
      <c r="AE14" s="26">
        <v>2</v>
      </c>
      <c r="AF14" s="26">
        <v>5</v>
      </c>
      <c r="AG14" s="26">
        <v>2</v>
      </c>
      <c r="AH14" s="26">
        <v>4</v>
      </c>
      <c r="AI14" s="26">
        <v>3</v>
      </c>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row>
    <row r="15" spans="1:100">
      <c r="A15" s="26">
        <v>34</v>
      </c>
      <c r="B15" s="26" t="s">
        <v>43</v>
      </c>
      <c r="C15" s="26" t="s">
        <v>36</v>
      </c>
      <c r="D15" s="26">
        <v>1346</v>
      </c>
      <c r="E15" s="26" t="s">
        <v>45</v>
      </c>
      <c r="F15" s="26">
        <v>19</v>
      </c>
      <c r="G15" s="26">
        <v>2</v>
      </c>
      <c r="H15" s="26" t="s">
        <v>51</v>
      </c>
      <c r="I15" s="26">
        <v>1</v>
      </c>
      <c r="J15" s="26">
        <v>18</v>
      </c>
      <c r="K15" s="26">
        <v>2</v>
      </c>
      <c r="L15" s="26" t="s">
        <v>46</v>
      </c>
      <c r="M15" s="26">
        <v>93</v>
      </c>
      <c r="N15" s="26">
        <v>3</v>
      </c>
      <c r="O15" s="26">
        <v>1</v>
      </c>
      <c r="P15" s="26" t="s">
        <v>50</v>
      </c>
      <c r="Q15" s="26">
        <v>4</v>
      </c>
      <c r="R15" s="26" t="s">
        <v>52</v>
      </c>
      <c r="S15" s="26">
        <v>2661</v>
      </c>
      <c r="T15" s="26">
        <v>8758</v>
      </c>
      <c r="U15" s="26">
        <v>0</v>
      </c>
      <c r="V15" s="26" t="s">
        <v>42</v>
      </c>
      <c r="W15" s="26" t="s">
        <v>43</v>
      </c>
      <c r="X15" s="26">
        <v>11</v>
      </c>
      <c r="Y15" s="26">
        <v>3</v>
      </c>
      <c r="Z15" s="26">
        <v>3</v>
      </c>
      <c r="AA15" s="26">
        <v>80</v>
      </c>
      <c r="AB15" s="26">
        <v>1</v>
      </c>
      <c r="AC15" s="26">
        <v>3</v>
      </c>
      <c r="AD15" s="26">
        <v>2</v>
      </c>
      <c r="AE15" s="26">
        <v>3</v>
      </c>
      <c r="AF15" s="26">
        <v>2</v>
      </c>
      <c r="AG15" s="26">
        <v>2</v>
      </c>
      <c r="AH15" s="26">
        <v>1</v>
      </c>
      <c r="AI15" s="26">
        <v>2</v>
      </c>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row>
    <row r="16" spans="1:100">
      <c r="A16" s="26">
        <v>28</v>
      </c>
      <c r="B16" s="26" t="s">
        <v>35</v>
      </c>
      <c r="C16" s="26" t="s">
        <v>36</v>
      </c>
      <c r="D16" s="26">
        <v>103</v>
      </c>
      <c r="E16" s="26" t="s">
        <v>45</v>
      </c>
      <c r="F16" s="26">
        <v>24</v>
      </c>
      <c r="G16" s="26">
        <v>3</v>
      </c>
      <c r="H16" s="26" t="s">
        <v>38</v>
      </c>
      <c r="I16" s="26">
        <v>1</v>
      </c>
      <c r="J16" s="26">
        <v>19</v>
      </c>
      <c r="K16" s="26">
        <v>3</v>
      </c>
      <c r="L16" s="26" t="s">
        <v>46</v>
      </c>
      <c r="M16" s="26">
        <v>50</v>
      </c>
      <c r="N16" s="26">
        <v>2</v>
      </c>
      <c r="O16" s="26">
        <v>1</v>
      </c>
      <c r="P16" s="26" t="s">
        <v>50</v>
      </c>
      <c r="Q16" s="26">
        <v>3</v>
      </c>
      <c r="R16" s="26" t="s">
        <v>41</v>
      </c>
      <c r="S16" s="26">
        <v>2028</v>
      </c>
      <c r="T16" s="26">
        <v>12947</v>
      </c>
      <c r="U16" s="26">
        <v>5</v>
      </c>
      <c r="V16" s="26" t="s">
        <v>42</v>
      </c>
      <c r="W16" s="26" t="s">
        <v>35</v>
      </c>
      <c r="X16" s="26">
        <v>14</v>
      </c>
      <c r="Y16" s="26">
        <v>3</v>
      </c>
      <c r="Z16" s="26">
        <v>2</v>
      </c>
      <c r="AA16" s="26">
        <v>80</v>
      </c>
      <c r="AB16" s="26">
        <v>0</v>
      </c>
      <c r="AC16" s="26">
        <v>6</v>
      </c>
      <c r="AD16" s="26">
        <v>4</v>
      </c>
      <c r="AE16" s="26">
        <v>3</v>
      </c>
      <c r="AF16" s="26">
        <v>4</v>
      </c>
      <c r="AG16" s="26">
        <v>2</v>
      </c>
      <c r="AH16" s="26">
        <v>0</v>
      </c>
      <c r="AI16" s="26">
        <v>3</v>
      </c>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row>
    <row r="17" spans="1:100">
      <c r="A17" s="26">
        <v>29</v>
      </c>
      <c r="B17" s="26" t="s">
        <v>43</v>
      </c>
      <c r="C17" s="26" t="s">
        <v>36</v>
      </c>
      <c r="D17" s="26">
        <v>1389</v>
      </c>
      <c r="E17" s="26" t="s">
        <v>45</v>
      </c>
      <c r="F17" s="26">
        <v>21</v>
      </c>
      <c r="G17" s="26">
        <v>4</v>
      </c>
      <c r="H17" s="26" t="s">
        <v>38</v>
      </c>
      <c r="I17" s="26">
        <v>1</v>
      </c>
      <c r="J17" s="26">
        <v>20</v>
      </c>
      <c r="K17" s="26">
        <v>2</v>
      </c>
      <c r="L17" s="26" t="s">
        <v>39</v>
      </c>
      <c r="M17" s="26">
        <v>51</v>
      </c>
      <c r="N17" s="26">
        <v>4</v>
      </c>
      <c r="O17" s="26">
        <v>3</v>
      </c>
      <c r="P17" s="26" t="s">
        <v>53</v>
      </c>
      <c r="Q17" s="26">
        <v>1</v>
      </c>
      <c r="R17" s="26" t="s">
        <v>52</v>
      </c>
      <c r="S17" s="26">
        <v>9980</v>
      </c>
      <c r="T17" s="26">
        <v>10195</v>
      </c>
      <c r="U17" s="26">
        <v>1</v>
      </c>
      <c r="V17" s="26" t="s">
        <v>42</v>
      </c>
      <c r="W17" s="26" t="s">
        <v>43</v>
      </c>
      <c r="X17" s="26">
        <v>11</v>
      </c>
      <c r="Y17" s="26">
        <v>3</v>
      </c>
      <c r="Z17" s="26">
        <v>3</v>
      </c>
      <c r="AA17" s="26">
        <v>80</v>
      </c>
      <c r="AB17" s="26">
        <v>1</v>
      </c>
      <c r="AC17" s="26">
        <v>10</v>
      </c>
      <c r="AD17" s="26">
        <v>1</v>
      </c>
      <c r="AE17" s="26">
        <v>3</v>
      </c>
      <c r="AF17" s="26">
        <v>10</v>
      </c>
      <c r="AG17" s="26">
        <v>9</v>
      </c>
      <c r="AH17" s="26">
        <v>8</v>
      </c>
      <c r="AI17" s="26">
        <v>8</v>
      </c>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row>
    <row r="18" spans="1:100">
      <c r="A18" s="26">
        <v>32</v>
      </c>
      <c r="B18" s="26" t="s">
        <v>43</v>
      </c>
      <c r="C18" s="26" t="s">
        <v>36</v>
      </c>
      <c r="D18" s="26">
        <v>334</v>
      </c>
      <c r="E18" s="26" t="s">
        <v>45</v>
      </c>
      <c r="F18" s="26">
        <v>5</v>
      </c>
      <c r="G18" s="26">
        <v>2</v>
      </c>
      <c r="H18" s="26" t="s">
        <v>38</v>
      </c>
      <c r="I18" s="26">
        <v>1</v>
      </c>
      <c r="J18" s="26">
        <v>21</v>
      </c>
      <c r="K18" s="26">
        <v>1</v>
      </c>
      <c r="L18" s="26" t="s">
        <v>46</v>
      </c>
      <c r="M18" s="26">
        <v>80</v>
      </c>
      <c r="N18" s="26">
        <v>4</v>
      </c>
      <c r="O18" s="26">
        <v>1</v>
      </c>
      <c r="P18" s="26" t="s">
        <v>47</v>
      </c>
      <c r="Q18" s="26">
        <v>2</v>
      </c>
      <c r="R18" s="26" t="s">
        <v>52</v>
      </c>
      <c r="S18" s="26">
        <v>3298</v>
      </c>
      <c r="T18" s="26">
        <v>15053</v>
      </c>
      <c r="U18" s="26">
        <v>0</v>
      </c>
      <c r="V18" s="26" t="s">
        <v>42</v>
      </c>
      <c r="W18" s="26" t="s">
        <v>35</v>
      </c>
      <c r="X18" s="26">
        <v>12</v>
      </c>
      <c r="Y18" s="26">
        <v>3</v>
      </c>
      <c r="Z18" s="26">
        <v>4</v>
      </c>
      <c r="AA18" s="26">
        <v>80</v>
      </c>
      <c r="AB18" s="26">
        <v>2</v>
      </c>
      <c r="AC18" s="26">
        <v>7</v>
      </c>
      <c r="AD18" s="26">
        <v>5</v>
      </c>
      <c r="AE18" s="26">
        <v>2</v>
      </c>
      <c r="AF18" s="26">
        <v>6</v>
      </c>
      <c r="AG18" s="26">
        <v>2</v>
      </c>
      <c r="AH18" s="26">
        <v>0</v>
      </c>
      <c r="AI18" s="26">
        <v>5</v>
      </c>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row>
    <row r="19" spans="1:100">
      <c r="A19" s="26">
        <v>22</v>
      </c>
      <c r="B19" s="26" t="s">
        <v>43</v>
      </c>
      <c r="C19" s="26" t="s">
        <v>55</v>
      </c>
      <c r="D19" s="26">
        <v>1123</v>
      </c>
      <c r="E19" s="26" t="s">
        <v>45</v>
      </c>
      <c r="F19" s="26">
        <v>16</v>
      </c>
      <c r="G19" s="26">
        <v>2</v>
      </c>
      <c r="H19" s="26" t="s">
        <v>51</v>
      </c>
      <c r="I19" s="26">
        <v>1</v>
      </c>
      <c r="J19" s="26">
        <v>22</v>
      </c>
      <c r="K19" s="26">
        <v>4</v>
      </c>
      <c r="L19" s="26" t="s">
        <v>46</v>
      </c>
      <c r="M19" s="26">
        <v>96</v>
      </c>
      <c r="N19" s="26">
        <v>4</v>
      </c>
      <c r="O19" s="26">
        <v>1</v>
      </c>
      <c r="P19" s="26" t="s">
        <v>50</v>
      </c>
      <c r="Q19" s="26">
        <v>4</v>
      </c>
      <c r="R19" s="26" t="s">
        <v>52</v>
      </c>
      <c r="S19" s="26">
        <v>2935</v>
      </c>
      <c r="T19" s="26">
        <v>7324</v>
      </c>
      <c r="U19" s="26">
        <v>1</v>
      </c>
      <c r="V19" s="26" t="s">
        <v>42</v>
      </c>
      <c r="W19" s="26" t="s">
        <v>35</v>
      </c>
      <c r="X19" s="26">
        <v>13</v>
      </c>
      <c r="Y19" s="26">
        <v>3</v>
      </c>
      <c r="Z19" s="26">
        <v>2</v>
      </c>
      <c r="AA19" s="26">
        <v>80</v>
      </c>
      <c r="AB19" s="26">
        <v>2</v>
      </c>
      <c r="AC19" s="26">
        <v>1</v>
      </c>
      <c r="AD19" s="26">
        <v>2</v>
      </c>
      <c r="AE19" s="26">
        <v>2</v>
      </c>
      <c r="AF19" s="26">
        <v>1</v>
      </c>
      <c r="AG19" s="26">
        <v>0</v>
      </c>
      <c r="AH19" s="26">
        <v>0</v>
      </c>
      <c r="AI19" s="26">
        <v>0</v>
      </c>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row>
    <row r="20" spans="1:100">
      <c r="A20" s="26">
        <v>53</v>
      </c>
      <c r="B20" s="26" t="s">
        <v>43</v>
      </c>
      <c r="C20" s="26" t="s">
        <v>36</v>
      </c>
      <c r="D20" s="26">
        <v>1219</v>
      </c>
      <c r="E20" s="26" t="s">
        <v>37</v>
      </c>
      <c r="F20" s="26">
        <v>2</v>
      </c>
      <c r="G20" s="26">
        <v>4</v>
      </c>
      <c r="H20" s="26" t="s">
        <v>38</v>
      </c>
      <c r="I20" s="26">
        <v>1</v>
      </c>
      <c r="J20" s="26">
        <v>23</v>
      </c>
      <c r="K20" s="26">
        <v>1</v>
      </c>
      <c r="L20" s="26" t="s">
        <v>39</v>
      </c>
      <c r="M20" s="26">
        <v>78</v>
      </c>
      <c r="N20" s="26">
        <v>2</v>
      </c>
      <c r="O20" s="26">
        <v>4</v>
      </c>
      <c r="P20" s="26" t="s">
        <v>56</v>
      </c>
      <c r="Q20" s="26">
        <v>4</v>
      </c>
      <c r="R20" s="26" t="s">
        <v>48</v>
      </c>
      <c r="S20" s="26">
        <v>15427</v>
      </c>
      <c r="T20" s="26">
        <v>22021</v>
      </c>
      <c r="U20" s="26">
        <v>2</v>
      </c>
      <c r="V20" s="26" t="s">
        <v>42</v>
      </c>
      <c r="W20" s="26" t="s">
        <v>43</v>
      </c>
      <c r="X20" s="26">
        <v>16</v>
      </c>
      <c r="Y20" s="26">
        <v>3</v>
      </c>
      <c r="Z20" s="26">
        <v>3</v>
      </c>
      <c r="AA20" s="26">
        <v>80</v>
      </c>
      <c r="AB20" s="26">
        <v>0</v>
      </c>
      <c r="AC20" s="26">
        <v>31</v>
      </c>
      <c r="AD20" s="26">
        <v>3</v>
      </c>
      <c r="AE20" s="26">
        <v>3</v>
      </c>
      <c r="AF20" s="26">
        <v>25</v>
      </c>
      <c r="AG20" s="26">
        <v>8</v>
      </c>
      <c r="AH20" s="26">
        <v>3</v>
      </c>
      <c r="AI20" s="26">
        <v>7</v>
      </c>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row>
    <row r="21" spans="1:100">
      <c r="A21" s="26">
        <v>38</v>
      </c>
      <c r="B21" s="26" t="s">
        <v>43</v>
      </c>
      <c r="C21" s="26" t="s">
        <v>36</v>
      </c>
      <c r="D21" s="26">
        <v>371</v>
      </c>
      <c r="E21" s="26" t="s">
        <v>45</v>
      </c>
      <c r="F21" s="26">
        <v>2</v>
      </c>
      <c r="G21" s="26">
        <v>3</v>
      </c>
      <c r="H21" s="26" t="s">
        <v>38</v>
      </c>
      <c r="I21" s="26">
        <v>1</v>
      </c>
      <c r="J21" s="26">
        <v>24</v>
      </c>
      <c r="K21" s="26">
        <v>4</v>
      </c>
      <c r="L21" s="26" t="s">
        <v>46</v>
      </c>
      <c r="M21" s="26">
        <v>45</v>
      </c>
      <c r="N21" s="26">
        <v>3</v>
      </c>
      <c r="O21" s="26">
        <v>1</v>
      </c>
      <c r="P21" s="26" t="s">
        <v>47</v>
      </c>
      <c r="Q21" s="26">
        <v>4</v>
      </c>
      <c r="R21" s="26" t="s">
        <v>41</v>
      </c>
      <c r="S21" s="26">
        <v>3944</v>
      </c>
      <c r="T21" s="26">
        <v>4306</v>
      </c>
      <c r="U21" s="26">
        <v>5</v>
      </c>
      <c r="V21" s="26" t="s">
        <v>42</v>
      </c>
      <c r="W21" s="26" t="s">
        <v>35</v>
      </c>
      <c r="X21" s="26">
        <v>11</v>
      </c>
      <c r="Y21" s="26">
        <v>3</v>
      </c>
      <c r="Z21" s="26">
        <v>3</v>
      </c>
      <c r="AA21" s="26">
        <v>80</v>
      </c>
      <c r="AB21" s="26">
        <v>0</v>
      </c>
      <c r="AC21" s="26">
        <v>6</v>
      </c>
      <c r="AD21" s="26">
        <v>3</v>
      </c>
      <c r="AE21" s="26">
        <v>3</v>
      </c>
      <c r="AF21" s="26">
        <v>3</v>
      </c>
      <c r="AG21" s="26">
        <v>2</v>
      </c>
      <c r="AH21" s="26">
        <v>1</v>
      </c>
      <c r="AI21" s="26">
        <v>2</v>
      </c>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row>
    <row r="22" spans="1:100">
      <c r="A22" s="26">
        <v>24</v>
      </c>
      <c r="B22" s="26" t="s">
        <v>43</v>
      </c>
      <c r="C22" s="26" t="s">
        <v>55</v>
      </c>
      <c r="D22" s="26">
        <v>673</v>
      </c>
      <c r="E22" s="26" t="s">
        <v>45</v>
      </c>
      <c r="F22" s="26">
        <v>11</v>
      </c>
      <c r="G22" s="26">
        <v>2</v>
      </c>
      <c r="H22" s="26" t="s">
        <v>49</v>
      </c>
      <c r="I22" s="26">
        <v>1</v>
      </c>
      <c r="J22" s="26">
        <v>26</v>
      </c>
      <c r="K22" s="26">
        <v>1</v>
      </c>
      <c r="L22" s="26" t="s">
        <v>39</v>
      </c>
      <c r="M22" s="26">
        <v>96</v>
      </c>
      <c r="N22" s="26">
        <v>4</v>
      </c>
      <c r="O22" s="26">
        <v>2</v>
      </c>
      <c r="P22" s="26" t="s">
        <v>53</v>
      </c>
      <c r="Q22" s="26">
        <v>3</v>
      </c>
      <c r="R22" s="26" t="s">
        <v>52</v>
      </c>
      <c r="S22" s="26">
        <v>4011</v>
      </c>
      <c r="T22" s="26">
        <v>8232</v>
      </c>
      <c r="U22" s="26">
        <v>0</v>
      </c>
      <c r="V22" s="26" t="s">
        <v>42</v>
      </c>
      <c r="W22" s="26" t="s">
        <v>43</v>
      </c>
      <c r="X22" s="26">
        <v>18</v>
      </c>
      <c r="Y22" s="26">
        <v>3</v>
      </c>
      <c r="Z22" s="26">
        <v>4</v>
      </c>
      <c r="AA22" s="26">
        <v>80</v>
      </c>
      <c r="AB22" s="26">
        <v>1</v>
      </c>
      <c r="AC22" s="26">
        <v>5</v>
      </c>
      <c r="AD22" s="26">
        <v>5</v>
      </c>
      <c r="AE22" s="26">
        <v>2</v>
      </c>
      <c r="AF22" s="26">
        <v>4</v>
      </c>
      <c r="AG22" s="26">
        <v>2</v>
      </c>
      <c r="AH22" s="26">
        <v>1</v>
      </c>
      <c r="AI22" s="26">
        <v>3</v>
      </c>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row>
    <row r="23" spans="1:100">
      <c r="A23" s="26">
        <v>36</v>
      </c>
      <c r="B23" s="26" t="s">
        <v>35</v>
      </c>
      <c r="C23" s="26" t="s">
        <v>36</v>
      </c>
      <c r="D23" s="26">
        <v>1218</v>
      </c>
      <c r="E23" s="26" t="s">
        <v>37</v>
      </c>
      <c r="F23" s="26">
        <v>9</v>
      </c>
      <c r="G23" s="26">
        <v>4</v>
      </c>
      <c r="H23" s="26" t="s">
        <v>38</v>
      </c>
      <c r="I23" s="26">
        <v>1</v>
      </c>
      <c r="J23" s="26">
        <v>27</v>
      </c>
      <c r="K23" s="26">
        <v>3</v>
      </c>
      <c r="L23" s="26" t="s">
        <v>46</v>
      </c>
      <c r="M23" s="26">
        <v>82</v>
      </c>
      <c r="N23" s="26">
        <v>2</v>
      </c>
      <c r="O23" s="26">
        <v>1</v>
      </c>
      <c r="P23" s="26" t="s">
        <v>57</v>
      </c>
      <c r="Q23" s="26">
        <v>1</v>
      </c>
      <c r="R23" s="26" t="s">
        <v>41</v>
      </c>
      <c r="S23" s="26">
        <v>3407</v>
      </c>
      <c r="T23" s="26">
        <v>6986</v>
      </c>
      <c r="U23" s="26">
        <v>7</v>
      </c>
      <c r="V23" s="26" t="s">
        <v>42</v>
      </c>
      <c r="W23" s="26" t="s">
        <v>43</v>
      </c>
      <c r="X23" s="26">
        <v>23</v>
      </c>
      <c r="Y23" s="26">
        <v>4</v>
      </c>
      <c r="Z23" s="26">
        <v>2</v>
      </c>
      <c r="AA23" s="26">
        <v>80</v>
      </c>
      <c r="AB23" s="26">
        <v>0</v>
      </c>
      <c r="AC23" s="26">
        <v>10</v>
      </c>
      <c r="AD23" s="26">
        <v>4</v>
      </c>
      <c r="AE23" s="26">
        <v>3</v>
      </c>
      <c r="AF23" s="26">
        <v>5</v>
      </c>
      <c r="AG23" s="26">
        <v>3</v>
      </c>
      <c r="AH23" s="26">
        <v>0</v>
      </c>
      <c r="AI23" s="26">
        <v>3</v>
      </c>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row>
    <row r="24" spans="1:100">
      <c r="A24" s="26">
        <v>34</v>
      </c>
      <c r="B24" s="26" t="s">
        <v>43</v>
      </c>
      <c r="C24" s="26" t="s">
        <v>36</v>
      </c>
      <c r="D24" s="26">
        <v>419</v>
      </c>
      <c r="E24" s="26" t="s">
        <v>45</v>
      </c>
      <c r="F24" s="26">
        <v>7</v>
      </c>
      <c r="G24" s="26">
        <v>4</v>
      </c>
      <c r="H24" s="26" t="s">
        <v>38</v>
      </c>
      <c r="I24" s="26">
        <v>1</v>
      </c>
      <c r="J24" s="26">
        <v>28</v>
      </c>
      <c r="K24" s="26">
        <v>1</v>
      </c>
      <c r="L24" s="26" t="s">
        <v>39</v>
      </c>
      <c r="M24" s="26">
        <v>53</v>
      </c>
      <c r="N24" s="26">
        <v>3</v>
      </c>
      <c r="O24" s="26">
        <v>3</v>
      </c>
      <c r="P24" s="26" t="s">
        <v>58</v>
      </c>
      <c r="Q24" s="26">
        <v>2</v>
      </c>
      <c r="R24" s="26" t="s">
        <v>41</v>
      </c>
      <c r="S24" s="26">
        <v>11994</v>
      </c>
      <c r="T24" s="26">
        <v>21293</v>
      </c>
      <c r="U24" s="26">
        <v>0</v>
      </c>
      <c r="V24" s="26" t="s">
        <v>42</v>
      </c>
      <c r="W24" s="26" t="s">
        <v>43</v>
      </c>
      <c r="X24" s="26">
        <v>11</v>
      </c>
      <c r="Y24" s="26">
        <v>3</v>
      </c>
      <c r="Z24" s="26">
        <v>3</v>
      </c>
      <c r="AA24" s="26">
        <v>80</v>
      </c>
      <c r="AB24" s="26">
        <v>0</v>
      </c>
      <c r="AC24" s="26">
        <v>13</v>
      </c>
      <c r="AD24" s="26">
        <v>4</v>
      </c>
      <c r="AE24" s="26">
        <v>3</v>
      </c>
      <c r="AF24" s="26">
        <v>12</v>
      </c>
      <c r="AG24" s="26">
        <v>6</v>
      </c>
      <c r="AH24" s="26">
        <v>2</v>
      </c>
      <c r="AI24" s="26">
        <v>11</v>
      </c>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row>
    <row r="25" spans="1:100">
      <c r="A25" s="26">
        <v>21</v>
      </c>
      <c r="B25" s="26" t="s">
        <v>43</v>
      </c>
      <c r="C25" s="26" t="s">
        <v>36</v>
      </c>
      <c r="D25" s="26">
        <v>391</v>
      </c>
      <c r="E25" s="26" t="s">
        <v>45</v>
      </c>
      <c r="F25" s="26">
        <v>15</v>
      </c>
      <c r="G25" s="26">
        <v>2</v>
      </c>
      <c r="H25" s="26" t="s">
        <v>38</v>
      </c>
      <c r="I25" s="26">
        <v>1</v>
      </c>
      <c r="J25" s="26">
        <v>30</v>
      </c>
      <c r="K25" s="26">
        <v>3</v>
      </c>
      <c r="L25" s="26" t="s">
        <v>46</v>
      </c>
      <c r="M25" s="26">
        <v>96</v>
      </c>
      <c r="N25" s="26">
        <v>3</v>
      </c>
      <c r="O25" s="26">
        <v>1</v>
      </c>
      <c r="P25" s="26" t="s">
        <v>47</v>
      </c>
      <c r="Q25" s="26">
        <v>4</v>
      </c>
      <c r="R25" s="26" t="s">
        <v>41</v>
      </c>
      <c r="S25" s="26">
        <v>1232</v>
      </c>
      <c r="T25" s="26">
        <v>19281</v>
      </c>
      <c r="U25" s="26">
        <v>1</v>
      </c>
      <c r="V25" s="26" t="s">
        <v>42</v>
      </c>
      <c r="W25" s="26" t="s">
        <v>43</v>
      </c>
      <c r="X25" s="26">
        <v>14</v>
      </c>
      <c r="Y25" s="26">
        <v>3</v>
      </c>
      <c r="Z25" s="26">
        <v>4</v>
      </c>
      <c r="AA25" s="26">
        <v>80</v>
      </c>
      <c r="AB25" s="26">
        <v>0</v>
      </c>
      <c r="AC25" s="26">
        <v>0</v>
      </c>
      <c r="AD25" s="26">
        <v>6</v>
      </c>
      <c r="AE25" s="26">
        <v>3</v>
      </c>
      <c r="AF25" s="26">
        <v>0</v>
      </c>
      <c r="AG25" s="26">
        <v>0</v>
      </c>
      <c r="AH25" s="26">
        <v>0</v>
      </c>
      <c r="AI25" s="26">
        <v>0</v>
      </c>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row>
    <row r="26" spans="1:100">
      <c r="A26" s="26">
        <v>34</v>
      </c>
      <c r="B26" s="26" t="s">
        <v>35</v>
      </c>
      <c r="C26" s="26" t="s">
        <v>36</v>
      </c>
      <c r="D26" s="26">
        <v>699</v>
      </c>
      <c r="E26" s="26" t="s">
        <v>45</v>
      </c>
      <c r="F26" s="26">
        <v>6</v>
      </c>
      <c r="G26" s="26">
        <v>1</v>
      </c>
      <c r="H26" s="26" t="s">
        <v>51</v>
      </c>
      <c r="I26" s="26">
        <v>1</v>
      </c>
      <c r="J26" s="26">
        <v>31</v>
      </c>
      <c r="K26" s="26">
        <v>2</v>
      </c>
      <c r="L26" s="26" t="s">
        <v>46</v>
      </c>
      <c r="M26" s="26">
        <v>83</v>
      </c>
      <c r="N26" s="26">
        <v>3</v>
      </c>
      <c r="O26" s="26">
        <v>1</v>
      </c>
      <c r="P26" s="26" t="s">
        <v>47</v>
      </c>
      <c r="Q26" s="26">
        <v>1</v>
      </c>
      <c r="R26" s="26" t="s">
        <v>41</v>
      </c>
      <c r="S26" s="26">
        <v>2960</v>
      </c>
      <c r="T26" s="26">
        <v>17102</v>
      </c>
      <c r="U26" s="26">
        <v>2</v>
      </c>
      <c r="V26" s="26" t="s">
        <v>42</v>
      </c>
      <c r="W26" s="26" t="s">
        <v>43</v>
      </c>
      <c r="X26" s="26">
        <v>11</v>
      </c>
      <c r="Y26" s="26">
        <v>3</v>
      </c>
      <c r="Z26" s="26">
        <v>3</v>
      </c>
      <c r="AA26" s="26">
        <v>80</v>
      </c>
      <c r="AB26" s="26">
        <v>0</v>
      </c>
      <c r="AC26" s="26">
        <v>8</v>
      </c>
      <c r="AD26" s="26">
        <v>2</v>
      </c>
      <c r="AE26" s="26">
        <v>3</v>
      </c>
      <c r="AF26" s="26">
        <v>4</v>
      </c>
      <c r="AG26" s="26">
        <v>2</v>
      </c>
      <c r="AH26" s="26">
        <v>1</v>
      </c>
      <c r="AI26" s="26">
        <v>3</v>
      </c>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row>
    <row r="27" spans="1:100">
      <c r="A27" s="26">
        <v>53</v>
      </c>
      <c r="B27" s="26" t="s">
        <v>43</v>
      </c>
      <c r="C27" s="26" t="s">
        <v>36</v>
      </c>
      <c r="D27" s="26">
        <v>1282</v>
      </c>
      <c r="E27" s="26" t="s">
        <v>45</v>
      </c>
      <c r="F27" s="26">
        <v>5</v>
      </c>
      <c r="G27" s="26">
        <v>3</v>
      </c>
      <c r="H27" s="26" t="s">
        <v>49</v>
      </c>
      <c r="I27" s="26">
        <v>1</v>
      </c>
      <c r="J27" s="26">
        <v>32</v>
      </c>
      <c r="K27" s="26">
        <v>3</v>
      </c>
      <c r="L27" s="26" t="s">
        <v>39</v>
      </c>
      <c r="M27" s="26">
        <v>58</v>
      </c>
      <c r="N27" s="26">
        <v>3</v>
      </c>
      <c r="O27" s="26">
        <v>5</v>
      </c>
      <c r="P27" s="26" t="s">
        <v>56</v>
      </c>
      <c r="Q27" s="26">
        <v>3</v>
      </c>
      <c r="R27" s="26" t="s">
        <v>52</v>
      </c>
      <c r="S27" s="26">
        <v>19094</v>
      </c>
      <c r="T27" s="26">
        <v>10735</v>
      </c>
      <c r="U27" s="26">
        <v>4</v>
      </c>
      <c r="V27" s="26" t="s">
        <v>42</v>
      </c>
      <c r="W27" s="26" t="s">
        <v>43</v>
      </c>
      <c r="X27" s="26">
        <v>11</v>
      </c>
      <c r="Y27" s="26">
        <v>3</v>
      </c>
      <c r="Z27" s="26">
        <v>4</v>
      </c>
      <c r="AA27" s="26">
        <v>80</v>
      </c>
      <c r="AB27" s="26">
        <v>1</v>
      </c>
      <c r="AC27" s="26">
        <v>26</v>
      </c>
      <c r="AD27" s="26">
        <v>3</v>
      </c>
      <c r="AE27" s="26">
        <v>2</v>
      </c>
      <c r="AF27" s="26">
        <v>14</v>
      </c>
      <c r="AG27" s="26">
        <v>13</v>
      </c>
      <c r="AH27" s="26">
        <v>4</v>
      </c>
      <c r="AI27" s="26">
        <v>8</v>
      </c>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row>
    <row r="28" spans="1:100">
      <c r="A28" s="26">
        <v>32</v>
      </c>
      <c r="B28" s="26" t="s">
        <v>35</v>
      </c>
      <c r="C28" s="26" t="s">
        <v>44</v>
      </c>
      <c r="D28" s="26">
        <v>1125</v>
      </c>
      <c r="E28" s="26" t="s">
        <v>45</v>
      </c>
      <c r="F28" s="26">
        <v>16</v>
      </c>
      <c r="G28" s="26">
        <v>1</v>
      </c>
      <c r="H28" s="26" t="s">
        <v>38</v>
      </c>
      <c r="I28" s="26">
        <v>1</v>
      </c>
      <c r="J28" s="26">
        <v>33</v>
      </c>
      <c r="K28" s="26">
        <v>2</v>
      </c>
      <c r="L28" s="26" t="s">
        <v>39</v>
      </c>
      <c r="M28" s="26">
        <v>72</v>
      </c>
      <c r="N28" s="26">
        <v>1</v>
      </c>
      <c r="O28" s="26">
        <v>1</v>
      </c>
      <c r="P28" s="26" t="s">
        <v>47</v>
      </c>
      <c r="Q28" s="26">
        <v>1</v>
      </c>
      <c r="R28" s="26" t="s">
        <v>41</v>
      </c>
      <c r="S28" s="26">
        <v>3919</v>
      </c>
      <c r="T28" s="26">
        <v>4681</v>
      </c>
      <c r="U28" s="26">
        <v>1</v>
      </c>
      <c r="V28" s="26" t="s">
        <v>42</v>
      </c>
      <c r="W28" s="26" t="s">
        <v>35</v>
      </c>
      <c r="X28" s="26">
        <v>22</v>
      </c>
      <c r="Y28" s="26">
        <v>4</v>
      </c>
      <c r="Z28" s="26">
        <v>2</v>
      </c>
      <c r="AA28" s="26">
        <v>80</v>
      </c>
      <c r="AB28" s="26">
        <v>0</v>
      </c>
      <c r="AC28" s="26">
        <v>10</v>
      </c>
      <c r="AD28" s="26">
        <v>5</v>
      </c>
      <c r="AE28" s="26">
        <v>3</v>
      </c>
      <c r="AF28" s="26">
        <v>10</v>
      </c>
      <c r="AG28" s="26">
        <v>2</v>
      </c>
      <c r="AH28" s="26">
        <v>6</v>
      </c>
      <c r="AI28" s="26">
        <v>7</v>
      </c>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row>
    <row r="29" spans="1:100">
      <c r="A29" s="26">
        <v>42</v>
      </c>
      <c r="B29" s="26" t="s">
        <v>43</v>
      </c>
      <c r="C29" s="26" t="s">
        <v>36</v>
      </c>
      <c r="D29" s="26">
        <v>691</v>
      </c>
      <c r="E29" s="26" t="s">
        <v>37</v>
      </c>
      <c r="F29" s="26">
        <v>8</v>
      </c>
      <c r="G29" s="26">
        <v>4</v>
      </c>
      <c r="H29" s="26" t="s">
        <v>59</v>
      </c>
      <c r="I29" s="26">
        <v>1</v>
      </c>
      <c r="J29" s="26">
        <v>35</v>
      </c>
      <c r="K29" s="26">
        <v>3</v>
      </c>
      <c r="L29" s="26" t="s">
        <v>46</v>
      </c>
      <c r="M29" s="26">
        <v>48</v>
      </c>
      <c r="N29" s="26">
        <v>3</v>
      </c>
      <c r="O29" s="26">
        <v>2</v>
      </c>
      <c r="P29" s="26" t="s">
        <v>40</v>
      </c>
      <c r="Q29" s="26">
        <v>2</v>
      </c>
      <c r="R29" s="26" t="s">
        <v>48</v>
      </c>
      <c r="S29" s="26">
        <v>6825</v>
      </c>
      <c r="T29" s="26">
        <v>21173</v>
      </c>
      <c r="U29" s="26">
        <v>0</v>
      </c>
      <c r="V29" s="26" t="s">
        <v>42</v>
      </c>
      <c r="W29" s="26" t="s">
        <v>43</v>
      </c>
      <c r="X29" s="26">
        <v>11</v>
      </c>
      <c r="Y29" s="26">
        <v>3</v>
      </c>
      <c r="Z29" s="26">
        <v>4</v>
      </c>
      <c r="AA29" s="26">
        <v>80</v>
      </c>
      <c r="AB29" s="26">
        <v>1</v>
      </c>
      <c r="AC29" s="26">
        <v>10</v>
      </c>
      <c r="AD29" s="26">
        <v>2</v>
      </c>
      <c r="AE29" s="26">
        <v>3</v>
      </c>
      <c r="AF29" s="26">
        <v>9</v>
      </c>
      <c r="AG29" s="26">
        <v>7</v>
      </c>
      <c r="AH29" s="26">
        <v>4</v>
      </c>
      <c r="AI29" s="26">
        <v>2</v>
      </c>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row>
    <row r="30" spans="1:100">
      <c r="A30" s="26">
        <v>44</v>
      </c>
      <c r="B30" s="26" t="s">
        <v>43</v>
      </c>
      <c r="C30" s="26" t="s">
        <v>36</v>
      </c>
      <c r="D30" s="26">
        <v>477</v>
      </c>
      <c r="E30" s="26" t="s">
        <v>45</v>
      </c>
      <c r="F30" s="26">
        <v>7</v>
      </c>
      <c r="G30" s="26">
        <v>4</v>
      </c>
      <c r="H30" s="26" t="s">
        <v>51</v>
      </c>
      <c r="I30" s="26">
        <v>1</v>
      </c>
      <c r="J30" s="26">
        <v>36</v>
      </c>
      <c r="K30" s="26">
        <v>1</v>
      </c>
      <c r="L30" s="26" t="s">
        <v>39</v>
      </c>
      <c r="M30" s="26">
        <v>42</v>
      </c>
      <c r="N30" s="26">
        <v>2</v>
      </c>
      <c r="O30" s="26">
        <v>3</v>
      </c>
      <c r="P30" s="26" t="s">
        <v>54</v>
      </c>
      <c r="Q30" s="26">
        <v>4</v>
      </c>
      <c r="R30" s="26" t="s">
        <v>48</v>
      </c>
      <c r="S30" s="26">
        <v>10248</v>
      </c>
      <c r="T30" s="26">
        <v>2094</v>
      </c>
      <c r="U30" s="26">
        <v>3</v>
      </c>
      <c r="V30" s="26" t="s">
        <v>42</v>
      </c>
      <c r="W30" s="26" t="s">
        <v>43</v>
      </c>
      <c r="X30" s="26">
        <v>14</v>
      </c>
      <c r="Y30" s="26">
        <v>3</v>
      </c>
      <c r="Z30" s="26">
        <v>4</v>
      </c>
      <c r="AA30" s="26">
        <v>80</v>
      </c>
      <c r="AB30" s="26">
        <v>1</v>
      </c>
      <c r="AC30" s="26">
        <v>24</v>
      </c>
      <c r="AD30" s="26">
        <v>4</v>
      </c>
      <c r="AE30" s="26">
        <v>3</v>
      </c>
      <c r="AF30" s="26">
        <v>22</v>
      </c>
      <c r="AG30" s="26">
        <v>6</v>
      </c>
      <c r="AH30" s="26">
        <v>5</v>
      </c>
      <c r="AI30" s="26">
        <v>17</v>
      </c>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row>
    <row r="31" spans="1:100">
      <c r="A31" s="26">
        <v>46</v>
      </c>
      <c r="B31" s="26" t="s">
        <v>43</v>
      </c>
      <c r="C31" s="26" t="s">
        <v>36</v>
      </c>
      <c r="D31" s="26">
        <v>705</v>
      </c>
      <c r="E31" s="26" t="s">
        <v>37</v>
      </c>
      <c r="F31" s="26">
        <v>2</v>
      </c>
      <c r="G31" s="26">
        <v>4</v>
      </c>
      <c r="H31" s="26" t="s">
        <v>59</v>
      </c>
      <c r="I31" s="26">
        <v>1</v>
      </c>
      <c r="J31" s="26">
        <v>38</v>
      </c>
      <c r="K31" s="26">
        <v>2</v>
      </c>
      <c r="L31" s="26" t="s">
        <v>39</v>
      </c>
      <c r="M31" s="26">
        <v>83</v>
      </c>
      <c r="N31" s="26">
        <v>3</v>
      </c>
      <c r="O31" s="26">
        <v>5</v>
      </c>
      <c r="P31" s="26" t="s">
        <v>56</v>
      </c>
      <c r="Q31" s="26">
        <v>1</v>
      </c>
      <c r="R31" s="26" t="s">
        <v>41</v>
      </c>
      <c r="S31" s="26">
        <v>18947</v>
      </c>
      <c r="T31" s="26">
        <v>22822</v>
      </c>
      <c r="U31" s="26">
        <v>3</v>
      </c>
      <c r="V31" s="26" t="s">
        <v>42</v>
      </c>
      <c r="W31" s="26" t="s">
        <v>43</v>
      </c>
      <c r="X31" s="26">
        <v>12</v>
      </c>
      <c r="Y31" s="26">
        <v>3</v>
      </c>
      <c r="Z31" s="26">
        <v>4</v>
      </c>
      <c r="AA31" s="26">
        <v>80</v>
      </c>
      <c r="AB31" s="26">
        <v>0</v>
      </c>
      <c r="AC31" s="26">
        <v>22</v>
      </c>
      <c r="AD31" s="26">
        <v>2</v>
      </c>
      <c r="AE31" s="26">
        <v>2</v>
      </c>
      <c r="AF31" s="26">
        <v>2</v>
      </c>
      <c r="AG31" s="26">
        <v>2</v>
      </c>
      <c r="AH31" s="26">
        <v>2</v>
      </c>
      <c r="AI31" s="26">
        <v>1</v>
      </c>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row>
    <row r="32" spans="1:100">
      <c r="A32" s="26">
        <v>33</v>
      </c>
      <c r="B32" s="26" t="s">
        <v>43</v>
      </c>
      <c r="C32" s="26" t="s">
        <v>36</v>
      </c>
      <c r="D32" s="26">
        <v>924</v>
      </c>
      <c r="E32" s="26" t="s">
        <v>45</v>
      </c>
      <c r="F32" s="26">
        <v>2</v>
      </c>
      <c r="G32" s="26">
        <v>3</v>
      </c>
      <c r="H32" s="26" t="s">
        <v>51</v>
      </c>
      <c r="I32" s="26">
        <v>1</v>
      </c>
      <c r="J32" s="26">
        <v>39</v>
      </c>
      <c r="K32" s="26">
        <v>3</v>
      </c>
      <c r="L32" s="26" t="s">
        <v>46</v>
      </c>
      <c r="M32" s="26">
        <v>78</v>
      </c>
      <c r="N32" s="26">
        <v>3</v>
      </c>
      <c r="O32" s="26">
        <v>1</v>
      </c>
      <c r="P32" s="26" t="s">
        <v>50</v>
      </c>
      <c r="Q32" s="26">
        <v>4</v>
      </c>
      <c r="R32" s="26" t="s">
        <v>41</v>
      </c>
      <c r="S32" s="26">
        <v>2496</v>
      </c>
      <c r="T32" s="26">
        <v>6670</v>
      </c>
      <c r="U32" s="26">
        <v>4</v>
      </c>
      <c r="V32" s="26" t="s">
        <v>42</v>
      </c>
      <c r="W32" s="26" t="s">
        <v>43</v>
      </c>
      <c r="X32" s="26">
        <v>11</v>
      </c>
      <c r="Y32" s="26">
        <v>3</v>
      </c>
      <c r="Z32" s="26">
        <v>4</v>
      </c>
      <c r="AA32" s="26">
        <v>80</v>
      </c>
      <c r="AB32" s="26">
        <v>0</v>
      </c>
      <c r="AC32" s="26">
        <v>7</v>
      </c>
      <c r="AD32" s="26">
        <v>3</v>
      </c>
      <c r="AE32" s="26">
        <v>3</v>
      </c>
      <c r="AF32" s="26">
        <v>1</v>
      </c>
      <c r="AG32" s="26">
        <v>1</v>
      </c>
      <c r="AH32" s="26">
        <v>0</v>
      </c>
      <c r="AI32" s="26">
        <v>0</v>
      </c>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row>
    <row r="33" spans="1:100">
      <c r="A33" s="26">
        <v>44</v>
      </c>
      <c r="B33" s="26" t="s">
        <v>43</v>
      </c>
      <c r="C33" s="26" t="s">
        <v>36</v>
      </c>
      <c r="D33" s="26">
        <v>1459</v>
      </c>
      <c r="E33" s="26" t="s">
        <v>45</v>
      </c>
      <c r="F33" s="26">
        <v>10</v>
      </c>
      <c r="G33" s="26">
        <v>4</v>
      </c>
      <c r="H33" s="26" t="s">
        <v>49</v>
      </c>
      <c r="I33" s="26">
        <v>1</v>
      </c>
      <c r="J33" s="26">
        <v>40</v>
      </c>
      <c r="K33" s="26">
        <v>4</v>
      </c>
      <c r="L33" s="26" t="s">
        <v>46</v>
      </c>
      <c r="M33" s="26">
        <v>41</v>
      </c>
      <c r="N33" s="26">
        <v>3</v>
      </c>
      <c r="O33" s="26">
        <v>2</v>
      </c>
      <c r="P33" s="26" t="s">
        <v>54</v>
      </c>
      <c r="Q33" s="26">
        <v>4</v>
      </c>
      <c r="R33" s="26" t="s">
        <v>48</v>
      </c>
      <c r="S33" s="26">
        <v>6465</v>
      </c>
      <c r="T33" s="26">
        <v>19121</v>
      </c>
      <c r="U33" s="26">
        <v>2</v>
      </c>
      <c r="V33" s="26" t="s">
        <v>42</v>
      </c>
      <c r="W33" s="26" t="s">
        <v>35</v>
      </c>
      <c r="X33" s="26">
        <v>13</v>
      </c>
      <c r="Y33" s="26">
        <v>3</v>
      </c>
      <c r="Z33" s="26">
        <v>4</v>
      </c>
      <c r="AA33" s="26">
        <v>80</v>
      </c>
      <c r="AB33" s="26">
        <v>0</v>
      </c>
      <c r="AC33" s="26">
        <v>9</v>
      </c>
      <c r="AD33" s="26">
        <v>5</v>
      </c>
      <c r="AE33" s="26">
        <v>4</v>
      </c>
      <c r="AF33" s="26">
        <v>4</v>
      </c>
      <c r="AG33" s="26">
        <v>2</v>
      </c>
      <c r="AH33" s="26">
        <v>1</v>
      </c>
      <c r="AI33" s="26">
        <v>3</v>
      </c>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row>
    <row r="34" spans="1:100">
      <c r="A34" s="26">
        <v>30</v>
      </c>
      <c r="B34" s="26" t="s">
        <v>43</v>
      </c>
      <c r="C34" s="26" t="s">
        <v>36</v>
      </c>
      <c r="D34" s="26">
        <v>125</v>
      </c>
      <c r="E34" s="26" t="s">
        <v>45</v>
      </c>
      <c r="F34" s="26">
        <v>9</v>
      </c>
      <c r="G34" s="26">
        <v>2</v>
      </c>
      <c r="H34" s="26" t="s">
        <v>51</v>
      </c>
      <c r="I34" s="26">
        <v>1</v>
      </c>
      <c r="J34" s="26">
        <v>41</v>
      </c>
      <c r="K34" s="26">
        <v>4</v>
      </c>
      <c r="L34" s="26" t="s">
        <v>46</v>
      </c>
      <c r="M34" s="26">
        <v>83</v>
      </c>
      <c r="N34" s="26">
        <v>2</v>
      </c>
      <c r="O34" s="26">
        <v>1</v>
      </c>
      <c r="P34" s="26" t="s">
        <v>50</v>
      </c>
      <c r="Q34" s="26">
        <v>3</v>
      </c>
      <c r="R34" s="26" t="s">
        <v>41</v>
      </c>
      <c r="S34" s="26">
        <v>2206</v>
      </c>
      <c r="T34" s="26">
        <v>16117</v>
      </c>
      <c r="U34" s="26">
        <v>1</v>
      </c>
      <c r="V34" s="26" t="s">
        <v>42</v>
      </c>
      <c r="W34" s="26" t="s">
        <v>43</v>
      </c>
      <c r="X34" s="26">
        <v>13</v>
      </c>
      <c r="Y34" s="26">
        <v>3</v>
      </c>
      <c r="Z34" s="26">
        <v>1</v>
      </c>
      <c r="AA34" s="26">
        <v>80</v>
      </c>
      <c r="AB34" s="26">
        <v>0</v>
      </c>
      <c r="AC34" s="26">
        <v>10</v>
      </c>
      <c r="AD34" s="26">
        <v>5</v>
      </c>
      <c r="AE34" s="26">
        <v>3</v>
      </c>
      <c r="AF34" s="26">
        <v>10</v>
      </c>
      <c r="AG34" s="26">
        <v>0</v>
      </c>
      <c r="AH34" s="26">
        <v>1</v>
      </c>
      <c r="AI34" s="26">
        <v>8</v>
      </c>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row>
    <row r="35" spans="1:100">
      <c r="A35" s="26">
        <v>39</v>
      </c>
      <c r="B35" s="26" t="s">
        <v>35</v>
      </c>
      <c r="C35" s="26" t="s">
        <v>36</v>
      </c>
      <c r="D35" s="26">
        <v>895</v>
      </c>
      <c r="E35" s="26" t="s">
        <v>37</v>
      </c>
      <c r="F35" s="26">
        <v>5</v>
      </c>
      <c r="G35" s="26">
        <v>3</v>
      </c>
      <c r="H35" s="26" t="s">
        <v>60</v>
      </c>
      <c r="I35" s="26">
        <v>1</v>
      </c>
      <c r="J35" s="26">
        <v>42</v>
      </c>
      <c r="K35" s="26">
        <v>4</v>
      </c>
      <c r="L35" s="26" t="s">
        <v>46</v>
      </c>
      <c r="M35" s="26">
        <v>56</v>
      </c>
      <c r="N35" s="26">
        <v>3</v>
      </c>
      <c r="O35" s="26">
        <v>2</v>
      </c>
      <c r="P35" s="26" t="s">
        <v>57</v>
      </c>
      <c r="Q35" s="26">
        <v>4</v>
      </c>
      <c r="R35" s="26" t="s">
        <v>48</v>
      </c>
      <c r="S35" s="26">
        <v>2086</v>
      </c>
      <c r="T35" s="26">
        <v>3335</v>
      </c>
      <c r="U35" s="26">
        <v>3</v>
      </c>
      <c r="V35" s="26" t="s">
        <v>42</v>
      </c>
      <c r="W35" s="26" t="s">
        <v>43</v>
      </c>
      <c r="X35" s="26">
        <v>14</v>
      </c>
      <c r="Y35" s="26">
        <v>3</v>
      </c>
      <c r="Z35" s="26">
        <v>3</v>
      </c>
      <c r="AA35" s="26">
        <v>80</v>
      </c>
      <c r="AB35" s="26">
        <v>1</v>
      </c>
      <c r="AC35" s="26">
        <v>19</v>
      </c>
      <c r="AD35" s="26">
        <v>6</v>
      </c>
      <c r="AE35" s="26">
        <v>4</v>
      </c>
      <c r="AF35" s="26">
        <v>1</v>
      </c>
      <c r="AG35" s="26">
        <v>0</v>
      </c>
      <c r="AH35" s="26">
        <v>0</v>
      </c>
      <c r="AI35" s="26">
        <v>0</v>
      </c>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row>
    <row r="36" spans="1:100">
      <c r="A36" s="26">
        <v>24</v>
      </c>
      <c r="B36" s="26" t="s">
        <v>35</v>
      </c>
      <c r="C36" s="26" t="s">
        <v>36</v>
      </c>
      <c r="D36" s="26">
        <v>813</v>
      </c>
      <c r="E36" s="26" t="s">
        <v>45</v>
      </c>
      <c r="F36" s="26">
        <v>1</v>
      </c>
      <c r="G36" s="26">
        <v>3</v>
      </c>
      <c r="H36" s="26" t="s">
        <v>51</v>
      </c>
      <c r="I36" s="26">
        <v>1</v>
      </c>
      <c r="J36" s="26">
        <v>45</v>
      </c>
      <c r="K36" s="26">
        <v>2</v>
      </c>
      <c r="L36" s="26" t="s">
        <v>46</v>
      </c>
      <c r="M36" s="26">
        <v>61</v>
      </c>
      <c r="N36" s="26">
        <v>3</v>
      </c>
      <c r="O36" s="26">
        <v>1</v>
      </c>
      <c r="P36" s="26" t="s">
        <v>47</v>
      </c>
      <c r="Q36" s="26">
        <v>4</v>
      </c>
      <c r="R36" s="26" t="s">
        <v>48</v>
      </c>
      <c r="S36" s="26">
        <v>2293</v>
      </c>
      <c r="T36" s="26">
        <v>3020</v>
      </c>
      <c r="U36" s="26">
        <v>2</v>
      </c>
      <c r="V36" s="26" t="s">
        <v>42</v>
      </c>
      <c r="W36" s="26" t="s">
        <v>35</v>
      </c>
      <c r="X36" s="26">
        <v>16</v>
      </c>
      <c r="Y36" s="26">
        <v>3</v>
      </c>
      <c r="Z36" s="26">
        <v>1</v>
      </c>
      <c r="AA36" s="26">
        <v>80</v>
      </c>
      <c r="AB36" s="26">
        <v>1</v>
      </c>
      <c r="AC36" s="26">
        <v>6</v>
      </c>
      <c r="AD36" s="26">
        <v>2</v>
      </c>
      <c r="AE36" s="26">
        <v>2</v>
      </c>
      <c r="AF36" s="26">
        <v>2</v>
      </c>
      <c r="AG36" s="26">
        <v>0</v>
      </c>
      <c r="AH36" s="26">
        <v>2</v>
      </c>
      <c r="AI36" s="26">
        <v>0</v>
      </c>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row>
    <row r="37" spans="1:100">
      <c r="A37" s="26">
        <v>43</v>
      </c>
      <c r="B37" s="26" t="s">
        <v>43</v>
      </c>
      <c r="C37" s="26" t="s">
        <v>36</v>
      </c>
      <c r="D37" s="26">
        <v>1273</v>
      </c>
      <c r="E37" s="26" t="s">
        <v>45</v>
      </c>
      <c r="F37" s="26">
        <v>2</v>
      </c>
      <c r="G37" s="26">
        <v>2</v>
      </c>
      <c r="H37" s="26" t="s">
        <v>51</v>
      </c>
      <c r="I37" s="26">
        <v>1</v>
      </c>
      <c r="J37" s="26">
        <v>46</v>
      </c>
      <c r="K37" s="26">
        <v>4</v>
      </c>
      <c r="L37" s="26" t="s">
        <v>39</v>
      </c>
      <c r="M37" s="26">
        <v>72</v>
      </c>
      <c r="N37" s="26">
        <v>4</v>
      </c>
      <c r="O37" s="26">
        <v>1</v>
      </c>
      <c r="P37" s="26" t="s">
        <v>47</v>
      </c>
      <c r="Q37" s="26">
        <v>3</v>
      </c>
      <c r="R37" s="26" t="s">
        <v>52</v>
      </c>
      <c r="S37" s="26">
        <v>2645</v>
      </c>
      <c r="T37" s="26">
        <v>21923</v>
      </c>
      <c r="U37" s="26">
        <v>1</v>
      </c>
      <c r="V37" s="26" t="s">
        <v>42</v>
      </c>
      <c r="W37" s="26" t="s">
        <v>43</v>
      </c>
      <c r="X37" s="26">
        <v>12</v>
      </c>
      <c r="Y37" s="26">
        <v>3</v>
      </c>
      <c r="Z37" s="26">
        <v>4</v>
      </c>
      <c r="AA37" s="26">
        <v>80</v>
      </c>
      <c r="AB37" s="26">
        <v>2</v>
      </c>
      <c r="AC37" s="26">
        <v>6</v>
      </c>
      <c r="AD37" s="26">
        <v>3</v>
      </c>
      <c r="AE37" s="26">
        <v>2</v>
      </c>
      <c r="AF37" s="26">
        <v>5</v>
      </c>
      <c r="AG37" s="26">
        <v>3</v>
      </c>
      <c r="AH37" s="26">
        <v>1</v>
      </c>
      <c r="AI37" s="26">
        <v>4</v>
      </c>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row>
    <row r="38" spans="1:100">
      <c r="A38" s="26">
        <v>50</v>
      </c>
      <c r="B38" s="26" t="s">
        <v>35</v>
      </c>
      <c r="C38" s="26" t="s">
        <v>36</v>
      </c>
      <c r="D38" s="26">
        <v>869</v>
      </c>
      <c r="E38" s="26" t="s">
        <v>37</v>
      </c>
      <c r="F38" s="26">
        <v>3</v>
      </c>
      <c r="G38" s="26">
        <v>2</v>
      </c>
      <c r="H38" s="26" t="s">
        <v>59</v>
      </c>
      <c r="I38" s="26">
        <v>1</v>
      </c>
      <c r="J38" s="26">
        <v>47</v>
      </c>
      <c r="K38" s="26">
        <v>1</v>
      </c>
      <c r="L38" s="26" t="s">
        <v>46</v>
      </c>
      <c r="M38" s="26">
        <v>86</v>
      </c>
      <c r="N38" s="26">
        <v>2</v>
      </c>
      <c r="O38" s="26">
        <v>1</v>
      </c>
      <c r="P38" s="26" t="s">
        <v>57</v>
      </c>
      <c r="Q38" s="26">
        <v>3</v>
      </c>
      <c r="R38" s="26" t="s">
        <v>48</v>
      </c>
      <c r="S38" s="26">
        <v>2683</v>
      </c>
      <c r="T38" s="26">
        <v>3810</v>
      </c>
      <c r="U38" s="26">
        <v>1</v>
      </c>
      <c r="V38" s="26" t="s">
        <v>42</v>
      </c>
      <c r="W38" s="26" t="s">
        <v>35</v>
      </c>
      <c r="X38" s="26">
        <v>14</v>
      </c>
      <c r="Y38" s="26">
        <v>3</v>
      </c>
      <c r="Z38" s="26">
        <v>3</v>
      </c>
      <c r="AA38" s="26">
        <v>80</v>
      </c>
      <c r="AB38" s="26">
        <v>0</v>
      </c>
      <c r="AC38" s="26">
        <v>3</v>
      </c>
      <c r="AD38" s="26">
        <v>2</v>
      </c>
      <c r="AE38" s="26">
        <v>3</v>
      </c>
      <c r="AF38" s="26">
        <v>3</v>
      </c>
      <c r="AG38" s="26">
        <v>2</v>
      </c>
      <c r="AH38" s="26">
        <v>0</v>
      </c>
      <c r="AI38" s="26">
        <v>2</v>
      </c>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row>
    <row r="39" spans="1:100">
      <c r="A39" s="26">
        <v>35</v>
      </c>
      <c r="B39" s="26" t="s">
        <v>43</v>
      </c>
      <c r="C39" s="26" t="s">
        <v>36</v>
      </c>
      <c r="D39" s="26">
        <v>890</v>
      </c>
      <c r="E39" s="26" t="s">
        <v>37</v>
      </c>
      <c r="F39" s="26">
        <v>2</v>
      </c>
      <c r="G39" s="26">
        <v>3</v>
      </c>
      <c r="H39" s="26" t="s">
        <v>59</v>
      </c>
      <c r="I39" s="26">
        <v>1</v>
      </c>
      <c r="J39" s="26">
        <v>49</v>
      </c>
      <c r="K39" s="26">
        <v>4</v>
      </c>
      <c r="L39" s="26" t="s">
        <v>39</v>
      </c>
      <c r="M39" s="26">
        <v>97</v>
      </c>
      <c r="N39" s="26">
        <v>3</v>
      </c>
      <c r="O39" s="26">
        <v>1</v>
      </c>
      <c r="P39" s="26" t="s">
        <v>57</v>
      </c>
      <c r="Q39" s="26">
        <v>4</v>
      </c>
      <c r="R39" s="26" t="s">
        <v>48</v>
      </c>
      <c r="S39" s="26">
        <v>2014</v>
      </c>
      <c r="T39" s="26">
        <v>9687</v>
      </c>
      <c r="U39" s="26">
        <v>1</v>
      </c>
      <c r="V39" s="26" t="s">
        <v>42</v>
      </c>
      <c r="W39" s="26" t="s">
        <v>43</v>
      </c>
      <c r="X39" s="26">
        <v>13</v>
      </c>
      <c r="Y39" s="26">
        <v>3</v>
      </c>
      <c r="Z39" s="26">
        <v>1</v>
      </c>
      <c r="AA39" s="26">
        <v>80</v>
      </c>
      <c r="AB39" s="26">
        <v>0</v>
      </c>
      <c r="AC39" s="26">
        <v>2</v>
      </c>
      <c r="AD39" s="26">
        <v>3</v>
      </c>
      <c r="AE39" s="26">
        <v>3</v>
      </c>
      <c r="AF39" s="26">
        <v>2</v>
      </c>
      <c r="AG39" s="26">
        <v>2</v>
      </c>
      <c r="AH39" s="26">
        <v>2</v>
      </c>
      <c r="AI39" s="26">
        <v>2</v>
      </c>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row>
    <row r="40" spans="1:100">
      <c r="A40" s="26">
        <v>36</v>
      </c>
      <c r="B40" s="26" t="s">
        <v>43</v>
      </c>
      <c r="C40" s="26" t="s">
        <v>36</v>
      </c>
      <c r="D40" s="26">
        <v>852</v>
      </c>
      <c r="E40" s="26" t="s">
        <v>45</v>
      </c>
      <c r="F40" s="26">
        <v>5</v>
      </c>
      <c r="G40" s="26">
        <v>4</v>
      </c>
      <c r="H40" s="26" t="s">
        <v>38</v>
      </c>
      <c r="I40" s="26">
        <v>1</v>
      </c>
      <c r="J40" s="26">
        <v>51</v>
      </c>
      <c r="K40" s="26">
        <v>2</v>
      </c>
      <c r="L40" s="26" t="s">
        <v>39</v>
      </c>
      <c r="M40" s="26">
        <v>82</v>
      </c>
      <c r="N40" s="26">
        <v>2</v>
      </c>
      <c r="O40" s="26">
        <v>1</v>
      </c>
      <c r="P40" s="26" t="s">
        <v>47</v>
      </c>
      <c r="Q40" s="26">
        <v>1</v>
      </c>
      <c r="R40" s="26" t="s">
        <v>48</v>
      </c>
      <c r="S40" s="26">
        <v>3419</v>
      </c>
      <c r="T40" s="26">
        <v>13072</v>
      </c>
      <c r="U40" s="26">
        <v>9</v>
      </c>
      <c r="V40" s="26" t="s">
        <v>42</v>
      </c>
      <c r="W40" s="26" t="s">
        <v>35</v>
      </c>
      <c r="X40" s="26">
        <v>14</v>
      </c>
      <c r="Y40" s="26">
        <v>3</v>
      </c>
      <c r="Z40" s="26">
        <v>4</v>
      </c>
      <c r="AA40" s="26">
        <v>80</v>
      </c>
      <c r="AB40" s="26">
        <v>1</v>
      </c>
      <c r="AC40" s="26">
        <v>6</v>
      </c>
      <c r="AD40" s="26">
        <v>3</v>
      </c>
      <c r="AE40" s="26">
        <v>4</v>
      </c>
      <c r="AF40" s="26">
        <v>1</v>
      </c>
      <c r="AG40" s="26">
        <v>1</v>
      </c>
      <c r="AH40" s="26">
        <v>0</v>
      </c>
      <c r="AI40" s="26">
        <v>0</v>
      </c>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row>
    <row r="41" spans="1:100">
      <c r="A41" s="26">
        <v>33</v>
      </c>
      <c r="B41" s="26" t="s">
        <v>43</v>
      </c>
      <c r="C41" s="26" t="s">
        <v>44</v>
      </c>
      <c r="D41" s="26">
        <v>1141</v>
      </c>
      <c r="E41" s="26" t="s">
        <v>37</v>
      </c>
      <c r="F41" s="26">
        <v>1</v>
      </c>
      <c r="G41" s="26">
        <v>3</v>
      </c>
      <c r="H41" s="26" t="s">
        <v>38</v>
      </c>
      <c r="I41" s="26">
        <v>1</v>
      </c>
      <c r="J41" s="26">
        <v>52</v>
      </c>
      <c r="K41" s="26">
        <v>3</v>
      </c>
      <c r="L41" s="26" t="s">
        <v>39</v>
      </c>
      <c r="M41" s="26">
        <v>42</v>
      </c>
      <c r="N41" s="26">
        <v>4</v>
      </c>
      <c r="O41" s="26">
        <v>2</v>
      </c>
      <c r="P41" s="26" t="s">
        <v>40</v>
      </c>
      <c r="Q41" s="26">
        <v>1</v>
      </c>
      <c r="R41" s="26" t="s">
        <v>48</v>
      </c>
      <c r="S41" s="26">
        <v>5376</v>
      </c>
      <c r="T41" s="26">
        <v>3193</v>
      </c>
      <c r="U41" s="26">
        <v>2</v>
      </c>
      <c r="V41" s="26" t="s">
        <v>42</v>
      </c>
      <c r="W41" s="26" t="s">
        <v>43</v>
      </c>
      <c r="X41" s="26">
        <v>19</v>
      </c>
      <c r="Y41" s="26">
        <v>3</v>
      </c>
      <c r="Z41" s="26">
        <v>1</v>
      </c>
      <c r="AA41" s="26">
        <v>80</v>
      </c>
      <c r="AB41" s="26">
        <v>2</v>
      </c>
      <c r="AC41" s="26">
        <v>10</v>
      </c>
      <c r="AD41" s="26">
        <v>3</v>
      </c>
      <c r="AE41" s="26">
        <v>3</v>
      </c>
      <c r="AF41" s="26">
        <v>5</v>
      </c>
      <c r="AG41" s="26">
        <v>3</v>
      </c>
      <c r="AH41" s="26">
        <v>1</v>
      </c>
      <c r="AI41" s="26">
        <v>3</v>
      </c>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row>
    <row r="42" spans="1:100">
      <c r="A42" s="26">
        <v>35</v>
      </c>
      <c r="B42" s="26" t="s">
        <v>43</v>
      </c>
      <c r="C42" s="26" t="s">
        <v>36</v>
      </c>
      <c r="D42" s="26">
        <v>464</v>
      </c>
      <c r="E42" s="26" t="s">
        <v>45</v>
      </c>
      <c r="F42" s="26">
        <v>4</v>
      </c>
      <c r="G42" s="26">
        <v>2</v>
      </c>
      <c r="H42" s="26" t="s">
        <v>49</v>
      </c>
      <c r="I42" s="26">
        <v>1</v>
      </c>
      <c r="J42" s="26">
        <v>53</v>
      </c>
      <c r="K42" s="26">
        <v>3</v>
      </c>
      <c r="L42" s="26" t="s">
        <v>46</v>
      </c>
      <c r="M42" s="26">
        <v>75</v>
      </c>
      <c r="N42" s="26">
        <v>3</v>
      </c>
      <c r="O42" s="26">
        <v>1</v>
      </c>
      <c r="P42" s="26" t="s">
        <v>50</v>
      </c>
      <c r="Q42" s="26">
        <v>4</v>
      </c>
      <c r="R42" s="26" t="s">
        <v>52</v>
      </c>
      <c r="S42" s="26">
        <v>1951</v>
      </c>
      <c r="T42" s="26">
        <v>10910</v>
      </c>
      <c r="U42" s="26">
        <v>1</v>
      </c>
      <c r="V42" s="26" t="s">
        <v>42</v>
      </c>
      <c r="W42" s="26" t="s">
        <v>43</v>
      </c>
      <c r="X42" s="26">
        <v>12</v>
      </c>
      <c r="Y42" s="26">
        <v>3</v>
      </c>
      <c r="Z42" s="26">
        <v>3</v>
      </c>
      <c r="AA42" s="26">
        <v>80</v>
      </c>
      <c r="AB42" s="26">
        <v>1</v>
      </c>
      <c r="AC42" s="26">
        <v>1</v>
      </c>
      <c r="AD42" s="26">
        <v>3</v>
      </c>
      <c r="AE42" s="26">
        <v>3</v>
      </c>
      <c r="AF42" s="26">
        <v>1</v>
      </c>
      <c r="AG42" s="26">
        <v>0</v>
      </c>
      <c r="AH42" s="26">
        <v>0</v>
      </c>
      <c r="AI42" s="26">
        <v>0</v>
      </c>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row>
    <row r="43" spans="1:100">
      <c r="A43" s="26">
        <v>27</v>
      </c>
      <c r="B43" s="26" t="s">
        <v>43</v>
      </c>
      <c r="C43" s="26" t="s">
        <v>36</v>
      </c>
      <c r="D43" s="26">
        <v>1240</v>
      </c>
      <c r="E43" s="26" t="s">
        <v>45</v>
      </c>
      <c r="F43" s="26">
        <v>2</v>
      </c>
      <c r="G43" s="26">
        <v>4</v>
      </c>
      <c r="H43" s="26" t="s">
        <v>38</v>
      </c>
      <c r="I43" s="26">
        <v>1</v>
      </c>
      <c r="J43" s="26">
        <v>54</v>
      </c>
      <c r="K43" s="26">
        <v>4</v>
      </c>
      <c r="L43" s="26" t="s">
        <v>39</v>
      </c>
      <c r="M43" s="26">
        <v>33</v>
      </c>
      <c r="N43" s="26">
        <v>3</v>
      </c>
      <c r="O43" s="26">
        <v>1</v>
      </c>
      <c r="P43" s="26" t="s">
        <v>50</v>
      </c>
      <c r="Q43" s="26">
        <v>1</v>
      </c>
      <c r="R43" s="26" t="s">
        <v>52</v>
      </c>
      <c r="S43" s="26">
        <v>2341</v>
      </c>
      <c r="T43" s="26">
        <v>19715</v>
      </c>
      <c r="U43" s="26">
        <v>1</v>
      </c>
      <c r="V43" s="26" t="s">
        <v>42</v>
      </c>
      <c r="W43" s="26" t="s">
        <v>43</v>
      </c>
      <c r="X43" s="26">
        <v>13</v>
      </c>
      <c r="Y43" s="26">
        <v>3</v>
      </c>
      <c r="Z43" s="26">
        <v>4</v>
      </c>
      <c r="AA43" s="26">
        <v>80</v>
      </c>
      <c r="AB43" s="26">
        <v>1</v>
      </c>
      <c r="AC43" s="26">
        <v>1</v>
      </c>
      <c r="AD43" s="26">
        <v>6</v>
      </c>
      <c r="AE43" s="26">
        <v>3</v>
      </c>
      <c r="AF43" s="26">
        <v>1</v>
      </c>
      <c r="AG43" s="26">
        <v>0</v>
      </c>
      <c r="AH43" s="26">
        <v>0</v>
      </c>
      <c r="AI43" s="26">
        <v>0</v>
      </c>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row>
    <row r="44" spans="1:100">
      <c r="A44" s="26">
        <v>26</v>
      </c>
      <c r="B44" s="26" t="s">
        <v>35</v>
      </c>
      <c r="C44" s="26" t="s">
        <v>36</v>
      </c>
      <c r="D44" s="26">
        <v>1357</v>
      </c>
      <c r="E44" s="26" t="s">
        <v>45</v>
      </c>
      <c r="F44" s="26">
        <v>25</v>
      </c>
      <c r="G44" s="26">
        <v>3</v>
      </c>
      <c r="H44" s="26" t="s">
        <v>38</v>
      </c>
      <c r="I44" s="26">
        <v>1</v>
      </c>
      <c r="J44" s="26">
        <v>55</v>
      </c>
      <c r="K44" s="26">
        <v>1</v>
      </c>
      <c r="L44" s="26" t="s">
        <v>46</v>
      </c>
      <c r="M44" s="26">
        <v>48</v>
      </c>
      <c r="N44" s="26">
        <v>1</v>
      </c>
      <c r="O44" s="26">
        <v>1</v>
      </c>
      <c r="P44" s="26" t="s">
        <v>50</v>
      </c>
      <c r="Q44" s="26">
        <v>3</v>
      </c>
      <c r="R44" s="26" t="s">
        <v>41</v>
      </c>
      <c r="S44" s="26">
        <v>2293</v>
      </c>
      <c r="T44" s="26">
        <v>10558</v>
      </c>
      <c r="U44" s="26">
        <v>1</v>
      </c>
      <c r="V44" s="26" t="s">
        <v>42</v>
      </c>
      <c r="W44" s="26" t="s">
        <v>43</v>
      </c>
      <c r="X44" s="26">
        <v>12</v>
      </c>
      <c r="Y44" s="26">
        <v>3</v>
      </c>
      <c r="Z44" s="26">
        <v>3</v>
      </c>
      <c r="AA44" s="26">
        <v>80</v>
      </c>
      <c r="AB44" s="26">
        <v>0</v>
      </c>
      <c r="AC44" s="26">
        <v>1</v>
      </c>
      <c r="AD44" s="26">
        <v>2</v>
      </c>
      <c r="AE44" s="26">
        <v>2</v>
      </c>
      <c r="AF44" s="26">
        <v>1</v>
      </c>
      <c r="AG44" s="26">
        <v>0</v>
      </c>
      <c r="AH44" s="26">
        <v>0</v>
      </c>
      <c r="AI44" s="26">
        <v>1</v>
      </c>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row>
    <row r="45" spans="1:100">
      <c r="A45" s="26">
        <v>27</v>
      </c>
      <c r="B45" s="26" t="s">
        <v>43</v>
      </c>
      <c r="C45" s="26" t="s">
        <v>44</v>
      </c>
      <c r="D45" s="26">
        <v>994</v>
      </c>
      <c r="E45" s="26" t="s">
        <v>37</v>
      </c>
      <c r="F45" s="26">
        <v>8</v>
      </c>
      <c r="G45" s="26">
        <v>3</v>
      </c>
      <c r="H45" s="26" t="s">
        <v>38</v>
      </c>
      <c r="I45" s="26">
        <v>1</v>
      </c>
      <c r="J45" s="26">
        <v>56</v>
      </c>
      <c r="K45" s="26">
        <v>4</v>
      </c>
      <c r="L45" s="26" t="s">
        <v>46</v>
      </c>
      <c r="M45" s="26">
        <v>37</v>
      </c>
      <c r="N45" s="26">
        <v>3</v>
      </c>
      <c r="O45" s="26">
        <v>3</v>
      </c>
      <c r="P45" s="26" t="s">
        <v>40</v>
      </c>
      <c r="Q45" s="26">
        <v>3</v>
      </c>
      <c r="R45" s="26" t="s">
        <v>41</v>
      </c>
      <c r="S45" s="26">
        <v>8726</v>
      </c>
      <c r="T45" s="26">
        <v>2975</v>
      </c>
      <c r="U45" s="26">
        <v>1</v>
      </c>
      <c r="V45" s="26" t="s">
        <v>42</v>
      </c>
      <c r="W45" s="26" t="s">
        <v>43</v>
      </c>
      <c r="X45" s="26">
        <v>15</v>
      </c>
      <c r="Y45" s="26">
        <v>3</v>
      </c>
      <c r="Z45" s="26">
        <v>4</v>
      </c>
      <c r="AA45" s="26">
        <v>80</v>
      </c>
      <c r="AB45" s="26">
        <v>0</v>
      </c>
      <c r="AC45" s="26">
        <v>9</v>
      </c>
      <c r="AD45" s="26">
        <v>0</v>
      </c>
      <c r="AE45" s="26">
        <v>3</v>
      </c>
      <c r="AF45" s="26">
        <v>9</v>
      </c>
      <c r="AG45" s="26">
        <v>8</v>
      </c>
      <c r="AH45" s="26">
        <v>1</v>
      </c>
      <c r="AI45" s="26">
        <v>7</v>
      </c>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row>
    <row r="46" spans="1:100">
      <c r="A46" s="26">
        <v>30</v>
      </c>
      <c r="B46" s="26" t="s">
        <v>43</v>
      </c>
      <c r="C46" s="26" t="s">
        <v>44</v>
      </c>
      <c r="D46" s="26">
        <v>721</v>
      </c>
      <c r="E46" s="26" t="s">
        <v>45</v>
      </c>
      <c r="F46" s="26">
        <v>1</v>
      </c>
      <c r="G46" s="26">
        <v>2</v>
      </c>
      <c r="H46" s="26" t="s">
        <v>51</v>
      </c>
      <c r="I46" s="26">
        <v>1</v>
      </c>
      <c r="J46" s="26">
        <v>57</v>
      </c>
      <c r="K46" s="26">
        <v>3</v>
      </c>
      <c r="L46" s="26" t="s">
        <v>39</v>
      </c>
      <c r="M46" s="26">
        <v>58</v>
      </c>
      <c r="N46" s="26">
        <v>3</v>
      </c>
      <c r="O46" s="26">
        <v>2</v>
      </c>
      <c r="P46" s="26" t="s">
        <v>50</v>
      </c>
      <c r="Q46" s="26">
        <v>4</v>
      </c>
      <c r="R46" s="26" t="s">
        <v>41</v>
      </c>
      <c r="S46" s="26">
        <v>4011</v>
      </c>
      <c r="T46" s="26">
        <v>10781</v>
      </c>
      <c r="U46" s="26">
        <v>1</v>
      </c>
      <c r="V46" s="26" t="s">
        <v>42</v>
      </c>
      <c r="W46" s="26" t="s">
        <v>43</v>
      </c>
      <c r="X46" s="26">
        <v>23</v>
      </c>
      <c r="Y46" s="26">
        <v>4</v>
      </c>
      <c r="Z46" s="26">
        <v>4</v>
      </c>
      <c r="AA46" s="26">
        <v>80</v>
      </c>
      <c r="AB46" s="26">
        <v>0</v>
      </c>
      <c r="AC46" s="26">
        <v>12</v>
      </c>
      <c r="AD46" s="26">
        <v>2</v>
      </c>
      <c r="AE46" s="26">
        <v>3</v>
      </c>
      <c r="AF46" s="26">
        <v>12</v>
      </c>
      <c r="AG46" s="26">
        <v>8</v>
      </c>
      <c r="AH46" s="26">
        <v>3</v>
      </c>
      <c r="AI46" s="26">
        <v>7</v>
      </c>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row>
    <row r="47" spans="1:100">
      <c r="A47" s="26">
        <v>41</v>
      </c>
      <c r="B47" s="26" t="s">
        <v>35</v>
      </c>
      <c r="C47" s="26" t="s">
        <v>36</v>
      </c>
      <c r="D47" s="26">
        <v>1360</v>
      </c>
      <c r="E47" s="26" t="s">
        <v>45</v>
      </c>
      <c r="F47" s="26">
        <v>12</v>
      </c>
      <c r="G47" s="26">
        <v>3</v>
      </c>
      <c r="H47" s="26" t="s">
        <v>60</v>
      </c>
      <c r="I47" s="26">
        <v>1</v>
      </c>
      <c r="J47" s="26">
        <v>58</v>
      </c>
      <c r="K47" s="26">
        <v>2</v>
      </c>
      <c r="L47" s="26" t="s">
        <v>39</v>
      </c>
      <c r="M47" s="26">
        <v>49</v>
      </c>
      <c r="N47" s="26">
        <v>3</v>
      </c>
      <c r="O47" s="26">
        <v>5</v>
      </c>
      <c r="P47" s="26" t="s">
        <v>58</v>
      </c>
      <c r="Q47" s="26">
        <v>3</v>
      </c>
      <c r="R47" s="26" t="s">
        <v>48</v>
      </c>
      <c r="S47" s="26">
        <v>19545</v>
      </c>
      <c r="T47" s="26">
        <v>16280</v>
      </c>
      <c r="U47" s="26">
        <v>1</v>
      </c>
      <c r="V47" s="26" t="s">
        <v>42</v>
      </c>
      <c r="W47" s="26" t="s">
        <v>43</v>
      </c>
      <c r="X47" s="26">
        <v>12</v>
      </c>
      <c r="Y47" s="26">
        <v>3</v>
      </c>
      <c r="Z47" s="26">
        <v>4</v>
      </c>
      <c r="AA47" s="26">
        <v>80</v>
      </c>
      <c r="AB47" s="26">
        <v>0</v>
      </c>
      <c r="AC47" s="26">
        <v>23</v>
      </c>
      <c r="AD47" s="26">
        <v>0</v>
      </c>
      <c r="AE47" s="26">
        <v>3</v>
      </c>
      <c r="AF47" s="26">
        <v>22</v>
      </c>
      <c r="AG47" s="26">
        <v>15</v>
      </c>
      <c r="AH47" s="26">
        <v>15</v>
      </c>
      <c r="AI47" s="26">
        <v>8</v>
      </c>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row>
    <row r="48" spans="1:100">
      <c r="A48" s="26">
        <v>34</v>
      </c>
      <c r="B48" s="26" t="s">
        <v>43</v>
      </c>
      <c r="C48" s="26" t="s">
        <v>55</v>
      </c>
      <c r="D48" s="26">
        <v>1065</v>
      </c>
      <c r="E48" s="26" t="s">
        <v>37</v>
      </c>
      <c r="F48" s="26">
        <v>23</v>
      </c>
      <c r="G48" s="26">
        <v>4</v>
      </c>
      <c r="H48" s="26" t="s">
        <v>59</v>
      </c>
      <c r="I48" s="26">
        <v>1</v>
      </c>
      <c r="J48" s="26">
        <v>60</v>
      </c>
      <c r="K48" s="26">
        <v>2</v>
      </c>
      <c r="L48" s="26" t="s">
        <v>46</v>
      </c>
      <c r="M48" s="26">
        <v>72</v>
      </c>
      <c r="N48" s="26">
        <v>3</v>
      </c>
      <c r="O48" s="26">
        <v>2</v>
      </c>
      <c r="P48" s="26" t="s">
        <v>40</v>
      </c>
      <c r="Q48" s="26">
        <v>3</v>
      </c>
      <c r="R48" s="26" t="s">
        <v>41</v>
      </c>
      <c r="S48" s="26">
        <v>4568</v>
      </c>
      <c r="T48" s="26">
        <v>10034</v>
      </c>
      <c r="U48" s="26">
        <v>0</v>
      </c>
      <c r="V48" s="26" t="s">
        <v>42</v>
      </c>
      <c r="W48" s="26" t="s">
        <v>43</v>
      </c>
      <c r="X48" s="26">
        <v>20</v>
      </c>
      <c r="Y48" s="26">
        <v>4</v>
      </c>
      <c r="Z48" s="26">
        <v>3</v>
      </c>
      <c r="AA48" s="26">
        <v>80</v>
      </c>
      <c r="AB48" s="26">
        <v>0</v>
      </c>
      <c r="AC48" s="26">
        <v>10</v>
      </c>
      <c r="AD48" s="26">
        <v>2</v>
      </c>
      <c r="AE48" s="26">
        <v>3</v>
      </c>
      <c r="AF48" s="26">
        <v>9</v>
      </c>
      <c r="AG48" s="26">
        <v>5</v>
      </c>
      <c r="AH48" s="26">
        <v>8</v>
      </c>
      <c r="AI48" s="26">
        <v>7</v>
      </c>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row>
    <row r="49" spans="1:100">
      <c r="A49" s="26">
        <v>37</v>
      </c>
      <c r="B49" s="26" t="s">
        <v>43</v>
      </c>
      <c r="C49" s="26" t="s">
        <v>36</v>
      </c>
      <c r="D49" s="26">
        <v>408</v>
      </c>
      <c r="E49" s="26" t="s">
        <v>45</v>
      </c>
      <c r="F49" s="26">
        <v>19</v>
      </c>
      <c r="G49" s="26">
        <v>2</v>
      </c>
      <c r="H49" s="26" t="s">
        <v>38</v>
      </c>
      <c r="I49" s="26">
        <v>1</v>
      </c>
      <c r="J49" s="26">
        <v>61</v>
      </c>
      <c r="K49" s="26">
        <v>2</v>
      </c>
      <c r="L49" s="26" t="s">
        <v>46</v>
      </c>
      <c r="M49" s="26">
        <v>73</v>
      </c>
      <c r="N49" s="26">
        <v>3</v>
      </c>
      <c r="O49" s="26">
        <v>1</v>
      </c>
      <c r="P49" s="26" t="s">
        <v>47</v>
      </c>
      <c r="Q49" s="26">
        <v>2</v>
      </c>
      <c r="R49" s="26" t="s">
        <v>48</v>
      </c>
      <c r="S49" s="26">
        <v>3022</v>
      </c>
      <c r="T49" s="26">
        <v>10227</v>
      </c>
      <c r="U49" s="26">
        <v>4</v>
      </c>
      <c r="V49" s="26" t="s">
        <v>42</v>
      </c>
      <c r="W49" s="26" t="s">
        <v>43</v>
      </c>
      <c r="X49" s="26">
        <v>21</v>
      </c>
      <c r="Y49" s="26">
        <v>4</v>
      </c>
      <c r="Z49" s="26">
        <v>1</v>
      </c>
      <c r="AA49" s="26">
        <v>80</v>
      </c>
      <c r="AB49" s="26">
        <v>0</v>
      </c>
      <c r="AC49" s="26">
        <v>8</v>
      </c>
      <c r="AD49" s="26">
        <v>1</v>
      </c>
      <c r="AE49" s="26">
        <v>3</v>
      </c>
      <c r="AF49" s="26">
        <v>1</v>
      </c>
      <c r="AG49" s="26">
        <v>0</v>
      </c>
      <c r="AH49" s="26">
        <v>0</v>
      </c>
      <c r="AI49" s="26">
        <v>0</v>
      </c>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row>
    <row r="50" spans="1:100">
      <c r="A50" s="26">
        <v>46</v>
      </c>
      <c r="B50" s="26" t="s">
        <v>43</v>
      </c>
      <c r="C50" s="26" t="s">
        <v>44</v>
      </c>
      <c r="D50" s="26">
        <v>1211</v>
      </c>
      <c r="E50" s="26" t="s">
        <v>37</v>
      </c>
      <c r="F50" s="26">
        <v>5</v>
      </c>
      <c r="G50" s="26">
        <v>4</v>
      </c>
      <c r="H50" s="26" t="s">
        <v>59</v>
      </c>
      <c r="I50" s="26">
        <v>1</v>
      </c>
      <c r="J50" s="26">
        <v>62</v>
      </c>
      <c r="K50" s="26">
        <v>1</v>
      </c>
      <c r="L50" s="26" t="s">
        <v>46</v>
      </c>
      <c r="M50" s="26">
        <v>98</v>
      </c>
      <c r="N50" s="26">
        <v>3</v>
      </c>
      <c r="O50" s="26">
        <v>2</v>
      </c>
      <c r="P50" s="26" t="s">
        <v>40</v>
      </c>
      <c r="Q50" s="26">
        <v>4</v>
      </c>
      <c r="R50" s="26" t="s">
        <v>41</v>
      </c>
      <c r="S50" s="26">
        <v>5772</v>
      </c>
      <c r="T50" s="26">
        <v>20445</v>
      </c>
      <c r="U50" s="26">
        <v>4</v>
      </c>
      <c r="V50" s="26" t="s">
        <v>42</v>
      </c>
      <c r="W50" s="26" t="s">
        <v>35</v>
      </c>
      <c r="X50" s="26">
        <v>21</v>
      </c>
      <c r="Y50" s="26">
        <v>4</v>
      </c>
      <c r="Z50" s="26">
        <v>3</v>
      </c>
      <c r="AA50" s="26">
        <v>80</v>
      </c>
      <c r="AB50" s="26">
        <v>0</v>
      </c>
      <c r="AC50" s="26">
        <v>14</v>
      </c>
      <c r="AD50" s="26">
        <v>4</v>
      </c>
      <c r="AE50" s="26">
        <v>3</v>
      </c>
      <c r="AF50" s="26">
        <v>9</v>
      </c>
      <c r="AG50" s="26">
        <v>6</v>
      </c>
      <c r="AH50" s="26">
        <v>0</v>
      </c>
      <c r="AI50" s="26">
        <v>8</v>
      </c>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row>
    <row r="51" spans="1:100">
      <c r="A51" s="26">
        <v>35</v>
      </c>
      <c r="B51" s="26" t="s">
        <v>43</v>
      </c>
      <c r="C51" s="26" t="s">
        <v>36</v>
      </c>
      <c r="D51" s="26">
        <v>1229</v>
      </c>
      <c r="E51" s="26" t="s">
        <v>45</v>
      </c>
      <c r="F51" s="26">
        <v>8</v>
      </c>
      <c r="G51" s="26">
        <v>1</v>
      </c>
      <c r="H51" s="26" t="s">
        <v>38</v>
      </c>
      <c r="I51" s="26">
        <v>1</v>
      </c>
      <c r="J51" s="26">
        <v>63</v>
      </c>
      <c r="K51" s="26">
        <v>4</v>
      </c>
      <c r="L51" s="26" t="s">
        <v>46</v>
      </c>
      <c r="M51" s="26">
        <v>36</v>
      </c>
      <c r="N51" s="26">
        <v>4</v>
      </c>
      <c r="O51" s="26">
        <v>1</v>
      </c>
      <c r="P51" s="26" t="s">
        <v>50</v>
      </c>
      <c r="Q51" s="26">
        <v>4</v>
      </c>
      <c r="R51" s="26" t="s">
        <v>48</v>
      </c>
      <c r="S51" s="26">
        <v>2269</v>
      </c>
      <c r="T51" s="26">
        <v>4892</v>
      </c>
      <c r="U51" s="26">
        <v>1</v>
      </c>
      <c r="V51" s="26" t="s">
        <v>42</v>
      </c>
      <c r="W51" s="26" t="s">
        <v>43</v>
      </c>
      <c r="X51" s="26">
        <v>19</v>
      </c>
      <c r="Y51" s="26">
        <v>3</v>
      </c>
      <c r="Z51" s="26">
        <v>4</v>
      </c>
      <c r="AA51" s="26">
        <v>80</v>
      </c>
      <c r="AB51" s="26">
        <v>0</v>
      </c>
      <c r="AC51" s="26">
        <v>1</v>
      </c>
      <c r="AD51" s="26">
        <v>2</v>
      </c>
      <c r="AE51" s="26">
        <v>3</v>
      </c>
      <c r="AF51" s="26">
        <v>1</v>
      </c>
      <c r="AG51" s="26">
        <v>0</v>
      </c>
      <c r="AH51" s="26">
        <v>0</v>
      </c>
      <c r="AI51" s="26">
        <v>1</v>
      </c>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row>
    <row r="52" spans="1:100">
      <c r="A52" s="26">
        <v>48</v>
      </c>
      <c r="B52" s="26" t="s">
        <v>35</v>
      </c>
      <c r="C52" s="26" t="s">
        <v>36</v>
      </c>
      <c r="D52" s="26">
        <v>626</v>
      </c>
      <c r="E52" s="26" t="s">
        <v>45</v>
      </c>
      <c r="F52" s="26">
        <v>1</v>
      </c>
      <c r="G52" s="26">
        <v>2</v>
      </c>
      <c r="H52" s="26" t="s">
        <v>38</v>
      </c>
      <c r="I52" s="26">
        <v>1</v>
      </c>
      <c r="J52" s="26">
        <v>64</v>
      </c>
      <c r="K52" s="26">
        <v>1</v>
      </c>
      <c r="L52" s="26" t="s">
        <v>46</v>
      </c>
      <c r="M52" s="26">
        <v>98</v>
      </c>
      <c r="N52" s="26">
        <v>2</v>
      </c>
      <c r="O52" s="26">
        <v>3</v>
      </c>
      <c r="P52" s="26" t="s">
        <v>50</v>
      </c>
      <c r="Q52" s="26">
        <v>3</v>
      </c>
      <c r="R52" s="26" t="s">
        <v>41</v>
      </c>
      <c r="S52" s="26">
        <v>5381</v>
      </c>
      <c r="T52" s="26">
        <v>19294</v>
      </c>
      <c r="U52" s="26">
        <v>9</v>
      </c>
      <c r="V52" s="26" t="s">
        <v>42</v>
      </c>
      <c r="W52" s="26" t="s">
        <v>35</v>
      </c>
      <c r="X52" s="26">
        <v>13</v>
      </c>
      <c r="Y52" s="26">
        <v>3</v>
      </c>
      <c r="Z52" s="26">
        <v>4</v>
      </c>
      <c r="AA52" s="26">
        <v>80</v>
      </c>
      <c r="AB52" s="26">
        <v>0</v>
      </c>
      <c r="AC52" s="26">
        <v>23</v>
      </c>
      <c r="AD52" s="26">
        <v>2</v>
      </c>
      <c r="AE52" s="26">
        <v>3</v>
      </c>
      <c r="AF52" s="26">
        <v>1</v>
      </c>
      <c r="AG52" s="26">
        <v>0</v>
      </c>
      <c r="AH52" s="26">
        <v>0</v>
      </c>
      <c r="AI52" s="26">
        <v>0</v>
      </c>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row>
    <row r="53" spans="1:100">
      <c r="A53" s="26">
        <v>28</v>
      </c>
      <c r="B53" s="26" t="s">
        <v>35</v>
      </c>
      <c r="C53" s="26" t="s">
        <v>36</v>
      </c>
      <c r="D53" s="26">
        <v>1434</v>
      </c>
      <c r="E53" s="26" t="s">
        <v>45</v>
      </c>
      <c r="F53" s="26">
        <v>5</v>
      </c>
      <c r="G53" s="26">
        <v>4</v>
      </c>
      <c r="H53" s="26" t="s">
        <v>60</v>
      </c>
      <c r="I53" s="26">
        <v>1</v>
      </c>
      <c r="J53" s="26">
        <v>65</v>
      </c>
      <c r="K53" s="26">
        <v>3</v>
      </c>
      <c r="L53" s="26" t="s">
        <v>46</v>
      </c>
      <c r="M53" s="26">
        <v>50</v>
      </c>
      <c r="N53" s="26">
        <v>3</v>
      </c>
      <c r="O53" s="26">
        <v>1</v>
      </c>
      <c r="P53" s="26" t="s">
        <v>50</v>
      </c>
      <c r="Q53" s="26">
        <v>3</v>
      </c>
      <c r="R53" s="26" t="s">
        <v>41</v>
      </c>
      <c r="S53" s="26">
        <v>3441</v>
      </c>
      <c r="T53" s="26">
        <v>11179</v>
      </c>
      <c r="U53" s="26">
        <v>1</v>
      </c>
      <c r="V53" s="26" t="s">
        <v>42</v>
      </c>
      <c r="W53" s="26" t="s">
        <v>35</v>
      </c>
      <c r="X53" s="26">
        <v>13</v>
      </c>
      <c r="Y53" s="26">
        <v>3</v>
      </c>
      <c r="Z53" s="26">
        <v>3</v>
      </c>
      <c r="AA53" s="26">
        <v>80</v>
      </c>
      <c r="AB53" s="26">
        <v>0</v>
      </c>
      <c r="AC53" s="26">
        <v>2</v>
      </c>
      <c r="AD53" s="26">
        <v>3</v>
      </c>
      <c r="AE53" s="26">
        <v>2</v>
      </c>
      <c r="AF53" s="26">
        <v>2</v>
      </c>
      <c r="AG53" s="26">
        <v>2</v>
      </c>
      <c r="AH53" s="26">
        <v>2</v>
      </c>
      <c r="AI53" s="26">
        <v>2</v>
      </c>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row>
    <row r="54" spans="1:100">
      <c r="A54" s="26">
        <v>44</v>
      </c>
      <c r="B54" s="26" t="s">
        <v>43</v>
      </c>
      <c r="C54" s="26" t="s">
        <v>36</v>
      </c>
      <c r="D54" s="26">
        <v>1488</v>
      </c>
      <c r="E54" s="26" t="s">
        <v>37</v>
      </c>
      <c r="F54" s="26">
        <v>1</v>
      </c>
      <c r="G54" s="26">
        <v>5</v>
      </c>
      <c r="H54" s="26" t="s">
        <v>59</v>
      </c>
      <c r="I54" s="26">
        <v>1</v>
      </c>
      <c r="J54" s="26">
        <v>68</v>
      </c>
      <c r="K54" s="26">
        <v>2</v>
      </c>
      <c r="L54" s="26" t="s">
        <v>39</v>
      </c>
      <c r="M54" s="26">
        <v>75</v>
      </c>
      <c r="N54" s="26">
        <v>3</v>
      </c>
      <c r="O54" s="26">
        <v>2</v>
      </c>
      <c r="P54" s="26" t="s">
        <v>40</v>
      </c>
      <c r="Q54" s="26">
        <v>1</v>
      </c>
      <c r="R54" s="26" t="s">
        <v>52</v>
      </c>
      <c r="S54" s="26">
        <v>5454</v>
      </c>
      <c r="T54" s="26">
        <v>4009</v>
      </c>
      <c r="U54" s="26">
        <v>5</v>
      </c>
      <c r="V54" s="26" t="s">
        <v>42</v>
      </c>
      <c r="W54" s="26" t="s">
        <v>35</v>
      </c>
      <c r="X54" s="26">
        <v>21</v>
      </c>
      <c r="Y54" s="26">
        <v>4</v>
      </c>
      <c r="Z54" s="26">
        <v>3</v>
      </c>
      <c r="AA54" s="26">
        <v>80</v>
      </c>
      <c r="AB54" s="26">
        <v>1</v>
      </c>
      <c r="AC54" s="26">
        <v>9</v>
      </c>
      <c r="AD54" s="26">
        <v>2</v>
      </c>
      <c r="AE54" s="26">
        <v>2</v>
      </c>
      <c r="AF54" s="26">
        <v>4</v>
      </c>
      <c r="AG54" s="26">
        <v>3</v>
      </c>
      <c r="AH54" s="26">
        <v>1</v>
      </c>
      <c r="AI54" s="26">
        <v>3</v>
      </c>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row>
    <row r="55" spans="1:100">
      <c r="A55" s="26">
        <v>35</v>
      </c>
      <c r="B55" s="26" t="s">
        <v>43</v>
      </c>
      <c r="C55" s="26" t="s">
        <v>55</v>
      </c>
      <c r="D55" s="26">
        <v>1097</v>
      </c>
      <c r="E55" s="26" t="s">
        <v>45</v>
      </c>
      <c r="F55" s="26">
        <v>11</v>
      </c>
      <c r="G55" s="26">
        <v>2</v>
      </c>
      <c r="H55" s="26" t="s">
        <v>51</v>
      </c>
      <c r="I55" s="26">
        <v>1</v>
      </c>
      <c r="J55" s="26">
        <v>70</v>
      </c>
      <c r="K55" s="26">
        <v>3</v>
      </c>
      <c r="L55" s="26" t="s">
        <v>46</v>
      </c>
      <c r="M55" s="26">
        <v>79</v>
      </c>
      <c r="N55" s="26">
        <v>2</v>
      </c>
      <c r="O55" s="26">
        <v>3</v>
      </c>
      <c r="P55" s="26" t="s">
        <v>54</v>
      </c>
      <c r="Q55" s="26">
        <v>1</v>
      </c>
      <c r="R55" s="26" t="s">
        <v>48</v>
      </c>
      <c r="S55" s="26">
        <v>9884</v>
      </c>
      <c r="T55" s="26">
        <v>8302</v>
      </c>
      <c r="U55" s="26">
        <v>2</v>
      </c>
      <c r="V55" s="26" t="s">
        <v>42</v>
      </c>
      <c r="W55" s="26" t="s">
        <v>35</v>
      </c>
      <c r="X55" s="26">
        <v>13</v>
      </c>
      <c r="Y55" s="26">
        <v>3</v>
      </c>
      <c r="Z55" s="26">
        <v>3</v>
      </c>
      <c r="AA55" s="26">
        <v>80</v>
      </c>
      <c r="AB55" s="26">
        <v>1</v>
      </c>
      <c r="AC55" s="26">
        <v>10</v>
      </c>
      <c r="AD55" s="26">
        <v>3</v>
      </c>
      <c r="AE55" s="26">
        <v>3</v>
      </c>
      <c r="AF55" s="26">
        <v>4</v>
      </c>
      <c r="AG55" s="26">
        <v>0</v>
      </c>
      <c r="AH55" s="26">
        <v>2</v>
      </c>
      <c r="AI55" s="26">
        <v>3</v>
      </c>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row>
    <row r="56" spans="1:100">
      <c r="A56" s="26">
        <v>26</v>
      </c>
      <c r="B56" s="26" t="s">
        <v>43</v>
      </c>
      <c r="C56" s="26" t="s">
        <v>36</v>
      </c>
      <c r="D56" s="26">
        <v>1443</v>
      </c>
      <c r="E56" s="26" t="s">
        <v>37</v>
      </c>
      <c r="F56" s="26">
        <v>23</v>
      </c>
      <c r="G56" s="26">
        <v>3</v>
      </c>
      <c r="H56" s="26" t="s">
        <v>59</v>
      </c>
      <c r="I56" s="26">
        <v>1</v>
      </c>
      <c r="J56" s="26">
        <v>72</v>
      </c>
      <c r="K56" s="26">
        <v>3</v>
      </c>
      <c r="L56" s="26" t="s">
        <v>39</v>
      </c>
      <c r="M56" s="26">
        <v>47</v>
      </c>
      <c r="N56" s="26">
        <v>2</v>
      </c>
      <c r="O56" s="26">
        <v>2</v>
      </c>
      <c r="P56" s="26" t="s">
        <v>40</v>
      </c>
      <c r="Q56" s="26">
        <v>4</v>
      </c>
      <c r="R56" s="26" t="s">
        <v>48</v>
      </c>
      <c r="S56" s="26">
        <v>4157</v>
      </c>
      <c r="T56" s="26">
        <v>21436</v>
      </c>
      <c r="U56" s="26">
        <v>7</v>
      </c>
      <c r="V56" s="26" t="s">
        <v>42</v>
      </c>
      <c r="W56" s="26" t="s">
        <v>35</v>
      </c>
      <c r="X56" s="26">
        <v>19</v>
      </c>
      <c r="Y56" s="26">
        <v>3</v>
      </c>
      <c r="Z56" s="26">
        <v>3</v>
      </c>
      <c r="AA56" s="26">
        <v>80</v>
      </c>
      <c r="AB56" s="26">
        <v>1</v>
      </c>
      <c r="AC56" s="26">
        <v>5</v>
      </c>
      <c r="AD56" s="26">
        <v>2</v>
      </c>
      <c r="AE56" s="26">
        <v>2</v>
      </c>
      <c r="AF56" s="26">
        <v>2</v>
      </c>
      <c r="AG56" s="26">
        <v>2</v>
      </c>
      <c r="AH56" s="26">
        <v>0</v>
      </c>
      <c r="AI56" s="26">
        <v>0</v>
      </c>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row>
    <row r="57" spans="1:100">
      <c r="A57" s="26">
        <v>33</v>
      </c>
      <c r="B57" s="26" t="s">
        <v>43</v>
      </c>
      <c r="C57" s="26" t="s">
        <v>44</v>
      </c>
      <c r="D57" s="26">
        <v>515</v>
      </c>
      <c r="E57" s="26" t="s">
        <v>45</v>
      </c>
      <c r="F57" s="26">
        <v>1</v>
      </c>
      <c r="G57" s="26">
        <v>2</v>
      </c>
      <c r="H57" s="26" t="s">
        <v>38</v>
      </c>
      <c r="I57" s="26">
        <v>1</v>
      </c>
      <c r="J57" s="26">
        <v>73</v>
      </c>
      <c r="K57" s="26">
        <v>1</v>
      </c>
      <c r="L57" s="26" t="s">
        <v>39</v>
      </c>
      <c r="M57" s="26">
        <v>98</v>
      </c>
      <c r="N57" s="26">
        <v>3</v>
      </c>
      <c r="O57" s="26">
        <v>3</v>
      </c>
      <c r="P57" s="26" t="s">
        <v>58</v>
      </c>
      <c r="Q57" s="26">
        <v>4</v>
      </c>
      <c r="R57" s="26" t="s">
        <v>41</v>
      </c>
      <c r="S57" s="26">
        <v>13458</v>
      </c>
      <c r="T57" s="26">
        <v>15146</v>
      </c>
      <c r="U57" s="26">
        <v>1</v>
      </c>
      <c r="V57" s="26" t="s">
        <v>42</v>
      </c>
      <c r="W57" s="26" t="s">
        <v>35</v>
      </c>
      <c r="X57" s="26">
        <v>12</v>
      </c>
      <c r="Y57" s="26">
        <v>3</v>
      </c>
      <c r="Z57" s="26">
        <v>3</v>
      </c>
      <c r="AA57" s="26">
        <v>80</v>
      </c>
      <c r="AB57" s="26">
        <v>0</v>
      </c>
      <c r="AC57" s="26">
        <v>15</v>
      </c>
      <c r="AD57" s="26">
        <v>1</v>
      </c>
      <c r="AE57" s="26">
        <v>3</v>
      </c>
      <c r="AF57" s="26">
        <v>15</v>
      </c>
      <c r="AG57" s="26">
        <v>14</v>
      </c>
      <c r="AH57" s="26">
        <v>8</v>
      </c>
      <c r="AI57" s="26">
        <v>12</v>
      </c>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row>
    <row r="58" spans="1:100">
      <c r="A58" s="26">
        <v>35</v>
      </c>
      <c r="B58" s="26" t="s">
        <v>43</v>
      </c>
      <c r="C58" s="26" t="s">
        <v>44</v>
      </c>
      <c r="D58" s="26">
        <v>853</v>
      </c>
      <c r="E58" s="26" t="s">
        <v>37</v>
      </c>
      <c r="F58" s="26">
        <v>18</v>
      </c>
      <c r="G58" s="26">
        <v>5</v>
      </c>
      <c r="H58" s="26" t="s">
        <v>38</v>
      </c>
      <c r="I58" s="26">
        <v>1</v>
      </c>
      <c r="J58" s="26">
        <v>74</v>
      </c>
      <c r="K58" s="26">
        <v>2</v>
      </c>
      <c r="L58" s="26" t="s">
        <v>46</v>
      </c>
      <c r="M58" s="26">
        <v>71</v>
      </c>
      <c r="N58" s="26">
        <v>3</v>
      </c>
      <c r="O58" s="26">
        <v>3</v>
      </c>
      <c r="P58" s="26" t="s">
        <v>40</v>
      </c>
      <c r="Q58" s="26">
        <v>1</v>
      </c>
      <c r="R58" s="26" t="s">
        <v>48</v>
      </c>
      <c r="S58" s="26">
        <v>9069</v>
      </c>
      <c r="T58" s="26">
        <v>11031</v>
      </c>
      <c r="U58" s="26">
        <v>1</v>
      </c>
      <c r="V58" s="26" t="s">
        <v>42</v>
      </c>
      <c r="W58" s="26" t="s">
        <v>43</v>
      </c>
      <c r="X58" s="26">
        <v>22</v>
      </c>
      <c r="Y58" s="26">
        <v>4</v>
      </c>
      <c r="Z58" s="26">
        <v>4</v>
      </c>
      <c r="AA58" s="26">
        <v>80</v>
      </c>
      <c r="AB58" s="26">
        <v>1</v>
      </c>
      <c r="AC58" s="26">
        <v>9</v>
      </c>
      <c r="AD58" s="26">
        <v>3</v>
      </c>
      <c r="AE58" s="26">
        <v>2</v>
      </c>
      <c r="AF58" s="26">
        <v>9</v>
      </c>
      <c r="AG58" s="26">
        <v>8</v>
      </c>
      <c r="AH58" s="26">
        <v>1</v>
      </c>
      <c r="AI58" s="26">
        <v>8</v>
      </c>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row>
    <row r="59" spans="1:100">
      <c r="A59" s="26">
        <v>35</v>
      </c>
      <c r="B59" s="26" t="s">
        <v>43</v>
      </c>
      <c r="C59" s="26" t="s">
        <v>36</v>
      </c>
      <c r="D59" s="26">
        <v>1142</v>
      </c>
      <c r="E59" s="26" t="s">
        <v>45</v>
      </c>
      <c r="F59" s="26">
        <v>23</v>
      </c>
      <c r="G59" s="26">
        <v>4</v>
      </c>
      <c r="H59" s="26" t="s">
        <v>51</v>
      </c>
      <c r="I59" s="26">
        <v>1</v>
      </c>
      <c r="J59" s="26">
        <v>75</v>
      </c>
      <c r="K59" s="26">
        <v>3</v>
      </c>
      <c r="L59" s="26" t="s">
        <v>39</v>
      </c>
      <c r="M59" s="26">
        <v>30</v>
      </c>
      <c r="N59" s="26">
        <v>3</v>
      </c>
      <c r="O59" s="26">
        <v>1</v>
      </c>
      <c r="P59" s="26" t="s">
        <v>50</v>
      </c>
      <c r="Q59" s="26">
        <v>1</v>
      </c>
      <c r="R59" s="26" t="s">
        <v>48</v>
      </c>
      <c r="S59" s="26">
        <v>4014</v>
      </c>
      <c r="T59" s="26">
        <v>16002</v>
      </c>
      <c r="U59" s="26">
        <v>3</v>
      </c>
      <c r="V59" s="26" t="s">
        <v>42</v>
      </c>
      <c r="W59" s="26" t="s">
        <v>35</v>
      </c>
      <c r="X59" s="26">
        <v>15</v>
      </c>
      <c r="Y59" s="26">
        <v>3</v>
      </c>
      <c r="Z59" s="26">
        <v>3</v>
      </c>
      <c r="AA59" s="26">
        <v>80</v>
      </c>
      <c r="AB59" s="26">
        <v>1</v>
      </c>
      <c r="AC59" s="26">
        <v>4</v>
      </c>
      <c r="AD59" s="26">
        <v>3</v>
      </c>
      <c r="AE59" s="26">
        <v>3</v>
      </c>
      <c r="AF59" s="26">
        <v>2</v>
      </c>
      <c r="AG59" s="26">
        <v>2</v>
      </c>
      <c r="AH59" s="26">
        <v>2</v>
      </c>
      <c r="AI59" s="26">
        <v>2</v>
      </c>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row>
    <row r="60" spans="1:100">
      <c r="A60" s="26">
        <v>31</v>
      </c>
      <c r="B60" s="26" t="s">
        <v>43</v>
      </c>
      <c r="C60" s="26" t="s">
        <v>36</v>
      </c>
      <c r="D60" s="26">
        <v>655</v>
      </c>
      <c r="E60" s="26" t="s">
        <v>45</v>
      </c>
      <c r="F60" s="26">
        <v>7</v>
      </c>
      <c r="G60" s="26">
        <v>4</v>
      </c>
      <c r="H60" s="26" t="s">
        <v>38</v>
      </c>
      <c r="I60" s="26">
        <v>1</v>
      </c>
      <c r="J60" s="26">
        <v>76</v>
      </c>
      <c r="K60" s="26">
        <v>4</v>
      </c>
      <c r="L60" s="26" t="s">
        <v>46</v>
      </c>
      <c r="M60" s="26">
        <v>48</v>
      </c>
      <c r="N60" s="26">
        <v>3</v>
      </c>
      <c r="O60" s="26">
        <v>2</v>
      </c>
      <c r="P60" s="26" t="s">
        <v>50</v>
      </c>
      <c r="Q60" s="26">
        <v>4</v>
      </c>
      <c r="R60" s="26" t="s">
        <v>52</v>
      </c>
      <c r="S60" s="26">
        <v>5915</v>
      </c>
      <c r="T60" s="26">
        <v>9528</v>
      </c>
      <c r="U60" s="26">
        <v>3</v>
      </c>
      <c r="V60" s="26" t="s">
        <v>42</v>
      </c>
      <c r="W60" s="26" t="s">
        <v>43</v>
      </c>
      <c r="X60" s="26">
        <v>22</v>
      </c>
      <c r="Y60" s="26">
        <v>4</v>
      </c>
      <c r="Z60" s="26">
        <v>4</v>
      </c>
      <c r="AA60" s="26">
        <v>80</v>
      </c>
      <c r="AB60" s="26">
        <v>1</v>
      </c>
      <c r="AC60" s="26">
        <v>10</v>
      </c>
      <c r="AD60" s="26">
        <v>3</v>
      </c>
      <c r="AE60" s="26">
        <v>2</v>
      </c>
      <c r="AF60" s="26">
        <v>7</v>
      </c>
      <c r="AG60" s="26">
        <v>7</v>
      </c>
      <c r="AH60" s="26">
        <v>1</v>
      </c>
      <c r="AI60" s="26">
        <v>7</v>
      </c>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row>
    <row r="61" spans="1:100">
      <c r="A61" s="26">
        <v>37</v>
      </c>
      <c r="B61" s="26" t="s">
        <v>43</v>
      </c>
      <c r="C61" s="26" t="s">
        <v>36</v>
      </c>
      <c r="D61" s="26">
        <v>1115</v>
      </c>
      <c r="E61" s="26" t="s">
        <v>45</v>
      </c>
      <c r="F61" s="26">
        <v>1</v>
      </c>
      <c r="G61" s="26">
        <v>4</v>
      </c>
      <c r="H61" s="26" t="s">
        <v>38</v>
      </c>
      <c r="I61" s="26">
        <v>1</v>
      </c>
      <c r="J61" s="26">
        <v>77</v>
      </c>
      <c r="K61" s="26">
        <v>1</v>
      </c>
      <c r="L61" s="26" t="s">
        <v>46</v>
      </c>
      <c r="M61" s="26">
        <v>51</v>
      </c>
      <c r="N61" s="26">
        <v>2</v>
      </c>
      <c r="O61" s="26">
        <v>2</v>
      </c>
      <c r="P61" s="26" t="s">
        <v>53</v>
      </c>
      <c r="Q61" s="26">
        <v>3</v>
      </c>
      <c r="R61" s="26" t="s">
        <v>52</v>
      </c>
      <c r="S61" s="26">
        <v>5993</v>
      </c>
      <c r="T61" s="26">
        <v>2689</v>
      </c>
      <c r="U61" s="26">
        <v>1</v>
      </c>
      <c r="V61" s="26" t="s">
        <v>42</v>
      </c>
      <c r="W61" s="26" t="s">
        <v>43</v>
      </c>
      <c r="X61" s="26">
        <v>18</v>
      </c>
      <c r="Y61" s="26">
        <v>3</v>
      </c>
      <c r="Z61" s="26">
        <v>3</v>
      </c>
      <c r="AA61" s="26">
        <v>80</v>
      </c>
      <c r="AB61" s="26">
        <v>1</v>
      </c>
      <c r="AC61" s="26">
        <v>7</v>
      </c>
      <c r="AD61" s="26">
        <v>2</v>
      </c>
      <c r="AE61" s="26">
        <v>4</v>
      </c>
      <c r="AF61" s="26">
        <v>7</v>
      </c>
      <c r="AG61" s="26">
        <v>5</v>
      </c>
      <c r="AH61" s="26">
        <v>0</v>
      </c>
      <c r="AI61" s="26">
        <v>7</v>
      </c>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row>
    <row r="62" spans="1:100">
      <c r="A62" s="26">
        <v>32</v>
      </c>
      <c r="B62" s="26" t="s">
        <v>43</v>
      </c>
      <c r="C62" s="26" t="s">
        <v>36</v>
      </c>
      <c r="D62" s="26">
        <v>427</v>
      </c>
      <c r="E62" s="26" t="s">
        <v>45</v>
      </c>
      <c r="F62" s="26">
        <v>1</v>
      </c>
      <c r="G62" s="26">
        <v>3</v>
      </c>
      <c r="H62" s="26" t="s">
        <v>51</v>
      </c>
      <c r="I62" s="26">
        <v>1</v>
      </c>
      <c r="J62" s="26">
        <v>78</v>
      </c>
      <c r="K62" s="26">
        <v>1</v>
      </c>
      <c r="L62" s="26" t="s">
        <v>46</v>
      </c>
      <c r="M62" s="26">
        <v>33</v>
      </c>
      <c r="N62" s="26">
        <v>3</v>
      </c>
      <c r="O62" s="26">
        <v>2</v>
      </c>
      <c r="P62" s="26" t="s">
        <v>53</v>
      </c>
      <c r="Q62" s="26">
        <v>4</v>
      </c>
      <c r="R62" s="26" t="s">
        <v>48</v>
      </c>
      <c r="S62" s="26">
        <v>6162</v>
      </c>
      <c r="T62" s="26">
        <v>10877</v>
      </c>
      <c r="U62" s="26">
        <v>1</v>
      </c>
      <c r="V62" s="26" t="s">
        <v>42</v>
      </c>
      <c r="W62" s="26" t="s">
        <v>35</v>
      </c>
      <c r="X62" s="26">
        <v>22</v>
      </c>
      <c r="Y62" s="26">
        <v>4</v>
      </c>
      <c r="Z62" s="26">
        <v>2</v>
      </c>
      <c r="AA62" s="26">
        <v>80</v>
      </c>
      <c r="AB62" s="26">
        <v>1</v>
      </c>
      <c r="AC62" s="26">
        <v>9</v>
      </c>
      <c r="AD62" s="26">
        <v>3</v>
      </c>
      <c r="AE62" s="26">
        <v>3</v>
      </c>
      <c r="AF62" s="26">
        <v>9</v>
      </c>
      <c r="AG62" s="26">
        <v>8</v>
      </c>
      <c r="AH62" s="26">
        <v>7</v>
      </c>
      <c r="AI62" s="26">
        <v>8</v>
      </c>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row>
    <row r="63" spans="1:100">
      <c r="A63" s="26">
        <v>38</v>
      </c>
      <c r="B63" s="26" t="s">
        <v>43</v>
      </c>
      <c r="C63" s="26" t="s">
        <v>44</v>
      </c>
      <c r="D63" s="26">
        <v>653</v>
      </c>
      <c r="E63" s="26" t="s">
        <v>45</v>
      </c>
      <c r="F63" s="26">
        <v>29</v>
      </c>
      <c r="G63" s="26">
        <v>5</v>
      </c>
      <c r="H63" s="26" t="s">
        <v>38</v>
      </c>
      <c r="I63" s="26">
        <v>1</v>
      </c>
      <c r="J63" s="26">
        <v>79</v>
      </c>
      <c r="K63" s="26">
        <v>4</v>
      </c>
      <c r="L63" s="26" t="s">
        <v>39</v>
      </c>
      <c r="M63" s="26">
        <v>50</v>
      </c>
      <c r="N63" s="26">
        <v>3</v>
      </c>
      <c r="O63" s="26">
        <v>2</v>
      </c>
      <c r="P63" s="26" t="s">
        <v>50</v>
      </c>
      <c r="Q63" s="26">
        <v>4</v>
      </c>
      <c r="R63" s="26" t="s">
        <v>41</v>
      </c>
      <c r="S63" s="26">
        <v>2406</v>
      </c>
      <c r="T63" s="26">
        <v>5456</v>
      </c>
      <c r="U63" s="26">
        <v>1</v>
      </c>
      <c r="V63" s="26" t="s">
        <v>42</v>
      </c>
      <c r="W63" s="26" t="s">
        <v>43</v>
      </c>
      <c r="X63" s="26">
        <v>11</v>
      </c>
      <c r="Y63" s="26">
        <v>3</v>
      </c>
      <c r="Z63" s="26">
        <v>4</v>
      </c>
      <c r="AA63" s="26">
        <v>80</v>
      </c>
      <c r="AB63" s="26">
        <v>0</v>
      </c>
      <c r="AC63" s="26">
        <v>10</v>
      </c>
      <c r="AD63" s="26">
        <v>2</v>
      </c>
      <c r="AE63" s="26">
        <v>3</v>
      </c>
      <c r="AF63" s="26">
        <v>10</v>
      </c>
      <c r="AG63" s="26">
        <v>3</v>
      </c>
      <c r="AH63" s="26">
        <v>9</v>
      </c>
      <c r="AI63" s="26">
        <v>9</v>
      </c>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row>
    <row r="64" spans="1:100">
      <c r="A64" s="26">
        <v>50</v>
      </c>
      <c r="B64" s="26" t="s">
        <v>43</v>
      </c>
      <c r="C64" s="26" t="s">
        <v>36</v>
      </c>
      <c r="D64" s="26">
        <v>989</v>
      </c>
      <c r="E64" s="26" t="s">
        <v>45</v>
      </c>
      <c r="F64" s="26">
        <v>7</v>
      </c>
      <c r="G64" s="26">
        <v>2</v>
      </c>
      <c r="H64" s="26" t="s">
        <v>51</v>
      </c>
      <c r="I64" s="26">
        <v>1</v>
      </c>
      <c r="J64" s="26">
        <v>80</v>
      </c>
      <c r="K64" s="26">
        <v>2</v>
      </c>
      <c r="L64" s="26" t="s">
        <v>39</v>
      </c>
      <c r="M64" s="26">
        <v>43</v>
      </c>
      <c r="N64" s="26">
        <v>2</v>
      </c>
      <c r="O64" s="26">
        <v>5</v>
      </c>
      <c r="P64" s="26" t="s">
        <v>58</v>
      </c>
      <c r="Q64" s="26">
        <v>3</v>
      </c>
      <c r="R64" s="26" t="s">
        <v>52</v>
      </c>
      <c r="S64" s="26">
        <v>18740</v>
      </c>
      <c r="T64" s="26">
        <v>16701</v>
      </c>
      <c r="U64" s="26">
        <v>5</v>
      </c>
      <c r="V64" s="26" t="s">
        <v>42</v>
      </c>
      <c r="W64" s="26" t="s">
        <v>35</v>
      </c>
      <c r="X64" s="26">
        <v>12</v>
      </c>
      <c r="Y64" s="26">
        <v>3</v>
      </c>
      <c r="Z64" s="26">
        <v>4</v>
      </c>
      <c r="AA64" s="26">
        <v>80</v>
      </c>
      <c r="AB64" s="26">
        <v>1</v>
      </c>
      <c r="AC64" s="26">
        <v>29</v>
      </c>
      <c r="AD64" s="26">
        <v>2</v>
      </c>
      <c r="AE64" s="26">
        <v>2</v>
      </c>
      <c r="AF64" s="26">
        <v>27</v>
      </c>
      <c r="AG64" s="26">
        <v>3</v>
      </c>
      <c r="AH64" s="26">
        <v>13</v>
      </c>
      <c r="AI64" s="26">
        <v>8</v>
      </c>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row>
    <row r="65" spans="1:100">
      <c r="A65" s="26">
        <v>59</v>
      </c>
      <c r="B65" s="26" t="s">
        <v>43</v>
      </c>
      <c r="C65" s="26" t="s">
        <v>36</v>
      </c>
      <c r="D65" s="26">
        <v>1435</v>
      </c>
      <c r="E65" s="26" t="s">
        <v>37</v>
      </c>
      <c r="F65" s="26">
        <v>25</v>
      </c>
      <c r="G65" s="26">
        <v>3</v>
      </c>
      <c r="H65" s="26" t="s">
        <v>38</v>
      </c>
      <c r="I65" s="26">
        <v>1</v>
      </c>
      <c r="J65" s="26">
        <v>81</v>
      </c>
      <c r="K65" s="26">
        <v>1</v>
      </c>
      <c r="L65" s="26" t="s">
        <v>39</v>
      </c>
      <c r="M65" s="26">
        <v>99</v>
      </c>
      <c r="N65" s="26">
        <v>3</v>
      </c>
      <c r="O65" s="26">
        <v>3</v>
      </c>
      <c r="P65" s="26" t="s">
        <v>40</v>
      </c>
      <c r="Q65" s="26">
        <v>1</v>
      </c>
      <c r="R65" s="26" t="s">
        <v>41</v>
      </c>
      <c r="S65" s="26">
        <v>7637</v>
      </c>
      <c r="T65" s="26">
        <v>2354</v>
      </c>
      <c r="U65" s="26">
        <v>7</v>
      </c>
      <c r="V65" s="26" t="s">
        <v>42</v>
      </c>
      <c r="W65" s="26" t="s">
        <v>43</v>
      </c>
      <c r="X65" s="26">
        <v>11</v>
      </c>
      <c r="Y65" s="26">
        <v>3</v>
      </c>
      <c r="Z65" s="26">
        <v>4</v>
      </c>
      <c r="AA65" s="26">
        <v>80</v>
      </c>
      <c r="AB65" s="26">
        <v>0</v>
      </c>
      <c r="AC65" s="26">
        <v>28</v>
      </c>
      <c r="AD65" s="26">
        <v>3</v>
      </c>
      <c r="AE65" s="26">
        <v>2</v>
      </c>
      <c r="AF65" s="26">
        <v>21</v>
      </c>
      <c r="AG65" s="26">
        <v>16</v>
      </c>
      <c r="AH65" s="26">
        <v>7</v>
      </c>
      <c r="AI65" s="26">
        <v>9</v>
      </c>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row>
    <row r="66" spans="1:100">
      <c r="A66" s="26">
        <v>36</v>
      </c>
      <c r="B66" s="26" t="s">
        <v>43</v>
      </c>
      <c r="C66" s="26" t="s">
        <v>36</v>
      </c>
      <c r="D66" s="26">
        <v>1223</v>
      </c>
      <c r="E66" s="26" t="s">
        <v>45</v>
      </c>
      <c r="F66" s="26">
        <v>8</v>
      </c>
      <c r="G66" s="26">
        <v>3</v>
      </c>
      <c r="H66" s="26" t="s">
        <v>60</v>
      </c>
      <c r="I66" s="26">
        <v>1</v>
      </c>
      <c r="J66" s="26">
        <v>83</v>
      </c>
      <c r="K66" s="26">
        <v>3</v>
      </c>
      <c r="L66" s="26" t="s">
        <v>39</v>
      </c>
      <c r="M66" s="26">
        <v>59</v>
      </c>
      <c r="N66" s="26">
        <v>3</v>
      </c>
      <c r="O66" s="26">
        <v>3</v>
      </c>
      <c r="P66" s="26" t="s">
        <v>54</v>
      </c>
      <c r="Q66" s="26">
        <v>3</v>
      </c>
      <c r="R66" s="26" t="s">
        <v>52</v>
      </c>
      <c r="S66" s="26">
        <v>10096</v>
      </c>
      <c r="T66" s="26">
        <v>8202</v>
      </c>
      <c r="U66" s="26">
        <v>1</v>
      </c>
      <c r="V66" s="26" t="s">
        <v>42</v>
      </c>
      <c r="W66" s="26" t="s">
        <v>43</v>
      </c>
      <c r="X66" s="26">
        <v>13</v>
      </c>
      <c r="Y66" s="26">
        <v>3</v>
      </c>
      <c r="Z66" s="26">
        <v>2</v>
      </c>
      <c r="AA66" s="26">
        <v>80</v>
      </c>
      <c r="AB66" s="26">
        <v>3</v>
      </c>
      <c r="AC66" s="26">
        <v>17</v>
      </c>
      <c r="AD66" s="26">
        <v>2</v>
      </c>
      <c r="AE66" s="26">
        <v>3</v>
      </c>
      <c r="AF66" s="26">
        <v>17</v>
      </c>
      <c r="AG66" s="26">
        <v>14</v>
      </c>
      <c r="AH66" s="26">
        <v>12</v>
      </c>
      <c r="AI66" s="26">
        <v>8</v>
      </c>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row>
    <row r="67" spans="1:100">
      <c r="A67" s="26">
        <v>55</v>
      </c>
      <c r="B67" s="26" t="s">
        <v>43</v>
      </c>
      <c r="C67" s="26" t="s">
        <v>36</v>
      </c>
      <c r="D67" s="26">
        <v>836</v>
      </c>
      <c r="E67" s="26" t="s">
        <v>45</v>
      </c>
      <c r="F67" s="26">
        <v>8</v>
      </c>
      <c r="G67" s="26">
        <v>3</v>
      </c>
      <c r="H67" s="26" t="s">
        <v>51</v>
      </c>
      <c r="I67" s="26">
        <v>1</v>
      </c>
      <c r="J67" s="26">
        <v>84</v>
      </c>
      <c r="K67" s="26">
        <v>4</v>
      </c>
      <c r="L67" s="26" t="s">
        <v>39</v>
      </c>
      <c r="M67" s="26">
        <v>33</v>
      </c>
      <c r="N67" s="26">
        <v>3</v>
      </c>
      <c r="O67" s="26">
        <v>4</v>
      </c>
      <c r="P67" s="26" t="s">
        <v>56</v>
      </c>
      <c r="Q67" s="26">
        <v>3</v>
      </c>
      <c r="R67" s="26" t="s">
        <v>52</v>
      </c>
      <c r="S67" s="26">
        <v>14756</v>
      </c>
      <c r="T67" s="26">
        <v>19730</v>
      </c>
      <c r="U67" s="26">
        <v>2</v>
      </c>
      <c r="V67" s="26" t="s">
        <v>42</v>
      </c>
      <c r="W67" s="26" t="s">
        <v>35</v>
      </c>
      <c r="X67" s="26">
        <v>14</v>
      </c>
      <c r="Y67" s="26">
        <v>3</v>
      </c>
      <c r="Z67" s="26">
        <v>3</v>
      </c>
      <c r="AA67" s="26">
        <v>80</v>
      </c>
      <c r="AB67" s="26">
        <v>3</v>
      </c>
      <c r="AC67" s="26">
        <v>21</v>
      </c>
      <c r="AD67" s="26">
        <v>2</v>
      </c>
      <c r="AE67" s="26">
        <v>3</v>
      </c>
      <c r="AF67" s="26">
        <v>5</v>
      </c>
      <c r="AG67" s="26">
        <v>0</v>
      </c>
      <c r="AH67" s="26">
        <v>0</v>
      </c>
      <c r="AI67" s="26">
        <v>2</v>
      </c>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row>
    <row r="68" spans="1:100">
      <c r="A68" s="26">
        <v>36</v>
      </c>
      <c r="B68" s="26" t="s">
        <v>43</v>
      </c>
      <c r="C68" s="26" t="s">
        <v>44</v>
      </c>
      <c r="D68" s="26">
        <v>1195</v>
      </c>
      <c r="E68" s="26" t="s">
        <v>45</v>
      </c>
      <c r="F68" s="26">
        <v>11</v>
      </c>
      <c r="G68" s="26">
        <v>3</v>
      </c>
      <c r="H68" s="26" t="s">
        <v>38</v>
      </c>
      <c r="I68" s="26">
        <v>1</v>
      </c>
      <c r="J68" s="26">
        <v>85</v>
      </c>
      <c r="K68" s="26">
        <v>2</v>
      </c>
      <c r="L68" s="26" t="s">
        <v>46</v>
      </c>
      <c r="M68" s="26">
        <v>95</v>
      </c>
      <c r="N68" s="26">
        <v>2</v>
      </c>
      <c r="O68" s="26">
        <v>2</v>
      </c>
      <c r="P68" s="26" t="s">
        <v>53</v>
      </c>
      <c r="Q68" s="26">
        <v>2</v>
      </c>
      <c r="R68" s="26" t="s">
        <v>41</v>
      </c>
      <c r="S68" s="26">
        <v>6499</v>
      </c>
      <c r="T68" s="26">
        <v>22656</v>
      </c>
      <c r="U68" s="26">
        <v>1</v>
      </c>
      <c r="V68" s="26" t="s">
        <v>42</v>
      </c>
      <c r="W68" s="26" t="s">
        <v>43</v>
      </c>
      <c r="X68" s="26">
        <v>13</v>
      </c>
      <c r="Y68" s="26">
        <v>3</v>
      </c>
      <c r="Z68" s="26">
        <v>3</v>
      </c>
      <c r="AA68" s="26">
        <v>80</v>
      </c>
      <c r="AB68" s="26">
        <v>0</v>
      </c>
      <c r="AC68" s="26">
        <v>6</v>
      </c>
      <c r="AD68" s="26">
        <v>3</v>
      </c>
      <c r="AE68" s="26">
        <v>3</v>
      </c>
      <c r="AF68" s="26">
        <v>6</v>
      </c>
      <c r="AG68" s="26">
        <v>5</v>
      </c>
      <c r="AH68" s="26">
        <v>0</v>
      </c>
      <c r="AI68" s="26">
        <v>3</v>
      </c>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row>
    <row r="69" spans="1:100">
      <c r="A69" s="26">
        <v>45</v>
      </c>
      <c r="B69" s="26" t="s">
        <v>43</v>
      </c>
      <c r="C69" s="26" t="s">
        <v>36</v>
      </c>
      <c r="D69" s="26">
        <v>1339</v>
      </c>
      <c r="E69" s="26" t="s">
        <v>45</v>
      </c>
      <c r="F69" s="26">
        <v>7</v>
      </c>
      <c r="G69" s="26">
        <v>3</v>
      </c>
      <c r="H69" s="26" t="s">
        <v>38</v>
      </c>
      <c r="I69" s="26">
        <v>1</v>
      </c>
      <c r="J69" s="26">
        <v>86</v>
      </c>
      <c r="K69" s="26">
        <v>2</v>
      </c>
      <c r="L69" s="26" t="s">
        <v>46</v>
      </c>
      <c r="M69" s="26">
        <v>59</v>
      </c>
      <c r="N69" s="26">
        <v>3</v>
      </c>
      <c r="O69" s="26">
        <v>3</v>
      </c>
      <c r="P69" s="26" t="s">
        <v>47</v>
      </c>
      <c r="Q69" s="26">
        <v>1</v>
      </c>
      <c r="R69" s="26" t="s">
        <v>52</v>
      </c>
      <c r="S69" s="26">
        <v>9724</v>
      </c>
      <c r="T69" s="26">
        <v>18787</v>
      </c>
      <c r="U69" s="26">
        <v>2</v>
      </c>
      <c r="V69" s="26" t="s">
        <v>42</v>
      </c>
      <c r="W69" s="26" t="s">
        <v>43</v>
      </c>
      <c r="X69" s="26">
        <v>17</v>
      </c>
      <c r="Y69" s="26">
        <v>3</v>
      </c>
      <c r="Z69" s="26">
        <v>3</v>
      </c>
      <c r="AA69" s="26">
        <v>80</v>
      </c>
      <c r="AB69" s="26">
        <v>1</v>
      </c>
      <c r="AC69" s="26">
        <v>25</v>
      </c>
      <c r="AD69" s="26">
        <v>2</v>
      </c>
      <c r="AE69" s="26">
        <v>3</v>
      </c>
      <c r="AF69" s="26">
        <v>1</v>
      </c>
      <c r="AG69" s="26">
        <v>0</v>
      </c>
      <c r="AH69" s="26">
        <v>0</v>
      </c>
      <c r="AI69" s="26">
        <v>0</v>
      </c>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row>
    <row r="70" spans="1:100">
      <c r="A70" s="26">
        <v>35</v>
      </c>
      <c r="B70" s="26" t="s">
        <v>43</v>
      </c>
      <c r="C70" s="26" t="s">
        <v>44</v>
      </c>
      <c r="D70" s="26">
        <v>664</v>
      </c>
      <c r="E70" s="26" t="s">
        <v>45</v>
      </c>
      <c r="F70" s="26">
        <v>1</v>
      </c>
      <c r="G70" s="26">
        <v>3</v>
      </c>
      <c r="H70" s="26" t="s">
        <v>51</v>
      </c>
      <c r="I70" s="26">
        <v>1</v>
      </c>
      <c r="J70" s="26">
        <v>88</v>
      </c>
      <c r="K70" s="26">
        <v>2</v>
      </c>
      <c r="L70" s="26" t="s">
        <v>46</v>
      </c>
      <c r="M70" s="26">
        <v>79</v>
      </c>
      <c r="N70" s="26">
        <v>3</v>
      </c>
      <c r="O70" s="26">
        <v>1</v>
      </c>
      <c r="P70" s="26" t="s">
        <v>47</v>
      </c>
      <c r="Q70" s="26">
        <v>1</v>
      </c>
      <c r="R70" s="26" t="s">
        <v>48</v>
      </c>
      <c r="S70" s="26">
        <v>2194</v>
      </c>
      <c r="T70" s="26">
        <v>5868</v>
      </c>
      <c r="U70" s="26">
        <v>4</v>
      </c>
      <c r="V70" s="26" t="s">
        <v>42</v>
      </c>
      <c r="W70" s="26" t="s">
        <v>43</v>
      </c>
      <c r="X70" s="26">
        <v>13</v>
      </c>
      <c r="Y70" s="26">
        <v>3</v>
      </c>
      <c r="Z70" s="26">
        <v>4</v>
      </c>
      <c r="AA70" s="26">
        <v>80</v>
      </c>
      <c r="AB70" s="26">
        <v>1</v>
      </c>
      <c r="AC70" s="26">
        <v>5</v>
      </c>
      <c r="AD70" s="26">
        <v>2</v>
      </c>
      <c r="AE70" s="26">
        <v>2</v>
      </c>
      <c r="AF70" s="26">
        <v>3</v>
      </c>
      <c r="AG70" s="26">
        <v>2</v>
      </c>
      <c r="AH70" s="26">
        <v>1</v>
      </c>
      <c r="AI70" s="26">
        <v>2</v>
      </c>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row>
    <row r="71" spans="1:100">
      <c r="A71" s="26">
        <v>36</v>
      </c>
      <c r="B71" s="26" t="s">
        <v>35</v>
      </c>
      <c r="C71" s="26" t="s">
        <v>36</v>
      </c>
      <c r="D71" s="26">
        <v>318</v>
      </c>
      <c r="E71" s="26" t="s">
        <v>45</v>
      </c>
      <c r="F71" s="26">
        <v>9</v>
      </c>
      <c r="G71" s="26">
        <v>3</v>
      </c>
      <c r="H71" s="26" t="s">
        <v>51</v>
      </c>
      <c r="I71" s="26">
        <v>1</v>
      </c>
      <c r="J71" s="26">
        <v>90</v>
      </c>
      <c r="K71" s="26">
        <v>4</v>
      </c>
      <c r="L71" s="26" t="s">
        <v>46</v>
      </c>
      <c r="M71" s="26">
        <v>79</v>
      </c>
      <c r="N71" s="26">
        <v>2</v>
      </c>
      <c r="O71" s="26">
        <v>1</v>
      </c>
      <c r="P71" s="26" t="s">
        <v>47</v>
      </c>
      <c r="Q71" s="26">
        <v>3</v>
      </c>
      <c r="R71" s="26" t="s">
        <v>48</v>
      </c>
      <c r="S71" s="26">
        <v>3388</v>
      </c>
      <c r="T71" s="26">
        <v>21777</v>
      </c>
      <c r="U71" s="26">
        <v>0</v>
      </c>
      <c r="V71" s="26" t="s">
        <v>42</v>
      </c>
      <c r="W71" s="26" t="s">
        <v>35</v>
      </c>
      <c r="X71" s="26">
        <v>17</v>
      </c>
      <c r="Y71" s="26">
        <v>3</v>
      </c>
      <c r="Z71" s="26">
        <v>1</v>
      </c>
      <c r="AA71" s="26">
        <v>80</v>
      </c>
      <c r="AB71" s="26">
        <v>1</v>
      </c>
      <c r="AC71" s="26">
        <v>2</v>
      </c>
      <c r="AD71" s="26">
        <v>0</v>
      </c>
      <c r="AE71" s="26">
        <v>2</v>
      </c>
      <c r="AF71" s="26">
        <v>1</v>
      </c>
      <c r="AG71" s="26">
        <v>0</v>
      </c>
      <c r="AH71" s="26">
        <v>0</v>
      </c>
      <c r="AI71" s="26">
        <v>0</v>
      </c>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row>
    <row r="72" spans="1:100">
      <c r="A72" s="26">
        <v>59</v>
      </c>
      <c r="B72" s="26" t="s">
        <v>43</v>
      </c>
      <c r="C72" s="26" t="s">
        <v>44</v>
      </c>
      <c r="D72" s="26">
        <v>1225</v>
      </c>
      <c r="E72" s="26" t="s">
        <v>37</v>
      </c>
      <c r="F72" s="26">
        <v>1</v>
      </c>
      <c r="G72" s="26">
        <v>1</v>
      </c>
      <c r="H72" s="26" t="s">
        <v>38</v>
      </c>
      <c r="I72" s="26">
        <v>1</v>
      </c>
      <c r="J72" s="26">
        <v>91</v>
      </c>
      <c r="K72" s="26">
        <v>1</v>
      </c>
      <c r="L72" s="26" t="s">
        <v>39</v>
      </c>
      <c r="M72" s="26">
        <v>57</v>
      </c>
      <c r="N72" s="26">
        <v>2</v>
      </c>
      <c r="O72" s="26">
        <v>2</v>
      </c>
      <c r="P72" s="26" t="s">
        <v>40</v>
      </c>
      <c r="Q72" s="26">
        <v>3</v>
      </c>
      <c r="R72" s="26" t="s">
        <v>41</v>
      </c>
      <c r="S72" s="26">
        <v>5473</v>
      </c>
      <c r="T72" s="26">
        <v>24668</v>
      </c>
      <c r="U72" s="26">
        <v>7</v>
      </c>
      <c r="V72" s="26" t="s">
        <v>42</v>
      </c>
      <c r="W72" s="26" t="s">
        <v>43</v>
      </c>
      <c r="X72" s="26">
        <v>11</v>
      </c>
      <c r="Y72" s="26">
        <v>3</v>
      </c>
      <c r="Z72" s="26">
        <v>4</v>
      </c>
      <c r="AA72" s="26">
        <v>80</v>
      </c>
      <c r="AB72" s="26">
        <v>0</v>
      </c>
      <c r="AC72" s="26">
        <v>20</v>
      </c>
      <c r="AD72" s="26">
        <v>2</v>
      </c>
      <c r="AE72" s="26">
        <v>2</v>
      </c>
      <c r="AF72" s="26">
        <v>4</v>
      </c>
      <c r="AG72" s="26">
        <v>3</v>
      </c>
      <c r="AH72" s="26">
        <v>1</v>
      </c>
      <c r="AI72" s="26">
        <v>3</v>
      </c>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row>
    <row r="73" spans="1:100">
      <c r="A73" s="26">
        <v>29</v>
      </c>
      <c r="B73" s="26" t="s">
        <v>43</v>
      </c>
      <c r="C73" s="26" t="s">
        <v>36</v>
      </c>
      <c r="D73" s="26">
        <v>1328</v>
      </c>
      <c r="E73" s="26" t="s">
        <v>45</v>
      </c>
      <c r="F73" s="26">
        <v>2</v>
      </c>
      <c r="G73" s="26">
        <v>3</v>
      </c>
      <c r="H73" s="26" t="s">
        <v>38</v>
      </c>
      <c r="I73" s="26">
        <v>1</v>
      </c>
      <c r="J73" s="26">
        <v>94</v>
      </c>
      <c r="K73" s="26">
        <v>3</v>
      </c>
      <c r="L73" s="26" t="s">
        <v>46</v>
      </c>
      <c r="M73" s="26">
        <v>76</v>
      </c>
      <c r="N73" s="26">
        <v>3</v>
      </c>
      <c r="O73" s="26">
        <v>1</v>
      </c>
      <c r="P73" s="26" t="s">
        <v>47</v>
      </c>
      <c r="Q73" s="26">
        <v>2</v>
      </c>
      <c r="R73" s="26" t="s">
        <v>48</v>
      </c>
      <c r="S73" s="26">
        <v>2703</v>
      </c>
      <c r="T73" s="26">
        <v>4956</v>
      </c>
      <c r="U73" s="26">
        <v>0</v>
      </c>
      <c r="V73" s="26" t="s">
        <v>42</v>
      </c>
      <c r="W73" s="26" t="s">
        <v>43</v>
      </c>
      <c r="X73" s="26">
        <v>23</v>
      </c>
      <c r="Y73" s="26">
        <v>4</v>
      </c>
      <c r="Z73" s="26">
        <v>4</v>
      </c>
      <c r="AA73" s="26">
        <v>80</v>
      </c>
      <c r="AB73" s="26">
        <v>1</v>
      </c>
      <c r="AC73" s="26">
        <v>6</v>
      </c>
      <c r="AD73" s="26">
        <v>3</v>
      </c>
      <c r="AE73" s="26">
        <v>3</v>
      </c>
      <c r="AF73" s="26">
        <v>5</v>
      </c>
      <c r="AG73" s="26">
        <v>4</v>
      </c>
      <c r="AH73" s="26">
        <v>0</v>
      </c>
      <c r="AI73" s="26">
        <v>4</v>
      </c>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row>
    <row r="74" spans="1:100">
      <c r="A74" s="26">
        <v>31</v>
      </c>
      <c r="B74" s="26" t="s">
        <v>43</v>
      </c>
      <c r="C74" s="26" t="s">
        <v>36</v>
      </c>
      <c r="D74" s="26">
        <v>1082</v>
      </c>
      <c r="E74" s="26" t="s">
        <v>45</v>
      </c>
      <c r="F74" s="26">
        <v>1</v>
      </c>
      <c r="G74" s="26">
        <v>4</v>
      </c>
      <c r="H74" s="26" t="s">
        <v>51</v>
      </c>
      <c r="I74" s="26">
        <v>1</v>
      </c>
      <c r="J74" s="26">
        <v>95</v>
      </c>
      <c r="K74" s="26">
        <v>3</v>
      </c>
      <c r="L74" s="26" t="s">
        <v>46</v>
      </c>
      <c r="M74" s="26">
        <v>87</v>
      </c>
      <c r="N74" s="26">
        <v>3</v>
      </c>
      <c r="O74" s="26">
        <v>1</v>
      </c>
      <c r="P74" s="26" t="s">
        <v>47</v>
      </c>
      <c r="Q74" s="26">
        <v>2</v>
      </c>
      <c r="R74" s="26" t="s">
        <v>41</v>
      </c>
      <c r="S74" s="26">
        <v>2501</v>
      </c>
      <c r="T74" s="26">
        <v>18775</v>
      </c>
      <c r="U74" s="26">
        <v>1</v>
      </c>
      <c r="V74" s="26" t="s">
        <v>42</v>
      </c>
      <c r="W74" s="26" t="s">
        <v>43</v>
      </c>
      <c r="X74" s="26">
        <v>17</v>
      </c>
      <c r="Y74" s="26">
        <v>3</v>
      </c>
      <c r="Z74" s="26">
        <v>2</v>
      </c>
      <c r="AA74" s="26">
        <v>80</v>
      </c>
      <c r="AB74" s="26">
        <v>0</v>
      </c>
      <c r="AC74" s="26">
        <v>1</v>
      </c>
      <c r="AD74" s="26">
        <v>4</v>
      </c>
      <c r="AE74" s="26">
        <v>3</v>
      </c>
      <c r="AF74" s="26">
        <v>1</v>
      </c>
      <c r="AG74" s="26">
        <v>1</v>
      </c>
      <c r="AH74" s="26">
        <v>1</v>
      </c>
      <c r="AI74" s="26">
        <v>0</v>
      </c>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row>
    <row r="75" spans="1:100">
      <c r="A75" s="26">
        <v>32</v>
      </c>
      <c r="B75" s="26" t="s">
        <v>43</v>
      </c>
      <c r="C75" s="26" t="s">
        <v>36</v>
      </c>
      <c r="D75" s="26">
        <v>548</v>
      </c>
      <c r="E75" s="26" t="s">
        <v>45</v>
      </c>
      <c r="F75" s="26">
        <v>1</v>
      </c>
      <c r="G75" s="26">
        <v>3</v>
      </c>
      <c r="H75" s="26" t="s">
        <v>38</v>
      </c>
      <c r="I75" s="26">
        <v>1</v>
      </c>
      <c r="J75" s="26">
        <v>96</v>
      </c>
      <c r="K75" s="26">
        <v>2</v>
      </c>
      <c r="L75" s="26" t="s">
        <v>46</v>
      </c>
      <c r="M75" s="26">
        <v>66</v>
      </c>
      <c r="N75" s="26">
        <v>3</v>
      </c>
      <c r="O75" s="26">
        <v>2</v>
      </c>
      <c r="P75" s="26" t="s">
        <v>47</v>
      </c>
      <c r="Q75" s="26">
        <v>2</v>
      </c>
      <c r="R75" s="26" t="s">
        <v>48</v>
      </c>
      <c r="S75" s="26">
        <v>6220</v>
      </c>
      <c r="T75" s="26">
        <v>7346</v>
      </c>
      <c r="U75" s="26">
        <v>1</v>
      </c>
      <c r="V75" s="26" t="s">
        <v>42</v>
      </c>
      <c r="W75" s="26" t="s">
        <v>43</v>
      </c>
      <c r="X75" s="26">
        <v>17</v>
      </c>
      <c r="Y75" s="26">
        <v>3</v>
      </c>
      <c r="Z75" s="26">
        <v>2</v>
      </c>
      <c r="AA75" s="26">
        <v>80</v>
      </c>
      <c r="AB75" s="26">
        <v>2</v>
      </c>
      <c r="AC75" s="26">
        <v>10</v>
      </c>
      <c r="AD75" s="26">
        <v>3</v>
      </c>
      <c r="AE75" s="26">
        <v>3</v>
      </c>
      <c r="AF75" s="26">
        <v>10</v>
      </c>
      <c r="AG75" s="26">
        <v>4</v>
      </c>
      <c r="AH75" s="26">
        <v>0</v>
      </c>
      <c r="AI75" s="26">
        <v>9</v>
      </c>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row>
    <row r="76" spans="1:100">
      <c r="A76" s="26">
        <v>36</v>
      </c>
      <c r="B76" s="26" t="s">
        <v>43</v>
      </c>
      <c r="C76" s="26" t="s">
        <v>36</v>
      </c>
      <c r="D76" s="26">
        <v>132</v>
      </c>
      <c r="E76" s="26" t="s">
        <v>45</v>
      </c>
      <c r="F76" s="26">
        <v>6</v>
      </c>
      <c r="G76" s="26">
        <v>3</v>
      </c>
      <c r="H76" s="26" t="s">
        <v>38</v>
      </c>
      <c r="I76" s="26">
        <v>1</v>
      </c>
      <c r="J76" s="26">
        <v>97</v>
      </c>
      <c r="K76" s="26">
        <v>2</v>
      </c>
      <c r="L76" s="26" t="s">
        <v>39</v>
      </c>
      <c r="M76" s="26">
        <v>55</v>
      </c>
      <c r="N76" s="26">
        <v>4</v>
      </c>
      <c r="O76" s="26">
        <v>1</v>
      </c>
      <c r="P76" s="26" t="s">
        <v>50</v>
      </c>
      <c r="Q76" s="26">
        <v>4</v>
      </c>
      <c r="R76" s="26" t="s">
        <v>48</v>
      </c>
      <c r="S76" s="26">
        <v>3038</v>
      </c>
      <c r="T76" s="26">
        <v>22002</v>
      </c>
      <c r="U76" s="26">
        <v>3</v>
      </c>
      <c r="V76" s="26" t="s">
        <v>42</v>
      </c>
      <c r="W76" s="26" t="s">
        <v>43</v>
      </c>
      <c r="X76" s="26">
        <v>12</v>
      </c>
      <c r="Y76" s="26">
        <v>3</v>
      </c>
      <c r="Z76" s="26">
        <v>2</v>
      </c>
      <c r="AA76" s="26">
        <v>80</v>
      </c>
      <c r="AB76" s="26">
        <v>0</v>
      </c>
      <c r="AC76" s="26">
        <v>5</v>
      </c>
      <c r="AD76" s="26">
        <v>3</v>
      </c>
      <c r="AE76" s="26">
        <v>3</v>
      </c>
      <c r="AF76" s="26">
        <v>1</v>
      </c>
      <c r="AG76" s="26">
        <v>0</v>
      </c>
      <c r="AH76" s="26">
        <v>0</v>
      </c>
      <c r="AI76" s="26">
        <v>0</v>
      </c>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row>
    <row r="77" spans="1:100">
      <c r="A77" s="26">
        <v>31</v>
      </c>
      <c r="B77" s="26" t="s">
        <v>43</v>
      </c>
      <c r="C77" s="26" t="s">
        <v>36</v>
      </c>
      <c r="D77" s="26">
        <v>746</v>
      </c>
      <c r="E77" s="26" t="s">
        <v>45</v>
      </c>
      <c r="F77" s="26">
        <v>8</v>
      </c>
      <c r="G77" s="26">
        <v>4</v>
      </c>
      <c r="H77" s="26" t="s">
        <v>38</v>
      </c>
      <c r="I77" s="26">
        <v>1</v>
      </c>
      <c r="J77" s="26">
        <v>98</v>
      </c>
      <c r="K77" s="26">
        <v>3</v>
      </c>
      <c r="L77" s="26" t="s">
        <v>39</v>
      </c>
      <c r="M77" s="26">
        <v>61</v>
      </c>
      <c r="N77" s="26">
        <v>3</v>
      </c>
      <c r="O77" s="26">
        <v>2</v>
      </c>
      <c r="P77" s="26" t="s">
        <v>53</v>
      </c>
      <c r="Q77" s="26">
        <v>4</v>
      </c>
      <c r="R77" s="26" t="s">
        <v>41</v>
      </c>
      <c r="S77" s="26">
        <v>4424</v>
      </c>
      <c r="T77" s="26">
        <v>20682</v>
      </c>
      <c r="U77" s="26">
        <v>1</v>
      </c>
      <c r="V77" s="26" t="s">
        <v>42</v>
      </c>
      <c r="W77" s="26" t="s">
        <v>43</v>
      </c>
      <c r="X77" s="26">
        <v>23</v>
      </c>
      <c r="Y77" s="26">
        <v>4</v>
      </c>
      <c r="Z77" s="26">
        <v>4</v>
      </c>
      <c r="AA77" s="26">
        <v>80</v>
      </c>
      <c r="AB77" s="26">
        <v>0</v>
      </c>
      <c r="AC77" s="26">
        <v>11</v>
      </c>
      <c r="AD77" s="26">
        <v>2</v>
      </c>
      <c r="AE77" s="26">
        <v>3</v>
      </c>
      <c r="AF77" s="26">
        <v>11</v>
      </c>
      <c r="AG77" s="26">
        <v>7</v>
      </c>
      <c r="AH77" s="26">
        <v>1</v>
      </c>
      <c r="AI77" s="26">
        <v>8</v>
      </c>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row>
    <row r="78" spans="1:100">
      <c r="A78" s="26">
        <v>35</v>
      </c>
      <c r="B78" s="26" t="s">
        <v>43</v>
      </c>
      <c r="C78" s="26" t="s">
        <v>36</v>
      </c>
      <c r="D78" s="26">
        <v>776</v>
      </c>
      <c r="E78" s="26" t="s">
        <v>37</v>
      </c>
      <c r="F78" s="26">
        <v>1</v>
      </c>
      <c r="G78" s="26">
        <v>4</v>
      </c>
      <c r="H78" s="26" t="s">
        <v>59</v>
      </c>
      <c r="I78" s="26">
        <v>1</v>
      </c>
      <c r="J78" s="26">
        <v>100</v>
      </c>
      <c r="K78" s="26">
        <v>3</v>
      </c>
      <c r="L78" s="26" t="s">
        <v>46</v>
      </c>
      <c r="M78" s="26">
        <v>32</v>
      </c>
      <c r="N78" s="26">
        <v>2</v>
      </c>
      <c r="O78" s="26">
        <v>2</v>
      </c>
      <c r="P78" s="26" t="s">
        <v>40</v>
      </c>
      <c r="Q78" s="26">
        <v>1</v>
      </c>
      <c r="R78" s="26" t="s">
        <v>41</v>
      </c>
      <c r="S78" s="26">
        <v>4312</v>
      </c>
      <c r="T78" s="26">
        <v>23016</v>
      </c>
      <c r="U78" s="26">
        <v>0</v>
      </c>
      <c r="V78" s="26" t="s">
        <v>42</v>
      </c>
      <c r="W78" s="26" t="s">
        <v>43</v>
      </c>
      <c r="X78" s="26">
        <v>14</v>
      </c>
      <c r="Y78" s="26">
        <v>3</v>
      </c>
      <c r="Z78" s="26">
        <v>2</v>
      </c>
      <c r="AA78" s="26">
        <v>80</v>
      </c>
      <c r="AB78" s="26">
        <v>0</v>
      </c>
      <c r="AC78" s="26">
        <v>16</v>
      </c>
      <c r="AD78" s="26">
        <v>2</v>
      </c>
      <c r="AE78" s="26">
        <v>3</v>
      </c>
      <c r="AF78" s="26">
        <v>15</v>
      </c>
      <c r="AG78" s="26">
        <v>13</v>
      </c>
      <c r="AH78" s="26">
        <v>2</v>
      </c>
      <c r="AI78" s="26">
        <v>8</v>
      </c>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row>
    <row r="79" spans="1:100">
      <c r="A79" s="26">
        <v>45</v>
      </c>
      <c r="B79" s="26" t="s">
        <v>43</v>
      </c>
      <c r="C79" s="26" t="s">
        <v>36</v>
      </c>
      <c r="D79" s="26">
        <v>193</v>
      </c>
      <c r="E79" s="26" t="s">
        <v>45</v>
      </c>
      <c r="F79" s="26">
        <v>6</v>
      </c>
      <c r="G79" s="26">
        <v>4</v>
      </c>
      <c r="H79" s="26" t="s">
        <v>49</v>
      </c>
      <c r="I79" s="26">
        <v>1</v>
      </c>
      <c r="J79" s="26">
        <v>101</v>
      </c>
      <c r="K79" s="26">
        <v>4</v>
      </c>
      <c r="L79" s="26" t="s">
        <v>46</v>
      </c>
      <c r="M79" s="26">
        <v>52</v>
      </c>
      <c r="N79" s="26">
        <v>3</v>
      </c>
      <c r="O79" s="26">
        <v>3</v>
      </c>
      <c r="P79" s="26" t="s">
        <v>58</v>
      </c>
      <c r="Q79" s="26">
        <v>1</v>
      </c>
      <c r="R79" s="26" t="s">
        <v>48</v>
      </c>
      <c r="S79" s="26">
        <v>13245</v>
      </c>
      <c r="T79" s="26">
        <v>15067</v>
      </c>
      <c r="U79" s="26">
        <v>4</v>
      </c>
      <c r="V79" s="26" t="s">
        <v>42</v>
      </c>
      <c r="W79" s="26" t="s">
        <v>35</v>
      </c>
      <c r="X79" s="26">
        <v>14</v>
      </c>
      <c r="Y79" s="26">
        <v>3</v>
      </c>
      <c r="Z79" s="26">
        <v>2</v>
      </c>
      <c r="AA79" s="26">
        <v>80</v>
      </c>
      <c r="AB79" s="26">
        <v>0</v>
      </c>
      <c r="AC79" s="26">
        <v>17</v>
      </c>
      <c r="AD79" s="26">
        <v>3</v>
      </c>
      <c r="AE79" s="26">
        <v>4</v>
      </c>
      <c r="AF79" s="26">
        <v>0</v>
      </c>
      <c r="AG79" s="26">
        <v>0</v>
      </c>
      <c r="AH79" s="26">
        <v>0</v>
      </c>
      <c r="AI79" s="26">
        <v>0</v>
      </c>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row>
    <row r="80" spans="1:100">
      <c r="A80" s="26">
        <v>37</v>
      </c>
      <c r="B80" s="26" t="s">
        <v>43</v>
      </c>
      <c r="C80" s="26" t="s">
        <v>36</v>
      </c>
      <c r="D80" s="26">
        <v>397</v>
      </c>
      <c r="E80" s="26" t="s">
        <v>45</v>
      </c>
      <c r="F80" s="26">
        <v>7</v>
      </c>
      <c r="G80" s="26">
        <v>4</v>
      </c>
      <c r="H80" s="26" t="s">
        <v>51</v>
      </c>
      <c r="I80" s="26">
        <v>1</v>
      </c>
      <c r="J80" s="26">
        <v>102</v>
      </c>
      <c r="K80" s="26">
        <v>1</v>
      </c>
      <c r="L80" s="26" t="s">
        <v>46</v>
      </c>
      <c r="M80" s="26">
        <v>30</v>
      </c>
      <c r="N80" s="26">
        <v>3</v>
      </c>
      <c r="O80" s="26">
        <v>3</v>
      </c>
      <c r="P80" s="26" t="s">
        <v>58</v>
      </c>
      <c r="Q80" s="26">
        <v>3</v>
      </c>
      <c r="R80" s="26" t="s">
        <v>41</v>
      </c>
      <c r="S80" s="26">
        <v>13664</v>
      </c>
      <c r="T80" s="26">
        <v>25258</v>
      </c>
      <c r="U80" s="26">
        <v>4</v>
      </c>
      <c r="V80" s="26" t="s">
        <v>42</v>
      </c>
      <c r="W80" s="26" t="s">
        <v>43</v>
      </c>
      <c r="X80" s="26">
        <v>13</v>
      </c>
      <c r="Y80" s="26">
        <v>3</v>
      </c>
      <c r="Z80" s="26">
        <v>1</v>
      </c>
      <c r="AA80" s="26">
        <v>80</v>
      </c>
      <c r="AB80" s="26">
        <v>0</v>
      </c>
      <c r="AC80" s="26">
        <v>16</v>
      </c>
      <c r="AD80" s="26">
        <v>3</v>
      </c>
      <c r="AE80" s="26">
        <v>4</v>
      </c>
      <c r="AF80" s="26">
        <v>5</v>
      </c>
      <c r="AG80" s="26">
        <v>2</v>
      </c>
      <c r="AH80" s="26">
        <v>0</v>
      </c>
      <c r="AI80" s="26">
        <v>2</v>
      </c>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row>
    <row r="81" spans="1:100">
      <c r="A81" s="26">
        <v>46</v>
      </c>
      <c r="B81" s="26" t="s">
        <v>43</v>
      </c>
      <c r="C81" s="26" t="s">
        <v>36</v>
      </c>
      <c r="D81" s="26">
        <v>945</v>
      </c>
      <c r="E81" s="26" t="s">
        <v>61</v>
      </c>
      <c r="F81" s="26">
        <v>5</v>
      </c>
      <c r="G81" s="26">
        <v>2</v>
      </c>
      <c r="H81" s="26" t="s">
        <v>51</v>
      </c>
      <c r="I81" s="26">
        <v>1</v>
      </c>
      <c r="J81" s="26">
        <v>103</v>
      </c>
      <c r="K81" s="26">
        <v>2</v>
      </c>
      <c r="L81" s="26" t="s">
        <v>46</v>
      </c>
      <c r="M81" s="26">
        <v>80</v>
      </c>
      <c r="N81" s="26">
        <v>3</v>
      </c>
      <c r="O81" s="26">
        <v>2</v>
      </c>
      <c r="P81" s="26" t="s">
        <v>61</v>
      </c>
      <c r="Q81" s="26">
        <v>2</v>
      </c>
      <c r="R81" s="26" t="s">
        <v>52</v>
      </c>
      <c r="S81" s="26">
        <v>5021</v>
      </c>
      <c r="T81" s="26">
        <v>10425</v>
      </c>
      <c r="U81" s="26">
        <v>8</v>
      </c>
      <c r="V81" s="26" t="s">
        <v>42</v>
      </c>
      <c r="W81" s="26" t="s">
        <v>35</v>
      </c>
      <c r="X81" s="26">
        <v>22</v>
      </c>
      <c r="Y81" s="26">
        <v>4</v>
      </c>
      <c r="Z81" s="26">
        <v>4</v>
      </c>
      <c r="AA81" s="26">
        <v>80</v>
      </c>
      <c r="AB81" s="26">
        <v>1</v>
      </c>
      <c r="AC81" s="26">
        <v>16</v>
      </c>
      <c r="AD81" s="26">
        <v>2</v>
      </c>
      <c r="AE81" s="26">
        <v>3</v>
      </c>
      <c r="AF81" s="26">
        <v>4</v>
      </c>
      <c r="AG81" s="26">
        <v>2</v>
      </c>
      <c r="AH81" s="26">
        <v>0</v>
      </c>
      <c r="AI81" s="26">
        <v>2</v>
      </c>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row>
    <row r="82" spans="1:100">
      <c r="A82" s="26">
        <v>30</v>
      </c>
      <c r="B82" s="26" t="s">
        <v>43</v>
      </c>
      <c r="C82" s="26" t="s">
        <v>36</v>
      </c>
      <c r="D82" s="26">
        <v>852</v>
      </c>
      <c r="E82" s="26" t="s">
        <v>45</v>
      </c>
      <c r="F82" s="26">
        <v>1</v>
      </c>
      <c r="G82" s="26">
        <v>1</v>
      </c>
      <c r="H82" s="26" t="s">
        <v>38</v>
      </c>
      <c r="I82" s="26">
        <v>1</v>
      </c>
      <c r="J82" s="26">
        <v>104</v>
      </c>
      <c r="K82" s="26">
        <v>4</v>
      </c>
      <c r="L82" s="26" t="s">
        <v>46</v>
      </c>
      <c r="M82" s="26">
        <v>55</v>
      </c>
      <c r="N82" s="26">
        <v>2</v>
      </c>
      <c r="O82" s="26">
        <v>2</v>
      </c>
      <c r="P82" s="26" t="s">
        <v>50</v>
      </c>
      <c r="Q82" s="26">
        <v>4</v>
      </c>
      <c r="R82" s="26" t="s">
        <v>48</v>
      </c>
      <c r="S82" s="26">
        <v>5126</v>
      </c>
      <c r="T82" s="26">
        <v>15998</v>
      </c>
      <c r="U82" s="26">
        <v>1</v>
      </c>
      <c r="V82" s="26" t="s">
        <v>42</v>
      </c>
      <c r="W82" s="26" t="s">
        <v>35</v>
      </c>
      <c r="X82" s="26">
        <v>12</v>
      </c>
      <c r="Y82" s="26">
        <v>3</v>
      </c>
      <c r="Z82" s="26">
        <v>3</v>
      </c>
      <c r="AA82" s="26">
        <v>80</v>
      </c>
      <c r="AB82" s="26">
        <v>2</v>
      </c>
      <c r="AC82" s="26">
        <v>10</v>
      </c>
      <c r="AD82" s="26">
        <v>1</v>
      </c>
      <c r="AE82" s="26">
        <v>2</v>
      </c>
      <c r="AF82" s="26">
        <v>10</v>
      </c>
      <c r="AG82" s="26">
        <v>8</v>
      </c>
      <c r="AH82" s="26">
        <v>3</v>
      </c>
      <c r="AI82" s="26">
        <v>0</v>
      </c>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row>
    <row r="83" spans="1:100">
      <c r="A83" s="26">
        <v>35</v>
      </c>
      <c r="B83" s="26" t="s">
        <v>43</v>
      </c>
      <c r="C83" s="26" t="s">
        <v>36</v>
      </c>
      <c r="D83" s="26">
        <v>1214</v>
      </c>
      <c r="E83" s="26" t="s">
        <v>45</v>
      </c>
      <c r="F83" s="26">
        <v>1</v>
      </c>
      <c r="G83" s="26">
        <v>3</v>
      </c>
      <c r="H83" s="26" t="s">
        <v>51</v>
      </c>
      <c r="I83" s="26">
        <v>1</v>
      </c>
      <c r="J83" s="26">
        <v>105</v>
      </c>
      <c r="K83" s="26">
        <v>2</v>
      </c>
      <c r="L83" s="26" t="s">
        <v>46</v>
      </c>
      <c r="M83" s="26">
        <v>30</v>
      </c>
      <c r="N83" s="26">
        <v>2</v>
      </c>
      <c r="O83" s="26">
        <v>1</v>
      </c>
      <c r="P83" s="26" t="s">
        <v>47</v>
      </c>
      <c r="Q83" s="26">
        <v>3</v>
      </c>
      <c r="R83" s="26" t="s">
        <v>41</v>
      </c>
      <c r="S83" s="26">
        <v>2859</v>
      </c>
      <c r="T83" s="26">
        <v>26278</v>
      </c>
      <c r="U83" s="26">
        <v>1</v>
      </c>
      <c r="V83" s="26" t="s">
        <v>42</v>
      </c>
      <c r="W83" s="26" t="s">
        <v>43</v>
      </c>
      <c r="X83" s="26">
        <v>18</v>
      </c>
      <c r="Y83" s="26">
        <v>3</v>
      </c>
      <c r="Z83" s="26">
        <v>1</v>
      </c>
      <c r="AA83" s="26">
        <v>80</v>
      </c>
      <c r="AB83" s="26">
        <v>0</v>
      </c>
      <c r="AC83" s="26">
        <v>6</v>
      </c>
      <c r="AD83" s="26">
        <v>3</v>
      </c>
      <c r="AE83" s="26">
        <v>3</v>
      </c>
      <c r="AF83" s="26">
        <v>6</v>
      </c>
      <c r="AG83" s="26">
        <v>4</v>
      </c>
      <c r="AH83" s="26">
        <v>0</v>
      </c>
      <c r="AI83" s="26">
        <v>4</v>
      </c>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row>
    <row r="84" spans="1:100">
      <c r="A84" s="26">
        <v>55</v>
      </c>
      <c r="B84" s="26" t="s">
        <v>43</v>
      </c>
      <c r="C84" s="26" t="s">
        <v>36</v>
      </c>
      <c r="D84" s="26">
        <v>111</v>
      </c>
      <c r="E84" s="26" t="s">
        <v>37</v>
      </c>
      <c r="F84" s="26">
        <v>1</v>
      </c>
      <c r="G84" s="26">
        <v>2</v>
      </c>
      <c r="H84" s="26" t="s">
        <v>38</v>
      </c>
      <c r="I84" s="26">
        <v>1</v>
      </c>
      <c r="J84" s="26">
        <v>106</v>
      </c>
      <c r="K84" s="26">
        <v>1</v>
      </c>
      <c r="L84" s="26" t="s">
        <v>46</v>
      </c>
      <c r="M84" s="26">
        <v>70</v>
      </c>
      <c r="N84" s="26">
        <v>3</v>
      </c>
      <c r="O84" s="26">
        <v>3</v>
      </c>
      <c r="P84" s="26" t="s">
        <v>40</v>
      </c>
      <c r="Q84" s="26">
        <v>4</v>
      </c>
      <c r="R84" s="26" t="s">
        <v>48</v>
      </c>
      <c r="S84" s="26">
        <v>10239</v>
      </c>
      <c r="T84" s="26">
        <v>18092</v>
      </c>
      <c r="U84" s="26">
        <v>3</v>
      </c>
      <c r="V84" s="26" t="s">
        <v>42</v>
      </c>
      <c r="W84" s="26" t="s">
        <v>43</v>
      </c>
      <c r="X84" s="26">
        <v>14</v>
      </c>
      <c r="Y84" s="26">
        <v>3</v>
      </c>
      <c r="Z84" s="26">
        <v>4</v>
      </c>
      <c r="AA84" s="26">
        <v>80</v>
      </c>
      <c r="AB84" s="26">
        <v>1</v>
      </c>
      <c r="AC84" s="26">
        <v>24</v>
      </c>
      <c r="AD84" s="26">
        <v>4</v>
      </c>
      <c r="AE84" s="26">
        <v>3</v>
      </c>
      <c r="AF84" s="26">
        <v>1</v>
      </c>
      <c r="AG84" s="26">
        <v>0</v>
      </c>
      <c r="AH84" s="26">
        <v>1</v>
      </c>
      <c r="AI84" s="26">
        <v>0</v>
      </c>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row>
    <row r="85" spans="1:100">
      <c r="A85" s="26">
        <v>38</v>
      </c>
      <c r="B85" s="26" t="s">
        <v>43</v>
      </c>
      <c r="C85" s="26" t="s">
        <v>55</v>
      </c>
      <c r="D85" s="26">
        <v>573</v>
      </c>
      <c r="E85" s="26" t="s">
        <v>45</v>
      </c>
      <c r="F85" s="26">
        <v>6</v>
      </c>
      <c r="G85" s="26">
        <v>3</v>
      </c>
      <c r="H85" s="26" t="s">
        <v>51</v>
      </c>
      <c r="I85" s="26">
        <v>1</v>
      </c>
      <c r="J85" s="26">
        <v>107</v>
      </c>
      <c r="K85" s="26">
        <v>2</v>
      </c>
      <c r="L85" s="26" t="s">
        <v>39</v>
      </c>
      <c r="M85" s="26">
        <v>79</v>
      </c>
      <c r="N85" s="26">
        <v>1</v>
      </c>
      <c r="O85" s="26">
        <v>2</v>
      </c>
      <c r="P85" s="26" t="s">
        <v>47</v>
      </c>
      <c r="Q85" s="26">
        <v>4</v>
      </c>
      <c r="R85" s="26" t="s">
        <v>52</v>
      </c>
      <c r="S85" s="26">
        <v>5329</v>
      </c>
      <c r="T85" s="26">
        <v>15717</v>
      </c>
      <c r="U85" s="26">
        <v>7</v>
      </c>
      <c r="V85" s="26" t="s">
        <v>42</v>
      </c>
      <c r="W85" s="26" t="s">
        <v>35</v>
      </c>
      <c r="X85" s="26">
        <v>12</v>
      </c>
      <c r="Y85" s="26">
        <v>3</v>
      </c>
      <c r="Z85" s="26">
        <v>4</v>
      </c>
      <c r="AA85" s="26">
        <v>80</v>
      </c>
      <c r="AB85" s="26">
        <v>3</v>
      </c>
      <c r="AC85" s="26">
        <v>17</v>
      </c>
      <c r="AD85" s="26">
        <v>3</v>
      </c>
      <c r="AE85" s="26">
        <v>3</v>
      </c>
      <c r="AF85" s="26">
        <v>13</v>
      </c>
      <c r="AG85" s="26">
        <v>11</v>
      </c>
      <c r="AH85" s="26">
        <v>1</v>
      </c>
      <c r="AI85" s="26">
        <v>9</v>
      </c>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row>
    <row r="86" spans="1:100">
      <c r="A86" s="26">
        <v>34</v>
      </c>
      <c r="B86" s="26" t="s">
        <v>43</v>
      </c>
      <c r="C86" s="26" t="s">
        <v>36</v>
      </c>
      <c r="D86" s="26">
        <v>1153</v>
      </c>
      <c r="E86" s="26" t="s">
        <v>45</v>
      </c>
      <c r="F86" s="26">
        <v>1</v>
      </c>
      <c r="G86" s="26">
        <v>2</v>
      </c>
      <c r="H86" s="26" t="s">
        <v>51</v>
      </c>
      <c r="I86" s="26">
        <v>1</v>
      </c>
      <c r="J86" s="26">
        <v>110</v>
      </c>
      <c r="K86" s="26">
        <v>1</v>
      </c>
      <c r="L86" s="26" t="s">
        <v>46</v>
      </c>
      <c r="M86" s="26">
        <v>94</v>
      </c>
      <c r="N86" s="26">
        <v>3</v>
      </c>
      <c r="O86" s="26">
        <v>2</v>
      </c>
      <c r="P86" s="26" t="s">
        <v>53</v>
      </c>
      <c r="Q86" s="26">
        <v>2</v>
      </c>
      <c r="R86" s="26" t="s">
        <v>48</v>
      </c>
      <c r="S86" s="26">
        <v>4325</v>
      </c>
      <c r="T86" s="26">
        <v>17736</v>
      </c>
      <c r="U86" s="26">
        <v>1</v>
      </c>
      <c r="V86" s="26" t="s">
        <v>42</v>
      </c>
      <c r="W86" s="26" t="s">
        <v>43</v>
      </c>
      <c r="X86" s="26">
        <v>15</v>
      </c>
      <c r="Y86" s="26">
        <v>3</v>
      </c>
      <c r="Z86" s="26">
        <v>3</v>
      </c>
      <c r="AA86" s="26">
        <v>80</v>
      </c>
      <c r="AB86" s="26">
        <v>0</v>
      </c>
      <c r="AC86" s="26">
        <v>5</v>
      </c>
      <c r="AD86" s="26">
        <v>2</v>
      </c>
      <c r="AE86" s="26">
        <v>3</v>
      </c>
      <c r="AF86" s="26">
        <v>5</v>
      </c>
      <c r="AG86" s="26">
        <v>2</v>
      </c>
      <c r="AH86" s="26">
        <v>1</v>
      </c>
      <c r="AI86" s="26">
        <v>3</v>
      </c>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row>
    <row r="87" spans="1:100">
      <c r="A87" s="26">
        <v>56</v>
      </c>
      <c r="B87" s="26" t="s">
        <v>43</v>
      </c>
      <c r="C87" s="26" t="s">
        <v>36</v>
      </c>
      <c r="D87" s="26">
        <v>1400</v>
      </c>
      <c r="E87" s="26" t="s">
        <v>45</v>
      </c>
      <c r="F87" s="26">
        <v>7</v>
      </c>
      <c r="G87" s="26">
        <v>3</v>
      </c>
      <c r="H87" s="26" t="s">
        <v>38</v>
      </c>
      <c r="I87" s="26">
        <v>1</v>
      </c>
      <c r="J87" s="26">
        <v>112</v>
      </c>
      <c r="K87" s="26">
        <v>4</v>
      </c>
      <c r="L87" s="26" t="s">
        <v>46</v>
      </c>
      <c r="M87" s="26">
        <v>49</v>
      </c>
      <c r="N87" s="26">
        <v>1</v>
      </c>
      <c r="O87" s="26">
        <v>3</v>
      </c>
      <c r="P87" s="26" t="s">
        <v>53</v>
      </c>
      <c r="Q87" s="26">
        <v>4</v>
      </c>
      <c r="R87" s="26" t="s">
        <v>41</v>
      </c>
      <c r="S87" s="26">
        <v>7260</v>
      </c>
      <c r="T87" s="26">
        <v>21698</v>
      </c>
      <c r="U87" s="26">
        <v>4</v>
      </c>
      <c r="V87" s="26" t="s">
        <v>42</v>
      </c>
      <c r="W87" s="26" t="s">
        <v>43</v>
      </c>
      <c r="X87" s="26">
        <v>11</v>
      </c>
      <c r="Y87" s="26">
        <v>3</v>
      </c>
      <c r="Z87" s="26">
        <v>1</v>
      </c>
      <c r="AA87" s="26">
        <v>80</v>
      </c>
      <c r="AB87" s="26">
        <v>0</v>
      </c>
      <c r="AC87" s="26">
        <v>37</v>
      </c>
      <c r="AD87" s="26">
        <v>3</v>
      </c>
      <c r="AE87" s="26">
        <v>2</v>
      </c>
      <c r="AF87" s="26">
        <v>6</v>
      </c>
      <c r="AG87" s="26">
        <v>4</v>
      </c>
      <c r="AH87" s="26">
        <v>0</v>
      </c>
      <c r="AI87" s="26">
        <v>2</v>
      </c>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row>
    <row r="88" spans="1:100">
      <c r="A88" s="26">
        <v>23</v>
      </c>
      <c r="B88" s="26" t="s">
        <v>43</v>
      </c>
      <c r="C88" s="26" t="s">
        <v>36</v>
      </c>
      <c r="D88" s="26">
        <v>541</v>
      </c>
      <c r="E88" s="26" t="s">
        <v>37</v>
      </c>
      <c r="F88" s="26">
        <v>2</v>
      </c>
      <c r="G88" s="26">
        <v>1</v>
      </c>
      <c r="H88" s="26" t="s">
        <v>60</v>
      </c>
      <c r="I88" s="26">
        <v>1</v>
      </c>
      <c r="J88" s="26">
        <v>113</v>
      </c>
      <c r="K88" s="26">
        <v>3</v>
      </c>
      <c r="L88" s="26" t="s">
        <v>46</v>
      </c>
      <c r="M88" s="26">
        <v>62</v>
      </c>
      <c r="N88" s="26">
        <v>3</v>
      </c>
      <c r="O88" s="26">
        <v>1</v>
      </c>
      <c r="P88" s="26" t="s">
        <v>57</v>
      </c>
      <c r="Q88" s="26">
        <v>1</v>
      </c>
      <c r="R88" s="26" t="s">
        <v>52</v>
      </c>
      <c r="S88" s="26">
        <v>2322</v>
      </c>
      <c r="T88" s="26">
        <v>9518</v>
      </c>
      <c r="U88" s="26">
        <v>3</v>
      </c>
      <c r="V88" s="26" t="s">
        <v>42</v>
      </c>
      <c r="W88" s="26" t="s">
        <v>43</v>
      </c>
      <c r="X88" s="26">
        <v>13</v>
      </c>
      <c r="Y88" s="26">
        <v>3</v>
      </c>
      <c r="Z88" s="26">
        <v>3</v>
      </c>
      <c r="AA88" s="26">
        <v>80</v>
      </c>
      <c r="AB88" s="26">
        <v>1</v>
      </c>
      <c r="AC88" s="26">
        <v>3</v>
      </c>
      <c r="AD88" s="26">
        <v>3</v>
      </c>
      <c r="AE88" s="26">
        <v>3</v>
      </c>
      <c r="AF88" s="26">
        <v>0</v>
      </c>
      <c r="AG88" s="26">
        <v>0</v>
      </c>
      <c r="AH88" s="26">
        <v>0</v>
      </c>
      <c r="AI88" s="26">
        <v>0</v>
      </c>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row>
    <row r="89" spans="1:100">
      <c r="A89" s="26">
        <v>51</v>
      </c>
      <c r="B89" s="26" t="s">
        <v>43</v>
      </c>
      <c r="C89" s="26" t="s">
        <v>36</v>
      </c>
      <c r="D89" s="26">
        <v>432</v>
      </c>
      <c r="E89" s="26" t="s">
        <v>45</v>
      </c>
      <c r="F89" s="26">
        <v>9</v>
      </c>
      <c r="G89" s="26">
        <v>4</v>
      </c>
      <c r="H89" s="26" t="s">
        <v>38</v>
      </c>
      <c r="I89" s="26">
        <v>1</v>
      </c>
      <c r="J89" s="26">
        <v>116</v>
      </c>
      <c r="K89" s="26">
        <v>4</v>
      </c>
      <c r="L89" s="26" t="s">
        <v>46</v>
      </c>
      <c r="M89" s="26">
        <v>96</v>
      </c>
      <c r="N89" s="26">
        <v>3</v>
      </c>
      <c r="O89" s="26">
        <v>1</v>
      </c>
      <c r="P89" s="26" t="s">
        <v>50</v>
      </c>
      <c r="Q89" s="26">
        <v>4</v>
      </c>
      <c r="R89" s="26" t="s">
        <v>48</v>
      </c>
      <c r="S89" s="26">
        <v>2075</v>
      </c>
      <c r="T89" s="26">
        <v>18725</v>
      </c>
      <c r="U89" s="26">
        <v>3</v>
      </c>
      <c r="V89" s="26" t="s">
        <v>42</v>
      </c>
      <c r="W89" s="26" t="s">
        <v>43</v>
      </c>
      <c r="X89" s="26">
        <v>23</v>
      </c>
      <c r="Y89" s="26">
        <v>4</v>
      </c>
      <c r="Z89" s="26">
        <v>2</v>
      </c>
      <c r="AA89" s="26">
        <v>80</v>
      </c>
      <c r="AB89" s="26">
        <v>2</v>
      </c>
      <c r="AC89" s="26">
        <v>10</v>
      </c>
      <c r="AD89" s="26">
        <v>4</v>
      </c>
      <c r="AE89" s="26">
        <v>3</v>
      </c>
      <c r="AF89" s="26">
        <v>4</v>
      </c>
      <c r="AG89" s="26">
        <v>2</v>
      </c>
      <c r="AH89" s="26">
        <v>0</v>
      </c>
      <c r="AI89" s="26">
        <v>3</v>
      </c>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row>
    <row r="90" spans="1:100">
      <c r="A90" s="26">
        <v>30</v>
      </c>
      <c r="B90" s="26" t="s">
        <v>43</v>
      </c>
      <c r="C90" s="26" t="s">
        <v>36</v>
      </c>
      <c r="D90" s="26">
        <v>288</v>
      </c>
      <c r="E90" s="26" t="s">
        <v>45</v>
      </c>
      <c r="F90" s="26">
        <v>2</v>
      </c>
      <c r="G90" s="26">
        <v>3</v>
      </c>
      <c r="H90" s="26" t="s">
        <v>38</v>
      </c>
      <c r="I90" s="26">
        <v>1</v>
      </c>
      <c r="J90" s="26">
        <v>117</v>
      </c>
      <c r="K90" s="26">
        <v>3</v>
      </c>
      <c r="L90" s="26" t="s">
        <v>46</v>
      </c>
      <c r="M90" s="26">
        <v>99</v>
      </c>
      <c r="N90" s="26">
        <v>2</v>
      </c>
      <c r="O90" s="26">
        <v>2</v>
      </c>
      <c r="P90" s="26" t="s">
        <v>54</v>
      </c>
      <c r="Q90" s="26">
        <v>4</v>
      </c>
      <c r="R90" s="26" t="s">
        <v>48</v>
      </c>
      <c r="S90" s="26">
        <v>4152</v>
      </c>
      <c r="T90" s="26">
        <v>15830</v>
      </c>
      <c r="U90" s="26">
        <v>1</v>
      </c>
      <c r="V90" s="26" t="s">
        <v>42</v>
      </c>
      <c r="W90" s="26" t="s">
        <v>43</v>
      </c>
      <c r="X90" s="26">
        <v>19</v>
      </c>
      <c r="Y90" s="26">
        <v>3</v>
      </c>
      <c r="Z90" s="26">
        <v>1</v>
      </c>
      <c r="AA90" s="26">
        <v>80</v>
      </c>
      <c r="AB90" s="26">
        <v>3</v>
      </c>
      <c r="AC90" s="26">
        <v>11</v>
      </c>
      <c r="AD90" s="26">
        <v>3</v>
      </c>
      <c r="AE90" s="26">
        <v>3</v>
      </c>
      <c r="AF90" s="26">
        <v>11</v>
      </c>
      <c r="AG90" s="26">
        <v>10</v>
      </c>
      <c r="AH90" s="26">
        <v>10</v>
      </c>
      <c r="AI90" s="26">
        <v>8</v>
      </c>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row>
    <row r="91" spans="1:100">
      <c r="A91" s="26">
        <v>46</v>
      </c>
      <c r="B91" s="26" t="s">
        <v>35</v>
      </c>
      <c r="C91" s="26" t="s">
        <v>36</v>
      </c>
      <c r="D91" s="26">
        <v>669</v>
      </c>
      <c r="E91" s="26" t="s">
        <v>37</v>
      </c>
      <c r="F91" s="26">
        <v>9</v>
      </c>
      <c r="G91" s="26">
        <v>2</v>
      </c>
      <c r="H91" s="26" t="s">
        <v>51</v>
      </c>
      <c r="I91" s="26">
        <v>1</v>
      </c>
      <c r="J91" s="26">
        <v>118</v>
      </c>
      <c r="K91" s="26">
        <v>3</v>
      </c>
      <c r="L91" s="26" t="s">
        <v>46</v>
      </c>
      <c r="M91" s="26">
        <v>64</v>
      </c>
      <c r="N91" s="26">
        <v>2</v>
      </c>
      <c r="O91" s="26">
        <v>3</v>
      </c>
      <c r="P91" s="26" t="s">
        <v>40</v>
      </c>
      <c r="Q91" s="26">
        <v>4</v>
      </c>
      <c r="R91" s="26" t="s">
        <v>41</v>
      </c>
      <c r="S91" s="26">
        <v>9619</v>
      </c>
      <c r="T91" s="26">
        <v>13596</v>
      </c>
      <c r="U91" s="26">
        <v>1</v>
      </c>
      <c r="V91" s="26" t="s">
        <v>42</v>
      </c>
      <c r="W91" s="26" t="s">
        <v>43</v>
      </c>
      <c r="X91" s="26">
        <v>16</v>
      </c>
      <c r="Y91" s="26">
        <v>3</v>
      </c>
      <c r="Z91" s="26">
        <v>4</v>
      </c>
      <c r="AA91" s="26">
        <v>80</v>
      </c>
      <c r="AB91" s="26">
        <v>0</v>
      </c>
      <c r="AC91" s="26">
        <v>9</v>
      </c>
      <c r="AD91" s="26">
        <v>3</v>
      </c>
      <c r="AE91" s="26">
        <v>3</v>
      </c>
      <c r="AF91" s="26">
        <v>9</v>
      </c>
      <c r="AG91" s="26">
        <v>8</v>
      </c>
      <c r="AH91" s="26">
        <v>4</v>
      </c>
      <c r="AI91" s="26">
        <v>7</v>
      </c>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row>
    <row r="92" spans="1:100">
      <c r="A92" s="26">
        <v>40</v>
      </c>
      <c r="B92" s="26" t="s">
        <v>43</v>
      </c>
      <c r="C92" s="26" t="s">
        <v>44</v>
      </c>
      <c r="D92" s="26">
        <v>530</v>
      </c>
      <c r="E92" s="26" t="s">
        <v>45</v>
      </c>
      <c r="F92" s="26">
        <v>1</v>
      </c>
      <c r="G92" s="26">
        <v>4</v>
      </c>
      <c r="H92" s="26" t="s">
        <v>38</v>
      </c>
      <c r="I92" s="26">
        <v>1</v>
      </c>
      <c r="J92" s="26">
        <v>119</v>
      </c>
      <c r="K92" s="26">
        <v>3</v>
      </c>
      <c r="L92" s="26" t="s">
        <v>46</v>
      </c>
      <c r="M92" s="26">
        <v>78</v>
      </c>
      <c r="N92" s="26">
        <v>2</v>
      </c>
      <c r="O92" s="26">
        <v>4</v>
      </c>
      <c r="P92" s="26" t="s">
        <v>54</v>
      </c>
      <c r="Q92" s="26">
        <v>2</v>
      </c>
      <c r="R92" s="26" t="s">
        <v>48</v>
      </c>
      <c r="S92" s="26">
        <v>13503</v>
      </c>
      <c r="T92" s="26">
        <v>14115</v>
      </c>
      <c r="U92" s="26">
        <v>1</v>
      </c>
      <c r="V92" s="26" t="s">
        <v>42</v>
      </c>
      <c r="W92" s="26" t="s">
        <v>43</v>
      </c>
      <c r="X92" s="26">
        <v>22</v>
      </c>
      <c r="Y92" s="26">
        <v>4</v>
      </c>
      <c r="Z92" s="26">
        <v>4</v>
      </c>
      <c r="AA92" s="26">
        <v>80</v>
      </c>
      <c r="AB92" s="26">
        <v>1</v>
      </c>
      <c r="AC92" s="26">
        <v>22</v>
      </c>
      <c r="AD92" s="26">
        <v>3</v>
      </c>
      <c r="AE92" s="26">
        <v>2</v>
      </c>
      <c r="AF92" s="26">
        <v>22</v>
      </c>
      <c r="AG92" s="26">
        <v>3</v>
      </c>
      <c r="AH92" s="26">
        <v>11</v>
      </c>
      <c r="AI92" s="26">
        <v>11</v>
      </c>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row>
    <row r="93" spans="1:100">
      <c r="A93" s="26">
        <v>51</v>
      </c>
      <c r="B93" s="26" t="s">
        <v>43</v>
      </c>
      <c r="C93" s="26" t="s">
        <v>36</v>
      </c>
      <c r="D93" s="26">
        <v>632</v>
      </c>
      <c r="E93" s="26" t="s">
        <v>37</v>
      </c>
      <c r="F93" s="26">
        <v>21</v>
      </c>
      <c r="G93" s="26">
        <v>4</v>
      </c>
      <c r="H93" s="26" t="s">
        <v>59</v>
      </c>
      <c r="I93" s="26">
        <v>1</v>
      </c>
      <c r="J93" s="26">
        <v>120</v>
      </c>
      <c r="K93" s="26">
        <v>3</v>
      </c>
      <c r="L93" s="26" t="s">
        <v>46</v>
      </c>
      <c r="M93" s="26">
        <v>71</v>
      </c>
      <c r="N93" s="26">
        <v>3</v>
      </c>
      <c r="O93" s="26">
        <v>2</v>
      </c>
      <c r="P93" s="26" t="s">
        <v>40</v>
      </c>
      <c r="Q93" s="26">
        <v>4</v>
      </c>
      <c r="R93" s="26" t="s">
        <v>41</v>
      </c>
      <c r="S93" s="26">
        <v>5441</v>
      </c>
      <c r="T93" s="26">
        <v>8423</v>
      </c>
      <c r="U93" s="26">
        <v>0</v>
      </c>
      <c r="V93" s="26" t="s">
        <v>42</v>
      </c>
      <c r="W93" s="26" t="s">
        <v>35</v>
      </c>
      <c r="X93" s="26">
        <v>22</v>
      </c>
      <c r="Y93" s="26">
        <v>4</v>
      </c>
      <c r="Z93" s="26">
        <v>4</v>
      </c>
      <c r="AA93" s="26">
        <v>80</v>
      </c>
      <c r="AB93" s="26">
        <v>0</v>
      </c>
      <c r="AC93" s="26">
        <v>11</v>
      </c>
      <c r="AD93" s="26">
        <v>2</v>
      </c>
      <c r="AE93" s="26">
        <v>1</v>
      </c>
      <c r="AF93" s="26">
        <v>10</v>
      </c>
      <c r="AG93" s="26">
        <v>7</v>
      </c>
      <c r="AH93" s="26">
        <v>1</v>
      </c>
      <c r="AI93" s="26">
        <v>0</v>
      </c>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row>
    <row r="94" spans="1:100">
      <c r="A94" s="26">
        <v>30</v>
      </c>
      <c r="B94" s="26" t="s">
        <v>43</v>
      </c>
      <c r="C94" s="26" t="s">
        <v>36</v>
      </c>
      <c r="D94" s="26">
        <v>1334</v>
      </c>
      <c r="E94" s="26" t="s">
        <v>37</v>
      </c>
      <c r="F94" s="26">
        <v>4</v>
      </c>
      <c r="G94" s="26">
        <v>2</v>
      </c>
      <c r="H94" s="26" t="s">
        <v>51</v>
      </c>
      <c r="I94" s="26">
        <v>1</v>
      </c>
      <c r="J94" s="26">
        <v>121</v>
      </c>
      <c r="K94" s="26">
        <v>3</v>
      </c>
      <c r="L94" s="26" t="s">
        <v>39</v>
      </c>
      <c r="M94" s="26">
        <v>63</v>
      </c>
      <c r="N94" s="26">
        <v>2</v>
      </c>
      <c r="O94" s="26">
        <v>2</v>
      </c>
      <c r="P94" s="26" t="s">
        <v>40</v>
      </c>
      <c r="Q94" s="26">
        <v>2</v>
      </c>
      <c r="R94" s="26" t="s">
        <v>52</v>
      </c>
      <c r="S94" s="26">
        <v>5209</v>
      </c>
      <c r="T94" s="26">
        <v>19760</v>
      </c>
      <c r="U94" s="26">
        <v>1</v>
      </c>
      <c r="V94" s="26" t="s">
        <v>42</v>
      </c>
      <c r="W94" s="26" t="s">
        <v>35</v>
      </c>
      <c r="X94" s="26">
        <v>12</v>
      </c>
      <c r="Y94" s="26">
        <v>3</v>
      </c>
      <c r="Z94" s="26">
        <v>2</v>
      </c>
      <c r="AA94" s="26">
        <v>80</v>
      </c>
      <c r="AB94" s="26">
        <v>3</v>
      </c>
      <c r="AC94" s="26">
        <v>11</v>
      </c>
      <c r="AD94" s="26">
        <v>4</v>
      </c>
      <c r="AE94" s="26">
        <v>2</v>
      </c>
      <c r="AF94" s="26">
        <v>11</v>
      </c>
      <c r="AG94" s="26">
        <v>8</v>
      </c>
      <c r="AH94" s="26">
        <v>2</v>
      </c>
      <c r="AI94" s="26">
        <v>7</v>
      </c>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row>
    <row r="95" spans="1:100">
      <c r="A95" s="26">
        <v>46</v>
      </c>
      <c r="B95" s="26" t="s">
        <v>43</v>
      </c>
      <c r="C95" s="26" t="s">
        <v>44</v>
      </c>
      <c r="D95" s="26">
        <v>638</v>
      </c>
      <c r="E95" s="26" t="s">
        <v>45</v>
      </c>
      <c r="F95" s="26">
        <v>1</v>
      </c>
      <c r="G95" s="26">
        <v>3</v>
      </c>
      <c r="H95" s="26" t="s">
        <v>51</v>
      </c>
      <c r="I95" s="26">
        <v>1</v>
      </c>
      <c r="J95" s="26">
        <v>124</v>
      </c>
      <c r="K95" s="26">
        <v>3</v>
      </c>
      <c r="L95" s="26" t="s">
        <v>46</v>
      </c>
      <c r="M95" s="26">
        <v>40</v>
      </c>
      <c r="N95" s="26">
        <v>2</v>
      </c>
      <c r="O95" s="26">
        <v>3</v>
      </c>
      <c r="P95" s="26" t="s">
        <v>54</v>
      </c>
      <c r="Q95" s="26">
        <v>1</v>
      </c>
      <c r="R95" s="26" t="s">
        <v>48</v>
      </c>
      <c r="S95" s="26">
        <v>10673</v>
      </c>
      <c r="T95" s="26">
        <v>3142</v>
      </c>
      <c r="U95" s="26">
        <v>2</v>
      </c>
      <c r="V95" s="26" t="s">
        <v>42</v>
      </c>
      <c r="W95" s="26" t="s">
        <v>35</v>
      </c>
      <c r="X95" s="26">
        <v>13</v>
      </c>
      <c r="Y95" s="26">
        <v>3</v>
      </c>
      <c r="Z95" s="26">
        <v>3</v>
      </c>
      <c r="AA95" s="26">
        <v>80</v>
      </c>
      <c r="AB95" s="26">
        <v>1</v>
      </c>
      <c r="AC95" s="26">
        <v>21</v>
      </c>
      <c r="AD95" s="26">
        <v>5</v>
      </c>
      <c r="AE95" s="26">
        <v>2</v>
      </c>
      <c r="AF95" s="26">
        <v>10</v>
      </c>
      <c r="AG95" s="26">
        <v>9</v>
      </c>
      <c r="AH95" s="26">
        <v>9</v>
      </c>
      <c r="AI95" s="26">
        <v>5</v>
      </c>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row>
    <row r="96" spans="1:100">
      <c r="A96" s="26">
        <v>32</v>
      </c>
      <c r="B96" s="26" t="s">
        <v>43</v>
      </c>
      <c r="C96" s="26" t="s">
        <v>36</v>
      </c>
      <c r="D96" s="26">
        <v>1093</v>
      </c>
      <c r="E96" s="26" t="s">
        <v>37</v>
      </c>
      <c r="F96" s="26">
        <v>6</v>
      </c>
      <c r="G96" s="26">
        <v>4</v>
      </c>
      <c r="H96" s="26" t="s">
        <v>51</v>
      </c>
      <c r="I96" s="26">
        <v>1</v>
      </c>
      <c r="J96" s="26">
        <v>125</v>
      </c>
      <c r="K96" s="26">
        <v>2</v>
      </c>
      <c r="L96" s="26" t="s">
        <v>46</v>
      </c>
      <c r="M96" s="26">
        <v>87</v>
      </c>
      <c r="N96" s="26">
        <v>3</v>
      </c>
      <c r="O96" s="26">
        <v>2</v>
      </c>
      <c r="P96" s="26" t="s">
        <v>40</v>
      </c>
      <c r="Q96" s="26">
        <v>3</v>
      </c>
      <c r="R96" s="26" t="s">
        <v>41</v>
      </c>
      <c r="S96" s="26">
        <v>5010</v>
      </c>
      <c r="T96" s="26">
        <v>24301</v>
      </c>
      <c r="U96" s="26">
        <v>1</v>
      </c>
      <c r="V96" s="26" t="s">
        <v>42</v>
      </c>
      <c r="W96" s="26" t="s">
        <v>43</v>
      </c>
      <c r="X96" s="26">
        <v>16</v>
      </c>
      <c r="Y96" s="26">
        <v>3</v>
      </c>
      <c r="Z96" s="26">
        <v>1</v>
      </c>
      <c r="AA96" s="26">
        <v>80</v>
      </c>
      <c r="AB96" s="26">
        <v>0</v>
      </c>
      <c r="AC96" s="26">
        <v>12</v>
      </c>
      <c r="AD96" s="26">
        <v>0</v>
      </c>
      <c r="AE96" s="26">
        <v>3</v>
      </c>
      <c r="AF96" s="26">
        <v>11</v>
      </c>
      <c r="AG96" s="26">
        <v>8</v>
      </c>
      <c r="AH96" s="26">
        <v>5</v>
      </c>
      <c r="AI96" s="26">
        <v>7</v>
      </c>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row>
    <row r="97" spans="1:100">
      <c r="A97" s="26">
        <v>54</v>
      </c>
      <c r="B97" s="26" t="s">
        <v>43</v>
      </c>
      <c r="C97" s="26" t="s">
        <v>36</v>
      </c>
      <c r="D97" s="26">
        <v>1217</v>
      </c>
      <c r="E97" s="26" t="s">
        <v>45</v>
      </c>
      <c r="F97" s="26">
        <v>2</v>
      </c>
      <c r="G97" s="26">
        <v>4</v>
      </c>
      <c r="H97" s="26" t="s">
        <v>60</v>
      </c>
      <c r="I97" s="26">
        <v>1</v>
      </c>
      <c r="J97" s="26">
        <v>126</v>
      </c>
      <c r="K97" s="26">
        <v>1</v>
      </c>
      <c r="L97" s="26" t="s">
        <v>39</v>
      </c>
      <c r="M97" s="26">
        <v>60</v>
      </c>
      <c r="N97" s="26">
        <v>3</v>
      </c>
      <c r="O97" s="26">
        <v>3</v>
      </c>
      <c r="P97" s="26" t="s">
        <v>58</v>
      </c>
      <c r="Q97" s="26">
        <v>3</v>
      </c>
      <c r="R97" s="26" t="s">
        <v>48</v>
      </c>
      <c r="S97" s="26">
        <v>13549</v>
      </c>
      <c r="T97" s="26">
        <v>24001</v>
      </c>
      <c r="U97" s="26">
        <v>9</v>
      </c>
      <c r="V97" s="26" t="s">
        <v>42</v>
      </c>
      <c r="W97" s="26" t="s">
        <v>43</v>
      </c>
      <c r="X97" s="26">
        <v>12</v>
      </c>
      <c r="Y97" s="26">
        <v>3</v>
      </c>
      <c r="Z97" s="26">
        <v>1</v>
      </c>
      <c r="AA97" s="26">
        <v>80</v>
      </c>
      <c r="AB97" s="26">
        <v>1</v>
      </c>
      <c r="AC97" s="26">
        <v>16</v>
      </c>
      <c r="AD97" s="26">
        <v>5</v>
      </c>
      <c r="AE97" s="26">
        <v>1</v>
      </c>
      <c r="AF97" s="26">
        <v>4</v>
      </c>
      <c r="AG97" s="26">
        <v>3</v>
      </c>
      <c r="AH97" s="26">
        <v>0</v>
      </c>
      <c r="AI97" s="26">
        <v>3</v>
      </c>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row>
    <row r="98" spans="1:100">
      <c r="A98" s="26">
        <v>24</v>
      </c>
      <c r="B98" s="26" t="s">
        <v>43</v>
      </c>
      <c r="C98" s="26" t="s">
        <v>36</v>
      </c>
      <c r="D98" s="26">
        <v>1353</v>
      </c>
      <c r="E98" s="26" t="s">
        <v>37</v>
      </c>
      <c r="F98" s="26">
        <v>3</v>
      </c>
      <c r="G98" s="26">
        <v>2</v>
      </c>
      <c r="H98" s="26" t="s">
        <v>49</v>
      </c>
      <c r="I98" s="26">
        <v>1</v>
      </c>
      <c r="J98" s="26">
        <v>128</v>
      </c>
      <c r="K98" s="26">
        <v>1</v>
      </c>
      <c r="L98" s="26" t="s">
        <v>39</v>
      </c>
      <c r="M98" s="26">
        <v>33</v>
      </c>
      <c r="N98" s="26">
        <v>3</v>
      </c>
      <c r="O98" s="26">
        <v>2</v>
      </c>
      <c r="P98" s="26" t="s">
        <v>40</v>
      </c>
      <c r="Q98" s="26">
        <v>3</v>
      </c>
      <c r="R98" s="26" t="s">
        <v>48</v>
      </c>
      <c r="S98" s="26">
        <v>4999</v>
      </c>
      <c r="T98" s="26">
        <v>17519</v>
      </c>
      <c r="U98" s="26">
        <v>0</v>
      </c>
      <c r="V98" s="26" t="s">
        <v>42</v>
      </c>
      <c r="W98" s="26" t="s">
        <v>43</v>
      </c>
      <c r="X98" s="26">
        <v>21</v>
      </c>
      <c r="Y98" s="26">
        <v>4</v>
      </c>
      <c r="Z98" s="26">
        <v>1</v>
      </c>
      <c r="AA98" s="26">
        <v>80</v>
      </c>
      <c r="AB98" s="26">
        <v>1</v>
      </c>
      <c r="AC98" s="26">
        <v>4</v>
      </c>
      <c r="AD98" s="26">
        <v>2</v>
      </c>
      <c r="AE98" s="26">
        <v>2</v>
      </c>
      <c r="AF98" s="26">
        <v>3</v>
      </c>
      <c r="AG98" s="26">
        <v>2</v>
      </c>
      <c r="AH98" s="26">
        <v>0</v>
      </c>
      <c r="AI98" s="26">
        <v>2</v>
      </c>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row>
    <row r="99" spans="1:100">
      <c r="A99" s="26">
        <v>28</v>
      </c>
      <c r="B99" s="26" t="s">
        <v>43</v>
      </c>
      <c r="C99" s="26" t="s">
        <v>55</v>
      </c>
      <c r="D99" s="26">
        <v>120</v>
      </c>
      <c r="E99" s="26" t="s">
        <v>37</v>
      </c>
      <c r="F99" s="26">
        <v>4</v>
      </c>
      <c r="G99" s="26">
        <v>3</v>
      </c>
      <c r="H99" s="26" t="s">
        <v>51</v>
      </c>
      <c r="I99" s="26">
        <v>1</v>
      </c>
      <c r="J99" s="26">
        <v>129</v>
      </c>
      <c r="K99" s="26">
        <v>2</v>
      </c>
      <c r="L99" s="26" t="s">
        <v>46</v>
      </c>
      <c r="M99" s="26">
        <v>43</v>
      </c>
      <c r="N99" s="26">
        <v>3</v>
      </c>
      <c r="O99" s="26">
        <v>2</v>
      </c>
      <c r="P99" s="26" t="s">
        <v>40</v>
      </c>
      <c r="Q99" s="26">
        <v>3</v>
      </c>
      <c r="R99" s="26" t="s">
        <v>48</v>
      </c>
      <c r="S99" s="26">
        <v>4221</v>
      </c>
      <c r="T99" s="26">
        <v>8863</v>
      </c>
      <c r="U99" s="26">
        <v>1</v>
      </c>
      <c r="V99" s="26" t="s">
        <v>42</v>
      </c>
      <c r="W99" s="26" t="s">
        <v>43</v>
      </c>
      <c r="X99" s="26">
        <v>15</v>
      </c>
      <c r="Y99" s="26">
        <v>3</v>
      </c>
      <c r="Z99" s="26">
        <v>2</v>
      </c>
      <c r="AA99" s="26">
        <v>80</v>
      </c>
      <c r="AB99" s="26">
        <v>0</v>
      </c>
      <c r="AC99" s="26">
        <v>5</v>
      </c>
      <c r="AD99" s="26">
        <v>3</v>
      </c>
      <c r="AE99" s="26">
        <v>4</v>
      </c>
      <c r="AF99" s="26">
        <v>5</v>
      </c>
      <c r="AG99" s="26">
        <v>4</v>
      </c>
      <c r="AH99" s="26">
        <v>0</v>
      </c>
      <c r="AI99" s="26">
        <v>4</v>
      </c>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row>
    <row r="100" spans="1:100">
      <c r="A100" s="26">
        <v>58</v>
      </c>
      <c r="B100" s="26" t="s">
        <v>43</v>
      </c>
      <c r="C100" s="26" t="s">
        <v>36</v>
      </c>
      <c r="D100" s="26">
        <v>682</v>
      </c>
      <c r="E100" s="26" t="s">
        <v>37</v>
      </c>
      <c r="F100" s="26">
        <v>10</v>
      </c>
      <c r="G100" s="26">
        <v>4</v>
      </c>
      <c r="H100" s="26" t="s">
        <v>51</v>
      </c>
      <c r="I100" s="26">
        <v>1</v>
      </c>
      <c r="J100" s="26">
        <v>131</v>
      </c>
      <c r="K100" s="26">
        <v>4</v>
      </c>
      <c r="L100" s="26" t="s">
        <v>46</v>
      </c>
      <c r="M100" s="26">
        <v>37</v>
      </c>
      <c r="N100" s="26">
        <v>3</v>
      </c>
      <c r="O100" s="26">
        <v>4</v>
      </c>
      <c r="P100" s="26" t="s">
        <v>40</v>
      </c>
      <c r="Q100" s="26">
        <v>3</v>
      </c>
      <c r="R100" s="26" t="s">
        <v>41</v>
      </c>
      <c r="S100" s="26">
        <v>13872</v>
      </c>
      <c r="T100" s="26">
        <v>24409</v>
      </c>
      <c r="U100" s="26">
        <v>0</v>
      </c>
      <c r="V100" s="26" t="s">
        <v>42</v>
      </c>
      <c r="W100" s="26" t="s">
        <v>43</v>
      </c>
      <c r="X100" s="26">
        <v>13</v>
      </c>
      <c r="Y100" s="26">
        <v>3</v>
      </c>
      <c r="Z100" s="26">
        <v>3</v>
      </c>
      <c r="AA100" s="26">
        <v>80</v>
      </c>
      <c r="AB100" s="26">
        <v>0</v>
      </c>
      <c r="AC100" s="26">
        <v>38</v>
      </c>
      <c r="AD100" s="26">
        <v>1</v>
      </c>
      <c r="AE100" s="26">
        <v>2</v>
      </c>
      <c r="AF100" s="26">
        <v>37</v>
      </c>
      <c r="AG100" s="26">
        <v>10</v>
      </c>
      <c r="AH100" s="26">
        <v>1</v>
      </c>
      <c r="AI100" s="26">
        <v>8</v>
      </c>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row>
    <row r="101" spans="1:100">
      <c r="A101" s="26">
        <v>44</v>
      </c>
      <c r="B101" s="26" t="s">
        <v>43</v>
      </c>
      <c r="C101" s="26" t="s">
        <v>55</v>
      </c>
      <c r="D101" s="26">
        <v>489</v>
      </c>
      <c r="E101" s="26" t="s">
        <v>45</v>
      </c>
      <c r="F101" s="26">
        <v>23</v>
      </c>
      <c r="G101" s="26">
        <v>3</v>
      </c>
      <c r="H101" s="26" t="s">
        <v>51</v>
      </c>
      <c r="I101" s="26">
        <v>1</v>
      </c>
      <c r="J101" s="26">
        <v>132</v>
      </c>
      <c r="K101" s="26">
        <v>2</v>
      </c>
      <c r="L101" s="26" t="s">
        <v>46</v>
      </c>
      <c r="M101" s="26">
        <v>67</v>
      </c>
      <c r="N101" s="26">
        <v>3</v>
      </c>
      <c r="O101" s="26">
        <v>2</v>
      </c>
      <c r="P101" s="26" t="s">
        <v>50</v>
      </c>
      <c r="Q101" s="26">
        <v>2</v>
      </c>
      <c r="R101" s="26" t="s">
        <v>48</v>
      </c>
      <c r="S101" s="26">
        <v>2042</v>
      </c>
      <c r="T101" s="26">
        <v>25043</v>
      </c>
      <c r="U101" s="26">
        <v>4</v>
      </c>
      <c r="V101" s="26" t="s">
        <v>42</v>
      </c>
      <c r="W101" s="26" t="s">
        <v>43</v>
      </c>
      <c r="X101" s="26">
        <v>12</v>
      </c>
      <c r="Y101" s="26">
        <v>3</v>
      </c>
      <c r="Z101" s="26">
        <v>3</v>
      </c>
      <c r="AA101" s="26">
        <v>80</v>
      </c>
      <c r="AB101" s="26">
        <v>1</v>
      </c>
      <c r="AC101" s="26">
        <v>17</v>
      </c>
      <c r="AD101" s="26">
        <v>3</v>
      </c>
      <c r="AE101" s="26">
        <v>4</v>
      </c>
      <c r="AF101" s="26">
        <v>3</v>
      </c>
      <c r="AG101" s="26">
        <v>2</v>
      </c>
      <c r="AH101" s="26">
        <v>1</v>
      </c>
      <c r="AI101" s="26">
        <v>2</v>
      </c>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row>
    <row r="102" spans="1:100">
      <c r="A102" s="26">
        <v>37</v>
      </c>
      <c r="B102" s="26" t="s">
        <v>35</v>
      </c>
      <c r="C102" s="26" t="s">
        <v>36</v>
      </c>
      <c r="D102" s="26">
        <v>807</v>
      </c>
      <c r="E102" s="26" t="s">
        <v>61</v>
      </c>
      <c r="F102" s="26">
        <v>6</v>
      </c>
      <c r="G102" s="26">
        <v>4</v>
      </c>
      <c r="H102" s="26" t="s">
        <v>61</v>
      </c>
      <c r="I102" s="26">
        <v>1</v>
      </c>
      <c r="J102" s="26">
        <v>133</v>
      </c>
      <c r="K102" s="26">
        <v>3</v>
      </c>
      <c r="L102" s="26" t="s">
        <v>46</v>
      </c>
      <c r="M102" s="26">
        <v>63</v>
      </c>
      <c r="N102" s="26">
        <v>3</v>
      </c>
      <c r="O102" s="26">
        <v>1</v>
      </c>
      <c r="P102" s="26" t="s">
        <v>61</v>
      </c>
      <c r="Q102" s="26">
        <v>1</v>
      </c>
      <c r="R102" s="26" t="s">
        <v>52</v>
      </c>
      <c r="S102" s="26">
        <v>2073</v>
      </c>
      <c r="T102" s="26">
        <v>23648</v>
      </c>
      <c r="U102" s="26">
        <v>4</v>
      </c>
      <c r="V102" s="26" t="s">
        <v>42</v>
      </c>
      <c r="W102" s="26" t="s">
        <v>35</v>
      </c>
      <c r="X102" s="26">
        <v>22</v>
      </c>
      <c r="Y102" s="26">
        <v>4</v>
      </c>
      <c r="Z102" s="26">
        <v>4</v>
      </c>
      <c r="AA102" s="26">
        <v>80</v>
      </c>
      <c r="AB102" s="26">
        <v>0</v>
      </c>
      <c r="AC102" s="26">
        <v>7</v>
      </c>
      <c r="AD102" s="26">
        <v>3</v>
      </c>
      <c r="AE102" s="26">
        <v>3</v>
      </c>
      <c r="AF102" s="26">
        <v>3</v>
      </c>
      <c r="AG102" s="26">
        <v>2</v>
      </c>
      <c r="AH102" s="26">
        <v>0</v>
      </c>
      <c r="AI102" s="26">
        <v>2</v>
      </c>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row>
    <row r="103" spans="1:100">
      <c r="A103" s="26">
        <v>32</v>
      </c>
      <c r="B103" s="26" t="s">
        <v>43</v>
      </c>
      <c r="C103" s="26" t="s">
        <v>36</v>
      </c>
      <c r="D103" s="26">
        <v>827</v>
      </c>
      <c r="E103" s="26" t="s">
        <v>45</v>
      </c>
      <c r="F103" s="26">
        <v>1</v>
      </c>
      <c r="G103" s="26">
        <v>1</v>
      </c>
      <c r="H103" s="26" t="s">
        <v>38</v>
      </c>
      <c r="I103" s="26">
        <v>1</v>
      </c>
      <c r="J103" s="26">
        <v>134</v>
      </c>
      <c r="K103" s="26">
        <v>4</v>
      </c>
      <c r="L103" s="26" t="s">
        <v>46</v>
      </c>
      <c r="M103" s="26">
        <v>71</v>
      </c>
      <c r="N103" s="26">
        <v>3</v>
      </c>
      <c r="O103" s="26">
        <v>1</v>
      </c>
      <c r="P103" s="26" t="s">
        <v>47</v>
      </c>
      <c r="Q103" s="26">
        <v>1</v>
      </c>
      <c r="R103" s="26" t="s">
        <v>41</v>
      </c>
      <c r="S103" s="26">
        <v>2956</v>
      </c>
      <c r="T103" s="26">
        <v>15178</v>
      </c>
      <c r="U103" s="26">
        <v>1</v>
      </c>
      <c r="V103" s="26" t="s">
        <v>42</v>
      </c>
      <c r="W103" s="26" t="s">
        <v>43</v>
      </c>
      <c r="X103" s="26">
        <v>13</v>
      </c>
      <c r="Y103" s="26">
        <v>3</v>
      </c>
      <c r="Z103" s="26">
        <v>4</v>
      </c>
      <c r="AA103" s="26">
        <v>80</v>
      </c>
      <c r="AB103" s="26">
        <v>0</v>
      </c>
      <c r="AC103" s="26">
        <v>1</v>
      </c>
      <c r="AD103" s="26">
        <v>2</v>
      </c>
      <c r="AE103" s="26">
        <v>3</v>
      </c>
      <c r="AF103" s="26">
        <v>1</v>
      </c>
      <c r="AG103" s="26">
        <v>0</v>
      </c>
      <c r="AH103" s="26">
        <v>0</v>
      </c>
      <c r="AI103" s="26">
        <v>0</v>
      </c>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row>
    <row r="104" spans="1:100">
      <c r="A104" s="26">
        <v>20</v>
      </c>
      <c r="B104" s="26" t="s">
        <v>35</v>
      </c>
      <c r="C104" s="26" t="s">
        <v>44</v>
      </c>
      <c r="D104" s="26">
        <v>871</v>
      </c>
      <c r="E104" s="26" t="s">
        <v>45</v>
      </c>
      <c r="F104" s="26">
        <v>6</v>
      </c>
      <c r="G104" s="26">
        <v>3</v>
      </c>
      <c r="H104" s="26" t="s">
        <v>38</v>
      </c>
      <c r="I104" s="26">
        <v>1</v>
      </c>
      <c r="J104" s="26">
        <v>137</v>
      </c>
      <c r="K104" s="26">
        <v>4</v>
      </c>
      <c r="L104" s="26" t="s">
        <v>39</v>
      </c>
      <c r="M104" s="26">
        <v>66</v>
      </c>
      <c r="N104" s="26">
        <v>2</v>
      </c>
      <c r="O104" s="26">
        <v>1</v>
      </c>
      <c r="P104" s="26" t="s">
        <v>50</v>
      </c>
      <c r="Q104" s="26">
        <v>4</v>
      </c>
      <c r="R104" s="26" t="s">
        <v>41</v>
      </c>
      <c r="S104" s="26">
        <v>2926</v>
      </c>
      <c r="T104" s="26">
        <v>19783</v>
      </c>
      <c r="U104" s="26">
        <v>1</v>
      </c>
      <c r="V104" s="26" t="s">
        <v>42</v>
      </c>
      <c r="W104" s="26" t="s">
        <v>35</v>
      </c>
      <c r="X104" s="26">
        <v>18</v>
      </c>
      <c r="Y104" s="26">
        <v>3</v>
      </c>
      <c r="Z104" s="26">
        <v>2</v>
      </c>
      <c r="AA104" s="26">
        <v>80</v>
      </c>
      <c r="AB104" s="26">
        <v>0</v>
      </c>
      <c r="AC104" s="26">
        <v>1</v>
      </c>
      <c r="AD104" s="26">
        <v>5</v>
      </c>
      <c r="AE104" s="26">
        <v>3</v>
      </c>
      <c r="AF104" s="26">
        <v>1</v>
      </c>
      <c r="AG104" s="26">
        <v>0</v>
      </c>
      <c r="AH104" s="26">
        <v>1</v>
      </c>
      <c r="AI104" s="26">
        <v>0</v>
      </c>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row>
    <row r="105" spans="1:100">
      <c r="A105" s="26">
        <v>34</v>
      </c>
      <c r="B105" s="26" t="s">
        <v>43</v>
      </c>
      <c r="C105" s="26" t="s">
        <v>36</v>
      </c>
      <c r="D105" s="26">
        <v>665</v>
      </c>
      <c r="E105" s="26" t="s">
        <v>45</v>
      </c>
      <c r="F105" s="26">
        <v>6</v>
      </c>
      <c r="G105" s="26">
        <v>4</v>
      </c>
      <c r="H105" s="26" t="s">
        <v>49</v>
      </c>
      <c r="I105" s="26">
        <v>1</v>
      </c>
      <c r="J105" s="26">
        <v>138</v>
      </c>
      <c r="K105" s="26">
        <v>1</v>
      </c>
      <c r="L105" s="26" t="s">
        <v>39</v>
      </c>
      <c r="M105" s="26">
        <v>41</v>
      </c>
      <c r="N105" s="26">
        <v>3</v>
      </c>
      <c r="O105" s="26">
        <v>2</v>
      </c>
      <c r="P105" s="26" t="s">
        <v>47</v>
      </c>
      <c r="Q105" s="26">
        <v>3</v>
      </c>
      <c r="R105" s="26" t="s">
        <v>41</v>
      </c>
      <c r="S105" s="26">
        <v>4809</v>
      </c>
      <c r="T105" s="26">
        <v>12482</v>
      </c>
      <c r="U105" s="26">
        <v>1</v>
      </c>
      <c r="V105" s="26" t="s">
        <v>42</v>
      </c>
      <c r="W105" s="26" t="s">
        <v>43</v>
      </c>
      <c r="X105" s="26">
        <v>14</v>
      </c>
      <c r="Y105" s="26">
        <v>3</v>
      </c>
      <c r="Z105" s="26">
        <v>3</v>
      </c>
      <c r="AA105" s="26">
        <v>80</v>
      </c>
      <c r="AB105" s="26">
        <v>0</v>
      </c>
      <c r="AC105" s="26">
        <v>16</v>
      </c>
      <c r="AD105" s="26">
        <v>3</v>
      </c>
      <c r="AE105" s="26">
        <v>3</v>
      </c>
      <c r="AF105" s="26">
        <v>16</v>
      </c>
      <c r="AG105" s="26">
        <v>13</v>
      </c>
      <c r="AH105" s="26">
        <v>2</v>
      </c>
      <c r="AI105" s="26">
        <v>10</v>
      </c>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row>
    <row r="106" spans="1:100">
      <c r="A106" s="26">
        <v>37</v>
      </c>
      <c r="B106" s="26" t="s">
        <v>43</v>
      </c>
      <c r="C106" s="26" t="s">
        <v>55</v>
      </c>
      <c r="D106" s="26">
        <v>1040</v>
      </c>
      <c r="E106" s="26" t="s">
        <v>45</v>
      </c>
      <c r="F106" s="26">
        <v>2</v>
      </c>
      <c r="G106" s="26">
        <v>2</v>
      </c>
      <c r="H106" s="26" t="s">
        <v>38</v>
      </c>
      <c r="I106" s="26">
        <v>1</v>
      </c>
      <c r="J106" s="26">
        <v>139</v>
      </c>
      <c r="K106" s="26">
        <v>3</v>
      </c>
      <c r="L106" s="26" t="s">
        <v>46</v>
      </c>
      <c r="M106" s="26">
        <v>100</v>
      </c>
      <c r="N106" s="26">
        <v>2</v>
      </c>
      <c r="O106" s="26">
        <v>2</v>
      </c>
      <c r="P106" s="26" t="s">
        <v>54</v>
      </c>
      <c r="Q106" s="26">
        <v>4</v>
      </c>
      <c r="R106" s="26" t="s">
        <v>52</v>
      </c>
      <c r="S106" s="26">
        <v>5163</v>
      </c>
      <c r="T106" s="26">
        <v>15850</v>
      </c>
      <c r="U106" s="26">
        <v>5</v>
      </c>
      <c r="V106" s="26" t="s">
        <v>42</v>
      </c>
      <c r="W106" s="26" t="s">
        <v>43</v>
      </c>
      <c r="X106" s="26">
        <v>14</v>
      </c>
      <c r="Y106" s="26">
        <v>3</v>
      </c>
      <c r="Z106" s="26">
        <v>4</v>
      </c>
      <c r="AA106" s="26">
        <v>80</v>
      </c>
      <c r="AB106" s="26">
        <v>1</v>
      </c>
      <c r="AC106" s="26">
        <v>17</v>
      </c>
      <c r="AD106" s="26">
        <v>2</v>
      </c>
      <c r="AE106" s="26">
        <v>4</v>
      </c>
      <c r="AF106" s="26">
        <v>1</v>
      </c>
      <c r="AG106" s="26">
        <v>0</v>
      </c>
      <c r="AH106" s="26">
        <v>0</v>
      </c>
      <c r="AI106" s="26">
        <v>0</v>
      </c>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row>
    <row r="107" spans="1:100">
      <c r="A107" s="26">
        <v>59</v>
      </c>
      <c r="B107" s="26" t="s">
        <v>43</v>
      </c>
      <c r="C107" s="26" t="s">
        <v>55</v>
      </c>
      <c r="D107" s="26">
        <v>1420</v>
      </c>
      <c r="E107" s="26" t="s">
        <v>61</v>
      </c>
      <c r="F107" s="26">
        <v>2</v>
      </c>
      <c r="G107" s="26">
        <v>4</v>
      </c>
      <c r="H107" s="26" t="s">
        <v>61</v>
      </c>
      <c r="I107" s="26">
        <v>1</v>
      </c>
      <c r="J107" s="26">
        <v>140</v>
      </c>
      <c r="K107" s="26">
        <v>3</v>
      </c>
      <c r="L107" s="26" t="s">
        <v>39</v>
      </c>
      <c r="M107" s="26">
        <v>32</v>
      </c>
      <c r="N107" s="26">
        <v>2</v>
      </c>
      <c r="O107" s="26">
        <v>5</v>
      </c>
      <c r="P107" s="26" t="s">
        <v>56</v>
      </c>
      <c r="Q107" s="26">
        <v>4</v>
      </c>
      <c r="R107" s="26" t="s">
        <v>48</v>
      </c>
      <c r="S107" s="26">
        <v>18844</v>
      </c>
      <c r="T107" s="26">
        <v>21922</v>
      </c>
      <c r="U107" s="26">
        <v>9</v>
      </c>
      <c r="V107" s="26" t="s">
        <v>42</v>
      </c>
      <c r="W107" s="26" t="s">
        <v>43</v>
      </c>
      <c r="X107" s="26">
        <v>21</v>
      </c>
      <c r="Y107" s="26">
        <v>4</v>
      </c>
      <c r="Z107" s="26">
        <v>4</v>
      </c>
      <c r="AA107" s="26">
        <v>80</v>
      </c>
      <c r="AB107" s="26">
        <v>1</v>
      </c>
      <c r="AC107" s="26">
        <v>30</v>
      </c>
      <c r="AD107" s="26">
        <v>3</v>
      </c>
      <c r="AE107" s="26">
        <v>3</v>
      </c>
      <c r="AF107" s="26">
        <v>3</v>
      </c>
      <c r="AG107" s="26">
        <v>2</v>
      </c>
      <c r="AH107" s="26">
        <v>2</v>
      </c>
      <c r="AI107" s="26">
        <v>2</v>
      </c>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row>
    <row r="108" spans="1:100">
      <c r="A108" s="26">
        <v>50</v>
      </c>
      <c r="B108" s="26" t="s">
        <v>43</v>
      </c>
      <c r="C108" s="26" t="s">
        <v>44</v>
      </c>
      <c r="D108" s="26">
        <v>1115</v>
      </c>
      <c r="E108" s="26" t="s">
        <v>45</v>
      </c>
      <c r="F108" s="26">
        <v>1</v>
      </c>
      <c r="G108" s="26">
        <v>3</v>
      </c>
      <c r="H108" s="26" t="s">
        <v>38</v>
      </c>
      <c r="I108" s="26">
        <v>1</v>
      </c>
      <c r="J108" s="26">
        <v>141</v>
      </c>
      <c r="K108" s="26">
        <v>1</v>
      </c>
      <c r="L108" s="26" t="s">
        <v>39</v>
      </c>
      <c r="M108" s="26">
        <v>73</v>
      </c>
      <c r="N108" s="26">
        <v>3</v>
      </c>
      <c r="O108" s="26">
        <v>5</v>
      </c>
      <c r="P108" s="26" t="s">
        <v>58</v>
      </c>
      <c r="Q108" s="26">
        <v>2</v>
      </c>
      <c r="R108" s="26" t="s">
        <v>48</v>
      </c>
      <c r="S108" s="26">
        <v>18172</v>
      </c>
      <c r="T108" s="26">
        <v>9755</v>
      </c>
      <c r="U108" s="26">
        <v>3</v>
      </c>
      <c r="V108" s="26" t="s">
        <v>42</v>
      </c>
      <c r="W108" s="26" t="s">
        <v>35</v>
      </c>
      <c r="X108" s="26">
        <v>19</v>
      </c>
      <c r="Y108" s="26">
        <v>3</v>
      </c>
      <c r="Z108" s="26">
        <v>1</v>
      </c>
      <c r="AA108" s="26">
        <v>80</v>
      </c>
      <c r="AB108" s="26">
        <v>0</v>
      </c>
      <c r="AC108" s="26">
        <v>28</v>
      </c>
      <c r="AD108" s="26">
        <v>1</v>
      </c>
      <c r="AE108" s="26">
        <v>2</v>
      </c>
      <c r="AF108" s="26">
        <v>8</v>
      </c>
      <c r="AG108" s="26">
        <v>3</v>
      </c>
      <c r="AH108" s="26">
        <v>0</v>
      </c>
      <c r="AI108" s="26">
        <v>7</v>
      </c>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row>
    <row r="109" spans="1:100">
      <c r="A109" s="26">
        <v>25</v>
      </c>
      <c r="B109" s="26" t="s">
        <v>35</v>
      </c>
      <c r="C109" s="26" t="s">
        <v>36</v>
      </c>
      <c r="D109" s="26">
        <v>240</v>
      </c>
      <c r="E109" s="26" t="s">
        <v>37</v>
      </c>
      <c r="F109" s="26">
        <v>5</v>
      </c>
      <c r="G109" s="26">
        <v>3</v>
      </c>
      <c r="H109" s="26" t="s">
        <v>59</v>
      </c>
      <c r="I109" s="26">
        <v>1</v>
      </c>
      <c r="J109" s="26">
        <v>142</v>
      </c>
      <c r="K109" s="26">
        <v>3</v>
      </c>
      <c r="L109" s="26" t="s">
        <v>46</v>
      </c>
      <c r="M109" s="26">
        <v>46</v>
      </c>
      <c r="N109" s="26">
        <v>2</v>
      </c>
      <c r="O109" s="26">
        <v>2</v>
      </c>
      <c r="P109" s="26" t="s">
        <v>40</v>
      </c>
      <c r="Q109" s="26">
        <v>3</v>
      </c>
      <c r="R109" s="26" t="s">
        <v>41</v>
      </c>
      <c r="S109" s="26">
        <v>5744</v>
      </c>
      <c r="T109" s="26">
        <v>26959</v>
      </c>
      <c r="U109" s="26">
        <v>1</v>
      </c>
      <c r="V109" s="26" t="s">
        <v>42</v>
      </c>
      <c r="W109" s="26" t="s">
        <v>35</v>
      </c>
      <c r="X109" s="26">
        <v>11</v>
      </c>
      <c r="Y109" s="26">
        <v>3</v>
      </c>
      <c r="Z109" s="26">
        <v>4</v>
      </c>
      <c r="AA109" s="26">
        <v>80</v>
      </c>
      <c r="AB109" s="26">
        <v>0</v>
      </c>
      <c r="AC109" s="26">
        <v>6</v>
      </c>
      <c r="AD109" s="26">
        <v>1</v>
      </c>
      <c r="AE109" s="26">
        <v>3</v>
      </c>
      <c r="AF109" s="26">
        <v>6</v>
      </c>
      <c r="AG109" s="26">
        <v>4</v>
      </c>
      <c r="AH109" s="26">
        <v>0</v>
      </c>
      <c r="AI109" s="26">
        <v>3</v>
      </c>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row>
    <row r="110" spans="1:100">
      <c r="A110" s="26">
        <v>25</v>
      </c>
      <c r="B110" s="26" t="s">
        <v>43</v>
      </c>
      <c r="C110" s="26" t="s">
        <v>36</v>
      </c>
      <c r="D110" s="26">
        <v>1280</v>
      </c>
      <c r="E110" s="26" t="s">
        <v>45</v>
      </c>
      <c r="F110" s="26">
        <v>7</v>
      </c>
      <c r="G110" s="26">
        <v>1</v>
      </c>
      <c r="H110" s="26" t="s">
        <v>51</v>
      </c>
      <c r="I110" s="26">
        <v>1</v>
      </c>
      <c r="J110" s="26">
        <v>143</v>
      </c>
      <c r="K110" s="26">
        <v>4</v>
      </c>
      <c r="L110" s="26" t="s">
        <v>46</v>
      </c>
      <c r="M110" s="26">
        <v>64</v>
      </c>
      <c r="N110" s="26">
        <v>2</v>
      </c>
      <c r="O110" s="26">
        <v>1</v>
      </c>
      <c r="P110" s="26" t="s">
        <v>47</v>
      </c>
      <c r="Q110" s="26">
        <v>4</v>
      </c>
      <c r="R110" s="26" t="s">
        <v>48</v>
      </c>
      <c r="S110" s="26">
        <v>2889</v>
      </c>
      <c r="T110" s="26">
        <v>26897</v>
      </c>
      <c r="U110" s="26">
        <v>1</v>
      </c>
      <c r="V110" s="26" t="s">
        <v>42</v>
      </c>
      <c r="W110" s="26" t="s">
        <v>43</v>
      </c>
      <c r="X110" s="26">
        <v>11</v>
      </c>
      <c r="Y110" s="26">
        <v>3</v>
      </c>
      <c r="Z110" s="26">
        <v>3</v>
      </c>
      <c r="AA110" s="26">
        <v>80</v>
      </c>
      <c r="AB110" s="26">
        <v>2</v>
      </c>
      <c r="AC110" s="26">
        <v>2</v>
      </c>
      <c r="AD110" s="26">
        <v>2</v>
      </c>
      <c r="AE110" s="26">
        <v>3</v>
      </c>
      <c r="AF110" s="26">
        <v>2</v>
      </c>
      <c r="AG110" s="26">
        <v>2</v>
      </c>
      <c r="AH110" s="26">
        <v>2</v>
      </c>
      <c r="AI110" s="26">
        <v>1</v>
      </c>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row>
    <row r="111" spans="1:100">
      <c r="A111" s="26">
        <v>22</v>
      </c>
      <c r="B111" s="26" t="s">
        <v>43</v>
      </c>
      <c r="C111" s="26" t="s">
        <v>36</v>
      </c>
      <c r="D111" s="26">
        <v>534</v>
      </c>
      <c r="E111" s="26" t="s">
        <v>45</v>
      </c>
      <c r="F111" s="26">
        <v>15</v>
      </c>
      <c r="G111" s="26">
        <v>3</v>
      </c>
      <c r="H111" s="26" t="s">
        <v>51</v>
      </c>
      <c r="I111" s="26">
        <v>1</v>
      </c>
      <c r="J111" s="26">
        <v>144</v>
      </c>
      <c r="K111" s="26">
        <v>2</v>
      </c>
      <c r="L111" s="26" t="s">
        <v>39</v>
      </c>
      <c r="M111" s="26">
        <v>59</v>
      </c>
      <c r="N111" s="26">
        <v>3</v>
      </c>
      <c r="O111" s="26">
        <v>1</v>
      </c>
      <c r="P111" s="26" t="s">
        <v>50</v>
      </c>
      <c r="Q111" s="26">
        <v>4</v>
      </c>
      <c r="R111" s="26" t="s">
        <v>41</v>
      </c>
      <c r="S111" s="26">
        <v>2871</v>
      </c>
      <c r="T111" s="26">
        <v>23785</v>
      </c>
      <c r="U111" s="26">
        <v>1</v>
      </c>
      <c r="V111" s="26" t="s">
        <v>42</v>
      </c>
      <c r="W111" s="26" t="s">
        <v>43</v>
      </c>
      <c r="X111" s="26">
        <v>15</v>
      </c>
      <c r="Y111" s="26">
        <v>3</v>
      </c>
      <c r="Z111" s="26">
        <v>3</v>
      </c>
      <c r="AA111" s="26">
        <v>80</v>
      </c>
      <c r="AB111" s="26">
        <v>0</v>
      </c>
      <c r="AC111" s="26">
        <v>1</v>
      </c>
      <c r="AD111" s="26">
        <v>5</v>
      </c>
      <c r="AE111" s="26">
        <v>3</v>
      </c>
      <c r="AF111" s="26">
        <v>0</v>
      </c>
      <c r="AG111" s="26">
        <v>0</v>
      </c>
      <c r="AH111" s="26">
        <v>0</v>
      </c>
      <c r="AI111" s="26">
        <v>0</v>
      </c>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row>
    <row r="112" spans="1:100">
      <c r="A112" s="26">
        <v>51</v>
      </c>
      <c r="B112" s="26" t="s">
        <v>43</v>
      </c>
      <c r="C112" s="26" t="s">
        <v>44</v>
      </c>
      <c r="D112" s="26">
        <v>1456</v>
      </c>
      <c r="E112" s="26" t="s">
        <v>45</v>
      </c>
      <c r="F112" s="26">
        <v>1</v>
      </c>
      <c r="G112" s="26">
        <v>4</v>
      </c>
      <c r="H112" s="26" t="s">
        <v>51</v>
      </c>
      <c r="I112" s="26">
        <v>1</v>
      </c>
      <c r="J112" s="26">
        <v>145</v>
      </c>
      <c r="K112" s="26">
        <v>1</v>
      </c>
      <c r="L112" s="26" t="s">
        <v>39</v>
      </c>
      <c r="M112" s="26">
        <v>30</v>
      </c>
      <c r="N112" s="26">
        <v>2</v>
      </c>
      <c r="O112" s="26">
        <v>3</v>
      </c>
      <c r="P112" s="26" t="s">
        <v>54</v>
      </c>
      <c r="Q112" s="26">
        <v>1</v>
      </c>
      <c r="R112" s="26" t="s">
        <v>41</v>
      </c>
      <c r="S112" s="26">
        <v>7484</v>
      </c>
      <c r="T112" s="26">
        <v>25796</v>
      </c>
      <c r="U112" s="26">
        <v>3</v>
      </c>
      <c r="V112" s="26" t="s">
        <v>42</v>
      </c>
      <c r="W112" s="26" t="s">
        <v>43</v>
      </c>
      <c r="X112" s="26">
        <v>20</v>
      </c>
      <c r="Y112" s="26">
        <v>4</v>
      </c>
      <c r="Z112" s="26">
        <v>3</v>
      </c>
      <c r="AA112" s="26">
        <v>80</v>
      </c>
      <c r="AB112" s="26">
        <v>0</v>
      </c>
      <c r="AC112" s="26">
        <v>23</v>
      </c>
      <c r="AD112" s="26">
        <v>1</v>
      </c>
      <c r="AE112" s="26">
        <v>2</v>
      </c>
      <c r="AF112" s="26">
        <v>13</v>
      </c>
      <c r="AG112" s="26">
        <v>12</v>
      </c>
      <c r="AH112" s="26">
        <v>12</v>
      </c>
      <c r="AI112" s="26">
        <v>8</v>
      </c>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row>
    <row r="113" spans="1:100">
      <c r="A113" s="26">
        <v>34</v>
      </c>
      <c r="B113" s="26" t="s">
        <v>35</v>
      </c>
      <c r="C113" s="26" t="s">
        <v>44</v>
      </c>
      <c r="D113" s="26">
        <v>658</v>
      </c>
      <c r="E113" s="26" t="s">
        <v>45</v>
      </c>
      <c r="F113" s="26">
        <v>7</v>
      </c>
      <c r="G113" s="26">
        <v>3</v>
      </c>
      <c r="H113" s="26" t="s">
        <v>38</v>
      </c>
      <c r="I113" s="26">
        <v>1</v>
      </c>
      <c r="J113" s="26">
        <v>147</v>
      </c>
      <c r="K113" s="26">
        <v>1</v>
      </c>
      <c r="L113" s="26" t="s">
        <v>46</v>
      </c>
      <c r="M113" s="26">
        <v>66</v>
      </c>
      <c r="N113" s="26">
        <v>1</v>
      </c>
      <c r="O113" s="26">
        <v>2</v>
      </c>
      <c r="P113" s="26" t="s">
        <v>50</v>
      </c>
      <c r="Q113" s="26">
        <v>3</v>
      </c>
      <c r="R113" s="26" t="s">
        <v>41</v>
      </c>
      <c r="S113" s="26">
        <v>6074</v>
      </c>
      <c r="T113" s="26">
        <v>22887</v>
      </c>
      <c r="U113" s="26">
        <v>1</v>
      </c>
      <c r="V113" s="26" t="s">
        <v>42</v>
      </c>
      <c r="W113" s="26" t="s">
        <v>35</v>
      </c>
      <c r="X113" s="26">
        <v>24</v>
      </c>
      <c r="Y113" s="26">
        <v>4</v>
      </c>
      <c r="Z113" s="26">
        <v>4</v>
      </c>
      <c r="AA113" s="26">
        <v>80</v>
      </c>
      <c r="AB113" s="26">
        <v>0</v>
      </c>
      <c r="AC113" s="26">
        <v>9</v>
      </c>
      <c r="AD113" s="26">
        <v>3</v>
      </c>
      <c r="AE113" s="26">
        <v>3</v>
      </c>
      <c r="AF113" s="26">
        <v>9</v>
      </c>
      <c r="AG113" s="26">
        <v>7</v>
      </c>
      <c r="AH113" s="26">
        <v>0</v>
      </c>
      <c r="AI113" s="26">
        <v>6</v>
      </c>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row>
    <row r="114" spans="1:100">
      <c r="A114" s="26">
        <v>54</v>
      </c>
      <c r="B114" s="26" t="s">
        <v>43</v>
      </c>
      <c r="C114" s="26" t="s">
        <v>55</v>
      </c>
      <c r="D114" s="26">
        <v>142</v>
      </c>
      <c r="E114" s="26" t="s">
        <v>61</v>
      </c>
      <c r="F114" s="26">
        <v>26</v>
      </c>
      <c r="G114" s="26">
        <v>3</v>
      </c>
      <c r="H114" s="26" t="s">
        <v>61</v>
      </c>
      <c r="I114" s="26">
        <v>1</v>
      </c>
      <c r="J114" s="26">
        <v>148</v>
      </c>
      <c r="K114" s="26">
        <v>4</v>
      </c>
      <c r="L114" s="26" t="s">
        <v>39</v>
      </c>
      <c r="M114" s="26">
        <v>30</v>
      </c>
      <c r="N114" s="26">
        <v>4</v>
      </c>
      <c r="O114" s="26">
        <v>4</v>
      </c>
      <c r="P114" s="26" t="s">
        <v>56</v>
      </c>
      <c r="Q114" s="26">
        <v>4</v>
      </c>
      <c r="R114" s="26" t="s">
        <v>41</v>
      </c>
      <c r="S114" s="26">
        <v>17328</v>
      </c>
      <c r="T114" s="26">
        <v>13871</v>
      </c>
      <c r="U114" s="26">
        <v>2</v>
      </c>
      <c r="V114" s="26" t="s">
        <v>42</v>
      </c>
      <c r="W114" s="26" t="s">
        <v>35</v>
      </c>
      <c r="X114" s="26">
        <v>12</v>
      </c>
      <c r="Y114" s="26">
        <v>3</v>
      </c>
      <c r="Z114" s="26">
        <v>3</v>
      </c>
      <c r="AA114" s="26">
        <v>80</v>
      </c>
      <c r="AB114" s="26">
        <v>0</v>
      </c>
      <c r="AC114" s="26">
        <v>23</v>
      </c>
      <c r="AD114" s="26">
        <v>3</v>
      </c>
      <c r="AE114" s="26">
        <v>3</v>
      </c>
      <c r="AF114" s="26">
        <v>5</v>
      </c>
      <c r="AG114" s="26">
        <v>3</v>
      </c>
      <c r="AH114" s="26">
        <v>4</v>
      </c>
      <c r="AI114" s="26">
        <v>4</v>
      </c>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row>
    <row r="115" spans="1:100">
      <c r="A115" s="26">
        <v>24</v>
      </c>
      <c r="B115" s="26" t="s">
        <v>43</v>
      </c>
      <c r="C115" s="26" t="s">
        <v>36</v>
      </c>
      <c r="D115" s="26">
        <v>1127</v>
      </c>
      <c r="E115" s="26" t="s">
        <v>45</v>
      </c>
      <c r="F115" s="26">
        <v>18</v>
      </c>
      <c r="G115" s="26">
        <v>1</v>
      </c>
      <c r="H115" s="26" t="s">
        <v>38</v>
      </c>
      <c r="I115" s="26">
        <v>1</v>
      </c>
      <c r="J115" s="26">
        <v>150</v>
      </c>
      <c r="K115" s="26">
        <v>2</v>
      </c>
      <c r="L115" s="26" t="s">
        <v>46</v>
      </c>
      <c r="M115" s="26">
        <v>52</v>
      </c>
      <c r="N115" s="26">
        <v>3</v>
      </c>
      <c r="O115" s="26">
        <v>1</v>
      </c>
      <c r="P115" s="26" t="s">
        <v>50</v>
      </c>
      <c r="Q115" s="26">
        <v>3</v>
      </c>
      <c r="R115" s="26" t="s">
        <v>48</v>
      </c>
      <c r="S115" s="26">
        <v>2774</v>
      </c>
      <c r="T115" s="26">
        <v>13257</v>
      </c>
      <c r="U115" s="26">
        <v>0</v>
      </c>
      <c r="V115" s="26" t="s">
        <v>42</v>
      </c>
      <c r="W115" s="26" t="s">
        <v>43</v>
      </c>
      <c r="X115" s="26">
        <v>12</v>
      </c>
      <c r="Y115" s="26">
        <v>3</v>
      </c>
      <c r="Z115" s="26">
        <v>3</v>
      </c>
      <c r="AA115" s="26">
        <v>80</v>
      </c>
      <c r="AB115" s="26">
        <v>1</v>
      </c>
      <c r="AC115" s="26">
        <v>6</v>
      </c>
      <c r="AD115" s="26">
        <v>2</v>
      </c>
      <c r="AE115" s="26">
        <v>3</v>
      </c>
      <c r="AF115" s="26">
        <v>5</v>
      </c>
      <c r="AG115" s="26">
        <v>3</v>
      </c>
      <c r="AH115" s="26">
        <v>1</v>
      </c>
      <c r="AI115" s="26">
        <v>2</v>
      </c>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row>
    <row r="116" spans="1:100">
      <c r="A116" s="26">
        <v>34</v>
      </c>
      <c r="B116" s="26" t="s">
        <v>43</v>
      </c>
      <c r="C116" s="26" t="s">
        <v>36</v>
      </c>
      <c r="D116" s="26">
        <v>1031</v>
      </c>
      <c r="E116" s="26" t="s">
        <v>45</v>
      </c>
      <c r="F116" s="26">
        <v>6</v>
      </c>
      <c r="G116" s="26">
        <v>4</v>
      </c>
      <c r="H116" s="26" t="s">
        <v>38</v>
      </c>
      <c r="I116" s="26">
        <v>1</v>
      </c>
      <c r="J116" s="26">
        <v>151</v>
      </c>
      <c r="K116" s="26">
        <v>3</v>
      </c>
      <c r="L116" s="26" t="s">
        <v>39</v>
      </c>
      <c r="M116" s="26">
        <v>45</v>
      </c>
      <c r="N116" s="26">
        <v>2</v>
      </c>
      <c r="O116" s="26">
        <v>2</v>
      </c>
      <c r="P116" s="26" t="s">
        <v>47</v>
      </c>
      <c r="Q116" s="26">
        <v>2</v>
      </c>
      <c r="R116" s="26" t="s">
        <v>52</v>
      </c>
      <c r="S116" s="26">
        <v>4505</v>
      </c>
      <c r="T116" s="26">
        <v>15000</v>
      </c>
      <c r="U116" s="26">
        <v>6</v>
      </c>
      <c r="V116" s="26" t="s">
        <v>42</v>
      </c>
      <c r="W116" s="26" t="s">
        <v>43</v>
      </c>
      <c r="X116" s="26">
        <v>15</v>
      </c>
      <c r="Y116" s="26">
        <v>3</v>
      </c>
      <c r="Z116" s="26">
        <v>3</v>
      </c>
      <c r="AA116" s="26">
        <v>80</v>
      </c>
      <c r="AB116" s="26">
        <v>1</v>
      </c>
      <c r="AC116" s="26">
        <v>12</v>
      </c>
      <c r="AD116" s="26">
        <v>3</v>
      </c>
      <c r="AE116" s="26">
        <v>3</v>
      </c>
      <c r="AF116" s="26">
        <v>1</v>
      </c>
      <c r="AG116" s="26">
        <v>0</v>
      </c>
      <c r="AH116" s="26">
        <v>0</v>
      </c>
      <c r="AI116" s="26">
        <v>0</v>
      </c>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row>
    <row r="117" spans="1:100">
      <c r="A117" s="26">
        <v>37</v>
      </c>
      <c r="B117" s="26" t="s">
        <v>43</v>
      </c>
      <c r="C117" s="26" t="s">
        <v>36</v>
      </c>
      <c r="D117" s="26">
        <v>1189</v>
      </c>
      <c r="E117" s="26" t="s">
        <v>37</v>
      </c>
      <c r="F117" s="26">
        <v>3</v>
      </c>
      <c r="G117" s="26">
        <v>3</v>
      </c>
      <c r="H117" s="26" t="s">
        <v>38</v>
      </c>
      <c r="I117" s="26">
        <v>1</v>
      </c>
      <c r="J117" s="26">
        <v>152</v>
      </c>
      <c r="K117" s="26">
        <v>3</v>
      </c>
      <c r="L117" s="26" t="s">
        <v>46</v>
      </c>
      <c r="M117" s="26">
        <v>87</v>
      </c>
      <c r="N117" s="26">
        <v>3</v>
      </c>
      <c r="O117" s="26">
        <v>3</v>
      </c>
      <c r="P117" s="26" t="s">
        <v>40</v>
      </c>
      <c r="Q117" s="26">
        <v>4</v>
      </c>
      <c r="R117" s="26" t="s">
        <v>41</v>
      </c>
      <c r="S117" s="26">
        <v>7428</v>
      </c>
      <c r="T117" s="26">
        <v>14506</v>
      </c>
      <c r="U117" s="26">
        <v>2</v>
      </c>
      <c r="V117" s="26" t="s">
        <v>42</v>
      </c>
      <c r="W117" s="26" t="s">
        <v>43</v>
      </c>
      <c r="X117" s="26">
        <v>12</v>
      </c>
      <c r="Y117" s="26">
        <v>3</v>
      </c>
      <c r="Z117" s="26">
        <v>1</v>
      </c>
      <c r="AA117" s="26">
        <v>80</v>
      </c>
      <c r="AB117" s="26">
        <v>0</v>
      </c>
      <c r="AC117" s="26">
        <v>12</v>
      </c>
      <c r="AD117" s="26">
        <v>3</v>
      </c>
      <c r="AE117" s="26">
        <v>3</v>
      </c>
      <c r="AF117" s="26">
        <v>5</v>
      </c>
      <c r="AG117" s="26">
        <v>3</v>
      </c>
      <c r="AH117" s="26">
        <v>1</v>
      </c>
      <c r="AI117" s="26">
        <v>3</v>
      </c>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row>
    <row r="118" spans="1:100">
      <c r="A118" s="26">
        <v>34</v>
      </c>
      <c r="B118" s="26" t="s">
        <v>43</v>
      </c>
      <c r="C118" s="26" t="s">
        <v>36</v>
      </c>
      <c r="D118" s="26">
        <v>1354</v>
      </c>
      <c r="E118" s="26" t="s">
        <v>45</v>
      </c>
      <c r="F118" s="26">
        <v>5</v>
      </c>
      <c r="G118" s="26">
        <v>3</v>
      </c>
      <c r="H118" s="26" t="s">
        <v>51</v>
      </c>
      <c r="I118" s="26">
        <v>1</v>
      </c>
      <c r="J118" s="26">
        <v>153</v>
      </c>
      <c r="K118" s="26">
        <v>3</v>
      </c>
      <c r="L118" s="26" t="s">
        <v>39</v>
      </c>
      <c r="M118" s="26">
        <v>45</v>
      </c>
      <c r="N118" s="26">
        <v>2</v>
      </c>
      <c r="O118" s="26">
        <v>3</v>
      </c>
      <c r="P118" s="26" t="s">
        <v>56</v>
      </c>
      <c r="Q118" s="26">
        <v>1</v>
      </c>
      <c r="R118" s="26" t="s">
        <v>41</v>
      </c>
      <c r="S118" s="26">
        <v>11631</v>
      </c>
      <c r="T118" s="26">
        <v>5615</v>
      </c>
      <c r="U118" s="26">
        <v>2</v>
      </c>
      <c r="V118" s="26" t="s">
        <v>42</v>
      </c>
      <c r="W118" s="26" t="s">
        <v>43</v>
      </c>
      <c r="X118" s="26">
        <v>12</v>
      </c>
      <c r="Y118" s="26">
        <v>3</v>
      </c>
      <c r="Z118" s="26">
        <v>4</v>
      </c>
      <c r="AA118" s="26">
        <v>80</v>
      </c>
      <c r="AB118" s="26">
        <v>0</v>
      </c>
      <c r="AC118" s="26">
        <v>14</v>
      </c>
      <c r="AD118" s="26">
        <v>6</v>
      </c>
      <c r="AE118" s="26">
        <v>3</v>
      </c>
      <c r="AF118" s="26">
        <v>11</v>
      </c>
      <c r="AG118" s="26">
        <v>10</v>
      </c>
      <c r="AH118" s="26">
        <v>5</v>
      </c>
      <c r="AI118" s="26">
        <v>8</v>
      </c>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row>
    <row r="119" spans="1:100">
      <c r="A119" s="26">
        <v>36</v>
      </c>
      <c r="B119" s="26" t="s">
        <v>43</v>
      </c>
      <c r="C119" s="26" t="s">
        <v>44</v>
      </c>
      <c r="D119" s="26">
        <v>1467</v>
      </c>
      <c r="E119" s="26" t="s">
        <v>37</v>
      </c>
      <c r="F119" s="26">
        <v>11</v>
      </c>
      <c r="G119" s="26">
        <v>2</v>
      </c>
      <c r="H119" s="26" t="s">
        <v>60</v>
      </c>
      <c r="I119" s="26">
        <v>1</v>
      </c>
      <c r="J119" s="26">
        <v>154</v>
      </c>
      <c r="K119" s="26">
        <v>2</v>
      </c>
      <c r="L119" s="26" t="s">
        <v>39</v>
      </c>
      <c r="M119" s="26">
        <v>92</v>
      </c>
      <c r="N119" s="26">
        <v>3</v>
      </c>
      <c r="O119" s="26">
        <v>3</v>
      </c>
      <c r="P119" s="26" t="s">
        <v>40</v>
      </c>
      <c r="Q119" s="26">
        <v>4</v>
      </c>
      <c r="R119" s="26" t="s">
        <v>48</v>
      </c>
      <c r="S119" s="26">
        <v>9738</v>
      </c>
      <c r="T119" s="26">
        <v>22952</v>
      </c>
      <c r="U119" s="26">
        <v>0</v>
      </c>
      <c r="V119" s="26" t="s">
        <v>42</v>
      </c>
      <c r="W119" s="26" t="s">
        <v>43</v>
      </c>
      <c r="X119" s="26">
        <v>14</v>
      </c>
      <c r="Y119" s="26">
        <v>3</v>
      </c>
      <c r="Z119" s="26">
        <v>3</v>
      </c>
      <c r="AA119" s="26">
        <v>80</v>
      </c>
      <c r="AB119" s="26">
        <v>1</v>
      </c>
      <c r="AC119" s="26">
        <v>10</v>
      </c>
      <c r="AD119" s="26">
        <v>6</v>
      </c>
      <c r="AE119" s="26">
        <v>3</v>
      </c>
      <c r="AF119" s="26">
        <v>9</v>
      </c>
      <c r="AG119" s="26">
        <v>7</v>
      </c>
      <c r="AH119" s="26">
        <v>2</v>
      </c>
      <c r="AI119" s="26">
        <v>8</v>
      </c>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row>
    <row r="120" spans="1:100">
      <c r="A120" s="26">
        <v>36</v>
      </c>
      <c r="B120" s="26" t="s">
        <v>43</v>
      </c>
      <c r="C120" s="26" t="s">
        <v>36</v>
      </c>
      <c r="D120" s="26">
        <v>922</v>
      </c>
      <c r="E120" s="26" t="s">
        <v>45</v>
      </c>
      <c r="F120" s="26">
        <v>3</v>
      </c>
      <c r="G120" s="26">
        <v>2</v>
      </c>
      <c r="H120" s="26" t="s">
        <v>38</v>
      </c>
      <c r="I120" s="26">
        <v>1</v>
      </c>
      <c r="J120" s="26">
        <v>155</v>
      </c>
      <c r="K120" s="26">
        <v>1</v>
      </c>
      <c r="L120" s="26" t="s">
        <v>39</v>
      </c>
      <c r="M120" s="26">
        <v>39</v>
      </c>
      <c r="N120" s="26">
        <v>3</v>
      </c>
      <c r="O120" s="26">
        <v>1</v>
      </c>
      <c r="P120" s="26" t="s">
        <v>50</v>
      </c>
      <c r="Q120" s="26">
        <v>4</v>
      </c>
      <c r="R120" s="26" t="s">
        <v>52</v>
      </c>
      <c r="S120" s="26">
        <v>2835</v>
      </c>
      <c r="T120" s="26">
        <v>2561</v>
      </c>
      <c r="U120" s="26">
        <v>5</v>
      </c>
      <c r="V120" s="26" t="s">
        <v>42</v>
      </c>
      <c r="W120" s="26" t="s">
        <v>43</v>
      </c>
      <c r="X120" s="26">
        <v>22</v>
      </c>
      <c r="Y120" s="26">
        <v>4</v>
      </c>
      <c r="Z120" s="26">
        <v>1</v>
      </c>
      <c r="AA120" s="26">
        <v>80</v>
      </c>
      <c r="AB120" s="26">
        <v>1</v>
      </c>
      <c r="AC120" s="26">
        <v>7</v>
      </c>
      <c r="AD120" s="26">
        <v>2</v>
      </c>
      <c r="AE120" s="26">
        <v>3</v>
      </c>
      <c r="AF120" s="26">
        <v>1</v>
      </c>
      <c r="AG120" s="26">
        <v>0</v>
      </c>
      <c r="AH120" s="26">
        <v>0</v>
      </c>
      <c r="AI120" s="26">
        <v>0</v>
      </c>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row>
    <row r="121" spans="1:100">
      <c r="A121" s="26">
        <v>43</v>
      </c>
      <c r="B121" s="26" t="s">
        <v>43</v>
      </c>
      <c r="C121" s="26" t="s">
        <v>44</v>
      </c>
      <c r="D121" s="26">
        <v>394</v>
      </c>
      <c r="E121" s="26" t="s">
        <v>37</v>
      </c>
      <c r="F121" s="26">
        <v>26</v>
      </c>
      <c r="G121" s="26">
        <v>2</v>
      </c>
      <c r="H121" s="26" t="s">
        <v>38</v>
      </c>
      <c r="I121" s="26">
        <v>1</v>
      </c>
      <c r="J121" s="26">
        <v>158</v>
      </c>
      <c r="K121" s="26">
        <v>3</v>
      </c>
      <c r="L121" s="26" t="s">
        <v>46</v>
      </c>
      <c r="M121" s="26">
        <v>92</v>
      </c>
      <c r="N121" s="26">
        <v>3</v>
      </c>
      <c r="O121" s="26">
        <v>4</v>
      </c>
      <c r="P121" s="26" t="s">
        <v>56</v>
      </c>
      <c r="Q121" s="26">
        <v>4</v>
      </c>
      <c r="R121" s="26" t="s">
        <v>48</v>
      </c>
      <c r="S121" s="26">
        <v>16959</v>
      </c>
      <c r="T121" s="26">
        <v>19494</v>
      </c>
      <c r="U121" s="26">
        <v>1</v>
      </c>
      <c r="V121" s="26" t="s">
        <v>42</v>
      </c>
      <c r="W121" s="26" t="s">
        <v>35</v>
      </c>
      <c r="X121" s="26">
        <v>12</v>
      </c>
      <c r="Y121" s="26">
        <v>3</v>
      </c>
      <c r="Z121" s="26">
        <v>4</v>
      </c>
      <c r="AA121" s="26">
        <v>80</v>
      </c>
      <c r="AB121" s="26">
        <v>2</v>
      </c>
      <c r="AC121" s="26">
        <v>25</v>
      </c>
      <c r="AD121" s="26">
        <v>3</v>
      </c>
      <c r="AE121" s="26">
        <v>4</v>
      </c>
      <c r="AF121" s="26">
        <v>25</v>
      </c>
      <c r="AG121" s="26">
        <v>12</v>
      </c>
      <c r="AH121" s="26">
        <v>4</v>
      </c>
      <c r="AI121" s="26">
        <v>12</v>
      </c>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row>
    <row r="122" spans="1:100">
      <c r="A122" s="26">
        <v>30</v>
      </c>
      <c r="B122" s="26" t="s">
        <v>43</v>
      </c>
      <c r="C122" s="26" t="s">
        <v>44</v>
      </c>
      <c r="D122" s="26">
        <v>1312</v>
      </c>
      <c r="E122" s="26" t="s">
        <v>45</v>
      </c>
      <c r="F122" s="26">
        <v>23</v>
      </c>
      <c r="G122" s="26">
        <v>3</v>
      </c>
      <c r="H122" s="26" t="s">
        <v>38</v>
      </c>
      <c r="I122" s="26">
        <v>1</v>
      </c>
      <c r="J122" s="26">
        <v>159</v>
      </c>
      <c r="K122" s="26">
        <v>1</v>
      </c>
      <c r="L122" s="26" t="s">
        <v>46</v>
      </c>
      <c r="M122" s="26">
        <v>96</v>
      </c>
      <c r="N122" s="26">
        <v>1</v>
      </c>
      <c r="O122" s="26">
        <v>1</v>
      </c>
      <c r="P122" s="26" t="s">
        <v>47</v>
      </c>
      <c r="Q122" s="26">
        <v>3</v>
      </c>
      <c r="R122" s="26" t="s">
        <v>52</v>
      </c>
      <c r="S122" s="26">
        <v>2613</v>
      </c>
      <c r="T122" s="26">
        <v>22310</v>
      </c>
      <c r="U122" s="26">
        <v>1</v>
      </c>
      <c r="V122" s="26" t="s">
        <v>42</v>
      </c>
      <c r="W122" s="26" t="s">
        <v>43</v>
      </c>
      <c r="X122" s="26">
        <v>25</v>
      </c>
      <c r="Y122" s="26">
        <v>4</v>
      </c>
      <c r="Z122" s="26">
        <v>3</v>
      </c>
      <c r="AA122" s="26">
        <v>80</v>
      </c>
      <c r="AB122" s="26">
        <v>3</v>
      </c>
      <c r="AC122" s="26">
        <v>10</v>
      </c>
      <c r="AD122" s="26">
        <v>2</v>
      </c>
      <c r="AE122" s="26">
        <v>2</v>
      </c>
      <c r="AF122" s="26">
        <v>10</v>
      </c>
      <c r="AG122" s="26">
        <v>7</v>
      </c>
      <c r="AH122" s="26">
        <v>0</v>
      </c>
      <c r="AI122" s="26">
        <v>9</v>
      </c>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row>
    <row r="123" spans="1:100">
      <c r="A123" s="26">
        <v>33</v>
      </c>
      <c r="B123" s="26" t="s">
        <v>43</v>
      </c>
      <c r="C123" s="26" t="s">
        <v>55</v>
      </c>
      <c r="D123" s="26">
        <v>750</v>
      </c>
      <c r="E123" s="26" t="s">
        <v>37</v>
      </c>
      <c r="F123" s="26">
        <v>22</v>
      </c>
      <c r="G123" s="26">
        <v>2</v>
      </c>
      <c r="H123" s="26" t="s">
        <v>59</v>
      </c>
      <c r="I123" s="26">
        <v>1</v>
      </c>
      <c r="J123" s="26">
        <v>160</v>
      </c>
      <c r="K123" s="26">
        <v>3</v>
      </c>
      <c r="L123" s="26" t="s">
        <v>46</v>
      </c>
      <c r="M123" s="26">
        <v>95</v>
      </c>
      <c r="N123" s="26">
        <v>3</v>
      </c>
      <c r="O123" s="26">
        <v>2</v>
      </c>
      <c r="P123" s="26" t="s">
        <v>40</v>
      </c>
      <c r="Q123" s="26">
        <v>2</v>
      </c>
      <c r="R123" s="26" t="s">
        <v>48</v>
      </c>
      <c r="S123" s="26">
        <v>6146</v>
      </c>
      <c r="T123" s="26">
        <v>15480</v>
      </c>
      <c r="U123" s="26">
        <v>0</v>
      </c>
      <c r="V123" s="26" t="s">
        <v>42</v>
      </c>
      <c r="W123" s="26" t="s">
        <v>43</v>
      </c>
      <c r="X123" s="26">
        <v>13</v>
      </c>
      <c r="Y123" s="26">
        <v>3</v>
      </c>
      <c r="Z123" s="26">
        <v>1</v>
      </c>
      <c r="AA123" s="26">
        <v>80</v>
      </c>
      <c r="AB123" s="26">
        <v>1</v>
      </c>
      <c r="AC123" s="26">
        <v>8</v>
      </c>
      <c r="AD123" s="26">
        <v>2</v>
      </c>
      <c r="AE123" s="26">
        <v>4</v>
      </c>
      <c r="AF123" s="26">
        <v>7</v>
      </c>
      <c r="AG123" s="26">
        <v>7</v>
      </c>
      <c r="AH123" s="26">
        <v>0</v>
      </c>
      <c r="AI123" s="26">
        <v>7</v>
      </c>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row>
    <row r="124" spans="1:100">
      <c r="A124" s="26">
        <v>56</v>
      </c>
      <c r="B124" s="26" t="s">
        <v>35</v>
      </c>
      <c r="C124" s="26" t="s">
        <v>36</v>
      </c>
      <c r="D124" s="26">
        <v>441</v>
      </c>
      <c r="E124" s="26" t="s">
        <v>45</v>
      </c>
      <c r="F124" s="26">
        <v>14</v>
      </c>
      <c r="G124" s="26">
        <v>4</v>
      </c>
      <c r="H124" s="26" t="s">
        <v>38</v>
      </c>
      <c r="I124" s="26">
        <v>1</v>
      </c>
      <c r="J124" s="26">
        <v>161</v>
      </c>
      <c r="K124" s="26">
        <v>2</v>
      </c>
      <c r="L124" s="26" t="s">
        <v>39</v>
      </c>
      <c r="M124" s="26">
        <v>72</v>
      </c>
      <c r="N124" s="26">
        <v>3</v>
      </c>
      <c r="O124" s="26">
        <v>1</v>
      </c>
      <c r="P124" s="26" t="s">
        <v>47</v>
      </c>
      <c r="Q124" s="26">
        <v>2</v>
      </c>
      <c r="R124" s="26" t="s">
        <v>48</v>
      </c>
      <c r="S124" s="26">
        <v>4963</v>
      </c>
      <c r="T124" s="26">
        <v>4510</v>
      </c>
      <c r="U124" s="26">
        <v>9</v>
      </c>
      <c r="V124" s="26" t="s">
        <v>42</v>
      </c>
      <c r="W124" s="26" t="s">
        <v>35</v>
      </c>
      <c r="X124" s="26">
        <v>18</v>
      </c>
      <c r="Y124" s="26">
        <v>3</v>
      </c>
      <c r="Z124" s="26">
        <v>1</v>
      </c>
      <c r="AA124" s="26">
        <v>80</v>
      </c>
      <c r="AB124" s="26">
        <v>3</v>
      </c>
      <c r="AC124" s="26">
        <v>7</v>
      </c>
      <c r="AD124" s="26">
        <v>2</v>
      </c>
      <c r="AE124" s="26">
        <v>3</v>
      </c>
      <c r="AF124" s="26">
        <v>5</v>
      </c>
      <c r="AG124" s="26">
        <v>4</v>
      </c>
      <c r="AH124" s="26">
        <v>4</v>
      </c>
      <c r="AI124" s="26">
        <v>3</v>
      </c>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row>
    <row r="125" spans="1:100">
      <c r="A125" s="26">
        <v>51</v>
      </c>
      <c r="B125" s="26" t="s">
        <v>43</v>
      </c>
      <c r="C125" s="26" t="s">
        <v>36</v>
      </c>
      <c r="D125" s="26">
        <v>684</v>
      </c>
      <c r="E125" s="26" t="s">
        <v>45</v>
      </c>
      <c r="F125" s="26">
        <v>6</v>
      </c>
      <c r="G125" s="26">
        <v>3</v>
      </c>
      <c r="H125" s="26" t="s">
        <v>38</v>
      </c>
      <c r="I125" s="26">
        <v>1</v>
      </c>
      <c r="J125" s="26">
        <v>162</v>
      </c>
      <c r="K125" s="26">
        <v>1</v>
      </c>
      <c r="L125" s="26" t="s">
        <v>46</v>
      </c>
      <c r="M125" s="26">
        <v>51</v>
      </c>
      <c r="N125" s="26">
        <v>3</v>
      </c>
      <c r="O125" s="26">
        <v>5</v>
      </c>
      <c r="P125" s="26" t="s">
        <v>58</v>
      </c>
      <c r="Q125" s="26">
        <v>3</v>
      </c>
      <c r="R125" s="26" t="s">
        <v>41</v>
      </c>
      <c r="S125" s="26">
        <v>19537</v>
      </c>
      <c r="T125" s="26">
        <v>6462</v>
      </c>
      <c r="U125" s="26">
        <v>7</v>
      </c>
      <c r="V125" s="26" t="s">
        <v>42</v>
      </c>
      <c r="W125" s="26" t="s">
        <v>43</v>
      </c>
      <c r="X125" s="26">
        <v>13</v>
      </c>
      <c r="Y125" s="26">
        <v>3</v>
      </c>
      <c r="Z125" s="26">
        <v>3</v>
      </c>
      <c r="AA125" s="26">
        <v>80</v>
      </c>
      <c r="AB125" s="26">
        <v>0</v>
      </c>
      <c r="AC125" s="26">
        <v>23</v>
      </c>
      <c r="AD125" s="26">
        <v>5</v>
      </c>
      <c r="AE125" s="26">
        <v>3</v>
      </c>
      <c r="AF125" s="26">
        <v>20</v>
      </c>
      <c r="AG125" s="26">
        <v>18</v>
      </c>
      <c r="AH125" s="26">
        <v>15</v>
      </c>
      <c r="AI125" s="26">
        <v>15</v>
      </c>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row>
    <row r="126" spans="1:100">
      <c r="A126" s="26">
        <v>31</v>
      </c>
      <c r="B126" s="26" t="s">
        <v>35</v>
      </c>
      <c r="C126" s="26" t="s">
        <v>36</v>
      </c>
      <c r="D126" s="26">
        <v>249</v>
      </c>
      <c r="E126" s="26" t="s">
        <v>37</v>
      </c>
      <c r="F126" s="26">
        <v>6</v>
      </c>
      <c r="G126" s="26">
        <v>4</v>
      </c>
      <c r="H126" s="26" t="s">
        <v>38</v>
      </c>
      <c r="I126" s="26">
        <v>1</v>
      </c>
      <c r="J126" s="26">
        <v>163</v>
      </c>
      <c r="K126" s="26">
        <v>2</v>
      </c>
      <c r="L126" s="26" t="s">
        <v>46</v>
      </c>
      <c r="M126" s="26">
        <v>76</v>
      </c>
      <c r="N126" s="26">
        <v>1</v>
      </c>
      <c r="O126" s="26">
        <v>2</v>
      </c>
      <c r="P126" s="26" t="s">
        <v>40</v>
      </c>
      <c r="Q126" s="26">
        <v>3</v>
      </c>
      <c r="R126" s="26" t="s">
        <v>48</v>
      </c>
      <c r="S126" s="26">
        <v>6172</v>
      </c>
      <c r="T126" s="26">
        <v>20739</v>
      </c>
      <c r="U126" s="26">
        <v>4</v>
      </c>
      <c r="V126" s="26" t="s">
        <v>42</v>
      </c>
      <c r="W126" s="26" t="s">
        <v>35</v>
      </c>
      <c r="X126" s="26">
        <v>18</v>
      </c>
      <c r="Y126" s="26">
        <v>3</v>
      </c>
      <c r="Z126" s="26">
        <v>2</v>
      </c>
      <c r="AA126" s="26">
        <v>80</v>
      </c>
      <c r="AB126" s="26">
        <v>0</v>
      </c>
      <c r="AC126" s="26">
        <v>12</v>
      </c>
      <c r="AD126" s="26">
        <v>3</v>
      </c>
      <c r="AE126" s="26">
        <v>2</v>
      </c>
      <c r="AF126" s="26">
        <v>7</v>
      </c>
      <c r="AG126" s="26">
        <v>7</v>
      </c>
      <c r="AH126" s="26">
        <v>7</v>
      </c>
      <c r="AI126" s="26">
        <v>7</v>
      </c>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row>
    <row r="127" spans="1:100">
      <c r="A127" s="26">
        <v>26</v>
      </c>
      <c r="B127" s="26" t="s">
        <v>43</v>
      </c>
      <c r="C127" s="26" t="s">
        <v>36</v>
      </c>
      <c r="D127" s="26">
        <v>841</v>
      </c>
      <c r="E127" s="26" t="s">
        <v>45</v>
      </c>
      <c r="F127" s="26">
        <v>6</v>
      </c>
      <c r="G127" s="26">
        <v>3</v>
      </c>
      <c r="H127" s="26" t="s">
        <v>49</v>
      </c>
      <c r="I127" s="26">
        <v>1</v>
      </c>
      <c r="J127" s="26">
        <v>164</v>
      </c>
      <c r="K127" s="26">
        <v>3</v>
      </c>
      <c r="L127" s="26" t="s">
        <v>39</v>
      </c>
      <c r="M127" s="26">
        <v>46</v>
      </c>
      <c r="N127" s="26">
        <v>2</v>
      </c>
      <c r="O127" s="26">
        <v>1</v>
      </c>
      <c r="P127" s="26" t="s">
        <v>47</v>
      </c>
      <c r="Q127" s="26">
        <v>2</v>
      </c>
      <c r="R127" s="26" t="s">
        <v>48</v>
      </c>
      <c r="S127" s="26">
        <v>2368</v>
      </c>
      <c r="T127" s="26">
        <v>23300</v>
      </c>
      <c r="U127" s="26">
        <v>1</v>
      </c>
      <c r="V127" s="26" t="s">
        <v>42</v>
      </c>
      <c r="W127" s="26" t="s">
        <v>43</v>
      </c>
      <c r="X127" s="26">
        <v>19</v>
      </c>
      <c r="Y127" s="26">
        <v>3</v>
      </c>
      <c r="Z127" s="26">
        <v>3</v>
      </c>
      <c r="AA127" s="26">
        <v>80</v>
      </c>
      <c r="AB127" s="26">
        <v>0</v>
      </c>
      <c r="AC127" s="26">
        <v>5</v>
      </c>
      <c r="AD127" s="26">
        <v>3</v>
      </c>
      <c r="AE127" s="26">
        <v>2</v>
      </c>
      <c r="AF127" s="26">
        <v>5</v>
      </c>
      <c r="AG127" s="26">
        <v>4</v>
      </c>
      <c r="AH127" s="26">
        <v>4</v>
      </c>
      <c r="AI127" s="26">
        <v>3</v>
      </c>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row>
    <row r="128" spans="1:100">
      <c r="A128" s="26">
        <v>58</v>
      </c>
      <c r="B128" s="26" t="s">
        <v>35</v>
      </c>
      <c r="C128" s="26" t="s">
        <v>36</v>
      </c>
      <c r="D128" s="26">
        <v>147</v>
      </c>
      <c r="E128" s="26" t="s">
        <v>45</v>
      </c>
      <c r="F128" s="26">
        <v>23</v>
      </c>
      <c r="G128" s="26">
        <v>4</v>
      </c>
      <c r="H128" s="26" t="s">
        <v>51</v>
      </c>
      <c r="I128" s="26">
        <v>1</v>
      </c>
      <c r="J128" s="26">
        <v>165</v>
      </c>
      <c r="K128" s="26">
        <v>4</v>
      </c>
      <c r="L128" s="26" t="s">
        <v>39</v>
      </c>
      <c r="M128" s="26">
        <v>94</v>
      </c>
      <c r="N128" s="26">
        <v>3</v>
      </c>
      <c r="O128" s="26">
        <v>3</v>
      </c>
      <c r="P128" s="26" t="s">
        <v>54</v>
      </c>
      <c r="Q128" s="26">
        <v>4</v>
      </c>
      <c r="R128" s="26" t="s">
        <v>48</v>
      </c>
      <c r="S128" s="26">
        <v>10312</v>
      </c>
      <c r="T128" s="26">
        <v>3465</v>
      </c>
      <c r="U128" s="26">
        <v>1</v>
      </c>
      <c r="V128" s="26" t="s">
        <v>42</v>
      </c>
      <c r="W128" s="26" t="s">
        <v>43</v>
      </c>
      <c r="X128" s="26">
        <v>12</v>
      </c>
      <c r="Y128" s="26">
        <v>3</v>
      </c>
      <c r="Z128" s="26">
        <v>4</v>
      </c>
      <c r="AA128" s="26">
        <v>80</v>
      </c>
      <c r="AB128" s="26">
        <v>1</v>
      </c>
      <c r="AC128" s="26">
        <v>40</v>
      </c>
      <c r="AD128" s="26">
        <v>3</v>
      </c>
      <c r="AE128" s="26">
        <v>2</v>
      </c>
      <c r="AF128" s="26">
        <v>40</v>
      </c>
      <c r="AG128" s="26">
        <v>10</v>
      </c>
      <c r="AH128" s="26">
        <v>15</v>
      </c>
      <c r="AI128" s="26">
        <v>6</v>
      </c>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row>
    <row r="129" spans="1:100">
      <c r="A129" s="26">
        <v>19</v>
      </c>
      <c r="B129" s="26" t="s">
        <v>35</v>
      </c>
      <c r="C129" s="26" t="s">
        <v>36</v>
      </c>
      <c r="D129" s="26">
        <v>528</v>
      </c>
      <c r="E129" s="26" t="s">
        <v>37</v>
      </c>
      <c r="F129" s="26">
        <v>22</v>
      </c>
      <c r="G129" s="26">
        <v>1</v>
      </c>
      <c r="H129" s="26" t="s">
        <v>59</v>
      </c>
      <c r="I129" s="26">
        <v>1</v>
      </c>
      <c r="J129" s="26">
        <v>167</v>
      </c>
      <c r="K129" s="26">
        <v>4</v>
      </c>
      <c r="L129" s="26" t="s">
        <v>46</v>
      </c>
      <c r="M129" s="26">
        <v>50</v>
      </c>
      <c r="N129" s="26">
        <v>3</v>
      </c>
      <c r="O129" s="26">
        <v>1</v>
      </c>
      <c r="P129" s="26" t="s">
        <v>57</v>
      </c>
      <c r="Q129" s="26">
        <v>3</v>
      </c>
      <c r="R129" s="26" t="s">
        <v>41</v>
      </c>
      <c r="S129" s="26">
        <v>1675</v>
      </c>
      <c r="T129" s="26">
        <v>26820</v>
      </c>
      <c r="U129" s="26">
        <v>1</v>
      </c>
      <c r="V129" s="26" t="s">
        <v>42</v>
      </c>
      <c r="W129" s="26" t="s">
        <v>35</v>
      </c>
      <c r="X129" s="26">
        <v>19</v>
      </c>
      <c r="Y129" s="26">
        <v>3</v>
      </c>
      <c r="Z129" s="26">
        <v>4</v>
      </c>
      <c r="AA129" s="26">
        <v>80</v>
      </c>
      <c r="AB129" s="26">
        <v>0</v>
      </c>
      <c r="AC129" s="26">
        <v>0</v>
      </c>
      <c r="AD129" s="26">
        <v>2</v>
      </c>
      <c r="AE129" s="26">
        <v>2</v>
      </c>
      <c r="AF129" s="26">
        <v>0</v>
      </c>
      <c r="AG129" s="26">
        <v>0</v>
      </c>
      <c r="AH129" s="26">
        <v>0</v>
      </c>
      <c r="AI129" s="26">
        <v>0</v>
      </c>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row>
    <row r="130" spans="1:100">
      <c r="A130" s="26">
        <v>22</v>
      </c>
      <c r="B130" s="26" t="s">
        <v>43</v>
      </c>
      <c r="C130" s="26" t="s">
        <v>36</v>
      </c>
      <c r="D130" s="26">
        <v>594</v>
      </c>
      <c r="E130" s="26" t="s">
        <v>45</v>
      </c>
      <c r="F130" s="26">
        <v>2</v>
      </c>
      <c r="G130" s="26">
        <v>1</v>
      </c>
      <c r="H130" s="26" t="s">
        <v>60</v>
      </c>
      <c r="I130" s="26">
        <v>1</v>
      </c>
      <c r="J130" s="26">
        <v>169</v>
      </c>
      <c r="K130" s="26">
        <v>3</v>
      </c>
      <c r="L130" s="26" t="s">
        <v>46</v>
      </c>
      <c r="M130" s="26">
        <v>100</v>
      </c>
      <c r="N130" s="26">
        <v>3</v>
      </c>
      <c r="O130" s="26">
        <v>1</v>
      </c>
      <c r="P130" s="26" t="s">
        <v>50</v>
      </c>
      <c r="Q130" s="26">
        <v>4</v>
      </c>
      <c r="R130" s="26" t="s">
        <v>48</v>
      </c>
      <c r="S130" s="26">
        <v>2523</v>
      </c>
      <c r="T130" s="26">
        <v>19299</v>
      </c>
      <c r="U130" s="26">
        <v>0</v>
      </c>
      <c r="V130" s="26" t="s">
        <v>42</v>
      </c>
      <c r="W130" s="26" t="s">
        <v>43</v>
      </c>
      <c r="X130" s="26">
        <v>14</v>
      </c>
      <c r="Y130" s="26">
        <v>3</v>
      </c>
      <c r="Z130" s="26">
        <v>3</v>
      </c>
      <c r="AA130" s="26">
        <v>80</v>
      </c>
      <c r="AB130" s="26">
        <v>1</v>
      </c>
      <c r="AC130" s="26">
        <v>3</v>
      </c>
      <c r="AD130" s="26">
        <v>2</v>
      </c>
      <c r="AE130" s="26">
        <v>3</v>
      </c>
      <c r="AF130" s="26">
        <v>2</v>
      </c>
      <c r="AG130" s="26">
        <v>1</v>
      </c>
      <c r="AH130" s="26">
        <v>2</v>
      </c>
      <c r="AI130" s="26">
        <v>1</v>
      </c>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row>
    <row r="131" spans="1:100">
      <c r="A131" s="26">
        <v>49</v>
      </c>
      <c r="B131" s="26" t="s">
        <v>43</v>
      </c>
      <c r="C131" s="26" t="s">
        <v>36</v>
      </c>
      <c r="D131" s="26">
        <v>470</v>
      </c>
      <c r="E131" s="26" t="s">
        <v>45</v>
      </c>
      <c r="F131" s="26">
        <v>20</v>
      </c>
      <c r="G131" s="26">
        <v>4</v>
      </c>
      <c r="H131" s="26" t="s">
        <v>51</v>
      </c>
      <c r="I131" s="26">
        <v>1</v>
      </c>
      <c r="J131" s="26">
        <v>170</v>
      </c>
      <c r="K131" s="26">
        <v>3</v>
      </c>
      <c r="L131" s="26" t="s">
        <v>39</v>
      </c>
      <c r="M131" s="26">
        <v>96</v>
      </c>
      <c r="N131" s="26">
        <v>3</v>
      </c>
      <c r="O131" s="26">
        <v>2</v>
      </c>
      <c r="P131" s="26" t="s">
        <v>53</v>
      </c>
      <c r="Q131" s="26">
        <v>1</v>
      </c>
      <c r="R131" s="26" t="s">
        <v>48</v>
      </c>
      <c r="S131" s="26">
        <v>6567</v>
      </c>
      <c r="T131" s="26">
        <v>5549</v>
      </c>
      <c r="U131" s="26">
        <v>1</v>
      </c>
      <c r="V131" s="26" t="s">
        <v>42</v>
      </c>
      <c r="W131" s="26" t="s">
        <v>43</v>
      </c>
      <c r="X131" s="26">
        <v>14</v>
      </c>
      <c r="Y131" s="26">
        <v>3</v>
      </c>
      <c r="Z131" s="26">
        <v>3</v>
      </c>
      <c r="AA131" s="26">
        <v>80</v>
      </c>
      <c r="AB131" s="26">
        <v>0</v>
      </c>
      <c r="AC131" s="26">
        <v>16</v>
      </c>
      <c r="AD131" s="26">
        <v>2</v>
      </c>
      <c r="AE131" s="26">
        <v>2</v>
      </c>
      <c r="AF131" s="26">
        <v>15</v>
      </c>
      <c r="AG131" s="26">
        <v>11</v>
      </c>
      <c r="AH131" s="26">
        <v>5</v>
      </c>
      <c r="AI131" s="26">
        <v>11</v>
      </c>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row>
    <row r="132" spans="1:100">
      <c r="A132" s="26">
        <v>43</v>
      </c>
      <c r="B132" s="26" t="s">
        <v>43</v>
      </c>
      <c r="C132" s="26" t="s">
        <v>44</v>
      </c>
      <c r="D132" s="26">
        <v>957</v>
      </c>
      <c r="E132" s="26" t="s">
        <v>45</v>
      </c>
      <c r="F132" s="26">
        <v>28</v>
      </c>
      <c r="G132" s="26">
        <v>3</v>
      </c>
      <c r="H132" s="26" t="s">
        <v>51</v>
      </c>
      <c r="I132" s="26">
        <v>1</v>
      </c>
      <c r="J132" s="26">
        <v>171</v>
      </c>
      <c r="K132" s="26">
        <v>2</v>
      </c>
      <c r="L132" s="26" t="s">
        <v>39</v>
      </c>
      <c r="M132" s="26">
        <v>72</v>
      </c>
      <c r="N132" s="26">
        <v>4</v>
      </c>
      <c r="O132" s="26">
        <v>1</v>
      </c>
      <c r="P132" s="26" t="s">
        <v>47</v>
      </c>
      <c r="Q132" s="26">
        <v>3</v>
      </c>
      <c r="R132" s="26" t="s">
        <v>41</v>
      </c>
      <c r="S132" s="26">
        <v>4739</v>
      </c>
      <c r="T132" s="26">
        <v>16090</v>
      </c>
      <c r="U132" s="26">
        <v>4</v>
      </c>
      <c r="V132" s="26" t="s">
        <v>42</v>
      </c>
      <c r="W132" s="26" t="s">
        <v>43</v>
      </c>
      <c r="X132" s="26">
        <v>12</v>
      </c>
      <c r="Y132" s="26">
        <v>3</v>
      </c>
      <c r="Z132" s="26">
        <v>4</v>
      </c>
      <c r="AA132" s="26">
        <v>80</v>
      </c>
      <c r="AB132" s="26">
        <v>0</v>
      </c>
      <c r="AC132" s="26">
        <v>18</v>
      </c>
      <c r="AD132" s="26">
        <v>2</v>
      </c>
      <c r="AE132" s="26">
        <v>3</v>
      </c>
      <c r="AF132" s="26">
        <v>3</v>
      </c>
      <c r="AG132" s="26">
        <v>2</v>
      </c>
      <c r="AH132" s="26">
        <v>1</v>
      </c>
      <c r="AI132" s="26">
        <v>2</v>
      </c>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row>
    <row r="133" spans="1:100">
      <c r="A133" s="26">
        <v>50</v>
      </c>
      <c r="B133" s="26" t="s">
        <v>43</v>
      </c>
      <c r="C133" s="26" t="s">
        <v>44</v>
      </c>
      <c r="D133" s="26">
        <v>809</v>
      </c>
      <c r="E133" s="26" t="s">
        <v>37</v>
      </c>
      <c r="F133" s="26">
        <v>12</v>
      </c>
      <c r="G133" s="26">
        <v>3</v>
      </c>
      <c r="H133" s="26" t="s">
        <v>59</v>
      </c>
      <c r="I133" s="26">
        <v>1</v>
      </c>
      <c r="J133" s="26">
        <v>174</v>
      </c>
      <c r="K133" s="26">
        <v>3</v>
      </c>
      <c r="L133" s="26" t="s">
        <v>39</v>
      </c>
      <c r="M133" s="26">
        <v>77</v>
      </c>
      <c r="N133" s="26">
        <v>3</v>
      </c>
      <c r="O133" s="26">
        <v>3</v>
      </c>
      <c r="P133" s="26" t="s">
        <v>40</v>
      </c>
      <c r="Q133" s="26">
        <v>4</v>
      </c>
      <c r="R133" s="26" t="s">
        <v>41</v>
      </c>
      <c r="S133" s="26">
        <v>9208</v>
      </c>
      <c r="T133" s="26">
        <v>6645</v>
      </c>
      <c r="U133" s="26">
        <v>4</v>
      </c>
      <c r="V133" s="26" t="s">
        <v>42</v>
      </c>
      <c r="W133" s="26" t="s">
        <v>43</v>
      </c>
      <c r="X133" s="26">
        <v>11</v>
      </c>
      <c r="Y133" s="26">
        <v>3</v>
      </c>
      <c r="Z133" s="26">
        <v>4</v>
      </c>
      <c r="AA133" s="26">
        <v>80</v>
      </c>
      <c r="AB133" s="26">
        <v>0</v>
      </c>
      <c r="AC133" s="26">
        <v>16</v>
      </c>
      <c r="AD133" s="26">
        <v>3</v>
      </c>
      <c r="AE133" s="26">
        <v>3</v>
      </c>
      <c r="AF133" s="26">
        <v>2</v>
      </c>
      <c r="AG133" s="26">
        <v>2</v>
      </c>
      <c r="AH133" s="26">
        <v>2</v>
      </c>
      <c r="AI133" s="26">
        <v>1</v>
      </c>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row>
    <row r="134" spans="1:100">
      <c r="A134" s="26">
        <v>31</v>
      </c>
      <c r="B134" s="26" t="s">
        <v>35</v>
      </c>
      <c r="C134" s="26" t="s">
        <v>36</v>
      </c>
      <c r="D134" s="26">
        <v>542</v>
      </c>
      <c r="E134" s="26" t="s">
        <v>37</v>
      </c>
      <c r="F134" s="26">
        <v>20</v>
      </c>
      <c r="G134" s="26">
        <v>3</v>
      </c>
      <c r="H134" s="26" t="s">
        <v>38</v>
      </c>
      <c r="I134" s="26">
        <v>1</v>
      </c>
      <c r="J134" s="26">
        <v>175</v>
      </c>
      <c r="K134" s="26">
        <v>2</v>
      </c>
      <c r="L134" s="26" t="s">
        <v>39</v>
      </c>
      <c r="M134" s="26">
        <v>71</v>
      </c>
      <c r="N134" s="26">
        <v>1</v>
      </c>
      <c r="O134" s="26">
        <v>2</v>
      </c>
      <c r="P134" s="26" t="s">
        <v>40</v>
      </c>
      <c r="Q134" s="26">
        <v>3</v>
      </c>
      <c r="R134" s="26" t="s">
        <v>48</v>
      </c>
      <c r="S134" s="26">
        <v>4559</v>
      </c>
      <c r="T134" s="26">
        <v>24788</v>
      </c>
      <c r="U134" s="26">
        <v>3</v>
      </c>
      <c r="V134" s="26" t="s">
        <v>42</v>
      </c>
      <c r="W134" s="26" t="s">
        <v>35</v>
      </c>
      <c r="X134" s="26">
        <v>11</v>
      </c>
      <c r="Y134" s="26">
        <v>3</v>
      </c>
      <c r="Z134" s="26">
        <v>3</v>
      </c>
      <c r="AA134" s="26">
        <v>80</v>
      </c>
      <c r="AB134" s="26">
        <v>1</v>
      </c>
      <c r="AC134" s="26">
        <v>4</v>
      </c>
      <c r="AD134" s="26">
        <v>2</v>
      </c>
      <c r="AE134" s="26">
        <v>3</v>
      </c>
      <c r="AF134" s="26">
        <v>2</v>
      </c>
      <c r="AG134" s="26">
        <v>2</v>
      </c>
      <c r="AH134" s="26">
        <v>2</v>
      </c>
      <c r="AI134" s="26">
        <v>2</v>
      </c>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row>
    <row r="135" spans="1:100">
      <c r="A135" s="26">
        <v>41</v>
      </c>
      <c r="B135" s="26" t="s">
        <v>43</v>
      </c>
      <c r="C135" s="26" t="s">
        <v>36</v>
      </c>
      <c r="D135" s="26">
        <v>802</v>
      </c>
      <c r="E135" s="26" t="s">
        <v>37</v>
      </c>
      <c r="F135" s="26">
        <v>9</v>
      </c>
      <c r="G135" s="26">
        <v>1</v>
      </c>
      <c r="H135" s="26" t="s">
        <v>38</v>
      </c>
      <c r="I135" s="26">
        <v>1</v>
      </c>
      <c r="J135" s="26">
        <v>176</v>
      </c>
      <c r="K135" s="26">
        <v>3</v>
      </c>
      <c r="L135" s="26" t="s">
        <v>46</v>
      </c>
      <c r="M135" s="26">
        <v>96</v>
      </c>
      <c r="N135" s="26">
        <v>3</v>
      </c>
      <c r="O135" s="26">
        <v>3</v>
      </c>
      <c r="P135" s="26" t="s">
        <v>40</v>
      </c>
      <c r="Q135" s="26">
        <v>3</v>
      </c>
      <c r="R135" s="26" t="s">
        <v>52</v>
      </c>
      <c r="S135" s="26">
        <v>8189</v>
      </c>
      <c r="T135" s="26">
        <v>21196</v>
      </c>
      <c r="U135" s="26">
        <v>3</v>
      </c>
      <c r="V135" s="26" t="s">
        <v>42</v>
      </c>
      <c r="W135" s="26" t="s">
        <v>35</v>
      </c>
      <c r="X135" s="26">
        <v>13</v>
      </c>
      <c r="Y135" s="26">
        <v>3</v>
      </c>
      <c r="Z135" s="26">
        <v>3</v>
      </c>
      <c r="AA135" s="26">
        <v>80</v>
      </c>
      <c r="AB135" s="26">
        <v>1</v>
      </c>
      <c r="AC135" s="26">
        <v>12</v>
      </c>
      <c r="AD135" s="26">
        <v>2</v>
      </c>
      <c r="AE135" s="26">
        <v>3</v>
      </c>
      <c r="AF135" s="26">
        <v>9</v>
      </c>
      <c r="AG135" s="26">
        <v>7</v>
      </c>
      <c r="AH135" s="26">
        <v>0</v>
      </c>
      <c r="AI135" s="26">
        <v>7</v>
      </c>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row>
    <row r="136" spans="1:100">
      <c r="A136" s="26">
        <v>26</v>
      </c>
      <c r="B136" s="26" t="s">
        <v>43</v>
      </c>
      <c r="C136" s="26" t="s">
        <v>36</v>
      </c>
      <c r="D136" s="26">
        <v>1355</v>
      </c>
      <c r="E136" s="26" t="s">
        <v>61</v>
      </c>
      <c r="F136" s="26">
        <v>25</v>
      </c>
      <c r="G136" s="26">
        <v>1</v>
      </c>
      <c r="H136" s="26" t="s">
        <v>38</v>
      </c>
      <c r="I136" s="26">
        <v>1</v>
      </c>
      <c r="J136" s="26">
        <v>177</v>
      </c>
      <c r="K136" s="26">
        <v>3</v>
      </c>
      <c r="L136" s="26" t="s">
        <v>39</v>
      </c>
      <c r="M136" s="26">
        <v>61</v>
      </c>
      <c r="N136" s="26">
        <v>3</v>
      </c>
      <c r="O136" s="26">
        <v>1</v>
      </c>
      <c r="P136" s="26" t="s">
        <v>61</v>
      </c>
      <c r="Q136" s="26">
        <v>3</v>
      </c>
      <c r="R136" s="26" t="s">
        <v>48</v>
      </c>
      <c r="S136" s="26">
        <v>2942</v>
      </c>
      <c r="T136" s="26">
        <v>8916</v>
      </c>
      <c r="U136" s="26">
        <v>1</v>
      </c>
      <c r="V136" s="26" t="s">
        <v>42</v>
      </c>
      <c r="W136" s="26" t="s">
        <v>43</v>
      </c>
      <c r="X136" s="26">
        <v>23</v>
      </c>
      <c r="Y136" s="26">
        <v>4</v>
      </c>
      <c r="Z136" s="26">
        <v>4</v>
      </c>
      <c r="AA136" s="26">
        <v>80</v>
      </c>
      <c r="AB136" s="26">
        <v>1</v>
      </c>
      <c r="AC136" s="26">
        <v>8</v>
      </c>
      <c r="AD136" s="26">
        <v>3</v>
      </c>
      <c r="AE136" s="26">
        <v>3</v>
      </c>
      <c r="AF136" s="26">
        <v>8</v>
      </c>
      <c r="AG136" s="26">
        <v>7</v>
      </c>
      <c r="AH136" s="26">
        <v>5</v>
      </c>
      <c r="AI136" s="26">
        <v>7</v>
      </c>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row>
    <row r="137" spans="1:100">
      <c r="A137" s="26">
        <v>36</v>
      </c>
      <c r="B137" s="26" t="s">
        <v>43</v>
      </c>
      <c r="C137" s="26" t="s">
        <v>36</v>
      </c>
      <c r="D137" s="26">
        <v>216</v>
      </c>
      <c r="E137" s="26" t="s">
        <v>45</v>
      </c>
      <c r="F137" s="26">
        <v>6</v>
      </c>
      <c r="G137" s="26">
        <v>2</v>
      </c>
      <c r="H137" s="26" t="s">
        <v>51</v>
      </c>
      <c r="I137" s="26">
        <v>1</v>
      </c>
      <c r="J137" s="26">
        <v>178</v>
      </c>
      <c r="K137" s="26">
        <v>2</v>
      </c>
      <c r="L137" s="26" t="s">
        <v>46</v>
      </c>
      <c r="M137" s="26">
        <v>84</v>
      </c>
      <c r="N137" s="26">
        <v>3</v>
      </c>
      <c r="O137" s="26">
        <v>2</v>
      </c>
      <c r="P137" s="26" t="s">
        <v>53</v>
      </c>
      <c r="Q137" s="26">
        <v>2</v>
      </c>
      <c r="R137" s="26" t="s">
        <v>52</v>
      </c>
      <c r="S137" s="26">
        <v>4941</v>
      </c>
      <c r="T137" s="26">
        <v>2819</v>
      </c>
      <c r="U137" s="26">
        <v>6</v>
      </c>
      <c r="V137" s="26" t="s">
        <v>42</v>
      </c>
      <c r="W137" s="26" t="s">
        <v>43</v>
      </c>
      <c r="X137" s="26">
        <v>20</v>
      </c>
      <c r="Y137" s="26">
        <v>4</v>
      </c>
      <c r="Z137" s="26">
        <v>4</v>
      </c>
      <c r="AA137" s="26">
        <v>80</v>
      </c>
      <c r="AB137" s="26">
        <v>2</v>
      </c>
      <c r="AC137" s="26">
        <v>7</v>
      </c>
      <c r="AD137" s="26">
        <v>0</v>
      </c>
      <c r="AE137" s="26">
        <v>3</v>
      </c>
      <c r="AF137" s="26">
        <v>3</v>
      </c>
      <c r="AG137" s="26">
        <v>2</v>
      </c>
      <c r="AH137" s="26">
        <v>0</v>
      </c>
      <c r="AI137" s="26">
        <v>1</v>
      </c>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row>
    <row r="138" spans="1:100">
      <c r="A138" s="26">
        <v>51</v>
      </c>
      <c r="B138" s="26" t="s">
        <v>35</v>
      </c>
      <c r="C138" s="26" t="s">
        <v>44</v>
      </c>
      <c r="D138" s="26">
        <v>1150</v>
      </c>
      <c r="E138" s="26" t="s">
        <v>45</v>
      </c>
      <c r="F138" s="26">
        <v>8</v>
      </c>
      <c r="G138" s="26">
        <v>4</v>
      </c>
      <c r="H138" s="26" t="s">
        <v>38</v>
      </c>
      <c r="I138" s="26">
        <v>1</v>
      </c>
      <c r="J138" s="26">
        <v>179</v>
      </c>
      <c r="K138" s="26">
        <v>1</v>
      </c>
      <c r="L138" s="26" t="s">
        <v>46</v>
      </c>
      <c r="M138" s="26">
        <v>53</v>
      </c>
      <c r="N138" s="26">
        <v>1</v>
      </c>
      <c r="O138" s="26">
        <v>3</v>
      </c>
      <c r="P138" s="26" t="s">
        <v>53</v>
      </c>
      <c r="Q138" s="26">
        <v>4</v>
      </c>
      <c r="R138" s="26" t="s">
        <v>41</v>
      </c>
      <c r="S138" s="26">
        <v>10650</v>
      </c>
      <c r="T138" s="26">
        <v>25150</v>
      </c>
      <c r="U138" s="26">
        <v>2</v>
      </c>
      <c r="V138" s="26" t="s">
        <v>42</v>
      </c>
      <c r="W138" s="26" t="s">
        <v>43</v>
      </c>
      <c r="X138" s="26">
        <v>15</v>
      </c>
      <c r="Y138" s="26">
        <v>3</v>
      </c>
      <c r="Z138" s="26">
        <v>4</v>
      </c>
      <c r="AA138" s="26">
        <v>80</v>
      </c>
      <c r="AB138" s="26">
        <v>0</v>
      </c>
      <c r="AC138" s="26">
        <v>18</v>
      </c>
      <c r="AD138" s="26">
        <v>2</v>
      </c>
      <c r="AE138" s="26">
        <v>3</v>
      </c>
      <c r="AF138" s="26">
        <v>4</v>
      </c>
      <c r="AG138" s="26">
        <v>2</v>
      </c>
      <c r="AH138" s="26">
        <v>0</v>
      </c>
      <c r="AI138" s="26">
        <v>3</v>
      </c>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row>
    <row r="139" spans="1:100">
      <c r="A139" s="26">
        <v>39</v>
      </c>
      <c r="B139" s="26" t="s">
        <v>43</v>
      </c>
      <c r="C139" s="26" t="s">
        <v>36</v>
      </c>
      <c r="D139" s="26">
        <v>1329</v>
      </c>
      <c r="E139" s="26" t="s">
        <v>37</v>
      </c>
      <c r="F139" s="26">
        <v>4</v>
      </c>
      <c r="G139" s="26">
        <v>4</v>
      </c>
      <c r="H139" s="26" t="s">
        <v>38</v>
      </c>
      <c r="I139" s="26">
        <v>1</v>
      </c>
      <c r="J139" s="26">
        <v>182</v>
      </c>
      <c r="K139" s="26">
        <v>4</v>
      </c>
      <c r="L139" s="26" t="s">
        <v>39</v>
      </c>
      <c r="M139" s="26">
        <v>47</v>
      </c>
      <c r="N139" s="26">
        <v>2</v>
      </c>
      <c r="O139" s="26">
        <v>2</v>
      </c>
      <c r="P139" s="26" t="s">
        <v>40</v>
      </c>
      <c r="Q139" s="26">
        <v>3</v>
      </c>
      <c r="R139" s="26" t="s">
        <v>48</v>
      </c>
      <c r="S139" s="26">
        <v>5902</v>
      </c>
      <c r="T139" s="26">
        <v>14590</v>
      </c>
      <c r="U139" s="26">
        <v>4</v>
      </c>
      <c r="V139" s="26" t="s">
        <v>42</v>
      </c>
      <c r="W139" s="26" t="s">
        <v>43</v>
      </c>
      <c r="X139" s="26">
        <v>14</v>
      </c>
      <c r="Y139" s="26">
        <v>3</v>
      </c>
      <c r="Z139" s="26">
        <v>3</v>
      </c>
      <c r="AA139" s="26">
        <v>80</v>
      </c>
      <c r="AB139" s="26">
        <v>1</v>
      </c>
      <c r="AC139" s="26">
        <v>17</v>
      </c>
      <c r="AD139" s="26">
        <v>1</v>
      </c>
      <c r="AE139" s="26">
        <v>4</v>
      </c>
      <c r="AF139" s="26">
        <v>15</v>
      </c>
      <c r="AG139" s="26">
        <v>11</v>
      </c>
      <c r="AH139" s="26">
        <v>5</v>
      </c>
      <c r="AI139" s="26">
        <v>9</v>
      </c>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row>
    <row r="140" spans="1:100">
      <c r="A140" s="26">
        <v>25</v>
      </c>
      <c r="B140" s="26" t="s">
        <v>43</v>
      </c>
      <c r="C140" s="26" t="s">
        <v>36</v>
      </c>
      <c r="D140" s="26">
        <v>959</v>
      </c>
      <c r="E140" s="26" t="s">
        <v>37</v>
      </c>
      <c r="F140" s="26">
        <v>28</v>
      </c>
      <c r="G140" s="26">
        <v>3</v>
      </c>
      <c r="H140" s="26" t="s">
        <v>38</v>
      </c>
      <c r="I140" s="26">
        <v>1</v>
      </c>
      <c r="J140" s="26">
        <v>183</v>
      </c>
      <c r="K140" s="26">
        <v>1</v>
      </c>
      <c r="L140" s="26" t="s">
        <v>46</v>
      </c>
      <c r="M140" s="26">
        <v>41</v>
      </c>
      <c r="N140" s="26">
        <v>2</v>
      </c>
      <c r="O140" s="26">
        <v>2</v>
      </c>
      <c r="P140" s="26" t="s">
        <v>40</v>
      </c>
      <c r="Q140" s="26">
        <v>3</v>
      </c>
      <c r="R140" s="26" t="s">
        <v>48</v>
      </c>
      <c r="S140" s="26">
        <v>8639</v>
      </c>
      <c r="T140" s="26">
        <v>24835</v>
      </c>
      <c r="U140" s="26">
        <v>2</v>
      </c>
      <c r="V140" s="26" t="s">
        <v>42</v>
      </c>
      <c r="W140" s="26" t="s">
        <v>43</v>
      </c>
      <c r="X140" s="26">
        <v>18</v>
      </c>
      <c r="Y140" s="26">
        <v>3</v>
      </c>
      <c r="Z140" s="26">
        <v>4</v>
      </c>
      <c r="AA140" s="26">
        <v>80</v>
      </c>
      <c r="AB140" s="26">
        <v>0</v>
      </c>
      <c r="AC140" s="26">
        <v>6</v>
      </c>
      <c r="AD140" s="26">
        <v>3</v>
      </c>
      <c r="AE140" s="26">
        <v>3</v>
      </c>
      <c r="AF140" s="26">
        <v>2</v>
      </c>
      <c r="AG140" s="26">
        <v>2</v>
      </c>
      <c r="AH140" s="26">
        <v>2</v>
      </c>
      <c r="AI140" s="26">
        <v>2</v>
      </c>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row>
    <row r="141" spans="1:100">
      <c r="A141" s="26">
        <v>30</v>
      </c>
      <c r="B141" s="26" t="s">
        <v>43</v>
      </c>
      <c r="C141" s="26" t="s">
        <v>36</v>
      </c>
      <c r="D141" s="26">
        <v>1240</v>
      </c>
      <c r="E141" s="26" t="s">
        <v>61</v>
      </c>
      <c r="F141" s="26">
        <v>9</v>
      </c>
      <c r="G141" s="26">
        <v>3</v>
      </c>
      <c r="H141" s="26" t="s">
        <v>61</v>
      </c>
      <c r="I141" s="26">
        <v>1</v>
      </c>
      <c r="J141" s="26">
        <v>184</v>
      </c>
      <c r="K141" s="26">
        <v>3</v>
      </c>
      <c r="L141" s="26" t="s">
        <v>46</v>
      </c>
      <c r="M141" s="26">
        <v>48</v>
      </c>
      <c r="N141" s="26">
        <v>3</v>
      </c>
      <c r="O141" s="26">
        <v>2</v>
      </c>
      <c r="P141" s="26" t="s">
        <v>61</v>
      </c>
      <c r="Q141" s="26">
        <v>4</v>
      </c>
      <c r="R141" s="26" t="s">
        <v>48</v>
      </c>
      <c r="S141" s="26">
        <v>6347</v>
      </c>
      <c r="T141" s="26">
        <v>13982</v>
      </c>
      <c r="U141" s="26">
        <v>0</v>
      </c>
      <c r="V141" s="26" t="s">
        <v>42</v>
      </c>
      <c r="W141" s="26" t="s">
        <v>35</v>
      </c>
      <c r="X141" s="26">
        <v>19</v>
      </c>
      <c r="Y141" s="26">
        <v>3</v>
      </c>
      <c r="Z141" s="26">
        <v>4</v>
      </c>
      <c r="AA141" s="26">
        <v>80</v>
      </c>
      <c r="AB141" s="26">
        <v>0</v>
      </c>
      <c r="AC141" s="26">
        <v>12</v>
      </c>
      <c r="AD141" s="26">
        <v>2</v>
      </c>
      <c r="AE141" s="26">
        <v>1</v>
      </c>
      <c r="AF141" s="26">
        <v>11</v>
      </c>
      <c r="AG141" s="26">
        <v>9</v>
      </c>
      <c r="AH141" s="26">
        <v>4</v>
      </c>
      <c r="AI141" s="26">
        <v>7</v>
      </c>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row>
    <row r="142" spans="1:100">
      <c r="A142" s="26">
        <v>32</v>
      </c>
      <c r="B142" s="26" t="s">
        <v>35</v>
      </c>
      <c r="C142" s="26" t="s">
        <v>36</v>
      </c>
      <c r="D142" s="26">
        <v>1033</v>
      </c>
      <c r="E142" s="26" t="s">
        <v>45</v>
      </c>
      <c r="F142" s="26">
        <v>9</v>
      </c>
      <c r="G142" s="26">
        <v>3</v>
      </c>
      <c r="H142" s="26" t="s">
        <v>51</v>
      </c>
      <c r="I142" s="26">
        <v>1</v>
      </c>
      <c r="J142" s="26">
        <v>190</v>
      </c>
      <c r="K142" s="26">
        <v>1</v>
      </c>
      <c r="L142" s="26" t="s">
        <v>39</v>
      </c>
      <c r="M142" s="26">
        <v>41</v>
      </c>
      <c r="N142" s="26">
        <v>3</v>
      </c>
      <c r="O142" s="26">
        <v>1</v>
      </c>
      <c r="P142" s="26" t="s">
        <v>50</v>
      </c>
      <c r="Q142" s="26">
        <v>1</v>
      </c>
      <c r="R142" s="26" t="s">
        <v>41</v>
      </c>
      <c r="S142" s="26">
        <v>4200</v>
      </c>
      <c r="T142" s="26">
        <v>10224</v>
      </c>
      <c r="U142" s="26">
        <v>7</v>
      </c>
      <c r="V142" s="26" t="s">
        <v>42</v>
      </c>
      <c r="W142" s="26" t="s">
        <v>43</v>
      </c>
      <c r="X142" s="26">
        <v>22</v>
      </c>
      <c r="Y142" s="26">
        <v>4</v>
      </c>
      <c r="Z142" s="26">
        <v>1</v>
      </c>
      <c r="AA142" s="26">
        <v>80</v>
      </c>
      <c r="AB142" s="26">
        <v>0</v>
      </c>
      <c r="AC142" s="26">
        <v>10</v>
      </c>
      <c r="AD142" s="26">
        <v>2</v>
      </c>
      <c r="AE142" s="26">
        <v>4</v>
      </c>
      <c r="AF142" s="26">
        <v>5</v>
      </c>
      <c r="AG142" s="26">
        <v>4</v>
      </c>
      <c r="AH142" s="26">
        <v>0</v>
      </c>
      <c r="AI142" s="26">
        <v>4</v>
      </c>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row>
    <row r="143" spans="1:100">
      <c r="A143" s="26">
        <v>45</v>
      </c>
      <c r="B143" s="26" t="s">
        <v>43</v>
      </c>
      <c r="C143" s="26" t="s">
        <v>36</v>
      </c>
      <c r="D143" s="26">
        <v>1316</v>
      </c>
      <c r="E143" s="26" t="s">
        <v>45</v>
      </c>
      <c r="F143" s="26">
        <v>29</v>
      </c>
      <c r="G143" s="26">
        <v>3</v>
      </c>
      <c r="H143" s="26" t="s">
        <v>51</v>
      </c>
      <c r="I143" s="26">
        <v>1</v>
      </c>
      <c r="J143" s="26">
        <v>192</v>
      </c>
      <c r="K143" s="26">
        <v>3</v>
      </c>
      <c r="L143" s="26" t="s">
        <v>46</v>
      </c>
      <c r="M143" s="26">
        <v>83</v>
      </c>
      <c r="N143" s="26">
        <v>3</v>
      </c>
      <c r="O143" s="26">
        <v>1</v>
      </c>
      <c r="P143" s="26" t="s">
        <v>47</v>
      </c>
      <c r="Q143" s="26">
        <v>4</v>
      </c>
      <c r="R143" s="26" t="s">
        <v>41</v>
      </c>
      <c r="S143" s="26">
        <v>3452</v>
      </c>
      <c r="T143" s="26">
        <v>9752</v>
      </c>
      <c r="U143" s="26">
        <v>5</v>
      </c>
      <c r="V143" s="26" t="s">
        <v>42</v>
      </c>
      <c r="W143" s="26" t="s">
        <v>43</v>
      </c>
      <c r="X143" s="26">
        <v>13</v>
      </c>
      <c r="Y143" s="26">
        <v>3</v>
      </c>
      <c r="Z143" s="26">
        <v>2</v>
      </c>
      <c r="AA143" s="26">
        <v>80</v>
      </c>
      <c r="AB143" s="26">
        <v>0</v>
      </c>
      <c r="AC143" s="26">
        <v>9</v>
      </c>
      <c r="AD143" s="26">
        <v>2</v>
      </c>
      <c r="AE143" s="26">
        <v>2</v>
      </c>
      <c r="AF143" s="26">
        <v>6</v>
      </c>
      <c r="AG143" s="26">
        <v>5</v>
      </c>
      <c r="AH143" s="26">
        <v>0</v>
      </c>
      <c r="AI143" s="26">
        <v>3</v>
      </c>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row>
    <row r="144" spans="1:100">
      <c r="A144" s="26">
        <v>38</v>
      </c>
      <c r="B144" s="26" t="s">
        <v>43</v>
      </c>
      <c r="C144" s="26" t="s">
        <v>36</v>
      </c>
      <c r="D144" s="26">
        <v>364</v>
      </c>
      <c r="E144" s="26" t="s">
        <v>45</v>
      </c>
      <c r="F144" s="26">
        <v>3</v>
      </c>
      <c r="G144" s="26">
        <v>5</v>
      </c>
      <c r="H144" s="26" t="s">
        <v>60</v>
      </c>
      <c r="I144" s="26">
        <v>1</v>
      </c>
      <c r="J144" s="26">
        <v>193</v>
      </c>
      <c r="K144" s="26">
        <v>4</v>
      </c>
      <c r="L144" s="26" t="s">
        <v>39</v>
      </c>
      <c r="M144" s="26">
        <v>32</v>
      </c>
      <c r="N144" s="26">
        <v>3</v>
      </c>
      <c r="O144" s="26">
        <v>2</v>
      </c>
      <c r="P144" s="26" t="s">
        <v>47</v>
      </c>
      <c r="Q144" s="26">
        <v>3</v>
      </c>
      <c r="R144" s="26" t="s">
        <v>41</v>
      </c>
      <c r="S144" s="26">
        <v>4317</v>
      </c>
      <c r="T144" s="26">
        <v>2302</v>
      </c>
      <c r="U144" s="26">
        <v>3</v>
      </c>
      <c r="V144" s="26" t="s">
        <v>42</v>
      </c>
      <c r="W144" s="26" t="s">
        <v>35</v>
      </c>
      <c r="X144" s="26">
        <v>20</v>
      </c>
      <c r="Y144" s="26">
        <v>4</v>
      </c>
      <c r="Z144" s="26">
        <v>2</v>
      </c>
      <c r="AA144" s="26">
        <v>80</v>
      </c>
      <c r="AB144" s="26">
        <v>0</v>
      </c>
      <c r="AC144" s="26">
        <v>19</v>
      </c>
      <c r="AD144" s="26">
        <v>2</v>
      </c>
      <c r="AE144" s="26">
        <v>3</v>
      </c>
      <c r="AF144" s="26">
        <v>3</v>
      </c>
      <c r="AG144" s="26">
        <v>2</v>
      </c>
      <c r="AH144" s="26">
        <v>2</v>
      </c>
      <c r="AI144" s="26">
        <v>2</v>
      </c>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row>
    <row r="145" spans="1:100">
      <c r="A145" s="26">
        <v>30</v>
      </c>
      <c r="B145" s="26" t="s">
        <v>43</v>
      </c>
      <c r="C145" s="26" t="s">
        <v>36</v>
      </c>
      <c r="D145" s="26">
        <v>438</v>
      </c>
      <c r="E145" s="26" t="s">
        <v>45</v>
      </c>
      <c r="F145" s="26">
        <v>18</v>
      </c>
      <c r="G145" s="26">
        <v>3</v>
      </c>
      <c r="H145" s="26" t="s">
        <v>38</v>
      </c>
      <c r="I145" s="26">
        <v>1</v>
      </c>
      <c r="J145" s="26">
        <v>194</v>
      </c>
      <c r="K145" s="26">
        <v>1</v>
      </c>
      <c r="L145" s="26" t="s">
        <v>39</v>
      </c>
      <c r="M145" s="26">
        <v>75</v>
      </c>
      <c r="N145" s="26">
        <v>3</v>
      </c>
      <c r="O145" s="26">
        <v>1</v>
      </c>
      <c r="P145" s="26" t="s">
        <v>47</v>
      </c>
      <c r="Q145" s="26">
        <v>3</v>
      </c>
      <c r="R145" s="26" t="s">
        <v>41</v>
      </c>
      <c r="S145" s="26">
        <v>2632</v>
      </c>
      <c r="T145" s="26">
        <v>23910</v>
      </c>
      <c r="U145" s="26">
        <v>1</v>
      </c>
      <c r="V145" s="26" t="s">
        <v>42</v>
      </c>
      <c r="W145" s="26" t="s">
        <v>43</v>
      </c>
      <c r="X145" s="26">
        <v>14</v>
      </c>
      <c r="Y145" s="26">
        <v>3</v>
      </c>
      <c r="Z145" s="26">
        <v>3</v>
      </c>
      <c r="AA145" s="26">
        <v>80</v>
      </c>
      <c r="AB145" s="26">
        <v>0</v>
      </c>
      <c r="AC145" s="26">
        <v>5</v>
      </c>
      <c r="AD145" s="26">
        <v>4</v>
      </c>
      <c r="AE145" s="26">
        <v>2</v>
      </c>
      <c r="AF145" s="26">
        <v>5</v>
      </c>
      <c r="AG145" s="26">
        <v>4</v>
      </c>
      <c r="AH145" s="26">
        <v>0</v>
      </c>
      <c r="AI145" s="26">
        <v>4</v>
      </c>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row>
    <row r="146" spans="1:100">
      <c r="A146" s="26">
        <v>32</v>
      </c>
      <c r="B146" s="26" t="s">
        <v>43</v>
      </c>
      <c r="C146" s="26" t="s">
        <v>44</v>
      </c>
      <c r="D146" s="26">
        <v>689</v>
      </c>
      <c r="E146" s="26" t="s">
        <v>37</v>
      </c>
      <c r="F146" s="26">
        <v>9</v>
      </c>
      <c r="G146" s="26">
        <v>2</v>
      </c>
      <c r="H146" s="26" t="s">
        <v>51</v>
      </c>
      <c r="I146" s="26">
        <v>1</v>
      </c>
      <c r="J146" s="26">
        <v>195</v>
      </c>
      <c r="K146" s="26">
        <v>4</v>
      </c>
      <c r="L146" s="26" t="s">
        <v>46</v>
      </c>
      <c r="M146" s="26">
        <v>35</v>
      </c>
      <c r="N146" s="26">
        <v>1</v>
      </c>
      <c r="O146" s="26">
        <v>2</v>
      </c>
      <c r="P146" s="26" t="s">
        <v>40</v>
      </c>
      <c r="Q146" s="26">
        <v>4</v>
      </c>
      <c r="R146" s="26" t="s">
        <v>52</v>
      </c>
      <c r="S146" s="26">
        <v>4668</v>
      </c>
      <c r="T146" s="26">
        <v>22812</v>
      </c>
      <c r="U146" s="26">
        <v>0</v>
      </c>
      <c r="V146" s="26" t="s">
        <v>42</v>
      </c>
      <c r="W146" s="26" t="s">
        <v>43</v>
      </c>
      <c r="X146" s="26">
        <v>17</v>
      </c>
      <c r="Y146" s="26">
        <v>3</v>
      </c>
      <c r="Z146" s="26">
        <v>4</v>
      </c>
      <c r="AA146" s="26">
        <v>80</v>
      </c>
      <c r="AB146" s="26">
        <v>3</v>
      </c>
      <c r="AC146" s="26">
        <v>9</v>
      </c>
      <c r="AD146" s="26">
        <v>2</v>
      </c>
      <c r="AE146" s="26">
        <v>4</v>
      </c>
      <c r="AF146" s="26">
        <v>8</v>
      </c>
      <c r="AG146" s="26">
        <v>7</v>
      </c>
      <c r="AH146" s="26">
        <v>0</v>
      </c>
      <c r="AI146" s="26">
        <v>7</v>
      </c>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row>
    <row r="147" spans="1:100">
      <c r="A147" s="26">
        <v>30</v>
      </c>
      <c r="B147" s="26" t="s">
        <v>43</v>
      </c>
      <c r="C147" s="26" t="s">
        <v>36</v>
      </c>
      <c r="D147" s="26">
        <v>201</v>
      </c>
      <c r="E147" s="26" t="s">
        <v>45</v>
      </c>
      <c r="F147" s="26">
        <v>5</v>
      </c>
      <c r="G147" s="26">
        <v>3</v>
      </c>
      <c r="H147" s="26" t="s">
        <v>60</v>
      </c>
      <c r="I147" s="26">
        <v>1</v>
      </c>
      <c r="J147" s="26">
        <v>197</v>
      </c>
      <c r="K147" s="26">
        <v>4</v>
      </c>
      <c r="L147" s="26" t="s">
        <v>39</v>
      </c>
      <c r="M147" s="26">
        <v>84</v>
      </c>
      <c r="N147" s="26">
        <v>3</v>
      </c>
      <c r="O147" s="26">
        <v>1</v>
      </c>
      <c r="P147" s="26" t="s">
        <v>47</v>
      </c>
      <c r="Q147" s="26">
        <v>1</v>
      </c>
      <c r="R147" s="26" t="s">
        <v>52</v>
      </c>
      <c r="S147" s="26">
        <v>3204</v>
      </c>
      <c r="T147" s="26">
        <v>10415</v>
      </c>
      <c r="U147" s="26">
        <v>5</v>
      </c>
      <c r="V147" s="26" t="s">
        <v>42</v>
      </c>
      <c r="W147" s="26" t="s">
        <v>43</v>
      </c>
      <c r="X147" s="26">
        <v>14</v>
      </c>
      <c r="Y147" s="26">
        <v>3</v>
      </c>
      <c r="Z147" s="26">
        <v>4</v>
      </c>
      <c r="AA147" s="26">
        <v>80</v>
      </c>
      <c r="AB147" s="26">
        <v>1</v>
      </c>
      <c r="AC147" s="26">
        <v>8</v>
      </c>
      <c r="AD147" s="26">
        <v>3</v>
      </c>
      <c r="AE147" s="26">
        <v>3</v>
      </c>
      <c r="AF147" s="26">
        <v>3</v>
      </c>
      <c r="AG147" s="26">
        <v>2</v>
      </c>
      <c r="AH147" s="26">
        <v>2</v>
      </c>
      <c r="AI147" s="26">
        <v>2</v>
      </c>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row>
    <row r="148" spans="1:100">
      <c r="A148" s="26">
        <v>30</v>
      </c>
      <c r="B148" s="26" t="s">
        <v>43</v>
      </c>
      <c r="C148" s="26" t="s">
        <v>36</v>
      </c>
      <c r="D148" s="26">
        <v>1427</v>
      </c>
      <c r="E148" s="26" t="s">
        <v>45</v>
      </c>
      <c r="F148" s="26">
        <v>2</v>
      </c>
      <c r="G148" s="26">
        <v>1</v>
      </c>
      <c r="H148" s="26" t="s">
        <v>51</v>
      </c>
      <c r="I148" s="26">
        <v>1</v>
      </c>
      <c r="J148" s="26">
        <v>198</v>
      </c>
      <c r="K148" s="26">
        <v>2</v>
      </c>
      <c r="L148" s="26" t="s">
        <v>46</v>
      </c>
      <c r="M148" s="26">
        <v>35</v>
      </c>
      <c r="N148" s="26">
        <v>2</v>
      </c>
      <c r="O148" s="26">
        <v>1</v>
      </c>
      <c r="P148" s="26" t="s">
        <v>50</v>
      </c>
      <c r="Q148" s="26">
        <v>4</v>
      </c>
      <c r="R148" s="26" t="s">
        <v>41</v>
      </c>
      <c r="S148" s="26">
        <v>2720</v>
      </c>
      <c r="T148" s="26">
        <v>11162</v>
      </c>
      <c r="U148" s="26">
        <v>0</v>
      </c>
      <c r="V148" s="26" t="s">
        <v>42</v>
      </c>
      <c r="W148" s="26" t="s">
        <v>43</v>
      </c>
      <c r="X148" s="26">
        <v>13</v>
      </c>
      <c r="Y148" s="26">
        <v>3</v>
      </c>
      <c r="Z148" s="26">
        <v>4</v>
      </c>
      <c r="AA148" s="26">
        <v>80</v>
      </c>
      <c r="AB148" s="26">
        <v>0</v>
      </c>
      <c r="AC148" s="26">
        <v>6</v>
      </c>
      <c r="AD148" s="26">
        <v>3</v>
      </c>
      <c r="AE148" s="26">
        <v>3</v>
      </c>
      <c r="AF148" s="26">
        <v>5</v>
      </c>
      <c r="AG148" s="26">
        <v>3</v>
      </c>
      <c r="AH148" s="26">
        <v>1</v>
      </c>
      <c r="AI148" s="26">
        <v>2</v>
      </c>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row>
    <row r="149" spans="1:100">
      <c r="A149" s="26">
        <v>41</v>
      </c>
      <c r="B149" s="26" t="s">
        <v>43</v>
      </c>
      <c r="C149" s="26" t="s">
        <v>44</v>
      </c>
      <c r="D149" s="26">
        <v>857</v>
      </c>
      <c r="E149" s="26" t="s">
        <v>45</v>
      </c>
      <c r="F149" s="26">
        <v>10</v>
      </c>
      <c r="G149" s="26">
        <v>3</v>
      </c>
      <c r="H149" s="26" t="s">
        <v>38</v>
      </c>
      <c r="I149" s="26">
        <v>1</v>
      </c>
      <c r="J149" s="26">
        <v>199</v>
      </c>
      <c r="K149" s="26">
        <v>4</v>
      </c>
      <c r="L149" s="26" t="s">
        <v>46</v>
      </c>
      <c r="M149" s="26">
        <v>91</v>
      </c>
      <c r="N149" s="26">
        <v>2</v>
      </c>
      <c r="O149" s="26">
        <v>4</v>
      </c>
      <c r="P149" s="26" t="s">
        <v>56</v>
      </c>
      <c r="Q149" s="26">
        <v>1</v>
      </c>
      <c r="R149" s="26" t="s">
        <v>52</v>
      </c>
      <c r="S149" s="26">
        <v>17181</v>
      </c>
      <c r="T149" s="26">
        <v>12888</v>
      </c>
      <c r="U149" s="26">
        <v>4</v>
      </c>
      <c r="V149" s="26" t="s">
        <v>42</v>
      </c>
      <c r="W149" s="26" t="s">
        <v>43</v>
      </c>
      <c r="X149" s="26">
        <v>13</v>
      </c>
      <c r="Y149" s="26">
        <v>3</v>
      </c>
      <c r="Z149" s="26">
        <v>2</v>
      </c>
      <c r="AA149" s="26">
        <v>80</v>
      </c>
      <c r="AB149" s="26">
        <v>1</v>
      </c>
      <c r="AC149" s="26">
        <v>21</v>
      </c>
      <c r="AD149" s="26">
        <v>2</v>
      </c>
      <c r="AE149" s="26">
        <v>2</v>
      </c>
      <c r="AF149" s="26">
        <v>7</v>
      </c>
      <c r="AG149" s="26">
        <v>6</v>
      </c>
      <c r="AH149" s="26">
        <v>7</v>
      </c>
      <c r="AI149" s="26">
        <v>7</v>
      </c>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row>
    <row r="150" spans="1:100">
      <c r="A150" s="26">
        <v>41</v>
      </c>
      <c r="B150" s="26" t="s">
        <v>43</v>
      </c>
      <c r="C150" s="26" t="s">
        <v>36</v>
      </c>
      <c r="D150" s="26">
        <v>933</v>
      </c>
      <c r="E150" s="26" t="s">
        <v>45</v>
      </c>
      <c r="F150" s="26">
        <v>9</v>
      </c>
      <c r="G150" s="26">
        <v>4</v>
      </c>
      <c r="H150" s="26" t="s">
        <v>38</v>
      </c>
      <c r="I150" s="26">
        <v>1</v>
      </c>
      <c r="J150" s="26">
        <v>200</v>
      </c>
      <c r="K150" s="26">
        <v>3</v>
      </c>
      <c r="L150" s="26" t="s">
        <v>46</v>
      </c>
      <c r="M150" s="26">
        <v>94</v>
      </c>
      <c r="N150" s="26">
        <v>3</v>
      </c>
      <c r="O150" s="26">
        <v>1</v>
      </c>
      <c r="P150" s="26" t="s">
        <v>50</v>
      </c>
      <c r="Q150" s="26">
        <v>1</v>
      </c>
      <c r="R150" s="26" t="s">
        <v>48</v>
      </c>
      <c r="S150" s="26">
        <v>2238</v>
      </c>
      <c r="T150" s="26">
        <v>6961</v>
      </c>
      <c r="U150" s="26">
        <v>2</v>
      </c>
      <c r="V150" s="26" t="s">
        <v>42</v>
      </c>
      <c r="W150" s="26" t="s">
        <v>43</v>
      </c>
      <c r="X150" s="26">
        <v>21</v>
      </c>
      <c r="Y150" s="26">
        <v>4</v>
      </c>
      <c r="Z150" s="26">
        <v>4</v>
      </c>
      <c r="AA150" s="26">
        <v>80</v>
      </c>
      <c r="AB150" s="26">
        <v>1</v>
      </c>
      <c r="AC150" s="26">
        <v>7</v>
      </c>
      <c r="AD150" s="26">
        <v>2</v>
      </c>
      <c r="AE150" s="26">
        <v>3</v>
      </c>
      <c r="AF150" s="26">
        <v>5</v>
      </c>
      <c r="AG150" s="26">
        <v>0</v>
      </c>
      <c r="AH150" s="26">
        <v>1</v>
      </c>
      <c r="AI150" s="26">
        <v>4</v>
      </c>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row>
    <row r="151" spans="1:100">
      <c r="A151" s="26">
        <v>19</v>
      </c>
      <c r="B151" s="26" t="s">
        <v>43</v>
      </c>
      <c r="C151" s="26" t="s">
        <v>36</v>
      </c>
      <c r="D151" s="26">
        <v>1181</v>
      </c>
      <c r="E151" s="26" t="s">
        <v>45</v>
      </c>
      <c r="F151" s="26">
        <v>3</v>
      </c>
      <c r="G151" s="26">
        <v>1</v>
      </c>
      <c r="H151" s="26" t="s">
        <v>51</v>
      </c>
      <c r="I151" s="26">
        <v>1</v>
      </c>
      <c r="J151" s="26">
        <v>201</v>
      </c>
      <c r="K151" s="26">
        <v>2</v>
      </c>
      <c r="L151" s="26" t="s">
        <v>39</v>
      </c>
      <c r="M151" s="26">
        <v>79</v>
      </c>
      <c r="N151" s="26">
        <v>3</v>
      </c>
      <c r="O151" s="26">
        <v>1</v>
      </c>
      <c r="P151" s="26" t="s">
        <v>50</v>
      </c>
      <c r="Q151" s="26">
        <v>2</v>
      </c>
      <c r="R151" s="26" t="s">
        <v>41</v>
      </c>
      <c r="S151" s="26">
        <v>1483</v>
      </c>
      <c r="T151" s="26">
        <v>16102</v>
      </c>
      <c r="U151" s="26">
        <v>1</v>
      </c>
      <c r="V151" s="26" t="s">
        <v>42</v>
      </c>
      <c r="W151" s="26" t="s">
        <v>43</v>
      </c>
      <c r="X151" s="26">
        <v>14</v>
      </c>
      <c r="Y151" s="26">
        <v>3</v>
      </c>
      <c r="Z151" s="26">
        <v>4</v>
      </c>
      <c r="AA151" s="26">
        <v>80</v>
      </c>
      <c r="AB151" s="26">
        <v>0</v>
      </c>
      <c r="AC151" s="26">
        <v>1</v>
      </c>
      <c r="AD151" s="26">
        <v>3</v>
      </c>
      <c r="AE151" s="26">
        <v>3</v>
      </c>
      <c r="AF151" s="26">
        <v>1</v>
      </c>
      <c r="AG151" s="26">
        <v>0</v>
      </c>
      <c r="AH151" s="26">
        <v>0</v>
      </c>
      <c r="AI151" s="26">
        <v>0</v>
      </c>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row>
    <row r="152" spans="1:100">
      <c r="A152" s="26">
        <v>40</v>
      </c>
      <c r="B152" s="26" t="s">
        <v>43</v>
      </c>
      <c r="C152" s="26" t="s">
        <v>44</v>
      </c>
      <c r="D152" s="26">
        <v>1395</v>
      </c>
      <c r="E152" s="26" t="s">
        <v>45</v>
      </c>
      <c r="F152" s="26">
        <v>26</v>
      </c>
      <c r="G152" s="26">
        <v>3</v>
      </c>
      <c r="H152" s="26" t="s">
        <v>51</v>
      </c>
      <c r="I152" s="26">
        <v>1</v>
      </c>
      <c r="J152" s="26">
        <v>202</v>
      </c>
      <c r="K152" s="26">
        <v>2</v>
      </c>
      <c r="L152" s="26" t="s">
        <v>39</v>
      </c>
      <c r="M152" s="26">
        <v>54</v>
      </c>
      <c r="N152" s="26">
        <v>3</v>
      </c>
      <c r="O152" s="26">
        <v>2</v>
      </c>
      <c r="P152" s="26" t="s">
        <v>47</v>
      </c>
      <c r="Q152" s="26">
        <v>2</v>
      </c>
      <c r="R152" s="26" t="s">
        <v>52</v>
      </c>
      <c r="S152" s="26">
        <v>5605</v>
      </c>
      <c r="T152" s="26">
        <v>8504</v>
      </c>
      <c r="U152" s="26">
        <v>1</v>
      </c>
      <c r="V152" s="26" t="s">
        <v>42</v>
      </c>
      <c r="W152" s="26" t="s">
        <v>43</v>
      </c>
      <c r="X152" s="26">
        <v>11</v>
      </c>
      <c r="Y152" s="26">
        <v>3</v>
      </c>
      <c r="Z152" s="26">
        <v>1</v>
      </c>
      <c r="AA152" s="26">
        <v>80</v>
      </c>
      <c r="AB152" s="26">
        <v>1</v>
      </c>
      <c r="AC152" s="26">
        <v>20</v>
      </c>
      <c r="AD152" s="26">
        <v>2</v>
      </c>
      <c r="AE152" s="26">
        <v>3</v>
      </c>
      <c r="AF152" s="26">
        <v>20</v>
      </c>
      <c r="AG152" s="26">
        <v>7</v>
      </c>
      <c r="AH152" s="26">
        <v>2</v>
      </c>
      <c r="AI152" s="26">
        <v>13</v>
      </c>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row>
    <row r="153" spans="1:100">
      <c r="A153" s="26">
        <v>35</v>
      </c>
      <c r="B153" s="26" t="s">
        <v>43</v>
      </c>
      <c r="C153" s="26" t="s">
        <v>36</v>
      </c>
      <c r="D153" s="26">
        <v>662</v>
      </c>
      <c r="E153" s="26" t="s">
        <v>37</v>
      </c>
      <c r="F153" s="26">
        <v>1</v>
      </c>
      <c r="G153" s="26">
        <v>5</v>
      </c>
      <c r="H153" s="26" t="s">
        <v>59</v>
      </c>
      <c r="I153" s="26">
        <v>1</v>
      </c>
      <c r="J153" s="26">
        <v>204</v>
      </c>
      <c r="K153" s="26">
        <v>3</v>
      </c>
      <c r="L153" s="26" t="s">
        <v>46</v>
      </c>
      <c r="M153" s="26">
        <v>94</v>
      </c>
      <c r="N153" s="26">
        <v>3</v>
      </c>
      <c r="O153" s="26">
        <v>3</v>
      </c>
      <c r="P153" s="26" t="s">
        <v>40</v>
      </c>
      <c r="Q153" s="26">
        <v>2</v>
      </c>
      <c r="R153" s="26" t="s">
        <v>48</v>
      </c>
      <c r="S153" s="26">
        <v>7295</v>
      </c>
      <c r="T153" s="26">
        <v>11439</v>
      </c>
      <c r="U153" s="26">
        <v>1</v>
      </c>
      <c r="V153" s="26" t="s">
        <v>42</v>
      </c>
      <c r="W153" s="26" t="s">
        <v>43</v>
      </c>
      <c r="X153" s="26">
        <v>13</v>
      </c>
      <c r="Y153" s="26">
        <v>3</v>
      </c>
      <c r="Z153" s="26">
        <v>1</v>
      </c>
      <c r="AA153" s="26">
        <v>80</v>
      </c>
      <c r="AB153" s="26">
        <v>2</v>
      </c>
      <c r="AC153" s="26">
        <v>10</v>
      </c>
      <c r="AD153" s="26">
        <v>3</v>
      </c>
      <c r="AE153" s="26">
        <v>3</v>
      </c>
      <c r="AF153" s="26">
        <v>10</v>
      </c>
      <c r="AG153" s="26">
        <v>8</v>
      </c>
      <c r="AH153" s="26">
        <v>0</v>
      </c>
      <c r="AI153" s="26">
        <v>6</v>
      </c>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row>
    <row r="154" spans="1:100">
      <c r="A154" s="26">
        <v>53</v>
      </c>
      <c r="B154" s="26" t="s">
        <v>43</v>
      </c>
      <c r="C154" s="26" t="s">
        <v>36</v>
      </c>
      <c r="D154" s="26">
        <v>1436</v>
      </c>
      <c r="E154" s="26" t="s">
        <v>37</v>
      </c>
      <c r="F154" s="26">
        <v>6</v>
      </c>
      <c r="G154" s="26">
        <v>2</v>
      </c>
      <c r="H154" s="26" t="s">
        <v>59</v>
      </c>
      <c r="I154" s="26">
        <v>1</v>
      </c>
      <c r="J154" s="26">
        <v>205</v>
      </c>
      <c r="K154" s="26">
        <v>2</v>
      </c>
      <c r="L154" s="26" t="s">
        <v>46</v>
      </c>
      <c r="M154" s="26">
        <v>34</v>
      </c>
      <c r="N154" s="26">
        <v>3</v>
      </c>
      <c r="O154" s="26">
        <v>2</v>
      </c>
      <c r="P154" s="26" t="s">
        <v>57</v>
      </c>
      <c r="Q154" s="26">
        <v>3</v>
      </c>
      <c r="R154" s="26" t="s">
        <v>48</v>
      </c>
      <c r="S154" s="26">
        <v>2306</v>
      </c>
      <c r="T154" s="26">
        <v>16047</v>
      </c>
      <c r="U154" s="26">
        <v>2</v>
      </c>
      <c r="V154" s="26" t="s">
        <v>42</v>
      </c>
      <c r="W154" s="26" t="s">
        <v>35</v>
      </c>
      <c r="X154" s="26">
        <v>20</v>
      </c>
      <c r="Y154" s="26">
        <v>4</v>
      </c>
      <c r="Z154" s="26">
        <v>4</v>
      </c>
      <c r="AA154" s="26">
        <v>80</v>
      </c>
      <c r="AB154" s="26">
        <v>1</v>
      </c>
      <c r="AC154" s="26">
        <v>13</v>
      </c>
      <c r="AD154" s="26">
        <v>3</v>
      </c>
      <c r="AE154" s="26">
        <v>1</v>
      </c>
      <c r="AF154" s="26">
        <v>7</v>
      </c>
      <c r="AG154" s="26">
        <v>7</v>
      </c>
      <c r="AH154" s="26">
        <v>4</v>
      </c>
      <c r="AI154" s="26">
        <v>5</v>
      </c>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row>
    <row r="155" spans="1:100">
      <c r="A155" s="26">
        <v>45</v>
      </c>
      <c r="B155" s="26" t="s">
        <v>43</v>
      </c>
      <c r="C155" s="26" t="s">
        <v>36</v>
      </c>
      <c r="D155" s="26">
        <v>194</v>
      </c>
      <c r="E155" s="26" t="s">
        <v>45</v>
      </c>
      <c r="F155" s="26">
        <v>9</v>
      </c>
      <c r="G155" s="26">
        <v>3</v>
      </c>
      <c r="H155" s="26" t="s">
        <v>38</v>
      </c>
      <c r="I155" s="26">
        <v>1</v>
      </c>
      <c r="J155" s="26">
        <v>206</v>
      </c>
      <c r="K155" s="26">
        <v>2</v>
      </c>
      <c r="L155" s="26" t="s">
        <v>46</v>
      </c>
      <c r="M155" s="26">
        <v>60</v>
      </c>
      <c r="N155" s="26">
        <v>3</v>
      </c>
      <c r="O155" s="26">
        <v>2</v>
      </c>
      <c r="P155" s="26" t="s">
        <v>50</v>
      </c>
      <c r="Q155" s="26">
        <v>2</v>
      </c>
      <c r="R155" s="26" t="s">
        <v>52</v>
      </c>
      <c r="S155" s="26">
        <v>2348</v>
      </c>
      <c r="T155" s="26">
        <v>10901</v>
      </c>
      <c r="U155" s="26">
        <v>8</v>
      </c>
      <c r="V155" s="26" t="s">
        <v>42</v>
      </c>
      <c r="W155" s="26" t="s">
        <v>43</v>
      </c>
      <c r="X155" s="26">
        <v>18</v>
      </c>
      <c r="Y155" s="26">
        <v>3</v>
      </c>
      <c r="Z155" s="26">
        <v>3</v>
      </c>
      <c r="AA155" s="26">
        <v>80</v>
      </c>
      <c r="AB155" s="26">
        <v>1</v>
      </c>
      <c r="AC155" s="26">
        <v>20</v>
      </c>
      <c r="AD155" s="26">
        <v>2</v>
      </c>
      <c r="AE155" s="26">
        <v>1</v>
      </c>
      <c r="AF155" s="26">
        <v>17</v>
      </c>
      <c r="AG155" s="26">
        <v>9</v>
      </c>
      <c r="AH155" s="26">
        <v>0</v>
      </c>
      <c r="AI155" s="26">
        <v>15</v>
      </c>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row>
    <row r="156" spans="1:100">
      <c r="A156" s="26">
        <v>32</v>
      </c>
      <c r="B156" s="26" t="s">
        <v>43</v>
      </c>
      <c r="C156" s="26" t="s">
        <v>44</v>
      </c>
      <c r="D156" s="26">
        <v>967</v>
      </c>
      <c r="E156" s="26" t="s">
        <v>37</v>
      </c>
      <c r="F156" s="26">
        <v>8</v>
      </c>
      <c r="G156" s="26">
        <v>3</v>
      </c>
      <c r="H156" s="26" t="s">
        <v>59</v>
      </c>
      <c r="I156" s="26">
        <v>1</v>
      </c>
      <c r="J156" s="26">
        <v>207</v>
      </c>
      <c r="K156" s="26">
        <v>2</v>
      </c>
      <c r="L156" s="26" t="s">
        <v>39</v>
      </c>
      <c r="M156" s="26">
        <v>43</v>
      </c>
      <c r="N156" s="26">
        <v>3</v>
      </c>
      <c r="O156" s="26">
        <v>3</v>
      </c>
      <c r="P156" s="26" t="s">
        <v>40</v>
      </c>
      <c r="Q156" s="26">
        <v>4</v>
      </c>
      <c r="R156" s="26" t="s">
        <v>41</v>
      </c>
      <c r="S156" s="26">
        <v>8998</v>
      </c>
      <c r="T156" s="26">
        <v>15589</v>
      </c>
      <c r="U156" s="26">
        <v>1</v>
      </c>
      <c r="V156" s="26" t="s">
        <v>42</v>
      </c>
      <c r="W156" s="26" t="s">
        <v>43</v>
      </c>
      <c r="X156" s="26">
        <v>14</v>
      </c>
      <c r="Y156" s="26">
        <v>3</v>
      </c>
      <c r="Z156" s="26">
        <v>4</v>
      </c>
      <c r="AA156" s="26">
        <v>80</v>
      </c>
      <c r="AB156" s="26">
        <v>0</v>
      </c>
      <c r="AC156" s="26">
        <v>9</v>
      </c>
      <c r="AD156" s="26">
        <v>2</v>
      </c>
      <c r="AE156" s="26">
        <v>3</v>
      </c>
      <c r="AF156" s="26">
        <v>9</v>
      </c>
      <c r="AG156" s="26">
        <v>8</v>
      </c>
      <c r="AH156" s="26">
        <v>3</v>
      </c>
      <c r="AI156" s="26">
        <v>7</v>
      </c>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row>
    <row r="157" spans="1:100">
      <c r="A157" s="26">
        <v>29</v>
      </c>
      <c r="B157" s="26" t="s">
        <v>43</v>
      </c>
      <c r="C157" s="26" t="s">
        <v>55</v>
      </c>
      <c r="D157" s="26">
        <v>1496</v>
      </c>
      <c r="E157" s="26" t="s">
        <v>45</v>
      </c>
      <c r="F157" s="26">
        <v>1</v>
      </c>
      <c r="G157" s="26">
        <v>1</v>
      </c>
      <c r="H157" s="26" t="s">
        <v>60</v>
      </c>
      <c r="I157" s="26">
        <v>1</v>
      </c>
      <c r="J157" s="26">
        <v>208</v>
      </c>
      <c r="K157" s="26">
        <v>4</v>
      </c>
      <c r="L157" s="26" t="s">
        <v>46</v>
      </c>
      <c r="M157" s="26">
        <v>41</v>
      </c>
      <c r="N157" s="26">
        <v>3</v>
      </c>
      <c r="O157" s="26">
        <v>2</v>
      </c>
      <c r="P157" s="26" t="s">
        <v>53</v>
      </c>
      <c r="Q157" s="26">
        <v>3</v>
      </c>
      <c r="R157" s="26" t="s">
        <v>48</v>
      </c>
      <c r="S157" s="26">
        <v>4319</v>
      </c>
      <c r="T157" s="26">
        <v>26283</v>
      </c>
      <c r="U157" s="26">
        <v>1</v>
      </c>
      <c r="V157" s="26" t="s">
        <v>42</v>
      </c>
      <c r="W157" s="26" t="s">
        <v>43</v>
      </c>
      <c r="X157" s="26">
        <v>13</v>
      </c>
      <c r="Y157" s="26">
        <v>3</v>
      </c>
      <c r="Z157" s="26">
        <v>1</v>
      </c>
      <c r="AA157" s="26">
        <v>80</v>
      </c>
      <c r="AB157" s="26">
        <v>1</v>
      </c>
      <c r="AC157" s="26">
        <v>10</v>
      </c>
      <c r="AD157" s="26">
        <v>1</v>
      </c>
      <c r="AE157" s="26">
        <v>3</v>
      </c>
      <c r="AF157" s="26">
        <v>10</v>
      </c>
      <c r="AG157" s="26">
        <v>7</v>
      </c>
      <c r="AH157" s="26">
        <v>0</v>
      </c>
      <c r="AI157" s="26">
        <v>9</v>
      </c>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row>
    <row r="158" spans="1:100">
      <c r="A158" s="26">
        <v>51</v>
      </c>
      <c r="B158" s="26" t="s">
        <v>43</v>
      </c>
      <c r="C158" s="26" t="s">
        <v>36</v>
      </c>
      <c r="D158" s="26">
        <v>1169</v>
      </c>
      <c r="E158" s="26" t="s">
        <v>45</v>
      </c>
      <c r="F158" s="26">
        <v>7</v>
      </c>
      <c r="G158" s="26">
        <v>4</v>
      </c>
      <c r="H158" s="26" t="s">
        <v>51</v>
      </c>
      <c r="I158" s="26">
        <v>1</v>
      </c>
      <c r="J158" s="26">
        <v>211</v>
      </c>
      <c r="K158" s="26">
        <v>2</v>
      </c>
      <c r="L158" s="26" t="s">
        <v>46</v>
      </c>
      <c r="M158" s="26">
        <v>34</v>
      </c>
      <c r="N158" s="26">
        <v>2</v>
      </c>
      <c r="O158" s="26">
        <v>2</v>
      </c>
      <c r="P158" s="26" t="s">
        <v>53</v>
      </c>
      <c r="Q158" s="26">
        <v>3</v>
      </c>
      <c r="R158" s="26" t="s">
        <v>48</v>
      </c>
      <c r="S158" s="26">
        <v>6132</v>
      </c>
      <c r="T158" s="26">
        <v>13983</v>
      </c>
      <c r="U158" s="26">
        <v>2</v>
      </c>
      <c r="V158" s="26" t="s">
        <v>42</v>
      </c>
      <c r="W158" s="26" t="s">
        <v>43</v>
      </c>
      <c r="X158" s="26">
        <v>17</v>
      </c>
      <c r="Y158" s="26">
        <v>3</v>
      </c>
      <c r="Z158" s="26">
        <v>3</v>
      </c>
      <c r="AA158" s="26">
        <v>80</v>
      </c>
      <c r="AB158" s="26">
        <v>0</v>
      </c>
      <c r="AC158" s="26">
        <v>10</v>
      </c>
      <c r="AD158" s="26">
        <v>2</v>
      </c>
      <c r="AE158" s="26">
        <v>3</v>
      </c>
      <c r="AF158" s="26">
        <v>1</v>
      </c>
      <c r="AG158" s="26">
        <v>0</v>
      </c>
      <c r="AH158" s="26">
        <v>0</v>
      </c>
      <c r="AI158" s="26">
        <v>0</v>
      </c>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row>
    <row r="159" spans="1:100">
      <c r="A159" s="26">
        <v>58</v>
      </c>
      <c r="B159" s="26" t="s">
        <v>43</v>
      </c>
      <c r="C159" s="26" t="s">
        <v>36</v>
      </c>
      <c r="D159" s="26">
        <v>1145</v>
      </c>
      <c r="E159" s="26" t="s">
        <v>45</v>
      </c>
      <c r="F159" s="26">
        <v>9</v>
      </c>
      <c r="G159" s="26">
        <v>3</v>
      </c>
      <c r="H159" s="26" t="s">
        <v>51</v>
      </c>
      <c r="I159" s="26">
        <v>1</v>
      </c>
      <c r="J159" s="26">
        <v>214</v>
      </c>
      <c r="K159" s="26">
        <v>2</v>
      </c>
      <c r="L159" s="26" t="s">
        <v>39</v>
      </c>
      <c r="M159" s="26">
        <v>75</v>
      </c>
      <c r="N159" s="26">
        <v>2</v>
      </c>
      <c r="O159" s="26">
        <v>1</v>
      </c>
      <c r="P159" s="26" t="s">
        <v>47</v>
      </c>
      <c r="Q159" s="26">
        <v>2</v>
      </c>
      <c r="R159" s="26" t="s">
        <v>48</v>
      </c>
      <c r="S159" s="26">
        <v>3346</v>
      </c>
      <c r="T159" s="26">
        <v>11873</v>
      </c>
      <c r="U159" s="26">
        <v>4</v>
      </c>
      <c r="V159" s="26" t="s">
        <v>42</v>
      </c>
      <c r="W159" s="26" t="s">
        <v>35</v>
      </c>
      <c r="X159" s="26">
        <v>20</v>
      </c>
      <c r="Y159" s="26">
        <v>4</v>
      </c>
      <c r="Z159" s="26">
        <v>2</v>
      </c>
      <c r="AA159" s="26">
        <v>80</v>
      </c>
      <c r="AB159" s="26">
        <v>1</v>
      </c>
      <c r="AC159" s="26">
        <v>9</v>
      </c>
      <c r="AD159" s="26">
        <v>3</v>
      </c>
      <c r="AE159" s="26">
        <v>2</v>
      </c>
      <c r="AF159" s="26">
        <v>1</v>
      </c>
      <c r="AG159" s="26">
        <v>0</v>
      </c>
      <c r="AH159" s="26">
        <v>0</v>
      </c>
      <c r="AI159" s="26">
        <v>0</v>
      </c>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row>
    <row r="160" spans="1:100">
      <c r="A160" s="26">
        <v>40</v>
      </c>
      <c r="B160" s="26" t="s">
        <v>43</v>
      </c>
      <c r="C160" s="26" t="s">
        <v>36</v>
      </c>
      <c r="D160" s="26">
        <v>630</v>
      </c>
      <c r="E160" s="26" t="s">
        <v>37</v>
      </c>
      <c r="F160" s="26">
        <v>4</v>
      </c>
      <c r="G160" s="26">
        <v>4</v>
      </c>
      <c r="H160" s="26" t="s">
        <v>59</v>
      </c>
      <c r="I160" s="26">
        <v>1</v>
      </c>
      <c r="J160" s="26">
        <v>215</v>
      </c>
      <c r="K160" s="26">
        <v>3</v>
      </c>
      <c r="L160" s="26" t="s">
        <v>46</v>
      </c>
      <c r="M160" s="26">
        <v>67</v>
      </c>
      <c r="N160" s="26">
        <v>2</v>
      </c>
      <c r="O160" s="26">
        <v>3</v>
      </c>
      <c r="P160" s="26" t="s">
        <v>40</v>
      </c>
      <c r="Q160" s="26">
        <v>4</v>
      </c>
      <c r="R160" s="26" t="s">
        <v>48</v>
      </c>
      <c r="S160" s="26">
        <v>10855</v>
      </c>
      <c r="T160" s="26">
        <v>8552</v>
      </c>
      <c r="U160" s="26">
        <v>7</v>
      </c>
      <c r="V160" s="26" t="s">
        <v>42</v>
      </c>
      <c r="W160" s="26" t="s">
        <v>43</v>
      </c>
      <c r="X160" s="26">
        <v>11</v>
      </c>
      <c r="Y160" s="26">
        <v>3</v>
      </c>
      <c r="Z160" s="26">
        <v>1</v>
      </c>
      <c r="AA160" s="26">
        <v>80</v>
      </c>
      <c r="AB160" s="26">
        <v>1</v>
      </c>
      <c r="AC160" s="26">
        <v>15</v>
      </c>
      <c r="AD160" s="26">
        <v>2</v>
      </c>
      <c r="AE160" s="26">
        <v>2</v>
      </c>
      <c r="AF160" s="26">
        <v>12</v>
      </c>
      <c r="AG160" s="26">
        <v>11</v>
      </c>
      <c r="AH160" s="26">
        <v>2</v>
      </c>
      <c r="AI160" s="26">
        <v>11</v>
      </c>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row>
    <row r="161" spans="1:100">
      <c r="A161" s="26">
        <v>34</v>
      </c>
      <c r="B161" s="26" t="s">
        <v>43</v>
      </c>
      <c r="C161" s="26" t="s">
        <v>44</v>
      </c>
      <c r="D161" s="26">
        <v>303</v>
      </c>
      <c r="E161" s="26" t="s">
        <v>37</v>
      </c>
      <c r="F161" s="26">
        <v>2</v>
      </c>
      <c r="G161" s="26">
        <v>4</v>
      </c>
      <c r="H161" s="26" t="s">
        <v>59</v>
      </c>
      <c r="I161" s="26">
        <v>1</v>
      </c>
      <c r="J161" s="26">
        <v>216</v>
      </c>
      <c r="K161" s="26">
        <v>3</v>
      </c>
      <c r="L161" s="26" t="s">
        <v>39</v>
      </c>
      <c r="M161" s="26">
        <v>75</v>
      </c>
      <c r="N161" s="26">
        <v>3</v>
      </c>
      <c r="O161" s="26">
        <v>1</v>
      </c>
      <c r="P161" s="26" t="s">
        <v>57</v>
      </c>
      <c r="Q161" s="26">
        <v>3</v>
      </c>
      <c r="R161" s="26" t="s">
        <v>48</v>
      </c>
      <c r="S161" s="26">
        <v>2231</v>
      </c>
      <c r="T161" s="26">
        <v>11314</v>
      </c>
      <c r="U161" s="26">
        <v>6</v>
      </c>
      <c r="V161" s="26" t="s">
        <v>42</v>
      </c>
      <c r="W161" s="26" t="s">
        <v>43</v>
      </c>
      <c r="X161" s="26">
        <v>18</v>
      </c>
      <c r="Y161" s="26">
        <v>3</v>
      </c>
      <c r="Z161" s="26">
        <v>4</v>
      </c>
      <c r="AA161" s="26">
        <v>80</v>
      </c>
      <c r="AB161" s="26">
        <v>1</v>
      </c>
      <c r="AC161" s="26">
        <v>6</v>
      </c>
      <c r="AD161" s="26">
        <v>3</v>
      </c>
      <c r="AE161" s="26">
        <v>3</v>
      </c>
      <c r="AF161" s="26">
        <v>4</v>
      </c>
      <c r="AG161" s="26">
        <v>3</v>
      </c>
      <c r="AH161" s="26">
        <v>1</v>
      </c>
      <c r="AI161" s="26">
        <v>2</v>
      </c>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row>
    <row r="162" spans="1:100">
      <c r="A162" s="26">
        <v>22</v>
      </c>
      <c r="B162" s="26" t="s">
        <v>43</v>
      </c>
      <c r="C162" s="26" t="s">
        <v>36</v>
      </c>
      <c r="D162" s="26">
        <v>1256</v>
      </c>
      <c r="E162" s="26" t="s">
        <v>45</v>
      </c>
      <c r="F162" s="26">
        <v>19</v>
      </c>
      <c r="G162" s="26">
        <v>1</v>
      </c>
      <c r="H162" s="26" t="s">
        <v>51</v>
      </c>
      <c r="I162" s="26">
        <v>1</v>
      </c>
      <c r="J162" s="26">
        <v>217</v>
      </c>
      <c r="K162" s="26">
        <v>3</v>
      </c>
      <c r="L162" s="26" t="s">
        <v>46</v>
      </c>
      <c r="M162" s="26">
        <v>80</v>
      </c>
      <c r="N162" s="26">
        <v>3</v>
      </c>
      <c r="O162" s="26">
        <v>1</v>
      </c>
      <c r="P162" s="26" t="s">
        <v>47</v>
      </c>
      <c r="Q162" s="26">
        <v>4</v>
      </c>
      <c r="R162" s="26" t="s">
        <v>48</v>
      </c>
      <c r="S162" s="26">
        <v>2323</v>
      </c>
      <c r="T162" s="26">
        <v>11992</v>
      </c>
      <c r="U162" s="26">
        <v>1</v>
      </c>
      <c r="V162" s="26" t="s">
        <v>42</v>
      </c>
      <c r="W162" s="26" t="s">
        <v>43</v>
      </c>
      <c r="X162" s="26">
        <v>24</v>
      </c>
      <c r="Y162" s="26">
        <v>4</v>
      </c>
      <c r="Z162" s="26">
        <v>1</v>
      </c>
      <c r="AA162" s="26">
        <v>80</v>
      </c>
      <c r="AB162" s="26">
        <v>2</v>
      </c>
      <c r="AC162" s="26">
        <v>2</v>
      </c>
      <c r="AD162" s="26">
        <v>6</v>
      </c>
      <c r="AE162" s="26">
        <v>3</v>
      </c>
      <c r="AF162" s="26">
        <v>2</v>
      </c>
      <c r="AG162" s="26">
        <v>2</v>
      </c>
      <c r="AH162" s="26">
        <v>2</v>
      </c>
      <c r="AI162" s="26">
        <v>2</v>
      </c>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row>
    <row r="163" spans="1:100">
      <c r="A163" s="26">
        <v>27</v>
      </c>
      <c r="B163" s="26" t="s">
        <v>43</v>
      </c>
      <c r="C163" s="26" t="s">
        <v>55</v>
      </c>
      <c r="D163" s="26">
        <v>691</v>
      </c>
      <c r="E163" s="26" t="s">
        <v>45</v>
      </c>
      <c r="F163" s="26">
        <v>9</v>
      </c>
      <c r="G163" s="26">
        <v>3</v>
      </c>
      <c r="H163" s="26" t="s">
        <v>51</v>
      </c>
      <c r="I163" s="26">
        <v>1</v>
      </c>
      <c r="J163" s="26">
        <v>218</v>
      </c>
      <c r="K163" s="26">
        <v>4</v>
      </c>
      <c r="L163" s="26" t="s">
        <v>46</v>
      </c>
      <c r="M163" s="26">
        <v>57</v>
      </c>
      <c r="N163" s="26">
        <v>3</v>
      </c>
      <c r="O163" s="26">
        <v>1</v>
      </c>
      <c r="P163" s="26" t="s">
        <v>47</v>
      </c>
      <c r="Q163" s="26">
        <v>2</v>
      </c>
      <c r="R163" s="26" t="s">
        <v>52</v>
      </c>
      <c r="S163" s="26">
        <v>2024</v>
      </c>
      <c r="T163" s="26">
        <v>5970</v>
      </c>
      <c r="U163" s="26">
        <v>6</v>
      </c>
      <c r="V163" s="26" t="s">
        <v>42</v>
      </c>
      <c r="W163" s="26" t="s">
        <v>43</v>
      </c>
      <c r="X163" s="26">
        <v>18</v>
      </c>
      <c r="Y163" s="26">
        <v>3</v>
      </c>
      <c r="Z163" s="26">
        <v>4</v>
      </c>
      <c r="AA163" s="26">
        <v>80</v>
      </c>
      <c r="AB163" s="26">
        <v>1</v>
      </c>
      <c r="AC163" s="26">
        <v>6</v>
      </c>
      <c r="AD163" s="26">
        <v>1</v>
      </c>
      <c r="AE163" s="26">
        <v>1</v>
      </c>
      <c r="AF163" s="26">
        <v>2</v>
      </c>
      <c r="AG163" s="26">
        <v>2</v>
      </c>
      <c r="AH163" s="26">
        <v>2</v>
      </c>
      <c r="AI163" s="26">
        <v>2</v>
      </c>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row>
    <row r="164" spans="1:100">
      <c r="A164" s="26">
        <v>28</v>
      </c>
      <c r="B164" s="26" t="s">
        <v>43</v>
      </c>
      <c r="C164" s="26" t="s">
        <v>36</v>
      </c>
      <c r="D164" s="26">
        <v>440</v>
      </c>
      <c r="E164" s="26" t="s">
        <v>45</v>
      </c>
      <c r="F164" s="26">
        <v>21</v>
      </c>
      <c r="G164" s="26">
        <v>3</v>
      </c>
      <c r="H164" s="26" t="s">
        <v>51</v>
      </c>
      <c r="I164" s="26">
        <v>1</v>
      </c>
      <c r="J164" s="26">
        <v>221</v>
      </c>
      <c r="K164" s="26">
        <v>3</v>
      </c>
      <c r="L164" s="26" t="s">
        <v>46</v>
      </c>
      <c r="M164" s="26">
        <v>42</v>
      </c>
      <c r="N164" s="26">
        <v>3</v>
      </c>
      <c r="O164" s="26">
        <v>1</v>
      </c>
      <c r="P164" s="26" t="s">
        <v>47</v>
      </c>
      <c r="Q164" s="26">
        <v>4</v>
      </c>
      <c r="R164" s="26" t="s">
        <v>48</v>
      </c>
      <c r="S164" s="26">
        <v>2713</v>
      </c>
      <c r="T164" s="26">
        <v>6672</v>
      </c>
      <c r="U164" s="26">
        <v>1</v>
      </c>
      <c r="V164" s="26" t="s">
        <v>42</v>
      </c>
      <c r="W164" s="26" t="s">
        <v>43</v>
      </c>
      <c r="X164" s="26">
        <v>11</v>
      </c>
      <c r="Y164" s="26">
        <v>3</v>
      </c>
      <c r="Z164" s="26">
        <v>3</v>
      </c>
      <c r="AA164" s="26">
        <v>80</v>
      </c>
      <c r="AB164" s="26">
        <v>1</v>
      </c>
      <c r="AC164" s="26">
        <v>5</v>
      </c>
      <c r="AD164" s="26">
        <v>2</v>
      </c>
      <c r="AE164" s="26">
        <v>1</v>
      </c>
      <c r="AF164" s="26">
        <v>5</v>
      </c>
      <c r="AG164" s="26">
        <v>2</v>
      </c>
      <c r="AH164" s="26">
        <v>0</v>
      </c>
      <c r="AI164" s="26">
        <v>2</v>
      </c>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row>
    <row r="165" spans="1:100">
      <c r="A165" s="26">
        <v>57</v>
      </c>
      <c r="B165" s="26" t="s">
        <v>43</v>
      </c>
      <c r="C165" s="26" t="s">
        <v>36</v>
      </c>
      <c r="D165" s="26">
        <v>334</v>
      </c>
      <c r="E165" s="26" t="s">
        <v>45</v>
      </c>
      <c r="F165" s="26">
        <v>24</v>
      </c>
      <c r="G165" s="26">
        <v>2</v>
      </c>
      <c r="H165" s="26" t="s">
        <v>38</v>
      </c>
      <c r="I165" s="26">
        <v>1</v>
      </c>
      <c r="J165" s="26">
        <v>223</v>
      </c>
      <c r="K165" s="26">
        <v>3</v>
      </c>
      <c r="L165" s="26" t="s">
        <v>46</v>
      </c>
      <c r="M165" s="26">
        <v>83</v>
      </c>
      <c r="N165" s="26">
        <v>4</v>
      </c>
      <c r="O165" s="26">
        <v>3</v>
      </c>
      <c r="P165" s="26" t="s">
        <v>54</v>
      </c>
      <c r="Q165" s="26">
        <v>4</v>
      </c>
      <c r="R165" s="26" t="s">
        <v>52</v>
      </c>
      <c r="S165" s="26">
        <v>9439</v>
      </c>
      <c r="T165" s="26">
        <v>23402</v>
      </c>
      <c r="U165" s="26">
        <v>3</v>
      </c>
      <c r="V165" s="26" t="s">
        <v>42</v>
      </c>
      <c r="W165" s="26" t="s">
        <v>35</v>
      </c>
      <c r="X165" s="26">
        <v>16</v>
      </c>
      <c r="Y165" s="26">
        <v>3</v>
      </c>
      <c r="Z165" s="26">
        <v>2</v>
      </c>
      <c r="AA165" s="26">
        <v>80</v>
      </c>
      <c r="AB165" s="26">
        <v>1</v>
      </c>
      <c r="AC165" s="26">
        <v>12</v>
      </c>
      <c r="AD165" s="26">
        <v>2</v>
      </c>
      <c r="AE165" s="26">
        <v>1</v>
      </c>
      <c r="AF165" s="26">
        <v>5</v>
      </c>
      <c r="AG165" s="26">
        <v>3</v>
      </c>
      <c r="AH165" s="26">
        <v>1</v>
      </c>
      <c r="AI165" s="26">
        <v>4</v>
      </c>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row>
    <row r="166" spans="1:100">
      <c r="A166" s="26">
        <v>27</v>
      </c>
      <c r="B166" s="26" t="s">
        <v>43</v>
      </c>
      <c r="C166" s="26" t="s">
        <v>55</v>
      </c>
      <c r="D166" s="26">
        <v>1450</v>
      </c>
      <c r="E166" s="26" t="s">
        <v>45</v>
      </c>
      <c r="F166" s="26">
        <v>3</v>
      </c>
      <c r="G166" s="26">
        <v>3</v>
      </c>
      <c r="H166" s="26" t="s">
        <v>51</v>
      </c>
      <c r="I166" s="26">
        <v>1</v>
      </c>
      <c r="J166" s="26">
        <v>224</v>
      </c>
      <c r="K166" s="26">
        <v>3</v>
      </c>
      <c r="L166" s="26" t="s">
        <v>46</v>
      </c>
      <c r="M166" s="26">
        <v>79</v>
      </c>
      <c r="N166" s="26">
        <v>2</v>
      </c>
      <c r="O166" s="26">
        <v>1</v>
      </c>
      <c r="P166" s="26" t="s">
        <v>47</v>
      </c>
      <c r="Q166" s="26">
        <v>3</v>
      </c>
      <c r="R166" s="26" t="s">
        <v>52</v>
      </c>
      <c r="S166" s="26">
        <v>2566</v>
      </c>
      <c r="T166" s="26">
        <v>25326</v>
      </c>
      <c r="U166" s="26">
        <v>1</v>
      </c>
      <c r="V166" s="26" t="s">
        <v>42</v>
      </c>
      <c r="W166" s="26" t="s">
        <v>35</v>
      </c>
      <c r="X166" s="26">
        <v>15</v>
      </c>
      <c r="Y166" s="26">
        <v>3</v>
      </c>
      <c r="Z166" s="26">
        <v>4</v>
      </c>
      <c r="AA166" s="26">
        <v>80</v>
      </c>
      <c r="AB166" s="26">
        <v>1</v>
      </c>
      <c r="AC166" s="26">
        <v>1</v>
      </c>
      <c r="AD166" s="26">
        <v>2</v>
      </c>
      <c r="AE166" s="26">
        <v>2</v>
      </c>
      <c r="AF166" s="26">
        <v>1</v>
      </c>
      <c r="AG166" s="26">
        <v>1</v>
      </c>
      <c r="AH166" s="26">
        <v>0</v>
      </c>
      <c r="AI166" s="26">
        <v>1</v>
      </c>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row>
    <row r="167" spans="1:100">
      <c r="A167" s="26">
        <v>50</v>
      </c>
      <c r="B167" s="26" t="s">
        <v>43</v>
      </c>
      <c r="C167" s="26" t="s">
        <v>36</v>
      </c>
      <c r="D167" s="26">
        <v>1452</v>
      </c>
      <c r="E167" s="26" t="s">
        <v>45</v>
      </c>
      <c r="F167" s="26">
        <v>11</v>
      </c>
      <c r="G167" s="26">
        <v>3</v>
      </c>
      <c r="H167" s="26" t="s">
        <v>38</v>
      </c>
      <c r="I167" s="26">
        <v>1</v>
      </c>
      <c r="J167" s="26">
        <v>226</v>
      </c>
      <c r="K167" s="26">
        <v>3</v>
      </c>
      <c r="L167" s="26" t="s">
        <v>39</v>
      </c>
      <c r="M167" s="26">
        <v>53</v>
      </c>
      <c r="N167" s="26">
        <v>3</v>
      </c>
      <c r="O167" s="26">
        <v>5</v>
      </c>
      <c r="P167" s="26" t="s">
        <v>56</v>
      </c>
      <c r="Q167" s="26">
        <v>2</v>
      </c>
      <c r="R167" s="26" t="s">
        <v>41</v>
      </c>
      <c r="S167" s="26">
        <v>19926</v>
      </c>
      <c r="T167" s="26">
        <v>17053</v>
      </c>
      <c r="U167" s="26">
        <v>3</v>
      </c>
      <c r="V167" s="26" t="s">
        <v>42</v>
      </c>
      <c r="W167" s="26" t="s">
        <v>43</v>
      </c>
      <c r="X167" s="26">
        <v>15</v>
      </c>
      <c r="Y167" s="26">
        <v>3</v>
      </c>
      <c r="Z167" s="26">
        <v>2</v>
      </c>
      <c r="AA167" s="26">
        <v>80</v>
      </c>
      <c r="AB167" s="26">
        <v>0</v>
      </c>
      <c r="AC167" s="26">
        <v>21</v>
      </c>
      <c r="AD167" s="26">
        <v>5</v>
      </c>
      <c r="AE167" s="26">
        <v>3</v>
      </c>
      <c r="AF167" s="26">
        <v>5</v>
      </c>
      <c r="AG167" s="26">
        <v>4</v>
      </c>
      <c r="AH167" s="26">
        <v>4</v>
      </c>
      <c r="AI167" s="26">
        <v>4</v>
      </c>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row>
    <row r="168" spans="1:100">
      <c r="A168" s="26">
        <v>41</v>
      </c>
      <c r="B168" s="26" t="s">
        <v>43</v>
      </c>
      <c r="C168" s="26" t="s">
        <v>36</v>
      </c>
      <c r="D168" s="26">
        <v>465</v>
      </c>
      <c r="E168" s="26" t="s">
        <v>45</v>
      </c>
      <c r="F168" s="26">
        <v>14</v>
      </c>
      <c r="G168" s="26">
        <v>3</v>
      </c>
      <c r="H168" s="26" t="s">
        <v>38</v>
      </c>
      <c r="I168" s="26">
        <v>1</v>
      </c>
      <c r="J168" s="26">
        <v>227</v>
      </c>
      <c r="K168" s="26">
        <v>1</v>
      </c>
      <c r="L168" s="26" t="s">
        <v>46</v>
      </c>
      <c r="M168" s="26">
        <v>56</v>
      </c>
      <c r="N168" s="26">
        <v>3</v>
      </c>
      <c r="O168" s="26">
        <v>1</v>
      </c>
      <c r="P168" s="26" t="s">
        <v>47</v>
      </c>
      <c r="Q168" s="26">
        <v>3</v>
      </c>
      <c r="R168" s="26" t="s">
        <v>52</v>
      </c>
      <c r="S168" s="26">
        <v>2451</v>
      </c>
      <c r="T168" s="26">
        <v>4609</v>
      </c>
      <c r="U168" s="26">
        <v>4</v>
      </c>
      <c r="V168" s="26" t="s">
        <v>42</v>
      </c>
      <c r="W168" s="26" t="s">
        <v>43</v>
      </c>
      <c r="X168" s="26">
        <v>12</v>
      </c>
      <c r="Y168" s="26">
        <v>3</v>
      </c>
      <c r="Z168" s="26">
        <v>1</v>
      </c>
      <c r="AA168" s="26">
        <v>80</v>
      </c>
      <c r="AB168" s="26">
        <v>1</v>
      </c>
      <c r="AC168" s="26">
        <v>13</v>
      </c>
      <c r="AD168" s="26">
        <v>2</v>
      </c>
      <c r="AE168" s="26">
        <v>3</v>
      </c>
      <c r="AF168" s="26">
        <v>9</v>
      </c>
      <c r="AG168" s="26">
        <v>8</v>
      </c>
      <c r="AH168" s="26">
        <v>1</v>
      </c>
      <c r="AI168" s="26">
        <v>8</v>
      </c>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row>
    <row r="169" spans="1:100">
      <c r="A169" s="26">
        <v>30</v>
      </c>
      <c r="B169" s="26" t="s">
        <v>43</v>
      </c>
      <c r="C169" s="26" t="s">
        <v>36</v>
      </c>
      <c r="D169" s="26">
        <v>1339</v>
      </c>
      <c r="E169" s="26" t="s">
        <v>37</v>
      </c>
      <c r="F169" s="26">
        <v>5</v>
      </c>
      <c r="G169" s="26">
        <v>3</v>
      </c>
      <c r="H169" s="26" t="s">
        <v>38</v>
      </c>
      <c r="I169" s="26">
        <v>1</v>
      </c>
      <c r="J169" s="26">
        <v>228</v>
      </c>
      <c r="K169" s="26">
        <v>2</v>
      </c>
      <c r="L169" s="26" t="s">
        <v>39</v>
      </c>
      <c r="M169" s="26">
        <v>41</v>
      </c>
      <c r="N169" s="26">
        <v>3</v>
      </c>
      <c r="O169" s="26">
        <v>3</v>
      </c>
      <c r="P169" s="26" t="s">
        <v>40</v>
      </c>
      <c r="Q169" s="26">
        <v>4</v>
      </c>
      <c r="R169" s="26" t="s">
        <v>48</v>
      </c>
      <c r="S169" s="26">
        <v>9419</v>
      </c>
      <c r="T169" s="26">
        <v>8053</v>
      </c>
      <c r="U169" s="26">
        <v>2</v>
      </c>
      <c r="V169" s="26" t="s">
        <v>42</v>
      </c>
      <c r="W169" s="26" t="s">
        <v>43</v>
      </c>
      <c r="X169" s="26">
        <v>12</v>
      </c>
      <c r="Y169" s="26">
        <v>3</v>
      </c>
      <c r="Z169" s="26">
        <v>3</v>
      </c>
      <c r="AA169" s="26">
        <v>80</v>
      </c>
      <c r="AB169" s="26">
        <v>1</v>
      </c>
      <c r="AC169" s="26">
        <v>12</v>
      </c>
      <c r="AD169" s="26">
        <v>2</v>
      </c>
      <c r="AE169" s="26">
        <v>3</v>
      </c>
      <c r="AF169" s="26">
        <v>10</v>
      </c>
      <c r="AG169" s="26">
        <v>9</v>
      </c>
      <c r="AH169" s="26">
        <v>7</v>
      </c>
      <c r="AI169" s="26">
        <v>4</v>
      </c>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row>
    <row r="170" spans="1:100">
      <c r="A170" s="26">
        <v>38</v>
      </c>
      <c r="B170" s="26" t="s">
        <v>43</v>
      </c>
      <c r="C170" s="26" t="s">
        <v>36</v>
      </c>
      <c r="D170" s="26">
        <v>702</v>
      </c>
      <c r="E170" s="26" t="s">
        <v>37</v>
      </c>
      <c r="F170" s="26">
        <v>1</v>
      </c>
      <c r="G170" s="26">
        <v>4</v>
      </c>
      <c r="H170" s="26" t="s">
        <v>38</v>
      </c>
      <c r="I170" s="26">
        <v>1</v>
      </c>
      <c r="J170" s="26">
        <v>230</v>
      </c>
      <c r="K170" s="26">
        <v>1</v>
      </c>
      <c r="L170" s="26" t="s">
        <v>39</v>
      </c>
      <c r="M170" s="26">
        <v>59</v>
      </c>
      <c r="N170" s="26">
        <v>2</v>
      </c>
      <c r="O170" s="26">
        <v>2</v>
      </c>
      <c r="P170" s="26" t="s">
        <v>40</v>
      </c>
      <c r="Q170" s="26">
        <v>4</v>
      </c>
      <c r="R170" s="26" t="s">
        <v>41</v>
      </c>
      <c r="S170" s="26">
        <v>8686</v>
      </c>
      <c r="T170" s="26">
        <v>12930</v>
      </c>
      <c r="U170" s="26">
        <v>4</v>
      </c>
      <c r="V170" s="26" t="s">
        <v>42</v>
      </c>
      <c r="W170" s="26" t="s">
        <v>43</v>
      </c>
      <c r="X170" s="26">
        <v>22</v>
      </c>
      <c r="Y170" s="26">
        <v>4</v>
      </c>
      <c r="Z170" s="26">
        <v>3</v>
      </c>
      <c r="AA170" s="26">
        <v>80</v>
      </c>
      <c r="AB170" s="26">
        <v>0</v>
      </c>
      <c r="AC170" s="26">
        <v>12</v>
      </c>
      <c r="AD170" s="26">
        <v>2</v>
      </c>
      <c r="AE170" s="26">
        <v>4</v>
      </c>
      <c r="AF170" s="26">
        <v>8</v>
      </c>
      <c r="AG170" s="26">
        <v>3</v>
      </c>
      <c r="AH170" s="26">
        <v>0</v>
      </c>
      <c r="AI170" s="26">
        <v>7</v>
      </c>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row>
    <row r="171" spans="1:100">
      <c r="A171" s="26">
        <v>32</v>
      </c>
      <c r="B171" s="26" t="s">
        <v>43</v>
      </c>
      <c r="C171" s="26" t="s">
        <v>36</v>
      </c>
      <c r="D171" s="26">
        <v>120</v>
      </c>
      <c r="E171" s="26" t="s">
        <v>45</v>
      </c>
      <c r="F171" s="26">
        <v>6</v>
      </c>
      <c r="G171" s="26">
        <v>5</v>
      </c>
      <c r="H171" s="26" t="s">
        <v>38</v>
      </c>
      <c r="I171" s="26">
        <v>1</v>
      </c>
      <c r="J171" s="26">
        <v>231</v>
      </c>
      <c r="K171" s="26">
        <v>3</v>
      </c>
      <c r="L171" s="26" t="s">
        <v>46</v>
      </c>
      <c r="M171" s="26">
        <v>43</v>
      </c>
      <c r="N171" s="26">
        <v>3</v>
      </c>
      <c r="O171" s="26">
        <v>1</v>
      </c>
      <c r="P171" s="26" t="s">
        <v>47</v>
      </c>
      <c r="Q171" s="26">
        <v>3</v>
      </c>
      <c r="R171" s="26" t="s">
        <v>41</v>
      </c>
      <c r="S171" s="26">
        <v>3038</v>
      </c>
      <c r="T171" s="26">
        <v>12430</v>
      </c>
      <c r="U171" s="26">
        <v>3</v>
      </c>
      <c r="V171" s="26" t="s">
        <v>42</v>
      </c>
      <c r="W171" s="26" t="s">
        <v>43</v>
      </c>
      <c r="X171" s="26">
        <v>20</v>
      </c>
      <c r="Y171" s="26">
        <v>4</v>
      </c>
      <c r="Z171" s="26">
        <v>1</v>
      </c>
      <c r="AA171" s="26">
        <v>80</v>
      </c>
      <c r="AB171" s="26">
        <v>0</v>
      </c>
      <c r="AC171" s="26">
        <v>8</v>
      </c>
      <c r="AD171" s="26">
        <v>2</v>
      </c>
      <c r="AE171" s="26">
        <v>3</v>
      </c>
      <c r="AF171" s="26">
        <v>5</v>
      </c>
      <c r="AG171" s="26">
        <v>4</v>
      </c>
      <c r="AH171" s="26">
        <v>1</v>
      </c>
      <c r="AI171" s="26">
        <v>4</v>
      </c>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row>
    <row r="172" spans="1:100">
      <c r="A172" s="26">
        <v>27</v>
      </c>
      <c r="B172" s="26" t="s">
        <v>43</v>
      </c>
      <c r="C172" s="26" t="s">
        <v>36</v>
      </c>
      <c r="D172" s="26">
        <v>1157</v>
      </c>
      <c r="E172" s="26" t="s">
        <v>45</v>
      </c>
      <c r="F172" s="26">
        <v>17</v>
      </c>
      <c r="G172" s="26">
        <v>3</v>
      </c>
      <c r="H172" s="26" t="s">
        <v>60</v>
      </c>
      <c r="I172" s="26">
        <v>1</v>
      </c>
      <c r="J172" s="26">
        <v>233</v>
      </c>
      <c r="K172" s="26">
        <v>3</v>
      </c>
      <c r="L172" s="26" t="s">
        <v>46</v>
      </c>
      <c r="M172" s="26">
        <v>51</v>
      </c>
      <c r="N172" s="26">
        <v>3</v>
      </c>
      <c r="O172" s="26">
        <v>1</v>
      </c>
      <c r="P172" s="26" t="s">
        <v>47</v>
      </c>
      <c r="Q172" s="26">
        <v>2</v>
      </c>
      <c r="R172" s="26" t="s">
        <v>48</v>
      </c>
      <c r="S172" s="26">
        <v>3058</v>
      </c>
      <c r="T172" s="26">
        <v>13364</v>
      </c>
      <c r="U172" s="26">
        <v>0</v>
      </c>
      <c r="V172" s="26" t="s">
        <v>42</v>
      </c>
      <c r="W172" s="26" t="s">
        <v>35</v>
      </c>
      <c r="X172" s="26">
        <v>16</v>
      </c>
      <c r="Y172" s="26">
        <v>3</v>
      </c>
      <c r="Z172" s="26">
        <v>4</v>
      </c>
      <c r="AA172" s="26">
        <v>80</v>
      </c>
      <c r="AB172" s="26">
        <v>1</v>
      </c>
      <c r="AC172" s="26">
        <v>6</v>
      </c>
      <c r="AD172" s="26">
        <v>3</v>
      </c>
      <c r="AE172" s="26">
        <v>2</v>
      </c>
      <c r="AF172" s="26">
        <v>5</v>
      </c>
      <c r="AG172" s="26">
        <v>2</v>
      </c>
      <c r="AH172" s="26">
        <v>1</v>
      </c>
      <c r="AI172" s="26">
        <v>1</v>
      </c>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row>
    <row r="173" spans="1:100">
      <c r="A173" s="26">
        <v>19</v>
      </c>
      <c r="B173" s="26" t="s">
        <v>35</v>
      </c>
      <c r="C173" s="26" t="s">
        <v>44</v>
      </c>
      <c r="D173" s="26">
        <v>602</v>
      </c>
      <c r="E173" s="26" t="s">
        <v>37</v>
      </c>
      <c r="F173" s="26">
        <v>1</v>
      </c>
      <c r="G173" s="26">
        <v>1</v>
      </c>
      <c r="H173" s="26" t="s">
        <v>60</v>
      </c>
      <c r="I173" s="26">
        <v>1</v>
      </c>
      <c r="J173" s="26">
        <v>235</v>
      </c>
      <c r="K173" s="26">
        <v>3</v>
      </c>
      <c r="L173" s="26" t="s">
        <v>39</v>
      </c>
      <c r="M173" s="26">
        <v>100</v>
      </c>
      <c r="N173" s="26">
        <v>1</v>
      </c>
      <c r="O173" s="26">
        <v>1</v>
      </c>
      <c r="P173" s="26" t="s">
        <v>57</v>
      </c>
      <c r="Q173" s="26">
        <v>1</v>
      </c>
      <c r="R173" s="26" t="s">
        <v>41</v>
      </c>
      <c r="S173" s="26">
        <v>2325</v>
      </c>
      <c r="T173" s="26">
        <v>20989</v>
      </c>
      <c r="U173" s="26">
        <v>0</v>
      </c>
      <c r="V173" s="26" t="s">
        <v>42</v>
      </c>
      <c r="W173" s="26" t="s">
        <v>43</v>
      </c>
      <c r="X173" s="26">
        <v>21</v>
      </c>
      <c r="Y173" s="26">
        <v>4</v>
      </c>
      <c r="Z173" s="26">
        <v>1</v>
      </c>
      <c r="AA173" s="26">
        <v>80</v>
      </c>
      <c r="AB173" s="26">
        <v>0</v>
      </c>
      <c r="AC173" s="26">
        <v>1</v>
      </c>
      <c r="AD173" s="26">
        <v>5</v>
      </c>
      <c r="AE173" s="26">
        <v>4</v>
      </c>
      <c r="AF173" s="26">
        <v>0</v>
      </c>
      <c r="AG173" s="26">
        <v>0</v>
      </c>
      <c r="AH173" s="26">
        <v>0</v>
      </c>
      <c r="AI173" s="26">
        <v>0</v>
      </c>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row>
    <row r="174" spans="1:100">
      <c r="A174" s="26">
        <v>36</v>
      </c>
      <c r="B174" s="26" t="s">
        <v>43</v>
      </c>
      <c r="C174" s="26" t="s">
        <v>44</v>
      </c>
      <c r="D174" s="26">
        <v>1480</v>
      </c>
      <c r="E174" s="26" t="s">
        <v>45</v>
      </c>
      <c r="F174" s="26">
        <v>3</v>
      </c>
      <c r="G174" s="26">
        <v>2</v>
      </c>
      <c r="H174" s="26" t="s">
        <v>51</v>
      </c>
      <c r="I174" s="26">
        <v>1</v>
      </c>
      <c r="J174" s="26">
        <v>238</v>
      </c>
      <c r="K174" s="26">
        <v>4</v>
      </c>
      <c r="L174" s="26" t="s">
        <v>46</v>
      </c>
      <c r="M174" s="26">
        <v>30</v>
      </c>
      <c r="N174" s="26">
        <v>3</v>
      </c>
      <c r="O174" s="26">
        <v>1</v>
      </c>
      <c r="P174" s="26" t="s">
        <v>50</v>
      </c>
      <c r="Q174" s="26">
        <v>2</v>
      </c>
      <c r="R174" s="26" t="s">
        <v>41</v>
      </c>
      <c r="S174" s="26">
        <v>2088</v>
      </c>
      <c r="T174" s="26">
        <v>15062</v>
      </c>
      <c r="U174" s="26">
        <v>4</v>
      </c>
      <c r="V174" s="26" t="s">
        <v>42</v>
      </c>
      <c r="W174" s="26" t="s">
        <v>43</v>
      </c>
      <c r="X174" s="26">
        <v>12</v>
      </c>
      <c r="Y174" s="26">
        <v>3</v>
      </c>
      <c r="Z174" s="26">
        <v>3</v>
      </c>
      <c r="AA174" s="26">
        <v>80</v>
      </c>
      <c r="AB174" s="26">
        <v>0</v>
      </c>
      <c r="AC174" s="26">
        <v>13</v>
      </c>
      <c r="AD174" s="26">
        <v>3</v>
      </c>
      <c r="AE174" s="26">
        <v>2</v>
      </c>
      <c r="AF174" s="26">
        <v>8</v>
      </c>
      <c r="AG174" s="26">
        <v>7</v>
      </c>
      <c r="AH174" s="26">
        <v>7</v>
      </c>
      <c r="AI174" s="26">
        <v>2</v>
      </c>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row>
    <row r="175" spans="1:100">
      <c r="A175" s="26">
        <v>30</v>
      </c>
      <c r="B175" s="26" t="s">
        <v>43</v>
      </c>
      <c r="C175" s="26" t="s">
        <v>55</v>
      </c>
      <c r="D175" s="26">
        <v>111</v>
      </c>
      <c r="E175" s="26" t="s">
        <v>45</v>
      </c>
      <c r="F175" s="26">
        <v>9</v>
      </c>
      <c r="G175" s="26">
        <v>3</v>
      </c>
      <c r="H175" s="26" t="s">
        <v>51</v>
      </c>
      <c r="I175" s="26">
        <v>1</v>
      </c>
      <c r="J175" s="26">
        <v>239</v>
      </c>
      <c r="K175" s="26">
        <v>3</v>
      </c>
      <c r="L175" s="26" t="s">
        <v>46</v>
      </c>
      <c r="M175" s="26">
        <v>66</v>
      </c>
      <c r="N175" s="26">
        <v>3</v>
      </c>
      <c r="O175" s="26">
        <v>2</v>
      </c>
      <c r="P175" s="26" t="s">
        <v>50</v>
      </c>
      <c r="Q175" s="26">
        <v>1</v>
      </c>
      <c r="R175" s="26" t="s">
        <v>52</v>
      </c>
      <c r="S175" s="26">
        <v>3072</v>
      </c>
      <c r="T175" s="26">
        <v>11012</v>
      </c>
      <c r="U175" s="26">
        <v>1</v>
      </c>
      <c r="V175" s="26" t="s">
        <v>42</v>
      </c>
      <c r="W175" s="26" t="s">
        <v>43</v>
      </c>
      <c r="X175" s="26">
        <v>11</v>
      </c>
      <c r="Y175" s="26">
        <v>3</v>
      </c>
      <c r="Z175" s="26">
        <v>3</v>
      </c>
      <c r="AA175" s="26">
        <v>80</v>
      </c>
      <c r="AB175" s="26">
        <v>2</v>
      </c>
      <c r="AC175" s="26">
        <v>12</v>
      </c>
      <c r="AD175" s="26">
        <v>4</v>
      </c>
      <c r="AE175" s="26">
        <v>3</v>
      </c>
      <c r="AF175" s="26">
        <v>12</v>
      </c>
      <c r="AG175" s="26">
        <v>9</v>
      </c>
      <c r="AH175" s="26">
        <v>6</v>
      </c>
      <c r="AI175" s="26">
        <v>10</v>
      </c>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row>
    <row r="176" spans="1:100">
      <c r="A176" s="26">
        <v>45</v>
      </c>
      <c r="B176" s="26" t="s">
        <v>43</v>
      </c>
      <c r="C176" s="26" t="s">
        <v>36</v>
      </c>
      <c r="D176" s="26">
        <v>1268</v>
      </c>
      <c r="E176" s="26" t="s">
        <v>37</v>
      </c>
      <c r="F176" s="26">
        <v>4</v>
      </c>
      <c r="G176" s="26">
        <v>2</v>
      </c>
      <c r="H176" s="26" t="s">
        <v>38</v>
      </c>
      <c r="I176" s="26">
        <v>1</v>
      </c>
      <c r="J176" s="26">
        <v>240</v>
      </c>
      <c r="K176" s="26">
        <v>3</v>
      </c>
      <c r="L176" s="26" t="s">
        <v>39</v>
      </c>
      <c r="M176" s="26">
        <v>30</v>
      </c>
      <c r="N176" s="26">
        <v>3</v>
      </c>
      <c r="O176" s="26">
        <v>2</v>
      </c>
      <c r="P176" s="26" t="s">
        <v>40</v>
      </c>
      <c r="Q176" s="26">
        <v>1</v>
      </c>
      <c r="R176" s="26" t="s">
        <v>52</v>
      </c>
      <c r="S176" s="26">
        <v>5006</v>
      </c>
      <c r="T176" s="26">
        <v>6319</v>
      </c>
      <c r="U176" s="26">
        <v>4</v>
      </c>
      <c r="V176" s="26" t="s">
        <v>42</v>
      </c>
      <c r="W176" s="26" t="s">
        <v>35</v>
      </c>
      <c r="X176" s="26">
        <v>11</v>
      </c>
      <c r="Y176" s="26">
        <v>3</v>
      </c>
      <c r="Z176" s="26">
        <v>1</v>
      </c>
      <c r="AA176" s="26">
        <v>80</v>
      </c>
      <c r="AB176" s="26">
        <v>1</v>
      </c>
      <c r="AC176" s="26">
        <v>9</v>
      </c>
      <c r="AD176" s="26">
        <v>3</v>
      </c>
      <c r="AE176" s="26">
        <v>4</v>
      </c>
      <c r="AF176" s="26">
        <v>5</v>
      </c>
      <c r="AG176" s="26">
        <v>4</v>
      </c>
      <c r="AH176" s="26">
        <v>0</v>
      </c>
      <c r="AI176" s="26">
        <v>3</v>
      </c>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row>
    <row r="177" spans="1:100">
      <c r="A177" s="26">
        <v>56</v>
      </c>
      <c r="B177" s="26" t="s">
        <v>43</v>
      </c>
      <c r="C177" s="26" t="s">
        <v>36</v>
      </c>
      <c r="D177" s="26">
        <v>713</v>
      </c>
      <c r="E177" s="26" t="s">
        <v>45</v>
      </c>
      <c r="F177" s="26">
        <v>8</v>
      </c>
      <c r="G177" s="26">
        <v>3</v>
      </c>
      <c r="H177" s="26" t="s">
        <v>38</v>
      </c>
      <c r="I177" s="26">
        <v>1</v>
      </c>
      <c r="J177" s="26">
        <v>241</v>
      </c>
      <c r="K177" s="26">
        <v>3</v>
      </c>
      <c r="L177" s="26" t="s">
        <v>39</v>
      </c>
      <c r="M177" s="26">
        <v>67</v>
      </c>
      <c r="N177" s="26">
        <v>3</v>
      </c>
      <c r="O177" s="26">
        <v>1</v>
      </c>
      <c r="P177" s="26" t="s">
        <v>47</v>
      </c>
      <c r="Q177" s="26">
        <v>1</v>
      </c>
      <c r="R177" s="26" t="s">
        <v>52</v>
      </c>
      <c r="S177" s="26">
        <v>4257</v>
      </c>
      <c r="T177" s="26">
        <v>13939</v>
      </c>
      <c r="U177" s="26">
        <v>4</v>
      </c>
      <c r="V177" s="26" t="s">
        <v>42</v>
      </c>
      <c r="W177" s="26" t="s">
        <v>35</v>
      </c>
      <c r="X177" s="26">
        <v>18</v>
      </c>
      <c r="Y177" s="26">
        <v>3</v>
      </c>
      <c r="Z177" s="26">
        <v>3</v>
      </c>
      <c r="AA177" s="26">
        <v>80</v>
      </c>
      <c r="AB177" s="26">
        <v>1</v>
      </c>
      <c r="AC177" s="26">
        <v>19</v>
      </c>
      <c r="AD177" s="26">
        <v>3</v>
      </c>
      <c r="AE177" s="26">
        <v>3</v>
      </c>
      <c r="AF177" s="26">
        <v>2</v>
      </c>
      <c r="AG177" s="26">
        <v>2</v>
      </c>
      <c r="AH177" s="26">
        <v>2</v>
      </c>
      <c r="AI177" s="26">
        <v>2</v>
      </c>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row>
    <row r="178" spans="1:100">
      <c r="A178" s="26">
        <v>33</v>
      </c>
      <c r="B178" s="26" t="s">
        <v>43</v>
      </c>
      <c r="C178" s="26" t="s">
        <v>36</v>
      </c>
      <c r="D178" s="26">
        <v>134</v>
      </c>
      <c r="E178" s="26" t="s">
        <v>45</v>
      </c>
      <c r="F178" s="26">
        <v>2</v>
      </c>
      <c r="G178" s="26">
        <v>3</v>
      </c>
      <c r="H178" s="26" t="s">
        <v>38</v>
      </c>
      <c r="I178" s="26">
        <v>1</v>
      </c>
      <c r="J178" s="26">
        <v>242</v>
      </c>
      <c r="K178" s="26">
        <v>3</v>
      </c>
      <c r="L178" s="26" t="s">
        <v>46</v>
      </c>
      <c r="M178" s="26">
        <v>90</v>
      </c>
      <c r="N178" s="26">
        <v>3</v>
      </c>
      <c r="O178" s="26">
        <v>1</v>
      </c>
      <c r="P178" s="26" t="s">
        <v>47</v>
      </c>
      <c r="Q178" s="26">
        <v>4</v>
      </c>
      <c r="R178" s="26" t="s">
        <v>41</v>
      </c>
      <c r="S178" s="26">
        <v>2500</v>
      </c>
      <c r="T178" s="26">
        <v>10515</v>
      </c>
      <c r="U178" s="26">
        <v>0</v>
      </c>
      <c r="V178" s="26" t="s">
        <v>42</v>
      </c>
      <c r="W178" s="26" t="s">
        <v>43</v>
      </c>
      <c r="X178" s="26">
        <v>14</v>
      </c>
      <c r="Y178" s="26">
        <v>3</v>
      </c>
      <c r="Z178" s="26">
        <v>1</v>
      </c>
      <c r="AA178" s="26">
        <v>80</v>
      </c>
      <c r="AB178" s="26">
        <v>0</v>
      </c>
      <c r="AC178" s="26">
        <v>4</v>
      </c>
      <c r="AD178" s="26">
        <v>2</v>
      </c>
      <c r="AE178" s="26">
        <v>4</v>
      </c>
      <c r="AF178" s="26">
        <v>3</v>
      </c>
      <c r="AG178" s="26">
        <v>1</v>
      </c>
      <c r="AH178" s="26">
        <v>0</v>
      </c>
      <c r="AI178" s="26">
        <v>2</v>
      </c>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row>
    <row r="179" spans="1:100">
      <c r="A179" s="26">
        <v>19</v>
      </c>
      <c r="B179" s="26" t="s">
        <v>35</v>
      </c>
      <c r="C179" s="26" t="s">
        <v>36</v>
      </c>
      <c r="D179" s="26">
        <v>303</v>
      </c>
      <c r="E179" s="26" t="s">
        <v>45</v>
      </c>
      <c r="F179" s="26">
        <v>2</v>
      </c>
      <c r="G179" s="26">
        <v>3</v>
      </c>
      <c r="H179" s="26" t="s">
        <v>38</v>
      </c>
      <c r="I179" s="26">
        <v>1</v>
      </c>
      <c r="J179" s="26">
        <v>243</v>
      </c>
      <c r="K179" s="26">
        <v>2</v>
      </c>
      <c r="L179" s="26" t="s">
        <v>46</v>
      </c>
      <c r="M179" s="26">
        <v>47</v>
      </c>
      <c r="N179" s="26">
        <v>2</v>
      </c>
      <c r="O179" s="26">
        <v>1</v>
      </c>
      <c r="P179" s="26" t="s">
        <v>50</v>
      </c>
      <c r="Q179" s="26">
        <v>4</v>
      </c>
      <c r="R179" s="26" t="s">
        <v>41</v>
      </c>
      <c r="S179" s="26">
        <v>1102</v>
      </c>
      <c r="T179" s="26">
        <v>9241</v>
      </c>
      <c r="U179" s="26">
        <v>1</v>
      </c>
      <c r="V179" s="26" t="s">
        <v>42</v>
      </c>
      <c r="W179" s="26" t="s">
        <v>43</v>
      </c>
      <c r="X179" s="26">
        <v>22</v>
      </c>
      <c r="Y179" s="26">
        <v>4</v>
      </c>
      <c r="Z179" s="26">
        <v>3</v>
      </c>
      <c r="AA179" s="26">
        <v>80</v>
      </c>
      <c r="AB179" s="26">
        <v>0</v>
      </c>
      <c r="AC179" s="26">
        <v>1</v>
      </c>
      <c r="AD179" s="26">
        <v>3</v>
      </c>
      <c r="AE179" s="26">
        <v>2</v>
      </c>
      <c r="AF179" s="26">
        <v>1</v>
      </c>
      <c r="AG179" s="26">
        <v>0</v>
      </c>
      <c r="AH179" s="26">
        <v>1</v>
      </c>
      <c r="AI179" s="26">
        <v>0</v>
      </c>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row>
    <row r="180" spans="1:100">
      <c r="A180" s="26">
        <v>46</v>
      </c>
      <c r="B180" s="26" t="s">
        <v>43</v>
      </c>
      <c r="C180" s="26" t="s">
        <v>36</v>
      </c>
      <c r="D180" s="26">
        <v>526</v>
      </c>
      <c r="E180" s="26" t="s">
        <v>37</v>
      </c>
      <c r="F180" s="26">
        <v>1</v>
      </c>
      <c r="G180" s="26">
        <v>2</v>
      </c>
      <c r="H180" s="26" t="s">
        <v>59</v>
      </c>
      <c r="I180" s="26">
        <v>1</v>
      </c>
      <c r="J180" s="26">
        <v>244</v>
      </c>
      <c r="K180" s="26">
        <v>2</v>
      </c>
      <c r="L180" s="26" t="s">
        <v>39</v>
      </c>
      <c r="M180" s="26">
        <v>92</v>
      </c>
      <c r="N180" s="26">
        <v>3</v>
      </c>
      <c r="O180" s="26">
        <v>3</v>
      </c>
      <c r="P180" s="26" t="s">
        <v>40</v>
      </c>
      <c r="Q180" s="26">
        <v>1</v>
      </c>
      <c r="R180" s="26" t="s">
        <v>52</v>
      </c>
      <c r="S180" s="26">
        <v>10453</v>
      </c>
      <c r="T180" s="26">
        <v>2137</v>
      </c>
      <c r="U180" s="26">
        <v>1</v>
      </c>
      <c r="V180" s="26" t="s">
        <v>42</v>
      </c>
      <c r="W180" s="26" t="s">
        <v>43</v>
      </c>
      <c r="X180" s="26">
        <v>25</v>
      </c>
      <c r="Y180" s="26">
        <v>4</v>
      </c>
      <c r="Z180" s="26">
        <v>3</v>
      </c>
      <c r="AA180" s="26">
        <v>80</v>
      </c>
      <c r="AB180" s="26">
        <v>3</v>
      </c>
      <c r="AC180" s="26">
        <v>24</v>
      </c>
      <c r="AD180" s="26">
        <v>2</v>
      </c>
      <c r="AE180" s="26">
        <v>3</v>
      </c>
      <c r="AF180" s="26">
        <v>24</v>
      </c>
      <c r="AG180" s="26">
        <v>13</v>
      </c>
      <c r="AH180" s="26">
        <v>15</v>
      </c>
      <c r="AI180" s="26">
        <v>7</v>
      </c>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row>
    <row r="181" spans="1:100">
      <c r="A181" s="26">
        <v>38</v>
      </c>
      <c r="B181" s="26" t="s">
        <v>43</v>
      </c>
      <c r="C181" s="26" t="s">
        <v>36</v>
      </c>
      <c r="D181" s="26">
        <v>1380</v>
      </c>
      <c r="E181" s="26" t="s">
        <v>45</v>
      </c>
      <c r="F181" s="26">
        <v>9</v>
      </c>
      <c r="G181" s="26">
        <v>2</v>
      </c>
      <c r="H181" s="26" t="s">
        <v>38</v>
      </c>
      <c r="I181" s="26">
        <v>1</v>
      </c>
      <c r="J181" s="26">
        <v>245</v>
      </c>
      <c r="K181" s="26">
        <v>3</v>
      </c>
      <c r="L181" s="26" t="s">
        <v>39</v>
      </c>
      <c r="M181" s="26">
        <v>75</v>
      </c>
      <c r="N181" s="26">
        <v>3</v>
      </c>
      <c r="O181" s="26">
        <v>1</v>
      </c>
      <c r="P181" s="26" t="s">
        <v>50</v>
      </c>
      <c r="Q181" s="26">
        <v>4</v>
      </c>
      <c r="R181" s="26" t="s">
        <v>41</v>
      </c>
      <c r="S181" s="26">
        <v>2288</v>
      </c>
      <c r="T181" s="26">
        <v>6319</v>
      </c>
      <c r="U181" s="26">
        <v>1</v>
      </c>
      <c r="V181" s="26" t="s">
        <v>42</v>
      </c>
      <c r="W181" s="26" t="s">
        <v>43</v>
      </c>
      <c r="X181" s="26">
        <v>12</v>
      </c>
      <c r="Y181" s="26">
        <v>3</v>
      </c>
      <c r="Z181" s="26">
        <v>3</v>
      </c>
      <c r="AA181" s="26">
        <v>80</v>
      </c>
      <c r="AB181" s="26">
        <v>0</v>
      </c>
      <c r="AC181" s="26">
        <v>2</v>
      </c>
      <c r="AD181" s="26">
        <v>3</v>
      </c>
      <c r="AE181" s="26">
        <v>3</v>
      </c>
      <c r="AF181" s="26">
        <v>2</v>
      </c>
      <c r="AG181" s="26">
        <v>2</v>
      </c>
      <c r="AH181" s="26">
        <v>2</v>
      </c>
      <c r="AI181" s="26">
        <v>1</v>
      </c>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row>
    <row r="182" spans="1:100">
      <c r="A182" s="26">
        <v>31</v>
      </c>
      <c r="B182" s="26" t="s">
        <v>43</v>
      </c>
      <c r="C182" s="26" t="s">
        <v>36</v>
      </c>
      <c r="D182" s="26">
        <v>140</v>
      </c>
      <c r="E182" s="26" t="s">
        <v>45</v>
      </c>
      <c r="F182" s="26">
        <v>12</v>
      </c>
      <c r="G182" s="26">
        <v>1</v>
      </c>
      <c r="H182" s="26" t="s">
        <v>51</v>
      </c>
      <c r="I182" s="26">
        <v>1</v>
      </c>
      <c r="J182" s="26">
        <v>246</v>
      </c>
      <c r="K182" s="26">
        <v>3</v>
      </c>
      <c r="L182" s="26" t="s">
        <v>39</v>
      </c>
      <c r="M182" s="26">
        <v>95</v>
      </c>
      <c r="N182" s="26">
        <v>3</v>
      </c>
      <c r="O182" s="26">
        <v>1</v>
      </c>
      <c r="P182" s="26" t="s">
        <v>47</v>
      </c>
      <c r="Q182" s="26">
        <v>4</v>
      </c>
      <c r="R182" s="26" t="s">
        <v>48</v>
      </c>
      <c r="S182" s="26">
        <v>3929</v>
      </c>
      <c r="T182" s="26">
        <v>6984</v>
      </c>
      <c r="U182" s="26">
        <v>8</v>
      </c>
      <c r="V182" s="26" t="s">
        <v>42</v>
      </c>
      <c r="W182" s="26" t="s">
        <v>35</v>
      </c>
      <c r="X182" s="26">
        <v>23</v>
      </c>
      <c r="Y182" s="26">
        <v>4</v>
      </c>
      <c r="Z182" s="26">
        <v>3</v>
      </c>
      <c r="AA182" s="26">
        <v>80</v>
      </c>
      <c r="AB182" s="26">
        <v>1</v>
      </c>
      <c r="AC182" s="26">
        <v>7</v>
      </c>
      <c r="AD182" s="26">
        <v>0</v>
      </c>
      <c r="AE182" s="26">
        <v>3</v>
      </c>
      <c r="AF182" s="26">
        <v>4</v>
      </c>
      <c r="AG182" s="26">
        <v>2</v>
      </c>
      <c r="AH182" s="26">
        <v>0</v>
      </c>
      <c r="AI182" s="26">
        <v>2</v>
      </c>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row>
    <row r="183" spans="1:100">
      <c r="A183" s="26">
        <v>34</v>
      </c>
      <c r="B183" s="26" t="s">
        <v>43</v>
      </c>
      <c r="C183" s="26" t="s">
        <v>36</v>
      </c>
      <c r="D183" s="26">
        <v>629</v>
      </c>
      <c r="E183" s="26" t="s">
        <v>45</v>
      </c>
      <c r="F183" s="26">
        <v>27</v>
      </c>
      <c r="G183" s="26">
        <v>2</v>
      </c>
      <c r="H183" s="26" t="s">
        <v>51</v>
      </c>
      <c r="I183" s="26">
        <v>1</v>
      </c>
      <c r="J183" s="26">
        <v>247</v>
      </c>
      <c r="K183" s="26">
        <v>4</v>
      </c>
      <c r="L183" s="26" t="s">
        <v>39</v>
      </c>
      <c r="M183" s="26">
        <v>95</v>
      </c>
      <c r="N183" s="26">
        <v>3</v>
      </c>
      <c r="O183" s="26">
        <v>1</v>
      </c>
      <c r="P183" s="26" t="s">
        <v>47</v>
      </c>
      <c r="Q183" s="26">
        <v>2</v>
      </c>
      <c r="R183" s="26" t="s">
        <v>41</v>
      </c>
      <c r="S183" s="26">
        <v>2311</v>
      </c>
      <c r="T183" s="26">
        <v>5711</v>
      </c>
      <c r="U183" s="26">
        <v>2</v>
      </c>
      <c r="V183" s="26" t="s">
        <v>42</v>
      </c>
      <c r="W183" s="26" t="s">
        <v>43</v>
      </c>
      <c r="X183" s="26">
        <v>15</v>
      </c>
      <c r="Y183" s="26">
        <v>3</v>
      </c>
      <c r="Z183" s="26">
        <v>4</v>
      </c>
      <c r="AA183" s="26">
        <v>80</v>
      </c>
      <c r="AB183" s="26">
        <v>0</v>
      </c>
      <c r="AC183" s="26">
        <v>9</v>
      </c>
      <c r="AD183" s="26">
        <v>3</v>
      </c>
      <c r="AE183" s="26">
        <v>3</v>
      </c>
      <c r="AF183" s="26">
        <v>3</v>
      </c>
      <c r="AG183" s="26">
        <v>2</v>
      </c>
      <c r="AH183" s="26">
        <v>1</v>
      </c>
      <c r="AI183" s="26">
        <v>2</v>
      </c>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row>
    <row r="184" spans="1:100">
      <c r="A184" s="26">
        <v>41</v>
      </c>
      <c r="B184" s="26" t="s">
        <v>35</v>
      </c>
      <c r="C184" s="26" t="s">
        <v>36</v>
      </c>
      <c r="D184" s="26">
        <v>1356</v>
      </c>
      <c r="E184" s="26" t="s">
        <v>37</v>
      </c>
      <c r="F184" s="26">
        <v>20</v>
      </c>
      <c r="G184" s="26">
        <v>2</v>
      </c>
      <c r="H184" s="26" t="s">
        <v>59</v>
      </c>
      <c r="I184" s="26">
        <v>1</v>
      </c>
      <c r="J184" s="26">
        <v>248</v>
      </c>
      <c r="K184" s="26">
        <v>2</v>
      </c>
      <c r="L184" s="26" t="s">
        <v>39</v>
      </c>
      <c r="M184" s="26">
        <v>70</v>
      </c>
      <c r="N184" s="26">
        <v>3</v>
      </c>
      <c r="O184" s="26">
        <v>1</v>
      </c>
      <c r="P184" s="26" t="s">
        <v>57</v>
      </c>
      <c r="Q184" s="26">
        <v>2</v>
      </c>
      <c r="R184" s="26" t="s">
        <v>41</v>
      </c>
      <c r="S184" s="26">
        <v>3140</v>
      </c>
      <c r="T184" s="26">
        <v>21728</v>
      </c>
      <c r="U184" s="26">
        <v>1</v>
      </c>
      <c r="V184" s="26" t="s">
        <v>42</v>
      </c>
      <c r="W184" s="26" t="s">
        <v>35</v>
      </c>
      <c r="X184" s="26">
        <v>22</v>
      </c>
      <c r="Y184" s="26">
        <v>4</v>
      </c>
      <c r="Z184" s="26">
        <v>4</v>
      </c>
      <c r="AA184" s="26">
        <v>80</v>
      </c>
      <c r="AB184" s="26">
        <v>0</v>
      </c>
      <c r="AC184" s="26">
        <v>4</v>
      </c>
      <c r="AD184" s="26">
        <v>5</v>
      </c>
      <c r="AE184" s="26">
        <v>2</v>
      </c>
      <c r="AF184" s="26">
        <v>4</v>
      </c>
      <c r="AG184" s="26">
        <v>3</v>
      </c>
      <c r="AH184" s="26">
        <v>0</v>
      </c>
      <c r="AI184" s="26">
        <v>2</v>
      </c>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row>
    <row r="185" spans="1:100">
      <c r="A185" s="26">
        <v>50</v>
      </c>
      <c r="B185" s="26" t="s">
        <v>43</v>
      </c>
      <c r="C185" s="26" t="s">
        <v>36</v>
      </c>
      <c r="D185" s="26">
        <v>328</v>
      </c>
      <c r="E185" s="26" t="s">
        <v>45</v>
      </c>
      <c r="F185" s="26">
        <v>1</v>
      </c>
      <c r="G185" s="26">
        <v>3</v>
      </c>
      <c r="H185" s="26" t="s">
        <v>51</v>
      </c>
      <c r="I185" s="26">
        <v>1</v>
      </c>
      <c r="J185" s="26">
        <v>249</v>
      </c>
      <c r="K185" s="26">
        <v>3</v>
      </c>
      <c r="L185" s="26" t="s">
        <v>46</v>
      </c>
      <c r="M185" s="26">
        <v>86</v>
      </c>
      <c r="N185" s="26">
        <v>2</v>
      </c>
      <c r="O185" s="26">
        <v>1</v>
      </c>
      <c r="P185" s="26" t="s">
        <v>50</v>
      </c>
      <c r="Q185" s="26">
        <v>3</v>
      </c>
      <c r="R185" s="26" t="s">
        <v>48</v>
      </c>
      <c r="S185" s="26">
        <v>3690</v>
      </c>
      <c r="T185" s="26">
        <v>3425</v>
      </c>
      <c r="U185" s="26">
        <v>2</v>
      </c>
      <c r="V185" s="26" t="s">
        <v>42</v>
      </c>
      <c r="W185" s="26" t="s">
        <v>43</v>
      </c>
      <c r="X185" s="26">
        <v>15</v>
      </c>
      <c r="Y185" s="26">
        <v>3</v>
      </c>
      <c r="Z185" s="26">
        <v>4</v>
      </c>
      <c r="AA185" s="26">
        <v>80</v>
      </c>
      <c r="AB185" s="26">
        <v>1</v>
      </c>
      <c r="AC185" s="26">
        <v>5</v>
      </c>
      <c r="AD185" s="26">
        <v>2</v>
      </c>
      <c r="AE185" s="26">
        <v>2</v>
      </c>
      <c r="AF185" s="26">
        <v>3</v>
      </c>
      <c r="AG185" s="26">
        <v>2</v>
      </c>
      <c r="AH185" s="26">
        <v>0</v>
      </c>
      <c r="AI185" s="26">
        <v>2</v>
      </c>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row>
    <row r="186" spans="1:100">
      <c r="A186" s="26">
        <v>53</v>
      </c>
      <c r="B186" s="26" t="s">
        <v>43</v>
      </c>
      <c r="C186" s="26" t="s">
        <v>36</v>
      </c>
      <c r="D186" s="26">
        <v>1084</v>
      </c>
      <c r="E186" s="26" t="s">
        <v>45</v>
      </c>
      <c r="F186" s="26">
        <v>13</v>
      </c>
      <c r="G186" s="26">
        <v>2</v>
      </c>
      <c r="H186" s="26" t="s">
        <v>51</v>
      </c>
      <c r="I186" s="26">
        <v>1</v>
      </c>
      <c r="J186" s="26">
        <v>250</v>
      </c>
      <c r="K186" s="26">
        <v>4</v>
      </c>
      <c r="L186" s="26" t="s">
        <v>39</v>
      </c>
      <c r="M186" s="26">
        <v>57</v>
      </c>
      <c r="N186" s="26">
        <v>4</v>
      </c>
      <c r="O186" s="26">
        <v>2</v>
      </c>
      <c r="P186" s="26" t="s">
        <v>53</v>
      </c>
      <c r="Q186" s="26">
        <v>1</v>
      </c>
      <c r="R186" s="26" t="s">
        <v>52</v>
      </c>
      <c r="S186" s="26">
        <v>4450</v>
      </c>
      <c r="T186" s="26">
        <v>26250</v>
      </c>
      <c r="U186" s="26">
        <v>1</v>
      </c>
      <c r="V186" s="26" t="s">
        <v>42</v>
      </c>
      <c r="W186" s="26" t="s">
        <v>43</v>
      </c>
      <c r="X186" s="26">
        <v>11</v>
      </c>
      <c r="Y186" s="26">
        <v>3</v>
      </c>
      <c r="Z186" s="26">
        <v>3</v>
      </c>
      <c r="AA186" s="26">
        <v>80</v>
      </c>
      <c r="AB186" s="26">
        <v>2</v>
      </c>
      <c r="AC186" s="26">
        <v>5</v>
      </c>
      <c r="AD186" s="26">
        <v>3</v>
      </c>
      <c r="AE186" s="26">
        <v>3</v>
      </c>
      <c r="AF186" s="26">
        <v>4</v>
      </c>
      <c r="AG186" s="26">
        <v>2</v>
      </c>
      <c r="AH186" s="26">
        <v>1</v>
      </c>
      <c r="AI186" s="26">
        <v>3</v>
      </c>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row>
    <row r="187" spans="1:100">
      <c r="A187" s="26">
        <v>33</v>
      </c>
      <c r="B187" s="26" t="s">
        <v>43</v>
      </c>
      <c r="C187" s="26" t="s">
        <v>36</v>
      </c>
      <c r="D187" s="26">
        <v>931</v>
      </c>
      <c r="E187" s="26" t="s">
        <v>45</v>
      </c>
      <c r="F187" s="26">
        <v>14</v>
      </c>
      <c r="G187" s="26">
        <v>3</v>
      </c>
      <c r="H187" s="26" t="s">
        <v>51</v>
      </c>
      <c r="I187" s="26">
        <v>1</v>
      </c>
      <c r="J187" s="26">
        <v>252</v>
      </c>
      <c r="K187" s="26">
        <v>4</v>
      </c>
      <c r="L187" s="26" t="s">
        <v>39</v>
      </c>
      <c r="M187" s="26">
        <v>72</v>
      </c>
      <c r="N187" s="26">
        <v>3</v>
      </c>
      <c r="O187" s="26">
        <v>1</v>
      </c>
      <c r="P187" s="26" t="s">
        <v>47</v>
      </c>
      <c r="Q187" s="26">
        <v>2</v>
      </c>
      <c r="R187" s="26" t="s">
        <v>48</v>
      </c>
      <c r="S187" s="26">
        <v>2756</v>
      </c>
      <c r="T187" s="26">
        <v>4673</v>
      </c>
      <c r="U187" s="26">
        <v>1</v>
      </c>
      <c r="V187" s="26" t="s">
        <v>42</v>
      </c>
      <c r="W187" s="26" t="s">
        <v>43</v>
      </c>
      <c r="X187" s="26">
        <v>13</v>
      </c>
      <c r="Y187" s="26">
        <v>3</v>
      </c>
      <c r="Z187" s="26">
        <v>4</v>
      </c>
      <c r="AA187" s="26">
        <v>80</v>
      </c>
      <c r="AB187" s="26">
        <v>1</v>
      </c>
      <c r="AC187" s="26">
        <v>8</v>
      </c>
      <c r="AD187" s="26">
        <v>5</v>
      </c>
      <c r="AE187" s="26">
        <v>3</v>
      </c>
      <c r="AF187" s="26">
        <v>8</v>
      </c>
      <c r="AG187" s="26">
        <v>7</v>
      </c>
      <c r="AH187" s="26">
        <v>1</v>
      </c>
      <c r="AI187" s="26">
        <v>6</v>
      </c>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row>
    <row r="188" spans="1:100">
      <c r="A188" s="26">
        <v>40</v>
      </c>
      <c r="B188" s="26" t="s">
        <v>43</v>
      </c>
      <c r="C188" s="26" t="s">
        <v>36</v>
      </c>
      <c r="D188" s="26">
        <v>989</v>
      </c>
      <c r="E188" s="26" t="s">
        <v>45</v>
      </c>
      <c r="F188" s="26">
        <v>4</v>
      </c>
      <c r="G188" s="26">
        <v>1</v>
      </c>
      <c r="H188" s="26" t="s">
        <v>51</v>
      </c>
      <c r="I188" s="26">
        <v>1</v>
      </c>
      <c r="J188" s="26">
        <v>253</v>
      </c>
      <c r="K188" s="26">
        <v>4</v>
      </c>
      <c r="L188" s="26" t="s">
        <v>39</v>
      </c>
      <c r="M188" s="26">
        <v>46</v>
      </c>
      <c r="N188" s="26">
        <v>3</v>
      </c>
      <c r="O188" s="26">
        <v>5</v>
      </c>
      <c r="P188" s="26" t="s">
        <v>56</v>
      </c>
      <c r="Q188" s="26">
        <v>3</v>
      </c>
      <c r="R188" s="26" t="s">
        <v>48</v>
      </c>
      <c r="S188" s="26">
        <v>19033</v>
      </c>
      <c r="T188" s="26">
        <v>6499</v>
      </c>
      <c r="U188" s="26">
        <v>1</v>
      </c>
      <c r="V188" s="26" t="s">
        <v>42</v>
      </c>
      <c r="W188" s="26" t="s">
        <v>43</v>
      </c>
      <c r="X188" s="26">
        <v>14</v>
      </c>
      <c r="Y188" s="26">
        <v>3</v>
      </c>
      <c r="Z188" s="26">
        <v>2</v>
      </c>
      <c r="AA188" s="26">
        <v>80</v>
      </c>
      <c r="AB188" s="26">
        <v>1</v>
      </c>
      <c r="AC188" s="26">
        <v>21</v>
      </c>
      <c r="AD188" s="26">
        <v>2</v>
      </c>
      <c r="AE188" s="26">
        <v>3</v>
      </c>
      <c r="AF188" s="26">
        <v>20</v>
      </c>
      <c r="AG188" s="26">
        <v>8</v>
      </c>
      <c r="AH188" s="26">
        <v>9</v>
      </c>
      <c r="AI188" s="26">
        <v>9</v>
      </c>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row>
    <row r="189" spans="1:100">
      <c r="A189" s="26">
        <v>55</v>
      </c>
      <c r="B189" s="26" t="s">
        <v>43</v>
      </c>
      <c r="C189" s="26" t="s">
        <v>36</v>
      </c>
      <c r="D189" s="26">
        <v>692</v>
      </c>
      <c r="E189" s="26" t="s">
        <v>45</v>
      </c>
      <c r="F189" s="26">
        <v>14</v>
      </c>
      <c r="G189" s="26">
        <v>4</v>
      </c>
      <c r="H189" s="26" t="s">
        <v>51</v>
      </c>
      <c r="I189" s="26">
        <v>1</v>
      </c>
      <c r="J189" s="26">
        <v>254</v>
      </c>
      <c r="K189" s="26">
        <v>3</v>
      </c>
      <c r="L189" s="26" t="s">
        <v>46</v>
      </c>
      <c r="M189" s="26">
        <v>61</v>
      </c>
      <c r="N189" s="26">
        <v>4</v>
      </c>
      <c r="O189" s="26">
        <v>5</v>
      </c>
      <c r="P189" s="26" t="s">
        <v>58</v>
      </c>
      <c r="Q189" s="26">
        <v>2</v>
      </c>
      <c r="R189" s="26" t="s">
        <v>41</v>
      </c>
      <c r="S189" s="26">
        <v>18722</v>
      </c>
      <c r="T189" s="26">
        <v>13339</v>
      </c>
      <c r="U189" s="26">
        <v>8</v>
      </c>
      <c r="V189" s="26" t="s">
        <v>42</v>
      </c>
      <c r="W189" s="26" t="s">
        <v>43</v>
      </c>
      <c r="X189" s="26">
        <v>11</v>
      </c>
      <c r="Y189" s="26">
        <v>3</v>
      </c>
      <c r="Z189" s="26">
        <v>4</v>
      </c>
      <c r="AA189" s="26">
        <v>80</v>
      </c>
      <c r="AB189" s="26">
        <v>0</v>
      </c>
      <c r="AC189" s="26">
        <v>36</v>
      </c>
      <c r="AD189" s="26">
        <v>3</v>
      </c>
      <c r="AE189" s="26">
        <v>3</v>
      </c>
      <c r="AF189" s="26">
        <v>24</v>
      </c>
      <c r="AG189" s="26">
        <v>15</v>
      </c>
      <c r="AH189" s="26">
        <v>2</v>
      </c>
      <c r="AI189" s="26">
        <v>15</v>
      </c>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row>
    <row r="190" spans="1:100">
      <c r="A190" s="26">
        <v>34</v>
      </c>
      <c r="B190" s="26" t="s">
        <v>43</v>
      </c>
      <c r="C190" s="26" t="s">
        <v>44</v>
      </c>
      <c r="D190" s="26">
        <v>1069</v>
      </c>
      <c r="E190" s="26" t="s">
        <v>45</v>
      </c>
      <c r="F190" s="26">
        <v>2</v>
      </c>
      <c r="G190" s="26">
        <v>1</v>
      </c>
      <c r="H190" s="26" t="s">
        <v>38</v>
      </c>
      <c r="I190" s="26">
        <v>1</v>
      </c>
      <c r="J190" s="26">
        <v>256</v>
      </c>
      <c r="K190" s="26">
        <v>4</v>
      </c>
      <c r="L190" s="26" t="s">
        <v>46</v>
      </c>
      <c r="M190" s="26">
        <v>45</v>
      </c>
      <c r="N190" s="26">
        <v>2</v>
      </c>
      <c r="O190" s="26">
        <v>2</v>
      </c>
      <c r="P190" s="26" t="s">
        <v>53</v>
      </c>
      <c r="Q190" s="26">
        <v>3</v>
      </c>
      <c r="R190" s="26" t="s">
        <v>48</v>
      </c>
      <c r="S190" s="26">
        <v>9547</v>
      </c>
      <c r="T190" s="26">
        <v>14074</v>
      </c>
      <c r="U190" s="26">
        <v>1</v>
      </c>
      <c r="V190" s="26" t="s">
        <v>42</v>
      </c>
      <c r="W190" s="26" t="s">
        <v>43</v>
      </c>
      <c r="X190" s="26">
        <v>17</v>
      </c>
      <c r="Y190" s="26">
        <v>3</v>
      </c>
      <c r="Z190" s="26">
        <v>3</v>
      </c>
      <c r="AA190" s="26">
        <v>80</v>
      </c>
      <c r="AB190" s="26">
        <v>0</v>
      </c>
      <c r="AC190" s="26">
        <v>10</v>
      </c>
      <c r="AD190" s="26">
        <v>2</v>
      </c>
      <c r="AE190" s="26">
        <v>2</v>
      </c>
      <c r="AF190" s="26">
        <v>10</v>
      </c>
      <c r="AG190" s="26">
        <v>9</v>
      </c>
      <c r="AH190" s="26">
        <v>1</v>
      </c>
      <c r="AI190" s="26">
        <v>9</v>
      </c>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row>
    <row r="191" spans="1:100">
      <c r="A191" s="26">
        <v>51</v>
      </c>
      <c r="B191" s="26" t="s">
        <v>43</v>
      </c>
      <c r="C191" s="26" t="s">
        <v>36</v>
      </c>
      <c r="D191" s="26">
        <v>313</v>
      </c>
      <c r="E191" s="26" t="s">
        <v>45</v>
      </c>
      <c r="F191" s="26">
        <v>3</v>
      </c>
      <c r="G191" s="26">
        <v>3</v>
      </c>
      <c r="H191" s="26" t="s">
        <v>51</v>
      </c>
      <c r="I191" s="26">
        <v>1</v>
      </c>
      <c r="J191" s="26">
        <v>258</v>
      </c>
      <c r="K191" s="26">
        <v>4</v>
      </c>
      <c r="L191" s="26" t="s">
        <v>39</v>
      </c>
      <c r="M191" s="26">
        <v>98</v>
      </c>
      <c r="N191" s="26">
        <v>3</v>
      </c>
      <c r="O191" s="26">
        <v>4</v>
      </c>
      <c r="P191" s="26" t="s">
        <v>54</v>
      </c>
      <c r="Q191" s="26">
        <v>2</v>
      </c>
      <c r="R191" s="26" t="s">
        <v>41</v>
      </c>
      <c r="S191" s="26">
        <v>13734</v>
      </c>
      <c r="T191" s="26">
        <v>7192</v>
      </c>
      <c r="U191" s="26">
        <v>3</v>
      </c>
      <c r="V191" s="26" t="s">
        <v>42</v>
      </c>
      <c r="W191" s="26" t="s">
        <v>43</v>
      </c>
      <c r="X191" s="26">
        <v>18</v>
      </c>
      <c r="Y191" s="26">
        <v>3</v>
      </c>
      <c r="Z191" s="26">
        <v>3</v>
      </c>
      <c r="AA191" s="26">
        <v>80</v>
      </c>
      <c r="AB191" s="26">
        <v>0</v>
      </c>
      <c r="AC191" s="26">
        <v>21</v>
      </c>
      <c r="AD191" s="26">
        <v>6</v>
      </c>
      <c r="AE191" s="26">
        <v>3</v>
      </c>
      <c r="AF191" s="26">
        <v>7</v>
      </c>
      <c r="AG191" s="26">
        <v>7</v>
      </c>
      <c r="AH191" s="26">
        <v>1</v>
      </c>
      <c r="AI191" s="26">
        <v>0</v>
      </c>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row>
    <row r="192" spans="1:100">
      <c r="A192" s="26">
        <v>52</v>
      </c>
      <c r="B192" s="26" t="s">
        <v>43</v>
      </c>
      <c r="C192" s="26" t="s">
        <v>36</v>
      </c>
      <c r="D192" s="26">
        <v>699</v>
      </c>
      <c r="E192" s="26" t="s">
        <v>45</v>
      </c>
      <c r="F192" s="26">
        <v>1</v>
      </c>
      <c r="G192" s="26">
        <v>4</v>
      </c>
      <c r="H192" s="26" t="s">
        <v>38</v>
      </c>
      <c r="I192" s="26">
        <v>1</v>
      </c>
      <c r="J192" s="26">
        <v>259</v>
      </c>
      <c r="K192" s="26">
        <v>3</v>
      </c>
      <c r="L192" s="26" t="s">
        <v>46</v>
      </c>
      <c r="M192" s="26">
        <v>65</v>
      </c>
      <c r="N192" s="26">
        <v>2</v>
      </c>
      <c r="O192" s="26">
        <v>5</v>
      </c>
      <c r="P192" s="26" t="s">
        <v>56</v>
      </c>
      <c r="Q192" s="26">
        <v>3</v>
      </c>
      <c r="R192" s="26" t="s">
        <v>48</v>
      </c>
      <c r="S192" s="26">
        <v>19999</v>
      </c>
      <c r="T192" s="26">
        <v>5678</v>
      </c>
      <c r="U192" s="26">
        <v>0</v>
      </c>
      <c r="V192" s="26" t="s">
        <v>42</v>
      </c>
      <c r="W192" s="26" t="s">
        <v>43</v>
      </c>
      <c r="X192" s="26">
        <v>14</v>
      </c>
      <c r="Y192" s="26">
        <v>3</v>
      </c>
      <c r="Z192" s="26">
        <v>1</v>
      </c>
      <c r="AA192" s="26">
        <v>80</v>
      </c>
      <c r="AB192" s="26">
        <v>1</v>
      </c>
      <c r="AC192" s="26">
        <v>34</v>
      </c>
      <c r="AD192" s="26">
        <v>5</v>
      </c>
      <c r="AE192" s="26">
        <v>3</v>
      </c>
      <c r="AF192" s="26">
        <v>33</v>
      </c>
      <c r="AG192" s="26">
        <v>18</v>
      </c>
      <c r="AH192" s="26">
        <v>11</v>
      </c>
      <c r="AI192" s="26">
        <v>9</v>
      </c>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row>
    <row r="193" spans="1:100">
      <c r="A193" s="26">
        <v>27</v>
      </c>
      <c r="B193" s="26" t="s">
        <v>43</v>
      </c>
      <c r="C193" s="26" t="s">
        <v>36</v>
      </c>
      <c r="D193" s="26">
        <v>894</v>
      </c>
      <c r="E193" s="26" t="s">
        <v>45</v>
      </c>
      <c r="F193" s="26">
        <v>9</v>
      </c>
      <c r="G193" s="26">
        <v>3</v>
      </c>
      <c r="H193" s="26" t="s">
        <v>51</v>
      </c>
      <c r="I193" s="26">
        <v>1</v>
      </c>
      <c r="J193" s="26">
        <v>260</v>
      </c>
      <c r="K193" s="26">
        <v>4</v>
      </c>
      <c r="L193" s="26" t="s">
        <v>39</v>
      </c>
      <c r="M193" s="26">
        <v>99</v>
      </c>
      <c r="N193" s="26">
        <v>3</v>
      </c>
      <c r="O193" s="26">
        <v>1</v>
      </c>
      <c r="P193" s="26" t="s">
        <v>47</v>
      </c>
      <c r="Q193" s="26">
        <v>2</v>
      </c>
      <c r="R193" s="26" t="s">
        <v>41</v>
      </c>
      <c r="S193" s="26">
        <v>2279</v>
      </c>
      <c r="T193" s="26">
        <v>11781</v>
      </c>
      <c r="U193" s="26">
        <v>1</v>
      </c>
      <c r="V193" s="26" t="s">
        <v>42</v>
      </c>
      <c r="W193" s="26" t="s">
        <v>43</v>
      </c>
      <c r="X193" s="26">
        <v>16</v>
      </c>
      <c r="Y193" s="26">
        <v>3</v>
      </c>
      <c r="Z193" s="26">
        <v>4</v>
      </c>
      <c r="AA193" s="26">
        <v>80</v>
      </c>
      <c r="AB193" s="26">
        <v>0</v>
      </c>
      <c r="AC193" s="26">
        <v>7</v>
      </c>
      <c r="AD193" s="26">
        <v>2</v>
      </c>
      <c r="AE193" s="26">
        <v>2</v>
      </c>
      <c r="AF193" s="26">
        <v>7</v>
      </c>
      <c r="AG193" s="26">
        <v>7</v>
      </c>
      <c r="AH193" s="26">
        <v>0</v>
      </c>
      <c r="AI193" s="26">
        <v>3</v>
      </c>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row>
    <row r="194" spans="1:100">
      <c r="A194" s="26">
        <v>35</v>
      </c>
      <c r="B194" s="26" t="s">
        <v>35</v>
      </c>
      <c r="C194" s="26" t="s">
        <v>36</v>
      </c>
      <c r="D194" s="26">
        <v>556</v>
      </c>
      <c r="E194" s="26" t="s">
        <v>45</v>
      </c>
      <c r="F194" s="26">
        <v>23</v>
      </c>
      <c r="G194" s="26">
        <v>2</v>
      </c>
      <c r="H194" s="26" t="s">
        <v>38</v>
      </c>
      <c r="I194" s="26">
        <v>1</v>
      </c>
      <c r="J194" s="26">
        <v>261</v>
      </c>
      <c r="K194" s="26">
        <v>2</v>
      </c>
      <c r="L194" s="26" t="s">
        <v>46</v>
      </c>
      <c r="M194" s="26">
        <v>50</v>
      </c>
      <c r="N194" s="26">
        <v>2</v>
      </c>
      <c r="O194" s="26">
        <v>2</v>
      </c>
      <c r="P194" s="26" t="s">
        <v>53</v>
      </c>
      <c r="Q194" s="26">
        <v>3</v>
      </c>
      <c r="R194" s="26" t="s">
        <v>48</v>
      </c>
      <c r="S194" s="26">
        <v>5916</v>
      </c>
      <c r="T194" s="26">
        <v>15497</v>
      </c>
      <c r="U194" s="26">
        <v>3</v>
      </c>
      <c r="V194" s="26" t="s">
        <v>42</v>
      </c>
      <c r="W194" s="26" t="s">
        <v>35</v>
      </c>
      <c r="X194" s="26">
        <v>13</v>
      </c>
      <c r="Y194" s="26">
        <v>3</v>
      </c>
      <c r="Z194" s="26">
        <v>1</v>
      </c>
      <c r="AA194" s="26">
        <v>80</v>
      </c>
      <c r="AB194" s="26">
        <v>0</v>
      </c>
      <c r="AC194" s="26">
        <v>8</v>
      </c>
      <c r="AD194" s="26">
        <v>1</v>
      </c>
      <c r="AE194" s="26">
        <v>3</v>
      </c>
      <c r="AF194" s="26">
        <v>1</v>
      </c>
      <c r="AG194" s="26">
        <v>0</v>
      </c>
      <c r="AH194" s="26">
        <v>0</v>
      </c>
      <c r="AI194" s="26">
        <v>1</v>
      </c>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row>
    <row r="195" spans="1:100">
      <c r="A195" s="26">
        <v>43</v>
      </c>
      <c r="B195" s="26" t="s">
        <v>43</v>
      </c>
      <c r="C195" s="26" t="s">
        <v>55</v>
      </c>
      <c r="D195" s="26">
        <v>1344</v>
      </c>
      <c r="E195" s="26" t="s">
        <v>45</v>
      </c>
      <c r="F195" s="26">
        <v>7</v>
      </c>
      <c r="G195" s="26">
        <v>3</v>
      </c>
      <c r="H195" s="26" t="s">
        <v>51</v>
      </c>
      <c r="I195" s="26">
        <v>1</v>
      </c>
      <c r="J195" s="26">
        <v>262</v>
      </c>
      <c r="K195" s="26">
        <v>4</v>
      </c>
      <c r="L195" s="26" t="s">
        <v>46</v>
      </c>
      <c r="M195" s="26">
        <v>37</v>
      </c>
      <c r="N195" s="26">
        <v>4</v>
      </c>
      <c r="O195" s="26">
        <v>1</v>
      </c>
      <c r="P195" s="26" t="s">
        <v>47</v>
      </c>
      <c r="Q195" s="26">
        <v>4</v>
      </c>
      <c r="R195" s="26" t="s">
        <v>52</v>
      </c>
      <c r="S195" s="26">
        <v>2089</v>
      </c>
      <c r="T195" s="26">
        <v>5228</v>
      </c>
      <c r="U195" s="26">
        <v>4</v>
      </c>
      <c r="V195" s="26" t="s">
        <v>42</v>
      </c>
      <c r="W195" s="26" t="s">
        <v>43</v>
      </c>
      <c r="X195" s="26">
        <v>14</v>
      </c>
      <c r="Y195" s="26">
        <v>3</v>
      </c>
      <c r="Z195" s="26">
        <v>4</v>
      </c>
      <c r="AA195" s="26">
        <v>80</v>
      </c>
      <c r="AB195" s="26">
        <v>3</v>
      </c>
      <c r="AC195" s="26">
        <v>7</v>
      </c>
      <c r="AD195" s="26">
        <v>3</v>
      </c>
      <c r="AE195" s="26">
        <v>4</v>
      </c>
      <c r="AF195" s="26">
        <v>5</v>
      </c>
      <c r="AG195" s="26">
        <v>4</v>
      </c>
      <c r="AH195" s="26">
        <v>2</v>
      </c>
      <c r="AI195" s="26">
        <v>2</v>
      </c>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row>
    <row r="196" spans="1:100">
      <c r="A196" s="26">
        <v>45</v>
      </c>
      <c r="B196" s="26" t="s">
        <v>43</v>
      </c>
      <c r="C196" s="26" t="s">
        <v>55</v>
      </c>
      <c r="D196" s="26">
        <v>1195</v>
      </c>
      <c r="E196" s="26" t="s">
        <v>45</v>
      </c>
      <c r="F196" s="26">
        <v>2</v>
      </c>
      <c r="G196" s="26">
        <v>2</v>
      </c>
      <c r="H196" s="26" t="s">
        <v>51</v>
      </c>
      <c r="I196" s="26">
        <v>1</v>
      </c>
      <c r="J196" s="26">
        <v>264</v>
      </c>
      <c r="K196" s="26">
        <v>1</v>
      </c>
      <c r="L196" s="26" t="s">
        <v>46</v>
      </c>
      <c r="M196" s="26">
        <v>65</v>
      </c>
      <c r="N196" s="26">
        <v>2</v>
      </c>
      <c r="O196" s="26">
        <v>4</v>
      </c>
      <c r="P196" s="26" t="s">
        <v>56</v>
      </c>
      <c r="Q196" s="26">
        <v>4</v>
      </c>
      <c r="R196" s="26" t="s">
        <v>48</v>
      </c>
      <c r="S196" s="26">
        <v>16792</v>
      </c>
      <c r="T196" s="26">
        <v>20462</v>
      </c>
      <c r="U196" s="26">
        <v>9</v>
      </c>
      <c r="V196" s="26" t="s">
        <v>42</v>
      </c>
      <c r="W196" s="26" t="s">
        <v>43</v>
      </c>
      <c r="X196" s="26">
        <v>23</v>
      </c>
      <c r="Y196" s="26">
        <v>4</v>
      </c>
      <c r="Z196" s="26">
        <v>4</v>
      </c>
      <c r="AA196" s="26">
        <v>80</v>
      </c>
      <c r="AB196" s="26">
        <v>1</v>
      </c>
      <c r="AC196" s="26">
        <v>22</v>
      </c>
      <c r="AD196" s="26">
        <v>1</v>
      </c>
      <c r="AE196" s="26">
        <v>3</v>
      </c>
      <c r="AF196" s="26">
        <v>20</v>
      </c>
      <c r="AG196" s="26">
        <v>8</v>
      </c>
      <c r="AH196" s="26">
        <v>11</v>
      </c>
      <c r="AI196" s="26">
        <v>8</v>
      </c>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row>
    <row r="197" spans="1:100">
      <c r="A197" s="26">
        <v>37</v>
      </c>
      <c r="B197" s="26" t="s">
        <v>43</v>
      </c>
      <c r="C197" s="26" t="s">
        <v>36</v>
      </c>
      <c r="D197" s="26">
        <v>290</v>
      </c>
      <c r="E197" s="26" t="s">
        <v>45</v>
      </c>
      <c r="F197" s="26">
        <v>21</v>
      </c>
      <c r="G197" s="26">
        <v>3</v>
      </c>
      <c r="H197" s="26" t="s">
        <v>38</v>
      </c>
      <c r="I197" s="26">
        <v>1</v>
      </c>
      <c r="J197" s="26">
        <v>267</v>
      </c>
      <c r="K197" s="26">
        <v>2</v>
      </c>
      <c r="L197" s="26" t="s">
        <v>46</v>
      </c>
      <c r="M197" s="26">
        <v>65</v>
      </c>
      <c r="N197" s="26">
        <v>4</v>
      </c>
      <c r="O197" s="26">
        <v>1</v>
      </c>
      <c r="P197" s="26" t="s">
        <v>47</v>
      </c>
      <c r="Q197" s="26">
        <v>1</v>
      </c>
      <c r="R197" s="26" t="s">
        <v>48</v>
      </c>
      <c r="S197" s="26">
        <v>3564</v>
      </c>
      <c r="T197" s="26">
        <v>22977</v>
      </c>
      <c r="U197" s="26">
        <v>1</v>
      </c>
      <c r="V197" s="26" t="s">
        <v>42</v>
      </c>
      <c r="W197" s="26" t="s">
        <v>35</v>
      </c>
      <c r="X197" s="26">
        <v>12</v>
      </c>
      <c r="Y197" s="26">
        <v>3</v>
      </c>
      <c r="Z197" s="26">
        <v>1</v>
      </c>
      <c r="AA197" s="26">
        <v>80</v>
      </c>
      <c r="AB197" s="26">
        <v>1</v>
      </c>
      <c r="AC197" s="26">
        <v>8</v>
      </c>
      <c r="AD197" s="26">
        <v>3</v>
      </c>
      <c r="AE197" s="26">
        <v>2</v>
      </c>
      <c r="AF197" s="26">
        <v>8</v>
      </c>
      <c r="AG197" s="26">
        <v>7</v>
      </c>
      <c r="AH197" s="26">
        <v>1</v>
      </c>
      <c r="AI197" s="26">
        <v>7</v>
      </c>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row>
    <row r="198" spans="1:100">
      <c r="A198" s="26">
        <v>35</v>
      </c>
      <c r="B198" s="26" t="s">
        <v>43</v>
      </c>
      <c r="C198" s="26" t="s">
        <v>44</v>
      </c>
      <c r="D198" s="26">
        <v>138</v>
      </c>
      <c r="E198" s="26" t="s">
        <v>45</v>
      </c>
      <c r="F198" s="26">
        <v>2</v>
      </c>
      <c r="G198" s="26">
        <v>3</v>
      </c>
      <c r="H198" s="26" t="s">
        <v>51</v>
      </c>
      <c r="I198" s="26">
        <v>1</v>
      </c>
      <c r="J198" s="26">
        <v>269</v>
      </c>
      <c r="K198" s="26">
        <v>2</v>
      </c>
      <c r="L198" s="26" t="s">
        <v>39</v>
      </c>
      <c r="M198" s="26">
        <v>37</v>
      </c>
      <c r="N198" s="26">
        <v>3</v>
      </c>
      <c r="O198" s="26">
        <v>2</v>
      </c>
      <c r="P198" s="26" t="s">
        <v>50</v>
      </c>
      <c r="Q198" s="26">
        <v>2</v>
      </c>
      <c r="R198" s="26" t="s">
        <v>41</v>
      </c>
      <c r="S198" s="26">
        <v>4425</v>
      </c>
      <c r="T198" s="26">
        <v>15986</v>
      </c>
      <c r="U198" s="26">
        <v>5</v>
      </c>
      <c r="V198" s="26" t="s">
        <v>42</v>
      </c>
      <c r="W198" s="26" t="s">
        <v>43</v>
      </c>
      <c r="X198" s="26">
        <v>11</v>
      </c>
      <c r="Y198" s="26">
        <v>3</v>
      </c>
      <c r="Z198" s="26">
        <v>4</v>
      </c>
      <c r="AA198" s="26">
        <v>80</v>
      </c>
      <c r="AB198" s="26">
        <v>0</v>
      </c>
      <c r="AC198" s="26">
        <v>10</v>
      </c>
      <c r="AD198" s="26">
        <v>5</v>
      </c>
      <c r="AE198" s="26">
        <v>3</v>
      </c>
      <c r="AF198" s="26">
        <v>6</v>
      </c>
      <c r="AG198" s="26">
        <v>2</v>
      </c>
      <c r="AH198" s="26">
        <v>1</v>
      </c>
      <c r="AI198" s="26">
        <v>2</v>
      </c>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row>
    <row r="199" spans="1:100">
      <c r="A199" s="26">
        <v>42</v>
      </c>
      <c r="B199" s="26" t="s">
        <v>43</v>
      </c>
      <c r="C199" s="26" t="s">
        <v>55</v>
      </c>
      <c r="D199" s="26">
        <v>926</v>
      </c>
      <c r="E199" s="26" t="s">
        <v>45</v>
      </c>
      <c r="F199" s="26">
        <v>21</v>
      </c>
      <c r="G199" s="26">
        <v>2</v>
      </c>
      <c r="H199" s="26" t="s">
        <v>51</v>
      </c>
      <c r="I199" s="26">
        <v>1</v>
      </c>
      <c r="J199" s="26">
        <v>270</v>
      </c>
      <c r="K199" s="26">
        <v>3</v>
      </c>
      <c r="L199" s="26" t="s">
        <v>39</v>
      </c>
      <c r="M199" s="26">
        <v>36</v>
      </c>
      <c r="N199" s="26">
        <v>3</v>
      </c>
      <c r="O199" s="26">
        <v>2</v>
      </c>
      <c r="P199" s="26" t="s">
        <v>53</v>
      </c>
      <c r="Q199" s="26">
        <v>3</v>
      </c>
      <c r="R199" s="26" t="s">
        <v>52</v>
      </c>
      <c r="S199" s="26">
        <v>5265</v>
      </c>
      <c r="T199" s="26">
        <v>16439</v>
      </c>
      <c r="U199" s="26">
        <v>2</v>
      </c>
      <c r="V199" s="26" t="s">
        <v>42</v>
      </c>
      <c r="W199" s="26" t="s">
        <v>43</v>
      </c>
      <c r="X199" s="26">
        <v>16</v>
      </c>
      <c r="Y199" s="26">
        <v>3</v>
      </c>
      <c r="Z199" s="26">
        <v>2</v>
      </c>
      <c r="AA199" s="26">
        <v>80</v>
      </c>
      <c r="AB199" s="26">
        <v>1</v>
      </c>
      <c r="AC199" s="26">
        <v>11</v>
      </c>
      <c r="AD199" s="26">
        <v>5</v>
      </c>
      <c r="AE199" s="26">
        <v>3</v>
      </c>
      <c r="AF199" s="26">
        <v>5</v>
      </c>
      <c r="AG199" s="26">
        <v>3</v>
      </c>
      <c r="AH199" s="26">
        <v>0</v>
      </c>
      <c r="AI199" s="26">
        <v>2</v>
      </c>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row>
    <row r="200" spans="1:100">
      <c r="A200" s="26">
        <v>38</v>
      </c>
      <c r="B200" s="26" t="s">
        <v>43</v>
      </c>
      <c r="C200" s="26" t="s">
        <v>36</v>
      </c>
      <c r="D200" s="26">
        <v>1261</v>
      </c>
      <c r="E200" s="26" t="s">
        <v>45</v>
      </c>
      <c r="F200" s="26">
        <v>2</v>
      </c>
      <c r="G200" s="26">
        <v>4</v>
      </c>
      <c r="H200" s="26" t="s">
        <v>38</v>
      </c>
      <c r="I200" s="26">
        <v>1</v>
      </c>
      <c r="J200" s="26">
        <v>271</v>
      </c>
      <c r="K200" s="26">
        <v>4</v>
      </c>
      <c r="L200" s="26" t="s">
        <v>46</v>
      </c>
      <c r="M200" s="26">
        <v>88</v>
      </c>
      <c r="N200" s="26">
        <v>3</v>
      </c>
      <c r="O200" s="26">
        <v>2</v>
      </c>
      <c r="P200" s="26" t="s">
        <v>53</v>
      </c>
      <c r="Q200" s="26">
        <v>3</v>
      </c>
      <c r="R200" s="26" t="s">
        <v>48</v>
      </c>
      <c r="S200" s="26">
        <v>6553</v>
      </c>
      <c r="T200" s="26">
        <v>7259</v>
      </c>
      <c r="U200" s="26">
        <v>9</v>
      </c>
      <c r="V200" s="26" t="s">
        <v>42</v>
      </c>
      <c r="W200" s="26" t="s">
        <v>43</v>
      </c>
      <c r="X200" s="26">
        <v>14</v>
      </c>
      <c r="Y200" s="26">
        <v>3</v>
      </c>
      <c r="Z200" s="26">
        <v>2</v>
      </c>
      <c r="AA200" s="26">
        <v>80</v>
      </c>
      <c r="AB200" s="26">
        <v>0</v>
      </c>
      <c r="AC200" s="26">
        <v>14</v>
      </c>
      <c r="AD200" s="26">
        <v>3</v>
      </c>
      <c r="AE200" s="26">
        <v>3</v>
      </c>
      <c r="AF200" s="26">
        <v>1</v>
      </c>
      <c r="AG200" s="26">
        <v>0</v>
      </c>
      <c r="AH200" s="26">
        <v>0</v>
      </c>
      <c r="AI200" s="26">
        <v>0</v>
      </c>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row>
    <row r="201" spans="1:100">
      <c r="A201" s="26">
        <v>38</v>
      </c>
      <c r="B201" s="26" t="s">
        <v>43</v>
      </c>
      <c r="C201" s="26" t="s">
        <v>36</v>
      </c>
      <c r="D201" s="26">
        <v>1084</v>
      </c>
      <c r="E201" s="26" t="s">
        <v>45</v>
      </c>
      <c r="F201" s="26">
        <v>29</v>
      </c>
      <c r="G201" s="26">
        <v>3</v>
      </c>
      <c r="H201" s="26" t="s">
        <v>60</v>
      </c>
      <c r="I201" s="26">
        <v>1</v>
      </c>
      <c r="J201" s="26">
        <v>273</v>
      </c>
      <c r="K201" s="26">
        <v>4</v>
      </c>
      <c r="L201" s="26" t="s">
        <v>46</v>
      </c>
      <c r="M201" s="26">
        <v>54</v>
      </c>
      <c r="N201" s="26">
        <v>3</v>
      </c>
      <c r="O201" s="26">
        <v>2</v>
      </c>
      <c r="P201" s="26" t="s">
        <v>53</v>
      </c>
      <c r="Q201" s="26">
        <v>4</v>
      </c>
      <c r="R201" s="26" t="s">
        <v>48</v>
      </c>
      <c r="S201" s="26">
        <v>6261</v>
      </c>
      <c r="T201" s="26">
        <v>4185</v>
      </c>
      <c r="U201" s="26">
        <v>3</v>
      </c>
      <c r="V201" s="26" t="s">
        <v>42</v>
      </c>
      <c r="W201" s="26" t="s">
        <v>43</v>
      </c>
      <c r="X201" s="26">
        <v>18</v>
      </c>
      <c r="Y201" s="26">
        <v>3</v>
      </c>
      <c r="Z201" s="26">
        <v>1</v>
      </c>
      <c r="AA201" s="26">
        <v>80</v>
      </c>
      <c r="AB201" s="26">
        <v>1</v>
      </c>
      <c r="AC201" s="26">
        <v>9</v>
      </c>
      <c r="AD201" s="26">
        <v>3</v>
      </c>
      <c r="AE201" s="26">
        <v>1</v>
      </c>
      <c r="AF201" s="26">
        <v>7</v>
      </c>
      <c r="AG201" s="26">
        <v>7</v>
      </c>
      <c r="AH201" s="26">
        <v>1</v>
      </c>
      <c r="AI201" s="26">
        <v>7</v>
      </c>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row>
    <row r="202" spans="1:100">
      <c r="A202" s="26">
        <v>27</v>
      </c>
      <c r="B202" s="26" t="s">
        <v>43</v>
      </c>
      <c r="C202" s="26" t="s">
        <v>44</v>
      </c>
      <c r="D202" s="26">
        <v>472</v>
      </c>
      <c r="E202" s="26" t="s">
        <v>45</v>
      </c>
      <c r="F202" s="26">
        <v>1</v>
      </c>
      <c r="G202" s="26">
        <v>1</v>
      </c>
      <c r="H202" s="26" t="s">
        <v>60</v>
      </c>
      <c r="I202" s="26">
        <v>1</v>
      </c>
      <c r="J202" s="26">
        <v>274</v>
      </c>
      <c r="K202" s="26">
        <v>3</v>
      </c>
      <c r="L202" s="26" t="s">
        <v>46</v>
      </c>
      <c r="M202" s="26">
        <v>60</v>
      </c>
      <c r="N202" s="26">
        <v>2</v>
      </c>
      <c r="O202" s="26">
        <v>2</v>
      </c>
      <c r="P202" s="26" t="s">
        <v>53</v>
      </c>
      <c r="Q202" s="26">
        <v>1</v>
      </c>
      <c r="R202" s="26" t="s">
        <v>48</v>
      </c>
      <c r="S202" s="26">
        <v>4298</v>
      </c>
      <c r="T202" s="26">
        <v>9679</v>
      </c>
      <c r="U202" s="26">
        <v>5</v>
      </c>
      <c r="V202" s="26" t="s">
        <v>42</v>
      </c>
      <c r="W202" s="26" t="s">
        <v>43</v>
      </c>
      <c r="X202" s="26">
        <v>19</v>
      </c>
      <c r="Y202" s="26">
        <v>3</v>
      </c>
      <c r="Z202" s="26">
        <v>3</v>
      </c>
      <c r="AA202" s="26">
        <v>80</v>
      </c>
      <c r="AB202" s="26">
        <v>1</v>
      </c>
      <c r="AC202" s="26">
        <v>6</v>
      </c>
      <c r="AD202" s="26">
        <v>1</v>
      </c>
      <c r="AE202" s="26">
        <v>3</v>
      </c>
      <c r="AF202" s="26">
        <v>2</v>
      </c>
      <c r="AG202" s="26">
        <v>2</v>
      </c>
      <c r="AH202" s="26">
        <v>2</v>
      </c>
      <c r="AI202" s="26">
        <v>0</v>
      </c>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row>
    <row r="203" spans="1:100">
      <c r="A203" s="26">
        <v>49</v>
      </c>
      <c r="B203" s="26" t="s">
        <v>43</v>
      </c>
      <c r="C203" s="26" t="s">
        <v>55</v>
      </c>
      <c r="D203" s="26">
        <v>1002</v>
      </c>
      <c r="E203" s="26" t="s">
        <v>45</v>
      </c>
      <c r="F203" s="26">
        <v>18</v>
      </c>
      <c r="G203" s="26">
        <v>4</v>
      </c>
      <c r="H203" s="26" t="s">
        <v>38</v>
      </c>
      <c r="I203" s="26">
        <v>1</v>
      </c>
      <c r="J203" s="26">
        <v>275</v>
      </c>
      <c r="K203" s="26">
        <v>4</v>
      </c>
      <c r="L203" s="26" t="s">
        <v>46</v>
      </c>
      <c r="M203" s="26">
        <v>92</v>
      </c>
      <c r="N203" s="26">
        <v>3</v>
      </c>
      <c r="O203" s="26">
        <v>2</v>
      </c>
      <c r="P203" s="26" t="s">
        <v>53</v>
      </c>
      <c r="Q203" s="26">
        <v>4</v>
      </c>
      <c r="R203" s="26" t="s">
        <v>52</v>
      </c>
      <c r="S203" s="26">
        <v>6804</v>
      </c>
      <c r="T203" s="26">
        <v>23793</v>
      </c>
      <c r="U203" s="26">
        <v>1</v>
      </c>
      <c r="V203" s="26" t="s">
        <v>42</v>
      </c>
      <c r="W203" s="26" t="s">
        <v>35</v>
      </c>
      <c r="X203" s="26">
        <v>15</v>
      </c>
      <c r="Y203" s="26">
        <v>3</v>
      </c>
      <c r="Z203" s="26">
        <v>1</v>
      </c>
      <c r="AA203" s="26">
        <v>80</v>
      </c>
      <c r="AB203" s="26">
        <v>2</v>
      </c>
      <c r="AC203" s="26">
        <v>7</v>
      </c>
      <c r="AD203" s="26">
        <v>0</v>
      </c>
      <c r="AE203" s="26">
        <v>3</v>
      </c>
      <c r="AF203" s="26">
        <v>7</v>
      </c>
      <c r="AG203" s="26">
        <v>7</v>
      </c>
      <c r="AH203" s="26">
        <v>1</v>
      </c>
      <c r="AI203" s="26">
        <v>7</v>
      </c>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row>
    <row r="204" spans="1:100">
      <c r="A204" s="26">
        <v>34</v>
      </c>
      <c r="B204" s="26" t="s">
        <v>43</v>
      </c>
      <c r="C204" s="26" t="s">
        <v>44</v>
      </c>
      <c r="D204" s="26">
        <v>878</v>
      </c>
      <c r="E204" s="26" t="s">
        <v>45</v>
      </c>
      <c r="F204" s="26">
        <v>10</v>
      </c>
      <c r="G204" s="26">
        <v>4</v>
      </c>
      <c r="H204" s="26" t="s">
        <v>51</v>
      </c>
      <c r="I204" s="26">
        <v>1</v>
      </c>
      <c r="J204" s="26">
        <v>277</v>
      </c>
      <c r="K204" s="26">
        <v>4</v>
      </c>
      <c r="L204" s="26" t="s">
        <v>46</v>
      </c>
      <c r="M204" s="26">
        <v>43</v>
      </c>
      <c r="N204" s="26">
        <v>3</v>
      </c>
      <c r="O204" s="26">
        <v>1</v>
      </c>
      <c r="P204" s="26" t="s">
        <v>47</v>
      </c>
      <c r="Q204" s="26">
        <v>3</v>
      </c>
      <c r="R204" s="26" t="s">
        <v>52</v>
      </c>
      <c r="S204" s="26">
        <v>3815</v>
      </c>
      <c r="T204" s="26">
        <v>5972</v>
      </c>
      <c r="U204" s="26">
        <v>1</v>
      </c>
      <c r="V204" s="26" t="s">
        <v>42</v>
      </c>
      <c r="W204" s="26" t="s">
        <v>35</v>
      </c>
      <c r="X204" s="26">
        <v>17</v>
      </c>
      <c r="Y204" s="26">
        <v>3</v>
      </c>
      <c r="Z204" s="26">
        <v>4</v>
      </c>
      <c r="AA204" s="26">
        <v>80</v>
      </c>
      <c r="AB204" s="26">
        <v>1</v>
      </c>
      <c r="AC204" s="26">
        <v>5</v>
      </c>
      <c r="AD204" s="26">
        <v>4</v>
      </c>
      <c r="AE204" s="26">
        <v>4</v>
      </c>
      <c r="AF204" s="26">
        <v>5</v>
      </c>
      <c r="AG204" s="26">
        <v>3</v>
      </c>
      <c r="AH204" s="26">
        <v>2</v>
      </c>
      <c r="AI204" s="26">
        <v>0</v>
      </c>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row>
    <row r="205" spans="1:100">
      <c r="A205" s="26">
        <v>40</v>
      </c>
      <c r="B205" s="26" t="s">
        <v>43</v>
      </c>
      <c r="C205" s="26" t="s">
        <v>36</v>
      </c>
      <c r="D205" s="26">
        <v>905</v>
      </c>
      <c r="E205" s="26" t="s">
        <v>45</v>
      </c>
      <c r="F205" s="26">
        <v>19</v>
      </c>
      <c r="G205" s="26">
        <v>2</v>
      </c>
      <c r="H205" s="26" t="s">
        <v>51</v>
      </c>
      <c r="I205" s="26">
        <v>1</v>
      </c>
      <c r="J205" s="26">
        <v>281</v>
      </c>
      <c r="K205" s="26">
        <v>3</v>
      </c>
      <c r="L205" s="26" t="s">
        <v>46</v>
      </c>
      <c r="M205" s="26">
        <v>99</v>
      </c>
      <c r="N205" s="26">
        <v>3</v>
      </c>
      <c r="O205" s="26">
        <v>2</v>
      </c>
      <c r="P205" s="26" t="s">
        <v>50</v>
      </c>
      <c r="Q205" s="26">
        <v>4</v>
      </c>
      <c r="R205" s="26" t="s">
        <v>48</v>
      </c>
      <c r="S205" s="26">
        <v>2741</v>
      </c>
      <c r="T205" s="26">
        <v>16523</v>
      </c>
      <c r="U205" s="26">
        <v>8</v>
      </c>
      <c r="V205" s="26" t="s">
        <v>42</v>
      </c>
      <c r="W205" s="26" t="s">
        <v>35</v>
      </c>
      <c r="X205" s="26">
        <v>15</v>
      </c>
      <c r="Y205" s="26">
        <v>3</v>
      </c>
      <c r="Z205" s="26">
        <v>3</v>
      </c>
      <c r="AA205" s="26">
        <v>80</v>
      </c>
      <c r="AB205" s="26">
        <v>1</v>
      </c>
      <c r="AC205" s="26">
        <v>15</v>
      </c>
      <c r="AD205" s="26">
        <v>2</v>
      </c>
      <c r="AE205" s="26">
        <v>4</v>
      </c>
      <c r="AF205" s="26">
        <v>7</v>
      </c>
      <c r="AG205" s="26">
        <v>2</v>
      </c>
      <c r="AH205" s="26">
        <v>3</v>
      </c>
      <c r="AI205" s="26">
        <v>7</v>
      </c>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row>
    <row r="206" spans="1:100">
      <c r="A206" s="26">
        <v>38</v>
      </c>
      <c r="B206" s="26" t="s">
        <v>35</v>
      </c>
      <c r="C206" s="26" t="s">
        <v>36</v>
      </c>
      <c r="D206" s="26">
        <v>1180</v>
      </c>
      <c r="E206" s="26" t="s">
        <v>45</v>
      </c>
      <c r="F206" s="26">
        <v>29</v>
      </c>
      <c r="G206" s="26">
        <v>1</v>
      </c>
      <c r="H206" s="26" t="s">
        <v>51</v>
      </c>
      <c r="I206" s="26">
        <v>1</v>
      </c>
      <c r="J206" s="26">
        <v>282</v>
      </c>
      <c r="K206" s="26">
        <v>2</v>
      </c>
      <c r="L206" s="26" t="s">
        <v>46</v>
      </c>
      <c r="M206" s="26">
        <v>70</v>
      </c>
      <c r="N206" s="26">
        <v>3</v>
      </c>
      <c r="O206" s="26">
        <v>2</v>
      </c>
      <c r="P206" s="26" t="s">
        <v>54</v>
      </c>
      <c r="Q206" s="26">
        <v>1</v>
      </c>
      <c r="R206" s="26" t="s">
        <v>48</v>
      </c>
      <c r="S206" s="26">
        <v>6673</v>
      </c>
      <c r="T206" s="26">
        <v>11354</v>
      </c>
      <c r="U206" s="26">
        <v>7</v>
      </c>
      <c r="V206" s="26" t="s">
        <v>42</v>
      </c>
      <c r="W206" s="26" t="s">
        <v>35</v>
      </c>
      <c r="X206" s="26">
        <v>19</v>
      </c>
      <c r="Y206" s="26">
        <v>3</v>
      </c>
      <c r="Z206" s="26">
        <v>2</v>
      </c>
      <c r="AA206" s="26">
        <v>80</v>
      </c>
      <c r="AB206" s="26">
        <v>0</v>
      </c>
      <c r="AC206" s="26">
        <v>17</v>
      </c>
      <c r="AD206" s="26">
        <v>2</v>
      </c>
      <c r="AE206" s="26">
        <v>3</v>
      </c>
      <c r="AF206" s="26">
        <v>1</v>
      </c>
      <c r="AG206" s="26">
        <v>0</v>
      </c>
      <c r="AH206" s="26">
        <v>0</v>
      </c>
      <c r="AI206" s="26">
        <v>0</v>
      </c>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row>
    <row r="207" spans="1:100">
      <c r="A207" s="26">
        <v>29</v>
      </c>
      <c r="B207" s="26" t="s">
        <v>35</v>
      </c>
      <c r="C207" s="26" t="s">
        <v>36</v>
      </c>
      <c r="D207" s="26">
        <v>121</v>
      </c>
      <c r="E207" s="26" t="s">
        <v>37</v>
      </c>
      <c r="F207" s="26">
        <v>27</v>
      </c>
      <c r="G207" s="26">
        <v>3</v>
      </c>
      <c r="H207" s="26" t="s">
        <v>59</v>
      </c>
      <c r="I207" s="26">
        <v>1</v>
      </c>
      <c r="J207" s="26">
        <v>283</v>
      </c>
      <c r="K207" s="26">
        <v>2</v>
      </c>
      <c r="L207" s="26" t="s">
        <v>39</v>
      </c>
      <c r="M207" s="26">
        <v>35</v>
      </c>
      <c r="N207" s="26">
        <v>3</v>
      </c>
      <c r="O207" s="26">
        <v>3</v>
      </c>
      <c r="P207" s="26" t="s">
        <v>40</v>
      </c>
      <c r="Q207" s="26">
        <v>4</v>
      </c>
      <c r="R207" s="26" t="s">
        <v>48</v>
      </c>
      <c r="S207" s="26">
        <v>7639</v>
      </c>
      <c r="T207" s="26">
        <v>24525</v>
      </c>
      <c r="U207" s="26">
        <v>1</v>
      </c>
      <c r="V207" s="26" t="s">
        <v>42</v>
      </c>
      <c r="W207" s="26" t="s">
        <v>43</v>
      </c>
      <c r="X207" s="26">
        <v>22</v>
      </c>
      <c r="Y207" s="26">
        <v>4</v>
      </c>
      <c r="Z207" s="26">
        <v>4</v>
      </c>
      <c r="AA207" s="26">
        <v>80</v>
      </c>
      <c r="AB207" s="26">
        <v>3</v>
      </c>
      <c r="AC207" s="26">
        <v>10</v>
      </c>
      <c r="AD207" s="26">
        <v>3</v>
      </c>
      <c r="AE207" s="26">
        <v>2</v>
      </c>
      <c r="AF207" s="26">
        <v>10</v>
      </c>
      <c r="AG207" s="26">
        <v>4</v>
      </c>
      <c r="AH207" s="26">
        <v>1</v>
      </c>
      <c r="AI207" s="26">
        <v>9</v>
      </c>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row>
    <row r="208" spans="1:100">
      <c r="A208" s="26">
        <v>22</v>
      </c>
      <c r="B208" s="26" t="s">
        <v>43</v>
      </c>
      <c r="C208" s="26" t="s">
        <v>36</v>
      </c>
      <c r="D208" s="26">
        <v>1136</v>
      </c>
      <c r="E208" s="26" t="s">
        <v>45</v>
      </c>
      <c r="F208" s="26">
        <v>5</v>
      </c>
      <c r="G208" s="26">
        <v>3</v>
      </c>
      <c r="H208" s="26" t="s">
        <v>38</v>
      </c>
      <c r="I208" s="26">
        <v>1</v>
      </c>
      <c r="J208" s="26">
        <v>284</v>
      </c>
      <c r="K208" s="26">
        <v>4</v>
      </c>
      <c r="L208" s="26" t="s">
        <v>46</v>
      </c>
      <c r="M208" s="26">
        <v>60</v>
      </c>
      <c r="N208" s="26">
        <v>4</v>
      </c>
      <c r="O208" s="26">
        <v>1</v>
      </c>
      <c r="P208" s="26" t="s">
        <v>47</v>
      </c>
      <c r="Q208" s="26">
        <v>2</v>
      </c>
      <c r="R208" s="26" t="s">
        <v>52</v>
      </c>
      <c r="S208" s="26">
        <v>2328</v>
      </c>
      <c r="T208" s="26">
        <v>12392</v>
      </c>
      <c r="U208" s="26">
        <v>1</v>
      </c>
      <c r="V208" s="26" t="s">
        <v>42</v>
      </c>
      <c r="W208" s="26" t="s">
        <v>35</v>
      </c>
      <c r="X208" s="26">
        <v>16</v>
      </c>
      <c r="Y208" s="26">
        <v>3</v>
      </c>
      <c r="Z208" s="26">
        <v>1</v>
      </c>
      <c r="AA208" s="26">
        <v>80</v>
      </c>
      <c r="AB208" s="26">
        <v>1</v>
      </c>
      <c r="AC208" s="26">
        <v>4</v>
      </c>
      <c r="AD208" s="26">
        <v>2</v>
      </c>
      <c r="AE208" s="26">
        <v>2</v>
      </c>
      <c r="AF208" s="26">
        <v>4</v>
      </c>
      <c r="AG208" s="26">
        <v>2</v>
      </c>
      <c r="AH208" s="26">
        <v>2</v>
      </c>
      <c r="AI208" s="26">
        <v>2</v>
      </c>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row>
    <row r="209" spans="1:100">
      <c r="A209" s="26">
        <v>36</v>
      </c>
      <c r="B209" s="26" t="s">
        <v>43</v>
      </c>
      <c r="C209" s="26" t="s">
        <v>44</v>
      </c>
      <c r="D209" s="26">
        <v>635</v>
      </c>
      <c r="E209" s="26" t="s">
        <v>45</v>
      </c>
      <c r="F209" s="26">
        <v>18</v>
      </c>
      <c r="G209" s="26">
        <v>1</v>
      </c>
      <c r="H209" s="26" t="s">
        <v>51</v>
      </c>
      <c r="I209" s="26">
        <v>1</v>
      </c>
      <c r="J209" s="26">
        <v>286</v>
      </c>
      <c r="K209" s="26">
        <v>2</v>
      </c>
      <c r="L209" s="26" t="s">
        <v>39</v>
      </c>
      <c r="M209" s="26">
        <v>73</v>
      </c>
      <c r="N209" s="26">
        <v>3</v>
      </c>
      <c r="O209" s="26">
        <v>1</v>
      </c>
      <c r="P209" s="26" t="s">
        <v>50</v>
      </c>
      <c r="Q209" s="26">
        <v>4</v>
      </c>
      <c r="R209" s="26" t="s">
        <v>41</v>
      </c>
      <c r="S209" s="26">
        <v>2153</v>
      </c>
      <c r="T209" s="26">
        <v>7703</v>
      </c>
      <c r="U209" s="26">
        <v>1</v>
      </c>
      <c r="V209" s="26" t="s">
        <v>42</v>
      </c>
      <c r="W209" s="26" t="s">
        <v>43</v>
      </c>
      <c r="X209" s="26">
        <v>13</v>
      </c>
      <c r="Y209" s="26">
        <v>3</v>
      </c>
      <c r="Z209" s="26">
        <v>1</v>
      </c>
      <c r="AA209" s="26">
        <v>80</v>
      </c>
      <c r="AB209" s="26">
        <v>0</v>
      </c>
      <c r="AC209" s="26">
        <v>8</v>
      </c>
      <c r="AD209" s="26">
        <v>2</v>
      </c>
      <c r="AE209" s="26">
        <v>3</v>
      </c>
      <c r="AF209" s="26">
        <v>8</v>
      </c>
      <c r="AG209" s="26">
        <v>1</v>
      </c>
      <c r="AH209" s="26">
        <v>1</v>
      </c>
      <c r="AI209" s="26">
        <v>7</v>
      </c>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row>
    <row r="210" spans="1:100">
      <c r="A210" s="26">
        <v>40</v>
      </c>
      <c r="B210" s="26" t="s">
        <v>43</v>
      </c>
      <c r="C210" s="26" t="s">
        <v>55</v>
      </c>
      <c r="D210" s="26">
        <v>1151</v>
      </c>
      <c r="E210" s="26" t="s">
        <v>45</v>
      </c>
      <c r="F210" s="26">
        <v>9</v>
      </c>
      <c r="G210" s="26">
        <v>5</v>
      </c>
      <c r="H210" s="26" t="s">
        <v>38</v>
      </c>
      <c r="I210" s="26">
        <v>1</v>
      </c>
      <c r="J210" s="26">
        <v>287</v>
      </c>
      <c r="K210" s="26">
        <v>4</v>
      </c>
      <c r="L210" s="26" t="s">
        <v>46</v>
      </c>
      <c r="M210" s="26">
        <v>63</v>
      </c>
      <c r="N210" s="26">
        <v>2</v>
      </c>
      <c r="O210" s="26">
        <v>2</v>
      </c>
      <c r="P210" s="26" t="s">
        <v>54</v>
      </c>
      <c r="Q210" s="26">
        <v>4</v>
      </c>
      <c r="R210" s="26" t="s">
        <v>48</v>
      </c>
      <c r="S210" s="26">
        <v>4876</v>
      </c>
      <c r="T210" s="26">
        <v>14242</v>
      </c>
      <c r="U210" s="26">
        <v>9</v>
      </c>
      <c r="V210" s="26" t="s">
        <v>42</v>
      </c>
      <c r="W210" s="26" t="s">
        <v>43</v>
      </c>
      <c r="X210" s="26">
        <v>14</v>
      </c>
      <c r="Y210" s="26">
        <v>3</v>
      </c>
      <c r="Z210" s="26">
        <v>4</v>
      </c>
      <c r="AA210" s="26">
        <v>80</v>
      </c>
      <c r="AB210" s="26">
        <v>1</v>
      </c>
      <c r="AC210" s="26">
        <v>5</v>
      </c>
      <c r="AD210" s="26">
        <v>5</v>
      </c>
      <c r="AE210" s="26">
        <v>1</v>
      </c>
      <c r="AF210" s="26">
        <v>3</v>
      </c>
      <c r="AG210" s="26">
        <v>2</v>
      </c>
      <c r="AH210" s="26">
        <v>0</v>
      </c>
      <c r="AI210" s="26">
        <v>2</v>
      </c>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row>
    <row r="211" spans="1:100">
      <c r="A211" s="26">
        <v>46</v>
      </c>
      <c r="B211" s="26" t="s">
        <v>43</v>
      </c>
      <c r="C211" s="26" t="s">
        <v>36</v>
      </c>
      <c r="D211" s="26">
        <v>644</v>
      </c>
      <c r="E211" s="26" t="s">
        <v>45</v>
      </c>
      <c r="F211" s="26">
        <v>1</v>
      </c>
      <c r="G211" s="26">
        <v>4</v>
      </c>
      <c r="H211" s="26" t="s">
        <v>51</v>
      </c>
      <c r="I211" s="26">
        <v>1</v>
      </c>
      <c r="J211" s="26">
        <v>288</v>
      </c>
      <c r="K211" s="26">
        <v>4</v>
      </c>
      <c r="L211" s="26" t="s">
        <v>46</v>
      </c>
      <c r="M211" s="26">
        <v>97</v>
      </c>
      <c r="N211" s="26">
        <v>3</v>
      </c>
      <c r="O211" s="26">
        <v>3</v>
      </c>
      <c r="P211" s="26" t="s">
        <v>54</v>
      </c>
      <c r="Q211" s="26">
        <v>1</v>
      </c>
      <c r="R211" s="26" t="s">
        <v>52</v>
      </c>
      <c r="S211" s="26">
        <v>9396</v>
      </c>
      <c r="T211" s="26">
        <v>12368</v>
      </c>
      <c r="U211" s="26">
        <v>7</v>
      </c>
      <c r="V211" s="26" t="s">
        <v>42</v>
      </c>
      <c r="W211" s="26" t="s">
        <v>43</v>
      </c>
      <c r="X211" s="26">
        <v>16</v>
      </c>
      <c r="Y211" s="26">
        <v>3</v>
      </c>
      <c r="Z211" s="26">
        <v>3</v>
      </c>
      <c r="AA211" s="26">
        <v>80</v>
      </c>
      <c r="AB211" s="26">
        <v>1</v>
      </c>
      <c r="AC211" s="26">
        <v>17</v>
      </c>
      <c r="AD211" s="26">
        <v>3</v>
      </c>
      <c r="AE211" s="26">
        <v>3</v>
      </c>
      <c r="AF211" s="26">
        <v>4</v>
      </c>
      <c r="AG211" s="26">
        <v>2</v>
      </c>
      <c r="AH211" s="26">
        <v>0</v>
      </c>
      <c r="AI211" s="26">
        <v>3</v>
      </c>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row>
    <row r="212" spans="1:100">
      <c r="A212" s="26">
        <v>32</v>
      </c>
      <c r="B212" s="26" t="s">
        <v>35</v>
      </c>
      <c r="C212" s="26" t="s">
        <v>36</v>
      </c>
      <c r="D212" s="26">
        <v>1045</v>
      </c>
      <c r="E212" s="26" t="s">
        <v>37</v>
      </c>
      <c r="F212" s="26">
        <v>4</v>
      </c>
      <c r="G212" s="26">
        <v>4</v>
      </c>
      <c r="H212" s="26" t="s">
        <v>51</v>
      </c>
      <c r="I212" s="26">
        <v>1</v>
      </c>
      <c r="J212" s="26">
        <v>291</v>
      </c>
      <c r="K212" s="26">
        <v>4</v>
      </c>
      <c r="L212" s="26" t="s">
        <v>46</v>
      </c>
      <c r="M212" s="26">
        <v>32</v>
      </c>
      <c r="N212" s="26">
        <v>1</v>
      </c>
      <c r="O212" s="26">
        <v>3</v>
      </c>
      <c r="P212" s="26" t="s">
        <v>40</v>
      </c>
      <c r="Q212" s="26">
        <v>4</v>
      </c>
      <c r="R212" s="26" t="s">
        <v>48</v>
      </c>
      <c r="S212" s="26">
        <v>10400</v>
      </c>
      <c r="T212" s="26">
        <v>25812</v>
      </c>
      <c r="U212" s="26">
        <v>1</v>
      </c>
      <c r="V212" s="26" t="s">
        <v>42</v>
      </c>
      <c r="W212" s="26" t="s">
        <v>43</v>
      </c>
      <c r="X212" s="26">
        <v>11</v>
      </c>
      <c r="Y212" s="26">
        <v>3</v>
      </c>
      <c r="Z212" s="26">
        <v>3</v>
      </c>
      <c r="AA212" s="26">
        <v>80</v>
      </c>
      <c r="AB212" s="26">
        <v>0</v>
      </c>
      <c r="AC212" s="26">
        <v>14</v>
      </c>
      <c r="AD212" s="26">
        <v>2</v>
      </c>
      <c r="AE212" s="26">
        <v>2</v>
      </c>
      <c r="AF212" s="26">
        <v>14</v>
      </c>
      <c r="AG212" s="26">
        <v>8</v>
      </c>
      <c r="AH212" s="26">
        <v>9</v>
      </c>
      <c r="AI212" s="26">
        <v>8</v>
      </c>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row>
    <row r="213" spans="1:100">
      <c r="A213" s="26">
        <v>30</v>
      </c>
      <c r="B213" s="26" t="s">
        <v>43</v>
      </c>
      <c r="C213" s="26" t="s">
        <v>55</v>
      </c>
      <c r="D213" s="26">
        <v>829</v>
      </c>
      <c r="E213" s="26" t="s">
        <v>45</v>
      </c>
      <c r="F213" s="26">
        <v>1</v>
      </c>
      <c r="G213" s="26">
        <v>1</v>
      </c>
      <c r="H213" s="26" t="s">
        <v>38</v>
      </c>
      <c r="I213" s="26">
        <v>1</v>
      </c>
      <c r="J213" s="26">
        <v>292</v>
      </c>
      <c r="K213" s="26">
        <v>3</v>
      </c>
      <c r="L213" s="26" t="s">
        <v>46</v>
      </c>
      <c r="M213" s="26">
        <v>88</v>
      </c>
      <c r="N213" s="26">
        <v>2</v>
      </c>
      <c r="O213" s="26">
        <v>3</v>
      </c>
      <c r="P213" s="26" t="s">
        <v>53</v>
      </c>
      <c r="Q213" s="26">
        <v>3</v>
      </c>
      <c r="R213" s="26" t="s">
        <v>41</v>
      </c>
      <c r="S213" s="26">
        <v>8474</v>
      </c>
      <c r="T213" s="26">
        <v>20925</v>
      </c>
      <c r="U213" s="26">
        <v>1</v>
      </c>
      <c r="V213" s="26" t="s">
        <v>42</v>
      </c>
      <c r="W213" s="26" t="s">
        <v>43</v>
      </c>
      <c r="X213" s="26">
        <v>22</v>
      </c>
      <c r="Y213" s="26">
        <v>4</v>
      </c>
      <c r="Z213" s="26">
        <v>3</v>
      </c>
      <c r="AA213" s="26">
        <v>80</v>
      </c>
      <c r="AB213" s="26">
        <v>0</v>
      </c>
      <c r="AC213" s="26">
        <v>12</v>
      </c>
      <c r="AD213" s="26">
        <v>2</v>
      </c>
      <c r="AE213" s="26">
        <v>3</v>
      </c>
      <c r="AF213" s="26">
        <v>11</v>
      </c>
      <c r="AG213" s="26">
        <v>8</v>
      </c>
      <c r="AH213" s="26">
        <v>5</v>
      </c>
      <c r="AI213" s="26">
        <v>8</v>
      </c>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row>
    <row r="214" spans="1:100">
      <c r="A214" s="26">
        <v>27</v>
      </c>
      <c r="B214" s="26" t="s">
        <v>43</v>
      </c>
      <c r="C214" s="26" t="s">
        <v>44</v>
      </c>
      <c r="D214" s="26">
        <v>1242</v>
      </c>
      <c r="E214" s="26" t="s">
        <v>37</v>
      </c>
      <c r="F214" s="26">
        <v>20</v>
      </c>
      <c r="G214" s="26">
        <v>3</v>
      </c>
      <c r="H214" s="26" t="s">
        <v>38</v>
      </c>
      <c r="I214" s="26">
        <v>1</v>
      </c>
      <c r="J214" s="26">
        <v>293</v>
      </c>
      <c r="K214" s="26">
        <v>4</v>
      </c>
      <c r="L214" s="26" t="s">
        <v>39</v>
      </c>
      <c r="M214" s="26">
        <v>90</v>
      </c>
      <c r="N214" s="26">
        <v>3</v>
      </c>
      <c r="O214" s="26">
        <v>2</v>
      </c>
      <c r="P214" s="26" t="s">
        <v>40</v>
      </c>
      <c r="Q214" s="26">
        <v>3</v>
      </c>
      <c r="R214" s="26" t="s">
        <v>41</v>
      </c>
      <c r="S214" s="26">
        <v>9981</v>
      </c>
      <c r="T214" s="26">
        <v>12916</v>
      </c>
      <c r="U214" s="26">
        <v>1</v>
      </c>
      <c r="V214" s="26" t="s">
        <v>42</v>
      </c>
      <c r="W214" s="26" t="s">
        <v>43</v>
      </c>
      <c r="X214" s="26">
        <v>14</v>
      </c>
      <c r="Y214" s="26">
        <v>3</v>
      </c>
      <c r="Z214" s="26">
        <v>4</v>
      </c>
      <c r="AA214" s="26">
        <v>80</v>
      </c>
      <c r="AB214" s="26">
        <v>0</v>
      </c>
      <c r="AC214" s="26">
        <v>7</v>
      </c>
      <c r="AD214" s="26">
        <v>2</v>
      </c>
      <c r="AE214" s="26">
        <v>3</v>
      </c>
      <c r="AF214" s="26">
        <v>7</v>
      </c>
      <c r="AG214" s="26">
        <v>7</v>
      </c>
      <c r="AH214" s="26">
        <v>0</v>
      </c>
      <c r="AI214" s="26">
        <v>7</v>
      </c>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row>
    <row r="215" spans="1:100">
      <c r="A215" s="26">
        <v>51</v>
      </c>
      <c r="B215" s="26" t="s">
        <v>43</v>
      </c>
      <c r="C215" s="26" t="s">
        <v>36</v>
      </c>
      <c r="D215" s="26">
        <v>1469</v>
      </c>
      <c r="E215" s="26" t="s">
        <v>45</v>
      </c>
      <c r="F215" s="26">
        <v>8</v>
      </c>
      <c r="G215" s="26">
        <v>4</v>
      </c>
      <c r="H215" s="26" t="s">
        <v>38</v>
      </c>
      <c r="I215" s="26">
        <v>1</v>
      </c>
      <c r="J215" s="26">
        <v>296</v>
      </c>
      <c r="K215" s="26">
        <v>2</v>
      </c>
      <c r="L215" s="26" t="s">
        <v>46</v>
      </c>
      <c r="M215" s="26">
        <v>81</v>
      </c>
      <c r="N215" s="26">
        <v>2</v>
      </c>
      <c r="O215" s="26">
        <v>3</v>
      </c>
      <c r="P215" s="26" t="s">
        <v>58</v>
      </c>
      <c r="Q215" s="26">
        <v>2</v>
      </c>
      <c r="R215" s="26" t="s">
        <v>48</v>
      </c>
      <c r="S215" s="26">
        <v>12490</v>
      </c>
      <c r="T215" s="26">
        <v>15736</v>
      </c>
      <c r="U215" s="26">
        <v>5</v>
      </c>
      <c r="V215" s="26" t="s">
        <v>42</v>
      </c>
      <c r="W215" s="26" t="s">
        <v>43</v>
      </c>
      <c r="X215" s="26">
        <v>16</v>
      </c>
      <c r="Y215" s="26">
        <v>3</v>
      </c>
      <c r="Z215" s="26">
        <v>4</v>
      </c>
      <c r="AA215" s="26">
        <v>80</v>
      </c>
      <c r="AB215" s="26">
        <v>2</v>
      </c>
      <c r="AC215" s="26">
        <v>16</v>
      </c>
      <c r="AD215" s="26">
        <v>5</v>
      </c>
      <c r="AE215" s="26">
        <v>1</v>
      </c>
      <c r="AF215" s="26">
        <v>10</v>
      </c>
      <c r="AG215" s="26">
        <v>9</v>
      </c>
      <c r="AH215" s="26">
        <v>4</v>
      </c>
      <c r="AI215" s="26">
        <v>7</v>
      </c>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row>
    <row r="216" spans="1:100">
      <c r="A216" s="26">
        <v>30</v>
      </c>
      <c r="B216" s="26" t="s">
        <v>35</v>
      </c>
      <c r="C216" s="26" t="s">
        <v>36</v>
      </c>
      <c r="D216" s="26">
        <v>1005</v>
      </c>
      <c r="E216" s="26" t="s">
        <v>45</v>
      </c>
      <c r="F216" s="26">
        <v>3</v>
      </c>
      <c r="G216" s="26">
        <v>3</v>
      </c>
      <c r="H216" s="26" t="s">
        <v>60</v>
      </c>
      <c r="I216" s="26">
        <v>1</v>
      </c>
      <c r="J216" s="26">
        <v>297</v>
      </c>
      <c r="K216" s="26">
        <v>4</v>
      </c>
      <c r="L216" s="26" t="s">
        <v>39</v>
      </c>
      <c r="M216" s="26">
        <v>88</v>
      </c>
      <c r="N216" s="26">
        <v>3</v>
      </c>
      <c r="O216" s="26">
        <v>1</v>
      </c>
      <c r="P216" s="26" t="s">
        <v>47</v>
      </c>
      <c r="Q216" s="26">
        <v>1</v>
      </c>
      <c r="R216" s="26" t="s">
        <v>41</v>
      </c>
      <c r="S216" s="26">
        <v>2657</v>
      </c>
      <c r="T216" s="26">
        <v>8556</v>
      </c>
      <c r="U216" s="26">
        <v>5</v>
      </c>
      <c r="V216" s="26" t="s">
        <v>42</v>
      </c>
      <c r="W216" s="26" t="s">
        <v>35</v>
      </c>
      <c r="X216" s="26">
        <v>11</v>
      </c>
      <c r="Y216" s="26">
        <v>3</v>
      </c>
      <c r="Z216" s="26">
        <v>3</v>
      </c>
      <c r="AA216" s="26">
        <v>80</v>
      </c>
      <c r="AB216" s="26">
        <v>0</v>
      </c>
      <c r="AC216" s="26">
        <v>8</v>
      </c>
      <c r="AD216" s="26">
        <v>5</v>
      </c>
      <c r="AE216" s="26">
        <v>3</v>
      </c>
      <c r="AF216" s="26">
        <v>5</v>
      </c>
      <c r="AG216" s="26">
        <v>2</v>
      </c>
      <c r="AH216" s="26">
        <v>0</v>
      </c>
      <c r="AI216" s="26">
        <v>4</v>
      </c>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row>
    <row r="217" spans="1:100">
      <c r="A217" s="26">
        <v>41</v>
      </c>
      <c r="B217" s="26" t="s">
        <v>43</v>
      </c>
      <c r="C217" s="26" t="s">
        <v>36</v>
      </c>
      <c r="D217" s="26">
        <v>896</v>
      </c>
      <c r="E217" s="26" t="s">
        <v>37</v>
      </c>
      <c r="F217" s="26">
        <v>6</v>
      </c>
      <c r="G217" s="26">
        <v>3</v>
      </c>
      <c r="H217" s="26" t="s">
        <v>38</v>
      </c>
      <c r="I217" s="26">
        <v>1</v>
      </c>
      <c r="J217" s="26">
        <v>298</v>
      </c>
      <c r="K217" s="26">
        <v>4</v>
      </c>
      <c r="L217" s="26" t="s">
        <v>39</v>
      </c>
      <c r="M217" s="26">
        <v>75</v>
      </c>
      <c r="N217" s="26">
        <v>3</v>
      </c>
      <c r="O217" s="26">
        <v>3</v>
      </c>
      <c r="P217" s="26" t="s">
        <v>56</v>
      </c>
      <c r="Q217" s="26">
        <v>4</v>
      </c>
      <c r="R217" s="26" t="s">
        <v>41</v>
      </c>
      <c r="S217" s="26">
        <v>13591</v>
      </c>
      <c r="T217" s="26">
        <v>14674</v>
      </c>
      <c r="U217" s="26">
        <v>3</v>
      </c>
      <c r="V217" s="26" t="s">
        <v>42</v>
      </c>
      <c r="W217" s="26" t="s">
        <v>35</v>
      </c>
      <c r="X217" s="26">
        <v>18</v>
      </c>
      <c r="Y217" s="26">
        <v>3</v>
      </c>
      <c r="Z217" s="26">
        <v>3</v>
      </c>
      <c r="AA217" s="26">
        <v>80</v>
      </c>
      <c r="AB217" s="26">
        <v>0</v>
      </c>
      <c r="AC217" s="26">
        <v>16</v>
      </c>
      <c r="AD217" s="26">
        <v>3</v>
      </c>
      <c r="AE217" s="26">
        <v>3</v>
      </c>
      <c r="AF217" s="26">
        <v>1</v>
      </c>
      <c r="AG217" s="26">
        <v>0</v>
      </c>
      <c r="AH217" s="26">
        <v>0</v>
      </c>
      <c r="AI217" s="26">
        <v>0</v>
      </c>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row>
    <row r="218" spans="1:100">
      <c r="A218" s="26">
        <v>30</v>
      </c>
      <c r="B218" s="26" t="s">
        <v>35</v>
      </c>
      <c r="C218" s="26" t="s">
        <v>44</v>
      </c>
      <c r="D218" s="26">
        <v>334</v>
      </c>
      <c r="E218" s="26" t="s">
        <v>37</v>
      </c>
      <c r="F218" s="26">
        <v>26</v>
      </c>
      <c r="G218" s="26">
        <v>4</v>
      </c>
      <c r="H218" s="26" t="s">
        <v>59</v>
      </c>
      <c r="I218" s="26">
        <v>1</v>
      </c>
      <c r="J218" s="26">
        <v>299</v>
      </c>
      <c r="K218" s="26">
        <v>3</v>
      </c>
      <c r="L218" s="26" t="s">
        <v>39</v>
      </c>
      <c r="M218" s="26">
        <v>52</v>
      </c>
      <c r="N218" s="26">
        <v>2</v>
      </c>
      <c r="O218" s="26">
        <v>2</v>
      </c>
      <c r="P218" s="26" t="s">
        <v>40</v>
      </c>
      <c r="Q218" s="26">
        <v>1</v>
      </c>
      <c r="R218" s="26" t="s">
        <v>41</v>
      </c>
      <c r="S218" s="26">
        <v>6696</v>
      </c>
      <c r="T218" s="26">
        <v>22967</v>
      </c>
      <c r="U218" s="26">
        <v>5</v>
      </c>
      <c r="V218" s="26" t="s">
        <v>42</v>
      </c>
      <c r="W218" s="26" t="s">
        <v>43</v>
      </c>
      <c r="X218" s="26">
        <v>15</v>
      </c>
      <c r="Y218" s="26">
        <v>3</v>
      </c>
      <c r="Z218" s="26">
        <v>3</v>
      </c>
      <c r="AA218" s="26">
        <v>80</v>
      </c>
      <c r="AB218" s="26">
        <v>0</v>
      </c>
      <c r="AC218" s="26">
        <v>9</v>
      </c>
      <c r="AD218" s="26">
        <v>5</v>
      </c>
      <c r="AE218" s="26">
        <v>2</v>
      </c>
      <c r="AF218" s="26">
        <v>6</v>
      </c>
      <c r="AG218" s="26">
        <v>3</v>
      </c>
      <c r="AH218" s="26">
        <v>0</v>
      </c>
      <c r="AI218" s="26">
        <v>1</v>
      </c>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row>
    <row r="219" spans="1:100">
      <c r="A219" s="26">
        <v>29</v>
      </c>
      <c r="B219" s="26" t="s">
        <v>35</v>
      </c>
      <c r="C219" s="26" t="s">
        <v>36</v>
      </c>
      <c r="D219" s="26">
        <v>992</v>
      </c>
      <c r="E219" s="26" t="s">
        <v>45</v>
      </c>
      <c r="F219" s="26">
        <v>1</v>
      </c>
      <c r="G219" s="26">
        <v>3</v>
      </c>
      <c r="H219" s="26" t="s">
        <v>60</v>
      </c>
      <c r="I219" s="26">
        <v>1</v>
      </c>
      <c r="J219" s="26">
        <v>300</v>
      </c>
      <c r="K219" s="26">
        <v>3</v>
      </c>
      <c r="L219" s="26" t="s">
        <v>46</v>
      </c>
      <c r="M219" s="26">
        <v>85</v>
      </c>
      <c r="N219" s="26">
        <v>3</v>
      </c>
      <c r="O219" s="26">
        <v>1</v>
      </c>
      <c r="P219" s="26" t="s">
        <v>47</v>
      </c>
      <c r="Q219" s="26">
        <v>3</v>
      </c>
      <c r="R219" s="26" t="s">
        <v>41</v>
      </c>
      <c r="S219" s="26">
        <v>2058</v>
      </c>
      <c r="T219" s="26">
        <v>19757</v>
      </c>
      <c r="U219" s="26">
        <v>0</v>
      </c>
      <c r="V219" s="26" t="s">
        <v>42</v>
      </c>
      <c r="W219" s="26" t="s">
        <v>43</v>
      </c>
      <c r="X219" s="26">
        <v>14</v>
      </c>
      <c r="Y219" s="26">
        <v>3</v>
      </c>
      <c r="Z219" s="26">
        <v>4</v>
      </c>
      <c r="AA219" s="26">
        <v>80</v>
      </c>
      <c r="AB219" s="26">
        <v>0</v>
      </c>
      <c r="AC219" s="26">
        <v>7</v>
      </c>
      <c r="AD219" s="26">
        <v>1</v>
      </c>
      <c r="AE219" s="26">
        <v>2</v>
      </c>
      <c r="AF219" s="26">
        <v>6</v>
      </c>
      <c r="AG219" s="26">
        <v>2</v>
      </c>
      <c r="AH219" s="26">
        <v>1</v>
      </c>
      <c r="AI219" s="26">
        <v>5</v>
      </c>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row>
    <row r="220" spans="1:100">
      <c r="A220" s="26">
        <v>45</v>
      </c>
      <c r="B220" s="26" t="s">
        <v>43</v>
      </c>
      <c r="C220" s="26" t="s">
        <v>55</v>
      </c>
      <c r="D220" s="26">
        <v>1052</v>
      </c>
      <c r="E220" s="26" t="s">
        <v>37</v>
      </c>
      <c r="F220" s="26">
        <v>6</v>
      </c>
      <c r="G220" s="26">
        <v>3</v>
      </c>
      <c r="H220" s="26" t="s">
        <v>51</v>
      </c>
      <c r="I220" s="26">
        <v>1</v>
      </c>
      <c r="J220" s="26">
        <v>302</v>
      </c>
      <c r="K220" s="26">
        <v>4</v>
      </c>
      <c r="L220" s="26" t="s">
        <v>39</v>
      </c>
      <c r="M220" s="26">
        <v>57</v>
      </c>
      <c r="N220" s="26">
        <v>2</v>
      </c>
      <c r="O220" s="26">
        <v>3</v>
      </c>
      <c r="P220" s="26" t="s">
        <v>40</v>
      </c>
      <c r="Q220" s="26">
        <v>4</v>
      </c>
      <c r="R220" s="26" t="s">
        <v>41</v>
      </c>
      <c r="S220" s="26">
        <v>8865</v>
      </c>
      <c r="T220" s="26">
        <v>16840</v>
      </c>
      <c r="U220" s="26">
        <v>6</v>
      </c>
      <c r="V220" s="26" t="s">
        <v>42</v>
      </c>
      <c r="W220" s="26" t="s">
        <v>43</v>
      </c>
      <c r="X220" s="26">
        <v>12</v>
      </c>
      <c r="Y220" s="26">
        <v>3</v>
      </c>
      <c r="Z220" s="26">
        <v>4</v>
      </c>
      <c r="AA220" s="26">
        <v>80</v>
      </c>
      <c r="AB220" s="26">
        <v>0</v>
      </c>
      <c r="AC220" s="26">
        <v>23</v>
      </c>
      <c r="AD220" s="26">
        <v>2</v>
      </c>
      <c r="AE220" s="26">
        <v>3</v>
      </c>
      <c r="AF220" s="26">
        <v>19</v>
      </c>
      <c r="AG220" s="26">
        <v>7</v>
      </c>
      <c r="AH220" s="26">
        <v>12</v>
      </c>
      <c r="AI220" s="26">
        <v>8</v>
      </c>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row>
    <row r="221" spans="1:100">
      <c r="A221" s="26">
        <v>54</v>
      </c>
      <c r="B221" s="26" t="s">
        <v>43</v>
      </c>
      <c r="C221" s="26" t="s">
        <v>36</v>
      </c>
      <c r="D221" s="26">
        <v>1147</v>
      </c>
      <c r="E221" s="26" t="s">
        <v>37</v>
      </c>
      <c r="F221" s="26">
        <v>3</v>
      </c>
      <c r="G221" s="26">
        <v>3</v>
      </c>
      <c r="H221" s="26" t="s">
        <v>59</v>
      </c>
      <c r="I221" s="26">
        <v>1</v>
      </c>
      <c r="J221" s="26">
        <v>303</v>
      </c>
      <c r="K221" s="26">
        <v>4</v>
      </c>
      <c r="L221" s="26" t="s">
        <v>39</v>
      </c>
      <c r="M221" s="26">
        <v>52</v>
      </c>
      <c r="N221" s="26">
        <v>3</v>
      </c>
      <c r="O221" s="26">
        <v>2</v>
      </c>
      <c r="P221" s="26" t="s">
        <v>40</v>
      </c>
      <c r="Q221" s="26">
        <v>1</v>
      </c>
      <c r="R221" s="26" t="s">
        <v>48</v>
      </c>
      <c r="S221" s="26">
        <v>5940</v>
      </c>
      <c r="T221" s="26">
        <v>17011</v>
      </c>
      <c r="U221" s="26">
        <v>2</v>
      </c>
      <c r="V221" s="26" t="s">
        <v>42</v>
      </c>
      <c r="W221" s="26" t="s">
        <v>43</v>
      </c>
      <c r="X221" s="26">
        <v>14</v>
      </c>
      <c r="Y221" s="26">
        <v>3</v>
      </c>
      <c r="Z221" s="26">
        <v>4</v>
      </c>
      <c r="AA221" s="26">
        <v>80</v>
      </c>
      <c r="AB221" s="26">
        <v>1</v>
      </c>
      <c r="AC221" s="26">
        <v>16</v>
      </c>
      <c r="AD221" s="26">
        <v>4</v>
      </c>
      <c r="AE221" s="26">
        <v>3</v>
      </c>
      <c r="AF221" s="26">
        <v>6</v>
      </c>
      <c r="AG221" s="26">
        <v>2</v>
      </c>
      <c r="AH221" s="26">
        <v>0</v>
      </c>
      <c r="AI221" s="26">
        <v>5</v>
      </c>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row>
    <row r="222" spans="1:100">
      <c r="A222" s="26">
        <v>36</v>
      </c>
      <c r="B222" s="26" t="s">
        <v>43</v>
      </c>
      <c r="C222" s="26" t="s">
        <v>36</v>
      </c>
      <c r="D222" s="26">
        <v>1396</v>
      </c>
      <c r="E222" s="26" t="s">
        <v>45</v>
      </c>
      <c r="F222" s="26">
        <v>5</v>
      </c>
      <c r="G222" s="26">
        <v>2</v>
      </c>
      <c r="H222" s="26" t="s">
        <v>38</v>
      </c>
      <c r="I222" s="26">
        <v>1</v>
      </c>
      <c r="J222" s="26">
        <v>304</v>
      </c>
      <c r="K222" s="26">
        <v>4</v>
      </c>
      <c r="L222" s="26" t="s">
        <v>46</v>
      </c>
      <c r="M222" s="26">
        <v>62</v>
      </c>
      <c r="N222" s="26">
        <v>3</v>
      </c>
      <c r="O222" s="26">
        <v>2</v>
      </c>
      <c r="P222" s="26" t="s">
        <v>50</v>
      </c>
      <c r="Q222" s="26">
        <v>2</v>
      </c>
      <c r="R222" s="26" t="s">
        <v>41</v>
      </c>
      <c r="S222" s="26">
        <v>5914</v>
      </c>
      <c r="T222" s="26">
        <v>9945</v>
      </c>
      <c r="U222" s="26">
        <v>8</v>
      </c>
      <c r="V222" s="26" t="s">
        <v>42</v>
      </c>
      <c r="W222" s="26" t="s">
        <v>43</v>
      </c>
      <c r="X222" s="26">
        <v>16</v>
      </c>
      <c r="Y222" s="26">
        <v>3</v>
      </c>
      <c r="Z222" s="26">
        <v>4</v>
      </c>
      <c r="AA222" s="26">
        <v>80</v>
      </c>
      <c r="AB222" s="26">
        <v>0</v>
      </c>
      <c r="AC222" s="26">
        <v>16</v>
      </c>
      <c r="AD222" s="26">
        <v>3</v>
      </c>
      <c r="AE222" s="26">
        <v>4</v>
      </c>
      <c r="AF222" s="26">
        <v>13</v>
      </c>
      <c r="AG222" s="26">
        <v>11</v>
      </c>
      <c r="AH222" s="26">
        <v>3</v>
      </c>
      <c r="AI222" s="26">
        <v>7</v>
      </c>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row>
    <row r="223" spans="1:100">
      <c r="A223" s="26">
        <v>33</v>
      </c>
      <c r="B223" s="26" t="s">
        <v>43</v>
      </c>
      <c r="C223" s="26" t="s">
        <v>36</v>
      </c>
      <c r="D223" s="26">
        <v>147</v>
      </c>
      <c r="E223" s="26" t="s">
        <v>45</v>
      </c>
      <c r="F223" s="26">
        <v>4</v>
      </c>
      <c r="G223" s="26">
        <v>4</v>
      </c>
      <c r="H223" s="26" t="s">
        <v>51</v>
      </c>
      <c r="I223" s="26">
        <v>1</v>
      </c>
      <c r="J223" s="26">
        <v>305</v>
      </c>
      <c r="K223" s="26">
        <v>3</v>
      </c>
      <c r="L223" s="26" t="s">
        <v>39</v>
      </c>
      <c r="M223" s="26">
        <v>47</v>
      </c>
      <c r="N223" s="26">
        <v>2</v>
      </c>
      <c r="O223" s="26">
        <v>1</v>
      </c>
      <c r="P223" s="26" t="s">
        <v>47</v>
      </c>
      <c r="Q223" s="26">
        <v>2</v>
      </c>
      <c r="R223" s="26" t="s">
        <v>48</v>
      </c>
      <c r="S223" s="26">
        <v>2622</v>
      </c>
      <c r="T223" s="26">
        <v>13248</v>
      </c>
      <c r="U223" s="26">
        <v>6</v>
      </c>
      <c r="V223" s="26" t="s">
        <v>42</v>
      </c>
      <c r="W223" s="26" t="s">
        <v>43</v>
      </c>
      <c r="X223" s="26">
        <v>21</v>
      </c>
      <c r="Y223" s="26">
        <v>4</v>
      </c>
      <c r="Z223" s="26">
        <v>4</v>
      </c>
      <c r="AA223" s="26">
        <v>80</v>
      </c>
      <c r="AB223" s="26">
        <v>0</v>
      </c>
      <c r="AC223" s="26">
        <v>7</v>
      </c>
      <c r="AD223" s="26">
        <v>3</v>
      </c>
      <c r="AE223" s="26">
        <v>3</v>
      </c>
      <c r="AF223" s="26">
        <v>3</v>
      </c>
      <c r="AG223" s="26">
        <v>2</v>
      </c>
      <c r="AH223" s="26">
        <v>1</v>
      </c>
      <c r="AI223" s="26">
        <v>1</v>
      </c>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row>
    <row r="224" spans="1:100">
      <c r="A224" s="26">
        <v>37</v>
      </c>
      <c r="B224" s="26" t="s">
        <v>43</v>
      </c>
      <c r="C224" s="26" t="s">
        <v>44</v>
      </c>
      <c r="D224" s="26">
        <v>663</v>
      </c>
      <c r="E224" s="26" t="s">
        <v>45</v>
      </c>
      <c r="F224" s="26">
        <v>11</v>
      </c>
      <c r="G224" s="26">
        <v>3</v>
      </c>
      <c r="H224" s="26" t="s">
        <v>49</v>
      </c>
      <c r="I224" s="26">
        <v>1</v>
      </c>
      <c r="J224" s="26">
        <v>306</v>
      </c>
      <c r="K224" s="26">
        <v>2</v>
      </c>
      <c r="L224" s="26" t="s">
        <v>46</v>
      </c>
      <c r="M224" s="26">
        <v>47</v>
      </c>
      <c r="N224" s="26">
        <v>3</v>
      </c>
      <c r="O224" s="26">
        <v>3</v>
      </c>
      <c r="P224" s="26" t="s">
        <v>58</v>
      </c>
      <c r="Q224" s="26">
        <v>4</v>
      </c>
      <c r="R224" s="26" t="s">
        <v>52</v>
      </c>
      <c r="S224" s="26">
        <v>12185</v>
      </c>
      <c r="T224" s="26">
        <v>10056</v>
      </c>
      <c r="U224" s="26">
        <v>1</v>
      </c>
      <c r="V224" s="26" t="s">
        <v>42</v>
      </c>
      <c r="W224" s="26" t="s">
        <v>35</v>
      </c>
      <c r="X224" s="26">
        <v>14</v>
      </c>
      <c r="Y224" s="26">
        <v>3</v>
      </c>
      <c r="Z224" s="26">
        <v>3</v>
      </c>
      <c r="AA224" s="26">
        <v>80</v>
      </c>
      <c r="AB224" s="26">
        <v>3</v>
      </c>
      <c r="AC224" s="26">
        <v>10</v>
      </c>
      <c r="AD224" s="26">
        <v>1</v>
      </c>
      <c r="AE224" s="26">
        <v>3</v>
      </c>
      <c r="AF224" s="26">
        <v>10</v>
      </c>
      <c r="AG224" s="26">
        <v>8</v>
      </c>
      <c r="AH224" s="26">
        <v>0</v>
      </c>
      <c r="AI224" s="26">
        <v>7</v>
      </c>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row>
    <row r="225" spans="1:100">
      <c r="A225" s="26">
        <v>38</v>
      </c>
      <c r="B225" s="26" t="s">
        <v>43</v>
      </c>
      <c r="C225" s="26" t="s">
        <v>36</v>
      </c>
      <c r="D225" s="26">
        <v>119</v>
      </c>
      <c r="E225" s="26" t="s">
        <v>37</v>
      </c>
      <c r="F225" s="26">
        <v>3</v>
      </c>
      <c r="G225" s="26">
        <v>3</v>
      </c>
      <c r="H225" s="26" t="s">
        <v>38</v>
      </c>
      <c r="I225" s="26">
        <v>1</v>
      </c>
      <c r="J225" s="26">
        <v>307</v>
      </c>
      <c r="K225" s="26">
        <v>1</v>
      </c>
      <c r="L225" s="26" t="s">
        <v>46</v>
      </c>
      <c r="M225" s="26">
        <v>76</v>
      </c>
      <c r="N225" s="26">
        <v>3</v>
      </c>
      <c r="O225" s="26">
        <v>3</v>
      </c>
      <c r="P225" s="26" t="s">
        <v>40</v>
      </c>
      <c r="Q225" s="26">
        <v>3</v>
      </c>
      <c r="R225" s="26" t="s">
        <v>52</v>
      </c>
      <c r="S225" s="26">
        <v>10609</v>
      </c>
      <c r="T225" s="26">
        <v>9647</v>
      </c>
      <c r="U225" s="26">
        <v>0</v>
      </c>
      <c r="V225" s="26" t="s">
        <v>42</v>
      </c>
      <c r="W225" s="26" t="s">
        <v>43</v>
      </c>
      <c r="X225" s="26">
        <v>12</v>
      </c>
      <c r="Y225" s="26">
        <v>3</v>
      </c>
      <c r="Z225" s="26">
        <v>3</v>
      </c>
      <c r="AA225" s="26">
        <v>80</v>
      </c>
      <c r="AB225" s="26">
        <v>2</v>
      </c>
      <c r="AC225" s="26">
        <v>17</v>
      </c>
      <c r="AD225" s="26">
        <v>6</v>
      </c>
      <c r="AE225" s="26">
        <v>2</v>
      </c>
      <c r="AF225" s="26">
        <v>16</v>
      </c>
      <c r="AG225" s="26">
        <v>10</v>
      </c>
      <c r="AH225" s="26">
        <v>5</v>
      </c>
      <c r="AI225" s="26">
        <v>13</v>
      </c>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row>
    <row r="226" spans="1:100">
      <c r="A226" s="26">
        <v>31</v>
      </c>
      <c r="B226" s="26" t="s">
        <v>43</v>
      </c>
      <c r="C226" s="26" t="s">
        <v>55</v>
      </c>
      <c r="D226" s="26">
        <v>979</v>
      </c>
      <c r="E226" s="26" t="s">
        <v>45</v>
      </c>
      <c r="F226" s="26">
        <v>1</v>
      </c>
      <c r="G226" s="26">
        <v>4</v>
      </c>
      <c r="H226" s="26" t="s">
        <v>51</v>
      </c>
      <c r="I226" s="26">
        <v>1</v>
      </c>
      <c r="J226" s="26">
        <v>308</v>
      </c>
      <c r="K226" s="26">
        <v>3</v>
      </c>
      <c r="L226" s="26" t="s">
        <v>46</v>
      </c>
      <c r="M226" s="26">
        <v>90</v>
      </c>
      <c r="N226" s="26">
        <v>1</v>
      </c>
      <c r="O226" s="26">
        <v>2</v>
      </c>
      <c r="P226" s="26" t="s">
        <v>53</v>
      </c>
      <c r="Q226" s="26">
        <v>3</v>
      </c>
      <c r="R226" s="26" t="s">
        <v>48</v>
      </c>
      <c r="S226" s="26">
        <v>4345</v>
      </c>
      <c r="T226" s="26">
        <v>4381</v>
      </c>
      <c r="U226" s="26">
        <v>0</v>
      </c>
      <c r="V226" s="26" t="s">
        <v>42</v>
      </c>
      <c r="W226" s="26" t="s">
        <v>43</v>
      </c>
      <c r="X226" s="26">
        <v>12</v>
      </c>
      <c r="Y226" s="26">
        <v>3</v>
      </c>
      <c r="Z226" s="26">
        <v>4</v>
      </c>
      <c r="AA226" s="26">
        <v>80</v>
      </c>
      <c r="AB226" s="26">
        <v>1</v>
      </c>
      <c r="AC226" s="26">
        <v>6</v>
      </c>
      <c r="AD226" s="26">
        <v>2</v>
      </c>
      <c r="AE226" s="26">
        <v>3</v>
      </c>
      <c r="AF226" s="26">
        <v>5</v>
      </c>
      <c r="AG226" s="26">
        <v>4</v>
      </c>
      <c r="AH226" s="26">
        <v>1</v>
      </c>
      <c r="AI226" s="26">
        <v>4</v>
      </c>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row>
    <row r="227" spans="1:100">
      <c r="A227" s="26">
        <v>59</v>
      </c>
      <c r="B227" s="26" t="s">
        <v>43</v>
      </c>
      <c r="C227" s="26" t="s">
        <v>36</v>
      </c>
      <c r="D227" s="26">
        <v>142</v>
      </c>
      <c r="E227" s="26" t="s">
        <v>45</v>
      </c>
      <c r="F227" s="26">
        <v>3</v>
      </c>
      <c r="G227" s="26">
        <v>3</v>
      </c>
      <c r="H227" s="26" t="s">
        <v>38</v>
      </c>
      <c r="I227" s="26">
        <v>1</v>
      </c>
      <c r="J227" s="26">
        <v>309</v>
      </c>
      <c r="K227" s="26">
        <v>3</v>
      </c>
      <c r="L227" s="26" t="s">
        <v>46</v>
      </c>
      <c r="M227" s="26">
        <v>70</v>
      </c>
      <c r="N227" s="26">
        <v>2</v>
      </c>
      <c r="O227" s="26">
        <v>1</v>
      </c>
      <c r="P227" s="26" t="s">
        <v>47</v>
      </c>
      <c r="Q227" s="26">
        <v>4</v>
      </c>
      <c r="R227" s="26" t="s">
        <v>48</v>
      </c>
      <c r="S227" s="26">
        <v>2177</v>
      </c>
      <c r="T227" s="26">
        <v>8456</v>
      </c>
      <c r="U227" s="26">
        <v>3</v>
      </c>
      <c r="V227" s="26" t="s">
        <v>42</v>
      </c>
      <c r="W227" s="26" t="s">
        <v>43</v>
      </c>
      <c r="X227" s="26">
        <v>17</v>
      </c>
      <c r="Y227" s="26">
        <v>3</v>
      </c>
      <c r="Z227" s="26">
        <v>1</v>
      </c>
      <c r="AA227" s="26">
        <v>80</v>
      </c>
      <c r="AB227" s="26">
        <v>1</v>
      </c>
      <c r="AC227" s="26">
        <v>7</v>
      </c>
      <c r="AD227" s="26">
        <v>6</v>
      </c>
      <c r="AE227" s="26">
        <v>3</v>
      </c>
      <c r="AF227" s="26">
        <v>1</v>
      </c>
      <c r="AG227" s="26">
        <v>0</v>
      </c>
      <c r="AH227" s="26">
        <v>0</v>
      </c>
      <c r="AI227" s="26">
        <v>0</v>
      </c>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row>
    <row r="228" spans="1:100">
      <c r="A228" s="26">
        <v>37</v>
      </c>
      <c r="B228" s="26" t="s">
        <v>43</v>
      </c>
      <c r="C228" s="26" t="s">
        <v>44</v>
      </c>
      <c r="D228" s="26">
        <v>319</v>
      </c>
      <c r="E228" s="26" t="s">
        <v>37</v>
      </c>
      <c r="F228" s="26">
        <v>4</v>
      </c>
      <c r="G228" s="26">
        <v>4</v>
      </c>
      <c r="H228" s="26" t="s">
        <v>59</v>
      </c>
      <c r="I228" s="26">
        <v>1</v>
      </c>
      <c r="J228" s="26">
        <v>311</v>
      </c>
      <c r="K228" s="26">
        <v>1</v>
      </c>
      <c r="L228" s="26" t="s">
        <v>46</v>
      </c>
      <c r="M228" s="26">
        <v>41</v>
      </c>
      <c r="N228" s="26">
        <v>3</v>
      </c>
      <c r="O228" s="26">
        <v>1</v>
      </c>
      <c r="P228" s="26" t="s">
        <v>57</v>
      </c>
      <c r="Q228" s="26">
        <v>4</v>
      </c>
      <c r="R228" s="26" t="s">
        <v>52</v>
      </c>
      <c r="S228" s="26">
        <v>2793</v>
      </c>
      <c r="T228" s="26">
        <v>2539</v>
      </c>
      <c r="U228" s="26">
        <v>4</v>
      </c>
      <c r="V228" s="26" t="s">
        <v>42</v>
      </c>
      <c r="W228" s="26" t="s">
        <v>43</v>
      </c>
      <c r="X228" s="26">
        <v>17</v>
      </c>
      <c r="Y228" s="26">
        <v>3</v>
      </c>
      <c r="Z228" s="26">
        <v>3</v>
      </c>
      <c r="AA228" s="26">
        <v>80</v>
      </c>
      <c r="AB228" s="26">
        <v>1</v>
      </c>
      <c r="AC228" s="26">
        <v>13</v>
      </c>
      <c r="AD228" s="26">
        <v>2</v>
      </c>
      <c r="AE228" s="26">
        <v>3</v>
      </c>
      <c r="AF228" s="26">
        <v>9</v>
      </c>
      <c r="AG228" s="26">
        <v>8</v>
      </c>
      <c r="AH228" s="26">
        <v>5</v>
      </c>
      <c r="AI228" s="26">
        <v>8</v>
      </c>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row>
    <row r="229" spans="1:100">
      <c r="A229" s="26">
        <v>29</v>
      </c>
      <c r="B229" s="26" t="s">
        <v>43</v>
      </c>
      <c r="C229" s="26" t="s">
        <v>44</v>
      </c>
      <c r="D229" s="26">
        <v>1413</v>
      </c>
      <c r="E229" s="26" t="s">
        <v>37</v>
      </c>
      <c r="F229" s="26">
        <v>1</v>
      </c>
      <c r="G229" s="26">
        <v>1</v>
      </c>
      <c r="H229" s="26" t="s">
        <v>51</v>
      </c>
      <c r="I229" s="26">
        <v>1</v>
      </c>
      <c r="J229" s="26">
        <v>312</v>
      </c>
      <c r="K229" s="26">
        <v>2</v>
      </c>
      <c r="L229" s="26" t="s">
        <v>39</v>
      </c>
      <c r="M229" s="26">
        <v>42</v>
      </c>
      <c r="N229" s="26">
        <v>3</v>
      </c>
      <c r="O229" s="26">
        <v>3</v>
      </c>
      <c r="P229" s="26" t="s">
        <v>40</v>
      </c>
      <c r="Q229" s="26">
        <v>4</v>
      </c>
      <c r="R229" s="26" t="s">
        <v>48</v>
      </c>
      <c r="S229" s="26">
        <v>7918</v>
      </c>
      <c r="T229" s="26">
        <v>6599</v>
      </c>
      <c r="U229" s="26">
        <v>1</v>
      </c>
      <c r="V229" s="26" t="s">
        <v>42</v>
      </c>
      <c r="W229" s="26" t="s">
        <v>43</v>
      </c>
      <c r="X229" s="26">
        <v>14</v>
      </c>
      <c r="Y229" s="26">
        <v>3</v>
      </c>
      <c r="Z229" s="26">
        <v>4</v>
      </c>
      <c r="AA229" s="26">
        <v>80</v>
      </c>
      <c r="AB229" s="26">
        <v>1</v>
      </c>
      <c r="AC229" s="26">
        <v>11</v>
      </c>
      <c r="AD229" s="26">
        <v>5</v>
      </c>
      <c r="AE229" s="26">
        <v>3</v>
      </c>
      <c r="AF229" s="26">
        <v>11</v>
      </c>
      <c r="AG229" s="26">
        <v>10</v>
      </c>
      <c r="AH229" s="26">
        <v>4</v>
      </c>
      <c r="AI229" s="26">
        <v>1</v>
      </c>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row>
    <row r="230" spans="1:100">
      <c r="A230" s="26">
        <v>35</v>
      </c>
      <c r="B230" s="26" t="s">
        <v>43</v>
      </c>
      <c r="C230" s="26" t="s">
        <v>44</v>
      </c>
      <c r="D230" s="26">
        <v>944</v>
      </c>
      <c r="E230" s="26" t="s">
        <v>37</v>
      </c>
      <c r="F230" s="26">
        <v>1</v>
      </c>
      <c r="G230" s="26">
        <v>3</v>
      </c>
      <c r="H230" s="26" t="s">
        <v>59</v>
      </c>
      <c r="I230" s="26">
        <v>1</v>
      </c>
      <c r="J230" s="26">
        <v>314</v>
      </c>
      <c r="K230" s="26">
        <v>3</v>
      </c>
      <c r="L230" s="26" t="s">
        <v>39</v>
      </c>
      <c r="M230" s="26">
        <v>92</v>
      </c>
      <c r="N230" s="26">
        <v>3</v>
      </c>
      <c r="O230" s="26">
        <v>3</v>
      </c>
      <c r="P230" s="26" t="s">
        <v>40</v>
      </c>
      <c r="Q230" s="26">
        <v>3</v>
      </c>
      <c r="R230" s="26" t="s">
        <v>41</v>
      </c>
      <c r="S230" s="26">
        <v>8789</v>
      </c>
      <c r="T230" s="26">
        <v>9096</v>
      </c>
      <c r="U230" s="26">
        <v>1</v>
      </c>
      <c r="V230" s="26" t="s">
        <v>42</v>
      </c>
      <c r="W230" s="26" t="s">
        <v>43</v>
      </c>
      <c r="X230" s="26">
        <v>14</v>
      </c>
      <c r="Y230" s="26">
        <v>3</v>
      </c>
      <c r="Z230" s="26">
        <v>1</v>
      </c>
      <c r="AA230" s="26">
        <v>80</v>
      </c>
      <c r="AB230" s="26">
        <v>0</v>
      </c>
      <c r="AC230" s="26">
        <v>10</v>
      </c>
      <c r="AD230" s="26">
        <v>3</v>
      </c>
      <c r="AE230" s="26">
        <v>4</v>
      </c>
      <c r="AF230" s="26">
        <v>10</v>
      </c>
      <c r="AG230" s="26">
        <v>7</v>
      </c>
      <c r="AH230" s="26">
        <v>0</v>
      </c>
      <c r="AI230" s="26">
        <v>8</v>
      </c>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row>
    <row r="231" spans="1:100">
      <c r="A231" s="26">
        <v>29</v>
      </c>
      <c r="B231" s="26" t="s">
        <v>35</v>
      </c>
      <c r="C231" s="26" t="s">
        <v>36</v>
      </c>
      <c r="D231" s="26">
        <v>896</v>
      </c>
      <c r="E231" s="26" t="s">
        <v>45</v>
      </c>
      <c r="F231" s="26">
        <v>18</v>
      </c>
      <c r="G231" s="26">
        <v>1</v>
      </c>
      <c r="H231" s="26" t="s">
        <v>51</v>
      </c>
      <c r="I231" s="26">
        <v>1</v>
      </c>
      <c r="J231" s="26">
        <v>315</v>
      </c>
      <c r="K231" s="26">
        <v>3</v>
      </c>
      <c r="L231" s="26" t="s">
        <v>46</v>
      </c>
      <c r="M231" s="26">
        <v>86</v>
      </c>
      <c r="N231" s="26">
        <v>2</v>
      </c>
      <c r="O231" s="26">
        <v>1</v>
      </c>
      <c r="P231" s="26" t="s">
        <v>47</v>
      </c>
      <c r="Q231" s="26">
        <v>4</v>
      </c>
      <c r="R231" s="26" t="s">
        <v>41</v>
      </c>
      <c r="S231" s="26">
        <v>2389</v>
      </c>
      <c r="T231" s="26">
        <v>14961</v>
      </c>
      <c r="U231" s="26">
        <v>1</v>
      </c>
      <c r="V231" s="26" t="s">
        <v>42</v>
      </c>
      <c r="W231" s="26" t="s">
        <v>35</v>
      </c>
      <c r="X231" s="26">
        <v>13</v>
      </c>
      <c r="Y231" s="26">
        <v>3</v>
      </c>
      <c r="Z231" s="26">
        <v>3</v>
      </c>
      <c r="AA231" s="26">
        <v>80</v>
      </c>
      <c r="AB231" s="26">
        <v>0</v>
      </c>
      <c r="AC231" s="26">
        <v>4</v>
      </c>
      <c r="AD231" s="26">
        <v>3</v>
      </c>
      <c r="AE231" s="26">
        <v>2</v>
      </c>
      <c r="AF231" s="26">
        <v>4</v>
      </c>
      <c r="AG231" s="26">
        <v>3</v>
      </c>
      <c r="AH231" s="26">
        <v>0</v>
      </c>
      <c r="AI231" s="26">
        <v>1</v>
      </c>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row>
    <row r="232" spans="1:100">
      <c r="A232" s="26">
        <v>52</v>
      </c>
      <c r="B232" s="26" t="s">
        <v>43</v>
      </c>
      <c r="C232" s="26" t="s">
        <v>36</v>
      </c>
      <c r="D232" s="26">
        <v>1323</v>
      </c>
      <c r="E232" s="26" t="s">
        <v>45</v>
      </c>
      <c r="F232" s="26">
        <v>2</v>
      </c>
      <c r="G232" s="26">
        <v>3</v>
      </c>
      <c r="H232" s="26" t="s">
        <v>38</v>
      </c>
      <c r="I232" s="26">
        <v>1</v>
      </c>
      <c r="J232" s="26">
        <v>316</v>
      </c>
      <c r="K232" s="26">
        <v>3</v>
      </c>
      <c r="L232" s="26" t="s">
        <v>39</v>
      </c>
      <c r="M232" s="26">
        <v>89</v>
      </c>
      <c r="N232" s="26">
        <v>2</v>
      </c>
      <c r="O232" s="26">
        <v>1</v>
      </c>
      <c r="P232" s="26" t="s">
        <v>50</v>
      </c>
      <c r="Q232" s="26">
        <v>4</v>
      </c>
      <c r="R232" s="26" t="s">
        <v>41</v>
      </c>
      <c r="S232" s="26">
        <v>3212</v>
      </c>
      <c r="T232" s="26">
        <v>3300</v>
      </c>
      <c r="U232" s="26">
        <v>7</v>
      </c>
      <c r="V232" s="26" t="s">
        <v>42</v>
      </c>
      <c r="W232" s="26" t="s">
        <v>43</v>
      </c>
      <c r="X232" s="26">
        <v>15</v>
      </c>
      <c r="Y232" s="26">
        <v>3</v>
      </c>
      <c r="Z232" s="26">
        <v>2</v>
      </c>
      <c r="AA232" s="26">
        <v>80</v>
      </c>
      <c r="AB232" s="26">
        <v>0</v>
      </c>
      <c r="AC232" s="26">
        <v>6</v>
      </c>
      <c r="AD232" s="26">
        <v>3</v>
      </c>
      <c r="AE232" s="26">
        <v>2</v>
      </c>
      <c r="AF232" s="26">
        <v>2</v>
      </c>
      <c r="AG232" s="26">
        <v>2</v>
      </c>
      <c r="AH232" s="26">
        <v>2</v>
      </c>
      <c r="AI232" s="26">
        <v>2</v>
      </c>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row>
    <row r="233" spans="1:100">
      <c r="A233" s="26">
        <v>42</v>
      </c>
      <c r="B233" s="26" t="s">
        <v>43</v>
      </c>
      <c r="C233" s="26" t="s">
        <v>36</v>
      </c>
      <c r="D233" s="26">
        <v>532</v>
      </c>
      <c r="E233" s="26" t="s">
        <v>45</v>
      </c>
      <c r="F233" s="26">
        <v>4</v>
      </c>
      <c r="G233" s="26">
        <v>2</v>
      </c>
      <c r="H233" s="26" t="s">
        <v>60</v>
      </c>
      <c r="I233" s="26">
        <v>1</v>
      </c>
      <c r="J233" s="26">
        <v>319</v>
      </c>
      <c r="K233" s="26">
        <v>3</v>
      </c>
      <c r="L233" s="26" t="s">
        <v>46</v>
      </c>
      <c r="M233" s="26">
        <v>58</v>
      </c>
      <c r="N233" s="26">
        <v>3</v>
      </c>
      <c r="O233" s="26">
        <v>5</v>
      </c>
      <c r="P233" s="26" t="s">
        <v>56</v>
      </c>
      <c r="Q233" s="26">
        <v>4</v>
      </c>
      <c r="R233" s="26" t="s">
        <v>48</v>
      </c>
      <c r="S233" s="26">
        <v>19232</v>
      </c>
      <c r="T233" s="26">
        <v>4933</v>
      </c>
      <c r="U233" s="26">
        <v>1</v>
      </c>
      <c r="V233" s="26" t="s">
        <v>42</v>
      </c>
      <c r="W233" s="26" t="s">
        <v>43</v>
      </c>
      <c r="X233" s="26">
        <v>11</v>
      </c>
      <c r="Y233" s="26">
        <v>3</v>
      </c>
      <c r="Z233" s="26">
        <v>4</v>
      </c>
      <c r="AA233" s="26">
        <v>80</v>
      </c>
      <c r="AB233" s="26">
        <v>0</v>
      </c>
      <c r="AC233" s="26">
        <v>22</v>
      </c>
      <c r="AD233" s="26">
        <v>3</v>
      </c>
      <c r="AE233" s="26">
        <v>3</v>
      </c>
      <c r="AF233" s="26">
        <v>22</v>
      </c>
      <c r="AG233" s="26">
        <v>17</v>
      </c>
      <c r="AH233" s="26">
        <v>11</v>
      </c>
      <c r="AI233" s="26">
        <v>15</v>
      </c>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row>
    <row r="234" spans="1:100">
      <c r="A234" s="26">
        <v>59</v>
      </c>
      <c r="B234" s="26" t="s">
        <v>43</v>
      </c>
      <c r="C234" s="26" t="s">
        <v>36</v>
      </c>
      <c r="D234" s="26">
        <v>818</v>
      </c>
      <c r="E234" s="26" t="s">
        <v>61</v>
      </c>
      <c r="F234" s="26">
        <v>6</v>
      </c>
      <c r="G234" s="26">
        <v>2</v>
      </c>
      <c r="H234" s="26" t="s">
        <v>51</v>
      </c>
      <c r="I234" s="26">
        <v>1</v>
      </c>
      <c r="J234" s="26">
        <v>321</v>
      </c>
      <c r="K234" s="26">
        <v>2</v>
      </c>
      <c r="L234" s="26" t="s">
        <v>46</v>
      </c>
      <c r="M234" s="26">
        <v>52</v>
      </c>
      <c r="N234" s="26">
        <v>3</v>
      </c>
      <c r="O234" s="26">
        <v>1</v>
      </c>
      <c r="P234" s="26" t="s">
        <v>61</v>
      </c>
      <c r="Q234" s="26">
        <v>3</v>
      </c>
      <c r="R234" s="26" t="s">
        <v>48</v>
      </c>
      <c r="S234" s="26">
        <v>2267</v>
      </c>
      <c r="T234" s="26">
        <v>25657</v>
      </c>
      <c r="U234" s="26">
        <v>8</v>
      </c>
      <c r="V234" s="26" t="s">
        <v>42</v>
      </c>
      <c r="W234" s="26" t="s">
        <v>43</v>
      </c>
      <c r="X234" s="26">
        <v>17</v>
      </c>
      <c r="Y234" s="26">
        <v>3</v>
      </c>
      <c r="Z234" s="26">
        <v>4</v>
      </c>
      <c r="AA234" s="26">
        <v>80</v>
      </c>
      <c r="AB234" s="26">
        <v>0</v>
      </c>
      <c r="AC234" s="26">
        <v>7</v>
      </c>
      <c r="AD234" s="26">
        <v>2</v>
      </c>
      <c r="AE234" s="26">
        <v>2</v>
      </c>
      <c r="AF234" s="26">
        <v>2</v>
      </c>
      <c r="AG234" s="26">
        <v>2</v>
      </c>
      <c r="AH234" s="26">
        <v>2</v>
      </c>
      <c r="AI234" s="26">
        <v>2</v>
      </c>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row>
    <row r="235" spans="1:100">
      <c r="A235" s="26">
        <v>50</v>
      </c>
      <c r="B235" s="26" t="s">
        <v>43</v>
      </c>
      <c r="C235" s="26" t="s">
        <v>36</v>
      </c>
      <c r="D235" s="26">
        <v>854</v>
      </c>
      <c r="E235" s="26" t="s">
        <v>37</v>
      </c>
      <c r="F235" s="26">
        <v>1</v>
      </c>
      <c r="G235" s="26">
        <v>4</v>
      </c>
      <c r="H235" s="26" t="s">
        <v>51</v>
      </c>
      <c r="I235" s="26">
        <v>1</v>
      </c>
      <c r="J235" s="26">
        <v>323</v>
      </c>
      <c r="K235" s="26">
        <v>4</v>
      </c>
      <c r="L235" s="26" t="s">
        <v>39</v>
      </c>
      <c r="M235" s="26">
        <v>68</v>
      </c>
      <c r="N235" s="26">
        <v>3</v>
      </c>
      <c r="O235" s="26">
        <v>5</v>
      </c>
      <c r="P235" s="26" t="s">
        <v>56</v>
      </c>
      <c r="Q235" s="26">
        <v>4</v>
      </c>
      <c r="R235" s="26" t="s">
        <v>52</v>
      </c>
      <c r="S235" s="26">
        <v>19517</v>
      </c>
      <c r="T235" s="26">
        <v>24118</v>
      </c>
      <c r="U235" s="26">
        <v>3</v>
      </c>
      <c r="V235" s="26" t="s">
        <v>42</v>
      </c>
      <c r="W235" s="26" t="s">
        <v>43</v>
      </c>
      <c r="X235" s="26">
        <v>11</v>
      </c>
      <c r="Y235" s="26">
        <v>3</v>
      </c>
      <c r="Z235" s="26">
        <v>3</v>
      </c>
      <c r="AA235" s="26">
        <v>80</v>
      </c>
      <c r="AB235" s="26">
        <v>1</v>
      </c>
      <c r="AC235" s="26">
        <v>32</v>
      </c>
      <c r="AD235" s="26">
        <v>3</v>
      </c>
      <c r="AE235" s="26">
        <v>2</v>
      </c>
      <c r="AF235" s="26">
        <v>7</v>
      </c>
      <c r="AG235" s="26">
        <v>0</v>
      </c>
      <c r="AH235" s="26">
        <v>0</v>
      </c>
      <c r="AI235" s="26">
        <v>6</v>
      </c>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row>
    <row r="236" spans="1:100">
      <c r="A236" s="26">
        <v>33</v>
      </c>
      <c r="B236" s="26" t="s">
        <v>35</v>
      </c>
      <c r="C236" s="26" t="s">
        <v>36</v>
      </c>
      <c r="D236" s="26">
        <v>813</v>
      </c>
      <c r="E236" s="26" t="s">
        <v>45</v>
      </c>
      <c r="F236" s="26">
        <v>14</v>
      </c>
      <c r="G236" s="26">
        <v>3</v>
      </c>
      <c r="H236" s="26" t="s">
        <v>51</v>
      </c>
      <c r="I236" s="26">
        <v>1</v>
      </c>
      <c r="J236" s="26">
        <v>325</v>
      </c>
      <c r="K236" s="26">
        <v>3</v>
      </c>
      <c r="L236" s="26" t="s">
        <v>46</v>
      </c>
      <c r="M236" s="26">
        <v>58</v>
      </c>
      <c r="N236" s="26">
        <v>3</v>
      </c>
      <c r="O236" s="26">
        <v>1</v>
      </c>
      <c r="P236" s="26" t="s">
        <v>50</v>
      </c>
      <c r="Q236" s="26">
        <v>4</v>
      </c>
      <c r="R236" s="26" t="s">
        <v>48</v>
      </c>
      <c r="S236" s="26">
        <v>2436</v>
      </c>
      <c r="T236" s="26">
        <v>22149</v>
      </c>
      <c r="U236" s="26">
        <v>5</v>
      </c>
      <c r="V236" s="26" t="s">
        <v>42</v>
      </c>
      <c r="W236" s="26" t="s">
        <v>35</v>
      </c>
      <c r="X236" s="26">
        <v>13</v>
      </c>
      <c r="Y236" s="26">
        <v>3</v>
      </c>
      <c r="Z236" s="26">
        <v>3</v>
      </c>
      <c r="AA236" s="26">
        <v>80</v>
      </c>
      <c r="AB236" s="26">
        <v>1</v>
      </c>
      <c r="AC236" s="26">
        <v>8</v>
      </c>
      <c r="AD236" s="26">
        <v>2</v>
      </c>
      <c r="AE236" s="26">
        <v>1</v>
      </c>
      <c r="AF236" s="26">
        <v>5</v>
      </c>
      <c r="AG236" s="26">
        <v>4</v>
      </c>
      <c r="AH236" s="26">
        <v>0</v>
      </c>
      <c r="AI236" s="26">
        <v>4</v>
      </c>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row>
    <row r="237" spans="1:100">
      <c r="A237" s="26">
        <v>43</v>
      </c>
      <c r="B237" s="26" t="s">
        <v>43</v>
      </c>
      <c r="C237" s="26" t="s">
        <v>36</v>
      </c>
      <c r="D237" s="26">
        <v>1034</v>
      </c>
      <c r="E237" s="26" t="s">
        <v>37</v>
      </c>
      <c r="F237" s="26">
        <v>16</v>
      </c>
      <c r="G237" s="26">
        <v>3</v>
      </c>
      <c r="H237" s="26" t="s">
        <v>59</v>
      </c>
      <c r="I237" s="26">
        <v>1</v>
      </c>
      <c r="J237" s="26">
        <v>327</v>
      </c>
      <c r="K237" s="26">
        <v>4</v>
      </c>
      <c r="L237" s="26" t="s">
        <v>39</v>
      </c>
      <c r="M237" s="26">
        <v>80</v>
      </c>
      <c r="N237" s="26">
        <v>3</v>
      </c>
      <c r="O237" s="26">
        <v>4</v>
      </c>
      <c r="P237" s="26" t="s">
        <v>56</v>
      </c>
      <c r="Q237" s="26">
        <v>4</v>
      </c>
      <c r="R237" s="26" t="s">
        <v>48</v>
      </c>
      <c r="S237" s="26">
        <v>16064</v>
      </c>
      <c r="T237" s="26">
        <v>7744</v>
      </c>
      <c r="U237" s="26">
        <v>5</v>
      </c>
      <c r="V237" s="26" t="s">
        <v>42</v>
      </c>
      <c r="W237" s="26" t="s">
        <v>35</v>
      </c>
      <c r="X237" s="26">
        <v>22</v>
      </c>
      <c r="Y237" s="26">
        <v>4</v>
      </c>
      <c r="Z237" s="26">
        <v>3</v>
      </c>
      <c r="AA237" s="26">
        <v>80</v>
      </c>
      <c r="AB237" s="26">
        <v>1</v>
      </c>
      <c r="AC237" s="26">
        <v>22</v>
      </c>
      <c r="AD237" s="26">
        <v>3</v>
      </c>
      <c r="AE237" s="26">
        <v>3</v>
      </c>
      <c r="AF237" s="26">
        <v>17</v>
      </c>
      <c r="AG237" s="26">
        <v>13</v>
      </c>
      <c r="AH237" s="26">
        <v>1</v>
      </c>
      <c r="AI237" s="26">
        <v>9</v>
      </c>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row>
    <row r="238" spans="1:100">
      <c r="A238" s="26">
        <v>33</v>
      </c>
      <c r="B238" s="26" t="s">
        <v>35</v>
      </c>
      <c r="C238" s="26" t="s">
        <v>36</v>
      </c>
      <c r="D238" s="26">
        <v>465</v>
      </c>
      <c r="E238" s="26" t="s">
        <v>45</v>
      </c>
      <c r="F238" s="26">
        <v>2</v>
      </c>
      <c r="G238" s="26">
        <v>2</v>
      </c>
      <c r="H238" s="26" t="s">
        <v>38</v>
      </c>
      <c r="I238" s="26">
        <v>1</v>
      </c>
      <c r="J238" s="26">
        <v>328</v>
      </c>
      <c r="K238" s="26">
        <v>1</v>
      </c>
      <c r="L238" s="26" t="s">
        <v>39</v>
      </c>
      <c r="M238" s="26">
        <v>39</v>
      </c>
      <c r="N238" s="26">
        <v>3</v>
      </c>
      <c r="O238" s="26">
        <v>1</v>
      </c>
      <c r="P238" s="26" t="s">
        <v>50</v>
      </c>
      <c r="Q238" s="26">
        <v>1</v>
      </c>
      <c r="R238" s="26" t="s">
        <v>48</v>
      </c>
      <c r="S238" s="26">
        <v>2707</v>
      </c>
      <c r="T238" s="26">
        <v>21509</v>
      </c>
      <c r="U238" s="26">
        <v>7</v>
      </c>
      <c r="V238" s="26" t="s">
        <v>42</v>
      </c>
      <c r="W238" s="26" t="s">
        <v>43</v>
      </c>
      <c r="X238" s="26">
        <v>20</v>
      </c>
      <c r="Y238" s="26">
        <v>4</v>
      </c>
      <c r="Z238" s="26">
        <v>1</v>
      </c>
      <c r="AA238" s="26">
        <v>80</v>
      </c>
      <c r="AB238" s="26">
        <v>0</v>
      </c>
      <c r="AC238" s="26">
        <v>13</v>
      </c>
      <c r="AD238" s="26">
        <v>3</v>
      </c>
      <c r="AE238" s="26">
        <v>4</v>
      </c>
      <c r="AF238" s="26">
        <v>9</v>
      </c>
      <c r="AG238" s="26">
        <v>7</v>
      </c>
      <c r="AH238" s="26">
        <v>1</v>
      </c>
      <c r="AI238" s="26">
        <v>7</v>
      </c>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row>
    <row r="239" spans="1:100">
      <c r="A239" s="26">
        <v>52</v>
      </c>
      <c r="B239" s="26" t="s">
        <v>43</v>
      </c>
      <c r="C239" s="26" t="s">
        <v>55</v>
      </c>
      <c r="D239" s="26">
        <v>771</v>
      </c>
      <c r="E239" s="26" t="s">
        <v>37</v>
      </c>
      <c r="F239" s="26">
        <v>2</v>
      </c>
      <c r="G239" s="26">
        <v>4</v>
      </c>
      <c r="H239" s="26" t="s">
        <v>38</v>
      </c>
      <c r="I239" s="26">
        <v>1</v>
      </c>
      <c r="J239" s="26">
        <v>329</v>
      </c>
      <c r="K239" s="26">
        <v>1</v>
      </c>
      <c r="L239" s="26" t="s">
        <v>46</v>
      </c>
      <c r="M239" s="26">
        <v>79</v>
      </c>
      <c r="N239" s="26">
        <v>2</v>
      </c>
      <c r="O239" s="26">
        <v>5</v>
      </c>
      <c r="P239" s="26" t="s">
        <v>56</v>
      </c>
      <c r="Q239" s="26">
        <v>3</v>
      </c>
      <c r="R239" s="26" t="s">
        <v>41</v>
      </c>
      <c r="S239" s="26">
        <v>19068</v>
      </c>
      <c r="T239" s="26">
        <v>21030</v>
      </c>
      <c r="U239" s="26">
        <v>1</v>
      </c>
      <c r="V239" s="26" t="s">
        <v>42</v>
      </c>
      <c r="W239" s="26" t="s">
        <v>35</v>
      </c>
      <c r="X239" s="26">
        <v>18</v>
      </c>
      <c r="Y239" s="26">
        <v>3</v>
      </c>
      <c r="Z239" s="26">
        <v>4</v>
      </c>
      <c r="AA239" s="26">
        <v>80</v>
      </c>
      <c r="AB239" s="26">
        <v>0</v>
      </c>
      <c r="AC239" s="26">
        <v>33</v>
      </c>
      <c r="AD239" s="26">
        <v>2</v>
      </c>
      <c r="AE239" s="26">
        <v>4</v>
      </c>
      <c r="AF239" s="26">
        <v>33</v>
      </c>
      <c r="AG239" s="26">
        <v>7</v>
      </c>
      <c r="AH239" s="26">
        <v>15</v>
      </c>
      <c r="AI239" s="26">
        <v>12</v>
      </c>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row>
    <row r="240" spans="1:100">
      <c r="A240" s="26">
        <v>32</v>
      </c>
      <c r="B240" s="26" t="s">
        <v>43</v>
      </c>
      <c r="C240" s="26" t="s">
        <v>36</v>
      </c>
      <c r="D240" s="26">
        <v>1401</v>
      </c>
      <c r="E240" s="26" t="s">
        <v>37</v>
      </c>
      <c r="F240" s="26">
        <v>4</v>
      </c>
      <c r="G240" s="26">
        <v>2</v>
      </c>
      <c r="H240" s="26" t="s">
        <v>38</v>
      </c>
      <c r="I240" s="26">
        <v>1</v>
      </c>
      <c r="J240" s="26">
        <v>330</v>
      </c>
      <c r="K240" s="26">
        <v>3</v>
      </c>
      <c r="L240" s="26" t="s">
        <v>39</v>
      </c>
      <c r="M240" s="26">
        <v>56</v>
      </c>
      <c r="N240" s="26">
        <v>3</v>
      </c>
      <c r="O240" s="26">
        <v>1</v>
      </c>
      <c r="P240" s="26" t="s">
        <v>57</v>
      </c>
      <c r="Q240" s="26">
        <v>2</v>
      </c>
      <c r="R240" s="26" t="s">
        <v>48</v>
      </c>
      <c r="S240" s="26">
        <v>3931</v>
      </c>
      <c r="T240" s="26">
        <v>20990</v>
      </c>
      <c r="U240" s="26">
        <v>2</v>
      </c>
      <c r="V240" s="26" t="s">
        <v>42</v>
      </c>
      <c r="W240" s="26" t="s">
        <v>43</v>
      </c>
      <c r="X240" s="26">
        <v>11</v>
      </c>
      <c r="Y240" s="26">
        <v>3</v>
      </c>
      <c r="Z240" s="26">
        <v>1</v>
      </c>
      <c r="AA240" s="26">
        <v>80</v>
      </c>
      <c r="AB240" s="26">
        <v>1</v>
      </c>
      <c r="AC240" s="26">
        <v>6</v>
      </c>
      <c r="AD240" s="26">
        <v>5</v>
      </c>
      <c r="AE240" s="26">
        <v>3</v>
      </c>
      <c r="AF240" s="26">
        <v>4</v>
      </c>
      <c r="AG240" s="26">
        <v>3</v>
      </c>
      <c r="AH240" s="26">
        <v>1</v>
      </c>
      <c r="AI240" s="26">
        <v>2</v>
      </c>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row>
    <row r="241" spans="1:100">
      <c r="A241" s="26">
        <v>32</v>
      </c>
      <c r="B241" s="26" t="s">
        <v>35</v>
      </c>
      <c r="C241" s="26" t="s">
        <v>36</v>
      </c>
      <c r="D241" s="26">
        <v>515</v>
      </c>
      <c r="E241" s="26" t="s">
        <v>45</v>
      </c>
      <c r="F241" s="26">
        <v>1</v>
      </c>
      <c r="G241" s="26">
        <v>3</v>
      </c>
      <c r="H241" s="26" t="s">
        <v>38</v>
      </c>
      <c r="I241" s="26">
        <v>1</v>
      </c>
      <c r="J241" s="26">
        <v>331</v>
      </c>
      <c r="K241" s="26">
        <v>4</v>
      </c>
      <c r="L241" s="26" t="s">
        <v>46</v>
      </c>
      <c r="M241" s="26">
        <v>62</v>
      </c>
      <c r="N241" s="26">
        <v>2</v>
      </c>
      <c r="O241" s="26">
        <v>1</v>
      </c>
      <c r="P241" s="26" t="s">
        <v>50</v>
      </c>
      <c r="Q241" s="26">
        <v>3</v>
      </c>
      <c r="R241" s="26" t="s">
        <v>41</v>
      </c>
      <c r="S241" s="26">
        <v>3730</v>
      </c>
      <c r="T241" s="26">
        <v>9571</v>
      </c>
      <c r="U241" s="26">
        <v>0</v>
      </c>
      <c r="V241" s="26" t="s">
        <v>42</v>
      </c>
      <c r="W241" s="26" t="s">
        <v>35</v>
      </c>
      <c r="X241" s="26">
        <v>14</v>
      </c>
      <c r="Y241" s="26">
        <v>3</v>
      </c>
      <c r="Z241" s="26">
        <v>4</v>
      </c>
      <c r="AA241" s="26">
        <v>80</v>
      </c>
      <c r="AB241" s="26">
        <v>0</v>
      </c>
      <c r="AC241" s="26">
        <v>4</v>
      </c>
      <c r="AD241" s="26">
        <v>2</v>
      </c>
      <c r="AE241" s="26">
        <v>1</v>
      </c>
      <c r="AF241" s="26">
        <v>3</v>
      </c>
      <c r="AG241" s="26">
        <v>2</v>
      </c>
      <c r="AH241" s="26">
        <v>1</v>
      </c>
      <c r="AI241" s="26">
        <v>2</v>
      </c>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row>
    <row r="242" spans="1:100">
      <c r="A242" s="26">
        <v>39</v>
      </c>
      <c r="B242" s="26" t="s">
        <v>43</v>
      </c>
      <c r="C242" s="26" t="s">
        <v>36</v>
      </c>
      <c r="D242" s="26">
        <v>1431</v>
      </c>
      <c r="E242" s="26" t="s">
        <v>45</v>
      </c>
      <c r="F242" s="26">
        <v>1</v>
      </c>
      <c r="G242" s="26">
        <v>4</v>
      </c>
      <c r="H242" s="26" t="s">
        <v>51</v>
      </c>
      <c r="I242" s="26">
        <v>1</v>
      </c>
      <c r="J242" s="26">
        <v>332</v>
      </c>
      <c r="K242" s="26">
        <v>3</v>
      </c>
      <c r="L242" s="26" t="s">
        <v>39</v>
      </c>
      <c r="M242" s="26">
        <v>96</v>
      </c>
      <c r="N242" s="26">
        <v>3</v>
      </c>
      <c r="O242" s="26">
        <v>1</v>
      </c>
      <c r="P242" s="26" t="s">
        <v>50</v>
      </c>
      <c r="Q242" s="26">
        <v>3</v>
      </c>
      <c r="R242" s="26" t="s">
        <v>52</v>
      </c>
      <c r="S242" s="26">
        <v>2232</v>
      </c>
      <c r="T242" s="26">
        <v>15417</v>
      </c>
      <c r="U242" s="26">
        <v>7</v>
      </c>
      <c r="V242" s="26" t="s">
        <v>42</v>
      </c>
      <c r="W242" s="26" t="s">
        <v>43</v>
      </c>
      <c r="X242" s="26">
        <v>14</v>
      </c>
      <c r="Y242" s="26">
        <v>3</v>
      </c>
      <c r="Z242" s="26">
        <v>3</v>
      </c>
      <c r="AA242" s="26">
        <v>80</v>
      </c>
      <c r="AB242" s="26">
        <v>3</v>
      </c>
      <c r="AC242" s="26">
        <v>7</v>
      </c>
      <c r="AD242" s="26">
        <v>1</v>
      </c>
      <c r="AE242" s="26">
        <v>3</v>
      </c>
      <c r="AF242" s="26">
        <v>3</v>
      </c>
      <c r="AG242" s="26">
        <v>2</v>
      </c>
      <c r="AH242" s="26">
        <v>1</v>
      </c>
      <c r="AI242" s="26">
        <v>2</v>
      </c>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row>
    <row r="243" spans="1:100">
      <c r="A243" s="26">
        <v>32</v>
      </c>
      <c r="B243" s="26" t="s">
        <v>43</v>
      </c>
      <c r="C243" s="26" t="s">
        <v>55</v>
      </c>
      <c r="D243" s="26">
        <v>976</v>
      </c>
      <c r="E243" s="26" t="s">
        <v>37</v>
      </c>
      <c r="F243" s="26">
        <v>26</v>
      </c>
      <c r="G243" s="26">
        <v>4</v>
      </c>
      <c r="H243" s="26" t="s">
        <v>59</v>
      </c>
      <c r="I243" s="26">
        <v>1</v>
      </c>
      <c r="J243" s="26">
        <v>333</v>
      </c>
      <c r="K243" s="26">
        <v>3</v>
      </c>
      <c r="L243" s="26" t="s">
        <v>46</v>
      </c>
      <c r="M243" s="26">
        <v>100</v>
      </c>
      <c r="N243" s="26">
        <v>3</v>
      </c>
      <c r="O243" s="26">
        <v>2</v>
      </c>
      <c r="P243" s="26" t="s">
        <v>40</v>
      </c>
      <c r="Q243" s="26">
        <v>4</v>
      </c>
      <c r="R243" s="26" t="s">
        <v>48</v>
      </c>
      <c r="S243" s="26">
        <v>4465</v>
      </c>
      <c r="T243" s="26">
        <v>12069</v>
      </c>
      <c r="U243" s="26">
        <v>0</v>
      </c>
      <c r="V243" s="26" t="s">
        <v>42</v>
      </c>
      <c r="W243" s="26" t="s">
        <v>43</v>
      </c>
      <c r="X243" s="26">
        <v>18</v>
      </c>
      <c r="Y243" s="26">
        <v>3</v>
      </c>
      <c r="Z243" s="26">
        <v>1</v>
      </c>
      <c r="AA243" s="26">
        <v>80</v>
      </c>
      <c r="AB243" s="26">
        <v>0</v>
      </c>
      <c r="AC243" s="26">
        <v>4</v>
      </c>
      <c r="AD243" s="26">
        <v>2</v>
      </c>
      <c r="AE243" s="26">
        <v>3</v>
      </c>
      <c r="AF243" s="26">
        <v>3</v>
      </c>
      <c r="AG243" s="26">
        <v>2</v>
      </c>
      <c r="AH243" s="26">
        <v>2</v>
      </c>
      <c r="AI243" s="26">
        <v>2</v>
      </c>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row>
    <row r="244" spans="1:100">
      <c r="A244" s="26">
        <v>41</v>
      </c>
      <c r="B244" s="26" t="s">
        <v>43</v>
      </c>
      <c r="C244" s="26" t="s">
        <v>36</v>
      </c>
      <c r="D244" s="26">
        <v>1411</v>
      </c>
      <c r="E244" s="26" t="s">
        <v>45</v>
      </c>
      <c r="F244" s="26">
        <v>19</v>
      </c>
      <c r="G244" s="26">
        <v>2</v>
      </c>
      <c r="H244" s="26" t="s">
        <v>38</v>
      </c>
      <c r="I244" s="26">
        <v>1</v>
      </c>
      <c r="J244" s="26">
        <v>334</v>
      </c>
      <c r="K244" s="26">
        <v>3</v>
      </c>
      <c r="L244" s="26" t="s">
        <v>46</v>
      </c>
      <c r="M244" s="26">
        <v>36</v>
      </c>
      <c r="N244" s="26">
        <v>3</v>
      </c>
      <c r="O244" s="26">
        <v>2</v>
      </c>
      <c r="P244" s="26" t="s">
        <v>47</v>
      </c>
      <c r="Q244" s="26">
        <v>1</v>
      </c>
      <c r="R244" s="26" t="s">
        <v>52</v>
      </c>
      <c r="S244" s="26">
        <v>3072</v>
      </c>
      <c r="T244" s="26">
        <v>19877</v>
      </c>
      <c r="U244" s="26">
        <v>2</v>
      </c>
      <c r="V244" s="26" t="s">
        <v>42</v>
      </c>
      <c r="W244" s="26" t="s">
        <v>43</v>
      </c>
      <c r="X244" s="26">
        <v>16</v>
      </c>
      <c r="Y244" s="26">
        <v>3</v>
      </c>
      <c r="Z244" s="26">
        <v>1</v>
      </c>
      <c r="AA244" s="26">
        <v>80</v>
      </c>
      <c r="AB244" s="26">
        <v>2</v>
      </c>
      <c r="AC244" s="26">
        <v>17</v>
      </c>
      <c r="AD244" s="26">
        <v>2</v>
      </c>
      <c r="AE244" s="26">
        <v>2</v>
      </c>
      <c r="AF244" s="26">
        <v>1</v>
      </c>
      <c r="AG244" s="26">
        <v>0</v>
      </c>
      <c r="AH244" s="26">
        <v>0</v>
      </c>
      <c r="AI244" s="26">
        <v>0</v>
      </c>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row>
    <row r="245" spans="1:100">
      <c r="A245" s="26">
        <v>40</v>
      </c>
      <c r="B245" s="26" t="s">
        <v>43</v>
      </c>
      <c r="C245" s="26" t="s">
        <v>36</v>
      </c>
      <c r="D245" s="26">
        <v>1300</v>
      </c>
      <c r="E245" s="26" t="s">
        <v>45</v>
      </c>
      <c r="F245" s="26">
        <v>24</v>
      </c>
      <c r="G245" s="26">
        <v>2</v>
      </c>
      <c r="H245" s="26" t="s">
        <v>60</v>
      </c>
      <c r="I245" s="26">
        <v>1</v>
      </c>
      <c r="J245" s="26">
        <v>335</v>
      </c>
      <c r="K245" s="26">
        <v>1</v>
      </c>
      <c r="L245" s="26" t="s">
        <v>46</v>
      </c>
      <c r="M245" s="26">
        <v>62</v>
      </c>
      <c r="N245" s="26">
        <v>3</v>
      </c>
      <c r="O245" s="26">
        <v>2</v>
      </c>
      <c r="P245" s="26" t="s">
        <v>47</v>
      </c>
      <c r="Q245" s="26">
        <v>4</v>
      </c>
      <c r="R245" s="26" t="s">
        <v>52</v>
      </c>
      <c r="S245" s="26">
        <v>3319</v>
      </c>
      <c r="T245" s="26">
        <v>24447</v>
      </c>
      <c r="U245" s="26">
        <v>1</v>
      </c>
      <c r="V245" s="26" t="s">
        <v>42</v>
      </c>
      <c r="W245" s="26" t="s">
        <v>43</v>
      </c>
      <c r="X245" s="26">
        <v>17</v>
      </c>
      <c r="Y245" s="26">
        <v>3</v>
      </c>
      <c r="Z245" s="26">
        <v>1</v>
      </c>
      <c r="AA245" s="26">
        <v>80</v>
      </c>
      <c r="AB245" s="26">
        <v>2</v>
      </c>
      <c r="AC245" s="26">
        <v>9</v>
      </c>
      <c r="AD245" s="26">
        <v>3</v>
      </c>
      <c r="AE245" s="26">
        <v>3</v>
      </c>
      <c r="AF245" s="26">
        <v>9</v>
      </c>
      <c r="AG245" s="26">
        <v>8</v>
      </c>
      <c r="AH245" s="26">
        <v>4</v>
      </c>
      <c r="AI245" s="26">
        <v>7</v>
      </c>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row>
    <row r="246" spans="1:100">
      <c r="A246" s="26">
        <v>45</v>
      </c>
      <c r="B246" s="26" t="s">
        <v>43</v>
      </c>
      <c r="C246" s="26" t="s">
        <v>36</v>
      </c>
      <c r="D246" s="26">
        <v>252</v>
      </c>
      <c r="E246" s="26" t="s">
        <v>45</v>
      </c>
      <c r="F246" s="26">
        <v>1</v>
      </c>
      <c r="G246" s="26">
        <v>3</v>
      </c>
      <c r="H246" s="26" t="s">
        <v>49</v>
      </c>
      <c r="I246" s="26">
        <v>1</v>
      </c>
      <c r="J246" s="26">
        <v>336</v>
      </c>
      <c r="K246" s="26">
        <v>3</v>
      </c>
      <c r="L246" s="26" t="s">
        <v>46</v>
      </c>
      <c r="M246" s="26">
        <v>70</v>
      </c>
      <c r="N246" s="26">
        <v>4</v>
      </c>
      <c r="O246" s="26">
        <v>5</v>
      </c>
      <c r="P246" s="26" t="s">
        <v>56</v>
      </c>
      <c r="Q246" s="26">
        <v>4</v>
      </c>
      <c r="R246" s="26" t="s">
        <v>48</v>
      </c>
      <c r="S246" s="26">
        <v>19202</v>
      </c>
      <c r="T246" s="26">
        <v>15970</v>
      </c>
      <c r="U246" s="26">
        <v>0</v>
      </c>
      <c r="V246" s="26" t="s">
        <v>42</v>
      </c>
      <c r="W246" s="26" t="s">
        <v>43</v>
      </c>
      <c r="X246" s="26">
        <v>11</v>
      </c>
      <c r="Y246" s="26">
        <v>3</v>
      </c>
      <c r="Z246" s="26">
        <v>3</v>
      </c>
      <c r="AA246" s="26">
        <v>80</v>
      </c>
      <c r="AB246" s="26">
        <v>1</v>
      </c>
      <c r="AC246" s="26">
        <v>25</v>
      </c>
      <c r="AD246" s="26">
        <v>2</v>
      </c>
      <c r="AE246" s="26">
        <v>3</v>
      </c>
      <c r="AF246" s="26">
        <v>24</v>
      </c>
      <c r="AG246" s="26">
        <v>0</v>
      </c>
      <c r="AH246" s="26">
        <v>1</v>
      </c>
      <c r="AI246" s="26">
        <v>7</v>
      </c>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row>
    <row r="247" spans="1:100">
      <c r="A247" s="26">
        <v>31</v>
      </c>
      <c r="B247" s="26" t="s">
        <v>43</v>
      </c>
      <c r="C247" s="26" t="s">
        <v>44</v>
      </c>
      <c r="D247" s="26">
        <v>1327</v>
      </c>
      <c r="E247" s="26" t="s">
        <v>45</v>
      </c>
      <c r="F247" s="26">
        <v>3</v>
      </c>
      <c r="G247" s="26">
        <v>4</v>
      </c>
      <c r="H247" s="26" t="s">
        <v>51</v>
      </c>
      <c r="I247" s="26">
        <v>1</v>
      </c>
      <c r="J247" s="26">
        <v>337</v>
      </c>
      <c r="K247" s="26">
        <v>2</v>
      </c>
      <c r="L247" s="26" t="s">
        <v>46</v>
      </c>
      <c r="M247" s="26">
        <v>73</v>
      </c>
      <c r="N247" s="26">
        <v>3</v>
      </c>
      <c r="O247" s="26">
        <v>3</v>
      </c>
      <c r="P247" s="26" t="s">
        <v>58</v>
      </c>
      <c r="Q247" s="26">
        <v>3</v>
      </c>
      <c r="R247" s="26" t="s">
        <v>52</v>
      </c>
      <c r="S247" s="26">
        <v>13675</v>
      </c>
      <c r="T247" s="26">
        <v>13523</v>
      </c>
      <c r="U247" s="26">
        <v>9</v>
      </c>
      <c r="V247" s="26" t="s">
        <v>42</v>
      </c>
      <c r="W247" s="26" t="s">
        <v>43</v>
      </c>
      <c r="X247" s="26">
        <v>12</v>
      </c>
      <c r="Y247" s="26">
        <v>3</v>
      </c>
      <c r="Z247" s="26">
        <v>1</v>
      </c>
      <c r="AA247" s="26">
        <v>80</v>
      </c>
      <c r="AB247" s="26">
        <v>1</v>
      </c>
      <c r="AC247" s="26">
        <v>9</v>
      </c>
      <c r="AD247" s="26">
        <v>3</v>
      </c>
      <c r="AE247" s="26">
        <v>3</v>
      </c>
      <c r="AF247" s="26">
        <v>2</v>
      </c>
      <c r="AG247" s="26">
        <v>2</v>
      </c>
      <c r="AH247" s="26">
        <v>2</v>
      </c>
      <c r="AI247" s="26">
        <v>2</v>
      </c>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row>
    <row r="248" spans="1:100">
      <c r="A248" s="26">
        <v>33</v>
      </c>
      <c r="B248" s="26" t="s">
        <v>43</v>
      </c>
      <c r="C248" s="26" t="s">
        <v>36</v>
      </c>
      <c r="D248" s="26">
        <v>832</v>
      </c>
      <c r="E248" s="26" t="s">
        <v>45</v>
      </c>
      <c r="F248" s="26">
        <v>5</v>
      </c>
      <c r="G248" s="26">
        <v>4</v>
      </c>
      <c r="H248" s="26" t="s">
        <v>38</v>
      </c>
      <c r="I248" s="26">
        <v>1</v>
      </c>
      <c r="J248" s="26">
        <v>338</v>
      </c>
      <c r="K248" s="26">
        <v>3</v>
      </c>
      <c r="L248" s="26" t="s">
        <v>39</v>
      </c>
      <c r="M248" s="26">
        <v>63</v>
      </c>
      <c r="N248" s="26">
        <v>2</v>
      </c>
      <c r="O248" s="26">
        <v>1</v>
      </c>
      <c r="P248" s="26" t="s">
        <v>47</v>
      </c>
      <c r="Q248" s="26">
        <v>4</v>
      </c>
      <c r="R248" s="26" t="s">
        <v>48</v>
      </c>
      <c r="S248" s="26">
        <v>2911</v>
      </c>
      <c r="T248" s="26">
        <v>14776</v>
      </c>
      <c r="U248" s="26">
        <v>1</v>
      </c>
      <c r="V248" s="26" t="s">
        <v>42</v>
      </c>
      <c r="W248" s="26" t="s">
        <v>43</v>
      </c>
      <c r="X248" s="26">
        <v>13</v>
      </c>
      <c r="Y248" s="26">
        <v>3</v>
      </c>
      <c r="Z248" s="26">
        <v>3</v>
      </c>
      <c r="AA248" s="26">
        <v>80</v>
      </c>
      <c r="AB248" s="26">
        <v>1</v>
      </c>
      <c r="AC248" s="26">
        <v>2</v>
      </c>
      <c r="AD248" s="26">
        <v>2</v>
      </c>
      <c r="AE248" s="26">
        <v>2</v>
      </c>
      <c r="AF248" s="26">
        <v>2</v>
      </c>
      <c r="AG248" s="26">
        <v>2</v>
      </c>
      <c r="AH248" s="26">
        <v>0</v>
      </c>
      <c r="AI248" s="26">
        <v>2</v>
      </c>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row>
    <row r="249" spans="1:100">
      <c r="A249" s="26">
        <v>34</v>
      </c>
      <c r="B249" s="26" t="s">
        <v>43</v>
      </c>
      <c r="C249" s="26" t="s">
        <v>36</v>
      </c>
      <c r="D249" s="26">
        <v>470</v>
      </c>
      <c r="E249" s="26" t="s">
        <v>45</v>
      </c>
      <c r="F249" s="26">
        <v>2</v>
      </c>
      <c r="G249" s="26">
        <v>4</v>
      </c>
      <c r="H249" s="26" t="s">
        <v>38</v>
      </c>
      <c r="I249" s="26">
        <v>1</v>
      </c>
      <c r="J249" s="26">
        <v>339</v>
      </c>
      <c r="K249" s="26">
        <v>4</v>
      </c>
      <c r="L249" s="26" t="s">
        <v>46</v>
      </c>
      <c r="M249" s="26">
        <v>84</v>
      </c>
      <c r="N249" s="26">
        <v>2</v>
      </c>
      <c r="O249" s="26">
        <v>2</v>
      </c>
      <c r="P249" s="26" t="s">
        <v>53</v>
      </c>
      <c r="Q249" s="26">
        <v>1</v>
      </c>
      <c r="R249" s="26" t="s">
        <v>48</v>
      </c>
      <c r="S249" s="26">
        <v>5957</v>
      </c>
      <c r="T249" s="26">
        <v>23687</v>
      </c>
      <c r="U249" s="26">
        <v>6</v>
      </c>
      <c r="V249" s="26" t="s">
        <v>42</v>
      </c>
      <c r="W249" s="26" t="s">
        <v>43</v>
      </c>
      <c r="X249" s="26">
        <v>13</v>
      </c>
      <c r="Y249" s="26">
        <v>3</v>
      </c>
      <c r="Z249" s="26">
        <v>2</v>
      </c>
      <c r="AA249" s="26">
        <v>80</v>
      </c>
      <c r="AB249" s="26">
        <v>1</v>
      </c>
      <c r="AC249" s="26">
        <v>13</v>
      </c>
      <c r="AD249" s="26">
        <v>3</v>
      </c>
      <c r="AE249" s="26">
        <v>3</v>
      </c>
      <c r="AF249" s="26">
        <v>11</v>
      </c>
      <c r="AG249" s="26">
        <v>9</v>
      </c>
      <c r="AH249" s="26">
        <v>5</v>
      </c>
      <c r="AI249" s="26">
        <v>9</v>
      </c>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row>
    <row r="250" spans="1:100">
      <c r="A250" s="26">
        <v>37</v>
      </c>
      <c r="B250" s="26" t="s">
        <v>43</v>
      </c>
      <c r="C250" s="26" t="s">
        <v>36</v>
      </c>
      <c r="D250" s="26">
        <v>1017</v>
      </c>
      <c r="E250" s="26" t="s">
        <v>45</v>
      </c>
      <c r="F250" s="26">
        <v>1</v>
      </c>
      <c r="G250" s="26">
        <v>2</v>
      </c>
      <c r="H250" s="26" t="s">
        <v>51</v>
      </c>
      <c r="I250" s="26">
        <v>1</v>
      </c>
      <c r="J250" s="26">
        <v>340</v>
      </c>
      <c r="K250" s="26">
        <v>3</v>
      </c>
      <c r="L250" s="26" t="s">
        <v>39</v>
      </c>
      <c r="M250" s="26">
        <v>83</v>
      </c>
      <c r="N250" s="26">
        <v>2</v>
      </c>
      <c r="O250" s="26">
        <v>1</v>
      </c>
      <c r="P250" s="26" t="s">
        <v>47</v>
      </c>
      <c r="Q250" s="26">
        <v>1</v>
      </c>
      <c r="R250" s="26" t="s">
        <v>48</v>
      </c>
      <c r="S250" s="26">
        <v>3920</v>
      </c>
      <c r="T250" s="26">
        <v>18697</v>
      </c>
      <c r="U250" s="26">
        <v>2</v>
      </c>
      <c r="V250" s="26" t="s">
        <v>42</v>
      </c>
      <c r="W250" s="26" t="s">
        <v>43</v>
      </c>
      <c r="X250" s="26">
        <v>14</v>
      </c>
      <c r="Y250" s="26">
        <v>3</v>
      </c>
      <c r="Z250" s="26">
        <v>1</v>
      </c>
      <c r="AA250" s="26">
        <v>80</v>
      </c>
      <c r="AB250" s="26">
        <v>1</v>
      </c>
      <c r="AC250" s="26">
        <v>17</v>
      </c>
      <c r="AD250" s="26">
        <v>2</v>
      </c>
      <c r="AE250" s="26">
        <v>2</v>
      </c>
      <c r="AF250" s="26">
        <v>3</v>
      </c>
      <c r="AG250" s="26">
        <v>1</v>
      </c>
      <c r="AH250" s="26">
        <v>0</v>
      </c>
      <c r="AI250" s="26">
        <v>2</v>
      </c>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row>
    <row r="251" spans="1:100">
      <c r="A251" s="26">
        <v>45</v>
      </c>
      <c r="B251" s="26" t="s">
        <v>43</v>
      </c>
      <c r="C251" s="26" t="s">
        <v>44</v>
      </c>
      <c r="D251" s="26">
        <v>1199</v>
      </c>
      <c r="E251" s="26" t="s">
        <v>45</v>
      </c>
      <c r="F251" s="26">
        <v>7</v>
      </c>
      <c r="G251" s="26">
        <v>4</v>
      </c>
      <c r="H251" s="26" t="s">
        <v>38</v>
      </c>
      <c r="I251" s="26">
        <v>1</v>
      </c>
      <c r="J251" s="26">
        <v>341</v>
      </c>
      <c r="K251" s="26">
        <v>1</v>
      </c>
      <c r="L251" s="26" t="s">
        <v>46</v>
      </c>
      <c r="M251" s="26">
        <v>77</v>
      </c>
      <c r="N251" s="26">
        <v>4</v>
      </c>
      <c r="O251" s="26">
        <v>2</v>
      </c>
      <c r="P251" s="26" t="s">
        <v>53</v>
      </c>
      <c r="Q251" s="26">
        <v>3</v>
      </c>
      <c r="R251" s="26" t="s">
        <v>48</v>
      </c>
      <c r="S251" s="26">
        <v>6434</v>
      </c>
      <c r="T251" s="26">
        <v>5118</v>
      </c>
      <c r="U251" s="26">
        <v>4</v>
      </c>
      <c r="V251" s="26" t="s">
        <v>42</v>
      </c>
      <c r="W251" s="26" t="s">
        <v>43</v>
      </c>
      <c r="X251" s="26">
        <v>17</v>
      </c>
      <c r="Y251" s="26">
        <v>3</v>
      </c>
      <c r="Z251" s="26">
        <v>4</v>
      </c>
      <c r="AA251" s="26">
        <v>80</v>
      </c>
      <c r="AB251" s="26">
        <v>1</v>
      </c>
      <c r="AC251" s="26">
        <v>9</v>
      </c>
      <c r="AD251" s="26">
        <v>1</v>
      </c>
      <c r="AE251" s="26">
        <v>3</v>
      </c>
      <c r="AF251" s="26">
        <v>3</v>
      </c>
      <c r="AG251" s="26">
        <v>2</v>
      </c>
      <c r="AH251" s="26">
        <v>0</v>
      </c>
      <c r="AI251" s="26">
        <v>2</v>
      </c>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row>
    <row r="252" spans="1:100">
      <c r="A252" s="26">
        <v>37</v>
      </c>
      <c r="B252" s="26" t="s">
        <v>35</v>
      </c>
      <c r="C252" s="26" t="s">
        <v>44</v>
      </c>
      <c r="D252" s="26">
        <v>504</v>
      </c>
      <c r="E252" s="26" t="s">
        <v>45</v>
      </c>
      <c r="F252" s="26">
        <v>10</v>
      </c>
      <c r="G252" s="26">
        <v>3</v>
      </c>
      <c r="H252" s="26" t="s">
        <v>51</v>
      </c>
      <c r="I252" s="26">
        <v>1</v>
      </c>
      <c r="J252" s="26">
        <v>342</v>
      </c>
      <c r="K252" s="26">
        <v>1</v>
      </c>
      <c r="L252" s="26" t="s">
        <v>46</v>
      </c>
      <c r="M252" s="26">
        <v>61</v>
      </c>
      <c r="N252" s="26">
        <v>3</v>
      </c>
      <c r="O252" s="26">
        <v>3</v>
      </c>
      <c r="P252" s="26" t="s">
        <v>53</v>
      </c>
      <c r="Q252" s="26">
        <v>3</v>
      </c>
      <c r="R252" s="26" t="s">
        <v>52</v>
      </c>
      <c r="S252" s="26">
        <v>10048</v>
      </c>
      <c r="T252" s="26">
        <v>22573</v>
      </c>
      <c r="U252" s="26">
        <v>6</v>
      </c>
      <c r="V252" s="26" t="s">
        <v>42</v>
      </c>
      <c r="W252" s="26" t="s">
        <v>43</v>
      </c>
      <c r="X252" s="26">
        <v>11</v>
      </c>
      <c r="Y252" s="26">
        <v>3</v>
      </c>
      <c r="Z252" s="26">
        <v>2</v>
      </c>
      <c r="AA252" s="26">
        <v>80</v>
      </c>
      <c r="AB252" s="26">
        <v>2</v>
      </c>
      <c r="AC252" s="26">
        <v>17</v>
      </c>
      <c r="AD252" s="26">
        <v>5</v>
      </c>
      <c r="AE252" s="26">
        <v>3</v>
      </c>
      <c r="AF252" s="26">
        <v>1</v>
      </c>
      <c r="AG252" s="26">
        <v>0</v>
      </c>
      <c r="AH252" s="26">
        <v>0</v>
      </c>
      <c r="AI252" s="26">
        <v>0</v>
      </c>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row>
    <row r="253" spans="1:100">
      <c r="A253" s="26">
        <v>39</v>
      </c>
      <c r="B253" s="26" t="s">
        <v>43</v>
      </c>
      <c r="C253" s="26" t="s">
        <v>44</v>
      </c>
      <c r="D253" s="26">
        <v>505</v>
      </c>
      <c r="E253" s="26" t="s">
        <v>45</v>
      </c>
      <c r="F253" s="26">
        <v>2</v>
      </c>
      <c r="G253" s="26">
        <v>4</v>
      </c>
      <c r="H253" s="26" t="s">
        <v>60</v>
      </c>
      <c r="I253" s="26">
        <v>1</v>
      </c>
      <c r="J253" s="26">
        <v>343</v>
      </c>
      <c r="K253" s="26">
        <v>3</v>
      </c>
      <c r="L253" s="26" t="s">
        <v>39</v>
      </c>
      <c r="M253" s="26">
        <v>64</v>
      </c>
      <c r="N253" s="26">
        <v>3</v>
      </c>
      <c r="O253" s="26">
        <v>3</v>
      </c>
      <c r="P253" s="26" t="s">
        <v>54</v>
      </c>
      <c r="Q253" s="26">
        <v>3</v>
      </c>
      <c r="R253" s="26" t="s">
        <v>41</v>
      </c>
      <c r="S253" s="26">
        <v>10938</v>
      </c>
      <c r="T253" s="26">
        <v>6420</v>
      </c>
      <c r="U253" s="26">
        <v>0</v>
      </c>
      <c r="V253" s="26" t="s">
        <v>42</v>
      </c>
      <c r="W253" s="26" t="s">
        <v>43</v>
      </c>
      <c r="X253" s="26">
        <v>25</v>
      </c>
      <c r="Y253" s="26">
        <v>4</v>
      </c>
      <c r="Z253" s="26">
        <v>4</v>
      </c>
      <c r="AA253" s="26">
        <v>80</v>
      </c>
      <c r="AB253" s="26">
        <v>0</v>
      </c>
      <c r="AC253" s="26">
        <v>20</v>
      </c>
      <c r="AD253" s="26">
        <v>1</v>
      </c>
      <c r="AE253" s="26">
        <v>3</v>
      </c>
      <c r="AF253" s="26">
        <v>19</v>
      </c>
      <c r="AG253" s="26">
        <v>6</v>
      </c>
      <c r="AH253" s="26">
        <v>11</v>
      </c>
      <c r="AI253" s="26">
        <v>8</v>
      </c>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row>
    <row r="254" spans="1:100">
      <c r="A254" s="26">
        <v>29</v>
      </c>
      <c r="B254" s="26" t="s">
        <v>43</v>
      </c>
      <c r="C254" s="26" t="s">
        <v>36</v>
      </c>
      <c r="D254" s="26">
        <v>665</v>
      </c>
      <c r="E254" s="26" t="s">
        <v>45</v>
      </c>
      <c r="F254" s="26">
        <v>15</v>
      </c>
      <c r="G254" s="26">
        <v>3</v>
      </c>
      <c r="H254" s="26" t="s">
        <v>38</v>
      </c>
      <c r="I254" s="26">
        <v>1</v>
      </c>
      <c r="J254" s="26">
        <v>346</v>
      </c>
      <c r="K254" s="26">
        <v>3</v>
      </c>
      <c r="L254" s="26" t="s">
        <v>46</v>
      </c>
      <c r="M254" s="26">
        <v>60</v>
      </c>
      <c r="N254" s="26">
        <v>3</v>
      </c>
      <c r="O254" s="26">
        <v>1</v>
      </c>
      <c r="P254" s="26" t="s">
        <v>47</v>
      </c>
      <c r="Q254" s="26">
        <v>4</v>
      </c>
      <c r="R254" s="26" t="s">
        <v>41</v>
      </c>
      <c r="S254" s="26">
        <v>2340</v>
      </c>
      <c r="T254" s="26">
        <v>22673</v>
      </c>
      <c r="U254" s="26">
        <v>1</v>
      </c>
      <c r="V254" s="26" t="s">
        <v>42</v>
      </c>
      <c r="W254" s="26" t="s">
        <v>43</v>
      </c>
      <c r="X254" s="26">
        <v>19</v>
      </c>
      <c r="Y254" s="26">
        <v>3</v>
      </c>
      <c r="Z254" s="26">
        <v>1</v>
      </c>
      <c r="AA254" s="26">
        <v>80</v>
      </c>
      <c r="AB254" s="26">
        <v>0</v>
      </c>
      <c r="AC254" s="26">
        <v>6</v>
      </c>
      <c r="AD254" s="26">
        <v>1</v>
      </c>
      <c r="AE254" s="26">
        <v>3</v>
      </c>
      <c r="AF254" s="26">
        <v>6</v>
      </c>
      <c r="AG254" s="26">
        <v>5</v>
      </c>
      <c r="AH254" s="26">
        <v>1</v>
      </c>
      <c r="AI254" s="26">
        <v>5</v>
      </c>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row>
    <row r="255" spans="1:100">
      <c r="A255" s="26">
        <v>42</v>
      </c>
      <c r="B255" s="26" t="s">
        <v>43</v>
      </c>
      <c r="C255" s="26" t="s">
        <v>36</v>
      </c>
      <c r="D255" s="26">
        <v>916</v>
      </c>
      <c r="E255" s="26" t="s">
        <v>45</v>
      </c>
      <c r="F255" s="26">
        <v>17</v>
      </c>
      <c r="G255" s="26">
        <v>2</v>
      </c>
      <c r="H255" s="26" t="s">
        <v>38</v>
      </c>
      <c r="I255" s="26">
        <v>1</v>
      </c>
      <c r="J255" s="26">
        <v>347</v>
      </c>
      <c r="K255" s="26">
        <v>4</v>
      </c>
      <c r="L255" s="26" t="s">
        <v>39</v>
      </c>
      <c r="M255" s="26">
        <v>82</v>
      </c>
      <c r="N255" s="26">
        <v>4</v>
      </c>
      <c r="O255" s="26">
        <v>2</v>
      </c>
      <c r="P255" s="26" t="s">
        <v>47</v>
      </c>
      <c r="Q255" s="26">
        <v>1</v>
      </c>
      <c r="R255" s="26" t="s">
        <v>41</v>
      </c>
      <c r="S255" s="26">
        <v>6545</v>
      </c>
      <c r="T255" s="26">
        <v>23016</v>
      </c>
      <c r="U255" s="26">
        <v>3</v>
      </c>
      <c r="V255" s="26" t="s">
        <v>42</v>
      </c>
      <c r="W255" s="26" t="s">
        <v>35</v>
      </c>
      <c r="X255" s="26">
        <v>13</v>
      </c>
      <c r="Y255" s="26">
        <v>3</v>
      </c>
      <c r="Z255" s="26">
        <v>3</v>
      </c>
      <c r="AA255" s="26">
        <v>80</v>
      </c>
      <c r="AB255" s="26">
        <v>0</v>
      </c>
      <c r="AC255" s="26">
        <v>10</v>
      </c>
      <c r="AD255" s="26">
        <v>1</v>
      </c>
      <c r="AE255" s="26">
        <v>3</v>
      </c>
      <c r="AF255" s="26">
        <v>3</v>
      </c>
      <c r="AG255" s="26">
        <v>2</v>
      </c>
      <c r="AH255" s="26">
        <v>0</v>
      </c>
      <c r="AI255" s="26">
        <v>2</v>
      </c>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row>
    <row r="256" spans="1:100">
      <c r="A256" s="26">
        <v>29</v>
      </c>
      <c r="B256" s="26" t="s">
        <v>43</v>
      </c>
      <c r="C256" s="26" t="s">
        <v>36</v>
      </c>
      <c r="D256" s="26">
        <v>1247</v>
      </c>
      <c r="E256" s="26" t="s">
        <v>37</v>
      </c>
      <c r="F256" s="26">
        <v>20</v>
      </c>
      <c r="G256" s="26">
        <v>2</v>
      </c>
      <c r="H256" s="26" t="s">
        <v>59</v>
      </c>
      <c r="I256" s="26">
        <v>1</v>
      </c>
      <c r="J256" s="26">
        <v>349</v>
      </c>
      <c r="K256" s="26">
        <v>4</v>
      </c>
      <c r="L256" s="26" t="s">
        <v>46</v>
      </c>
      <c r="M256" s="26">
        <v>45</v>
      </c>
      <c r="N256" s="26">
        <v>3</v>
      </c>
      <c r="O256" s="26">
        <v>2</v>
      </c>
      <c r="P256" s="26" t="s">
        <v>40</v>
      </c>
      <c r="Q256" s="26">
        <v>4</v>
      </c>
      <c r="R256" s="26" t="s">
        <v>52</v>
      </c>
      <c r="S256" s="26">
        <v>6931</v>
      </c>
      <c r="T256" s="26">
        <v>10732</v>
      </c>
      <c r="U256" s="26">
        <v>2</v>
      </c>
      <c r="V256" s="26" t="s">
        <v>42</v>
      </c>
      <c r="W256" s="26" t="s">
        <v>43</v>
      </c>
      <c r="X256" s="26">
        <v>14</v>
      </c>
      <c r="Y256" s="26">
        <v>3</v>
      </c>
      <c r="Z256" s="26">
        <v>4</v>
      </c>
      <c r="AA256" s="26">
        <v>80</v>
      </c>
      <c r="AB256" s="26">
        <v>1</v>
      </c>
      <c r="AC256" s="26">
        <v>10</v>
      </c>
      <c r="AD256" s="26">
        <v>2</v>
      </c>
      <c r="AE256" s="26">
        <v>3</v>
      </c>
      <c r="AF256" s="26">
        <v>3</v>
      </c>
      <c r="AG256" s="26">
        <v>2</v>
      </c>
      <c r="AH256" s="26">
        <v>0</v>
      </c>
      <c r="AI256" s="26">
        <v>2</v>
      </c>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row>
    <row r="257" spans="1:100">
      <c r="A257" s="26">
        <v>25</v>
      </c>
      <c r="B257" s="26" t="s">
        <v>43</v>
      </c>
      <c r="C257" s="26" t="s">
        <v>36</v>
      </c>
      <c r="D257" s="26">
        <v>685</v>
      </c>
      <c r="E257" s="26" t="s">
        <v>45</v>
      </c>
      <c r="F257" s="26">
        <v>1</v>
      </c>
      <c r="G257" s="26">
        <v>3</v>
      </c>
      <c r="H257" s="26" t="s">
        <v>38</v>
      </c>
      <c r="I257" s="26">
        <v>1</v>
      </c>
      <c r="J257" s="26">
        <v>350</v>
      </c>
      <c r="K257" s="26">
        <v>1</v>
      </c>
      <c r="L257" s="26" t="s">
        <v>39</v>
      </c>
      <c r="M257" s="26">
        <v>62</v>
      </c>
      <c r="N257" s="26">
        <v>3</v>
      </c>
      <c r="O257" s="26">
        <v>2</v>
      </c>
      <c r="P257" s="26" t="s">
        <v>53</v>
      </c>
      <c r="Q257" s="26">
        <v>3</v>
      </c>
      <c r="R257" s="26" t="s">
        <v>48</v>
      </c>
      <c r="S257" s="26">
        <v>4898</v>
      </c>
      <c r="T257" s="26">
        <v>7505</v>
      </c>
      <c r="U257" s="26">
        <v>0</v>
      </c>
      <c r="V257" s="26" t="s">
        <v>42</v>
      </c>
      <c r="W257" s="26" t="s">
        <v>43</v>
      </c>
      <c r="X257" s="26">
        <v>12</v>
      </c>
      <c r="Y257" s="26">
        <v>3</v>
      </c>
      <c r="Z257" s="26">
        <v>4</v>
      </c>
      <c r="AA257" s="26">
        <v>80</v>
      </c>
      <c r="AB257" s="26">
        <v>2</v>
      </c>
      <c r="AC257" s="26">
        <v>5</v>
      </c>
      <c r="AD257" s="26">
        <v>3</v>
      </c>
      <c r="AE257" s="26">
        <v>3</v>
      </c>
      <c r="AF257" s="26">
        <v>4</v>
      </c>
      <c r="AG257" s="26">
        <v>2</v>
      </c>
      <c r="AH257" s="26">
        <v>1</v>
      </c>
      <c r="AI257" s="26">
        <v>2</v>
      </c>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row>
    <row r="258" spans="1:100">
      <c r="A258" s="26">
        <v>42</v>
      </c>
      <c r="B258" s="26" t="s">
        <v>43</v>
      </c>
      <c r="C258" s="26" t="s">
        <v>36</v>
      </c>
      <c r="D258" s="26">
        <v>269</v>
      </c>
      <c r="E258" s="26" t="s">
        <v>45</v>
      </c>
      <c r="F258" s="26">
        <v>2</v>
      </c>
      <c r="G258" s="26">
        <v>3</v>
      </c>
      <c r="H258" s="26" t="s">
        <v>51</v>
      </c>
      <c r="I258" s="26">
        <v>1</v>
      </c>
      <c r="J258" s="26">
        <v>351</v>
      </c>
      <c r="K258" s="26">
        <v>4</v>
      </c>
      <c r="L258" s="26" t="s">
        <v>39</v>
      </c>
      <c r="M258" s="26">
        <v>56</v>
      </c>
      <c r="N258" s="26">
        <v>2</v>
      </c>
      <c r="O258" s="26">
        <v>1</v>
      </c>
      <c r="P258" s="26" t="s">
        <v>50</v>
      </c>
      <c r="Q258" s="26">
        <v>1</v>
      </c>
      <c r="R258" s="26" t="s">
        <v>52</v>
      </c>
      <c r="S258" s="26">
        <v>2593</v>
      </c>
      <c r="T258" s="26">
        <v>8007</v>
      </c>
      <c r="U258" s="26">
        <v>0</v>
      </c>
      <c r="V258" s="26" t="s">
        <v>42</v>
      </c>
      <c r="W258" s="26" t="s">
        <v>35</v>
      </c>
      <c r="X258" s="26">
        <v>11</v>
      </c>
      <c r="Y258" s="26">
        <v>3</v>
      </c>
      <c r="Z258" s="26">
        <v>3</v>
      </c>
      <c r="AA258" s="26">
        <v>80</v>
      </c>
      <c r="AB258" s="26">
        <v>1</v>
      </c>
      <c r="AC258" s="26">
        <v>10</v>
      </c>
      <c r="AD258" s="26">
        <v>4</v>
      </c>
      <c r="AE258" s="26">
        <v>3</v>
      </c>
      <c r="AF258" s="26">
        <v>9</v>
      </c>
      <c r="AG258" s="26">
        <v>6</v>
      </c>
      <c r="AH258" s="26">
        <v>7</v>
      </c>
      <c r="AI258" s="26">
        <v>8</v>
      </c>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row>
    <row r="259" spans="1:100">
      <c r="A259" s="26">
        <v>40</v>
      </c>
      <c r="B259" s="26" t="s">
        <v>43</v>
      </c>
      <c r="C259" s="26" t="s">
        <v>36</v>
      </c>
      <c r="D259" s="26">
        <v>1416</v>
      </c>
      <c r="E259" s="26" t="s">
        <v>45</v>
      </c>
      <c r="F259" s="26">
        <v>2</v>
      </c>
      <c r="G259" s="26">
        <v>2</v>
      </c>
      <c r="H259" s="26" t="s">
        <v>51</v>
      </c>
      <c r="I259" s="26">
        <v>1</v>
      </c>
      <c r="J259" s="26">
        <v>352</v>
      </c>
      <c r="K259" s="26">
        <v>1</v>
      </c>
      <c r="L259" s="26" t="s">
        <v>46</v>
      </c>
      <c r="M259" s="26">
        <v>49</v>
      </c>
      <c r="N259" s="26">
        <v>3</v>
      </c>
      <c r="O259" s="26">
        <v>5</v>
      </c>
      <c r="P259" s="26" t="s">
        <v>58</v>
      </c>
      <c r="Q259" s="26">
        <v>3</v>
      </c>
      <c r="R259" s="26" t="s">
        <v>52</v>
      </c>
      <c r="S259" s="26">
        <v>19436</v>
      </c>
      <c r="T259" s="26">
        <v>5949</v>
      </c>
      <c r="U259" s="26">
        <v>0</v>
      </c>
      <c r="V259" s="26" t="s">
        <v>42</v>
      </c>
      <c r="W259" s="26" t="s">
        <v>43</v>
      </c>
      <c r="X259" s="26">
        <v>19</v>
      </c>
      <c r="Y259" s="26">
        <v>3</v>
      </c>
      <c r="Z259" s="26">
        <v>4</v>
      </c>
      <c r="AA259" s="26">
        <v>80</v>
      </c>
      <c r="AB259" s="26">
        <v>1</v>
      </c>
      <c r="AC259" s="26">
        <v>22</v>
      </c>
      <c r="AD259" s="26">
        <v>5</v>
      </c>
      <c r="AE259" s="26">
        <v>3</v>
      </c>
      <c r="AF259" s="26">
        <v>21</v>
      </c>
      <c r="AG259" s="26">
        <v>7</v>
      </c>
      <c r="AH259" s="26">
        <v>3</v>
      </c>
      <c r="AI259" s="26">
        <v>9</v>
      </c>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row>
    <row r="260" spans="1:100">
      <c r="A260" s="26">
        <v>51</v>
      </c>
      <c r="B260" s="26" t="s">
        <v>43</v>
      </c>
      <c r="C260" s="26" t="s">
        <v>36</v>
      </c>
      <c r="D260" s="26">
        <v>833</v>
      </c>
      <c r="E260" s="26" t="s">
        <v>45</v>
      </c>
      <c r="F260" s="26">
        <v>1</v>
      </c>
      <c r="G260" s="26">
        <v>3</v>
      </c>
      <c r="H260" s="26" t="s">
        <v>38</v>
      </c>
      <c r="I260" s="26">
        <v>1</v>
      </c>
      <c r="J260" s="26">
        <v>353</v>
      </c>
      <c r="K260" s="26">
        <v>3</v>
      </c>
      <c r="L260" s="26" t="s">
        <v>46</v>
      </c>
      <c r="M260" s="26">
        <v>96</v>
      </c>
      <c r="N260" s="26">
        <v>3</v>
      </c>
      <c r="O260" s="26">
        <v>1</v>
      </c>
      <c r="P260" s="26" t="s">
        <v>47</v>
      </c>
      <c r="Q260" s="26">
        <v>4</v>
      </c>
      <c r="R260" s="26" t="s">
        <v>48</v>
      </c>
      <c r="S260" s="26">
        <v>2723</v>
      </c>
      <c r="T260" s="26">
        <v>23231</v>
      </c>
      <c r="U260" s="26">
        <v>1</v>
      </c>
      <c r="V260" s="26" t="s">
        <v>42</v>
      </c>
      <c r="W260" s="26" t="s">
        <v>43</v>
      </c>
      <c r="X260" s="26">
        <v>11</v>
      </c>
      <c r="Y260" s="26">
        <v>3</v>
      </c>
      <c r="Z260" s="26">
        <v>2</v>
      </c>
      <c r="AA260" s="26">
        <v>80</v>
      </c>
      <c r="AB260" s="26">
        <v>0</v>
      </c>
      <c r="AC260" s="26">
        <v>1</v>
      </c>
      <c r="AD260" s="26">
        <v>0</v>
      </c>
      <c r="AE260" s="26">
        <v>2</v>
      </c>
      <c r="AF260" s="26">
        <v>1</v>
      </c>
      <c r="AG260" s="26">
        <v>0</v>
      </c>
      <c r="AH260" s="26">
        <v>0</v>
      </c>
      <c r="AI260" s="26">
        <v>0</v>
      </c>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row>
    <row r="261" spans="1:100">
      <c r="A261" s="26">
        <v>31</v>
      </c>
      <c r="B261" s="26" t="s">
        <v>35</v>
      </c>
      <c r="C261" s="26" t="s">
        <v>44</v>
      </c>
      <c r="D261" s="26">
        <v>307</v>
      </c>
      <c r="E261" s="26" t="s">
        <v>45</v>
      </c>
      <c r="F261" s="26">
        <v>29</v>
      </c>
      <c r="G261" s="26">
        <v>2</v>
      </c>
      <c r="H261" s="26" t="s">
        <v>51</v>
      </c>
      <c r="I261" s="26">
        <v>1</v>
      </c>
      <c r="J261" s="26">
        <v>355</v>
      </c>
      <c r="K261" s="26">
        <v>3</v>
      </c>
      <c r="L261" s="26" t="s">
        <v>46</v>
      </c>
      <c r="M261" s="26">
        <v>71</v>
      </c>
      <c r="N261" s="26">
        <v>2</v>
      </c>
      <c r="O261" s="26">
        <v>1</v>
      </c>
      <c r="P261" s="26" t="s">
        <v>50</v>
      </c>
      <c r="Q261" s="26">
        <v>2</v>
      </c>
      <c r="R261" s="26" t="s">
        <v>41</v>
      </c>
      <c r="S261" s="26">
        <v>3479</v>
      </c>
      <c r="T261" s="26">
        <v>11652</v>
      </c>
      <c r="U261" s="26">
        <v>0</v>
      </c>
      <c r="V261" s="26" t="s">
        <v>42</v>
      </c>
      <c r="W261" s="26" t="s">
        <v>43</v>
      </c>
      <c r="X261" s="26">
        <v>11</v>
      </c>
      <c r="Y261" s="26">
        <v>3</v>
      </c>
      <c r="Z261" s="26">
        <v>2</v>
      </c>
      <c r="AA261" s="26">
        <v>80</v>
      </c>
      <c r="AB261" s="26">
        <v>0</v>
      </c>
      <c r="AC261" s="26">
        <v>6</v>
      </c>
      <c r="AD261" s="26">
        <v>2</v>
      </c>
      <c r="AE261" s="26">
        <v>4</v>
      </c>
      <c r="AF261" s="26">
        <v>5</v>
      </c>
      <c r="AG261" s="26">
        <v>4</v>
      </c>
      <c r="AH261" s="26">
        <v>1</v>
      </c>
      <c r="AI261" s="26">
        <v>4</v>
      </c>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row>
    <row r="262" spans="1:100">
      <c r="A262" s="26">
        <v>32</v>
      </c>
      <c r="B262" s="26" t="s">
        <v>43</v>
      </c>
      <c r="C262" s="26" t="s">
        <v>44</v>
      </c>
      <c r="D262" s="26">
        <v>1311</v>
      </c>
      <c r="E262" s="26" t="s">
        <v>45</v>
      </c>
      <c r="F262" s="26">
        <v>7</v>
      </c>
      <c r="G262" s="26">
        <v>3</v>
      </c>
      <c r="H262" s="26" t="s">
        <v>38</v>
      </c>
      <c r="I262" s="26">
        <v>1</v>
      </c>
      <c r="J262" s="26">
        <v>359</v>
      </c>
      <c r="K262" s="26">
        <v>2</v>
      </c>
      <c r="L262" s="26" t="s">
        <v>46</v>
      </c>
      <c r="M262" s="26">
        <v>100</v>
      </c>
      <c r="N262" s="26">
        <v>4</v>
      </c>
      <c r="O262" s="26">
        <v>1</v>
      </c>
      <c r="P262" s="26" t="s">
        <v>50</v>
      </c>
      <c r="Q262" s="26">
        <v>2</v>
      </c>
      <c r="R262" s="26" t="s">
        <v>48</v>
      </c>
      <c r="S262" s="26">
        <v>2794</v>
      </c>
      <c r="T262" s="26">
        <v>26062</v>
      </c>
      <c r="U262" s="26">
        <v>1</v>
      </c>
      <c r="V262" s="26" t="s">
        <v>42</v>
      </c>
      <c r="W262" s="26" t="s">
        <v>43</v>
      </c>
      <c r="X262" s="26">
        <v>20</v>
      </c>
      <c r="Y262" s="26">
        <v>4</v>
      </c>
      <c r="Z262" s="26">
        <v>3</v>
      </c>
      <c r="AA262" s="26">
        <v>80</v>
      </c>
      <c r="AB262" s="26">
        <v>0</v>
      </c>
      <c r="AC262" s="26">
        <v>5</v>
      </c>
      <c r="AD262" s="26">
        <v>3</v>
      </c>
      <c r="AE262" s="26">
        <v>1</v>
      </c>
      <c r="AF262" s="26">
        <v>5</v>
      </c>
      <c r="AG262" s="26">
        <v>1</v>
      </c>
      <c r="AH262" s="26">
        <v>0</v>
      </c>
      <c r="AI262" s="26">
        <v>3</v>
      </c>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row>
    <row r="263" spans="1:100">
      <c r="A263" s="26">
        <v>38</v>
      </c>
      <c r="B263" s="26" t="s">
        <v>43</v>
      </c>
      <c r="C263" s="26" t="s">
        <v>55</v>
      </c>
      <c r="D263" s="26">
        <v>1327</v>
      </c>
      <c r="E263" s="26" t="s">
        <v>37</v>
      </c>
      <c r="F263" s="26">
        <v>2</v>
      </c>
      <c r="G263" s="26">
        <v>2</v>
      </c>
      <c r="H263" s="26" t="s">
        <v>38</v>
      </c>
      <c r="I263" s="26">
        <v>1</v>
      </c>
      <c r="J263" s="26">
        <v>361</v>
      </c>
      <c r="K263" s="26">
        <v>4</v>
      </c>
      <c r="L263" s="26" t="s">
        <v>46</v>
      </c>
      <c r="M263" s="26">
        <v>39</v>
      </c>
      <c r="N263" s="26">
        <v>2</v>
      </c>
      <c r="O263" s="26">
        <v>2</v>
      </c>
      <c r="P263" s="26" t="s">
        <v>40</v>
      </c>
      <c r="Q263" s="26">
        <v>4</v>
      </c>
      <c r="R263" s="26" t="s">
        <v>48</v>
      </c>
      <c r="S263" s="26">
        <v>5249</v>
      </c>
      <c r="T263" s="26">
        <v>19682</v>
      </c>
      <c r="U263" s="26">
        <v>3</v>
      </c>
      <c r="V263" s="26" t="s">
        <v>42</v>
      </c>
      <c r="W263" s="26" t="s">
        <v>43</v>
      </c>
      <c r="X263" s="26">
        <v>18</v>
      </c>
      <c r="Y263" s="26">
        <v>3</v>
      </c>
      <c r="Z263" s="26">
        <v>4</v>
      </c>
      <c r="AA263" s="26">
        <v>80</v>
      </c>
      <c r="AB263" s="26">
        <v>1</v>
      </c>
      <c r="AC263" s="26">
        <v>13</v>
      </c>
      <c r="AD263" s="26">
        <v>0</v>
      </c>
      <c r="AE263" s="26">
        <v>3</v>
      </c>
      <c r="AF263" s="26">
        <v>8</v>
      </c>
      <c r="AG263" s="26">
        <v>7</v>
      </c>
      <c r="AH263" s="26">
        <v>7</v>
      </c>
      <c r="AI263" s="26">
        <v>5</v>
      </c>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row>
    <row r="264" spans="1:100">
      <c r="A264" s="26">
        <v>32</v>
      </c>
      <c r="B264" s="26" t="s">
        <v>43</v>
      </c>
      <c r="C264" s="26" t="s">
        <v>36</v>
      </c>
      <c r="D264" s="26">
        <v>128</v>
      </c>
      <c r="E264" s="26" t="s">
        <v>45</v>
      </c>
      <c r="F264" s="26">
        <v>2</v>
      </c>
      <c r="G264" s="26">
        <v>1</v>
      </c>
      <c r="H264" s="26" t="s">
        <v>60</v>
      </c>
      <c r="I264" s="26">
        <v>1</v>
      </c>
      <c r="J264" s="26">
        <v>362</v>
      </c>
      <c r="K264" s="26">
        <v>4</v>
      </c>
      <c r="L264" s="26" t="s">
        <v>46</v>
      </c>
      <c r="M264" s="26">
        <v>84</v>
      </c>
      <c r="N264" s="26">
        <v>2</v>
      </c>
      <c r="O264" s="26">
        <v>2</v>
      </c>
      <c r="P264" s="26" t="s">
        <v>50</v>
      </c>
      <c r="Q264" s="26">
        <v>1</v>
      </c>
      <c r="R264" s="26" t="s">
        <v>41</v>
      </c>
      <c r="S264" s="26">
        <v>2176</v>
      </c>
      <c r="T264" s="26">
        <v>19737</v>
      </c>
      <c r="U264" s="26">
        <v>4</v>
      </c>
      <c r="V264" s="26" t="s">
        <v>42</v>
      </c>
      <c r="W264" s="26" t="s">
        <v>43</v>
      </c>
      <c r="X264" s="26">
        <v>13</v>
      </c>
      <c r="Y264" s="26">
        <v>3</v>
      </c>
      <c r="Z264" s="26">
        <v>4</v>
      </c>
      <c r="AA264" s="26">
        <v>80</v>
      </c>
      <c r="AB264" s="26">
        <v>0</v>
      </c>
      <c r="AC264" s="26">
        <v>9</v>
      </c>
      <c r="AD264" s="26">
        <v>5</v>
      </c>
      <c r="AE264" s="26">
        <v>3</v>
      </c>
      <c r="AF264" s="26">
        <v>6</v>
      </c>
      <c r="AG264" s="26">
        <v>2</v>
      </c>
      <c r="AH264" s="26">
        <v>0</v>
      </c>
      <c r="AI264" s="26">
        <v>4</v>
      </c>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row>
    <row r="265" spans="1:100">
      <c r="A265" s="26">
        <v>46</v>
      </c>
      <c r="B265" s="26" t="s">
        <v>43</v>
      </c>
      <c r="C265" s="26" t="s">
        <v>36</v>
      </c>
      <c r="D265" s="26">
        <v>488</v>
      </c>
      <c r="E265" s="26" t="s">
        <v>37</v>
      </c>
      <c r="F265" s="26">
        <v>2</v>
      </c>
      <c r="G265" s="26">
        <v>3</v>
      </c>
      <c r="H265" s="26" t="s">
        <v>60</v>
      </c>
      <c r="I265" s="26">
        <v>1</v>
      </c>
      <c r="J265" s="26">
        <v>363</v>
      </c>
      <c r="K265" s="26">
        <v>3</v>
      </c>
      <c r="L265" s="26" t="s">
        <v>39</v>
      </c>
      <c r="M265" s="26">
        <v>75</v>
      </c>
      <c r="N265" s="26">
        <v>1</v>
      </c>
      <c r="O265" s="26">
        <v>4</v>
      </c>
      <c r="P265" s="26" t="s">
        <v>56</v>
      </c>
      <c r="Q265" s="26">
        <v>2</v>
      </c>
      <c r="R265" s="26" t="s">
        <v>48</v>
      </c>
      <c r="S265" s="26">
        <v>16872</v>
      </c>
      <c r="T265" s="26">
        <v>14977</v>
      </c>
      <c r="U265" s="26">
        <v>3</v>
      </c>
      <c r="V265" s="26" t="s">
        <v>42</v>
      </c>
      <c r="W265" s="26" t="s">
        <v>35</v>
      </c>
      <c r="X265" s="26">
        <v>12</v>
      </c>
      <c r="Y265" s="26">
        <v>3</v>
      </c>
      <c r="Z265" s="26">
        <v>2</v>
      </c>
      <c r="AA265" s="26">
        <v>80</v>
      </c>
      <c r="AB265" s="26">
        <v>1</v>
      </c>
      <c r="AC265" s="26">
        <v>28</v>
      </c>
      <c r="AD265" s="26">
        <v>2</v>
      </c>
      <c r="AE265" s="26">
        <v>2</v>
      </c>
      <c r="AF265" s="26">
        <v>7</v>
      </c>
      <c r="AG265" s="26">
        <v>7</v>
      </c>
      <c r="AH265" s="26">
        <v>7</v>
      </c>
      <c r="AI265" s="26">
        <v>7</v>
      </c>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row>
    <row r="266" spans="1:100">
      <c r="A266" s="26">
        <v>28</v>
      </c>
      <c r="B266" s="26" t="s">
        <v>35</v>
      </c>
      <c r="C266" s="26" t="s">
        <v>36</v>
      </c>
      <c r="D266" s="26">
        <v>529</v>
      </c>
      <c r="E266" s="26" t="s">
        <v>45</v>
      </c>
      <c r="F266" s="26">
        <v>2</v>
      </c>
      <c r="G266" s="26">
        <v>4</v>
      </c>
      <c r="H266" s="26" t="s">
        <v>38</v>
      </c>
      <c r="I266" s="26">
        <v>1</v>
      </c>
      <c r="J266" s="26">
        <v>364</v>
      </c>
      <c r="K266" s="26">
        <v>1</v>
      </c>
      <c r="L266" s="26" t="s">
        <v>46</v>
      </c>
      <c r="M266" s="26">
        <v>79</v>
      </c>
      <c r="N266" s="26">
        <v>3</v>
      </c>
      <c r="O266" s="26">
        <v>1</v>
      </c>
      <c r="P266" s="26" t="s">
        <v>50</v>
      </c>
      <c r="Q266" s="26">
        <v>3</v>
      </c>
      <c r="R266" s="26" t="s">
        <v>41</v>
      </c>
      <c r="S266" s="26">
        <v>3485</v>
      </c>
      <c r="T266" s="26">
        <v>14935</v>
      </c>
      <c r="U266" s="26">
        <v>2</v>
      </c>
      <c r="V266" s="26" t="s">
        <v>42</v>
      </c>
      <c r="W266" s="26" t="s">
        <v>43</v>
      </c>
      <c r="X266" s="26">
        <v>11</v>
      </c>
      <c r="Y266" s="26">
        <v>3</v>
      </c>
      <c r="Z266" s="26">
        <v>3</v>
      </c>
      <c r="AA266" s="26">
        <v>80</v>
      </c>
      <c r="AB266" s="26">
        <v>0</v>
      </c>
      <c r="AC266" s="26">
        <v>5</v>
      </c>
      <c r="AD266" s="26">
        <v>5</v>
      </c>
      <c r="AE266" s="26">
        <v>1</v>
      </c>
      <c r="AF266" s="26">
        <v>0</v>
      </c>
      <c r="AG266" s="26">
        <v>0</v>
      </c>
      <c r="AH266" s="26">
        <v>0</v>
      </c>
      <c r="AI266" s="26">
        <v>0</v>
      </c>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row>
    <row r="267" spans="1:100">
      <c r="A267" s="26">
        <v>29</v>
      </c>
      <c r="B267" s="26" t="s">
        <v>43</v>
      </c>
      <c r="C267" s="26" t="s">
        <v>36</v>
      </c>
      <c r="D267" s="26">
        <v>1210</v>
      </c>
      <c r="E267" s="26" t="s">
        <v>37</v>
      </c>
      <c r="F267" s="26">
        <v>2</v>
      </c>
      <c r="G267" s="26">
        <v>3</v>
      </c>
      <c r="H267" s="26" t="s">
        <v>51</v>
      </c>
      <c r="I267" s="26">
        <v>1</v>
      </c>
      <c r="J267" s="26">
        <v>366</v>
      </c>
      <c r="K267" s="26">
        <v>1</v>
      </c>
      <c r="L267" s="26" t="s">
        <v>46</v>
      </c>
      <c r="M267" s="26">
        <v>78</v>
      </c>
      <c r="N267" s="26">
        <v>2</v>
      </c>
      <c r="O267" s="26">
        <v>2</v>
      </c>
      <c r="P267" s="26" t="s">
        <v>40</v>
      </c>
      <c r="Q267" s="26">
        <v>2</v>
      </c>
      <c r="R267" s="26" t="s">
        <v>48</v>
      </c>
      <c r="S267" s="26">
        <v>6644</v>
      </c>
      <c r="T267" s="26">
        <v>3687</v>
      </c>
      <c r="U267" s="26">
        <v>2</v>
      </c>
      <c r="V267" s="26" t="s">
        <v>42</v>
      </c>
      <c r="W267" s="26" t="s">
        <v>43</v>
      </c>
      <c r="X267" s="26">
        <v>19</v>
      </c>
      <c r="Y267" s="26">
        <v>3</v>
      </c>
      <c r="Z267" s="26">
        <v>2</v>
      </c>
      <c r="AA267" s="26">
        <v>80</v>
      </c>
      <c r="AB267" s="26">
        <v>2</v>
      </c>
      <c r="AC267" s="26">
        <v>10</v>
      </c>
      <c r="AD267" s="26">
        <v>2</v>
      </c>
      <c r="AE267" s="26">
        <v>3</v>
      </c>
      <c r="AF267" s="26">
        <v>0</v>
      </c>
      <c r="AG267" s="26">
        <v>0</v>
      </c>
      <c r="AH267" s="26">
        <v>0</v>
      </c>
      <c r="AI267" s="26">
        <v>0</v>
      </c>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row>
    <row r="268" spans="1:100">
      <c r="A268" s="26">
        <v>31</v>
      </c>
      <c r="B268" s="26" t="s">
        <v>43</v>
      </c>
      <c r="C268" s="26" t="s">
        <v>36</v>
      </c>
      <c r="D268" s="26">
        <v>1463</v>
      </c>
      <c r="E268" s="26" t="s">
        <v>45</v>
      </c>
      <c r="F268" s="26">
        <v>23</v>
      </c>
      <c r="G268" s="26">
        <v>3</v>
      </c>
      <c r="H268" s="26" t="s">
        <v>51</v>
      </c>
      <c r="I268" s="26">
        <v>1</v>
      </c>
      <c r="J268" s="26">
        <v>367</v>
      </c>
      <c r="K268" s="26">
        <v>2</v>
      </c>
      <c r="L268" s="26" t="s">
        <v>46</v>
      </c>
      <c r="M268" s="26">
        <v>64</v>
      </c>
      <c r="N268" s="26">
        <v>2</v>
      </c>
      <c r="O268" s="26">
        <v>2</v>
      </c>
      <c r="P268" s="26" t="s">
        <v>54</v>
      </c>
      <c r="Q268" s="26">
        <v>4</v>
      </c>
      <c r="R268" s="26" t="s">
        <v>48</v>
      </c>
      <c r="S268" s="26">
        <v>5582</v>
      </c>
      <c r="T268" s="26">
        <v>14408</v>
      </c>
      <c r="U268" s="26">
        <v>0</v>
      </c>
      <c r="V268" s="26" t="s">
        <v>42</v>
      </c>
      <c r="W268" s="26" t="s">
        <v>43</v>
      </c>
      <c r="X268" s="26">
        <v>21</v>
      </c>
      <c r="Y268" s="26">
        <v>4</v>
      </c>
      <c r="Z268" s="26">
        <v>2</v>
      </c>
      <c r="AA268" s="26">
        <v>80</v>
      </c>
      <c r="AB268" s="26">
        <v>1</v>
      </c>
      <c r="AC268" s="26">
        <v>10</v>
      </c>
      <c r="AD268" s="26">
        <v>2</v>
      </c>
      <c r="AE268" s="26">
        <v>3</v>
      </c>
      <c r="AF268" s="26">
        <v>9</v>
      </c>
      <c r="AG268" s="26">
        <v>0</v>
      </c>
      <c r="AH268" s="26">
        <v>7</v>
      </c>
      <c r="AI268" s="26">
        <v>8</v>
      </c>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row>
    <row r="269" spans="1:100">
      <c r="A269" s="26">
        <v>25</v>
      </c>
      <c r="B269" s="26" t="s">
        <v>43</v>
      </c>
      <c r="C269" s="26" t="s">
        <v>55</v>
      </c>
      <c r="D269" s="26">
        <v>675</v>
      </c>
      <c r="E269" s="26" t="s">
        <v>45</v>
      </c>
      <c r="F269" s="26">
        <v>5</v>
      </c>
      <c r="G269" s="26">
        <v>2</v>
      </c>
      <c r="H269" s="26" t="s">
        <v>38</v>
      </c>
      <c r="I269" s="26">
        <v>1</v>
      </c>
      <c r="J269" s="26">
        <v>369</v>
      </c>
      <c r="K269" s="26">
        <v>2</v>
      </c>
      <c r="L269" s="26" t="s">
        <v>46</v>
      </c>
      <c r="M269" s="26">
        <v>85</v>
      </c>
      <c r="N269" s="26">
        <v>4</v>
      </c>
      <c r="O269" s="26">
        <v>2</v>
      </c>
      <c r="P269" s="26" t="s">
        <v>54</v>
      </c>
      <c r="Q269" s="26">
        <v>1</v>
      </c>
      <c r="R269" s="26" t="s">
        <v>52</v>
      </c>
      <c r="S269" s="26">
        <v>4000</v>
      </c>
      <c r="T269" s="26">
        <v>18384</v>
      </c>
      <c r="U269" s="26">
        <v>1</v>
      </c>
      <c r="V269" s="26" t="s">
        <v>42</v>
      </c>
      <c r="W269" s="26" t="s">
        <v>43</v>
      </c>
      <c r="X269" s="26">
        <v>12</v>
      </c>
      <c r="Y269" s="26">
        <v>3</v>
      </c>
      <c r="Z269" s="26">
        <v>4</v>
      </c>
      <c r="AA269" s="26">
        <v>80</v>
      </c>
      <c r="AB269" s="26">
        <v>2</v>
      </c>
      <c r="AC269" s="26">
        <v>6</v>
      </c>
      <c r="AD269" s="26">
        <v>2</v>
      </c>
      <c r="AE269" s="26">
        <v>3</v>
      </c>
      <c r="AF269" s="26">
        <v>6</v>
      </c>
      <c r="AG269" s="26">
        <v>3</v>
      </c>
      <c r="AH269" s="26">
        <v>1</v>
      </c>
      <c r="AI269" s="26">
        <v>5</v>
      </c>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row>
    <row r="270" spans="1:100">
      <c r="A270" s="26">
        <v>45</v>
      </c>
      <c r="B270" s="26" t="s">
        <v>43</v>
      </c>
      <c r="C270" s="26" t="s">
        <v>36</v>
      </c>
      <c r="D270" s="26">
        <v>1385</v>
      </c>
      <c r="E270" s="26" t="s">
        <v>45</v>
      </c>
      <c r="F270" s="26">
        <v>20</v>
      </c>
      <c r="G270" s="26">
        <v>2</v>
      </c>
      <c r="H270" s="26" t="s">
        <v>51</v>
      </c>
      <c r="I270" s="26">
        <v>1</v>
      </c>
      <c r="J270" s="26">
        <v>372</v>
      </c>
      <c r="K270" s="26">
        <v>3</v>
      </c>
      <c r="L270" s="26" t="s">
        <v>46</v>
      </c>
      <c r="M270" s="26">
        <v>79</v>
      </c>
      <c r="N270" s="26">
        <v>3</v>
      </c>
      <c r="O270" s="26">
        <v>4</v>
      </c>
      <c r="P270" s="26" t="s">
        <v>54</v>
      </c>
      <c r="Q270" s="26">
        <v>4</v>
      </c>
      <c r="R270" s="26" t="s">
        <v>48</v>
      </c>
      <c r="S270" s="26">
        <v>13496</v>
      </c>
      <c r="T270" s="26">
        <v>7501</v>
      </c>
      <c r="U270" s="26">
        <v>0</v>
      </c>
      <c r="V270" s="26" t="s">
        <v>42</v>
      </c>
      <c r="W270" s="26" t="s">
        <v>35</v>
      </c>
      <c r="X270" s="26">
        <v>14</v>
      </c>
      <c r="Y270" s="26">
        <v>3</v>
      </c>
      <c r="Z270" s="26">
        <v>2</v>
      </c>
      <c r="AA270" s="26">
        <v>80</v>
      </c>
      <c r="AB270" s="26">
        <v>0</v>
      </c>
      <c r="AC270" s="26">
        <v>21</v>
      </c>
      <c r="AD270" s="26">
        <v>2</v>
      </c>
      <c r="AE270" s="26">
        <v>3</v>
      </c>
      <c r="AF270" s="26">
        <v>20</v>
      </c>
      <c r="AG270" s="26">
        <v>7</v>
      </c>
      <c r="AH270" s="26">
        <v>4</v>
      </c>
      <c r="AI270" s="26">
        <v>10</v>
      </c>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row>
    <row r="271" spans="1:100">
      <c r="A271" s="26">
        <v>36</v>
      </c>
      <c r="B271" s="26" t="s">
        <v>43</v>
      </c>
      <c r="C271" s="26" t="s">
        <v>36</v>
      </c>
      <c r="D271" s="26">
        <v>1403</v>
      </c>
      <c r="E271" s="26" t="s">
        <v>45</v>
      </c>
      <c r="F271" s="26">
        <v>6</v>
      </c>
      <c r="G271" s="26">
        <v>3</v>
      </c>
      <c r="H271" s="26" t="s">
        <v>38</v>
      </c>
      <c r="I271" s="26">
        <v>1</v>
      </c>
      <c r="J271" s="26">
        <v>373</v>
      </c>
      <c r="K271" s="26">
        <v>4</v>
      </c>
      <c r="L271" s="26" t="s">
        <v>46</v>
      </c>
      <c r="M271" s="26">
        <v>47</v>
      </c>
      <c r="N271" s="26">
        <v>3</v>
      </c>
      <c r="O271" s="26">
        <v>1</v>
      </c>
      <c r="P271" s="26" t="s">
        <v>50</v>
      </c>
      <c r="Q271" s="26">
        <v>4</v>
      </c>
      <c r="R271" s="26" t="s">
        <v>48</v>
      </c>
      <c r="S271" s="26">
        <v>3210</v>
      </c>
      <c r="T271" s="26">
        <v>20251</v>
      </c>
      <c r="U271" s="26">
        <v>0</v>
      </c>
      <c r="V271" s="26" t="s">
        <v>42</v>
      </c>
      <c r="W271" s="26" t="s">
        <v>43</v>
      </c>
      <c r="X271" s="26">
        <v>11</v>
      </c>
      <c r="Y271" s="26">
        <v>3</v>
      </c>
      <c r="Z271" s="26">
        <v>3</v>
      </c>
      <c r="AA271" s="26">
        <v>80</v>
      </c>
      <c r="AB271" s="26">
        <v>1</v>
      </c>
      <c r="AC271" s="26">
        <v>16</v>
      </c>
      <c r="AD271" s="26">
        <v>4</v>
      </c>
      <c r="AE271" s="26">
        <v>3</v>
      </c>
      <c r="AF271" s="26">
        <v>15</v>
      </c>
      <c r="AG271" s="26">
        <v>13</v>
      </c>
      <c r="AH271" s="26">
        <v>10</v>
      </c>
      <c r="AI271" s="26">
        <v>11</v>
      </c>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row>
    <row r="272" spans="1:100">
      <c r="A272" s="26">
        <v>55</v>
      </c>
      <c r="B272" s="26" t="s">
        <v>43</v>
      </c>
      <c r="C272" s="26" t="s">
        <v>36</v>
      </c>
      <c r="D272" s="26">
        <v>452</v>
      </c>
      <c r="E272" s="26" t="s">
        <v>45</v>
      </c>
      <c r="F272" s="26">
        <v>1</v>
      </c>
      <c r="G272" s="26">
        <v>3</v>
      </c>
      <c r="H272" s="26" t="s">
        <v>51</v>
      </c>
      <c r="I272" s="26">
        <v>1</v>
      </c>
      <c r="J272" s="26">
        <v>374</v>
      </c>
      <c r="K272" s="26">
        <v>4</v>
      </c>
      <c r="L272" s="26" t="s">
        <v>46</v>
      </c>
      <c r="M272" s="26">
        <v>81</v>
      </c>
      <c r="N272" s="26">
        <v>3</v>
      </c>
      <c r="O272" s="26">
        <v>5</v>
      </c>
      <c r="P272" s="26" t="s">
        <v>56</v>
      </c>
      <c r="Q272" s="26">
        <v>1</v>
      </c>
      <c r="R272" s="26" t="s">
        <v>41</v>
      </c>
      <c r="S272" s="26">
        <v>19045</v>
      </c>
      <c r="T272" s="26">
        <v>18938</v>
      </c>
      <c r="U272" s="26">
        <v>0</v>
      </c>
      <c r="V272" s="26" t="s">
        <v>42</v>
      </c>
      <c r="W272" s="26" t="s">
        <v>35</v>
      </c>
      <c r="X272" s="26">
        <v>14</v>
      </c>
      <c r="Y272" s="26">
        <v>3</v>
      </c>
      <c r="Z272" s="26">
        <v>3</v>
      </c>
      <c r="AA272" s="26">
        <v>80</v>
      </c>
      <c r="AB272" s="26">
        <v>0</v>
      </c>
      <c r="AC272" s="26">
        <v>37</v>
      </c>
      <c r="AD272" s="26">
        <v>2</v>
      </c>
      <c r="AE272" s="26">
        <v>3</v>
      </c>
      <c r="AF272" s="26">
        <v>36</v>
      </c>
      <c r="AG272" s="26">
        <v>10</v>
      </c>
      <c r="AH272" s="26">
        <v>4</v>
      </c>
      <c r="AI272" s="26">
        <v>13</v>
      </c>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row>
    <row r="273" spans="1:100">
      <c r="A273" s="26">
        <v>47</v>
      </c>
      <c r="B273" s="26" t="s">
        <v>35</v>
      </c>
      <c r="C273" s="26" t="s">
        <v>55</v>
      </c>
      <c r="D273" s="26">
        <v>666</v>
      </c>
      <c r="E273" s="26" t="s">
        <v>45</v>
      </c>
      <c r="F273" s="26">
        <v>29</v>
      </c>
      <c r="G273" s="26">
        <v>4</v>
      </c>
      <c r="H273" s="26" t="s">
        <v>38</v>
      </c>
      <c r="I273" s="26">
        <v>1</v>
      </c>
      <c r="J273" s="26">
        <v>376</v>
      </c>
      <c r="K273" s="26">
        <v>1</v>
      </c>
      <c r="L273" s="26" t="s">
        <v>46</v>
      </c>
      <c r="M273" s="26">
        <v>88</v>
      </c>
      <c r="N273" s="26">
        <v>3</v>
      </c>
      <c r="O273" s="26">
        <v>3</v>
      </c>
      <c r="P273" s="26" t="s">
        <v>56</v>
      </c>
      <c r="Q273" s="26">
        <v>2</v>
      </c>
      <c r="R273" s="26" t="s">
        <v>48</v>
      </c>
      <c r="S273" s="26">
        <v>11849</v>
      </c>
      <c r="T273" s="26">
        <v>10268</v>
      </c>
      <c r="U273" s="26">
        <v>1</v>
      </c>
      <c r="V273" s="26" t="s">
        <v>42</v>
      </c>
      <c r="W273" s="26" t="s">
        <v>35</v>
      </c>
      <c r="X273" s="26">
        <v>12</v>
      </c>
      <c r="Y273" s="26">
        <v>3</v>
      </c>
      <c r="Z273" s="26">
        <v>4</v>
      </c>
      <c r="AA273" s="26">
        <v>80</v>
      </c>
      <c r="AB273" s="26">
        <v>1</v>
      </c>
      <c r="AC273" s="26">
        <v>10</v>
      </c>
      <c r="AD273" s="26">
        <v>2</v>
      </c>
      <c r="AE273" s="26">
        <v>2</v>
      </c>
      <c r="AF273" s="26">
        <v>10</v>
      </c>
      <c r="AG273" s="26">
        <v>7</v>
      </c>
      <c r="AH273" s="26">
        <v>9</v>
      </c>
      <c r="AI273" s="26">
        <v>9</v>
      </c>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row>
    <row r="274" spans="1:100">
      <c r="A274" s="26">
        <v>28</v>
      </c>
      <c r="B274" s="26" t="s">
        <v>43</v>
      </c>
      <c r="C274" s="26" t="s">
        <v>36</v>
      </c>
      <c r="D274" s="26">
        <v>1158</v>
      </c>
      <c r="E274" s="26" t="s">
        <v>45</v>
      </c>
      <c r="F274" s="26">
        <v>9</v>
      </c>
      <c r="G274" s="26">
        <v>3</v>
      </c>
      <c r="H274" s="26" t="s">
        <v>51</v>
      </c>
      <c r="I274" s="26">
        <v>1</v>
      </c>
      <c r="J274" s="26">
        <v>377</v>
      </c>
      <c r="K274" s="26">
        <v>4</v>
      </c>
      <c r="L274" s="26" t="s">
        <v>46</v>
      </c>
      <c r="M274" s="26">
        <v>94</v>
      </c>
      <c r="N274" s="26">
        <v>3</v>
      </c>
      <c r="O274" s="26">
        <v>1</v>
      </c>
      <c r="P274" s="26" t="s">
        <v>47</v>
      </c>
      <c r="Q274" s="26">
        <v>4</v>
      </c>
      <c r="R274" s="26" t="s">
        <v>48</v>
      </c>
      <c r="S274" s="26">
        <v>2070</v>
      </c>
      <c r="T274" s="26">
        <v>2613</v>
      </c>
      <c r="U274" s="26">
        <v>1</v>
      </c>
      <c r="V274" s="26" t="s">
        <v>42</v>
      </c>
      <c r="W274" s="26" t="s">
        <v>43</v>
      </c>
      <c r="X274" s="26">
        <v>23</v>
      </c>
      <c r="Y274" s="26">
        <v>4</v>
      </c>
      <c r="Z274" s="26">
        <v>4</v>
      </c>
      <c r="AA274" s="26">
        <v>80</v>
      </c>
      <c r="AB274" s="26">
        <v>1</v>
      </c>
      <c r="AC274" s="26">
        <v>5</v>
      </c>
      <c r="AD274" s="26">
        <v>3</v>
      </c>
      <c r="AE274" s="26">
        <v>2</v>
      </c>
      <c r="AF274" s="26">
        <v>5</v>
      </c>
      <c r="AG274" s="26">
        <v>2</v>
      </c>
      <c r="AH274" s="26">
        <v>0</v>
      </c>
      <c r="AI274" s="26">
        <v>4</v>
      </c>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row>
    <row r="275" spans="1:100">
      <c r="A275" s="26">
        <v>37</v>
      </c>
      <c r="B275" s="26" t="s">
        <v>43</v>
      </c>
      <c r="C275" s="26" t="s">
        <v>36</v>
      </c>
      <c r="D275" s="26">
        <v>228</v>
      </c>
      <c r="E275" s="26" t="s">
        <v>37</v>
      </c>
      <c r="F275" s="26">
        <v>6</v>
      </c>
      <c r="G275" s="26">
        <v>4</v>
      </c>
      <c r="H275" s="26" t="s">
        <v>51</v>
      </c>
      <c r="I275" s="26">
        <v>1</v>
      </c>
      <c r="J275" s="26">
        <v>378</v>
      </c>
      <c r="K275" s="26">
        <v>3</v>
      </c>
      <c r="L275" s="26" t="s">
        <v>46</v>
      </c>
      <c r="M275" s="26">
        <v>98</v>
      </c>
      <c r="N275" s="26">
        <v>3</v>
      </c>
      <c r="O275" s="26">
        <v>2</v>
      </c>
      <c r="P275" s="26" t="s">
        <v>40</v>
      </c>
      <c r="Q275" s="26">
        <v>4</v>
      </c>
      <c r="R275" s="26" t="s">
        <v>48</v>
      </c>
      <c r="S275" s="26">
        <v>6502</v>
      </c>
      <c r="T275" s="26">
        <v>22825</v>
      </c>
      <c r="U275" s="26">
        <v>4</v>
      </c>
      <c r="V275" s="26" t="s">
        <v>42</v>
      </c>
      <c r="W275" s="26" t="s">
        <v>43</v>
      </c>
      <c r="X275" s="26">
        <v>14</v>
      </c>
      <c r="Y275" s="26">
        <v>3</v>
      </c>
      <c r="Z275" s="26">
        <v>2</v>
      </c>
      <c r="AA275" s="26">
        <v>80</v>
      </c>
      <c r="AB275" s="26">
        <v>1</v>
      </c>
      <c r="AC275" s="26">
        <v>7</v>
      </c>
      <c r="AD275" s="26">
        <v>5</v>
      </c>
      <c r="AE275" s="26">
        <v>4</v>
      </c>
      <c r="AF275" s="26">
        <v>5</v>
      </c>
      <c r="AG275" s="26">
        <v>4</v>
      </c>
      <c r="AH275" s="26">
        <v>0</v>
      </c>
      <c r="AI275" s="26">
        <v>1</v>
      </c>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row>
    <row r="276" spans="1:100">
      <c r="A276" s="26">
        <v>21</v>
      </c>
      <c r="B276" s="26" t="s">
        <v>43</v>
      </c>
      <c r="C276" s="26" t="s">
        <v>36</v>
      </c>
      <c r="D276" s="26">
        <v>996</v>
      </c>
      <c r="E276" s="26" t="s">
        <v>45</v>
      </c>
      <c r="F276" s="26">
        <v>3</v>
      </c>
      <c r="G276" s="26">
        <v>2</v>
      </c>
      <c r="H276" s="26" t="s">
        <v>51</v>
      </c>
      <c r="I276" s="26">
        <v>1</v>
      </c>
      <c r="J276" s="26">
        <v>379</v>
      </c>
      <c r="K276" s="26">
        <v>4</v>
      </c>
      <c r="L276" s="26" t="s">
        <v>46</v>
      </c>
      <c r="M276" s="26">
        <v>100</v>
      </c>
      <c r="N276" s="26">
        <v>2</v>
      </c>
      <c r="O276" s="26">
        <v>1</v>
      </c>
      <c r="P276" s="26" t="s">
        <v>47</v>
      </c>
      <c r="Q276" s="26">
        <v>3</v>
      </c>
      <c r="R276" s="26" t="s">
        <v>41</v>
      </c>
      <c r="S276" s="26">
        <v>3230</v>
      </c>
      <c r="T276" s="26">
        <v>10531</v>
      </c>
      <c r="U276" s="26">
        <v>1</v>
      </c>
      <c r="V276" s="26" t="s">
        <v>42</v>
      </c>
      <c r="W276" s="26" t="s">
        <v>43</v>
      </c>
      <c r="X276" s="26">
        <v>17</v>
      </c>
      <c r="Y276" s="26">
        <v>3</v>
      </c>
      <c r="Z276" s="26">
        <v>1</v>
      </c>
      <c r="AA276" s="26">
        <v>80</v>
      </c>
      <c r="AB276" s="26">
        <v>0</v>
      </c>
      <c r="AC276" s="26">
        <v>3</v>
      </c>
      <c r="AD276" s="26">
        <v>4</v>
      </c>
      <c r="AE276" s="26">
        <v>4</v>
      </c>
      <c r="AF276" s="26">
        <v>3</v>
      </c>
      <c r="AG276" s="26">
        <v>2</v>
      </c>
      <c r="AH276" s="26">
        <v>1</v>
      </c>
      <c r="AI276" s="26">
        <v>0</v>
      </c>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row>
    <row r="277" spans="1:100">
      <c r="A277" s="26">
        <v>37</v>
      </c>
      <c r="B277" s="26" t="s">
        <v>43</v>
      </c>
      <c r="C277" s="26" t="s">
        <v>55</v>
      </c>
      <c r="D277" s="26">
        <v>728</v>
      </c>
      <c r="E277" s="26" t="s">
        <v>45</v>
      </c>
      <c r="F277" s="26">
        <v>1</v>
      </c>
      <c r="G277" s="26">
        <v>4</v>
      </c>
      <c r="H277" s="26" t="s">
        <v>51</v>
      </c>
      <c r="I277" s="26">
        <v>1</v>
      </c>
      <c r="J277" s="26">
        <v>380</v>
      </c>
      <c r="K277" s="26">
        <v>1</v>
      </c>
      <c r="L277" s="26" t="s">
        <v>39</v>
      </c>
      <c r="M277" s="26">
        <v>80</v>
      </c>
      <c r="N277" s="26">
        <v>3</v>
      </c>
      <c r="O277" s="26">
        <v>3</v>
      </c>
      <c r="P277" s="26" t="s">
        <v>58</v>
      </c>
      <c r="Q277" s="26">
        <v>4</v>
      </c>
      <c r="R277" s="26" t="s">
        <v>52</v>
      </c>
      <c r="S277" s="26">
        <v>13603</v>
      </c>
      <c r="T277" s="26">
        <v>11677</v>
      </c>
      <c r="U277" s="26">
        <v>2</v>
      </c>
      <c r="V277" s="26" t="s">
        <v>42</v>
      </c>
      <c r="W277" s="26" t="s">
        <v>35</v>
      </c>
      <c r="X277" s="26">
        <v>18</v>
      </c>
      <c r="Y277" s="26">
        <v>3</v>
      </c>
      <c r="Z277" s="26">
        <v>1</v>
      </c>
      <c r="AA277" s="26">
        <v>80</v>
      </c>
      <c r="AB277" s="26">
        <v>2</v>
      </c>
      <c r="AC277" s="26">
        <v>15</v>
      </c>
      <c r="AD277" s="26">
        <v>2</v>
      </c>
      <c r="AE277" s="26">
        <v>3</v>
      </c>
      <c r="AF277" s="26">
        <v>5</v>
      </c>
      <c r="AG277" s="26">
        <v>2</v>
      </c>
      <c r="AH277" s="26">
        <v>0</v>
      </c>
      <c r="AI277" s="26">
        <v>2</v>
      </c>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row>
    <row r="278" spans="1:100">
      <c r="A278" s="26">
        <v>35</v>
      </c>
      <c r="B278" s="26" t="s">
        <v>43</v>
      </c>
      <c r="C278" s="26" t="s">
        <v>36</v>
      </c>
      <c r="D278" s="26">
        <v>1315</v>
      </c>
      <c r="E278" s="26" t="s">
        <v>45</v>
      </c>
      <c r="F278" s="26">
        <v>22</v>
      </c>
      <c r="G278" s="26">
        <v>3</v>
      </c>
      <c r="H278" s="26" t="s">
        <v>38</v>
      </c>
      <c r="I278" s="26">
        <v>1</v>
      </c>
      <c r="J278" s="26">
        <v>381</v>
      </c>
      <c r="K278" s="26">
        <v>2</v>
      </c>
      <c r="L278" s="26" t="s">
        <v>39</v>
      </c>
      <c r="M278" s="26">
        <v>71</v>
      </c>
      <c r="N278" s="26">
        <v>4</v>
      </c>
      <c r="O278" s="26">
        <v>3</v>
      </c>
      <c r="P278" s="26" t="s">
        <v>56</v>
      </c>
      <c r="Q278" s="26">
        <v>2</v>
      </c>
      <c r="R278" s="26" t="s">
        <v>52</v>
      </c>
      <c r="S278" s="26">
        <v>11996</v>
      </c>
      <c r="T278" s="26">
        <v>19100</v>
      </c>
      <c r="U278" s="26">
        <v>7</v>
      </c>
      <c r="V278" s="26" t="s">
        <v>42</v>
      </c>
      <c r="W278" s="26" t="s">
        <v>43</v>
      </c>
      <c r="X278" s="26">
        <v>18</v>
      </c>
      <c r="Y278" s="26">
        <v>3</v>
      </c>
      <c r="Z278" s="26">
        <v>2</v>
      </c>
      <c r="AA278" s="26">
        <v>80</v>
      </c>
      <c r="AB278" s="26">
        <v>1</v>
      </c>
      <c r="AC278" s="26">
        <v>10</v>
      </c>
      <c r="AD278" s="26">
        <v>6</v>
      </c>
      <c r="AE278" s="26">
        <v>2</v>
      </c>
      <c r="AF278" s="26">
        <v>7</v>
      </c>
      <c r="AG278" s="26">
        <v>7</v>
      </c>
      <c r="AH278" s="26">
        <v>6</v>
      </c>
      <c r="AI278" s="26">
        <v>2</v>
      </c>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row>
    <row r="279" spans="1:100">
      <c r="A279" s="26">
        <v>38</v>
      </c>
      <c r="B279" s="26" t="s">
        <v>43</v>
      </c>
      <c r="C279" s="26" t="s">
        <v>36</v>
      </c>
      <c r="D279" s="26">
        <v>322</v>
      </c>
      <c r="E279" s="26" t="s">
        <v>37</v>
      </c>
      <c r="F279" s="26">
        <v>7</v>
      </c>
      <c r="G279" s="26">
        <v>2</v>
      </c>
      <c r="H279" s="26" t="s">
        <v>51</v>
      </c>
      <c r="I279" s="26">
        <v>1</v>
      </c>
      <c r="J279" s="26">
        <v>382</v>
      </c>
      <c r="K279" s="26">
        <v>1</v>
      </c>
      <c r="L279" s="26" t="s">
        <v>39</v>
      </c>
      <c r="M279" s="26">
        <v>44</v>
      </c>
      <c r="N279" s="26">
        <v>4</v>
      </c>
      <c r="O279" s="26">
        <v>2</v>
      </c>
      <c r="P279" s="26" t="s">
        <v>40</v>
      </c>
      <c r="Q279" s="26">
        <v>1</v>
      </c>
      <c r="R279" s="26" t="s">
        <v>52</v>
      </c>
      <c r="S279" s="26">
        <v>5605</v>
      </c>
      <c r="T279" s="26">
        <v>19191</v>
      </c>
      <c r="U279" s="26">
        <v>1</v>
      </c>
      <c r="V279" s="26" t="s">
        <v>42</v>
      </c>
      <c r="W279" s="26" t="s">
        <v>35</v>
      </c>
      <c r="X279" s="26">
        <v>24</v>
      </c>
      <c r="Y279" s="26">
        <v>4</v>
      </c>
      <c r="Z279" s="26">
        <v>3</v>
      </c>
      <c r="AA279" s="26">
        <v>80</v>
      </c>
      <c r="AB279" s="26">
        <v>1</v>
      </c>
      <c r="AC279" s="26">
        <v>8</v>
      </c>
      <c r="AD279" s="26">
        <v>3</v>
      </c>
      <c r="AE279" s="26">
        <v>3</v>
      </c>
      <c r="AF279" s="26">
        <v>8</v>
      </c>
      <c r="AG279" s="26">
        <v>0</v>
      </c>
      <c r="AH279" s="26">
        <v>7</v>
      </c>
      <c r="AI279" s="26">
        <v>7</v>
      </c>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row>
    <row r="280" spans="1:100">
      <c r="A280" s="26">
        <v>26</v>
      </c>
      <c r="B280" s="26" t="s">
        <v>43</v>
      </c>
      <c r="C280" s="26" t="s">
        <v>44</v>
      </c>
      <c r="D280" s="26">
        <v>1479</v>
      </c>
      <c r="E280" s="26" t="s">
        <v>45</v>
      </c>
      <c r="F280" s="26">
        <v>1</v>
      </c>
      <c r="G280" s="26">
        <v>3</v>
      </c>
      <c r="H280" s="26" t="s">
        <v>38</v>
      </c>
      <c r="I280" s="26">
        <v>1</v>
      </c>
      <c r="J280" s="26">
        <v>384</v>
      </c>
      <c r="K280" s="26">
        <v>3</v>
      </c>
      <c r="L280" s="26" t="s">
        <v>39</v>
      </c>
      <c r="M280" s="26">
        <v>84</v>
      </c>
      <c r="N280" s="26">
        <v>3</v>
      </c>
      <c r="O280" s="26">
        <v>2</v>
      </c>
      <c r="P280" s="26" t="s">
        <v>53</v>
      </c>
      <c r="Q280" s="26">
        <v>2</v>
      </c>
      <c r="R280" s="26" t="s">
        <v>52</v>
      </c>
      <c r="S280" s="26">
        <v>6397</v>
      </c>
      <c r="T280" s="26">
        <v>26767</v>
      </c>
      <c r="U280" s="26">
        <v>1</v>
      </c>
      <c r="V280" s="26" t="s">
        <v>42</v>
      </c>
      <c r="W280" s="26" t="s">
        <v>43</v>
      </c>
      <c r="X280" s="26">
        <v>20</v>
      </c>
      <c r="Y280" s="26">
        <v>4</v>
      </c>
      <c r="Z280" s="26">
        <v>1</v>
      </c>
      <c r="AA280" s="26">
        <v>80</v>
      </c>
      <c r="AB280" s="26">
        <v>1</v>
      </c>
      <c r="AC280" s="26">
        <v>6</v>
      </c>
      <c r="AD280" s="26">
        <v>6</v>
      </c>
      <c r="AE280" s="26">
        <v>1</v>
      </c>
      <c r="AF280" s="26">
        <v>6</v>
      </c>
      <c r="AG280" s="26">
        <v>5</v>
      </c>
      <c r="AH280" s="26">
        <v>1</v>
      </c>
      <c r="AI280" s="26">
        <v>4</v>
      </c>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row>
    <row r="281" spans="1:100">
      <c r="A281" s="26">
        <v>50</v>
      </c>
      <c r="B281" s="26" t="s">
        <v>43</v>
      </c>
      <c r="C281" s="26" t="s">
        <v>36</v>
      </c>
      <c r="D281" s="26">
        <v>797</v>
      </c>
      <c r="E281" s="26" t="s">
        <v>45</v>
      </c>
      <c r="F281" s="26">
        <v>4</v>
      </c>
      <c r="G281" s="26">
        <v>1</v>
      </c>
      <c r="H281" s="26" t="s">
        <v>38</v>
      </c>
      <c r="I281" s="26">
        <v>1</v>
      </c>
      <c r="J281" s="26">
        <v>385</v>
      </c>
      <c r="K281" s="26">
        <v>1</v>
      </c>
      <c r="L281" s="26" t="s">
        <v>46</v>
      </c>
      <c r="M281" s="26">
        <v>96</v>
      </c>
      <c r="N281" s="26">
        <v>3</v>
      </c>
      <c r="O281" s="26">
        <v>5</v>
      </c>
      <c r="P281" s="26" t="s">
        <v>58</v>
      </c>
      <c r="Q281" s="26">
        <v>2</v>
      </c>
      <c r="R281" s="26" t="s">
        <v>52</v>
      </c>
      <c r="S281" s="26">
        <v>19144</v>
      </c>
      <c r="T281" s="26">
        <v>15815</v>
      </c>
      <c r="U281" s="26">
        <v>3</v>
      </c>
      <c r="V281" s="26" t="s">
        <v>42</v>
      </c>
      <c r="W281" s="26" t="s">
        <v>43</v>
      </c>
      <c r="X281" s="26">
        <v>14</v>
      </c>
      <c r="Y281" s="26">
        <v>3</v>
      </c>
      <c r="Z281" s="26">
        <v>1</v>
      </c>
      <c r="AA281" s="26">
        <v>80</v>
      </c>
      <c r="AB281" s="26">
        <v>2</v>
      </c>
      <c r="AC281" s="26">
        <v>28</v>
      </c>
      <c r="AD281" s="26">
        <v>4</v>
      </c>
      <c r="AE281" s="26">
        <v>2</v>
      </c>
      <c r="AF281" s="26">
        <v>10</v>
      </c>
      <c r="AG281" s="26">
        <v>4</v>
      </c>
      <c r="AH281" s="26">
        <v>1</v>
      </c>
      <c r="AI281" s="26">
        <v>6</v>
      </c>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row>
    <row r="282" spans="1:100">
      <c r="A282" s="26">
        <v>53</v>
      </c>
      <c r="B282" s="26" t="s">
        <v>43</v>
      </c>
      <c r="C282" s="26" t="s">
        <v>36</v>
      </c>
      <c r="D282" s="26">
        <v>1070</v>
      </c>
      <c r="E282" s="26" t="s">
        <v>45</v>
      </c>
      <c r="F282" s="26">
        <v>3</v>
      </c>
      <c r="G282" s="26">
        <v>4</v>
      </c>
      <c r="H282" s="26" t="s">
        <v>51</v>
      </c>
      <c r="I282" s="26">
        <v>1</v>
      </c>
      <c r="J282" s="26">
        <v>386</v>
      </c>
      <c r="K282" s="26">
        <v>3</v>
      </c>
      <c r="L282" s="26" t="s">
        <v>46</v>
      </c>
      <c r="M282" s="26">
        <v>45</v>
      </c>
      <c r="N282" s="26">
        <v>3</v>
      </c>
      <c r="O282" s="26">
        <v>4</v>
      </c>
      <c r="P282" s="26" t="s">
        <v>58</v>
      </c>
      <c r="Q282" s="26">
        <v>3</v>
      </c>
      <c r="R282" s="26" t="s">
        <v>48</v>
      </c>
      <c r="S282" s="26">
        <v>17584</v>
      </c>
      <c r="T282" s="26">
        <v>21016</v>
      </c>
      <c r="U282" s="26">
        <v>3</v>
      </c>
      <c r="V282" s="26" t="s">
        <v>42</v>
      </c>
      <c r="W282" s="26" t="s">
        <v>35</v>
      </c>
      <c r="X282" s="26">
        <v>16</v>
      </c>
      <c r="Y282" s="26">
        <v>3</v>
      </c>
      <c r="Z282" s="26">
        <v>4</v>
      </c>
      <c r="AA282" s="26">
        <v>80</v>
      </c>
      <c r="AB282" s="26">
        <v>3</v>
      </c>
      <c r="AC282" s="26">
        <v>21</v>
      </c>
      <c r="AD282" s="26">
        <v>5</v>
      </c>
      <c r="AE282" s="26">
        <v>2</v>
      </c>
      <c r="AF282" s="26">
        <v>5</v>
      </c>
      <c r="AG282" s="26">
        <v>3</v>
      </c>
      <c r="AH282" s="26">
        <v>1</v>
      </c>
      <c r="AI282" s="26">
        <v>3</v>
      </c>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row>
    <row r="283" spans="1:100">
      <c r="A283" s="26">
        <v>42</v>
      </c>
      <c r="B283" s="26" t="s">
        <v>43</v>
      </c>
      <c r="C283" s="26" t="s">
        <v>36</v>
      </c>
      <c r="D283" s="26">
        <v>635</v>
      </c>
      <c r="E283" s="26" t="s">
        <v>37</v>
      </c>
      <c r="F283" s="26">
        <v>1</v>
      </c>
      <c r="G283" s="26">
        <v>1</v>
      </c>
      <c r="H283" s="26" t="s">
        <v>38</v>
      </c>
      <c r="I283" s="26">
        <v>1</v>
      </c>
      <c r="J283" s="26">
        <v>387</v>
      </c>
      <c r="K283" s="26">
        <v>2</v>
      </c>
      <c r="L283" s="26" t="s">
        <v>46</v>
      </c>
      <c r="M283" s="26">
        <v>99</v>
      </c>
      <c r="N283" s="26">
        <v>3</v>
      </c>
      <c r="O283" s="26">
        <v>2</v>
      </c>
      <c r="P283" s="26" t="s">
        <v>40</v>
      </c>
      <c r="Q283" s="26">
        <v>3</v>
      </c>
      <c r="R283" s="26" t="s">
        <v>48</v>
      </c>
      <c r="S283" s="26">
        <v>4907</v>
      </c>
      <c r="T283" s="26">
        <v>24532</v>
      </c>
      <c r="U283" s="26">
        <v>1</v>
      </c>
      <c r="V283" s="26" t="s">
        <v>42</v>
      </c>
      <c r="W283" s="26" t="s">
        <v>43</v>
      </c>
      <c r="X283" s="26">
        <v>25</v>
      </c>
      <c r="Y283" s="26">
        <v>4</v>
      </c>
      <c r="Z283" s="26">
        <v>3</v>
      </c>
      <c r="AA283" s="26">
        <v>80</v>
      </c>
      <c r="AB283" s="26">
        <v>0</v>
      </c>
      <c r="AC283" s="26">
        <v>20</v>
      </c>
      <c r="AD283" s="26">
        <v>3</v>
      </c>
      <c r="AE283" s="26">
        <v>3</v>
      </c>
      <c r="AF283" s="26">
        <v>20</v>
      </c>
      <c r="AG283" s="26">
        <v>16</v>
      </c>
      <c r="AH283" s="26">
        <v>11</v>
      </c>
      <c r="AI283" s="26">
        <v>6</v>
      </c>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row>
    <row r="284" spans="1:100">
      <c r="A284" s="26">
        <v>29</v>
      </c>
      <c r="B284" s="26" t="s">
        <v>43</v>
      </c>
      <c r="C284" s="26" t="s">
        <v>44</v>
      </c>
      <c r="D284" s="26">
        <v>442</v>
      </c>
      <c r="E284" s="26" t="s">
        <v>37</v>
      </c>
      <c r="F284" s="26">
        <v>2</v>
      </c>
      <c r="G284" s="26">
        <v>2</v>
      </c>
      <c r="H284" s="26" t="s">
        <v>38</v>
      </c>
      <c r="I284" s="26">
        <v>1</v>
      </c>
      <c r="J284" s="26">
        <v>388</v>
      </c>
      <c r="K284" s="26">
        <v>2</v>
      </c>
      <c r="L284" s="26" t="s">
        <v>46</v>
      </c>
      <c r="M284" s="26">
        <v>44</v>
      </c>
      <c r="N284" s="26">
        <v>3</v>
      </c>
      <c r="O284" s="26">
        <v>2</v>
      </c>
      <c r="P284" s="26" t="s">
        <v>40</v>
      </c>
      <c r="Q284" s="26">
        <v>4</v>
      </c>
      <c r="R284" s="26" t="s">
        <v>41</v>
      </c>
      <c r="S284" s="26">
        <v>4554</v>
      </c>
      <c r="T284" s="26">
        <v>20260</v>
      </c>
      <c r="U284" s="26">
        <v>1</v>
      </c>
      <c r="V284" s="26" t="s">
        <v>42</v>
      </c>
      <c r="W284" s="26" t="s">
        <v>43</v>
      </c>
      <c r="X284" s="26">
        <v>18</v>
      </c>
      <c r="Y284" s="26">
        <v>3</v>
      </c>
      <c r="Z284" s="26">
        <v>1</v>
      </c>
      <c r="AA284" s="26">
        <v>80</v>
      </c>
      <c r="AB284" s="26">
        <v>0</v>
      </c>
      <c r="AC284" s="26">
        <v>10</v>
      </c>
      <c r="AD284" s="26">
        <v>3</v>
      </c>
      <c r="AE284" s="26">
        <v>2</v>
      </c>
      <c r="AF284" s="26">
        <v>10</v>
      </c>
      <c r="AG284" s="26">
        <v>7</v>
      </c>
      <c r="AH284" s="26">
        <v>0</v>
      </c>
      <c r="AI284" s="26">
        <v>9</v>
      </c>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row>
    <row r="285" spans="1:100">
      <c r="A285" s="26">
        <v>55</v>
      </c>
      <c r="B285" s="26" t="s">
        <v>43</v>
      </c>
      <c r="C285" s="26" t="s">
        <v>36</v>
      </c>
      <c r="D285" s="26">
        <v>147</v>
      </c>
      <c r="E285" s="26" t="s">
        <v>45</v>
      </c>
      <c r="F285" s="26">
        <v>20</v>
      </c>
      <c r="G285" s="26">
        <v>2</v>
      </c>
      <c r="H285" s="26" t="s">
        <v>60</v>
      </c>
      <c r="I285" s="26">
        <v>1</v>
      </c>
      <c r="J285" s="26">
        <v>389</v>
      </c>
      <c r="K285" s="26">
        <v>2</v>
      </c>
      <c r="L285" s="26" t="s">
        <v>46</v>
      </c>
      <c r="M285" s="26">
        <v>37</v>
      </c>
      <c r="N285" s="26">
        <v>3</v>
      </c>
      <c r="O285" s="26">
        <v>2</v>
      </c>
      <c r="P285" s="26" t="s">
        <v>50</v>
      </c>
      <c r="Q285" s="26">
        <v>4</v>
      </c>
      <c r="R285" s="26" t="s">
        <v>48</v>
      </c>
      <c r="S285" s="26">
        <v>5415</v>
      </c>
      <c r="T285" s="26">
        <v>15972</v>
      </c>
      <c r="U285" s="26">
        <v>3</v>
      </c>
      <c r="V285" s="26" t="s">
        <v>42</v>
      </c>
      <c r="W285" s="26" t="s">
        <v>35</v>
      </c>
      <c r="X285" s="26">
        <v>19</v>
      </c>
      <c r="Y285" s="26">
        <v>3</v>
      </c>
      <c r="Z285" s="26">
        <v>4</v>
      </c>
      <c r="AA285" s="26">
        <v>80</v>
      </c>
      <c r="AB285" s="26">
        <v>1</v>
      </c>
      <c r="AC285" s="26">
        <v>12</v>
      </c>
      <c r="AD285" s="26">
        <v>4</v>
      </c>
      <c r="AE285" s="26">
        <v>3</v>
      </c>
      <c r="AF285" s="26">
        <v>10</v>
      </c>
      <c r="AG285" s="26">
        <v>7</v>
      </c>
      <c r="AH285" s="26">
        <v>0</v>
      </c>
      <c r="AI285" s="26">
        <v>8</v>
      </c>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row>
    <row r="286" spans="1:100">
      <c r="A286" s="26">
        <v>26</v>
      </c>
      <c r="B286" s="26" t="s">
        <v>43</v>
      </c>
      <c r="C286" s="26" t="s">
        <v>44</v>
      </c>
      <c r="D286" s="26">
        <v>496</v>
      </c>
      <c r="E286" s="26" t="s">
        <v>45</v>
      </c>
      <c r="F286" s="26">
        <v>11</v>
      </c>
      <c r="G286" s="26">
        <v>2</v>
      </c>
      <c r="H286" s="26" t="s">
        <v>51</v>
      </c>
      <c r="I286" s="26">
        <v>1</v>
      </c>
      <c r="J286" s="26">
        <v>390</v>
      </c>
      <c r="K286" s="26">
        <v>1</v>
      </c>
      <c r="L286" s="26" t="s">
        <v>46</v>
      </c>
      <c r="M286" s="26">
        <v>60</v>
      </c>
      <c r="N286" s="26">
        <v>3</v>
      </c>
      <c r="O286" s="26">
        <v>2</v>
      </c>
      <c r="P286" s="26" t="s">
        <v>54</v>
      </c>
      <c r="Q286" s="26">
        <v>1</v>
      </c>
      <c r="R286" s="26" t="s">
        <v>48</v>
      </c>
      <c r="S286" s="26">
        <v>4741</v>
      </c>
      <c r="T286" s="26">
        <v>22722</v>
      </c>
      <c r="U286" s="26">
        <v>1</v>
      </c>
      <c r="V286" s="26" t="s">
        <v>42</v>
      </c>
      <c r="W286" s="26" t="s">
        <v>35</v>
      </c>
      <c r="X286" s="26">
        <v>13</v>
      </c>
      <c r="Y286" s="26">
        <v>3</v>
      </c>
      <c r="Z286" s="26">
        <v>3</v>
      </c>
      <c r="AA286" s="26">
        <v>80</v>
      </c>
      <c r="AB286" s="26">
        <v>1</v>
      </c>
      <c r="AC286" s="26">
        <v>5</v>
      </c>
      <c r="AD286" s="26">
        <v>3</v>
      </c>
      <c r="AE286" s="26">
        <v>3</v>
      </c>
      <c r="AF286" s="26">
        <v>5</v>
      </c>
      <c r="AG286" s="26">
        <v>3</v>
      </c>
      <c r="AH286" s="26">
        <v>3</v>
      </c>
      <c r="AI286" s="26">
        <v>3</v>
      </c>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row>
    <row r="287" spans="1:100">
      <c r="A287" s="26">
        <v>37</v>
      </c>
      <c r="B287" s="26" t="s">
        <v>43</v>
      </c>
      <c r="C287" s="26" t="s">
        <v>36</v>
      </c>
      <c r="D287" s="26">
        <v>1372</v>
      </c>
      <c r="E287" s="26" t="s">
        <v>45</v>
      </c>
      <c r="F287" s="26">
        <v>1</v>
      </c>
      <c r="G287" s="26">
        <v>3</v>
      </c>
      <c r="H287" s="26" t="s">
        <v>38</v>
      </c>
      <c r="I287" s="26">
        <v>1</v>
      </c>
      <c r="J287" s="26">
        <v>391</v>
      </c>
      <c r="K287" s="26">
        <v>4</v>
      </c>
      <c r="L287" s="26" t="s">
        <v>39</v>
      </c>
      <c r="M287" s="26">
        <v>42</v>
      </c>
      <c r="N287" s="26">
        <v>3</v>
      </c>
      <c r="O287" s="26">
        <v>1</v>
      </c>
      <c r="P287" s="26" t="s">
        <v>47</v>
      </c>
      <c r="Q287" s="26">
        <v>4</v>
      </c>
      <c r="R287" s="26" t="s">
        <v>41</v>
      </c>
      <c r="S287" s="26">
        <v>2115</v>
      </c>
      <c r="T287" s="26">
        <v>15881</v>
      </c>
      <c r="U287" s="26">
        <v>1</v>
      </c>
      <c r="V287" s="26" t="s">
        <v>42</v>
      </c>
      <c r="W287" s="26" t="s">
        <v>43</v>
      </c>
      <c r="X287" s="26">
        <v>12</v>
      </c>
      <c r="Y287" s="26">
        <v>3</v>
      </c>
      <c r="Z287" s="26">
        <v>2</v>
      </c>
      <c r="AA287" s="26">
        <v>80</v>
      </c>
      <c r="AB287" s="26">
        <v>0</v>
      </c>
      <c r="AC287" s="26">
        <v>17</v>
      </c>
      <c r="AD287" s="26">
        <v>3</v>
      </c>
      <c r="AE287" s="26">
        <v>3</v>
      </c>
      <c r="AF287" s="26">
        <v>17</v>
      </c>
      <c r="AG287" s="26">
        <v>12</v>
      </c>
      <c r="AH287" s="26">
        <v>5</v>
      </c>
      <c r="AI287" s="26">
        <v>7</v>
      </c>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row>
    <row r="288" spans="1:100">
      <c r="A288" s="26">
        <v>44</v>
      </c>
      <c r="B288" s="26" t="s">
        <v>35</v>
      </c>
      <c r="C288" s="26" t="s">
        <v>44</v>
      </c>
      <c r="D288" s="26">
        <v>920</v>
      </c>
      <c r="E288" s="26" t="s">
        <v>45</v>
      </c>
      <c r="F288" s="26">
        <v>24</v>
      </c>
      <c r="G288" s="26">
        <v>3</v>
      </c>
      <c r="H288" s="26" t="s">
        <v>38</v>
      </c>
      <c r="I288" s="26">
        <v>1</v>
      </c>
      <c r="J288" s="26">
        <v>392</v>
      </c>
      <c r="K288" s="26">
        <v>4</v>
      </c>
      <c r="L288" s="26" t="s">
        <v>46</v>
      </c>
      <c r="M288" s="26">
        <v>43</v>
      </c>
      <c r="N288" s="26">
        <v>3</v>
      </c>
      <c r="O288" s="26">
        <v>1</v>
      </c>
      <c r="P288" s="26" t="s">
        <v>50</v>
      </c>
      <c r="Q288" s="26">
        <v>3</v>
      </c>
      <c r="R288" s="26" t="s">
        <v>52</v>
      </c>
      <c r="S288" s="26">
        <v>3161</v>
      </c>
      <c r="T288" s="26">
        <v>19920</v>
      </c>
      <c r="U288" s="26">
        <v>3</v>
      </c>
      <c r="V288" s="26" t="s">
        <v>42</v>
      </c>
      <c r="W288" s="26" t="s">
        <v>35</v>
      </c>
      <c r="X288" s="26">
        <v>22</v>
      </c>
      <c r="Y288" s="26">
        <v>4</v>
      </c>
      <c r="Z288" s="26">
        <v>4</v>
      </c>
      <c r="AA288" s="26">
        <v>80</v>
      </c>
      <c r="AB288" s="26">
        <v>1</v>
      </c>
      <c r="AC288" s="26">
        <v>19</v>
      </c>
      <c r="AD288" s="26">
        <v>0</v>
      </c>
      <c r="AE288" s="26">
        <v>1</v>
      </c>
      <c r="AF288" s="26">
        <v>1</v>
      </c>
      <c r="AG288" s="26">
        <v>0</v>
      </c>
      <c r="AH288" s="26">
        <v>0</v>
      </c>
      <c r="AI288" s="26">
        <v>0</v>
      </c>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row>
    <row r="289" spans="1:100">
      <c r="A289" s="26">
        <v>38</v>
      </c>
      <c r="B289" s="26" t="s">
        <v>43</v>
      </c>
      <c r="C289" s="26" t="s">
        <v>36</v>
      </c>
      <c r="D289" s="26">
        <v>688</v>
      </c>
      <c r="E289" s="26" t="s">
        <v>45</v>
      </c>
      <c r="F289" s="26">
        <v>23</v>
      </c>
      <c r="G289" s="26">
        <v>4</v>
      </c>
      <c r="H289" s="26" t="s">
        <v>38</v>
      </c>
      <c r="I289" s="26">
        <v>1</v>
      </c>
      <c r="J289" s="26">
        <v>393</v>
      </c>
      <c r="K289" s="26">
        <v>4</v>
      </c>
      <c r="L289" s="26" t="s">
        <v>46</v>
      </c>
      <c r="M289" s="26">
        <v>82</v>
      </c>
      <c r="N289" s="26">
        <v>3</v>
      </c>
      <c r="O289" s="26">
        <v>2</v>
      </c>
      <c r="P289" s="26" t="s">
        <v>54</v>
      </c>
      <c r="Q289" s="26">
        <v>4</v>
      </c>
      <c r="R289" s="26" t="s">
        <v>52</v>
      </c>
      <c r="S289" s="26">
        <v>5745</v>
      </c>
      <c r="T289" s="26">
        <v>18899</v>
      </c>
      <c r="U289" s="26">
        <v>9</v>
      </c>
      <c r="V289" s="26" t="s">
        <v>42</v>
      </c>
      <c r="W289" s="26" t="s">
        <v>43</v>
      </c>
      <c r="X289" s="26">
        <v>14</v>
      </c>
      <c r="Y289" s="26">
        <v>3</v>
      </c>
      <c r="Z289" s="26">
        <v>2</v>
      </c>
      <c r="AA289" s="26">
        <v>80</v>
      </c>
      <c r="AB289" s="26">
        <v>1</v>
      </c>
      <c r="AC289" s="26">
        <v>10</v>
      </c>
      <c r="AD289" s="26">
        <v>2</v>
      </c>
      <c r="AE289" s="26">
        <v>3</v>
      </c>
      <c r="AF289" s="26">
        <v>2</v>
      </c>
      <c r="AG289" s="26">
        <v>2</v>
      </c>
      <c r="AH289" s="26">
        <v>1</v>
      </c>
      <c r="AI289" s="26">
        <v>2</v>
      </c>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row>
    <row r="290" spans="1:100">
      <c r="A290" s="26">
        <v>26</v>
      </c>
      <c r="B290" s="26" t="s">
        <v>35</v>
      </c>
      <c r="C290" s="26" t="s">
        <v>36</v>
      </c>
      <c r="D290" s="26">
        <v>1449</v>
      </c>
      <c r="E290" s="26" t="s">
        <v>45</v>
      </c>
      <c r="F290" s="26">
        <v>16</v>
      </c>
      <c r="G290" s="26">
        <v>4</v>
      </c>
      <c r="H290" s="26" t="s">
        <v>51</v>
      </c>
      <c r="I290" s="26">
        <v>1</v>
      </c>
      <c r="J290" s="26">
        <v>394</v>
      </c>
      <c r="K290" s="26">
        <v>1</v>
      </c>
      <c r="L290" s="26" t="s">
        <v>46</v>
      </c>
      <c r="M290" s="26">
        <v>45</v>
      </c>
      <c r="N290" s="26">
        <v>3</v>
      </c>
      <c r="O290" s="26">
        <v>1</v>
      </c>
      <c r="P290" s="26" t="s">
        <v>50</v>
      </c>
      <c r="Q290" s="26">
        <v>2</v>
      </c>
      <c r="R290" s="26" t="s">
        <v>52</v>
      </c>
      <c r="S290" s="26">
        <v>2373</v>
      </c>
      <c r="T290" s="26">
        <v>14180</v>
      </c>
      <c r="U290" s="26">
        <v>2</v>
      </c>
      <c r="V290" s="26" t="s">
        <v>42</v>
      </c>
      <c r="W290" s="26" t="s">
        <v>35</v>
      </c>
      <c r="X290" s="26">
        <v>13</v>
      </c>
      <c r="Y290" s="26">
        <v>3</v>
      </c>
      <c r="Z290" s="26">
        <v>4</v>
      </c>
      <c r="AA290" s="26">
        <v>80</v>
      </c>
      <c r="AB290" s="26">
        <v>1</v>
      </c>
      <c r="AC290" s="26">
        <v>5</v>
      </c>
      <c r="AD290" s="26">
        <v>2</v>
      </c>
      <c r="AE290" s="26">
        <v>3</v>
      </c>
      <c r="AF290" s="26">
        <v>3</v>
      </c>
      <c r="AG290" s="26">
        <v>2</v>
      </c>
      <c r="AH290" s="26">
        <v>0</v>
      </c>
      <c r="AI290" s="26">
        <v>2</v>
      </c>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row>
    <row r="291" spans="1:100">
      <c r="A291" s="26">
        <v>28</v>
      </c>
      <c r="B291" s="26" t="s">
        <v>43</v>
      </c>
      <c r="C291" s="26" t="s">
        <v>36</v>
      </c>
      <c r="D291" s="26">
        <v>1117</v>
      </c>
      <c r="E291" s="26" t="s">
        <v>45</v>
      </c>
      <c r="F291" s="26">
        <v>8</v>
      </c>
      <c r="G291" s="26">
        <v>2</v>
      </c>
      <c r="H291" s="26" t="s">
        <v>38</v>
      </c>
      <c r="I291" s="26">
        <v>1</v>
      </c>
      <c r="J291" s="26">
        <v>395</v>
      </c>
      <c r="K291" s="26">
        <v>4</v>
      </c>
      <c r="L291" s="26" t="s">
        <v>39</v>
      </c>
      <c r="M291" s="26">
        <v>66</v>
      </c>
      <c r="N291" s="26">
        <v>3</v>
      </c>
      <c r="O291" s="26">
        <v>1</v>
      </c>
      <c r="P291" s="26" t="s">
        <v>47</v>
      </c>
      <c r="Q291" s="26">
        <v>4</v>
      </c>
      <c r="R291" s="26" t="s">
        <v>41</v>
      </c>
      <c r="S291" s="26">
        <v>3310</v>
      </c>
      <c r="T291" s="26">
        <v>4488</v>
      </c>
      <c r="U291" s="26">
        <v>1</v>
      </c>
      <c r="V291" s="26" t="s">
        <v>42</v>
      </c>
      <c r="W291" s="26" t="s">
        <v>43</v>
      </c>
      <c r="X291" s="26">
        <v>21</v>
      </c>
      <c r="Y291" s="26">
        <v>4</v>
      </c>
      <c r="Z291" s="26">
        <v>4</v>
      </c>
      <c r="AA291" s="26">
        <v>80</v>
      </c>
      <c r="AB291" s="26">
        <v>0</v>
      </c>
      <c r="AC291" s="26">
        <v>5</v>
      </c>
      <c r="AD291" s="26">
        <v>3</v>
      </c>
      <c r="AE291" s="26">
        <v>3</v>
      </c>
      <c r="AF291" s="26">
        <v>5</v>
      </c>
      <c r="AG291" s="26">
        <v>3</v>
      </c>
      <c r="AH291" s="26">
        <v>0</v>
      </c>
      <c r="AI291" s="26">
        <v>2</v>
      </c>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row>
    <row r="292" spans="1:100">
      <c r="A292" s="26">
        <v>49</v>
      </c>
      <c r="B292" s="26" t="s">
        <v>43</v>
      </c>
      <c r="C292" s="26" t="s">
        <v>44</v>
      </c>
      <c r="D292" s="26">
        <v>636</v>
      </c>
      <c r="E292" s="26" t="s">
        <v>45</v>
      </c>
      <c r="F292" s="26">
        <v>10</v>
      </c>
      <c r="G292" s="26">
        <v>4</v>
      </c>
      <c r="H292" s="26" t="s">
        <v>38</v>
      </c>
      <c r="I292" s="26">
        <v>1</v>
      </c>
      <c r="J292" s="26">
        <v>396</v>
      </c>
      <c r="K292" s="26">
        <v>3</v>
      </c>
      <c r="L292" s="26" t="s">
        <v>39</v>
      </c>
      <c r="M292" s="26">
        <v>35</v>
      </c>
      <c r="N292" s="26">
        <v>3</v>
      </c>
      <c r="O292" s="26">
        <v>5</v>
      </c>
      <c r="P292" s="26" t="s">
        <v>58</v>
      </c>
      <c r="Q292" s="26">
        <v>1</v>
      </c>
      <c r="R292" s="26" t="s">
        <v>41</v>
      </c>
      <c r="S292" s="26">
        <v>18665</v>
      </c>
      <c r="T292" s="26">
        <v>25594</v>
      </c>
      <c r="U292" s="26">
        <v>9</v>
      </c>
      <c r="V292" s="26" t="s">
        <v>42</v>
      </c>
      <c r="W292" s="26" t="s">
        <v>35</v>
      </c>
      <c r="X292" s="26">
        <v>11</v>
      </c>
      <c r="Y292" s="26">
        <v>3</v>
      </c>
      <c r="Z292" s="26">
        <v>4</v>
      </c>
      <c r="AA292" s="26">
        <v>80</v>
      </c>
      <c r="AB292" s="26">
        <v>0</v>
      </c>
      <c r="AC292" s="26">
        <v>22</v>
      </c>
      <c r="AD292" s="26">
        <v>4</v>
      </c>
      <c r="AE292" s="26">
        <v>3</v>
      </c>
      <c r="AF292" s="26">
        <v>3</v>
      </c>
      <c r="AG292" s="26">
        <v>2</v>
      </c>
      <c r="AH292" s="26">
        <v>1</v>
      </c>
      <c r="AI292" s="26">
        <v>2</v>
      </c>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row>
    <row r="293" spans="1:100">
      <c r="A293" s="26">
        <v>36</v>
      </c>
      <c r="B293" s="26" t="s">
        <v>43</v>
      </c>
      <c r="C293" s="26" t="s">
        <v>36</v>
      </c>
      <c r="D293" s="26">
        <v>506</v>
      </c>
      <c r="E293" s="26" t="s">
        <v>45</v>
      </c>
      <c r="F293" s="26">
        <v>3</v>
      </c>
      <c r="G293" s="26">
        <v>3</v>
      </c>
      <c r="H293" s="26" t="s">
        <v>60</v>
      </c>
      <c r="I293" s="26">
        <v>1</v>
      </c>
      <c r="J293" s="26">
        <v>397</v>
      </c>
      <c r="K293" s="26">
        <v>3</v>
      </c>
      <c r="L293" s="26" t="s">
        <v>46</v>
      </c>
      <c r="M293" s="26">
        <v>30</v>
      </c>
      <c r="N293" s="26">
        <v>3</v>
      </c>
      <c r="O293" s="26">
        <v>2</v>
      </c>
      <c r="P293" s="26" t="s">
        <v>47</v>
      </c>
      <c r="Q293" s="26">
        <v>2</v>
      </c>
      <c r="R293" s="26" t="s">
        <v>41</v>
      </c>
      <c r="S293" s="26">
        <v>4485</v>
      </c>
      <c r="T293" s="26">
        <v>26285</v>
      </c>
      <c r="U293" s="26">
        <v>4</v>
      </c>
      <c r="V293" s="26" t="s">
        <v>42</v>
      </c>
      <c r="W293" s="26" t="s">
        <v>43</v>
      </c>
      <c r="X293" s="26">
        <v>12</v>
      </c>
      <c r="Y293" s="26">
        <v>3</v>
      </c>
      <c r="Z293" s="26">
        <v>4</v>
      </c>
      <c r="AA293" s="26">
        <v>80</v>
      </c>
      <c r="AB293" s="26">
        <v>0</v>
      </c>
      <c r="AC293" s="26">
        <v>10</v>
      </c>
      <c r="AD293" s="26">
        <v>2</v>
      </c>
      <c r="AE293" s="26">
        <v>3</v>
      </c>
      <c r="AF293" s="26">
        <v>8</v>
      </c>
      <c r="AG293" s="26">
        <v>0</v>
      </c>
      <c r="AH293" s="26">
        <v>7</v>
      </c>
      <c r="AI293" s="26">
        <v>7</v>
      </c>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row>
    <row r="294" spans="1:100">
      <c r="A294" s="26">
        <v>31</v>
      </c>
      <c r="B294" s="26" t="s">
        <v>43</v>
      </c>
      <c r="C294" s="26" t="s">
        <v>44</v>
      </c>
      <c r="D294" s="26">
        <v>444</v>
      </c>
      <c r="E294" s="26" t="s">
        <v>37</v>
      </c>
      <c r="F294" s="26">
        <v>5</v>
      </c>
      <c r="G294" s="26">
        <v>3</v>
      </c>
      <c r="H294" s="26" t="s">
        <v>59</v>
      </c>
      <c r="I294" s="26">
        <v>1</v>
      </c>
      <c r="J294" s="26">
        <v>399</v>
      </c>
      <c r="K294" s="26">
        <v>4</v>
      </c>
      <c r="L294" s="26" t="s">
        <v>39</v>
      </c>
      <c r="M294" s="26">
        <v>84</v>
      </c>
      <c r="N294" s="26">
        <v>3</v>
      </c>
      <c r="O294" s="26">
        <v>1</v>
      </c>
      <c r="P294" s="26" t="s">
        <v>57</v>
      </c>
      <c r="Q294" s="26">
        <v>2</v>
      </c>
      <c r="R294" s="26" t="s">
        <v>52</v>
      </c>
      <c r="S294" s="26">
        <v>2789</v>
      </c>
      <c r="T294" s="26">
        <v>3909</v>
      </c>
      <c r="U294" s="26">
        <v>1</v>
      </c>
      <c r="V294" s="26" t="s">
        <v>42</v>
      </c>
      <c r="W294" s="26" t="s">
        <v>43</v>
      </c>
      <c r="X294" s="26">
        <v>11</v>
      </c>
      <c r="Y294" s="26">
        <v>3</v>
      </c>
      <c r="Z294" s="26">
        <v>3</v>
      </c>
      <c r="AA294" s="26">
        <v>80</v>
      </c>
      <c r="AB294" s="26">
        <v>1</v>
      </c>
      <c r="AC294" s="26">
        <v>2</v>
      </c>
      <c r="AD294" s="26">
        <v>5</v>
      </c>
      <c r="AE294" s="26">
        <v>2</v>
      </c>
      <c r="AF294" s="26">
        <v>2</v>
      </c>
      <c r="AG294" s="26">
        <v>2</v>
      </c>
      <c r="AH294" s="26">
        <v>2</v>
      </c>
      <c r="AI294" s="26">
        <v>2</v>
      </c>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row>
    <row r="295" spans="1:100">
      <c r="A295" s="26">
        <v>26</v>
      </c>
      <c r="B295" s="26" t="s">
        <v>35</v>
      </c>
      <c r="C295" s="26" t="s">
        <v>36</v>
      </c>
      <c r="D295" s="26">
        <v>950</v>
      </c>
      <c r="E295" s="26" t="s">
        <v>37</v>
      </c>
      <c r="F295" s="26">
        <v>4</v>
      </c>
      <c r="G295" s="26">
        <v>4</v>
      </c>
      <c r="H295" s="26" t="s">
        <v>59</v>
      </c>
      <c r="I295" s="26">
        <v>1</v>
      </c>
      <c r="J295" s="26">
        <v>401</v>
      </c>
      <c r="K295" s="26">
        <v>4</v>
      </c>
      <c r="L295" s="26" t="s">
        <v>46</v>
      </c>
      <c r="M295" s="26">
        <v>48</v>
      </c>
      <c r="N295" s="26">
        <v>2</v>
      </c>
      <c r="O295" s="26">
        <v>2</v>
      </c>
      <c r="P295" s="26" t="s">
        <v>40</v>
      </c>
      <c r="Q295" s="26">
        <v>4</v>
      </c>
      <c r="R295" s="26" t="s">
        <v>41</v>
      </c>
      <c r="S295" s="26">
        <v>5828</v>
      </c>
      <c r="T295" s="26">
        <v>8450</v>
      </c>
      <c r="U295" s="26">
        <v>1</v>
      </c>
      <c r="V295" s="26" t="s">
        <v>42</v>
      </c>
      <c r="W295" s="26" t="s">
        <v>35</v>
      </c>
      <c r="X295" s="26">
        <v>12</v>
      </c>
      <c r="Y295" s="26">
        <v>3</v>
      </c>
      <c r="Z295" s="26">
        <v>2</v>
      </c>
      <c r="AA295" s="26">
        <v>80</v>
      </c>
      <c r="AB295" s="26">
        <v>0</v>
      </c>
      <c r="AC295" s="26">
        <v>8</v>
      </c>
      <c r="AD295" s="26">
        <v>0</v>
      </c>
      <c r="AE295" s="26">
        <v>3</v>
      </c>
      <c r="AF295" s="26">
        <v>8</v>
      </c>
      <c r="AG295" s="26">
        <v>7</v>
      </c>
      <c r="AH295" s="26">
        <v>7</v>
      </c>
      <c r="AI295" s="26">
        <v>4</v>
      </c>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row>
    <row r="296" spans="1:100">
      <c r="A296" s="26">
        <v>37</v>
      </c>
      <c r="B296" s="26" t="s">
        <v>43</v>
      </c>
      <c r="C296" s="26" t="s">
        <v>44</v>
      </c>
      <c r="D296" s="26">
        <v>889</v>
      </c>
      <c r="E296" s="26" t="s">
        <v>45</v>
      </c>
      <c r="F296" s="26">
        <v>9</v>
      </c>
      <c r="G296" s="26">
        <v>3</v>
      </c>
      <c r="H296" s="26" t="s">
        <v>51</v>
      </c>
      <c r="I296" s="26">
        <v>1</v>
      </c>
      <c r="J296" s="26">
        <v>403</v>
      </c>
      <c r="K296" s="26">
        <v>2</v>
      </c>
      <c r="L296" s="26" t="s">
        <v>46</v>
      </c>
      <c r="M296" s="26">
        <v>53</v>
      </c>
      <c r="N296" s="26">
        <v>3</v>
      </c>
      <c r="O296" s="26">
        <v>1</v>
      </c>
      <c r="P296" s="26" t="s">
        <v>47</v>
      </c>
      <c r="Q296" s="26">
        <v>4</v>
      </c>
      <c r="R296" s="26" t="s">
        <v>48</v>
      </c>
      <c r="S296" s="26">
        <v>2326</v>
      </c>
      <c r="T296" s="26">
        <v>11411</v>
      </c>
      <c r="U296" s="26">
        <v>1</v>
      </c>
      <c r="V296" s="26" t="s">
        <v>42</v>
      </c>
      <c r="W296" s="26" t="s">
        <v>35</v>
      </c>
      <c r="X296" s="26">
        <v>12</v>
      </c>
      <c r="Y296" s="26">
        <v>3</v>
      </c>
      <c r="Z296" s="26">
        <v>3</v>
      </c>
      <c r="AA296" s="26">
        <v>80</v>
      </c>
      <c r="AB296" s="26">
        <v>3</v>
      </c>
      <c r="AC296" s="26">
        <v>4</v>
      </c>
      <c r="AD296" s="26">
        <v>3</v>
      </c>
      <c r="AE296" s="26">
        <v>2</v>
      </c>
      <c r="AF296" s="26">
        <v>4</v>
      </c>
      <c r="AG296" s="26">
        <v>2</v>
      </c>
      <c r="AH296" s="26">
        <v>1</v>
      </c>
      <c r="AI296" s="26">
        <v>2</v>
      </c>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row>
    <row r="297" spans="1:100">
      <c r="A297" s="26">
        <v>42</v>
      </c>
      <c r="B297" s="26" t="s">
        <v>43</v>
      </c>
      <c r="C297" s="26" t="s">
        <v>44</v>
      </c>
      <c r="D297" s="26">
        <v>555</v>
      </c>
      <c r="E297" s="26" t="s">
        <v>37</v>
      </c>
      <c r="F297" s="26">
        <v>26</v>
      </c>
      <c r="G297" s="26">
        <v>3</v>
      </c>
      <c r="H297" s="26" t="s">
        <v>59</v>
      </c>
      <c r="I297" s="26">
        <v>1</v>
      </c>
      <c r="J297" s="26">
        <v>404</v>
      </c>
      <c r="K297" s="26">
        <v>3</v>
      </c>
      <c r="L297" s="26" t="s">
        <v>39</v>
      </c>
      <c r="M297" s="26">
        <v>77</v>
      </c>
      <c r="N297" s="26">
        <v>3</v>
      </c>
      <c r="O297" s="26">
        <v>4</v>
      </c>
      <c r="P297" s="26" t="s">
        <v>40</v>
      </c>
      <c r="Q297" s="26">
        <v>2</v>
      </c>
      <c r="R297" s="26" t="s">
        <v>48</v>
      </c>
      <c r="S297" s="26">
        <v>13525</v>
      </c>
      <c r="T297" s="26">
        <v>14864</v>
      </c>
      <c r="U297" s="26">
        <v>5</v>
      </c>
      <c r="V297" s="26" t="s">
        <v>42</v>
      </c>
      <c r="W297" s="26" t="s">
        <v>43</v>
      </c>
      <c r="X297" s="26">
        <v>14</v>
      </c>
      <c r="Y297" s="26">
        <v>3</v>
      </c>
      <c r="Z297" s="26">
        <v>4</v>
      </c>
      <c r="AA297" s="26">
        <v>80</v>
      </c>
      <c r="AB297" s="26">
        <v>1</v>
      </c>
      <c r="AC297" s="26">
        <v>23</v>
      </c>
      <c r="AD297" s="26">
        <v>2</v>
      </c>
      <c r="AE297" s="26">
        <v>4</v>
      </c>
      <c r="AF297" s="26">
        <v>20</v>
      </c>
      <c r="AG297" s="26">
        <v>4</v>
      </c>
      <c r="AH297" s="26">
        <v>4</v>
      </c>
      <c r="AI297" s="26">
        <v>8</v>
      </c>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row>
    <row r="298" spans="1:100">
      <c r="A298" s="26">
        <v>18</v>
      </c>
      <c r="B298" s="26" t="s">
        <v>35</v>
      </c>
      <c r="C298" s="26" t="s">
        <v>36</v>
      </c>
      <c r="D298" s="26">
        <v>230</v>
      </c>
      <c r="E298" s="26" t="s">
        <v>45</v>
      </c>
      <c r="F298" s="26">
        <v>3</v>
      </c>
      <c r="G298" s="26">
        <v>3</v>
      </c>
      <c r="H298" s="26" t="s">
        <v>38</v>
      </c>
      <c r="I298" s="26">
        <v>1</v>
      </c>
      <c r="J298" s="26">
        <v>405</v>
      </c>
      <c r="K298" s="26">
        <v>3</v>
      </c>
      <c r="L298" s="26" t="s">
        <v>46</v>
      </c>
      <c r="M298" s="26">
        <v>54</v>
      </c>
      <c r="N298" s="26">
        <v>3</v>
      </c>
      <c r="O298" s="26">
        <v>1</v>
      </c>
      <c r="P298" s="26" t="s">
        <v>50</v>
      </c>
      <c r="Q298" s="26">
        <v>3</v>
      </c>
      <c r="R298" s="26" t="s">
        <v>41</v>
      </c>
      <c r="S298" s="26">
        <v>1420</v>
      </c>
      <c r="T298" s="26">
        <v>25233</v>
      </c>
      <c r="U298" s="26">
        <v>1</v>
      </c>
      <c r="V298" s="26" t="s">
        <v>42</v>
      </c>
      <c r="W298" s="26" t="s">
        <v>43</v>
      </c>
      <c r="X298" s="26">
        <v>13</v>
      </c>
      <c r="Y298" s="26">
        <v>3</v>
      </c>
      <c r="Z298" s="26">
        <v>3</v>
      </c>
      <c r="AA298" s="26">
        <v>80</v>
      </c>
      <c r="AB298" s="26">
        <v>0</v>
      </c>
      <c r="AC298" s="26">
        <v>0</v>
      </c>
      <c r="AD298" s="26">
        <v>2</v>
      </c>
      <c r="AE298" s="26">
        <v>3</v>
      </c>
      <c r="AF298" s="26">
        <v>0</v>
      </c>
      <c r="AG298" s="26">
        <v>0</v>
      </c>
      <c r="AH298" s="26">
        <v>0</v>
      </c>
      <c r="AI298" s="26">
        <v>0</v>
      </c>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row>
    <row r="299" spans="1:100">
      <c r="A299" s="26">
        <v>35</v>
      </c>
      <c r="B299" s="26" t="s">
        <v>43</v>
      </c>
      <c r="C299" s="26" t="s">
        <v>36</v>
      </c>
      <c r="D299" s="26">
        <v>1232</v>
      </c>
      <c r="E299" s="26" t="s">
        <v>37</v>
      </c>
      <c r="F299" s="26">
        <v>16</v>
      </c>
      <c r="G299" s="26">
        <v>3</v>
      </c>
      <c r="H299" s="26" t="s">
        <v>59</v>
      </c>
      <c r="I299" s="26">
        <v>1</v>
      </c>
      <c r="J299" s="26">
        <v>406</v>
      </c>
      <c r="K299" s="26">
        <v>3</v>
      </c>
      <c r="L299" s="26" t="s">
        <v>46</v>
      </c>
      <c r="M299" s="26">
        <v>96</v>
      </c>
      <c r="N299" s="26">
        <v>3</v>
      </c>
      <c r="O299" s="26">
        <v>3</v>
      </c>
      <c r="P299" s="26" t="s">
        <v>40</v>
      </c>
      <c r="Q299" s="26">
        <v>2</v>
      </c>
      <c r="R299" s="26" t="s">
        <v>48</v>
      </c>
      <c r="S299" s="26">
        <v>8020</v>
      </c>
      <c r="T299" s="26">
        <v>5100</v>
      </c>
      <c r="U299" s="26">
        <v>0</v>
      </c>
      <c r="V299" s="26" t="s">
        <v>42</v>
      </c>
      <c r="W299" s="26" t="s">
        <v>43</v>
      </c>
      <c r="X299" s="26">
        <v>15</v>
      </c>
      <c r="Y299" s="26">
        <v>3</v>
      </c>
      <c r="Z299" s="26">
        <v>3</v>
      </c>
      <c r="AA299" s="26">
        <v>80</v>
      </c>
      <c r="AB299" s="26">
        <v>2</v>
      </c>
      <c r="AC299" s="26">
        <v>12</v>
      </c>
      <c r="AD299" s="26">
        <v>3</v>
      </c>
      <c r="AE299" s="26">
        <v>2</v>
      </c>
      <c r="AF299" s="26">
        <v>11</v>
      </c>
      <c r="AG299" s="26">
        <v>9</v>
      </c>
      <c r="AH299" s="26">
        <v>6</v>
      </c>
      <c r="AI299" s="26">
        <v>9</v>
      </c>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row>
    <row r="300" spans="1:100">
      <c r="A300" s="26">
        <v>36</v>
      </c>
      <c r="B300" s="26" t="s">
        <v>43</v>
      </c>
      <c r="C300" s="26" t="s">
        <v>44</v>
      </c>
      <c r="D300" s="26">
        <v>566</v>
      </c>
      <c r="E300" s="26" t="s">
        <v>45</v>
      </c>
      <c r="F300" s="26">
        <v>18</v>
      </c>
      <c r="G300" s="26">
        <v>4</v>
      </c>
      <c r="H300" s="26" t="s">
        <v>38</v>
      </c>
      <c r="I300" s="26">
        <v>1</v>
      </c>
      <c r="J300" s="26">
        <v>407</v>
      </c>
      <c r="K300" s="26">
        <v>3</v>
      </c>
      <c r="L300" s="26" t="s">
        <v>46</v>
      </c>
      <c r="M300" s="26">
        <v>81</v>
      </c>
      <c r="N300" s="26">
        <v>4</v>
      </c>
      <c r="O300" s="26">
        <v>1</v>
      </c>
      <c r="P300" s="26" t="s">
        <v>50</v>
      </c>
      <c r="Q300" s="26">
        <v>4</v>
      </c>
      <c r="R300" s="26" t="s">
        <v>48</v>
      </c>
      <c r="S300" s="26">
        <v>3688</v>
      </c>
      <c r="T300" s="26">
        <v>7122</v>
      </c>
      <c r="U300" s="26">
        <v>4</v>
      </c>
      <c r="V300" s="26" t="s">
        <v>42</v>
      </c>
      <c r="W300" s="26" t="s">
        <v>43</v>
      </c>
      <c r="X300" s="26">
        <v>18</v>
      </c>
      <c r="Y300" s="26">
        <v>3</v>
      </c>
      <c r="Z300" s="26">
        <v>4</v>
      </c>
      <c r="AA300" s="26">
        <v>80</v>
      </c>
      <c r="AB300" s="26">
        <v>2</v>
      </c>
      <c r="AC300" s="26">
        <v>4</v>
      </c>
      <c r="AD300" s="26">
        <v>2</v>
      </c>
      <c r="AE300" s="26">
        <v>3</v>
      </c>
      <c r="AF300" s="26">
        <v>1</v>
      </c>
      <c r="AG300" s="26">
        <v>0</v>
      </c>
      <c r="AH300" s="26">
        <v>0</v>
      </c>
      <c r="AI300" s="26">
        <v>0</v>
      </c>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row>
    <row r="301" spans="1:100">
      <c r="A301" s="26">
        <v>51</v>
      </c>
      <c r="B301" s="26" t="s">
        <v>43</v>
      </c>
      <c r="C301" s="26" t="s">
        <v>36</v>
      </c>
      <c r="D301" s="26">
        <v>1302</v>
      </c>
      <c r="E301" s="26" t="s">
        <v>45</v>
      </c>
      <c r="F301" s="26">
        <v>2</v>
      </c>
      <c r="G301" s="26">
        <v>3</v>
      </c>
      <c r="H301" s="26" t="s">
        <v>51</v>
      </c>
      <c r="I301" s="26">
        <v>1</v>
      </c>
      <c r="J301" s="26">
        <v>408</v>
      </c>
      <c r="K301" s="26">
        <v>4</v>
      </c>
      <c r="L301" s="26" t="s">
        <v>46</v>
      </c>
      <c r="M301" s="26">
        <v>84</v>
      </c>
      <c r="N301" s="26">
        <v>1</v>
      </c>
      <c r="O301" s="26">
        <v>2</v>
      </c>
      <c r="P301" s="26" t="s">
        <v>53</v>
      </c>
      <c r="Q301" s="26">
        <v>2</v>
      </c>
      <c r="R301" s="26" t="s">
        <v>52</v>
      </c>
      <c r="S301" s="26">
        <v>5482</v>
      </c>
      <c r="T301" s="26">
        <v>16321</v>
      </c>
      <c r="U301" s="26">
        <v>5</v>
      </c>
      <c r="V301" s="26" t="s">
        <v>42</v>
      </c>
      <c r="W301" s="26" t="s">
        <v>43</v>
      </c>
      <c r="X301" s="26">
        <v>18</v>
      </c>
      <c r="Y301" s="26">
        <v>3</v>
      </c>
      <c r="Z301" s="26">
        <v>4</v>
      </c>
      <c r="AA301" s="26">
        <v>80</v>
      </c>
      <c r="AB301" s="26">
        <v>1</v>
      </c>
      <c r="AC301" s="26">
        <v>13</v>
      </c>
      <c r="AD301" s="26">
        <v>3</v>
      </c>
      <c r="AE301" s="26">
        <v>3</v>
      </c>
      <c r="AF301" s="26">
        <v>4</v>
      </c>
      <c r="AG301" s="26">
        <v>1</v>
      </c>
      <c r="AH301" s="26">
        <v>1</v>
      </c>
      <c r="AI301" s="26">
        <v>2</v>
      </c>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row>
    <row r="302" spans="1:100">
      <c r="A302" s="26">
        <v>41</v>
      </c>
      <c r="B302" s="26" t="s">
        <v>43</v>
      </c>
      <c r="C302" s="26" t="s">
        <v>36</v>
      </c>
      <c r="D302" s="26">
        <v>334</v>
      </c>
      <c r="E302" s="26" t="s">
        <v>37</v>
      </c>
      <c r="F302" s="26">
        <v>2</v>
      </c>
      <c r="G302" s="26">
        <v>4</v>
      </c>
      <c r="H302" s="26" t="s">
        <v>38</v>
      </c>
      <c r="I302" s="26">
        <v>1</v>
      </c>
      <c r="J302" s="26">
        <v>410</v>
      </c>
      <c r="K302" s="26">
        <v>4</v>
      </c>
      <c r="L302" s="26" t="s">
        <v>46</v>
      </c>
      <c r="M302" s="26">
        <v>88</v>
      </c>
      <c r="N302" s="26">
        <v>3</v>
      </c>
      <c r="O302" s="26">
        <v>4</v>
      </c>
      <c r="P302" s="26" t="s">
        <v>56</v>
      </c>
      <c r="Q302" s="26">
        <v>2</v>
      </c>
      <c r="R302" s="26" t="s">
        <v>41</v>
      </c>
      <c r="S302" s="26">
        <v>16015</v>
      </c>
      <c r="T302" s="26">
        <v>15896</v>
      </c>
      <c r="U302" s="26">
        <v>1</v>
      </c>
      <c r="V302" s="26" t="s">
        <v>42</v>
      </c>
      <c r="W302" s="26" t="s">
        <v>43</v>
      </c>
      <c r="X302" s="26">
        <v>19</v>
      </c>
      <c r="Y302" s="26">
        <v>3</v>
      </c>
      <c r="Z302" s="26">
        <v>2</v>
      </c>
      <c r="AA302" s="26">
        <v>80</v>
      </c>
      <c r="AB302" s="26">
        <v>0</v>
      </c>
      <c r="AC302" s="26">
        <v>22</v>
      </c>
      <c r="AD302" s="26">
        <v>2</v>
      </c>
      <c r="AE302" s="26">
        <v>3</v>
      </c>
      <c r="AF302" s="26">
        <v>22</v>
      </c>
      <c r="AG302" s="26">
        <v>10</v>
      </c>
      <c r="AH302" s="26">
        <v>0</v>
      </c>
      <c r="AI302" s="26">
        <v>4</v>
      </c>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row>
    <row r="303" spans="1:100">
      <c r="A303" s="26">
        <v>18</v>
      </c>
      <c r="B303" s="26" t="s">
        <v>43</v>
      </c>
      <c r="C303" s="26" t="s">
        <v>36</v>
      </c>
      <c r="D303" s="26">
        <v>812</v>
      </c>
      <c r="E303" s="26" t="s">
        <v>37</v>
      </c>
      <c r="F303" s="26">
        <v>10</v>
      </c>
      <c r="G303" s="26">
        <v>3</v>
      </c>
      <c r="H303" s="26" t="s">
        <v>51</v>
      </c>
      <c r="I303" s="26">
        <v>1</v>
      </c>
      <c r="J303" s="26">
        <v>411</v>
      </c>
      <c r="K303" s="26">
        <v>4</v>
      </c>
      <c r="L303" s="26" t="s">
        <v>39</v>
      </c>
      <c r="M303" s="26">
        <v>69</v>
      </c>
      <c r="N303" s="26">
        <v>2</v>
      </c>
      <c r="O303" s="26">
        <v>1</v>
      </c>
      <c r="P303" s="26" t="s">
        <v>57</v>
      </c>
      <c r="Q303" s="26">
        <v>3</v>
      </c>
      <c r="R303" s="26" t="s">
        <v>41</v>
      </c>
      <c r="S303" s="26">
        <v>1200</v>
      </c>
      <c r="T303" s="26">
        <v>9724</v>
      </c>
      <c r="U303" s="26">
        <v>1</v>
      </c>
      <c r="V303" s="26" t="s">
        <v>42</v>
      </c>
      <c r="W303" s="26" t="s">
        <v>43</v>
      </c>
      <c r="X303" s="26">
        <v>12</v>
      </c>
      <c r="Y303" s="26">
        <v>3</v>
      </c>
      <c r="Z303" s="26">
        <v>1</v>
      </c>
      <c r="AA303" s="26">
        <v>80</v>
      </c>
      <c r="AB303" s="26">
        <v>0</v>
      </c>
      <c r="AC303" s="26">
        <v>0</v>
      </c>
      <c r="AD303" s="26">
        <v>2</v>
      </c>
      <c r="AE303" s="26">
        <v>3</v>
      </c>
      <c r="AF303" s="26">
        <v>0</v>
      </c>
      <c r="AG303" s="26">
        <v>0</v>
      </c>
      <c r="AH303" s="26">
        <v>0</v>
      </c>
      <c r="AI303" s="26">
        <v>0</v>
      </c>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row>
    <row r="304" spans="1:100">
      <c r="A304" s="26">
        <v>28</v>
      </c>
      <c r="B304" s="26" t="s">
        <v>43</v>
      </c>
      <c r="C304" s="26" t="s">
        <v>36</v>
      </c>
      <c r="D304" s="26">
        <v>1476</v>
      </c>
      <c r="E304" s="26" t="s">
        <v>45</v>
      </c>
      <c r="F304" s="26">
        <v>16</v>
      </c>
      <c r="G304" s="26">
        <v>2</v>
      </c>
      <c r="H304" s="26" t="s">
        <v>51</v>
      </c>
      <c r="I304" s="26">
        <v>1</v>
      </c>
      <c r="J304" s="26">
        <v>412</v>
      </c>
      <c r="K304" s="26">
        <v>2</v>
      </c>
      <c r="L304" s="26" t="s">
        <v>46</v>
      </c>
      <c r="M304" s="26">
        <v>68</v>
      </c>
      <c r="N304" s="26">
        <v>4</v>
      </c>
      <c r="O304" s="26">
        <v>2</v>
      </c>
      <c r="P304" s="26" t="s">
        <v>54</v>
      </c>
      <c r="Q304" s="26">
        <v>1</v>
      </c>
      <c r="R304" s="26" t="s">
        <v>41</v>
      </c>
      <c r="S304" s="26">
        <v>5661</v>
      </c>
      <c r="T304" s="26">
        <v>4824</v>
      </c>
      <c r="U304" s="26">
        <v>0</v>
      </c>
      <c r="V304" s="26" t="s">
        <v>42</v>
      </c>
      <c r="W304" s="26" t="s">
        <v>43</v>
      </c>
      <c r="X304" s="26">
        <v>19</v>
      </c>
      <c r="Y304" s="26">
        <v>3</v>
      </c>
      <c r="Z304" s="26">
        <v>3</v>
      </c>
      <c r="AA304" s="26">
        <v>80</v>
      </c>
      <c r="AB304" s="26">
        <v>0</v>
      </c>
      <c r="AC304" s="26">
        <v>9</v>
      </c>
      <c r="AD304" s="26">
        <v>2</v>
      </c>
      <c r="AE304" s="26">
        <v>3</v>
      </c>
      <c r="AF304" s="26">
        <v>8</v>
      </c>
      <c r="AG304" s="26">
        <v>3</v>
      </c>
      <c r="AH304" s="26">
        <v>0</v>
      </c>
      <c r="AI304" s="26">
        <v>7</v>
      </c>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row>
    <row r="305" spans="1:100">
      <c r="A305" s="26">
        <v>31</v>
      </c>
      <c r="B305" s="26" t="s">
        <v>43</v>
      </c>
      <c r="C305" s="26" t="s">
        <v>36</v>
      </c>
      <c r="D305" s="26">
        <v>218</v>
      </c>
      <c r="E305" s="26" t="s">
        <v>37</v>
      </c>
      <c r="F305" s="26">
        <v>7</v>
      </c>
      <c r="G305" s="26">
        <v>3</v>
      </c>
      <c r="H305" s="26" t="s">
        <v>60</v>
      </c>
      <c r="I305" s="26">
        <v>1</v>
      </c>
      <c r="J305" s="26">
        <v>416</v>
      </c>
      <c r="K305" s="26">
        <v>2</v>
      </c>
      <c r="L305" s="26" t="s">
        <v>46</v>
      </c>
      <c r="M305" s="26">
        <v>100</v>
      </c>
      <c r="N305" s="26">
        <v>4</v>
      </c>
      <c r="O305" s="26">
        <v>2</v>
      </c>
      <c r="P305" s="26" t="s">
        <v>40</v>
      </c>
      <c r="Q305" s="26">
        <v>4</v>
      </c>
      <c r="R305" s="26" t="s">
        <v>48</v>
      </c>
      <c r="S305" s="26">
        <v>6929</v>
      </c>
      <c r="T305" s="26">
        <v>12241</v>
      </c>
      <c r="U305" s="26">
        <v>4</v>
      </c>
      <c r="V305" s="26" t="s">
        <v>42</v>
      </c>
      <c r="W305" s="26" t="s">
        <v>43</v>
      </c>
      <c r="X305" s="26">
        <v>11</v>
      </c>
      <c r="Y305" s="26">
        <v>3</v>
      </c>
      <c r="Z305" s="26">
        <v>2</v>
      </c>
      <c r="AA305" s="26">
        <v>80</v>
      </c>
      <c r="AB305" s="26">
        <v>1</v>
      </c>
      <c r="AC305" s="26">
        <v>10</v>
      </c>
      <c r="AD305" s="26">
        <v>3</v>
      </c>
      <c r="AE305" s="26">
        <v>2</v>
      </c>
      <c r="AF305" s="26">
        <v>8</v>
      </c>
      <c r="AG305" s="26">
        <v>7</v>
      </c>
      <c r="AH305" s="26">
        <v>7</v>
      </c>
      <c r="AI305" s="26">
        <v>7</v>
      </c>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row>
    <row r="306" spans="1:100">
      <c r="A306" s="26">
        <v>39</v>
      </c>
      <c r="B306" s="26" t="s">
        <v>43</v>
      </c>
      <c r="C306" s="26" t="s">
        <v>36</v>
      </c>
      <c r="D306" s="26">
        <v>1132</v>
      </c>
      <c r="E306" s="26" t="s">
        <v>45</v>
      </c>
      <c r="F306" s="26">
        <v>1</v>
      </c>
      <c r="G306" s="26">
        <v>3</v>
      </c>
      <c r="H306" s="26" t="s">
        <v>51</v>
      </c>
      <c r="I306" s="26">
        <v>1</v>
      </c>
      <c r="J306" s="26">
        <v>417</v>
      </c>
      <c r="K306" s="26">
        <v>3</v>
      </c>
      <c r="L306" s="26" t="s">
        <v>46</v>
      </c>
      <c r="M306" s="26">
        <v>48</v>
      </c>
      <c r="N306" s="26">
        <v>4</v>
      </c>
      <c r="O306" s="26">
        <v>3</v>
      </c>
      <c r="P306" s="26" t="s">
        <v>54</v>
      </c>
      <c r="Q306" s="26">
        <v>4</v>
      </c>
      <c r="R306" s="26" t="s">
        <v>52</v>
      </c>
      <c r="S306" s="26">
        <v>9613</v>
      </c>
      <c r="T306" s="26">
        <v>10942</v>
      </c>
      <c r="U306" s="26">
        <v>0</v>
      </c>
      <c r="V306" s="26" t="s">
        <v>42</v>
      </c>
      <c r="W306" s="26" t="s">
        <v>43</v>
      </c>
      <c r="X306" s="26">
        <v>17</v>
      </c>
      <c r="Y306" s="26">
        <v>3</v>
      </c>
      <c r="Z306" s="26">
        <v>1</v>
      </c>
      <c r="AA306" s="26">
        <v>80</v>
      </c>
      <c r="AB306" s="26">
        <v>3</v>
      </c>
      <c r="AC306" s="26">
        <v>19</v>
      </c>
      <c r="AD306" s="26">
        <v>5</v>
      </c>
      <c r="AE306" s="26">
        <v>2</v>
      </c>
      <c r="AF306" s="26">
        <v>18</v>
      </c>
      <c r="AG306" s="26">
        <v>10</v>
      </c>
      <c r="AH306" s="26">
        <v>3</v>
      </c>
      <c r="AI306" s="26">
        <v>7</v>
      </c>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row>
    <row r="307" spans="1:100">
      <c r="A307" s="26">
        <v>36</v>
      </c>
      <c r="B307" s="26" t="s">
        <v>43</v>
      </c>
      <c r="C307" s="26" t="s">
        <v>55</v>
      </c>
      <c r="D307" s="26">
        <v>1105</v>
      </c>
      <c r="E307" s="26" t="s">
        <v>45</v>
      </c>
      <c r="F307" s="26">
        <v>24</v>
      </c>
      <c r="G307" s="26">
        <v>4</v>
      </c>
      <c r="H307" s="26" t="s">
        <v>38</v>
      </c>
      <c r="I307" s="26">
        <v>1</v>
      </c>
      <c r="J307" s="26">
        <v>419</v>
      </c>
      <c r="K307" s="26">
        <v>2</v>
      </c>
      <c r="L307" s="26" t="s">
        <v>39</v>
      </c>
      <c r="M307" s="26">
        <v>47</v>
      </c>
      <c r="N307" s="26">
        <v>3</v>
      </c>
      <c r="O307" s="26">
        <v>2</v>
      </c>
      <c r="P307" s="26" t="s">
        <v>50</v>
      </c>
      <c r="Q307" s="26">
        <v>2</v>
      </c>
      <c r="R307" s="26" t="s">
        <v>48</v>
      </c>
      <c r="S307" s="26">
        <v>5674</v>
      </c>
      <c r="T307" s="26">
        <v>6927</v>
      </c>
      <c r="U307" s="26">
        <v>7</v>
      </c>
      <c r="V307" s="26" t="s">
        <v>42</v>
      </c>
      <c r="W307" s="26" t="s">
        <v>43</v>
      </c>
      <c r="X307" s="26">
        <v>15</v>
      </c>
      <c r="Y307" s="26">
        <v>3</v>
      </c>
      <c r="Z307" s="26">
        <v>3</v>
      </c>
      <c r="AA307" s="26">
        <v>80</v>
      </c>
      <c r="AB307" s="26">
        <v>1</v>
      </c>
      <c r="AC307" s="26">
        <v>11</v>
      </c>
      <c r="AD307" s="26">
        <v>3</v>
      </c>
      <c r="AE307" s="26">
        <v>3</v>
      </c>
      <c r="AF307" s="26">
        <v>9</v>
      </c>
      <c r="AG307" s="26">
        <v>8</v>
      </c>
      <c r="AH307" s="26">
        <v>0</v>
      </c>
      <c r="AI307" s="26">
        <v>8</v>
      </c>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row>
    <row r="308" spans="1:100">
      <c r="A308" s="26">
        <v>32</v>
      </c>
      <c r="B308" s="26" t="s">
        <v>43</v>
      </c>
      <c r="C308" s="26" t="s">
        <v>36</v>
      </c>
      <c r="D308" s="26">
        <v>906</v>
      </c>
      <c r="E308" s="26" t="s">
        <v>37</v>
      </c>
      <c r="F308" s="26">
        <v>7</v>
      </c>
      <c r="G308" s="26">
        <v>3</v>
      </c>
      <c r="H308" s="26" t="s">
        <v>38</v>
      </c>
      <c r="I308" s="26">
        <v>1</v>
      </c>
      <c r="J308" s="26">
        <v>420</v>
      </c>
      <c r="K308" s="26">
        <v>4</v>
      </c>
      <c r="L308" s="26" t="s">
        <v>46</v>
      </c>
      <c r="M308" s="26">
        <v>91</v>
      </c>
      <c r="N308" s="26">
        <v>2</v>
      </c>
      <c r="O308" s="26">
        <v>2</v>
      </c>
      <c r="P308" s="26" t="s">
        <v>40</v>
      </c>
      <c r="Q308" s="26">
        <v>3</v>
      </c>
      <c r="R308" s="26" t="s">
        <v>48</v>
      </c>
      <c r="S308" s="26">
        <v>5484</v>
      </c>
      <c r="T308" s="26">
        <v>16985</v>
      </c>
      <c r="U308" s="26">
        <v>1</v>
      </c>
      <c r="V308" s="26" t="s">
        <v>42</v>
      </c>
      <c r="W308" s="26" t="s">
        <v>43</v>
      </c>
      <c r="X308" s="26">
        <v>14</v>
      </c>
      <c r="Y308" s="26">
        <v>3</v>
      </c>
      <c r="Z308" s="26">
        <v>3</v>
      </c>
      <c r="AA308" s="26">
        <v>80</v>
      </c>
      <c r="AB308" s="26">
        <v>1</v>
      </c>
      <c r="AC308" s="26">
        <v>13</v>
      </c>
      <c r="AD308" s="26">
        <v>3</v>
      </c>
      <c r="AE308" s="26">
        <v>2</v>
      </c>
      <c r="AF308" s="26">
        <v>13</v>
      </c>
      <c r="AG308" s="26">
        <v>8</v>
      </c>
      <c r="AH308" s="26">
        <v>4</v>
      </c>
      <c r="AI308" s="26">
        <v>8</v>
      </c>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row>
    <row r="309" spans="1:100">
      <c r="A309" s="26">
        <v>38</v>
      </c>
      <c r="B309" s="26" t="s">
        <v>43</v>
      </c>
      <c r="C309" s="26" t="s">
        <v>36</v>
      </c>
      <c r="D309" s="26">
        <v>849</v>
      </c>
      <c r="E309" s="26" t="s">
        <v>45</v>
      </c>
      <c r="F309" s="26">
        <v>25</v>
      </c>
      <c r="G309" s="26">
        <v>2</v>
      </c>
      <c r="H309" s="26" t="s">
        <v>38</v>
      </c>
      <c r="I309" s="26">
        <v>1</v>
      </c>
      <c r="J309" s="26">
        <v>421</v>
      </c>
      <c r="K309" s="26">
        <v>1</v>
      </c>
      <c r="L309" s="26" t="s">
        <v>39</v>
      </c>
      <c r="M309" s="26">
        <v>81</v>
      </c>
      <c r="N309" s="26">
        <v>2</v>
      </c>
      <c r="O309" s="26">
        <v>3</v>
      </c>
      <c r="P309" s="26" t="s">
        <v>58</v>
      </c>
      <c r="Q309" s="26">
        <v>2</v>
      </c>
      <c r="R309" s="26" t="s">
        <v>48</v>
      </c>
      <c r="S309" s="26">
        <v>12061</v>
      </c>
      <c r="T309" s="26">
        <v>26707</v>
      </c>
      <c r="U309" s="26">
        <v>3</v>
      </c>
      <c r="V309" s="26" t="s">
        <v>42</v>
      </c>
      <c r="W309" s="26" t="s">
        <v>43</v>
      </c>
      <c r="X309" s="26">
        <v>17</v>
      </c>
      <c r="Y309" s="26">
        <v>3</v>
      </c>
      <c r="Z309" s="26">
        <v>3</v>
      </c>
      <c r="AA309" s="26">
        <v>80</v>
      </c>
      <c r="AB309" s="26">
        <v>1</v>
      </c>
      <c r="AC309" s="26">
        <v>19</v>
      </c>
      <c r="AD309" s="26">
        <v>2</v>
      </c>
      <c r="AE309" s="26">
        <v>3</v>
      </c>
      <c r="AF309" s="26">
        <v>10</v>
      </c>
      <c r="AG309" s="26">
        <v>8</v>
      </c>
      <c r="AH309" s="26">
        <v>0</v>
      </c>
      <c r="AI309" s="26">
        <v>1</v>
      </c>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row>
    <row r="310" spans="1:100">
      <c r="A310" s="26">
        <v>58</v>
      </c>
      <c r="B310" s="26" t="s">
        <v>43</v>
      </c>
      <c r="C310" s="26" t="s">
        <v>55</v>
      </c>
      <c r="D310" s="26">
        <v>390</v>
      </c>
      <c r="E310" s="26" t="s">
        <v>45</v>
      </c>
      <c r="F310" s="26">
        <v>1</v>
      </c>
      <c r="G310" s="26">
        <v>4</v>
      </c>
      <c r="H310" s="26" t="s">
        <v>38</v>
      </c>
      <c r="I310" s="26">
        <v>1</v>
      </c>
      <c r="J310" s="26">
        <v>422</v>
      </c>
      <c r="K310" s="26">
        <v>4</v>
      </c>
      <c r="L310" s="26" t="s">
        <v>46</v>
      </c>
      <c r="M310" s="26">
        <v>32</v>
      </c>
      <c r="N310" s="26">
        <v>1</v>
      </c>
      <c r="O310" s="26">
        <v>2</v>
      </c>
      <c r="P310" s="26" t="s">
        <v>54</v>
      </c>
      <c r="Q310" s="26">
        <v>3</v>
      </c>
      <c r="R310" s="26" t="s">
        <v>52</v>
      </c>
      <c r="S310" s="26">
        <v>5660</v>
      </c>
      <c r="T310" s="26">
        <v>17056</v>
      </c>
      <c r="U310" s="26">
        <v>2</v>
      </c>
      <c r="V310" s="26" t="s">
        <v>42</v>
      </c>
      <c r="W310" s="26" t="s">
        <v>35</v>
      </c>
      <c r="X310" s="26">
        <v>13</v>
      </c>
      <c r="Y310" s="26">
        <v>3</v>
      </c>
      <c r="Z310" s="26">
        <v>4</v>
      </c>
      <c r="AA310" s="26">
        <v>80</v>
      </c>
      <c r="AB310" s="26">
        <v>1</v>
      </c>
      <c r="AC310" s="26">
        <v>12</v>
      </c>
      <c r="AD310" s="26">
        <v>2</v>
      </c>
      <c r="AE310" s="26">
        <v>3</v>
      </c>
      <c r="AF310" s="26">
        <v>5</v>
      </c>
      <c r="AG310" s="26">
        <v>3</v>
      </c>
      <c r="AH310" s="26">
        <v>1</v>
      </c>
      <c r="AI310" s="26">
        <v>2</v>
      </c>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row>
    <row r="311" spans="1:100">
      <c r="A311" s="26">
        <v>31</v>
      </c>
      <c r="B311" s="26" t="s">
        <v>43</v>
      </c>
      <c r="C311" s="26" t="s">
        <v>36</v>
      </c>
      <c r="D311" s="26">
        <v>691</v>
      </c>
      <c r="E311" s="26" t="s">
        <v>45</v>
      </c>
      <c r="F311" s="26">
        <v>5</v>
      </c>
      <c r="G311" s="26">
        <v>4</v>
      </c>
      <c r="H311" s="26" t="s">
        <v>60</v>
      </c>
      <c r="I311" s="26">
        <v>1</v>
      </c>
      <c r="J311" s="26">
        <v>423</v>
      </c>
      <c r="K311" s="26">
        <v>3</v>
      </c>
      <c r="L311" s="26" t="s">
        <v>46</v>
      </c>
      <c r="M311" s="26">
        <v>86</v>
      </c>
      <c r="N311" s="26">
        <v>3</v>
      </c>
      <c r="O311" s="26">
        <v>1</v>
      </c>
      <c r="P311" s="26" t="s">
        <v>47</v>
      </c>
      <c r="Q311" s="26">
        <v>4</v>
      </c>
      <c r="R311" s="26" t="s">
        <v>48</v>
      </c>
      <c r="S311" s="26">
        <v>4821</v>
      </c>
      <c r="T311" s="26">
        <v>10077</v>
      </c>
      <c r="U311" s="26">
        <v>0</v>
      </c>
      <c r="V311" s="26" t="s">
        <v>42</v>
      </c>
      <c r="W311" s="26" t="s">
        <v>35</v>
      </c>
      <c r="X311" s="26">
        <v>12</v>
      </c>
      <c r="Y311" s="26">
        <v>3</v>
      </c>
      <c r="Z311" s="26">
        <v>3</v>
      </c>
      <c r="AA311" s="26">
        <v>80</v>
      </c>
      <c r="AB311" s="26">
        <v>1</v>
      </c>
      <c r="AC311" s="26">
        <v>6</v>
      </c>
      <c r="AD311" s="26">
        <v>4</v>
      </c>
      <c r="AE311" s="26">
        <v>3</v>
      </c>
      <c r="AF311" s="26">
        <v>5</v>
      </c>
      <c r="AG311" s="26">
        <v>2</v>
      </c>
      <c r="AH311" s="26">
        <v>0</v>
      </c>
      <c r="AI311" s="26">
        <v>3</v>
      </c>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row>
    <row r="312" spans="1:100">
      <c r="A312" s="26">
        <v>31</v>
      </c>
      <c r="B312" s="26" t="s">
        <v>43</v>
      </c>
      <c r="C312" s="26" t="s">
        <v>36</v>
      </c>
      <c r="D312" s="26">
        <v>106</v>
      </c>
      <c r="E312" s="26" t="s">
        <v>61</v>
      </c>
      <c r="F312" s="26">
        <v>2</v>
      </c>
      <c r="G312" s="26">
        <v>3</v>
      </c>
      <c r="H312" s="26" t="s">
        <v>61</v>
      </c>
      <c r="I312" s="26">
        <v>1</v>
      </c>
      <c r="J312" s="26">
        <v>424</v>
      </c>
      <c r="K312" s="26">
        <v>1</v>
      </c>
      <c r="L312" s="26" t="s">
        <v>46</v>
      </c>
      <c r="M312" s="26">
        <v>62</v>
      </c>
      <c r="N312" s="26">
        <v>2</v>
      </c>
      <c r="O312" s="26">
        <v>2</v>
      </c>
      <c r="P312" s="26" t="s">
        <v>61</v>
      </c>
      <c r="Q312" s="26">
        <v>1</v>
      </c>
      <c r="R312" s="26" t="s">
        <v>48</v>
      </c>
      <c r="S312" s="26">
        <v>6410</v>
      </c>
      <c r="T312" s="26">
        <v>17822</v>
      </c>
      <c r="U312" s="26">
        <v>3</v>
      </c>
      <c r="V312" s="26" t="s">
        <v>42</v>
      </c>
      <c r="W312" s="26" t="s">
        <v>43</v>
      </c>
      <c r="X312" s="26">
        <v>12</v>
      </c>
      <c r="Y312" s="26">
        <v>3</v>
      </c>
      <c r="Z312" s="26">
        <v>4</v>
      </c>
      <c r="AA312" s="26">
        <v>80</v>
      </c>
      <c r="AB312" s="26">
        <v>0</v>
      </c>
      <c r="AC312" s="26">
        <v>9</v>
      </c>
      <c r="AD312" s="26">
        <v>1</v>
      </c>
      <c r="AE312" s="26">
        <v>3</v>
      </c>
      <c r="AF312" s="26">
        <v>2</v>
      </c>
      <c r="AG312" s="26">
        <v>2</v>
      </c>
      <c r="AH312" s="26">
        <v>1</v>
      </c>
      <c r="AI312" s="26">
        <v>0</v>
      </c>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row>
    <row r="313" spans="1:100">
      <c r="A313" s="26">
        <v>45</v>
      </c>
      <c r="B313" s="26" t="s">
        <v>43</v>
      </c>
      <c r="C313" s="26" t="s">
        <v>44</v>
      </c>
      <c r="D313" s="26">
        <v>1249</v>
      </c>
      <c r="E313" s="26" t="s">
        <v>45</v>
      </c>
      <c r="F313" s="26">
        <v>7</v>
      </c>
      <c r="G313" s="26">
        <v>3</v>
      </c>
      <c r="H313" s="26" t="s">
        <v>38</v>
      </c>
      <c r="I313" s="26">
        <v>1</v>
      </c>
      <c r="J313" s="26">
        <v>425</v>
      </c>
      <c r="K313" s="26">
        <v>1</v>
      </c>
      <c r="L313" s="26" t="s">
        <v>46</v>
      </c>
      <c r="M313" s="26">
        <v>97</v>
      </c>
      <c r="N313" s="26">
        <v>3</v>
      </c>
      <c r="O313" s="26">
        <v>3</v>
      </c>
      <c r="P313" s="26" t="s">
        <v>50</v>
      </c>
      <c r="Q313" s="26">
        <v>1</v>
      </c>
      <c r="R313" s="26" t="s">
        <v>52</v>
      </c>
      <c r="S313" s="26">
        <v>5210</v>
      </c>
      <c r="T313" s="26">
        <v>20308</v>
      </c>
      <c r="U313" s="26">
        <v>1</v>
      </c>
      <c r="V313" s="26" t="s">
        <v>42</v>
      </c>
      <c r="W313" s="26" t="s">
        <v>43</v>
      </c>
      <c r="X313" s="26">
        <v>18</v>
      </c>
      <c r="Y313" s="26">
        <v>3</v>
      </c>
      <c r="Z313" s="26">
        <v>1</v>
      </c>
      <c r="AA313" s="26">
        <v>80</v>
      </c>
      <c r="AB313" s="26">
        <v>1</v>
      </c>
      <c r="AC313" s="26">
        <v>24</v>
      </c>
      <c r="AD313" s="26">
        <v>2</v>
      </c>
      <c r="AE313" s="26">
        <v>3</v>
      </c>
      <c r="AF313" s="26">
        <v>24</v>
      </c>
      <c r="AG313" s="26">
        <v>9</v>
      </c>
      <c r="AH313" s="26">
        <v>9</v>
      </c>
      <c r="AI313" s="26">
        <v>11</v>
      </c>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row>
    <row r="314" spans="1:100">
      <c r="A314" s="26">
        <v>31</v>
      </c>
      <c r="B314" s="26" t="s">
        <v>43</v>
      </c>
      <c r="C314" s="26" t="s">
        <v>36</v>
      </c>
      <c r="D314" s="26">
        <v>192</v>
      </c>
      <c r="E314" s="26" t="s">
        <v>45</v>
      </c>
      <c r="F314" s="26">
        <v>2</v>
      </c>
      <c r="G314" s="26">
        <v>4</v>
      </c>
      <c r="H314" s="26" t="s">
        <v>38</v>
      </c>
      <c r="I314" s="26">
        <v>1</v>
      </c>
      <c r="J314" s="26">
        <v>426</v>
      </c>
      <c r="K314" s="26">
        <v>3</v>
      </c>
      <c r="L314" s="26" t="s">
        <v>46</v>
      </c>
      <c r="M314" s="26">
        <v>32</v>
      </c>
      <c r="N314" s="26">
        <v>3</v>
      </c>
      <c r="O314" s="26">
        <v>1</v>
      </c>
      <c r="P314" s="26" t="s">
        <v>47</v>
      </c>
      <c r="Q314" s="26">
        <v>4</v>
      </c>
      <c r="R314" s="26" t="s">
        <v>52</v>
      </c>
      <c r="S314" s="26">
        <v>2695</v>
      </c>
      <c r="T314" s="26">
        <v>7747</v>
      </c>
      <c r="U314" s="26">
        <v>0</v>
      </c>
      <c r="V314" s="26" t="s">
        <v>42</v>
      </c>
      <c r="W314" s="26" t="s">
        <v>35</v>
      </c>
      <c r="X314" s="26">
        <v>18</v>
      </c>
      <c r="Y314" s="26">
        <v>3</v>
      </c>
      <c r="Z314" s="26">
        <v>2</v>
      </c>
      <c r="AA314" s="26">
        <v>80</v>
      </c>
      <c r="AB314" s="26">
        <v>1</v>
      </c>
      <c r="AC314" s="26">
        <v>3</v>
      </c>
      <c r="AD314" s="26">
        <v>2</v>
      </c>
      <c r="AE314" s="26">
        <v>1</v>
      </c>
      <c r="AF314" s="26">
        <v>2</v>
      </c>
      <c r="AG314" s="26">
        <v>2</v>
      </c>
      <c r="AH314" s="26">
        <v>2</v>
      </c>
      <c r="AI314" s="26">
        <v>2</v>
      </c>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row>
    <row r="315" spans="1:100">
      <c r="A315" s="26">
        <v>33</v>
      </c>
      <c r="B315" s="26" t="s">
        <v>43</v>
      </c>
      <c r="C315" s="26" t="s">
        <v>44</v>
      </c>
      <c r="D315" s="26">
        <v>553</v>
      </c>
      <c r="E315" s="26" t="s">
        <v>45</v>
      </c>
      <c r="F315" s="26">
        <v>5</v>
      </c>
      <c r="G315" s="26">
        <v>4</v>
      </c>
      <c r="H315" s="26" t="s">
        <v>38</v>
      </c>
      <c r="I315" s="26">
        <v>1</v>
      </c>
      <c r="J315" s="26">
        <v>428</v>
      </c>
      <c r="K315" s="26">
        <v>4</v>
      </c>
      <c r="L315" s="26" t="s">
        <v>39</v>
      </c>
      <c r="M315" s="26">
        <v>74</v>
      </c>
      <c r="N315" s="26">
        <v>3</v>
      </c>
      <c r="O315" s="26">
        <v>3</v>
      </c>
      <c r="P315" s="26" t="s">
        <v>56</v>
      </c>
      <c r="Q315" s="26">
        <v>2</v>
      </c>
      <c r="R315" s="26" t="s">
        <v>48</v>
      </c>
      <c r="S315" s="26">
        <v>11878</v>
      </c>
      <c r="T315" s="26">
        <v>23364</v>
      </c>
      <c r="U315" s="26">
        <v>6</v>
      </c>
      <c r="V315" s="26" t="s">
        <v>42</v>
      </c>
      <c r="W315" s="26" t="s">
        <v>43</v>
      </c>
      <c r="X315" s="26">
        <v>11</v>
      </c>
      <c r="Y315" s="26">
        <v>3</v>
      </c>
      <c r="Z315" s="26">
        <v>2</v>
      </c>
      <c r="AA315" s="26">
        <v>80</v>
      </c>
      <c r="AB315" s="26">
        <v>2</v>
      </c>
      <c r="AC315" s="26">
        <v>12</v>
      </c>
      <c r="AD315" s="26">
        <v>2</v>
      </c>
      <c r="AE315" s="26">
        <v>3</v>
      </c>
      <c r="AF315" s="26">
        <v>10</v>
      </c>
      <c r="AG315" s="26">
        <v>6</v>
      </c>
      <c r="AH315" s="26">
        <v>8</v>
      </c>
      <c r="AI315" s="26">
        <v>8</v>
      </c>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row>
    <row r="316" spans="1:100">
      <c r="A316" s="26">
        <v>39</v>
      </c>
      <c r="B316" s="26" t="s">
        <v>43</v>
      </c>
      <c r="C316" s="26" t="s">
        <v>36</v>
      </c>
      <c r="D316" s="26">
        <v>117</v>
      </c>
      <c r="E316" s="26" t="s">
        <v>45</v>
      </c>
      <c r="F316" s="26">
        <v>10</v>
      </c>
      <c r="G316" s="26">
        <v>1</v>
      </c>
      <c r="H316" s="26" t="s">
        <v>51</v>
      </c>
      <c r="I316" s="26">
        <v>1</v>
      </c>
      <c r="J316" s="26">
        <v>429</v>
      </c>
      <c r="K316" s="26">
        <v>3</v>
      </c>
      <c r="L316" s="26" t="s">
        <v>46</v>
      </c>
      <c r="M316" s="26">
        <v>99</v>
      </c>
      <c r="N316" s="26">
        <v>3</v>
      </c>
      <c r="O316" s="26">
        <v>4</v>
      </c>
      <c r="P316" s="26" t="s">
        <v>56</v>
      </c>
      <c r="Q316" s="26">
        <v>1</v>
      </c>
      <c r="R316" s="26" t="s">
        <v>48</v>
      </c>
      <c r="S316" s="26">
        <v>17068</v>
      </c>
      <c r="T316" s="26">
        <v>5355</v>
      </c>
      <c r="U316" s="26">
        <v>1</v>
      </c>
      <c r="V316" s="26" t="s">
        <v>42</v>
      </c>
      <c r="W316" s="26" t="s">
        <v>35</v>
      </c>
      <c r="X316" s="26">
        <v>14</v>
      </c>
      <c r="Y316" s="26">
        <v>3</v>
      </c>
      <c r="Z316" s="26">
        <v>4</v>
      </c>
      <c r="AA316" s="26">
        <v>80</v>
      </c>
      <c r="AB316" s="26">
        <v>0</v>
      </c>
      <c r="AC316" s="26">
        <v>21</v>
      </c>
      <c r="AD316" s="26">
        <v>3</v>
      </c>
      <c r="AE316" s="26">
        <v>3</v>
      </c>
      <c r="AF316" s="26">
        <v>21</v>
      </c>
      <c r="AG316" s="26">
        <v>9</v>
      </c>
      <c r="AH316" s="26">
        <v>11</v>
      </c>
      <c r="AI316" s="26">
        <v>10</v>
      </c>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row>
    <row r="317" spans="1:100">
      <c r="A317" s="26">
        <v>43</v>
      </c>
      <c r="B317" s="26" t="s">
        <v>43</v>
      </c>
      <c r="C317" s="26" t="s">
        <v>44</v>
      </c>
      <c r="D317" s="26">
        <v>185</v>
      </c>
      <c r="E317" s="26" t="s">
        <v>45</v>
      </c>
      <c r="F317" s="26">
        <v>10</v>
      </c>
      <c r="G317" s="26">
        <v>4</v>
      </c>
      <c r="H317" s="26" t="s">
        <v>38</v>
      </c>
      <c r="I317" s="26">
        <v>1</v>
      </c>
      <c r="J317" s="26">
        <v>430</v>
      </c>
      <c r="K317" s="26">
        <v>3</v>
      </c>
      <c r="L317" s="26" t="s">
        <v>39</v>
      </c>
      <c r="M317" s="26">
        <v>33</v>
      </c>
      <c r="N317" s="26">
        <v>3</v>
      </c>
      <c r="O317" s="26">
        <v>1</v>
      </c>
      <c r="P317" s="26" t="s">
        <v>50</v>
      </c>
      <c r="Q317" s="26">
        <v>4</v>
      </c>
      <c r="R317" s="26" t="s">
        <v>41</v>
      </c>
      <c r="S317" s="26">
        <v>2455</v>
      </c>
      <c r="T317" s="26">
        <v>10675</v>
      </c>
      <c r="U317" s="26">
        <v>0</v>
      </c>
      <c r="V317" s="26" t="s">
        <v>42</v>
      </c>
      <c r="W317" s="26" t="s">
        <v>43</v>
      </c>
      <c r="X317" s="26">
        <v>19</v>
      </c>
      <c r="Y317" s="26">
        <v>3</v>
      </c>
      <c r="Z317" s="26">
        <v>1</v>
      </c>
      <c r="AA317" s="26">
        <v>80</v>
      </c>
      <c r="AB317" s="26">
        <v>0</v>
      </c>
      <c r="AC317" s="26">
        <v>9</v>
      </c>
      <c r="AD317" s="26">
        <v>5</v>
      </c>
      <c r="AE317" s="26">
        <v>3</v>
      </c>
      <c r="AF317" s="26">
        <v>8</v>
      </c>
      <c r="AG317" s="26">
        <v>7</v>
      </c>
      <c r="AH317" s="26">
        <v>1</v>
      </c>
      <c r="AI317" s="26">
        <v>7</v>
      </c>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row>
    <row r="318" spans="1:100">
      <c r="A318" s="26">
        <v>49</v>
      </c>
      <c r="B318" s="26" t="s">
        <v>43</v>
      </c>
      <c r="C318" s="26" t="s">
        <v>36</v>
      </c>
      <c r="D318" s="26">
        <v>1091</v>
      </c>
      <c r="E318" s="26" t="s">
        <v>45</v>
      </c>
      <c r="F318" s="26">
        <v>1</v>
      </c>
      <c r="G318" s="26">
        <v>2</v>
      </c>
      <c r="H318" s="26" t="s">
        <v>60</v>
      </c>
      <c r="I318" s="26">
        <v>1</v>
      </c>
      <c r="J318" s="26">
        <v>431</v>
      </c>
      <c r="K318" s="26">
        <v>3</v>
      </c>
      <c r="L318" s="26" t="s">
        <v>39</v>
      </c>
      <c r="M318" s="26">
        <v>90</v>
      </c>
      <c r="N318" s="26">
        <v>2</v>
      </c>
      <c r="O318" s="26">
        <v>4</v>
      </c>
      <c r="P318" s="26" t="s">
        <v>54</v>
      </c>
      <c r="Q318" s="26">
        <v>3</v>
      </c>
      <c r="R318" s="26" t="s">
        <v>41</v>
      </c>
      <c r="S318" s="26">
        <v>13964</v>
      </c>
      <c r="T318" s="26">
        <v>17810</v>
      </c>
      <c r="U318" s="26">
        <v>7</v>
      </c>
      <c r="V318" s="26" t="s">
        <v>42</v>
      </c>
      <c r="W318" s="26" t="s">
        <v>35</v>
      </c>
      <c r="X318" s="26">
        <v>12</v>
      </c>
      <c r="Y318" s="26">
        <v>3</v>
      </c>
      <c r="Z318" s="26">
        <v>4</v>
      </c>
      <c r="AA318" s="26">
        <v>80</v>
      </c>
      <c r="AB318" s="26">
        <v>0</v>
      </c>
      <c r="AC318" s="26">
        <v>25</v>
      </c>
      <c r="AD318" s="26">
        <v>2</v>
      </c>
      <c r="AE318" s="26">
        <v>3</v>
      </c>
      <c r="AF318" s="26">
        <v>7</v>
      </c>
      <c r="AG318" s="26">
        <v>1</v>
      </c>
      <c r="AH318" s="26">
        <v>0</v>
      </c>
      <c r="AI318" s="26">
        <v>7</v>
      </c>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row>
    <row r="319" spans="1:100">
      <c r="A319" s="26">
        <v>52</v>
      </c>
      <c r="B319" s="26" t="s">
        <v>35</v>
      </c>
      <c r="C319" s="26" t="s">
        <v>36</v>
      </c>
      <c r="D319" s="26">
        <v>723</v>
      </c>
      <c r="E319" s="26" t="s">
        <v>45</v>
      </c>
      <c r="F319" s="26">
        <v>8</v>
      </c>
      <c r="G319" s="26">
        <v>4</v>
      </c>
      <c r="H319" s="26" t="s">
        <v>51</v>
      </c>
      <c r="I319" s="26">
        <v>1</v>
      </c>
      <c r="J319" s="26">
        <v>433</v>
      </c>
      <c r="K319" s="26">
        <v>3</v>
      </c>
      <c r="L319" s="26" t="s">
        <v>46</v>
      </c>
      <c r="M319" s="26">
        <v>85</v>
      </c>
      <c r="N319" s="26">
        <v>2</v>
      </c>
      <c r="O319" s="26">
        <v>2</v>
      </c>
      <c r="P319" s="26" t="s">
        <v>47</v>
      </c>
      <c r="Q319" s="26">
        <v>2</v>
      </c>
      <c r="R319" s="26" t="s">
        <v>48</v>
      </c>
      <c r="S319" s="26">
        <v>4941</v>
      </c>
      <c r="T319" s="26">
        <v>17747</v>
      </c>
      <c r="U319" s="26">
        <v>2</v>
      </c>
      <c r="V319" s="26" t="s">
        <v>42</v>
      </c>
      <c r="W319" s="26" t="s">
        <v>43</v>
      </c>
      <c r="X319" s="26">
        <v>15</v>
      </c>
      <c r="Y319" s="26">
        <v>3</v>
      </c>
      <c r="Z319" s="26">
        <v>1</v>
      </c>
      <c r="AA319" s="26">
        <v>80</v>
      </c>
      <c r="AB319" s="26">
        <v>0</v>
      </c>
      <c r="AC319" s="26">
        <v>11</v>
      </c>
      <c r="AD319" s="26">
        <v>3</v>
      </c>
      <c r="AE319" s="26">
        <v>2</v>
      </c>
      <c r="AF319" s="26">
        <v>8</v>
      </c>
      <c r="AG319" s="26">
        <v>2</v>
      </c>
      <c r="AH319" s="26">
        <v>7</v>
      </c>
      <c r="AI319" s="26">
        <v>7</v>
      </c>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row>
    <row r="320" spans="1:100">
      <c r="A320" s="26">
        <v>27</v>
      </c>
      <c r="B320" s="26" t="s">
        <v>43</v>
      </c>
      <c r="C320" s="26" t="s">
        <v>36</v>
      </c>
      <c r="D320" s="26">
        <v>1220</v>
      </c>
      <c r="E320" s="26" t="s">
        <v>45</v>
      </c>
      <c r="F320" s="26">
        <v>5</v>
      </c>
      <c r="G320" s="26">
        <v>3</v>
      </c>
      <c r="H320" s="26" t="s">
        <v>38</v>
      </c>
      <c r="I320" s="26">
        <v>1</v>
      </c>
      <c r="J320" s="26">
        <v>434</v>
      </c>
      <c r="K320" s="26">
        <v>3</v>
      </c>
      <c r="L320" s="26" t="s">
        <v>39</v>
      </c>
      <c r="M320" s="26">
        <v>85</v>
      </c>
      <c r="N320" s="26">
        <v>3</v>
      </c>
      <c r="O320" s="26">
        <v>1</v>
      </c>
      <c r="P320" s="26" t="s">
        <v>47</v>
      </c>
      <c r="Q320" s="26">
        <v>2</v>
      </c>
      <c r="R320" s="26" t="s">
        <v>41</v>
      </c>
      <c r="S320" s="26">
        <v>2478</v>
      </c>
      <c r="T320" s="26">
        <v>20938</v>
      </c>
      <c r="U320" s="26">
        <v>1</v>
      </c>
      <c r="V320" s="26" t="s">
        <v>42</v>
      </c>
      <c r="W320" s="26" t="s">
        <v>35</v>
      </c>
      <c r="X320" s="26">
        <v>12</v>
      </c>
      <c r="Y320" s="26">
        <v>3</v>
      </c>
      <c r="Z320" s="26">
        <v>2</v>
      </c>
      <c r="AA320" s="26">
        <v>80</v>
      </c>
      <c r="AB320" s="26">
        <v>0</v>
      </c>
      <c r="AC320" s="26">
        <v>4</v>
      </c>
      <c r="AD320" s="26">
        <v>2</v>
      </c>
      <c r="AE320" s="26">
        <v>2</v>
      </c>
      <c r="AF320" s="26">
        <v>4</v>
      </c>
      <c r="AG320" s="26">
        <v>3</v>
      </c>
      <c r="AH320" s="26">
        <v>1</v>
      </c>
      <c r="AI320" s="26">
        <v>2</v>
      </c>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row>
    <row r="321" spans="1:100">
      <c r="A321" s="26">
        <v>32</v>
      </c>
      <c r="B321" s="26" t="s">
        <v>43</v>
      </c>
      <c r="C321" s="26" t="s">
        <v>36</v>
      </c>
      <c r="D321" s="26">
        <v>588</v>
      </c>
      <c r="E321" s="26" t="s">
        <v>37</v>
      </c>
      <c r="F321" s="26">
        <v>8</v>
      </c>
      <c r="G321" s="26">
        <v>2</v>
      </c>
      <c r="H321" s="26" t="s">
        <v>60</v>
      </c>
      <c r="I321" s="26">
        <v>1</v>
      </c>
      <c r="J321" s="26">
        <v>436</v>
      </c>
      <c r="K321" s="26">
        <v>3</v>
      </c>
      <c r="L321" s="26" t="s">
        <v>39</v>
      </c>
      <c r="M321" s="26">
        <v>65</v>
      </c>
      <c r="N321" s="26">
        <v>2</v>
      </c>
      <c r="O321" s="26">
        <v>2</v>
      </c>
      <c r="P321" s="26" t="s">
        <v>40</v>
      </c>
      <c r="Q321" s="26">
        <v>2</v>
      </c>
      <c r="R321" s="26" t="s">
        <v>48</v>
      </c>
      <c r="S321" s="26">
        <v>5228</v>
      </c>
      <c r="T321" s="26">
        <v>24624</v>
      </c>
      <c r="U321" s="26">
        <v>1</v>
      </c>
      <c r="V321" s="26" t="s">
        <v>42</v>
      </c>
      <c r="W321" s="26" t="s">
        <v>35</v>
      </c>
      <c r="X321" s="26">
        <v>11</v>
      </c>
      <c r="Y321" s="26">
        <v>3</v>
      </c>
      <c r="Z321" s="26">
        <v>4</v>
      </c>
      <c r="AA321" s="26">
        <v>80</v>
      </c>
      <c r="AB321" s="26">
        <v>0</v>
      </c>
      <c r="AC321" s="26">
        <v>13</v>
      </c>
      <c r="AD321" s="26">
        <v>2</v>
      </c>
      <c r="AE321" s="26">
        <v>3</v>
      </c>
      <c r="AF321" s="26">
        <v>13</v>
      </c>
      <c r="AG321" s="26">
        <v>12</v>
      </c>
      <c r="AH321" s="26">
        <v>11</v>
      </c>
      <c r="AI321" s="26">
        <v>9</v>
      </c>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row>
    <row r="322" spans="1:100">
      <c r="A322" s="26">
        <v>27</v>
      </c>
      <c r="B322" s="26" t="s">
        <v>43</v>
      </c>
      <c r="C322" s="26" t="s">
        <v>36</v>
      </c>
      <c r="D322" s="26">
        <v>1377</v>
      </c>
      <c r="E322" s="26" t="s">
        <v>37</v>
      </c>
      <c r="F322" s="26">
        <v>2</v>
      </c>
      <c r="G322" s="26">
        <v>3</v>
      </c>
      <c r="H322" s="26" t="s">
        <v>38</v>
      </c>
      <c r="I322" s="26">
        <v>1</v>
      </c>
      <c r="J322" s="26">
        <v>437</v>
      </c>
      <c r="K322" s="26">
        <v>4</v>
      </c>
      <c r="L322" s="26" t="s">
        <v>46</v>
      </c>
      <c r="M322" s="26">
        <v>74</v>
      </c>
      <c r="N322" s="26">
        <v>3</v>
      </c>
      <c r="O322" s="26">
        <v>2</v>
      </c>
      <c r="P322" s="26" t="s">
        <v>40</v>
      </c>
      <c r="Q322" s="26">
        <v>3</v>
      </c>
      <c r="R322" s="26" t="s">
        <v>41</v>
      </c>
      <c r="S322" s="26">
        <v>4478</v>
      </c>
      <c r="T322" s="26">
        <v>5242</v>
      </c>
      <c r="U322" s="26">
        <v>1</v>
      </c>
      <c r="V322" s="26" t="s">
        <v>42</v>
      </c>
      <c r="W322" s="26" t="s">
        <v>35</v>
      </c>
      <c r="X322" s="26">
        <v>11</v>
      </c>
      <c r="Y322" s="26">
        <v>3</v>
      </c>
      <c r="Z322" s="26">
        <v>1</v>
      </c>
      <c r="AA322" s="26">
        <v>80</v>
      </c>
      <c r="AB322" s="26">
        <v>0</v>
      </c>
      <c r="AC322" s="26">
        <v>5</v>
      </c>
      <c r="AD322" s="26">
        <v>3</v>
      </c>
      <c r="AE322" s="26">
        <v>3</v>
      </c>
      <c r="AF322" s="26">
        <v>5</v>
      </c>
      <c r="AG322" s="26">
        <v>4</v>
      </c>
      <c r="AH322" s="26">
        <v>0</v>
      </c>
      <c r="AI322" s="26">
        <v>4</v>
      </c>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row>
    <row r="323" spans="1:100">
      <c r="A323" s="26">
        <v>31</v>
      </c>
      <c r="B323" s="26" t="s">
        <v>43</v>
      </c>
      <c r="C323" s="26" t="s">
        <v>36</v>
      </c>
      <c r="D323" s="26">
        <v>691</v>
      </c>
      <c r="E323" s="26" t="s">
        <v>37</v>
      </c>
      <c r="F323" s="26">
        <v>7</v>
      </c>
      <c r="G323" s="26">
        <v>3</v>
      </c>
      <c r="H323" s="26" t="s">
        <v>59</v>
      </c>
      <c r="I323" s="26">
        <v>1</v>
      </c>
      <c r="J323" s="26">
        <v>438</v>
      </c>
      <c r="K323" s="26">
        <v>4</v>
      </c>
      <c r="L323" s="26" t="s">
        <v>46</v>
      </c>
      <c r="M323" s="26">
        <v>73</v>
      </c>
      <c r="N323" s="26">
        <v>3</v>
      </c>
      <c r="O323" s="26">
        <v>2</v>
      </c>
      <c r="P323" s="26" t="s">
        <v>40</v>
      </c>
      <c r="Q323" s="26">
        <v>4</v>
      </c>
      <c r="R323" s="26" t="s">
        <v>52</v>
      </c>
      <c r="S323" s="26">
        <v>7547</v>
      </c>
      <c r="T323" s="26">
        <v>7143</v>
      </c>
      <c r="U323" s="26">
        <v>4</v>
      </c>
      <c r="V323" s="26" t="s">
        <v>42</v>
      </c>
      <c r="W323" s="26" t="s">
        <v>43</v>
      </c>
      <c r="X323" s="26">
        <v>12</v>
      </c>
      <c r="Y323" s="26">
        <v>3</v>
      </c>
      <c r="Z323" s="26">
        <v>4</v>
      </c>
      <c r="AA323" s="26">
        <v>80</v>
      </c>
      <c r="AB323" s="26">
        <v>3</v>
      </c>
      <c r="AC323" s="26">
        <v>13</v>
      </c>
      <c r="AD323" s="26">
        <v>3</v>
      </c>
      <c r="AE323" s="26">
        <v>3</v>
      </c>
      <c r="AF323" s="26">
        <v>7</v>
      </c>
      <c r="AG323" s="26">
        <v>7</v>
      </c>
      <c r="AH323" s="26">
        <v>1</v>
      </c>
      <c r="AI323" s="26">
        <v>7</v>
      </c>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row>
    <row r="324" spans="1:100">
      <c r="A324" s="26">
        <v>32</v>
      </c>
      <c r="B324" s="26" t="s">
        <v>43</v>
      </c>
      <c r="C324" s="26" t="s">
        <v>36</v>
      </c>
      <c r="D324" s="26">
        <v>1018</v>
      </c>
      <c r="E324" s="26" t="s">
        <v>45</v>
      </c>
      <c r="F324" s="26">
        <v>2</v>
      </c>
      <c r="G324" s="26">
        <v>4</v>
      </c>
      <c r="H324" s="26" t="s">
        <v>51</v>
      </c>
      <c r="I324" s="26">
        <v>1</v>
      </c>
      <c r="J324" s="26">
        <v>439</v>
      </c>
      <c r="K324" s="26">
        <v>1</v>
      </c>
      <c r="L324" s="26" t="s">
        <v>39</v>
      </c>
      <c r="M324" s="26">
        <v>74</v>
      </c>
      <c r="N324" s="26">
        <v>4</v>
      </c>
      <c r="O324" s="26">
        <v>2</v>
      </c>
      <c r="P324" s="26" t="s">
        <v>47</v>
      </c>
      <c r="Q324" s="26">
        <v>4</v>
      </c>
      <c r="R324" s="26" t="s">
        <v>41</v>
      </c>
      <c r="S324" s="26">
        <v>5055</v>
      </c>
      <c r="T324" s="26">
        <v>10557</v>
      </c>
      <c r="U324" s="26">
        <v>7</v>
      </c>
      <c r="V324" s="26" t="s">
        <v>42</v>
      </c>
      <c r="W324" s="26" t="s">
        <v>43</v>
      </c>
      <c r="X324" s="26">
        <v>16</v>
      </c>
      <c r="Y324" s="26">
        <v>3</v>
      </c>
      <c r="Z324" s="26">
        <v>3</v>
      </c>
      <c r="AA324" s="26">
        <v>80</v>
      </c>
      <c r="AB324" s="26">
        <v>0</v>
      </c>
      <c r="AC324" s="26">
        <v>10</v>
      </c>
      <c r="AD324" s="26">
        <v>0</v>
      </c>
      <c r="AE324" s="26">
        <v>2</v>
      </c>
      <c r="AF324" s="26">
        <v>7</v>
      </c>
      <c r="AG324" s="26">
        <v>7</v>
      </c>
      <c r="AH324" s="26">
        <v>0</v>
      </c>
      <c r="AI324" s="26">
        <v>7</v>
      </c>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row>
    <row r="325" spans="1:100">
      <c r="A325" s="26">
        <v>28</v>
      </c>
      <c r="B325" s="26" t="s">
        <v>35</v>
      </c>
      <c r="C325" s="26" t="s">
        <v>36</v>
      </c>
      <c r="D325" s="26">
        <v>1157</v>
      </c>
      <c r="E325" s="26" t="s">
        <v>45</v>
      </c>
      <c r="F325" s="26">
        <v>2</v>
      </c>
      <c r="G325" s="26">
        <v>4</v>
      </c>
      <c r="H325" s="26" t="s">
        <v>51</v>
      </c>
      <c r="I325" s="26">
        <v>1</v>
      </c>
      <c r="J325" s="26">
        <v>440</v>
      </c>
      <c r="K325" s="26">
        <v>1</v>
      </c>
      <c r="L325" s="26" t="s">
        <v>46</v>
      </c>
      <c r="M325" s="26">
        <v>84</v>
      </c>
      <c r="N325" s="26">
        <v>1</v>
      </c>
      <c r="O325" s="26">
        <v>1</v>
      </c>
      <c r="P325" s="26" t="s">
        <v>47</v>
      </c>
      <c r="Q325" s="26">
        <v>4</v>
      </c>
      <c r="R325" s="26" t="s">
        <v>48</v>
      </c>
      <c r="S325" s="26">
        <v>3464</v>
      </c>
      <c r="T325" s="26">
        <v>24737</v>
      </c>
      <c r="U325" s="26">
        <v>5</v>
      </c>
      <c r="V325" s="26" t="s">
        <v>42</v>
      </c>
      <c r="W325" s="26" t="s">
        <v>35</v>
      </c>
      <c r="X325" s="26">
        <v>13</v>
      </c>
      <c r="Y325" s="26">
        <v>3</v>
      </c>
      <c r="Z325" s="26">
        <v>4</v>
      </c>
      <c r="AA325" s="26">
        <v>80</v>
      </c>
      <c r="AB325" s="26">
        <v>0</v>
      </c>
      <c r="AC325" s="26">
        <v>5</v>
      </c>
      <c r="AD325" s="26">
        <v>4</v>
      </c>
      <c r="AE325" s="26">
        <v>2</v>
      </c>
      <c r="AF325" s="26">
        <v>3</v>
      </c>
      <c r="AG325" s="26">
        <v>2</v>
      </c>
      <c r="AH325" s="26">
        <v>2</v>
      </c>
      <c r="AI325" s="26">
        <v>2</v>
      </c>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row>
    <row r="326" spans="1:100">
      <c r="A326" s="26">
        <v>30</v>
      </c>
      <c r="B326" s="26" t="s">
        <v>43</v>
      </c>
      <c r="C326" s="26" t="s">
        <v>36</v>
      </c>
      <c r="D326" s="26">
        <v>1275</v>
      </c>
      <c r="E326" s="26" t="s">
        <v>45</v>
      </c>
      <c r="F326" s="26">
        <v>28</v>
      </c>
      <c r="G326" s="26">
        <v>2</v>
      </c>
      <c r="H326" s="26" t="s">
        <v>51</v>
      </c>
      <c r="I326" s="26">
        <v>1</v>
      </c>
      <c r="J326" s="26">
        <v>441</v>
      </c>
      <c r="K326" s="26">
        <v>4</v>
      </c>
      <c r="L326" s="26" t="s">
        <v>39</v>
      </c>
      <c r="M326" s="26">
        <v>64</v>
      </c>
      <c r="N326" s="26">
        <v>3</v>
      </c>
      <c r="O326" s="26">
        <v>2</v>
      </c>
      <c r="P326" s="26" t="s">
        <v>47</v>
      </c>
      <c r="Q326" s="26">
        <v>4</v>
      </c>
      <c r="R326" s="26" t="s">
        <v>48</v>
      </c>
      <c r="S326" s="26">
        <v>5775</v>
      </c>
      <c r="T326" s="26">
        <v>11934</v>
      </c>
      <c r="U326" s="26">
        <v>1</v>
      </c>
      <c r="V326" s="26" t="s">
        <v>42</v>
      </c>
      <c r="W326" s="26" t="s">
        <v>43</v>
      </c>
      <c r="X326" s="26">
        <v>13</v>
      </c>
      <c r="Y326" s="26">
        <v>3</v>
      </c>
      <c r="Z326" s="26">
        <v>4</v>
      </c>
      <c r="AA326" s="26">
        <v>80</v>
      </c>
      <c r="AB326" s="26">
        <v>2</v>
      </c>
      <c r="AC326" s="26">
        <v>11</v>
      </c>
      <c r="AD326" s="26">
        <v>2</v>
      </c>
      <c r="AE326" s="26">
        <v>3</v>
      </c>
      <c r="AF326" s="26">
        <v>10</v>
      </c>
      <c r="AG326" s="26">
        <v>8</v>
      </c>
      <c r="AH326" s="26">
        <v>1</v>
      </c>
      <c r="AI326" s="26">
        <v>9</v>
      </c>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row>
    <row r="327" spans="1:100">
      <c r="A327" s="26">
        <v>31</v>
      </c>
      <c r="B327" s="26" t="s">
        <v>43</v>
      </c>
      <c r="C327" s="26" t="s">
        <v>44</v>
      </c>
      <c r="D327" s="26">
        <v>798</v>
      </c>
      <c r="E327" s="26" t="s">
        <v>45</v>
      </c>
      <c r="F327" s="26">
        <v>7</v>
      </c>
      <c r="G327" s="26">
        <v>2</v>
      </c>
      <c r="H327" s="26" t="s">
        <v>38</v>
      </c>
      <c r="I327" s="26">
        <v>1</v>
      </c>
      <c r="J327" s="26">
        <v>442</v>
      </c>
      <c r="K327" s="26">
        <v>3</v>
      </c>
      <c r="L327" s="26" t="s">
        <v>39</v>
      </c>
      <c r="M327" s="26">
        <v>48</v>
      </c>
      <c r="N327" s="26">
        <v>2</v>
      </c>
      <c r="O327" s="26">
        <v>3</v>
      </c>
      <c r="P327" s="26" t="s">
        <v>53</v>
      </c>
      <c r="Q327" s="26">
        <v>3</v>
      </c>
      <c r="R327" s="26" t="s">
        <v>48</v>
      </c>
      <c r="S327" s="26">
        <v>8943</v>
      </c>
      <c r="T327" s="26">
        <v>14034</v>
      </c>
      <c r="U327" s="26">
        <v>1</v>
      </c>
      <c r="V327" s="26" t="s">
        <v>42</v>
      </c>
      <c r="W327" s="26" t="s">
        <v>43</v>
      </c>
      <c r="X327" s="26">
        <v>24</v>
      </c>
      <c r="Y327" s="26">
        <v>4</v>
      </c>
      <c r="Z327" s="26">
        <v>1</v>
      </c>
      <c r="AA327" s="26">
        <v>80</v>
      </c>
      <c r="AB327" s="26">
        <v>1</v>
      </c>
      <c r="AC327" s="26">
        <v>10</v>
      </c>
      <c r="AD327" s="26">
        <v>2</v>
      </c>
      <c r="AE327" s="26">
        <v>3</v>
      </c>
      <c r="AF327" s="26">
        <v>10</v>
      </c>
      <c r="AG327" s="26">
        <v>9</v>
      </c>
      <c r="AH327" s="26">
        <v>8</v>
      </c>
      <c r="AI327" s="26">
        <v>9</v>
      </c>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row>
    <row r="328" spans="1:100">
      <c r="A328" s="26">
        <v>39</v>
      </c>
      <c r="B328" s="26" t="s">
        <v>43</v>
      </c>
      <c r="C328" s="26" t="s">
        <v>44</v>
      </c>
      <c r="D328" s="26">
        <v>672</v>
      </c>
      <c r="E328" s="26" t="s">
        <v>45</v>
      </c>
      <c r="F328" s="26">
        <v>7</v>
      </c>
      <c r="G328" s="26">
        <v>2</v>
      </c>
      <c r="H328" s="26" t="s">
        <v>51</v>
      </c>
      <c r="I328" s="26">
        <v>1</v>
      </c>
      <c r="J328" s="26">
        <v>444</v>
      </c>
      <c r="K328" s="26">
        <v>3</v>
      </c>
      <c r="L328" s="26" t="s">
        <v>46</v>
      </c>
      <c r="M328" s="26">
        <v>54</v>
      </c>
      <c r="N328" s="26">
        <v>2</v>
      </c>
      <c r="O328" s="26">
        <v>5</v>
      </c>
      <c r="P328" s="26" t="s">
        <v>56</v>
      </c>
      <c r="Q328" s="26">
        <v>4</v>
      </c>
      <c r="R328" s="26" t="s">
        <v>48</v>
      </c>
      <c r="S328" s="26">
        <v>19272</v>
      </c>
      <c r="T328" s="26">
        <v>21141</v>
      </c>
      <c r="U328" s="26">
        <v>1</v>
      </c>
      <c r="V328" s="26" t="s">
        <v>42</v>
      </c>
      <c r="W328" s="26" t="s">
        <v>43</v>
      </c>
      <c r="X328" s="26">
        <v>15</v>
      </c>
      <c r="Y328" s="26">
        <v>3</v>
      </c>
      <c r="Z328" s="26">
        <v>1</v>
      </c>
      <c r="AA328" s="26">
        <v>80</v>
      </c>
      <c r="AB328" s="26">
        <v>1</v>
      </c>
      <c r="AC328" s="26">
        <v>21</v>
      </c>
      <c r="AD328" s="26">
        <v>2</v>
      </c>
      <c r="AE328" s="26">
        <v>3</v>
      </c>
      <c r="AF328" s="26">
        <v>21</v>
      </c>
      <c r="AG328" s="26">
        <v>9</v>
      </c>
      <c r="AH328" s="26">
        <v>13</v>
      </c>
      <c r="AI328" s="26">
        <v>3</v>
      </c>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row>
    <row r="329" spans="1:100">
      <c r="A329" s="26">
        <v>39</v>
      </c>
      <c r="B329" s="26" t="s">
        <v>35</v>
      </c>
      <c r="C329" s="26" t="s">
        <v>36</v>
      </c>
      <c r="D329" s="26">
        <v>1162</v>
      </c>
      <c r="E329" s="26" t="s">
        <v>37</v>
      </c>
      <c r="F329" s="26">
        <v>3</v>
      </c>
      <c r="G329" s="26">
        <v>2</v>
      </c>
      <c r="H329" s="26" t="s">
        <v>51</v>
      </c>
      <c r="I329" s="26">
        <v>1</v>
      </c>
      <c r="J329" s="26">
        <v>445</v>
      </c>
      <c r="K329" s="26">
        <v>4</v>
      </c>
      <c r="L329" s="26" t="s">
        <v>39</v>
      </c>
      <c r="M329" s="26">
        <v>41</v>
      </c>
      <c r="N329" s="26">
        <v>3</v>
      </c>
      <c r="O329" s="26">
        <v>2</v>
      </c>
      <c r="P329" s="26" t="s">
        <v>40</v>
      </c>
      <c r="Q329" s="26">
        <v>3</v>
      </c>
      <c r="R329" s="26" t="s">
        <v>48</v>
      </c>
      <c r="S329" s="26">
        <v>5238</v>
      </c>
      <c r="T329" s="26">
        <v>17778</v>
      </c>
      <c r="U329" s="26">
        <v>4</v>
      </c>
      <c r="V329" s="26" t="s">
        <v>42</v>
      </c>
      <c r="W329" s="26" t="s">
        <v>35</v>
      </c>
      <c r="X329" s="26">
        <v>18</v>
      </c>
      <c r="Y329" s="26">
        <v>3</v>
      </c>
      <c r="Z329" s="26">
        <v>1</v>
      </c>
      <c r="AA329" s="26">
        <v>80</v>
      </c>
      <c r="AB329" s="26">
        <v>0</v>
      </c>
      <c r="AC329" s="26">
        <v>12</v>
      </c>
      <c r="AD329" s="26">
        <v>3</v>
      </c>
      <c r="AE329" s="26">
        <v>2</v>
      </c>
      <c r="AF329" s="26">
        <v>1</v>
      </c>
      <c r="AG329" s="26">
        <v>0</v>
      </c>
      <c r="AH329" s="26">
        <v>0</v>
      </c>
      <c r="AI329" s="26">
        <v>0</v>
      </c>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row>
    <row r="330" spans="1:100">
      <c r="A330" s="26">
        <v>33</v>
      </c>
      <c r="B330" s="26" t="s">
        <v>43</v>
      </c>
      <c r="C330" s="26" t="s">
        <v>44</v>
      </c>
      <c r="D330" s="26">
        <v>508</v>
      </c>
      <c r="E330" s="26" t="s">
        <v>37</v>
      </c>
      <c r="F330" s="26">
        <v>10</v>
      </c>
      <c r="G330" s="26">
        <v>3</v>
      </c>
      <c r="H330" s="26" t="s">
        <v>59</v>
      </c>
      <c r="I330" s="26">
        <v>1</v>
      </c>
      <c r="J330" s="26">
        <v>446</v>
      </c>
      <c r="K330" s="26">
        <v>2</v>
      </c>
      <c r="L330" s="26" t="s">
        <v>46</v>
      </c>
      <c r="M330" s="26">
        <v>46</v>
      </c>
      <c r="N330" s="26">
        <v>2</v>
      </c>
      <c r="O330" s="26">
        <v>2</v>
      </c>
      <c r="P330" s="26" t="s">
        <v>40</v>
      </c>
      <c r="Q330" s="26">
        <v>4</v>
      </c>
      <c r="R330" s="26" t="s">
        <v>41</v>
      </c>
      <c r="S330" s="26">
        <v>4682</v>
      </c>
      <c r="T330" s="26">
        <v>4317</v>
      </c>
      <c r="U330" s="26">
        <v>3</v>
      </c>
      <c r="V330" s="26" t="s">
        <v>42</v>
      </c>
      <c r="W330" s="26" t="s">
        <v>43</v>
      </c>
      <c r="X330" s="26">
        <v>14</v>
      </c>
      <c r="Y330" s="26">
        <v>3</v>
      </c>
      <c r="Z330" s="26">
        <v>3</v>
      </c>
      <c r="AA330" s="26">
        <v>80</v>
      </c>
      <c r="AB330" s="26">
        <v>0</v>
      </c>
      <c r="AC330" s="26">
        <v>9</v>
      </c>
      <c r="AD330" s="26">
        <v>6</v>
      </c>
      <c r="AE330" s="26">
        <v>2</v>
      </c>
      <c r="AF330" s="26">
        <v>7</v>
      </c>
      <c r="AG330" s="26">
        <v>7</v>
      </c>
      <c r="AH330" s="26">
        <v>0</v>
      </c>
      <c r="AI330" s="26">
        <v>1</v>
      </c>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row>
    <row r="331" spans="1:100">
      <c r="A331" s="26">
        <v>47</v>
      </c>
      <c r="B331" s="26" t="s">
        <v>43</v>
      </c>
      <c r="C331" s="26" t="s">
        <v>36</v>
      </c>
      <c r="D331" s="26">
        <v>1482</v>
      </c>
      <c r="E331" s="26" t="s">
        <v>45</v>
      </c>
      <c r="F331" s="26">
        <v>5</v>
      </c>
      <c r="G331" s="26">
        <v>5</v>
      </c>
      <c r="H331" s="26" t="s">
        <v>38</v>
      </c>
      <c r="I331" s="26">
        <v>1</v>
      </c>
      <c r="J331" s="26">
        <v>447</v>
      </c>
      <c r="K331" s="26">
        <v>4</v>
      </c>
      <c r="L331" s="26" t="s">
        <v>46</v>
      </c>
      <c r="M331" s="26">
        <v>42</v>
      </c>
      <c r="N331" s="26">
        <v>3</v>
      </c>
      <c r="O331" s="26">
        <v>5</v>
      </c>
      <c r="P331" s="26" t="s">
        <v>58</v>
      </c>
      <c r="Q331" s="26">
        <v>3</v>
      </c>
      <c r="R331" s="26" t="s">
        <v>48</v>
      </c>
      <c r="S331" s="26">
        <v>18300</v>
      </c>
      <c r="T331" s="26">
        <v>16375</v>
      </c>
      <c r="U331" s="26">
        <v>4</v>
      </c>
      <c r="V331" s="26" t="s">
        <v>42</v>
      </c>
      <c r="W331" s="26" t="s">
        <v>43</v>
      </c>
      <c r="X331" s="26">
        <v>11</v>
      </c>
      <c r="Y331" s="26">
        <v>3</v>
      </c>
      <c r="Z331" s="26">
        <v>2</v>
      </c>
      <c r="AA331" s="26">
        <v>80</v>
      </c>
      <c r="AB331" s="26">
        <v>1</v>
      </c>
      <c r="AC331" s="26">
        <v>21</v>
      </c>
      <c r="AD331" s="26">
        <v>2</v>
      </c>
      <c r="AE331" s="26">
        <v>3</v>
      </c>
      <c r="AF331" s="26">
        <v>3</v>
      </c>
      <c r="AG331" s="26">
        <v>2</v>
      </c>
      <c r="AH331" s="26">
        <v>1</v>
      </c>
      <c r="AI331" s="26">
        <v>1</v>
      </c>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row>
    <row r="332" spans="1:100">
      <c r="A332" s="26">
        <v>43</v>
      </c>
      <c r="B332" s="26" t="s">
        <v>43</v>
      </c>
      <c r="C332" s="26" t="s">
        <v>44</v>
      </c>
      <c r="D332" s="26">
        <v>559</v>
      </c>
      <c r="E332" s="26" t="s">
        <v>45</v>
      </c>
      <c r="F332" s="26">
        <v>10</v>
      </c>
      <c r="G332" s="26">
        <v>4</v>
      </c>
      <c r="H332" s="26" t="s">
        <v>38</v>
      </c>
      <c r="I332" s="26">
        <v>1</v>
      </c>
      <c r="J332" s="26">
        <v>448</v>
      </c>
      <c r="K332" s="26">
        <v>3</v>
      </c>
      <c r="L332" s="26" t="s">
        <v>39</v>
      </c>
      <c r="M332" s="26">
        <v>82</v>
      </c>
      <c r="N332" s="26">
        <v>2</v>
      </c>
      <c r="O332" s="26">
        <v>2</v>
      </c>
      <c r="P332" s="26" t="s">
        <v>50</v>
      </c>
      <c r="Q332" s="26">
        <v>3</v>
      </c>
      <c r="R332" s="26" t="s">
        <v>52</v>
      </c>
      <c r="S332" s="26">
        <v>5257</v>
      </c>
      <c r="T332" s="26">
        <v>6227</v>
      </c>
      <c r="U332" s="26">
        <v>1</v>
      </c>
      <c r="V332" s="26" t="s">
        <v>42</v>
      </c>
      <c r="W332" s="26" t="s">
        <v>43</v>
      </c>
      <c r="X332" s="26">
        <v>11</v>
      </c>
      <c r="Y332" s="26">
        <v>3</v>
      </c>
      <c r="Z332" s="26">
        <v>2</v>
      </c>
      <c r="AA332" s="26">
        <v>80</v>
      </c>
      <c r="AB332" s="26">
        <v>1</v>
      </c>
      <c r="AC332" s="26">
        <v>9</v>
      </c>
      <c r="AD332" s="26">
        <v>3</v>
      </c>
      <c r="AE332" s="26">
        <v>4</v>
      </c>
      <c r="AF332" s="26">
        <v>9</v>
      </c>
      <c r="AG332" s="26">
        <v>7</v>
      </c>
      <c r="AH332" s="26">
        <v>0</v>
      </c>
      <c r="AI332" s="26">
        <v>0</v>
      </c>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row>
    <row r="333" spans="1:100">
      <c r="A333" s="26">
        <v>27</v>
      </c>
      <c r="B333" s="26" t="s">
        <v>43</v>
      </c>
      <c r="C333" s="26" t="s">
        <v>55</v>
      </c>
      <c r="D333" s="26">
        <v>210</v>
      </c>
      <c r="E333" s="26" t="s">
        <v>37</v>
      </c>
      <c r="F333" s="26">
        <v>1</v>
      </c>
      <c r="G333" s="26">
        <v>1</v>
      </c>
      <c r="H333" s="26" t="s">
        <v>59</v>
      </c>
      <c r="I333" s="26">
        <v>1</v>
      </c>
      <c r="J333" s="26">
        <v>449</v>
      </c>
      <c r="K333" s="26">
        <v>3</v>
      </c>
      <c r="L333" s="26" t="s">
        <v>46</v>
      </c>
      <c r="M333" s="26">
        <v>73</v>
      </c>
      <c r="N333" s="26">
        <v>3</v>
      </c>
      <c r="O333" s="26">
        <v>2</v>
      </c>
      <c r="P333" s="26" t="s">
        <v>40</v>
      </c>
      <c r="Q333" s="26">
        <v>2</v>
      </c>
      <c r="R333" s="26" t="s">
        <v>48</v>
      </c>
      <c r="S333" s="26">
        <v>6349</v>
      </c>
      <c r="T333" s="26">
        <v>22107</v>
      </c>
      <c r="U333" s="26">
        <v>0</v>
      </c>
      <c r="V333" s="26" t="s">
        <v>42</v>
      </c>
      <c r="W333" s="26" t="s">
        <v>35</v>
      </c>
      <c r="X333" s="26">
        <v>13</v>
      </c>
      <c r="Y333" s="26">
        <v>3</v>
      </c>
      <c r="Z333" s="26">
        <v>4</v>
      </c>
      <c r="AA333" s="26">
        <v>80</v>
      </c>
      <c r="AB333" s="26">
        <v>1</v>
      </c>
      <c r="AC333" s="26">
        <v>6</v>
      </c>
      <c r="AD333" s="26">
        <v>0</v>
      </c>
      <c r="AE333" s="26">
        <v>3</v>
      </c>
      <c r="AF333" s="26">
        <v>5</v>
      </c>
      <c r="AG333" s="26">
        <v>4</v>
      </c>
      <c r="AH333" s="26">
        <v>1</v>
      </c>
      <c r="AI333" s="26">
        <v>4</v>
      </c>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row>
    <row r="334" spans="1:100">
      <c r="A334" s="26">
        <v>54</v>
      </c>
      <c r="B334" s="26" t="s">
        <v>43</v>
      </c>
      <c r="C334" s="26" t="s">
        <v>44</v>
      </c>
      <c r="D334" s="26">
        <v>928</v>
      </c>
      <c r="E334" s="26" t="s">
        <v>45</v>
      </c>
      <c r="F334" s="26">
        <v>20</v>
      </c>
      <c r="G334" s="26">
        <v>4</v>
      </c>
      <c r="H334" s="26" t="s">
        <v>38</v>
      </c>
      <c r="I334" s="26">
        <v>1</v>
      </c>
      <c r="J334" s="26">
        <v>450</v>
      </c>
      <c r="K334" s="26">
        <v>4</v>
      </c>
      <c r="L334" s="26" t="s">
        <v>39</v>
      </c>
      <c r="M334" s="26">
        <v>31</v>
      </c>
      <c r="N334" s="26">
        <v>3</v>
      </c>
      <c r="O334" s="26">
        <v>2</v>
      </c>
      <c r="P334" s="26" t="s">
        <v>47</v>
      </c>
      <c r="Q334" s="26">
        <v>3</v>
      </c>
      <c r="R334" s="26" t="s">
        <v>41</v>
      </c>
      <c r="S334" s="26">
        <v>4869</v>
      </c>
      <c r="T334" s="26">
        <v>16885</v>
      </c>
      <c r="U334" s="26">
        <v>3</v>
      </c>
      <c r="V334" s="26" t="s">
        <v>42</v>
      </c>
      <c r="W334" s="26" t="s">
        <v>43</v>
      </c>
      <c r="X334" s="26">
        <v>12</v>
      </c>
      <c r="Y334" s="26">
        <v>3</v>
      </c>
      <c r="Z334" s="26">
        <v>4</v>
      </c>
      <c r="AA334" s="26">
        <v>80</v>
      </c>
      <c r="AB334" s="26">
        <v>0</v>
      </c>
      <c r="AC334" s="26">
        <v>20</v>
      </c>
      <c r="AD334" s="26">
        <v>4</v>
      </c>
      <c r="AE334" s="26">
        <v>2</v>
      </c>
      <c r="AF334" s="26">
        <v>4</v>
      </c>
      <c r="AG334" s="26">
        <v>3</v>
      </c>
      <c r="AH334" s="26">
        <v>0</v>
      </c>
      <c r="AI334" s="26">
        <v>3</v>
      </c>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row>
    <row r="335" spans="1:100">
      <c r="A335" s="26">
        <v>43</v>
      </c>
      <c r="B335" s="26" t="s">
        <v>43</v>
      </c>
      <c r="C335" s="26" t="s">
        <v>36</v>
      </c>
      <c r="D335" s="26">
        <v>1001</v>
      </c>
      <c r="E335" s="26" t="s">
        <v>45</v>
      </c>
      <c r="F335" s="26">
        <v>7</v>
      </c>
      <c r="G335" s="26">
        <v>3</v>
      </c>
      <c r="H335" s="26" t="s">
        <v>38</v>
      </c>
      <c r="I335" s="26">
        <v>1</v>
      </c>
      <c r="J335" s="26">
        <v>451</v>
      </c>
      <c r="K335" s="26">
        <v>3</v>
      </c>
      <c r="L335" s="26" t="s">
        <v>39</v>
      </c>
      <c r="M335" s="26">
        <v>43</v>
      </c>
      <c r="N335" s="26">
        <v>3</v>
      </c>
      <c r="O335" s="26">
        <v>3</v>
      </c>
      <c r="P335" s="26" t="s">
        <v>54</v>
      </c>
      <c r="Q335" s="26">
        <v>1</v>
      </c>
      <c r="R335" s="26" t="s">
        <v>48</v>
      </c>
      <c r="S335" s="26">
        <v>9985</v>
      </c>
      <c r="T335" s="26">
        <v>9262</v>
      </c>
      <c r="U335" s="26">
        <v>8</v>
      </c>
      <c r="V335" s="26" t="s">
        <v>42</v>
      </c>
      <c r="W335" s="26" t="s">
        <v>43</v>
      </c>
      <c r="X335" s="26">
        <v>16</v>
      </c>
      <c r="Y335" s="26">
        <v>3</v>
      </c>
      <c r="Z335" s="26">
        <v>1</v>
      </c>
      <c r="AA335" s="26">
        <v>80</v>
      </c>
      <c r="AB335" s="26">
        <v>1</v>
      </c>
      <c r="AC335" s="26">
        <v>10</v>
      </c>
      <c r="AD335" s="26">
        <v>1</v>
      </c>
      <c r="AE335" s="26">
        <v>2</v>
      </c>
      <c r="AF335" s="26">
        <v>1</v>
      </c>
      <c r="AG335" s="26">
        <v>0</v>
      </c>
      <c r="AH335" s="26">
        <v>0</v>
      </c>
      <c r="AI335" s="26">
        <v>0</v>
      </c>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row>
    <row r="336" spans="1:100">
      <c r="A336" s="26">
        <v>45</v>
      </c>
      <c r="B336" s="26" t="s">
        <v>43</v>
      </c>
      <c r="C336" s="26" t="s">
        <v>36</v>
      </c>
      <c r="D336" s="26">
        <v>549</v>
      </c>
      <c r="E336" s="26" t="s">
        <v>45</v>
      </c>
      <c r="F336" s="26">
        <v>8</v>
      </c>
      <c r="G336" s="26">
        <v>4</v>
      </c>
      <c r="H336" s="26" t="s">
        <v>49</v>
      </c>
      <c r="I336" s="26">
        <v>1</v>
      </c>
      <c r="J336" s="26">
        <v>452</v>
      </c>
      <c r="K336" s="26">
        <v>4</v>
      </c>
      <c r="L336" s="26" t="s">
        <v>46</v>
      </c>
      <c r="M336" s="26">
        <v>75</v>
      </c>
      <c r="N336" s="26">
        <v>3</v>
      </c>
      <c r="O336" s="26">
        <v>2</v>
      </c>
      <c r="P336" s="26" t="s">
        <v>47</v>
      </c>
      <c r="Q336" s="26">
        <v>4</v>
      </c>
      <c r="R336" s="26" t="s">
        <v>48</v>
      </c>
      <c r="S336" s="26">
        <v>3697</v>
      </c>
      <c r="T336" s="26">
        <v>9278</v>
      </c>
      <c r="U336" s="26">
        <v>9</v>
      </c>
      <c r="V336" s="26" t="s">
        <v>42</v>
      </c>
      <c r="W336" s="26" t="s">
        <v>43</v>
      </c>
      <c r="X336" s="26">
        <v>14</v>
      </c>
      <c r="Y336" s="26">
        <v>3</v>
      </c>
      <c r="Z336" s="26">
        <v>1</v>
      </c>
      <c r="AA336" s="26">
        <v>80</v>
      </c>
      <c r="AB336" s="26">
        <v>2</v>
      </c>
      <c r="AC336" s="26">
        <v>12</v>
      </c>
      <c r="AD336" s="26">
        <v>3</v>
      </c>
      <c r="AE336" s="26">
        <v>3</v>
      </c>
      <c r="AF336" s="26">
        <v>10</v>
      </c>
      <c r="AG336" s="26">
        <v>9</v>
      </c>
      <c r="AH336" s="26">
        <v>9</v>
      </c>
      <c r="AI336" s="26">
        <v>8</v>
      </c>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row>
    <row r="337" spans="1:100">
      <c r="A337" s="26">
        <v>40</v>
      </c>
      <c r="B337" s="26" t="s">
        <v>43</v>
      </c>
      <c r="C337" s="26" t="s">
        <v>36</v>
      </c>
      <c r="D337" s="26">
        <v>1124</v>
      </c>
      <c r="E337" s="26" t="s">
        <v>37</v>
      </c>
      <c r="F337" s="26">
        <v>1</v>
      </c>
      <c r="G337" s="26">
        <v>2</v>
      </c>
      <c r="H337" s="26" t="s">
        <v>51</v>
      </c>
      <c r="I337" s="26">
        <v>1</v>
      </c>
      <c r="J337" s="26">
        <v>453</v>
      </c>
      <c r="K337" s="26">
        <v>2</v>
      </c>
      <c r="L337" s="26" t="s">
        <v>46</v>
      </c>
      <c r="M337" s="26">
        <v>57</v>
      </c>
      <c r="N337" s="26">
        <v>1</v>
      </c>
      <c r="O337" s="26">
        <v>2</v>
      </c>
      <c r="P337" s="26" t="s">
        <v>40</v>
      </c>
      <c r="Q337" s="26">
        <v>4</v>
      </c>
      <c r="R337" s="26" t="s">
        <v>48</v>
      </c>
      <c r="S337" s="26">
        <v>7457</v>
      </c>
      <c r="T337" s="26">
        <v>13273</v>
      </c>
      <c r="U337" s="26">
        <v>2</v>
      </c>
      <c r="V337" s="26" t="s">
        <v>42</v>
      </c>
      <c r="W337" s="26" t="s">
        <v>35</v>
      </c>
      <c r="X337" s="26">
        <v>22</v>
      </c>
      <c r="Y337" s="26">
        <v>4</v>
      </c>
      <c r="Z337" s="26">
        <v>3</v>
      </c>
      <c r="AA337" s="26">
        <v>80</v>
      </c>
      <c r="AB337" s="26">
        <v>3</v>
      </c>
      <c r="AC337" s="26">
        <v>6</v>
      </c>
      <c r="AD337" s="26">
        <v>2</v>
      </c>
      <c r="AE337" s="26">
        <v>2</v>
      </c>
      <c r="AF337" s="26">
        <v>4</v>
      </c>
      <c r="AG337" s="26">
        <v>3</v>
      </c>
      <c r="AH337" s="26">
        <v>0</v>
      </c>
      <c r="AI337" s="26">
        <v>2</v>
      </c>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row>
    <row r="338" spans="1:100">
      <c r="A338" s="26">
        <v>29</v>
      </c>
      <c r="B338" s="26" t="s">
        <v>35</v>
      </c>
      <c r="C338" s="26" t="s">
        <v>36</v>
      </c>
      <c r="D338" s="26">
        <v>318</v>
      </c>
      <c r="E338" s="26" t="s">
        <v>45</v>
      </c>
      <c r="F338" s="26">
        <v>8</v>
      </c>
      <c r="G338" s="26">
        <v>4</v>
      </c>
      <c r="H338" s="26" t="s">
        <v>49</v>
      </c>
      <c r="I338" s="26">
        <v>1</v>
      </c>
      <c r="J338" s="26">
        <v>454</v>
      </c>
      <c r="K338" s="26">
        <v>2</v>
      </c>
      <c r="L338" s="26" t="s">
        <v>46</v>
      </c>
      <c r="M338" s="26">
        <v>77</v>
      </c>
      <c r="N338" s="26">
        <v>1</v>
      </c>
      <c r="O338" s="26">
        <v>1</v>
      </c>
      <c r="P338" s="26" t="s">
        <v>50</v>
      </c>
      <c r="Q338" s="26">
        <v>1</v>
      </c>
      <c r="R338" s="26" t="s">
        <v>48</v>
      </c>
      <c r="S338" s="26">
        <v>2119</v>
      </c>
      <c r="T338" s="26">
        <v>4759</v>
      </c>
      <c r="U338" s="26">
        <v>1</v>
      </c>
      <c r="V338" s="26" t="s">
        <v>42</v>
      </c>
      <c r="W338" s="26" t="s">
        <v>35</v>
      </c>
      <c r="X338" s="26">
        <v>11</v>
      </c>
      <c r="Y338" s="26">
        <v>3</v>
      </c>
      <c r="Z338" s="26">
        <v>4</v>
      </c>
      <c r="AA338" s="26">
        <v>80</v>
      </c>
      <c r="AB338" s="26">
        <v>0</v>
      </c>
      <c r="AC338" s="26">
        <v>7</v>
      </c>
      <c r="AD338" s="26">
        <v>4</v>
      </c>
      <c r="AE338" s="26">
        <v>2</v>
      </c>
      <c r="AF338" s="26">
        <v>7</v>
      </c>
      <c r="AG338" s="26">
        <v>7</v>
      </c>
      <c r="AH338" s="26">
        <v>0</v>
      </c>
      <c r="AI338" s="26">
        <v>7</v>
      </c>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row>
    <row r="339" spans="1:100">
      <c r="A339" s="26">
        <v>29</v>
      </c>
      <c r="B339" s="26" t="s">
        <v>43</v>
      </c>
      <c r="C339" s="26" t="s">
        <v>36</v>
      </c>
      <c r="D339" s="26">
        <v>738</v>
      </c>
      <c r="E339" s="26" t="s">
        <v>45</v>
      </c>
      <c r="F339" s="26">
        <v>9</v>
      </c>
      <c r="G339" s="26">
        <v>5</v>
      </c>
      <c r="H339" s="26" t="s">
        <v>49</v>
      </c>
      <c r="I339" s="26">
        <v>1</v>
      </c>
      <c r="J339" s="26">
        <v>455</v>
      </c>
      <c r="K339" s="26">
        <v>2</v>
      </c>
      <c r="L339" s="26" t="s">
        <v>46</v>
      </c>
      <c r="M339" s="26">
        <v>30</v>
      </c>
      <c r="N339" s="26">
        <v>2</v>
      </c>
      <c r="O339" s="26">
        <v>1</v>
      </c>
      <c r="P339" s="26" t="s">
        <v>50</v>
      </c>
      <c r="Q339" s="26">
        <v>4</v>
      </c>
      <c r="R339" s="26" t="s">
        <v>41</v>
      </c>
      <c r="S339" s="26">
        <v>3983</v>
      </c>
      <c r="T339" s="26">
        <v>7621</v>
      </c>
      <c r="U339" s="26">
        <v>0</v>
      </c>
      <c r="V339" s="26" t="s">
        <v>42</v>
      </c>
      <c r="W339" s="26" t="s">
        <v>43</v>
      </c>
      <c r="X339" s="26">
        <v>17</v>
      </c>
      <c r="Y339" s="26">
        <v>3</v>
      </c>
      <c r="Z339" s="26">
        <v>3</v>
      </c>
      <c r="AA339" s="26">
        <v>80</v>
      </c>
      <c r="AB339" s="26">
        <v>0</v>
      </c>
      <c r="AC339" s="26">
        <v>4</v>
      </c>
      <c r="AD339" s="26">
        <v>2</v>
      </c>
      <c r="AE339" s="26">
        <v>3</v>
      </c>
      <c r="AF339" s="26">
        <v>3</v>
      </c>
      <c r="AG339" s="26">
        <v>2</v>
      </c>
      <c r="AH339" s="26">
        <v>2</v>
      </c>
      <c r="AI339" s="26">
        <v>2</v>
      </c>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row>
    <row r="340" spans="1:100">
      <c r="A340" s="26">
        <v>30</v>
      </c>
      <c r="B340" s="26" t="s">
        <v>43</v>
      </c>
      <c r="C340" s="26" t="s">
        <v>36</v>
      </c>
      <c r="D340" s="26">
        <v>570</v>
      </c>
      <c r="E340" s="26" t="s">
        <v>37</v>
      </c>
      <c r="F340" s="26">
        <v>5</v>
      </c>
      <c r="G340" s="26">
        <v>3</v>
      </c>
      <c r="H340" s="26" t="s">
        <v>59</v>
      </c>
      <c r="I340" s="26">
        <v>1</v>
      </c>
      <c r="J340" s="26">
        <v>456</v>
      </c>
      <c r="K340" s="26">
        <v>4</v>
      </c>
      <c r="L340" s="26" t="s">
        <v>39</v>
      </c>
      <c r="M340" s="26">
        <v>30</v>
      </c>
      <c r="N340" s="26">
        <v>2</v>
      </c>
      <c r="O340" s="26">
        <v>2</v>
      </c>
      <c r="P340" s="26" t="s">
        <v>40</v>
      </c>
      <c r="Q340" s="26">
        <v>3</v>
      </c>
      <c r="R340" s="26" t="s">
        <v>52</v>
      </c>
      <c r="S340" s="26">
        <v>6118</v>
      </c>
      <c r="T340" s="26">
        <v>5431</v>
      </c>
      <c r="U340" s="26">
        <v>1</v>
      </c>
      <c r="V340" s="26" t="s">
        <v>42</v>
      </c>
      <c r="W340" s="26" t="s">
        <v>43</v>
      </c>
      <c r="X340" s="26">
        <v>13</v>
      </c>
      <c r="Y340" s="26">
        <v>3</v>
      </c>
      <c r="Z340" s="26">
        <v>3</v>
      </c>
      <c r="AA340" s="26">
        <v>80</v>
      </c>
      <c r="AB340" s="26">
        <v>3</v>
      </c>
      <c r="AC340" s="26">
        <v>10</v>
      </c>
      <c r="AD340" s="26">
        <v>2</v>
      </c>
      <c r="AE340" s="26">
        <v>3</v>
      </c>
      <c r="AF340" s="26">
        <v>10</v>
      </c>
      <c r="AG340" s="26">
        <v>9</v>
      </c>
      <c r="AH340" s="26">
        <v>1</v>
      </c>
      <c r="AI340" s="26">
        <v>2</v>
      </c>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row>
    <row r="341" spans="1:100">
      <c r="A341" s="26">
        <v>27</v>
      </c>
      <c r="B341" s="26" t="s">
        <v>43</v>
      </c>
      <c r="C341" s="26" t="s">
        <v>36</v>
      </c>
      <c r="D341" s="26">
        <v>1130</v>
      </c>
      <c r="E341" s="26" t="s">
        <v>37</v>
      </c>
      <c r="F341" s="26">
        <v>8</v>
      </c>
      <c r="G341" s="26">
        <v>4</v>
      </c>
      <c r="H341" s="26" t="s">
        <v>59</v>
      </c>
      <c r="I341" s="26">
        <v>1</v>
      </c>
      <c r="J341" s="26">
        <v>458</v>
      </c>
      <c r="K341" s="26">
        <v>2</v>
      </c>
      <c r="L341" s="26" t="s">
        <v>39</v>
      </c>
      <c r="M341" s="26">
        <v>56</v>
      </c>
      <c r="N341" s="26">
        <v>3</v>
      </c>
      <c r="O341" s="26">
        <v>2</v>
      </c>
      <c r="P341" s="26" t="s">
        <v>40</v>
      </c>
      <c r="Q341" s="26">
        <v>2</v>
      </c>
      <c r="R341" s="26" t="s">
        <v>48</v>
      </c>
      <c r="S341" s="26">
        <v>6214</v>
      </c>
      <c r="T341" s="26">
        <v>3415</v>
      </c>
      <c r="U341" s="26">
        <v>1</v>
      </c>
      <c r="V341" s="26" t="s">
        <v>42</v>
      </c>
      <c r="W341" s="26" t="s">
        <v>43</v>
      </c>
      <c r="X341" s="26">
        <v>18</v>
      </c>
      <c r="Y341" s="26">
        <v>3</v>
      </c>
      <c r="Z341" s="26">
        <v>1</v>
      </c>
      <c r="AA341" s="26">
        <v>80</v>
      </c>
      <c r="AB341" s="26">
        <v>1</v>
      </c>
      <c r="AC341" s="26">
        <v>8</v>
      </c>
      <c r="AD341" s="26">
        <v>3</v>
      </c>
      <c r="AE341" s="26">
        <v>3</v>
      </c>
      <c r="AF341" s="26">
        <v>8</v>
      </c>
      <c r="AG341" s="26">
        <v>7</v>
      </c>
      <c r="AH341" s="26">
        <v>0</v>
      </c>
      <c r="AI341" s="26">
        <v>7</v>
      </c>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row>
    <row r="342" spans="1:100">
      <c r="A342" s="26">
        <v>37</v>
      </c>
      <c r="B342" s="26" t="s">
        <v>43</v>
      </c>
      <c r="C342" s="26" t="s">
        <v>36</v>
      </c>
      <c r="D342" s="26">
        <v>1192</v>
      </c>
      <c r="E342" s="26" t="s">
        <v>45</v>
      </c>
      <c r="F342" s="26">
        <v>5</v>
      </c>
      <c r="G342" s="26">
        <v>2</v>
      </c>
      <c r="H342" s="26" t="s">
        <v>51</v>
      </c>
      <c r="I342" s="26">
        <v>1</v>
      </c>
      <c r="J342" s="26">
        <v>460</v>
      </c>
      <c r="K342" s="26">
        <v>4</v>
      </c>
      <c r="L342" s="26" t="s">
        <v>46</v>
      </c>
      <c r="M342" s="26">
        <v>61</v>
      </c>
      <c r="N342" s="26">
        <v>3</v>
      </c>
      <c r="O342" s="26">
        <v>2</v>
      </c>
      <c r="P342" s="26" t="s">
        <v>53</v>
      </c>
      <c r="Q342" s="26">
        <v>4</v>
      </c>
      <c r="R342" s="26" t="s">
        <v>52</v>
      </c>
      <c r="S342" s="26">
        <v>6347</v>
      </c>
      <c r="T342" s="26">
        <v>23177</v>
      </c>
      <c r="U342" s="26">
        <v>7</v>
      </c>
      <c r="V342" s="26" t="s">
        <v>42</v>
      </c>
      <c r="W342" s="26" t="s">
        <v>43</v>
      </c>
      <c r="X342" s="26">
        <v>16</v>
      </c>
      <c r="Y342" s="26">
        <v>3</v>
      </c>
      <c r="Z342" s="26">
        <v>3</v>
      </c>
      <c r="AA342" s="26">
        <v>80</v>
      </c>
      <c r="AB342" s="26">
        <v>2</v>
      </c>
      <c r="AC342" s="26">
        <v>8</v>
      </c>
      <c r="AD342" s="26">
        <v>2</v>
      </c>
      <c r="AE342" s="26">
        <v>2</v>
      </c>
      <c r="AF342" s="26">
        <v>6</v>
      </c>
      <c r="AG342" s="26">
        <v>2</v>
      </c>
      <c r="AH342" s="26">
        <v>0</v>
      </c>
      <c r="AI342" s="26">
        <v>4</v>
      </c>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row>
    <row r="343" spans="1:100">
      <c r="A343" s="26">
        <v>38</v>
      </c>
      <c r="B343" s="26" t="s">
        <v>43</v>
      </c>
      <c r="C343" s="26" t="s">
        <v>36</v>
      </c>
      <c r="D343" s="26">
        <v>343</v>
      </c>
      <c r="E343" s="26" t="s">
        <v>45</v>
      </c>
      <c r="F343" s="26">
        <v>15</v>
      </c>
      <c r="G343" s="26">
        <v>2</v>
      </c>
      <c r="H343" s="26" t="s">
        <v>38</v>
      </c>
      <c r="I343" s="26">
        <v>1</v>
      </c>
      <c r="J343" s="26">
        <v>461</v>
      </c>
      <c r="K343" s="26">
        <v>3</v>
      </c>
      <c r="L343" s="26" t="s">
        <v>46</v>
      </c>
      <c r="M343" s="26">
        <v>92</v>
      </c>
      <c r="N343" s="26">
        <v>2</v>
      </c>
      <c r="O343" s="26">
        <v>3</v>
      </c>
      <c r="P343" s="26" t="s">
        <v>58</v>
      </c>
      <c r="Q343" s="26">
        <v>4</v>
      </c>
      <c r="R343" s="26" t="s">
        <v>52</v>
      </c>
      <c r="S343" s="26">
        <v>11510</v>
      </c>
      <c r="T343" s="26">
        <v>15682</v>
      </c>
      <c r="U343" s="26">
        <v>0</v>
      </c>
      <c r="V343" s="26" t="s">
        <v>42</v>
      </c>
      <c r="W343" s="26" t="s">
        <v>35</v>
      </c>
      <c r="X343" s="26">
        <v>14</v>
      </c>
      <c r="Y343" s="26">
        <v>3</v>
      </c>
      <c r="Z343" s="26">
        <v>2</v>
      </c>
      <c r="AA343" s="26">
        <v>80</v>
      </c>
      <c r="AB343" s="26">
        <v>1</v>
      </c>
      <c r="AC343" s="26">
        <v>12</v>
      </c>
      <c r="AD343" s="26">
        <v>3</v>
      </c>
      <c r="AE343" s="26">
        <v>3</v>
      </c>
      <c r="AF343" s="26">
        <v>11</v>
      </c>
      <c r="AG343" s="26">
        <v>10</v>
      </c>
      <c r="AH343" s="26">
        <v>2</v>
      </c>
      <c r="AI343" s="26">
        <v>9</v>
      </c>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row>
    <row r="344" spans="1:100">
      <c r="A344" s="26">
        <v>31</v>
      </c>
      <c r="B344" s="26" t="s">
        <v>43</v>
      </c>
      <c r="C344" s="26" t="s">
        <v>36</v>
      </c>
      <c r="D344" s="26">
        <v>1232</v>
      </c>
      <c r="E344" s="26" t="s">
        <v>45</v>
      </c>
      <c r="F344" s="26">
        <v>7</v>
      </c>
      <c r="G344" s="26">
        <v>4</v>
      </c>
      <c r="H344" s="26" t="s">
        <v>51</v>
      </c>
      <c r="I344" s="26">
        <v>1</v>
      </c>
      <c r="J344" s="26">
        <v>462</v>
      </c>
      <c r="K344" s="26">
        <v>3</v>
      </c>
      <c r="L344" s="26" t="s">
        <v>39</v>
      </c>
      <c r="M344" s="26">
        <v>39</v>
      </c>
      <c r="N344" s="26">
        <v>3</v>
      </c>
      <c r="O344" s="26">
        <v>3</v>
      </c>
      <c r="P344" s="26" t="s">
        <v>53</v>
      </c>
      <c r="Q344" s="26">
        <v>4</v>
      </c>
      <c r="R344" s="26" t="s">
        <v>41</v>
      </c>
      <c r="S344" s="26">
        <v>7143</v>
      </c>
      <c r="T344" s="26">
        <v>25713</v>
      </c>
      <c r="U344" s="26">
        <v>1</v>
      </c>
      <c r="V344" s="26" t="s">
        <v>42</v>
      </c>
      <c r="W344" s="26" t="s">
        <v>35</v>
      </c>
      <c r="X344" s="26">
        <v>14</v>
      </c>
      <c r="Y344" s="26">
        <v>3</v>
      </c>
      <c r="Z344" s="26">
        <v>3</v>
      </c>
      <c r="AA344" s="26">
        <v>80</v>
      </c>
      <c r="AB344" s="26">
        <v>0</v>
      </c>
      <c r="AC344" s="26">
        <v>11</v>
      </c>
      <c r="AD344" s="26">
        <v>2</v>
      </c>
      <c r="AE344" s="26">
        <v>2</v>
      </c>
      <c r="AF344" s="26">
        <v>11</v>
      </c>
      <c r="AG344" s="26">
        <v>9</v>
      </c>
      <c r="AH344" s="26">
        <v>4</v>
      </c>
      <c r="AI344" s="26">
        <v>10</v>
      </c>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row>
    <row r="345" spans="1:100">
      <c r="A345" s="26">
        <v>29</v>
      </c>
      <c r="B345" s="26" t="s">
        <v>43</v>
      </c>
      <c r="C345" s="26" t="s">
        <v>36</v>
      </c>
      <c r="D345" s="26">
        <v>144</v>
      </c>
      <c r="E345" s="26" t="s">
        <v>37</v>
      </c>
      <c r="F345" s="26">
        <v>10</v>
      </c>
      <c r="G345" s="26">
        <v>1</v>
      </c>
      <c r="H345" s="26" t="s">
        <v>59</v>
      </c>
      <c r="I345" s="26">
        <v>1</v>
      </c>
      <c r="J345" s="26">
        <v>463</v>
      </c>
      <c r="K345" s="26">
        <v>4</v>
      </c>
      <c r="L345" s="26" t="s">
        <v>39</v>
      </c>
      <c r="M345" s="26">
        <v>39</v>
      </c>
      <c r="N345" s="26">
        <v>2</v>
      </c>
      <c r="O345" s="26">
        <v>2</v>
      </c>
      <c r="P345" s="26" t="s">
        <v>40</v>
      </c>
      <c r="Q345" s="26">
        <v>2</v>
      </c>
      <c r="R345" s="26" t="s">
        <v>52</v>
      </c>
      <c r="S345" s="26">
        <v>8268</v>
      </c>
      <c r="T345" s="26">
        <v>11866</v>
      </c>
      <c r="U345" s="26">
        <v>1</v>
      </c>
      <c r="V345" s="26" t="s">
        <v>42</v>
      </c>
      <c r="W345" s="26" t="s">
        <v>35</v>
      </c>
      <c r="X345" s="26">
        <v>14</v>
      </c>
      <c r="Y345" s="26">
        <v>3</v>
      </c>
      <c r="Z345" s="26">
        <v>1</v>
      </c>
      <c r="AA345" s="26">
        <v>80</v>
      </c>
      <c r="AB345" s="26">
        <v>2</v>
      </c>
      <c r="AC345" s="26">
        <v>7</v>
      </c>
      <c r="AD345" s="26">
        <v>2</v>
      </c>
      <c r="AE345" s="26">
        <v>3</v>
      </c>
      <c r="AF345" s="26">
        <v>7</v>
      </c>
      <c r="AG345" s="26">
        <v>7</v>
      </c>
      <c r="AH345" s="26">
        <v>1</v>
      </c>
      <c r="AI345" s="26">
        <v>7</v>
      </c>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row>
    <row r="346" spans="1:100">
      <c r="A346" s="26">
        <v>35</v>
      </c>
      <c r="B346" s="26" t="s">
        <v>43</v>
      </c>
      <c r="C346" s="26" t="s">
        <v>36</v>
      </c>
      <c r="D346" s="26">
        <v>1296</v>
      </c>
      <c r="E346" s="26" t="s">
        <v>45</v>
      </c>
      <c r="F346" s="26">
        <v>5</v>
      </c>
      <c r="G346" s="26">
        <v>4</v>
      </c>
      <c r="H346" s="26" t="s">
        <v>60</v>
      </c>
      <c r="I346" s="26">
        <v>1</v>
      </c>
      <c r="J346" s="26">
        <v>464</v>
      </c>
      <c r="K346" s="26">
        <v>3</v>
      </c>
      <c r="L346" s="26" t="s">
        <v>46</v>
      </c>
      <c r="M346" s="26">
        <v>62</v>
      </c>
      <c r="N346" s="26">
        <v>3</v>
      </c>
      <c r="O346" s="26">
        <v>3</v>
      </c>
      <c r="P346" s="26" t="s">
        <v>53</v>
      </c>
      <c r="Q346" s="26">
        <v>2</v>
      </c>
      <c r="R346" s="26" t="s">
        <v>41</v>
      </c>
      <c r="S346" s="26">
        <v>8095</v>
      </c>
      <c r="T346" s="26">
        <v>18264</v>
      </c>
      <c r="U346" s="26">
        <v>0</v>
      </c>
      <c r="V346" s="26" t="s">
        <v>42</v>
      </c>
      <c r="W346" s="26" t="s">
        <v>43</v>
      </c>
      <c r="X346" s="26">
        <v>13</v>
      </c>
      <c r="Y346" s="26">
        <v>3</v>
      </c>
      <c r="Z346" s="26">
        <v>4</v>
      </c>
      <c r="AA346" s="26">
        <v>80</v>
      </c>
      <c r="AB346" s="26">
        <v>0</v>
      </c>
      <c r="AC346" s="26">
        <v>17</v>
      </c>
      <c r="AD346" s="26">
        <v>5</v>
      </c>
      <c r="AE346" s="26">
        <v>3</v>
      </c>
      <c r="AF346" s="26">
        <v>16</v>
      </c>
      <c r="AG346" s="26">
        <v>6</v>
      </c>
      <c r="AH346" s="26">
        <v>0</v>
      </c>
      <c r="AI346" s="26">
        <v>13</v>
      </c>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row>
    <row r="347" spans="1:100">
      <c r="A347" s="26">
        <v>23</v>
      </c>
      <c r="B347" s="26" t="s">
        <v>43</v>
      </c>
      <c r="C347" s="26" t="s">
        <v>36</v>
      </c>
      <c r="D347" s="26">
        <v>1309</v>
      </c>
      <c r="E347" s="26" t="s">
        <v>45</v>
      </c>
      <c r="F347" s="26">
        <v>26</v>
      </c>
      <c r="G347" s="26">
        <v>1</v>
      </c>
      <c r="H347" s="26" t="s">
        <v>38</v>
      </c>
      <c r="I347" s="26">
        <v>1</v>
      </c>
      <c r="J347" s="26">
        <v>465</v>
      </c>
      <c r="K347" s="26">
        <v>3</v>
      </c>
      <c r="L347" s="26" t="s">
        <v>46</v>
      </c>
      <c r="M347" s="26">
        <v>83</v>
      </c>
      <c r="N347" s="26">
        <v>3</v>
      </c>
      <c r="O347" s="26">
        <v>1</v>
      </c>
      <c r="P347" s="26" t="s">
        <v>47</v>
      </c>
      <c r="Q347" s="26">
        <v>4</v>
      </c>
      <c r="R347" s="26" t="s">
        <v>52</v>
      </c>
      <c r="S347" s="26">
        <v>2904</v>
      </c>
      <c r="T347" s="26">
        <v>16092</v>
      </c>
      <c r="U347" s="26">
        <v>1</v>
      </c>
      <c r="V347" s="26" t="s">
        <v>42</v>
      </c>
      <c r="W347" s="26" t="s">
        <v>43</v>
      </c>
      <c r="X347" s="26">
        <v>12</v>
      </c>
      <c r="Y347" s="26">
        <v>3</v>
      </c>
      <c r="Z347" s="26">
        <v>3</v>
      </c>
      <c r="AA347" s="26">
        <v>80</v>
      </c>
      <c r="AB347" s="26">
        <v>2</v>
      </c>
      <c r="AC347" s="26">
        <v>4</v>
      </c>
      <c r="AD347" s="26">
        <v>2</v>
      </c>
      <c r="AE347" s="26">
        <v>2</v>
      </c>
      <c r="AF347" s="26">
        <v>4</v>
      </c>
      <c r="AG347" s="26">
        <v>2</v>
      </c>
      <c r="AH347" s="26">
        <v>0</v>
      </c>
      <c r="AI347" s="26">
        <v>2</v>
      </c>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row>
    <row r="348" spans="1:100">
      <c r="A348" s="26">
        <v>41</v>
      </c>
      <c r="B348" s="26" t="s">
        <v>43</v>
      </c>
      <c r="C348" s="26" t="s">
        <v>36</v>
      </c>
      <c r="D348" s="26">
        <v>483</v>
      </c>
      <c r="E348" s="26" t="s">
        <v>45</v>
      </c>
      <c r="F348" s="26">
        <v>6</v>
      </c>
      <c r="G348" s="26">
        <v>3</v>
      </c>
      <c r="H348" s="26" t="s">
        <v>51</v>
      </c>
      <c r="I348" s="26">
        <v>1</v>
      </c>
      <c r="J348" s="26">
        <v>466</v>
      </c>
      <c r="K348" s="26">
        <v>4</v>
      </c>
      <c r="L348" s="26" t="s">
        <v>46</v>
      </c>
      <c r="M348" s="26">
        <v>95</v>
      </c>
      <c r="N348" s="26">
        <v>2</v>
      </c>
      <c r="O348" s="26">
        <v>2</v>
      </c>
      <c r="P348" s="26" t="s">
        <v>53</v>
      </c>
      <c r="Q348" s="26">
        <v>2</v>
      </c>
      <c r="R348" s="26" t="s">
        <v>41</v>
      </c>
      <c r="S348" s="26">
        <v>6032</v>
      </c>
      <c r="T348" s="26">
        <v>10110</v>
      </c>
      <c r="U348" s="26">
        <v>6</v>
      </c>
      <c r="V348" s="26" t="s">
        <v>42</v>
      </c>
      <c r="W348" s="26" t="s">
        <v>35</v>
      </c>
      <c r="X348" s="26">
        <v>15</v>
      </c>
      <c r="Y348" s="26">
        <v>3</v>
      </c>
      <c r="Z348" s="26">
        <v>4</v>
      </c>
      <c r="AA348" s="26">
        <v>80</v>
      </c>
      <c r="AB348" s="26">
        <v>0</v>
      </c>
      <c r="AC348" s="26">
        <v>8</v>
      </c>
      <c r="AD348" s="26">
        <v>3</v>
      </c>
      <c r="AE348" s="26">
        <v>3</v>
      </c>
      <c r="AF348" s="26">
        <v>5</v>
      </c>
      <c r="AG348" s="26">
        <v>4</v>
      </c>
      <c r="AH348" s="26">
        <v>1</v>
      </c>
      <c r="AI348" s="26">
        <v>2</v>
      </c>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row>
    <row r="349" spans="1:100">
      <c r="A349" s="26">
        <v>47</v>
      </c>
      <c r="B349" s="26" t="s">
        <v>43</v>
      </c>
      <c r="C349" s="26" t="s">
        <v>44</v>
      </c>
      <c r="D349" s="26">
        <v>1309</v>
      </c>
      <c r="E349" s="26" t="s">
        <v>37</v>
      </c>
      <c r="F349" s="26">
        <v>4</v>
      </c>
      <c r="G349" s="26">
        <v>1</v>
      </c>
      <c r="H349" s="26" t="s">
        <v>51</v>
      </c>
      <c r="I349" s="26">
        <v>1</v>
      </c>
      <c r="J349" s="26">
        <v>467</v>
      </c>
      <c r="K349" s="26">
        <v>2</v>
      </c>
      <c r="L349" s="26" t="s">
        <v>46</v>
      </c>
      <c r="M349" s="26">
        <v>99</v>
      </c>
      <c r="N349" s="26">
        <v>3</v>
      </c>
      <c r="O349" s="26">
        <v>2</v>
      </c>
      <c r="P349" s="26" t="s">
        <v>57</v>
      </c>
      <c r="Q349" s="26">
        <v>3</v>
      </c>
      <c r="R349" s="26" t="s">
        <v>41</v>
      </c>
      <c r="S349" s="26">
        <v>2976</v>
      </c>
      <c r="T349" s="26">
        <v>25751</v>
      </c>
      <c r="U349" s="26">
        <v>3</v>
      </c>
      <c r="V349" s="26" t="s">
        <v>42</v>
      </c>
      <c r="W349" s="26" t="s">
        <v>43</v>
      </c>
      <c r="X349" s="26">
        <v>19</v>
      </c>
      <c r="Y349" s="26">
        <v>3</v>
      </c>
      <c r="Z349" s="26">
        <v>1</v>
      </c>
      <c r="AA349" s="26">
        <v>80</v>
      </c>
      <c r="AB349" s="26">
        <v>0</v>
      </c>
      <c r="AC349" s="26">
        <v>5</v>
      </c>
      <c r="AD349" s="26">
        <v>3</v>
      </c>
      <c r="AE349" s="26">
        <v>3</v>
      </c>
      <c r="AF349" s="26">
        <v>0</v>
      </c>
      <c r="AG349" s="26">
        <v>0</v>
      </c>
      <c r="AH349" s="26">
        <v>0</v>
      </c>
      <c r="AI349" s="26">
        <v>0</v>
      </c>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row>
    <row r="350" spans="1:100">
      <c r="A350" s="26">
        <v>42</v>
      </c>
      <c r="B350" s="26" t="s">
        <v>43</v>
      </c>
      <c r="C350" s="26" t="s">
        <v>36</v>
      </c>
      <c r="D350" s="26">
        <v>810</v>
      </c>
      <c r="E350" s="26" t="s">
        <v>45</v>
      </c>
      <c r="F350" s="26">
        <v>23</v>
      </c>
      <c r="G350" s="26">
        <v>5</v>
      </c>
      <c r="H350" s="26" t="s">
        <v>38</v>
      </c>
      <c r="I350" s="26">
        <v>1</v>
      </c>
      <c r="J350" s="26">
        <v>468</v>
      </c>
      <c r="K350" s="26">
        <v>1</v>
      </c>
      <c r="L350" s="26" t="s">
        <v>39</v>
      </c>
      <c r="M350" s="26">
        <v>44</v>
      </c>
      <c r="N350" s="26">
        <v>3</v>
      </c>
      <c r="O350" s="26">
        <v>4</v>
      </c>
      <c r="P350" s="26" t="s">
        <v>58</v>
      </c>
      <c r="Q350" s="26">
        <v>4</v>
      </c>
      <c r="R350" s="26" t="s">
        <v>41</v>
      </c>
      <c r="S350" s="26">
        <v>15992</v>
      </c>
      <c r="T350" s="26">
        <v>15901</v>
      </c>
      <c r="U350" s="26">
        <v>2</v>
      </c>
      <c r="V350" s="26" t="s">
        <v>42</v>
      </c>
      <c r="W350" s="26" t="s">
        <v>43</v>
      </c>
      <c r="X350" s="26">
        <v>14</v>
      </c>
      <c r="Y350" s="26">
        <v>3</v>
      </c>
      <c r="Z350" s="26">
        <v>2</v>
      </c>
      <c r="AA350" s="26">
        <v>80</v>
      </c>
      <c r="AB350" s="26">
        <v>0</v>
      </c>
      <c r="AC350" s="26">
        <v>16</v>
      </c>
      <c r="AD350" s="26">
        <v>2</v>
      </c>
      <c r="AE350" s="26">
        <v>3</v>
      </c>
      <c r="AF350" s="26">
        <v>1</v>
      </c>
      <c r="AG350" s="26">
        <v>0</v>
      </c>
      <c r="AH350" s="26">
        <v>0</v>
      </c>
      <c r="AI350" s="26">
        <v>0</v>
      </c>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row>
    <row r="351" spans="1:100">
      <c r="A351" s="26">
        <v>29</v>
      </c>
      <c r="B351" s="26" t="s">
        <v>43</v>
      </c>
      <c r="C351" s="26" t="s">
        <v>55</v>
      </c>
      <c r="D351" s="26">
        <v>746</v>
      </c>
      <c r="E351" s="26" t="s">
        <v>37</v>
      </c>
      <c r="F351" s="26">
        <v>2</v>
      </c>
      <c r="G351" s="26">
        <v>3</v>
      </c>
      <c r="H351" s="26" t="s">
        <v>38</v>
      </c>
      <c r="I351" s="26">
        <v>1</v>
      </c>
      <c r="J351" s="26">
        <v>469</v>
      </c>
      <c r="K351" s="26">
        <v>4</v>
      </c>
      <c r="L351" s="26" t="s">
        <v>46</v>
      </c>
      <c r="M351" s="26">
        <v>61</v>
      </c>
      <c r="N351" s="26">
        <v>3</v>
      </c>
      <c r="O351" s="26">
        <v>2</v>
      </c>
      <c r="P351" s="26" t="s">
        <v>40</v>
      </c>
      <c r="Q351" s="26">
        <v>3</v>
      </c>
      <c r="R351" s="26" t="s">
        <v>48</v>
      </c>
      <c r="S351" s="26">
        <v>4649</v>
      </c>
      <c r="T351" s="26">
        <v>16928</v>
      </c>
      <c r="U351" s="26">
        <v>1</v>
      </c>
      <c r="V351" s="26" t="s">
        <v>42</v>
      </c>
      <c r="W351" s="26" t="s">
        <v>43</v>
      </c>
      <c r="X351" s="26">
        <v>14</v>
      </c>
      <c r="Y351" s="26">
        <v>3</v>
      </c>
      <c r="Z351" s="26">
        <v>1</v>
      </c>
      <c r="AA351" s="26">
        <v>80</v>
      </c>
      <c r="AB351" s="26">
        <v>1</v>
      </c>
      <c r="AC351" s="26">
        <v>4</v>
      </c>
      <c r="AD351" s="26">
        <v>3</v>
      </c>
      <c r="AE351" s="26">
        <v>2</v>
      </c>
      <c r="AF351" s="26">
        <v>4</v>
      </c>
      <c r="AG351" s="26">
        <v>3</v>
      </c>
      <c r="AH351" s="26">
        <v>0</v>
      </c>
      <c r="AI351" s="26">
        <v>2</v>
      </c>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row>
    <row r="352" spans="1:100">
      <c r="A352" s="26">
        <v>42</v>
      </c>
      <c r="B352" s="26" t="s">
        <v>43</v>
      </c>
      <c r="C352" s="26" t="s">
        <v>36</v>
      </c>
      <c r="D352" s="26">
        <v>544</v>
      </c>
      <c r="E352" s="26" t="s">
        <v>61</v>
      </c>
      <c r="F352" s="26">
        <v>2</v>
      </c>
      <c r="G352" s="26">
        <v>1</v>
      </c>
      <c r="H352" s="26" t="s">
        <v>60</v>
      </c>
      <c r="I352" s="26">
        <v>1</v>
      </c>
      <c r="J352" s="26">
        <v>470</v>
      </c>
      <c r="K352" s="26">
        <v>3</v>
      </c>
      <c r="L352" s="26" t="s">
        <v>46</v>
      </c>
      <c r="M352" s="26">
        <v>52</v>
      </c>
      <c r="N352" s="26">
        <v>3</v>
      </c>
      <c r="O352" s="26">
        <v>1</v>
      </c>
      <c r="P352" s="26" t="s">
        <v>61</v>
      </c>
      <c r="Q352" s="26">
        <v>3</v>
      </c>
      <c r="R352" s="26" t="s">
        <v>52</v>
      </c>
      <c r="S352" s="26">
        <v>2696</v>
      </c>
      <c r="T352" s="26">
        <v>24017</v>
      </c>
      <c r="U352" s="26">
        <v>0</v>
      </c>
      <c r="V352" s="26" t="s">
        <v>42</v>
      </c>
      <c r="W352" s="26" t="s">
        <v>35</v>
      </c>
      <c r="X352" s="26">
        <v>11</v>
      </c>
      <c r="Y352" s="26">
        <v>3</v>
      </c>
      <c r="Z352" s="26">
        <v>3</v>
      </c>
      <c r="AA352" s="26">
        <v>80</v>
      </c>
      <c r="AB352" s="26">
        <v>1</v>
      </c>
      <c r="AC352" s="26">
        <v>4</v>
      </c>
      <c r="AD352" s="26">
        <v>5</v>
      </c>
      <c r="AE352" s="26">
        <v>3</v>
      </c>
      <c r="AF352" s="26">
        <v>3</v>
      </c>
      <c r="AG352" s="26">
        <v>2</v>
      </c>
      <c r="AH352" s="26">
        <v>1</v>
      </c>
      <c r="AI352" s="26">
        <v>0</v>
      </c>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row>
    <row r="353" spans="1:100">
      <c r="A353" s="26">
        <v>32</v>
      </c>
      <c r="B353" s="26" t="s">
        <v>43</v>
      </c>
      <c r="C353" s="26" t="s">
        <v>36</v>
      </c>
      <c r="D353" s="26">
        <v>1062</v>
      </c>
      <c r="E353" s="26" t="s">
        <v>45</v>
      </c>
      <c r="F353" s="26">
        <v>2</v>
      </c>
      <c r="G353" s="26">
        <v>3</v>
      </c>
      <c r="H353" s="26" t="s">
        <v>51</v>
      </c>
      <c r="I353" s="26">
        <v>1</v>
      </c>
      <c r="J353" s="26">
        <v>471</v>
      </c>
      <c r="K353" s="26">
        <v>3</v>
      </c>
      <c r="L353" s="26" t="s">
        <v>39</v>
      </c>
      <c r="M353" s="26">
        <v>75</v>
      </c>
      <c r="N353" s="26">
        <v>3</v>
      </c>
      <c r="O353" s="26">
        <v>1</v>
      </c>
      <c r="P353" s="26" t="s">
        <v>50</v>
      </c>
      <c r="Q353" s="26">
        <v>2</v>
      </c>
      <c r="R353" s="26" t="s">
        <v>48</v>
      </c>
      <c r="S353" s="26">
        <v>2370</v>
      </c>
      <c r="T353" s="26">
        <v>3956</v>
      </c>
      <c r="U353" s="26">
        <v>1</v>
      </c>
      <c r="V353" s="26" t="s">
        <v>42</v>
      </c>
      <c r="W353" s="26" t="s">
        <v>43</v>
      </c>
      <c r="X353" s="26">
        <v>13</v>
      </c>
      <c r="Y353" s="26">
        <v>3</v>
      </c>
      <c r="Z353" s="26">
        <v>3</v>
      </c>
      <c r="AA353" s="26">
        <v>80</v>
      </c>
      <c r="AB353" s="26">
        <v>1</v>
      </c>
      <c r="AC353" s="26">
        <v>8</v>
      </c>
      <c r="AD353" s="26">
        <v>4</v>
      </c>
      <c r="AE353" s="26">
        <v>3</v>
      </c>
      <c r="AF353" s="26">
        <v>8</v>
      </c>
      <c r="AG353" s="26">
        <v>0</v>
      </c>
      <c r="AH353" s="26">
        <v>0</v>
      </c>
      <c r="AI353" s="26">
        <v>7</v>
      </c>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row>
    <row r="354" spans="1:100">
      <c r="A354" s="26">
        <v>48</v>
      </c>
      <c r="B354" s="26" t="s">
        <v>43</v>
      </c>
      <c r="C354" s="26" t="s">
        <v>36</v>
      </c>
      <c r="D354" s="26">
        <v>530</v>
      </c>
      <c r="E354" s="26" t="s">
        <v>37</v>
      </c>
      <c r="F354" s="26">
        <v>29</v>
      </c>
      <c r="G354" s="26">
        <v>1</v>
      </c>
      <c r="H354" s="26" t="s">
        <v>51</v>
      </c>
      <c r="I354" s="26">
        <v>1</v>
      </c>
      <c r="J354" s="26">
        <v>473</v>
      </c>
      <c r="K354" s="26">
        <v>1</v>
      </c>
      <c r="L354" s="26" t="s">
        <v>39</v>
      </c>
      <c r="M354" s="26">
        <v>91</v>
      </c>
      <c r="N354" s="26">
        <v>3</v>
      </c>
      <c r="O354" s="26">
        <v>3</v>
      </c>
      <c r="P354" s="26" t="s">
        <v>56</v>
      </c>
      <c r="Q354" s="26">
        <v>3</v>
      </c>
      <c r="R354" s="26" t="s">
        <v>48</v>
      </c>
      <c r="S354" s="26">
        <v>12504</v>
      </c>
      <c r="T354" s="26">
        <v>23978</v>
      </c>
      <c r="U354" s="26">
        <v>3</v>
      </c>
      <c r="V354" s="26" t="s">
        <v>42</v>
      </c>
      <c r="W354" s="26" t="s">
        <v>43</v>
      </c>
      <c r="X354" s="26">
        <v>21</v>
      </c>
      <c r="Y354" s="26">
        <v>4</v>
      </c>
      <c r="Z354" s="26">
        <v>2</v>
      </c>
      <c r="AA354" s="26">
        <v>80</v>
      </c>
      <c r="AB354" s="26">
        <v>1</v>
      </c>
      <c r="AC354" s="26">
        <v>15</v>
      </c>
      <c r="AD354" s="26">
        <v>3</v>
      </c>
      <c r="AE354" s="26">
        <v>1</v>
      </c>
      <c r="AF354" s="26">
        <v>0</v>
      </c>
      <c r="AG354" s="26">
        <v>0</v>
      </c>
      <c r="AH354" s="26">
        <v>0</v>
      </c>
      <c r="AI354" s="26">
        <v>0</v>
      </c>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row>
    <row r="355" spans="1:100">
      <c r="A355" s="26">
        <v>37</v>
      </c>
      <c r="B355" s="26" t="s">
        <v>43</v>
      </c>
      <c r="C355" s="26" t="s">
        <v>36</v>
      </c>
      <c r="D355" s="26">
        <v>1319</v>
      </c>
      <c r="E355" s="26" t="s">
        <v>45</v>
      </c>
      <c r="F355" s="26">
        <v>6</v>
      </c>
      <c r="G355" s="26">
        <v>3</v>
      </c>
      <c r="H355" s="26" t="s">
        <v>51</v>
      </c>
      <c r="I355" s="26">
        <v>1</v>
      </c>
      <c r="J355" s="26">
        <v>474</v>
      </c>
      <c r="K355" s="26">
        <v>3</v>
      </c>
      <c r="L355" s="26" t="s">
        <v>46</v>
      </c>
      <c r="M355" s="26">
        <v>51</v>
      </c>
      <c r="N355" s="26">
        <v>4</v>
      </c>
      <c r="O355" s="26">
        <v>2</v>
      </c>
      <c r="P355" s="26" t="s">
        <v>47</v>
      </c>
      <c r="Q355" s="26">
        <v>1</v>
      </c>
      <c r="R355" s="26" t="s">
        <v>52</v>
      </c>
      <c r="S355" s="26">
        <v>5974</v>
      </c>
      <c r="T355" s="26">
        <v>17001</v>
      </c>
      <c r="U355" s="26">
        <v>4</v>
      </c>
      <c r="V355" s="26" t="s">
        <v>42</v>
      </c>
      <c r="W355" s="26" t="s">
        <v>35</v>
      </c>
      <c r="X355" s="26">
        <v>13</v>
      </c>
      <c r="Y355" s="26">
        <v>3</v>
      </c>
      <c r="Z355" s="26">
        <v>1</v>
      </c>
      <c r="AA355" s="26">
        <v>80</v>
      </c>
      <c r="AB355" s="26">
        <v>2</v>
      </c>
      <c r="AC355" s="26">
        <v>13</v>
      </c>
      <c r="AD355" s="26">
        <v>2</v>
      </c>
      <c r="AE355" s="26">
        <v>3</v>
      </c>
      <c r="AF355" s="26">
        <v>7</v>
      </c>
      <c r="AG355" s="26">
        <v>7</v>
      </c>
      <c r="AH355" s="26">
        <v>6</v>
      </c>
      <c r="AI355" s="26">
        <v>7</v>
      </c>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row>
    <row r="356" spans="1:100">
      <c r="A356" s="26">
        <v>30</v>
      </c>
      <c r="B356" s="26" t="s">
        <v>43</v>
      </c>
      <c r="C356" s="26" t="s">
        <v>55</v>
      </c>
      <c r="D356" s="26">
        <v>641</v>
      </c>
      <c r="E356" s="26" t="s">
        <v>37</v>
      </c>
      <c r="F356" s="26">
        <v>25</v>
      </c>
      <c r="G356" s="26">
        <v>2</v>
      </c>
      <c r="H356" s="26" t="s">
        <v>60</v>
      </c>
      <c r="I356" s="26">
        <v>1</v>
      </c>
      <c r="J356" s="26">
        <v>475</v>
      </c>
      <c r="K356" s="26">
        <v>4</v>
      </c>
      <c r="L356" s="26" t="s">
        <v>39</v>
      </c>
      <c r="M356" s="26">
        <v>85</v>
      </c>
      <c r="N356" s="26">
        <v>3</v>
      </c>
      <c r="O356" s="26">
        <v>2</v>
      </c>
      <c r="P356" s="26" t="s">
        <v>40</v>
      </c>
      <c r="Q356" s="26">
        <v>3</v>
      </c>
      <c r="R356" s="26" t="s">
        <v>48</v>
      </c>
      <c r="S356" s="26">
        <v>4736</v>
      </c>
      <c r="T356" s="26">
        <v>6069</v>
      </c>
      <c r="U356" s="26">
        <v>7</v>
      </c>
      <c r="V356" s="26" t="s">
        <v>42</v>
      </c>
      <c r="W356" s="26" t="s">
        <v>35</v>
      </c>
      <c r="X356" s="26">
        <v>12</v>
      </c>
      <c r="Y356" s="26">
        <v>3</v>
      </c>
      <c r="Z356" s="26">
        <v>2</v>
      </c>
      <c r="AA356" s="26">
        <v>80</v>
      </c>
      <c r="AB356" s="26">
        <v>1</v>
      </c>
      <c r="AC356" s="26">
        <v>4</v>
      </c>
      <c r="AD356" s="26">
        <v>2</v>
      </c>
      <c r="AE356" s="26">
        <v>4</v>
      </c>
      <c r="AF356" s="26">
        <v>2</v>
      </c>
      <c r="AG356" s="26">
        <v>2</v>
      </c>
      <c r="AH356" s="26">
        <v>2</v>
      </c>
      <c r="AI356" s="26">
        <v>2</v>
      </c>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row>
    <row r="357" spans="1:100">
      <c r="A357" s="26">
        <v>26</v>
      </c>
      <c r="B357" s="26" t="s">
        <v>43</v>
      </c>
      <c r="C357" s="26" t="s">
        <v>36</v>
      </c>
      <c r="D357" s="26">
        <v>933</v>
      </c>
      <c r="E357" s="26" t="s">
        <v>37</v>
      </c>
      <c r="F357" s="26">
        <v>1</v>
      </c>
      <c r="G357" s="26">
        <v>3</v>
      </c>
      <c r="H357" s="26" t="s">
        <v>38</v>
      </c>
      <c r="I357" s="26">
        <v>1</v>
      </c>
      <c r="J357" s="26">
        <v>476</v>
      </c>
      <c r="K357" s="26">
        <v>3</v>
      </c>
      <c r="L357" s="26" t="s">
        <v>46</v>
      </c>
      <c r="M357" s="26">
        <v>57</v>
      </c>
      <c r="N357" s="26">
        <v>3</v>
      </c>
      <c r="O357" s="26">
        <v>2</v>
      </c>
      <c r="P357" s="26" t="s">
        <v>40</v>
      </c>
      <c r="Q357" s="26">
        <v>3</v>
      </c>
      <c r="R357" s="26" t="s">
        <v>48</v>
      </c>
      <c r="S357" s="26">
        <v>5296</v>
      </c>
      <c r="T357" s="26">
        <v>20156</v>
      </c>
      <c r="U357" s="26">
        <v>1</v>
      </c>
      <c r="V357" s="26" t="s">
        <v>42</v>
      </c>
      <c r="W357" s="26" t="s">
        <v>43</v>
      </c>
      <c r="X357" s="26">
        <v>17</v>
      </c>
      <c r="Y357" s="26">
        <v>3</v>
      </c>
      <c r="Z357" s="26">
        <v>2</v>
      </c>
      <c r="AA357" s="26">
        <v>80</v>
      </c>
      <c r="AB357" s="26">
        <v>1</v>
      </c>
      <c r="AC357" s="26">
        <v>8</v>
      </c>
      <c r="AD357" s="26">
        <v>3</v>
      </c>
      <c r="AE357" s="26">
        <v>3</v>
      </c>
      <c r="AF357" s="26">
        <v>8</v>
      </c>
      <c r="AG357" s="26">
        <v>7</v>
      </c>
      <c r="AH357" s="26">
        <v>7</v>
      </c>
      <c r="AI357" s="26">
        <v>7</v>
      </c>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row>
    <row r="358" spans="1:100">
      <c r="A358" s="26">
        <v>42</v>
      </c>
      <c r="B358" s="26" t="s">
        <v>43</v>
      </c>
      <c r="C358" s="26" t="s">
        <v>36</v>
      </c>
      <c r="D358" s="26">
        <v>1332</v>
      </c>
      <c r="E358" s="26" t="s">
        <v>45</v>
      </c>
      <c r="F358" s="26">
        <v>2</v>
      </c>
      <c r="G358" s="26">
        <v>4</v>
      </c>
      <c r="H358" s="26" t="s">
        <v>49</v>
      </c>
      <c r="I358" s="26">
        <v>1</v>
      </c>
      <c r="J358" s="26">
        <v>477</v>
      </c>
      <c r="K358" s="26">
        <v>1</v>
      </c>
      <c r="L358" s="26" t="s">
        <v>46</v>
      </c>
      <c r="M358" s="26">
        <v>98</v>
      </c>
      <c r="N358" s="26">
        <v>2</v>
      </c>
      <c r="O358" s="26">
        <v>2</v>
      </c>
      <c r="P358" s="26" t="s">
        <v>54</v>
      </c>
      <c r="Q358" s="26">
        <v>4</v>
      </c>
      <c r="R358" s="26" t="s">
        <v>41</v>
      </c>
      <c r="S358" s="26">
        <v>6781</v>
      </c>
      <c r="T358" s="26">
        <v>17078</v>
      </c>
      <c r="U358" s="26">
        <v>3</v>
      </c>
      <c r="V358" s="26" t="s">
        <v>42</v>
      </c>
      <c r="W358" s="26" t="s">
        <v>43</v>
      </c>
      <c r="X358" s="26">
        <v>23</v>
      </c>
      <c r="Y358" s="26">
        <v>4</v>
      </c>
      <c r="Z358" s="26">
        <v>2</v>
      </c>
      <c r="AA358" s="26">
        <v>80</v>
      </c>
      <c r="AB358" s="26">
        <v>0</v>
      </c>
      <c r="AC358" s="26">
        <v>14</v>
      </c>
      <c r="AD358" s="26">
        <v>6</v>
      </c>
      <c r="AE358" s="26">
        <v>3</v>
      </c>
      <c r="AF358" s="26">
        <v>1</v>
      </c>
      <c r="AG358" s="26">
        <v>0</v>
      </c>
      <c r="AH358" s="26">
        <v>0</v>
      </c>
      <c r="AI358" s="26">
        <v>0</v>
      </c>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row>
    <row r="359" spans="1:100">
      <c r="A359" s="26">
        <v>21</v>
      </c>
      <c r="B359" s="26" t="s">
        <v>35</v>
      </c>
      <c r="C359" s="26" t="s">
        <v>44</v>
      </c>
      <c r="D359" s="26">
        <v>756</v>
      </c>
      <c r="E359" s="26" t="s">
        <v>37</v>
      </c>
      <c r="F359" s="26">
        <v>1</v>
      </c>
      <c r="G359" s="26">
        <v>1</v>
      </c>
      <c r="H359" s="26" t="s">
        <v>60</v>
      </c>
      <c r="I359" s="26">
        <v>1</v>
      </c>
      <c r="J359" s="26">
        <v>478</v>
      </c>
      <c r="K359" s="26">
        <v>1</v>
      </c>
      <c r="L359" s="26" t="s">
        <v>39</v>
      </c>
      <c r="M359" s="26">
        <v>99</v>
      </c>
      <c r="N359" s="26">
        <v>2</v>
      </c>
      <c r="O359" s="26">
        <v>1</v>
      </c>
      <c r="P359" s="26" t="s">
        <v>57</v>
      </c>
      <c r="Q359" s="26">
        <v>2</v>
      </c>
      <c r="R359" s="26" t="s">
        <v>41</v>
      </c>
      <c r="S359" s="26">
        <v>2174</v>
      </c>
      <c r="T359" s="26">
        <v>9150</v>
      </c>
      <c r="U359" s="26">
        <v>1</v>
      </c>
      <c r="V359" s="26" t="s">
        <v>42</v>
      </c>
      <c r="W359" s="26" t="s">
        <v>35</v>
      </c>
      <c r="X359" s="26">
        <v>11</v>
      </c>
      <c r="Y359" s="26">
        <v>3</v>
      </c>
      <c r="Z359" s="26">
        <v>3</v>
      </c>
      <c r="AA359" s="26">
        <v>80</v>
      </c>
      <c r="AB359" s="26">
        <v>0</v>
      </c>
      <c r="AC359" s="26">
        <v>3</v>
      </c>
      <c r="AD359" s="26">
        <v>3</v>
      </c>
      <c r="AE359" s="26">
        <v>3</v>
      </c>
      <c r="AF359" s="26">
        <v>3</v>
      </c>
      <c r="AG359" s="26">
        <v>2</v>
      </c>
      <c r="AH359" s="26">
        <v>1</v>
      </c>
      <c r="AI359" s="26">
        <v>2</v>
      </c>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row>
    <row r="360" spans="1:100">
      <c r="A360" s="26">
        <v>36</v>
      </c>
      <c r="B360" s="26" t="s">
        <v>43</v>
      </c>
      <c r="C360" s="26" t="s">
        <v>55</v>
      </c>
      <c r="D360" s="26">
        <v>845</v>
      </c>
      <c r="E360" s="26" t="s">
        <v>37</v>
      </c>
      <c r="F360" s="26">
        <v>1</v>
      </c>
      <c r="G360" s="26">
        <v>5</v>
      </c>
      <c r="H360" s="26" t="s">
        <v>51</v>
      </c>
      <c r="I360" s="26">
        <v>1</v>
      </c>
      <c r="J360" s="26">
        <v>479</v>
      </c>
      <c r="K360" s="26">
        <v>4</v>
      </c>
      <c r="L360" s="26" t="s">
        <v>39</v>
      </c>
      <c r="M360" s="26">
        <v>45</v>
      </c>
      <c r="N360" s="26">
        <v>3</v>
      </c>
      <c r="O360" s="26">
        <v>2</v>
      </c>
      <c r="P360" s="26" t="s">
        <v>40</v>
      </c>
      <c r="Q360" s="26">
        <v>4</v>
      </c>
      <c r="R360" s="26" t="s">
        <v>41</v>
      </c>
      <c r="S360" s="26">
        <v>6653</v>
      </c>
      <c r="T360" s="26">
        <v>15276</v>
      </c>
      <c r="U360" s="26">
        <v>4</v>
      </c>
      <c r="V360" s="26" t="s">
        <v>42</v>
      </c>
      <c r="W360" s="26" t="s">
        <v>43</v>
      </c>
      <c r="X360" s="26">
        <v>15</v>
      </c>
      <c r="Y360" s="26">
        <v>3</v>
      </c>
      <c r="Z360" s="26">
        <v>2</v>
      </c>
      <c r="AA360" s="26">
        <v>80</v>
      </c>
      <c r="AB360" s="26">
        <v>0</v>
      </c>
      <c r="AC360" s="26">
        <v>7</v>
      </c>
      <c r="AD360" s="26">
        <v>6</v>
      </c>
      <c r="AE360" s="26">
        <v>3</v>
      </c>
      <c r="AF360" s="26">
        <v>1</v>
      </c>
      <c r="AG360" s="26">
        <v>0</v>
      </c>
      <c r="AH360" s="26">
        <v>0</v>
      </c>
      <c r="AI360" s="26">
        <v>0</v>
      </c>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row>
    <row r="361" spans="1:100">
      <c r="A361" s="26">
        <v>36</v>
      </c>
      <c r="B361" s="26" t="s">
        <v>43</v>
      </c>
      <c r="C361" s="26" t="s">
        <v>44</v>
      </c>
      <c r="D361" s="26">
        <v>541</v>
      </c>
      <c r="E361" s="26" t="s">
        <v>37</v>
      </c>
      <c r="F361" s="26">
        <v>3</v>
      </c>
      <c r="G361" s="26">
        <v>4</v>
      </c>
      <c r="H361" s="26" t="s">
        <v>51</v>
      </c>
      <c r="I361" s="26">
        <v>1</v>
      </c>
      <c r="J361" s="26">
        <v>481</v>
      </c>
      <c r="K361" s="26">
        <v>1</v>
      </c>
      <c r="L361" s="26" t="s">
        <v>46</v>
      </c>
      <c r="M361" s="26">
        <v>48</v>
      </c>
      <c r="N361" s="26">
        <v>2</v>
      </c>
      <c r="O361" s="26">
        <v>3</v>
      </c>
      <c r="P361" s="26" t="s">
        <v>40</v>
      </c>
      <c r="Q361" s="26">
        <v>4</v>
      </c>
      <c r="R361" s="26" t="s">
        <v>48</v>
      </c>
      <c r="S361" s="26">
        <v>9699</v>
      </c>
      <c r="T361" s="26">
        <v>7246</v>
      </c>
      <c r="U361" s="26">
        <v>4</v>
      </c>
      <c r="V361" s="26" t="s">
        <v>42</v>
      </c>
      <c r="W361" s="26" t="s">
        <v>43</v>
      </c>
      <c r="X361" s="26">
        <v>11</v>
      </c>
      <c r="Y361" s="26">
        <v>3</v>
      </c>
      <c r="Z361" s="26">
        <v>1</v>
      </c>
      <c r="AA361" s="26">
        <v>80</v>
      </c>
      <c r="AB361" s="26">
        <v>1</v>
      </c>
      <c r="AC361" s="26">
        <v>16</v>
      </c>
      <c r="AD361" s="26">
        <v>2</v>
      </c>
      <c r="AE361" s="26">
        <v>3</v>
      </c>
      <c r="AF361" s="26">
        <v>13</v>
      </c>
      <c r="AG361" s="26">
        <v>9</v>
      </c>
      <c r="AH361" s="26">
        <v>1</v>
      </c>
      <c r="AI361" s="26">
        <v>12</v>
      </c>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row>
    <row r="362" spans="1:100">
      <c r="A362" s="26">
        <v>57</v>
      </c>
      <c r="B362" s="26" t="s">
        <v>43</v>
      </c>
      <c r="C362" s="26" t="s">
        <v>36</v>
      </c>
      <c r="D362" s="26">
        <v>593</v>
      </c>
      <c r="E362" s="26" t="s">
        <v>45</v>
      </c>
      <c r="F362" s="26">
        <v>1</v>
      </c>
      <c r="G362" s="26">
        <v>4</v>
      </c>
      <c r="H362" s="26" t="s">
        <v>51</v>
      </c>
      <c r="I362" s="26">
        <v>1</v>
      </c>
      <c r="J362" s="26">
        <v>482</v>
      </c>
      <c r="K362" s="26">
        <v>4</v>
      </c>
      <c r="L362" s="26" t="s">
        <v>46</v>
      </c>
      <c r="M362" s="26">
        <v>88</v>
      </c>
      <c r="N362" s="26">
        <v>3</v>
      </c>
      <c r="O362" s="26">
        <v>2</v>
      </c>
      <c r="P362" s="26" t="s">
        <v>54</v>
      </c>
      <c r="Q362" s="26">
        <v>3</v>
      </c>
      <c r="R362" s="26" t="s">
        <v>48</v>
      </c>
      <c r="S362" s="26">
        <v>6755</v>
      </c>
      <c r="T362" s="26">
        <v>2967</v>
      </c>
      <c r="U362" s="26">
        <v>2</v>
      </c>
      <c r="V362" s="26" t="s">
        <v>42</v>
      </c>
      <c r="W362" s="26" t="s">
        <v>43</v>
      </c>
      <c r="X362" s="26">
        <v>11</v>
      </c>
      <c r="Y362" s="26">
        <v>3</v>
      </c>
      <c r="Z362" s="26">
        <v>3</v>
      </c>
      <c r="AA362" s="26">
        <v>80</v>
      </c>
      <c r="AB362" s="26">
        <v>0</v>
      </c>
      <c r="AC362" s="26">
        <v>15</v>
      </c>
      <c r="AD362" s="26">
        <v>2</v>
      </c>
      <c r="AE362" s="26">
        <v>3</v>
      </c>
      <c r="AF362" s="26">
        <v>3</v>
      </c>
      <c r="AG362" s="26">
        <v>2</v>
      </c>
      <c r="AH362" s="26">
        <v>1</v>
      </c>
      <c r="AI362" s="26">
        <v>2</v>
      </c>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row>
    <row r="363" spans="1:100">
      <c r="A363" s="26">
        <v>40</v>
      </c>
      <c r="B363" s="26" t="s">
        <v>43</v>
      </c>
      <c r="C363" s="26" t="s">
        <v>36</v>
      </c>
      <c r="D363" s="26">
        <v>1171</v>
      </c>
      <c r="E363" s="26" t="s">
        <v>45</v>
      </c>
      <c r="F363" s="26">
        <v>10</v>
      </c>
      <c r="G363" s="26">
        <v>4</v>
      </c>
      <c r="H363" s="26" t="s">
        <v>38</v>
      </c>
      <c r="I363" s="26">
        <v>1</v>
      </c>
      <c r="J363" s="26">
        <v>483</v>
      </c>
      <c r="K363" s="26">
        <v>4</v>
      </c>
      <c r="L363" s="26" t="s">
        <v>39</v>
      </c>
      <c r="M363" s="26">
        <v>46</v>
      </c>
      <c r="N363" s="26">
        <v>4</v>
      </c>
      <c r="O363" s="26">
        <v>1</v>
      </c>
      <c r="P363" s="26" t="s">
        <v>50</v>
      </c>
      <c r="Q363" s="26">
        <v>3</v>
      </c>
      <c r="R363" s="26" t="s">
        <v>48</v>
      </c>
      <c r="S363" s="26">
        <v>2213</v>
      </c>
      <c r="T363" s="26">
        <v>22495</v>
      </c>
      <c r="U363" s="26">
        <v>3</v>
      </c>
      <c r="V363" s="26" t="s">
        <v>42</v>
      </c>
      <c r="W363" s="26" t="s">
        <v>35</v>
      </c>
      <c r="X363" s="26">
        <v>13</v>
      </c>
      <c r="Y363" s="26">
        <v>3</v>
      </c>
      <c r="Z363" s="26">
        <v>3</v>
      </c>
      <c r="AA363" s="26">
        <v>80</v>
      </c>
      <c r="AB363" s="26">
        <v>1</v>
      </c>
      <c r="AC363" s="26">
        <v>10</v>
      </c>
      <c r="AD363" s="26">
        <v>3</v>
      </c>
      <c r="AE363" s="26">
        <v>3</v>
      </c>
      <c r="AF363" s="26">
        <v>7</v>
      </c>
      <c r="AG363" s="26">
        <v>7</v>
      </c>
      <c r="AH363" s="26">
        <v>1</v>
      </c>
      <c r="AI363" s="26">
        <v>7</v>
      </c>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row>
    <row r="364" spans="1:100">
      <c r="A364" s="26">
        <v>21</v>
      </c>
      <c r="B364" s="26" t="s">
        <v>43</v>
      </c>
      <c r="C364" s="26" t="s">
        <v>55</v>
      </c>
      <c r="D364" s="26">
        <v>895</v>
      </c>
      <c r="E364" s="26" t="s">
        <v>37</v>
      </c>
      <c r="F364" s="26">
        <v>9</v>
      </c>
      <c r="G364" s="26">
        <v>2</v>
      </c>
      <c r="H364" s="26" t="s">
        <v>51</v>
      </c>
      <c r="I364" s="26">
        <v>1</v>
      </c>
      <c r="J364" s="26">
        <v>484</v>
      </c>
      <c r="K364" s="26">
        <v>1</v>
      </c>
      <c r="L364" s="26" t="s">
        <v>46</v>
      </c>
      <c r="M364" s="26">
        <v>39</v>
      </c>
      <c r="N364" s="26">
        <v>3</v>
      </c>
      <c r="O364" s="26">
        <v>1</v>
      </c>
      <c r="P364" s="26" t="s">
        <v>57</v>
      </c>
      <c r="Q364" s="26">
        <v>4</v>
      </c>
      <c r="R364" s="26" t="s">
        <v>41</v>
      </c>
      <c r="S364" s="26">
        <v>2610</v>
      </c>
      <c r="T364" s="26">
        <v>2851</v>
      </c>
      <c r="U364" s="26">
        <v>1</v>
      </c>
      <c r="V364" s="26" t="s">
        <v>42</v>
      </c>
      <c r="W364" s="26" t="s">
        <v>43</v>
      </c>
      <c r="X364" s="26">
        <v>24</v>
      </c>
      <c r="Y364" s="26">
        <v>4</v>
      </c>
      <c r="Z364" s="26">
        <v>3</v>
      </c>
      <c r="AA364" s="26">
        <v>80</v>
      </c>
      <c r="AB364" s="26">
        <v>0</v>
      </c>
      <c r="AC364" s="26">
        <v>3</v>
      </c>
      <c r="AD364" s="26">
        <v>3</v>
      </c>
      <c r="AE364" s="26">
        <v>2</v>
      </c>
      <c r="AF364" s="26">
        <v>3</v>
      </c>
      <c r="AG364" s="26">
        <v>2</v>
      </c>
      <c r="AH364" s="26">
        <v>2</v>
      </c>
      <c r="AI364" s="26">
        <v>2</v>
      </c>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row>
    <row r="365" spans="1:100">
      <c r="A365" s="26">
        <v>33</v>
      </c>
      <c r="B365" s="26" t="s">
        <v>35</v>
      </c>
      <c r="C365" s="26" t="s">
        <v>36</v>
      </c>
      <c r="D365" s="26">
        <v>350</v>
      </c>
      <c r="E365" s="26" t="s">
        <v>37</v>
      </c>
      <c r="F365" s="26">
        <v>5</v>
      </c>
      <c r="G365" s="26">
        <v>3</v>
      </c>
      <c r="H365" s="26" t="s">
        <v>59</v>
      </c>
      <c r="I365" s="26">
        <v>1</v>
      </c>
      <c r="J365" s="26">
        <v>485</v>
      </c>
      <c r="K365" s="26">
        <v>4</v>
      </c>
      <c r="L365" s="26" t="s">
        <v>39</v>
      </c>
      <c r="M365" s="26">
        <v>34</v>
      </c>
      <c r="N365" s="26">
        <v>3</v>
      </c>
      <c r="O365" s="26">
        <v>1</v>
      </c>
      <c r="P365" s="26" t="s">
        <v>57</v>
      </c>
      <c r="Q365" s="26">
        <v>3</v>
      </c>
      <c r="R365" s="26" t="s">
        <v>41</v>
      </c>
      <c r="S365" s="26">
        <v>2851</v>
      </c>
      <c r="T365" s="26">
        <v>9150</v>
      </c>
      <c r="U365" s="26">
        <v>1</v>
      </c>
      <c r="V365" s="26" t="s">
        <v>42</v>
      </c>
      <c r="W365" s="26" t="s">
        <v>35</v>
      </c>
      <c r="X365" s="26">
        <v>13</v>
      </c>
      <c r="Y365" s="26">
        <v>3</v>
      </c>
      <c r="Z365" s="26">
        <v>2</v>
      </c>
      <c r="AA365" s="26">
        <v>80</v>
      </c>
      <c r="AB365" s="26">
        <v>0</v>
      </c>
      <c r="AC365" s="26">
        <v>1</v>
      </c>
      <c r="AD365" s="26">
        <v>2</v>
      </c>
      <c r="AE365" s="26">
        <v>3</v>
      </c>
      <c r="AF365" s="26">
        <v>1</v>
      </c>
      <c r="AG365" s="26">
        <v>0</v>
      </c>
      <c r="AH365" s="26">
        <v>0</v>
      </c>
      <c r="AI365" s="26">
        <v>0</v>
      </c>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row>
    <row r="366" spans="1:100">
      <c r="A366" s="26">
        <v>37</v>
      </c>
      <c r="B366" s="26" t="s">
        <v>43</v>
      </c>
      <c r="C366" s="26" t="s">
        <v>36</v>
      </c>
      <c r="D366" s="26">
        <v>921</v>
      </c>
      <c r="E366" s="26" t="s">
        <v>45</v>
      </c>
      <c r="F366" s="26">
        <v>10</v>
      </c>
      <c r="G366" s="26">
        <v>3</v>
      </c>
      <c r="H366" s="26" t="s">
        <v>51</v>
      </c>
      <c r="I366" s="26">
        <v>1</v>
      </c>
      <c r="J366" s="26">
        <v>486</v>
      </c>
      <c r="K366" s="26">
        <v>3</v>
      </c>
      <c r="L366" s="26" t="s">
        <v>39</v>
      </c>
      <c r="M366" s="26">
        <v>98</v>
      </c>
      <c r="N366" s="26">
        <v>3</v>
      </c>
      <c r="O366" s="26">
        <v>1</v>
      </c>
      <c r="P366" s="26" t="s">
        <v>50</v>
      </c>
      <c r="Q366" s="26">
        <v>1</v>
      </c>
      <c r="R366" s="26" t="s">
        <v>48</v>
      </c>
      <c r="S366" s="26">
        <v>3452</v>
      </c>
      <c r="T366" s="26">
        <v>17663</v>
      </c>
      <c r="U366" s="26">
        <v>6</v>
      </c>
      <c r="V366" s="26" t="s">
        <v>42</v>
      </c>
      <c r="W366" s="26" t="s">
        <v>43</v>
      </c>
      <c r="X366" s="26">
        <v>20</v>
      </c>
      <c r="Y366" s="26">
        <v>4</v>
      </c>
      <c r="Z366" s="26">
        <v>2</v>
      </c>
      <c r="AA366" s="26">
        <v>80</v>
      </c>
      <c r="AB366" s="26">
        <v>1</v>
      </c>
      <c r="AC366" s="26">
        <v>17</v>
      </c>
      <c r="AD366" s="26">
        <v>3</v>
      </c>
      <c r="AE366" s="26">
        <v>3</v>
      </c>
      <c r="AF366" s="26">
        <v>5</v>
      </c>
      <c r="AG366" s="26">
        <v>4</v>
      </c>
      <c r="AH366" s="26">
        <v>0</v>
      </c>
      <c r="AI366" s="26">
        <v>3</v>
      </c>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row>
    <row r="367" spans="1:100">
      <c r="A367" s="26">
        <v>46</v>
      </c>
      <c r="B367" s="26" t="s">
        <v>43</v>
      </c>
      <c r="C367" s="26" t="s">
        <v>55</v>
      </c>
      <c r="D367" s="26">
        <v>1144</v>
      </c>
      <c r="E367" s="26" t="s">
        <v>45</v>
      </c>
      <c r="F367" s="26">
        <v>7</v>
      </c>
      <c r="G367" s="26">
        <v>4</v>
      </c>
      <c r="H367" s="26" t="s">
        <v>51</v>
      </c>
      <c r="I367" s="26">
        <v>1</v>
      </c>
      <c r="J367" s="26">
        <v>487</v>
      </c>
      <c r="K367" s="26">
        <v>3</v>
      </c>
      <c r="L367" s="26" t="s">
        <v>39</v>
      </c>
      <c r="M367" s="26">
        <v>30</v>
      </c>
      <c r="N367" s="26">
        <v>3</v>
      </c>
      <c r="O367" s="26">
        <v>2</v>
      </c>
      <c r="P367" s="26" t="s">
        <v>53</v>
      </c>
      <c r="Q367" s="26">
        <v>3</v>
      </c>
      <c r="R367" s="26" t="s">
        <v>48</v>
      </c>
      <c r="S367" s="26">
        <v>5258</v>
      </c>
      <c r="T367" s="26">
        <v>16044</v>
      </c>
      <c r="U367" s="26">
        <v>2</v>
      </c>
      <c r="V367" s="26" t="s">
        <v>42</v>
      </c>
      <c r="W367" s="26" t="s">
        <v>43</v>
      </c>
      <c r="X367" s="26">
        <v>14</v>
      </c>
      <c r="Y367" s="26">
        <v>3</v>
      </c>
      <c r="Z367" s="26">
        <v>3</v>
      </c>
      <c r="AA367" s="26">
        <v>80</v>
      </c>
      <c r="AB367" s="26">
        <v>0</v>
      </c>
      <c r="AC367" s="26">
        <v>7</v>
      </c>
      <c r="AD367" s="26">
        <v>2</v>
      </c>
      <c r="AE367" s="26">
        <v>4</v>
      </c>
      <c r="AF367" s="26">
        <v>1</v>
      </c>
      <c r="AG367" s="26">
        <v>0</v>
      </c>
      <c r="AH367" s="26">
        <v>0</v>
      </c>
      <c r="AI367" s="26">
        <v>0</v>
      </c>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row>
    <row r="368" spans="1:100">
      <c r="A368" s="26">
        <v>41</v>
      </c>
      <c r="B368" s="26" t="s">
        <v>35</v>
      </c>
      <c r="C368" s="26" t="s">
        <v>44</v>
      </c>
      <c r="D368" s="26">
        <v>143</v>
      </c>
      <c r="E368" s="26" t="s">
        <v>37</v>
      </c>
      <c r="F368" s="26">
        <v>4</v>
      </c>
      <c r="G368" s="26">
        <v>3</v>
      </c>
      <c r="H368" s="26" t="s">
        <v>59</v>
      </c>
      <c r="I368" s="26">
        <v>1</v>
      </c>
      <c r="J368" s="26">
        <v>488</v>
      </c>
      <c r="K368" s="26">
        <v>1</v>
      </c>
      <c r="L368" s="26" t="s">
        <v>46</v>
      </c>
      <c r="M368" s="26">
        <v>56</v>
      </c>
      <c r="N368" s="26">
        <v>3</v>
      </c>
      <c r="O368" s="26">
        <v>2</v>
      </c>
      <c r="P368" s="26" t="s">
        <v>40</v>
      </c>
      <c r="Q368" s="26">
        <v>2</v>
      </c>
      <c r="R368" s="26" t="s">
        <v>41</v>
      </c>
      <c r="S368" s="26">
        <v>9355</v>
      </c>
      <c r="T368" s="26">
        <v>9558</v>
      </c>
      <c r="U368" s="26">
        <v>1</v>
      </c>
      <c r="V368" s="26" t="s">
        <v>42</v>
      </c>
      <c r="W368" s="26" t="s">
        <v>43</v>
      </c>
      <c r="X368" s="26">
        <v>18</v>
      </c>
      <c r="Y368" s="26">
        <v>3</v>
      </c>
      <c r="Z368" s="26">
        <v>3</v>
      </c>
      <c r="AA368" s="26">
        <v>80</v>
      </c>
      <c r="AB368" s="26">
        <v>0</v>
      </c>
      <c r="AC368" s="26">
        <v>8</v>
      </c>
      <c r="AD368" s="26">
        <v>5</v>
      </c>
      <c r="AE368" s="26">
        <v>3</v>
      </c>
      <c r="AF368" s="26">
        <v>8</v>
      </c>
      <c r="AG368" s="26">
        <v>7</v>
      </c>
      <c r="AH368" s="26">
        <v>7</v>
      </c>
      <c r="AI368" s="26">
        <v>7</v>
      </c>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row>
    <row r="369" spans="1:100">
      <c r="A369" s="26">
        <v>50</v>
      </c>
      <c r="B369" s="26" t="s">
        <v>43</v>
      </c>
      <c r="C369" s="26" t="s">
        <v>36</v>
      </c>
      <c r="D369" s="26">
        <v>1046</v>
      </c>
      <c r="E369" s="26" t="s">
        <v>45</v>
      </c>
      <c r="F369" s="26">
        <v>10</v>
      </c>
      <c r="G369" s="26">
        <v>3</v>
      </c>
      <c r="H369" s="26" t="s">
        <v>60</v>
      </c>
      <c r="I369" s="26">
        <v>1</v>
      </c>
      <c r="J369" s="26">
        <v>491</v>
      </c>
      <c r="K369" s="26">
        <v>4</v>
      </c>
      <c r="L369" s="26" t="s">
        <v>46</v>
      </c>
      <c r="M369" s="26">
        <v>100</v>
      </c>
      <c r="N369" s="26">
        <v>2</v>
      </c>
      <c r="O369" s="26">
        <v>3</v>
      </c>
      <c r="P369" s="26" t="s">
        <v>54</v>
      </c>
      <c r="Q369" s="26">
        <v>4</v>
      </c>
      <c r="R369" s="26" t="s">
        <v>41</v>
      </c>
      <c r="S369" s="26">
        <v>10496</v>
      </c>
      <c r="T369" s="26">
        <v>2755</v>
      </c>
      <c r="U369" s="26">
        <v>6</v>
      </c>
      <c r="V369" s="26" t="s">
        <v>42</v>
      </c>
      <c r="W369" s="26" t="s">
        <v>43</v>
      </c>
      <c r="X369" s="26">
        <v>15</v>
      </c>
      <c r="Y369" s="26">
        <v>3</v>
      </c>
      <c r="Z369" s="26">
        <v>4</v>
      </c>
      <c r="AA369" s="26">
        <v>80</v>
      </c>
      <c r="AB369" s="26">
        <v>0</v>
      </c>
      <c r="AC369" s="26">
        <v>20</v>
      </c>
      <c r="AD369" s="26">
        <v>2</v>
      </c>
      <c r="AE369" s="26">
        <v>3</v>
      </c>
      <c r="AF369" s="26">
        <v>4</v>
      </c>
      <c r="AG369" s="26">
        <v>3</v>
      </c>
      <c r="AH369" s="26">
        <v>1</v>
      </c>
      <c r="AI369" s="26">
        <v>3</v>
      </c>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row>
    <row r="370" spans="1:100">
      <c r="A370" s="26">
        <v>40</v>
      </c>
      <c r="B370" s="26" t="s">
        <v>35</v>
      </c>
      <c r="C370" s="26" t="s">
        <v>36</v>
      </c>
      <c r="D370" s="26">
        <v>575</v>
      </c>
      <c r="E370" s="26" t="s">
        <v>37</v>
      </c>
      <c r="F370" s="26">
        <v>22</v>
      </c>
      <c r="G370" s="26">
        <v>2</v>
      </c>
      <c r="H370" s="26" t="s">
        <v>59</v>
      </c>
      <c r="I370" s="26">
        <v>1</v>
      </c>
      <c r="J370" s="26">
        <v>492</v>
      </c>
      <c r="K370" s="26">
        <v>3</v>
      </c>
      <c r="L370" s="26" t="s">
        <v>46</v>
      </c>
      <c r="M370" s="26">
        <v>68</v>
      </c>
      <c r="N370" s="26">
        <v>2</v>
      </c>
      <c r="O370" s="26">
        <v>2</v>
      </c>
      <c r="P370" s="26" t="s">
        <v>40</v>
      </c>
      <c r="Q370" s="26">
        <v>3</v>
      </c>
      <c r="R370" s="26" t="s">
        <v>48</v>
      </c>
      <c r="S370" s="26">
        <v>6380</v>
      </c>
      <c r="T370" s="26">
        <v>6110</v>
      </c>
      <c r="U370" s="26">
        <v>2</v>
      </c>
      <c r="V370" s="26" t="s">
        <v>42</v>
      </c>
      <c r="W370" s="26" t="s">
        <v>35</v>
      </c>
      <c r="X370" s="26">
        <v>12</v>
      </c>
      <c r="Y370" s="26">
        <v>3</v>
      </c>
      <c r="Z370" s="26">
        <v>1</v>
      </c>
      <c r="AA370" s="26">
        <v>80</v>
      </c>
      <c r="AB370" s="26">
        <v>2</v>
      </c>
      <c r="AC370" s="26">
        <v>8</v>
      </c>
      <c r="AD370" s="26">
        <v>6</v>
      </c>
      <c r="AE370" s="26">
        <v>3</v>
      </c>
      <c r="AF370" s="26">
        <v>6</v>
      </c>
      <c r="AG370" s="26">
        <v>4</v>
      </c>
      <c r="AH370" s="26">
        <v>1</v>
      </c>
      <c r="AI370" s="26">
        <v>0</v>
      </c>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row>
    <row r="371" spans="1:100">
      <c r="A371" s="26">
        <v>31</v>
      </c>
      <c r="B371" s="26" t="s">
        <v>43</v>
      </c>
      <c r="C371" s="26" t="s">
        <v>36</v>
      </c>
      <c r="D371" s="26">
        <v>408</v>
      </c>
      <c r="E371" s="26" t="s">
        <v>45</v>
      </c>
      <c r="F371" s="26">
        <v>9</v>
      </c>
      <c r="G371" s="26">
        <v>4</v>
      </c>
      <c r="H371" s="26" t="s">
        <v>38</v>
      </c>
      <c r="I371" s="26">
        <v>1</v>
      </c>
      <c r="J371" s="26">
        <v>493</v>
      </c>
      <c r="K371" s="26">
        <v>3</v>
      </c>
      <c r="L371" s="26" t="s">
        <v>46</v>
      </c>
      <c r="M371" s="26">
        <v>42</v>
      </c>
      <c r="N371" s="26">
        <v>2</v>
      </c>
      <c r="O371" s="26">
        <v>1</v>
      </c>
      <c r="P371" s="26" t="s">
        <v>47</v>
      </c>
      <c r="Q371" s="26">
        <v>2</v>
      </c>
      <c r="R371" s="26" t="s">
        <v>41</v>
      </c>
      <c r="S371" s="26">
        <v>2657</v>
      </c>
      <c r="T371" s="26">
        <v>7551</v>
      </c>
      <c r="U371" s="26">
        <v>0</v>
      </c>
      <c r="V371" s="26" t="s">
        <v>42</v>
      </c>
      <c r="W371" s="26" t="s">
        <v>35</v>
      </c>
      <c r="X371" s="26">
        <v>16</v>
      </c>
      <c r="Y371" s="26">
        <v>3</v>
      </c>
      <c r="Z371" s="26">
        <v>4</v>
      </c>
      <c r="AA371" s="26">
        <v>80</v>
      </c>
      <c r="AB371" s="26">
        <v>0</v>
      </c>
      <c r="AC371" s="26">
        <v>3</v>
      </c>
      <c r="AD371" s="26">
        <v>5</v>
      </c>
      <c r="AE371" s="26">
        <v>3</v>
      </c>
      <c r="AF371" s="26">
        <v>2</v>
      </c>
      <c r="AG371" s="26">
        <v>2</v>
      </c>
      <c r="AH371" s="26">
        <v>2</v>
      </c>
      <c r="AI371" s="26">
        <v>2</v>
      </c>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row>
    <row r="372" spans="1:100">
      <c r="A372" s="26">
        <v>21</v>
      </c>
      <c r="B372" s="26" t="s">
        <v>35</v>
      </c>
      <c r="C372" s="26" t="s">
        <v>36</v>
      </c>
      <c r="D372" s="26">
        <v>156</v>
      </c>
      <c r="E372" s="26" t="s">
        <v>37</v>
      </c>
      <c r="F372" s="26">
        <v>12</v>
      </c>
      <c r="G372" s="26">
        <v>3</v>
      </c>
      <c r="H372" s="26" t="s">
        <v>38</v>
      </c>
      <c r="I372" s="26">
        <v>1</v>
      </c>
      <c r="J372" s="26">
        <v>494</v>
      </c>
      <c r="K372" s="26">
        <v>3</v>
      </c>
      <c r="L372" s="26" t="s">
        <v>39</v>
      </c>
      <c r="M372" s="26">
        <v>90</v>
      </c>
      <c r="N372" s="26">
        <v>4</v>
      </c>
      <c r="O372" s="26">
        <v>1</v>
      </c>
      <c r="P372" s="26" t="s">
        <v>57</v>
      </c>
      <c r="Q372" s="26">
        <v>2</v>
      </c>
      <c r="R372" s="26" t="s">
        <v>41</v>
      </c>
      <c r="S372" s="26">
        <v>2716</v>
      </c>
      <c r="T372" s="26">
        <v>25422</v>
      </c>
      <c r="U372" s="26">
        <v>1</v>
      </c>
      <c r="V372" s="26" t="s">
        <v>42</v>
      </c>
      <c r="W372" s="26" t="s">
        <v>43</v>
      </c>
      <c r="X372" s="26">
        <v>15</v>
      </c>
      <c r="Y372" s="26">
        <v>3</v>
      </c>
      <c r="Z372" s="26">
        <v>4</v>
      </c>
      <c r="AA372" s="26">
        <v>80</v>
      </c>
      <c r="AB372" s="26">
        <v>0</v>
      </c>
      <c r="AC372" s="26">
        <v>1</v>
      </c>
      <c r="AD372" s="26">
        <v>0</v>
      </c>
      <c r="AE372" s="26">
        <v>3</v>
      </c>
      <c r="AF372" s="26">
        <v>1</v>
      </c>
      <c r="AG372" s="26">
        <v>0</v>
      </c>
      <c r="AH372" s="26">
        <v>0</v>
      </c>
      <c r="AI372" s="26">
        <v>0</v>
      </c>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row>
    <row r="373" spans="1:100">
      <c r="A373" s="26">
        <v>29</v>
      </c>
      <c r="B373" s="26" t="s">
        <v>43</v>
      </c>
      <c r="C373" s="26" t="s">
        <v>36</v>
      </c>
      <c r="D373" s="26">
        <v>1283</v>
      </c>
      <c r="E373" s="26" t="s">
        <v>45</v>
      </c>
      <c r="F373" s="26">
        <v>23</v>
      </c>
      <c r="G373" s="26">
        <v>3</v>
      </c>
      <c r="H373" s="26" t="s">
        <v>38</v>
      </c>
      <c r="I373" s="26">
        <v>1</v>
      </c>
      <c r="J373" s="26">
        <v>495</v>
      </c>
      <c r="K373" s="26">
        <v>4</v>
      </c>
      <c r="L373" s="26" t="s">
        <v>46</v>
      </c>
      <c r="M373" s="26">
        <v>54</v>
      </c>
      <c r="N373" s="26">
        <v>3</v>
      </c>
      <c r="O373" s="26">
        <v>1</v>
      </c>
      <c r="P373" s="26" t="s">
        <v>47</v>
      </c>
      <c r="Q373" s="26">
        <v>4</v>
      </c>
      <c r="R373" s="26" t="s">
        <v>41</v>
      </c>
      <c r="S373" s="26">
        <v>2201</v>
      </c>
      <c r="T373" s="26">
        <v>18168</v>
      </c>
      <c r="U373" s="26">
        <v>9</v>
      </c>
      <c r="V373" s="26" t="s">
        <v>42</v>
      </c>
      <c r="W373" s="26" t="s">
        <v>43</v>
      </c>
      <c r="X373" s="26">
        <v>16</v>
      </c>
      <c r="Y373" s="26">
        <v>3</v>
      </c>
      <c r="Z373" s="26">
        <v>4</v>
      </c>
      <c r="AA373" s="26">
        <v>80</v>
      </c>
      <c r="AB373" s="26">
        <v>0</v>
      </c>
      <c r="AC373" s="26">
        <v>6</v>
      </c>
      <c r="AD373" s="26">
        <v>4</v>
      </c>
      <c r="AE373" s="26">
        <v>3</v>
      </c>
      <c r="AF373" s="26">
        <v>3</v>
      </c>
      <c r="AG373" s="26">
        <v>2</v>
      </c>
      <c r="AH373" s="26">
        <v>1</v>
      </c>
      <c r="AI373" s="26">
        <v>2</v>
      </c>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row>
    <row r="374" spans="1:100">
      <c r="A374" s="26">
        <v>35</v>
      </c>
      <c r="B374" s="26" t="s">
        <v>43</v>
      </c>
      <c r="C374" s="26" t="s">
        <v>36</v>
      </c>
      <c r="D374" s="26">
        <v>755</v>
      </c>
      <c r="E374" s="26" t="s">
        <v>45</v>
      </c>
      <c r="F374" s="26">
        <v>9</v>
      </c>
      <c r="G374" s="26">
        <v>4</v>
      </c>
      <c r="H374" s="26" t="s">
        <v>38</v>
      </c>
      <c r="I374" s="26">
        <v>1</v>
      </c>
      <c r="J374" s="26">
        <v>496</v>
      </c>
      <c r="K374" s="26">
        <v>3</v>
      </c>
      <c r="L374" s="26" t="s">
        <v>46</v>
      </c>
      <c r="M374" s="26">
        <v>97</v>
      </c>
      <c r="N374" s="26">
        <v>2</v>
      </c>
      <c r="O374" s="26">
        <v>2</v>
      </c>
      <c r="P374" s="26" t="s">
        <v>54</v>
      </c>
      <c r="Q374" s="26">
        <v>2</v>
      </c>
      <c r="R374" s="26" t="s">
        <v>41</v>
      </c>
      <c r="S374" s="26">
        <v>6540</v>
      </c>
      <c r="T374" s="26">
        <v>19394</v>
      </c>
      <c r="U374" s="26">
        <v>9</v>
      </c>
      <c r="V374" s="26" t="s">
        <v>42</v>
      </c>
      <c r="W374" s="26" t="s">
        <v>43</v>
      </c>
      <c r="X374" s="26">
        <v>19</v>
      </c>
      <c r="Y374" s="26">
        <v>3</v>
      </c>
      <c r="Z374" s="26">
        <v>3</v>
      </c>
      <c r="AA374" s="26">
        <v>80</v>
      </c>
      <c r="AB374" s="26">
        <v>0</v>
      </c>
      <c r="AC374" s="26">
        <v>10</v>
      </c>
      <c r="AD374" s="26">
        <v>5</v>
      </c>
      <c r="AE374" s="26">
        <v>3</v>
      </c>
      <c r="AF374" s="26">
        <v>1</v>
      </c>
      <c r="AG374" s="26">
        <v>1</v>
      </c>
      <c r="AH374" s="26">
        <v>0</v>
      </c>
      <c r="AI374" s="26">
        <v>0</v>
      </c>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row>
    <row r="375" spans="1:100">
      <c r="A375" s="26">
        <v>27</v>
      </c>
      <c r="B375" s="26" t="s">
        <v>43</v>
      </c>
      <c r="C375" s="26" t="s">
        <v>36</v>
      </c>
      <c r="D375" s="26">
        <v>1469</v>
      </c>
      <c r="E375" s="26" t="s">
        <v>45</v>
      </c>
      <c r="F375" s="26">
        <v>1</v>
      </c>
      <c r="G375" s="26">
        <v>2</v>
      </c>
      <c r="H375" s="26" t="s">
        <v>51</v>
      </c>
      <c r="I375" s="26">
        <v>1</v>
      </c>
      <c r="J375" s="26">
        <v>497</v>
      </c>
      <c r="K375" s="26">
        <v>4</v>
      </c>
      <c r="L375" s="26" t="s">
        <v>46</v>
      </c>
      <c r="M375" s="26">
        <v>82</v>
      </c>
      <c r="N375" s="26">
        <v>3</v>
      </c>
      <c r="O375" s="26">
        <v>1</v>
      </c>
      <c r="P375" s="26" t="s">
        <v>50</v>
      </c>
      <c r="Q375" s="26">
        <v>2</v>
      </c>
      <c r="R375" s="26" t="s">
        <v>52</v>
      </c>
      <c r="S375" s="26">
        <v>3816</v>
      </c>
      <c r="T375" s="26">
        <v>17881</v>
      </c>
      <c r="U375" s="26">
        <v>1</v>
      </c>
      <c r="V375" s="26" t="s">
        <v>42</v>
      </c>
      <c r="W375" s="26" t="s">
        <v>43</v>
      </c>
      <c r="X375" s="26">
        <v>11</v>
      </c>
      <c r="Y375" s="26">
        <v>3</v>
      </c>
      <c r="Z375" s="26">
        <v>2</v>
      </c>
      <c r="AA375" s="26">
        <v>80</v>
      </c>
      <c r="AB375" s="26">
        <v>1</v>
      </c>
      <c r="AC375" s="26">
        <v>5</v>
      </c>
      <c r="AD375" s="26">
        <v>2</v>
      </c>
      <c r="AE375" s="26">
        <v>3</v>
      </c>
      <c r="AF375" s="26">
        <v>5</v>
      </c>
      <c r="AG375" s="26">
        <v>2</v>
      </c>
      <c r="AH375" s="26">
        <v>0</v>
      </c>
      <c r="AI375" s="26">
        <v>4</v>
      </c>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row>
    <row r="376" spans="1:100">
      <c r="A376" s="26">
        <v>28</v>
      </c>
      <c r="B376" s="26" t="s">
        <v>43</v>
      </c>
      <c r="C376" s="26" t="s">
        <v>36</v>
      </c>
      <c r="D376" s="26">
        <v>304</v>
      </c>
      <c r="E376" s="26" t="s">
        <v>37</v>
      </c>
      <c r="F376" s="26">
        <v>9</v>
      </c>
      <c r="G376" s="26">
        <v>4</v>
      </c>
      <c r="H376" s="26" t="s">
        <v>38</v>
      </c>
      <c r="I376" s="26">
        <v>1</v>
      </c>
      <c r="J376" s="26">
        <v>498</v>
      </c>
      <c r="K376" s="26">
        <v>2</v>
      </c>
      <c r="L376" s="26" t="s">
        <v>46</v>
      </c>
      <c r="M376" s="26">
        <v>92</v>
      </c>
      <c r="N376" s="26">
        <v>3</v>
      </c>
      <c r="O376" s="26">
        <v>2</v>
      </c>
      <c r="P376" s="26" t="s">
        <v>40</v>
      </c>
      <c r="Q376" s="26">
        <v>4</v>
      </c>
      <c r="R376" s="26" t="s">
        <v>41</v>
      </c>
      <c r="S376" s="26">
        <v>5253</v>
      </c>
      <c r="T376" s="26">
        <v>20750</v>
      </c>
      <c r="U376" s="26">
        <v>1</v>
      </c>
      <c r="V376" s="26" t="s">
        <v>42</v>
      </c>
      <c r="W376" s="26" t="s">
        <v>43</v>
      </c>
      <c r="X376" s="26">
        <v>16</v>
      </c>
      <c r="Y376" s="26">
        <v>3</v>
      </c>
      <c r="Z376" s="26">
        <v>4</v>
      </c>
      <c r="AA376" s="26">
        <v>80</v>
      </c>
      <c r="AB376" s="26">
        <v>0</v>
      </c>
      <c r="AC376" s="26">
        <v>7</v>
      </c>
      <c r="AD376" s="26">
        <v>1</v>
      </c>
      <c r="AE376" s="26">
        <v>3</v>
      </c>
      <c r="AF376" s="26">
        <v>7</v>
      </c>
      <c r="AG376" s="26">
        <v>5</v>
      </c>
      <c r="AH376" s="26">
        <v>0</v>
      </c>
      <c r="AI376" s="26">
        <v>7</v>
      </c>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row>
    <row r="377" spans="1:100">
      <c r="A377" s="26">
        <v>49</v>
      </c>
      <c r="B377" s="26" t="s">
        <v>43</v>
      </c>
      <c r="C377" s="26" t="s">
        <v>36</v>
      </c>
      <c r="D377" s="26">
        <v>1261</v>
      </c>
      <c r="E377" s="26" t="s">
        <v>45</v>
      </c>
      <c r="F377" s="26">
        <v>7</v>
      </c>
      <c r="G377" s="26">
        <v>3</v>
      </c>
      <c r="H377" s="26" t="s">
        <v>49</v>
      </c>
      <c r="I377" s="26">
        <v>1</v>
      </c>
      <c r="J377" s="26">
        <v>499</v>
      </c>
      <c r="K377" s="26">
        <v>2</v>
      </c>
      <c r="L377" s="26" t="s">
        <v>46</v>
      </c>
      <c r="M377" s="26">
        <v>31</v>
      </c>
      <c r="N377" s="26">
        <v>2</v>
      </c>
      <c r="O377" s="26">
        <v>3</v>
      </c>
      <c r="P377" s="26" t="s">
        <v>54</v>
      </c>
      <c r="Q377" s="26">
        <v>3</v>
      </c>
      <c r="R377" s="26" t="s">
        <v>41</v>
      </c>
      <c r="S377" s="26">
        <v>10965</v>
      </c>
      <c r="T377" s="26">
        <v>12066</v>
      </c>
      <c r="U377" s="26">
        <v>8</v>
      </c>
      <c r="V377" s="26" t="s">
        <v>42</v>
      </c>
      <c r="W377" s="26" t="s">
        <v>43</v>
      </c>
      <c r="X377" s="26">
        <v>24</v>
      </c>
      <c r="Y377" s="26">
        <v>4</v>
      </c>
      <c r="Z377" s="26">
        <v>3</v>
      </c>
      <c r="AA377" s="26">
        <v>80</v>
      </c>
      <c r="AB377" s="26">
        <v>0</v>
      </c>
      <c r="AC377" s="26">
        <v>26</v>
      </c>
      <c r="AD377" s="26">
        <v>2</v>
      </c>
      <c r="AE377" s="26">
        <v>3</v>
      </c>
      <c r="AF377" s="26">
        <v>5</v>
      </c>
      <c r="AG377" s="26">
        <v>2</v>
      </c>
      <c r="AH377" s="26">
        <v>0</v>
      </c>
      <c r="AI377" s="26">
        <v>0</v>
      </c>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row>
    <row r="378" spans="1:100">
      <c r="A378" s="26">
        <v>51</v>
      </c>
      <c r="B378" s="26" t="s">
        <v>43</v>
      </c>
      <c r="C378" s="26" t="s">
        <v>36</v>
      </c>
      <c r="D378" s="26">
        <v>1178</v>
      </c>
      <c r="E378" s="26" t="s">
        <v>37</v>
      </c>
      <c r="F378" s="26">
        <v>14</v>
      </c>
      <c r="G378" s="26">
        <v>2</v>
      </c>
      <c r="H378" s="26" t="s">
        <v>38</v>
      </c>
      <c r="I378" s="26">
        <v>1</v>
      </c>
      <c r="J378" s="26">
        <v>500</v>
      </c>
      <c r="K378" s="26">
        <v>3</v>
      </c>
      <c r="L378" s="26" t="s">
        <v>39</v>
      </c>
      <c r="M378" s="26">
        <v>87</v>
      </c>
      <c r="N378" s="26">
        <v>3</v>
      </c>
      <c r="O378" s="26">
        <v>2</v>
      </c>
      <c r="P378" s="26" t="s">
        <v>40</v>
      </c>
      <c r="Q378" s="26">
        <v>4</v>
      </c>
      <c r="R378" s="26" t="s">
        <v>48</v>
      </c>
      <c r="S378" s="26">
        <v>4936</v>
      </c>
      <c r="T378" s="26">
        <v>14862</v>
      </c>
      <c r="U378" s="26">
        <v>4</v>
      </c>
      <c r="V378" s="26" t="s">
        <v>42</v>
      </c>
      <c r="W378" s="26" t="s">
        <v>43</v>
      </c>
      <c r="X378" s="26">
        <v>11</v>
      </c>
      <c r="Y378" s="26">
        <v>3</v>
      </c>
      <c r="Z378" s="26">
        <v>3</v>
      </c>
      <c r="AA378" s="26">
        <v>80</v>
      </c>
      <c r="AB378" s="26">
        <v>1</v>
      </c>
      <c r="AC378" s="26">
        <v>18</v>
      </c>
      <c r="AD378" s="26">
        <v>2</v>
      </c>
      <c r="AE378" s="26">
        <v>2</v>
      </c>
      <c r="AF378" s="26">
        <v>7</v>
      </c>
      <c r="AG378" s="26">
        <v>7</v>
      </c>
      <c r="AH378" s="26">
        <v>0</v>
      </c>
      <c r="AI378" s="26">
        <v>7</v>
      </c>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row>
    <row r="379" spans="1:100">
      <c r="A379" s="26">
        <v>36</v>
      </c>
      <c r="B379" s="26" t="s">
        <v>43</v>
      </c>
      <c r="C379" s="26" t="s">
        <v>36</v>
      </c>
      <c r="D379" s="26">
        <v>329</v>
      </c>
      <c r="E379" s="26" t="s">
        <v>45</v>
      </c>
      <c r="F379" s="26">
        <v>2</v>
      </c>
      <c r="G379" s="26">
        <v>3</v>
      </c>
      <c r="H379" s="26" t="s">
        <v>38</v>
      </c>
      <c r="I379" s="26">
        <v>1</v>
      </c>
      <c r="J379" s="26">
        <v>501</v>
      </c>
      <c r="K379" s="26">
        <v>4</v>
      </c>
      <c r="L379" s="26" t="s">
        <v>39</v>
      </c>
      <c r="M379" s="26">
        <v>96</v>
      </c>
      <c r="N379" s="26">
        <v>3</v>
      </c>
      <c r="O379" s="26">
        <v>1</v>
      </c>
      <c r="P379" s="26" t="s">
        <v>47</v>
      </c>
      <c r="Q379" s="26">
        <v>3</v>
      </c>
      <c r="R379" s="26" t="s">
        <v>48</v>
      </c>
      <c r="S379" s="26">
        <v>2543</v>
      </c>
      <c r="T379" s="26">
        <v>11868</v>
      </c>
      <c r="U379" s="26">
        <v>4</v>
      </c>
      <c r="V379" s="26" t="s">
        <v>42</v>
      </c>
      <c r="W379" s="26" t="s">
        <v>43</v>
      </c>
      <c r="X379" s="26">
        <v>13</v>
      </c>
      <c r="Y379" s="26">
        <v>3</v>
      </c>
      <c r="Z379" s="26">
        <v>2</v>
      </c>
      <c r="AA379" s="26">
        <v>80</v>
      </c>
      <c r="AB379" s="26">
        <v>1</v>
      </c>
      <c r="AC379" s="26">
        <v>6</v>
      </c>
      <c r="AD379" s="26">
        <v>3</v>
      </c>
      <c r="AE379" s="26">
        <v>3</v>
      </c>
      <c r="AF379" s="26">
        <v>2</v>
      </c>
      <c r="AG379" s="26">
        <v>2</v>
      </c>
      <c r="AH379" s="26">
        <v>2</v>
      </c>
      <c r="AI379" s="26">
        <v>2</v>
      </c>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row>
    <row r="380" spans="1:100">
      <c r="A380" s="26">
        <v>34</v>
      </c>
      <c r="B380" s="26" t="s">
        <v>35</v>
      </c>
      <c r="C380" s="26" t="s">
        <v>55</v>
      </c>
      <c r="D380" s="26">
        <v>1362</v>
      </c>
      <c r="E380" s="26" t="s">
        <v>37</v>
      </c>
      <c r="F380" s="26">
        <v>19</v>
      </c>
      <c r="G380" s="26">
        <v>3</v>
      </c>
      <c r="H380" s="26" t="s">
        <v>59</v>
      </c>
      <c r="I380" s="26">
        <v>1</v>
      </c>
      <c r="J380" s="26">
        <v>502</v>
      </c>
      <c r="K380" s="26">
        <v>1</v>
      </c>
      <c r="L380" s="26" t="s">
        <v>46</v>
      </c>
      <c r="M380" s="26">
        <v>67</v>
      </c>
      <c r="N380" s="26">
        <v>4</v>
      </c>
      <c r="O380" s="26">
        <v>2</v>
      </c>
      <c r="P380" s="26" t="s">
        <v>40</v>
      </c>
      <c r="Q380" s="26">
        <v>4</v>
      </c>
      <c r="R380" s="26" t="s">
        <v>41</v>
      </c>
      <c r="S380" s="26">
        <v>5304</v>
      </c>
      <c r="T380" s="26">
        <v>4652</v>
      </c>
      <c r="U380" s="26">
        <v>8</v>
      </c>
      <c r="V380" s="26" t="s">
        <v>42</v>
      </c>
      <c r="W380" s="26" t="s">
        <v>35</v>
      </c>
      <c r="X380" s="26">
        <v>13</v>
      </c>
      <c r="Y380" s="26">
        <v>3</v>
      </c>
      <c r="Z380" s="26">
        <v>2</v>
      </c>
      <c r="AA380" s="26">
        <v>80</v>
      </c>
      <c r="AB380" s="26">
        <v>0</v>
      </c>
      <c r="AC380" s="26">
        <v>9</v>
      </c>
      <c r="AD380" s="26">
        <v>3</v>
      </c>
      <c r="AE380" s="26">
        <v>2</v>
      </c>
      <c r="AF380" s="26">
        <v>5</v>
      </c>
      <c r="AG380" s="26">
        <v>2</v>
      </c>
      <c r="AH380" s="26">
        <v>0</v>
      </c>
      <c r="AI380" s="26">
        <v>4</v>
      </c>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row>
    <row r="381" spans="1:100">
      <c r="A381" s="26">
        <v>55</v>
      </c>
      <c r="B381" s="26" t="s">
        <v>43</v>
      </c>
      <c r="C381" s="26" t="s">
        <v>36</v>
      </c>
      <c r="D381" s="26">
        <v>1311</v>
      </c>
      <c r="E381" s="26" t="s">
        <v>45</v>
      </c>
      <c r="F381" s="26">
        <v>2</v>
      </c>
      <c r="G381" s="26">
        <v>3</v>
      </c>
      <c r="H381" s="26" t="s">
        <v>38</v>
      </c>
      <c r="I381" s="26">
        <v>1</v>
      </c>
      <c r="J381" s="26">
        <v>505</v>
      </c>
      <c r="K381" s="26">
        <v>3</v>
      </c>
      <c r="L381" s="26" t="s">
        <v>39</v>
      </c>
      <c r="M381" s="26">
        <v>97</v>
      </c>
      <c r="N381" s="26">
        <v>3</v>
      </c>
      <c r="O381" s="26">
        <v>4</v>
      </c>
      <c r="P381" s="26" t="s">
        <v>56</v>
      </c>
      <c r="Q381" s="26">
        <v>4</v>
      </c>
      <c r="R381" s="26" t="s">
        <v>41</v>
      </c>
      <c r="S381" s="26">
        <v>16659</v>
      </c>
      <c r="T381" s="26">
        <v>23258</v>
      </c>
      <c r="U381" s="26">
        <v>2</v>
      </c>
      <c r="V381" s="26" t="s">
        <v>42</v>
      </c>
      <c r="W381" s="26" t="s">
        <v>35</v>
      </c>
      <c r="X381" s="26">
        <v>13</v>
      </c>
      <c r="Y381" s="26">
        <v>3</v>
      </c>
      <c r="Z381" s="26">
        <v>3</v>
      </c>
      <c r="AA381" s="26">
        <v>80</v>
      </c>
      <c r="AB381" s="26">
        <v>0</v>
      </c>
      <c r="AC381" s="26">
        <v>30</v>
      </c>
      <c r="AD381" s="26">
        <v>2</v>
      </c>
      <c r="AE381" s="26">
        <v>3</v>
      </c>
      <c r="AF381" s="26">
        <v>5</v>
      </c>
      <c r="AG381" s="26">
        <v>4</v>
      </c>
      <c r="AH381" s="26">
        <v>1</v>
      </c>
      <c r="AI381" s="26">
        <v>2</v>
      </c>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row>
    <row r="382" spans="1:100">
      <c r="A382" s="26">
        <v>24</v>
      </c>
      <c r="B382" s="26" t="s">
        <v>43</v>
      </c>
      <c r="C382" s="26" t="s">
        <v>36</v>
      </c>
      <c r="D382" s="26">
        <v>1371</v>
      </c>
      <c r="E382" s="26" t="s">
        <v>37</v>
      </c>
      <c r="F382" s="26">
        <v>10</v>
      </c>
      <c r="G382" s="26">
        <v>4</v>
      </c>
      <c r="H382" s="26" t="s">
        <v>59</v>
      </c>
      <c r="I382" s="26">
        <v>1</v>
      </c>
      <c r="J382" s="26">
        <v>507</v>
      </c>
      <c r="K382" s="26">
        <v>4</v>
      </c>
      <c r="L382" s="26" t="s">
        <v>39</v>
      </c>
      <c r="M382" s="26">
        <v>77</v>
      </c>
      <c r="N382" s="26">
        <v>3</v>
      </c>
      <c r="O382" s="26">
        <v>2</v>
      </c>
      <c r="P382" s="26" t="s">
        <v>40</v>
      </c>
      <c r="Q382" s="26">
        <v>3</v>
      </c>
      <c r="R382" s="26" t="s">
        <v>52</v>
      </c>
      <c r="S382" s="26">
        <v>4260</v>
      </c>
      <c r="T382" s="26">
        <v>5915</v>
      </c>
      <c r="U382" s="26">
        <v>1</v>
      </c>
      <c r="V382" s="26" t="s">
        <v>42</v>
      </c>
      <c r="W382" s="26" t="s">
        <v>35</v>
      </c>
      <c r="X382" s="26">
        <v>12</v>
      </c>
      <c r="Y382" s="26">
        <v>3</v>
      </c>
      <c r="Z382" s="26">
        <v>4</v>
      </c>
      <c r="AA382" s="26">
        <v>80</v>
      </c>
      <c r="AB382" s="26">
        <v>1</v>
      </c>
      <c r="AC382" s="26">
        <v>5</v>
      </c>
      <c r="AD382" s="26">
        <v>2</v>
      </c>
      <c r="AE382" s="26">
        <v>4</v>
      </c>
      <c r="AF382" s="26">
        <v>5</v>
      </c>
      <c r="AG382" s="26">
        <v>2</v>
      </c>
      <c r="AH382" s="26">
        <v>0</v>
      </c>
      <c r="AI382" s="26">
        <v>3</v>
      </c>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row>
    <row r="383" spans="1:100">
      <c r="A383" s="26">
        <v>30</v>
      </c>
      <c r="B383" s="26" t="s">
        <v>43</v>
      </c>
      <c r="C383" s="26" t="s">
        <v>36</v>
      </c>
      <c r="D383" s="26">
        <v>202</v>
      </c>
      <c r="E383" s="26" t="s">
        <v>37</v>
      </c>
      <c r="F383" s="26">
        <v>2</v>
      </c>
      <c r="G383" s="26">
        <v>1</v>
      </c>
      <c r="H383" s="26" t="s">
        <v>60</v>
      </c>
      <c r="I383" s="26">
        <v>1</v>
      </c>
      <c r="J383" s="26">
        <v>508</v>
      </c>
      <c r="K383" s="26">
        <v>3</v>
      </c>
      <c r="L383" s="26" t="s">
        <v>46</v>
      </c>
      <c r="M383" s="26">
        <v>72</v>
      </c>
      <c r="N383" s="26">
        <v>3</v>
      </c>
      <c r="O383" s="26">
        <v>1</v>
      </c>
      <c r="P383" s="26" t="s">
        <v>57</v>
      </c>
      <c r="Q383" s="26">
        <v>2</v>
      </c>
      <c r="R383" s="26" t="s">
        <v>48</v>
      </c>
      <c r="S383" s="26">
        <v>2476</v>
      </c>
      <c r="T383" s="26">
        <v>17434</v>
      </c>
      <c r="U383" s="26">
        <v>1</v>
      </c>
      <c r="V383" s="26" t="s">
        <v>42</v>
      </c>
      <c r="W383" s="26" t="s">
        <v>43</v>
      </c>
      <c r="X383" s="26">
        <v>18</v>
      </c>
      <c r="Y383" s="26">
        <v>3</v>
      </c>
      <c r="Z383" s="26">
        <v>1</v>
      </c>
      <c r="AA383" s="26">
        <v>80</v>
      </c>
      <c r="AB383" s="26">
        <v>1</v>
      </c>
      <c r="AC383" s="26">
        <v>1</v>
      </c>
      <c r="AD383" s="26">
        <v>3</v>
      </c>
      <c r="AE383" s="26">
        <v>3</v>
      </c>
      <c r="AF383" s="26">
        <v>1</v>
      </c>
      <c r="AG383" s="26">
        <v>0</v>
      </c>
      <c r="AH383" s="26">
        <v>0</v>
      </c>
      <c r="AI383" s="26">
        <v>0</v>
      </c>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row>
    <row r="384" spans="1:100">
      <c r="A384" s="26">
        <v>26</v>
      </c>
      <c r="B384" s="26" t="s">
        <v>35</v>
      </c>
      <c r="C384" s="26" t="s">
        <v>44</v>
      </c>
      <c r="D384" s="26">
        <v>575</v>
      </c>
      <c r="E384" s="26" t="s">
        <v>45</v>
      </c>
      <c r="F384" s="26">
        <v>3</v>
      </c>
      <c r="G384" s="26">
        <v>1</v>
      </c>
      <c r="H384" s="26" t="s">
        <v>60</v>
      </c>
      <c r="I384" s="26">
        <v>1</v>
      </c>
      <c r="J384" s="26">
        <v>510</v>
      </c>
      <c r="K384" s="26">
        <v>3</v>
      </c>
      <c r="L384" s="26" t="s">
        <v>46</v>
      </c>
      <c r="M384" s="26">
        <v>73</v>
      </c>
      <c r="N384" s="26">
        <v>3</v>
      </c>
      <c r="O384" s="26">
        <v>1</v>
      </c>
      <c r="P384" s="26" t="s">
        <v>47</v>
      </c>
      <c r="Q384" s="26">
        <v>1</v>
      </c>
      <c r="R384" s="26" t="s">
        <v>41</v>
      </c>
      <c r="S384" s="26">
        <v>3102</v>
      </c>
      <c r="T384" s="26">
        <v>6582</v>
      </c>
      <c r="U384" s="26">
        <v>0</v>
      </c>
      <c r="V384" s="26" t="s">
        <v>42</v>
      </c>
      <c r="W384" s="26" t="s">
        <v>43</v>
      </c>
      <c r="X384" s="26">
        <v>22</v>
      </c>
      <c r="Y384" s="26">
        <v>4</v>
      </c>
      <c r="Z384" s="26">
        <v>3</v>
      </c>
      <c r="AA384" s="26">
        <v>80</v>
      </c>
      <c r="AB384" s="26">
        <v>0</v>
      </c>
      <c r="AC384" s="26">
        <v>7</v>
      </c>
      <c r="AD384" s="26">
        <v>2</v>
      </c>
      <c r="AE384" s="26">
        <v>3</v>
      </c>
      <c r="AF384" s="26">
        <v>6</v>
      </c>
      <c r="AG384" s="26">
        <v>4</v>
      </c>
      <c r="AH384" s="26">
        <v>0</v>
      </c>
      <c r="AI384" s="26">
        <v>4</v>
      </c>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row>
    <row r="385" spans="1:100">
      <c r="A385" s="26">
        <v>22</v>
      </c>
      <c r="B385" s="26" t="s">
        <v>43</v>
      </c>
      <c r="C385" s="26" t="s">
        <v>36</v>
      </c>
      <c r="D385" s="26">
        <v>253</v>
      </c>
      <c r="E385" s="26" t="s">
        <v>45</v>
      </c>
      <c r="F385" s="26">
        <v>11</v>
      </c>
      <c r="G385" s="26">
        <v>3</v>
      </c>
      <c r="H385" s="26" t="s">
        <v>51</v>
      </c>
      <c r="I385" s="26">
        <v>1</v>
      </c>
      <c r="J385" s="26">
        <v>511</v>
      </c>
      <c r="K385" s="26">
        <v>1</v>
      </c>
      <c r="L385" s="26" t="s">
        <v>39</v>
      </c>
      <c r="M385" s="26">
        <v>43</v>
      </c>
      <c r="N385" s="26">
        <v>3</v>
      </c>
      <c r="O385" s="26">
        <v>1</v>
      </c>
      <c r="P385" s="26" t="s">
        <v>47</v>
      </c>
      <c r="Q385" s="26">
        <v>2</v>
      </c>
      <c r="R385" s="26" t="s">
        <v>48</v>
      </c>
      <c r="S385" s="26">
        <v>2244</v>
      </c>
      <c r="T385" s="26">
        <v>24440</v>
      </c>
      <c r="U385" s="26">
        <v>1</v>
      </c>
      <c r="V385" s="26" t="s">
        <v>42</v>
      </c>
      <c r="W385" s="26" t="s">
        <v>43</v>
      </c>
      <c r="X385" s="26">
        <v>13</v>
      </c>
      <c r="Y385" s="26">
        <v>3</v>
      </c>
      <c r="Z385" s="26">
        <v>4</v>
      </c>
      <c r="AA385" s="26">
        <v>80</v>
      </c>
      <c r="AB385" s="26">
        <v>1</v>
      </c>
      <c r="AC385" s="26">
        <v>2</v>
      </c>
      <c r="AD385" s="26">
        <v>1</v>
      </c>
      <c r="AE385" s="26">
        <v>3</v>
      </c>
      <c r="AF385" s="26">
        <v>2</v>
      </c>
      <c r="AG385" s="26">
        <v>1</v>
      </c>
      <c r="AH385" s="26">
        <v>1</v>
      </c>
      <c r="AI385" s="26">
        <v>2</v>
      </c>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row>
    <row r="386" spans="1:100">
      <c r="A386" s="26">
        <v>36</v>
      </c>
      <c r="B386" s="26" t="s">
        <v>43</v>
      </c>
      <c r="C386" s="26" t="s">
        <v>36</v>
      </c>
      <c r="D386" s="26">
        <v>164</v>
      </c>
      <c r="E386" s="26" t="s">
        <v>37</v>
      </c>
      <c r="F386" s="26">
        <v>2</v>
      </c>
      <c r="G386" s="26">
        <v>2</v>
      </c>
      <c r="H386" s="26" t="s">
        <v>51</v>
      </c>
      <c r="I386" s="26">
        <v>1</v>
      </c>
      <c r="J386" s="26">
        <v>513</v>
      </c>
      <c r="K386" s="26">
        <v>2</v>
      </c>
      <c r="L386" s="26" t="s">
        <v>46</v>
      </c>
      <c r="M386" s="26">
        <v>61</v>
      </c>
      <c r="N386" s="26">
        <v>2</v>
      </c>
      <c r="O386" s="26">
        <v>3</v>
      </c>
      <c r="P386" s="26" t="s">
        <v>40</v>
      </c>
      <c r="Q386" s="26">
        <v>3</v>
      </c>
      <c r="R386" s="26" t="s">
        <v>48</v>
      </c>
      <c r="S386" s="26">
        <v>7596</v>
      </c>
      <c r="T386" s="26">
        <v>3809</v>
      </c>
      <c r="U386" s="26">
        <v>1</v>
      </c>
      <c r="V386" s="26" t="s">
        <v>42</v>
      </c>
      <c r="W386" s="26" t="s">
        <v>43</v>
      </c>
      <c r="X386" s="26">
        <v>13</v>
      </c>
      <c r="Y386" s="26">
        <v>3</v>
      </c>
      <c r="Z386" s="26">
        <v>2</v>
      </c>
      <c r="AA386" s="26">
        <v>80</v>
      </c>
      <c r="AB386" s="26">
        <v>2</v>
      </c>
      <c r="AC386" s="26">
        <v>10</v>
      </c>
      <c r="AD386" s="26">
        <v>2</v>
      </c>
      <c r="AE386" s="26">
        <v>3</v>
      </c>
      <c r="AF386" s="26">
        <v>10</v>
      </c>
      <c r="AG386" s="26">
        <v>9</v>
      </c>
      <c r="AH386" s="26">
        <v>9</v>
      </c>
      <c r="AI386" s="26">
        <v>0</v>
      </c>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row>
    <row r="387" spans="1:100">
      <c r="A387" s="26">
        <v>30</v>
      </c>
      <c r="B387" s="26" t="s">
        <v>35</v>
      </c>
      <c r="C387" s="26" t="s">
        <v>44</v>
      </c>
      <c r="D387" s="26">
        <v>464</v>
      </c>
      <c r="E387" s="26" t="s">
        <v>45</v>
      </c>
      <c r="F387" s="26">
        <v>4</v>
      </c>
      <c r="G387" s="26">
        <v>3</v>
      </c>
      <c r="H387" s="26" t="s">
        <v>60</v>
      </c>
      <c r="I387" s="26">
        <v>1</v>
      </c>
      <c r="J387" s="26">
        <v>514</v>
      </c>
      <c r="K387" s="26">
        <v>3</v>
      </c>
      <c r="L387" s="26" t="s">
        <v>46</v>
      </c>
      <c r="M387" s="26">
        <v>40</v>
      </c>
      <c r="N387" s="26">
        <v>3</v>
      </c>
      <c r="O387" s="26">
        <v>1</v>
      </c>
      <c r="P387" s="26" t="s">
        <v>47</v>
      </c>
      <c r="Q387" s="26">
        <v>4</v>
      </c>
      <c r="R387" s="26" t="s">
        <v>41</v>
      </c>
      <c r="S387" s="26">
        <v>2285</v>
      </c>
      <c r="T387" s="26">
        <v>3427</v>
      </c>
      <c r="U387" s="26">
        <v>9</v>
      </c>
      <c r="V387" s="26" t="s">
        <v>42</v>
      </c>
      <c r="W387" s="26" t="s">
        <v>35</v>
      </c>
      <c r="X387" s="26">
        <v>23</v>
      </c>
      <c r="Y387" s="26">
        <v>4</v>
      </c>
      <c r="Z387" s="26">
        <v>3</v>
      </c>
      <c r="AA387" s="26">
        <v>80</v>
      </c>
      <c r="AB387" s="26">
        <v>0</v>
      </c>
      <c r="AC387" s="26">
        <v>3</v>
      </c>
      <c r="AD387" s="26">
        <v>4</v>
      </c>
      <c r="AE387" s="26">
        <v>3</v>
      </c>
      <c r="AF387" s="26">
        <v>1</v>
      </c>
      <c r="AG387" s="26">
        <v>0</v>
      </c>
      <c r="AH387" s="26">
        <v>0</v>
      </c>
      <c r="AI387" s="26">
        <v>0</v>
      </c>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row>
    <row r="388" spans="1:100">
      <c r="A388" s="26">
        <v>37</v>
      </c>
      <c r="B388" s="26" t="s">
        <v>43</v>
      </c>
      <c r="C388" s="26" t="s">
        <v>36</v>
      </c>
      <c r="D388" s="26">
        <v>1107</v>
      </c>
      <c r="E388" s="26" t="s">
        <v>45</v>
      </c>
      <c r="F388" s="26">
        <v>14</v>
      </c>
      <c r="G388" s="26">
        <v>3</v>
      </c>
      <c r="H388" s="26" t="s">
        <v>38</v>
      </c>
      <c r="I388" s="26">
        <v>1</v>
      </c>
      <c r="J388" s="26">
        <v>515</v>
      </c>
      <c r="K388" s="26">
        <v>4</v>
      </c>
      <c r="L388" s="26" t="s">
        <v>39</v>
      </c>
      <c r="M388" s="26">
        <v>95</v>
      </c>
      <c r="N388" s="26">
        <v>3</v>
      </c>
      <c r="O388" s="26">
        <v>1</v>
      </c>
      <c r="P388" s="26" t="s">
        <v>50</v>
      </c>
      <c r="Q388" s="26">
        <v>1</v>
      </c>
      <c r="R388" s="26" t="s">
        <v>52</v>
      </c>
      <c r="S388" s="26">
        <v>3034</v>
      </c>
      <c r="T388" s="26">
        <v>26914</v>
      </c>
      <c r="U388" s="26">
        <v>1</v>
      </c>
      <c r="V388" s="26" t="s">
        <v>42</v>
      </c>
      <c r="W388" s="26" t="s">
        <v>43</v>
      </c>
      <c r="X388" s="26">
        <v>12</v>
      </c>
      <c r="Y388" s="26">
        <v>3</v>
      </c>
      <c r="Z388" s="26">
        <v>3</v>
      </c>
      <c r="AA388" s="26">
        <v>80</v>
      </c>
      <c r="AB388" s="26">
        <v>1</v>
      </c>
      <c r="AC388" s="26">
        <v>18</v>
      </c>
      <c r="AD388" s="26">
        <v>2</v>
      </c>
      <c r="AE388" s="26">
        <v>2</v>
      </c>
      <c r="AF388" s="26">
        <v>18</v>
      </c>
      <c r="AG388" s="26">
        <v>7</v>
      </c>
      <c r="AH388" s="26">
        <v>12</v>
      </c>
      <c r="AI388" s="26">
        <v>17</v>
      </c>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row>
    <row r="389" spans="1:100">
      <c r="A389" s="26">
        <v>40</v>
      </c>
      <c r="B389" s="26" t="s">
        <v>43</v>
      </c>
      <c r="C389" s="26" t="s">
        <v>36</v>
      </c>
      <c r="D389" s="26">
        <v>759</v>
      </c>
      <c r="E389" s="26" t="s">
        <v>37</v>
      </c>
      <c r="F389" s="26">
        <v>2</v>
      </c>
      <c r="G389" s="26">
        <v>2</v>
      </c>
      <c r="H389" s="26" t="s">
        <v>59</v>
      </c>
      <c r="I389" s="26">
        <v>1</v>
      </c>
      <c r="J389" s="26">
        <v>516</v>
      </c>
      <c r="K389" s="26">
        <v>4</v>
      </c>
      <c r="L389" s="26" t="s">
        <v>39</v>
      </c>
      <c r="M389" s="26">
        <v>46</v>
      </c>
      <c r="N389" s="26">
        <v>3</v>
      </c>
      <c r="O389" s="26">
        <v>2</v>
      </c>
      <c r="P389" s="26" t="s">
        <v>40</v>
      </c>
      <c r="Q389" s="26">
        <v>2</v>
      </c>
      <c r="R389" s="26" t="s">
        <v>52</v>
      </c>
      <c r="S389" s="26">
        <v>5715</v>
      </c>
      <c r="T389" s="26">
        <v>22553</v>
      </c>
      <c r="U389" s="26">
        <v>7</v>
      </c>
      <c r="V389" s="26" t="s">
        <v>42</v>
      </c>
      <c r="W389" s="26" t="s">
        <v>43</v>
      </c>
      <c r="X389" s="26">
        <v>12</v>
      </c>
      <c r="Y389" s="26">
        <v>3</v>
      </c>
      <c r="Z389" s="26">
        <v>3</v>
      </c>
      <c r="AA389" s="26">
        <v>80</v>
      </c>
      <c r="AB389" s="26">
        <v>2</v>
      </c>
      <c r="AC389" s="26">
        <v>8</v>
      </c>
      <c r="AD389" s="26">
        <v>5</v>
      </c>
      <c r="AE389" s="26">
        <v>3</v>
      </c>
      <c r="AF389" s="26">
        <v>5</v>
      </c>
      <c r="AG389" s="26">
        <v>4</v>
      </c>
      <c r="AH389" s="26">
        <v>1</v>
      </c>
      <c r="AI389" s="26">
        <v>3</v>
      </c>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row>
    <row r="390" spans="1:100">
      <c r="A390" s="26">
        <v>42</v>
      </c>
      <c r="B390" s="26" t="s">
        <v>43</v>
      </c>
      <c r="C390" s="26" t="s">
        <v>36</v>
      </c>
      <c r="D390" s="26">
        <v>201</v>
      </c>
      <c r="E390" s="26" t="s">
        <v>45</v>
      </c>
      <c r="F390" s="26">
        <v>1</v>
      </c>
      <c r="G390" s="26">
        <v>4</v>
      </c>
      <c r="H390" s="26" t="s">
        <v>38</v>
      </c>
      <c r="I390" s="26">
        <v>1</v>
      </c>
      <c r="J390" s="26">
        <v>517</v>
      </c>
      <c r="K390" s="26">
        <v>2</v>
      </c>
      <c r="L390" s="26" t="s">
        <v>39</v>
      </c>
      <c r="M390" s="26">
        <v>95</v>
      </c>
      <c r="N390" s="26">
        <v>3</v>
      </c>
      <c r="O390" s="26">
        <v>1</v>
      </c>
      <c r="P390" s="26" t="s">
        <v>50</v>
      </c>
      <c r="Q390" s="26">
        <v>1</v>
      </c>
      <c r="R390" s="26" t="s">
        <v>52</v>
      </c>
      <c r="S390" s="26">
        <v>2576</v>
      </c>
      <c r="T390" s="26">
        <v>20490</v>
      </c>
      <c r="U390" s="26">
        <v>3</v>
      </c>
      <c r="V390" s="26" t="s">
        <v>42</v>
      </c>
      <c r="W390" s="26" t="s">
        <v>43</v>
      </c>
      <c r="X390" s="26">
        <v>16</v>
      </c>
      <c r="Y390" s="26">
        <v>3</v>
      </c>
      <c r="Z390" s="26">
        <v>2</v>
      </c>
      <c r="AA390" s="26">
        <v>80</v>
      </c>
      <c r="AB390" s="26">
        <v>1</v>
      </c>
      <c r="AC390" s="26">
        <v>8</v>
      </c>
      <c r="AD390" s="26">
        <v>5</v>
      </c>
      <c r="AE390" s="26">
        <v>3</v>
      </c>
      <c r="AF390" s="26">
        <v>5</v>
      </c>
      <c r="AG390" s="26">
        <v>2</v>
      </c>
      <c r="AH390" s="26">
        <v>1</v>
      </c>
      <c r="AI390" s="26">
        <v>2</v>
      </c>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row>
    <row r="391" spans="1:100">
      <c r="A391" s="26">
        <v>37</v>
      </c>
      <c r="B391" s="26" t="s">
        <v>43</v>
      </c>
      <c r="C391" s="26" t="s">
        <v>36</v>
      </c>
      <c r="D391" s="26">
        <v>1305</v>
      </c>
      <c r="E391" s="26" t="s">
        <v>45</v>
      </c>
      <c r="F391" s="26">
        <v>10</v>
      </c>
      <c r="G391" s="26">
        <v>4</v>
      </c>
      <c r="H391" s="26" t="s">
        <v>38</v>
      </c>
      <c r="I391" s="26">
        <v>1</v>
      </c>
      <c r="J391" s="26">
        <v>518</v>
      </c>
      <c r="K391" s="26">
        <v>3</v>
      </c>
      <c r="L391" s="26" t="s">
        <v>46</v>
      </c>
      <c r="M391" s="26">
        <v>49</v>
      </c>
      <c r="N391" s="26">
        <v>3</v>
      </c>
      <c r="O391" s="26">
        <v>2</v>
      </c>
      <c r="P391" s="26" t="s">
        <v>53</v>
      </c>
      <c r="Q391" s="26">
        <v>2</v>
      </c>
      <c r="R391" s="26" t="s">
        <v>41</v>
      </c>
      <c r="S391" s="26">
        <v>4197</v>
      </c>
      <c r="T391" s="26">
        <v>21123</v>
      </c>
      <c r="U391" s="26">
        <v>2</v>
      </c>
      <c r="V391" s="26" t="s">
        <v>42</v>
      </c>
      <c r="W391" s="26" t="s">
        <v>35</v>
      </c>
      <c r="X391" s="26">
        <v>12</v>
      </c>
      <c r="Y391" s="26">
        <v>3</v>
      </c>
      <c r="Z391" s="26">
        <v>4</v>
      </c>
      <c r="AA391" s="26">
        <v>80</v>
      </c>
      <c r="AB391" s="26">
        <v>0</v>
      </c>
      <c r="AC391" s="26">
        <v>18</v>
      </c>
      <c r="AD391" s="26">
        <v>2</v>
      </c>
      <c r="AE391" s="26">
        <v>2</v>
      </c>
      <c r="AF391" s="26">
        <v>1</v>
      </c>
      <c r="AG391" s="26">
        <v>0</v>
      </c>
      <c r="AH391" s="26">
        <v>0</v>
      </c>
      <c r="AI391" s="26">
        <v>1</v>
      </c>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row>
    <row r="392" spans="1:100">
      <c r="A392" s="26">
        <v>43</v>
      </c>
      <c r="B392" s="26" t="s">
        <v>43</v>
      </c>
      <c r="C392" s="26" t="s">
        <v>36</v>
      </c>
      <c r="D392" s="26">
        <v>982</v>
      </c>
      <c r="E392" s="26" t="s">
        <v>45</v>
      </c>
      <c r="F392" s="26">
        <v>12</v>
      </c>
      <c r="G392" s="26">
        <v>3</v>
      </c>
      <c r="H392" s="26" t="s">
        <v>38</v>
      </c>
      <c r="I392" s="26">
        <v>1</v>
      </c>
      <c r="J392" s="26">
        <v>520</v>
      </c>
      <c r="K392" s="26">
        <v>1</v>
      </c>
      <c r="L392" s="26" t="s">
        <v>46</v>
      </c>
      <c r="M392" s="26">
        <v>59</v>
      </c>
      <c r="N392" s="26">
        <v>2</v>
      </c>
      <c r="O392" s="26">
        <v>4</v>
      </c>
      <c r="P392" s="26" t="s">
        <v>58</v>
      </c>
      <c r="Q392" s="26">
        <v>2</v>
      </c>
      <c r="R392" s="26" t="s">
        <v>52</v>
      </c>
      <c r="S392" s="26">
        <v>14336</v>
      </c>
      <c r="T392" s="26">
        <v>4345</v>
      </c>
      <c r="U392" s="26">
        <v>1</v>
      </c>
      <c r="V392" s="26" t="s">
        <v>42</v>
      </c>
      <c r="W392" s="26" t="s">
        <v>43</v>
      </c>
      <c r="X392" s="26">
        <v>11</v>
      </c>
      <c r="Y392" s="26">
        <v>3</v>
      </c>
      <c r="Z392" s="26">
        <v>3</v>
      </c>
      <c r="AA392" s="26">
        <v>80</v>
      </c>
      <c r="AB392" s="26">
        <v>1</v>
      </c>
      <c r="AC392" s="26">
        <v>25</v>
      </c>
      <c r="AD392" s="26">
        <v>3</v>
      </c>
      <c r="AE392" s="26">
        <v>3</v>
      </c>
      <c r="AF392" s="26">
        <v>25</v>
      </c>
      <c r="AG392" s="26">
        <v>10</v>
      </c>
      <c r="AH392" s="26">
        <v>3</v>
      </c>
      <c r="AI392" s="26">
        <v>9</v>
      </c>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row>
    <row r="393" spans="1:100">
      <c r="A393" s="26">
        <v>40</v>
      </c>
      <c r="B393" s="26" t="s">
        <v>43</v>
      </c>
      <c r="C393" s="26" t="s">
        <v>36</v>
      </c>
      <c r="D393" s="26">
        <v>555</v>
      </c>
      <c r="E393" s="26" t="s">
        <v>45</v>
      </c>
      <c r="F393" s="26">
        <v>2</v>
      </c>
      <c r="G393" s="26">
        <v>3</v>
      </c>
      <c r="H393" s="26" t="s">
        <v>51</v>
      </c>
      <c r="I393" s="26">
        <v>1</v>
      </c>
      <c r="J393" s="26">
        <v>521</v>
      </c>
      <c r="K393" s="26">
        <v>2</v>
      </c>
      <c r="L393" s="26" t="s">
        <v>39</v>
      </c>
      <c r="M393" s="26">
        <v>78</v>
      </c>
      <c r="N393" s="26">
        <v>2</v>
      </c>
      <c r="O393" s="26">
        <v>2</v>
      </c>
      <c r="P393" s="26" t="s">
        <v>50</v>
      </c>
      <c r="Q393" s="26">
        <v>3</v>
      </c>
      <c r="R393" s="26" t="s">
        <v>48</v>
      </c>
      <c r="S393" s="26">
        <v>3448</v>
      </c>
      <c r="T393" s="26">
        <v>13436</v>
      </c>
      <c r="U393" s="26">
        <v>6</v>
      </c>
      <c r="V393" s="26" t="s">
        <v>42</v>
      </c>
      <c r="W393" s="26" t="s">
        <v>43</v>
      </c>
      <c r="X393" s="26">
        <v>22</v>
      </c>
      <c r="Y393" s="26">
        <v>4</v>
      </c>
      <c r="Z393" s="26">
        <v>2</v>
      </c>
      <c r="AA393" s="26">
        <v>80</v>
      </c>
      <c r="AB393" s="26">
        <v>1</v>
      </c>
      <c r="AC393" s="26">
        <v>20</v>
      </c>
      <c r="AD393" s="26">
        <v>3</v>
      </c>
      <c r="AE393" s="26">
        <v>3</v>
      </c>
      <c r="AF393" s="26">
        <v>1</v>
      </c>
      <c r="AG393" s="26">
        <v>0</v>
      </c>
      <c r="AH393" s="26">
        <v>0</v>
      </c>
      <c r="AI393" s="26">
        <v>0</v>
      </c>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row>
    <row r="394" spans="1:100">
      <c r="A394" s="26">
        <v>54</v>
      </c>
      <c r="B394" s="26" t="s">
        <v>43</v>
      </c>
      <c r="C394" s="26" t="s">
        <v>36</v>
      </c>
      <c r="D394" s="26">
        <v>821</v>
      </c>
      <c r="E394" s="26" t="s">
        <v>45</v>
      </c>
      <c r="F394" s="26">
        <v>5</v>
      </c>
      <c r="G394" s="26">
        <v>2</v>
      </c>
      <c r="H394" s="26" t="s">
        <v>51</v>
      </c>
      <c r="I394" s="26">
        <v>1</v>
      </c>
      <c r="J394" s="26">
        <v>522</v>
      </c>
      <c r="K394" s="26">
        <v>1</v>
      </c>
      <c r="L394" s="26" t="s">
        <v>46</v>
      </c>
      <c r="M394" s="26">
        <v>86</v>
      </c>
      <c r="N394" s="26">
        <v>3</v>
      </c>
      <c r="O394" s="26">
        <v>5</v>
      </c>
      <c r="P394" s="26" t="s">
        <v>58</v>
      </c>
      <c r="Q394" s="26">
        <v>1</v>
      </c>
      <c r="R394" s="26" t="s">
        <v>48</v>
      </c>
      <c r="S394" s="26">
        <v>19406</v>
      </c>
      <c r="T394" s="26">
        <v>8509</v>
      </c>
      <c r="U394" s="26">
        <v>4</v>
      </c>
      <c r="V394" s="26" t="s">
        <v>42</v>
      </c>
      <c r="W394" s="26" t="s">
        <v>43</v>
      </c>
      <c r="X394" s="26">
        <v>11</v>
      </c>
      <c r="Y394" s="26">
        <v>3</v>
      </c>
      <c r="Z394" s="26">
        <v>3</v>
      </c>
      <c r="AA394" s="26">
        <v>80</v>
      </c>
      <c r="AB394" s="26">
        <v>1</v>
      </c>
      <c r="AC394" s="26">
        <v>24</v>
      </c>
      <c r="AD394" s="26">
        <v>4</v>
      </c>
      <c r="AE394" s="26">
        <v>2</v>
      </c>
      <c r="AF394" s="26">
        <v>4</v>
      </c>
      <c r="AG394" s="26">
        <v>2</v>
      </c>
      <c r="AH394" s="26">
        <v>1</v>
      </c>
      <c r="AI394" s="26">
        <v>2</v>
      </c>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row>
    <row r="395" spans="1:100">
      <c r="A395" s="26">
        <v>34</v>
      </c>
      <c r="B395" s="26" t="s">
        <v>43</v>
      </c>
      <c r="C395" s="26" t="s">
        <v>55</v>
      </c>
      <c r="D395" s="26">
        <v>1381</v>
      </c>
      <c r="E395" s="26" t="s">
        <v>37</v>
      </c>
      <c r="F395" s="26">
        <v>4</v>
      </c>
      <c r="G395" s="26">
        <v>4</v>
      </c>
      <c r="H395" s="26" t="s">
        <v>59</v>
      </c>
      <c r="I395" s="26">
        <v>1</v>
      </c>
      <c r="J395" s="26">
        <v>523</v>
      </c>
      <c r="K395" s="26">
        <v>3</v>
      </c>
      <c r="L395" s="26" t="s">
        <v>39</v>
      </c>
      <c r="M395" s="26">
        <v>72</v>
      </c>
      <c r="N395" s="26">
        <v>3</v>
      </c>
      <c r="O395" s="26">
        <v>2</v>
      </c>
      <c r="P395" s="26" t="s">
        <v>40</v>
      </c>
      <c r="Q395" s="26">
        <v>3</v>
      </c>
      <c r="R395" s="26" t="s">
        <v>48</v>
      </c>
      <c r="S395" s="26">
        <v>6538</v>
      </c>
      <c r="T395" s="26">
        <v>12740</v>
      </c>
      <c r="U395" s="26">
        <v>9</v>
      </c>
      <c r="V395" s="26" t="s">
        <v>42</v>
      </c>
      <c r="W395" s="26" t="s">
        <v>43</v>
      </c>
      <c r="X395" s="26">
        <v>15</v>
      </c>
      <c r="Y395" s="26">
        <v>3</v>
      </c>
      <c r="Z395" s="26">
        <v>1</v>
      </c>
      <c r="AA395" s="26">
        <v>80</v>
      </c>
      <c r="AB395" s="26">
        <v>1</v>
      </c>
      <c r="AC395" s="26">
        <v>6</v>
      </c>
      <c r="AD395" s="26">
        <v>3</v>
      </c>
      <c r="AE395" s="26">
        <v>3</v>
      </c>
      <c r="AF395" s="26">
        <v>3</v>
      </c>
      <c r="AG395" s="26">
        <v>2</v>
      </c>
      <c r="AH395" s="26">
        <v>1</v>
      </c>
      <c r="AI395" s="26">
        <v>2</v>
      </c>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row>
    <row r="396" spans="1:100">
      <c r="A396" s="26">
        <v>31</v>
      </c>
      <c r="B396" s="26" t="s">
        <v>43</v>
      </c>
      <c r="C396" s="26" t="s">
        <v>36</v>
      </c>
      <c r="D396" s="26">
        <v>480</v>
      </c>
      <c r="E396" s="26" t="s">
        <v>45</v>
      </c>
      <c r="F396" s="26">
        <v>7</v>
      </c>
      <c r="G396" s="26">
        <v>2</v>
      </c>
      <c r="H396" s="26" t="s">
        <v>51</v>
      </c>
      <c r="I396" s="26">
        <v>1</v>
      </c>
      <c r="J396" s="26">
        <v>524</v>
      </c>
      <c r="K396" s="26">
        <v>2</v>
      </c>
      <c r="L396" s="26" t="s">
        <v>39</v>
      </c>
      <c r="M396" s="26">
        <v>31</v>
      </c>
      <c r="N396" s="26">
        <v>3</v>
      </c>
      <c r="O396" s="26">
        <v>2</v>
      </c>
      <c r="P396" s="26" t="s">
        <v>53</v>
      </c>
      <c r="Q396" s="26">
        <v>1</v>
      </c>
      <c r="R396" s="26" t="s">
        <v>48</v>
      </c>
      <c r="S396" s="26">
        <v>4306</v>
      </c>
      <c r="T396" s="26">
        <v>4156</v>
      </c>
      <c r="U396" s="26">
        <v>1</v>
      </c>
      <c r="V396" s="26" t="s">
        <v>42</v>
      </c>
      <c r="W396" s="26" t="s">
        <v>43</v>
      </c>
      <c r="X396" s="26">
        <v>12</v>
      </c>
      <c r="Y396" s="26">
        <v>3</v>
      </c>
      <c r="Z396" s="26">
        <v>2</v>
      </c>
      <c r="AA396" s="26">
        <v>80</v>
      </c>
      <c r="AB396" s="26">
        <v>1</v>
      </c>
      <c r="AC396" s="26">
        <v>13</v>
      </c>
      <c r="AD396" s="26">
        <v>5</v>
      </c>
      <c r="AE396" s="26">
        <v>1</v>
      </c>
      <c r="AF396" s="26">
        <v>13</v>
      </c>
      <c r="AG396" s="26">
        <v>10</v>
      </c>
      <c r="AH396" s="26">
        <v>3</v>
      </c>
      <c r="AI396" s="26">
        <v>12</v>
      </c>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row>
    <row r="397" spans="1:100">
      <c r="A397" s="26">
        <v>43</v>
      </c>
      <c r="B397" s="26" t="s">
        <v>43</v>
      </c>
      <c r="C397" s="26" t="s">
        <v>44</v>
      </c>
      <c r="D397" s="26">
        <v>313</v>
      </c>
      <c r="E397" s="26" t="s">
        <v>45</v>
      </c>
      <c r="F397" s="26">
        <v>21</v>
      </c>
      <c r="G397" s="26">
        <v>3</v>
      </c>
      <c r="H397" s="26" t="s">
        <v>51</v>
      </c>
      <c r="I397" s="26">
        <v>1</v>
      </c>
      <c r="J397" s="26">
        <v>525</v>
      </c>
      <c r="K397" s="26">
        <v>4</v>
      </c>
      <c r="L397" s="26" t="s">
        <v>46</v>
      </c>
      <c r="M397" s="26">
        <v>61</v>
      </c>
      <c r="N397" s="26">
        <v>3</v>
      </c>
      <c r="O397" s="26">
        <v>1</v>
      </c>
      <c r="P397" s="26" t="s">
        <v>50</v>
      </c>
      <c r="Q397" s="26">
        <v>4</v>
      </c>
      <c r="R397" s="26" t="s">
        <v>48</v>
      </c>
      <c r="S397" s="26">
        <v>2258</v>
      </c>
      <c r="T397" s="26">
        <v>15238</v>
      </c>
      <c r="U397" s="26">
        <v>7</v>
      </c>
      <c r="V397" s="26" t="s">
        <v>42</v>
      </c>
      <c r="W397" s="26" t="s">
        <v>43</v>
      </c>
      <c r="X397" s="26">
        <v>20</v>
      </c>
      <c r="Y397" s="26">
        <v>4</v>
      </c>
      <c r="Z397" s="26">
        <v>1</v>
      </c>
      <c r="AA397" s="26">
        <v>80</v>
      </c>
      <c r="AB397" s="26">
        <v>1</v>
      </c>
      <c r="AC397" s="26">
        <v>8</v>
      </c>
      <c r="AD397" s="26">
        <v>1</v>
      </c>
      <c r="AE397" s="26">
        <v>3</v>
      </c>
      <c r="AF397" s="26">
        <v>3</v>
      </c>
      <c r="AG397" s="26">
        <v>2</v>
      </c>
      <c r="AH397" s="26">
        <v>1</v>
      </c>
      <c r="AI397" s="26">
        <v>2</v>
      </c>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row>
    <row r="398" spans="1:100">
      <c r="A398" s="26">
        <v>43</v>
      </c>
      <c r="B398" s="26" t="s">
        <v>43</v>
      </c>
      <c r="C398" s="26" t="s">
        <v>36</v>
      </c>
      <c r="D398" s="26">
        <v>1473</v>
      </c>
      <c r="E398" s="26" t="s">
        <v>45</v>
      </c>
      <c r="F398" s="26">
        <v>8</v>
      </c>
      <c r="G398" s="26">
        <v>4</v>
      </c>
      <c r="H398" s="26" t="s">
        <v>49</v>
      </c>
      <c r="I398" s="26">
        <v>1</v>
      </c>
      <c r="J398" s="26">
        <v>526</v>
      </c>
      <c r="K398" s="26">
        <v>3</v>
      </c>
      <c r="L398" s="26" t="s">
        <v>39</v>
      </c>
      <c r="M398" s="26">
        <v>74</v>
      </c>
      <c r="N398" s="26">
        <v>3</v>
      </c>
      <c r="O398" s="26">
        <v>2</v>
      </c>
      <c r="P398" s="26" t="s">
        <v>54</v>
      </c>
      <c r="Q398" s="26">
        <v>3</v>
      </c>
      <c r="R398" s="26" t="s">
        <v>52</v>
      </c>
      <c r="S398" s="26">
        <v>4522</v>
      </c>
      <c r="T398" s="26">
        <v>2227</v>
      </c>
      <c r="U398" s="26">
        <v>4</v>
      </c>
      <c r="V398" s="26" t="s">
        <v>42</v>
      </c>
      <c r="W398" s="26" t="s">
        <v>35</v>
      </c>
      <c r="X398" s="26">
        <v>14</v>
      </c>
      <c r="Y398" s="26">
        <v>3</v>
      </c>
      <c r="Z398" s="26">
        <v>4</v>
      </c>
      <c r="AA398" s="26">
        <v>80</v>
      </c>
      <c r="AB398" s="26">
        <v>0</v>
      </c>
      <c r="AC398" s="26">
        <v>8</v>
      </c>
      <c r="AD398" s="26">
        <v>3</v>
      </c>
      <c r="AE398" s="26">
        <v>3</v>
      </c>
      <c r="AF398" s="26">
        <v>5</v>
      </c>
      <c r="AG398" s="26">
        <v>2</v>
      </c>
      <c r="AH398" s="26">
        <v>0</v>
      </c>
      <c r="AI398" s="26">
        <v>2</v>
      </c>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row>
    <row r="399" spans="1:100">
      <c r="A399" s="26">
        <v>25</v>
      </c>
      <c r="B399" s="26" t="s">
        <v>43</v>
      </c>
      <c r="C399" s="26" t="s">
        <v>36</v>
      </c>
      <c r="D399" s="26">
        <v>891</v>
      </c>
      <c r="E399" s="26" t="s">
        <v>37</v>
      </c>
      <c r="F399" s="26">
        <v>4</v>
      </c>
      <c r="G399" s="26">
        <v>2</v>
      </c>
      <c r="H399" s="26" t="s">
        <v>38</v>
      </c>
      <c r="I399" s="26">
        <v>1</v>
      </c>
      <c r="J399" s="26">
        <v>527</v>
      </c>
      <c r="K399" s="26">
        <v>2</v>
      </c>
      <c r="L399" s="26" t="s">
        <v>39</v>
      </c>
      <c r="M399" s="26">
        <v>99</v>
      </c>
      <c r="N399" s="26">
        <v>2</v>
      </c>
      <c r="O399" s="26">
        <v>2</v>
      </c>
      <c r="P399" s="26" t="s">
        <v>40</v>
      </c>
      <c r="Q399" s="26">
        <v>4</v>
      </c>
      <c r="R399" s="26" t="s">
        <v>41</v>
      </c>
      <c r="S399" s="26">
        <v>4487</v>
      </c>
      <c r="T399" s="26">
        <v>12090</v>
      </c>
      <c r="U399" s="26">
        <v>1</v>
      </c>
      <c r="V399" s="26" t="s">
        <v>42</v>
      </c>
      <c r="W399" s="26" t="s">
        <v>35</v>
      </c>
      <c r="X399" s="26">
        <v>11</v>
      </c>
      <c r="Y399" s="26">
        <v>3</v>
      </c>
      <c r="Z399" s="26">
        <v>2</v>
      </c>
      <c r="AA399" s="26">
        <v>80</v>
      </c>
      <c r="AB399" s="26">
        <v>0</v>
      </c>
      <c r="AC399" s="26">
        <v>5</v>
      </c>
      <c r="AD399" s="26">
        <v>3</v>
      </c>
      <c r="AE399" s="26">
        <v>3</v>
      </c>
      <c r="AF399" s="26">
        <v>5</v>
      </c>
      <c r="AG399" s="26">
        <v>4</v>
      </c>
      <c r="AH399" s="26">
        <v>1</v>
      </c>
      <c r="AI399" s="26">
        <v>3</v>
      </c>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row>
    <row r="400" spans="1:100">
      <c r="A400" s="26">
        <v>37</v>
      </c>
      <c r="B400" s="26" t="s">
        <v>43</v>
      </c>
      <c r="C400" s="26" t="s">
        <v>55</v>
      </c>
      <c r="D400" s="26">
        <v>1063</v>
      </c>
      <c r="E400" s="26" t="s">
        <v>45</v>
      </c>
      <c r="F400" s="26">
        <v>25</v>
      </c>
      <c r="G400" s="26">
        <v>5</v>
      </c>
      <c r="H400" s="26" t="s">
        <v>51</v>
      </c>
      <c r="I400" s="26">
        <v>1</v>
      </c>
      <c r="J400" s="26">
        <v>529</v>
      </c>
      <c r="K400" s="26">
        <v>2</v>
      </c>
      <c r="L400" s="26" t="s">
        <v>39</v>
      </c>
      <c r="M400" s="26">
        <v>72</v>
      </c>
      <c r="N400" s="26">
        <v>3</v>
      </c>
      <c r="O400" s="26">
        <v>2</v>
      </c>
      <c r="P400" s="26" t="s">
        <v>47</v>
      </c>
      <c r="Q400" s="26">
        <v>3</v>
      </c>
      <c r="R400" s="26" t="s">
        <v>48</v>
      </c>
      <c r="S400" s="26">
        <v>4449</v>
      </c>
      <c r="T400" s="26">
        <v>23866</v>
      </c>
      <c r="U400" s="26">
        <v>3</v>
      </c>
      <c r="V400" s="26" t="s">
        <v>42</v>
      </c>
      <c r="W400" s="26" t="s">
        <v>35</v>
      </c>
      <c r="X400" s="26">
        <v>15</v>
      </c>
      <c r="Y400" s="26">
        <v>3</v>
      </c>
      <c r="Z400" s="26">
        <v>1</v>
      </c>
      <c r="AA400" s="26">
        <v>80</v>
      </c>
      <c r="AB400" s="26">
        <v>2</v>
      </c>
      <c r="AC400" s="26">
        <v>15</v>
      </c>
      <c r="AD400" s="26">
        <v>2</v>
      </c>
      <c r="AE400" s="26">
        <v>3</v>
      </c>
      <c r="AF400" s="26">
        <v>13</v>
      </c>
      <c r="AG400" s="26">
        <v>11</v>
      </c>
      <c r="AH400" s="26">
        <v>10</v>
      </c>
      <c r="AI400" s="26">
        <v>7</v>
      </c>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row>
    <row r="401" spans="1:100">
      <c r="A401" s="26">
        <v>31</v>
      </c>
      <c r="B401" s="26" t="s">
        <v>43</v>
      </c>
      <c r="C401" s="26" t="s">
        <v>36</v>
      </c>
      <c r="D401" s="26">
        <v>329</v>
      </c>
      <c r="E401" s="26" t="s">
        <v>45</v>
      </c>
      <c r="F401" s="26">
        <v>1</v>
      </c>
      <c r="G401" s="26">
        <v>2</v>
      </c>
      <c r="H401" s="26" t="s">
        <v>38</v>
      </c>
      <c r="I401" s="26">
        <v>1</v>
      </c>
      <c r="J401" s="26">
        <v>530</v>
      </c>
      <c r="K401" s="26">
        <v>4</v>
      </c>
      <c r="L401" s="26" t="s">
        <v>46</v>
      </c>
      <c r="M401" s="26">
        <v>98</v>
      </c>
      <c r="N401" s="26">
        <v>2</v>
      </c>
      <c r="O401" s="26">
        <v>1</v>
      </c>
      <c r="P401" s="26" t="s">
        <v>50</v>
      </c>
      <c r="Q401" s="26">
        <v>1</v>
      </c>
      <c r="R401" s="26" t="s">
        <v>48</v>
      </c>
      <c r="S401" s="26">
        <v>2218</v>
      </c>
      <c r="T401" s="26">
        <v>16193</v>
      </c>
      <c r="U401" s="26">
        <v>1</v>
      </c>
      <c r="V401" s="26" t="s">
        <v>42</v>
      </c>
      <c r="W401" s="26" t="s">
        <v>43</v>
      </c>
      <c r="X401" s="26">
        <v>12</v>
      </c>
      <c r="Y401" s="26">
        <v>3</v>
      </c>
      <c r="Z401" s="26">
        <v>3</v>
      </c>
      <c r="AA401" s="26">
        <v>80</v>
      </c>
      <c r="AB401" s="26">
        <v>1</v>
      </c>
      <c r="AC401" s="26">
        <v>4</v>
      </c>
      <c r="AD401" s="26">
        <v>3</v>
      </c>
      <c r="AE401" s="26">
        <v>3</v>
      </c>
      <c r="AF401" s="26">
        <v>4</v>
      </c>
      <c r="AG401" s="26">
        <v>2</v>
      </c>
      <c r="AH401" s="26">
        <v>3</v>
      </c>
      <c r="AI401" s="26">
        <v>2</v>
      </c>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row>
    <row r="402" spans="1:100">
      <c r="A402" s="26">
        <v>39</v>
      </c>
      <c r="B402" s="26" t="s">
        <v>43</v>
      </c>
      <c r="C402" s="26" t="s">
        <v>44</v>
      </c>
      <c r="D402" s="26">
        <v>1218</v>
      </c>
      <c r="E402" s="26" t="s">
        <v>45</v>
      </c>
      <c r="F402" s="26">
        <v>1</v>
      </c>
      <c r="G402" s="26">
        <v>1</v>
      </c>
      <c r="H402" s="26" t="s">
        <v>38</v>
      </c>
      <c r="I402" s="26">
        <v>1</v>
      </c>
      <c r="J402" s="26">
        <v>531</v>
      </c>
      <c r="K402" s="26">
        <v>2</v>
      </c>
      <c r="L402" s="26" t="s">
        <v>46</v>
      </c>
      <c r="M402" s="26">
        <v>52</v>
      </c>
      <c r="N402" s="26">
        <v>3</v>
      </c>
      <c r="O402" s="26">
        <v>5</v>
      </c>
      <c r="P402" s="26" t="s">
        <v>56</v>
      </c>
      <c r="Q402" s="26">
        <v>3</v>
      </c>
      <c r="R402" s="26" t="s">
        <v>52</v>
      </c>
      <c r="S402" s="26">
        <v>19197</v>
      </c>
      <c r="T402" s="26">
        <v>8213</v>
      </c>
      <c r="U402" s="26">
        <v>1</v>
      </c>
      <c r="V402" s="26" t="s">
        <v>42</v>
      </c>
      <c r="W402" s="26" t="s">
        <v>35</v>
      </c>
      <c r="X402" s="26">
        <v>14</v>
      </c>
      <c r="Y402" s="26">
        <v>3</v>
      </c>
      <c r="Z402" s="26">
        <v>3</v>
      </c>
      <c r="AA402" s="26">
        <v>80</v>
      </c>
      <c r="AB402" s="26">
        <v>1</v>
      </c>
      <c r="AC402" s="26">
        <v>21</v>
      </c>
      <c r="AD402" s="26">
        <v>3</v>
      </c>
      <c r="AE402" s="26">
        <v>3</v>
      </c>
      <c r="AF402" s="26">
        <v>21</v>
      </c>
      <c r="AG402" s="26">
        <v>8</v>
      </c>
      <c r="AH402" s="26">
        <v>1</v>
      </c>
      <c r="AI402" s="26">
        <v>6</v>
      </c>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row>
    <row r="403" spans="1:100">
      <c r="A403" s="26">
        <v>56</v>
      </c>
      <c r="B403" s="26" t="s">
        <v>43</v>
      </c>
      <c r="C403" s="26" t="s">
        <v>44</v>
      </c>
      <c r="D403" s="26">
        <v>906</v>
      </c>
      <c r="E403" s="26" t="s">
        <v>37</v>
      </c>
      <c r="F403" s="26">
        <v>6</v>
      </c>
      <c r="G403" s="26">
        <v>3</v>
      </c>
      <c r="H403" s="26" t="s">
        <v>38</v>
      </c>
      <c r="I403" s="26">
        <v>1</v>
      </c>
      <c r="J403" s="26">
        <v>532</v>
      </c>
      <c r="K403" s="26">
        <v>3</v>
      </c>
      <c r="L403" s="26" t="s">
        <v>39</v>
      </c>
      <c r="M403" s="26">
        <v>86</v>
      </c>
      <c r="N403" s="26">
        <v>4</v>
      </c>
      <c r="O403" s="26">
        <v>4</v>
      </c>
      <c r="P403" s="26" t="s">
        <v>40</v>
      </c>
      <c r="Q403" s="26">
        <v>1</v>
      </c>
      <c r="R403" s="26" t="s">
        <v>48</v>
      </c>
      <c r="S403" s="26">
        <v>13212</v>
      </c>
      <c r="T403" s="26">
        <v>18256</v>
      </c>
      <c r="U403" s="26">
        <v>9</v>
      </c>
      <c r="V403" s="26" t="s">
        <v>42</v>
      </c>
      <c r="W403" s="26" t="s">
        <v>43</v>
      </c>
      <c r="X403" s="26">
        <v>11</v>
      </c>
      <c r="Y403" s="26">
        <v>3</v>
      </c>
      <c r="Z403" s="26">
        <v>4</v>
      </c>
      <c r="AA403" s="26">
        <v>80</v>
      </c>
      <c r="AB403" s="26">
        <v>3</v>
      </c>
      <c r="AC403" s="26">
        <v>36</v>
      </c>
      <c r="AD403" s="26">
        <v>0</v>
      </c>
      <c r="AE403" s="26">
        <v>2</v>
      </c>
      <c r="AF403" s="26">
        <v>7</v>
      </c>
      <c r="AG403" s="26">
        <v>7</v>
      </c>
      <c r="AH403" s="26">
        <v>7</v>
      </c>
      <c r="AI403" s="26">
        <v>7</v>
      </c>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row>
    <row r="404" spans="1:100">
      <c r="A404" s="26">
        <v>30</v>
      </c>
      <c r="B404" s="26" t="s">
        <v>43</v>
      </c>
      <c r="C404" s="26" t="s">
        <v>36</v>
      </c>
      <c r="D404" s="26">
        <v>1082</v>
      </c>
      <c r="E404" s="26" t="s">
        <v>37</v>
      </c>
      <c r="F404" s="26">
        <v>12</v>
      </c>
      <c r="G404" s="26">
        <v>3</v>
      </c>
      <c r="H404" s="26" t="s">
        <v>60</v>
      </c>
      <c r="I404" s="26">
        <v>1</v>
      </c>
      <c r="J404" s="26">
        <v>533</v>
      </c>
      <c r="K404" s="26">
        <v>2</v>
      </c>
      <c r="L404" s="26" t="s">
        <v>39</v>
      </c>
      <c r="M404" s="26">
        <v>83</v>
      </c>
      <c r="N404" s="26">
        <v>3</v>
      </c>
      <c r="O404" s="26">
        <v>2</v>
      </c>
      <c r="P404" s="26" t="s">
        <v>40</v>
      </c>
      <c r="Q404" s="26">
        <v>3</v>
      </c>
      <c r="R404" s="26" t="s">
        <v>41</v>
      </c>
      <c r="S404" s="26">
        <v>6577</v>
      </c>
      <c r="T404" s="26">
        <v>19558</v>
      </c>
      <c r="U404" s="26">
        <v>0</v>
      </c>
      <c r="V404" s="26" t="s">
        <v>42</v>
      </c>
      <c r="W404" s="26" t="s">
        <v>43</v>
      </c>
      <c r="X404" s="26">
        <v>11</v>
      </c>
      <c r="Y404" s="26">
        <v>3</v>
      </c>
      <c r="Z404" s="26">
        <v>2</v>
      </c>
      <c r="AA404" s="26">
        <v>80</v>
      </c>
      <c r="AB404" s="26">
        <v>0</v>
      </c>
      <c r="AC404" s="26">
        <v>6</v>
      </c>
      <c r="AD404" s="26">
        <v>6</v>
      </c>
      <c r="AE404" s="26">
        <v>3</v>
      </c>
      <c r="AF404" s="26">
        <v>5</v>
      </c>
      <c r="AG404" s="26">
        <v>4</v>
      </c>
      <c r="AH404" s="26">
        <v>4</v>
      </c>
      <c r="AI404" s="26">
        <v>4</v>
      </c>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row>
    <row r="405" spans="1:100">
      <c r="A405" s="26">
        <v>41</v>
      </c>
      <c r="B405" s="26" t="s">
        <v>43</v>
      </c>
      <c r="C405" s="26" t="s">
        <v>36</v>
      </c>
      <c r="D405" s="26">
        <v>645</v>
      </c>
      <c r="E405" s="26" t="s">
        <v>37</v>
      </c>
      <c r="F405" s="26">
        <v>1</v>
      </c>
      <c r="G405" s="26">
        <v>3</v>
      </c>
      <c r="H405" s="26" t="s">
        <v>59</v>
      </c>
      <c r="I405" s="26">
        <v>1</v>
      </c>
      <c r="J405" s="26">
        <v>534</v>
      </c>
      <c r="K405" s="26">
        <v>2</v>
      </c>
      <c r="L405" s="26" t="s">
        <v>46</v>
      </c>
      <c r="M405" s="26">
        <v>49</v>
      </c>
      <c r="N405" s="26">
        <v>4</v>
      </c>
      <c r="O405" s="26">
        <v>3</v>
      </c>
      <c r="P405" s="26" t="s">
        <v>40</v>
      </c>
      <c r="Q405" s="26">
        <v>1</v>
      </c>
      <c r="R405" s="26" t="s">
        <v>48</v>
      </c>
      <c r="S405" s="26">
        <v>8392</v>
      </c>
      <c r="T405" s="26">
        <v>19566</v>
      </c>
      <c r="U405" s="26">
        <v>1</v>
      </c>
      <c r="V405" s="26" t="s">
        <v>42</v>
      </c>
      <c r="W405" s="26" t="s">
        <v>43</v>
      </c>
      <c r="X405" s="26">
        <v>16</v>
      </c>
      <c r="Y405" s="26">
        <v>3</v>
      </c>
      <c r="Z405" s="26">
        <v>3</v>
      </c>
      <c r="AA405" s="26">
        <v>80</v>
      </c>
      <c r="AB405" s="26">
        <v>1</v>
      </c>
      <c r="AC405" s="26">
        <v>10</v>
      </c>
      <c r="AD405" s="26">
        <v>2</v>
      </c>
      <c r="AE405" s="26">
        <v>3</v>
      </c>
      <c r="AF405" s="26">
        <v>10</v>
      </c>
      <c r="AG405" s="26">
        <v>7</v>
      </c>
      <c r="AH405" s="26">
        <v>0</v>
      </c>
      <c r="AI405" s="26">
        <v>7</v>
      </c>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row>
    <row r="406" spans="1:100">
      <c r="A406" s="26">
        <v>28</v>
      </c>
      <c r="B406" s="26" t="s">
        <v>43</v>
      </c>
      <c r="C406" s="26" t="s">
        <v>36</v>
      </c>
      <c r="D406" s="26">
        <v>1300</v>
      </c>
      <c r="E406" s="26" t="s">
        <v>45</v>
      </c>
      <c r="F406" s="26">
        <v>17</v>
      </c>
      <c r="G406" s="26">
        <v>2</v>
      </c>
      <c r="H406" s="26" t="s">
        <v>51</v>
      </c>
      <c r="I406" s="26">
        <v>1</v>
      </c>
      <c r="J406" s="26">
        <v>536</v>
      </c>
      <c r="K406" s="26">
        <v>3</v>
      </c>
      <c r="L406" s="26" t="s">
        <v>46</v>
      </c>
      <c r="M406" s="26">
        <v>79</v>
      </c>
      <c r="N406" s="26">
        <v>3</v>
      </c>
      <c r="O406" s="26">
        <v>2</v>
      </c>
      <c r="P406" s="26" t="s">
        <v>50</v>
      </c>
      <c r="Q406" s="26">
        <v>1</v>
      </c>
      <c r="R406" s="26" t="s">
        <v>52</v>
      </c>
      <c r="S406" s="26">
        <v>4558</v>
      </c>
      <c r="T406" s="26">
        <v>13535</v>
      </c>
      <c r="U406" s="26">
        <v>1</v>
      </c>
      <c r="V406" s="26" t="s">
        <v>42</v>
      </c>
      <c r="W406" s="26" t="s">
        <v>43</v>
      </c>
      <c r="X406" s="26">
        <v>12</v>
      </c>
      <c r="Y406" s="26">
        <v>3</v>
      </c>
      <c r="Z406" s="26">
        <v>4</v>
      </c>
      <c r="AA406" s="26">
        <v>80</v>
      </c>
      <c r="AB406" s="26">
        <v>1</v>
      </c>
      <c r="AC406" s="26">
        <v>10</v>
      </c>
      <c r="AD406" s="26">
        <v>2</v>
      </c>
      <c r="AE406" s="26">
        <v>3</v>
      </c>
      <c r="AF406" s="26">
        <v>10</v>
      </c>
      <c r="AG406" s="26">
        <v>0</v>
      </c>
      <c r="AH406" s="26">
        <v>1</v>
      </c>
      <c r="AI406" s="26">
        <v>8</v>
      </c>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row>
    <row r="407" spans="1:100">
      <c r="A407" s="26">
        <v>25</v>
      </c>
      <c r="B407" s="26" t="s">
        <v>35</v>
      </c>
      <c r="C407" s="26" t="s">
        <v>36</v>
      </c>
      <c r="D407" s="26">
        <v>688</v>
      </c>
      <c r="E407" s="26" t="s">
        <v>45</v>
      </c>
      <c r="F407" s="26">
        <v>3</v>
      </c>
      <c r="G407" s="26">
        <v>3</v>
      </c>
      <c r="H407" s="26" t="s">
        <v>51</v>
      </c>
      <c r="I407" s="26">
        <v>1</v>
      </c>
      <c r="J407" s="26">
        <v>538</v>
      </c>
      <c r="K407" s="26">
        <v>1</v>
      </c>
      <c r="L407" s="26" t="s">
        <v>46</v>
      </c>
      <c r="M407" s="26">
        <v>91</v>
      </c>
      <c r="N407" s="26">
        <v>3</v>
      </c>
      <c r="O407" s="26">
        <v>1</v>
      </c>
      <c r="P407" s="26" t="s">
        <v>50</v>
      </c>
      <c r="Q407" s="26">
        <v>1</v>
      </c>
      <c r="R407" s="26" t="s">
        <v>48</v>
      </c>
      <c r="S407" s="26">
        <v>4031</v>
      </c>
      <c r="T407" s="26">
        <v>9396</v>
      </c>
      <c r="U407" s="26">
        <v>5</v>
      </c>
      <c r="V407" s="26" t="s">
        <v>42</v>
      </c>
      <c r="W407" s="26" t="s">
        <v>43</v>
      </c>
      <c r="X407" s="26">
        <v>13</v>
      </c>
      <c r="Y407" s="26">
        <v>3</v>
      </c>
      <c r="Z407" s="26">
        <v>3</v>
      </c>
      <c r="AA407" s="26">
        <v>80</v>
      </c>
      <c r="AB407" s="26">
        <v>1</v>
      </c>
      <c r="AC407" s="26">
        <v>6</v>
      </c>
      <c r="AD407" s="26">
        <v>5</v>
      </c>
      <c r="AE407" s="26">
        <v>3</v>
      </c>
      <c r="AF407" s="26">
        <v>2</v>
      </c>
      <c r="AG407" s="26">
        <v>2</v>
      </c>
      <c r="AH407" s="26">
        <v>0</v>
      </c>
      <c r="AI407" s="26">
        <v>2</v>
      </c>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row>
    <row r="408" spans="1:100">
      <c r="A408" s="26">
        <v>52</v>
      </c>
      <c r="B408" s="26" t="s">
        <v>43</v>
      </c>
      <c r="C408" s="26" t="s">
        <v>36</v>
      </c>
      <c r="D408" s="26">
        <v>319</v>
      </c>
      <c r="E408" s="26" t="s">
        <v>45</v>
      </c>
      <c r="F408" s="26">
        <v>3</v>
      </c>
      <c r="G408" s="26">
        <v>3</v>
      </c>
      <c r="H408" s="26" t="s">
        <v>51</v>
      </c>
      <c r="I408" s="26">
        <v>1</v>
      </c>
      <c r="J408" s="26">
        <v>543</v>
      </c>
      <c r="K408" s="26">
        <v>4</v>
      </c>
      <c r="L408" s="26" t="s">
        <v>46</v>
      </c>
      <c r="M408" s="26">
        <v>39</v>
      </c>
      <c r="N408" s="26">
        <v>2</v>
      </c>
      <c r="O408" s="26">
        <v>3</v>
      </c>
      <c r="P408" s="26" t="s">
        <v>53</v>
      </c>
      <c r="Q408" s="26">
        <v>3</v>
      </c>
      <c r="R408" s="26" t="s">
        <v>48</v>
      </c>
      <c r="S408" s="26">
        <v>7969</v>
      </c>
      <c r="T408" s="26">
        <v>19609</v>
      </c>
      <c r="U408" s="26">
        <v>2</v>
      </c>
      <c r="V408" s="26" t="s">
        <v>42</v>
      </c>
      <c r="W408" s="26" t="s">
        <v>35</v>
      </c>
      <c r="X408" s="26">
        <v>14</v>
      </c>
      <c r="Y408" s="26">
        <v>3</v>
      </c>
      <c r="Z408" s="26">
        <v>3</v>
      </c>
      <c r="AA408" s="26">
        <v>80</v>
      </c>
      <c r="AB408" s="26">
        <v>0</v>
      </c>
      <c r="AC408" s="26">
        <v>28</v>
      </c>
      <c r="AD408" s="26">
        <v>4</v>
      </c>
      <c r="AE408" s="26">
        <v>3</v>
      </c>
      <c r="AF408" s="26">
        <v>5</v>
      </c>
      <c r="AG408" s="26">
        <v>4</v>
      </c>
      <c r="AH408" s="26">
        <v>0</v>
      </c>
      <c r="AI408" s="26">
        <v>4</v>
      </c>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row>
    <row r="409" spans="1:100">
      <c r="A409" s="26">
        <v>45</v>
      </c>
      <c r="B409" s="26" t="s">
        <v>43</v>
      </c>
      <c r="C409" s="26" t="s">
        <v>36</v>
      </c>
      <c r="D409" s="26">
        <v>192</v>
      </c>
      <c r="E409" s="26" t="s">
        <v>45</v>
      </c>
      <c r="F409" s="26">
        <v>10</v>
      </c>
      <c r="G409" s="26">
        <v>2</v>
      </c>
      <c r="H409" s="26" t="s">
        <v>38</v>
      </c>
      <c r="I409" s="26">
        <v>1</v>
      </c>
      <c r="J409" s="26">
        <v>544</v>
      </c>
      <c r="K409" s="26">
        <v>1</v>
      </c>
      <c r="L409" s="26" t="s">
        <v>46</v>
      </c>
      <c r="M409" s="26">
        <v>69</v>
      </c>
      <c r="N409" s="26">
        <v>3</v>
      </c>
      <c r="O409" s="26">
        <v>1</v>
      </c>
      <c r="P409" s="26" t="s">
        <v>47</v>
      </c>
      <c r="Q409" s="26">
        <v>4</v>
      </c>
      <c r="R409" s="26" t="s">
        <v>48</v>
      </c>
      <c r="S409" s="26">
        <v>2654</v>
      </c>
      <c r="T409" s="26">
        <v>9655</v>
      </c>
      <c r="U409" s="26">
        <v>3</v>
      </c>
      <c r="V409" s="26" t="s">
        <v>42</v>
      </c>
      <c r="W409" s="26" t="s">
        <v>43</v>
      </c>
      <c r="X409" s="26">
        <v>21</v>
      </c>
      <c r="Y409" s="26">
        <v>4</v>
      </c>
      <c r="Z409" s="26">
        <v>4</v>
      </c>
      <c r="AA409" s="26">
        <v>80</v>
      </c>
      <c r="AB409" s="26">
        <v>2</v>
      </c>
      <c r="AC409" s="26">
        <v>8</v>
      </c>
      <c r="AD409" s="26">
        <v>3</v>
      </c>
      <c r="AE409" s="26">
        <v>2</v>
      </c>
      <c r="AF409" s="26">
        <v>2</v>
      </c>
      <c r="AG409" s="26">
        <v>2</v>
      </c>
      <c r="AH409" s="26">
        <v>0</v>
      </c>
      <c r="AI409" s="26">
        <v>2</v>
      </c>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row>
    <row r="410" spans="1:100">
      <c r="A410" s="26">
        <v>52</v>
      </c>
      <c r="B410" s="26" t="s">
        <v>43</v>
      </c>
      <c r="C410" s="26" t="s">
        <v>36</v>
      </c>
      <c r="D410" s="26">
        <v>1490</v>
      </c>
      <c r="E410" s="26" t="s">
        <v>45</v>
      </c>
      <c r="F410" s="26">
        <v>4</v>
      </c>
      <c r="G410" s="26">
        <v>2</v>
      </c>
      <c r="H410" s="26" t="s">
        <v>38</v>
      </c>
      <c r="I410" s="26">
        <v>1</v>
      </c>
      <c r="J410" s="26">
        <v>546</v>
      </c>
      <c r="K410" s="26">
        <v>4</v>
      </c>
      <c r="L410" s="26" t="s">
        <v>39</v>
      </c>
      <c r="M410" s="26">
        <v>30</v>
      </c>
      <c r="N410" s="26">
        <v>3</v>
      </c>
      <c r="O410" s="26">
        <v>4</v>
      </c>
      <c r="P410" s="26" t="s">
        <v>56</v>
      </c>
      <c r="Q410" s="26">
        <v>4</v>
      </c>
      <c r="R410" s="26" t="s">
        <v>48</v>
      </c>
      <c r="S410" s="26">
        <v>16555</v>
      </c>
      <c r="T410" s="26">
        <v>10310</v>
      </c>
      <c r="U410" s="26">
        <v>2</v>
      </c>
      <c r="V410" s="26" t="s">
        <v>42</v>
      </c>
      <c r="W410" s="26" t="s">
        <v>43</v>
      </c>
      <c r="X410" s="26">
        <v>13</v>
      </c>
      <c r="Y410" s="26">
        <v>3</v>
      </c>
      <c r="Z410" s="26">
        <v>4</v>
      </c>
      <c r="AA410" s="26">
        <v>80</v>
      </c>
      <c r="AB410" s="26">
        <v>0</v>
      </c>
      <c r="AC410" s="26">
        <v>31</v>
      </c>
      <c r="AD410" s="26">
        <v>2</v>
      </c>
      <c r="AE410" s="26">
        <v>1</v>
      </c>
      <c r="AF410" s="26">
        <v>5</v>
      </c>
      <c r="AG410" s="26">
        <v>2</v>
      </c>
      <c r="AH410" s="26">
        <v>1</v>
      </c>
      <c r="AI410" s="26">
        <v>4</v>
      </c>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row>
    <row r="411" spans="1:100">
      <c r="A411" s="26">
        <v>42</v>
      </c>
      <c r="B411" s="26" t="s">
        <v>43</v>
      </c>
      <c r="C411" s="26" t="s">
        <v>44</v>
      </c>
      <c r="D411" s="26">
        <v>532</v>
      </c>
      <c r="E411" s="26" t="s">
        <v>45</v>
      </c>
      <c r="F411" s="26">
        <v>29</v>
      </c>
      <c r="G411" s="26">
        <v>2</v>
      </c>
      <c r="H411" s="26" t="s">
        <v>38</v>
      </c>
      <c r="I411" s="26">
        <v>1</v>
      </c>
      <c r="J411" s="26">
        <v>547</v>
      </c>
      <c r="K411" s="26">
        <v>1</v>
      </c>
      <c r="L411" s="26" t="s">
        <v>39</v>
      </c>
      <c r="M411" s="26">
        <v>92</v>
      </c>
      <c r="N411" s="26">
        <v>3</v>
      </c>
      <c r="O411" s="26">
        <v>2</v>
      </c>
      <c r="P411" s="26" t="s">
        <v>47</v>
      </c>
      <c r="Q411" s="26">
        <v>3</v>
      </c>
      <c r="R411" s="26" t="s">
        <v>52</v>
      </c>
      <c r="S411" s="26">
        <v>4556</v>
      </c>
      <c r="T411" s="26">
        <v>12932</v>
      </c>
      <c r="U411" s="26">
        <v>2</v>
      </c>
      <c r="V411" s="26" t="s">
        <v>42</v>
      </c>
      <c r="W411" s="26" t="s">
        <v>43</v>
      </c>
      <c r="X411" s="26">
        <v>11</v>
      </c>
      <c r="Y411" s="26">
        <v>3</v>
      </c>
      <c r="Z411" s="26">
        <v>2</v>
      </c>
      <c r="AA411" s="26">
        <v>80</v>
      </c>
      <c r="AB411" s="26">
        <v>1</v>
      </c>
      <c r="AC411" s="26">
        <v>19</v>
      </c>
      <c r="AD411" s="26">
        <v>3</v>
      </c>
      <c r="AE411" s="26">
        <v>3</v>
      </c>
      <c r="AF411" s="26">
        <v>5</v>
      </c>
      <c r="AG411" s="26">
        <v>4</v>
      </c>
      <c r="AH411" s="26">
        <v>0</v>
      </c>
      <c r="AI411" s="26">
        <v>2</v>
      </c>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row>
    <row r="412" spans="1:100">
      <c r="A412" s="26">
        <v>30</v>
      </c>
      <c r="B412" s="26" t="s">
        <v>43</v>
      </c>
      <c r="C412" s="26" t="s">
        <v>36</v>
      </c>
      <c r="D412" s="26">
        <v>317</v>
      </c>
      <c r="E412" s="26" t="s">
        <v>45</v>
      </c>
      <c r="F412" s="26">
        <v>2</v>
      </c>
      <c r="G412" s="26">
        <v>3</v>
      </c>
      <c r="H412" s="26" t="s">
        <v>38</v>
      </c>
      <c r="I412" s="26">
        <v>1</v>
      </c>
      <c r="J412" s="26">
        <v>548</v>
      </c>
      <c r="K412" s="26">
        <v>3</v>
      </c>
      <c r="L412" s="26" t="s">
        <v>39</v>
      </c>
      <c r="M412" s="26">
        <v>43</v>
      </c>
      <c r="N412" s="26">
        <v>1</v>
      </c>
      <c r="O412" s="26">
        <v>2</v>
      </c>
      <c r="P412" s="26" t="s">
        <v>53</v>
      </c>
      <c r="Q412" s="26">
        <v>4</v>
      </c>
      <c r="R412" s="26" t="s">
        <v>41</v>
      </c>
      <c r="S412" s="26">
        <v>6091</v>
      </c>
      <c r="T412" s="26">
        <v>24793</v>
      </c>
      <c r="U412" s="26">
        <v>2</v>
      </c>
      <c r="V412" s="26" t="s">
        <v>42</v>
      </c>
      <c r="W412" s="26" t="s">
        <v>43</v>
      </c>
      <c r="X412" s="26">
        <v>20</v>
      </c>
      <c r="Y412" s="26">
        <v>4</v>
      </c>
      <c r="Z412" s="26">
        <v>3</v>
      </c>
      <c r="AA412" s="26">
        <v>80</v>
      </c>
      <c r="AB412" s="26">
        <v>0</v>
      </c>
      <c r="AC412" s="26">
        <v>11</v>
      </c>
      <c r="AD412" s="26">
        <v>2</v>
      </c>
      <c r="AE412" s="26">
        <v>3</v>
      </c>
      <c r="AF412" s="26">
        <v>5</v>
      </c>
      <c r="AG412" s="26">
        <v>4</v>
      </c>
      <c r="AH412" s="26">
        <v>0</v>
      </c>
      <c r="AI412" s="26">
        <v>2</v>
      </c>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row>
    <row r="413" spans="1:100">
      <c r="A413" s="26">
        <v>60</v>
      </c>
      <c r="B413" s="26" t="s">
        <v>43</v>
      </c>
      <c r="C413" s="26" t="s">
        <v>36</v>
      </c>
      <c r="D413" s="26">
        <v>422</v>
      </c>
      <c r="E413" s="26" t="s">
        <v>45</v>
      </c>
      <c r="F413" s="26">
        <v>7</v>
      </c>
      <c r="G413" s="26">
        <v>3</v>
      </c>
      <c r="H413" s="26" t="s">
        <v>38</v>
      </c>
      <c r="I413" s="26">
        <v>1</v>
      </c>
      <c r="J413" s="26">
        <v>549</v>
      </c>
      <c r="K413" s="26">
        <v>1</v>
      </c>
      <c r="L413" s="26" t="s">
        <v>39</v>
      </c>
      <c r="M413" s="26">
        <v>41</v>
      </c>
      <c r="N413" s="26">
        <v>3</v>
      </c>
      <c r="O413" s="26">
        <v>5</v>
      </c>
      <c r="P413" s="26" t="s">
        <v>56</v>
      </c>
      <c r="Q413" s="26">
        <v>1</v>
      </c>
      <c r="R413" s="26" t="s">
        <v>48</v>
      </c>
      <c r="S413" s="26">
        <v>19566</v>
      </c>
      <c r="T413" s="26">
        <v>3854</v>
      </c>
      <c r="U413" s="26">
        <v>5</v>
      </c>
      <c r="V413" s="26" t="s">
        <v>42</v>
      </c>
      <c r="W413" s="26" t="s">
        <v>43</v>
      </c>
      <c r="X413" s="26">
        <v>11</v>
      </c>
      <c r="Y413" s="26">
        <v>3</v>
      </c>
      <c r="Z413" s="26">
        <v>4</v>
      </c>
      <c r="AA413" s="26">
        <v>80</v>
      </c>
      <c r="AB413" s="26">
        <v>0</v>
      </c>
      <c r="AC413" s="26">
        <v>33</v>
      </c>
      <c r="AD413" s="26">
        <v>5</v>
      </c>
      <c r="AE413" s="26">
        <v>1</v>
      </c>
      <c r="AF413" s="26">
        <v>29</v>
      </c>
      <c r="AG413" s="26">
        <v>8</v>
      </c>
      <c r="AH413" s="26">
        <v>11</v>
      </c>
      <c r="AI413" s="26">
        <v>10</v>
      </c>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row>
    <row r="414" spans="1:100">
      <c r="A414" s="26">
        <v>46</v>
      </c>
      <c r="B414" s="26" t="s">
        <v>43</v>
      </c>
      <c r="C414" s="26" t="s">
        <v>36</v>
      </c>
      <c r="D414" s="26">
        <v>1485</v>
      </c>
      <c r="E414" s="26" t="s">
        <v>45</v>
      </c>
      <c r="F414" s="26">
        <v>18</v>
      </c>
      <c r="G414" s="26">
        <v>3</v>
      </c>
      <c r="H414" s="26" t="s">
        <v>51</v>
      </c>
      <c r="I414" s="26">
        <v>1</v>
      </c>
      <c r="J414" s="26">
        <v>550</v>
      </c>
      <c r="K414" s="26">
        <v>3</v>
      </c>
      <c r="L414" s="26" t="s">
        <v>39</v>
      </c>
      <c r="M414" s="26">
        <v>87</v>
      </c>
      <c r="N414" s="26">
        <v>3</v>
      </c>
      <c r="O414" s="26">
        <v>2</v>
      </c>
      <c r="P414" s="26" t="s">
        <v>53</v>
      </c>
      <c r="Q414" s="26">
        <v>3</v>
      </c>
      <c r="R414" s="26" t="s">
        <v>52</v>
      </c>
      <c r="S414" s="26">
        <v>4810</v>
      </c>
      <c r="T414" s="26">
        <v>26314</v>
      </c>
      <c r="U414" s="26">
        <v>2</v>
      </c>
      <c r="V414" s="26" t="s">
        <v>42</v>
      </c>
      <c r="W414" s="26" t="s">
        <v>43</v>
      </c>
      <c r="X414" s="26">
        <v>14</v>
      </c>
      <c r="Y414" s="26">
        <v>3</v>
      </c>
      <c r="Z414" s="26">
        <v>3</v>
      </c>
      <c r="AA414" s="26">
        <v>80</v>
      </c>
      <c r="AB414" s="26">
        <v>1</v>
      </c>
      <c r="AC414" s="26">
        <v>19</v>
      </c>
      <c r="AD414" s="26">
        <v>5</v>
      </c>
      <c r="AE414" s="26">
        <v>2</v>
      </c>
      <c r="AF414" s="26">
        <v>10</v>
      </c>
      <c r="AG414" s="26">
        <v>7</v>
      </c>
      <c r="AH414" s="26">
        <v>0</v>
      </c>
      <c r="AI414" s="26">
        <v>8</v>
      </c>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row>
    <row r="415" spans="1:100">
      <c r="A415" s="26">
        <v>42</v>
      </c>
      <c r="B415" s="26" t="s">
        <v>43</v>
      </c>
      <c r="C415" s="26" t="s">
        <v>44</v>
      </c>
      <c r="D415" s="26">
        <v>1368</v>
      </c>
      <c r="E415" s="26" t="s">
        <v>45</v>
      </c>
      <c r="F415" s="26">
        <v>28</v>
      </c>
      <c r="G415" s="26">
        <v>4</v>
      </c>
      <c r="H415" s="26" t="s">
        <v>60</v>
      </c>
      <c r="I415" s="26">
        <v>1</v>
      </c>
      <c r="J415" s="26">
        <v>551</v>
      </c>
      <c r="K415" s="26">
        <v>4</v>
      </c>
      <c r="L415" s="26" t="s">
        <v>39</v>
      </c>
      <c r="M415" s="26">
        <v>88</v>
      </c>
      <c r="N415" s="26">
        <v>2</v>
      </c>
      <c r="O415" s="26">
        <v>2</v>
      </c>
      <c r="P415" s="26" t="s">
        <v>54</v>
      </c>
      <c r="Q415" s="26">
        <v>4</v>
      </c>
      <c r="R415" s="26" t="s">
        <v>48</v>
      </c>
      <c r="S415" s="26">
        <v>4523</v>
      </c>
      <c r="T415" s="26">
        <v>4386</v>
      </c>
      <c r="U415" s="26">
        <v>0</v>
      </c>
      <c r="V415" s="26" t="s">
        <v>42</v>
      </c>
      <c r="W415" s="26" t="s">
        <v>43</v>
      </c>
      <c r="X415" s="26">
        <v>11</v>
      </c>
      <c r="Y415" s="26">
        <v>3</v>
      </c>
      <c r="Z415" s="26">
        <v>4</v>
      </c>
      <c r="AA415" s="26">
        <v>80</v>
      </c>
      <c r="AB415" s="26">
        <v>3</v>
      </c>
      <c r="AC415" s="26">
        <v>7</v>
      </c>
      <c r="AD415" s="26">
        <v>4</v>
      </c>
      <c r="AE415" s="26">
        <v>4</v>
      </c>
      <c r="AF415" s="26">
        <v>6</v>
      </c>
      <c r="AG415" s="26">
        <v>5</v>
      </c>
      <c r="AH415" s="26">
        <v>0</v>
      </c>
      <c r="AI415" s="26">
        <v>4</v>
      </c>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row>
    <row r="416" spans="1:100">
      <c r="A416" s="26">
        <v>24</v>
      </c>
      <c r="B416" s="26" t="s">
        <v>35</v>
      </c>
      <c r="C416" s="26" t="s">
        <v>36</v>
      </c>
      <c r="D416" s="26">
        <v>1448</v>
      </c>
      <c r="E416" s="26" t="s">
        <v>37</v>
      </c>
      <c r="F416" s="26">
        <v>1</v>
      </c>
      <c r="G416" s="26">
        <v>1</v>
      </c>
      <c r="H416" s="26" t="s">
        <v>60</v>
      </c>
      <c r="I416" s="26">
        <v>1</v>
      </c>
      <c r="J416" s="26">
        <v>554</v>
      </c>
      <c r="K416" s="26">
        <v>1</v>
      </c>
      <c r="L416" s="26" t="s">
        <v>39</v>
      </c>
      <c r="M416" s="26">
        <v>62</v>
      </c>
      <c r="N416" s="26">
        <v>3</v>
      </c>
      <c r="O416" s="26">
        <v>1</v>
      </c>
      <c r="P416" s="26" t="s">
        <v>57</v>
      </c>
      <c r="Q416" s="26">
        <v>2</v>
      </c>
      <c r="R416" s="26" t="s">
        <v>41</v>
      </c>
      <c r="S416" s="26">
        <v>3202</v>
      </c>
      <c r="T416" s="26">
        <v>21972</v>
      </c>
      <c r="U416" s="26">
        <v>1</v>
      </c>
      <c r="V416" s="26" t="s">
        <v>42</v>
      </c>
      <c r="W416" s="26" t="s">
        <v>35</v>
      </c>
      <c r="X416" s="26">
        <v>16</v>
      </c>
      <c r="Y416" s="26">
        <v>3</v>
      </c>
      <c r="Z416" s="26">
        <v>2</v>
      </c>
      <c r="AA416" s="26">
        <v>80</v>
      </c>
      <c r="AB416" s="26">
        <v>0</v>
      </c>
      <c r="AC416" s="26">
        <v>6</v>
      </c>
      <c r="AD416" s="26">
        <v>4</v>
      </c>
      <c r="AE416" s="26">
        <v>3</v>
      </c>
      <c r="AF416" s="26">
        <v>5</v>
      </c>
      <c r="AG416" s="26">
        <v>3</v>
      </c>
      <c r="AH416" s="26">
        <v>1</v>
      </c>
      <c r="AI416" s="26">
        <v>4</v>
      </c>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row>
    <row r="417" spans="1:100">
      <c r="A417" s="26">
        <v>34</v>
      </c>
      <c r="B417" s="26" t="s">
        <v>35</v>
      </c>
      <c r="C417" s="26" t="s">
        <v>44</v>
      </c>
      <c r="D417" s="26">
        <v>296</v>
      </c>
      <c r="E417" s="26" t="s">
        <v>37</v>
      </c>
      <c r="F417" s="26">
        <v>6</v>
      </c>
      <c r="G417" s="26">
        <v>2</v>
      </c>
      <c r="H417" s="26" t="s">
        <v>59</v>
      </c>
      <c r="I417" s="26">
        <v>1</v>
      </c>
      <c r="J417" s="26">
        <v>555</v>
      </c>
      <c r="K417" s="26">
        <v>4</v>
      </c>
      <c r="L417" s="26" t="s">
        <v>39</v>
      </c>
      <c r="M417" s="26">
        <v>33</v>
      </c>
      <c r="N417" s="26">
        <v>1</v>
      </c>
      <c r="O417" s="26">
        <v>1</v>
      </c>
      <c r="P417" s="26" t="s">
        <v>57</v>
      </c>
      <c r="Q417" s="26">
        <v>3</v>
      </c>
      <c r="R417" s="26" t="s">
        <v>52</v>
      </c>
      <c r="S417" s="26">
        <v>2351</v>
      </c>
      <c r="T417" s="26">
        <v>12253</v>
      </c>
      <c r="U417" s="26">
        <v>0</v>
      </c>
      <c r="V417" s="26" t="s">
        <v>42</v>
      </c>
      <c r="W417" s="26" t="s">
        <v>43</v>
      </c>
      <c r="X417" s="26">
        <v>16</v>
      </c>
      <c r="Y417" s="26">
        <v>3</v>
      </c>
      <c r="Z417" s="26">
        <v>4</v>
      </c>
      <c r="AA417" s="26">
        <v>80</v>
      </c>
      <c r="AB417" s="26">
        <v>1</v>
      </c>
      <c r="AC417" s="26">
        <v>3</v>
      </c>
      <c r="AD417" s="26">
        <v>3</v>
      </c>
      <c r="AE417" s="26">
        <v>2</v>
      </c>
      <c r="AF417" s="26">
        <v>2</v>
      </c>
      <c r="AG417" s="26">
        <v>2</v>
      </c>
      <c r="AH417" s="26">
        <v>1</v>
      </c>
      <c r="AI417" s="26">
        <v>0</v>
      </c>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row>
    <row r="418" spans="1:100">
      <c r="A418" s="26">
        <v>38</v>
      </c>
      <c r="B418" s="26" t="s">
        <v>43</v>
      </c>
      <c r="C418" s="26" t="s">
        <v>44</v>
      </c>
      <c r="D418" s="26">
        <v>1490</v>
      </c>
      <c r="E418" s="26" t="s">
        <v>45</v>
      </c>
      <c r="F418" s="26">
        <v>2</v>
      </c>
      <c r="G418" s="26">
        <v>2</v>
      </c>
      <c r="H418" s="26" t="s">
        <v>38</v>
      </c>
      <c r="I418" s="26">
        <v>1</v>
      </c>
      <c r="J418" s="26">
        <v>556</v>
      </c>
      <c r="K418" s="26">
        <v>4</v>
      </c>
      <c r="L418" s="26" t="s">
        <v>46</v>
      </c>
      <c r="M418" s="26">
        <v>42</v>
      </c>
      <c r="N418" s="26">
        <v>3</v>
      </c>
      <c r="O418" s="26">
        <v>1</v>
      </c>
      <c r="P418" s="26" t="s">
        <v>50</v>
      </c>
      <c r="Q418" s="26">
        <v>4</v>
      </c>
      <c r="R418" s="26" t="s">
        <v>48</v>
      </c>
      <c r="S418" s="26">
        <v>1702</v>
      </c>
      <c r="T418" s="26">
        <v>12106</v>
      </c>
      <c r="U418" s="26">
        <v>1</v>
      </c>
      <c r="V418" s="26" t="s">
        <v>42</v>
      </c>
      <c r="W418" s="26" t="s">
        <v>35</v>
      </c>
      <c r="X418" s="26">
        <v>23</v>
      </c>
      <c r="Y418" s="26">
        <v>4</v>
      </c>
      <c r="Z418" s="26">
        <v>3</v>
      </c>
      <c r="AA418" s="26">
        <v>80</v>
      </c>
      <c r="AB418" s="26">
        <v>1</v>
      </c>
      <c r="AC418" s="26">
        <v>1</v>
      </c>
      <c r="AD418" s="26">
        <v>3</v>
      </c>
      <c r="AE418" s="26">
        <v>3</v>
      </c>
      <c r="AF418" s="26">
        <v>1</v>
      </c>
      <c r="AG418" s="26">
        <v>0</v>
      </c>
      <c r="AH418" s="26">
        <v>0</v>
      </c>
      <c r="AI418" s="26">
        <v>0</v>
      </c>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row>
    <row r="419" spans="1:100">
      <c r="A419" s="26">
        <v>40</v>
      </c>
      <c r="B419" s="26" t="s">
        <v>43</v>
      </c>
      <c r="C419" s="26" t="s">
        <v>36</v>
      </c>
      <c r="D419" s="26">
        <v>1398</v>
      </c>
      <c r="E419" s="26" t="s">
        <v>37</v>
      </c>
      <c r="F419" s="26">
        <v>2</v>
      </c>
      <c r="G419" s="26">
        <v>4</v>
      </c>
      <c r="H419" s="26" t="s">
        <v>38</v>
      </c>
      <c r="I419" s="26">
        <v>1</v>
      </c>
      <c r="J419" s="26">
        <v>558</v>
      </c>
      <c r="K419" s="26">
        <v>3</v>
      </c>
      <c r="L419" s="26" t="s">
        <v>39</v>
      </c>
      <c r="M419" s="26">
        <v>79</v>
      </c>
      <c r="N419" s="26">
        <v>3</v>
      </c>
      <c r="O419" s="26">
        <v>5</v>
      </c>
      <c r="P419" s="26" t="s">
        <v>56</v>
      </c>
      <c r="Q419" s="26">
        <v>3</v>
      </c>
      <c r="R419" s="26" t="s">
        <v>48</v>
      </c>
      <c r="S419" s="26">
        <v>18041</v>
      </c>
      <c r="T419" s="26">
        <v>13022</v>
      </c>
      <c r="U419" s="26">
        <v>0</v>
      </c>
      <c r="V419" s="26" t="s">
        <v>42</v>
      </c>
      <c r="W419" s="26" t="s">
        <v>43</v>
      </c>
      <c r="X419" s="26">
        <v>14</v>
      </c>
      <c r="Y419" s="26">
        <v>3</v>
      </c>
      <c r="Z419" s="26">
        <v>4</v>
      </c>
      <c r="AA419" s="26">
        <v>80</v>
      </c>
      <c r="AB419" s="26">
        <v>0</v>
      </c>
      <c r="AC419" s="26">
        <v>21</v>
      </c>
      <c r="AD419" s="26">
        <v>2</v>
      </c>
      <c r="AE419" s="26">
        <v>3</v>
      </c>
      <c r="AF419" s="26">
        <v>20</v>
      </c>
      <c r="AG419" s="26">
        <v>15</v>
      </c>
      <c r="AH419" s="26">
        <v>1</v>
      </c>
      <c r="AI419" s="26">
        <v>12</v>
      </c>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row>
    <row r="420" spans="1:100">
      <c r="A420" s="26">
        <v>26</v>
      </c>
      <c r="B420" s="26" t="s">
        <v>43</v>
      </c>
      <c r="C420" s="26" t="s">
        <v>36</v>
      </c>
      <c r="D420" s="26">
        <v>1349</v>
      </c>
      <c r="E420" s="26" t="s">
        <v>45</v>
      </c>
      <c r="F420" s="26">
        <v>23</v>
      </c>
      <c r="G420" s="26">
        <v>3</v>
      </c>
      <c r="H420" s="26" t="s">
        <v>38</v>
      </c>
      <c r="I420" s="26">
        <v>1</v>
      </c>
      <c r="J420" s="26">
        <v>560</v>
      </c>
      <c r="K420" s="26">
        <v>1</v>
      </c>
      <c r="L420" s="26" t="s">
        <v>39</v>
      </c>
      <c r="M420" s="26">
        <v>90</v>
      </c>
      <c r="N420" s="26">
        <v>3</v>
      </c>
      <c r="O420" s="26">
        <v>1</v>
      </c>
      <c r="P420" s="26" t="s">
        <v>47</v>
      </c>
      <c r="Q420" s="26">
        <v>4</v>
      </c>
      <c r="R420" s="26" t="s">
        <v>52</v>
      </c>
      <c r="S420" s="26">
        <v>2886</v>
      </c>
      <c r="T420" s="26">
        <v>3032</v>
      </c>
      <c r="U420" s="26">
        <v>1</v>
      </c>
      <c r="V420" s="26" t="s">
        <v>42</v>
      </c>
      <c r="W420" s="26" t="s">
        <v>43</v>
      </c>
      <c r="X420" s="26">
        <v>22</v>
      </c>
      <c r="Y420" s="26">
        <v>4</v>
      </c>
      <c r="Z420" s="26">
        <v>2</v>
      </c>
      <c r="AA420" s="26">
        <v>80</v>
      </c>
      <c r="AB420" s="26">
        <v>2</v>
      </c>
      <c r="AC420" s="26">
        <v>3</v>
      </c>
      <c r="AD420" s="26">
        <v>3</v>
      </c>
      <c r="AE420" s="26">
        <v>1</v>
      </c>
      <c r="AF420" s="26">
        <v>3</v>
      </c>
      <c r="AG420" s="26">
        <v>2</v>
      </c>
      <c r="AH420" s="26">
        <v>0</v>
      </c>
      <c r="AI420" s="26">
        <v>2</v>
      </c>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row>
    <row r="421" spans="1:100">
      <c r="A421" s="26">
        <v>30</v>
      </c>
      <c r="B421" s="26" t="s">
        <v>43</v>
      </c>
      <c r="C421" s="26" t="s">
        <v>55</v>
      </c>
      <c r="D421" s="26">
        <v>1400</v>
      </c>
      <c r="E421" s="26" t="s">
        <v>45</v>
      </c>
      <c r="F421" s="26">
        <v>3</v>
      </c>
      <c r="G421" s="26">
        <v>3</v>
      </c>
      <c r="H421" s="26" t="s">
        <v>38</v>
      </c>
      <c r="I421" s="26">
        <v>1</v>
      </c>
      <c r="J421" s="26">
        <v>562</v>
      </c>
      <c r="K421" s="26">
        <v>3</v>
      </c>
      <c r="L421" s="26" t="s">
        <v>46</v>
      </c>
      <c r="M421" s="26">
        <v>53</v>
      </c>
      <c r="N421" s="26">
        <v>3</v>
      </c>
      <c r="O421" s="26">
        <v>1</v>
      </c>
      <c r="P421" s="26" t="s">
        <v>50</v>
      </c>
      <c r="Q421" s="26">
        <v>4</v>
      </c>
      <c r="R421" s="26" t="s">
        <v>48</v>
      </c>
      <c r="S421" s="26">
        <v>2097</v>
      </c>
      <c r="T421" s="26">
        <v>16734</v>
      </c>
      <c r="U421" s="26">
        <v>4</v>
      </c>
      <c r="V421" s="26" t="s">
        <v>42</v>
      </c>
      <c r="W421" s="26" t="s">
        <v>43</v>
      </c>
      <c r="X421" s="26">
        <v>15</v>
      </c>
      <c r="Y421" s="26">
        <v>3</v>
      </c>
      <c r="Z421" s="26">
        <v>3</v>
      </c>
      <c r="AA421" s="26">
        <v>80</v>
      </c>
      <c r="AB421" s="26">
        <v>1</v>
      </c>
      <c r="AC421" s="26">
        <v>9</v>
      </c>
      <c r="AD421" s="26">
        <v>3</v>
      </c>
      <c r="AE421" s="26">
        <v>1</v>
      </c>
      <c r="AF421" s="26">
        <v>5</v>
      </c>
      <c r="AG421" s="26">
        <v>3</v>
      </c>
      <c r="AH421" s="26">
        <v>1</v>
      </c>
      <c r="AI421" s="26">
        <v>4</v>
      </c>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row>
    <row r="422" spans="1:100">
      <c r="A422" s="26">
        <v>29</v>
      </c>
      <c r="B422" s="26" t="s">
        <v>43</v>
      </c>
      <c r="C422" s="26" t="s">
        <v>36</v>
      </c>
      <c r="D422" s="26">
        <v>986</v>
      </c>
      <c r="E422" s="26" t="s">
        <v>45</v>
      </c>
      <c r="F422" s="26">
        <v>3</v>
      </c>
      <c r="G422" s="26">
        <v>4</v>
      </c>
      <c r="H422" s="26" t="s">
        <v>51</v>
      </c>
      <c r="I422" s="26">
        <v>1</v>
      </c>
      <c r="J422" s="26">
        <v>564</v>
      </c>
      <c r="K422" s="26">
        <v>2</v>
      </c>
      <c r="L422" s="26" t="s">
        <v>46</v>
      </c>
      <c r="M422" s="26">
        <v>93</v>
      </c>
      <c r="N422" s="26">
        <v>2</v>
      </c>
      <c r="O422" s="26">
        <v>3</v>
      </c>
      <c r="P422" s="26" t="s">
        <v>58</v>
      </c>
      <c r="Q422" s="26">
        <v>3</v>
      </c>
      <c r="R422" s="26" t="s">
        <v>48</v>
      </c>
      <c r="S422" s="26">
        <v>11935</v>
      </c>
      <c r="T422" s="26">
        <v>21526</v>
      </c>
      <c r="U422" s="26">
        <v>1</v>
      </c>
      <c r="V422" s="26" t="s">
        <v>42</v>
      </c>
      <c r="W422" s="26" t="s">
        <v>43</v>
      </c>
      <c r="X422" s="26">
        <v>18</v>
      </c>
      <c r="Y422" s="26">
        <v>3</v>
      </c>
      <c r="Z422" s="26">
        <v>3</v>
      </c>
      <c r="AA422" s="26">
        <v>80</v>
      </c>
      <c r="AB422" s="26">
        <v>0</v>
      </c>
      <c r="AC422" s="26">
        <v>10</v>
      </c>
      <c r="AD422" s="26">
        <v>2</v>
      </c>
      <c r="AE422" s="26">
        <v>3</v>
      </c>
      <c r="AF422" s="26">
        <v>10</v>
      </c>
      <c r="AG422" s="26">
        <v>2</v>
      </c>
      <c r="AH422" s="26">
        <v>0</v>
      </c>
      <c r="AI422" s="26">
        <v>7</v>
      </c>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row>
    <row r="423" spans="1:100">
      <c r="A423" s="26">
        <v>29</v>
      </c>
      <c r="B423" s="26" t="s">
        <v>35</v>
      </c>
      <c r="C423" s="26" t="s">
        <v>36</v>
      </c>
      <c r="D423" s="26">
        <v>408</v>
      </c>
      <c r="E423" s="26" t="s">
        <v>45</v>
      </c>
      <c r="F423" s="26">
        <v>25</v>
      </c>
      <c r="G423" s="26">
        <v>5</v>
      </c>
      <c r="H423" s="26" t="s">
        <v>60</v>
      </c>
      <c r="I423" s="26">
        <v>1</v>
      </c>
      <c r="J423" s="26">
        <v>565</v>
      </c>
      <c r="K423" s="26">
        <v>3</v>
      </c>
      <c r="L423" s="26" t="s">
        <v>39</v>
      </c>
      <c r="M423" s="26">
        <v>71</v>
      </c>
      <c r="N423" s="26">
        <v>2</v>
      </c>
      <c r="O423" s="26">
        <v>1</v>
      </c>
      <c r="P423" s="26" t="s">
        <v>47</v>
      </c>
      <c r="Q423" s="26">
        <v>2</v>
      </c>
      <c r="R423" s="26" t="s">
        <v>48</v>
      </c>
      <c r="S423" s="26">
        <v>2546</v>
      </c>
      <c r="T423" s="26">
        <v>18300</v>
      </c>
      <c r="U423" s="26">
        <v>5</v>
      </c>
      <c r="V423" s="26" t="s">
        <v>42</v>
      </c>
      <c r="W423" s="26" t="s">
        <v>43</v>
      </c>
      <c r="X423" s="26">
        <v>16</v>
      </c>
      <c r="Y423" s="26">
        <v>3</v>
      </c>
      <c r="Z423" s="26">
        <v>2</v>
      </c>
      <c r="AA423" s="26">
        <v>80</v>
      </c>
      <c r="AB423" s="26">
        <v>0</v>
      </c>
      <c r="AC423" s="26">
        <v>6</v>
      </c>
      <c r="AD423" s="26">
        <v>2</v>
      </c>
      <c r="AE423" s="26">
        <v>4</v>
      </c>
      <c r="AF423" s="26">
        <v>2</v>
      </c>
      <c r="AG423" s="26">
        <v>2</v>
      </c>
      <c r="AH423" s="26">
        <v>1</v>
      </c>
      <c r="AI423" s="26">
        <v>1</v>
      </c>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row>
    <row r="424" spans="1:100">
      <c r="A424" s="26">
        <v>19</v>
      </c>
      <c r="B424" s="26" t="s">
        <v>35</v>
      </c>
      <c r="C424" s="26" t="s">
        <v>36</v>
      </c>
      <c r="D424" s="26">
        <v>489</v>
      </c>
      <c r="E424" s="26" t="s">
        <v>61</v>
      </c>
      <c r="F424" s="26">
        <v>2</v>
      </c>
      <c r="G424" s="26">
        <v>2</v>
      </c>
      <c r="H424" s="26" t="s">
        <v>60</v>
      </c>
      <c r="I424" s="26">
        <v>1</v>
      </c>
      <c r="J424" s="26">
        <v>566</v>
      </c>
      <c r="K424" s="26">
        <v>1</v>
      </c>
      <c r="L424" s="26" t="s">
        <v>46</v>
      </c>
      <c r="M424" s="26">
        <v>52</v>
      </c>
      <c r="N424" s="26">
        <v>2</v>
      </c>
      <c r="O424" s="26">
        <v>1</v>
      </c>
      <c r="P424" s="26" t="s">
        <v>61</v>
      </c>
      <c r="Q424" s="26">
        <v>4</v>
      </c>
      <c r="R424" s="26" t="s">
        <v>41</v>
      </c>
      <c r="S424" s="26">
        <v>2564</v>
      </c>
      <c r="T424" s="26">
        <v>18437</v>
      </c>
      <c r="U424" s="26">
        <v>1</v>
      </c>
      <c r="V424" s="26" t="s">
        <v>42</v>
      </c>
      <c r="W424" s="26" t="s">
        <v>43</v>
      </c>
      <c r="X424" s="26">
        <v>12</v>
      </c>
      <c r="Y424" s="26">
        <v>3</v>
      </c>
      <c r="Z424" s="26">
        <v>3</v>
      </c>
      <c r="AA424" s="26">
        <v>80</v>
      </c>
      <c r="AB424" s="26">
        <v>0</v>
      </c>
      <c r="AC424" s="26">
        <v>1</v>
      </c>
      <c r="AD424" s="26">
        <v>3</v>
      </c>
      <c r="AE424" s="26">
        <v>4</v>
      </c>
      <c r="AF424" s="26">
        <v>1</v>
      </c>
      <c r="AG424" s="26">
        <v>0</v>
      </c>
      <c r="AH424" s="26">
        <v>0</v>
      </c>
      <c r="AI424" s="26">
        <v>0</v>
      </c>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row>
    <row r="425" spans="1:100">
      <c r="A425" s="26">
        <v>30</v>
      </c>
      <c r="B425" s="26" t="s">
        <v>43</v>
      </c>
      <c r="C425" s="26" t="s">
        <v>55</v>
      </c>
      <c r="D425" s="26">
        <v>1398</v>
      </c>
      <c r="E425" s="26" t="s">
        <v>37</v>
      </c>
      <c r="F425" s="26">
        <v>22</v>
      </c>
      <c r="G425" s="26">
        <v>4</v>
      </c>
      <c r="H425" s="26" t="s">
        <v>49</v>
      </c>
      <c r="I425" s="26">
        <v>1</v>
      </c>
      <c r="J425" s="26">
        <v>567</v>
      </c>
      <c r="K425" s="26">
        <v>3</v>
      </c>
      <c r="L425" s="26" t="s">
        <v>39</v>
      </c>
      <c r="M425" s="26">
        <v>69</v>
      </c>
      <c r="N425" s="26">
        <v>3</v>
      </c>
      <c r="O425" s="26">
        <v>3</v>
      </c>
      <c r="P425" s="26" t="s">
        <v>40</v>
      </c>
      <c r="Q425" s="26">
        <v>1</v>
      </c>
      <c r="R425" s="26" t="s">
        <v>48</v>
      </c>
      <c r="S425" s="26">
        <v>8412</v>
      </c>
      <c r="T425" s="26">
        <v>2890</v>
      </c>
      <c r="U425" s="26">
        <v>0</v>
      </c>
      <c r="V425" s="26" t="s">
        <v>42</v>
      </c>
      <c r="W425" s="26" t="s">
        <v>43</v>
      </c>
      <c r="X425" s="26">
        <v>11</v>
      </c>
      <c r="Y425" s="26">
        <v>3</v>
      </c>
      <c r="Z425" s="26">
        <v>3</v>
      </c>
      <c r="AA425" s="26">
        <v>80</v>
      </c>
      <c r="AB425" s="26">
        <v>0</v>
      </c>
      <c r="AC425" s="26">
        <v>10</v>
      </c>
      <c r="AD425" s="26">
        <v>3</v>
      </c>
      <c r="AE425" s="26">
        <v>3</v>
      </c>
      <c r="AF425" s="26">
        <v>9</v>
      </c>
      <c r="AG425" s="26">
        <v>8</v>
      </c>
      <c r="AH425" s="26">
        <v>7</v>
      </c>
      <c r="AI425" s="26">
        <v>8</v>
      </c>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row>
    <row r="426" spans="1:100">
      <c r="A426" s="26">
        <v>57</v>
      </c>
      <c r="B426" s="26" t="s">
        <v>43</v>
      </c>
      <c r="C426" s="26" t="s">
        <v>36</v>
      </c>
      <c r="D426" s="26">
        <v>210</v>
      </c>
      <c r="E426" s="26" t="s">
        <v>37</v>
      </c>
      <c r="F426" s="26">
        <v>29</v>
      </c>
      <c r="G426" s="26">
        <v>3</v>
      </c>
      <c r="H426" s="26" t="s">
        <v>59</v>
      </c>
      <c r="I426" s="26">
        <v>1</v>
      </c>
      <c r="J426" s="26">
        <v>568</v>
      </c>
      <c r="K426" s="26">
        <v>1</v>
      </c>
      <c r="L426" s="26" t="s">
        <v>46</v>
      </c>
      <c r="M426" s="26">
        <v>56</v>
      </c>
      <c r="N426" s="26">
        <v>2</v>
      </c>
      <c r="O426" s="26">
        <v>4</v>
      </c>
      <c r="P426" s="26" t="s">
        <v>56</v>
      </c>
      <c r="Q426" s="26">
        <v>4</v>
      </c>
      <c r="R426" s="26" t="s">
        <v>52</v>
      </c>
      <c r="S426" s="26">
        <v>14118</v>
      </c>
      <c r="T426" s="26">
        <v>22102</v>
      </c>
      <c r="U426" s="26">
        <v>3</v>
      </c>
      <c r="V426" s="26" t="s">
        <v>42</v>
      </c>
      <c r="W426" s="26" t="s">
        <v>43</v>
      </c>
      <c r="X426" s="26">
        <v>12</v>
      </c>
      <c r="Y426" s="26">
        <v>3</v>
      </c>
      <c r="Z426" s="26">
        <v>3</v>
      </c>
      <c r="AA426" s="26">
        <v>80</v>
      </c>
      <c r="AB426" s="26">
        <v>1</v>
      </c>
      <c r="AC426" s="26">
        <v>32</v>
      </c>
      <c r="AD426" s="26">
        <v>3</v>
      </c>
      <c r="AE426" s="26">
        <v>2</v>
      </c>
      <c r="AF426" s="26">
        <v>1</v>
      </c>
      <c r="AG426" s="26">
        <v>0</v>
      </c>
      <c r="AH426" s="26">
        <v>0</v>
      </c>
      <c r="AI426" s="26">
        <v>0</v>
      </c>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row>
    <row r="427" spans="1:100">
      <c r="A427" s="26">
        <v>50</v>
      </c>
      <c r="B427" s="26" t="s">
        <v>43</v>
      </c>
      <c r="C427" s="26" t="s">
        <v>36</v>
      </c>
      <c r="D427" s="26">
        <v>1099</v>
      </c>
      <c r="E427" s="26" t="s">
        <v>45</v>
      </c>
      <c r="F427" s="26">
        <v>29</v>
      </c>
      <c r="G427" s="26">
        <v>4</v>
      </c>
      <c r="H427" s="26" t="s">
        <v>38</v>
      </c>
      <c r="I427" s="26">
        <v>1</v>
      </c>
      <c r="J427" s="26">
        <v>569</v>
      </c>
      <c r="K427" s="26">
        <v>2</v>
      </c>
      <c r="L427" s="26" t="s">
        <v>46</v>
      </c>
      <c r="M427" s="26">
        <v>88</v>
      </c>
      <c r="N427" s="26">
        <v>2</v>
      </c>
      <c r="O427" s="26">
        <v>4</v>
      </c>
      <c r="P427" s="26" t="s">
        <v>56</v>
      </c>
      <c r="Q427" s="26">
        <v>3</v>
      </c>
      <c r="R427" s="26" t="s">
        <v>48</v>
      </c>
      <c r="S427" s="26">
        <v>17046</v>
      </c>
      <c r="T427" s="26">
        <v>9314</v>
      </c>
      <c r="U427" s="26">
        <v>0</v>
      </c>
      <c r="V427" s="26" t="s">
        <v>42</v>
      </c>
      <c r="W427" s="26" t="s">
        <v>43</v>
      </c>
      <c r="X427" s="26">
        <v>15</v>
      </c>
      <c r="Y427" s="26">
        <v>3</v>
      </c>
      <c r="Z427" s="26">
        <v>2</v>
      </c>
      <c r="AA427" s="26">
        <v>80</v>
      </c>
      <c r="AB427" s="26">
        <v>1</v>
      </c>
      <c r="AC427" s="26">
        <v>28</v>
      </c>
      <c r="AD427" s="26">
        <v>2</v>
      </c>
      <c r="AE427" s="26">
        <v>3</v>
      </c>
      <c r="AF427" s="26">
        <v>27</v>
      </c>
      <c r="AG427" s="26">
        <v>10</v>
      </c>
      <c r="AH427" s="26">
        <v>15</v>
      </c>
      <c r="AI427" s="26">
        <v>7</v>
      </c>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row>
    <row r="428" spans="1:100">
      <c r="A428" s="26">
        <v>30</v>
      </c>
      <c r="B428" s="26" t="s">
        <v>43</v>
      </c>
      <c r="C428" s="26" t="s">
        <v>55</v>
      </c>
      <c r="D428" s="26">
        <v>1116</v>
      </c>
      <c r="E428" s="26" t="s">
        <v>45</v>
      </c>
      <c r="F428" s="26">
        <v>2</v>
      </c>
      <c r="G428" s="26">
        <v>3</v>
      </c>
      <c r="H428" s="26" t="s">
        <v>51</v>
      </c>
      <c r="I428" s="26">
        <v>1</v>
      </c>
      <c r="J428" s="26">
        <v>571</v>
      </c>
      <c r="K428" s="26">
        <v>3</v>
      </c>
      <c r="L428" s="26" t="s">
        <v>39</v>
      </c>
      <c r="M428" s="26">
        <v>49</v>
      </c>
      <c r="N428" s="26">
        <v>3</v>
      </c>
      <c r="O428" s="26">
        <v>1</v>
      </c>
      <c r="P428" s="26" t="s">
        <v>50</v>
      </c>
      <c r="Q428" s="26">
        <v>4</v>
      </c>
      <c r="R428" s="26" t="s">
        <v>41</v>
      </c>
      <c r="S428" s="26">
        <v>2564</v>
      </c>
      <c r="T428" s="26">
        <v>7181</v>
      </c>
      <c r="U428" s="26">
        <v>0</v>
      </c>
      <c r="V428" s="26" t="s">
        <v>42</v>
      </c>
      <c r="W428" s="26" t="s">
        <v>43</v>
      </c>
      <c r="X428" s="26">
        <v>14</v>
      </c>
      <c r="Y428" s="26">
        <v>3</v>
      </c>
      <c r="Z428" s="26">
        <v>3</v>
      </c>
      <c r="AA428" s="26">
        <v>80</v>
      </c>
      <c r="AB428" s="26">
        <v>0</v>
      </c>
      <c r="AC428" s="26">
        <v>12</v>
      </c>
      <c r="AD428" s="26">
        <v>2</v>
      </c>
      <c r="AE428" s="26">
        <v>2</v>
      </c>
      <c r="AF428" s="26">
        <v>11</v>
      </c>
      <c r="AG428" s="26">
        <v>7</v>
      </c>
      <c r="AH428" s="26">
        <v>6</v>
      </c>
      <c r="AI428" s="26">
        <v>7</v>
      </c>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row>
    <row r="429" spans="1:100">
      <c r="A429" s="26">
        <v>60</v>
      </c>
      <c r="B429" s="26" t="s">
        <v>43</v>
      </c>
      <c r="C429" s="26" t="s">
        <v>44</v>
      </c>
      <c r="D429" s="26">
        <v>1499</v>
      </c>
      <c r="E429" s="26" t="s">
        <v>37</v>
      </c>
      <c r="F429" s="26">
        <v>28</v>
      </c>
      <c r="G429" s="26">
        <v>3</v>
      </c>
      <c r="H429" s="26" t="s">
        <v>59</v>
      </c>
      <c r="I429" s="26">
        <v>1</v>
      </c>
      <c r="J429" s="26">
        <v>573</v>
      </c>
      <c r="K429" s="26">
        <v>3</v>
      </c>
      <c r="L429" s="26" t="s">
        <v>39</v>
      </c>
      <c r="M429" s="26">
        <v>80</v>
      </c>
      <c r="N429" s="26">
        <v>2</v>
      </c>
      <c r="O429" s="26">
        <v>3</v>
      </c>
      <c r="P429" s="26" t="s">
        <v>40</v>
      </c>
      <c r="Q429" s="26">
        <v>1</v>
      </c>
      <c r="R429" s="26" t="s">
        <v>48</v>
      </c>
      <c r="S429" s="26">
        <v>10266</v>
      </c>
      <c r="T429" s="26">
        <v>2845</v>
      </c>
      <c r="U429" s="26">
        <v>4</v>
      </c>
      <c r="V429" s="26" t="s">
        <v>42</v>
      </c>
      <c r="W429" s="26" t="s">
        <v>43</v>
      </c>
      <c r="X429" s="26">
        <v>19</v>
      </c>
      <c r="Y429" s="26">
        <v>3</v>
      </c>
      <c r="Z429" s="26">
        <v>4</v>
      </c>
      <c r="AA429" s="26">
        <v>80</v>
      </c>
      <c r="AB429" s="26">
        <v>0</v>
      </c>
      <c r="AC429" s="26">
        <v>22</v>
      </c>
      <c r="AD429" s="26">
        <v>5</v>
      </c>
      <c r="AE429" s="26">
        <v>4</v>
      </c>
      <c r="AF429" s="26">
        <v>18</v>
      </c>
      <c r="AG429" s="26">
        <v>13</v>
      </c>
      <c r="AH429" s="26">
        <v>13</v>
      </c>
      <c r="AI429" s="26">
        <v>11</v>
      </c>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row>
    <row r="430" spans="1:100">
      <c r="A430" s="26">
        <v>47</v>
      </c>
      <c r="B430" s="26" t="s">
        <v>43</v>
      </c>
      <c r="C430" s="26" t="s">
        <v>36</v>
      </c>
      <c r="D430" s="26">
        <v>983</v>
      </c>
      <c r="E430" s="26" t="s">
        <v>45</v>
      </c>
      <c r="F430" s="26">
        <v>2</v>
      </c>
      <c r="G430" s="26">
        <v>2</v>
      </c>
      <c r="H430" s="26" t="s">
        <v>51</v>
      </c>
      <c r="I430" s="26">
        <v>1</v>
      </c>
      <c r="J430" s="26">
        <v>574</v>
      </c>
      <c r="K430" s="26">
        <v>1</v>
      </c>
      <c r="L430" s="26" t="s">
        <v>39</v>
      </c>
      <c r="M430" s="26">
        <v>65</v>
      </c>
      <c r="N430" s="26">
        <v>3</v>
      </c>
      <c r="O430" s="26">
        <v>2</v>
      </c>
      <c r="P430" s="26" t="s">
        <v>53</v>
      </c>
      <c r="Q430" s="26">
        <v>4</v>
      </c>
      <c r="R430" s="26" t="s">
        <v>52</v>
      </c>
      <c r="S430" s="26">
        <v>5070</v>
      </c>
      <c r="T430" s="26">
        <v>7389</v>
      </c>
      <c r="U430" s="26">
        <v>5</v>
      </c>
      <c r="V430" s="26" t="s">
        <v>42</v>
      </c>
      <c r="W430" s="26" t="s">
        <v>43</v>
      </c>
      <c r="X430" s="26">
        <v>13</v>
      </c>
      <c r="Y430" s="26">
        <v>3</v>
      </c>
      <c r="Z430" s="26">
        <v>3</v>
      </c>
      <c r="AA430" s="26">
        <v>80</v>
      </c>
      <c r="AB430" s="26">
        <v>3</v>
      </c>
      <c r="AC430" s="26">
        <v>20</v>
      </c>
      <c r="AD430" s="26">
        <v>2</v>
      </c>
      <c r="AE430" s="26">
        <v>3</v>
      </c>
      <c r="AF430" s="26">
        <v>5</v>
      </c>
      <c r="AG430" s="26">
        <v>0</v>
      </c>
      <c r="AH430" s="26">
        <v>0</v>
      </c>
      <c r="AI430" s="26">
        <v>4</v>
      </c>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row>
    <row r="431" spans="1:100">
      <c r="A431" s="26">
        <v>46</v>
      </c>
      <c r="B431" s="26" t="s">
        <v>43</v>
      </c>
      <c r="C431" s="26" t="s">
        <v>36</v>
      </c>
      <c r="D431" s="26">
        <v>1009</v>
      </c>
      <c r="E431" s="26" t="s">
        <v>45</v>
      </c>
      <c r="F431" s="26">
        <v>2</v>
      </c>
      <c r="G431" s="26">
        <v>3</v>
      </c>
      <c r="H431" s="26" t="s">
        <v>38</v>
      </c>
      <c r="I431" s="26">
        <v>1</v>
      </c>
      <c r="J431" s="26">
        <v>575</v>
      </c>
      <c r="K431" s="26">
        <v>1</v>
      </c>
      <c r="L431" s="26" t="s">
        <v>46</v>
      </c>
      <c r="M431" s="26">
        <v>51</v>
      </c>
      <c r="N431" s="26">
        <v>3</v>
      </c>
      <c r="O431" s="26">
        <v>4</v>
      </c>
      <c r="P431" s="26" t="s">
        <v>58</v>
      </c>
      <c r="Q431" s="26">
        <v>3</v>
      </c>
      <c r="R431" s="26" t="s">
        <v>48</v>
      </c>
      <c r="S431" s="26">
        <v>17861</v>
      </c>
      <c r="T431" s="26">
        <v>2288</v>
      </c>
      <c r="U431" s="26">
        <v>6</v>
      </c>
      <c r="V431" s="26" t="s">
        <v>42</v>
      </c>
      <c r="W431" s="26" t="s">
        <v>43</v>
      </c>
      <c r="X431" s="26">
        <v>13</v>
      </c>
      <c r="Y431" s="26">
        <v>3</v>
      </c>
      <c r="Z431" s="26">
        <v>3</v>
      </c>
      <c r="AA431" s="26">
        <v>80</v>
      </c>
      <c r="AB431" s="26">
        <v>0</v>
      </c>
      <c r="AC431" s="26">
        <v>26</v>
      </c>
      <c r="AD431" s="26">
        <v>2</v>
      </c>
      <c r="AE431" s="26">
        <v>1</v>
      </c>
      <c r="AF431" s="26">
        <v>3</v>
      </c>
      <c r="AG431" s="26">
        <v>2</v>
      </c>
      <c r="AH431" s="26">
        <v>0</v>
      </c>
      <c r="AI431" s="26">
        <v>1</v>
      </c>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row>
    <row r="432" spans="1:100">
      <c r="A432" s="26">
        <v>35</v>
      </c>
      <c r="B432" s="26" t="s">
        <v>43</v>
      </c>
      <c r="C432" s="26" t="s">
        <v>36</v>
      </c>
      <c r="D432" s="26">
        <v>144</v>
      </c>
      <c r="E432" s="26" t="s">
        <v>45</v>
      </c>
      <c r="F432" s="26">
        <v>22</v>
      </c>
      <c r="G432" s="26">
        <v>3</v>
      </c>
      <c r="H432" s="26" t="s">
        <v>38</v>
      </c>
      <c r="I432" s="26">
        <v>1</v>
      </c>
      <c r="J432" s="26">
        <v>577</v>
      </c>
      <c r="K432" s="26">
        <v>4</v>
      </c>
      <c r="L432" s="26" t="s">
        <v>46</v>
      </c>
      <c r="M432" s="26">
        <v>46</v>
      </c>
      <c r="N432" s="26">
        <v>1</v>
      </c>
      <c r="O432" s="26">
        <v>1</v>
      </c>
      <c r="P432" s="26" t="s">
        <v>50</v>
      </c>
      <c r="Q432" s="26">
        <v>3</v>
      </c>
      <c r="R432" s="26" t="s">
        <v>41</v>
      </c>
      <c r="S432" s="26">
        <v>4230</v>
      </c>
      <c r="T432" s="26">
        <v>19225</v>
      </c>
      <c r="U432" s="26">
        <v>0</v>
      </c>
      <c r="V432" s="26" t="s">
        <v>42</v>
      </c>
      <c r="W432" s="26" t="s">
        <v>43</v>
      </c>
      <c r="X432" s="26">
        <v>15</v>
      </c>
      <c r="Y432" s="26">
        <v>3</v>
      </c>
      <c r="Z432" s="26">
        <v>3</v>
      </c>
      <c r="AA432" s="26">
        <v>80</v>
      </c>
      <c r="AB432" s="26">
        <v>0</v>
      </c>
      <c r="AC432" s="26">
        <v>6</v>
      </c>
      <c r="AD432" s="26">
        <v>2</v>
      </c>
      <c r="AE432" s="26">
        <v>3</v>
      </c>
      <c r="AF432" s="26">
        <v>5</v>
      </c>
      <c r="AG432" s="26">
        <v>4</v>
      </c>
      <c r="AH432" s="26">
        <v>4</v>
      </c>
      <c r="AI432" s="26">
        <v>3</v>
      </c>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row>
    <row r="433" spans="1:100">
      <c r="A433" s="26">
        <v>54</v>
      </c>
      <c r="B433" s="26" t="s">
        <v>43</v>
      </c>
      <c r="C433" s="26" t="s">
        <v>36</v>
      </c>
      <c r="D433" s="26">
        <v>548</v>
      </c>
      <c r="E433" s="26" t="s">
        <v>45</v>
      </c>
      <c r="F433" s="26">
        <v>8</v>
      </c>
      <c r="G433" s="26">
        <v>4</v>
      </c>
      <c r="H433" s="26" t="s">
        <v>38</v>
      </c>
      <c r="I433" s="26">
        <v>1</v>
      </c>
      <c r="J433" s="26">
        <v>578</v>
      </c>
      <c r="K433" s="26">
        <v>3</v>
      </c>
      <c r="L433" s="26" t="s">
        <v>39</v>
      </c>
      <c r="M433" s="26">
        <v>42</v>
      </c>
      <c r="N433" s="26">
        <v>3</v>
      </c>
      <c r="O433" s="26">
        <v>2</v>
      </c>
      <c r="P433" s="26" t="s">
        <v>50</v>
      </c>
      <c r="Q433" s="26">
        <v>3</v>
      </c>
      <c r="R433" s="26" t="s">
        <v>41</v>
      </c>
      <c r="S433" s="26">
        <v>3780</v>
      </c>
      <c r="T433" s="26">
        <v>23428</v>
      </c>
      <c r="U433" s="26">
        <v>7</v>
      </c>
      <c r="V433" s="26" t="s">
        <v>42</v>
      </c>
      <c r="W433" s="26" t="s">
        <v>43</v>
      </c>
      <c r="X433" s="26">
        <v>11</v>
      </c>
      <c r="Y433" s="26">
        <v>3</v>
      </c>
      <c r="Z433" s="26">
        <v>3</v>
      </c>
      <c r="AA433" s="26">
        <v>80</v>
      </c>
      <c r="AB433" s="26">
        <v>0</v>
      </c>
      <c r="AC433" s="26">
        <v>19</v>
      </c>
      <c r="AD433" s="26">
        <v>3</v>
      </c>
      <c r="AE433" s="26">
        <v>3</v>
      </c>
      <c r="AF433" s="26">
        <v>1</v>
      </c>
      <c r="AG433" s="26">
        <v>0</v>
      </c>
      <c r="AH433" s="26">
        <v>0</v>
      </c>
      <c r="AI433" s="26">
        <v>0</v>
      </c>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row>
    <row r="434" spans="1:100">
      <c r="A434" s="26">
        <v>34</v>
      </c>
      <c r="B434" s="26" t="s">
        <v>43</v>
      </c>
      <c r="C434" s="26" t="s">
        <v>36</v>
      </c>
      <c r="D434" s="26">
        <v>1303</v>
      </c>
      <c r="E434" s="26" t="s">
        <v>45</v>
      </c>
      <c r="F434" s="26">
        <v>2</v>
      </c>
      <c r="G434" s="26">
        <v>4</v>
      </c>
      <c r="H434" s="26" t="s">
        <v>38</v>
      </c>
      <c r="I434" s="26">
        <v>1</v>
      </c>
      <c r="J434" s="26">
        <v>579</v>
      </c>
      <c r="K434" s="26">
        <v>4</v>
      </c>
      <c r="L434" s="26" t="s">
        <v>46</v>
      </c>
      <c r="M434" s="26">
        <v>62</v>
      </c>
      <c r="N434" s="26">
        <v>2</v>
      </c>
      <c r="O434" s="26">
        <v>1</v>
      </c>
      <c r="P434" s="26" t="s">
        <v>47</v>
      </c>
      <c r="Q434" s="26">
        <v>3</v>
      </c>
      <c r="R434" s="26" t="s">
        <v>52</v>
      </c>
      <c r="S434" s="26">
        <v>2768</v>
      </c>
      <c r="T434" s="26">
        <v>8416</v>
      </c>
      <c r="U434" s="26">
        <v>3</v>
      </c>
      <c r="V434" s="26" t="s">
        <v>42</v>
      </c>
      <c r="W434" s="26" t="s">
        <v>43</v>
      </c>
      <c r="X434" s="26">
        <v>12</v>
      </c>
      <c r="Y434" s="26">
        <v>3</v>
      </c>
      <c r="Z434" s="26">
        <v>3</v>
      </c>
      <c r="AA434" s="26">
        <v>80</v>
      </c>
      <c r="AB434" s="26">
        <v>1</v>
      </c>
      <c r="AC434" s="26">
        <v>14</v>
      </c>
      <c r="AD434" s="26">
        <v>3</v>
      </c>
      <c r="AE434" s="26">
        <v>3</v>
      </c>
      <c r="AF434" s="26">
        <v>7</v>
      </c>
      <c r="AG434" s="26">
        <v>3</v>
      </c>
      <c r="AH434" s="26">
        <v>5</v>
      </c>
      <c r="AI434" s="26">
        <v>7</v>
      </c>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row>
    <row r="435" spans="1:100">
      <c r="A435" s="26">
        <v>46</v>
      </c>
      <c r="B435" s="26" t="s">
        <v>43</v>
      </c>
      <c r="C435" s="26" t="s">
        <v>36</v>
      </c>
      <c r="D435" s="26">
        <v>1125</v>
      </c>
      <c r="E435" s="26" t="s">
        <v>37</v>
      </c>
      <c r="F435" s="26">
        <v>10</v>
      </c>
      <c r="G435" s="26">
        <v>3</v>
      </c>
      <c r="H435" s="26" t="s">
        <v>59</v>
      </c>
      <c r="I435" s="26">
        <v>1</v>
      </c>
      <c r="J435" s="26">
        <v>580</v>
      </c>
      <c r="K435" s="26">
        <v>3</v>
      </c>
      <c r="L435" s="26" t="s">
        <v>39</v>
      </c>
      <c r="M435" s="26">
        <v>94</v>
      </c>
      <c r="N435" s="26">
        <v>2</v>
      </c>
      <c r="O435" s="26">
        <v>3</v>
      </c>
      <c r="P435" s="26" t="s">
        <v>40</v>
      </c>
      <c r="Q435" s="26">
        <v>4</v>
      </c>
      <c r="R435" s="26" t="s">
        <v>48</v>
      </c>
      <c r="S435" s="26">
        <v>9071</v>
      </c>
      <c r="T435" s="26">
        <v>11563</v>
      </c>
      <c r="U435" s="26">
        <v>2</v>
      </c>
      <c r="V435" s="26" t="s">
        <v>42</v>
      </c>
      <c r="W435" s="26" t="s">
        <v>35</v>
      </c>
      <c r="X435" s="26">
        <v>19</v>
      </c>
      <c r="Y435" s="26">
        <v>3</v>
      </c>
      <c r="Z435" s="26">
        <v>3</v>
      </c>
      <c r="AA435" s="26">
        <v>80</v>
      </c>
      <c r="AB435" s="26">
        <v>1</v>
      </c>
      <c r="AC435" s="26">
        <v>15</v>
      </c>
      <c r="AD435" s="26">
        <v>3</v>
      </c>
      <c r="AE435" s="26">
        <v>3</v>
      </c>
      <c r="AF435" s="26">
        <v>3</v>
      </c>
      <c r="AG435" s="26">
        <v>2</v>
      </c>
      <c r="AH435" s="26">
        <v>1</v>
      </c>
      <c r="AI435" s="26">
        <v>2</v>
      </c>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row>
    <row r="436" spans="1:100">
      <c r="A436" s="26">
        <v>31</v>
      </c>
      <c r="B436" s="26" t="s">
        <v>43</v>
      </c>
      <c r="C436" s="26" t="s">
        <v>36</v>
      </c>
      <c r="D436" s="26">
        <v>1274</v>
      </c>
      <c r="E436" s="26" t="s">
        <v>45</v>
      </c>
      <c r="F436" s="26">
        <v>9</v>
      </c>
      <c r="G436" s="26">
        <v>1</v>
      </c>
      <c r="H436" s="26" t="s">
        <v>38</v>
      </c>
      <c r="I436" s="26">
        <v>1</v>
      </c>
      <c r="J436" s="26">
        <v>581</v>
      </c>
      <c r="K436" s="26">
        <v>3</v>
      </c>
      <c r="L436" s="26" t="s">
        <v>46</v>
      </c>
      <c r="M436" s="26">
        <v>33</v>
      </c>
      <c r="N436" s="26">
        <v>3</v>
      </c>
      <c r="O436" s="26">
        <v>3</v>
      </c>
      <c r="P436" s="26" t="s">
        <v>53</v>
      </c>
      <c r="Q436" s="26">
        <v>2</v>
      </c>
      <c r="R436" s="26" t="s">
        <v>52</v>
      </c>
      <c r="S436" s="26">
        <v>10648</v>
      </c>
      <c r="T436" s="26">
        <v>14394</v>
      </c>
      <c r="U436" s="26">
        <v>1</v>
      </c>
      <c r="V436" s="26" t="s">
        <v>42</v>
      </c>
      <c r="W436" s="26" t="s">
        <v>43</v>
      </c>
      <c r="X436" s="26">
        <v>25</v>
      </c>
      <c r="Y436" s="26">
        <v>4</v>
      </c>
      <c r="Z436" s="26">
        <v>4</v>
      </c>
      <c r="AA436" s="26">
        <v>80</v>
      </c>
      <c r="AB436" s="26">
        <v>1</v>
      </c>
      <c r="AC436" s="26">
        <v>13</v>
      </c>
      <c r="AD436" s="26">
        <v>6</v>
      </c>
      <c r="AE436" s="26">
        <v>4</v>
      </c>
      <c r="AF436" s="26">
        <v>13</v>
      </c>
      <c r="AG436" s="26">
        <v>8</v>
      </c>
      <c r="AH436" s="26">
        <v>0</v>
      </c>
      <c r="AI436" s="26">
        <v>8</v>
      </c>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row>
    <row r="437" spans="1:100">
      <c r="A437" s="26">
        <v>33</v>
      </c>
      <c r="B437" s="26" t="s">
        <v>35</v>
      </c>
      <c r="C437" s="26" t="s">
        <v>36</v>
      </c>
      <c r="D437" s="26">
        <v>1277</v>
      </c>
      <c r="E437" s="26" t="s">
        <v>45</v>
      </c>
      <c r="F437" s="26">
        <v>15</v>
      </c>
      <c r="G437" s="26">
        <v>1</v>
      </c>
      <c r="H437" s="26" t="s">
        <v>51</v>
      </c>
      <c r="I437" s="26">
        <v>1</v>
      </c>
      <c r="J437" s="26">
        <v>582</v>
      </c>
      <c r="K437" s="26">
        <v>2</v>
      </c>
      <c r="L437" s="26" t="s">
        <v>46</v>
      </c>
      <c r="M437" s="26">
        <v>56</v>
      </c>
      <c r="N437" s="26">
        <v>3</v>
      </c>
      <c r="O437" s="26">
        <v>3</v>
      </c>
      <c r="P437" s="26" t="s">
        <v>56</v>
      </c>
      <c r="Q437" s="26">
        <v>3</v>
      </c>
      <c r="R437" s="26" t="s">
        <v>48</v>
      </c>
      <c r="S437" s="26">
        <v>13610</v>
      </c>
      <c r="T437" s="26">
        <v>24619</v>
      </c>
      <c r="U437" s="26">
        <v>7</v>
      </c>
      <c r="V437" s="26" t="s">
        <v>42</v>
      </c>
      <c r="W437" s="26" t="s">
        <v>35</v>
      </c>
      <c r="X437" s="26">
        <v>12</v>
      </c>
      <c r="Y437" s="26">
        <v>3</v>
      </c>
      <c r="Z437" s="26">
        <v>4</v>
      </c>
      <c r="AA437" s="26">
        <v>80</v>
      </c>
      <c r="AB437" s="26">
        <v>0</v>
      </c>
      <c r="AC437" s="26">
        <v>15</v>
      </c>
      <c r="AD437" s="26">
        <v>2</v>
      </c>
      <c r="AE437" s="26">
        <v>4</v>
      </c>
      <c r="AF437" s="26">
        <v>7</v>
      </c>
      <c r="AG437" s="26">
        <v>6</v>
      </c>
      <c r="AH437" s="26">
        <v>7</v>
      </c>
      <c r="AI437" s="26">
        <v>7</v>
      </c>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row>
    <row r="438" spans="1:100">
      <c r="A438" s="26">
        <v>33</v>
      </c>
      <c r="B438" s="26" t="s">
        <v>35</v>
      </c>
      <c r="C438" s="26" t="s">
        <v>36</v>
      </c>
      <c r="D438" s="26">
        <v>587</v>
      </c>
      <c r="E438" s="26" t="s">
        <v>45</v>
      </c>
      <c r="F438" s="26">
        <v>10</v>
      </c>
      <c r="G438" s="26">
        <v>1</v>
      </c>
      <c r="H438" s="26" t="s">
        <v>51</v>
      </c>
      <c r="I438" s="26">
        <v>1</v>
      </c>
      <c r="J438" s="26">
        <v>584</v>
      </c>
      <c r="K438" s="26">
        <v>1</v>
      </c>
      <c r="L438" s="26" t="s">
        <v>46</v>
      </c>
      <c r="M438" s="26">
        <v>38</v>
      </c>
      <c r="N438" s="26">
        <v>1</v>
      </c>
      <c r="O438" s="26">
        <v>1</v>
      </c>
      <c r="P438" s="26" t="s">
        <v>50</v>
      </c>
      <c r="Q438" s="26">
        <v>4</v>
      </c>
      <c r="R438" s="26" t="s">
        <v>52</v>
      </c>
      <c r="S438" s="26">
        <v>3408</v>
      </c>
      <c r="T438" s="26">
        <v>6705</v>
      </c>
      <c r="U438" s="26">
        <v>7</v>
      </c>
      <c r="V438" s="26" t="s">
        <v>42</v>
      </c>
      <c r="W438" s="26" t="s">
        <v>43</v>
      </c>
      <c r="X438" s="26">
        <v>13</v>
      </c>
      <c r="Y438" s="26">
        <v>3</v>
      </c>
      <c r="Z438" s="26">
        <v>1</v>
      </c>
      <c r="AA438" s="26">
        <v>80</v>
      </c>
      <c r="AB438" s="26">
        <v>3</v>
      </c>
      <c r="AC438" s="26">
        <v>8</v>
      </c>
      <c r="AD438" s="26">
        <v>2</v>
      </c>
      <c r="AE438" s="26">
        <v>3</v>
      </c>
      <c r="AF438" s="26">
        <v>4</v>
      </c>
      <c r="AG438" s="26">
        <v>3</v>
      </c>
      <c r="AH438" s="26">
        <v>1</v>
      </c>
      <c r="AI438" s="26">
        <v>3</v>
      </c>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row>
    <row r="439" spans="1:100">
      <c r="A439" s="26">
        <v>30</v>
      </c>
      <c r="B439" s="26" t="s">
        <v>43</v>
      </c>
      <c r="C439" s="26" t="s">
        <v>36</v>
      </c>
      <c r="D439" s="26">
        <v>413</v>
      </c>
      <c r="E439" s="26" t="s">
        <v>37</v>
      </c>
      <c r="F439" s="26">
        <v>7</v>
      </c>
      <c r="G439" s="26">
        <v>1</v>
      </c>
      <c r="H439" s="26" t="s">
        <v>59</v>
      </c>
      <c r="I439" s="26">
        <v>1</v>
      </c>
      <c r="J439" s="26">
        <v>585</v>
      </c>
      <c r="K439" s="26">
        <v>4</v>
      </c>
      <c r="L439" s="26" t="s">
        <v>46</v>
      </c>
      <c r="M439" s="26">
        <v>57</v>
      </c>
      <c r="N439" s="26">
        <v>3</v>
      </c>
      <c r="O439" s="26">
        <v>1</v>
      </c>
      <c r="P439" s="26" t="s">
        <v>57</v>
      </c>
      <c r="Q439" s="26">
        <v>2</v>
      </c>
      <c r="R439" s="26" t="s">
        <v>41</v>
      </c>
      <c r="S439" s="26">
        <v>2983</v>
      </c>
      <c r="T439" s="26">
        <v>18398</v>
      </c>
      <c r="U439" s="26">
        <v>0</v>
      </c>
      <c r="V439" s="26" t="s">
        <v>42</v>
      </c>
      <c r="W439" s="26" t="s">
        <v>43</v>
      </c>
      <c r="X439" s="26">
        <v>14</v>
      </c>
      <c r="Y439" s="26">
        <v>3</v>
      </c>
      <c r="Z439" s="26">
        <v>1</v>
      </c>
      <c r="AA439" s="26">
        <v>80</v>
      </c>
      <c r="AB439" s="26">
        <v>0</v>
      </c>
      <c r="AC439" s="26">
        <v>4</v>
      </c>
      <c r="AD439" s="26">
        <v>3</v>
      </c>
      <c r="AE439" s="26">
        <v>3</v>
      </c>
      <c r="AF439" s="26">
        <v>3</v>
      </c>
      <c r="AG439" s="26">
        <v>2</v>
      </c>
      <c r="AH439" s="26">
        <v>1</v>
      </c>
      <c r="AI439" s="26">
        <v>2</v>
      </c>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row>
    <row r="440" spans="1:100">
      <c r="A440" s="26">
        <v>35</v>
      </c>
      <c r="B440" s="26" t="s">
        <v>43</v>
      </c>
      <c r="C440" s="26" t="s">
        <v>36</v>
      </c>
      <c r="D440" s="26">
        <v>1276</v>
      </c>
      <c r="E440" s="26" t="s">
        <v>45</v>
      </c>
      <c r="F440" s="26">
        <v>16</v>
      </c>
      <c r="G440" s="26">
        <v>3</v>
      </c>
      <c r="H440" s="26" t="s">
        <v>38</v>
      </c>
      <c r="I440" s="26">
        <v>1</v>
      </c>
      <c r="J440" s="26">
        <v>586</v>
      </c>
      <c r="K440" s="26">
        <v>4</v>
      </c>
      <c r="L440" s="26" t="s">
        <v>46</v>
      </c>
      <c r="M440" s="26">
        <v>72</v>
      </c>
      <c r="N440" s="26">
        <v>3</v>
      </c>
      <c r="O440" s="26">
        <v>3</v>
      </c>
      <c r="P440" s="26" t="s">
        <v>54</v>
      </c>
      <c r="Q440" s="26">
        <v>3</v>
      </c>
      <c r="R440" s="26" t="s">
        <v>48</v>
      </c>
      <c r="S440" s="26">
        <v>7632</v>
      </c>
      <c r="T440" s="26">
        <v>14295</v>
      </c>
      <c r="U440" s="26">
        <v>4</v>
      </c>
      <c r="V440" s="26" t="s">
        <v>42</v>
      </c>
      <c r="W440" s="26" t="s">
        <v>35</v>
      </c>
      <c r="X440" s="26">
        <v>12</v>
      </c>
      <c r="Y440" s="26">
        <v>3</v>
      </c>
      <c r="Z440" s="26">
        <v>3</v>
      </c>
      <c r="AA440" s="26">
        <v>80</v>
      </c>
      <c r="AB440" s="26">
        <v>0</v>
      </c>
      <c r="AC440" s="26">
        <v>10</v>
      </c>
      <c r="AD440" s="26">
        <v>2</v>
      </c>
      <c r="AE440" s="26">
        <v>3</v>
      </c>
      <c r="AF440" s="26">
        <v>8</v>
      </c>
      <c r="AG440" s="26">
        <v>7</v>
      </c>
      <c r="AH440" s="26">
        <v>0</v>
      </c>
      <c r="AI440" s="26">
        <v>0</v>
      </c>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row>
    <row r="441" spans="1:100">
      <c r="A441" s="26">
        <v>31</v>
      </c>
      <c r="B441" s="26" t="s">
        <v>35</v>
      </c>
      <c r="C441" s="26" t="s">
        <v>44</v>
      </c>
      <c r="D441" s="26">
        <v>534</v>
      </c>
      <c r="E441" s="26" t="s">
        <v>45</v>
      </c>
      <c r="F441" s="26">
        <v>20</v>
      </c>
      <c r="G441" s="26">
        <v>3</v>
      </c>
      <c r="H441" s="26" t="s">
        <v>38</v>
      </c>
      <c r="I441" s="26">
        <v>1</v>
      </c>
      <c r="J441" s="26">
        <v>587</v>
      </c>
      <c r="K441" s="26">
        <v>1</v>
      </c>
      <c r="L441" s="26" t="s">
        <v>46</v>
      </c>
      <c r="M441" s="26">
        <v>66</v>
      </c>
      <c r="N441" s="26">
        <v>3</v>
      </c>
      <c r="O441" s="26">
        <v>3</v>
      </c>
      <c r="P441" s="26" t="s">
        <v>54</v>
      </c>
      <c r="Q441" s="26">
        <v>3</v>
      </c>
      <c r="R441" s="26" t="s">
        <v>48</v>
      </c>
      <c r="S441" s="26">
        <v>9824</v>
      </c>
      <c r="T441" s="26">
        <v>22908</v>
      </c>
      <c r="U441" s="26">
        <v>3</v>
      </c>
      <c r="V441" s="26" t="s">
        <v>42</v>
      </c>
      <c r="W441" s="26" t="s">
        <v>43</v>
      </c>
      <c r="X441" s="26">
        <v>12</v>
      </c>
      <c r="Y441" s="26">
        <v>3</v>
      </c>
      <c r="Z441" s="26">
        <v>1</v>
      </c>
      <c r="AA441" s="26">
        <v>80</v>
      </c>
      <c r="AB441" s="26">
        <v>0</v>
      </c>
      <c r="AC441" s="26">
        <v>12</v>
      </c>
      <c r="AD441" s="26">
        <v>2</v>
      </c>
      <c r="AE441" s="26">
        <v>3</v>
      </c>
      <c r="AF441" s="26">
        <v>1</v>
      </c>
      <c r="AG441" s="26">
        <v>0</v>
      </c>
      <c r="AH441" s="26">
        <v>0</v>
      </c>
      <c r="AI441" s="26">
        <v>0</v>
      </c>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row>
    <row r="442" spans="1:100">
      <c r="A442" s="26">
        <v>34</v>
      </c>
      <c r="B442" s="26" t="s">
        <v>35</v>
      </c>
      <c r="C442" s="26" t="s">
        <v>44</v>
      </c>
      <c r="D442" s="26">
        <v>988</v>
      </c>
      <c r="E442" s="26" t="s">
        <v>61</v>
      </c>
      <c r="F442" s="26">
        <v>23</v>
      </c>
      <c r="G442" s="26">
        <v>3</v>
      </c>
      <c r="H442" s="26" t="s">
        <v>61</v>
      </c>
      <c r="I442" s="26">
        <v>1</v>
      </c>
      <c r="J442" s="26">
        <v>590</v>
      </c>
      <c r="K442" s="26">
        <v>2</v>
      </c>
      <c r="L442" s="26" t="s">
        <v>39</v>
      </c>
      <c r="M442" s="26">
        <v>43</v>
      </c>
      <c r="N442" s="26">
        <v>3</v>
      </c>
      <c r="O442" s="26">
        <v>3</v>
      </c>
      <c r="P442" s="26" t="s">
        <v>61</v>
      </c>
      <c r="Q442" s="26">
        <v>1</v>
      </c>
      <c r="R442" s="26" t="s">
        <v>52</v>
      </c>
      <c r="S442" s="26">
        <v>9950</v>
      </c>
      <c r="T442" s="26">
        <v>11533</v>
      </c>
      <c r="U442" s="26">
        <v>9</v>
      </c>
      <c r="V442" s="26" t="s">
        <v>42</v>
      </c>
      <c r="W442" s="26" t="s">
        <v>35</v>
      </c>
      <c r="X442" s="26">
        <v>15</v>
      </c>
      <c r="Y442" s="26">
        <v>3</v>
      </c>
      <c r="Z442" s="26">
        <v>3</v>
      </c>
      <c r="AA442" s="26">
        <v>80</v>
      </c>
      <c r="AB442" s="26">
        <v>3</v>
      </c>
      <c r="AC442" s="26">
        <v>11</v>
      </c>
      <c r="AD442" s="26">
        <v>2</v>
      </c>
      <c r="AE442" s="26">
        <v>3</v>
      </c>
      <c r="AF442" s="26">
        <v>3</v>
      </c>
      <c r="AG442" s="26">
        <v>2</v>
      </c>
      <c r="AH442" s="26">
        <v>0</v>
      </c>
      <c r="AI442" s="26">
        <v>2</v>
      </c>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row>
    <row r="443" spans="1:100">
      <c r="A443" s="26">
        <v>42</v>
      </c>
      <c r="B443" s="26" t="s">
        <v>43</v>
      </c>
      <c r="C443" s="26" t="s">
        <v>44</v>
      </c>
      <c r="D443" s="26">
        <v>1474</v>
      </c>
      <c r="E443" s="26" t="s">
        <v>45</v>
      </c>
      <c r="F443" s="26">
        <v>5</v>
      </c>
      <c r="G443" s="26">
        <v>2</v>
      </c>
      <c r="H443" s="26" t="s">
        <v>49</v>
      </c>
      <c r="I443" s="26">
        <v>1</v>
      </c>
      <c r="J443" s="26">
        <v>591</v>
      </c>
      <c r="K443" s="26">
        <v>2</v>
      </c>
      <c r="L443" s="26" t="s">
        <v>46</v>
      </c>
      <c r="M443" s="26">
        <v>97</v>
      </c>
      <c r="N443" s="26">
        <v>3</v>
      </c>
      <c r="O443" s="26">
        <v>1</v>
      </c>
      <c r="P443" s="26" t="s">
        <v>50</v>
      </c>
      <c r="Q443" s="26">
        <v>3</v>
      </c>
      <c r="R443" s="26" t="s">
        <v>48</v>
      </c>
      <c r="S443" s="26">
        <v>2093</v>
      </c>
      <c r="T443" s="26">
        <v>9260</v>
      </c>
      <c r="U443" s="26">
        <v>4</v>
      </c>
      <c r="V443" s="26" t="s">
        <v>42</v>
      </c>
      <c r="W443" s="26" t="s">
        <v>43</v>
      </c>
      <c r="X443" s="26">
        <v>17</v>
      </c>
      <c r="Y443" s="26">
        <v>3</v>
      </c>
      <c r="Z443" s="26">
        <v>4</v>
      </c>
      <c r="AA443" s="26">
        <v>80</v>
      </c>
      <c r="AB443" s="26">
        <v>1</v>
      </c>
      <c r="AC443" s="26">
        <v>8</v>
      </c>
      <c r="AD443" s="26">
        <v>4</v>
      </c>
      <c r="AE443" s="26">
        <v>3</v>
      </c>
      <c r="AF443" s="26">
        <v>2</v>
      </c>
      <c r="AG443" s="26">
        <v>2</v>
      </c>
      <c r="AH443" s="26">
        <v>2</v>
      </c>
      <c r="AI443" s="26">
        <v>0</v>
      </c>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row>
    <row r="444" spans="1:100">
      <c r="A444" s="26">
        <v>36</v>
      </c>
      <c r="B444" s="26" t="s">
        <v>43</v>
      </c>
      <c r="C444" s="26" t="s">
        <v>55</v>
      </c>
      <c r="D444" s="26">
        <v>635</v>
      </c>
      <c r="E444" s="26" t="s">
        <v>37</v>
      </c>
      <c r="F444" s="26">
        <v>10</v>
      </c>
      <c r="G444" s="26">
        <v>4</v>
      </c>
      <c r="H444" s="26" t="s">
        <v>51</v>
      </c>
      <c r="I444" s="26">
        <v>1</v>
      </c>
      <c r="J444" s="26">
        <v>592</v>
      </c>
      <c r="K444" s="26">
        <v>2</v>
      </c>
      <c r="L444" s="26" t="s">
        <v>46</v>
      </c>
      <c r="M444" s="26">
        <v>32</v>
      </c>
      <c r="N444" s="26">
        <v>3</v>
      </c>
      <c r="O444" s="26">
        <v>3</v>
      </c>
      <c r="P444" s="26" t="s">
        <v>40</v>
      </c>
      <c r="Q444" s="26">
        <v>4</v>
      </c>
      <c r="R444" s="26" t="s">
        <v>41</v>
      </c>
      <c r="S444" s="26">
        <v>9980</v>
      </c>
      <c r="T444" s="26">
        <v>15318</v>
      </c>
      <c r="U444" s="26">
        <v>1</v>
      </c>
      <c r="V444" s="26" t="s">
        <v>42</v>
      </c>
      <c r="W444" s="26" t="s">
        <v>43</v>
      </c>
      <c r="X444" s="26">
        <v>14</v>
      </c>
      <c r="Y444" s="26">
        <v>3</v>
      </c>
      <c r="Z444" s="26">
        <v>4</v>
      </c>
      <c r="AA444" s="26">
        <v>80</v>
      </c>
      <c r="AB444" s="26">
        <v>0</v>
      </c>
      <c r="AC444" s="26">
        <v>10</v>
      </c>
      <c r="AD444" s="26">
        <v>3</v>
      </c>
      <c r="AE444" s="26">
        <v>2</v>
      </c>
      <c r="AF444" s="26">
        <v>10</v>
      </c>
      <c r="AG444" s="26">
        <v>3</v>
      </c>
      <c r="AH444" s="26">
        <v>9</v>
      </c>
      <c r="AI444" s="26">
        <v>7</v>
      </c>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row>
    <row r="445" spans="1:100">
      <c r="A445" s="26">
        <v>22</v>
      </c>
      <c r="B445" s="26" t="s">
        <v>35</v>
      </c>
      <c r="C445" s="26" t="s">
        <v>44</v>
      </c>
      <c r="D445" s="26">
        <v>1368</v>
      </c>
      <c r="E445" s="26" t="s">
        <v>45</v>
      </c>
      <c r="F445" s="26">
        <v>4</v>
      </c>
      <c r="G445" s="26">
        <v>1</v>
      </c>
      <c r="H445" s="26" t="s">
        <v>60</v>
      </c>
      <c r="I445" s="26">
        <v>1</v>
      </c>
      <c r="J445" s="26">
        <v>593</v>
      </c>
      <c r="K445" s="26">
        <v>3</v>
      </c>
      <c r="L445" s="26" t="s">
        <v>46</v>
      </c>
      <c r="M445" s="26">
        <v>99</v>
      </c>
      <c r="N445" s="26">
        <v>2</v>
      </c>
      <c r="O445" s="26">
        <v>1</v>
      </c>
      <c r="P445" s="26" t="s">
        <v>50</v>
      </c>
      <c r="Q445" s="26">
        <v>3</v>
      </c>
      <c r="R445" s="26" t="s">
        <v>41</v>
      </c>
      <c r="S445" s="26">
        <v>3894</v>
      </c>
      <c r="T445" s="26">
        <v>9129</v>
      </c>
      <c r="U445" s="26">
        <v>5</v>
      </c>
      <c r="V445" s="26" t="s">
        <v>42</v>
      </c>
      <c r="W445" s="26" t="s">
        <v>43</v>
      </c>
      <c r="X445" s="26">
        <v>16</v>
      </c>
      <c r="Y445" s="26">
        <v>3</v>
      </c>
      <c r="Z445" s="26">
        <v>3</v>
      </c>
      <c r="AA445" s="26">
        <v>80</v>
      </c>
      <c r="AB445" s="26">
        <v>0</v>
      </c>
      <c r="AC445" s="26">
        <v>4</v>
      </c>
      <c r="AD445" s="26">
        <v>3</v>
      </c>
      <c r="AE445" s="26">
        <v>3</v>
      </c>
      <c r="AF445" s="26">
        <v>2</v>
      </c>
      <c r="AG445" s="26">
        <v>2</v>
      </c>
      <c r="AH445" s="26">
        <v>1</v>
      </c>
      <c r="AI445" s="26">
        <v>2</v>
      </c>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c r="CU445" s="26"/>
      <c r="CV445" s="26"/>
    </row>
    <row r="446" spans="1:100">
      <c r="A446" s="26">
        <v>48</v>
      </c>
      <c r="B446" s="26" t="s">
        <v>43</v>
      </c>
      <c r="C446" s="26" t="s">
        <v>36</v>
      </c>
      <c r="D446" s="26">
        <v>163</v>
      </c>
      <c r="E446" s="26" t="s">
        <v>37</v>
      </c>
      <c r="F446" s="26">
        <v>2</v>
      </c>
      <c r="G446" s="26">
        <v>5</v>
      </c>
      <c r="H446" s="26" t="s">
        <v>59</v>
      </c>
      <c r="I446" s="26">
        <v>1</v>
      </c>
      <c r="J446" s="26">
        <v>595</v>
      </c>
      <c r="K446" s="26">
        <v>2</v>
      </c>
      <c r="L446" s="26" t="s">
        <v>39</v>
      </c>
      <c r="M446" s="26">
        <v>37</v>
      </c>
      <c r="N446" s="26">
        <v>3</v>
      </c>
      <c r="O446" s="26">
        <v>2</v>
      </c>
      <c r="P446" s="26" t="s">
        <v>40</v>
      </c>
      <c r="Q446" s="26">
        <v>4</v>
      </c>
      <c r="R446" s="26" t="s">
        <v>48</v>
      </c>
      <c r="S446" s="26">
        <v>4051</v>
      </c>
      <c r="T446" s="26">
        <v>19658</v>
      </c>
      <c r="U446" s="26">
        <v>2</v>
      </c>
      <c r="V446" s="26" t="s">
        <v>42</v>
      </c>
      <c r="W446" s="26" t="s">
        <v>43</v>
      </c>
      <c r="X446" s="26">
        <v>14</v>
      </c>
      <c r="Y446" s="26">
        <v>3</v>
      </c>
      <c r="Z446" s="26">
        <v>1</v>
      </c>
      <c r="AA446" s="26">
        <v>80</v>
      </c>
      <c r="AB446" s="26">
        <v>1</v>
      </c>
      <c r="AC446" s="26">
        <v>14</v>
      </c>
      <c r="AD446" s="26">
        <v>2</v>
      </c>
      <c r="AE446" s="26">
        <v>3</v>
      </c>
      <c r="AF446" s="26">
        <v>9</v>
      </c>
      <c r="AG446" s="26">
        <v>7</v>
      </c>
      <c r="AH446" s="26">
        <v>6</v>
      </c>
      <c r="AI446" s="26">
        <v>7</v>
      </c>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c r="CU446" s="26"/>
      <c r="CV446" s="26"/>
    </row>
    <row r="447" spans="1:100">
      <c r="A447" s="26">
        <v>55</v>
      </c>
      <c r="B447" s="26" t="s">
        <v>43</v>
      </c>
      <c r="C447" s="26" t="s">
        <v>36</v>
      </c>
      <c r="D447" s="26">
        <v>1117</v>
      </c>
      <c r="E447" s="26" t="s">
        <v>37</v>
      </c>
      <c r="F447" s="26">
        <v>18</v>
      </c>
      <c r="G447" s="26">
        <v>5</v>
      </c>
      <c r="H447" s="26" t="s">
        <v>38</v>
      </c>
      <c r="I447" s="26">
        <v>1</v>
      </c>
      <c r="J447" s="26">
        <v>597</v>
      </c>
      <c r="K447" s="26">
        <v>1</v>
      </c>
      <c r="L447" s="26" t="s">
        <v>39</v>
      </c>
      <c r="M447" s="26">
        <v>83</v>
      </c>
      <c r="N447" s="26">
        <v>3</v>
      </c>
      <c r="O447" s="26">
        <v>4</v>
      </c>
      <c r="P447" s="26" t="s">
        <v>56</v>
      </c>
      <c r="Q447" s="26">
        <v>2</v>
      </c>
      <c r="R447" s="26" t="s">
        <v>41</v>
      </c>
      <c r="S447" s="26">
        <v>16835</v>
      </c>
      <c r="T447" s="26">
        <v>9873</v>
      </c>
      <c r="U447" s="26">
        <v>3</v>
      </c>
      <c r="V447" s="26" t="s">
        <v>42</v>
      </c>
      <c r="W447" s="26" t="s">
        <v>43</v>
      </c>
      <c r="X447" s="26">
        <v>23</v>
      </c>
      <c r="Y447" s="26">
        <v>4</v>
      </c>
      <c r="Z447" s="26">
        <v>4</v>
      </c>
      <c r="AA447" s="26">
        <v>80</v>
      </c>
      <c r="AB447" s="26">
        <v>0</v>
      </c>
      <c r="AC447" s="26">
        <v>37</v>
      </c>
      <c r="AD447" s="26">
        <v>2</v>
      </c>
      <c r="AE447" s="26">
        <v>3</v>
      </c>
      <c r="AF447" s="26">
        <v>10</v>
      </c>
      <c r="AG447" s="26">
        <v>9</v>
      </c>
      <c r="AH447" s="26">
        <v>7</v>
      </c>
      <c r="AI447" s="26">
        <v>7</v>
      </c>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26"/>
      <c r="CU447" s="26"/>
      <c r="CV447" s="26"/>
    </row>
    <row r="448" spans="1:100">
      <c r="A448" s="26">
        <v>41</v>
      </c>
      <c r="B448" s="26" t="s">
        <v>43</v>
      </c>
      <c r="C448" s="26" t="s">
        <v>55</v>
      </c>
      <c r="D448" s="26">
        <v>267</v>
      </c>
      <c r="E448" s="26" t="s">
        <v>37</v>
      </c>
      <c r="F448" s="26">
        <v>10</v>
      </c>
      <c r="G448" s="26">
        <v>2</v>
      </c>
      <c r="H448" s="26" t="s">
        <v>38</v>
      </c>
      <c r="I448" s="26">
        <v>1</v>
      </c>
      <c r="J448" s="26">
        <v>599</v>
      </c>
      <c r="K448" s="26">
        <v>4</v>
      </c>
      <c r="L448" s="26" t="s">
        <v>46</v>
      </c>
      <c r="M448" s="26">
        <v>56</v>
      </c>
      <c r="N448" s="26">
        <v>3</v>
      </c>
      <c r="O448" s="26">
        <v>2</v>
      </c>
      <c r="P448" s="26" t="s">
        <v>40</v>
      </c>
      <c r="Q448" s="26">
        <v>4</v>
      </c>
      <c r="R448" s="26" t="s">
        <v>41</v>
      </c>
      <c r="S448" s="26">
        <v>6230</v>
      </c>
      <c r="T448" s="26">
        <v>13430</v>
      </c>
      <c r="U448" s="26">
        <v>7</v>
      </c>
      <c r="V448" s="26" t="s">
        <v>42</v>
      </c>
      <c r="W448" s="26" t="s">
        <v>43</v>
      </c>
      <c r="X448" s="26">
        <v>14</v>
      </c>
      <c r="Y448" s="26">
        <v>3</v>
      </c>
      <c r="Z448" s="26">
        <v>4</v>
      </c>
      <c r="AA448" s="26">
        <v>80</v>
      </c>
      <c r="AB448" s="26">
        <v>0</v>
      </c>
      <c r="AC448" s="26">
        <v>16</v>
      </c>
      <c r="AD448" s="26">
        <v>3</v>
      </c>
      <c r="AE448" s="26">
        <v>3</v>
      </c>
      <c r="AF448" s="26">
        <v>14</v>
      </c>
      <c r="AG448" s="26">
        <v>3</v>
      </c>
      <c r="AH448" s="26">
        <v>1</v>
      </c>
      <c r="AI448" s="26">
        <v>10</v>
      </c>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26"/>
      <c r="CU448" s="26"/>
      <c r="CV448" s="26"/>
    </row>
    <row r="449" spans="1:100">
      <c r="A449" s="26">
        <v>35</v>
      </c>
      <c r="B449" s="26" t="s">
        <v>43</v>
      </c>
      <c r="C449" s="26" t="s">
        <v>36</v>
      </c>
      <c r="D449" s="26">
        <v>619</v>
      </c>
      <c r="E449" s="26" t="s">
        <v>37</v>
      </c>
      <c r="F449" s="26">
        <v>1</v>
      </c>
      <c r="G449" s="26">
        <v>3</v>
      </c>
      <c r="H449" s="26" t="s">
        <v>59</v>
      </c>
      <c r="I449" s="26">
        <v>1</v>
      </c>
      <c r="J449" s="26">
        <v>600</v>
      </c>
      <c r="K449" s="26">
        <v>2</v>
      </c>
      <c r="L449" s="26" t="s">
        <v>46</v>
      </c>
      <c r="M449" s="26">
        <v>85</v>
      </c>
      <c r="N449" s="26">
        <v>3</v>
      </c>
      <c r="O449" s="26">
        <v>2</v>
      </c>
      <c r="P449" s="26" t="s">
        <v>40</v>
      </c>
      <c r="Q449" s="26">
        <v>3</v>
      </c>
      <c r="R449" s="26" t="s">
        <v>48</v>
      </c>
      <c r="S449" s="26">
        <v>4717</v>
      </c>
      <c r="T449" s="26">
        <v>18659</v>
      </c>
      <c r="U449" s="26">
        <v>9</v>
      </c>
      <c r="V449" s="26" t="s">
        <v>42</v>
      </c>
      <c r="W449" s="26" t="s">
        <v>43</v>
      </c>
      <c r="X449" s="26">
        <v>11</v>
      </c>
      <c r="Y449" s="26">
        <v>3</v>
      </c>
      <c r="Z449" s="26">
        <v>3</v>
      </c>
      <c r="AA449" s="26">
        <v>80</v>
      </c>
      <c r="AB449" s="26">
        <v>0</v>
      </c>
      <c r="AC449" s="26">
        <v>15</v>
      </c>
      <c r="AD449" s="26">
        <v>2</v>
      </c>
      <c r="AE449" s="26">
        <v>3</v>
      </c>
      <c r="AF449" s="26">
        <v>11</v>
      </c>
      <c r="AG449" s="26">
        <v>9</v>
      </c>
      <c r="AH449" s="26">
        <v>6</v>
      </c>
      <c r="AI449" s="26">
        <v>9</v>
      </c>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26"/>
      <c r="CU449" s="26"/>
      <c r="CV449" s="26"/>
    </row>
    <row r="450" spans="1:100">
      <c r="A450" s="26">
        <v>40</v>
      </c>
      <c r="B450" s="26" t="s">
        <v>43</v>
      </c>
      <c r="C450" s="26" t="s">
        <v>36</v>
      </c>
      <c r="D450" s="26">
        <v>302</v>
      </c>
      <c r="E450" s="26" t="s">
        <v>45</v>
      </c>
      <c r="F450" s="26">
        <v>6</v>
      </c>
      <c r="G450" s="26">
        <v>3</v>
      </c>
      <c r="H450" s="26" t="s">
        <v>38</v>
      </c>
      <c r="I450" s="26">
        <v>1</v>
      </c>
      <c r="J450" s="26">
        <v>601</v>
      </c>
      <c r="K450" s="26">
        <v>2</v>
      </c>
      <c r="L450" s="26" t="s">
        <v>39</v>
      </c>
      <c r="M450" s="26">
        <v>75</v>
      </c>
      <c r="N450" s="26">
        <v>3</v>
      </c>
      <c r="O450" s="26">
        <v>4</v>
      </c>
      <c r="P450" s="26" t="s">
        <v>53</v>
      </c>
      <c r="Q450" s="26">
        <v>3</v>
      </c>
      <c r="R450" s="26" t="s">
        <v>41</v>
      </c>
      <c r="S450" s="26">
        <v>13237</v>
      </c>
      <c r="T450" s="26">
        <v>20364</v>
      </c>
      <c r="U450" s="26">
        <v>7</v>
      </c>
      <c r="V450" s="26" t="s">
        <v>42</v>
      </c>
      <c r="W450" s="26" t="s">
        <v>43</v>
      </c>
      <c r="X450" s="26">
        <v>15</v>
      </c>
      <c r="Y450" s="26">
        <v>3</v>
      </c>
      <c r="Z450" s="26">
        <v>3</v>
      </c>
      <c r="AA450" s="26">
        <v>80</v>
      </c>
      <c r="AB450" s="26">
        <v>0</v>
      </c>
      <c r="AC450" s="26">
        <v>22</v>
      </c>
      <c r="AD450" s="26">
        <v>3</v>
      </c>
      <c r="AE450" s="26">
        <v>3</v>
      </c>
      <c r="AF450" s="26">
        <v>20</v>
      </c>
      <c r="AG450" s="26">
        <v>6</v>
      </c>
      <c r="AH450" s="26">
        <v>5</v>
      </c>
      <c r="AI450" s="26">
        <v>13</v>
      </c>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c r="CU450" s="26"/>
      <c r="CV450" s="26"/>
    </row>
    <row r="451" spans="1:100">
      <c r="A451" s="26">
        <v>39</v>
      </c>
      <c r="B451" s="26" t="s">
        <v>43</v>
      </c>
      <c r="C451" s="26" t="s">
        <v>44</v>
      </c>
      <c r="D451" s="26">
        <v>443</v>
      </c>
      <c r="E451" s="26" t="s">
        <v>45</v>
      </c>
      <c r="F451" s="26">
        <v>8</v>
      </c>
      <c r="G451" s="26">
        <v>1</v>
      </c>
      <c r="H451" s="26" t="s">
        <v>38</v>
      </c>
      <c r="I451" s="26">
        <v>1</v>
      </c>
      <c r="J451" s="26">
        <v>602</v>
      </c>
      <c r="K451" s="26">
        <v>3</v>
      </c>
      <c r="L451" s="26" t="s">
        <v>39</v>
      </c>
      <c r="M451" s="26">
        <v>48</v>
      </c>
      <c r="N451" s="26">
        <v>3</v>
      </c>
      <c r="O451" s="26">
        <v>1</v>
      </c>
      <c r="P451" s="26" t="s">
        <v>50</v>
      </c>
      <c r="Q451" s="26">
        <v>3</v>
      </c>
      <c r="R451" s="26" t="s">
        <v>48</v>
      </c>
      <c r="S451" s="26">
        <v>3755</v>
      </c>
      <c r="T451" s="26">
        <v>17872</v>
      </c>
      <c r="U451" s="26">
        <v>1</v>
      </c>
      <c r="V451" s="26" t="s">
        <v>42</v>
      </c>
      <c r="W451" s="26" t="s">
        <v>43</v>
      </c>
      <c r="X451" s="26">
        <v>11</v>
      </c>
      <c r="Y451" s="26">
        <v>3</v>
      </c>
      <c r="Z451" s="26">
        <v>1</v>
      </c>
      <c r="AA451" s="26">
        <v>80</v>
      </c>
      <c r="AB451" s="26">
        <v>1</v>
      </c>
      <c r="AC451" s="26">
        <v>8</v>
      </c>
      <c r="AD451" s="26">
        <v>3</v>
      </c>
      <c r="AE451" s="26">
        <v>3</v>
      </c>
      <c r="AF451" s="26">
        <v>8</v>
      </c>
      <c r="AG451" s="26">
        <v>3</v>
      </c>
      <c r="AH451" s="26">
        <v>0</v>
      </c>
      <c r="AI451" s="26">
        <v>7</v>
      </c>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c r="CU451" s="26"/>
      <c r="CV451" s="26"/>
    </row>
    <row r="452" spans="1:100">
      <c r="A452" s="26">
        <v>31</v>
      </c>
      <c r="B452" s="26" t="s">
        <v>43</v>
      </c>
      <c r="C452" s="26" t="s">
        <v>36</v>
      </c>
      <c r="D452" s="26">
        <v>828</v>
      </c>
      <c r="E452" s="26" t="s">
        <v>37</v>
      </c>
      <c r="F452" s="26">
        <v>2</v>
      </c>
      <c r="G452" s="26">
        <v>1</v>
      </c>
      <c r="H452" s="26" t="s">
        <v>38</v>
      </c>
      <c r="I452" s="26">
        <v>1</v>
      </c>
      <c r="J452" s="26">
        <v>604</v>
      </c>
      <c r="K452" s="26">
        <v>2</v>
      </c>
      <c r="L452" s="26" t="s">
        <v>46</v>
      </c>
      <c r="M452" s="26">
        <v>77</v>
      </c>
      <c r="N452" s="26">
        <v>3</v>
      </c>
      <c r="O452" s="26">
        <v>2</v>
      </c>
      <c r="P452" s="26" t="s">
        <v>40</v>
      </c>
      <c r="Q452" s="26">
        <v>4</v>
      </c>
      <c r="R452" s="26" t="s">
        <v>41</v>
      </c>
      <c r="S452" s="26">
        <v>6582</v>
      </c>
      <c r="T452" s="26">
        <v>8346</v>
      </c>
      <c r="U452" s="26">
        <v>4</v>
      </c>
      <c r="V452" s="26" t="s">
        <v>42</v>
      </c>
      <c r="W452" s="26" t="s">
        <v>35</v>
      </c>
      <c r="X452" s="26">
        <v>13</v>
      </c>
      <c r="Y452" s="26">
        <v>3</v>
      </c>
      <c r="Z452" s="26">
        <v>3</v>
      </c>
      <c r="AA452" s="26">
        <v>80</v>
      </c>
      <c r="AB452" s="26">
        <v>0</v>
      </c>
      <c r="AC452" s="26">
        <v>10</v>
      </c>
      <c r="AD452" s="26">
        <v>2</v>
      </c>
      <c r="AE452" s="26">
        <v>4</v>
      </c>
      <c r="AF452" s="26">
        <v>6</v>
      </c>
      <c r="AG452" s="26">
        <v>5</v>
      </c>
      <c r="AH452" s="26">
        <v>0</v>
      </c>
      <c r="AI452" s="26">
        <v>5</v>
      </c>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row>
    <row r="453" spans="1:100">
      <c r="A453" s="26">
        <v>42</v>
      </c>
      <c r="B453" s="26" t="s">
        <v>43</v>
      </c>
      <c r="C453" s="26" t="s">
        <v>36</v>
      </c>
      <c r="D453" s="26">
        <v>319</v>
      </c>
      <c r="E453" s="26" t="s">
        <v>45</v>
      </c>
      <c r="F453" s="26">
        <v>24</v>
      </c>
      <c r="G453" s="26">
        <v>3</v>
      </c>
      <c r="H453" s="26" t="s">
        <v>51</v>
      </c>
      <c r="I453" s="26">
        <v>1</v>
      </c>
      <c r="J453" s="26">
        <v>605</v>
      </c>
      <c r="K453" s="26">
        <v>4</v>
      </c>
      <c r="L453" s="26" t="s">
        <v>46</v>
      </c>
      <c r="M453" s="26">
        <v>56</v>
      </c>
      <c r="N453" s="26">
        <v>3</v>
      </c>
      <c r="O453" s="26">
        <v>3</v>
      </c>
      <c r="P453" s="26" t="s">
        <v>53</v>
      </c>
      <c r="Q453" s="26">
        <v>1</v>
      </c>
      <c r="R453" s="26" t="s">
        <v>48</v>
      </c>
      <c r="S453" s="26">
        <v>7406</v>
      </c>
      <c r="T453" s="26">
        <v>6950</v>
      </c>
      <c r="U453" s="26">
        <v>1</v>
      </c>
      <c r="V453" s="26" t="s">
        <v>42</v>
      </c>
      <c r="W453" s="26" t="s">
        <v>35</v>
      </c>
      <c r="X453" s="26">
        <v>21</v>
      </c>
      <c r="Y453" s="26">
        <v>4</v>
      </c>
      <c r="Z453" s="26">
        <v>4</v>
      </c>
      <c r="AA453" s="26">
        <v>80</v>
      </c>
      <c r="AB453" s="26">
        <v>1</v>
      </c>
      <c r="AC453" s="26">
        <v>10</v>
      </c>
      <c r="AD453" s="26">
        <v>5</v>
      </c>
      <c r="AE453" s="26">
        <v>2</v>
      </c>
      <c r="AF453" s="26">
        <v>10</v>
      </c>
      <c r="AG453" s="26">
        <v>9</v>
      </c>
      <c r="AH453" s="26">
        <v>5</v>
      </c>
      <c r="AI453" s="26">
        <v>8</v>
      </c>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row>
    <row r="454" spans="1:100">
      <c r="A454" s="26">
        <v>45</v>
      </c>
      <c r="B454" s="26" t="s">
        <v>43</v>
      </c>
      <c r="C454" s="26" t="s">
        <v>36</v>
      </c>
      <c r="D454" s="26">
        <v>561</v>
      </c>
      <c r="E454" s="26" t="s">
        <v>37</v>
      </c>
      <c r="F454" s="26">
        <v>2</v>
      </c>
      <c r="G454" s="26">
        <v>3</v>
      </c>
      <c r="H454" s="26" t="s">
        <v>49</v>
      </c>
      <c r="I454" s="26">
        <v>1</v>
      </c>
      <c r="J454" s="26">
        <v>606</v>
      </c>
      <c r="K454" s="26">
        <v>4</v>
      </c>
      <c r="L454" s="26" t="s">
        <v>46</v>
      </c>
      <c r="M454" s="26">
        <v>61</v>
      </c>
      <c r="N454" s="26">
        <v>3</v>
      </c>
      <c r="O454" s="26">
        <v>2</v>
      </c>
      <c r="P454" s="26" t="s">
        <v>40</v>
      </c>
      <c r="Q454" s="26">
        <v>2</v>
      </c>
      <c r="R454" s="26" t="s">
        <v>48</v>
      </c>
      <c r="S454" s="26">
        <v>4805</v>
      </c>
      <c r="T454" s="26">
        <v>16177</v>
      </c>
      <c r="U454" s="26">
        <v>0</v>
      </c>
      <c r="V454" s="26" t="s">
        <v>42</v>
      </c>
      <c r="W454" s="26" t="s">
        <v>43</v>
      </c>
      <c r="X454" s="26">
        <v>19</v>
      </c>
      <c r="Y454" s="26">
        <v>3</v>
      </c>
      <c r="Z454" s="26">
        <v>2</v>
      </c>
      <c r="AA454" s="26">
        <v>80</v>
      </c>
      <c r="AB454" s="26">
        <v>1</v>
      </c>
      <c r="AC454" s="26">
        <v>9</v>
      </c>
      <c r="AD454" s="26">
        <v>3</v>
      </c>
      <c r="AE454" s="26">
        <v>4</v>
      </c>
      <c r="AF454" s="26">
        <v>8</v>
      </c>
      <c r="AG454" s="26">
        <v>7</v>
      </c>
      <c r="AH454" s="26">
        <v>3</v>
      </c>
      <c r="AI454" s="26">
        <v>7</v>
      </c>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row>
    <row r="455" spans="1:100">
      <c r="A455" s="26">
        <v>26</v>
      </c>
      <c r="B455" s="26" t="s">
        <v>35</v>
      </c>
      <c r="C455" s="26" t="s">
        <v>44</v>
      </c>
      <c r="D455" s="26">
        <v>426</v>
      </c>
      <c r="E455" s="26" t="s">
        <v>61</v>
      </c>
      <c r="F455" s="26">
        <v>17</v>
      </c>
      <c r="G455" s="26">
        <v>4</v>
      </c>
      <c r="H455" s="26" t="s">
        <v>38</v>
      </c>
      <c r="I455" s="26">
        <v>1</v>
      </c>
      <c r="J455" s="26">
        <v>608</v>
      </c>
      <c r="K455" s="26">
        <v>2</v>
      </c>
      <c r="L455" s="26" t="s">
        <v>39</v>
      </c>
      <c r="M455" s="26">
        <v>58</v>
      </c>
      <c r="N455" s="26">
        <v>3</v>
      </c>
      <c r="O455" s="26">
        <v>1</v>
      </c>
      <c r="P455" s="26" t="s">
        <v>61</v>
      </c>
      <c r="Q455" s="26">
        <v>3</v>
      </c>
      <c r="R455" s="26" t="s">
        <v>52</v>
      </c>
      <c r="S455" s="26">
        <v>2741</v>
      </c>
      <c r="T455" s="26">
        <v>22808</v>
      </c>
      <c r="U455" s="26">
        <v>0</v>
      </c>
      <c r="V455" s="26" t="s">
        <v>42</v>
      </c>
      <c r="W455" s="26" t="s">
        <v>35</v>
      </c>
      <c r="X455" s="26">
        <v>11</v>
      </c>
      <c r="Y455" s="26">
        <v>3</v>
      </c>
      <c r="Z455" s="26">
        <v>2</v>
      </c>
      <c r="AA455" s="26">
        <v>80</v>
      </c>
      <c r="AB455" s="26">
        <v>1</v>
      </c>
      <c r="AC455" s="26">
        <v>8</v>
      </c>
      <c r="AD455" s="26">
        <v>2</v>
      </c>
      <c r="AE455" s="26">
        <v>2</v>
      </c>
      <c r="AF455" s="26">
        <v>7</v>
      </c>
      <c r="AG455" s="26">
        <v>7</v>
      </c>
      <c r="AH455" s="26">
        <v>1</v>
      </c>
      <c r="AI455" s="26">
        <v>0</v>
      </c>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row>
    <row r="456" spans="1:100">
      <c r="A456" s="26">
        <v>29</v>
      </c>
      <c r="B456" s="26" t="s">
        <v>43</v>
      </c>
      <c r="C456" s="26" t="s">
        <v>36</v>
      </c>
      <c r="D456" s="26">
        <v>232</v>
      </c>
      <c r="E456" s="26" t="s">
        <v>45</v>
      </c>
      <c r="F456" s="26">
        <v>19</v>
      </c>
      <c r="G456" s="26">
        <v>3</v>
      </c>
      <c r="H456" s="26" t="s">
        <v>60</v>
      </c>
      <c r="I456" s="26">
        <v>1</v>
      </c>
      <c r="J456" s="26">
        <v>611</v>
      </c>
      <c r="K456" s="26">
        <v>4</v>
      </c>
      <c r="L456" s="26" t="s">
        <v>46</v>
      </c>
      <c r="M456" s="26">
        <v>34</v>
      </c>
      <c r="N456" s="26">
        <v>3</v>
      </c>
      <c r="O456" s="26">
        <v>2</v>
      </c>
      <c r="P456" s="26" t="s">
        <v>53</v>
      </c>
      <c r="Q456" s="26">
        <v>4</v>
      </c>
      <c r="R456" s="26" t="s">
        <v>52</v>
      </c>
      <c r="S456" s="26">
        <v>4262</v>
      </c>
      <c r="T456" s="26">
        <v>22645</v>
      </c>
      <c r="U456" s="26">
        <v>4</v>
      </c>
      <c r="V456" s="26" t="s">
        <v>42</v>
      </c>
      <c r="W456" s="26" t="s">
        <v>43</v>
      </c>
      <c r="X456" s="26">
        <v>12</v>
      </c>
      <c r="Y456" s="26">
        <v>3</v>
      </c>
      <c r="Z456" s="26">
        <v>2</v>
      </c>
      <c r="AA456" s="26">
        <v>80</v>
      </c>
      <c r="AB456" s="26">
        <v>2</v>
      </c>
      <c r="AC456" s="26">
        <v>8</v>
      </c>
      <c r="AD456" s="26">
        <v>2</v>
      </c>
      <c r="AE456" s="26">
        <v>4</v>
      </c>
      <c r="AF456" s="26">
        <v>3</v>
      </c>
      <c r="AG456" s="26">
        <v>2</v>
      </c>
      <c r="AH456" s="26">
        <v>1</v>
      </c>
      <c r="AI456" s="26">
        <v>2</v>
      </c>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row>
    <row r="457" spans="1:100">
      <c r="A457" s="26">
        <v>33</v>
      </c>
      <c r="B457" s="26" t="s">
        <v>43</v>
      </c>
      <c r="C457" s="26" t="s">
        <v>36</v>
      </c>
      <c r="D457" s="26">
        <v>922</v>
      </c>
      <c r="E457" s="26" t="s">
        <v>45</v>
      </c>
      <c r="F457" s="26">
        <v>1</v>
      </c>
      <c r="G457" s="26">
        <v>5</v>
      </c>
      <c r="H457" s="26" t="s">
        <v>51</v>
      </c>
      <c r="I457" s="26">
        <v>1</v>
      </c>
      <c r="J457" s="26">
        <v>612</v>
      </c>
      <c r="K457" s="26">
        <v>1</v>
      </c>
      <c r="L457" s="26" t="s">
        <v>39</v>
      </c>
      <c r="M457" s="26">
        <v>95</v>
      </c>
      <c r="N457" s="26">
        <v>4</v>
      </c>
      <c r="O457" s="26">
        <v>4</v>
      </c>
      <c r="P457" s="26" t="s">
        <v>58</v>
      </c>
      <c r="Q457" s="26">
        <v>3</v>
      </c>
      <c r="R457" s="26" t="s">
        <v>52</v>
      </c>
      <c r="S457" s="26">
        <v>16184</v>
      </c>
      <c r="T457" s="26">
        <v>22578</v>
      </c>
      <c r="U457" s="26">
        <v>4</v>
      </c>
      <c r="V457" s="26" t="s">
        <v>42</v>
      </c>
      <c r="W457" s="26" t="s">
        <v>43</v>
      </c>
      <c r="X457" s="26">
        <v>19</v>
      </c>
      <c r="Y457" s="26">
        <v>3</v>
      </c>
      <c r="Z457" s="26">
        <v>3</v>
      </c>
      <c r="AA457" s="26">
        <v>80</v>
      </c>
      <c r="AB457" s="26">
        <v>1</v>
      </c>
      <c r="AC457" s="26">
        <v>10</v>
      </c>
      <c r="AD457" s="26">
        <v>2</v>
      </c>
      <c r="AE457" s="26">
        <v>3</v>
      </c>
      <c r="AF457" s="26">
        <v>6</v>
      </c>
      <c r="AG457" s="26">
        <v>1</v>
      </c>
      <c r="AH457" s="26">
        <v>0</v>
      </c>
      <c r="AI457" s="26">
        <v>5</v>
      </c>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row>
    <row r="458" spans="1:100">
      <c r="A458" s="26">
        <v>31</v>
      </c>
      <c r="B458" s="26" t="s">
        <v>43</v>
      </c>
      <c r="C458" s="26" t="s">
        <v>36</v>
      </c>
      <c r="D458" s="26">
        <v>688</v>
      </c>
      <c r="E458" s="26" t="s">
        <v>37</v>
      </c>
      <c r="F458" s="26">
        <v>7</v>
      </c>
      <c r="G458" s="26">
        <v>3</v>
      </c>
      <c r="H458" s="26" t="s">
        <v>38</v>
      </c>
      <c r="I458" s="26">
        <v>1</v>
      </c>
      <c r="J458" s="26">
        <v>613</v>
      </c>
      <c r="K458" s="26">
        <v>3</v>
      </c>
      <c r="L458" s="26" t="s">
        <v>46</v>
      </c>
      <c r="M458" s="26">
        <v>44</v>
      </c>
      <c r="N458" s="26">
        <v>2</v>
      </c>
      <c r="O458" s="26">
        <v>3</v>
      </c>
      <c r="P458" s="26" t="s">
        <v>56</v>
      </c>
      <c r="Q458" s="26">
        <v>4</v>
      </c>
      <c r="R458" s="26" t="s">
        <v>52</v>
      </c>
      <c r="S458" s="26">
        <v>11557</v>
      </c>
      <c r="T458" s="26">
        <v>25291</v>
      </c>
      <c r="U458" s="26">
        <v>9</v>
      </c>
      <c r="V458" s="26" t="s">
        <v>42</v>
      </c>
      <c r="W458" s="26" t="s">
        <v>43</v>
      </c>
      <c r="X458" s="26">
        <v>21</v>
      </c>
      <c r="Y458" s="26">
        <v>4</v>
      </c>
      <c r="Z458" s="26">
        <v>3</v>
      </c>
      <c r="AA458" s="26">
        <v>80</v>
      </c>
      <c r="AB458" s="26">
        <v>1</v>
      </c>
      <c r="AC458" s="26">
        <v>10</v>
      </c>
      <c r="AD458" s="26">
        <v>3</v>
      </c>
      <c r="AE458" s="26">
        <v>2</v>
      </c>
      <c r="AF458" s="26">
        <v>5</v>
      </c>
      <c r="AG458" s="26">
        <v>4</v>
      </c>
      <c r="AH458" s="26">
        <v>0</v>
      </c>
      <c r="AI458" s="26">
        <v>1</v>
      </c>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row>
    <row r="459" spans="1:100">
      <c r="A459" s="26">
        <v>18</v>
      </c>
      <c r="B459" s="26" t="s">
        <v>35</v>
      </c>
      <c r="C459" s="26" t="s">
        <v>44</v>
      </c>
      <c r="D459" s="26">
        <v>1306</v>
      </c>
      <c r="E459" s="26" t="s">
        <v>37</v>
      </c>
      <c r="F459" s="26">
        <v>5</v>
      </c>
      <c r="G459" s="26">
        <v>3</v>
      </c>
      <c r="H459" s="26" t="s">
        <v>59</v>
      </c>
      <c r="I459" s="26">
        <v>1</v>
      </c>
      <c r="J459" s="26">
        <v>614</v>
      </c>
      <c r="K459" s="26">
        <v>2</v>
      </c>
      <c r="L459" s="26" t="s">
        <v>46</v>
      </c>
      <c r="M459" s="26">
        <v>69</v>
      </c>
      <c r="N459" s="26">
        <v>3</v>
      </c>
      <c r="O459" s="26">
        <v>1</v>
      </c>
      <c r="P459" s="26" t="s">
        <v>57</v>
      </c>
      <c r="Q459" s="26">
        <v>2</v>
      </c>
      <c r="R459" s="26" t="s">
        <v>41</v>
      </c>
      <c r="S459" s="26">
        <v>1878</v>
      </c>
      <c r="T459" s="26">
        <v>8059</v>
      </c>
      <c r="U459" s="26">
        <v>1</v>
      </c>
      <c r="V459" s="26" t="s">
        <v>42</v>
      </c>
      <c r="W459" s="26" t="s">
        <v>35</v>
      </c>
      <c r="X459" s="26">
        <v>14</v>
      </c>
      <c r="Y459" s="26">
        <v>3</v>
      </c>
      <c r="Z459" s="26">
        <v>4</v>
      </c>
      <c r="AA459" s="26">
        <v>80</v>
      </c>
      <c r="AB459" s="26">
        <v>0</v>
      </c>
      <c r="AC459" s="26">
        <v>0</v>
      </c>
      <c r="AD459" s="26">
        <v>3</v>
      </c>
      <c r="AE459" s="26">
        <v>3</v>
      </c>
      <c r="AF459" s="26">
        <v>0</v>
      </c>
      <c r="AG459" s="26">
        <v>0</v>
      </c>
      <c r="AH459" s="26">
        <v>0</v>
      </c>
      <c r="AI459" s="26">
        <v>0</v>
      </c>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row>
    <row r="460" spans="1:100">
      <c r="A460" s="26">
        <v>40</v>
      </c>
      <c r="B460" s="26" t="s">
        <v>43</v>
      </c>
      <c r="C460" s="26" t="s">
        <v>55</v>
      </c>
      <c r="D460" s="26">
        <v>1094</v>
      </c>
      <c r="E460" s="26" t="s">
        <v>37</v>
      </c>
      <c r="F460" s="26">
        <v>28</v>
      </c>
      <c r="G460" s="26">
        <v>3</v>
      </c>
      <c r="H460" s="26" t="s">
        <v>49</v>
      </c>
      <c r="I460" s="26">
        <v>1</v>
      </c>
      <c r="J460" s="26">
        <v>615</v>
      </c>
      <c r="K460" s="26">
        <v>3</v>
      </c>
      <c r="L460" s="26" t="s">
        <v>46</v>
      </c>
      <c r="M460" s="26">
        <v>58</v>
      </c>
      <c r="N460" s="26">
        <v>1</v>
      </c>
      <c r="O460" s="26">
        <v>3</v>
      </c>
      <c r="P460" s="26" t="s">
        <v>40</v>
      </c>
      <c r="Q460" s="26">
        <v>1</v>
      </c>
      <c r="R460" s="26" t="s">
        <v>52</v>
      </c>
      <c r="S460" s="26">
        <v>10932</v>
      </c>
      <c r="T460" s="26">
        <v>11373</v>
      </c>
      <c r="U460" s="26">
        <v>3</v>
      </c>
      <c r="V460" s="26" t="s">
        <v>42</v>
      </c>
      <c r="W460" s="26" t="s">
        <v>43</v>
      </c>
      <c r="X460" s="26">
        <v>15</v>
      </c>
      <c r="Y460" s="26">
        <v>3</v>
      </c>
      <c r="Z460" s="26">
        <v>3</v>
      </c>
      <c r="AA460" s="26">
        <v>80</v>
      </c>
      <c r="AB460" s="26">
        <v>1</v>
      </c>
      <c r="AC460" s="26">
        <v>20</v>
      </c>
      <c r="AD460" s="26">
        <v>2</v>
      </c>
      <c r="AE460" s="26">
        <v>3</v>
      </c>
      <c r="AF460" s="26">
        <v>1</v>
      </c>
      <c r="AG460" s="26">
        <v>0</v>
      </c>
      <c r="AH460" s="26">
        <v>0</v>
      </c>
      <c r="AI460" s="26">
        <v>1</v>
      </c>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row>
    <row r="461" spans="1:100">
      <c r="A461" s="26">
        <v>41</v>
      </c>
      <c r="B461" s="26" t="s">
        <v>43</v>
      </c>
      <c r="C461" s="26" t="s">
        <v>55</v>
      </c>
      <c r="D461" s="26">
        <v>509</v>
      </c>
      <c r="E461" s="26" t="s">
        <v>45</v>
      </c>
      <c r="F461" s="26">
        <v>2</v>
      </c>
      <c r="G461" s="26">
        <v>4</v>
      </c>
      <c r="H461" s="26" t="s">
        <v>49</v>
      </c>
      <c r="I461" s="26">
        <v>1</v>
      </c>
      <c r="J461" s="26">
        <v>616</v>
      </c>
      <c r="K461" s="26">
        <v>1</v>
      </c>
      <c r="L461" s="26" t="s">
        <v>39</v>
      </c>
      <c r="M461" s="26">
        <v>62</v>
      </c>
      <c r="N461" s="26">
        <v>2</v>
      </c>
      <c r="O461" s="26">
        <v>2</v>
      </c>
      <c r="P461" s="26" t="s">
        <v>54</v>
      </c>
      <c r="Q461" s="26">
        <v>3</v>
      </c>
      <c r="R461" s="26" t="s">
        <v>41</v>
      </c>
      <c r="S461" s="26">
        <v>6811</v>
      </c>
      <c r="T461" s="26">
        <v>2112</v>
      </c>
      <c r="U461" s="26">
        <v>2</v>
      </c>
      <c r="V461" s="26" t="s">
        <v>42</v>
      </c>
      <c r="W461" s="26" t="s">
        <v>35</v>
      </c>
      <c r="X461" s="26">
        <v>17</v>
      </c>
      <c r="Y461" s="26">
        <v>3</v>
      </c>
      <c r="Z461" s="26">
        <v>1</v>
      </c>
      <c r="AA461" s="26">
        <v>80</v>
      </c>
      <c r="AB461" s="26">
        <v>0</v>
      </c>
      <c r="AC461" s="26">
        <v>10</v>
      </c>
      <c r="AD461" s="26">
        <v>3</v>
      </c>
      <c r="AE461" s="26">
        <v>3</v>
      </c>
      <c r="AF461" s="26">
        <v>8</v>
      </c>
      <c r="AG461" s="26">
        <v>7</v>
      </c>
      <c r="AH461" s="26">
        <v>0</v>
      </c>
      <c r="AI461" s="26">
        <v>7</v>
      </c>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row>
    <row r="462" spans="1:100">
      <c r="A462" s="26">
        <v>26</v>
      </c>
      <c r="B462" s="26" t="s">
        <v>43</v>
      </c>
      <c r="C462" s="26" t="s">
        <v>36</v>
      </c>
      <c r="D462" s="26">
        <v>775</v>
      </c>
      <c r="E462" s="26" t="s">
        <v>37</v>
      </c>
      <c r="F462" s="26">
        <v>29</v>
      </c>
      <c r="G462" s="26">
        <v>2</v>
      </c>
      <c r="H462" s="26" t="s">
        <v>51</v>
      </c>
      <c r="I462" s="26">
        <v>1</v>
      </c>
      <c r="J462" s="26">
        <v>618</v>
      </c>
      <c r="K462" s="26">
        <v>1</v>
      </c>
      <c r="L462" s="26" t="s">
        <v>46</v>
      </c>
      <c r="M462" s="26">
        <v>45</v>
      </c>
      <c r="N462" s="26">
        <v>3</v>
      </c>
      <c r="O462" s="26">
        <v>2</v>
      </c>
      <c r="P462" s="26" t="s">
        <v>40</v>
      </c>
      <c r="Q462" s="26">
        <v>3</v>
      </c>
      <c r="R462" s="26" t="s">
        <v>52</v>
      </c>
      <c r="S462" s="26">
        <v>4306</v>
      </c>
      <c r="T462" s="26">
        <v>4267</v>
      </c>
      <c r="U462" s="26">
        <v>5</v>
      </c>
      <c r="V462" s="26" t="s">
        <v>42</v>
      </c>
      <c r="W462" s="26" t="s">
        <v>43</v>
      </c>
      <c r="X462" s="26">
        <v>12</v>
      </c>
      <c r="Y462" s="26">
        <v>3</v>
      </c>
      <c r="Z462" s="26">
        <v>1</v>
      </c>
      <c r="AA462" s="26">
        <v>80</v>
      </c>
      <c r="AB462" s="26">
        <v>2</v>
      </c>
      <c r="AC462" s="26">
        <v>8</v>
      </c>
      <c r="AD462" s="26">
        <v>5</v>
      </c>
      <c r="AE462" s="26">
        <v>3</v>
      </c>
      <c r="AF462" s="26">
        <v>0</v>
      </c>
      <c r="AG462" s="26">
        <v>0</v>
      </c>
      <c r="AH462" s="26">
        <v>0</v>
      </c>
      <c r="AI462" s="26">
        <v>0</v>
      </c>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row>
    <row r="463" spans="1:100">
      <c r="A463" s="26">
        <v>35</v>
      </c>
      <c r="B463" s="26" t="s">
        <v>43</v>
      </c>
      <c r="C463" s="26" t="s">
        <v>36</v>
      </c>
      <c r="D463" s="26">
        <v>195</v>
      </c>
      <c r="E463" s="26" t="s">
        <v>37</v>
      </c>
      <c r="F463" s="26">
        <v>1</v>
      </c>
      <c r="G463" s="26">
        <v>3</v>
      </c>
      <c r="H463" s="26" t="s">
        <v>51</v>
      </c>
      <c r="I463" s="26">
        <v>1</v>
      </c>
      <c r="J463" s="26">
        <v>620</v>
      </c>
      <c r="K463" s="26">
        <v>1</v>
      </c>
      <c r="L463" s="26" t="s">
        <v>39</v>
      </c>
      <c r="M463" s="26">
        <v>80</v>
      </c>
      <c r="N463" s="26">
        <v>3</v>
      </c>
      <c r="O463" s="26">
        <v>2</v>
      </c>
      <c r="P463" s="26" t="s">
        <v>40</v>
      </c>
      <c r="Q463" s="26">
        <v>3</v>
      </c>
      <c r="R463" s="26" t="s">
        <v>41</v>
      </c>
      <c r="S463" s="26">
        <v>4859</v>
      </c>
      <c r="T463" s="26">
        <v>6698</v>
      </c>
      <c r="U463" s="26">
        <v>1</v>
      </c>
      <c r="V463" s="26" t="s">
        <v>42</v>
      </c>
      <c r="W463" s="26" t="s">
        <v>43</v>
      </c>
      <c r="X463" s="26">
        <v>16</v>
      </c>
      <c r="Y463" s="26">
        <v>3</v>
      </c>
      <c r="Z463" s="26">
        <v>4</v>
      </c>
      <c r="AA463" s="26">
        <v>80</v>
      </c>
      <c r="AB463" s="26">
        <v>0</v>
      </c>
      <c r="AC463" s="26">
        <v>5</v>
      </c>
      <c r="AD463" s="26">
        <v>3</v>
      </c>
      <c r="AE463" s="26">
        <v>3</v>
      </c>
      <c r="AF463" s="26">
        <v>5</v>
      </c>
      <c r="AG463" s="26">
        <v>4</v>
      </c>
      <c r="AH463" s="26">
        <v>0</v>
      </c>
      <c r="AI463" s="26">
        <v>3</v>
      </c>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row>
    <row r="464" spans="1:100">
      <c r="A464" s="26">
        <v>34</v>
      </c>
      <c r="B464" s="26" t="s">
        <v>43</v>
      </c>
      <c r="C464" s="26" t="s">
        <v>36</v>
      </c>
      <c r="D464" s="26">
        <v>258</v>
      </c>
      <c r="E464" s="26" t="s">
        <v>37</v>
      </c>
      <c r="F464" s="26">
        <v>21</v>
      </c>
      <c r="G464" s="26">
        <v>4</v>
      </c>
      <c r="H464" s="26" t="s">
        <v>38</v>
      </c>
      <c r="I464" s="26">
        <v>1</v>
      </c>
      <c r="J464" s="26">
        <v>621</v>
      </c>
      <c r="K464" s="26">
        <v>4</v>
      </c>
      <c r="L464" s="26" t="s">
        <v>46</v>
      </c>
      <c r="M464" s="26">
        <v>74</v>
      </c>
      <c r="N464" s="26">
        <v>4</v>
      </c>
      <c r="O464" s="26">
        <v>2</v>
      </c>
      <c r="P464" s="26" t="s">
        <v>40</v>
      </c>
      <c r="Q464" s="26">
        <v>4</v>
      </c>
      <c r="R464" s="26" t="s">
        <v>41</v>
      </c>
      <c r="S464" s="26">
        <v>5337</v>
      </c>
      <c r="T464" s="26">
        <v>19921</v>
      </c>
      <c r="U464" s="26">
        <v>1</v>
      </c>
      <c r="V464" s="26" t="s">
        <v>42</v>
      </c>
      <c r="W464" s="26" t="s">
        <v>43</v>
      </c>
      <c r="X464" s="26">
        <v>12</v>
      </c>
      <c r="Y464" s="26">
        <v>3</v>
      </c>
      <c r="Z464" s="26">
        <v>4</v>
      </c>
      <c r="AA464" s="26">
        <v>80</v>
      </c>
      <c r="AB464" s="26">
        <v>0</v>
      </c>
      <c r="AC464" s="26">
        <v>10</v>
      </c>
      <c r="AD464" s="26">
        <v>3</v>
      </c>
      <c r="AE464" s="26">
        <v>3</v>
      </c>
      <c r="AF464" s="26">
        <v>10</v>
      </c>
      <c r="AG464" s="26">
        <v>7</v>
      </c>
      <c r="AH464" s="26">
        <v>5</v>
      </c>
      <c r="AI464" s="26">
        <v>7</v>
      </c>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row>
    <row r="465" spans="1:100">
      <c r="A465" s="26">
        <v>26</v>
      </c>
      <c r="B465" s="26" t="s">
        <v>35</v>
      </c>
      <c r="C465" s="26" t="s">
        <v>36</v>
      </c>
      <c r="D465" s="26">
        <v>471</v>
      </c>
      <c r="E465" s="26" t="s">
        <v>45</v>
      </c>
      <c r="F465" s="26">
        <v>24</v>
      </c>
      <c r="G465" s="26">
        <v>3</v>
      </c>
      <c r="H465" s="26" t="s">
        <v>60</v>
      </c>
      <c r="I465" s="26">
        <v>1</v>
      </c>
      <c r="J465" s="26">
        <v>622</v>
      </c>
      <c r="K465" s="26">
        <v>3</v>
      </c>
      <c r="L465" s="26" t="s">
        <v>46</v>
      </c>
      <c r="M465" s="26">
        <v>66</v>
      </c>
      <c r="N465" s="26">
        <v>1</v>
      </c>
      <c r="O465" s="26">
        <v>1</v>
      </c>
      <c r="P465" s="26" t="s">
        <v>50</v>
      </c>
      <c r="Q465" s="26">
        <v>4</v>
      </c>
      <c r="R465" s="26" t="s">
        <v>41</v>
      </c>
      <c r="S465" s="26">
        <v>2340</v>
      </c>
      <c r="T465" s="26">
        <v>23213</v>
      </c>
      <c r="U465" s="26">
        <v>1</v>
      </c>
      <c r="V465" s="26" t="s">
        <v>42</v>
      </c>
      <c r="W465" s="26" t="s">
        <v>35</v>
      </c>
      <c r="X465" s="26">
        <v>18</v>
      </c>
      <c r="Y465" s="26">
        <v>3</v>
      </c>
      <c r="Z465" s="26">
        <v>2</v>
      </c>
      <c r="AA465" s="26">
        <v>80</v>
      </c>
      <c r="AB465" s="26">
        <v>0</v>
      </c>
      <c r="AC465" s="26">
        <v>1</v>
      </c>
      <c r="AD465" s="26">
        <v>3</v>
      </c>
      <c r="AE465" s="26">
        <v>1</v>
      </c>
      <c r="AF465" s="26">
        <v>1</v>
      </c>
      <c r="AG465" s="26">
        <v>0</v>
      </c>
      <c r="AH465" s="26">
        <v>0</v>
      </c>
      <c r="AI465" s="26">
        <v>0</v>
      </c>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row>
    <row r="466" spans="1:100">
      <c r="A466" s="26">
        <v>37</v>
      </c>
      <c r="B466" s="26" t="s">
        <v>43</v>
      </c>
      <c r="C466" s="26" t="s">
        <v>36</v>
      </c>
      <c r="D466" s="26">
        <v>799</v>
      </c>
      <c r="E466" s="26" t="s">
        <v>45</v>
      </c>
      <c r="F466" s="26">
        <v>1</v>
      </c>
      <c r="G466" s="26">
        <v>3</v>
      </c>
      <c r="H466" s="26" t="s">
        <v>60</v>
      </c>
      <c r="I466" s="26">
        <v>1</v>
      </c>
      <c r="J466" s="26">
        <v>623</v>
      </c>
      <c r="K466" s="26">
        <v>2</v>
      </c>
      <c r="L466" s="26" t="s">
        <v>39</v>
      </c>
      <c r="M466" s="26">
        <v>59</v>
      </c>
      <c r="N466" s="26">
        <v>3</v>
      </c>
      <c r="O466" s="26">
        <v>3</v>
      </c>
      <c r="P466" s="26" t="s">
        <v>53</v>
      </c>
      <c r="Q466" s="26">
        <v>4</v>
      </c>
      <c r="R466" s="26" t="s">
        <v>41</v>
      </c>
      <c r="S466" s="26">
        <v>7491</v>
      </c>
      <c r="T466" s="26">
        <v>23848</v>
      </c>
      <c r="U466" s="26">
        <v>4</v>
      </c>
      <c r="V466" s="26" t="s">
        <v>42</v>
      </c>
      <c r="W466" s="26" t="s">
        <v>43</v>
      </c>
      <c r="X466" s="26">
        <v>17</v>
      </c>
      <c r="Y466" s="26">
        <v>3</v>
      </c>
      <c r="Z466" s="26">
        <v>4</v>
      </c>
      <c r="AA466" s="26">
        <v>80</v>
      </c>
      <c r="AB466" s="26">
        <v>0</v>
      </c>
      <c r="AC466" s="26">
        <v>12</v>
      </c>
      <c r="AD466" s="26">
        <v>3</v>
      </c>
      <c r="AE466" s="26">
        <v>4</v>
      </c>
      <c r="AF466" s="26">
        <v>6</v>
      </c>
      <c r="AG466" s="26">
        <v>5</v>
      </c>
      <c r="AH466" s="26">
        <v>1</v>
      </c>
      <c r="AI466" s="26">
        <v>2</v>
      </c>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row>
    <row r="467" spans="1:100">
      <c r="A467" s="26">
        <v>46</v>
      </c>
      <c r="B467" s="26" t="s">
        <v>43</v>
      </c>
      <c r="C467" s="26" t="s">
        <v>44</v>
      </c>
      <c r="D467" s="26">
        <v>1034</v>
      </c>
      <c r="E467" s="26" t="s">
        <v>45</v>
      </c>
      <c r="F467" s="26">
        <v>18</v>
      </c>
      <c r="G467" s="26">
        <v>1</v>
      </c>
      <c r="H467" s="26" t="s">
        <v>51</v>
      </c>
      <c r="I467" s="26">
        <v>1</v>
      </c>
      <c r="J467" s="26">
        <v>624</v>
      </c>
      <c r="K467" s="26">
        <v>1</v>
      </c>
      <c r="L467" s="26" t="s">
        <v>39</v>
      </c>
      <c r="M467" s="26">
        <v>86</v>
      </c>
      <c r="N467" s="26">
        <v>3</v>
      </c>
      <c r="O467" s="26">
        <v>3</v>
      </c>
      <c r="P467" s="26" t="s">
        <v>54</v>
      </c>
      <c r="Q467" s="26">
        <v>3</v>
      </c>
      <c r="R467" s="26" t="s">
        <v>48</v>
      </c>
      <c r="S467" s="26">
        <v>10527</v>
      </c>
      <c r="T467" s="26">
        <v>8984</v>
      </c>
      <c r="U467" s="26">
        <v>5</v>
      </c>
      <c r="V467" s="26" t="s">
        <v>42</v>
      </c>
      <c r="W467" s="26" t="s">
        <v>43</v>
      </c>
      <c r="X467" s="26">
        <v>11</v>
      </c>
      <c r="Y467" s="26">
        <v>3</v>
      </c>
      <c r="Z467" s="26">
        <v>4</v>
      </c>
      <c r="AA467" s="26">
        <v>80</v>
      </c>
      <c r="AB467" s="26">
        <v>0</v>
      </c>
      <c r="AC467" s="26">
        <v>28</v>
      </c>
      <c r="AD467" s="26">
        <v>3</v>
      </c>
      <c r="AE467" s="26">
        <v>2</v>
      </c>
      <c r="AF467" s="26">
        <v>2</v>
      </c>
      <c r="AG467" s="26">
        <v>2</v>
      </c>
      <c r="AH467" s="26">
        <v>1</v>
      </c>
      <c r="AI467" s="26">
        <v>2</v>
      </c>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row>
    <row r="468" spans="1:100">
      <c r="A468" s="26">
        <v>41</v>
      </c>
      <c r="B468" s="26" t="s">
        <v>43</v>
      </c>
      <c r="C468" s="26" t="s">
        <v>36</v>
      </c>
      <c r="D468" s="26">
        <v>1276</v>
      </c>
      <c r="E468" s="26" t="s">
        <v>37</v>
      </c>
      <c r="F468" s="26">
        <v>2</v>
      </c>
      <c r="G468" s="26">
        <v>5</v>
      </c>
      <c r="H468" s="26" t="s">
        <v>38</v>
      </c>
      <c r="I468" s="26">
        <v>1</v>
      </c>
      <c r="J468" s="26">
        <v>625</v>
      </c>
      <c r="K468" s="26">
        <v>2</v>
      </c>
      <c r="L468" s="26" t="s">
        <v>39</v>
      </c>
      <c r="M468" s="26">
        <v>91</v>
      </c>
      <c r="N468" s="26">
        <v>3</v>
      </c>
      <c r="O468" s="26">
        <v>4</v>
      </c>
      <c r="P468" s="26" t="s">
        <v>56</v>
      </c>
      <c r="Q468" s="26">
        <v>1</v>
      </c>
      <c r="R468" s="26" t="s">
        <v>48</v>
      </c>
      <c r="S468" s="26">
        <v>16595</v>
      </c>
      <c r="T468" s="26">
        <v>5626</v>
      </c>
      <c r="U468" s="26">
        <v>7</v>
      </c>
      <c r="V468" s="26" t="s">
        <v>42</v>
      </c>
      <c r="W468" s="26" t="s">
        <v>43</v>
      </c>
      <c r="X468" s="26">
        <v>16</v>
      </c>
      <c r="Y468" s="26">
        <v>3</v>
      </c>
      <c r="Z468" s="26">
        <v>2</v>
      </c>
      <c r="AA468" s="26">
        <v>80</v>
      </c>
      <c r="AB468" s="26">
        <v>1</v>
      </c>
      <c r="AC468" s="26">
        <v>22</v>
      </c>
      <c r="AD468" s="26">
        <v>2</v>
      </c>
      <c r="AE468" s="26">
        <v>3</v>
      </c>
      <c r="AF468" s="26">
        <v>18</v>
      </c>
      <c r="AG468" s="26">
        <v>16</v>
      </c>
      <c r="AH468" s="26">
        <v>11</v>
      </c>
      <c r="AI468" s="26">
        <v>8</v>
      </c>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row>
    <row r="469" spans="1:100">
      <c r="A469" s="26">
        <v>37</v>
      </c>
      <c r="B469" s="26" t="s">
        <v>43</v>
      </c>
      <c r="C469" s="26" t="s">
        <v>55</v>
      </c>
      <c r="D469" s="26">
        <v>142</v>
      </c>
      <c r="E469" s="26" t="s">
        <v>37</v>
      </c>
      <c r="F469" s="26">
        <v>9</v>
      </c>
      <c r="G469" s="26">
        <v>4</v>
      </c>
      <c r="H469" s="26" t="s">
        <v>51</v>
      </c>
      <c r="I469" s="26">
        <v>1</v>
      </c>
      <c r="J469" s="26">
        <v>626</v>
      </c>
      <c r="K469" s="26">
        <v>1</v>
      </c>
      <c r="L469" s="26" t="s">
        <v>46</v>
      </c>
      <c r="M469" s="26">
        <v>69</v>
      </c>
      <c r="N469" s="26">
        <v>3</v>
      </c>
      <c r="O469" s="26">
        <v>3</v>
      </c>
      <c r="P469" s="26" t="s">
        <v>40</v>
      </c>
      <c r="Q469" s="26">
        <v>2</v>
      </c>
      <c r="R469" s="26" t="s">
        <v>52</v>
      </c>
      <c r="S469" s="26">
        <v>8834</v>
      </c>
      <c r="T469" s="26">
        <v>24666</v>
      </c>
      <c r="U469" s="26">
        <v>1</v>
      </c>
      <c r="V469" s="26" t="s">
        <v>42</v>
      </c>
      <c r="W469" s="26" t="s">
        <v>43</v>
      </c>
      <c r="X469" s="26">
        <v>13</v>
      </c>
      <c r="Y469" s="26">
        <v>3</v>
      </c>
      <c r="Z469" s="26">
        <v>4</v>
      </c>
      <c r="AA469" s="26">
        <v>80</v>
      </c>
      <c r="AB469" s="26">
        <v>1</v>
      </c>
      <c r="AC469" s="26">
        <v>9</v>
      </c>
      <c r="AD469" s="26">
        <v>6</v>
      </c>
      <c r="AE469" s="26">
        <v>3</v>
      </c>
      <c r="AF469" s="26">
        <v>9</v>
      </c>
      <c r="AG469" s="26">
        <v>5</v>
      </c>
      <c r="AH469" s="26">
        <v>7</v>
      </c>
      <c r="AI469" s="26">
        <v>7</v>
      </c>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row>
    <row r="470" spans="1:100">
      <c r="A470" s="26">
        <v>52</v>
      </c>
      <c r="B470" s="26" t="s">
        <v>43</v>
      </c>
      <c r="C470" s="26" t="s">
        <v>36</v>
      </c>
      <c r="D470" s="26">
        <v>956</v>
      </c>
      <c r="E470" s="26" t="s">
        <v>45</v>
      </c>
      <c r="F470" s="26">
        <v>6</v>
      </c>
      <c r="G470" s="26">
        <v>2</v>
      </c>
      <c r="H470" s="26" t="s">
        <v>60</v>
      </c>
      <c r="I470" s="26">
        <v>1</v>
      </c>
      <c r="J470" s="26">
        <v>630</v>
      </c>
      <c r="K470" s="26">
        <v>4</v>
      </c>
      <c r="L470" s="26" t="s">
        <v>46</v>
      </c>
      <c r="M470" s="26">
        <v>78</v>
      </c>
      <c r="N470" s="26">
        <v>3</v>
      </c>
      <c r="O470" s="26">
        <v>2</v>
      </c>
      <c r="P470" s="26" t="s">
        <v>47</v>
      </c>
      <c r="Q470" s="26">
        <v>1</v>
      </c>
      <c r="R470" s="26" t="s">
        <v>52</v>
      </c>
      <c r="S470" s="26">
        <v>5577</v>
      </c>
      <c r="T470" s="26">
        <v>22087</v>
      </c>
      <c r="U470" s="26">
        <v>3</v>
      </c>
      <c r="V470" s="26" t="s">
        <v>42</v>
      </c>
      <c r="W470" s="26" t="s">
        <v>35</v>
      </c>
      <c r="X470" s="26">
        <v>12</v>
      </c>
      <c r="Y470" s="26">
        <v>3</v>
      </c>
      <c r="Z470" s="26">
        <v>2</v>
      </c>
      <c r="AA470" s="26">
        <v>80</v>
      </c>
      <c r="AB470" s="26">
        <v>2</v>
      </c>
      <c r="AC470" s="26">
        <v>18</v>
      </c>
      <c r="AD470" s="26">
        <v>3</v>
      </c>
      <c r="AE470" s="26">
        <v>3</v>
      </c>
      <c r="AF470" s="26">
        <v>10</v>
      </c>
      <c r="AG470" s="26">
        <v>9</v>
      </c>
      <c r="AH470" s="26">
        <v>6</v>
      </c>
      <c r="AI470" s="26">
        <v>9</v>
      </c>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c r="CU470" s="26"/>
      <c r="CV470" s="26"/>
    </row>
    <row r="471" spans="1:100">
      <c r="A471" s="26">
        <v>32</v>
      </c>
      <c r="B471" s="26" t="s">
        <v>35</v>
      </c>
      <c r="C471" s="26" t="s">
        <v>55</v>
      </c>
      <c r="D471" s="26">
        <v>1474</v>
      </c>
      <c r="E471" s="26" t="s">
        <v>37</v>
      </c>
      <c r="F471" s="26">
        <v>11</v>
      </c>
      <c r="G471" s="26">
        <v>4</v>
      </c>
      <c r="H471" s="26" t="s">
        <v>49</v>
      </c>
      <c r="I471" s="26">
        <v>1</v>
      </c>
      <c r="J471" s="26">
        <v>631</v>
      </c>
      <c r="K471" s="26">
        <v>4</v>
      </c>
      <c r="L471" s="26" t="s">
        <v>46</v>
      </c>
      <c r="M471" s="26">
        <v>60</v>
      </c>
      <c r="N471" s="26">
        <v>4</v>
      </c>
      <c r="O471" s="26">
        <v>2</v>
      </c>
      <c r="P471" s="26" t="s">
        <v>40</v>
      </c>
      <c r="Q471" s="26">
        <v>3</v>
      </c>
      <c r="R471" s="26" t="s">
        <v>48</v>
      </c>
      <c r="S471" s="26">
        <v>4707</v>
      </c>
      <c r="T471" s="26">
        <v>23914</v>
      </c>
      <c r="U471" s="26">
        <v>8</v>
      </c>
      <c r="V471" s="26" t="s">
        <v>42</v>
      </c>
      <c r="W471" s="26" t="s">
        <v>43</v>
      </c>
      <c r="X471" s="26">
        <v>12</v>
      </c>
      <c r="Y471" s="26">
        <v>3</v>
      </c>
      <c r="Z471" s="26">
        <v>4</v>
      </c>
      <c r="AA471" s="26">
        <v>80</v>
      </c>
      <c r="AB471" s="26">
        <v>0</v>
      </c>
      <c r="AC471" s="26">
        <v>6</v>
      </c>
      <c r="AD471" s="26">
        <v>2</v>
      </c>
      <c r="AE471" s="26">
        <v>3</v>
      </c>
      <c r="AF471" s="26">
        <v>4</v>
      </c>
      <c r="AG471" s="26">
        <v>2</v>
      </c>
      <c r="AH471" s="26">
        <v>1</v>
      </c>
      <c r="AI471" s="26">
        <v>2</v>
      </c>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c r="CU471" s="26"/>
      <c r="CV471" s="26"/>
    </row>
    <row r="472" spans="1:100">
      <c r="A472" s="26">
        <v>24</v>
      </c>
      <c r="B472" s="26" t="s">
        <v>43</v>
      </c>
      <c r="C472" s="26" t="s">
        <v>44</v>
      </c>
      <c r="D472" s="26">
        <v>535</v>
      </c>
      <c r="E472" s="26" t="s">
        <v>37</v>
      </c>
      <c r="F472" s="26">
        <v>24</v>
      </c>
      <c r="G472" s="26">
        <v>3</v>
      </c>
      <c r="H472" s="26" t="s">
        <v>51</v>
      </c>
      <c r="I472" s="26">
        <v>1</v>
      </c>
      <c r="J472" s="26">
        <v>632</v>
      </c>
      <c r="K472" s="26">
        <v>4</v>
      </c>
      <c r="L472" s="26" t="s">
        <v>46</v>
      </c>
      <c r="M472" s="26">
        <v>38</v>
      </c>
      <c r="N472" s="26">
        <v>3</v>
      </c>
      <c r="O472" s="26">
        <v>1</v>
      </c>
      <c r="P472" s="26" t="s">
        <v>57</v>
      </c>
      <c r="Q472" s="26">
        <v>4</v>
      </c>
      <c r="R472" s="26" t="s">
        <v>48</v>
      </c>
      <c r="S472" s="26">
        <v>2400</v>
      </c>
      <c r="T472" s="26">
        <v>5530</v>
      </c>
      <c r="U472" s="26">
        <v>0</v>
      </c>
      <c r="V472" s="26" t="s">
        <v>42</v>
      </c>
      <c r="W472" s="26" t="s">
        <v>43</v>
      </c>
      <c r="X472" s="26">
        <v>13</v>
      </c>
      <c r="Y472" s="26">
        <v>3</v>
      </c>
      <c r="Z472" s="26">
        <v>3</v>
      </c>
      <c r="AA472" s="26">
        <v>80</v>
      </c>
      <c r="AB472" s="26">
        <v>2</v>
      </c>
      <c r="AC472" s="26">
        <v>3</v>
      </c>
      <c r="AD472" s="26">
        <v>3</v>
      </c>
      <c r="AE472" s="26">
        <v>3</v>
      </c>
      <c r="AF472" s="26">
        <v>2</v>
      </c>
      <c r="AG472" s="26">
        <v>2</v>
      </c>
      <c r="AH472" s="26">
        <v>2</v>
      </c>
      <c r="AI472" s="26">
        <v>1</v>
      </c>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c r="CU472" s="26"/>
      <c r="CV472" s="26"/>
    </row>
    <row r="473" spans="1:100">
      <c r="A473" s="26">
        <v>38</v>
      </c>
      <c r="B473" s="26" t="s">
        <v>43</v>
      </c>
      <c r="C473" s="26" t="s">
        <v>36</v>
      </c>
      <c r="D473" s="26">
        <v>1495</v>
      </c>
      <c r="E473" s="26" t="s">
        <v>45</v>
      </c>
      <c r="F473" s="26">
        <v>10</v>
      </c>
      <c r="G473" s="26">
        <v>3</v>
      </c>
      <c r="H473" s="26" t="s">
        <v>51</v>
      </c>
      <c r="I473" s="26">
        <v>1</v>
      </c>
      <c r="J473" s="26">
        <v>634</v>
      </c>
      <c r="K473" s="26">
        <v>3</v>
      </c>
      <c r="L473" s="26" t="s">
        <v>39</v>
      </c>
      <c r="M473" s="26">
        <v>76</v>
      </c>
      <c r="N473" s="26">
        <v>3</v>
      </c>
      <c r="O473" s="26">
        <v>2</v>
      </c>
      <c r="P473" s="26" t="s">
        <v>54</v>
      </c>
      <c r="Q473" s="26">
        <v>3</v>
      </c>
      <c r="R473" s="26" t="s">
        <v>48</v>
      </c>
      <c r="S473" s="26">
        <v>9824</v>
      </c>
      <c r="T473" s="26">
        <v>22174</v>
      </c>
      <c r="U473" s="26">
        <v>3</v>
      </c>
      <c r="V473" s="26" t="s">
        <v>42</v>
      </c>
      <c r="W473" s="26" t="s">
        <v>43</v>
      </c>
      <c r="X473" s="26">
        <v>19</v>
      </c>
      <c r="Y473" s="26">
        <v>3</v>
      </c>
      <c r="Z473" s="26">
        <v>3</v>
      </c>
      <c r="AA473" s="26">
        <v>80</v>
      </c>
      <c r="AB473" s="26">
        <v>1</v>
      </c>
      <c r="AC473" s="26">
        <v>18</v>
      </c>
      <c r="AD473" s="26">
        <v>4</v>
      </c>
      <c r="AE473" s="26">
        <v>3</v>
      </c>
      <c r="AF473" s="26">
        <v>1</v>
      </c>
      <c r="AG473" s="26">
        <v>0</v>
      </c>
      <c r="AH473" s="26">
        <v>0</v>
      </c>
      <c r="AI473" s="26">
        <v>0</v>
      </c>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c r="CU473" s="26"/>
      <c r="CV473" s="26"/>
    </row>
    <row r="474" spans="1:100">
      <c r="A474" s="26">
        <v>37</v>
      </c>
      <c r="B474" s="26" t="s">
        <v>43</v>
      </c>
      <c r="C474" s="26" t="s">
        <v>36</v>
      </c>
      <c r="D474" s="26">
        <v>446</v>
      </c>
      <c r="E474" s="26" t="s">
        <v>45</v>
      </c>
      <c r="F474" s="26">
        <v>1</v>
      </c>
      <c r="G474" s="26">
        <v>4</v>
      </c>
      <c r="H474" s="26" t="s">
        <v>38</v>
      </c>
      <c r="I474" s="26">
        <v>1</v>
      </c>
      <c r="J474" s="26">
        <v>635</v>
      </c>
      <c r="K474" s="26">
        <v>2</v>
      </c>
      <c r="L474" s="26" t="s">
        <v>39</v>
      </c>
      <c r="M474" s="26">
        <v>65</v>
      </c>
      <c r="N474" s="26">
        <v>3</v>
      </c>
      <c r="O474" s="26">
        <v>2</v>
      </c>
      <c r="P474" s="26" t="s">
        <v>53</v>
      </c>
      <c r="Q474" s="26">
        <v>2</v>
      </c>
      <c r="R474" s="26" t="s">
        <v>48</v>
      </c>
      <c r="S474" s="26">
        <v>6447</v>
      </c>
      <c r="T474" s="26">
        <v>15701</v>
      </c>
      <c r="U474" s="26">
        <v>6</v>
      </c>
      <c r="V474" s="26" t="s">
        <v>42</v>
      </c>
      <c r="W474" s="26" t="s">
        <v>43</v>
      </c>
      <c r="X474" s="26">
        <v>12</v>
      </c>
      <c r="Y474" s="26">
        <v>3</v>
      </c>
      <c r="Z474" s="26">
        <v>2</v>
      </c>
      <c r="AA474" s="26">
        <v>80</v>
      </c>
      <c r="AB474" s="26">
        <v>1</v>
      </c>
      <c r="AC474" s="26">
        <v>8</v>
      </c>
      <c r="AD474" s="26">
        <v>2</v>
      </c>
      <c r="AE474" s="26">
        <v>2</v>
      </c>
      <c r="AF474" s="26">
        <v>6</v>
      </c>
      <c r="AG474" s="26">
        <v>5</v>
      </c>
      <c r="AH474" s="26">
        <v>4</v>
      </c>
      <c r="AI474" s="26">
        <v>3</v>
      </c>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26"/>
      <c r="CU474" s="26"/>
      <c r="CV474" s="26"/>
    </row>
    <row r="475" spans="1:100">
      <c r="A475" s="26">
        <v>49</v>
      </c>
      <c r="B475" s="26" t="s">
        <v>43</v>
      </c>
      <c r="C475" s="26" t="s">
        <v>36</v>
      </c>
      <c r="D475" s="26">
        <v>1245</v>
      </c>
      <c r="E475" s="26" t="s">
        <v>45</v>
      </c>
      <c r="F475" s="26">
        <v>18</v>
      </c>
      <c r="G475" s="26">
        <v>4</v>
      </c>
      <c r="H475" s="26" t="s">
        <v>38</v>
      </c>
      <c r="I475" s="26">
        <v>1</v>
      </c>
      <c r="J475" s="26">
        <v>638</v>
      </c>
      <c r="K475" s="26">
        <v>4</v>
      </c>
      <c r="L475" s="26" t="s">
        <v>46</v>
      </c>
      <c r="M475" s="26">
        <v>58</v>
      </c>
      <c r="N475" s="26">
        <v>2</v>
      </c>
      <c r="O475" s="26">
        <v>5</v>
      </c>
      <c r="P475" s="26" t="s">
        <v>58</v>
      </c>
      <c r="Q475" s="26">
        <v>3</v>
      </c>
      <c r="R475" s="26" t="s">
        <v>52</v>
      </c>
      <c r="S475" s="26">
        <v>19502</v>
      </c>
      <c r="T475" s="26">
        <v>2125</v>
      </c>
      <c r="U475" s="26">
        <v>1</v>
      </c>
      <c r="V475" s="26" t="s">
        <v>42</v>
      </c>
      <c r="W475" s="26" t="s">
        <v>35</v>
      </c>
      <c r="X475" s="26">
        <v>17</v>
      </c>
      <c r="Y475" s="26">
        <v>3</v>
      </c>
      <c r="Z475" s="26">
        <v>3</v>
      </c>
      <c r="AA475" s="26">
        <v>80</v>
      </c>
      <c r="AB475" s="26">
        <v>1</v>
      </c>
      <c r="AC475" s="26">
        <v>31</v>
      </c>
      <c r="AD475" s="26">
        <v>5</v>
      </c>
      <c r="AE475" s="26">
        <v>3</v>
      </c>
      <c r="AF475" s="26">
        <v>31</v>
      </c>
      <c r="AG475" s="26">
        <v>9</v>
      </c>
      <c r="AH475" s="26">
        <v>0</v>
      </c>
      <c r="AI475" s="26">
        <v>9</v>
      </c>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c r="CU475" s="26"/>
      <c r="CV475" s="26"/>
    </row>
    <row r="476" spans="1:100">
      <c r="A476" s="26">
        <v>24</v>
      </c>
      <c r="B476" s="26" t="s">
        <v>43</v>
      </c>
      <c r="C476" s="26" t="s">
        <v>36</v>
      </c>
      <c r="D476" s="26">
        <v>691</v>
      </c>
      <c r="E476" s="26" t="s">
        <v>45</v>
      </c>
      <c r="F476" s="26">
        <v>23</v>
      </c>
      <c r="G476" s="26">
        <v>3</v>
      </c>
      <c r="H476" s="26" t="s">
        <v>51</v>
      </c>
      <c r="I476" s="26">
        <v>1</v>
      </c>
      <c r="J476" s="26">
        <v>639</v>
      </c>
      <c r="K476" s="26">
        <v>2</v>
      </c>
      <c r="L476" s="26" t="s">
        <v>46</v>
      </c>
      <c r="M476" s="26">
        <v>89</v>
      </c>
      <c r="N476" s="26">
        <v>4</v>
      </c>
      <c r="O476" s="26">
        <v>1</v>
      </c>
      <c r="P476" s="26" t="s">
        <v>47</v>
      </c>
      <c r="Q476" s="26">
        <v>4</v>
      </c>
      <c r="R476" s="26" t="s">
        <v>48</v>
      </c>
      <c r="S476" s="26">
        <v>2725</v>
      </c>
      <c r="T476" s="26">
        <v>21630</v>
      </c>
      <c r="U476" s="26">
        <v>1</v>
      </c>
      <c r="V476" s="26" t="s">
        <v>42</v>
      </c>
      <c r="W476" s="26" t="s">
        <v>35</v>
      </c>
      <c r="X476" s="26">
        <v>11</v>
      </c>
      <c r="Y476" s="26">
        <v>3</v>
      </c>
      <c r="Z476" s="26">
        <v>2</v>
      </c>
      <c r="AA476" s="26">
        <v>80</v>
      </c>
      <c r="AB476" s="26">
        <v>2</v>
      </c>
      <c r="AC476" s="26">
        <v>6</v>
      </c>
      <c r="AD476" s="26">
        <v>3</v>
      </c>
      <c r="AE476" s="26">
        <v>3</v>
      </c>
      <c r="AF476" s="26">
        <v>6</v>
      </c>
      <c r="AG476" s="26">
        <v>5</v>
      </c>
      <c r="AH476" s="26">
        <v>1</v>
      </c>
      <c r="AI476" s="26">
        <v>4</v>
      </c>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c r="CU476" s="26"/>
      <c r="CV476" s="26"/>
    </row>
    <row r="477" spans="1:100">
      <c r="A477" s="26">
        <v>26</v>
      </c>
      <c r="B477" s="26" t="s">
        <v>43</v>
      </c>
      <c r="C477" s="26" t="s">
        <v>36</v>
      </c>
      <c r="D477" s="26">
        <v>703</v>
      </c>
      <c r="E477" s="26" t="s">
        <v>37</v>
      </c>
      <c r="F477" s="26">
        <v>28</v>
      </c>
      <c r="G477" s="26">
        <v>2</v>
      </c>
      <c r="H477" s="26" t="s">
        <v>59</v>
      </c>
      <c r="I477" s="26">
        <v>1</v>
      </c>
      <c r="J477" s="26">
        <v>641</v>
      </c>
      <c r="K477" s="26">
        <v>1</v>
      </c>
      <c r="L477" s="26" t="s">
        <v>46</v>
      </c>
      <c r="M477" s="26">
        <v>66</v>
      </c>
      <c r="N477" s="26">
        <v>3</v>
      </c>
      <c r="O477" s="26">
        <v>2</v>
      </c>
      <c r="P477" s="26" t="s">
        <v>40</v>
      </c>
      <c r="Q477" s="26">
        <v>2</v>
      </c>
      <c r="R477" s="26" t="s">
        <v>48</v>
      </c>
      <c r="S477" s="26">
        <v>6272</v>
      </c>
      <c r="T477" s="26">
        <v>7428</v>
      </c>
      <c r="U477" s="26">
        <v>1</v>
      </c>
      <c r="V477" s="26" t="s">
        <v>42</v>
      </c>
      <c r="W477" s="26" t="s">
        <v>43</v>
      </c>
      <c r="X477" s="26">
        <v>20</v>
      </c>
      <c r="Y477" s="26">
        <v>4</v>
      </c>
      <c r="Z477" s="26">
        <v>4</v>
      </c>
      <c r="AA477" s="26">
        <v>80</v>
      </c>
      <c r="AB477" s="26">
        <v>2</v>
      </c>
      <c r="AC477" s="26">
        <v>6</v>
      </c>
      <c r="AD477" s="26">
        <v>5</v>
      </c>
      <c r="AE477" s="26">
        <v>4</v>
      </c>
      <c r="AF477" s="26">
        <v>5</v>
      </c>
      <c r="AG477" s="26">
        <v>3</v>
      </c>
      <c r="AH477" s="26">
        <v>1</v>
      </c>
      <c r="AI477" s="26">
        <v>4</v>
      </c>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26"/>
      <c r="CU477" s="26"/>
      <c r="CV477" s="26"/>
    </row>
    <row r="478" spans="1:100">
      <c r="A478" s="26">
        <v>24</v>
      </c>
      <c r="B478" s="26" t="s">
        <v>43</v>
      </c>
      <c r="C478" s="26" t="s">
        <v>36</v>
      </c>
      <c r="D478" s="26">
        <v>823</v>
      </c>
      <c r="E478" s="26" t="s">
        <v>45</v>
      </c>
      <c r="F478" s="26">
        <v>17</v>
      </c>
      <c r="G478" s="26">
        <v>2</v>
      </c>
      <c r="H478" s="26" t="s">
        <v>49</v>
      </c>
      <c r="I478" s="26">
        <v>1</v>
      </c>
      <c r="J478" s="26">
        <v>643</v>
      </c>
      <c r="K478" s="26">
        <v>4</v>
      </c>
      <c r="L478" s="26" t="s">
        <v>46</v>
      </c>
      <c r="M478" s="26">
        <v>94</v>
      </c>
      <c r="N478" s="26">
        <v>2</v>
      </c>
      <c r="O478" s="26">
        <v>1</v>
      </c>
      <c r="P478" s="26" t="s">
        <v>50</v>
      </c>
      <c r="Q478" s="26">
        <v>2</v>
      </c>
      <c r="R478" s="26" t="s">
        <v>48</v>
      </c>
      <c r="S478" s="26">
        <v>2127</v>
      </c>
      <c r="T478" s="26">
        <v>9100</v>
      </c>
      <c r="U478" s="26">
        <v>1</v>
      </c>
      <c r="V478" s="26" t="s">
        <v>42</v>
      </c>
      <c r="W478" s="26" t="s">
        <v>43</v>
      </c>
      <c r="X478" s="26">
        <v>21</v>
      </c>
      <c r="Y478" s="26">
        <v>4</v>
      </c>
      <c r="Z478" s="26">
        <v>4</v>
      </c>
      <c r="AA478" s="26">
        <v>80</v>
      </c>
      <c r="AB478" s="26">
        <v>1</v>
      </c>
      <c r="AC478" s="26">
        <v>1</v>
      </c>
      <c r="AD478" s="26">
        <v>2</v>
      </c>
      <c r="AE478" s="26">
        <v>3</v>
      </c>
      <c r="AF478" s="26">
        <v>1</v>
      </c>
      <c r="AG478" s="26">
        <v>0</v>
      </c>
      <c r="AH478" s="26">
        <v>0</v>
      </c>
      <c r="AI478" s="26">
        <v>0</v>
      </c>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c r="CU478" s="26"/>
      <c r="CV478" s="26"/>
    </row>
    <row r="479" spans="1:100">
      <c r="A479" s="26">
        <v>50</v>
      </c>
      <c r="B479" s="26" t="s">
        <v>43</v>
      </c>
      <c r="C479" s="26" t="s">
        <v>44</v>
      </c>
      <c r="D479" s="26">
        <v>1246</v>
      </c>
      <c r="E479" s="26" t="s">
        <v>61</v>
      </c>
      <c r="F479" s="26">
        <v>3</v>
      </c>
      <c r="G479" s="26">
        <v>3</v>
      </c>
      <c r="H479" s="26" t="s">
        <v>51</v>
      </c>
      <c r="I479" s="26">
        <v>1</v>
      </c>
      <c r="J479" s="26">
        <v>644</v>
      </c>
      <c r="K479" s="26">
        <v>1</v>
      </c>
      <c r="L479" s="26" t="s">
        <v>46</v>
      </c>
      <c r="M479" s="26">
        <v>99</v>
      </c>
      <c r="N479" s="26">
        <v>3</v>
      </c>
      <c r="O479" s="26">
        <v>5</v>
      </c>
      <c r="P479" s="26" t="s">
        <v>56</v>
      </c>
      <c r="Q479" s="26">
        <v>2</v>
      </c>
      <c r="R479" s="26" t="s">
        <v>48</v>
      </c>
      <c r="S479" s="26">
        <v>18200</v>
      </c>
      <c r="T479" s="26">
        <v>7999</v>
      </c>
      <c r="U479" s="26">
        <v>1</v>
      </c>
      <c r="V479" s="26" t="s">
        <v>42</v>
      </c>
      <c r="W479" s="26" t="s">
        <v>43</v>
      </c>
      <c r="X479" s="26">
        <v>11</v>
      </c>
      <c r="Y479" s="26">
        <v>3</v>
      </c>
      <c r="Z479" s="26">
        <v>3</v>
      </c>
      <c r="AA479" s="26">
        <v>80</v>
      </c>
      <c r="AB479" s="26">
        <v>1</v>
      </c>
      <c r="AC479" s="26">
        <v>32</v>
      </c>
      <c r="AD479" s="26">
        <v>2</v>
      </c>
      <c r="AE479" s="26">
        <v>3</v>
      </c>
      <c r="AF479" s="26">
        <v>32</v>
      </c>
      <c r="AG479" s="26">
        <v>5</v>
      </c>
      <c r="AH479" s="26">
        <v>10</v>
      </c>
      <c r="AI479" s="26">
        <v>7</v>
      </c>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row>
    <row r="480" spans="1:100">
      <c r="A480" s="26">
        <v>25</v>
      </c>
      <c r="B480" s="26" t="s">
        <v>43</v>
      </c>
      <c r="C480" s="26" t="s">
        <v>36</v>
      </c>
      <c r="D480" s="26">
        <v>622</v>
      </c>
      <c r="E480" s="26" t="s">
        <v>37</v>
      </c>
      <c r="F480" s="26">
        <v>13</v>
      </c>
      <c r="G480" s="26">
        <v>1</v>
      </c>
      <c r="H480" s="26" t="s">
        <v>51</v>
      </c>
      <c r="I480" s="26">
        <v>1</v>
      </c>
      <c r="J480" s="26">
        <v>645</v>
      </c>
      <c r="K480" s="26">
        <v>2</v>
      </c>
      <c r="L480" s="26" t="s">
        <v>46</v>
      </c>
      <c r="M480" s="26">
        <v>40</v>
      </c>
      <c r="N480" s="26">
        <v>3</v>
      </c>
      <c r="O480" s="26">
        <v>1</v>
      </c>
      <c r="P480" s="26" t="s">
        <v>57</v>
      </c>
      <c r="Q480" s="26">
        <v>3</v>
      </c>
      <c r="R480" s="26" t="s">
        <v>48</v>
      </c>
      <c r="S480" s="26">
        <v>2096</v>
      </c>
      <c r="T480" s="26">
        <v>26376</v>
      </c>
      <c r="U480" s="26">
        <v>1</v>
      </c>
      <c r="V480" s="26" t="s">
        <v>42</v>
      </c>
      <c r="W480" s="26" t="s">
        <v>43</v>
      </c>
      <c r="X480" s="26">
        <v>11</v>
      </c>
      <c r="Y480" s="26">
        <v>3</v>
      </c>
      <c r="Z480" s="26">
        <v>3</v>
      </c>
      <c r="AA480" s="26">
        <v>80</v>
      </c>
      <c r="AB480" s="26">
        <v>0</v>
      </c>
      <c r="AC480" s="26">
        <v>7</v>
      </c>
      <c r="AD480" s="26">
        <v>1</v>
      </c>
      <c r="AE480" s="26">
        <v>3</v>
      </c>
      <c r="AF480" s="26">
        <v>7</v>
      </c>
      <c r="AG480" s="26">
        <v>4</v>
      </c>
      <c r="AH480" s="26">
        <v>0</v>
      </c>
      <c r="AI480" s="26">
        <v>6</v>
      </c>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c r="CU480" s="26"/>
      <c r="CV480" s="26"/>
    </row>
    <row r="481" spans="1:100">
      <c r="A481" s="26">
        <v>24</v>
      </c>
      <c r="B481" s="26" t="s">
        <v>35</v>
      </c>
      <c r="C481" s="26" t="s">
        <v>44</v>
      </c>
      <c r="D481" s="26">
        <v>1287</v>
      </c>
      <c r="E481" s="26" t="s">
        <v>45</v>
      </c>
      <c r="F481" s="26">
        <v>7</v>
      </c>
      <c r="G481" s="26">
        <v>3</v>
      </c>
      <c r="H481" s="26" t="s">
        <v>38</v>
      </c>
      <c r="I481" s="26">
        <v>1</v>
      </c>
      <c r="J481" s="26">
        <v>647</v>
      </c>
      <c r="K481" s="26">
        <v>1</v>
      </c>
      <c r="L481" s="26" t="s">
        <v>39</v>
      </c>
      <c r="M481" s="26">
        <v>55</v>
      </c>
      <c r="N481" s="26">
        <v>3</v>
      </c>
      <c r="O481" s="26">
        <v>1</v>
      </c>
      <c r="P481" s="26" t="s">
        <v>50</v>
      </c>
      <c r="Q481" s="26">
        <v>3</v>
      </c>
      <c r="R481" s="26" t="s">
        <v>48</v>
      </c>
      <c r="S481" s="26">
        <v>2886</v>
      </c>
      <c r="T481" s="26">
        <v>14168</v>
      </c>
      <c r="U481" s="26">
        <v>1</v>
      </c>
      <c r="V481" s="26" t="s">
        <v>42</v>
      </c>
      <c r="W481" s="26" t="s">
        <v>35</v>
      </c>
      <c r="X481" s="26">
        <v>16</v>
      </c>
      <c r="Y481" s="26">
        <v>3</v>
      </c>
      <c r="Z481" s="26">
        <v>4</v>
      </c>
      <c r="AA481" s="26">
        <v>80</v>
      </c>
      <c r="AB481" s="26">
        <v>1</v>
      </c>
      <c r="AC481" s="26">
        <v>6</v>
      </c>
      <c r="AD481" s="26">
        <v>4</v>
      </c>
      <c r="AE481" s="26">
        <v>3</v>
      </c>
      <c r="AF481" s="26">
        <v>6</v>
      </c>
      <c r="AG481" s="26">
        <v>3</v>
      </c>
      <c r="AH481" s="26">
        <v>1</v>
      </c>
      <c r="AI481" s="26">
        <v>2</v>
      </c>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c r="CU481" s="26"/>
      <c r="CV481" s="26"/>
    </row>
    <row r="482" spans="1:100">
      <c r="A482" s="26">
        <v>30</v>
      </c>
      <c r="B482" s="26" t="s">
        <v>35</v>
      </c>
      <c r="C482" s="26" t="s">
        <v>44</v>
      </c>
      <c r="D482" s="26">
        <v>448</v>
      </c>
      <c r="E482" s="26" t="s">
        <v>37</v>
      </c>
      <c r="F482" s="26">
        <v>12</v>
      </c>
      <c r="G482" s="26">
        <v>4</v>
      </c>
      <c r="H482" s="26" t="s">
        <v>38</v>
      </c>
      <c r="I482" s="26">
        <v>1</v>
      </c>
      <c r="J482" s="26">
        <v>648</v>
      </c>
      <c r="K482" s="26">
        <v>2</v>
      </c>
      <c r="L482" s="26" t="s">
        <v>46</v>
      </c>
      <c r="M482" s="26">
        <v>74</v>
      </c>
      <c r="N482" s="26">
        <v>2</v>
      </c>
      <c r="O482" s="26">
        <v>1</v>
      </c>
      <c r="P482" s="26" t="s">
        <v>57</v>
      </c>
      <c r="Q482" s="26">
        <v>1</v>
      </c>
      <c r="R482" s="26" t="s">
        <v>48</v>
      </c>
      <c r="S482" s="26">
        <v>2033</v>
      </c>
      <c r="T482" s="26">
        <v>14470</v>
      </c>
      <c r="U482" s="26">
        <v>1</v>
      </c>
      <c r="V482" s="26" t="s">
        <v>42</v>
      </c>
      <c r="W482" s="26" t="s">
        <v>43</v>
      </c>
      <c r="X482" s="26">
        <v>18</v>
      </c>
      <c r="Y482" s="26">
        <v>3</v>
      </c>
      <c r="Z482" s="26">
        <v>3</v>
      </c>
      <c r="AA482" s="26">
        <v>80</v>
      </c>
      <c r="AB482" s="26">
        <v>1</v>
      </c>
      <c r="AC482" s="26">
        <v>1</v>
      </c>
      <c r="AD482" s="26">
        <v>2</v>
      </c>
      <c r="AE482" s="26">
        <v>4</v>
      </c>
      <c r="AF482" s="26">
        <v>1</v>
      </c>
      <c r="AG482" s="26">
        <v>0</v>
      </c>
      <c r="AH482" s="26">
        <v>0</v>
      </c>
      <c r="AI482" s="26">
        <v>0</v>
      </c>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c r="CU482" s="26"/>
      <c r="CV482" s="26"/>
    </row>
    <row r="483" spans="1:100">
      <c r="A483" s="26">
        <v>34</v>
      </c>
      <c r="B483" s="26" t="s">
        <v>43</v>
      </c>
      <c r="C483" s="26" t="s">
        <v>36</v>
      </c>
      <c r="D483" s="26">
        <v>254</v>
      </c>
      <c r="E483" s="26" t="s">
        <v>45</v>
      </c>
      <c r="F483" s="26">
        <v>1</v>
      </c>
      <c r="G483" s="26">
        <v>2</v>
      </c>
      <c r="H483" s="26" t="s">
        <v>38</v>
      </c>
      <c r="I483" s="26">
        <v>1</v>
      </c>
      <c r="J483" s="26">
        <v>649</v>
      </c>
      <c r="K483" s="26">
        <v>2</v>
      </c>
      <c r="L483" s="26" t="s">
        <v>46</v>
      </c>
      <c r="M483" s="26">
        <v>83</v>
      </c>
      <c r="N483" s="26">
        <v>2</v>
      </c>
      <c r="O483" s="26">
        <v>1</v>
      </c>
      <c r="P483" s="26" t="s">
        <v>47</v>
      </c>
      <c r="Q483" s="26">
        <v>4</v>
      </c>
      <c r="R483" s="26" t="s">
        <v>48</v>
      </c>
      <c r="S483" s="26">
        <v>3622</v>
      </c>
      <c r="T483" s="26">
        <v>22794</v>
      </c>
      <c r="U483" s="26">
        <v>1</v>
      </c>
      <c r="V483" s="26" t="s">
        <v>42</v>
      </c>
      <c r="W483" s="26" t="s">
        <v>35</v>
      </c>
      <c r="X483" s="26">
        <v>13</v>
      </c>
      <c r="Y483" s="26">
        <v>3</v>
      </c>
      <c r="Z483" s="26">
        <v>4</v>
      </c>
      <c r="AA483" s="26">
        <v>80</v>
      </c>
      <c r="AB483" s="26">
        <v>1</v>
      </c>
      <c r="AC483" s="26">
        <v>6</v>
      </c>
      <c r="AD483" s="26">
        <v>3</v>
      </c>
      <c r="AE483" s="26">
        <v>3</v>
      </c>
      <c r="AF483" s="26">
        <v>6</v>
      </c>
      <c r="AG483" s="26">
        <v>5</v>
      </c>
      <c r="AH483" s="26">
        <v>1</v>
      </c>
      <c r="AI483" s="26">
        <v>3</v>
      </c>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c r="CU483" s="26"/>
      <c r="CV483" s="26"/>
    </row>
    <row r="484" spans="1:100">
      <c r="A484" s="26">
        <v>31</v>
      </c>
      <c r="B484" s="26" t="s">
        <v>35</v>
      </c>
      <c r="C484" s="26" t="s">
        <v>36</v>
      </c>
      <c r="D484" s="26">
        <v>1365</v>
      </c>
      <c r="E484" s="26" t="s">
        <v>37</v>
      </c>
      <c r="F484" s="26">
        <v>13</v>
      </c>
      <c r="G484" s="26">
        <v>4</v>
      </c>
      <c r="H484" s="26" t="s">
        <v>51</v>
      </c>
      <c r="I484" s="26">
        <v>1</v>
      </c>
      <c r="J484" s="26">
        <v>650</v>
      </c>
      <c r="K484" s="26">
        <v>2</v>
      </c>
      <c r="L484" s="26" t="s">
        <v>46</v>
      </c>
      <c r="M484" s="26">
        <v>46</v>
      </c>
      <c r="N484" s="26">
        <v>3</v>
      </c>
      <c r="O484" s="26">
        <v>2</v>
      </c>
      <c r="P484" s="26" t="s">
        <v>40</v>
      </c>
      <c r="Q484" s="26">
        <v>1</v>
      </c>
      <c r="R484" s="26" t="s">
        <v>52</v>
      </c>
      <c r="S484" s="26">
        <v>4233</v>
      </c>
      <c r="T484" s="26">
        <v>11512</v>
      </c>
      <c r="U484" s="26">
        <v>2</v>
      </c>
      <c r="V484" s="26" t="s">
        <v>42</v>
      </c>
      <c r="W484" s="26" t="s">
        <v>43</v>
      </c>
      <c r="X484" s="26">
        <v>17</v>
      </c>
      <c r="Y484" s="26">
        <v>3</v>
      </c>
      <c r="Z484" s="26">
        <v>3</v>
      </c>
      <c r="AA484" s="26">
        <v>80</v>
      </c>
      <c r="AB484" s="26">
        <v>0</v>
      </c>
      <c r="AC484" s="26">
        <v>9</v>
      </c>
      <c r="AD484" s="26">
        <v>2</v>
      </c>
      <c r="AE484" s="26">
        <v>1</v>
      </c>
      <c r="AF484" s="26">
        <v>3</v>
      </c>
      <c r="AG484" s="26">
        <v>1</v>
      </c>
      <c r="AH484" s="26">
        <v>1</v>
      </c>
      <c r="AI484" s="26">
        <v>2</v>
      </c>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c r="CU484" s="26"/>
      <c r="CV484" s="26"/>
    </row>
    <row r="485" spans="1:100">
      <c r="A485" s="26">
        <v>35</v>
      </c>
      <c r="B485" s="26" t="s">
        <v>43</v>
      </c>
      <c r="C485" s="26" t="s">
        <v>36</v>
      </c>
      <c r="D485" s="26">
        <v>538</v>
      </c>
      <c r="E485" s="26" t="s">
        <v>45</v>
      </c>
      <c r="F485" s="26">
        <v>25</v>
      </c>
      <c r="G485" s="26">
        <v>2</v>
      </c>
      <c r="H485" s="26" t="s">
        <v>49</v>
      </c>
      <c r="I485" s="26">
        <v>1</v>
      </c>
      <c r="J485" s="26">
        <v>652</v>
      </c>
      <c r="K485" s="26">
        <v>1</v>
      </c>
      <c r="L485" s="26" t="s">
        <v>46</v>
      </c>
      <c r="M485" s="26">
        <v>54</v>
      </c>
      <c r="N485" s="26">
        <v>2</v>
      </c>
      <c r="O485" s="26">
        <v>2</v>
      </c>
      <c r="P485" s="26" t="s">
        <v>50</v>
      </c>
      <c r="Q485" s="26">
        <v>4</v>
      </c>
      <c r="R485" s="26" t="s">
        <v>41</v>
      </c>
      <c r="S485" s="26">
        <v>3681</v>
      </c>
      <c r="T485" s="26">
        <v>14004</v>
      </c>
      <c r="U485" s="26">
        <v>4</v>
      </c>
      <c r="V485" s="26" t="s">
        <v>42</v>
      </c>
      <c r="W485" s="26" t="s">
        <v>43</v>
      </c>
      <c r="X485" s="26">
        <v>14</v>
      </c>
      <c r="Y485" s="26">
        <v>3</v>
      </c>
      <c r="Z485" s="26">
        <v>4</v>
      </c>
      <c r="AA485" s="26">
        <v>80</v>
      </c>
      <c r="AB485" s="26">
        <v>0</v>
      </c>
      <c r="AC485" s="26">
        <v>9</v>
      </c>
      <c r="AD485" s="26">
        <v>3</v>
      </c>
      <c r="AE485" s="26">
        <v>3</v>
      </c>
      <c r="AF485" s="26">
        <v>3</v>
      </c>
      <c r="AG485" s="26">
        <v>2</v>
      </c>
      <c r="AH485" s="26">
        <v>0</v>
      </c>
      <c r="AI485" s="26">
        <v>2</v>
      </c>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c r="CU485" s="26"/>
      <c r="CV485" s="26"/>
    </row>
    <row r="486" spans="1:100">
      <c r="A486" s="26">
        <v>31</v>
      </c>
      <c r="B486" s="26" t="s">
        <v>43</v>
      </c>
      <c r="C486" s="26" t="s">
        <v>36</v>
      </c>
      <c r="D486" s="26">
        <v>525</v>
      </c>
      <c r="E486" s="26" t="s">
        <v>37</v>
      </c>
      <c r="F486" s="26">
        <v>6</v>
      </c>
      <c r="G486" s="26">
        <v>4</v>
      </c>
      <c r="H486" s="26" t="s">
        <v>51</v>
      </c>
      <c r="I486" s="26">
        <v>1</v>
      </c>
      <c r="J486" s="26">
        <v>653</v>
      </c>
      <c r="K486" s="26">
        <v>1</v>
      </c>
      <c r="L486" s="26" t="s">
        <v>46</v>
      </c>
      <c r="M486" s="26">
        <v>66</v>
      </c>
      <c r="N486" s="26">
        <v>4</v>
      </c>
      <c r="O486" s="26">
        <v>2</v>
      </c>
      <c r="P486" s="26" t="s">
        <v>40</v>
      </c>
      <c r="Q486" s="26">
        <v>4</v>
      </c>
      <c r="R486" s="26" t="s">
        <v>52</v>
      </c>
      <c r="S486" s="26">
        <v>5460</v>
      </c>
      <c r="T486" s="26">
        <v>6219</v>
      </c>
      <c r="U486" s="26">
        <v>4</v>
      </c>
      <c r="V486" s="26" t="s">
        <v>42</v>
      </c>
      <c r="W486" s="26" t="s">
        <v>43</v>
      </c>
      <c r="X486" s="26">
        <v>22</v>
      </c>
      <c r="Y486" s="26">
        <v>4</v>
      </c>
      <c r="Z486" s="26">
        <v>4</v>
      </c>
      <c r="AA486" s="26">
        <v>80</v>
      </c>
      <c r="AB486" s="26">
        <v>2</v>
      </c>
      <c r="AC486" s="26">
        <v>13</v>
      </c>
      <c r="AD486" s="26">
        <v>4</v>
      </c>
      <c r="AE486" s="26">
        <v>4</v>
      </c>
      <c r="AF486" s="26">
        <v>7</v>
      </c>
      <c r="AG486" s="26">
        <v>7</v>
      </c>
      <c r="AH486" s="26">
        <v>5</v>
      </c>
      <c r="AI486" s="26">
        <v>7</v>
      </c>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26"/>
      <c r="CU486" s="26"/>
      <c r="CV486" s="26"/>
    </row>
    <row r="487" spans="1:100">
      <c r="A487" s="26">
        <v>27</v>
      </c>
      <c r="B487" s="26" t="s">
        <v>43</v>
      </c>
      <c r="C487" s="26" t="s">
        <v>36</v>
      </c>
      <c r="D487" s="26">
        <v>798</v>
      </c>
      <c r="E487" s="26" t="s">
        <v>45</v>
      </c>
      <c r="F487" s="26">
        <v>6</v>
      </c>
      <c r="G487" s="26">
        <v>4</v>
      </c>
      <c r="H487" s="26" t="s">
        <v>51</v>
      </c>
      <c r="I487" s="26">
        <v>1</v>
      </c>
      <c r="J487" s="26">
        <v>655</v>
      </c>
      <c r="K487" s="26">
        <v>1</v>
      </c>
      <c r="L487" s="26" t="s">
        <v>39</v>
      </c>
      <c r="M487" s="26">
        <v>66</v>
      </c>
      <c r="N487" s="26">
        <v>2</v>
      </c>
      <c r="O487" s="26">
        <v>1</v>
      </c>
      <c r="P487" s="26" t="s">
        <v>47</v>
      </c>
      <c r="Q487" s="26">
        <v>3</v>
      </c>
      <c r="R487" s="26" t="s">
        <v>52</v>
      </c>
      <c r="S487" s="26">
        <v>2187</v>
      </c>
      <c r="T487" s="26">
        <v>5013</v>
      </c>
      <c r="U487" s="26">
        <v>0</v>
      </c>
      <c r="V487" s="26" t="s">
        <v>42</v>
      </c>
      <c r="W487" s="26" t="s">
        <v>43</v>
      </c>
      <c r="X487" s="26">
        <v>12</v>
      </c>
      <c r="Y487" s="26">
        <v>3</v>
      </c>
      <c r="Z487" s="26">
        <v>3</v>
      </c>
      <c r="AA487" s="26">
        <v>80</v>
      </c>
      <c r="AB487" s="26">
        <v>2</v>
      </c>
      <c r="AC487" s="26">
        <v>6</v>
      </c>
      <c r="AD487" s="26">
        <v>5</v>
      </c>
      <c r="AE487" s="26">
        <v>2</v>
      </c>
      <c r="AF487" s="26">
        <v>5</v>
      </c>
      <c r="AG487" s="26">
        <v>3</v>
      </c>
      <c r="AH487" s="26">
        <v>0</v>
      </c>
      <c r="AI487" s="26">
        <v>3</v>
      </c>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c r="CU487" s="26"/>
      <c r="CV487" s="26"/>
    </row>
    <row r="488" spans="1:100">
      <c r="A488" s="26">
        <v>37</v>
      </c>
      <c r="B488" s="26" t="s">
        <v>43</v>
      </c>
      <c r="C488" s="26" t="s">
        <v>36</v>
      </c>
      <c r="D488" s="26">
        <v>558</v>
      </c>
      <c r="E488" s="26" t="s">
        <v>37</v>
      </c>
      <c r="F488" s="26">
        <v>2</v>
      </c>
      <c r="G488" s="26">
        <v>3</v>
      </c>
      <c r="H488" s="26" t="s">
        <v>59</v>
      </c>
      <c r="I488" s="26">
        <v>1</v>
      </c>
      <c r="J488" s="26">
        <v>656</v>
      </c>
      <c r="K488" s="26">
        <v>4</v>
      </c>
      <c r="L488" s="26" t="s">
        <v>46</v>
      </c>
      <c r="M488" s="26">
        <v>75</v>
      </c>
      <c r="N488" s="26">
        <v>3</v>
      </c>
      <c r="O488" s="26">
        <v>2</v>
      </c>
      <c r="P488" s="26" t="s">
        <v>40</v>
      </c>
      <c r="Q488" s="26">
        <v>3</v>
      </c>
      <c r="R488" s="26" t="s">
        <v>48</v>
      </c>
      <c r="S488" s="26">
        <v>9602</v>
      </c>
      <c r="T488" s="26">
        <v>3010</v>
      </c>
      <c r="U488" s="26">
        <v>4</v>
      </c>
      <c r="V488" s="26" t="s">
        <v>42</v>
      </c>
      <c r="W488" s="26" t="s">
        <v>35</v>
      </c>
      <c r="X488" s="26">
        <v>11</v>
      </c>
      <c r="Y488" s="26">
        <v>3</v>
      </c>
      <c r="Z488" s="26">
        <v>3</v>
      </c>
      <c r="AA488" s="26">
        <v>80</v>
      </c>
      <c r="AB488" s="26">
        <v>1</v>
      </c>
      <c r="AC488" s="26">
        <v>17</v>
      </c>
      <c r="AD488" s="26">
        <v>3</v>
      </c>
      <c r="AE488" s="26">
        <v>2</v>
      </c>
      <c r="AF488" s="26">
        <v>3</v>
      </c>
      <c r="AG488" s="26">
        <v>0</v>
      </c>
      <c r="AH488" s="26">
        <v>1</v>
      </c>
      <c r="AI488" s="26">
        <v>0</v>
      </c>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c r="CU488" s="26"/>
      <c r="CV488" s="26"/>
    </row>
    <row r="489" spans="1:100">
      <c r="A489" s="26">
        <v>20</v>
      </c>
      <c r="B489" s="26" t="s">
        <v>43</v>
      </c>
      <c r="C489" s="26" t="s">
        <v>36</v>
      </c>
      <c r="D489" s="26">
        <v>959</v>
      </c>
      <c r="E489" s="26" t="s">
        <v>45</v>
      </c>
      <c r="F489" s="26">
        <v>1</v>
      </c>
      <c r="G489" s="26">
        <v>3</v>
      </c>
      <c r="H489" s="26" t="s">
        <v>38</v>
      </c>
      <c r="I489" s="26">
        <v>1</v>
      </c>
      <c r="J489" s="26">
        <v>657</v>
      </c>
      <c r="K489" s="26">
        <v>4</v>
      </c>
      <c r="L489" s="26" t="s">
        <v>39</v>
      </c>
      <c r="M489" s="26">
        <v>83</v>
      </c>
      <c r="N489" s="26">
        <v>2</v>
      </c>
      <c r="O489" s="26">
        <v>1</v>
      </c>
      <c r="P489" s="26" t="s">
        <v>47</v>
      </c>
      <c r="Q489" s="26">
        <v>2</v>
      </c>
      <c r="R489" s="26" t="s">
        <v>41</v>
      </c>
      <c r="S489" s="26">
        <v>2836</v>
      </c>
      <c r="T489" s="26">
        <v>11757</v>
      </c>
      <c r="U489" s="26">
        <v>1</v>
      </c>
      <c r="V489" s="26" t="s">
        <v>42</v>
      </c>
      <c r="W489" s="26" t="s">
        <v>43</v>
      </c>
      <c r="X489" s="26">
        <v>13</v>
      </c>
      <c r="Y489" s="26">
        <v>3</v>
      </c>
      <c r="Z489" s="26">
        <v>4</v>
      </c>
      <c r="AA489" s="26">
        <v>80</v>
      </c>
      <c r="AB489" s="26">
        <v>0</v>
      </c>
      <c r="AC489" s="26">
        <v>1</v>
      </c>
      <c r="AD489" s="26">
        <v>0</v>
      </c>
      <c r="AE489" s="26">
        <v>4</v>
      </c>
      <c r="AF489" s="26">
        <v>1</v>
      </c>
      <c r="AG489" s="26">
        <v>0</v>
      </c>
      <c r="AH489" s="26">
        <v>0</v>
      </c>
      <c r="AI489" s="26">
        <v>0</v>
      </c>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26"/>
      <c r="CU489" s="26"/>
      <c r="CV489" s="26"/>
    </row>
    <row r="490" spans="1:100">
      <c r="A490" s="26">
        <v>42</v>
      </c>
      <c r="B490" s="26" t="s">
        <v>43</v>
      </c>
      <c r="C490" s="26" t="s">
        <v>36</v>
      </c>
      <c r="D490" s="26">
        <v>622</v>
      </c>
      <c r="E490" s="26" t="s">
        <v>45</v>
      </c>
      <c r="F490" s="26">
        <v>2</v>
      </c>
      <c r="G490" s="26">
        <v>4</v>
      </c>
      <c r="H490" s="26" t="s">
        <v>38</v>
      </c>
      <c r="I490" s="26">
        <v>1</v>
      </c>
      <c r="J490" s="26">
        <v>659</v>
      </c>
      <c r="K490" s="26">
        <v>3</v>
      </c>
      <c r="L490" s="26" t="s">
        <v>39</v>
      </c>
      <c r="M490" s="26">
        <v>81</v>
      </c>
      <c r="N490" s="26">
        <v>3</v>
      </c>
      <c r="O490" s="26">
        <v>2</v>
      </c>
      <c r="P490" s="26" t="s">
        <v>54</v>
      </c>
      <c r="Q490" s="26">
        <v>4</v>
      </c>
      <c r="R490" s="26" t="s">
        <v>48</v>
      </c>
      <c r="S490" s="26">
        <v>4089</v>
      </c>
      <c r="T490" s="26">
        <v>5718</v>
      </c>
      <c r="U490" s="26">
        <v>1</v>
      </c>
      <c r="V490" s="26" t="s">
        <v>42</v>
      </c>
      <c r="W490" s="26" t="s">
        <v>43</v>
      </c>
      <c r="X490" s="26">
        <v>13</v>
      </c>
      <c r="Y490" s="26">
        <v>3</v>
      </c>
      <c r="Z490" s="26">
        <v>2</v>
      </c>
      <c r="AA490" s="26">
        <v>80</v>
      </c>
      <c r="AB490" s="26">
        <v>2</v>
      </c>
      <c r="AC490" s="26">
        <v>10</v>
      </c>
      <c r="AD490" s="26">
        <v>4</v>
      </c>
      <c r="AE490" s="26">
        <v>3</v>
      </c>
      <c r="AF490" s="26">
        <v>10</v>
      </c>
      <c r="AG490" s="26">
        <v>2</v>
      </c>
      <c r="AH490" s="26">
        <v>2</v>
      </c>
      <c r="AI490" s="26">
        <v>2</v>
      </c>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26"/>
      <c r="CU490" s="26"/>
      <c r="CV490" s="26"/>
    </row>
    <row r="491" spans="1:100">
      <c r="A491" s="26">
        <v>43</v>
      </c>
      <c r="B491" s="26" t="s">
        <v>43</v>
      </c>
      <c r="C491" s="26" t="s">
        <v>36</v>
      </c>
      <c r="D491" s="26">
        <v>782</v>
      </c>
      <c r="E491" s="26" t="s">
        <v>45</v>
      </c>
      <c r="F491" s="26">
        <v>6</v>
      </c>
      <c r="G491" s="26">
        <v>4</v>
      </c>
      <c r="H491" s="26" t="s">
        <v>49</v>
      </c>
      <c r="I491" s="26">
        <v>1</v>
      </c>
      <c r="J491" s="26">
        <v>661</v>
      </c>
      <c r="K491" s="26">
        <v>2</v>
      </c>
      <c r="L491" s="26" t="s">
        <v>46</v>
      </c>
      <c r="M491" s="26">
        <v>50</v>
      </c>
      <c r="N491" s="26">
        <v>2</v>
      </c>
      <c r="O491" s="26">
        <v>4</v>
      </c>
      <c r="P491" s="26" t="s">
        <v>58</v>
      </c>
      <c r="Q491" s="26">
        <v>4</v>
      </c>
      <c r="R491" s="26" t="s">
        <v>52</v>
      </c>
      <c r="S491" s="26">
        <v>16627</v>
      </c>
      <c r="T491" s="26">
        <v>2671</v>
      </c>
      <c r="U491" s="26">
        <v>4</v>
      </c>
      <c r="V491" s="26" t="s">
        <v>42</v>
      </c>
      <c r="W491" s="26" t="s">
        <v>35</v>
      </c>
      <c r="X491" s="26">
        <v>14</v>
      </c>
      <c r="Y491" s="26">
        <v>3</v>
      </c>
      <c r="Z491" s="26">
        <v>3</v>
      </c>
      <c r="AA491" s="26">
        <v>80</v>
      </c>
      <c r="AB491" s="26">
        <v>1</v>
      </c>
      <c r="AC491" s="26">
        <v>21</v>
      </c>
      <c r="AD491" s="26">
        <v>3</v>
      </c>
      <c r="AE491" s="26">
        <v>2</v>
      </c>
      <c r="AF491" s="26">
        <v>1</v>
      </c>
      <c r="AG491" s="26">
        <v>0</v>
      </c>
      <c r="AH491" s="26">
        <v>0</v>
      </c>
      <c r="AI491" s="26">
        <v>0</v>
      </c>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c r="CU491" s="26"/>
      <c r="CV491" s="26"/>
    </row>
    <row r="492" spans="1:100">
      <c r="A492" s="26">
        <v>38</v>
      </c>
      <c r="B492" s="26" t="s">
        <v>43</v>
      </c>
      <c r="C492" s="26" t="s">
        <v>36</v>
      </c>
      <c r="D492" s="26">
        <v>362</v>
      </c>
      <c r="E492" s="26" t="s">
        <v>45</v>
      </c>
      <c r="F492" s="26">
        <v>1</v>
      </c>
      <c r="G492" s="26">
        <v>1</v>
      </c>
      <c r="H492" s="26" t="s">
        <v>38</v>
      </c>
      <c r="I492" s="26">
        <v>1</v>
      </c>
      <c r="J492" s="26">
        <v>662</v>
      </c>
      <c r="K492" s="26">
        <v>3</v>
      </c>
      <c r="L492" s="26" t="s">
        <v>39</v>
      </c>
      <c r="M492" s="26">
        <v>43</v>
      </c>
      <c r="N492" s="26">
        <v>3</v>
      </c>
      <c r="O492" s="26">
        <v>1</v>
      </c>
      <c r="P492" s="26" t="s">
        <v>47</v>
      </c>
      <c r="Q492" s="26">
        <v>1</v>
      </c>
      <c r="R492" s="26" t="s">
        <v>41</v>
      </c>
      <c r="S492" s="26">
        <v>2619</v>
      </c>
      <c r="T492" s="26">
        <v>14561</v>
      </c>
      <c r="U492" s="26">
        <v>3</v>
      </c>
      <c r="V492" s="26" t="s">
        <v>42</v>
      </c>
      <c r="W492" s="26" t="s">
        <v>43</v>
      </c>
      <c r="X492" s="26">
        <v>17</v>
      </c>
      <c r="Y492" s="26">
        <v>3</v>
      </c>
      <c r="Z492" s="26">
        <v>4</v>
      </c>
      <c r="AA492" s="26">
        <v>80</v>
      </c>
      <c r="AB492" s="26">
        <v>0</v>
      </c>
      <c r="AC492" s="26">
        <v>8</v>
      </c>
      <c r="AD492" s="26">
        <v>3</v>
      </c>
      <c r="AE492" s="26">
        <v>2</v>
      </c>
      <c r="AF492" s="26">
        <v>0</v>
      </c>
      <c r="AG492" s="26">
        <v>0</v>
      </c>
      <c r="AH492" s="26">
        <v>0</v>
      </c>
      <c r="AI492" s="26">
        <v>0</v>
      </c>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26"/>
      <c r="CU492" s="26"/>
      <c r="CV492" s="26"/>
    </row>
    <row r="493" spans="1:100">
      <c r="A493" s="26">
        <v>43</v>
      </c>
      <c r="B493" s="26" t="s">
        <v>43</v>
      </c>
      <c r="C493" s="26" t="s">
        <v>44</v>
      </c>
      <c r="D493" s="26">
        <v>1001</v>
      </c>
      <c r="E493" s="26" t="s">
        <v>45</v>
      </c>
      <c r="F493" s="26">
        <v>9</v>
      </c>
      <c r="G493" s="26">
        <v>5</v>
      </c>
      <c r="H493" s="26" t="s">
        <v>51</v>
      </c>
      <c r="I493" s="26">
        <v>1</v>
      </c>
      <c r="J493" s="26">
        <v>663</v>
      </c>
      <c r="K493" s="26">
        <v>4</v>
      </c>
      <c r="L493" s="26" t="s">
        <v>46</v>
      </c>
      <c r="M493" s="26">
        <v>72</v>
      </c>
      <c r="N493" s="26">
        <v>3</v>
      </c>
      <c r="O493" s="26">
        <v>2</v>
      </c>
      <c r="P493" s="26" t="s">
        <v>50</v>
      </c>
      <c r="Q493" s="26">
        <v>3</v>
      </c>
      <c r="R493" s="26" t="s">
        <v>52</v>
      </c>
      <c r="S493" s="26">
        <v>5679</v>
      </c>
      <c r="T493" s="26">
        <v>19627</v>
      </c>
      <c r="U493" s="26">
        <v>3</v>
      </c>
      <c r="V493" s="26" t="s">
        <v>42</v>
      </c>
      <c r="W493" s="26" t="s">
        <v>35</v>
      </c>
      <c r="X493" s="26">
        <v>13</v>
      </c>
      <c r="Y493" s="26">
        <v>3</v>
      </c>
      <c r="Z493" s="26">
        <v>2</v>
      </c>
      <c r="AA493" s="26">
        <v>80</v>
      </c>
      <c r="AB493" s="26">
        <v>1</v>
      </c>
      <c r="AC493" s="26">
        <v>10</v>
      </c>
      <c r="AD493" s="26">
        <v>3</v>
      </c>
      <c r="AE493" s="26">
        <v>3</v>
      </c>
      <c r="AF493" s="26">
        <v>8</v>
      </c>
      <c r="AG493" s="26">
        <v>7</v>
      </c>
      <c r="AH493" s="26">
        <v>4</v>
      </c>
      <c r="AI493" s="26">
        <v>7</v>
      </c>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c r="CU493" s="26"/>
      <c r="CV493" s="26"/>
    </row>
    <row r="494" spans="1:100">
      <c r="A494" s="26">
        <v>48</v>
      </c>
      <c r="B494" s="26" t="s">
        <v>43</v>
      </c>
      <c r="C494" s="26" t="s">
        <v>36</v>
      </c>
      <c r="D494" s="26">
        <v>1236</v>
      </c>
      <c r="E494" s="26" t="s">
        <v>45</v>
      </c>
      <c r="F494" s="26">
        <v>1</v>
      </c>
      <c r="G494" s="26">
        <v>4</v>
      </c>
      <c r="H494" s="26" t="s">
        <v>38</v>
      </c>
      <c r="I494" s="26">
        <v>1</v>
      </c>
      <c r="J494" s="26">
        <v>664</v>
      </c>
      <c r="K494" s="26">
        <v>4</v>
      </c>
      <c r="L494" s="26" t="s">
        <v>39</v>
      </c>
      <c r="M494" s="26">
        <v>40</v>
      </c>
      <c r="N494" s="26">
        <v>2</v>
      </c>
      <c r="O494" s="26">
        <v>4</v>
      </c>
      <c r="P494" s="26" t="s">
        <v>56</v>
      </c>
      <c r="Q494" s="26">
        <v>1</v>
      </c>
      <c r="R494" s="26" t="s">
        <v>48</v>
      </c>
      <c r="S494" s="26">
        <v>15402</v>
      </c>
      <c r="T494" s="26">
        <v>17997</v>
      </c>
      <c r="U494" s="26">
        <v>7</v>
      </c>
      <c r="V494" s="26" t="s">
        <v>42</v>
      </c>
      <c r="W494" s="26" t="s">
        <v>43</v>
      </c>
      <c r="X494" s="26">
        <v>11</v>
      </c>
      <c r="Y494" s="26">
        <v>3</v>
      </c>
      <c r="Z494" s="26">
        <v>1</v>
      </c>
      <c r="AA494" s="26">
        <v>80</v>
      </c>
      <c r="AB494" s="26">
        <v>1</v>
      </c>
      <c r="AC494" s="26">
        <v>21</v>
      </c>
      <c r="AD494" s="26">
        <v>3</v>
      </c>
      <c r="AE494" s="26">
        <v>1</v>
      </c>
      <c r="AF494" s="26">
        <v>3</v>
      </c>
      <c r="AG494" s="26">
        <v>2</v>
      </c>
      <c r="AH494" s="26">
        <v>0</v>
      </c>
      <c r="AI494" s="26">
        <v>2</v>
      </c>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26"/>
      <c r="CU494" s="26"/>
      <c r="CV494" s="26"/>
    </row>
    <row r="495" spans="1:100">
      <c r="A495" s="26">
        <v>44</v>
      </c>
      <c r="B495" s="26" t="s">
        <v>43</v>
      </c>
      <c r="C495" s="26" t="s">
        <v>36</v>
      </c>
      <c r="D495" s="26">
        <v>1112</v>
      </c>
      <c r="E495" s="26" t="s">
        <v>61</v>
      </c>
      <c r="F495" s="26">
        <v>1</v>
      </c>
      <c r="G495" s="26">
        <v>4</v>
      </c>
      <c r="H495" s="26" t="s">
        <v>38</v>
      </c>
      <c r="I495" s="26">
        <v>1</v>
      </c>
      <c r="J495" s="26">
        <v>665</v>
      </c>
      <c r="K495" s="26">
        <v>1</v>
      </c>
      <c r="L495" s="26" t="s">
        <v>39</v>
      </c>
      <c r="M495" s="26">
        <v>50</v>
      </c>
      <c r="N495" s="26">
        <v>2</v>
      </c>
      <c r="O495" s="26">
        <v>2</v>
      </c>
      <c r="P495" s="26" t="s">
        <v>61</v>
      </c>
      <c r="Q495" s="26">
        <v>3</v>
      </c>
      <c r="R495" s="26" t="s">
        <v>41</v>
      </c>
      <c r="S495" s="26">
        <v>5985</v>
      </c>
      <c r="T495" s="26">
        <v>26894</v>
      </c>
      <c r="U495" s="26">
        <v>4</v>
      </c>
      <c r="V495" s="26" t="s">
        <v>42</v>
      </c>
      <c r="W495" s="26" t="s">
        <v>43</v>
      </c>
      <c r="X495" s="26">
        <v>11</v>
      </c>
      <c r="Y495" s="26">
        <v>3</v>
      </c>
      <c r="Z495" s="26">
        <v>2</v>
      </c>
      <c r="AA495" s="26">
        <v>80</v>
      </c>
      <c r="AB495" s="26">
        <v>0</v>
      </c>
      <c r="AC495" s="26">
        <v>10</v>
      </c>
      <c r="AD495" s="26">
        <v>1</v>
      </c>
      <c r="AE495" s="26">
        <v>4</v>
      </c>
      <c r="AF495" s="26">
        <v>2</v>
      </c>
      <c r="AG495" s="26">
        <v>2</v>
      </c>
      <c r="AH495" s="26">
        <v>0</v>
      </c>
      <c r="AI495" s="26">
        <v>2</v>
      </c>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26"/>
      <c r="CU495" s="26"/>
      <c r="CV495" s="26"/>
    </row>
    <row r="496" spans="1:100">
      <c r="A496" s="26">
        <v>34</v>
      </c>
      <c r="B496" s="26" t="s">
        <v>43</v>
      </c>
      <c r="C496" s="26" t="s">
        <v>36</v>
      </c>
      <c r="D496" s="26">
        <v>204</v>
      </c>
      <c r="E496" s="26" t="s">
        <v>37</v>
      </c>
      <c r="F496" s="26">
        <v>14</v>
      </c>
      <c r="G496" s="26">
        <v>3</v>
      </c>
      <c r="H496" s="26" t="s">
        <v>60</v>
      </c>
      <c r="I496" s="26">
        <v>1</v>
      </c>
      <c r="J496" s="26">
        <v>666</v>
      </c>
      <c r="K496" s="26">
        <v>3</v>
      </c>
      <c r="L496" s="26" t="s">
        <v>39</v>
      </c>
      <c r="M496" s="26">
        <v>31</v>
      </c>
      <c r="N496" s="26">
        <v>3</v>
      </c>
      <c r="O496" s="26">
        <v>1</v>
      </c>
      <c r="P496" s="26" t="s">
        <v>57</v>
      </c>
      <c r="Q496" s="26">
        <v>3</v>
      </c>
      <c r="R496" s="26" t="s">
        <v>52</v>
      </c>
      <c r="S496" s="26">
        <v>2579</v>
      </c>
      <c r="T496" s="26">
        <v>2912</v>
      </c>
      <c r="U496" s="26">
        <v>1</v>
      </c>
      <c r="V496" s="26" t="s">
        <v>42</v>
      </c>
      <c r="W496" s="26" t="s">
        <v>35</v>
      </c>
      <c r="X496" s="26">
        <v>18</v>
      </c>
      <c r="Y496" s="26">
        <v>3</v>
      </c>
      <c r="Z496" s="26">
        <v>4</v>
      </c>
      <c r="AA496" s="26">
        <v>80</v>
      </c>
      <c r="AB496" s="26">
        <v>2</v>
      </c>
      <c r="AC496" s="26">
        <v>8</v>
      </c>
      <c r="AD496" s="26">
        <v>3</v>
      </c>
      <c r="AE496" s="26">
        <v>3</v>
      </c>
      <c r="AF496" s="26">
        <v>8</v>
      </c>
      <c r="AG496" s="26">
        <v>2</v>
      </c>
      <c r="AH496" s="26">
        <v>0</v>
      </c>
      <c r="AI496" s="26">
        <v>6</v>
      </c>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c r="CU496" s="26"/>
      <c r="CV496" s="26"/>
    </row>
    <row r="497" spans="1:100">
      <c r="A497" s="26">
        <v>27</v>
      </c>
      <c r="B497" s="26" t="s">
        <v>35</v>
      </c>
      <c r="C497" s="26" t="s">
        <v>36</v>
      </c>
      <c r="D497" s="26">
        <v>1420</v>
      </c>
      <c r="E497" s="26" t="s">
        <v>37</v>
      </c>
      <c r="F497" s="26">
        <v>2</v>
      </c>
      <c r="G497" s="26">
        <v>1</v>
      </c>
      <c r="H497" s="26" t="s">
        <v>59</v>
      </c>
      <c r="I497" s="26">
        <v>1</v>
      </c>
      <c r="J497" s="26">
        <v>667</v>
      </c>
      <c r="K497" s="26">
        <v>3</v>
      </c>
      <c r="L497" s="26" t="s">
        <v>46</v>
      </c>
      <c r="M497" s="26">
        <v>85</v>
      </c>
      <c r="N497" s="26">
        <v>3</v>
      </c>
      <c r="O497" s="26">
        <v>1</v>
      </c>
      <c r="P497" s="26" t="s">
        <v>57</v>
      </c>
      <c r="Q497" s="26">
        <v>1</v>
      </c>
      <c r="R497" s="26" t="s">
        <v>52</v>
      </c>
      <c r="S497" s="26">
        <v>3041</v>
      </c>
      <c r="T497" s="26">
        <v>16346</v>
      </c>
      <c r="U497" s="26">
        <v>0</v>
      </c>
      <c r="V497" s="26" t="s">
        <v>42</v>
      </c>
      <c r="W497" s="26" t="s">
        <v>43</v>
      </c>
      <c r="X497" s="26">
        <v>11</v>
      </c>
      <c r="Y497" s="26">
        <v>3</v>
      </c>
      <c r="Z497" s="26">
        <v>2</v>
      </c>
      <c r="AA497" s="26">
        <v>80</v>
      </c>
      <c r="AB497" s="26">
        <v>1</v>
      </c>
      <c r="AC497" s="26">
        <v>5</v>
      </c>
      <c r="AD497" s="26">
        <v>3</v>
      </c>
      <c r="AE497" s="26">
        <v>3</v>
      </c>
      <c r="AF497" s="26">
        <v>4</v>
      </c>
      <c r="AG497" s="26">
        <v>3</v>
      </c>
      <c r="AH497" s="26">
        <v>0</v>
      </c>
      <c r="AI497" s="26">
        <v>2</v>
      </c>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c r="CU497" s="26"/>
      <c r="CV497" s="26"/>
    </row>
    <row r="498" spans="1:100">
      <c r="A498" s="26">
        <v>21</v>
      </c>
      <c r="B498" s="26" t="s">
        <v>43</v>
      </c>
      <c r="C498" s="26" t="s">
        <v>36</v>
      </c>
      <c r="D498" s="26">
        <v>1343</v>
      </c>
      <c r="E498" s="26" t="s">
        <v>37</v>
      </c>
      <c r="F498" s="26">
        <v>22</v>
      </c>
      <c r="G498" s="26">
        <v>1</v>
      </c>
      <c r="H498" s="26" t="s">
        <v>60</v>
      </c>
      <c r="I498" s="26">
        <v>1</v>
      </c>
      <c r="J498" s="26">
        <v>669</v>
      </c>
      <c r="K498" s="26">
        <v>3</v>
      </c>
      <c r="L498" s="26" t="s">
        <v>46</v>
      </c>
      <c r="M498" s="26">
        <v>49</v>
      </c>
      <c r="N498" s="26">
        <v>3</v>
      </c>
      <c r="O498" s="26">
        <v>1</v>
      </c>
      <c r="P498" s="26" t="s">
        <v>57</v>
      </c>
      <c r="Q498" s="26">
        <v>3</v>
      </c>
      <c r="R498" s="26" t="s">
        <v>41</v>
      </c>
      <c r="S498" s="26">
        <v>3447</v>
      </c>
      <c r="T498" s="26">
        <v>24444</v>
      </c>
      <c r="U498" s="26">
        <v>1</v>
      </c>
      <c r="V498" s="26" t="s">
        <v>42</v>
      </c>
      <c r="W498" s="26" t="s">
        <v>43</v>
      </c>
      <c r="X498" s="26">
        <v>11</v>
      </c>
      <c r="Y498" s="26">
        <v>3</v>
      </c>
      <c r="Z498" s="26">
        <v>3</v>
      </c>
      <c r="AA498" s="26">
        <v>80</v>
      </c>
      <c r="AB498" s="26">
        <v>0</v>
      </c>
      <c r="AC498" s="26">
        <v>3</v>
      </c>
      <c r="AD498" s="26">
        <v>2</v>
      </c>
      <c r="AE498" s="26">
        <v>3</v>
      </c>
      <c r="AF498" s="26">
        <v>3</v>
      </c>
      <c r="AG498" s="26">
        <v>2</v>
      </c>
      <c r="AH498" s="26">
        <v>1</v>
      </c>
      <c r="AI498" s="26">
        <v>2</v>
      </c>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row>
    <row r="499" spans="1:100">
      <c r="A499" s="26">
        <v>44</v>
      </c>
      <c r="B499" s="26" t="s">
        <v>43</v>
      </c>
      <c r="C499" s="26" t="s">
        <v>36</v>
      </c>
      <c r="D499" s="26">
        <v>1315</v>
      </c>
      <c r="E499" s="26" t="s">
        <v>45</v>
      </c>
      <c r="F499" s="26">
        <v>3</v>
      </c>
      <c r="G499" s="26">
        <v>4</v>
      </c>
      <c r="H499" s="26" t="s">
        <v>49</v>
      </c>
      <c r="I499" s="26">
        <v>1</v>
      </c>
      <c r="J499" s="26">
        <v>671</v>
      </c>
      <c r="K499" s="26">
        <v>4</v>
      </c>
      <c r="L499" s="26" t="s">
        <v>46</v>
      </c>
      <c r="M499" s="26">
        <v>35</v>
      </c>
      <c r="N499" s="26">
        <v>3</v>
      </c>
      <c r="O499" s="26">
        <v>5</v>
      </c>
      <c r="P499" s="26" t="s">
        <v>56</v>
      </c>
      <c r="Q499" s="26">
        <v>4</v>
      </c>
      <c r="R499" s="26" t="s">
        <v>48</v>
      </c>
      <c r="S499" s="26">
        <v>19513</v>
      </c>
      <c r="T499" s="26">
        <v>9358</v>
      </c>
      <c r="U499" s="26">
        <v>4</v>
      </c>
      <c r="V499" s="26" t="s">
        <v>42</v>
      </c>
      <c r="W499" s="26" t="s">
        <v>35</v>
      </c>
      <c r="X499" s="26">
        <v>12</v>
      </c>
      <c r="Y499" s="26">
        <v>3</v>
      </c>
      <c r="Z499" s="26">
        <v>1</v>
      </c>
      <c r="AA499" s="26">
        <v>80</v>
      </c>
      <c r="AB499" s="26">
        <v>1</v>
      </c>
      <c r="AC499" s="26">
        <v>26</v>
      </c>
      <c r="AD499" s="26">
        <v>2</v>
      </c>
      <c r="AE499" s="26">
        <v>4</v>
      </c>
      <c r="AF499" s="26">
        <v>2</v>
      </c>
      <c r="AG499" s="26">
        <v>2</v>
      </c>
      <c r="AH499" s="26">
        <v>0</v>
      </c>
      <c r="AI499" s="26">
        <v>1</v>
      </c>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c r="CU499" s="26"/>
      <c r="CV499" s="26"/>
    </row>
    <row r="500" spans="1:100">
      <c r="A500" s="26">
        <v>22</v>
      </c>
      <c r="B500" s="26" t="s">
        <v>43</v>
      </c>
      <c r="C500" s="26" t="s">
        <v>36</v>
      </c>
      <c r="D500" s="26">
        <v>604</v>
      </c>
      <c r="E500" s="26" t="s">
        <v>45</v>
      </c>
      <c r="F500" s="26">
        <v>6</v>
      </c>
      <c r="G500" s="26">
        <v>1</v>
      </c>
      <c r="H500" s="26" t="s">
        <v>51</v>
      </c>
      <c r="I500" s="26">
        <v>1</v>
      </c>
      <c r="J500" s="26">
        <v>675</v>
      </c>
      <c r="K500" s="26">
        <v>1</v>
      </c>
      <c r="L500" s="26" t="s">
        <v>46</v>
      </c>
      <c r="M500" s="26">
        <v>69</v>
      </c>
      <c r="N500" s="26">
        <v>3</v>
      </c>
      <c r="O500" s="26">
        <v>1</v>
      </c>
      <c r="P500" s="26" t="s">
        <v>47</v>
      </c>
      <c r="Q500" s="26">
        <v>3</v>
      </c>
      <c r="R500" s="26" t="s">
        <v>48</v>
      </c>
      <c r="S500" s="26">
        <v>2773</v>
      </c>
      <c r="T500" s="26">
        <v>12145</v>
      </c>
      <c r="U500" s="26">
        <v>0</v>
      </c>
      <c r="V500" s="26" t="s">
        <v>42</v>
      </c>
      <c r="W500" s="26" t="s">
        <v>43</v>
      </c>
      <c r="X500" s="26">
        <v>20</v>
      </c>
      <c r="Y500" s="26">
        <v>4</v>
      </c>
      <c r="Z500" s="26">
        <v>4</v>
      </c>
      <c r="AA500" s="26">
        <v>80</v>
      </c>
      <c r="AB500" s="26">
        <v>0</v>
      </c>
      <c r="AC500" s="26">
        <v>3</v>
      </c>
      <c r="AD500" s="26">
        <v>3</v>
      </c>
      <c r="AE500" s="26">
        <v>3</v>
      </c>
      <c r="AF500" s="26">
        <v>2</v>
      </c>
      <c r="AG500" s="26">
        <v>2</v>
      </c>
      <c r="AH500" s="26">
        <v>2</v>
      </c>
      <c r="AI500" s="26">
        <v>2</v>
      </c>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c r="CU500" s="26"/>
      <c r="CV500" s="26"/>
    </row>
    <row r="501" spans="1:100">
      <c r="A501" s="26">
        <v>33</v>
      </c>
      <c r="B501" s="26" t="s">
        <v>43</v>
      </c>
      <c r="C501" s="26" t="s">
        <v>36</v>
      </c>
      <c r="D501" s="26">
        <v>1216</v>
      </c>
      <c r="E501" s="26" t="s">
        <v>37</v>
      </c>
      <c r="F501" s="26">
        <v>8</v>
      </c>
      <c r="G501" s="26">
        <v>4</v>
      </c>
      <c r="H501" s="26" t="s">
        <v>59</v>
      </c>
      <c r="I501" s="26">
        <v>1</v>
      </c>
      <c r="J501" s="26">
        <v>677</v>
      </c>
      <c r="K501" s="26">
        <v>3</v>
      </c>
      <c r="L501" s="26" t="s">
        <v>46</v>
      </c>
      <c r="M501" s="26">
        <v>39</v>
      </c>
      <c r="N501" s="26">
        <v>3</v>
      </c>
      <c r="O501" s="26">
        <v>2</v>
      </c>
      <c r="P501" s="26" t="s">
        <v>40</v>
      </c>
      <c r="Q501" s="26">
        <v>3</v>
      </c>
      <c r="R501" s="26" t="s">
        <v>52</v>
      </c>
      <c r="S501" s="26">
        <v>7104</v>
      </c>
      <c r="T501" s="26">
        <v>20431</v>
      </c>
      <c r="U501" s="26">
        <v>0</v>
      </c>
      <c r="V501" s="26" t="s">
        <v>42</v>
      </c>
      <c r="W501" s="26" t="s">
        <v>43</v>
      </c>
      <c r="X501" s="26">
        <v>12</v>
      </c>
      <c r="Y501" s="26">
        <v>3</v>
      </c>
      <c r="Z501" s="26">
        <v>4</v>
      </c>
      <c r="AA501" s="26">
        <v>80</v>
      </c>
      <c r="AB501" s="26">
        <v>0</v>
      </c>
      <c r="AC501" s="26">
        <v>6</v>
      </c>
      <c r="AD501" s="26">
        <v>3</v>
      </c>
      <c r="AE501" s="26">
        <v>3</v>
      </c>
      <c r="AF501" s="26">
        <v>5</v>
      </c>
      <c r="AG501" s="26">
        <v>0</v>
      </c>
      <c r="AH501" s="26">
        <v>1</v>
      </c>
      <c r="AI501" s="26">
        <v>2</v>
      </c>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c r="CU501" s="26"/>
      <c r="CV501" s="26"/>
    </row>
    <row r="502" spans="1:100">
      <c r="A502" s="26">
        <v>32</v>
      </c>
      <c r="B502" s="26" t="s">
        <v>43</v>
      </c>
      <c r="C502" s="26" t="s">
        <v>36</v>
      </c>
      <c r="D502" s="26">
        <v>646</v>
      </c>
      <c r="E502" s="26" t="s">
        <v>45</v>
      </c>
      <c r="F502" s="26">
        <v>9</v>
      </c>
      <c r="G502" s="26">
        <v>4</v>
      </c>
      <c r="H502" s="26" t="s">
        <v>38</v>
      </c>
      <c r="I502" s="26">
        <v>1</v>
      </c>
      <c r="J502" s="26">
        <v>679</v>
      </c>
      <c r="K502" s="26">
        <v>1</v>
      </c>
      <c r="L502" s="26" t="s">
        <v>39</v>
      </c>
      <c r="M502" s="26">
        <v>92</v>
      </c>
      <c r="N502" s="26">
        <v>3</v>
      </c>
      <c r="O502" s="26">
        <v>2</v>
      </c>
      <c r="P502" s="26" t="s">
        <v>47</v>
      </c>
      <c r="Q502" s="26">
        <v>4</v>
      </c>
      <c r="R502" s="26" t="s">
        <v>48</v>
      </c>
      <c r="S502" s="26">
        <v>6322</v>
      </c>
      <c r="T502" s="26">
        <v>18089</v>
      </c>
      <c r="U502" s="26">
        <v>1</v>
      </c>
      <c r="V502" s="26" t="s">
        <v>42</v>
      </c>
      <c r="W502" s="26" t="s">
        <v>35</v>
      </c>
      <c r="X502" s="26">
        <v>12</v>
      </c>
      <c r="Y502" s="26">
        <v>3</v>
      </c>
      <c r="Z502" s="26">
        <v>4</v>
      </c>
      <c r="AA502" s="26">
        <v>80</v>
      </c>
      <c r="AB502" s="26">
        <v>1</v>
      </c>
      <c r="AC502" s="26">
        <v>6</v>
      </c>
      <c r="AD502" s="26">
        <v>2</v>
      </c>
      <c r="AE502" s="26">
        <v>2</v>
      </c>
      <c r="AF502" s="26">
        <v>6</v>
      </c>
      <c r="AG502" s="26">
        <v>4</v>
      </c>
      <c r="AH502" s="26">
        <v>0</v>
      </c>
      <c r="AI502" s="26">
        <v>5</v>
      </c>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c r="CU502" s="26"/>
      <c r="CV502" s="26"/>
    </row>
    <row r="503" spans="1:100">
      <c r="A503" s="26">
        <v>30</v>
      </c>
      <c r="B503" s="26" t="s">
        <v>43</v>
      </c>
      <c r="C503" s="26" t="s">
        <v>44</v>
      </c>
      <c r="D503" s="26">
        <v>160</v>
      </c>
      <c r="E503" s="26" t="s">
        <v>45</v>
      </c>
      <c r="F503" s="26">
        <v>3</v>
      </c>
      <c r="G503" s="26">
        <v>3</v>
      </c>
      <c r="H503" s="26" t="s">
        <v>51</v>
      </c>
      <c r="I503" s="26">
        <v>1</v>
      </c>
      <c r="J503" s="26">
        <v>680</v>
      </c>
      <c r="K503" s="26">
        <v>3</v>
      </c>
      <c r="L503" s="26" t="s">
        <v>39</v>
      </c>
      <c r="M503" s="26">
        <v>71</v>
      </c>
      <c r="N503" s="26">
        <v>3</v>
      </c>
      <c r="O503" s="26">
        <v>1</v>
      </c>
      <c r="P503" s="26" t="s">
        <v>47</v>
      </c>
      <c r="Q503" s="26">
        <v>3</v>
      </c>
      <c r="R503" s="26" t="s">
        <v>52</v>
      </c>
      <c r="S503" s="26">
        <v>2083</v>
      </c>
      <c r="T503" s="26">
        <v>22653</v>
      </c>
      <c r="U503" s="26">
        <v>1</v>
      </c>
      <c r="V503" s="26" t="s">
        <v>42</v>
      </c>
      <c r="W503" s="26" t="s">
        <v>43</v>
      </c>
      <c r="X503" s="26">
        <v>20</v>
      </c>
      <c r="Y503" s="26">
        <v>4</v>
      </c>
      <c r="Z503" s="26">
        <v>3</v>
      </c>
      <c r="AA503" s="26">
        <v>80</v>
      </c>
      <c r="AB503" s="26">
        <v>1</v>
      </c>
      <c r="AC503" s="26">
        <v>1</v>
      </c>
      <c r="AD503" s="26">
        <v>2</v>
      </c>
      <c r="AE503" s="26">
        <v>3</v>
      </c>
      <c r="AF503" s="26">
        <v>1</v>
      </c>
      <c r="AG503" s="26">
        <v>0</v>
      </c>
      <c r="AH503" s="26">
        <v>0</v>
      </c>
      <c r="AI503" s="26">
        <v>0</v>
      </c>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c r="CU503" s="26"/>
      <c r="CV503" s="26"/>
    </row>
    <row r="504" spans="1:100">
      <c r="A504" s="26">
        <v>53</v>
      </c>
      <c r="B504" s="26" t="s">
        <v>43</v>
      </c>
      <c r="C504" s="26" t="s">
        <v>36</v>
      </c>
      <c r="D504" s="26">
        <v>238</v>
      </c>
      <c r="E504" s="26" t="s">
        <v>37</v>
      </c>
      <c r="F504" s="26">
        <v>1</v>
      </c>
      <c r="G504" s="26">
        <v>1</v>
      </c>
      <c r="H504" s="26" t="s">
        <v>51</v>
      </c>
      <c r="I504" s="26">
        <v>1</v>
      </c>
      <c r="J504" s="26">
        <v>682</v>
      </c>
      <c r="K504" s="26">
        <v>4</v>
      </c>
      <c r="L504" s="26" t="s">
        <v>39</v>
      </c>
      <c r="M504" s="26">
        <v>34</v>
      </c>
      <c r="N504" s="26">
        <v>3</v>
      </c>
      <c r="O504" s="26">
        <v>2</v>
      </c>
      <c r="P504" s="26" t="s">
        <v>40</v>
      </c>
      <c r="Q504" s="26">
        <v>1</v>
      </c>
      <c r="R504" s="26" t="s">
        <v>41</v>
      </c>
      <c r="S504" s="26">
        <v>8381</v>
      </c>
      <c r="T504" s="26">
        <v>7507</v>
      </c>
      <c r="U504" s="26">
        <v>7</v>
      </c>
      <c r="V504" s="26" t="s">
        <v>42</v>
      </c>
      <c r="W504" s="26" t="s">
        <v>43</v>
      </c>
      <c r="X504" s="26">
        <v>20</v>
      </c>
      <c r="Y504" s="26">
        <v>4</v>
      </c>
      <c r="Z504" s="26">
        <v>4</v>
      </c>
      <c r="AA504" s="26">
        <v>80</v>
      </c>
      <c r="AB504" s="26">
        <v>0</v>
      </c>
      <c r="AC504" s="26">
        <v>18</v>
      </c>
      <c r="AD504" s="26">
        <v>2</v>
      </c>
      <c r="AE504" s="26">
        <v>4</v>
      </c>
      <c r="AF504" s="26">
        <v>14</v>
      </c>
      <c r="AG504" s="26">
        <v>7</v>
      </c>
      <c r="AH504" s="26">
        <v>8</v>
      </c>
      <c r="AI504" s="26">
        <v>10</v>
      </c>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c r="CU504" s="26"/>
      <c r="CV504" s="26"/>
    </row>
    <row r="505" spans="1:100">
      <c r="A505" s="26">
        <v>34</v>
      </c>
      <c r="B505" s="26" t="s">
        <v>43</v>
      </c>
      <c r="C505" s="26" t="s">
        <v>36</v>
      </c>
      <c r="D505" s="26">
        <v>1397</v>
      </c>
      <c r="E505" s="26" t="s">
        <v>45</v>
      </c>
      <c r="F505" s="26">
        <v>1</v>
      </c>
      <c r="G505" s="26">
        <v>5</v>
      </c>
      <c r="H505" s="26" t="s">
        <v>38</v>
      </c>
      <c r="I505" s="26">
        <v>1</v>
      </c>
      <c r="J505" s="26">
        <v>683</v>
      </c>
      <c r="K505" s="26">
        <v>2</v>
      </c>
      <c r="L505" s="26" t="s">
        <v>46</v>
      </c>
      <c r="M505" s="26">
        <v>42</v>
      </c>
      <c r="N505" s="26">
        <v>3</v>
      </c>
      <c r="O505" s="26">
        <v>1</v>
      </c>
      <c r="P505" s="26" t="s">
        <v>47</v>
      </c>
      <c r="Q505" s="26">
        <v>4</v>
      </c>
      <c r="R505" s="26" t="s">
        <v>48</v>
      </c>
      <c r="S505" s="26">
        <v>2691</v>
      </c>
      <c r="T505" s="26">
        <v>7660</v>
      </c>
      <c r="U505" s="26">
        <v>1</v>
      </c>
      <c r="V505" s="26" t="s">
        <v>42</v>
      </c>
      <c r="W505" s="26" t="s">
        <v>43</v>
      </c>
      <c r="X505" s="26">
        <v>12</v>
      </c>
      <c r="Y505" s="26">
        <v>3</v>
      </c>
      <c r="Z505" s="26">
        <v>4</v>
      </c>
      <c r="AA505" s="26">
        <v>80</v>
      </c>
      <c r="AB505" s="26">
        <v>1</v>
      </c>
      <c r="AC505" s="26">
        <v>10</v>
      </c>
      <c r="AD505" s="26">
        <v>4</v>
      </c>
      <c r="AE505" s="26">
        <v>2</v>
      </c>
      <c r="AF505" s="26">
        <v>10</v>
      </c>
      <c r="AG505" s="26">
        <v>9</v>
      </c>
      <c r="AH505" s="26">
        <v>8</v>
      </c>
      <c r="AI505" s="26">
        <v>8</v>
      </c>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26"/>
      <c r="CU505" s="26"/>
      <c r="CV505" s="26"/>
    </row>
    <row r="506" spans="1:100">
      <c r="A506" s="26">
        <v>45</v>
      </c>
      <c r="B506" s="26" t="s">
        <v>35</v>
      </c>
      <c r="C506" s="26" t="s">
        <v>44</v>
      </c>
      <c r="D506" s="26">
        <v>306</v>
      </c>
      <c r="E506" s="26" t="s">
        <v>37</v>
      </c>
      <c r="F506" s="26">
        <v>26</v>
      </c>
      <c r="G506" s="26">
        <v>4</v>
      </c>
      <c r="H506" s="26" t="s">
        <v>38</v>
      </c>
      <c r="I506" s="26">
        <v>1</v>
      </c>
      <c r="J506" s="26">
        <v>684</v>
      </c>
      <c r="K506" s="26">
        <v>1</v>
      </c>
      <c r="L506" s="26" t="s">
        <v>39</v>
      </c>
      <c r="M506" s="26">
        <v>100</v>
      </c>
      <c r="N506" s="26">
        <v>3</v>
      </c>
      <c r="O506" s="26">
        <v>2</v>
      </c>
      <c r="P506" s="26" t="s">
        <v>40</v>
      </c>
      <c r="Q506" s="26">
        <v>1</v>
      </c>
      <c r="R506" s="26" t="s">
        <v>48</v>
      </c>
      <c r="S506" s="26">
        <v>4286</v>
      </c>
      <c r="T506" s="26">
        <v>5630</v>
      </c>
      <c r="U506" s="26">
        <v>2</v>
      </c>
      <c r="V506" s="26" t="s">
        <v>42</v>
      </c>
      <c r="W506" s="26" t="s">
        <v>43</v>
      </c>
      <c r="X506" s="26">
        <v>14</v>
      </c>
      <c r="Y506" s="26">
        <v>3</v>
      </c>
      <c r="Z506" s="26">
        <v>4</v>
      </c>
      <c r="AA506" s="26">
        <v>80</v>
      </c>
      <c r="AB506" s="26">
        <v>2</v>
      </c>
      <c r="AC506" s="26">
        <v>5</v>
      </c>
      <c r="AD506" s="26">
        <v>4</v>
      </c>
      <c r="AE506" s="26">
        <v>3</v>
      </c>
      <c r="AF506" s="26">
        <v>1</v>
      </c>
      <c r="AG506" s="26">
        <v>1</v>
      </c>
      <c r="AH506" s="26">
        <v>0</v>
      </c>
      <c r="AI506" s="26">
        <v>0</v>
      </c>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26"/>
      <c r="CU506" s="26"/>
      <c r="CV506" s="26"/>
    </row>
    <row r="507" spans="1:100">
      <c r="A507" s="26">
        <v>26</v>
      </c>
      <c r="B507" s="26" t="s">
        <v>43</v>
      </c>
      <c r="C507" s="26" t="s">
        <v>36</v>
      </c>
      <c r="D507" s="26">
        <v>991</v>
      </c>
      <c r="E507" s="26" t="s">
        <v>45</v>
      </c>
      <c r="F507" s="26">
        <v>6</v>
      </c>
      <c r="G507" s="26">
        <v>3</v>
      </c>
      <c r="H507" s="26" t="s">
        <v>38</v>
      </c>
      <c r="I507" s="26">
        <v>1</v>
      </c>
      <c r="J507" s="26">
        <v>686</v>
      </c>
      <c r="K507" s="26">
        <v>3</v>
      </c>
      <c r="L507" s="26" t="s">
        <v>39</v>
      </c>
      <c r="M507" s="26">
        <v>71</v>
      </c>
      <c r="N507" s="26">
        <v>3</v>
      </c>
      <c r="O507" s="26">
        <v>1</v>
      </c>
      <c r="P507" s="26" t="s">
        <v>50</v>
      </c>
      <c r="Q507" s="26">
        <v>4</v>
      </c>
      <c r="R507" s="26" t="s">
        <v>48</v>
      </c>
      <c r="S507" s="26">
        <v>2659</v>
      </c>
      <c r="T507" s="26">
        <v>17759</v>
      </c>
      <c r="U507" s="26">
        <v>1</v>
      </c>
      <c r="V507" s="26" t="s">
        <v>42</v>
      </c>
      <c r="W507" s="26" t="s">
        <v>35</v>
      </c>
      <c r="X507" s="26">
        <v>13</v>
      </c>
      <c r="Y507" s="26">
        <v>3</v>
      </c>
      <c r="Z507" s="26">
        <v>3</v>
      </c>
      <c r="AA507" s="26">
        <v>80</v>
      </c>
      <c r="AB507" s="26">
        <v>1</v>
      </c>
      <c r="AC507" s="26">
        <v>3</v>
      </c>
      <c r="AD507" s="26">
        <v>2</v>
      </c>
      <c r="AE507" s="26">
        <v>3</v>
      </c>
      <c r="AF507" s="26">
        <v>3</v>
      </c>
      <c r="AG507" s="26">
        <v>2</v>
      </c>
      <c r="AH507" s="26">
        <v>0</v>
      </c>
      <c r="AI507" s="26">
        <v>2</v>
      </c>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26"/>
      <c r="CU507" s="26"/>
      <c r="CV507" s="26"/>
    </row>
    <row r="508" spans="1:100">
      <c r="A508" s="26">
        <v>37</v>
      </c>
      <c r="B508" s="26" t="s">
        <v>43</v>
      </c>
      <c r="C508" s="26" t="s">
        <v>36</v>
      </c>
      <c r="D508" s="26">
        <v>482</v>
      </c>
      <c r="E508" s="26" t="s">
        <v>45</v>
      </c>
      <c r="F508" s="26">
        <v>3</v>
      </c>
      <c r="G508" s="26">
        <v>3</v>
      </c>
      <c r="H508" s="26" t="s">
        <v>49</v>
      </c>
      <c r="I508" s="26">
        <v>1</v>
      </c>
      <c r="J508" s="26">
        <v>689</v>
      </c>
      <c r="K508" s="26">
        <v>3</v>
      </c>
      <c r="L508" s="26" t="s">
        <v>46</v>
      </c>
      <c r="M508" s="26">
        <v>36</v>
      </c>
      <c r="N508" s="26">
        <v>3</v>
      </c>
      <c r="O508" s="26">
        <v>3</v>
      </c>
      <c r="P508" s="26" t="s">
        <v>53</v>
      </c>
      <c r="Q508" s="26">
        <v>3</v>
      </c>
      <c r="R508" s="26" t="s">
        <v>48</v>
      </c>
      <c r="S508" s="26">
        <v>9434</v>
      </c>
      <c r="T508" s="26">
        <v>9606</v>
      </c>
      <c r="U508" s="26">
        <v>1</v>
      </c>
      <c r="V508" s="26" t="s">
        <v>42</v>
      </c>
      <c r="W508" s="26" t="s">
        <v>43</v>
      </c>
      <c r="X508" s="26">
        <v>15</v>
      </c>
      <c r="Y508" s="26">
        <v>3</v>
      </c>
      <c r="Z508" s="26">
        <v>3</v>
      </c>
      <c r="AA508" s="26">
        <v>80</v>
      </c>
      <c r="AB508" s="26">
        <v>1</v>
      </c>
      <c r="AC508" s="26">
        <v>10</v>
      </c>
      <c r="AD508" s="26">
        <v>2</v>
      </c>
      <c r="AE508" s="26">
        <v>3</v>
      </c>
      <c r="AF508" s="26">
        <v>10</v>
      </c>
      <c r="AG508" s="26">
        <v>7</v>
      </c>
      <c r="AH508" s="26">
        <v>7</v>
      </c>
      <c r="AI508" s="26">
        <v>8</v>
      </c>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26"/>
      <c r="CU508" s="26"/>
      <c r="CV508" s="26"/>
    </row>
    <row r="509" spans="1:100">
      <c r="A509" s="26">
        <v>29</v>
      </c>
      <c r="B509" s="26" t="s">
        <v>43</v>
      </c>
      <c r="C509" s="26" t="s">
        <v>36</v>
      </c>
      <c r="D509" s="26">
        <v>1176</v>
      </c>
      <c r="E509" s="26" t="s">
        <v>37</v>
      </c>
      <c r="F509" s="26">
        <v>3</v>
      </c>
      <c r="G509" s="26">
        <v>2</v>
      </c>
      <c r="H509" s="26" t="s">
        <v>51</v>
      </c>
      <c r="I509" s="26">
        <v>1</v>
      </c>
      <c r="J509" s="26">
        <v>690</v>
      </c>
      <c r="K509" s="26">
        <v>2</v>
      </c>
      <c r="L509" s="26" t="s">
        <v>39</v>
      </c>
      <c r="M509" s="26">
        <v>62</v>
      </c>
      <c r="N509" s="26">
        <v>3</v>
      </c>
      <c r="O509" s="26">
        <v>2</v>
      </c>
      <c r="P509" s="26" t="s">
        <v>40</v>
      </c>
      <c r="Q509" s="26">
        <v>3</v>
      </c>
      <c r="R509" s="26" t="s">
        <v>48</v>
      </c>
      <c r="S509" s="26">
        <v>5561</v>
      </c>
      <c r="T509" s="26">
        <v>3487</v>
      </c>
      <c r="U509" s="26">
        <v>1</v>
      </c>
      <c r="V509" s="26" t="s">
        <v>42</v>
      </c>
      <c r="W509" s="26" t="s">
        <v>43</v>
      </c>
      <c r="X509" s="26">
        <v>14</v>
      </c>
      <c r="Y509" s="26">
        <v>3</v>
      </c>
      <c r="Z509" s="26">
        <v>1</v>
      </c>
      <c r="AA509" s="26">
        <v>80</v>
      </c>
      <c r="AB509" s="26">
        <v>1</v>
      </c>
      <c r="AC509" s="26">
        <v>6</v>
      </c>
      <c r="AD509" s="26">
        <v>5</v>
      </c>
      <c r="AE509" s="26">
        <v>2</v>
      </c>
      <c r="AF509" s="26">
        <v>6</v>
      </c>
      <c r="AG509" s="26">
        <v>0</v>
      </c>
      <c r="AH509" s="26">
        <v>1</v>
      </c>
      <c r="AI509" s="26">
        <v>2</v>
      </c>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26"/>
      <c r="CU509" s="26"/>
      <c r="CV509" s="26"/>
    </row>
    <row r="510" spans="1:100">
      <c r="A510" s="26">
        <v>35</v>
      </c>
      <c r="B510" s="26" t="s">
        <v>43</v>
      </c>
      <c r="C510" s="26" t="s">
        <v>36</v>
      </c>
      <c r="D510" s="26">
        <v>1017</v>
      </c>
      <c r="E510" s="26" t="s">
        <v>45</v>
      </c>
      <c r="F510" s="26">
        <v>6</v>
      </c>
      <c r="G510" s="26">
        <v>4</v>
      </c>
      <c r="H510" s="26" t="s">
        <v>38</v>
      </c>
      <c r="I510" s="26">
        <v>1</v>
      </c>
      <c r="J510" s="26">
        <v>691</v>
      </c>
      <c r="K510" s="26">
        <v>2</v>
      </c>
      <c r="L510" s="26" t="s">
        <v>46</v>
      </c>
      <c r="M510" s="26">
        <v>82</v>
      </c>
      <c r="N510" s="26">
        <v>1</v>
      </c>
      <c r="O510" s="26">
        <v>2</v>
      </c>
      <c r="P510" s="26" t="s">
        <v>47</v>
      </c>
      <c r="Q510" s="26">
        <v>4</v>
      </c>
      <c r="R510" s="26" t="s">
        <v>41</v>
      </c>
      <c r="S510" s="26">
        <v>6646</v>
      </c>
      <c r="T510" s="26">
        <v>19368</v>
      </c>
      <c r="U510" s="26">
        <v>1</v>
      </c>
      <c r="V510" s="26" t="s">
        <v>42</v>
      </c>
      <c r="W510" s="26" t="s">
        <v>43</v>
      </c>
      <c r="X510" s="26">
        <v>13</v>
      </c>
      <c r="Y510" s="26">
        <v>3</v>
      </c>
      <c r="Z510" s="26">
        <v>2</v>
      </c>
      <c r="AA510" s="26">
        <v>80</v>
      </c>
      <c r="AB510" s="26">
        <v>0</v>
      </c>
      <c r="AC510" s="26">
        <v>17</v>
      </c>
      <c r="AD510" s="26">
        <v>3</v>
      </c>
      <c r="AE510" s="26">
        <v>3</v>
      </c>
      <c r="AF510" s="26">
        <v>17</v>
      </c>
      <c r="AG510" s="26">
        <v>11</v>
      </c>
      <c r="AH510" s="26">
        <v>11</v>
      </c>
      <c r="AI510" s="26">
        <v>8</v>
      </c>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c r="CU510" s="26"/>
      <c r="CV510" s="26"/>
    </row>
    <row r="511" spans="1:100">
      <c r="A511" s="26">
        <v>33</v>
      </c>
      <c r="B511" s="26" t="s">
        <v>43</v>
      </c>
      <c r="C511" s="26" t="s">
        <v>44</v>
      </c>
      <c r="D511" s="26">
        <v>1296</v>
      </c>
      <c r="E511" s="26" t="s">
        <v>45</v>
      </c>
      <c r="F511" s="26">
        <v>6</v>
      </c>
      <c r="G511" s="26">
        <v>3</v>
      </c>
      <c r="H511" s="26" t="s">
        <v>38</v>
      </c>
      <c r="I511" s="26">
        <v>1</v>
      </c>
      <c r="J511" s="26">
        <v>692</v>
      </c>
      <c r="K511" s="26">
        <v>3</v>
      </c>
      <c r="L511" s="26" t="s">
        <v>46</v>
      </c>
      <c r="M511" s="26">
        <v>30</v>
      </c>
      <c r="N511" s="26">
        <v>3</v>
      </c>
      <c r="O511" s="26">
        <v>2</v>
      </c>
      <c r="P511" s="26" t="s">
        <v>54</v>
      </c>
      <c r="Q511" s="26">
        <v>4</v>
      </c>
      <c r="R511" s="26" t="s">
        <v>52</v>
      </c>
      <c r="S511" s="26">
        <v>7725</v>
      </c>
      <c r="T511" s="26">
        <v>5335</v>
      </c>
      <c r="U511" s="26">
        <v>3</v>
      </c>
      <c r="V511" s="26" t="s">
        <v>42</v>
      </c>
      <c r="W511" s="26" t="s">
        <v>43</v>
      </c>
      <c r="X511" s="26">
        <v>23</v>
      </c>
      <c r="Y511" s="26">
        <v>4</v>
      </c>
      <c r="Z511" s="26">
        <v>3</v>
      </c>
      <c r="AA511" s="26">
        <v>80</v>
      </c>
      <c r="AB511" s="26">
        <v>1</v>
      </c>
      <c r="AC511" s="26">
        <v>15</v>
      </c>
      <c r="AD511" s="26">
        <v>2</v>
      </c>
      <c r="AE511" s="26">
        <v>1</v>
      </c>
      <c r="AF511" s="26">
        <v>13</v>
      </c>
      <c r="AG511" s="26">
        <v>11</v>
      </c>
      <c r="AH511" s="26">
        <v>4</v>
      </c>
      <c r="AI511" s="26">
        <v>7</v>
      </c>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c r="CU511" s="26"/>
      <c r="CV511" s="26"/>
    </row>
    <row r="512" spans="1:100">
      <c r="A512" s="26">
        <v>54</v>
      </c>
      <c r="B512" s="26" t="s">
        <v>43</v>
      </c>
      <c r="C512" s="26" t="s">
        <v>36</v>
      </c>
      <c r="D512" s="26">
        <v>397</v>
      </c>
      <c r="E512" s="26" t="s">
        <v>61</v>
      </c>
      <c r="F512" s="26">
        <v>19</v>
      </c>
      <c r="G512" s="26">
        <v>4</v>
      </c>
      <c r="H512" s="26" t="s">
        <v>51</v>
      </c>
      <c r="I512" s="26">
        <v>1</v>
      </c>
      <c r="J512" s="26">
        <v>698</v>
      </c>
      <c r="K512" s="26">
        <v>3</v>
      </c>
      <c r="L512" s="26" t="s">
        <v>46</v>
      </c>
      <c r="M512" s="26">
        <v>88</v>
      </c>
      <c r="N512" s="26">
        <v>3</v>
      </c>
      <c r="O512" s="26">
        <v>3</v>
      </c>
      <c r="P512" s="26" t="s">
        <v>61</v>
      </c>
      <c r="Q512" s="26">
        <v>2</v>
      </c>
      <c r="R512" s="26" t="s">
        <v>48</v>
      </c>
      <c r="S512" s="26">
        <v>10725</v>
      </c>
      <c r="T512" s="26">
        <v>6729</v>
      </c>
      <c r="U512" s="26">
        <v>2</v>
      </c>
      <c r="V512" s="26" t="s">
        <v>42</v>
      </c>
      <c r="W512" s="26" t="s">
        <v>43</v>
      </c>
      <c r="X512" s="26">
        <v>15</v>
      </c>
      <c r="Y512" s="26">
        <v>3</v>
      </c>
      <c r="Z512" s="26">
        <v>3</v>
      </c>
      <c r="AA512" s="26">
        <v>80</v>
      </c>
      <c r="AB512" s="26">
        <v>1</v>
      </c>
      <c r="AC512" s="26">
        <v>16</v>
      </c>
      <c r="AD512" s="26">
        <v>1</v>
      </c>
      <c r="AE512" s="26">
        <v>4</v>
      </c>
      <c r="AF512" s="26">
        <v>9</v>
      </c>
      <c r="AG512" s="26">
        <v>7</v>
      </c>
      <c r="AH512" s="26">
        <v>7</v>
      </c>
      <c r="AI512" s="26">
        <v>1</v>
      </c>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c r="CU512" s="26"/>
      <c r="CV512" s="26"/>
    </row>
    <row r="513" spans="1:100">
      <c r="A513" s="26">
        <v>36</v>
      </c>
      <c r="B513" s="26" t="s">
        <v>43</v>
      </c>
      <c r="C513" s="26" t="s">
        <v>36</v>
      </c>
      <c r="D513" s="26">
        <v>913</v>
      </c>
      <c r="E513" s="26" t="s">
        <v>45</v>
      </c>
      <c r="F513" s="26">
        <v>9</v>
      </c>
      <c r="G513" s="26">
        <v>2</v>
      </c>
      <c r="H513" s="26" t="s">
        <v>51</v>
      </c>
      <c r="I513" s="26">
        <v>1</v>
      </c>
      <c r="J513" s="26">
        <v>699</v>
      </c>
      <c r="K513" s="26">
        <v>2</v>
      </c>
      <c r="L513" s="26" t="s">
        <v>46</v>
      </c>
      <c r="M513" s="26">
        <v>48</v>
      </c>
      <c r="N513" s="26">
        <v>2</v>
      </c>
      <c r="O513" s="26">
        <v>2</v>
      </c>
      <c r="P513" s="26" t="s">
        <v>53</v>
      </c>
      <c r="Q513" s="26">
        <v>2</v>
      </c>
      <c r="R513" s="26" t="s">
        <v>52</v>
      </c>
      <c r="S513" s="26">
        <v>8847</v>
      </c>
      <c r="T513" s="26">
        <v>13934</v>
      </c>
      <c r="U513" s="26">
        <v>2</v>
      </c>
      <c r="V513" s="26" t="s">
        <v>42</v>
      </c>
      <c r="W513" s="26" t="s">
        <v>35</v>
      </c>
      <c r="X513" s="26">
        <v>11</v>
      </c>
      <c r="Y513" s="26">
        <v>3</v>
      </c>
      <c r="Z513" s="26">
        <v>3</v>
      </c>
      <c r="AA513" s="26">
        <v>80</v>
      </c>
      <c r="AB513" s="26">
        <v>1</v>
      </c>
      <c r="AC513" s="26">
        <v>13</v>
      </c>
      <c r="AD513" s="26">
        <v>2</v>
      </c>
      <c r="AE513" s="26">
        <v>3</v>
      </c>
      <c r="AF513" s="26">
        <v>3</v>
      </c>
      <c r="AG513" s="26">
        <v>2</v>
      </c>
      <c r="AH513" s="26">
        <v>0</v>
      </c>
      <c r="AI513" s="26">
        <v>2</v>
      </c>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c r="CU513" s="26"/>
      <c r="CV513" s="26"/>
    </row>
    <row r="514" spans="1:100">
      <c r="A514" s="26">
        <v>27</v>
      </c>
      <c r="B514" s="26" t="s">
        <v>43</v>
      </c>
      <c r="C514" s="26" t="s">
        <v>36</v>
      </c>
      <c r="D514" s="26">
        <v>1115</v>
      </c>
      <c r="E514" s="26" t="s">
        <v>45</v>
      </c>
      <c r="F514" s="26">
        <v>3</v>
      </c>
      <c r="G514" s="26">
        <v>4</v>
      </c>
      <c r="H514" s="26" t="s">
        <v>51</v>
      </c>
      <c r="I514" s="26">
        <v>1</v>
      </c>
      <c r="J514" s="26">
        <v>700</v>
      </c>
      <c r="K514" s="26">
        <v>1</v>
      </c>
      <c r="L514" s="26" t="s">
        <v>46</v>
      </c>
      <c r="M514" s="26">
        <v>54</v>
      </c>
      <c r="N514" s="26">
        <v>2</v>
      </c>
      <c r="O514" s="26">
        <v>1</v>
      </c>
      <c r="P514" s="26" t="s">
        <v>47</v>
      </c>
      <c r="Q514" s="26">
        <v>4</v>
      </c>
      <c r="R514" s="26" t="s">
        <v>41</v>
      </c>
      <c r="S514" s="26">
        <v>2045</v>
      </c>
      <c r="T514" s="26">
        <v>15174</v>
      </c>
      <c r="U514" s="26">
        <v>0</v>
      </c>
      <c r="V514" s="26" t="s">
        <v>42</v>
      </c>
      <c r="W514" s="26" t="s">
        <v>43</v>
      </c>
      <c r="X514" s="26">
        <v>13</v>
      </c>
      <c r="Y514" s="26">
        <v>3</v>
      </c>
      <c r="Z514" s="26">
        <v>4</v>
      </c>
      <c r="AA514" s="26">
        <v>80</v>
      </c>
      <c r="AB514" s="26">
        <v>0</v>
      </c>
      <c r="AC514" s="26">
        <v>5</v>
      </c>
      <c r="AD514" s="26">
        <v>0</v>
      </c>
      <c r="AE514" s="26">
        <v>3</v>
      </c>
      <c r="AF514" s="26">
        <v>4</v>
      </c>
      <c r="AG514" s="26">
        <v>2</v>
      </c>
      <c r="AH514" s="26">
        <v>1</v>
      </c>
      <c r="AI514" s="26">
        <v>1</v>
      </c>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c r="CU514" s="26"/>
      <c r="CV514" s="26"/>
    </row>
    <row r="515" spans="1:100">
      <c r="A515" s="26">
        <v>20</v>
      </c>
      <c r="B515" s="26" t="s">
        <v>35</v>
      </c>
      <c r="C515" s="26" t="s">
        <v>36</v>
      </c>
      <c r="D515" s="26">
        <v>1362</v>
      </c>
      <c r="E515" s="26" t="s">
        <v>45</v>
      </c>
      <c r="F515" s="26">
        <v>10</v>
      </c>
      <c r="G515" s="26">
        <v>1</v>
      </c>
      <c r="H515" s="26" t="s">
        <v>51</v>
      </c>
      <c r="I515" s="26">
        <v>1</v>
      </c>
      <c r="J515" s="26">
        <v>701</v>
      </c>
      <c r="K515" s="26">
        <v>4</v>
      </c>
      <c r="L515" s="26" t="s">
        <v>46</v>
      </c>
      <c r="M515" s="26">
        <v>32</v>
      </c>
      <c r="N515" s="26">
        <v>3</v>
      </c>
      <c r="O515" s="26">
        <v>1</v>
      </c>
      <c r="P515" s="26" t="s">
        <v>47</v>
      </c>
      <c r="Q515" s="26">
        <v>3</v>
      </c>
      <c r="R515" s="26" t="s">
        <v>41</v>
      </c>
      <c r="S515" s="26">
        <v>1009</v>
      </c>
      <c r="T515" s="26">
        <v>26999</v>
      </c>
      <c r="U515" s="26">
        <v>1</v>
      </c>
      <c r="V515" s="26" t="s">
        <v>42</v>
      </c>
      <c r="W515" s="26" t="s">
        <v>35</v>
      </c>
      <c r="X515" s="26">
        <v>11</v>
      </c>
      <c r="Y515" s="26">
        <v>3</v>
      </c>
      <c r="Z515" s="26">
        <v>4</v>
      </c>
      <c r="AA515" s="26">
        <v>80</v>
      </c>
      <c r="AB515" s="26">
        <v>0</v>
      </c>
      <c r="AC515" s="26">
        <v>1</v>
      </c>
      <c r="AD515" s="26">
        <v>5</v>
      </c>
      <c r="AE515" s="26">
        <v>3</v>
      </c>
      <c r="AF515" s="26">
        <v>1</v>
      </c>
      <c r="AG515" s="26">
        <v>0</v>
      </c>
      <c r="AH515" s="26">
        <v>1</v>
      </c>
      <c r="AI515" s="26">
        <v>1</v>
      </c>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c r="CU515" s="26"/>
      <c r="CV515" s="26"/>
    </row>
    <row r="516" spans="1:100">
      <c r="A516" s="26">
        <v>33</v>
      </c>
      <c r="B516" s="26" t="s">
        <v>35</v>
      </c>
      <c r="C516" s="26" t="s">
        <v>44</v>
      </c>
      <c r="D516" s="26">
        <v>1076</v>
      </c>
      <c r="E516" s="26" t="s">
        <v>45</v>
      </c>
      <c r="F516" s="26">
        <v>3</v>
      </c>
      <c r="G516" s="26">
        <v>3</v>
      </c>
      <c r="H516" s="26" t="s">
        <v>38</v>
      </c>
      <c r="I516" s="26">
        <v>1</v>
      </c>
      <c r="J516" s="26">
        <v>702</v>
      </c>
      <c r="K516" s="26">
        <v>1</v>
      </c>
      <c r="L516" s="26" t="s">
        <v>46</v>
      </c>
      <c r="M516" s="26">
        <v>70</v>
      </c>
      <c r="N516" s="26">
        <v>3</v>
      </c>
      <c r="O516" s="26">
        <v>1</v>
      </c>
      <c r="P516" s="26" t="s">
        <v>47</v>
      </c>
      <c r="Q516" s="26">
        <v>1</v>
      </c>
      <c r="R516" s="26" t="s">
        <v>41</v>
      </c>
      <c r="S516" s="26">
        <v>3348</v>
      </c>
      <c r="T516" s="26">
        <v>3164</v>
      </c>
      <c r="U516" s="26">
        <v>1</v>
      </c>
      <c r="V516" s="26" t="s">
        <v>42</v>
      </c>
      <c r="W516" s="26" t="s">
        <v>35</v>
      </c>
      <c r="X516" s="26">
        <v>11</v>
      </c>
      <c r="Y516" s="26">
        <v>3</v>
      </c>
      <c r="Z516" s="26">
        <v>1</v>
      </c>
      <c r="AA516" s="26">
        <v>80</v>
      </c>
      <c r="AB516" s="26">
        <v>0</v>
      </c>
      <c r="AC516" s="26">
        <v>10</v>
      </c>
      <c r="AD516" s="26">
        <v>3</v>
      </c>
      <c r="AE516" s="26">
        <v>3</v>
      </c>
      <c r="AF516" s="26">
        <v>10</v>
      </c>
      <c r="AG516" s="26">
        <v>8</v>
      </c>
      <c r="AH516" s="26">
        <v>9</v>
      </c>
      <c r="AI516" s="26">
        <v>7</v>
      </c>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26"/>
      <c r="CU516" s="26"/>
      <c r="CV516" s="26"/>
    </row>
    <row r="517" spans="1:100">
      <c r="A517" s="26">
        <v>35</v>
      </c>
      <c r="B517" s="26" t="s">
        <v>43</v>
      </c>
      <c r="C517" s="26" t="s">
        <v>55</v>
      </c>
      <c r="D517" s="26">
        <v>727</v>
      </c>
      <c r="E517" s="26" t="s">
        <v>45</v>
      </c>
      <c r="F517" s="26">
        <v>3</v>
      </c>
      <c r="G517" s="26">
        <v>3</v>
      </c>
      <c r="H517" s="26" t="s">
        <v>38</v>
      </c>
      <c r="I517" s="26">
        <v>1</v>
      </c>
      <c r="J517" s="26">
        <v>704</v>
      </c>
      <c r="K517" s="26">
        <v>3</v>
      </c>
      <c r="L517" s="26" t="s">
        <v>46</v>
      </c>
      <c r="M517" s="26">
        <v>41</v>
      </c>
      <c r="N517" s="26">
        <v>2</v>
      </c>
      <c r="O517" s="26">
        <v>1</v>
      </c>
      <c r="P517" s="26" t="s">
        <v>50</v>
      </c>
      <c r="Q517" s="26">
        <v>3</v>
      </c>
      <c r="R517" s="26" t="s">
        <v>48</v>
      </c>
      <c r="S517" s="26">
        <v>1281</v>
      </c>
      <c r="T517" s="26">
        <v>16900</v>
      </c>
      <c r="U517" s="26">
        <v>1</v>
      </c>
      <c r="V517" s="26" t="s">
        <v>42</v>
      </c>
      <c r="W517" s="26" t="s">
        <v>43</v>
      </c>
      <c r="X517" s="26">
        <v>18</v>
      </c>
      <c r="Y517" s="26">
        <v>3</v>
      </c>
      <c r="Z517" s="26">
        <v>3</v>
      </c>
      <c r="AA517" s="26">
        <v>80</v>
      </c>
      <c r="AB517" s="26">
        <v>2</v>
      </c>
      <c r="AC517" s="26">
        <v>1</v>
      </c>
      <c r="AD517" s="26">
        <v>3</v>
      </c>
      <c r="AE517" s="26">
        <v>3</v>
      </c>
      <c r="AF517" s="26">
        <v>1</v>
      </c>
      <c r="AG517" s="26">
        <v>0</v>
      </c>
      <c r="AH517" s="26">
        <v>0</v>
      </c>
      <c r="AI517" s="26">
        <v>0</v>
      </c>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26"/>
      <c r="CU517" s="26"/>
      <c r="CV517" s="26"/>
    </row>
    <row r="518" spans="1:100">
      <c r="A518" s="26">
        <v>23</v>
      </c>
      <c r="B518" s="26" t="s">
        <v>43</v>
      </c>
      <c r="C518" s="26" t="s">
        <v>36</v>
      </c>
      <c r="D518" s="26">
        <v>885</v>
      </c>
      <c r="E518" s="26" t="s">
        <v>45</v>
      </c>
      <c r="F518" s="26">
        <v>4</v>
      </c>
      <c r="G518" s="26">
        <v>3</v>
      </c>
      <c r="H518" s="26" t="s">
        <v>51</v>
      </c>
      <c r="I518" s="26">
        <v>1</v>
      </c>
      <c r="J518" s="26">
        <v>705</v>
      </c>
      <c r="K518" s="26">
        <v>1</v>
      </c>
      <c r="L518" s="26" t="s">
        <v>46</v>
      </c>
      <c r="M518" s="26">
        <v>58</v>
      </c>
      <c r="N518" s="26">
        <v>4</v>
      </c>
      <c r="O518" s="26">
        <v>1</v>
      </c>
      <c r="P518" s="26" t="s">
        <v>47</v>
      </c>
      <c r="Q518" s="26">
        <v>1</v>
      </c>
      <c r="R518" s="26" t="s">
        <v>48</v>
      </c>
      <c r="S518" s="26">
        <v>2819</v>
      </c>
      <c r="T518" s="26">
        <v>8544</v>
      </c>
      <c r="U518" s="26">
        <v>2</v>
      </c>
      <c r="V518" s="26" t="s">
        <v>42</v>
      </c>
      <c r="W518" s="26" t="s">
        <v>43</v>
      </c>
      <c r="X518" s="26">
        <v>16</v>
      </c>
      <c r="Y518" s="26">
        <v>3</v>
      </c>
      <c r="Z518" s="26">
        <v>1</v>
      </c>
      <c r="AA518" s="26">
        <v>80</v>
      </c>
      <c r="AB518" s="26">
        <v>1</v>
      </c>
      <c r="AC518" s="26">
        <v>5</v>
      </c>
      <c r="AD518" s="26">
        <v>3</v>
      </c>
      <c r="AE518" s="26">
        <v>4</v>
      </c>
      <c r="AF518" s="26">
        <v>3</v>
      </c>
      <c r="AG518" s="26">
        <v>2</v>
      </c>
      <c r="AH518" s="26">
        <v>0</v>
      </c>
      <c r="AI518" s="26">
        <v>2</v>
      </c>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26"/>
      <c r="CU518" s="26"/>
      <c r="CV518" s="26"/>
    </row>
    <row r="519" spans="1:100">
      <c r="A519" s="26">
        <v>25</v>
      </c>
      <c r="B519" s="26" t="s">
        <v>43</v>
      </c>
      <c r="C519" s="26" t="s">
        <v>36</v>
      </c>
      <c r="D519" s="26">
        <v>810</v>
      </c>
      <c r="E519" s="26" t="s">
        <v>37</v>
      </c>
      <c r="F519" s="26">
        <v>8</v>
      </c>
      <c r="G519" s="26">
        <v>3</v>
      </c>
      <c r="H519" s="26" t="s">
        <v>38</v>
      </c>
      <c r="I519" s="26">
        <v>1</v>
      </c>
      <c r="J519" s="26">
        <v>707</v>
      </c>
      <c r="K519" s="26">
        <v>4</v>
      </c>
      <c r="L519" s="26" t="s">
        <v>46</v>
      </c>
      <c r="M519" s="26">
        <v>57</v>
      </c>
      <c r="N519" s="26">
        <v>4</v>
      </c>
      <c r="O519" s="26">
        <v>2</v>
      </c>
      <c r="P519" s="26" t="s">
        <v>40</v>
      </c>
      <c r="Q519" s="26">
        <v>2</v>
      </c>
      <c r="R519" s="26" t="s">
        <v>48</v>
      </c>
      <c r="S519" s="26">
        <v>4851</v>
      </c>
      <c r="T519" s="26">
        <v>15678</v>
      </c>
      <c r="U519" s="26">
        <v>0</v>
      </c>
      <c r="V519" s="26" t="s">
        <v>42</v>
      </c>
      <c r="W519" s="26" t="s">
        <v>43</v>
      </c>
      <c r="X519" s="26">
        <v>22</v>
      </c>
      <c r="Y519" s="26">
        <v>4</v>
      </c>
      <c r="Z519" s="26">
        <v>3</v>
      </c>
      <c r="AA519" s="26">
        <v>80</v>
      </c>
      <c r="AB519" s="26">
        <v>1</v>
      </c>
      <c r="AC519" s="26">
        <v>4</v>
      </c>
      <c r="AD519" s="26">
        <v>4</v>
      </c>
      <c r="AE519" s="26">
        <v>3</v>
      </c>
      <c r="AF519" s="26">
        <v>3</v>
      </c>
      <c r="AG519" s="26">
        <v>2</v>
      </c>
      <c r="AH519" s="26">
        <v>1</v>
      </c>
      <c r="AI519" s="26">
        <v>2</v>
      </c>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c r="CU519" s="26"/>
      <c r="CV519" s="26"/>
    </row>
    <row r="520" spans="1:100">
      <c r="A520" s="26">
        <v>38</v>
      </c>
      <c r="B520" s="26" t="s">
        <v>43</v>
      </c>
      <c r="C520" s="26" t="s">
        <v>36</v>
      </c>
      <c r="D520" s="26">
        <v>243</v>
      </c>
      <c r="E520" s="26" t="s">
        <v>37</v>
      </c>
      <c r="F520" s="26">
        <v>7</v>
      </c>
      <c r="G520" s="26">
        <v>4</v>
      </c>
      <c r="H520" s="26" t="s">
        <v>59</v>
      </c>
      <c r="I520" s="26">
        <v>1</v>
      </c>
      <c r="J520" s="26">
        <v>709</v>
      </c>
      <c r="K520" s="26">
        <v>4</v>
      </c>
      <c r="L520" s="26" t="s">
        <v>39</v>
      </c>
      <c r="M520" s="26">
        <v>46</v>
      </c>
      <c r="N520" s="26">
        <v>2</v>
      </c>
      <c r="O520" s="26">
        <v>2</v>
      </c>
      <c r="P520" s="26" t="s">
        <v>40</v>
      </c>
      <c r="Q520" s="26">
        <v>4</v>
      </c>
      <c r="R520" s="26" t="s">
        <v>41</v>
      </c>
      <c r="S520" s="26">
        <v>4028</v>
      </c>
      <c r="T520" s="26">
        <v>7791</v>
      </c>
      <c r="U520" s="26">
        <v>0</v>
      </c>
      <c r="V520" s="26" t="s">
        <v>42</v>
      </c>
      <c r="W520" s="26" t="s">
        <v>43</v>
      </c>
      <c r="X520" s="26">
        <v>20</v>
      </c>
      <c r="Y520" s="26">
        <v>4</v>
      </c>
      <c r="Z520" s="26">
        <v>1</v>
      </c>
      <c r="AA520" s="26">
        <v>80</v>
      </c>
      <c r="AB520" s="26">
        <v>0</v>
      </c>
      <c r="AC520" s="26">
        <v>8</v>
      </c>
      <c r="AD520" s="26">
        <v>2</v>
      </c>
      <c r="AE520" s="26">
        <v>3</v>
      </c>
      <c r="AF520" s="26">
        <v>7</v>
      </c>
      <c r="AG520" s="26">
        <v>7</v>
      </c>
      <c r="AH520" s="26">
        <v>0</v>
      </c>
      <c r="AI520" s="26">
        <v>5</v>
      </c>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c r="CU520" s="26"/>
      <c r="CV520" s="26"/>
    </row>
    <row r="521" spans="1:100">
      <c r="A521" s="26">
        <v>29</v>
      </c>
      <c r="B521" s="26" t="s">
        <v>43</v>
      </c>
      <c r="C521" s="26" t="s">
        <v>44</v>
      </c>
      <c r="D521" s="26">
        <v>806</v>
      </c>
      <c r="E521" s="26" t="s">
        <v>45</v>
      </c>
      <c r="F521" s="26">
        <v>1</v>
      </c>
      <c r="G521" s="26">
        <v>4</v>
      </c>
      <c r="H521" s="26" t="s">
        <v>38</v>
      </c>
      <c r="I521" s="26">
        <v>1</v>
      </c>
      <c r="J521" s="26">
        <v>710</v>
      </c>
      <c r="K521" s="26">
        <v>2</v>
      </c>
      <c r="L521" s="26" t="s">
        <v>46</v>
      </c>
      <c r="M521" s="26">
        <v>76</v>
      </c>
      <c r="N521" s="26">
        <v>1</v>
      </c>
      <c r="O521" s="26">
        <v>1</v>
      </c>
      <c r="P521" s="26" t="s">
        <v>47</v>
      </c>
      <c r="Q521" s="26">
        <v>4</v>
      </c>
      <c r="R521" s="26" t="s">
        <v>52</v>
      </c>
      <c r="S521" s="26">
        <v>2720</v>
      </c>
      <c r="T521" s="26">
        <v>18959</v>
      </c>
      <c r="U521" s="26">
        <v>1</v>
      </c>
      <c r="V521" s="26" t="s">
        <v>42</v>
      </c>
      <c r="W521" s="26" t="s">
        <v>43</v>
      </c>
      <c r="X521" s="26">
        <v>18</v>
      </c>
      <c r="Y521" s="26">
        <v>3</v>
      </c>
      <c r="Z521" s="26">
        <v>4</v>
      </c>
      <c r="AA521" s="26">
        <v>80</v>
      </c>
      <c r="AB521" s="26">
        <v>1</v>
      </c>
      <c r="AC521" s="26">
        <v>10</v>
      </c>
      <c r="AD521" s="26">
        <v>5</v>
      </c>
      <c r="AE521" s="26">
        <v>3</v>
      </c>
      <c r="AF521" s="26">
        <v>10</v>
      </c>
      <c r="AG521" s="26">
        <v>7</v>
      </c>
      <c r="AH521" s="26">
        <v>2</v>
      </c>
      <c r="AI521" s="26">
        <v>8</v>
      </c>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c r="CU521" s="26"/>
      <c r="CV521" s="26"/>
    </row>
    <row r="522" spans="1:100">
      <c r="A522" s="26">
        <v>48</v>
      </c>
      <c r="B522" s="26" t="s">
        <v>43</v>
      </c>
      <c r="C522" s="26" t="s">
        <v>36</v>
      </c>
      <c r="D522" s="26">
        <v>817</v>
      </c>
      <c r="E522" s="26" t="s">
        <v>37</v>
      </c>
      <c r="F522" s="26">
        <v>2</v>
      </c>
      <c r="G522" s="26">
        <v>1</v>
      </c>
      <c r="H522" s="26" t="s">
        <v>59</v>
      </c>
      <c r="I522" s="26">
        <v>1</v>
      </c>
      <c r="J522" s="26">
        <v>712</v>
      </c>
      <c r="K522" s="26">
        <v>2</v>
      </c>
      <c r="L522" s="26" t="s">
        <v>46</v>
      </c>
      <c r="M522" s="26">
        <v>56</v>
      </c>
      <c r="N522" s="26">
        <v>4</v>
      </c>
      <c r="O522" s="26">
        <v>2</v>
      </c>
      <c r="P522" s="26" t="s">
        <v>40</v>
      </c>
      <c r="Q522" s="26">
        <v>2</v>
      </c>
      <c r="R522" s="26" t="s">
        <v>48</v>
      </c>
      <c r="S522" s="26">
        <v>8120</v>
      </c>
      <c r="T522" s="26">
        <v>18597</v>
      </c>
      <c r="U522" s="26">
        <v>3</v>
      </c>
      <c r="V522" s="26" t="s">
        <v>42</v>
      </c>
      <c r="W522" s="26" t="s">
        <v>43</v>
      </c>
      <c r="X522" s="26">
        <v>12</v>
      </c>
      <c r="Y522" s="26">
        <v>3</v>
      </c>
      <c r="Z522" s="26">
        <v>4</v>
      </c>
      <c r="AA522" s="26">
        <v>80</v>
      </c>
      <c r="AB522" s="26">
        <v>0</v>
      </c>
      <c r="AC522" s="26">
        <v>12</v>
      </c>
      <c r="AD522" s="26">
        <v>3</v>
      </c>
      <c r="AE522" s="26">
        <v>3</v>
      </c>
      <c r="AF522" s="26">
        <v>2</v>
      </c>
      <c r="AG522" s="26">
        <v>2</v>
      </c>
      <c r="AH522" s="26">
        <v>2</v>
      </c>
      <c r="AI522" s="26">
        <v>2</v>
      </c>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26"/>
      <c r="CU522" s="26"/>
      <c r="CV522" s="26"/>
    </row>
    <row r="523" spans="1:100">
      <c r="A523" s="26">
        <v>27</v>
      </c>
      <c r="B523" s="26" t="s">
        <v>43</v>
      </c>
      <c r="C523" s="26" t="s">
        <v>44</v>
      </c>
      <c r="D523" s="26">
        <v>1410</v>
      </c>
      <c r="E523" s="26" t="s">
        <v>37</v>
      </c>
      <c r="F523" s="26">
        <v>3</v>
      </c>
      <c r="G523" s="26">
        <v>1</v>
      </c>
      <c r="H523" s="26" t="s">
        <v>51</v>
      </c>
      <c r="I523" s="26">
        <v>1</v>
      </c>
      <c r="J523" s="26">
        <v>714</v>
      </c>
      <c r="K523" s="26">
        <v>4</v>
      </c>
      <c r="L523" s="26" t="s">
        <v>39</v>
      </c>
      <c r="M523" s="26">
        <v>71</v>
      </c>
      <c r="N523" s="26">
        <v>4</v>
      </c>
      <c r="O523" s="26">
        <v>2</v>
      </c>
      <c r="P523" s="26" t="s">
        <v>40</v>
      </c>
      <c r="Q523" s="26">
        <v>4</v>
      </c>
      <c r="R523" s="26" t="s">
        <v>52</v>
      </c>
      <c r="S523" s="26">
        <v>4647</v>
      </c>
      <c r="T523" s="26">
        <v>16673</v>
      </c>
      <c r="U523" s="26">
        <v>1</v>
      </c>
      <c r="V523" s="26" t="s">
        <v>42</v>
      </c>
      <c r="W523" s="26" t="s">
        <v>35</v>
      </c>
      <c r="X523" s="26">
        <v>20</v>
      </c>
      <c r="Y523" s="26">
        <v>4</v>
      </c>
      <c r="Z523" s="26">
        <v>2</v>
      </c>
      <c r="AA523" s="26">
        <v>80</v>
      </c>
      <c r="AB523" s="26">
        <v>2</v>
      </c>
      <c r="AC523" s="26">
        <v>6</v>
      </c>
      <c r="AD523" s="26">
        <v>3</v>
      </c>
      <c r="AE523" s="26">
        <v>3</v>
      </c>
      <c r="AF523" s="26">
        <v>6</v>
      </c>
      <c r="AG523" s="26">
        <v>5</v>
      </c>
      <c r="AH523" s="26">
        <v>0</v>
      </c>
      <c r="AI523" s="26">
        <v>4</v>
      </c>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26"/>
      <c r="CU523" s="26"/>
      <c r="CV523" s="26"/>
    </row>
    <row r="524" spans="1:100">
      <c r="A524" s="26">
        <v>37</v>
      </c>
      <c r="B524" s="26" t="s">
        <v>43</v>
      </c>
      <c r="C524" s="26" t="s">
        <v>36</v>
      </c>
      <c r="D524" s="26">
        <v>1225</v>
      </c>
      <c r="E524" s="26" t="s">
        <v>45</v>
      </c>
      <c r="F524" s="26">
        <v>10</v>
      </c>
      <c r="G524" s="26">
        <v>2</v>
      </c>
      <c r="H524" s="26" t="s">
        <v>38</v>
      </c>
      <c r="I524" s="26">
        <v>1</v>
      </c>
      <c r="J524" s="26">
        <v>715</v>
      </c>
      <c r="K524" s="26">
        <v>4</v>
      </c>
      <c r="L524" s="26" t="s">
        <v>46</v>
      </c>
      <c r="M524" s="26">
        <v>80</v>
      </c>
      <c r="N524" s="26">
        <v>4</v>
      </c>
      <c r="O524" s="26">
        <v>1</v>
      </c>
      <c r="P524" s="26" t="s">
        <v>47</v>
      </c>
      <c r="Q524" s="26">
        <v>4</v>
      </c>
      <c r="R524" s="26" t="s">
        <v>41</v>
      </c>
      <c r="S524" s="26">
        <v>4680</v>
      </c>
      <c r="T524" s="26">
        <v>15232</v>
      </c>
      <c r="U524" s="26">
        <v>3</v>
      </c>
      <c r="V524" s="26" t="s">
        <v>42</v>
      </c>
      <c r="W524" s="26" t="s">
        <v>43</v>
      </c>
      <c r="X524" s="26">
        <v>17</v>
      </c>
      <c r="Y524" s="26">
        <v>3</v>
      </c>
      <c r="Z524" s="26">
        <v>1</v>
      </c>
      <c r="AA524" s="26">
        <v>80</v>
      </c>
      <c r="AB524" s="26">
        <v>0</v>
      </c>
      <c r="AC524" s="26">
        <v>4</v>
      </c>
      <c r="AD524" s="26">
        <v>2</v>
      </c>
      <c r="AE524" s="26">
        <v>3</v>
      </c>
      <c r="AF524" s="26">
        <v>1</v>
      </c>
      <c r="AG524" s="26">
        <v>0</v>
      </c>
      <c r="AH524" s="26">
        <v>0</v>
      </c>
      <c r="AI524" s="26">
        <v>0</v>
      </c>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26"/>
      <c r="CU524" s="26"/>
      <c r="CV524" s="26"/>
    </row>
    <row r="525" spans="1:100">
      <c r="A525" s="26">
        <v>50</v>
      </c>
      <c r="B525" s="26" t="s">
        <v>43</v>
      </c>
      <c r="C525" s="26" t="s">
        <v>36</v>
      </c>
      <c r="D525" s="26">
        <v>1207</v>
      </c>
      <c r="E525" s="26" t="s">
        <v>45</v>
      </c>
      <c r="F525" s="26">
        <v>28</v>
      </c>
      <c r="G525" s="26">
        <v>1</v>
      </c>
      <c r="H525" s="26" t="s">
        <v>51</v>
      </c>
      <c r="I525" s="26">
        <v>1</v>
      </c>
      <c r="J525" s="26">
        <v>716</v>
      </c>
      <c r="K525" s="26">
        <v>4</v>
      </c>
      <c r="L525" s="26" t="s">
        <v>46</v>
      </c>
      <c r="M525" s="26">
        <v>74</v>
      </c>
      <c r="N525" s="26">
        <v>4</v>
      </c>
      <c r="O525" s="26">
        <v>1</v>
      </c>
      <c r="P525" s="26" t="s">
        <v>50</v>
      </c>
      <c r="Q525" s="26">
        <v>3</v>
      </c>
      <c r="R525" s="26" t="s">
        <v>48</v>
      </c>
      <c r="S525" s="26">
        <v>3221</v>
      </c>
      <c r="T525" s="26">
        <v>3297</v>
      </c>
      <c r="U525" s="26">
        <v>1</v>
      </c>
      <c r="V525" s="26" t="s">
        <v>42</v>
      </c>
      <c r="W525" s="26" t="s">
        <v>35</v>
      </c>
      <c r="X525" s="26">
        <v>11</v>
      </c>
      <c r="Y525" s="26">
        <v>3</v>
      </c>
      <c r="Z525" s="26">
        <v>3</v>
      </c>
      <c r="AA525" s="26">
        <v>80</v>
      </c>
      <c r="AB525" s="26">
        <v>3</v>
      </c>
      <c r="AC525" s="26">
        <v>20</v>
      </c>
      <c r="AD525" s="26">
        <v>3</v>
      </c>
      <c r="AE525" s="26">
        <v>3</v>
      </c>
      <c r="AF525" s="26">
        <v>20</v>
      </c>
      <c r="AG525" s="26">
        <v>8</v>
      </c>
      <c r="AH525" s="26">
        <v>3</v>
      </c>
      <c r="AI525" s="26">
        <v>8</v>
      </c>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row>
    <row r="526" spans="1:100">
      <c r="A526" s="26">
        <v>34</v>
      </c>
      <c r="B526" s="26" t="s">
        <v>43</v>
      </c>
      <c r="C526" s="26" t="s">
        <v>36</v>
      </c>
      <c r="D526" s="26">
        <v>1442</v>
      </c>
      <c r="E526" s="26" t="s">
        <v>45</v>
      </c>
      <c r="F526" s="26">
        <v>9</v>
      </c>
      <c r="G526" s="26">
        <v>3</v>
      </c>
      <c r="H526" s="26" t="s">
        <v>51</v>
      </c>
      <c r="I526" s="26">
        <v>1</v>
      </c>
      <c r="J526" s="26">
        <v>717</v>
      </c>
      <c r="K526" s="26">
        <v>4</v>
      </c>
      <c r="L526" s="26" t="s">
        <v>39</v>
      </c>
      <c r="M526" s="26">
        <v>46</v>
      </c>
      <c r="N526" s="26">
        <v>2</v>
      </c>
      <c r="O526" s="26">
        <v>3</v>
      </c>
      <c r="P526" s="26" t="s">
        <v>54</v>
      </c>
      <c r="Q526" s="26">
        <v>2</v>
      </c>
      <c r="R526" s="26" t="s">
        <v>41</v>
      </c>
      <c r="S526" s="26">
        <v>8621</v>
      </c>
      <c r="T526" s="26">
        <v>17654</v>
      </c>
      <c r="U526" s="26">
        <v>1</v>
      </c>
      <c r="V526" s="26" t="s">
        <v>42</v>
      </c>
      <c r="W526" s="26" t="s">
        <v>43</v>
      </c>
      <c r="X526" s="26">
        <v>14</v>
      </c>
      <c r="Y526" s="26">
        <v>3</v>
      </c>
      <c r="Z526" s="26">
        <v>2</v>
      </c>
      <c r="AA526" s="26">
        <v>80</v>
      </c>
      <c r="AB526" s="26">
        <v>0</v>
      </c>
      <c r="AC526" s="26">
        <v>9</v>
      </c>
      <c r="AD526" s="26">
        <v>3</v>
      </c>
      <c r="AE526" s="26">
        <v>4</v>
      </c>
      <c r="AF526" s="26">
        <v>8</v>
      </c>
      <c r="AG526" s="26">
        <v>7</v>
      </c>
      <c r="AH526" s="26">
        <v>7</v>
      </c>
      <c r="AI526" s="26">
        <v>7</v>
      </c>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c r="CU526" s="26"/>
      <c r="CV526" s="26"/>
    </row>
    <row r="527" spans="1:100">
      <c r="A527" s="26">
        <v>24</v>
      </c>
      <c r="B527" s="26" t="s">
        <v>35</v>
      </c>
      <c r="C527" s="26" t="s">
        <v>36</v>
      </c>
      <c r="D527" s="26">
        <v>693</v>
      </c>
      <c r="E527" s="26" t="s">
        <v>37</v>
      </c>
      <c r="F527" s="26">
        <v>3</v>
      </c>
      <c r="G527" s="26">
        <v>2</v>
      </c>
      <c r="H527" s="26" t="s">
        <v>38</v>
      </c>
      <c r="I527" s="26">
        <v>1</v>
      </c>
      <c r="J527" s="26">
        <v>720</v>
      </c>
      <c r="K527" s="26">
        <v>1</v>
      </c>
      <c r="L527" s="26" t="s">
        <v>39</v>
      </c>
      <c r="M527" s="26">
        <v>65</v>
      </c>
      <c r="N527" s="26">
        <v>3</v>
      </c>
      <c r="O527" s="26">
        <v>2</v>
      </c>
      <c r="P527" s="26" t="s">
        <v>40</v>
      </c>
      <c r="Q527" s="26">
        <v>3</v>
      </c>
      <c r="R527" s="26" t="s">
        <v>41</v>
      </c>
      <c r="S527" s="26">
        <v>4577</v>
      </c>
      <c r="T527" s="26">
        <v>24785</v>
      </c>
      <c r="U527" s="26">
        <v>9</v>
      </c>
      <c r="V527" s="26" t="s">
        <v>42</v>
      </c>
      <c r="W527" s="26" t="s">
        <v>43</v>
      </c>
      <c r="X527" s="26">
        <v>14</v>
      </c>
      <c r="Y527" s="26">
        <v>3</v>
      </c>
      <c r="Z527" s="26">
        <v>1</v>
      </c>
      <c r="AA527" s="26">
        <v>80</v>
      </c>
      <c r="AB527" s="26">
        <v>0</v>
      </c>
      <c r="AC527" s="26">
        <v>4</v>
      </c>
      <c r="AD527" s="26">
        <v>3</v>
      </c>
      <c r="AE527" s="26">
        <v>3</v>
      </c>
      <c r="AF527" s="26">
        <v>2</v>
      </c>
      <c r="AG527" s="26">
        <v>2</v>
      </c>
      <c r="AH527" s="26">
        <v>2</v>
      </c>
      <c r="AI527" s="26">
        <v>0</v>
      </c>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26"/>
      <c r="CU527" s="26"/>
      <c r="CV527" s="26"/>
    </row>
    <row r="528" spans="1:100">
      <c r="A528" s="26">
        <v>39</v>
      </c>
      <c r="B528" s="26" t="s">
        <v>43</v>
      </c>
      <c r="C528" s="26" t="s">
        <v>36</v>
      </c>
      <c r="D528" s="26">
        <v>408</v>
      </c>
      <c r="E528" s="26" t="s">
        <v>45</v>
      </c>
      <c r="F528" s="26">
        <v>2</v>
      </c>
      <c r="G528" s="26">
        <v>4</v>
      </c>
      <c r="H528" s="26" t="s">
        <v>60</v>
      </c>
      <c r="I528" s="26">
        <v>1</v>
      </c>
      <c r="J528" s="26">
        <v>721</v>
      </c>
      <c r="K528" s="26">
        <v>4</v>
      </c>
      <c r="L528" s="26" t="s">
        <v>39</v>
      </c>
      <c r="M528" s="26">
        <v>80</v>
      </c>
      <c r="N528" s="26">
        <v>2</v>
      </c>
      <c r="O528" s="26">
        <v>2</v>
      </c>
      <c r="P528" s="26" t="s">
        <v>54</v>
      </c>
      <c r="Q528" s="26">
        <v>3</v>
      </c>
      <c r="R528" s="26" t="s">
        <v>41</v>
      </c>
      <c r="S528" s="26">
        <v>4553</v>
      </c>
      <c r="T528" s="26">
        <v>20978</v>
      </c>
      <c r="U528" s="26">
        <v>1</v>
      </c>
      <c r="V528" s="26" t="s">
        <v>42</v>
      </c>
      <c r="W528" s="26" t="s">
        <v>43</v>
      </c>
      <c r="X528" s="26">
        <v>11</v>
      </c>
      <c r="Y528" s="26">
        <v>3</v>
      </c>
      <c r="Z528" s="26">
        <v>1</v>
      </c>
      <c r="AA528" s="26">
        <v>80</v>
      </c>
      <c r="AB528" s="26">
        <v>0</v>
      </c>
      <c r="AC528" s="26">
        <v>20</v>
      </c>
      <c r="AD528" s="26">
        <v>4</v>
      </c>
      <c r="AE528" s="26">
        <v>3</v>
      </c>
      <c r="AF528" s="26">
        <v>20</v>
      </c>
      <c r="AG528" s="26">
        <v>7</v>
      </c>
      <c r="AH528" s="26">
        <v>11</v>
      </c>
      <c r="AI528" s="26">
        <v>10</v>
      </c>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c r="CU528" s="26"/>
      <c r="CV528" s="26"/>
    </row>
    <row r="529" spans="1:100">
      <c r="A529" s="26">
        <v>32</v>
      </c>
      <c r="B529" s="26" t="s">
        <v>43</v>
      </c>
      <c r="C529" s="26" t="s">
        <v>36</v>
      </c>
      <c r="D529" s="26">
        <v>929</v>
      </c>
      <c r="E529" s="26" t="s">
        <v>37</v>
      </c>
      <c r="F529" s="26">
        <v>10</v>
      </c>
      <c r="G529" s="26">
        <v>3</v>
      </c>
      <c r="H529" s="26" t="s">
        <v>59</v>
      </c>
      <c r="I529" s="26">
        <v>1</v>
      </c>
      <c r="J529" s="26">
        <v>722</v>
      </c>
      <c r="K529" s="26">
        <v>4</v>
      </c>
      <c r="L529" s="26" t="s">
        <v>46</v>
      </c>
      <c r="M529" s="26">
        <v>55</v>
      </c>
      <c r="N529" s="26">
        <v>3</v>
      </c>
      <c r="O529" s="26">
        <v>2</v>
      </c>
      <c r="P529" s="26" t="s">
        <v>40</v>
      </c>
      <c r="Q529" s="26">
        <v>4</v>
      </c>
      <c r="R529" s="26" t="s">
        <v>41</v>
      </c>
      <c r="S529" s="26">
        <v>5396</v>
      </c>
      <c r="T529" s="26">
        <v>21703</v>
      </c>
      <c r="U529" s="26">
        <v>1</v>
      </c>
      <c r="V529" s="26" t="s">
        <v>42</v>
      </c>
      <c r="W529" s="26" t="s">
        <v>43</v>
      </c>
      <c r="X529" s="26">
        <v>12</v>
      </c>
      <c r="Y529" s="26">
        <v>3</v>
      </c>
      <c r="Z529" s="26">
        <v>4</v>
      </c>
      <c r="AA529" s="26">
        <v>80</v>
      </c>
      <c r="AB529" s="26">
        <v>0</v>
      </c>
      <c r="AC529" s="26">
        <v>10</v>
      </c>
      <c r="AD529" s="26">
        <v>2</v>
      </c>
      <c r="AE529" s="26">
        <v>2</v>
      </c>
      <c r="AF529" s="26">
        <v>10</v>
      </c>
      <c r="AG529" s="26">
        <v>7</v>
      </c>
      <c r="AH529" s="26">
        <v>0</v>
      </c>
      <c r="AI529" s="26">
        <v>8</v>
      </c>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c r="CU529" s="26"/>
      <c r="CV529" s="26"/>
    </row>
    <row r="530" spans="1:100">
      <c r="A530" s="26">
        <v>50</v>
      </c>
      <c r="B530" s="26" t="s">
        <v>35</v>
      </c>
      <c r="C530" s="26" t="s">
        <v>44</v>
      </c>
      <c r="D530" s="26">
        <v>562</v>
      </c>
      <c r="E530" s="26" t="s">
        <v>37</v>
      </c>
      <c r="F530" s="26">
        <v>8</v>
      </c>
      <c r="G530" s="26">
        <v>2</v>
      </c>
      <c r="H530" s="26" t="s">
        <v>60</v>
      </c>
      <c r="I530" s="26">
        <v>1</v>
      </c>
      <c r="J530" s="26">
        <v>723</v>
      </c>
      <c r="K530" s="26">
        <v>2</v>
      </c>
      <c r="L530" s="26" t="s">
        <v>46</v>
      </c>
      <c r="M530" s="26">
        <v>50</v>
      </c>
      <c r="N530" s="26">
        <v>3</v>
      </c>
      <c r="O530" s="26">
        <v>2</v>
      </c>
      <c r="P530" s="26" t="s">
        <v>40</v>
      </c>
      <c r="Q530" s="26">
        <v>3</v>
      </c>
      <c r="R530" s="26" t="s">
        <v>48</v>
      </c>
      <c r="S530" s="26">
        <v>6796</v>
      </c>
      <c r="T530" s="26">
        <v>23452</v>
      </c>
      <c r="U530" s="26">
        <v>3</v>
      </c>
      <c r="V530" s="26" t="s">
        <v>42</v>
      </c>
      <c r="W530" s="26" t="s">
        <v>35</v>
      </c>
      <c r="X530" s="26">
        <v>14</v>
      </c>
      <c r="Y530" s="26">
        <v>3</v>
      </c>
      <c r="Z530" s="26">
        <v>1</v>
      </c>
      <c r="AA530" s="26">
        <v>80</v>
      </c>
      <c r="AB530" s="26">
        <v>1</v>
      </c>
      <c r="AC530" s="26">
        <v>18</v>
      </c>
      <c r="AD530" s="26">
        <v>4</v>
      </c>
      <c r="AE530" s="26">
        <v>3</v>
      </c>
      <c r="AF530" s="26">
        <v>4</v>
      </c>
      <c r="AG530" s="26">
        <v>3</v>
      </c>
      <c r="AH530" s="26">
        <v>1</v>
      </c>
      <c r="AI530" s="26">
        <v>3</v>
      </c>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c r="CU530" s="26"/>
      <c r="CV530" s="26"/>
    </row>
    <row r="531" spans="1:100">
      <c r="A531" s="26">
        <v>38</v>
      </c>
      <c r="B531" s="26" t="s">
        <v>43</v>
      </c>
      <c r="C531" s="26" t="s">
        <v>36</v>
      </c>
      <c r="D531" s="26">
        <v>827</v>
      </c>
      <c r="E531" s="26" t="s">
        <v>45</v>
      </c>
      <c r="F531" s="26">
        <v>1</v>
      </c>
      <c r="G531" s="26">
        <v>4</v>
      </c>
      <c r="H531" s="26" t="s">
        <v>38</v>
      </c>
      <c r="I531" s="26">
        <v>1</v>
      </c>
      <c r="J531" s="26">
        <v>724</v>
      </c>
      <c r="K531" s="26">
        <v>2</v>
      </c>
      <c r="L531" s="26" t="s">
        <v>39</v>
      </c>
      <c r="M531" s="26">
        <v>33</v>
      </c>
      <c r="N531" s="26">
        <v>4</v>
      </c>
      <c r="O531" s="26">
        <v>2</v>
      </c>
      <c r="P531" s="26" t="s">
        <v>54</v>
      </c>
      <c r="Q531" s="26">
        <v>4</v>
      </c>
      <c r="R531" s="26" t="s">
        <v>41</v>
      </c>
      <c r="S531" s="26">
        <v>7625</v>
      </c>
      <c r="T531" s="26">
        <v>19383</v>
      </c>
      <c r="U531" s="26">
        <v>0</v>
      </c>
      <c r="V531" s="26" t="s">
        <v>42</v>
      </c>
      <c r="W531" s="26" t="s">
        <v>43</v>
      </c>
      <c r="X531" s="26">
        <v>13</v>
      </c>
      <c r="Y531" s="26">
        <v>3</v>
      </c>
      <c r="Z531" s="26">
        <v>3</v>
      </c>
      <c r="AA531" s="26">
        <v>80</v>
      </c>
      <c r="AB531" s="26">
        <v>0</v>
      </c>
      <c r="AC531" s="26">
        <v>10</v>
      </c>
      <c r="AD531" s="26">
        <v>4</v>
      </c>
      <c r="AE531" s="26">
        <v>2</v>
      </c>
      <c r="AF531" s="26">
        <v>9</v>
      </c>
      <c r="AG531" s="26">
        <v>7</v>
      </c>
      <c r="AH531" s="26">
        <v>1</v>
      </c>
      <c r="AI531" s="26">
        <v>8</v>
      </c>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row>
    <row r="532" spans="1:100">
      <c r="A532" s="26">
        <v>27</v>
      </c>
      <c r="B532" s="26" t="s">
        <v>43</v>
      </c>
      <c r="C532" s="26" t="s">
        <v>36</v>
      </c>
      <c r="D532" s="26">
        <v>608</v>
      </c>
      <c r="E532" s="26" t="s">
        <v>45</v>
      </c>
      <c r="F532" s="26">
        <v>1</v>
      </c>
      <c r="G532" s="26">
        <v>2</v>
      </c>
      <c r="H532" s="26" t="s">
        <v>38</v>
      </c>
      <c r="I532" s="26">
        <v>1</v>
      </c>
      <c r="J532" s="26">
        <v>725</v>
      </c>
      <c r="K532" s="26">
        <v>3</v>
      </c>
      <c r="L532" s="26" t="s">
        <v>39</v>
      </c>
      <c r="M532" s="26">
        <v>68</v>
      </c>
      <c r="N532" s="26">
        <v>3</v>
      </c>
      <c r="O532" s="26">
        <v>3</v>
      </c>
      <c r="P532" s="26" t="s">
        <v>53</v>
      </c>
      <c r="Q532" s="26">
        <v>1</v>
      </c>
      <c r="R532" s="26" t="s">
        <v>48</v>
      </c>
      <c r="S532" s="26">
        <v>7412</v>
      </c>
      <c r="T532" s="26">
        <v>6009</v>
      </c>
      <c r="U532" s="26">
        <v>1</v>
      </c>
      <c r="V532" s="26" t="s">
        <v>42</v>
      </c>
      <c r="W532" s="26" t="s">
        <v>43</v>
      </c>
      <c r="X532" s="26">
        <v>11</v>
      </c>
      <c r="Y532" s="26">
        <v>3</v>
      </c>
      <c r="Z532" s="26">
        <v>4</v>
      </c>
      <c r="AA532" s="26">
        <v>80</v>
      </c>
      <c r="AB532" s="26">
        <v>0</v>
      </c>
      <c r="AC532" s="26">
        <v>9</v>
      </c>
      <c r="AD532" s="26">
        <v>3</v>
      </c>
      <c r="AE532" s="26">
        <v>3</v>
      </c>
      <c r="AF532" s="26">
        <v>9</v>
      </c>
      <c r="AG532" s="26">
        <v>7</v>
      </c>
      <c r="AH532" s="26">
        <v>0</v>
      </c>
      <c r="AI532" s="26">
        <v>7</v>
      </c>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c r="CU532" s="26"/>
      <c r="CV532" s="26"/>
    </row>
    <row r="533" spans="1:100">
      <c r="A533" s="26">
        <v>32</v>
      </c>
      <c r="B533" s="26" t="s">
        <v>43</v>
      </c>
      <c r="C533" s="26" t="s">
        <v>36</v>
      </c>
      <c r="D533" s="26">
        <v>1018</v>
      </c>
      <c r="E533" s="26" t="s">
        <v>45</v>
      </c>
      <c r="F533" s="26">
        <v>3</v>
      </c>
      <c r="G533" s="26">
        <v>2</v>
      </c>
      <c r="H533" s="26" t="s">
        <v>38</v>
      </c>
      <c r="I533" s="26">
        <v>1</v>
      </c>
      <c r="J533" s="26">
        <v>727</v>
      </c>
      <c r="K533" s="26">
        <v>3</v>
      </c>
      <c r="L533" s="26" t="s">
        <v>39</v>
      </c>
      <c r="M533" s="26">
        <v>39</v>
      </c>
      <c r="N533" s="26">
        <v>3</v>
      </c>
      <c r="O533" s="26">
        <v>3</v>
      </c>
      <c r="P533" s="26" t="s">
        <v>58</v>
      </c>
      <c r="Q533" s="26">
        <v>4</v>
      </c>
      <c r="R533" s="26" t="s">
        <v>41</v>
      </c>
      <c r="S533" s="26">
        <v>11159</v>
      </c>
      <c r="T533" s="26">
        <v>19373</v>
      </c>
      <c r="U533" s="26">
        <v>3</v>
      </c>
      <c r="V533" s="26" t="s">
        <v>42</v>
      </c>
      <c r="W533" s="26" t="s">
        <v>43</v>
      </c>
      <c r="X533" s="26">
        <v>15</v>
      </c>
      <c r="Y533" s="26">
        <v>3</v>
      </c>
      <c r="Z533" s="26">
        <v>4</v>
      </c>
      <c r="AA533" s="26">
        <v>80</v>
      </c>
      <c r="AB533" s="26">
        <v>0</v>
      </c>
      <c r="AC533" s="26">
        <v>10</v>
      </c>
      <c r="AD533" s="26">
        <v>6</v>
      </c>
      <c r="AE533" s="26">
        <v>3</v>
      </c>
      <c r="AF533" s="26">
        <v>7</v>
      </c>
      <c r="AG533" s="26">
        <v>7</v>
      </c>
      <c r="AH533" s="26">
        <v>7</v>
      </c>
      <c r="AI533" s="26">
        <v>7</v>
      </c>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26"/>
      <c r="CU533" s="26"/>
      <c r="CV533" s="26"/>
    </row>
    <row r="534" spans="1:100">
      <c r="A534" s="26">
        <v>47</v>
      </c>
      <c r="B534" s="26" t="s">
        <v>43</v>
      </c>
      <c r="C534" s="26" t="s">
        <v>36</v>
      </c>
      <c r="D534" s="26">
        <v>703</v>
      </c>
      <c r="E534" s="26" t="s">
        <v>37</v>
      </c>
      <c r="F534" s="26">
        <v>14</v>
      </c>
      <c r="G534" s="26">
        <v>4</v>
      </c>
      <c r="H534" s="26" t="s">
        <v>59</v>
      </c>
      <c r="I534" s="26">
        <v>1</v>
      </c>
      <c r="J534" s="26">
        <v>728</v>
      </c>
      <c r="K534" s="26">
        <v>4</v>
      </c>
      <c r="L534" s="26" t="s">
        <v>46</v>
      </c>
      <c r="M534" s="26">
        <v>42</v>
      </c>
      <c r="N534" s="26">
        <v>3</v>
      </c>
      <c r="O534" s="26">
        <v>2</v>
      </c>
      <c r="P534" s="26" t="s">
        <v>40</v>
      </c>
      <c r="Q534" s="26">
        <v>1</v>
      </c>
      <c r="R534" s="26" t="s">
        <v>41</v>
      </c>
      <c r="S534" s="26">
        <v>4960</v>
      </c>
      <c r="T534" s="26">
        <v>11825</v>
      </c>
      <c r="U534" s="26">
        <v>2</v>
      </c>
      <c r="V534" s="26" t="s">
        <v>42</v>
      </c>
      <c r="W534" s="26" t="s">
        <v>43</v>
      </c>
      <c r="X534" s="26">
        <v>12</v>
      </c>
      <c r="Y534" s="26">
        <v>3</v>
      </c>
      <c r="Z534" s="26">
        <v>4</v>
      </c>
      <c r="AA534" s="26">
        <v>80</v>
      </c>
      <c r="AB534" s="26">
        <v>0</v>
      </c>
      <c r="AC534" s="26">
        <v>20</v>
      </c>
      <c r="AD534" s="26">
        <v>2</v>
      </c>
      <c r="AE534" s="26">
        <v>3</v>
      </c>
      <c r="AF534" s="26">
        <v>7</v>
      </c>
      <c r="AG534" s="26">
        <v>7</v>
      </c>
      <c r="AH534" s="26">
        <v>1</v>
      </c>
      <c r="AI534" s="26">
        <v>7</v>
      </c>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26"/>
      <c r="CU534" s="26"/>
      <c r="CV534" s="26"/>
    </row>
    <row r="535" spans="1:100">
      <c r="A535" s="26">
        <v>40</v>
      </c>
      <c r="B535" s="26" t="s">
        <v>43</v>
      </c>
      <c r="C535" s="26" t="s">
        <v>44</v>
      </c>
      <c r="D535" s="26">
        <v>580</v>
      </c>
      <c r="E535" s="26" t="s">
        <v>37</v>
      </c>
      <c r="F535" s="26">
        <v>5</v>
      </c>
      <c r="G535" s="26">
        <v>4</v>
      </c>
      <c r="H535" s="26" t="s">
        <v>38</v>
      </c>
      <c r="I535" s="26">
        <v>1</v>
      </c>
      <c r="J535" s="26">
        <v>729</v>
      </c>
      <c r="K535" s="26">
        <v>4</v>
      </c>
      <c r="L535" s="26" t="s">
        <v>46</v>
      </c>
      <c r="M535" s="26">
        <v>48</v>
      </c>
      <c r="N535" s="26">
        <v>2</v>
      </c>
      <c r="O535" s="26">
        <v>3</v>
      </c>
      <c r="P535" s="26" t="s">
        <v>40</v>
      </c>
      <c r="Q535" s="26">
        <v>1</v>
      </c>
      <c r="R535" s="26" t="s">
        <v>48</v>
      </c>
      <c r="S535" s="26">
        <v>10475</v>
      </c>
      <c r="T535" s="26">
        <v>23772</v>
      </c>
      <c r="U535" s="26">
        <v>5</v>
      </c>
      <c r="V535" s="26" t="s">
        <v>42</v>
      </c>
      <c r="W535" s="26" t="s">
        <v>35</v>
      </c>
      <c r="X535" s="26">
        <v>21</v>
      </c>
      <c r="Y535" s="26">
        <v>4</v>
      </c>
      <c r="Z535" s="26">
        <v>3</v>
      </c>
      <c r="AA535" s="26">
        <v>80</v>
      </c>
      <c r="AB535" s="26">
        <v>1</v>
      </c>
      <c r="AC535" s="26">
        <v>20</v>
      </c>
      <c r="AD535" s="26">
        <v>2</v>
      </c>
      <c r="AE535" s="26">
        <v>3</v>
      </c>
      <c r="AF535" s="26">
        <v>18</v>
      </c>
      <c r="AG535" s="26">
        <v>13</v>
      </c>
      <c r="AH535" s="26">
        <v>1</v>
      </c>
      <c r="AI535" s="26">
        <v>12</v>
      </c>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row>
    <row r="536" spans="1:100">
      <c r="A536" s="26">
        <v>53</v>
      </c>
      <c r="B536" s="26" t="s">
        <v>43</v>
      </c>
      <c r="C536" s="26" t="s">
        <v>36</v>
      </c>
      <c r="D536" s="26">
        <v>970</v>
      </c>
      <c r="E536" s="26" t="s">
        <v>45</v>
      </c>
      <c r="F536" s="26">
        <v>7</v>
      </c>
      <c r="G536" s="26">
        <v>3</v>
      </c>
      <c r="H536" s="26" t="s">
        <v>38</v>
      </c>
      <c r="I536" s="26">
        <v>1</v>
      </c>
      <c r="J536" s="26">
        <v>730</v>
      </c>
      <c r="K536" s="26">
        <v>3</v>
      </c>
      <c r="L536" s="26" t="s">
        <v>46</v>
      </c>
      <c r="M536" s="26">
        <v>59</v>
      </c>
      <c r="N536" s="26">
        <v>4</v>
      </c>
      <c r="O536" s="26">
        <v>4</v>
      </c>
      <c r="P536" s="26" t="s">
        <v>58</v>
      </c>
      <c r="Q536" s="26">
        <v>3</v>
      </c>
      <c r="R536" s="26" t="s">
        <v>48</v>
      </c>
      <c r="S536" s="26">
        <v>14814</v>
      </c>
      <c r="T536" s="26">
        <v>13514</v>
      </c>
      <c r="U536" s="26">
        <v>3</v>
      </c>
      <c r="V536" s="26" t="s">
        <v>42</v>
      </c>
      <c r="W536" s="26" t="s">
        <v>43</v>
      </c>
      <c r="X536" s="26">
        <v>19</v>
      </c>
      <c r="Y536" s="26">
        <v>3</v>
      </c>
      <c r="Z536" s="26">
        <v>3</v>
      </c>
      <c r="AA536" s="26">
        <v>80</v>
      </c>
      <c r="AB536" s="26">
        <v>0</v>
      </c>
      <c r="AC536" s="26">
        <v>32</v>
      </c>
      <c r="AD536" s="26">
        <v>3</v>
      </c>
      <c r="AE536" s="26">
        <v>3</v>
      </c>
      <c r="AF536" s="26">
        <v>5</v>
      </c>
      <c r="AG536" s="26">
        <v>1</v>
      </c>
      <c r="AH536" s="26">
        <v>1</v>
      </c>
      <c r="AI536" s="26">
        <v>3</v>
      </c>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row>
    <row r="537" spans="1:100">
      <c r="A537" s="26">
        <v>41</v>
      </c>
      <c r="B537" s="26" t="s">
        <v>43</v>
      </c>
      <c r="C537" s="26" t="s">
        <v>36</v>
      </c>
      <c r="D537" s="26">
        <v>427</v>
      </c>
      <c r="E537" s="26" t="s">
        <v>61</v>
      </c>
      <c r="F537" s="26">
        <v>10</v>
      </c>
      <c r="G537" s="26">
        <v>4</v>
      </c>
      <c r="H537" s="26" t="s">
        <v>61</v>
      </c>
      <c r="I537" s="26">
        <v>1</v>
      </c>
      <c r="J537" s="26">
        <v>731</v>
      </c>
      <c r="K537" s="26">
        <v>2</v>
      </c>
      <c r="L537" s="26" t="s">
        <v>46</v>
      </c>
      <c r="M537" s="26">
        <v>73</v>
      </c>
      <c r="N537" s="26">
        <v>2</v>
      </c>
      <c r="O537" s="26">
        <v>5</v>
      </c>
      <c r="P537" s="26" t="s">
        <v>56</v>
      </c>
      <c r="Q537" s="26">
        <v>4</v>
      </c>
      <c r="R537" s="26" t="s">
        <v>52</v>
      </c>
      <c r="S537" s="26">
        <v>19141</v>
      </c>
      <c r="T537" s="26">
        <v>8861</v>
      </c>
      <c r="U537" s="26">
        <v>3</v>
      </c>
      <c r="V537" s="26" t="s">
        <v>42</v>
      </c>
      <c r="W537" s="26" t="s">
        <v>43</v>
      </c>
      <c r="X537" s="26">
        <v>15</v>
      </c>
      <c r="Y537" s="26">
        <v>3</v>
      </c>
      <c r="Z537" s="26">
        <v>2</v>
      </c>
      <c r="AA537" s="26">
        <v>80</v>
      </c>
      <c r="AB537" s="26">
        <v>3</v>
      </c>
      <c r="AC537" s="26">
        <v>23</v>
      </c>
      <c r="AD537" s="26">
        <v>2</v>
      </c>
      <c r="AE537" s="26">
        <v>2</v>
      </c>
      <c r="AF537" s="26">
        <v>21</v>
      </c>
      <c r="AG537" s="26">
        <v>6</v>
      </c>
      <c r="AH537" s="26">
        <v>12</v>
      </c>
      <c r="AI537" s="26">
        <v>6</v>
      </c>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row>
    <row r="538" spans="1:100">
      <c r="A538" s="26">
        <v>60</v>
      </c>
      <c r="B538" s="26" t="s">
        <v>43</v>
      </c>
      <c r="C538" s="26" t="s">
        <v>36</v>
      </c>
      <c r="D538" s="26">
        <v>1179</v>
      </c>
      <c r="E538" s="26" t="s">
        <v>37</v>
      </c>
      <c r="F538" s="26">
        <v>16</v>
      </c>
      <c r="G538" s="26">
        <v>4</v>
      </c>
      <c r="H538" s="26" t="s">
        <v>59</v>
      </c>
      <c r="I538" s="26">
        <v>1</v>
      </c>
      <c r="J538" s="26">
        <v>732</v>
      </c>
      <c r="K538" s="26">
        <v>1</v>
      </c>
      <c r="L538" s="26" t="s">
        <v>46</v>
      </c>
      <c r="M538" s="26">
        <v>84</v>
      </c>
      <c r="N538" s="26">
        <v>3</v>
      </c>
      <c r="O538" s="26">
        <v>2</v>
      </c>
      <c r="P538" s="26" t="s">
        <v>40</v>
      </c>
      <c r="Q538" s="26">
        <v>1</v>
      </c>
      <c r="R538" s="26" t="s">
        <v>41</v>
      </c>
      <c r="S538" s="26">
        <v>5405</v>
      </c>
      <c r="T538" s="26">
        <v>11924</v>
      </c>
      <c r="U538" s="26">
        <v>8</v>
      </c>
      <c r="V538" s="26" t="s">
        <v>42</v>
      </c>
      <c r="W538" s="26" t="s">
        <v>43</v>
      </c>
      <c r="X538" s="26">
        <v>14</v>
      </c>
      <c r="Y538" s="26">
        <v>3</v>
      </c>
      <c r="Z538" s="26">
        <v>4</v>
      </c>
      <c r="AA538" s="26">
        <v>80</v>
      </c>
      <c r="AB538" s="26">
        <v>0</v>
      </c>
      <c r="AC538" s="26">
        <v>10</v>
      </c>
      <c r="AD538" s="26">
        <v>1</v>
      </c>
      <c r="AE538" s="26">
        <v>3</v>
      </c>
      <c r="AF538" s="26">
        <v>2</v>
      </c>
      <c r="AG538" s="26">
        <v>2</v>
      </c>
      <c r="AH538" s="26">
        <v>2</v>
      </c>
      <c r="AI538" s="26">
        <v>2</v>
      </c>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c r="CU538" s="26"/>
      <c r="CV538" s="26"/>
    </row>
    <row r="539" spans="1:100">
      <c r="A539" s="26">
        <v>27</v>
      </c>
      <c r="B539" s="26" t="s">
        <v>43</v>
      </c>
      <c r="C539" s="26" t="s">
        <v>44</v>
      </c>
      <c r="D539" s="26">
        <v>294</v>
      </c>
      <c r="E539" s="26" t="s">
        <v>45</v>
      </c>
      <c r="F539" s="26">
        <v>10</v>
      </c>
      <c r="G539" s="26">
        <v>2</v>
      </c>
      <c r="H539" s="26" t="s">
        <v>38</v>
      </c>
      <c r="I539" s="26">
        <v>1</v>
      </c>
      <c r="J539" s="26">
        <v>733</v>
      </c>
      <c r="K539" s="26">
        <v>4</v>
      </c>
      <c r="L539" s="26" t="s">
        <v>46</v>
      </c>
      <c r="M539" s="26">
        <v>32</v>
      </c>
      <c r="N539" s="26">
        <v>3</v>
      </c>
      <c r="O539" s="26">
        <v>3</v>
      </c>
      <c r="P539" s="26" t="s">
        <v>53</v>
      </c>
      <c r="Q539" s="26">
        <v>1</v>
      </c>
      <c r="R539" s="26" t="s">
        <v>52</v>
      </c>
      <c r="S539" s="26">
        <v>8793</v>
      </c>
      <c r="T539" s="26">
        <v>4809</v>
      </c>
      <c r="U539" s="26">
        <v>1</v>
      </c>
      <c r="V539" s="26" t="s">
        <v>42</v>
      </c>
      <c r="W539" s="26" t="s">
        <v>43</v>
      </c>
      <c r="X539" s="26">
        <v>21</v>
      </c>
      <c r="Y539" s="26">
        <v>4</v>
      </c>
      <c r="Z539" s="26">
        <v>3</v>
      </c>
      <c r="AA539" s="26">
        <v>80</v>
      </c>
      <c r="AB539" s="26">
        <v>2</v>
      </c>
      <c r="AC539" s="26">
        <v>9</v>
      </c>
      <c r="AD539" s="26">
        <v>4</v>
      </c>
      <c r="AE539" s="26">
        <v>2</v>
      </c>
      <c r="AF539" s="26">
        <v>9</v>
      </c>
      <c r="AG539" s="26">
        <v>7</v>
      </c>
      <c r="AH539" s="26">
        <v>1</v>
      </c>
      <c r="AI539" s="26">
        <v>7</v>
      </c>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c r="CU539" s="26"/>
      <c r="CV539" s="26"/>
    </row>
    <row r="540" spans="1:100">
      <c r="A540" s="26">
        <v>41</v>
      </c>
      <c r="B540" s="26" t="s">
        <v>43</v>
      </c>
      <c r="C540" s="26" t="s">
        <v>36</v>
      </c>
      <c r="D540" s="26">
        <v>314</v>
      </c>
      <c r="E540" s="26" t="s">
        <v>61</v>
      </c>
      <c r="F540" s="26">
        <v>1</v>
      </c>
      <c r="G540" s="26">
        <v>3</v>
      </c>
      <c r="H540" s="26" t="s">
        <v>61</v>
      </c>
      <c r="I540" s="26">
        <v>1</v>
      </c>
      <c r="J540" s="26">
        <v>734</v>
      </c>
      <c r="K540" s="26">
        <v>4</v>
      </c>
      <c r="L540" s="26" t="s">
        <v>46</v>
      </c>
      <c r="M540" s="26">
        <v>59</v>
      </c>
      <c r="N540" s="26">
        <v>2</v>
      </c>
      <c r="O540" s="26">
        <v>5</v>
      </c>
      <c r="P540" s="26" t="s">
        <v>56</v>
      </c>
      <c r="Q540" s="26">
        <v>3</v>
      </c>
      <c r="R540" s="26" t="s">
        <v>48</v>
      </c>
      <c r="S540" s="26">
        <v>19189</v>
      </c>
      <c r="T540" s="26">
        <v>19562</v>
      </c>
      <c r="U540" s="26">
        <v>1</v>
      </c>
      <c r="V540" s="26" t="s">
        <v>42</v>
      </c>
      <c r="W540" s="26" t="s">
        <v>43</v>
      </c>
      <c r="X540" s="26">
        <v>12</v>
      </c>
      <c r="Y540" s="26">
        <v>3</v>
      </c>
      <c r="Z540" s="26">
        <v>2</v>
      </c>
      <c r="AA540" s="26">
        <v>80</v>
      </c>
      <c r="AB540" s="26">
        <v>1</v>
      </c>
      <c r="AC540" s="26">
        <v>22</v>
      </c>
      <c r="AD540" s="26">
        <v>3</v>
      </c>
      <c r="AE540" s="26">
        <v>3</v>
      </c>
      <c r="AF540" s="26">
        <v>22</v>
      </c>
      <c r="AG540" s="26">
        <v>7</v>
      </c>
      <c r="AH540" s="26">
        <v>2</v>
      </c>
      <c r="AI540" s="26">
        <v>10</v>
      </c>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c r="CU540" s="26"/>
      <c r="CV540" s="26"/>
    </row>
    <row r="541" spans="1:100">
      <c r="A541" s="26">
        <v>50</v>
      </c>
      <c r="B541" s="26" t="s">
        <v>43</v>
      </c>
      <c r="C541" s="26" t="s">
        <v>36</v>
      </c>
      <c r="D541" s="26">
        <v>316</v>
      </c>
      <c r="E541" s="26" t="s">
        <v>37</v>
      </c>
      <c r="F541" s="26">
        <v>8</v>
      </c>
      <c r="G541" s="26">
        <v>4</v>
      </c>
      <c r="H541" s="26" t="s">
        <v>59</v>
      </c>
      <c r="I541" s="26">
        <v>1</v>
      </c>
      <c r="J541" s="26">
        <v>738</v>
      </c>
      <c r="K541" s="26">
        <v>4</v>
      </c>
      <c r="L541" s="26" t="s">
        <v>46</v>
      </c>
      <c r="M541" s="26">
        <v>54</v>
      </c>
      <c r="N541" s="26">
        <v>3</v>
      </c>
      <c r="O541" s="26">
        <v>1</v>
      </c>
      <c r="P541" s="26" t="s">
        <v>57</v>
      </c>
      <c r="Q541" s="26">
        <v>2</v>
      </c>
      <c r="R541" s="26" t="s">
        <v>48</v>
      </c>
      <c r="S541" s="26">
        <v>3875</v>
      </c>
      <c r="T541" s="26">
        <v>9983</v>
      </c>
      <c r="U541" s="26">
        <v>7</v>
      </c>
      <c r="V541" s="26" t="s">
        <v>42</v>
      </c>
      <c r="W541" s="26" t="s">
        <v>43</v>
      </c>
      <c r="X541" s="26">
        <v>15</v>
      </c>
      <c r="Y541" s="26">
        <v>3</v>
      </c>
      <c r="Z541" s="26">
        <v>4</v>
      </c>
      <c r="AA541" s="26">
        <v>80</v>
      </c>
      <c r="AB541" s="26">
        <v>1</v>
      </c>
      <c r="AC541" s="26">
        <v>4</v>
      </c>
      <c r="AD541" s="26">
        <v>2</v>
      </c>
      <c r="AE541" s="26">
        <v>3</v>
      </c>
      <c r="AF541" s="26">
        <v>2</v>
      </c>
      <c r="AG541" s="26">
        <v>2</v>
      </c>
      <c r="AH541" s="26">
        <v>2</v>
      </c>
      <c r="AI541" s="26">
        <v>2</v>
      </c>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c r="CU541" s="26"/>
      <c r="CV541" s="26"/>
    </row>
    <row r="542" spans="1:100">
      <c r="A542" s="26">
        <v>28</v>
      </c>
      <c r="B542" s="26" t="s">
        <v>35</v>
      </c>
      <c r="C542" s="26" t="s">
        <v>36</v>
      </c>
      <c r="D542" s="26">
        <v>654</v>
      </c>
      <c r="E542" s="26" t="s">
        <v>45</v>
      </c>
      <c r="F542" s="26">
        <v>1</v>
      </c>
      <c r="G542" s="26">
        <v>2</v>
      </c>
      <c r="H542" s="26" t="s">
        <v>38</v>
      </c>
      <c r="I542" s="26">
        <v>1</v>
      </c>
      <c r="J542" s="26">
        <v>741</v>
      </c>
      <c r="K542" s="26">
        <v>1</v>
      </c>
      <c r="L542" s="26" t="s">
        <v>39</v>
      </c>
      <c r="M542" s="26">
        <v>67</v>
      </c>
      <c r="N542" s="26">
        <v>1</v>
      </c>
      <c r="O542" s="26">
        <v>1</v>
      </c>
      <c r="P542" s="26" t="s">
        <v>47</v>
      </c>
      <c r="Q542" s="26">
        <v>2</v>
      </c>
      <c r="R542" s="26" t="s">
        <v>41</v>
      </c>
      <c r="S542" s="26">
        <v>2216</v>
      </c>
      <c r="T542" s="26">
        <v>3872</v>
      </c>
      <c r="U542" s="26">
        <v>7</v>
      </c>
      <c r="V542" s="26" t="s">
        <v>42</v>
      </c>
      <c r="W542" s="26" t="s">
        <v>35</v>
      </c>
      <c r="X542" s="26">
        <v>13</v>
      </c>
      <c r="Y542" s="26">
        <v>3</v>
      </c>
      <c r="Z542" s="26">
        <v>4</v>
      </c>
      <c r="AA542" s="26">
        <v>80</v>
      </c>
      <c r="AB542" s="26">
        <v>0</v>
      </c>
      <c r="AC542" s="26">
        <v>10</v>
      </c>
      <c r="AD542" s="26">
        <v>4</v>
      </c>
      <c r="AE542" s="26">
        <v>3</v>
      </c>
      <c r="AF542" s="26">
        <v>7</v>
      </c>
      <c r="AG542" s="26">
        <v>7</v>
      </c>
      <c r="AH542" s="26">
        <v>3</v>
      </c>
      <c r="AI542" s="26">
        <v>7</v>
      </c>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row>
    <row r="543" spans="1:100">
      <c r="A543" s="26">
        <v>36</v>
      </c>
      <c r="B543" s="26" t="s">
        <v>43</v>
      </c>
      <c r="C543" s="26" t="s">
        <v>55</v>
      </c>
      <c r="D543" s="26">
        <v>427</v>
      </c>
      <c r="E543" s="26" t="s">
        <v>45</v>
      </c>
      <c r="F543" s="26">
        <v>8</v>
      </c>
      <c r="G543" s="26">
        <v>3</v>
      </c>
      <c r="H543" s="26" t="s">
        <v>38</v>
      </c>
      <c r="I543" s="26">
        <v>1</v>
      </c>
      <c r="J543" s="26">
        <v>742</v>
      </c>
      <c r="K543" s="26">
        <v>1</v>
      </c>
      <c r="L543" s="26" t="s">
        <v>39</v>
      </c>
      <c r="M543" s="26">
        <v>63</v>
      </c>
      <c r="N543" s="26">
        <v>4</v>
      </c>
      <c r="O543" s="26">
        <v>3</v>
      </c>
      <c r="P543" s="26" t="s">
        <v>58</v>
      </c>
      <c r="Q543" s="26">
        <v>1</v>
      </c>
      <c r="R543" s="26" t="s">
        <v>48</v>
      </c>
      <c r="S543" s="26">
        <v>11713</v>
      </c>
      <c r="T543" s="26">
        <v>20335</v>
      </c>
      <c r="U543" s="26">
        <v>9</v>
      </c>
      <c r="V543" s="26" t="s">
        <v>42</v>
      </c>
      <c r="W543" s="26" t="s">
        <v>43</v>
      </c>
      <c r="X543" s="26">
        <v>14</v>
      </c>
      <c r="Y543" s="26">
        <v>3</v>
      </c>
      <c r="Z543" s="26">
        <v>1</v>
      </c>
      <c r="AA543" s="26">
        <v>80</v>
      </c>
      <c r="AB543" s="26">
        <v>1</v>
      </c>
      <c r="AC543" s="26">
        <v>10</v>
      </c>
      <c r="AD543" s="26">
        <v>2</v>
      </c>
      <c r="AE543" s="26">
        <v>3</v>
      </c>
      <c r="AF543" s="26">
        <v>8</v>
      </c>
      <c r="AG543" s="26">
        <v>7</v>
      </c>
      <c r="AH543" s="26">
        <v>0</v>
      </c>
      <c r="AI543" s="26">
        <v>5</v>
      </c>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row>
    <row r="544" spans="1:100">
      <c r="A544" s="26">
        <v>38</v>
      </c>
      <c r="B544" s="26" t="s">
        <v>43</v>
      </c>
      <c r="C544" s="26" t="s">
        <v>36</v>
      </c>
      <c r="D544" s="26">
        <v>168</v>
      </c>
      <c r="E544" s="26" t="s">
        <v>45</v>
      </c>
      <c r="F544" s="26">
        <v>1</v>
      </c>
      <c r="G544" s="26">
        <v>3</v>
      </c>
      <c r="H544" s="26" t="s">
        <v>38</v>
      </c>
      <c r="I544" s="26">
        <v>1</v>
      </c>
      <c r="J544" s="26">
        <v>743</v>
      </c>
      <c r="K544" s="26">
        <v>3</v>
      </c>
      <c r="L544" s="26" t="s">
        <v>39</v>
      </c>
      <c r="M544" s="26">
        <v>81</v>
      </c>
      <c r="N544" s="26">
        <v>3</v>
      </c>
      <c r="O544" s="26">
        <v>3</v>
      </c>
      <c r="P544" s="26" t="s">
        <v>53</v>
      </c>
      <c r="Q544" s="26">
        <v>3</v>
      </c>
      <c r="R544" s="26" t="s">
        <v>41</v>
      </c>
      <c r="S544" s="26">
        <v>7861</v>
      </c>
      <c r="T544" s="26">
        <v>15397</v>
      </c>
      <c r="U544" s="26">
        <v>4</v>
      </c>
      <c r="V544" s="26" t="s">
        <v>42</v>
      </c>
      <c r="W544" s="26" t="s">
        <v>35</v>
      </c>
      <c r="X544" s="26">
        <v>14</v>
      </c>
      <c r="Y544" s="26">
        <v>3</v>
      </c>
      <c r="Z544" s="26">
        <v>4</v>
      </c>
      <c r="AA544" s="26">
        <v>80</v>
      </c>
      <c r="AB544" s="26">
        <v>0</v>
      </c>
      <c r="AC544" s="26">
        <v>10</v>
      </c>
      <c r="AD544" s="26">
        <v>4</v>
      </c>
      <c r="AE544" s="26">
        <v>4</v>
      </c>
      <c r="AF544" s="26">
        <v>1</v>
      </c>
      <c r="AG544" s="26">
        <v>0</v>
      </c>
      <c r="AH544" s="26">
        <v>0</v>
      </c>
      <c r="AI544" s="26">
        <v>0</v>
      </c>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row>
    <row r="545" spans="1:100">
      <c r="A545" s="26">
        <v>44</v>
      </c>
      <c r="B545" s="26" t="s">
        <v>43</v>
      </c>
      <c r="C545" s="26" t="s">
        <v>55</v>
      </c>
      <c r="D545" s="26">
        <v>381</v>
      </c>
      <c r="E545" s="26" t="s">
        <v>45</v>
      </c>
      <c r="F545" s="26">
        <v>24</v>
      </c>
      <c r="G545" s="26">
        <v>3</v>
      </c>
      <c r="H545" s="26" t="s">
        <v>51</v>
      </c>
      <c r="I545" s="26">
        <v>1</v>
      </c>
      <c r="J545" s="26">
        <v>744</v>
      </c>
      <c r="K545" s="26">
        <v>1</v>
      </c>
      <c r="L545" s="26" t="s">
        <v>46</v>
      </c>
      <c r="M545" s="26">
        <v>49</v>
      </c>
      <c r="N545" s="26">
        <v>1</v>
      </c>
      <c r="O545" s="26">
        <v>1</v>
      </c>
      <c r="P545" s="26" t="s">
        <v>50</v>
      </c>
      <c r="Q545" s="26">
        <v>3</v>
      </c>
      <c r="R545" s="26" t="s">
        <v>41</v>
      </c>
      <c r="S545" s="26">
        <v>3708</v>
      </c>
      <c r="T545" s="26">
        <v>2104</v>
      </c>
      <c r="U545" s="26">
        <v>2</v>
      </c>
      <c r="V545" s="26" t="s">
        <v>42</v>
      </c>
      <c r="W545" s="26" t="s">
        <v>43</v>
      </c>
      <c r="X545" s="26">
        <v>14</v>
      </c>
      <c r="Y545" s="26">
        <v>3</v>
      </c>
      <c r="Z545" s="26">
        <v>3</v>
      </c>
      <c r="AA545" s="26">
        <v>80</v>
      </c>
      <c r="AB545" s="26">
        <v>0</v>
      </c>
      <c r="AC545" s="26">
        <v>9</v>
      </c>
      <c r="AD545" s="26">
        <v>5</v>
      </c>
      <c r="AE545" s="26">
        <v>3</v>
      </c>
      <c r="AF545" s="26">
        <v>5</v>
      </c>
      <c r="AG545" s="26">
        <v>2</v>
      </c>
      <c r="AH545" s="26">
        <v>1</v>
      </c>
      <c r="AI545" s="26">
        <v>4</v>
      </c>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c r="CU545" s="26"/>
      <c r="CV545" s="26"/>
    </row>
    <row r="546" spans="1:100">
      <c r="A546" s="26">
        <v>47</v>
      </c>
      <c r="B546" s="26" t="s">
        <v>43</v>
      </c>
      <c r="C546" s="26" t="s">
        <v>44</v>
      </c>
      <c r="D546" s="26">
        <v>217</v>
      </c>
      <c r="E546" s="26" t="s">
        <v>37</v>
      </c>
      <c r="F546" s="26">
        <v>3</v>
      </c>
      <c r="G546" s="26">
        <v>3</v>
      </c>
      <c r="H546" s="26" t="s">
        <v>51</v>
      </c>
      <c r="I546" s="26">
        <v>1</v>
      </c>
      <c r="J546" s="26">
        <v>746</v>
      </c>
      <c r="K546" s="26">
        <v>4</v>
      </c>
      <c r="L546" s="26" t="s">
        <v>39</v>
      </c>
      <c r="M546" s="26">
        <v>49</v>
      </c>
      <c r="N546" s="26">
        <v>3</v>
      </c>
      <c r="O546" s="26">
        <v>4</v>
      </c>
      <c r="P546" s="26" t="s">
        <v>40</v>
      </c>
      <c r="Q546" s="26">
        <v>3</v>
      </c>
      <c r="R546" s="26" t="s">
        <v>52</v>
      </c>
      <c r="S546" s="26">
        <v>13770</v>
      </c>
      <c r="T546" s="26">
        <v>10225</v>
      </c>
      <c r="U546" s="26">
        <v>9</v>
      </c>
      <c r="V546" s="26" t="s">
        <v>42</v>
      </c>
      <c r="W546" s="26" t="s">
        <v>35</v>
      </c>
      <c r="X546" s="26">
        <v>12</v>
      </c>
      <c r="Y546" s="26">
        <v>3</v>
      </c>
      <c r="Z546" s="26">
        <v>4</v>
      </c>
      <c r="AA546" s="26">
        <v>80</v>
      </c>
      <c r="AB546" s="26">
        <v>2</v>
      </c>
      <c r="AC546" s="26">
        <v>28</v>
      </c>
      <c r="AD546" s="26">
        <v>2</v>
      </c>
      <c r="AE546" s="26">
        <v>2</v>
      </c>
      <c r="AF546" s="26">
        <v>22</v>
      </c>
      <c r="AG546" s="26">
        <v>2</v>
      </c>
      <c r="AH546" s="26">
        <v>11</v>
      </c>
      <c r="AI546" s="26">
        <v>13</v>
      </c>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row>
    <row r="547" spans="1:100">
      <c r="A547" s="26">
        <v>30</v>
      </c>
      <c r="B547" s="26" t="s">
        <v>43</v>
      </c>
      <c r="C547" s="26" t="s">
        <v>36</v>
      </c>
      <c r="D547" s="26">
        <v>501</v>
      </c>
      <c r="E547" s="26" t="s">
        <v>37</v>
      </c>
      <c r="F547" s="26">
        <v>27</v>
      </c>
      <c r="G547" s="26">
        <v>5</v>
      </c>
      <c r="H547" s="26" t="s">
        <v>59</v>
      </c>
      <c r="I547" s="26">
        <v>1</v>
      </c>
      <c r="J547" s="26">
        <v>747</v>
      </c>
      <c r="K547" s="26">
        <v>3</v>
      </c>
      <c r="L547" s="26" t="s">
        <v>46</v>
      </c>
      <c r="M547" s="26">
        <v>99</v>
      </c>
      <c r="N547" s="26">
        <v>3</v>
      </c>
      <c r="O547" s="26">
        <v>2</v>
      </c>
      <c r="P547" s="26" t="s">
        <v>40</v>
      </c>
      <c r="Q547" s="26">
        <v>4</v>
      </c>
      <c r="R547" s="26" t="s">
        <v>52</v>
      </c>
      <c r="S547" s="26">
        <v>5304</v>
      </c>
      <c r="T547" s="26">
        <v>25275</v>
      </c>
      <c r="U547" s="26">
        <v>7</v>
      </c>
      <c r="V547" s="26" t="s">
        <v>42</v>
      </c>
      <c r="W547" s="26" t="s">
        <v>43</v>
      </c>
      <c r="X547" s="26">
        <v>23</v>
      </c>
      <c r="Y547" s="26">
        <v>4</v>
      </c>
      <c r="Z547" s="26">
        <v>4</v>
      </c>
      <c r="AA547" s="26">
        <v>80</v>
      </c>
      <c r="AB547" s="26">
        <v>1</v>
      </c>
      <c r="AC547" s="26">
        <v>10</v>
      </c>
      <c r="AD547" s="26">
        <v>2</v>
      </c>
      <c r="AE547" s="26">
        <v>2</v>
      </c>
      <c r="AF547" s="26">
        <v>8</v>
      </c>
      <c r="AG547" s="26">
        <v>7</v>
      </c>
      <c r="AH547" s="26">
        <v>7</v>
      </c>
      <c r="AI547" s="26">
        <v>7</v>
      </c>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row>
    <row r="548" spans="1:100">
      <c r="A548" s="26">
        <v>29</v>
      </c>
      <c r="B548" s="26" t="s">
        <v>43</v>
      </c>
      <c r="C548" s="26" t="s">
        <v>36</v>
      </c>
      <c r="D548" s="26">
        <v>1396</v>
      </c>
      <c r="E548" s="26" t="s">
        <v>37</v>
      </c>
      <c r="F548" s="26">
        <v>10</v>
      </c>
      <c r="G548" s="26">
        <v>3</v>
      </c>
      <c r="H548" s="26" t="s">
        <v>38</v>
      </c>
      <c r="I548" s="26">
        <v>1</v>
      </c>
      <c r="J548" s="26">
        <v>749</v>
      </c>
      <c r="K548" s="26">
        <v>3</v>
      </c>
      <c r="L548" s="26" t="s">
        <v>46</v>
      </c>
      <c r="M548" s="26">
        <v>99</v>
      </c>
      <c r="N548" s="26">
        <v>3</v>
      </c>
      <c r="O548" s="26">
        <v>1</v>
      </c>
      <c r="P548" s="26" t="s">
        <v>57</v>
      </c>
      <c r="Q548" s="26">
        <v>3</v>
      </c>
      <c r="R548" s="26" t="s">
        <v>41</v>
      </c>
      <c r="S548" s="26">
        <v>2642</v>
      </c>
      <c r="T548" s="26">
        <v>2755</v>
      </c>
      <c r="U548" s="26">
        <v>1</v>
      </c>
      <c r="V548" s="26" t="s">
        <v>42</v>
      </c>
      <c r="W548" s="26" t="s">
        <v>43</v>
      </c>
      <c r="X548" s="26">
        <v>11</v>
      </c>
      <c r="Y548" s="26">
        <v>3</v>
      </c>
      <c r="Z548" s="26">
        <v>3</v>
      </c>
      <c r="AA548" s="26">
        <v>80</v>
      </c>
      <c r="AB548" s="26">
        <v>0</v>
      </c>
      <c r="AC548" s="26">
        <v>1</v>
      </c>
      <c r="AD548" s="26">
        <v>6</v>
      </c>
      <c r="AE548" s="26">
        <v>3</v>
      </c>
      <c r="AF548" s="26">
        <v>1</v>
      </c>
      <c r="AG548" s="26">
        <v>0</v>
      </c>
      <c r="AH548" s="26">
        <v>0</v>
      </c>
      <c r="AI548" s="26">
        <v>0</v>
      </c>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row>
    <row r="549" spans="1:100">
      <c r="A549" s="26">
        <v>42</v>
      </c>
      <c r="B549" s="26" t="s">
        <v>35</v>
      </c>
      <c r="C549" s="26" t="s">
        <v>44</v>
      </c>
      <c r="D549" s="26">
        <v>933</v>
      </c>
      <c r="E549" s="26" t="s">
        <v>45</v>
      </c>
      <c r="F549" s="26">
        <v>19</v>
      </c>
      <c r="G549" s="26">
        <v>3</v>
      </c>
      <c r="H549" s="26" t="s">
        <v>51</v>
      </c>
      <c r="I549" s="26">
        <v>1</v>
      </c>
      <c r="J549" s="26">
        <v>752</v>
      </c>
      <c r="K549" s="26">
        <v>3</v>
      </c>
      <c r="L549" s="26" t="s">
        <v>46</v>
      </c>
      <c r="M549" s="26">
        <v>57</v>
      </c>
      <c r="N549" s="26">
        <v>4</v>
      </c>
      <c r="O549" s="26">
        <v>1</v>
      </c>
      <c r="P549" s="26" t="s">
        <v>47</v>
      </c>
      <c r="Q549" s="26">
        <v>3</v>
      </c>
      <c r="R549" s="26" t="s">
        <v>52</v>
      </c>
      <c r="S549" s="26">
        <v>2759</v>
      </c>
      <c r="T549" s="26">
        <v>20366</v>
      </c>
      <c r="U549" s="26">
        <v>6</v>
      </c>
      <c r="V549" s="26" t="s">
        <v>42</v>
      </c>
      <c r="W549" s="26" t="s">
        <v>35</v>
      </c>
      <c r="X549" s="26">
        <v>12</v>
      </c>
      <c r="Y549" s="26">
        <v>3</v>
      </c>
      <c r="Z549" s="26">
        <v>4</v>
      </c>
      <c r="AA549" s="26">
        <v>80</v>
      </c>
      <c r="AB549" s="26">
        <v>0</v>
      </c>
      <c r="AC549" s="26">
        <v>7</v>
      </c>
      <c r="AD549" s="26">
        <v>2</v>
      </c>
      <c r="AE549" s="26">
        <v>3</v>
      </c>
      <c r="AF549" s="26">
        <v>2</v>
      </c>
      <c r="AG549" s="26">
        <v>2</v>
      </c>
      <c r="AH549" s="26">
        <v>2</v>
      </c>
      <c r="AI549" s="26">
        <v>2</v>
      </c>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c r="CU549" s="26"/>
      <c r="CV549" s="26"/>
    </row>
    <row r="550" spans="1:100">
      <c r="A550" s="26">
        <v>43</v>
      </c>
      <c r="B550" s="26" t="s">
        <v>43</v>
      </c>
      <c r="C550" s="26" t="s">
        <v>44</v>
      </c>
      <c r="D550" s="26">
        <v>775</v>
      </c>
      <c r="E550" s="26" t="s">
        <v>37</v>
      </c>
      <c r="F550" s="26">
        <v>15</v>
      </c>
      <c r="G550" s="26">
        <v>3</v>
      </c>
      <c r="H550" s="26" t="s">
        <v>38</v>
      </c>
      <c r="I550" s="26">
        <v>1</v>
      </c>
      <c r="J550" s="26">
        <v>754</v>
      </c>
      <c r="K550" s="26">
        <v>4</v>
      </c>
      <c r="L550" s="26" t="s">
        <v>46</v>
      </c>
      <c r="M550" s="26">
        <v>47</v>
      </c>
      <c r="N550" s="26">
        <v>2</v>
      </c>
      <c r="O550" s="26">
        <v>2</v>
      </c>
      <c r="P550" s="26" t="s">
        <v>40</v>
      </c>
      <c r="Q550" s="26">
        <v>4</v>
      </c>
      <c r="R550" s="26" t="s">
        <v>48</v>
      </c>
      <c r="S550" s="26">
        <v>6804</v>
      </c>
      <c r="T550" s="26">
        <v>23683</v>
      </c>
      <c r="U550" s="26">
        <v>3</v>
      </c>
      <c r="V550" s="26" t="s">
        <v>42</v>
      </c>
      <c r="W550" s="26" t="s">
        <v>43</v>
      </c>
      <c r="X550" s="26">
        <v>18</v>
      </c>
      <c r="Y550" s="26">
        <v>3</v>
      </c>
      <c r="Z550" s="26">
        <v>3</v>
      </c>
      <c r="AA550" s="26">
        <v>80</v>
      </c>
      <c r="AB550" s="26">
        <v>1</v>
      </c>
      <c r="AC550" s="26">
        <v>7</v>
      </c>
      <c r="AD550" s="26">
        <v>5</v>
      </c>
      <c r="AE550" s="26">
        <v>3</v>
      </c>
      <c r="AF550" s="26">
        <v>2</v>
      </c>
      <c r="AG550" s="26">
        <v>2</v>
      </c>
      <c r="AH550" s="26">
        <v>2</v>
      </c>
      <c r="AI550" s="26">
        <v>2</v>
      </c>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c r="CU550" s="26"/>
      <c r="CV550" s="26"/>
    </row>
    <row r="551" spans="1:100">
      <c r="A551" s="26">
        <v>34</v>
      </c>
      <c r="B551" s="26" t="s">
        <v>43</v>
      </c>
      <c r="C551" s="26" t="s">
        <v>36</v>
      </c>
      <c r="D551" s="26">
        <v>970</v>
      </c>
      <c r="E551" s="26" t="s">
        <v>45</v>
      </c>
      <c r="F551" s="26">
        <v>8</v>
      </c>
      <c r="G551" s="26">
        <v>2</v>
      </c>
      <c r="H551" s="26" t="s">
        <v>51</v>
      </c>
      <c r="I551" s="26">
        <v>1</v>
      </c>
      <c r="J551" s="26">
        <v>757</v>
      </c>
      <c r="K551" s="26">
        <v>2</v>
      </c>
      <c r="L551" s="26" t="s">
        <v>39</v>
      </c>
      <c r="M551" s="26">
        <v>96</v>
      </c>
      <c r="N551" s="26">
        <v>3</v>
      </c>
      <c r="O551" s="26">
        <v>2</v>
      </c>
      <c r="P551" s="26" t="s">
        <v>54</v>
      </c>
      <c r="Q551" s="26">
        <v>3</v>
      </c>
      <c r="R551" s="26" t="s">
        <v>41</v>
      </c>
      <c r="S551" s="26">
        <v>6142</v>
      </c>
      <c r="T551" s="26">
        <v>7360</v>
      </c>
      <c r="U551" s="26">
        <v>3</v>
      </c>
      <c r="V551" s="26" t="s">
        <v>42</v>
      </c>
      <c r="W551" s="26" t="s">
        <v>43</v>
      </c>
      <c r="X551" s="26">
        <v>11</v>
      </c>
      <c r="Y551" s="26">
        <v>3</v>
      </c>
      <c r="Z551" s="26">
        <v>4</v>
      </c>
      <c r="AA551" s="26">
        <v>80</v>
      </c>
      <c r="AB551" s="26">
        <v>0</v>
      </c>
      <c r="AC551" s="26">
        <v>10</v>
      </c>
      <c r="AD551" s="26">
        <v>2</v>
      </c>
      <c r="AE551" s="26">
        <v>3</v>
      </c>
      <c r="AF551" s="26">
        <v>5</v>
      </c>
      <c r="AG551" s="26">
        <v>1</v>
      </c>
      <c r="AH551" s="26">
        <v>4</v>
      </c>
      <c r="AI551" s="26">
        <v>3</v>
      </c>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c r="CU551" s="26"/>
      <c r="CV551" s="26"/>
    </row>
    <row r="552" spans="1:100">
      <c r="A552" s="26">
        <v>23</v>
      </c>
      <c r="B552" s="26" t="s">
        <v>43</v>
      </c>
      <c r="C552" s="26" t="s">
        <v>36</v>
      </c>
      <c r="D552" s="26">
        <v>650</v>
      </c>
      <c r="E552" s="26" t="s">
        <v>45</v>
      </c>
      <c r="F552" s="26">
        <v>9</v>
      </c>
      <c r="G552" s="26">
        <v>1</v>
      </c>
      <c r="H552" s="26" t="s">
        <v>51</v>
      </c>
      <c r="I552" s="26">
        <v>1</v>
      </c>
      <c r="J552" s="26">
        <v>758</v>
      </c>
      <c r="K552" s="26">
        <v>2</v>
      </c>
      <c r="L552" s="26" t="s">
        <v>46</v>
      </c>
      <c r="M552" s="26">
        <v>37</v>
      </c>
      <c r="N552" s="26">
        <v>3</v>
      </c>
      <c r="O552" s="26">
        <v>1</v>
      </c>
      <c r="P552" s="26" t="s">
        <v>50</v>
      </c>
      <c r="Q552" s="26">
        <v>1</v>
      </c>
      <c r="R552" s="26" t="s">
        <v>48</v>
      </c>
      <c r="S552" s="26">
        <v>2500</v>
      </c>
      <c r="T552" s="26">
        <v>4344</v>
      </c>
      <c r="U552" s="26">
        <v>1</v>
      </c>
      <c r="V552" s="26" t="s">
        <v>42</v>
      </c>
      <c r="W552" s="26" t="s">
        <v>43</v>
      </c>
      <c r="X552" s="26">
        <v>14</v>
      </c>
      <c r="Y552" s="26">
        <v>3</v>
      </c>
      <c r="Z552" s="26">
        <v>4</v>
      </c>
      <c r="AA552" s="26">
        <v>80</v>
      </c>
      <c r="AB552" s="26">
        <v>1</v>
      </c>
      <c r="AC552" s="26">
        <v>5</v>
      </c>
      <c r="AD552" s="26">
        <v>2</v>
      </c>
      <c r="AE552" s="26">
        <v>4</v>
      </c>
      <c r="AF552" s="26">
        <v>4</v>
      </c>
      <c r="AG552" s="26">
        <v>3</v>
      </c>
      <c r="AH552" s="26">
        <v>0</v>
      </c>
      <c r="AI552" s="26">
        <v>2</v>
      </c>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26"/>
      <c r="CU552" s="26"/>
      <c r="CV552" s="26"/>
    </row>
    <row r="553" spans="1:100">
      <c r="A553" s="26">
        <v>39</v>
      </c>
      <c r="B553" s="26" t="s">
        <v>43</v>
      </c>
      <c r="C553" s="26" t="s">
        <v>36</v>
      </c>
      <c r="D553" s="26">
        <v>141</v>
      </c>
      <c r="E553" s="26" t="s">
        <v>61</v>
      </c>
      <c r="F553" s="26">
        <v>3</v>
      </c>
      <c r="G553" s="26">
        <v>3</v>
      </c>
      <c r="H553" s="26" t="s">
        <v>61</v>
      </c>
      <c r="I553" s="26">
        <v>1</v>
      </c>
      <c r="J553" s="26">
        <v>760</v>
      </c>
      <c r="K553" s="26">
        <v>3</v>
      </c>
      <c r="L553" s="26" t="s">
        <v>39</v>
      </c>
      <c r="M553" s="26">
        <v>44</v>
      </c>
      <c r="N553" s="26">
        <v>4</v>
      </c>
      <c r="O553" s="26">
        <v>2</v>
      </c>
      <c r="P553" s="26" t="s">
        <v>61</v>
      </c>
      <c r="Q553" s="26">
        <v>2</v>
      </c>
      <c r="R553" s="26" t="s">
        <v>48</v>
      </c>
      <c r="S553" s="26">
        <v>6389</v>
      </c>
      <c r="T553" s="26">
        <v>18767</v>
      </c>
      <c r="U553" s="26">
        <v>9</v>
      </c>
      <c r="V553" s="26" t="s">
        <v>42</v>
      </c>
      <c r="W553" s="26" t="s">
        <v>43</v>
      </c>
      <c r="X553" s="26">
        <v>15</v>
      </c>
      <c r="Y553" s="26">
        <v>3</v>
      </c>
      <c r="Z553" s="26">
        <v>3</v>
      </c>
      <c r="AA553" s="26">
        <v>80</v>
      </c>
      <c r="AB553" s="26">
        <v>1</v>
      </c>
      <c r="AC553" s="26">
        <v>12</v>
      </c>
      <c r="AD553" s="26">
        <v>3</v>
      </c>
      <c r="AE553" s="26">
        <v>1</v>
      </c>
      <c r="AF553" s="26">
        <v>8</v>
      </c>
      <c r="AG553" s="26">
        <v>3</v>
      </c>
      <c r="AH553" s="26">
        <v>3</v>
      </c>
      <c r="AI553" s="26">
        <v>6</v>
      </c>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26"/>
      <c r="CU553" s="26"/>
      <c r="CV553" s="26"/>
    </row>
    <row r="554" spans="1:100">
      <c r="A554" s="26">
        <v>56</v>
      </c>
      <c r="B554" s="26" t="s">
        <v>43</v>
      </c>
      <c r="C554" s="26" t="s">
        <v>36</v>
      </c>
      <c r="D554" s="26">
        <v>832</v>
      </c>
      <c r="E554" s="26" t="s">
        <v>45</v>
      </c>
      <c r="F554" s="26">
        <v>9</v>
      </c>
      <c r="G554" s="26">
        <v>3</v>
      </c>
      <c r="H554" s="26" t="s">
        <v>51</v>
      </c>
      <c r="I554" s="26">
        <v>1</v>
      </c>
      <c r="J554" s="26">
        <v>762</v>
      </c>
      <c r="K554" s="26">
        <v>3</v>
      </c>
      <c r="L554" s="26" t="s">
        <v>46</v>
      </c>
      <c r="M554" s="26">
        <v>81</v>
      </c>
      <c r="N554" s="26">
        <v>3</v>
      </c>
      <c r="O554" s="26">
        <v>4</v>
      </c>
      <c r="P554" s="26" t="s">
        <v>54</v>
      </c>
      <c r="Q554" s="26">
        <v>4</v>
      </c>
      <c r="R554" s="26" t="s">
        <v>48</v>
      </c>
      <c r="S554" s="26">
        <v>11103</v>
      </c>
      <c r="T554" s="26">
        <v>20420</v>
      </c>
      <c r="U554" s="26">
        <v>7</v>
      </c>
      <c r="V554" s="26" t="s">
        <v>42</v>
      </c>
      <c r="W554" s="26" t="s">
        <v>43</v>
      </c>
      <c r="X554" s="26">
        <v>11</v>
      </c>
      <c r="Y554" s="26">
        <v>3</v>
      </c>
      <c r="Z554" s="26">
        <v>3</v>
      </c>
      <c r="AA554" s="26">
        <v>80</v>
      </c>
      <c r="AB554" s="26">
        <v>0</v>
      </c>
      <c r="AC554" s="26">
        <v>30</v>
      </c>
      <c r="AD554" s="26">
        <v>1</v>
      </c>
      <c r="AE554" s="26">
        <v>2</v>
      </c>
      <c r="AF554" s="26">
        <v>10</v>
      </c>
      <c r="AG554" s="26">
        <v>7</v>
      </c>
      <c r="AH554" s="26">
        <v>1</v>
      </c>
      <c r="AI554" s="26">
        <v>1</v>
      </c>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26"/>
      <c r="CU554" s="26"/>
      <c r="CV554" s="26"/>
    </row>
    <row r="555" spans="1:100">
      <c r="A555" s="26">
        <v>40</v>
      </c>
      <c r="B555" s="26" t="s">
        <v>43</v>
      </c>
      <c r="C555" s="26" t="s">
        <v>36</v>
      </c>
      <c r="D555" s="26">
        <v>804</v>
      </c>
      <c r="E555" s="26" t="s">
        <v>45</v>
      </c>
      <c r="F555" s="26">
        <v>2</v>
      </c>
      <c r="G555" s="26">
        <v>1</v>
      </c>
      <c r="H555" s="26" t="s">
        <v>51</v>
      </c>
      <c r="I555" s="26">
        <v>1</v>
      </c>
      <c r="J555" s="26">
        <v>763</v>
      </c>
      <c r="K555" s="26">
        <v>4</v>
      </c>
      <c r="L555" s="26" t="s">
        <v>39</v>
      </c>
      <c r="M555" s="26">
        <v>86</v>
      </c>
      <c r="N555" s="26">
        <v>2</v>
      </c>
      <c r="O555" s="26">
        <v>1</v>
      </c>
      <c r="P555" s="26" t="s">
        <v>47</v>
      </c>
      <c r="Q555" s="26">
        <v>4</v>
      </c>
      <c r="R555" s="26" t="s">
        <v>41</v>
      </c>
      <c r="S555" s="26">
        <v>2342</v>
      </c>
      <c r="T555" s="26">
        <v>22929</v>
      </c>
      <c r="U555" s="26">
        <v>0</v>
      </c>
      <c r="V555" s="26" t="s">
        <v>42</v>
      </c>
      <c r="W555" s="26" t="s">
        <v>35</v>
      </c>
      <c r="X555" s="26">
        <v>20</v>
      </c>
      <c r="Y555" s="26">
        <v>4</v>
      </c>
      <c r="Z555" s="26">
        <v>4</v>
      </c>
      <c r="AA555" s="26">
        <v>80</v>
      </c>
      <c r="AB555" s="26">
        <v>0</v>
      </c>
      <c r="AC555" s="26">
        <v>5</v>
      </c>
      <c r="AD555" s="26">
        <v>2</v>
      </c>
      <c r="AE555" s="26">
        <v>2</v>
      </c>
      <c r="AF555" s="26">
        <v>4</v>
      </c>
      <c r="AG555" s="26">
        <v>2</v>
      </c>
      <c r="AH555" s="26">
        <v>2</v>
      </c>
      <c r="AI555" s="26">
        <v>3</v>
      </c>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c r="CU555" s="26"/>
      <c r="CV555" s="26"/>
    </row>
    <row r="556" spans="1:100">
      <c r="A556" s="26">
        <v>27</v>
      </c>
      <c r="B556" s="26" t="s">
        <v>43</v>
      </c>
      <c r="C556" s="26" t="s">
        <v>36</v>
      </c>
      <c r="D556" s="26">
        <v>975</v>
      </c>
      <c r="E556" s="26" t="s">
        <v>45</v>
      </c>
      <c r="F556" s="26">
        <v>7</v>
      </c>
      <c r="G556" s="26">
        <v>3</v>
      </c>
      <c r="H556" s="26" t="s">
        <v>51</v>
      </c>
      <c r="I556" s="26">
        <v>1</v>
      </c>
      <c r="J556" s="26">
        <v>764</v>
      </c>
      <c r="K556" s="26">
        <v>4</v>
      </c>
      <c r="L556" s="26" t="s">
        <v>39</v>
      </c>
      <c r="M556" s="26">
        <v>55</v>
      </c>
      <c r="N556" s="26">
        <v>2</v>
      </c>
      <c r="O556" s="26">
        <v>2</v>
      </c>
      <c r="P556" s="26" t="s">
        <v>54</v>
      </c>
      <c r="Q556" s="26">
        <v>1</v>
      </c>
      <c r="R556" s="26" t="s">
        <v>41</v>
      </c>
      <c r="S556" s="26">
        <v>6811</v>
      </c>
      <c r="T556" s="26">
        <v>23398</v>
      </c>
      <c r="U556" s="26">
        <v>8</v>
      </c>
      <c r="V556" s="26" t="s">
        <v>42</v>
      </c>
      <c r="W556" s="26" t="s">
        <v>43</v>
      </c>
      <c r="X556" s="26">
        <v>19</v>
      </c>
      <c r="Y556" s="26">
        <v>3</v>
      </c>
      <c r="Z556" s="26">
        <v>1</v>
      </c>
      <c r="AA556" s="26">
        <v>80</v>
      </c>
      <c r="AB556" s="26">
        <v>0</v>
      </c>
      <c r="AC556" s="26">
        <v>9</v>
      </c>
      <c r="AD556" s="26">
        <v>2</v>
      </c>
      <c r="AE556" s="26">
        <v>1</v>
      </c>
      <c r="AF556" s="26">
        <v>7</v>
      </c>
      <c r="AG556" s="26">
        <v>6</v>
      </c>
      <c r="AH556" s="26">
        <v>0</v>
      </c>
      <c r="AI556" s="26">
        <v>7</v>
      </c>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26"/>
      <c r="CU556" s="26"/>
      <c r="CV556" s="26"/>
    </row>
    <row r="557" spans="1:100">
      <c r="A557" s="26">
        <v>29</v>
      </c>
      <c r="B557" s="26" t="s">
        <v>43</v>
      </c>
      <c r="C557" s="26" t="s">
        <v>36</v>
      </c>
      <c r="D557" s="26">
        <v>1090</v>
      </c>
      <c r="E557" s="26" t="s">
        <v>37</v>
      </c>
      <c r="F557" s="26">
        <v>10</v>
      </c>
      <c r="G557" s="26">
        <v>3</v>
      </c>
      <c r="H557" s="26" t="s">
        <v>59</v>
      </c>
      <c r="I557" s="26">
        <v>1</v>
      </c>
      <c r="J557" s="26">
        <v>766</v>
      </c>
      <c r="K557" s="26">
        <v>4</v>
      </c>
      <c r="L557" s="26" t="s">
        <v>46</v>
      </c>
      <c r="M557" s="26">
        <v>83</v>
      </c>
      <c r="N557" s="26">
        <v>3</v>
      </c>
      <c r="O557" s="26">
        <v>1</v>
      </c>
      <c r="P557" s="26" t="s">
        <v>57</v>
      </c>
      <c r="Q557" s="26">
        <v>2</v>
      </c>
      <c r="R557" s="26" t="s">
        <v>52</v>
      </c>
      <c r="S557" s="26">
        <v>2297</v>
      </c>
      <c r="T557" s="26">
        <v>17967</v>
      </c>
      <c r="U557" s="26">
        <v>1</v>
      </c>
      <c r="V557" s="26" t="s">
        <v>42</v>
      </c>
      <c r="W557" s="26" t="s">
        <v>43</v>
      </c>
      <c r="X557" s="26">
        <v>14</v>
      </c>
      <c r="Y557" s="26">
        <v>3</v>
      </c>
      <c r="Z557" s="26">
        <v>4</v>
      </c>
      <c r="AA557" s="26">
        <v>80</v>
      </c>
      <c r="AB557" s="26">
        <v>2</v>
      </c>
      <c r="AC557" s="26">
        <v>2</v>
      </c>
      <c r="AD557" s="26">
        <v>2</v>
      </c>
      <c r="AE557" s="26">
        <v>3</v>
      </c>
      <c r="AF557" s="26">
        <v>2</v>
      </c>
      <c r="AG557" s="26">
        <v>2</v>
      </c>
      <c r="AH557" s="26">
        <v>2</v>
      </c>
      <c r="AI557" s="26">
        <v>2</v>
      </c>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26"/>
      <c r="CU557" s="26"/>
      <c r="CV557" s="26"/>
    </row>
    <row r="558" spans="1:100">
      <c r="A558" s="26">
        <v>53</v>
      </c>
      <c r="B558" s="26" t="s">
        <v>43</v>
      </c>
      <c r="C558" s="26" t="s">
        <v>36</v>
      </c>
      <c r="D558" s="26">
        <v>346</v>
      </c>
      <c r="E558" s="26" t="s">
        <v>45</v>
      </c>
      <c r="F558" s="26">
        <v>6</v>
      </c>
      <c r="G558" s="26">
        <v>3</v>
      </c>
      <c r="H558" s="26" t="s">
        <v>38</v>
      </c>
      <c r="I558" s="26">
        <v>1</v>
      </c>
      <c r="J558" s="26">
        <v>769</v>
      </c>
      <c r="K558" s="26">
        <v>4</v>
      </c>
      <c r="L558" s="26" t="s">
        <v>46</v>
      </c>
      <c r="M558" s="26">
        <v>86</v>
      </c>
      <c r="N558" s="26">
        <v>3</v>
      </c>
      <c r="O558" s="26">
        <v>2</v>
      </c>
      <c r="P558" s="26" t="s">
        <v>50</v>
      </c>
      <c r="Q558" s="26">
        <v>4</v>
      </c>
      <c r="R558" s="26" t="s">
        <v>41</v>
      </c>
      <c r="S558" s="26">
        <v>2450</v>
      </c>
      <c r="T558" s="26">
        <v>10919</v>
      </c>
      <c r="U558" s="26">
        <v>2</v>
      </c>
      <c r="V558" s="26" t="s">
        <v>42</v>
      </c>
      <c r="W558" s="26" t="s">
        <v>43</v>
      </c>
      <c r="X558" s="26">
        <v>17</v>
      </c>
      <c r="Y558" s="26">
        <v>3</v>
      </c>
      <c r="Z558" s="26">
        <v>4</v>
      </c>
      <c r="AA558" s="26">
        <v>80</v>
      </c>
      <c r="AB558" s="26">
        <v>0</v>
      </c>
      <c r="AC558" s="26">
        <v>19</v>
      </c>
      <c r="AD558" s="26">
        <v>4</v>
      </c>
      <c r="AE558" s="26">
        <v>3</v>
      </c>
      <c r="AF558" s="26">
        <v>2</v>
      </c>
      <c r="AG558" s="26">
        <v>2</v>
      </c>
      <c r="AH558" s="26">
        <v>2</v>
      </c>
      <c r="AI558" s="26">
        <v>2</v>
      </c>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c r="CU558" s="26"/>
      <c r="CV558" s="26"/>
    </row>
    <row r="559" spans="1:100">
      <c r="A559" s="26">
        <v>35</v>
      </c>
      <c r="B559" s="26" t="s">
        <v>43</v>
      </c>
      <c r="C559" s="26" t="s">
        <v>55</v>
      </c>
      <c r="D559" s="26">
        <v>1225</v>
      </c>
      <c r="E559" s="26" t="s">
        <v>45</v>
      </c>
      <c r="F559" s="26">
        <v>2</v>
      </c>
      <c r="G559" s="26">
        <v>4</v>
      </c>
      <c r="H559" s="26" t="s">
        <v>38</v>
      </c>
      <c r="I559" s="26">
        <v>1</v>
      </c>
      <c r="J559" s="26">
        <v>771</v>
      </c>
      <c r="K559" s="26">
        <v>4</v>
      </c>
      <c r="L559" s="26" t="s">
        <v>39</v>
      </c>
      <c r="M559" s="26">
        <v>61</v>
      </c>
      <c r="N559" s="26">
        <v>3</v>
      </c>
      <c r="O559" s="26">
        <v>2</v>
      </c>
      <c r="P559" s="26" t="s">
        <v>54</v>
      </c>
      <c r="Q559" s="26">
        <v>1</v>
      </c>
      <c r="R559" s="26" t="s">
        <v>52</v>
      </c>
      <c r="S559" s="26">
        <v>5093</v>
      </c>
      <c r="T559" s="26">
        <v>4761</v>
      </c>
      <c r="U559" s="26">
        <v>2</v>
      </c>
      <c r="V559" s="26" t="s">
        <v>42</v>
      </c>
      <c r="W559" s="26" t="s">
        <v>43</v>
      </c>
      <c r="X559" s="26">
        <v>11</v>
      </c>
      <c r="Y559" s="26">
        <v>3</v>
      </c>
      <c r="Z559" s="26">
        <v>1</v>
      </c>
      <c r="AA559" s="26">
        <v>80</v>
      </c>
      <c r="AB559" s="26">
        <v>1</v>
      </c>
      <c r="AC559" s="26">
        <v>16</v>
      </c>
      <c r="AD559" s="26">
        <v>2</v>
      </c>
      <c r="AE559" s="26">
        <v>4</v>
      </c>
      <c r="AF559" s="26">
        <v>1</v>
      </c>
      <c r="AG559" s="26">
        <v>0</v>
      </c>
      <c r="AH559" s="26">
        <v>0</v>
      </c>
      <c r="AI559" s="26">
        <v>0</v>
      </c>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26"/>
      <c r="CU559" s="26"/>
      <c r="CV559" s="26"/>
    </row>
    <row r="560" spans="1:100">
      <c r="A560" s="26">
        <v>32</v>
      </c>
      <c r="B560" s="26" t="s">
        <v>43</v>
      </c>
      <c r="C560" s="26" t="s">
        <v>44</v>
      </c>
      <c r="D560" s="26">
        <v>430</v>
      </c>
      <c r="E560" s="26" t="s">
        <v>45</v>
      </c>
      <c r="F560" s="26">
        <v>24</v>
      </c>
      <c r="G560" s="26">
        <v>4</v>
      </c>
      <c r="H560" s="26" t="s">
        <v>38</v>
      </c>
      <c r="I560" s="26">
        <v>1</v>
      </c>
      <c r="J560" s="26">
        <v>772</v>
      </c>
      <c r="K560" s="26">
        <v>1</v>
      </c>
      <c r="L560" s="26" t="s">
        <v>46</v>
      </c>
      <c r="M560" s="26">
        <v>80</v>
      </c>
      <c r="N560" s="26">
        <v>3</v>
      </c>
      <c r="O560" s="26">
        <v>2</v>
      </c>
      <c r="P560" s="26" t="s">
        <v>50</v>
      </c>
      <c r="Q560" s="26">
        <v>4</v>
      </c>
      <c r="R560" s="26" t="s">
        <v>48</v>
      </c>
      <c r="S560" s="26">
        <v>5309</v>
      </c>
      <c r="T560" s="26">
        <v>21146</v>
      </c>
      <c r="U560" s="26">
        <v>1</v>
      </c>
      <c r="V560" s="26" t="s">
        <v>42</v>
      </c>
      <c r="W560" s="26" t="s">
        <v>43</v>
      </c>
      <c r="X560" s="26">
        <v>15</v>
      </c>
      <c r="Y560" s="26">
        <v>3</v>
      </c>
      <c r="Z560" s="26">
        <v>4</v>
      </c>
      <c r="AA560" s="26">
        <v>80</v>
      </c>
      <c r="AB560" s="26">
        <v>2</v>
      </c>
      <c r="AC560" s="26">
        <v>10</v>
      </c>
      <c r="AD560" s="26">
        <v>2</v>
      </c>
      <c r="AE560" s="26">
        <v>3</v>
      </c>
      <c r="AF560" s="26">
        <v>10</v>
      </c>
      <c r="AG560" s="26">
        <v>8</v>
      </c>
      <c r="AH560" s="26">
        <v>4</v>
      </c>
      <c r="AI560" s="26">
        <v>7</v>
      </c>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row>
    <row r="561" spans="1:100">
      <c r="A561" s="26">
        <v>38</v>
      </c>
      <c r="B561" s="26" t="s">
        <v>43</v>
      </c>
      <c r="C561" s="26" t="s">
        <v>36</v>
      </c>
      <c r="D561" s="26">
        <v>268</v>
      </c>
      <c r="E561" s="26" t="s">
        <v>45</v>
      </c>
      <c r="F561" s="26">
        <v>2</v>
      </c>
      <c r="G561" s="26">
        <v>5</v>
      </c>
      <c r="H561" s="26" t="s">
        <v>51</v>
      </c>
      <c r="I561" s="26">
        <v>1</v>
      </c>
      <c r="J561" s="26">
        <v>773</v>
      </c>
      <c r="K561" s="26">
        <v>4</v>
      </c>
      <c r="L561" s="26" t="s">
        <v>46</v>
      </c>
      <c r="M561" s="26">
        <v>92</v>
      </c>
      <c r="N561" s="26">
        <v>3</v>
      </c>
      <c r="O561" s="26">
        <v>1</v>
      </c>
      <c r="P561" s="26" t="s">
        <v>47</v>
      </c>
      <c r="Q561" s="26">
        <v>3</v>
      </c>
      <c r="R561" s="26" t="s">
        <v>48</v>
      </c>
      <c r="S561" s="26">
        <v>3057</v>
      </c>
      <c r="T561" s="26">
        <v>20471</v>
      </c>
      <c r="U561" s="26">
        <v>6</v>
      </c>
      <c r="V561" s="26" t="s">
        <v>42</v>
      </c>
      <c r="W561" s="26" t="s">
        <v>35</v>
      </c>
      <c r="X561" s="26">
        <v>13</v>
      </c>
      <c r="Y561" s="26">
        <v>3</v>
      </c>
      <c r="Z561" s="26">
        <v>2</v>
      </c>
      <c r="AA561" s="26">
        <v>80</v>
      </c>
      <c r="AB561" s="26">
        <v>1</v>
      </c>
      <c r="AC561" s="26">
        <v>6</v>
      </c>
      <c r="AD561" s="26">
        <v>0</v>
      </c>
      <c r="AE561" s="26">
        <v>1</v>
      </c>
      <c r="AF561" s="26">
        <v>1</v>
      </c>
      <c r="AG561" s="26">
        <v>0</v>
      </c>
      <c r="AH561" s="26">
        <v>0</v>
      </c>
      <c r="AI561" s="26">
        <v>1</v>
      </c>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c r="CU561" s="26"/>
      <c r="CV561" s="26"/>
    </row>
    <row r="562" spans="1:100">
      <c r="A562" s="26">
        <v>34</v>
      </c>
      <c r="B562" s="26" t="s">
        <v>43</v>
      </c>
      <c r="C562" s="26" t="s">
        <v>36</v>
      </c>
      <c r="D562" s="26">
        <v>167</v>
      </c>
      <c r="E562" s="26" t="s">
        <v>45</v>
      </c>
      <c r="F562" s="26">
        <v>8</v>
      </c>
      <c r="G562" s="26">
        <v>5</v>
      </c>
      <c r="H562" s="26" t="s">
        <v>38</v>
      </c>
      <c r="I562" s="26">
        <v>1</v>
      </c>
      <c r="J562" s="26">
        <v>775</v>
      </c>
      <c r="K562" s="26">
        <v>2</v>
      </c>
      <c r="L562" s="26" t="s">
        <v>39</v>
      </c>
      <c r="M562" s="26">
        <v>32</v>
      </c>
      <c r="N562" s="26">
        <v>3</v>
      </c>
      <c r="O562" s="26">
        <v>2</v>
      </c>
      <c r="P562" s="26" t="s">
        <v>53</v>
      </c>
      <c r="Q562" s="26">
        <v>1</v>
      </c>
      <c r="R562" s="26" t="s">
        <v>52</v>
      </c>
      <c r="S562" s="26">
        <v>5121</v>
      </c>
      <c r="T562" s="26">
        <v>4187</v>
      </c>
      <c r="U562" s="26">
        <v>3</v>
      </c>
      <c r="V562" s="26" t="s">
        <v>42</v>
      </c>
      <c r="W562" s="26" t="s">
        <v>43</v>
      </c>
      <c r="X562" s="26">
        <v>14</v>
      </c>
      <c r="Y562" s="26">
        <v>3</v>
      </c>
      <c r="Z562" s="26">
        <v>3</v>
      </c>
      <c r="AA562" s="26">
        <v>80</v>
      </c>
      <c r="AB562" s="26">
        <v>1</v>
      </c>
      <c r="AC562" s="26">
        <v>7</v>
      </c>
      <c r="AD562" s="26">
        <v>3</v>
      </c>
      <c r="AE562" s="26">
        <v>3</v>
      </c>
      <c r="AF562" s="26">
        <v>0</v>
      </c>
      <c r="AG562" s="26">
        <v>0</v>
      </c>
      <c r="AH562" s="26">
        <v>0</v>
      </c>
      <c r="AI562" s="26">
        <v>0</v>
      </c>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c r="CU562" s="26"/>
      <c r="CV562" s="26"/>
    </row>
    <row r="563" spans="1:100">
      <c r="A563" s="26">
        <v>52</v>
      </c>
      <c r="B563" s="26" t="s">
        <v>43</v>
      </c>
      <c r="C563" s="26" t="s">
        <v>36</v>
      </c>
      <c r="D563" s="26">
        <v>621</v>
      </c>
      <c r="E563" s="26" t="s">
        <v>37</v>
      </c>
      <c r="F563" s="26">
        <v>3</v>
      </c>
      <c r="G563" s="26">
        <v>4</v>
      </c>
      <c r="H563" s="26" t="s">
        <v>59</v>
      </c>
      <c r="I563" s="26">
        <v>1</v>
      </c>
      <c r="J563" s="26">
        <v>776</v>
      </c>
      <c r="K563" s="26">
        <v>3</v>
      </c>
      <c r="L563" s="26" t="s">
        <v>46</v>
      </c>
      <c r="M563" s="26">
        <v>31</v>
      </c>
      <c r="N563" s="26">
        <v>2</v>
      </c>
      <c r="O563" s="26">
        <v>4</v>
      </c>
      <c r="P563" s="26" t="s">
        <v>56</v>
      </c>
      <c r="Q563" s="26">
        <v>1</v>
      </c>
      <c r="R563" s="26" t="s">
        <v>48</v>
      </c>
      <c r="S563" s="26">
        <v>16856</v>
      </c>
      <c r="T563" s="26">
        <v>10084</v>
      </c>
      <c r="U563" s="26">
        <v>1</v>
      </c>
      <c r="V563" s="26" t="s">
        <v>42</v>
      </c>
      <c r="W563" s="26" t="s">
        <v>43</v>
      </c>
      <c r="X563" s="26">
        <v>11</v>
      </c>
      <c r="Y563" s="26">
        <v>3</v>
      </c>
      <c r="Z563" s="26">
        <v>1</v>
      </c>
      <c r="AA563" s="26">
        <v>80</v>
      </c>
      <c r="AB563" s="26">
        <v>0</v>
      </c>
      <c r="AC563" s="26">
        <v>34</v>
      </c>
      <c r="AD563" s="26">
        <v>3</v>
      </c>
      <c r="AE563" s="26">
        <v>4</v>
      </c>
      <c r="AF563" s="26">
        <v>34</v>
      </c>
      <c r="AG563" s="26">
        <v>6</v>
      </c>
      <c r="AH563" s="26">
        <v>1</v>
      </c>
      <c r="AI563" s="26">
        <v>16</v>
      </c>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26"/>
      <c r="CU563" s="26"/>
      <c r="CV563" s="26"/>
    </row>
    <row r="564" spans="1:100">
      <c r="A564" s="26">
        <v>33</v>
      </c>
      <c r="B564" s="26" t="s">
        <v>35</v>
      </c>
      <c r="C564" s="26" t="s">
        <v>36</v>
      </c>
      <c r="D564" s="26">
        <v>527</v>
      </c>
      <c r="E564" s="26" t="s">
        <v>45</v>
      </c>
      <c r="F564" s="26">
        <v>1</v>
      </c>
      <c r="G564" s="26">
        <v>4</v>
      </c>
      <c r="H564" s="26" t="s">
        <v>49</v>
      </c>
      <c r="I564" s="26">
        <v>1</v>
      </c>
      <c r="J564" s="26">
        <v>780</v>
      </c>
      <c r="K564" s="26">
        <v>4</v>
      </c>
      <c r="L564" s="26" t="s">
        <v>46</v>
      </c>
      <c r="M564" s="26">
        <v>63</v>
      </c>
      <c r="N564" s="26">
        <v>3</v>
      </c>
      <c r="O564" s="26">
        <v>1</v>
      </c>
      <c r="P564" s="26" t="s">
        <v>47</v>
      </c>
      <c r="Q564" s="26">
        <v>4</v>
      </c>
      <c r="R564" s="26" t="s">
        <v>41</v>
      </c>
      <c r="S564" s="26">
        <v>2686</v>
      </c>
      <c r="T564" s="26">
        <v>5207</v>
      </c>
      <c r="U564" s="26">
        <v>1</v>
      </c>
      <c r="V564" s="26" t="s">
        <v>42</v>
      </c>
      <c r="W564" s="26" t="s">
        <v>35</v>
      </c>
      <c r="X564" s="26">
        <v>13</v>
      </c>
      <c r="Y564" s="26">
        <v>3</v>
      </c>
      <c r="Z564" s="26">
        <v>3</v>
      </c>
      <c r="AA564" s="26">
        <v>80</v>
      </c>
      <c r="AB564" s="26">
        <v>0</v>
      </c>
      <c r="AC564" s="26">
        <v>10</v>
      </c>
      <c r="AD564" s="26">
        <v>2</v>
      </c>
      <c r="AE564" s="26">
        <v>2</v>
      </c>
      <c r="AF564" s="26">
        <v>10</v>
      </c>
      <c r="AG564" s="26">
        <v>9</v>
      </c>
      <c r="AH564" s="26">
        <v>7</v>
      </c>
      <c r="AI564" s="26">
        <v>8</v>
      </c>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26"/>
      <c r="CU564" s="26"/>
      <c r="CV564" s="26"/>
    </row>
    <row r="565" spans="1:100">
      <c r="A565" s="26">
        <v>25</v>
      </c>
      <c r="B565" s="26" t="s">
        <v>43</v>
      </c>
      <c r="C565" s="26" t="s">
        <v>36</v>
      </c>
      <c r="D565" s="26">
        <v>883</v>
      </c>
      <c r="E565" s="26" t="s">
        <v>37</v>
      </c>
      <c r="F565" s="26">
        <v>26</v>
      </c>
      <c r="G565" s="26">
        <v>1</v>
      </c>
      <c r="H565" s="26" t="s">
        <v>51</v>
      </c>
      <c r="I565" s="26">
        <v>1</v>
      </c>
      <c r="J565" s="26">
        <v>781</v>
      </c>
      <c r="K565" s="26">
        <v>3</v>
      </c>
      <c r="L565" s="26" t="s">
        <v>39</v>
      </c>
      <c r="M565" s="26">
        <v>32</v>
      </c>
      <c r="N565" s="26">
        <v>3</v>
      </c>
      <c r="O565" s="26">
        <v>2</v>
      </c>
      <c r="P565" s="26" t="s">
        <v>40</v>
      </c>
      <c r="Q565" s="26">
        <v>4</v>
      </c>
      <c r="R565" s="26" t="s">
        <v>41</v>
      </c>
      <c r="S565" s="26">
        <v>6180</v>
      </c>
      <c r="T565" s="26">
        <v>22807</v>
      </c>
      <c r="U565" s="26">
        <v>1</v>
      </c>
      <c r="V565" s="26" t="s">
        <v>42</v>
      </c>
      <c r="W565" s="26" t="s">
        <v>43</v>
      </c>
      <c r="X565" s="26">
        <v>23</v>
      </c>
      <c r="Y565" s="26">
        <v>4</v>
      </c>
      <c r="Z565" s="26">
        <v>2</v>
      </c>
      <c r="AA565" s="26">
        <v>80</v>
      </c>
      <c r="AB565" s="26">
        <v>0</v>
      </c>
      <c r="AC565" s="26">
        <v>6</v>
      </c>
      <c r="AD565" s="26">
        <v>5</v>
      </c>
      <c r="AE565" s="26">
        <v>2</v>
      </c>
      <c r="AF565" s="26">
        <v>6</v>
      </c>
      <c r="AG565" s="26">
        <v>5</v>
      </c>
      <c r="AH565" s="26">
        <v>1</v>
      </c>
      <c r="AI565" s="26">
        <v>4</v>
      </c>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26"/>
      <c r="CU565" s="26"/>
      <c r="CV565" s="26"/>
    </row>
    <row r="566" spans="1:100">
      <c r="A566" s="26">
        <v>45</v>
      </c>
      <c r="B566" s="26" t="s">
        <v>43</v>
      </c>
      <c r="C566" s="26" t="s">
        <v>36</v>
      </c>
      <c r="D566" s="26">
        <v>954</v>
      </c>
      <c r="E566" s="26" t="s">
        <v>37</v>
      </c>
      <c r="F566" s="26">
        <v>2</v>
      </c>
      <c r="G566" s="26">
        <v>2</v>
      </c>
      <c r="H566" s="26" t="s">
        <v>60</v>
      </c>
      <c r="I566" s="26">
        <v>1</v>
      </c>
      <c r="J566" s="26">
        <v>783</v>
      </c>
      <c r="K566" s="26">
        <v>2</v>
      </c>
      <c r="L566" s="26" t="s">
        <v>46</v>
      </c>
      <c r="M566" s="26">
        <v>46</v>
      </c>
      <c r="N566" s="26">
        <v>1</v>
      </c>
      <c r="O566" s="26">
        <v>2</v>
      </c>
      <c r="P566" s="26" t="s">
        <v>57</v>
      </c>
      <c r="Q566" s="26">
        <v>3</v>
      </c>
      <c r="R566" s="26" t="s">
        <v>41</v>
      </c>
      <c r="S566" s="26">
        <v>6632</v>
      </c>
      <c r="T566" s="26">
        <v>12388</v>
      </c>
      <c r="U566" s="26">
        <v>0</v>
      </c>
      <c r="V566" s="26" t="s">
        <v>42</v>
      </c>
      <c r="W566" s="26" t="s">
        <v>43</v>
      </c>
      <c r="X566" s="26">
        <v>13</v>
      </c>
      <c r="Y566" s="26">
        <v>3</v>
      </c>
      <c r="Z566" s="26">
        <v>1</v>
      </c>
      <c r="AA566" s="26">
        <v>80</v>
      </c>
      <c r="AB566" s="26">
        <v>0</v>
      </c>
      <c r="AC566" s="26">
        <v>9</v>
      </c>
      <c r="AD566" s="26">
        <v>3</v>
      </c>
      <c r="AE566" s="26">
        <v>3</v>
      </c>
      <c r="AF566" s="26">
        <v>8</v>
      </c>
      <c r="AG566" s="26">
        <v>7</v>
      </c>
      <c r="AH566" s="26">
        <v>3</v>
      </c>
      <c r="AI566" s="26">
        <v>1</v>
      </c>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c r="CU566" s="26"/>
      <c r="CV566" s="26"/>
    </row>
    <row r="567" spans="1:100">
      <c r="A567" s="26">
        <v>23</v>
      </c>
      <c r="B567" s="26" t="s">
        <v>43</v>
      </c>
      <c r="C567" s="26" t="s">
        <v>36</v>
      </c>
      <c r="D567" s="26">
        <v>310</v>
      </c>
      <c r="E567" s="26" t="s">
        <v>45</v>
      </c>
      <c r="F567" s="26">
        <v>10</v>
      </c>
      <c r="G567" s="26">
        <v>1</v>
      </c>
      <c r="H567" s="26" t="s">
        <v>51</v>
      </c>
      <c r="I567" s="26">
        <v>1</v>
      </c>
      <c r="J567" s="26">
        <v>784</v>
      </c>
      <c r="K567" s="26">
        <v>1</v>
      </c>
      <c r="L567" s="26" t="s">
        <v>46</v>
      </c>
      <c r="M567" s="26">
        <v>79</v>
      </c>
      <c r="N567" s="26">
        <v>4</v>
      </c>
      <c r="O567" s="26">
        <v>1</v>
      </c>
      <c r="P567" s="26" t="s">
        <v>47</v>
      </c>
      <c r="Q567" s="26">
        <v>3</v>
      </c>
      <c r="R567" s="26" t="s">
        <v>41</v>
      </c>
      <c r="S567" s="26">
        <v>3505</v>
      </c>
      <c r="T567" s="26">
        <v>19630</v>
      </c>
      <c r="U567" s="26">
        <v>1</v>
      </c>
      <c r="V567" s="26" t="s">
        <v>42</v>
      </c>
      <c r="W567" s="26" t="s">
        <v>43</v>
      </c>
      <c r="X567" s="26">
        <v>18</v>
      </c>
      <c r="Y567" s="26">
        <v>3</v>
      </c>
      <c r="Z567" s="26">
        <v>4</v>
      </c>
      <c r="AA567" s="26">
        <v>80</v>
      </c>
      <c r="AB567" s="26">
        <v>0</v>
      </c>
      <c r="AC567" s="26">
        <v>2</v>
      </c>
      <c r="AD567" s="26">
        <v>3</v>
      </c>
      <c r="AE567" s="26">
        <v>3</v>
      </c>
      <c r="AF567" s="26">
        <v>2</v>
      </c>
      <c r="AG567" s="26">
        <v>2</v>
      </c>
      <c r="AH567" s="26">
        <v>0</v>
      </c>
      <c r="AI567" s="26">
        <v>2</v>
      </c>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c r="CU567" s="26"/>
      <c r="CV567" s="26"/>
    </row>
    <row r="568" spans="1:100">
      <c r="A568" s="26">
        <v>47</v>
      </c>
      <c r="B568" s="26" t="s">
        <v>35</v>
      </c>
      <c r="C568" s="26" t="s">
        <v>44</v>
      </c>
      <c r="D568" s="26">
        <v>719</v>
      </c>
      <c r="E568" s="26" t="s">
        <v>37</v>
      </c>
      <c r="F568" s="26">
        <v>27</v>
      </c>
      <c r="G568" s="26">
        <v>2</v>
      </c>
      <c r="H568" s="26" t="s">
        <v>38</v>
      </c>
      <c r="I568" s="26">
        <v>1</v>
      </c>
      <c r="J568" s="26">
        <v>785</v>
      </c>
      <c r="K568" s="26">
        <v>2</v>
      </c>
      <c r="L568" s="26" t="s">
        <v>39</v>
      </c>
      <c r="M568" s="26">
        <v>77</v>
      </c>
      <c r="N568" s="26">
        <v>4</v>
      </c>
      <c r="O568" s="26">
        <v>2</v>
      </c>
      <c r="P568" s="26" t="s">
        <v>40</v>
      </c>
      <c r="Q568" s="26">
        <v>3</v>
      </c>
      <c r="R568" s="26" t="s">
        <v>41</v>
      </c>
      <c r="S568" s="26">
        <v>6397</v>
      </c>
      <c r="T568" s="26">
        <v>10339</v>
      </c>
      <c r="U568" s="26">
        <v>4</v>
      </c>
      <c r="V568" s="26" t="s">
        <v>42</v>
      </c>
      <c r="W568" s="26" t="s">
        <v>35</v>
      </c>
      <c r="X568" s="26">
        <v>12</v>
      </c>
      <c r="Y568" s="26">
        <v>3</v>
      </c>
      <c r="Z568" s="26">
        <v>4</v>
      </c>
      <c r="AA568" s="26">
        <v>80</v>
      </c>
      <c r="AB568" s="26">
        <v>0</v>
      </c>
      <c r="AC568" s="26">
        <v>8</v>
      </c>
      <c r="AD568" s="26">
        <v>2</v>
      </c>
      <c r="AE568" s="26">
        <v>3</v>
      </c>
      <c r="AF568" s="26">
        <v>5</v>
      </c>
      <c r="AG568" s="26">
        <v>4</v>
      </c>
      <c r="AH568" s="26">
        <v>1</v>
      </c>
      <c r="AI568" s="26">
        <v>3</v>
      </c>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row>
    <row r="569" spans="1:100">
      <c r="A569" s="26">
        <v>34</v>
      </c>
      <c r="B569" s="26" t="s">
        <v>43</v>
      </c>
      <c r="C569" s="26" t="s">
        <v>36</v>
      </c>
      <c r="D569" s="26">
        <v>304</v>
      </c>
      <c r="E569" s="26" t="s">
        <v>37</v>
      </c>
      <c r="F569" s="26">
        <v>2</v>
      </c>
      <c r="G569" s="26">
        <v>3</v>
      </c>
      <c r="H569" s="26" t="s">
        <v>49</v>
      </c>
      <c r="I569" s="26">
        <v>1</v>
      </c>
      <c r="J569" s="26">
        <v>786</v>
      </c>
      <c r="K569" s="26">
        <v>4</v>
      </c>
      <c r="L569" s="26" t="s">
        <v>46</v>
      </c>
      <c r="M569" s="26">
        <v>60</v>
      </c>
      <c r="N569" s="26">
        <v>3</v>
      </c>
      <c r="O569" s="26">
        <v>2</v>
      </c>
      <c r="P569" s="26" t="s">
        <v>40</v>
      </c>
      <c r="Q569" s="26">
        <v>4</v>
      </c>
      <c r="R569" s="26" t="s">
        <v>41</v>
      </c>
      <c r="S569" s="26">
        <v>6274</v>
      </c>
      <c r="T569" s="26">
        <v>18686</v>
      </c>
      <c r="U569" s="26">
        <v>1</v>
      </c>
      <c r="V569" s="26" t="s">
        <v>42</v>
      </c>
      <c r="W569" s="26" t="s">
        <v>43</v>
      </c>
      <c r="X569" s="26">
        <v>22</v>
      </c>
      <c r="Y569" s="26">
        <v>4</v>
      </c>
      <c r="Z569" s="26">
        <v>3</v>
      </c>
      <c r="AA569" s="26">
        <v>80</v>
      </c>
      <c r="AB569" s="26">
        <v>0</v>
      </c>
      <c r="AC569" s="26">
        <v>6</v>
      </c>
      <c r="AD569" s="26">
        <v>5</v>
      </c>
      <c r="AE569" s="26">
        <v>3</v>
      </c>
      <c r="AF569" s="26">
        <v>6</v>
      </c>
      <c r="AG569" s="26">
        <v>5</v>
      </c>
      <c r="AH569" s="26">
        <v>1</v>
      </c>
      <c r="AI569" s="26">
        <v>4</v>
      </c>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c r="CU569" s="26"/>
      <c r="CV569" s="26"/>
    </row>
    <row r="570" spans="1:100">
      <c r="A570" s="26">
        <v>55</v>
      </c>
      <c r="B570" s="26" t="s">
        <v>35</v>
      </c>
      <c r="C570" s="26" t="s">
        <v>36</v>
      </c>
      <c r="D570" s="26">
        <v>725</v>
      </c>
      <c r="E570" s="26" t="s">
        <v>45</v>
      </c>
      <c r="F570" s="26">
        <v>2</v>
      </c>
      <c r="G570" s="26">
        <v>3</v>
      </c>
      <c r="H570" s="26" t="s">
        <v>51</v>
      </c>
      <c r="I570" s="26">
        <v>1</v>
      </c>
      <c r="J570" s="26">
        <v>787</v>
      </c>
      <c r="K570" s="26">
        <v>4</v>
      </c>
      <c r="L570" s="26" t="s">
        <v>46</v>
      </c>
      <c r="M570" s="26">
        <v>78</v>
      </c>
      <c r="N570" s="26">
        <v>3</v>
      </c>
      <c r="O570" s="26">
        <v>5</v>
      </c>
      <c r="P570" s="26" t="s">
        <v>56</v>
      </c>
      <c r="Q570" s="26">
        <v>1</v>
      </c>
      <c r="R570" s="26" t="s">
        <v>48</v>
      </c>
      <c r="S570" s="26">
        <v>19859</v>
      </c>
      <c r="T570" s="26">
        <v>21199</v>
      </c>
      <c r="U570" s="26">
        <v>5</v>
      </c>
      <c r="V570" s="26" t="s">
        <v>42</v>
      </c>
      <c r="W570" s="26" t="s">
        <v>35</v>
      </c>
      <c r="X570" s="26">
        <v>13</v>
      </c>
      <c r="Y570" s="26">
        <v>3</v>
      </c>
      <c r="Z570" s="26">
        <v>4</v>
      </c>
      <c r="AA570" s="26">
        <v>80</v>
      </c>
      <c r="AB570" s="26">
        <v>1</v>
      </c>
      <c r="AC570" s="26">
        <v>24</v>
      </c>
      <c r="AD570" s="26">
        <v>2</v>
      </c>
      <c r="AE570" s="26">
        <v>3</v>
      </c>
      <c r="AF570" s="26">
        <v>5</v>
      </c>
      <c r="AG570" s="26">
        <v>2</v>
      </c>
      <c r="AH570" s="26">
        <v>1</v>
      </c>
      <c r="AI570" s="26">
        <v>4</v>
      </c>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row>
    <row r="571" spans="1:100">
      <c r="A571" s="26">
        <v>36</v>
      </c>
      <c r="B571" s="26" t="s">
        <v>43</v>
      </c>
      <c r="C571" s="26" t="s">
        <v>55</v>
      </c>
      <c r="D571" s="26">
        <v>1434</v>
      </c>
      <c r="E571" s="26" t="s">
        <v>37</v>
      </c>
      <c r="F571" s="26">
        <v>8</v>
      </c>
      <c r="G571" s="26">
        <v>4</v>
      </c>
      <c r="H571" s="26" t="s">
        <v>38</v>
      </c>
      <c r="I571" s="26">
        <v>1</v>
      </c>
      <c r="J571" s="26">
        <v>789</v>
      </c>
      <c r="K571" s="26">
        <v>1</v>
      </c>
      <c r="L571" s="26" t="s">
        <v>46</v>
      </c>
      <c r="M571" s="26">
        <v>76</v>
      </c>
      <c r="N571" s="26">
        <v>2</v>
      </c>
      <c r="O571" s="26">
        <v>3</v>
      </c>
      <c r="P571" s="26" t="s">
        <v>40</v>
      </c>
      <c r="Q571" s="26">
        <v>1</v>
      </c>
      <c r="R571" s="26" t="s">
        <v>41</v>
      </c>
      <c r="S571" s="26">
        <v>7587</v>
      </c>
      <c r="T571" s="26">
        <v>14229</v>
      </c>
      <c r="U571" s="26">
        <v>1</v>
      </c>
      <c r="V571" s="26" t="s">
        <v>42</v>
      </c>
      <c r="W571" s="26" t="s">
        <v>43</v>
      </c>
      <c r="X571" s="26">
        <v>15</v>
      </c>
      <c r="Y571" s="26">
        <v>3</v>
      </c>
      <c r="Z571" s="26">
        <v>2</v>
      </c>
      <c r="AA571" s="26">
        <v>80</v>
      </c>
      <c r="AB571" s="26">
        <v>0</v>
      </c>
      <c r="AC571" s="26">
        <v>10</v>
      </c>
      <c r="AD571" s="26">
        <v>1</v>
      </c>
      <c r="AE571" s="26">
        <v>3</v>
      </c>
      <c r="AF571" s="26">
        <v>10</v>
      </c>
      <c r="AG571" s="26">
        <v>7</v>
      </c>
      <c r="AH571" s="26">
        <v>0</v>
      </c>
      <c r="AI571" s="26">
        <v>9</v>
      </c>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row>
    <row r="572" spans="1:100">
      <c r="A572" s="26">
        <v>52</v>
      </c>
      <c r="B572" s="26" t="s">
        <v>43</v>
      </c>
      <c r="C572" s="26" t="s">
        <v>55</v>
      </c>
      <c r="D572" s="26">
        <v>715</v>
      </c>
      <c r="E572" s="26" t="s">
        <v>45</v>
      </c>
      <c r="F572" s="26">
        <v>19</v>
      </c>
      <c r="G572" s="26">
        <v>4</v>
      </c>
      <c r="H572" s="26" t="s">
        <v>51</v>
      </c>
      <c r="I572" s="26">
        <v>1</v>
      </c>
      <c r="J572" s="26">
        <v>791</v>
      </c>
      <c r="K572" s="26">
        <v>4</v>
      </c>
      <c r="L572" s="26" t="s">
        <v>46</v>
      </c>
      <c r="M572" s="26">
        <v>41</v>
      </c>
      <c r="N572" s="26">
        <v>3</v>
      </c>
      <c r="O572" s="26">
        <v>1</v>
      </c>
      <c r="P572" s="26" t="s">
        <v>47</v>
      </c>
      <c r="Q572" s="26">
        <v>4</v>
      </c>
      <c r="R572" s="26" t="s">
        <v>48</v>
      </c>
      <c r="S572" s="26">
        <v>4258</v>
      </c>
      <c r="T572" s="26">
        <v>26589</v>
      </c>
      <c r="U572" s="26">
        <v>0</v>
      </c>
      <c r="V572" s="26" t="s">
        <v>42</v>
      </c>
      <c r="W572" s="26" t="s">
        <v>43</v>
      </c>
      <c r="X572" s="26">
        <v>18</v>
      </c>
      <c r="Y572" s="26">
        <v>3</v>
      </c>
      <c r="Z572" s="26">
        <v>1</v>
      </c>
      <c r="AA572" s="26">
        <v>80</v>
      </c>
      <c r="AB572" s="26">
        <v>1</v>
      </c>
      <c r="AC572" s="26">
        <v>5</v>
      </c>
      <c r="AD572" s="26">
        <v>3</v>
      </c>
      <c r="AE572" s="26">
        <v>3</v>
      </c>
      <c r="AF572" s="26">
        <v>4</v>
      </c>
      <c r="AG572" s="26">
        <v>3</v>
      </c>
      <c r="AH572" s="26">
        <v>1</v>
      </c>
      <c r="AI572" s="26">
        <v>2</v>
      </c>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26"/>
      <c r="CU572" s="26"/>
      <c r="CV572" s="26"/>
    </row>
    <row r="573" spans="1:100">
      <c r="A573" s="26">
        <v>26</v>
      </c>
      <c r="B573" s="26" t="s">
        <v>43</v>
      </c>
      <c r="C573" s="26" t="s">
        <v>44</v>
      </c>
      <c r="D573" s="26">
        <v>575</v>
      </c>
      <c r="E573" s="26" t="s">
        <v>45</v>
      </c>
      <c r="F573" s="26">
        <v>1</v>
      </c>
      <c r="G573" s="26">
        <v>2</v>
      </c>
      <c r="H573" s="26" t="s">
        <v>38</v>
      </c>
      <c r="I573" s="26">
        <v>1</v>
      </c>
      <c r="J573" s="26">
        <v>792</v>
      </c>
      <c r="K573" s="26">
        <v>1</v>
      </c>
      <c r="L573" s="26" t="s">
        <v>39</v>
      </c>
      <c r="M573" s="26">
        <v>71</v>
      </c>
      <c r="N573" s="26">
        <v>1</v>
      </c>
      <c r="O573" s="26">
        <v>1</v>
      </c>
      <c r="P573" s="26" t="s">
        <v>50</v>
      </c>
      <c r="Q573" s="26">
        <v>4</v>
      </c>
      <c r="R573" s="26" t="s">
        <v>52</v>
      </c>
      <c r="S573" s="26">
        <v>4364</v>
      </c>
      <c r="T573" s="26">
        <v>5288</v>
      </c>
      <c r="U573" s="26">
        <v>3</v>
      </c>
      <c r="V573" s="26" t="s">
        <v>42</v>
      </c>
      <c r="W573" s="26" t="s">
        <v>43</v>
      </c>
      <c r="X573" s="26">
        <v>14</v>
      </c>
      <c r="Y573" s="26">
        <v>3</v>
      </c>
      <c r="Z573" s="26">
        <v>1</v>
      </c>
      <c r="AA573" s="26">
        <v>80</v>
      </c>
      <c r="AB573" s="26">
        <v>1</v>
      </c>
      <c r="AC573" s="26">
        <v>5</v>
      </c>
      <c r="AD573" s="26">
        <v>2</v>
      </c>
      <c r="AE573" s="26">
        <v>3</v>
      </c>
      <c r="AF573" s="26">
        <v>2</v>
      </c>
      <c r="AG573" s="26">
        <v>2</v>
      </c>
      <c r="AH573" s="26">
        <v>2</v>
      </c>
      <c r="AI573" s="26">
        <v>0</v>
      </c>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c r="CU573" s="26"/>
      <c r="CV573" s="26"/>
    </row>
    <row r="574" spans="1:100">
      <c r="A574" s="26">
        <v>29</v>
      </c>
      <c r="B574" s="26" t="s">
        <v>43</v>
      </c>
      <c r="C574" s="26" t="s">
        <v>36</v>
      </c>
      <c r="D574" s="26">
        <v>657</v>
      </c>
      <c r="E574" s="26" t="s">
        <v>45</v>
      </c>
      <c r="F574" s="26">
        <v>27</v>
      </c>
      <c r="G574" s="26">
        <v>3</v>
      </c>
      <c r="H574" s="26" t="s">
        <v>51</v>
      </c>
      <c r="I574" s="26">
        <v>1</v>
      </c>
      <c r="J574" s="26">
        <v>793</v>
      </c>
      <c r="K574" s="26">
        <v>2</v>
      </c>
      <c r="L574" s="26" t="s">
        <v>39</v>
      </c>
      <c r="M574" s="26">
        <v>66</v>
      </c>
      <c r="N574" s="26">
        <v>3</v>
      </c>
      <c r="O574" s="26">
        <v>2</v>
      </c>
      <c r="P574" s="26" t="s">
        <v>54</v>
      </c>
      <c r="Q574" s="26">
        <v>3</v>
      </c>
      <c r="R574" s="26" t="s">
        <v>48</v>
      </c>
      <c r="S574" s="26">
        <v>4335</v>
      </c>
      <c r="T574" s="26">
        <v>25549</v>
      </c>
      <c r="U574" s="26">
        <v>4</v>
      </c>
      <c r="V574" s="26" t="s">
        <v>42</v>
      </c>
      <c r="W574" s="26" t="s">
        <v>43</v>
      </c>
      <c r="X574" s="26">
        <v>12</v>
      </c>
      <c r="Y574" s="26">
        <v>3</v>
      </c>
      <c r="Z574" s="26">
        <v>1</v>
      </c>
      <c r="AA574" s="26">
        <v>80</v>
      </c>
      <c r="AB574" s="26">
        <v>1</v>
      </c>
      <c r="AC574" s="26">
        <v>11</v>
      </c>
      <c r="AD574" s="26">
        <v>3</v>
      </c>
      <c r="AE574" s="26">
        <v>2</v>
      </c>
      <c r="AF574" s="26">
        <v>8</v>
      </c>
      <c r="AG574" s="26">
        <v>7</v>
      </c>
      <c r="AH574" s="26">
        <v>1</v>
      </c>
      <c r="AI574" s="26">
        <v>1</v>
      </c>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c r="CU574" s="26"/>
      <c r="CV574" s="26"/>
    </row>
    <row r="575" spans="1:100">
      <c r="A575" s="26">
        <v>26</v>
      </c>
      <c r="B575" s="26" t="s">
        <v>35</v>
      </c>
      <c r="C575" s="26" t="s">
        <v>36</v>
      </c>
      <c r="D575" s="26">
        <v>1146</v>
      </c>
      <c r="E575" s="26" t="s">
        <v>37</v>
      </c>
      <c r="F575" s="26">
        <v>8</v>
      </c>
      <c r="G575" s="26">
        <v>3</v>
      </c>
      <c r="H575" s="26" t="s">
        <v>60</v>
      </c>
      <c r="I575" s="26">
        <v>1</v>
      </c>
      <c r="J575" s="26">
        <v>796</v>
      </c>
      <c r="K575" s="26">
        <v>4</v>
      </c>
      <c r="L575" s="26" t="s">
        <v>46</v>
      </c>
      <c r="M575" s="26">
        <v>38</v>
      </c>
      <c r="N575" s="26">
        <v>2</v>
      </c>
      <c r="O575" s="26">
        <v>2</v>
      </c>
      <c r="P575" s="26" t="s">
        <v>40</v>
      </c>
      <c r="Q575" s="26">
        <v>1</v>
      </c>
      <c r="R575" s="26" t="s">
        <v>41</v>
      </c>
      <c r="S575" s="26">
        <v>5326</v>
      </c>
      <c r="T575" s="26">
        <v>3064</v>
      </c>
      <c r="U575" s="26">
        <v>6</v>
      </c>
      <c r="V575" s="26" t="s">
        <v>42</v>
      </c>
      <c r="W575" s="26" t="s">
        <v>43</v>
      </c>
      <c r="X575" s="26">
        <v>17</v>
      </c>
      <c r="Y575" s="26">
        <v>3</v>
      </c>
      <c r="Z575" s="26">
        <v>3</v>
      </c>
      <c r="AA575" s="26">
        <v>80</v>
      </c>
      <c r="AB575" s="26">
        <v>0</v>
      </c>
      <c r="AC575" s="26">
        <v>6</v>
      </c>
      <c r="AD575" s="26">
        <v>2</v>
      </c>
      <c r="AE575" s="26">
        <v>2</v>
      </c>
      <c r="AF575" s="26">
        <v>4</v>
      </c>
      <c r="AG575" s="26">
        <v>3</v>
      </c>
      <c r="AH575" s="26">
        <v>1</v>
      </c>
      <c r="AI575" s="26">
        <v>2</v>
      </c>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row>
    <row r="576" spans="1:100">
      <c r="A576" s="26">
        <v>34</v>
      </c>
      <c r="B576" s="26" t="s">
        <v>43</v>
      </c>
      <c r="C576" s="26" t="s">
        <v>36</v>
      </c>
      <c r="D576" s="26">
        <v>182</v>
      </c>
      <c r="E576" s="26" t="s">
        <v>45</v>
      </c>
      <c r="F576" s="26">
        <v>1</v>
      </c>
      <c r="G576" s="26">
        <v>4</v>
      </c>
      <c r="H576" s="26" t="s">
        <v>38</v>
      </c>
      <c r="I576" s="26">
        <v>1</v>
      </c>
      <c r="J576" s="26">
        <v>797</v>
      </c>
      <c r="K576" s="26">
        <v>2</v>
      </c>
      <c r="L576" s="26" t="s">
        <v>39</v>
      </c>
      <c r="M576" s="26">
        <v>72</v>
      </c>
      <c r="N576" s="26">
        <v>4</v>
      </c>
      <c r="O576" s="26">
        <v>1</v>
      </c>
      <c r="P576" s="26" t="s">
        <v>47</v>
      </c>
      <c r="Q576" s="26">
        <v>4</v>
      </c>
      <c r="R576" s="26" t="s">
        <v>41</v>
      </c>
      <c r="S576" s="26">
        <v>3280</v>
      </c>
      <c r="T576" s="26">
        <v>13551</v>
      </c>
      <c r="U576" s="26">
        <v>2</v>
      </c>
      <c r="V576" s="26" t="s">
        <v>42</v>
      </c>
      <c r="W576" s="26" t="s">
        <v>43</v>
      </c>
      <c r="X576" s="26">
        <v>16</v>
      </c>
      <c r="Y576" s="26">
        <v>3</v>
      </c>
      <c r="Z576" s="26">
        <v>3</v>
      </c>
      <c r="AA576" s="26">
        <v>80</v>
      </c>
      <c r="AB576" s="26">
        <v>0</v>
      </c>
      <c r="AC576" s="26">
        <v>10</v>
      </c>
      <c r="AD576" s="26">
        <v>2</v>
      </c>
      <c r="AE576" s="26">
        <v>3</v>
      </c>
      <c r="AF576" s="26">
        <v>4</v>
      </c>
      <c r="AG576" s="26">
        <v>2</v>
      </c>
      <c r="AH576" s="26">
        <v>1</v>
      </c>
      <c r="AI576" s="26">
        <v>3</v>
      </c>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26"/>
      <c r="CU576" s="26"/>
      <c r="CV576" s="26"/>
    </row>
    <row r="577" spans="1:100">
      <c r="A577" s="26">
        <v>54</v>
      </c>
      <c r="B577" s="26" t="s">
        <v>43</v>
      </c>
      <c r="C577" s="26" t="s">
        <v>36</v>
      </c>
      <c r="D577" s="26">
        <v>376</v>
      </c>
      <c r="E577" s="26" t="s">
        <v>45</v>
      </c>
      <c r="F577" s="26">
        <v>19</v>
      </c>
      <c r="G577" s="26">
        <v>4</v>
      </c>
      <c r="H577" s="26" t="s">
        <v>51</v>
      </c>
      <c r="I577" s="26">
        <v>1</v>
      </c>
      <c r="J577" s="26">
        <v>799</v>
      </c>
      <c r="K577" s="26">
        <v>4</v>
      </c>
      <c r="L577" s="26" t="s">
        <v>39</v>
      </c>
      <c r="M577" s="26">
        <v>95</v>
      </c>
      <c r="N577" s="26">
        <v>3</v>
      </c>
      <c r="O577" s="26">
        <v>2</v>
      </c>
      <c r="P577" s="26" t="s">
        <v>53</v>
      </c>
      <c r="Q577" s="26">
        <v>1</v>
      </c>
      <c r="R577" s="26" t="s">
        <v>52</v>
      </c>
      <c r="S577" s="26">
        <v>5485</v>
      </c>
      <c r="T577" s="26">
        <v>22670</v>
      </c>
      <c r="U577" s="26">
        <v>9</v>
      </c>
      <c r="V577" s="26" t="s">
        <v>42</v>
      </c>
      <c r="W577" s="26" t="s">
        <v>35</v>
      </c>
      <c r="X577" s="26">
        <v>11</v>
      </c>
      <c r="Y577" s="26">
        <v>3</v>
      </c>
      <c r="Z577" s="26">
        <v>2</v>
      </c>
      <c r="AA577" s="26">
        <v>80</v>
      </c>
      <c r="AB577" s="26">
        <v>2</v>
      </c>
      <c r="AC577" s="26">
        <v>9</v>
      </c>
      <c r="AD577" s="26">
        <v>4</v>
      </c>
      <c r="AE577" s="26">
        <v>3</v>
      </c>
      <c r="AF577" s="26">
        <v>5</v>
      </c>
      <c r="AG577" s="26">
        <v>3</v>
      </c>
      <c r="AH577" s="26">
        <v>1</v>
      </c>
      <c r="AI577" s="26">
        <v>4</v>
      </c>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26"/>
      <c r="CU577" s="26"/>
      <c r="CV577" s="26"/>
    </row>
    <row r="578" spans="1:100">
      <c r="A578" s="26">
        <v>27</v>
      </c>
      <c r="B578" s="26" t="s">
        <v>43</v>
      </c>
      <c r="C578" s="26" t="s">
        <v>44</v>
      </c>
      <c r="D578" s="26">
        <v>829</v>
      </c>
      <c r="E578" s="26" t="s">
        <v>37</v>
      </c>
      <c r="F578" s="26">
        <v>8</v>
      </c>
      <c r="G578" s="26">
        <v>1</v>
      </c>
      <c r="H578" s="26" t="s">
        <v>59</v>
      </c>
      <c r="I578" s="26">
        <v>1</v>
      </c>
      <c r="J578" s="26">
        <v>800</v>
      </c>
      <c r="K578" s="26">
        <v>3</v>
      </c>
      <c r="L578" s="26" t="s">
        <v>46</v>
      </c>
      <c r="M578" s="26">
        <v>84</v>
      </c>
      <c r="N578" s="26">
        <v>3</v>
      </c>
      <c r="O578" s="26">
        <v>2</v>
      </c>
      <c r="P578" s="26" t="s">
        <v>40</v>
      </c>
      <c r="Q578" s="26">
        <v>4</v>
      </c>
      <c r="R578" s="26" t="s">
        <v>48</v>
      </c>
      <c r="S578" s="26">
        <v>4342</v>
      </c>
      <c r="T578" s="26">
        <v>24008</v>
      </c>
      <c r="U578" s="26">
        <v>0</v>
      </c>
      <c r="V578" s="26" t="s">
        <v>42</v>
      </c>
      <c r="W578" s="26" t="s">
        <v>43</v>
      </c>
      <c r="X578" s="26">
        <v>19</v>
      </c>
      <c r="Y578" s="26">
        <v>3</v>
      </c>
      <c r="Z578" s="26">
        <v>2</v>
      </c>
      <c r="AA578" s="26">
        <v>80</v>
      </c>
      <c r="AB578" s="26">
        <v>1</v>
      </c>
      <c r="AC578" s="26">
        <v>5</v>
      </c>
      <c r="AD578" s="26">
        <v>3</v>
      </c>
      <c r="AE578" s="26">
        <v>3</v>
      </c>
      <c r="AF578" s="26">
        <v>4</v>
      </c>
      <c r="AG578" s="26">
        <v>2</v>
      </c>
      <c r="AH578" s="26">
        <v>1</v>
      </c>
      <c r="AI578" s="26">
        <v>1</v>
      </c>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26"/>
      <c r="CU578" s="26"/>
      <c r="CV578" s="26"/>
    </row>
    <row r="579" spans="1:100">
      <c r="A579" s="26">
        <v>37</v>
      </c>
      <c r="B579" s="26" t="s">
        <v>43</v>
      </c>
      <c r="C579" s="26" t="s">
        <v>36</v>
      </c>
      <c r="D579" s="26">
        <v>571</v>
      </c>
      <c r="E579" s="26" t="s">
        <v>45</v>
      </c>
      <c r="F579" s="26">
        <v>10</v>
      </c>
      <c r="G579" s="26">
        <v>1</v>
      </c>
      <c r="H579" s="26" t="s">
        <v>38</v>
      </c>
      <c r="I579" s="26">
        <v>1</v>
      </c>
      <c r="J579" s="26">
        <v>802</v>
      </c>
      <c r="K579" s="26">
        <v>4</v>
      </c>
      <c r="L579" s="26" t="s">
        <v>39</v>
      </c>
      <c r="M579" s="26">
        <v>82</v>
      </c>
      <c r="N579" s="26">
        <v>3</v>
      </c>
      <c r="O579" s="26">
        <v>1</v>
      </c>
      <c r="P579" s="26" t="s">
        <v>47</v>
      </c>
      <c r="Q579" s="26">
        <v>1</v>
      </c>
      <c r="R579" s="26" t="s">
        <v>52</v>
      </c>
      <c r="S579" s="26">
        <v>2782</v>
      </c>
      <c r="T579" s="26">
        <v>19905</v>
      </c>
      <c r="U579" s="26">
        <v>0</v>
      </c>
      <c r="V579" s="26" t="s">
        <v>42</v>
      </c>
      <c r="W579" s="26" t="s">
        <v>35</v>
      </c>
      <c r="X579" s="26">
        <v>13</v>
      </c>
      <c r="Y579" s="26">
        <v>3</v>
      </c>
      <c r="Z579" s="26">
        <v>2</v>
      </c>
      <c r="AA579" s="26">
        <v>80</v>
      </c>
      <c r="AB579" s="26">
        <v>2</v>
      </c>
      <c r="AC579" s="26">
        <v>6</v>
      </c>
      <c r="AD579" s="26">
        <v>3</v>
      </c>
      <c r="AE579" s="26">
        <v>2</v>
      </c>
      <c r="AF579" s="26">
        <v>5</v>
      </c>
      <c r="AG579" s="26">
        <v>3</v>
      </c>
      <c r="AH579" s="26">
        <v>4</v>
      </c>
      <c r="AI579" s="26">
        <v>3</v>
      </c>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26"/>
      <c r="CU579" s="26"/>
      <c r="CV579" s="26"/>
    </row>
    <row r="580" spans="1:100">
      <c r="A580" s="26">
        <v>38</v>
      </c>
      <c r="B580" s="26" t="s">
        <v>43</v>
      </c>
      <c r="C580" s="26" t="s">
        <v>44</v>
      </c>
      <c r="D580" s="26">
        <v>240</v>
      </c>
      <c r="E580" s="26" t="s">
        <v>45</v>
      </c>
      <c r="F580" s="26">
        <v>2</v>
      </c>
      <c r="G580" s="26">
        <v>4</v>
      </c>
      <c r="H580" s="26" t="s">
        <v>38</v>
      </c>
      <c r="I580" s="26">
        <v>1</v>
      </c>
      <c r="J580" s="26">
        <v>803</v>
      </c>
      <c r="K580" s="26">
        <v>1</v>
      </c>
      <c r="L580" s="26" t="s">
        <v>39</v>
      </c>
      <c r="M580" s="26">
        <v>75</v>
      </c>
      <c r="N580" s="26">
        <v>4</v>
      </c>
      <c r="O580" s="26">
        <v>2</v>
      </c>
      <c r="P580" s="26" t="s">
        <v>53</v>
      </c>
      <c r="Q580" s="26">
        <v>1</v>
      </c>
      <c r="R580" s="26" t="s">
        <v>41</v>
      </c>
      <c r="S580" s="26">
        <v>5980</v>
      </c>
      <c r="T580" s="26">
        <v>26085</v>
      </c>
      <c r="U580" s="26">
        <v>6</v>
      </c>
      <c r="V580" s="26" t="s">
        <v>42</v>
      </c>
      <c r="W580" s="26" t="s">
        <v>35</v>
      </c>
      <c r="X580" s="26">
        <v>12</v>
      </c>
      <c r="Y580" s="26">
        <v>3</v>
      </c>
      <c r="Z580" s="26">
        <v>4</v>
      </c>
      <c r="AA580" s="26">
        <v>80</v>
      </c>
      <c r="AB580" s="26">
        <v>0</v>
      </c>
      <c r="AC580" s="26">
        <v>17</v>
      </c>
      <c r="AD580" s="26">
        <v>2</v>
      </c>
      <c r="AE580" s="26">
        <v>3</v>
      </c>
      <c r="AF580" s="26">
        <v>15</v>
      </c>
      <c r="AG580" s="26">
        <v>7</v>
      </c>
      <c r="AH580" s="26">
        <v>4</v>
      </c>
      <c r="AI580" s="26">
        <v>12</v>
      </c>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row>
    <row r="581" spans="1:100">
      <c r="A581" s="26">
        <v>34</v>
      </c>
      <c r="B581" s="26" t="s">
        <v>43</v>
      </c>
      <c r="C581" s="26" t="s">
        <v>36</v>
      </c>
      <c r="D581" s="26">
        <v>121</v>
      </c>
      <c r="E581" s="26" t="s">
        <v>45</v>
      </c>
      <c r="F581" s="26">
        <v>2</v>
      </c>
      <c r="G581" s="26">
        <v>4</v>
      </c>
      <c r="H581" s="26" t="s">
        <v>51</v>
      </c>
      <c r="I581" s="26">
        <v>1</v>
      </c>
      <c r="J581" s="26">
        <v>804</v>
      </c>
      <c r="K581" s="26">
        <v>3</v>
      </c>
      <c r="L581" s="26" t="s">
        <v>39</v>
      </c>
      <c r="M581" s="26">
        <v>86</v>
      </c>
      <c r="N581" s="26">
        <v>2</v>
      </c>
      <c r="O581" s="26">
        <v>1</v>
      </c>
      <c r="P581" s="26" t="s">
        <v>47</v>
      </c>
      <c r="Q581" s="26">
        <v>1</v>
      </c>
      <c r="R581" s="26" t="s">
        <v>41</v>
      </c>
      <c r="S581" s="26">
        <v>4381</v>
      </c>
      <c r="T581" s="26">
        <v>7530</v>
      </c>
      <c r="U581" s="26">
        <v>1</v>
      </c>
      <c r="V581" s="26" t="s">
        <v>42</v>
      </c>
      <c r="W581" s="26" t="s">
        <v>43</v>
      </c>
      <c r="X581" s="26">
        <v>11</v>
      </c>
      <c r="Y581" s="26">
        <v>3</v>
      </c>
      <c r="Z581" s="26">
        <v>3</v>
      </c>
      <c r="AA581" s="26">
        <v>80</v>
      </c>
      <c r="AB581" s="26">
        <v>0</v>
      </c>
      <c r="AC581" s="26">
        <v>6</v>
      </c>
      <c r="AD581" s="26">
        <v>3</v>
      </c>
      <c r="AE581" s="26">
        <v>3</v>
      </c>
      <c r="AF581" s="26">
        <v>6</v>
      </c>
      <c r="AG581" s="26">
        <v>5</v>
      </c>
      <c r="AH581" s="26">
        <v>1</v>
      </c>
      <c r="AI581" s="26">
        <v>3</v>
      </c>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26"/>
      <c r="CU581" s="26"/>
      <c r="CV581" s="26"/>
    </row>
    <row r="582" spans="1:100">
      <c r="A582" s="26">
        <v>35</v>
      </c>
      <c r="B582" s="26" t="s">
        <v>43</v>
      </c>
      <c r="C582" s="26" t="s">
        <v>36</v>
      </c>
      <c r="D582" s="26">
        <v>384</v>
      </c>
      <c r="E582" s="26" t="s">
        <v>37</v>
      </c>
      <c r="F582" s="26">
        <v>8</v>
      </c>
      <c r="G582" s="26">
        <v>4</v>
      </c>
      <c r="H582" s="26" t="s">
        <v>38</v>
      </c>
      <c r="I582" s="26">
        <v>1</v>
      </c>
      <c r="J582" s="26">
        <v>805</v>
      </c>
      <c r="K582" s="26">
        <v>1</v>
      </c>
      <c r="L582" s="26" t="s">
        <v>39</v>
      </c>
      <c r="M582" s="26">
        <v>72</v>
      </c>
      <c r="N582" s="26">
        <v>3</v>
      </c>
      <c r="O582" s="26">
        <v>1</v>
      </c>
      <c r="P582" s="26" t="s">
        <v>57</v>
      </c>
      <c r="Q582" s="26">
        <v>4</v>
      </c>
      <c r="R582" s="26" t="s">
        <v>48</v>
      </c>
      <c r="S582" s="26">
        <v>2572</v>
      </c>
      <c r="T582" s="26">
        <v>20317</v>
      </c>
      <c r="U582" s="26">
        <v>1</v>
      </c>
      <c r="V582" s="26" t="s">
        <v>42</v>
      </c>
      <c r="W582" s="26" t="s">
        <v>43</v>
      </c>
      <c r="X582" s="26">
        <v>16</v>
      </c>
      <c r="Y582" s="26">
        <v>3</v>
      </c>
      <c r="Z582" s="26">
        <v>2</v>
      </c>
      <c r="AA582" s="26">
        <v>80</v>
      </c>
      <c r="AB582" s="26">
        <v>1</v>
      </c>
      <c r="AC582" s="26">
        <v>3</v>
      </c>
      <c r="AD582" s="26">
        <v>1</v>
      </c>
      <c r="AE582" s="26">
        <v>2</v>
      </c>
      <c r="AF582" s="26">
        <v>3</v>
      </c>
      <c r="AG582" s="26">
        <v>2</v>
      </c>
      <c r="AH582" s="26">
        <v>0</v>
      </c>
      <c r="AI582" s="26">
        <v>2</v>
      </c>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26"/>
      <c r="CU582" s="26"/>
      <c r="CV582" s="26"/>
    </row>
    <row r="583" spans="1:100">
      <c r="A583" s="26">
        <v>30</v>
      </c>
      <c r="B583" s="26" t="s">
        <v>43</v>
      </c>
      <c r="C583" s="26" t="s">
        <v>36</v>
      </c>
      <c r="D583" s="26">
        <v>921</v>
      </c>
      <c r="E583" s="26" t="s">
        <v>45</v>
      </c>
      <c r="F583" s="26">
        <v>1</v>
      </c>
      <c r="G583" s="26">
        <v>3</v>
      </c>
      <c r="H583" s="26" t="s">
        <v>38</v>
      </c>
      <c r="I583" s="26">
        <v>1</v>
      </c>
      <c r="J583" s="26">
        <v>806</v>
      </c>
      <c r="K583" s="26">
        <v>4</v>
      </c>
      <c r="L583" s="26" t="s">
        <v>46</v>
      </c>
      <c r="M583" s="26">
        <v>38</v>
      </c>
      <c r="N583" s="26">
        <v>1</v>
      </c>
      <c r="O583" s="26">
        <v>1</v>
      </c>
      <c r="P583" s="26" t="s">
        <v>50</v>
      </c>
      <c r="Q583" s="26">
        <v>3</v>
      </c>
      <c r="R583" s="26" t="s">
        <v>48</v>
      </c>
      <c r="S583" s="26">
        <v>3833</v>
      </c>
      <c r="T583" s="26">
        <v>24375</v>
      </c>
      <c r="U583" s="26">
        <v>3</v>
      </c>
      <c r="V583" s="26" t="s">
        <v>42</v>
      </c>
      <c r="W583" s="26" t="s">
        <v>43</v>
      </c>
      <c r="X583" s="26">
        <v>21</v>
      </c>
      <c r="Y583" s="26">
        <v>4</v>
      </c>
      <c r="Z583" s="26">
        <v>3</v>
      </c>
      <c r="AA583" s="26">
        <v>80</v>
      </c>
      <c r="AB583" s="26">
        <v>2</v>
      </c>
      <c r="AC583" s="26">
        <v>7</v>
      </c>
      <c r="AD583" s="26">
        <v>2</v>
      </c>
      <c r="AE583" s="26">
        <v>3</v>
      </c>
      <c r="AF583" s="26">
        <v>2</v>
      </c>
      <c r="AG583" s="26">
        <v>2</v>
      </c>
      <c r="AH583" s="26">
        <v>0</v>
      </c>
      <c r="AI583" s="26">
        <v>2</v>
      </c>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26"/>
      <c r="CU583" s="26"/>
      <c r="CV583" s="26"/>
    </row>
    <row r="584" spans="1:100">
      <c r="A584" s="26">
        <v>40</v>
      </c>
      <c r="B584" s="26" t="s">
        <v>43</v>
      </c>
      <c r="C584" s="26" t="s">
        <v>44</v>
      </c>
      <c r="D584" s="26">
        <v>791</v>
      </c>
      <c r="E584" s="26" t="s">
        <v>45</v>
      </c>
      <c r="F584" s="26">
        <v>2</v>
      </c>
      <c r="G584" s="26">
        <v>2</v>
      </c>
      <c r="H584" s="26" t="s">
        <v>51</v>
      </c>
      <c r="I584" s="26">
        <v>1</v>
      </c>
      <c r="J584" s="26">
        <v>807</v>
      </c>
      <c r="K584" s="26">
        <v>3</v>
      </c>
      <c r="L584" s="26" t="s">
        <v>39</v>
      </c>
      <c r="M584" s="26">
        <v>38</v>
      </c>
      <c r="N584" s="26">
        <v>4</v>
      </c>
      <c r="O584" s="26">
        <v>2</v>
      </c>
      <c r="P584" s="26" t="s">
        <v>54</v>
      </c>
      <c r="Q584" s="26">
        <v>2</v>
      </c>
      <c r="R584" s="26" t="s">
        <v>48</v>
      </c>
      <c r="S584" s="26">
        <v>4244</v>
      </c>
      <c r="T584" s="26">
        <v>9931</v>
      </c>
      <c r="U584" s="26">
        <v>1</v>
      </c>
      <c r="V584" s="26" t="s">
        <v>42</v>
      </c>
      <c r="W584" s="26" t="s">
        <v>43</v>
      </c>
      <c r="X584" s="26">
        <v>24</v>
      </c>
      <c r="Y584" s="26">
        <v>4</v>
      </c>
      <c r="Z584" s="26">
        <v>4</v>
      </c>
      <c r="AA584" s="26">
        <v>80</v>
      </c>
      <c r="AB584" s="26">
        <v>1</v>
      </c>
      <c r="AC584" s="26">
        <v>8</v>
      </c>
      <c r="AD584" s="26">
        <v>2</v>
      </c>
      <c r="AE584" s="26">
        <v>3</v>
      </c>
      <c r="AF584" s="26">
        <v>8</v>
      </c>
      <c r="AG584" s="26">
        <v>7</v>
      </c>
      <c r="AH584" s="26">
        <v>3</v>
      </c>
      <c r="AI584" s="26">
        <v>7</v>
      </c>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26"/>
      <c r="CU584" s="26"/>
      <c r="CV584" s="26"/>
    </row>
    <row r="585" spans="1:100">
      <c r="A585" s="26">
        <v>34</v>
      </c>
      <c r="B585" s="26" t="s">
        <v>43</v>
      </c>
      <c r="C585" s="26" t="s">
        <v>36</v>
      </c>
      <c r="D585" s="26">
        <v>1111</v>
      </c>
      <c r="E585" s="26" t="s">
        <v>37</v>
      </c>
      <c r="F585" s="26">
        <v>8</v>
      </c>
      <c r="G585" s="26">
        <v>2</v>
      </c>
      <c r="H585" s="26" t="s">
        <v>38</v>
      </c>
      <c r="I585" s="26">
        <v>1</v>
      </c>
      <c r="J585" s="26">
        <v>808</v>
      </c>
      <c r="K585" s="26">
        <v>3</v>
      </c>
      <c r="L585" s="26" t="s">
        <v>39</v>
      </c>
      <c r="M585" s="26">
        <v>93</v>
      </c>
      <c r="N585" s="26">
        <v>3</v>
      </c>
      <c r="O585" s="26">
        <v>2</v>
      </c>
      <c r="P585" s="26" t="s">
        <v>40</v>
      </c>
      <c r="Q585" s="26">
        <v>1</v>
      </c>
      <c r="R585" s="26" t="s">
        <v>48</v>
      </c>
      <c r="S585" s="26">
        <v>6500</v>
      </c>
      <c r="T585" s="26">
        <v>13305</v>
      </c>
      <c r="U585" s="26">
        <v>5</v>
      </c>
      <c r="V585" s="26" t="s">
        <v>42</v>
      </c>
      <c r="W585" s="26" t="s">
        <v>43</v>
      </c>
      <c r="X585" s="26">
        <v>17</v>
      </c>
      <c r="Y585" s="26">
        <v>3</v>
      </c>
      <c r="Z585" s="26">
        <v>2</v>
      </c>
      <c r="AA585" s="26">
        <v>80</v>
      </c>
      <c r="AB585" s="26">
        <v>1</v>
      </c>
      <c r="AC585" s="26">
        <v>6</v>
      </c>
      <c r="AD585" s="26">
        <v>1</v>
      </c>
      <c r="AE585" s="26">
        <v>3</v>
      </c>
      <c r="AF585" s="26">
        <v>3</v>
      </c>
      <c r="AG585" s="26">
        <v>2</v>
      </c>
      <c r="AH585" s="26">
        <v>1</v>
      </c>
      <c r="AI585" s="26">
        <v>2</v>
      </c>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26"/>
      <c r="CU585" s="26"/>
      <c r="CV585" s="26"/>
    </row>
    <row r="586" spans="1:100">
      <c r="A586" s="26">
        <v>42</v>
      </c>
      <c r="B586" s="26" t="s">
        <v>43</v>
      </c>
      <c r="C586" s="26" t="s">
        <v>44</v>
      </c>
      <c r="D586" s="26">
        <v>570</v>
      </c>
      <c r="E586" s="26" t="s">
        <v>45</v>
      </c>
      <c r="F586" s="26">
        <v>8</v>
      </c>
      <c r="G586" s="26">
        <v>3</v>
      </c>
      <c r="H586" s="26" t="s">
        <v>38</v>
      </c>
      <c r="I586" s="26">
        <v>1</v>
      </c>
      <c r="J586" s="26">
        <v>809</v>
      </c>
      <c r="K586" s="26">
        <v>2</v>
      </c>
      <c r="L586" s="26" t="s">
        <v>46</v>
      </c>
      <c r="M586" s="26">
        <v>66</v>
      </c>
      <c r="N586" s="26">
        <v>3</v>
      </c>
      <c r="O586" s="26">
        <v>5</v>
      </c>
      <c r="P586" s="26" t="s">
        <v>56</v>
      </c>
      <c r="Q586" s="26">
        <v>4</v>
      </c>
      <c r="R586" s="26" t="s">
        <v>52</v>
      </c>
      <c r="S586" s="26">
        <v>18430</v>
      </c>
      <c r="T586" s="26">
        <v>16225</v>
      </c>
      <c r="U586" s="26">
        <v>1</v>
      </c>
      <c r="V586" s="26" t="s">
        <v>42</v>
      </c>
      <c r="W586" s="26" t="s">
        <v>43</v>
      </c>
      <c r="X586" s="26">
        <v>13</v>
      </c>
      <c r="Y586" s="26">
        <v>3</v>
      </c>
      <c r="Z586" s="26">
        <v>2</v>
      </c>
      <c r="AA586" s="26">
        <v>80</v>
      </c>
      <c r="AB586" s="26">
        <v>1</v>
      </c>
      <c r="AC586" s="26">
        <v>24</v>
      </c>
      <c r="AD586" s="26">
        <v>4</v>
      </c>
      <c r="AE586" s="26">
        <v>2</v>
      </c>
      <c r="AF586" s="26">
        <v>24</v>
      </c>
      <c r="AG586" s="26">
        <v>7</v>
      </c>
      <c r="AH586" s="26">
        <v>14</v>
      </c>
      <c r="AI586" s="26">
        <v>9</v>
      </c>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26"/>
      <c r="CU586" s="26"/>
      <c r="CV586" s="26"/>
    </row>
    <row r="587" spans="1:100">
      <c r="A587" s="26">
        <v>23</v>
      </c>
      <c r="B587" s="26" t="s">
        <v>35</v>
      </c>
      <c r="C587" s="26" t="s">
        <v>36</v>
      </c>
      <c r="D587" s="26">
        <v>1243</v>
      </c>
      <c r="E587" s="26" t="s">
        <v>45</v>
      </c>
      <c r="F587" s="26">
        <v>6</v>
      </c>
      <c r="G587" s="26">
        <v>3</v>
      </c>
      <c r="H587" s="26" t="s">
        <v>38</v>
      </c>
      <c r="I587" s="26">
        <v>1</v>
      </c>
      <c r="J587" s="26">
        <v>811</v>
      </c>
      <c r="K587" s="26">
        <v>3</v>
      </c>
      <c r="L587" s="26" t="s">
        <v>46</v>
      </c>
      <c r="M587" s="26">
        <v>63</v>
      </c>
      <c r="N587" s="26">
        <v>4</v>
      </c>
      <c r="O587" s="26">
        <v>1</v>
      </c>
      <c r="P587" s="26" t="s">
        <v>50</v>
      </c>
      <c r="Q587" s="26">
        <v>1</v>
      </c>
      <c r="R587" s="26" t="s">
        <v>48</v>
      </c>
      <c r="S587" s="26">
        <v>1601</v>
      </c>
      <c r="T587" s="26">
        <v>3445</v>
      </c>
      <c r="U587" s="26">
        <v>1</v>
      </c>
      <c r="V587" s="26" t="s">
        <v>42</v>
      </c>
      <c r="W587" s="26" t="s">
        <v>35</v>
      </c>
      <c r="X587" s="26">
        <v>21</v>
      </c>
      <c r="Y587" s="26">
        <v>4</v>
      </c>
      <c r="Z587" s="26">
        <v>3</v>
      </c>
      <c r="AA587" s="26">
        <v>80</v>
      </c>
      <c r="AB587" s="26">
        <v>2</v>
      </c>
      <c r="AC587" s="26">
        <v>1</v>
      </c>
      <c r="AD587" s="26">
        <v>2</v>
      </c>
      <c r="AE587" s="26">
        <v>3</v>
      </c>
      <c r="AF587" s="26">
        <v>0</v>
      </c>
      <c r="AG587" s="26">
        <v>0</v>
      </c>
      <c r="AH587" s="26">
        <v>0</v>
      </c>
      <c r="AI587" s="26">
        <v>0</v>
      </c>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c r="CU587" s="26"/>
      <c r="CV587" s="26"/>
    </row>
    <row r="588" spans="1:100">
      <c r="A588" s="26">
        <v>24</v>
      </c>
      <c r="B588" s="26" t="s">
        <v>43</v>
      </c>
      <c r="C588" s="26" t="s">
        <v>55</v>
      </c>
      <c r="D588" s="26">
        <v>1092</v>
      </c>
      <c r="E588" s="26" t="s">
        <v>45</v>
      </c>
      <c r="F588" s="26">
        <v>9</v>
      </c>
      <c r="G588" s="26">
        <v>3</v>
      </c>
      <c r="H588" s="26" t="s">
        <v>38</v>
      </c>
      <c r="I588" s="26">
        <v>1</v>
      </c>
      <c r="J588" s="26">
        <v>812</v>
      </c>
      <c r="K588" s="26">
        <v>3</v>
      </c>
      <c r="L588" s="26" t="s">
        <v>46</v>
      </c>
      <c r="M588" s="26">
        <v>60</v>
      </c>
      <c r="N588" s="26">
        <v>2</v>
      </c>
      <c r="O588" s="26">
        <v>1</v>
      </c>
      <c r="P588" s="26" t="s">
        <v>50</v>
      </c>
      <c r="Q588" s="26">
        <v>2</v>
      </c>
      <c r="R588" s="26" t="s">
        <v>52</v>
      </c>
      <c r="S588" s="26">
        <v>2694</v>
      </c>
      <c r="T588" s="26">
        <v>26551</v>
      </c>
      <c r="U588" s="26">
        <v>1</v>
      </c>
      <c r="V588" s="26" t="s">
        <v>42</v>
      </c>
      <c r="W588" s="26" t="s">
        <v>43</v>
      </c>
      <c r="X588" s="26">
        <v>11</v>
      </c>
      <c r="Y588" s="26">
        <v>3</v>
      </c>
      <c r="Z588" s="26">
        <v>3</v>
      </c>
      <c r="AA588" s="26">
        <v>80</v>
      </c>
      <c r="AB588" s="26">
        <v>3</v>
      </c>
      <c r="AC588" s="26">
        <v>1</v>
      </c>
      <c r="AD588" s="26">
        <v>4</v>
      </c>
      <c r="AE588" s="26">
        <v>3</v>
      </c>
      <c r="AF588" s="26">
        <v>1</v>
      </c>
      <c r="AG588" s="26">
        <v>0</v>
      </c>
      <c r="AH588" s="26">
        <v>0</v>
      </c>
      <c r="AI588" s="26">
        <v>0</v>
      </c>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26"/>
      <c r="CU588" s="26"/>
      <c r="CV588" s="26"/>
    </row>
    <row r="589" spans="1:100">
      <c r="A589" s="26">
        <v>52</v>
      </c>
      <c r="B589" s="26" t="s">
        <v>43</v>
      </c>
      <c r="C589" s="26" t="s">
        <v>36</v>
      </c>
      <c r="D589" s="26">
        <v>1325</v>
      </c>
      <c r="E589" s="26" t="s">
        <v>45</v>
      </c>
      <c r="F589" s="26">
        <v>11</v>
      </c>
      <c r="G589" s="26">
        <v>4</v>
      </c>
      <c r="H589" s="26" t="s">
        <v>38</v>
      </c>
      <c r="I589" s="26">
        <v>1</v>
      </c>
      <c r="J589" s="26">
        <v>813</v>
      </c>
      <c r="K589" s="26">
        <v>4</v>
      </c>
      <c r="L589" s="26" t="s">
        <v>39</v>
      </c>
      <c r="M589" s="26">
        <v>82</v>
      </c>
      <c r="N589" s="26">
        <v>3</v>
      </c>
      <c r="O589" s="26">
        <v>2</v>
      </c>
      <c r="P589" s="26" t="s">
        <v>50</v>
      </c>
      <c r="Q589" s="26">
        <v>3</v>
      </c>
      <c r="R589" s="26" t="s">
        <v>48</v>
      </c>
      <c r="S589" s="26">
        <v>3149</v>
      </c>
      <c r="T589" s="26">
        <v>21821</v>
      </c>
      <c r="U589" s="26">
        <v>8</v>
      </c>
      <c r="V589" s="26" t="s">
        <v>42</v>
      </c>
      <c r="W589" s="26" t="s">
        <v>43</v>
      </c>
      <c r="X589" s="26">
        <v>20</v>
      </c>
      <c r="Y589" s="26">
        <v>4</v>
      </c>
      <c r="Z589" s="26">
        <v>2</v>
      </c>
      <c r="AA589" s="26">
        <v>80</v>
      </c>
      <c r="AB589" s="26">
        <v>1</v>
      </c>
      <c r="AC589" s="26">
        <v>9</v>
      </c>
      <c r="AD589" s="26">
        <v>3</v>
      </c>
      <c r="AE589" s="26">
        <v>3</v>
      </c>
      <c r="AF589" s="26">
        <v>5</v>
      </c>
      <c r="AG589" s="26">
        <v>2</v>
      </c>
      <c r="AH589" s="26">
        <v>1</v>
      </c>
      <c r="AI589" s="26">
        <v>4</v>
      </c>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26"/>
      <c r="CU589" s="26"/>
      <c r="CV589" s="26"/>
    </row>
    <row r="590" spans="1:100">
      <c r="A590" s="26">
        <v>50</v>
      </c>
      <c r="B590" s="26" t="s">
        <v>43</v>
      </c>
      <c r="C590" s="26" t="s">
        <v>36</v>
      </c>
      <c r="D590" s="26">
        <v>691</v>
      </c>
      <c r="E590" s="26" t="s">
        <v>45</v>
      </c>
      <c r="F590" s="26">
        <v>2</v>
      </c>
      <c r="G590" s="26">
        <v>3</v>
      </c>
      <c r="H590" s="26" t="s">
        <v>51</v>
      </c>
      <c r="I590" s="26">
        <v>1</v>
      </c>
      <c r="J590" s="26">
        <v>815</v>
      </c>
      <c r="K590" s="26">
        <v>3</v>
      </c>
      <c r="L590" s="26" t="s">
        <v>46</v>
      </c>
      <c r="M590" s="26">
        <v>64</v>
      </c>
      <c r="N590" s="26">
        <v>3</v>
      </c>
      <c r="O590" s="26">
        <v>4</v>
      </c>
      <c r="P590" s="26" t="s">
        <v>58</v>
      </c>
      <c r="Q590" s="26">
        <v>3</v>
      </c>
      <c r="R590" s="26" t="s">
        <v>48</v>
      </c>
      <c r="S590" s="26">
        <v>17639</v>
      </c>
      <c r="T590" s="26">
        <v>6881</v>
      </c>
      <c r="U590" s="26">
        <v>5</v>
      </c>
      <c r="V590" s="26" t="s">
        <v>42</v>
      </c>
      <c r="W590" s="26" t="s">
        <v>43</v>
      </c>
      <c r="X590" s="26">
        <v>16</v>
      </c>
      <c r="Y590" s="26">
        <v>3</v>
      </c>
      <c r="Z590" s="26">
        <v>4</v>
      </c>
      <c r="AA590" s="26">
        <v>80</v>
      </c>
      <c r="AB590" s="26">
        <v>0</v>
      </c>
      <c r="AC590" s="26">
        <v>30</v>
      </c>
      <c r="AD590" s="26">
        <v>3</v>
      </c>
      <c r="AE590" s="26">
        <v>3</v>
      </c>
      <c r="AF590" s="26">
        <v>4</v>
      </c>
      <c r="AG590" s="26">
        <v>3</v>
      </c>
      <c r="AH590" s="26">
        <v>0</v>
      </c>
      <c r="AI590" s="26">
        <v>3</v>
      </c>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26"/>
      <c r="CU590" s="26"/>
      <c r="CV590" s="26"/>
    </row>
    <row r="591" spans="1:100">
      <c r="A591" s="26">
        <v>29</v>
      </c>
      <c r="B591" s="26" t="s">
        <v>35</v>
      </c>
      <c r="C591" s="26" t="s">
        <v>36</v>
      </c>
      <c r="D591" s="26">
        <v>805</v>
      </c>
      <c r="E591" s="26" t="s">
        <v>45</v>
      </c>
      <c r="F591" s="26">
        <v>1</v>
      </c>
      <c r="G591" s="26">
        <v>2</v>
      </c>
      <c r="H591" s="26" t="s">
        <v>38</v>
      </c>
      <c r="I591" s="26">
        <v>1</v>
      </c>
      <c r="J591" s="26">
        <v>816</v>
      </c>
      <c r="K591" s="26">
        <v>2</v>
      </c>
      <c r="L591" s="26" t="s">
        <v>39</v>
      </c>
      <c r="M591" s="26">
        <v>36</v>
      </c>
      <c r="N591" s="26">
        <v>2</v>
      </c>
      <c r="O591" s="26">
        <v>1</v>
      </c>
      <c r="P591" s="26" t="s">
        <v>50</v>
      </c>
      <c r="Q591" s="26">
        <v>1</v>
      </c>
      <c r="R591" s="26" t="s">
        <v>48</v>
      </c>
      <c r="S591" s="26">
        <v>2319</v>
      </c>
      <c r="T591" s="26">
        <v>6689</v>
      </c>
      <c r="U591" s="26">
        <v>1</v>
      </c>
      <c r="V591" s="26" t="s">
        <v>42</v>
      </c>
      <c r="W591" s="26" t="s">
        <v>35</v>
      </c>
      <c r="X591" s="26">
        <v>11</v>
      </c>
      <c r="Y591" s="26">
        <v>3</v>
      </c>
      <c r="Z591" s="26">
        <v>4</v>
      </c>
      <c r="AA591" s="26">
        <v>80</v>
      </c>
      <c r="AB591" s="26">
        <v>1</v>
      </c>
      <c r="AC591" s="26">
        <v>1</v>
      </c>
      <c r="AD591" s="26">
        <v>1</v>
      </c>
      <c r="AE591" s="26">
        <v>3</v>
      </c>
      <c r="AF591" s="26">
        <v>1</v>
      </c>
      <c r="AG591" s="26">
        <v>0</v>
      </c>
      <c r="AH591" s="26">
        <v>0</v>
      </c>
      <c r="AI591" s="26">
        <v>0</v>
      </c>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26"/>
      <c r="CU591" s="26"/>
      <c r="CV591" s="26"/>
    </row>
    <row r="592" spans="1:100">
      <c r="A592" s="26">
        <v>33</v>
      </c>
      <c r="B592" s="26" t="s">
        <v>43</v>
      </c>
      <c r="C592" s="26" t="s">
        <v>36</v>
      </c>
      <c r="D592" s="26">
        <v>213</v>
      </c>
      <c r="E592" s="26" t="s">
        <v>45</v>
      </c>
      <c r="F592" s="26">
        <v>7</v>
      </c>
      <c r="G592" s="26">
        <v>3</v>
      </c>
      <c r="H592" s="26" t="s">
        <v>51</v>
      </c>
      <c r="I592" s="26">
        <v>1</v>
      </c>
      <c r="J592" s="26">
        <v>817</v>
      </c>
      <c r="K592" s="26">
        <v>3</v>
      </c>
      <c r="L592" s="26" t="s">
        <v>46</v>
      </c>
      <c r="M592" s="26">
        <v>49</v>
      </c>
      <c r="N592" s="26">
        <v>3</v>
      </c>
      <c r="O592" s="26">
        <v>3</v>
      </c>
      <c r="P592" s="26" t="s">
        <v>58</v>
      </c>
      <c r="Q592" s="26">
        <v>3</v>
      </c>
      <c r="R592" s="26" t="s">
        <v>48</v>
      </c>
      <c r="S592" s="26">
        <v>11691</v>
      </c>
      <c r="T592" s="26">
        <v>25995</v>
      </c>
      <c r="U592" s="26">
        <v>0</v>
      </c>
      <c r="V592" s="26" t="s">
        <v>42</v>
      </c>
      <c r="W592" s="26" t="s">
        <v>43</v>
      </c>
      <c r="X592" s="26">
        <v>11</v>
      </c>
      <c r="Y592" s="26">
        <v>3</v>
      </c>
      <c r="Z592" s="26">
        <v>4</v>
      </c>
      <c r="AA592" s="26">
        <v>80</v>
      </c>
      <c r="AB592" s="26">
        <v>0</v>
      </c>
      <c r="AC592" s="26">
        <v>14</v>
      </c>
      <c r="AD592" s="26">
        <v>3</v>
      </c>
      <c r="AE592" s="26">
        <v>4</v>
      </c>
      <c r="AF592" s="26">
        <v>13</v>
      </c>
      <c r="AG592" s="26">
        <v>9</v>
      </c>
      <c r="AH592" s="26">
        <v>3</v>
      </c>
      <c r="AI592" s="26">
        <v>7</v>
      </c>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26"/>
      <c r="CU592" s="26"/>
      <c r="CV592" s="26"/>
    </row>
    <row r="593" spans="1:100">
      <c r="A593" s="26">
        <v>33</v>
      </c>
      <c r="B593" s="26" t="s">
        <v>35</v>
      </c>
      <c r="C593" s="26" t="s">
        <v>36</v>
      </c>
      <c r="D593" s="26">
        <v>118</v>
      </c>
      <c r="E593" s="26" t="s">
        <v>37</v>
      </c>
      <c r="F593" s="26">
        <v>16</v>
      </c>
      <c r="G593" s="26">
        <v>3</v>
      </c>
      <c r="H593" s="26" t="s">
        <v>59</v>
      </c>
      <c r="I593" s="26">
        <v>1</v>
      </c>
      <c r="J593" s="26">
        <v>819</v>
      </c>
      <c r="K593" s="26">
        <v>1</v>
      </c>
      <c r="L593" s="26" t="s">
        <v>39</v>
      </c>
      <c r="M593" s="26">
        <v>69</v>
      </c>
      <c r="N593" s="26">
        <v>3</v>
      </c>
      <c r="O593" s="26">
        <v>2</v>
      </c>
      <c r="P593" s="26" t="s">
        <v>40</v>
      </c>
      <c r="Q593" s="26">
        <v>1</v>
      </c>
      <c r="R593" s="26" t="s">
        <v>41</v>
      </c>
      <c r="S593" s="26">
        <v>5324</v>
      </c>
      <c r="T593" s="26">
        <v>26507</v>
      </c>
      <c r="U593" s="26">
        <v>5</v>
      </c>
      <c r="V593" s="26" t="s">
        <v>42</v>
      </c>
      <c r="W593" s="26" t="s">
        <v>43</v>
      </c>
      <c r="X593" s="26">
        <v>15</v>
      </c>
      <c r="Y593" s="26">
        <v>3</v>
      </c>
      <c r="Z593" s="26">
        <v>3</v>
      </c>
      <c r="AA593" s="26">
        <v>80</v>
      </c>
      <c r="AB593" s="26">
        <v>0</v>
      </c>
      <c r="AC593" s="26">
        <v>6</v>
      </c>
      <c r="AD593" s="26">
        <v>3</v>
      </c>
      <c r="AE593" s="26">
        <v>3</v>
      </c>
      <c r="AF593" s="26">
        <v>3</v>
      </c>
      <c r="AG593" s="26">
        <v>2</v>
      </c>
      <c r="AH593" s="26">
        <v>0</v>
      </c>
      <c r="AI593" s="26">
        <v>2</v>
      </c>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26"/>
      <c r="CU593" s="26"/>
      <c r="CV593" s="26"/>
    </row>
    <row r="594" spans="1:100">
      <c r="A594" s="26">
        <v>47</v>
      </c>
      <c r="B594" s="26" t="s">
        <v>43</v>
      </c>
      <c r="C594" s="26" t="s">
        <v>36</v>
      </c>
      <c r="D594" s="26">
        <v>202</v>
      </c>
      <c r="E594" s="26" t="s">
        <v>45</v>
      </c>
      <c r="F594" s="26">
        <v>2</v>
      </c>
      <c r="G594" s="26">
        <v>2</v>
      </c>
      <c r="H594" s="26" t="s">
        <v>49</v>
      </c>
      <c r="I594" s="26">
        <v>1</v>
      </c>
      <c r="J594" s="26">
        <v>820</v>
      </c>
      <c r="K594" s="26">
        <v>3</v>
      </c>
      <c r="L594" s="26" t="s">
        <v>39</v>
      </c>
      <c r="M594" s="26">
        <v>33</v>
      </c>
      <c r="N594" s="26">
        <v>3</v>
      </c>
      <c r="O594" s="26">
        <v>4</v>
      </c>
      <c r="P594" s="26" t="s">
        <v>56</v>
      </c>
      <c r="Q594" s="26">
        <v>4</v>
      </c>
      <c r="R594" s="26" t="s">
        <v>48</v>
      </c>
      <c r="S594" s="26">
        <v>16752</v>
      </c>
      <c r="T594" s="26">
        <v>12982</v>
      </c>
      <c r="U594" s="26">
        <v>1</v>
      </c>
      <c r="V594" s="26" t="s">
        <v>42</v>
      </c>
      <c r="W594" s="26" t="s">
        <v>35</v>
      </c>
      <c r="X594" s="26">
        <v>11</v>
      </c>
      <c r="Y594" s="26">
        <v>3</v>
      </c>
      <c r="Z594" s="26">
        <v>3</v>
      </c>
      <c r="AA594" s="26">
        <v>80</v>
      </c>
      <c r="AB594" s="26">
        <v>1</v>
      </c>
      <c r="AC594" s="26">
        <v>26</v>
      </c>
      <c r="AD594" s="26">
        <v>3</v>
      </c>
      <c r="AE594" s="26">
        <v>2</v>
      </c>
      <c r="AF594" s="26">
        <v>26</v>
      </c>
      <c r="AG594" s="26">
        <v>14</v>
      </c>
      <c r="AH594" s="26">
        <v>3</v>
      </c>
      <c r="AI594" s="26">
        <v>0</v>
      </c>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26"/>
      <c r="CU594" s="26"/>
      <c r="CV594" s="26"/>
    </row>
    <row r="595" spans="1:100">
      <c r="A595" s="26">
        <v>36</v>
      </c>
      <c r="B595" s="26" t="s">
        <v>43</v>
      </c>
      <c r="C595" s="26" t="s">
        <v>36</v>
      </c>
      <c r="D595" s="26">
        <v>676</v>
      </c>
      <c r="E595" s="26" t="s">
        <v>45</v>
      </c>
      <c r="F595" s="26">
        <v>1</v>
      </c>
      <c r="G595" s="26">
        <v>3</v>
      </c>
      <c r="H595" s="26" t="s">
        <v>49</v>
      </c>
      <c r="I595" s="26">
        <v>1</v>
      </c>
      <c r="J595" s="26">
        <v>823</v>
      </c>
      <c r="K595" s="26">
        <v>3</v>
      </c>
      <c r="L595" s="26" t="s">
        <v>39</v>
      </c>
      <c r="M595" s="26">
        <v>35</v>
      </c>
      <c r="N595" s="26">
        <v>3</v>
      </c>
      <c r="O595" s="26">
        <v>2</v>
      </c>
      <c r="P595" s="26" t="s">
        <v>53</v>
      </c>
      <c r="Q595" s="26">
        <v>2</v>
      </c>
      <c r="R595" s="26" t="s">
        <v>48</v>
      </c>
      <c r="S595" s="26">
        <v>5228</v>
      </c>
      <c r="T595" s="26">
        <v>23361</v>
      </c>
      <c r="U595" s="26">
        <v>0</v>
      </c>
      <c r="V595" s="26" t="s">
        <v>42</v>
      </c>
      <c r="W595" s="26" t="s">
        <v>43</v>
      </c>
      <c r="X595" s="26">
        <v>15</v>
      </c>
      <c r="Y595" s="26">
        <v>3</v>
      </c>
      <c r="Z595" s="26">
        <v>1</v>
      </c>
      <c r="AA595" s="26">
        <v>80</v>
      </c>
      <c r="AB595" s="26">
        <v>1</v>
      </c>
      <c r="AC595" s="26">
        <v>10</v>
      </c>
      <c r="AD595" s="26">
        <v>2</v>
      </c>
      <c r="AE595" s="26">
        <v>3</v>
      </c>
      <c r="AF595" s="26">
        <v>9</v>
      </c>
      <c r="AG595" s="26">
        <v>7</v>
      </c>
      <c r="AH595" s="26">
        <v>0</v>
      </c>
      <c r="AI595" s="26">
        <v>5</v>
      </c>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26"/>
      <c r="CU595" s="26"/>
      <c r="CV595" s="26"/>
    </row>
    <row r="596" spans="1:100">
      <c r="A596" s="26">
        <v>29</v>
      </c>
      <c r="B596" s="26" t="s">
        <v>43</v>
      </c>
      <c r="C596" s="26" t="s">
        <v>36</v>
      </c>
      <c r="D596" s="26">
        <v>1252</v>
      </c>
      <c r="E596" s="26" t="s">
        <v>45</v>
      </c>
      <c r="F596" s="26">
        <v>23</v>
      </c>
      <c r="G596" s="26">
        <v>2</v>
      </c>
      <c r="H596" s="26" t="s">
        <v>38</v>
      </c>
      <c r="I596" s="26">
        <v>1</v>
      </c>
      <c r="J596" s="26">
        <v>824</v>
      </c>
      <c r="K596" s="26">
        <v>3</v>
      </c>
      <c r="L596" s="26" t="s">
        <v>46</v>
      </c>
      <c r="M596" s="26">
        <v>81</v>
      </c>
      <c r="N596" s="26">
        <v>4</v>
      </c>
      <c r="O596" s="26">
        <v>1</v>
      </c>
      <c r="P596" s="26" t="s">
        <v>47</v>
      </c>
      <c r="Q596" s="26">
        <v>3</v>
      </c>
      <c r="R596" s="26" t="s">
        <v>48</v>
      </c>
      <c r="S596" s="26">
        <v>2700</v>
      </c>
      <c r="T596" s="26">
        <v>23779</v>
      </c>
      <c r="U596" s="26">
        <v>1</v>
      </c>
      <c r="V596" s="26" t="s">
        <v>42</v>
      </c>
      <c r="W596" s="26" t="s">
        <v>43</v>
      </c>
      <c r="X596" s="26">
        <v>24</v>
      </c>
      <c r="Y596" s="26">
        <v>4</v>
      </c>
      <c r="Z596" s="26">
        <v>3</v>
      </c>
      <c r="AA596" s="26">
        <v>80</v>
      </c>
      <c r="AB596" s="26">
        <v>1</v>
      </c>
      <c r="AC596" s="26">
        <v>10</v>
      </c>
      <c r="AD596" s="26">
        <v>3</v>
      </c>
      <c r="AE596" s="26">
        <v>3</v>
      </c>
      <c r="AF596" s="26">
        <v>10</v>
      </c>
      <c r="AG596" s="26">
        <v>7</v>
      </c>
      <c r="AH596" s="26">
        <v>0</v>
      </c>
      <c r="AI596" s="26">
        <v>7</v>
      </c>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26"/>
      <c r="CU596" s="26"/>
      <c r="CV596" s="26"/>
    </row>
    <row r="597" spans="1:100">
      <c r="A597" s="26">
        <v>58</v>
      </c>
      <c r="B597" s="26" t="s">
        <v>35</v>
      </c>
      <c r="C597" s="26" t="s">
        <v>36</v>
      </c>
      <c r="D597" s="26">
        <v>286</v>
      </c>
      <c r="E597" s="26" t="s">
        <v>45</v>
      </c>
      <c r="F597" s="26">
        <v>2</v>
      </c>
      <c r="G597" s="26">
        <v>4</v>
      </c>
      <c r="H597" s="26" t="s">
        <v>38</v>
      </c>
      <c r="I597" s="26">
        <v>1</v>
      </c>
      <c r="J597" s="26">
        <v>825</v>
      </c>
      <c r="K597" s="26">
        <v>4</v>
      </c>
      <c r="L597" s="26" t="s">
        <v>46</v>
      </c>
      <c r="M597" s="26">
        <v>31</v>
      </c>
      <c r="N597" s="26">
        <v>3</v>
      </c>
      <c r="O597" s="26">
        <v>5</v>
      </c>
      <c r="P597" s="26" t="s">
        <v>58</v>
      </c>
      <c r="Q597" s="26">
        <v>2</v>
      </c>
      <c r="R597" s="26" t="s">
        <v>41</v>
      </c>
      <c r="S597" s="26">
        <v>19246</v>
      </c>
      <c r="T597" s="26">
        <v>25761</v>
      </c>
      <c r="U597" s="26">
        <v>7</v>
      </c>
      <c r="V597" s="26" t="s">
        <v>42</v>
      </c>
      <c r="W597" s="26" t="s">
        <v>35</v>
      </c>
      <c r="X597" s="26">
        <v>12</v>
      </c>
      <c r="Y597" s="26">
        <v>3</v>
      </c>
      <c r="Z597" s="26">
        <v>4</v>
      </c>
      <c r="AA597" s="26">
        <v>80</v>
      </c>
      <c r="AB597" s="26">
        <v>0</v>
      </c>
      <c r="AC597" s="26">
        <v>40</v>
      </c>
      <c r="AD597" s="26">
        <v>2</v>
      </c>
      <c r="AE597" s="26">
        <v>3</v>
      </c>
      <c r="AF597" s="26">
        <v>31</v>
      </c>
      <c r="AG597" s="26">
        <v>15</v>
      </c>
      <c r="AH597" s="26">
        <v>13</v>
      </c>
      <c r="AI597" s="26">
        <v>8</v>
      </c>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26"/>
      <c r="CU597" s="26"/>
      <c r="CV597" s="26"/>
    </row>
    <row r="598" spans="1:100">
      <c r="A598" s="26">
        <v>35</v>
      </c>
      <c r="B598" s="26" t="s">
        <v>43</v>
      </c>
      <c r="C598" s="26" t="s">
        <v>36</v>
      </c>
      <c r="D598" s="26">
        <v>1258</v>
      </c>
      <c r="E598" s="26" t="s">
        <v>45</v>
      </c>
      <c r="F598" s="26">
        <v>1</v>
      </c>
      <c r="G598" s="26">
        <v>4</v>
      </c>
      <c r="H598" s="26" t="s">
        <v>38</v>
      </c>
      <c r="I598" s="26">
        <v>1</v>
      </c>
      <c r="J598" s="26">
        <v>826</v>
      </c>
      <c r="K598" s="26">
        <v>4</v>
      </c>
      <c r="L598" s="26" t="s">
        <v>39</v>
      </c>
      <c r="M598" s="26">
        <v>40</v>
      </c>
      <c r="N598" s="26">
        <v>4</v>
      </c>
      <c r="O598" s="26">
        <v>1</v>
      </c>
      <c r="P598" s="26" t="s">
        <v>47</v>
      </c>
      <c r="Q598" s="26">
        <v>3</v>
      </c>
      <c r="R598" s="26" t="s">
        <v>41</v>
      </c>
      <c r="S598" s="26">
        <v>2506</v>
      </c>
      <c r="T598" s="26">
        <v>13301</v>
      </c>
      <c r="U598" s="26">
        <v>3</v>
      </c>
      <c r="V598" s="26" t="s">
        <v>42</v>
      </c>
      <c r="W598" s="26" t="s">
        <v>43</v>
      </c>
      <c r="X598" s="26">
        <v>13</v>
      </c>
      <c r="Y598" s="26">
        <v>3</v>
      </c>
      <c r="Z598" s="26">
        <v>3</v>
      </c>
      <c r="AA598" s="26">
        <v>80</v>
      </c>
      <c r="AB598" s="26">
        <v>0</v>
      </c>
      <c r="AC598" s="26">
        <v>7</v>
      </c>
      <c r="AD598" s="26">
        <v>0</v>
      </c>
      <c r="AE598" s="26">
        <v>3</v>
      </c>
      <c r="AF598" s="26">
        <v>2</v>
      </c>
      <c r="AG598" s="26">
        <v>2</v>
      </c>
      <c r="AH598" s="26">
        <v>2</v>
      </c>
      <c r="AI598" s="26">
        <v>2</v>
      </c>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26"/>
      <c r="CU598" s="26"/>
      <c r="CV598" s="26"/>
    </row>
    <row r="599" spans="1:100">
      <c r="A599" s="26">
        <v>42</v>
      </c>
      <c r="B599" s="26" t="s">
        <v>43</v>
      </c>
      <c r="C599" s="26" t="s">
        <v>36</v>
      </c>
      <c r="D599" s="26">
        <v>932</v>
      </c>
      <c r="E599" s="26" t="s">
        <v>45</v>
      </c>
      <c r="F599" s="26">
        <v>1</v>
      </c>
      <c r="G599" s="26">
        <v>2</v>
      </c>
      <c r="H599" s="26" t="s">
        <v>38</v>
      </c>
      <c r="I599" s="26">
        <v>1</v>
      </c>
      <c r="J599" s="26">
        <v>827</v>
      </c>
      <c r="K599" s="26">
        <v>4</v>
      </c>
      <c r="L599" s="26" t="s">
        <v>39</v>
      </c>
      <c r="M599" s="26">
        <v>43</v>
      </c>
      <c r="N599" s="26">
        <v>2</v>
      </c>
      <c r="O599" s="26">
        <v>2</v>
      </c>
      <c r="P599" s="26" t="s">
        <v>53</v>
      </c>
      <c r="Q599" s="26">
        <v>4</v>
      </c>
      <c r="R599" s="26" t="s">
        <v>48</v>
      </c>
      <c r="S599" s="26">
        <v>6062</v>
      </c>
      <c r="T599" s="26">
        <v>4051</v>
      </c>
      <c r="U599" s="26">
        <v>9</v>
      </c>
      <c r="V599" s="26" t="s">
        <v>42</v>
      </c>
      <c r="W599" s="26" t="s">
        <v>35</v>
      </c>
      <c r="X599" s="26">
        <v>13</v>
      </c>
      <c r="Y599" s="26">
        <v>3</v>
      </c>
      <c r="Z599" s="26">
        <v>4</v>
      </c>
      <c r="AA599" s="26">
        <v>80</v>
      </c>
      <c r="AB599" s="26">
        <v>1</v>
      </c>
      <c r="AC599" s="26">
        <v>8</v>
      </c>
      <c r="AD599" s="26">
        <v>4</v>
      </c>
      <c r="AE599" s="26">
        <v>3</v>
      </c>
      <c r="AF599" s="26">
        <v>4</v>
      </c>
      <c r="AG599" s="26">
        <v>3</v>
      </c>
      <c r="AH599" s="26">
        <v>0</v>
      </c>
      <c r="AI599" s="26">
        <v>2</v>
      </c>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26"/>
      <c r="CU599" s="26"/>
      <c r="CV599" s="26"/>
    </row>
    <row r="600" spans="1:100">
      <c r="A600" s="26">
        <v>28</v>
      </c>
      <c r="B600" s="26" t="s">
        <v>35</v>
      </c>
      <c r="C600" s="26" t="s">
        <v>36</v>
      </c>
      <c r="D600" s="26">
        <v>890</v>
      </c>
      <c r="E600" s="26" t="s">
        <v>45</v>
      </c>
      <c r="F600" s="26">
        <v>2</v>
      </c>
      <c r="G600" s="26">
        <v>4</v>
      </c>
      <c r="H600" s="26" t="s">
        <v>51</v>
      </c>
      <c r="I600" s="26">
        <v>1</v>
      </c>
      <c r="J600" s="26">
        <v>828</v>
      </c>
      <c r="K600" s="26">
        <v>3</v>
      </c>
      <c r="L600" s="26" t="s">
        <v>46</v>
      </c>
      <c r="M600" s="26">
        <v>46</v>
      </c>
      <c r="N600" s="26">
        <v>3</v>
      </c>
      <c r="O600" s="26">
        <v>1</v>
      </c>
      <c r="P600" s="26" t="s">
        <v>47</v>
      </c>
      <c r="Q600" s="26">
        <v>3</v>
      </c>
      <c r="R600" s="26" t="s">
        <v>41</v>
      </c>
      <c r="S600" s="26">
        <v>4382</v>
      </c>
      <c r="T600" s="26">
        <v>16374</v>
      </c>
      <c r="U600" s="26">
        <v>6</v>
      </c>
      <c r="V600" s="26" t="s">
        <v>42</v>
      </c>
      <c r="W600" s="26" t="s">
        <v>43</v>
      </c>
      <c r="X600" s="26">
        <v>17</v>
      </c>
      <c r="Y600" s="26">
        <v>3</v>
      </c>
      <c r="Z600" s="26">
        <v>4</v>
      </c>
      <c r="AA600" s="26">
        <v>80</v>
      </c>
      <c r="AB600" s="26">
        <v>0</v>
      </c>
      <c r="AC600" s="26">
        <v>5</v>
      </c>
      <c r="AD600" s="26">
        <v>3</v>
      </c>
      <c r="AE600" s="26">
        <v>2</v>
      </c>
      <c r="AF600" s="26">
        <v>2</v>
      </c>
      <c r="AG600" s="26">
        <v>2</v>
      </c>
      <c r="AH600" s="26">
        <v>2</v>
      </c>
      <c r="AI600" s="26">
        <v>1</v>
      </c>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26"/>
      <c r="CU600" s="26"/>
      <c r="CV600" s="26"/>
    </row>
    <row r="601" spans="1:100">
      <c r="A601" s="26">
        <v>36</v>
      </c>
      <c r="B601" s="26" t="s">
        <v>43</v>
      </c>
      <c r="C601" s="26" t="s">
        <v>36</v>
      </c>
      <c r="D601" s="26">
        <v>1041</v>
      </c>
      <c r="E601" s="26" t="s">
        <v>61</v>
      </c>
      <c r="F601" s="26">
        <v>13</v>
      </c>
      <c r="G601" s="26">
        <v>3</v>
      </c>
      <c r="H601" s="26" t="s">
        <v>61</v>
      </c>
      <c r="I601" s="26">
        <v>1</v>
      </c>
      <c r="J601" s="26">
        <v>829</v>
      </c>
      <c r="K601" s="26">
        <v>3</v>
      </c>
      <c r="L601" s="26" t="s">
        <v>46</v>
      </c>
      <c r="M601" s="26">
        <v>36</v>
      </c>
      <c r="N601" s="26">
        <v>3</v>
      </c>
      <c r="O601" s="26">
        <v>1</v>
      </c>
      <c r="P601" s="26" t="s">
        <v>61</v>
      </c>
      <c r="Q601" s="26">
        <v>2</v>
      </c>
      <c r="R601" s="26" t="s">
        <v>48</v>
      </c>
      <c r="S601" s="26">
        <v>2143</v>
      </c>
      <c r="T601" s="26">
        <v>25527</v>
      </c>
      <c r="U601" s="26">
        <v>4</v>
      </c>
      <c r="V601" s="26" t="s">
        <v>42</v>
      </c>
      <c r="W601" s="26" t="s">
        <v>43</v>
      </c>
      <c r="X601" s="26">
        <v>13</v>
      </c>
      <c r="Y601" s="26">
        <v>3</v>
      </c>
      <c r="Z601" s="26">
        <v>2</v>
      </c>
      <c r="AA601" s="26">
        <v>80</v>
      </c>
      <c r="AB601" s="26">
        <v>1</v>
      </c>
      <c r="AC601" s="26">
        <v>8</v>
      </c>
      <c r="AD601" s="26">
        <v>2</v>
      </c>
      <c r="AE601" s="26">
        <v>3</v>
      </c>
      <c r="AF601" s="26">
        <v>5</v>
      </c>
      <c r="AG601" s="26">
        <v>2</v>
      </c>
      <c r="AH601" s="26">
        <v>0</v>
      </c>
      <c r="AI601" s="26">
        <v>4</v>
      </c>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26"/>
      <c r="CU601" s="26"/>
      <c r="CV601" s="26"/>
    </row>
    <row r="602" spans="1:100">
      <c r="A602" s="26">
        <v>32</v>
      </c>
      <c r="B602" s="26" t="s">
        <v>43</v>
      </c>
      <c r="C602" s="26" t="s">
        <v>36</v>
      </c>
      <c r="D602" s="26">
        <v>859</v>
      </c>
      <c r="E602" s="26" t="s">
        <v>45</v>
      </c>
      <c r="F602" s="26">
        <v>4</v>
      </c>
      <c r="G602" s="26">
        <v>3</v>
      </c>
      <c r="H602" s="26" t="s">
        <v>38</v>
      </c>
      <c r="I602" s="26">
        <v>1</v>
      </c>
      <c r="J602" s="26">
        <v>830</v>
      </c>
      <c r="K602" s="26">
        <v>3</v>
      </c>
      <c r="L602" s="26" t="s">
        <v>39</v>
      </c>
      <c r="M602" s="26">
        <v>98</v>
      </c>
      <c r="N602" s="26">
        <v>2</v>
      </c>
      <c r="O602" s="26">
        <v>2</v>
      </c>
      <c r="P602" s="26" t="s">
        <v>53</v>
      </c>
      <c r="Q602" s="26">
        <v>3</v>
      </c>
      <c r="R602" s="26" t="s">
        <v>48</v>
      </c>
      <c r="S602" s="26">
        <v>6162</v>
      </c>
      <c r="T602" s="26">
        <v>19124</v>
      </c>
      <c r="U602" s="26">
        <v>1</v>
      </c>
      <c r="V602" s="26" t="s">
        <v>42</v>
      </c>
      <c r="W602" s="26" t="s">
        <v>43</v>
      </c>
      <c r="X602" s="26">
        <v>12</v>
      </c>
      <c r="Y602" s="26">
        <v>3</v>
      </c>
      <c r="Z602" s="26">
        <v>3</v>
      </c>
      <c r="AA602" s="26">
        <v>80</v>
      </c>
      <c r="AB602" s="26">
        <v>1</v>
      </c>
      <c r="AC602" s="26">
        <v>14</v>
      </c>
      <c r="AD602" s="26">
        <v>3</v>
      </c>
      <c r="AE602" s="26">
        <v>3</v>
      </c>
      <c r="AF602" s="26">
        <v>14</v>
      </c>
      <c r="AG602" s="26">
        <v>13</v>
      </c>
      <c r="AH602" s="26">
        <v>6</v>
      </c>
      <c r="AI602" s="26">
        <v>8</v>
      </c>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26"/>
      <c r="CU602" s="26"/>
      <c r="CV602" s="26"/>
    </row>
    <row r="603" spans="1:100">
      <c r="A603" s="26">
        <v>40</v>
      </c>
      <c r="B603" s="26" t="s">
        <v>43</v>
      </c>
      <c r="C603" s="26" t="s">
        <v>44</v>
      </c>
      <c r="D603" s="26">
        <v>720</v>
      </c>
      <c r="E603" s="26" t="s">
        <v>45</v>
      </c>
      <c r="F603" s="26">
        <v>16</v>
      </c>
      <c r="G603" s="26">
        <v>4</v>
      </c>
      <c r="H603" s="26" t="s">
        <v>51</v>
      </c>
      <c r="I603" s="26">
        <v>1</v>
      </c>
      <c r="J603" s="26">
        <v>832</v>
      </c>
      <c r="K603" s="26">
        <v>1</v>
      </c>
      <c r="L603" s="26" t="s">
        <v>46</v>
      </c>
      <c r="M603" s="26">
        <v>51</v>
      </c>
      <c r="N603" s="26">
        <v>2</v>
      </c>
      <c r="O603" s="26">
        <v>2</v>
      </c>
      <c r="P603" s="26" t="s">
        <v>50</v>
      </c>
      <c r="Q603" s="26">
        <v>3</v>
      </c>
      <c r="R603" s="26" t="s">
        <v>41</v>
      </c>
      <c r="S603" s="26">
        <v>5094</v>
      </c>
      <c r="T603" s="26">
        <v>11983</v>
      </c>
      <c r="U603" s="26">
        <v>6</v>
      </c>
      <c r="V603" s="26" t="s">
        <v>42</v>
      </c>
      <c r="W603" s="26" t="s">
        <v>43</v>
      </c>
      <c r="X603" s="26">
        <v>14</v>
      </c>
      <c r="Y603" s="26">
        <v>3</v>
      </c>
      <c r="Z603" s="26">
        <v>4</v>
      </c>
      <c r="AA603" s="26">
        <v>80</v>
      </c>
      <c r="AB603" s="26">
        <v>0</v>
      </c>
      <c r="AC603" s="26">
        <v>10</v>
      </c>
      <c r="AD603" s="26">
        <v>6</v>
      </c>
      <c r="AE603" s="26">
        <v>3</v>
      </c>
      <c r="AF603" s="26">
        <v>1</v>
      </c>
      <c r="AG603" s="26">
        <v>0</v>
      </c>
      <c r="AH603" s="26">
        <v>0</v>
      </c>
      <c r="AI603" s="26">
        <v>0</v>
      </c>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26"/>
      <c r="CU603" s="26"/>
      <c r="CV603" s="26"/>
    </row>
    <row r="604" spans="1:100">
      <c r="A604" s="26">
        <v>30</v>
      </c>
      <c r="B604" s="26" t="s">
        <v>43</v>
      </c>
      <c r="C604" s="26" t="s">
        <v>36</v>
      </c>
      <c r="D604" s="26">
        <v>946</v>
      </c>
      <c r="E604" s="26" t="s">
        <v>45</v>
      </c>
      <c r="F604" s="26">
        <v>2</v>
      </c>
      <c r="G604" s="26">
        <v>3</v>
      </c>
      <c r="H604" s="26" t="s">
        <v>51</v>
      </c>
      <c r="I604" s="26">
        <v>1</v>
      </c>
      <c r="J604" s="26">
        <v>833</v>
      </c>
      <c r="K604" s="26">
        <v>3</v>
      </c>
      <c r="L604" s="26" t="s">
        <v>39</v>
      </c>
      <c r="M604" s="26">
        <v>52</v>
      </c>
      <c r="N604" s="26">
        <v>2</v>
      </c>
      <c r="O604" s="26">
        <v>2</v>
      </c>
      <c r="P604" s="26" t="s">
        <v>53</v>
      </c>
      <c r="Q604" s="26">
        <v>4</v>
      </c>
      <c r="R604" s="26" t="s">
        <v>41</v>
      </c>
      <c r="S604" s="26">
        <v>6877</v>
      </c>
      <c r="T604" s="26">
        <v>20234</v>
      </c>
      <c r="U604" s="26">
        <v>5</v>
      </c>
      <c r="V604" s="26" t="s">
        <v>42</v>
      </c>
      <c r="W604" s="26" t="s">
        <v>35</v>
      </c>
      <c r="X604" s="26">
        <v>24</v>
      </c>
      <c r="Y604" s="26">
        <v>4</v>
      </c>
      <c r="Z604" s="26">
        <v>2</v>
      </c>
      <c r="AA604" s="26">
        <v>80</v>
      </c>
      <c r="AB604" s="26">
        <v>0</v>
      </c>
      <c r="AC604" s="26">
        <v>12</v>
      </c>
      <c r="AD604" s="26">
        <v>4</v>
      </c>
      <c r="AE604" s="26">
        <v>2</v>
      </c>
      <c r="AF604" s="26">
        <v>0</v>
      </c>
      <c r="AG604" s="26">
        <v>0</v>
      </c>
      <c r="AH604" s="26">
        <v>0</v>
      </c>
      <c r="AI604" s="26">
        <v>0</v>
      </c>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26"/>
      <c r="CU604" s="26"/>
      <c r="CV604" s="26"/>
    </row>
    <row r="605" spans="1:100">
      <c r="A605" s="26">
        <v>45</v>
      </c>
      <c r="B605" s="26" t="s">
        <v>43</v>
      </c>
      <c r="C605" s="26" t="s">
        <v>36</v>
      </c>
      <c r="D605" s="26">
        <v>252</v>
      </c>
      <c r="E605" s="26" t="s">
        <v>45</v>
      </c>
      <c r="F605" s="26">
        <v>2</v>
      </c>
      <c r="G605" s="26">
        <v>3</v>
      </c>
      <c r="H605" s="26" t="s">
        <v>38</v>
      </c>
      <c r="I605" s="26">
        <v>1</v>
      </c>
      <c r="J605" s="26">
        <v>834</v>
      </c>
      <c r="K605" s="26">
        <v>2</v>
      </c>
      <c r="L605" s="26" t="s">
        <v>39</v>
      </c>
      <c r="M605" s="26">
        <v>95</v>
      </c>
      <c r="N605" s="26">
        <v>2</v>
      </c>
      <c r="O605" s="26">
        <v>1</v>
      </c>
      <c r="P605" s="26" t="s">
        <v>47</v>
      </c>
      <c r="Q605" s="26">
        <v>3</v>
      </c>
      <c r="R605" s="26" t="s">
        <v>41</v>
      </c>
      <c r="S605" s="26">
        <v>2274</v>
      </c>
      <c r="T605" s="26">
        <v>6153</v>
      </c>
      <c r="U605" s="26">
        <v>1</v>
      </c>
      <c r="V605" s="26" t="s">
        <v>42</v>
      </c>
      <c r="W605" s="26" t="s">
        <v>43</v>
      </c>
      <c r="X605" s="26">
        <v>14</v>
      </c>
      <c r="Y605" s="26">
        <v>3</v>
      </c>
      <c r="Z605" s="26">
        <v>4</v>
      </c>
      <c r="AA605" s="26">
        <v>80</v>
      </c>
      <c r="AB605" s="26">
        <v>0</v>
      </c>
      <c r="AC605" s="26">
        <v>1</v>
      </c>
      <c r="AD605" s="26">
        <v>3</v>
      </c>
      <c r="AE605" s="26">
        <v>3</v>
      </c>
      <c r="AF605" s="26">
        <v>1</v>
      </c>
      <c r="AG605" s="26">
        <v>0</v>
      </c>
      <c r="AH605" s="26">
        <v>0</v>
      </c>
      <c r="AI605" s="26">
        <v>0</v>
      </c>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26"/>
      <c r="CU605" s="26"/>
      <c r="CV605" s="26"/>
    </row>
    <row r="606" spans="1:100">
      <c r="A606" s="26">
        <v>42</v>
      </c>
      <c r="B606" s="26" t="s">
        <v>43</v>
      </c>
      <c r="C606" s="26" t="s">
        <v>36</v>
      </c>
      <c r="D606" s="26">
        <v>933</v>
      </c>
      <c r="E606" s="26" t="s">
        <v>45</v>
      </c>
      <c r="F606" s="26">
        <v>29</v>
      </c>
      <c r="G606" s="26">
        <v>3</v>
      </c>
      <c r="H606" s="26" t="s">
        <v>38</v>
      </c>
      <c r="I606" s="26">
        <v>1</v>
      </c>
      <c r="J606" s="26">
        <v>836</v>
      </c>
      <c r="K606" s="26">
        <v>2</v>
      </c>
      <c r="L606" s="26" t="s">
        <v>46</v>
      </c>
      <c r="M606" s="26">
        <v>98</v>
      </c>
      <c r="N606" s="26">
        <v>3</v>
      </c>
      <c r="O606" s="26">
        <v>2</v>
      </c>
      <c r="P606" s="26" t="s">
        <v>53</v>
      </c>
      <c r="Q606" s="26">
        <v>2</v>
      </c>
      <c r="R606" s="26" t="s">
        <v>48</v>
      </c>
      <c r="S606" s="26">
        <v>4434</v>
      </c>
      <c r="T606" s="26">
        <v>11806</v>
      </c>
      <c r="U606" s="26">
        <v>1</v>
      </c>
      <c r="V606" s="26" t="s">
        <v>42</v>
      </c>
      <c r="W606" s="26" t="s">
        <v>43</v>
      </c>
      <c r="X606" s="26">
        <v>13</v>
      </c>
      <c r="Y606" s="26">
        <v>3</v>
      </c>
      <c r="Z606" s="26">
        <v>4</v>
      </c>
      <c r="AA606" s="26">
        <v>80</v>
      </c>
      <c r="AB606" s="26">
        <v>1</v>
      </c>
      <c r="AC606" s="26">
        <v>10</v>
      </c>
      <c r="AD606" s="26">
        <v>3</v>
      </c>
      <c r="AE606" s="26">
        <v>2</v>
      </c>
      <c r="AF606" s="26">
        <v>9</v>
      </c>
      <c r="AG606" s="26">
        <v>8</v>
      </c>
      <c r="AH606" s="26">
        <v>7</v>
      </c>
      <c r="AI606" s="26">
        <v>8</v>
      </c>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26"/>
      <c r="CU606" s="26"/>
      <c r="CV606" s="26"/>
    </row>
    <row r="607" spans="1:100">
      <c r="A607" s="26">
        <v>38</v>
      </c>
      <c r="B607" s="26" t="s">
        <v>43</v>
      </c>
      <c r="C607" s="26" t="s">
        <v>44</v>
      </c>
      <c r="D607" s="26">
        <v>471</v>
      </c>
      <c r="E607" s="26" t="s">
        <v>45</v>
      </c>
      <c r="F607" s="26">
        <v>12</v>
      </c>
      <c r="G607" s="26">
        <v>3</v>
      </c>
      <c r="H607" s="26" t="s">
        <v>38</v>
      </c>
      <c r="I607" s="26">
        <v>1</v>
      </c>
      <c r="J607" s="26">
        <v>837</v>
      </c>
      <c r="K607" s="26">
        <v>1</v>
      </c>
      <c r="L607" s="26" t="s">
        <v>46</v>
      </c>
      <c r="M607" s="26">
        <v>45</v>
      </c>
      <c r="N607" s="26">
        <v>2</v>
      </c>
      <c r="O607" s="26">
        <v>2</v>
      </c>
      <c r="P607" s="26" t="s">
        <v>54</v>
      </c>
      <c r="Q607" s="26">
        <v>1</v>
      </c>
      <c r="R607" s="26" t="s">
        <v>52</v>
      </c>
      <c r="S607" s="26">
        <v>6288</v>
      </c>
      <c r="T607" s="26">
        <v>4284</v>
      </c>
      <c r="U607" s="26">
        <v>2</v>
      </c>
      <c r="V607" s="26" t="s">
        <v>42</v>
      </c>
      <c r="W607" s="26" t="s">
        <v>43</v>
      </c>
      <c r="X607" s="26">
        <v>15</v>
      </c>
      <c r="Y607" s="26">
        <v>3</v>
      </c>
      <c r="Z607" s="26">
        <v>3</v>
      </c>
      <c r="AA607" s="26">
        <v>80</v>
      </c>
      <c r="AB607" s="26">
        <v>1</v>
      </c>
      <c r="AC607" s="26">
        <v>13</v>
      </c>
      <c r="AD607" s="26">
        <v>3</v>
      </c>
      <c r="AE607" s="26">
        <v>2</v>
      </c>
      <c r="AF607" s="26">
        <v>4</v>
      </c>
      <c r="AG607" s="26">
        <v>3</v>
      </c>
      <c r="AH607" s="26">
        <v>1</v>
      </c>
      <c r="AI607" s="26">
        <v>2</v>
      </c>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26"/>
      <c r="CU607" s="26"/>
      <c r="CV607" s="26"/>
    </row>
    <row r="608" spans="1:100">
      <c r="A608" s="26">
        <v>34</v>
      </c>
      <c r="B608" s="26" t="s">
        <v>43</v>
      </c>
      <c r="C608" s="26" t="s">
        <v>44</v>
      </c>
      <c r="D608" s="26">
        <v>702</v>
      </c>
      <c r="E608" s="26" t="s">
        <v>45</v>
      </c>
      <c r="F608" s="26">
        <v>16</v>
      </c>
      <c r="G608" s="26">
        <v>4</v>
      </c>
      <c r="H608" s="26" t="s">
        <v>38</v>
      </c>
      <c r="I608" s="26">
        <v>1</v>
      </c>
      <c r="J608" s="26">
        <v>838</v>
      </c>
      <c r="K608" s="26">
        <v>3</v>
      </c>
      <c r="L608" s="26" t="s">
        <v>39</v>
      </c>
      <c r="M608" s="26">
        <v>100</v>
      </c>
      <c r="N608" s="26">
        <v>2</v>
      </c>
      <c r="O608" s="26">
        <v>1</v>
      </c>
      <c r="P608" s="26" t="s">
        <v>47</v>
      </c>
      <c r="Q608" s="26">
        <v>4</v>
      </c>
      <c r="R608" s="26" t="s">
        <v>41</v>
      </c>
      <c r="S608" s="26">
        <v>2553</v>
      </c>
      <c r="T608" s="26">
        <v>8306</v>
      </c>
      <c r="U608" s="26">
        <v>1</v>
      </c>
      <c r="V608" s="26" t="s">
        <v>42</v>
      </c>
      <c r="W608" s="26" t="s">
        <v>43</v>
      </c>
      <c r="X608" s="26">
        <v>16</v>
      </c>
      <c r="Y608" s="26">
        <v>3</v>
      </c>
      <c r="Z608" s="26">
        <v>3</v>
      </c>
      <c r="AA608" s="26">
        <v>80</v>
      </c>
      <c r="AB608" s="26">
        <v>0</v>
      </c>
      <c r="AC608" s="26">
        <v>6</v>
      </c>
      <c r="AD608" s="26">
        <v>3</v>
      </c>
      <c r="AE608" s="26">
        <v>3</v>
      </c>
      <c r="AF608" s="26">
        <v>5</v>
      </c>
      <c r="AG608" s="26">
        <v>2</v>
      </c>
      <c r="AH608" s="26">
        <v>1</v>
      </c>
      <c r="AI608" s="26">
        <v>3</v>
      </c>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26"/>
      <c r="CU608" s="26"/>
      <c r="CV608" s="26"/>
    </row>
    <row r="609" spans="1:100">
      <c r="A609" s="26">
        <v>49</v>
      </c>
      <c r="B609" s="26" t="s">
        <v>35</v>
      </c>
      <c r="C609" s="26" t="s">
        <v>36</v>
      </c>
      <c r="D609" s="26">
        <v>1184</v>
      </c>
      <c r="E609" s="26" t="s">
        <v>37</v>
      </c>
      <c r="F609" s="26">
        <v>11</v>
      </c>
      <c r="G609" s="26">
        <v>3</v>
      </c>
      <c r="H609" s="26" t="s">
        <v>59</v>
      </c>
      <c r="I609" s="26">
        <v>1</v>
      </c>
      <c r="J609" s="26">
        <v>840</v>
      </c>
      <c r="K609" s="26">
        <v>3</v>
      </c>
      <c r="L609" s="26" t="s">
        <v>39</v>
      </c>
      <c r="M609" s="26">
        <v>43</v>
      </c>
      <c r="N609" s="26">
        <v>3</v>
      </c>
      <c r="O609" s="26">
        <v>3</v>
      </c>
      <c r="P609" s="26" t="s">
        <v>40</v>
      </c>
      <c r="Q609" s="26">
        <v>4</v>
      </c>
      <c r="R609" s="26" t="s">
        <v>48</v>
      </c>
      <c r="S609" s="26">
        <v>7654</v>
      </c>
      <c r="T609" s="26">
        <v>5860</v>
      </c>
      <c r="U609" s="26">
        <v>1</v>
      </c>
      <c r="V609" s="26" t="s">
        <v>42</v>
      </c>
      <c r="W609" s="26" t="s">
        <v>43</v>
      </c>
      <c r="X609" s="26">
        <v>18</v>
      </c>
      <c r="Y609" s="26">
        <v>3</v>
      </c>
      <c r="Z609" s="26">
        <v>1</v>
      </c>
      <c r="AA609" s="26">
        <v>80</v>
      </c>
      <c r="AB609" s="26">
        <v>2</v>
      </c>
      <c r="AC609" s="26">
        <v>9</v>
      </c>
      <c r="AD609" s="26">
        <v>3</v>
      </c>
      <c r="AE609" s="26">
        <v>4</v>
      </c>
      <c r="AF609" s="26">
        <v>9</v>
      </c>
      <c r="AG609" s="26">
        <v>8</v>
      </c>
      <c r="AH609" s="26">
        <v>7</v>
      </c>
      <c r="AI609" s="26">
        <v>7</v>
      </c>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26"/>
      <c r="CU609" s="26"/>
      <c r="CV609" s="26"/>
    </row>
    <row r="610" spans="1:100">
      <c r="A610" s="26">
        <v>55</v>
      </c>
      <c r="B610" s="26" t="s">
        <v>35</v>
      </c>
      <c r="C610" s="26" t="s">
        <v>36</v>
      </c>
      <c r="D610" s="26">
        <v>436</v>
      </c>
      <c r="E610" s="26" t="s">
        <v>37</v>
      </c>
      <c r="F610" s="26">
        <v>2</v>
      </c>
      <c r="G610" s="26">
        <v>1</v>
      </c>
      <c r="H610" s="26" t="s">
        <v>51</v>
      </c>
      <c r="I610" s="26">
        <v>1</v>
      </c>
      <c r="J610" s="26">
        <v>842</v>
      </c>
      <c r="K610" s="26">
        <v>3</v>
      </c>
      <c r="L610" s="26" t="s">
        <v>46</v>
      </c>
      <c r="M610" s="26">
        <v>37</v>
      </c>
      <c r="N610" s="26">
        <v>3</v>
      </c>
      <c r="O610" s="26">
        <v>2</v>
      </c>
      <c r="P610" s="26" t="s">
        <v>40</v>
      </c>
      <c r="Q610" s="26">
        <v>4</v>
      </c>
      <c r="R610" s="26" t="s">
        <v>41</v>
      </c>
      <c r="S610" s="26">
        <v>5160</v>
      </c>
      <c r="T610" s="26">
        <v>21519</v>
      </c>
      <c r="U610" s="26">
        <v>4</v>
      </c>
      <c r="V610" s="26" t="s">
        <v>42</v>
      </c>
      <c r="W610" s="26" t="s">
        <v>43</v>
      </c>
      <c r="X610" s="26">
        <v>16</v>
      </c>
      <c r="Y610" s="26">
        <v>3</v>
      </c>
      <c r="Z610" s="26">
        <v>3</v>
      </c>
      <c r="AA610" s="26">
        <v>80</v>
      </c>
      <c r="AB610" s="26">
        <v>0</v>
      </c>
      <c r="AC610" s="26">
        <v>12</v>
      </c>
      <c r="AD610" s="26">
        <v>3</v>
      </c>
      <c r="AE610" s="26">
        <v>2</v>
      </c>
      <c r="AF610" s="26">
        <v>9</v>
      </c>
      <c r="AG610" s="26">
        <v>7</v>
      </c>
      <c r="AH610" s="26">
        <v>7</v>
      </c>
      <c r="AI610" s="26">
        <v>3</v>
      </c>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c r="CU610" s="26"/>
      <c r="CV610" s="26"/>
    </row>
    <row r="611" spans="1:100">
      <c r="A611" s="26">
        <v>43</v>
      </c>
      <c r="B611" s="26" t="s">
        <v>43</v>
      </c>
      <c r="C611" s="26" t="s">
        <v>36</v>
      </c>
      <c r="D611" s="26">
        <v>589</v>
      </c>
      <c r="E611" s="26" t="s">
        <v>45</v>
      </c>
      <c r="F611" s="26">
        <v>14</v>
      </c>
      <c r="G611" s="26">
        <v>2</v>
      </c>
      <c r="H611" s="26" t="s">
        <v>38</v>
      </c>
      <c r="I611" s="26">
        <v>1</v>
      </c>
      <c r="J611" s="26">
        <v>843</v>
      </c>
      <c r="K611" s="26">
        <v>2</v>
      </c>
      <c r="L611" s="26" t="s">
        <v>46</v>
      </c>
      <c r="M611" s="26">
        <v>94</v>
      </c>
      <c r="N611" s="26">
        <v>3</v>
      </c>
      <c r="O611" s="26">
        <v>4</v>
      </c>
      <c r="P611" s="26" t="s">
        <v>58</v>
      </c>
      <c r="Q611" s="26">
        <v>1</v>
      </c>
      <c r="R611" s="26" t="s">
        <v>48</v>
      </c>
      <c r="S611" s="26">
        <v>17159</v>
      </c>
      <c r="T611" s="26">
        <v>5200</v>
      </c>
      <c r="U611" s="26">
        <v>6</v>
      </c>
      <c r="V611" s="26" t="s">
        <v>42</v>
      </c>
      <c r="W611" s="26" t="s">
        <v>43</v>
      </c>
      <c r="X611" s="26">
        <v>24</v>
      </c>
      <c r="Y611" s="26">
        <v>4</v>
      </c>
      <c r="Z611" s="26">
        <v>3</v>
      </c>
      <c r="AA611" s="26">
        <v>80</v>
      </c>
      <c r="AB611" s="26">
        <v>1</v>
      </c>
      <c r="AC611" s="26">
        <v>22</v>
      </c>
      <c r="AD611" s="26">
        <v>3</v>
      </c>
      <c r="AE611" s="26">
        <v>3</v>
      </c>
      <c r="AF611" s="26">
        <v>4</v>
      </c>
      <c r="AG611" s="26">
        <v>1</v>
      </c>
      <c r="AH611" s="26">
        <v>1</v>
      </c>
      <c r="AI611" s="26">
        <v>0</v>
      </c>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26"/>
      <c r="CU611" s="26"/>
      <c r="CV611" s="26"/>
    </row>
    <row r="612" spans="1:100">
      <c r="A612" s="26">
        <v>27</v>
      </c>
      <c r="B612" s="26" t="s">
        <v>43</v>
      </c>
      <c r="C612" s="26" t="s">
        <v>36</v>
      </c>
      <c r="D612" s="26">
        <v>269</v>
      </c>
      <c r="E612" s="26" t="s">
        <v>45</v>
      </c>
      <c r="F612" s="26">
        <v>5</v>
      </c>
      <c r="G612" s="26">
        <v>1</v>
      </c>
      <c r="H612" s="26" t="s">
        <v>60</v>
      </c>
      <c r="I612" s="26">
        <v>1</v>
      </c>
      <c r="J612" s="26">
        <v>844</v>
      </c>
      <c r="K612" s="26">
        <v>3</v>
      </c>
      <c r="L612" s="26" t="s">
        <v>46</v>
      </c>
      <c r="M612" s="26">
        <v>42</v>
      </c>
      <c r="N612" s="26">
        <v>2</v>
      </c>
      <c r="O612" s="26">
        <v>3</v>
      </c>
      <c r="P612" s="26" t="s">
        <v>58</v>
      </c>
      <c r="Q612" s="26">
        <v>4</v>
      </c>
      <c r="R612" s="26" t="s">
        <v>52</v>
      </c>
      <c r="S612" s="26">
        <v>12808</v>
      </c>
      <c r="T612" s="26">
        <v>8842</v>
      </c>
      <c r="U612" s="26">
        <v>1</v>
      </c>
      <c r="V612" s="26" t="s">
        <v>42</v>
      </c>
      <c r="W612" s="26" t="s">
        <v>35</v>
      </c>
      <c r="X612" s="26">
        <v>16</v>
      </c>
      <c r="Y612" s="26">
        <v>3</v>
      </c>
      <c r="Z612" s="26">
        <v>2</v>
      </c>
      <c r="AA612" s="26">
        <v>80</v>
      </c>
      <c r="AB612" s="26">
        <v>1</v>
      </c>
      <c r="AC612" s="26">
        <v>9</v>
      </c>
      <c r="AD612" s="26">
        <v>3</v>
      </c>
      <c r="AE612" s="26">
        <v>3</v>
      </c>
      <c r="AF612" s="26">
        <v>9</v>
      </c>
      <c r="AG612" s="26">
        <v>8</v>
      </c>
      <c r="AH612" s="26">
        <v>0</v>
      </c>
      <c r="AI612" s="26">
        <v>8</v>
      </c>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c r="CU612" s="26"/>
      <c r="CV612" s="26"/>
    </row>
    <row r="613" spans="1:100">
      <c r="A613" s="26">
        <v>35</v>
      </c>
      <c r="B613" s="26" t="s">
        <v>43</v>
      </c>
      <c r="C613" s="26" t="s">
        <v>36</v>
      </c>
      <c r="D613" s="26">
        <v>950</v>
      </c>
      <c r="E613" s="26" t="s">
        <v>45</v>
      </c>
      <c r="F613" s="26">
        <v>7</v>
      </c>
      <c r="G613" s="26">
        <v>3</v>
      </c>
      <c r="H613" s="26" t="s">
        <v>49</v>
      </c>
      <c r="I613" s="26">
        <v>1</v>
      </c>
      <c r="J613" s="26">
        <v>845</v>
      </c>
      <c r="K613" s="26">
        <v>3</v>
      </c>
      <c r="L613" s="26" t="s">
        <v>46</v>
      </c>
      <c r="M613" s="26">
        <v>59</v>
      </c>
      <c r="N613" s="26">
        <v>3</v>
      </c>
      <c r="O613" s="26">
        <v>3</v>
      </c>
      <c r="P613" s="26" t="s">
        <v>53</v>
      </c>
      <c r="Q613" s="26">
        <v>3</v>
      </c>
      <c r="R613" s="26" t="s">
        <v>41</v>
      </c>
      <c r="S613" s="26">
        <v>10221</v>
      </c>
      <c r="T613" s="26">
        <v>18869</v>
      </c>
      <c r="U613" s="26">
        <v>3</v>
      </c>
      <c r="V613" s="26" t="s">
        <v>42</v>
      </c>
      <c r="W613" s="26" t="s">
        <v>43</v>
      </c>
      <c r="X613" s="26">
        <v>21</v>
      </c>
      <c r="Y613" s="26">
        <v>4</v>
      </c>
      <c r="Z613" s="26">
        <v>2</v>
      </c>
      <c r="AA613" s="26">
        <v>80</v>
      </c>
      <c r="AB613" s="26">
        <v>0</v>
      </c>
      <c r="AC613" s="26">
        <v>17</v>
      </c>
      <c r="AD613" s="26">
        <v>3</v>
      </c>
      <c r="AE613" s="26">
        <v>4</v>
      </c>
      <c r="AF613" s="26">
        <v>8</v>
      </c>
      <c r="AG613" s="26">
        <v>5</v>
      </c>
      <c r="AH613" s="26">
        <v>1</v>
      </c>
      <c r="AI613" s="26">
        <v>6</v>
      </c>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26"/>
      <c r="CU613" s="26"/>
      <c r="CV613" s="26"/>
    </row>
    <row r="614" spans="1:100">
      <c r="A614" s="26">
        <v>28</v>
      </c>
      <c r="B614" s="26" t="s">
        <v>43</v>
      </c>
      <c r="C614" s="26" t="s">
        <v>36</v>
      </c>
      <c r="D614" s="26">
        <v>760</v>
      </c>
      <c r="E614" s="26" t="s">
        <v>37</v>
      </c>
      <c r="F614" s="26">
        <v>2</v>
      </c>
      <c r="G614" s="26">
        <v>4</v>
      </c>
      <c r="H614" s="26" t="s">
        <v>59</v>
      </c>
      <c r="I614" s="26">
        <v>1</v>
      </c>
      <c r="J614" s="26">
        <v>846</v>
      </c>
      <c r="K614" s="26">
        <v>2</v>
      </c>
      <c r="L614" s="26" t="s">
        <v>39</v>
      </c>
      <c r="M614" s="26">
        <v>81</v>
      </c>
      <c r="N614" s="26">
        <v>3</v>
      </c>
      <c r="O614" s="26">
        <v>2</v>
      </c>
      <c r="P614" s="26" t="s">
        <v>40</v>
      </c>
      <c r="Q614" s="26">
        <v>2</v>
      </c>
      <c r="R614" s="26" t="s">
        <v>48</v>
      </c>
      <c r="S614" s="26">
        <v>4779</v>
      </c>
      <c r="T614" s="26">
        <v>3698</v>
      </c>
      <c r="U614" s="26">
        <v>1</v>
      </c>
      <c r="V614" s="26" t="s">
        <v>42</v>
      </c>
      <c r="W614" s="26" t="s">
        <v>35</v>
      </c>
      <c r="X614" s="26">
        <v>20</v>
      </c>
      <c r="Y614" s="26">
        <v>4</v>
      </c>
      <c r="Z614" s="26">
        <v>1</v>
      </c>
      <c r="AA614" s="26">
        <v>80</v>
      </c>
      <c r="AB614" s="26">
        <v>0</v>
      </c>
      <c r="AC614" s="26">
        <v>8</v>
      </c>
      <c r="AD614" s="26">
        <v>2</v>
      </c>
      <c r="AE614" s="26">
        <v>3</v>
      </c>
      <c r="AF614" s="26">
        <v>8</v>
      </c>
      <c r="AG614" s="26">
        <v>7</v>
      </c>
      <c r="AH614" s="26">
        <v>7</v>
      </c>
      <c r="AI614" s="26">
        <v>5</v>
      </c>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26"/>
      <c r="CU614" s="26"/>
      <c r="CV614" s="26"/>
    </row>
    <row r="615" spans="1:100">
      <c r="A615" s="26">
        <v>34</v>
      </c>
      <c r="B615" s="26" t="s">
        <v>43</v>
      </c>
      <c r="C615" s="26" t="s">
        <v>36</v>
      </c>
      <c r="D615" s="26">
        <v>829</v>
      </c>
      <c r="E615" s="26" t="s">
        <v>61</v>
      </c>
      <c r="F615" s="26">
        <v>3</v>
      </c>
      <c r="G615" s="26">
        <v>2</v>
      </c>
      <c r="H615" s="26" t="s">
        <v>61</v>
      </c>
      <c r="I615" s="26">
        <v>1</v>
      </c>
      <c r="J615" s="26">
        <v>847</v>
      </c>
      <c r="K615" s="26">
        <v>3</v>
      </c>
      <c r="L615" s="26" t="s">
        <v>46</v>
      </c>
      <c r="M615" s="26">
        <v>88</v>
      </c>
      <c r="N615" s="26">
        <v>3</v>
      </c>
      <c r="O615" s="26">
        <v>1</v>
      </c>
      <c r="P615" s="26" t="s">
        <v>61</v>
      </c>
      <c r="Q615" s="26">
        <v>4</v>
      </c>
      <c r="R615" s="26" t="s">
        <v>48</v>
      </c>
      <c r="S615" s="26">
        <v>3737</v>
      </c>
      <c r="T615" s="26">
        <v>2243</v>
      </c>
      <c r="U615" s="26">
        <v>0</v>
      </c>
      <c r="V615" s="26" t="s">
        <v>42</v>
      </c>
      <c r="W615" s="26" t="s">
        <v>43</v>
      </c>
      <c r="X615" s="26">
        <v>19</v>
      </c>
      <c r="Y615" s="26">
        <v>3</v>
      </c>
      <c r="Z615" s="26">
        <v>3</v>
      </c>
      <c r="AA615" s="26">
        <v>80</v>
      </c>
      <c r="AB615" s="26">
        <v>1</v>
      </c>
      <c r="AC615" s="26">
        <v>4</v>
      </c>
      <c r="AD615" s="26">
        <v>1</v>
      </c>
      <c r="AE615" s="26">
        <v>1</v>
      </c>
      <c r="AF615" s="26">
        <v>3</v>
      </c>
      <c r="AG615" s="26">
        <v>2</v>
      </c>
      <c r="AH615" s="26">
        <v>0</v>
      </c>
      <c r="AI615" s="26">
        <v>2</v>
      </c>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26"/>
      <c r="CU615" s="26"/>
      <c r="CV615" s="26"/>
    </row>
    <row r="616" spans="1:100">
      <c r="A616" s="26">
        <v>26</v>
      </c>
      <c r="B616" s="26" t="s">
        <v>35</v>
      </c>
      <c r="C616" s="26" t="s">
        <v>44</v>
      </c>
      <c r="D616" s="26">
        <v>887</v>
      </c>
      <c r="E616" s="26" t="s">
        <v>45</v>
      </c>
      <c r="F616" s="26">
        <v>5</v>
      </c>
      <c r="G616" s="26">
        <v>2</v>
      </c>
      <c r="H616" s="26" t="s">
        <v>51</v>
      </c>
      <c r="I616" s="26">
        <v>1</v>
      </c>
      <c r="J616" s="26">
        <v>848</v>
      </c>
      <c r="K616" s="26">
        <v>3</v>
      </c>
      <c r="L616" s="26" t="s">
        <v>39</v>
      </c>
      <c r="M616" s="26">
        <v>88</v>
      </c>
      <c r="N616" s="26">
        <v>2</v>
      </c>
      <c r="O616" s="26">
        <v>1</v>
      </c>
      <c r="P616" s="26" t="s">
        <v>47</v>
      </c>
      <c r="Q616" s="26">
        <v>3</v>
      </c>
      <c r="R616" s="26" t="s">
        <v>48</v>
      </c>
      <c r="S616" s="26">
        <v>2366</v>
      </c>
      <c r="T616" s="26">
        <v>20898</v>
      </c>
      <c r="U616" s="26">
        <v>1</v>
      </c>
      <c r="V616" s="26" t="s">
        <v>42</v>
      </c>
      <c r="W616" s="26" t="s">
        <v>35</v>
      </c>
      <c r="X616" s="26">
        <v>14</v>
      </c>
      <c r="Y616" s="26">
        <v>3</v>
      </c>
      <c r="Z616" s="26">
        <v>1</v>
      </c>
      <c r="AA616" s="26">
        <v>80</v>
      </c>
      <c r="AB616" s="26">
        <v>1</v>
      </c>
      <c r="AC616" s="26">
        <v>8</v>
      </c>
      <c r="AD616" s="26">
        <v>2</v>
      </c>
      <c r="AE616" s="26">
        <v>3</v>
      </c>
      <c r="AF616" s="26">
        <v>8</v>
      </c>
      <c r="AG616" s="26">
        <v>7</v>
      </c>
      <c r="AH616" s="26">
        <v>1</v>
      </c>
      <c r="AI616" s="26">
        <v>7</v>
      </c>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26"/>
      <c r="CU616" s="26"/>
      <c r="CV616" s="26"/>
    </row>
    <row r="617" spans="1:100">
      <c r="A617" s="26">
        <v>27</v>
      </c>
      <c r="B617" s="26" t="s">
        <v>43</v>
      </c>
      <c r="C617" s="26" t="s">
        <v>55</v>
      </c>
      <c r="D617" s="26">
        <v>443</v>
      </c>
      <c r="E617" s="26" t="s">
        <v>45</v>
      </c>
      <c r="F617" s="26">
        <v>3</v>
      </c>
      <c r="G617" s="26">
        <v>3</v>
      </c>
      <c r="H617" s="26" t="s">
        <v>51</v>
      </c>
      <c r="I617" s="26">
        <v>1</v>
      </c>
      <c r="J617" s="26">
        <v>850</v>
      </c>
      <c r="K617" s="26">
        <v>4</v>
      </c>
      <c r="L617" s="26" t="s">
        <v>46</v>
      </c>
      <c r="M617" s="26">
        <v>50</v>
      </c>
      <c r="N617" s="26">
        <v>3</v>
      </c>
      <c r="O617" s="26">
        <v>1</v>
      </c>
      <c r="P617" s="26" t="s">
        <v>47</v>
      </c>
      <c r="Q617" s="26">
        <v>4</v>
      </c>
      <c r="R617" s="26" t="s">
        <v>48</v>
      </c>
      <c r="S617" s="26">
        <v>1706</v>
      </c>
      <c r="T617" s="26">
        <v>16571</v>
      </c>
      <c r="U617" s="26">
        <v>1</v>
      </c>
      <c r="V617" s="26" t="s">
        <v>42</v>
      </c>
      <c r="W617" s="26" t="s">
        <v>43</v>
      </c>
      <c r="X617" s="26">
        <v>11</v>
      </c>
      <c r="Y617" s="26">
        <v>3</v>
      </c>
      <c r="Z617" s="26">
        <v>3</v>
      </c>
      <c r="AA617" s="26">
        <v>80</v>
      </c>
      <c r="AB617" s="26">
        <v>3</v>
      </c>
      <c r="AC617" s="26">
        <v>0</v>
      </c>
      <c r="AD617" s="26">
        <v>6</v>
      </c>
      <c r="AE617" s="26">
        <v>2</v>
      </c>
      <c r="AF617" s="26">
        <v>0</v>
      </c>
      <c r="AG617" s="26">
        <v>0</v>
      </c>
      <c r="AH617" s="26">
        <v>0</v>
      </c>
      <c r="AI617" s="26">
        <v>0</v>
      </c>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26"/>
      <c r="CU617" s="26"/>
      <c r="CV617" s="26"/>
    </row>
    <row r="618" spans="1:100">
      <c r="A618" s="26">
        <v>51</v>
      </c>
      <c r="B618" s="26" t="s">
        <v>43</v>
      </c>
      <c r="C618" s="26" t="s">
        <v>36</v>
      </c>
      <c r="D618" s="26">
        <v>1318</v>
      </c>
      <c r="E618" s="26" t="s">
        <v>37</v>
      </c>
      <c r="F618" s="26">
        <v>26</v>
      </c>
      <c r="G618" s="26">
        <v>4</v>
      </c>
      <c r="H618" s="26" t="s">
        <v>59</v>
      </c>
      <c r="I618" s="26">
        <v>1</v>
      </c>
      <c r="J618" s="26">
        <v>851</v>
      </c>
      <c r="K618" s="26">
        <v>1</v>
      </c>
      <c r="L618" s="26" t="s">
        <v>39</v>
      </c>
      <c r="M618" s="26">
        <v>66</v>
      </c>
      <c r="N618" s="26">
        <v>3</v>
      </c>
      <c r="O618" s="26">
        <v>4</v>
      </c>
      <c r="P618" s="26" t="s">
        <v>56</v>
      </c>
      <c r="Q618" s="26">
        <v>3</v>
      </c>
      <c r="R618" s="26" t="s">
        <v>48</v>
      </c>
      <c r="S618" s="26">
        <v>16307</v>
      </c>
      <c r="T618" s="26">
        <v>5594</v>
      </c>
      <c r="U618" s="26">
        <v>2</v>
      </c>
      <c r="V618" s="26" t="s">
        <v>42</v>
      </c>
      <c r="W618" s="26" t="s">
        <v>43</v>
      </c>
      <c r="X618" s="26">
        <v>14</v>
      </c>
      <c r="Y618" s="26">
        <v>3</v>
      </c>
      <c r="Z618" s="26">
        <v>3</v>
      </c>
      <c r="AA618" s="26">
        <v>80</v>
      </c>
      <c r="AB618" s="26">
        <v>1</v>
      </c>
      <c r="AC618" s="26">
        <v>29</v>
      </c>
      <c r="AD618" s="26">
        <v>2</v>
      </c>
      <c r="AE618" s="26">
        <v>2</v>
      </c>
      <c r="AF618" s="26">
        <v>20</v>
      </c>
      <c r="AG618" s="26">
        <v>6</v>
      </c>
      <c r="AH618" s="26">
        <v>4</v>
      </c>
      <c r="AI618" s="26">
        <v>17</v>
      </c>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26"/>
      <c r="CU618" s="26"/>
      <c r="CV618" s="26"/>
    </row>
    <row r="619" spans="1:100">
      <c r="A619" s="26">
        <v>44</v>
      </c>
      <c r="B619" s="26" t="s">
        <v>43</v>
      </c>
      <c r="C619" s="26" t="s">
        <v>36</v>
      </c>
      <c r="D619" s="26">
        <v>625</v>
      </c>
      <c r="E619" s="26" t="s">
        <v>45</v>
      </c>
      <c r="F619" s="26">
        <v>4</v>
      </c>
      <c r="G619" s="26">
        <v>3</v>
      </c>
      <c r="H619" s="26" t="s">
        <v>51</v>
      </c>
      <c r="I619" s="26">
        <v>1</v>
      </c>
      <c r="J619" s="26">
        <v>852</v>
      </c>
      <c r="K619" s="26">
        <v>4</v>
      </c>
      <c r="L619" s="26" t="s">
        <v>46</v>
      </c>
      <c r="M619" s="26">
        <v>50</v>
      </c>
      <c r="N619" s="26">
        <v>3</v>
      </c>
      <c r="O619" s="26">
        <v>2</v>
      </c>
      <c r="P619" s="26" t="s">
        <v>54</v>
      </c>
      <c r="Q619" s="26">
        <v>2</v>
      </c>
      <c r="R619" s="26" t="s">
        <v>41</v>
      </c>
      <c r="S619" s="26">
        <v>5933</v>
      </c>
      <c r="T619" s="26">
        <v>5197</v>
      </c>
      <c r="U619" s="26">
        <v>9</v>
      </c>
      <c r="V619" s="26" t="s">
        <v>42</v>
      </c>
      <c r="W619" s="26" t="s">
        <v>43</v>
      </c>
      <c r="X619" s="26">
        <v>12</v>
      </c>
      <c r="Y619" s="26">
        <v>3</v>
      </c>
      <c r="Z619" s="26">
        <v>4</v>
      </c>
      <c r="AA619" s="26">
        <v>80</v>
      </c>
      <c r="AB619" s="26">
        <v>0</v>
      </c>
      <c r="AC619" s="26">
        <v>10</v>
      </c>
      <c r="AD619" s="26">
        <v>2</v>
      </c>
      <c r="AE619" s="26">
        <v>2</v>
      </c>
      <c r="AF619" s="26">
        <v>5</v>
      </c>
      <c r="AG619" s="26">
        <v>2</v>
      </c>
      <c r="AH619" s="26">
        <v>2</v>
      </c>
      <c r="AI619" s="26">
        <v>3</v>
      </c>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26"/>
      <c r="CU619" s="26"/>
      <c r="CV619" s="26"/>
    </row>
    <row r="620" spans="1:100">
      <c r="A620" s="26">
        <v>25</v>
      </c>
      <c r="B620" s="26" t="s">
        <v>43</v>
      </c>
      <c r="C620" s="26" t="s">
        <v>36</v>
      </c>
      <c r="D620" s="26">
        <v>180</v>
      </c>
      <c r="E620" s="26" t="s">
        <v>45</v>
      </c>
      <c r="F620" s="26">
        <v>2</v>
      </c>
      <c r="G620" s="26">
        <v>1</v>
      </c>
      <c r="H620" s="26" t="s">
        <v>51</v>
      </c>
      <c r="I620" s="26">
        <v>1</v>
      </c>
      <c r="J620" s="26">
        <v>854</v>
      </c>
      <c r="K620" s="26">
        <v>1</v>
      </c>
      <c r="L620" s="26" t="s">
        <v>46</v>
      </c>
      <c r="M620" s="26">
        <v>65</v>
      </c>
      <c r="N620" s="26">
        <v>4</v>
      </c>
      <c r="O620" s="26">
        <v>1</v>
      </c>
      <c r="P620" s="26" t="s">
        <v>47</v>
      </c>
      <c r="Q620" s="26">
        <v>1</v>
      </c>
      <c r="R620" s="26" t="s">
        <v>41</v>
      </c>
      <c r="S620" s="26">
        <v>3424</v>
      </c>
      <c r="T620" s="26">
        <v>21632</v>
      </c>
      <c r="U620" s="26">
        <v>7</v>
      </c>
      <c r="V620" s="26" t="s">
        <v>42</v>
      </c>
      <c r="W620" s="26" t="s">
        <v>43</v>
      </c>
      <c r="X620" s="26">
        <v>13</v>
      </c>
      <c r="Y620" s="26">
        <v>3</v>
      </c>
      <c r="Z620" s="26">
        <v>3</v>
      </c>
      <c r="AA620" s="26">
        <v>80</v>
      </c>
      <c r="AB620" s="26">
        <v>0</v>
      </c>
      <c r="AC620" s="26">
        <v>6</v>
      </c>
      <c r="AD620" s="26">
        <v>3</v>
      </c>
      <c r="AE620" s="26">
        <v>2</v>
      </c>
      <c r="AF620" s="26">
        <v>4</v>
      </c>
      <c r="AG620" s="26">
        <v>3</v>
      </c>
      <c r="AH620" s="26">
        <v>0</v>
      </c>
      <c r="AI620" s="26">
        <v>1</v>
      </c>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26"/>
      <c r="CU620" s="26"/>
      <c r="CV620" s="26"/>
    </row>
    <row r="621" spans="1:100">
      <c r="A621" s="26">
        <v>33</v>
      </c>
      <c r="B621" s="26" t="s">
        <v>43</v>
      </c>
      <c r="C621" s="26" t="s">
        <v>36</v>
      </c>
      <c r="D621" s="26">
        <v>586</v>
      </c>
      <c r="E621" s="26" t="s">
        <v>37</v>
      </c>
      <c r="F621" s="26">
        <v>1</v>
      </c>
      <c r="G621" s="26">
        <v>3</v>
      </c>
      <c r="H621" s="26" t="s">
        <v>51</v>
      </c>
      <c r="I621" s="26">
        <v>1</v>
      </c>
      <c r="J621" s="26">
        <v>855</v>
      </c>
      <c r="K621" s="26">
        <v>1</v>
      </c>
      <c r="L621" s="26" t="s">
        <v>46</v>
      </c>
      <c r="M621" s="26">
        <v>48</v>
      </c>
      <c r="N621" s="26">
        <v>4</v>
      </c>
      <c r="O621" s="26">
        <v>2</v>
      </c>
      <c r="P621" s="26" t="s">
        <v>40</v>
      </c>
      <c r="Q621" s="26">
        <v>1</v>
      </c>
      <c r="R621" s="26" t="s">
        <v>52</v>
      </c>
      <c r="S621" s="26">
        <v>4037</v>
      </c>
      <c r="T621" s="26">
        <v>21816</v>
      </c>
      <c r="U621" s="26">
        <v>1</v>
      </c>
      <c r="V621" s="26" t="s">
        <v>42</v>
      </c>
      <c r="W621" s="26" t="s">
        <v>43</v>
      </c>
      <c r="X621" s="26">
        <v>22</v>
      </c>
      <c r="Y621" s="26">
        <v>4</v>
      </c>
      <c r="Z621" s="26">
        <v>1</v>
      </c>
      <c r="AA621" s="26">
        <v>80</v>
      </c>
      <c r="AB621" s="26">
        <v>1</v>
      </c>
      <c r="AC621" s="26">
        <v>9</v>
      </c>
      <c r="AD621" s="26">
        <v>5</v>
      </c>
      <c r="AE621" s="26">
        <v>3</v>
      </c>
      <c r="AF621" s="26">
        <v>9</v>
      </c>
      <c r="AG621" s="26">
        <v>8</v>
      </c>
      <c r="AH621" s="26">
        <v>0</v>
      </c>
      <c r="AI621" s="26">
        <v>8</v>
      </c>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26"/>
      <c r="CU621" s="26"/>
      <c r="CV621" s="26"/>
    </row>
    <row r="622" spans="1:100">
      <c r="A622" s="26">
        <v>35</v>
      </c>
      <c r="B622" s="26" t="s">
        <v>43</v>
      </c>
      <c r="C622" s="26" t="s">
        <v>36</v>
      </c>
      <c r="D622" s="26">
        <v>1343</v>
      </c>
      <c r="E622" s="26" t="s">
        <v>45</v>
      </c>
      <c r="F622" s="26">
        <v>27</v>
      </c>
      <c r="G622" s="26">
        <v>1</v>
      </c>
      <c r="H622" s="26" t="s">
        <v>51</v>
      </c>
      <c r="I622" s="26">
        <v>1</v>
      </c>
      <c r="J622" s="26">
        <v>856</v>
      </c>
      <c r="K622" s="26">
        <v>3</v>
      </c>
      <c r="L622" s="26" t="s">
        <v>39</v>
      </c>
      <c r="M622" s="26">
        <v>53</v>
      </c>
      <c r="N622" s="26">
        <v>2</v>
      </c>
      <c r="O622" s="26">
        <v>1</v>
      </c>
      <c r="P622" s="26" t="s">
        <v>47</v>
      </c>
      <c r="Q622" s="26">
        <v>1</v>
      </c>
      <c r="R622" s="26" t="s">
        <v>41</v>
      </c>
      <c r="S622" s="26">
        <v>2559</v>
      </c>
      <c r="T622" s="26">
        <v>17852</v>
      </c>
      <c r="U622" s="26">
        <v>1</v>
      </c>
      <c r="V622" s="26" t="s">
        <v>42</v>
      </c>
      <c r="W622" s="26" t="s">
        <v>43</v>
      </c>
      <c r="X622" s="26">
        <v>11</v>
      </c>
      <c r="Y622" s="26">
        <v>3</v>
      </c>
      <c r="Z622" s="26">
        <v>4</v>
      </c>
      <c r="AA622" s="26">
        <v>80</v>
      </c>
      <c r="AB622" s="26">
        <v>0</v>
      </c>
      <c r="AC622" s="26">
        <v>6</v>
      </c>
      <c r="AD622" s="26">
        <v>3</v>
      </c>
      <c r="AE622" s="26">
        <v>2</v>
      </c>
      <c r="AF622" s="26">
        <v>6</v>
      </c>
      <c r="AG622" s="26">
        <v>5</v>
      </c>
      <c r="AH622" s="26">
        <v>1</v>
      </c>
      <c r="AI622" s="26">
        <v>1</v>
      </c>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26"/>
      <c r="CU622" s="26"/>
      <c r="CV622" s="26"/>
    </row>
    <row r="623" spans="1:100">
      <c r="A623" s="26">
        <v>36</v>
      </c>
      <c r="B623" s="26" t="s">
        <v>43</v>
      </c>
      <c r="C623" s="26" t="s">
        <v>36</v>
      </c>
      <c r="D623" s="26">
        <v>928</v>
      </c>
      <c r="E623" s="26" t="s">
        <v>37</v>
      </c>
      <c r="F623" s="26">
        <v>1</v>
      </c>
      <c r="G623" s="26">
        <v>2</v>
      </c>
      <c r="H623" s="26" t="s">
        <v>38</v>
      </c>
      <c r="I623" s="26">
        <v>1</v>
      </c>
      <c r="J623" s="26">
        <v>857</v>
      </c>
      <c r="K623" s="26">
        <v>2</v>
      </c>
      <c r="L623" s="26" t="s">
        <v>46</v>
      </c>
      <c r="M623" s="26">
        <v>56</v>
      </c>
      <c r="N623" s="26">
        <v>3</v>
      </c>
      <c r="O623" s="26">
        <v>2</v>
      </c>
      <c r="P623" s="26" t="s">
        <v>40</v>
      </c>
      <c r="Q623" s="26">
        <v>4</v>
      </c>
      <c r="R623" s="26" t="s">
        <v>48</v>
      </c>
      <c r="S623" s="26">
        <v>6201</v>
      </c>
      <c r="T623" s="26">
        <v>2823</v>
      </c>
      <c r="U623" s="26">
        <v>1</v>
      </c>
      <c r="V623" s="26" t="s">
        <v>42</v>
      </c>
      <c r="W623" s="26" t="s">
        <v>35</v>
      </c>
      <c r="X623" s="26">
        <v>14</v>
      </c>
      <c r="Y623" s="26">
        <v>3</v>
      </c>
      <c r="Z623" s="26">
        <v>4</v>
      </c>
      <c r="AA623" s="26">
        <v>80</v>
      </c>
      <c r="AB623" s="26">
        <v>1</v>
      </c>
      <c r="AC623" s="26">
        <v>18</v>
      </c>
      <c r="AD623" s="26">
        <v>1</v>
      </c>
      <c r="AE623" s="26">
        <v>2</v>
      </c>
      <c r="AF623" s="26">
        <v>18</v>
      </c>
      <c r="AG623" s="26">
        <v>14</v>
      </c>
      <c r="AH623" s="26">
        <v>4</v>
      </c>
      <c r="AI623" s="26">
        <v>11</v>
      </c>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26"/>
      <c r="CU623" s="26"/>
      <c r="CV623" s="26"/>
    </row>
    <row r="624" spans="1:100">
      <c r="A624" s="26">
        <v>32</v>
      </c>
      <c r="B624" s="26" t="s">
        <v>43</v>
      </c>
      <c r="C624" s="26" t="s">
        <v>36</v>
      </c>
      <c r="D624" s="26">
        <v>117</v>
      </c>
      <c r="E624" s="26" t="s">
        <v>37</v>
      </c>
      <c r="F624" s="26">
        <v>13</v>
      </c>
      <c r="G624" s="26">
        <v>4</v>
      </c>
      <c r="H624" s="26" t="s">
        <v>38</v>
      </c>
      <c r="I624" s="26">
        <v>1</v>
      </c>
      <c r="J624" s="26">
        <v>859</v>
      </c>
      <c r="K624" s="26">
        <v>2</v>
      </c>
      <c r="L624" s="26" t="s">
        <v>46</v>
      </c>
      <c r="M624" s="26">
        <v>73</v>
      </c>
      <c r="N624" s="26">
        <v>3</v>
      </c>
      <c r="O624" s="26">
        <v>2</v>
      </c>
      <c r="P624" s="26" t="s">
        <v>40</v>
      </c>
      <c r="Q624" s="26">
        <v>4</v>
      </c>
      <c r="R624" s="26" t="s">
        <v>52</v>
      </c>
      <c r="S624" s="26">
        <v>4403</v>
      </c>
      <c r="T624" s="26">
        <v>9250</v>
      </c>
      <c r="U624" s="26">
        <v>2</v>
      </c>
      <c r="V624" s="26" t="s">
        <v>42</v>
      </c>
      <c r="W624" s="26" t="s">
        <v>43</v>
      </c>
      <c r="X624" s="26">
        <v>11</v>
      </c>
      <c r="Y624" s="26">
        <v>3</v>
      </c>
      <c r="Z624" s="26">
        <v>3</v>
      </c>
      <c r="AA624" s="26">
        <v>80</v>
      </c>
      <c r="AB624" s="26">
        <v>1</v>
      </c>
      <c r="AC624" s="26">
        <v>8</v>
      </c>
      <c r="AD624" s="26">
        <v>3</v>
      </c>
      <c r="AE624" s="26">
        <v>2</v>
      </c>
      <c r="AF624" s="26">
        <v>5</v>
      </c>
      <c r="AG624" s="26">
        <v>2</v>
      </c>
      <c r="AH624" s="26">
        <v>0</v>
      </c>
      <c r="AI624" s="26">
        <v>3</v>
      </c>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26"/>
      <c r="CU624" s="26"/>
      <c r="CV624" s="26"/>
    </row>
    <row r="625" spans="1:100">
      <c r="A625" s="26">
        <v>30</v>
      </c>
      <c r="B625" s="26" t="s">
        <v>43</v>
      </c>
      <c r="C625" s="26" t="s">
        <v>44</v>
      </c>
      <c r="D625" s="26">
        <v>1012</v>
      </c>
      <c r="E625" s="26" t="s">
        <v>45</v>
      </c>
      <c r="F625" s="26">
        <v>5</v>
      </c>
      <c r="G625" s="26">
        <v>4</v>
      </c>
      <c r="H625" s="26" t="s">
        <v>38</v>
      </c>
      <c r="I625" s="26">
        <v>1</v>
      </c>
      <c r="J625" s="26">
        <v>861</v>
      </c>
      <c r="K625" s="26">
        <v>2</v>
      </c>
      <c r="L625" s="26" t="s">
        <v>46</v>
      </c>
      <c r="M625" s="26">
        <v>75</v>
      </c>
      <c r="N625" s="26">
        <v>2</v>
      </c>
      <c r="O625" s="26">
        <v>1</v>
      </c>
      <c r="P625" s="26" t="s">
        <v>47</v>
      </c>
      <c r="Q625" s="26">
        <v>4</v>
      </c>
      <c r="R625" s="26" t="s">
        <v>52</v>
      </c>
      <c r="S625" s="26">
        <v>3761</v>
      </c>
      <c r="T625" s="26">
        <v>2373</v>
      </c>
      <c r="U625" s="26">
        <v>9</v>
      </c>
      <c r="V625" s="26" t="s">
        <v>42</v>
      </c>
      <c r="W625" s="26" t="s">
        <v>43</v>
      </c>
      <c r="X625" s="26">
        <v>12</v>
      </c>
      <c r="Y625" s="26">
        <v>3</v>
      </c>
      <c r="Z625" s="26">
        <v>2</v>
      </c>
      <c r="AA625" s="26">
        <v>80</v>
      </c>
      <c r="AB625" s="26">
        <v>1</v>
      </c>
      <c r="AC625" s="26">
        <v>10</v>
      </c>
      <c r="AD625" s="26">
        <v>3</v>
      </c>
      <c r="AE625" s="26">
        <v>2</v>
      </c>
      <c r="AF625" s="26">
        <v>5</v>
      </c>
      <c r="AG625" s="26">
        <v>4</v>
      </c>
      <c r="AH625" s="26">
        <v>0</v>
      </c>
      <c r="AI625" s="26">
        <v>3</v>
      </c>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26"/>
      <c r="CU625" s="26"/>
      <c r="CV625" s="26"/>
    </row>
    <row r="626" spans="1:100">
      <c r="A626" s="26">
        <v>53</v>
      </c>
      <c r="B626" s="26" t="s">
        <v>43</v>
      </c>
      <c r="C626" s="26" t="s">
        <v>36</v>
      </c>
      <c r="D626" s="26">
        <v>661</v>
      </c>
      <c r="E626" s="26" t="s">
        <v>37</v>
      </c>
      <c r="F626" s="26">
        <v>7</v>
      </c>
      <c r="G626" s="26">
        <v>2</v>
      </c>
      <c r="H626" s="26" t="s">
        <v>59</v>
      </c>
      <c r="I626" s="26">
        <v>1</v>
      </c>
      <c r="J626" s="26">
        <v>862</v>
      </c>
      <c r="K626" s="26">
        <v>1</v>
      </c>
      <c r="L626" s="26" t="s">
        <v>39</v>
      </c>
      <c r="M626" s="26">
        <v>78</v>
      </c>
      <c r="N626" s="26">
        <v>2</v>
      </c>
      <c r="O626" s="26">
        <v>3</v>
      </c>
      <c r="P626" s="26" t="s">
        <v>40</v>
      </c>
      <c r="Q626" s="26">
        <v>4</v>
      </c>
      <c r="R626" s="26" t="s">
        <v>48</v>
      </c>
      <c r="S626" s="26">
        <v>10934</v>
      </c>
      <c r="T626" s="26">
        <v>20715</v>
      </c>
      <c r="U626" s="26">
        <v>7</v>
      </c>
      <c r="V626" s="26" t="s">
        <v>42</v>
      </c>
      <c r="W626" s="26" t="s">
        <v>35</v>
      </c>
      <c r="X626" s="26">
        <v>18</v>
      </c>
      <c r="Y626" s="26">
        <v>3</v>
      </c>
      <c r="Z626" s="26">
        <v>4</v>
      </c>
      <c r="AA626" s="26">
        <v>80</v>
      </c>
      <c r="AB626" s="26">
        <v>1</v>
      </c>
      <c r="AC626" s="26">
        <v>35</v>
      </c>
      <c r="AD626" s="26">
        <v>3</v>
      </c>
      <c r="AE626" s="26">
        <v>3</v>
      </c>
      <c r="AF626" s="26">
        <v>5</v>
      </c>
      <c r="AG626" s="26">
        <v>2</v>
      </c>
      <c r="AH626" s="26">
        <v>0</v>
      </c>
      <c r="AI626" s="26">
        <v>4</v>
      </c>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26"/>
      <c r="CU626" s="26"/>
      <c r="CV626" s="26"/>
    </row>
    <row r="627" spans="1:100">
      <c r="A627" s="26">
        <v>45</v>
      </c>
      <c r="B627" s="26" t="s">
        <v>43</v>
      </c>
      <c r="C627" s="26" t="s">
        <v>36</v>
      </c>
      <c r="D627" s="26">
        <v>930</v>
      </c>
      <c r="E627" s="26" t="s">
        <v>37</v>
      </c>
      <c r="F627" s="26">
        <v>9</v>
      </c>
      <c r="G627" s="26">
        <v>3</v>
      </c>
      <c r="H627" s="26" t="s">
        <v>59</v>
      </c>
      <c r="I627" s="26">
        <v>1</v>
      </c>
      <c r="J627" s="26">
        <v>864</v>
      </c>
      <c r="K627" s="26">
        <v>4</v>
      </c>
      <c r="L627" s="26" t="s">
        <v>46</v>
      </c>
      <c r="M627" s="26">
        <v>74</v>
      </c>
      <c r="N627" s="26">
        <v>3</v>
      </c>
      <c r="O627" s="26">
        <v>3</v>
      </c>
      <c r="P627" s="26" t="s">
        <v>40</v>
      </c>
      <c r="Q627" s="26">
        <v>1</v>
      </c>
      <c r="R627" s="26" t="s">
        <v>52</v>
      </c>
      <c r="S627" s="26">
        <v>10761</v>
      </c>
      <c r="T627" s="26">
        <v>19239</v>
      </c>
      <c r="U627" s="26">
        <v>4</v>
      </c>
      <c r="V627" s="26" t="s">
        <v>42</v>
      </c>
      <c r="W627" s="26" t="s">
        <v>35</v>
      </c>
      <c r="X627" s="26">
        <v>12</v>
      </c>
      <c r="Y627" s="26">
        <v>3</v>
      </c>
      <c r="Z627" s="26">
        <v>3</v>
      </c>
      <c r="AA627" s="26">
        <v>80</v>
      </c>
      <c r="AB627" s="26">
        <v>1</v>
      </c>
      <c r="AC627" s="26">
        <v>18</v>
      </c>
      <c r="AD627" s="26">
        <v>2</v>
      </c>
      <c r="AE627" s="26">
        <v>3</v>
      </c>
      <c r="AF627" s="26">
        <v>5</v>
      </c>
      <c r="AG627" s="26">
        <v>4</v>
      </c>
      <c r="AH627" s="26">
        <v>0</v>
      </c>
      <c r="AI627" s="26">
        <v>2</v>
      </c>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26"/>
      <c r="CU627" s="26"/>
      <c r="CV627" s="26"/>
    </row>
    <row r="628" spans="1:100">
      <c r="A628" s="26">
        <v>32</v>
      </c>
      <c r="B628" s="26" t="s">
        <v>43</v>
      </c>
      <c r="C628" s="26" t="s">
        <v>36</v>
      </c>
      <c r="D628" s="26">
        <v>638</v>
      </c>
      <c r="E628" s="26" t="s">
        <v>45</v>
      </c>
      <c r="F628" s="26">
        <v>8</v>
      </c>
      <c r="G628" s="26">
        <v>2</v>
      </c>
      <c r="H628" s="26" t="s">
        <v>51</v>
      </c>
      <c r="I628" s="26">
        <v>1</v>
      </c>
      <c r="J628" s="26">
        <v>865</v>
      </c>
      <c r="K628" s="26">
        <v>3</v>
      </c>
      <c r="L628" s="26" t="s">
        <v>39</v>
      </c>
      <c r="M628" s="26">
        <v>91</v>
      </c>
      <c r="N628" s="26">
        <v>4</v>
      </c>
      <c r="O628" s="26">
        <v>2</v>
      </c>
      <c r="P628" s="26" t="s">
        <v>47</v>
      </c>
      <c r="Q628" s="26">
        <v>3</v>
      </c>
      <c r="R628" s="26" t="s">
        <v>48</v>
      </c>
      <c r="S628" s="26">
        <v>5175</v>
      </c>
      <c r="T628" s="26">
        <v>22162</v>
      </c>
      <c r="U628" s="26">
        <v>5</v>
      </c>
      <c r="V628" s="26" t="s">
        <v>42</v>
      </c>
      <c r="W628" s="26" t="s">
        <v>43</v>
      </c>
      <c r="X628" s="26">
        <v>12</v>
      </c>
      <c r="Y628" s="26">
        <v>3</v>
      </c>
      <c r="Z628" s="26">
        <v>3</v>
      </c>
      <c r="AA628" s="26">
        <v>80</v>
      </c>
      <c r="AB628" s="26">
        <v>1</v>
      </c>
      <c r="AC628" s="26">
        <v>9</v>
      </c>
      <c r="AD628" s="26">
        <v>3</v>
      </c>
      <c r="AE628" s="26">
        <v>2</v>
      </c>
      <c r="AF628" s="26">
        <v>5</v>
      </c>
      <c r="AG628" s="26">
        <v>3</v>
      </c>
      <c r="AH628" s="26">
        <v>1</v>
      </c>
      <c r="AI628" s="26">
        <v>3</v>
      </c>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26"/>
      <c r="CU628" s="26"/>
      <c r="CV628" s="26"/>
    </row>
    <row r="629" spans="1:100">
      <c r="A629" s="26">
        <v>52</v>
      </c>
      <c r="B629" s="26" t="s">
        <v>43</v>
      </c>
      <c r="C629" s="26" t="s">
        <v>44</v>
      </c>
      <c r="D629" s="26">
        <v>890</v>
      </c>
      <c r="E629" s="26" t="s">
        <v>45</v>
      </c>
      <c r="F629" s="26">
        <v>25</v>
      </c>
      <c r="G629" s="26">
        <v>4</v>
      </c>
      <c r="H629" s="26" t="s">
        <v>51</v>
      </c>
      <c r="I629" s="26">
        <v>1</v>
      </c>
      <c r="J629" s="26">
        <v>867</v>
      </c>
      <c r="K629" s="26">
        <v>3</v>
      </c>
      <c r="L629" s="26" t="s">
        <v>39</v>
      </c>
      <c r="M629" s="26">
        <v>81</v>
      </c>
      <c r="N629" s="26">
        <v>2</v>
      </c>
      <c r="O629" s="26">
        <v>4</v>
      </c>
      <c r="P629" s="26" t="s">
        <v>53</v>
      </c>
      <c r="Q629" s="26">
        <v>4</v>
      </c>
      <c r="R629" s="26" t="s">
        <v>48</v>
      </c>
      <c r="S629" s="26">
        <v>13826</v>
      </c>
      <c r="T629" s="26">
        <v>19028</v>
      </c>
      <c r="U629" s="26">
        <v>3</v>
      </c>
      <c r="V629" s="26" t="s">
        <v>42</v>
      </c>
      <c r="W629" s="26" t="s">
        <v>43</v>
      </c>
      <c r="X629" s="26">
        <v>22</v>
      </c>
      <c r="Y629" s="26">
        <v>4</v>
      </c>
      <c r="Z629" s="26">
        <v>3</v>
      </c>
      <c r="AA629" s="26">
        <v>80</v>
      </c>
      <c r="AB629" s="26">
        <v>0</v>
      </c>
      <c r="AC629" s="26">
        <v>31</v>
      </c>
      <c r="AD629" s="26">
        <v>3</v>
      </c>
      <c r="AE629" s="26">
        <v>3</v>
      </c>
      <c r="AF629" s="26">
        <v>9</v>
      </c>
      <c r="AG629" s="26">
        <v>8</v>
      </c>
      <c r="AH629" s="26">
        <v>0</v>
      </c>
      <c r="AI629" s="26">
        <v>0</v>
      </c>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c r="CU629" s="26"/>
      <c r="CV629" s="26"/>
    </row>
    <row r="630" spans="1:100">
      <c r="A630" s="26">
        <v>37</v>
      </c>
      <c r="B630" s="26" t="s">
        <v>43</v>
      </c>
      <c r="C630" s="26" t="s">
        <v>36</v>
      </c>
      <c r="D630" s="26">
        <v>342</v>
      </c>
      <c r="E630" s="26" t="s">
        <v>37</v>
      </c>
      <c r="F630" s="26">
        <v>16</v>
      </c>
      <c r="G630" s="26">
        <v>4</v>
      </c>
      <c r="H630" s="26" t="s">
        <v>59</v>
      </c>
      <c r="I630" s="26">
        <v>1</v>
      </c>
      <c r="J630" s="26">
        <v>868</v>
      </c>
      <c r="K630" s="26">
        <v>4</v>
      </c>
      <c r="L630" s="26" t="s">
        <v>46</v>
      </c>
      <c r="M630" s="26">
        <v>66</v>
      </c>
      <c r="N630" s="26">
        <v>2</v>
      </c>
      <c r="O630" s="26">
        <v>2</v>
      </c>
      <c r="P630" s="26" t="s">
        <v>40</v>
      </c>
      <c r="Q630" s="26">
        <v>3</v>
      </c>
      <c r="R630" s="26" t="s">
        <v>52</v>
      </c>
      <c r="S630" s="26">
        <v>6334</v>
      </c>
      <c r="T630" s="26">
        <v>24558</v>
      </c>
      <c r="U630" s="26">
        <v>4</v>
      </c>
      <c r="V630" s="26" t="s">
        <v>42</v>
      </c>
      <c r="W630" s="26" t="s">
        <v>43</v>
      </c>
      <c r="X630" s="26">
        <v>19</v>
      </c>
      <c r="Y630" s="26">
        <v>3</v>
      </c>
      <c r="Z630" s="26">
        <v>4</v>
      </c>
      <c r="AA630" s="26">
        <v>80</v>
      </c>
      <c r="AB630" s="26">
        <v>2</v>
      </c>
      <c r="AC630" s="26">
        <v>9</v>
      </c>
      <c r="AD630" s="26">
        <v>2</v>
      </c>
      <c r="AE630" s="26">
        <v>3</v>
      </c>
      <c r="AF630" s="26">
        <v>1</v>
      </c>
      <c r="AG630" s="26">
        <v>0</v>
      </c>
      <c r="AH630" s="26">
        <v>0</v>
      </c>
      <c r="AI630" s="26">
        <v>0</v>
      </c>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26"/>
      <c r="CU630" s="26"/>
      <c r="CV630" s="26"/>
    </row>
    <row r="631" spans="1:100">
      <c r="A631" s="26">
        <v>28</v>
      </c>
      <c r="B631" s="26" t="s">
        <v>43</v>
      </c>
      <c r="C631" s="26" t="s">
        <v>36</v>
      </c>
      <c r="D631" s="26">
        <v>1169</v>
      </c>
      <c r="E631" s="26" t="s">
        <v>61</v>
      </c>
      <c r="F631" s="26">
        <v>8</v>
      </c>
      <c r="G631" s="26">
        <v>2</v>
      </c>
      <c r="H631" s="26" t="s">
        <v>51</v>
      </c>
      <c r="I631" s="26">
        <v>1</v>
      </c>
      <c r="J631" s="26">
        <v>869</v>
      </c>
      <c r="K631" s="26">
        <v>2</v>
      </c>
      <c r="L631" s="26" t="s">
        <v>46</v>
      </c>
      <c r="M631" s="26">
        <v>63</v>
      </c>
      <c r="N631" s="26">
        <v>2</v>
      </c>
      <c r="O631" s="26">
        <v>1</v>
      </c>
      <c r="P631" s="26" t="s">
        <v>61</v>
      </c>
      <c r="Q631" s="26">
        <v>4</v>
      </c>
      <c r="R631" s="26" t="s">
        <v>52</v>
      </c>
      <c r="S631" s="26">
        <v>4936</v>
      </c>
      <c r="T631" s="26">
        <v>23965</v>
      </c>
      <c r="U631" s="26">
        <v>1</v>
      </c>
      <c r="V631" s="26" t="s">
        <v>42</v>
      </c>
      <c r="W631" s="26" t="s">
        <v>43</v>
      </c>
      <c r="X631" s="26">
        <v>13</v>
      </c>
      <c r="Y631" s="26">
        <v>3</v>
      </c>
      <c r="Z631" s="26">
        <v>4</v>
      </c>
      <c r="AA631" s="26">
        <v>80</v>
      </c>
      <c r="AB631" s="26">
        <v>1</v>
      </c>
      <c r="AC631" s="26">
        <v>6</v>
      </c>
      <c r="AD631" s="26">
        <v>6</v>
      </c>
      <c r="AE631" s="26">
        <v>3</v>
      </c>
      <c r="AF631" s="26">
        <v>5</v>
      </c>
      <c r="AG631" s="26">
        <v>1</v>
      </c>
      <c r="AH631" s="26">
        <v>0</v>
      </c>
      <c r="AI631" s="26">
        <v>4</v>
      </c>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26"/>
      <c r="CU631" s="26"/>
      <c r="CV631" s="26"/>
    </row>
    <row r="632" spans="1:100">
      <c r="A632" s="26">
        <v>22</v>
      </c>
      <c r="B632" s="26" t="s">
        <v>43</v>
      </c>
      <c r="C632" s="26" t="s">
        <v>36</v>
      </c>
      <c r="D632" s="26">
        <v>1230</v>
      </c>
      <c r="E632" s="26" t="s">
        <v>45</v>
      </c>
      <c r="F632" s="26">
        <v>1</v>
      </c>
      <c r="G632" s="26">
        <v>2</v>
      </c>
      <c r="H632" s="26" t="s">
        <v>38</v>
      </c>
      <c r="I632" s="26">
        <v>1</v>
      </c>
      <c r="J632" s="26">
        <v>872</v>
      </c>
      <c r="K632" s="26">
        <v>4</v>
      </c>
      <c r="L632" s="26" t="s">
        <v>46</v>
      </c>
      <c r="M632" s="26">
        <v>33</v>
      </c>
      <c r="N632" s="26">
        <v>2</v>
      </c>
      <c r="O632" s="26">
        <v>2</v>
      </c>
      <c r="P632" s="26" t="s">
        <v>53</v>
      </c>
      <c r="Q632" s="26">
        <v>4</v>
      </c>
      <c r="R632" s="26" t="s">
        <v>48</v>
      </c>
      <c r="S632" s="26">
        <v>4775</v>
      </c>
      <c r="T632" s="26">
        <v>19146</v>
      </c>
      <c r="U632" s="26">
        <v>6</v>
      </c>
      <c r="V632" s="26" t="s">
        <v>42</v>
      </c>
      <c r="W632" s="26" t="s">
        <v>43</v>
      </c>
      <c r="X632" s="26">
        <v>22</v>
      </c>
      <c r="Y632" s="26">
        <v>4</v>
      </c>
      <c r="Z632" s="26">
        <v>1</v>
      </c>
      <c r="AA632" s="26">
        <v>80</v>
      </c>
      <c r="AB632" s="26">
        <v>2</v>
      </c>
      <c r="AC632" s="26">
        <v>4</v>
      </c>
      <c r="AD632" s="26">
        <v>2</v>
      </c>
      <c r="AE632" s="26">
        <v>1</v>
      </c>
      <c r="AF632" s="26">
        <v>2</v>
      </c>
      <c r="AG632" s="26">
        <v>2</v>
      </c>
      <c r="AH632" s="26">
        <v>2</v>
      </c>
      <c r="AI632" s="26">
        <v>2</v>
      </c>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c r="CU632" s="26"/>
      <c r="CV632" s="26"/>
    </row>
    <row r="633" spans="1:100">
      <c r="A633" s="26">
        <v>44</v>
      </c>
      <c r="B633" s="26" t="s">
        <v>43</v>
      </c>
      <c r="C633" s="26" t="s">
        <v>36</v>
      </c>
      <c r="D633" s="26">
        <v>986</v>
      </c>
      <c r="E633" s="26" t="s">
        <v>45</v>
      </c>
      <c r="F633" s="26">
        <v>8</v>
      </c>
      <c r="G633" s="26">
        <v>4</v>
      </c>
      <c r="H633" s="26" t="s">
        <v>38</v>
      </c>
      <c r="I633" s="26">
        <v>1</v>
      </c>
      <c r="J633" s="26">
        <v>874</v>
      </c>
      <c r="K633" s="26">
        <v>1</v>
      </c>
      <c r="L633" s="26" t="s">
        <v>46</v>
      </c>
      <c r="M633" s="26">
        <v>62</v>
      </c>
      <c r="N633" s="26">
        <v>4</v>
      </c>
      <c r="O633" s="26">
        <v>1</v>
      </c>
      <c r="P633" s="26" t="s">
        <v>50</v>
      </c>
      <c r="Q633" s="26">
        <v>4</v>
      </c>
      <c r="R633" s="26" t="s">
        <v>48</v>
      </c>
      <c r="S633" s="26">
        <v>2818</v>
      </c>
      <c r="T633" s="26">
        <v>5044</v>
      </c>
      <c r="U633" s="26">
        <v>2</v>
      </c>
      <c r="V633" s="26" t="s">
        <v>42</v>
      </c>
      <c r="W633" s="26" t="s">
        <v>35</v>
      </c>
      <c r="X633" s="26">
        <v>24</v>
      </c>
      <c r="Y633" s="26">
        <v>4</v>
      </c>
      <c r="Z633" s="26">
        <v>3</v>
      </c>
      <c r="AA633" s="26">
        <v>80</v>
      </c>
      <c r="AB633" s="26">
        <v>1</v>
      </c>
      <c r="AC633" s="26">
        <v>10</v>
      </c>
      <c r="AD633" s="26">
        <v>2</v>
      </c>
      <c r="AE633" s="26">
        <v>2</v>
      </c>
      <c r="AF633" s="26">
        <v>3</v>
      </c>
      <c r="AG633" s="26">
        <v>2</v>
      </c>
      <c r="AH633" s="26">
        <v>0</v>
      </c>
      <c r="AI633" s="26">
        <v>2</v>
      </c>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26"/>
      <c r="CU633" s="26"/>
      <c r="CV633" s="26"/>
    </row>
    <row r="634" spans="1:100">
      <c r="A634" s="26">
        <v>42</v>
      </c>
      <c r="B634" s="26" t="s">
        <v>43</v>
      </c>
      <c r="C634" s="26" t="s">
        <v>44</v>
      </c>
      <c r="D634" s="26">
        <v>1271</v>
      </c>
      <c r="E634" s="26" t="s">
        <v>45</v>
      </c>
      <c r="F634" s="26">
        <v>2</v>
      </c>
      <c r="G634" s="26">
        <v>1</v>
      </c>
      <c r="H634" s="26" t="s">
        <v>51</v>
      </c>
      <c r="I634" s="26">
        <v>1</v>
      </c>
      <c r="J634" s="26">
        <v>875</v>
      </c>
      <c r="K634" s="26">
        <v>2</v>
      </c>
      <c r="L634" s="26" t="s">
        <v>46</v>
      </c>
      <c r="M634" s="26">
        <v>35</v>
      </c>
      <c r="N634" s="26">
        <v>3</v>
      </c>
      <c r="O634" s="26">
        <v>1</v>
      </c>
      <c r="P634" s="26" t="s">
        <v>47</v>
      </c>
      <c r="Q634" s="26">
        <v>4</v>
      </c>
      <c r="R634" s="26" t="s">
        <v>41</v>
      </c>
      <c r="S634" s="26">
        <v>2515</v>
      </c>
      <c r="T634" s="26">
        <v>9068</v>
      </c>
      <c r="U634" s="26">
        <v>5</v>
      </c>
      <c r="V634" s="26" t="s">
        <v>42</v>
      </c>
      <c r="W634" s="26" t="s">
        <v>35</v>
      </c>
      <c r="X634" s="26">
        <v>14</v>
      </c>
      <c r="Y634" s="26">
        <v>3</v>
      </c>
      <c r="Z634" s="26">
        <v>4</v>
      </c>
      <c r="AA634" s="26">
        <v>80</v>
      </c>
      <c r="AB634" s="26">
        <v>0</v>
      </c>
      <c r="AC634" s="26">
        <v>8</v>
      </c>
      <c r="AD634" s="26">
        <v>2</v>
      </c>
      <c r="AE634" s="26">
        <v>3</v>
      </c>
      <c r="AF634" s="26">
        <v>2</v>
      </c>
      <c r="AG634" s="26">
        <v>1</v>
      </c>
      <c r="AH634" s="26">
        <v>2</v>
      </c>
      <c r="AI634" s="26">
        <v>2</v>
      </c>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26"/>
      <c r="CU634" s="26"/>
      <c r="CV634" s="26"/>
    </row>
    <row r="635" spans="1:100">
      <c r="A635" s="26">
        <v>36</v>
      </c>
      <c r="B635" s="26" t="s">
        <v>43</v>
      </c>
      <c r="C635" s="26" t="s">
        <v>36</v>
      </c>
      <c r="D635" s="26">
        <v>1278</v>
      </c>
      <c r="E635" s="26" t="s">
        <v>61</v>
      </c>
      <c r="F635" s="26">
        <v>8</v>
      </c>
      <c r="G635" s="26">
        <v>3</v>
      </c>
      <c r="H635" s="26" t="s">
        <v>38</v>
      </c>
      <c r="I635" s="26">
        <v>1</v>
      </c>
      <c r="J635" s="26">
        <v>878</v>
      </c>
      <c r="K635" s="26">
        <v>1</v>
      </c>
      <c r="L635" s="26" t="s">
        <v>46</v>
      </c>
      <c r="M635" s="26">
        <v>77</v>
      </c>
      <c r="N635" s="26">
        <v>2</v>
      </c>
      <c r="O635" s="26">
        <v>1</v>
      </c>
      <c r="P635" s="26" t="s">
        <v>61</v>
      </c>
      <c r="Q635" s="26">
        <v>1</v>
      </c>
      <c r="R635" s="26" t="s">
        <v>48</v>
      </c>
      <c r="S635" s="26">
        <v>2342</v>
      </c>
      <c r="T635" s="26">
        <v>8635</v>
      </c>
      <c r="U635" s="26">
        <v>0</v>
      </c>
      <c r="V635" s="26" t="s">
        <v>42</v>
      </c>
      <c r="W635" s="26" t="s">
        <v>43</v>
      </c>
      <c r="X635" s="26">
        <v>21</v>
      </c>
      <c r="Y635" s="26">
        <v>4</v>
      </c>
      <c r="Z635" s="26">
        <v>3</v>
      </c>
      <c r="AA635" s="26">
        <v>80</v>
      </c>
      <c r="AB635" s="26">
        <v>0</v>
      </c>
      <c r="AC635" s="26">
        <v>6</v>
      </c>
      <c r="AD635" s="26">
        <v>3</v>
      </c>
      <c r="AE635" s="26">
        <v>3</v>
      </c>
      <c r="AF635" s="26">
        <v>5</v>
      </c>
      <c r="AG635" s="26">
        <v>4</v>
      </c>
      <c r="AH635" s="26">
        <v>0</v>
      </c>
      <c r="AI635" s="26">
        <v>3</v>
      </c>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26"/>
      <c r="CU635" s="26"/>
      <c r="CV635" s="26"/>
    </row>
    <row r="636" spans="1:100">
      <c r="A636" s="26">
        <v>25</v>
      </c>
      <c r="B636" s="26" t="s">
        <v>43</v>
      </c>
      <c r="C636" s="26" t="s">
        <v>36</v>
      </c>
      <c r="D636" s="26">
        <v>141</v>
      </c>
      <c r="E636" s="26" t="s">
        <v>37</v>
      </c>
      <c r="F636" s="26">
        <v>3</v>
      </c>
      <c r="G636" s="26">
        <v>1</v>
      </c>
      <c r="H636" s="26" t="s">
        <v>49</v>
      </c>
      <c r="I636" s="26">
        <v>1</v>
      </c>
      <c r="J636" s="26">
        <v>879</v>
      </c>
      <c r="K636" s="26">
        <v>3</v>
      </c>
      <c r="L636" s="26" t="s">
        <v>46</v>
      </c>
      <c r="M636" s="26">
        <v>98</v>
      </c>
      <c r="N636" s="26">
        <v>3</v>
      </c>
      <c r="O636" s="26">
        <v>2</v>
      </c>
      <c r="P636" s="26" t="s">
        <v>40</v>
      </c>
      <c r="Q636" s="26">
        <v>1</v>
      </c>
      <c r="R636" s="26" t="s">
        <v>48</v>
      </c>
      <c r="S636" s="26">
        <v>4194</v>
      </c>
      <c r="T636" s="26">
        <v>14363</v>
      </c>
      <c r="U636" s="26">
        <v>1</v>
      </c>
      <c r="V636" s="26" t="s">
        <v>42</v>
      </c>
      <c r="W636" s="26" t="s">
        <v>35</v>
      </c>
      <c r="X636" s="26">
        <v>18</v>
      </c>
      <c r="Y636" s="26">
        <v>3</v>
      </c>
      <c r="Z636" s="26">
        <v>4</v>
      </c>
      <c r="AA636" s="26">
        <v>80</v>
      </c>
      <c r="AB636" s="26">
        <v>0</v>
      </c>
      <c r="AC636" s="26">
        <v>5</v>
      </c>
      <c r="AD636" s="26">
        <v>3</v>
      </c>
      <c r="AE636" s="26">
        <v>3</v>
      </c>
      <c r="AF636" s="26">
        <v>5</v>
      </c>
      <c r="AG636" s="26">
        <v>3</v>
      </c>
      <c r="AH636" s="26">
        <v>0</v>
      </c>
      <c r="AI636" s="26">
        <v>3</v>
      </c>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26"/>
      <c r="CU636" s="26"/>
      <c r="CV636" s="26"/>
    </row>
    <row r="637" spans="1:100">
      <c r="A637" s="26">
        <v>35</v>
      </c>
      <c r="B637" s="26" t="s">
        <v>43</v>
      </c>
      <c r="C637" s="26" t="s">
        <v>36</v>
      </c>
      <c r="D637" s="26">
        <v>607</v>
      </c>
      <c r="E637" s="26" t="s">
        <v>45</v>
      </c>
      <c r="F637" s="26">
        <v>9</v>
      </c>
      <c r="G637" s="26">
        <v>3</v>
      </c>
      <c r="H637" s="26" t="s">
        <v>38</v>
      </c>
      <c r="I637" s="26">
        <v>1</v>
      </c>
      <c r="J637" s="26">
        <v>880</v>
      </c>
      <c r="K637" s="26">
        <v>4</v>
      </c>
      <c r="L637" s="26" t="s">
        <v>39</v>
      </c>
      <c r="M637" s="26">
        <v>66</v>
      </c>
      <c r="N637" s="26">
        <v>2</v>
      </c>
      <c r="O637" s="26">
        <v>3</v>
      </c>
      <c r="P637" s="26" t="s">
        <v>53</v>
      </c>
      <c r="Q637" s="26">
        <v>3</v>
      </c>
      <c r="R637" s="26" t="s">
        <v>48</v>
      </c>
      <c r="S637" s="26">
        <v>10685</v>
      </c>
      <c r="T637" s="26">
        <v>23457</v>
      </c>
      <c r="U637" s="26">
        <v>1</v>
      </c>
      <c r="V637" s="26" t="s">
        <v>42</v>
      </c>
      <c r="W637" s="26" t="s">
        <v>35</v>
      </c>
      <c r="X637" s="26">
        <v>20</v>
      </c>
      <c r="Y637" s="26">
        <v>4</v>
      </c>
      <c r="Z637" s="26">
        <v>2</v>
      </c>
      <c r="AA637" s="26">
        <v>80</v>
      </c>
      <c r="AB637" s="26">
        <v>1</v>
      </c>
      <c r="AC637" s="26">
        <v>17</v>
      </c>
      <c r="AD637" s="26">
        <v>2</v>
      </c>
      <c r="AE637" s="26">
        <v>3</v>
      </c>
      <c r="AF637" s="26">
        <v>17</v>
      </c>
      <c r="AG637" s="26">
        <v>14</v>
      </c>
      <c r="AH637" s="26">
        <v>5</v>
      </c>
      <c r="AI637" s="26">
        <v>15</v>
      </c>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c r="CU637" s="26"/>
      <c r="CV637" s="26"/>
    </row>
    <row r="638" spans="1:100">
      <c r="A638" s="26">
        <v>35</v>
      </c>
      <c r="B638" s="26" t="s">
        <v>35</v>
      </c>
      <c r="C638" s="26" t="s">
        <v>44</v>
      </c>
      <c r="D638" s="26">
        <v>130</v>
      </c>
      <c r="E638" s="26" t="s">
        <v>45</v>
      </c>
      <c r="F638" s="26">
        <v>25</v>
      </c>
      <c r="G638" s="26">
        <v>4</v>
      </c>
      <c r="H638" s="26" t="s">
        <v>38</v>
      </c>
      <c r="I638" s="26">
        <v>1</v>
      </c>
      <c r="J638" s="26">
        <v>881</v>
      </c>
      <c r="K638" s="26">
        <v>4</v>
      </c>
      <c r="L638" s="26" t="s">
        <v>39</v>
      </c>
      <c r="M638" s="26">
        <v>96</v>
      </c>
      <c r="N638" s="26">
        <v>3</v>
      </c>
      <c r="O638" s="26">
        <v>1</v>
      </c>
      <c r="P638" s="26" t="s">
        <v>47</v>
      </c>
      <c r="Q638" s="26">
        <v>2</v>
      </c>
      <c r="R638" s="26" t="s">
        <v>52</v>
      </c>
      <c r="S638" s="26">
        <v>2022</v>
      </c>
      <c r="T638" s="26">
        <v>16612</v>
      </c>
      <c r="U638" s="26">
        <v>1</v>
      </c>
      <c r="V638" s="26" t="s">
        <v>42</v>
      </c>
      <c r="W638" s="26" t="s">
        <v>35</v>
      </c>
      <c r="X638" s="26">
        <v>19</v>
      </c>
      <c r="Y638" s="26">
        <v>3</v>
      </c>
      <c r="Z638" s="26">
        <v>1</v>
      </c>
      <c r="AA638" s="26">
        <v>80</v>
      </c>
      <c r="AB638" s="26">
        <v>1</v>
      </c>
      <c r="AC638" s="26">
        <v>10</v>
      </c>
      <c r="AD638" s="26">
        <v>3</v>
      </c>
      <c r="AE638" s="26">
        <v>2</v>
      </c>
      <c r="AF638" s="26">
        <v>10</v>
      </c>
      <c r="AG638" s="26">
        <v>2</v>
      </c>
      <c r="AH638" s="26">
        <v>7</v>
      </c>
      <c r="AI638" s="26">
        <v>8</v>
      </c>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26"/>
      <c r="CU638" s="26"/>
      <c r="CV638" s="26"/>
    </row>
    <row r="639" spans="1:100">
      <c r="A639" s="26">
        <v>32</v>
      </c>
      <c r="B639" s="26" t="s">
        <v>43</v>
      </c>
      <c r="C639" s="26" t="s">
        <v>55</v>
      </c>
      <c r="D639" s="26">
        <v>300</v>
      </c>
      <c r="E639" s="26" t="s">
        <v>45</v>
      </c>
      <c r="F639" s="26">
        <v>1</v>
      </c>
      <c r="G639" s="26">
        <v>3</v>
      </c>
      <c r="H639" s="26" t="s">
        <v>38</v>
      </c>
      <c r="I639" s="26">
        <v>1</v>
      </c>
      <c r="J639" s="26">
        <v>882</v>
      </c>
      <c r="K639" s="26">
        <v>4</v>
      </c>
      <c r="L639" s="26" t="s">
        <v>46</v>
      </c>
      <c r="M639" s="26">
        <v>61</v>
      </c>
      <c r="N639" s="26">
        <v>3</v>
      </c>
      <c r="O639" s="26">
        <v>1</v>
      </c>
      <c r="P639" s="26" t="s">
        <v>50</v>
      </c>
      <c r="Q639" s="26">
        <v>4</v>
      </c>
      <c r="R639" s="26" t="s">
        <v>52</v>
      </c>
      <c r="S639" s="26">
        <v>2314</v>
      </c>
      <c r="T639" s="26">
        <v>9148</v>
      </c>
      <c r="U639" s="26">
        <v>0</v>
      </c>
      <c r="V639" s="26" t="s">
        <v>42</v>
      </c>
      <c r="W639" s="26" t="s">
        <v>43</v>
      </c>
      <c r="X639" s="26">
        <v>12</v>
      </c>
      <c r="Y639" s="26">
        <v>3</v>
      </c>
      <c r="Z639" s="26">
        <v>2</v>
      </c>
      <c r="AA639" s="26">
        <v>80</v>
      </c>
      <c r="AB639" s="26">
        <v>1</v>
      </c>
      <c r="AC639" s="26">
        <v>4</v>
      </c>
      <c r="AD639" s="26">
        <v>2</v>
      </c>
      <c r="AE639" s="26">
        <v>3</v>
      </c>
      <c r="AF639" s="26">
        <v>3</v>
      </c>
      <c r="AG639" s="26">
        <v>0</v>
      </c>
      <c r="AH639" s="26">
        <v>0</v>
      </c>
      <c r="AI639" s="26">
        <v>2</v>
      </c>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26"/>
      <c r="CU639" s="26"/>
      <c r="CV639" s="26"/>
    </row>
    <row r="640" spans="1:100">
      <c r="A640" s="26">
        <v>25</v>
      </c>
      <c r="B640" s="26" t="s">
        <v>43</v>
      </c>
      <c r="C640" s="26" t="s">
        <v>36</v>
      </c>
      <c r="D640" s="26">
        <v>583</v>
      </c>
      <c r="E640" s="26" t="s">
        <v>37</v>
      </c>
      <c r="F640" s="26">
        <v>4</v>
      </c>
      <c r="G640" s="26">
        <v>1</v>
      </c>
      <c r="H640" s="26" t="s">
        <v>59</v>
      </c>
      <c r="I640" s="26">
        <v>1</v>
      </c>
      <c r="J640" s="26">
        <v>885</v>
      </c>
      <c r="K640" s="26">
        <v>3</v>
      </c>
      <c r="L640" s="26" t="s">
        <v>46</v>
      </c>
      <c r="M640" s="26">
        <v>87</v>
      </c>
      <c r="N640" s="26">
        <v>2</v>
      </c>
      <c r="O640" s="26">
        <v>2</v>
      </c>
      <c r="P640" s="26" t="s">
        <v>40</v>
      </c>
      <c r="Q640" s="26">
        <v>1</v>
      </c>
      <c r="R640" s="26" t="s">
        <v>48</v>
      </c>
      <c r="S640" s="26">
        <v>4256</v>
      </c>
      <c r="T640" s="26">
        <v>18154</v>
      </c>
      <c r="U640" s="26">
        <v>1</v>
      </c>
      <c r="V640" s="26" t="s">
        <v>42</v>
      </c>
      <c r="W640" s="26" t="s">
        <v>43</v>
      </c>
      <c r="X640" s="26">
        <v>12</v>
      </c>
      <c r="Y640" s="26">
        <v>3</v>
      </c>
      <c r="Z640" s="26">
        <v>1</v>
      </c>
      <c r="AA640" s="26">
        <v>80</v>
      </c>
      <c r="AB640" s="26">
        <v>0</v>
      </c>
      <c r="AC640" s="26">
        <v>5</v>
      </c>
      <c r="AD640" s="26">
        <v>1</v>
      </c>
      <c r="AE640" s="26">
        <v>4</v>
      </c>
      <c r="AF640" s="26">
        <v>5</v>
      </c>
      <c r="AG640" s="26">
        <v>2</v>
      </c>
      <c r="AH640" s="26">
        <v>0</v>
      </c>
      <c r="AI640" s="26">
        <v>3</v>
      </c>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26"/>
      <c r="CU640" s="26"/>
      <c r="CV640" s="26"/>
    </row>
    <row r="641" spans="1:100">
      <c r="A641" s="26">
        <v>49</v>
      </c>
      <c r="B641" s="26" t="s">
        <v>43</v>
      </c>
      <c r="C641" s="26" t="s">
        <v>36</v>
      </c>
      <c r="D641" s="26">
        <v>1418</v>
      </c>
      <c r="E641" s="26" t="s">
        <v>45</v>
      </c>
      <c r="F641" s="26">
        <v>1</v>
      </c>
      <c r="G641" s="26">
        <v>3</v>
      </c>
      <c r="H641" s="26" t="s">
        <v>60</v>
      </c>
      <c r="I641" s="26">
        <v>1</v>
      </c>
      <c r="J641" s="26">
        <v>887</v>
      </c>
      <c r="K641" s="26">
        <v>3</v>
      </c>
      <c r="L641" s="26" t="s">
        <v>39</v>
      </c>
      <c r="M641" s="26">
        <v>36</v>
      </c>
      <c r="N641" s="26">
        <v>3</v>
      </c>
      <c r="O641" s="26">
        <v>1</v>
      </c>
      <c r="P641" s="26" t="s">
        <v>47</v>
      </c>
      <c r="Q641" s="26">
        <v>1</v>
      </c>
      <c r="R641" s="26" t="s">
        <v>48</v>
      </c>
      <c r="S641" s="26">
        <v>3580</v>
      </c>
      <c r="T641" s="26">
        <v>10554</v>
      </c>
      <c r="U641" s="26">
        <v>2</v>
      </c>
      <c r="V641" s="26" t="s">
        <v>42</v>
      </c>
      <c r="W641" s="26" t="s">
        <v>43</v>
      </c>
      <c r="X641" s="26">
        <v>16</v>
      </c>
      <c r="Y641" s="26">
        <v>3</v>
      </c>
      <c r="Z641" s="26">
        <v>2</v>
      </c>
      <c r="AA641" s="26">
        <v>80</v>
      </c>
      <c r="AB641" s="26">
        <v>1</v>
      </c>
      <c r="AC641" s="26">
        <v>7</v>
      </c>
      <c r="AD641" s="26">
        <v>2</v>
      </c>
      <c r="AE641" s="26">
        <v>3</v>
      </c>
      <c r="AF641" s="26">
        <v>4</v>
      </c>
      <c r="AG641" s="26">
        <v>2</v>
      </c>
      <c r="AH641" s="26">
        <v>0</v>
      </c>
      <c r="AI641" s="26">
        <v>2</v>
      </c>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c r="CU641" s="26"/>
      <c r="CV641" s="26"/>
    </row>
    <row r="642" spans="1:100">
      <c r="A642" s="26">
        <v>24</v>
      </c>
      <c r="B642" s="26" t="s">
        <v>43</v>
      </c>
      <c r="C642" s="26" t="s">
        <v>55</v>
      </c>
      <c r="D642" s="26">
        <v>1269</v>
      </c>
      <c r="E642" s="26" t="s">
        <v>45</v>
      </c>
      <c r="F642" s="26">
        <v>4</v>
      </c>
      <c r="G642" s="26">
        <v>1</v>
      </c>
      <c r="H642" s="26" t="s">
        <v>38</v>
      </c>
      <c r="I642" s="26">
        <v>1</v>
      </c>
      <c r="J642" s="26">
        <v>888</v>
      </c>
      <c r="K642" s="26">
        <v>1</v>
      </c>
      <c r="L642" s="26" t="s">
        <v>46</v>
      </c>
      <c r="M642" s="26">
        <v>46</v>
      </c>
      <c r="N642" s="26">
        <v>2</v>
      </c>
      <c r="O642" s="26">
        <v>1</v>
      </c>
      <c r="P642" s="26" t="s">
        <v>50</v>
      </c>
      <c r="Q642" s="26">
        <v>4</v>
      </c>
      <c r="R642" s="26" t="s">
        <v>48</v>
      </c>
      <c r="S642" s="26">
        <v>3162</v>
      </c>
      <c r="T642" s="26">
        <v>10778</v>
      </c>
      <c r="U642" s="26">
        <v>0</v>
      </c>
      <c r="V642" s="26" t="s">
        <v>42</v>
      </c>
      <c r="W642" s="26" t="s">
        <v>43</v>
      </c>
      <c r="X642" s="26">
        <v>17</v>
      </c>
      <c r="Y642" s="26">
        <v>3</v>
      </c>
      <c r="Z642" s="26">
        <v>4</v>
      </c>
      <c r="AA642" s="26">
        <v>80</v>
      </c>
      <c r="AB642" s="26">
        <v>0</v>
      </c>
      <c r="AC642" s="26">
        <v>6</v>
      </c>
      <c r="AD642" s="26">
        <v>2</v>
      </c>
      <c r="AE642" s="26">
        <v>2</v>
      </c>
      <c r="AF642" s="26">
        <v>5</v>
      </c>
      <c r="AG642" s="26">
        <v>2</v>
      </c>
      <c r="AH642" s="26">
        <v>3</v>
      </c>
      <c r="AI642" s="26">
        <v>4</v>
      </c>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c r="CU642" s="26"/>
      <c r="CV642" s="26"/>
    </row>
    <row r="643" spans="1:100">
      <c r="A643" s="26">
        <v>32</v>
      </c>
      <c r="B643" s="26" t="s">
        <v>43</v>
      </c>
      <c r="C643" s="26" t="s">
        <v>44</v>
      </c>
      <c r="D643" s="26">
        <v>379</v>
      </c>
      <c r="E643" s="26" t="s">
        <v>37</v>
      </c>
      <c r="F643" s="26">
        <v>5</v>
      </c>
      <c r="G643" s="26">
        <v>2</v>
      </c>
      <c r="H643" s="26" t="s">
        <v>38</v>
      </c>
      <c r="I643" s="26">
        <v>1</v>
      </c>
      <c r="J643" s="26">
        <v>889</v>
      </c>
      <c r="K643" s="26">
        <v>2</v>
      </c>
      <c r="L643" s="26" t="s">
        <v>46</v>
      </c>
      <c r="M643" s="26">
        <v>48</v>
      </c>
      <c r="N643" s="26">
        <v>3</v>
      </c>
      <c r="O643" s="26">
        <v>2</v>
      </c>
      <c r="P643" s="26" t="s">
        <v>40</v>
      </c>
      <c r="Q643" s="26">
        <v>2</v>
      </c>
      <c r="R643" s="26" t="s">
        <v>48</v>
      </c>
      <c r="S643" s="26">
        <v>6524</v>
      </c>
      <c r="T643" s="26">
        <v>8891</v>
      </c>
      <c r="U643" s="26">
        <v>1</v>
      </c>
      <c r="V643" s="26" t="s">
        <v>42</v>
      </c>
      <c r="W643" s="26" t="s">
        <v>43</v>
      </c>
      <c r="X643" s="26">
        <v>14</v>
      </c>
      <c r="Y643" s="26">
        <v>3</v>
      </c>
      <c r="Z643" s="26">
        <v>4</v>
      </c>
      <c r="AA643" s="26">
        <v>80</v>
      </c>
      <c r="AB643" s="26">
        <v>1</v>
      </c>
      <c r="AC643" s="26">
        <v>10</v>
      </c>
      <c r="AD643" s="26">
        <v>3</v>
      </c>
      <c r="AE643" s="26">
        <v>3</v>
      </c>
      <c r="AF643" s="26">
        <v>10</v>
      </c>
      <c r="AG643" s="26">
        <v>8</v>
      </c>
      <c r="AH643" s="26">
        <v>5</v>
      </c>
      <c r="AI643" s="26">
        <v>3</v>
      </c>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c r="CU643" s="26"/>
      <c r="CV643" s="26"/>
    </row>
    <row r="644" spans="1:100">
      <c r="A644" s="26">
        <v>38</v>
      </c>
      <c r="B644" s="26" t="s">
        <v>43</v>
      </c>
      <c r="C644" s="26" t="s">
        <v>36</v>
      </c>
      <c r="D644" s="26">
        <v>395</v>
      </c>
      <c r="E644" s="26" t="s">
        <v>37</v>
      </c>
      <c r="F644" s="26">
        <v>9</v>
      </c>
      <c r="G644" s="26">
        <v>3</v>
      </c>
      <c r="H644" s="26" t="s">
        <v>59</v>
      </c>
      <c r="I644" s="26">
        <v>1</v>
      </c>
      <c r="J644" s="26">
        <v>893</v>
      </c>
      <c r="K644" s="26">
        <v>2</v>
      </c>
      <c r="L644" s="26" t="s">
        <v>46</v>
      </c>
      <c r="M644" s="26">
        <v>98</v>
      </c>
      <c r="N644" s="26">
        <v>2</v>
      </c>
      <c r="O644" s="26">
        <v>1</v>
      </c>
      <c r="P644" s="26" t="s">
        <v>57</v>
      </c>
      <c r="Q644" s="26">
        <v>2</v>
      </c>
      <c r="R644" s="26" t="s">
        <v>48</v>
      </c>
      <c r="S644" s="26">
        <v>2899</v>
      </c>
      <c r="T644" s="26">
        <v>12102</v>
      </c>
      <c r="U644" s="26">
        <v>0</v>
      </c>
      <c r="V644" s="26" t="s">
        <v>42</v>
      </c>
      <c r="W644" s="26" t="s">
        <v>43</v>
      </c>
      <c r="X644" s="26">
        <v>19</v>
      </c>
      <c r="Y644" s="26">
        <v>3</v>
      </c>
      <c r="Z644" s="26">
        <v>4</v>
      </c>
      <c r="AA644" s="26">
        <v>80</v>
      </c>
      <c r="AB644" s="26">
        <v>1</v>
      </c>
      <c r="AC644" s="26">
        <v>3</v>
      </c>
      <c r="AD644" s="26">
        <v>3</v>
      </c>
      <c r="AE644" s="26">
        <v>3</v>
      </c>
      <c r="AF644" s="26">
        <v>2</v>
      </c>
      <c r="AG644" s="26">
        <v>2</v>
      </c>
      <c r="AH644" s="26">
        <v>1</v>
      </c>
      <c r="AI644" s="26">
        <v>2</v>
      </c>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26"/>
      <c r="CU644" s="26"/>
      <c r="CV644" s="26"/>
    </row>
    <row r="645" spans="1:100">
      <c r="A645" s="26">
        <v>42</v>
      </c>
      <c r="B645" s="26" t="s">
        <v>43</v>
      </c>
      <c r="C645" s="26" t="s">
        <v>36</v>
      </c>
      <c r="D645" s="26">
        <v>1265</v>
      </c>
      <c r="E645" s="26" t="s">
        <v>45</v>
      </c>
      <c r="F645" s="26">
        <v>3</v>
      </c>
      <c r="G645" s="26">
        <v>3</v>
      </c>
      <c r="H645" s="26" t="s">
        <v>38</v>
      </c>
      <c r="I645" s="26">
        <v>1</v>
      </c>
      <c r="J645" s="26">
        <v>894</v>
      </c>
      <c r="K645" s="26">
        <v>3</v>
      </c>
      <c r="L645" s="26" t="s">
        <v>39</v>
      </c>
      <c r="M645" s="26">
        <v>95</v>
      </c>
      <c r="N645" s="26">
        <v>4</v>
      </c>
      <c r="O645" s="26">
        <v>2</v>
      </c>
      <c r="P645" s="26" t="s">
        <v>50</v>
      </c>
      <c r="Q645" s="26">
        <v>4</v>
      </c>
      <c r="R645" s="26" t="s">
        <v>48</v>
      </c>
      <c r="S645" s="26">
        <v>5231</v>
      </c>
      <c r="T645" s="26">
        <v>23726</v>
      </c>
      <c r="U645" s="26">
        <v>2</v>
      </c>
      <c r="V645" s="26" t="s">
        <v>42</v>
      </c>
      <c r="W645" s="26" t="s">
        <v>35</v>
      </c>
      <c r="X645" s="26">
        <v>13</v>
      </c>
      <c r="Y645" s="26">
        <v>3</v>
      </c>
      <c r="Z645" s="26">
        <v>2</v>
      </c>
      <c r="AA645" s="26">
        <v>80</v>
      </c>
      <c r="AB645" s="26">
        <v>1</v>
      </c>
      <c r="AC645" s="26">
        <v>17</v>
      </c>
      <c r="AD645" s="26">
        <v>1</v>
      </c>
      <c r="AE645" s="26">
        <v>2</v>
      </c>
      <c r="AF645" s="26">
        <v>5</v>
      </c>
      <c r="AG645" s="26">
        <v>3</v>
      </c>
      <c r="AH645" s="26">
        <v>1</v>
      </c>
      <c r="AI645" s="26">
        <v>3</v>
      </c>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c r="CU645" s="26"/>
      <c r="CV645" s="26"/>
    </row>
    <row r="646" spans="1:100">
      <c r="A646" s="26">
        <v>31</v>
      </c>
      <c r="B646" s="26" t="s">
        <v>43</v>
      </c>
      <c r="C646" s="26" t="s">
        <v>36</v>
      </c>
      <c r="D646" s="26">
        <v>1222</v>
      </c>
      <c r="E646" s="26" t="s">
        <v>45</v>
      </c>
      <c r="F646" s="26">
        <v>11</v>
      </c>
      <c r="G646" s="26">
        <v>4</v>
      </c>
      <c r="H646" s="26" t="s">
        <v>38</v>
      </c>
      <c r="I646" s="26">
        <v>1</v>
      </c>
      <c r="J646" s="26">
        <v>895</v>
      </c>
      <c r="K646" s="26">
        <v>4</v>
      </c>
      <c r="L646" s="26" t="s">
        <v>46</v>
      </c>
      <c r="M646" s="26">
        <v>48</v>
      </c>
      <c r="N646" s="26">
        <v>3</v>
      </c>
      <c r="O646" s="26">
        <v>1</v>
      </c>
      <c r="P646" s="26" t="s">
        <v>47</v>
      </c>
      <c r="Q646" s="26">
        <v>4</v>
      </c>
      <c r="R646" s="26" t="s">
        <v>48</v>
      </c>
      <c r="S646" s="26">
        <v>2356</v>
      </c>
      <c r="T646" s="26">
        <v>14871</v>
      </c>
      <c r="U646" s="26">
        <v>3</v>
      </c>
      <c r="V646" s="26" t="s">
        <v>42</v>
      </c>
      <c r="W646" s="26" t="s">
        <v>35</v>
      </c>
      <c r="X646" s="26">
        <v>19</v>
      </c>
      <c r="Y646" s="26">
        <v>3</v>
      </c>
      <c r="Z646" s="26">
        <v>2</v>
      </c>
      <c r="AA646" s="26">
        <v>80</v>
      </c>
      <c r="AB646" s="26">
        <v>1</v>
      </c>
      <c r="AC646" s="26">
        <v>8</v>
      </c>
      <c r="AD646" s="26">
        <v>2</v>
      </c>
      <c r="AE646" s="26">
        <v>3</v>
      </c>
      <c r="AF646" s="26">
        <v>6</v>
      </c>
      <c r="AG646" s="26">
        <v>4</v>
      </c>
      <c r="AH646" s="26">
        <v>0</v>
      </c>
      <c r="AI646" s="26">
        <v>2</v>
      </c>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26"/>
      <c r="CU646" s="26"/>
      <c r="CV646" s="26"/>
    </row>
    <row r="647" spans="1:100">
      <c r="A647" s="26">
        <v>29</v>
      </c>
      <c r="B647" s="26" t="s">
        <v>35</v>
      </c>
      <c r="C647" s="26" t="s">
        <v>36</v>
      </c>
      <c r="D647" s="26">
        <v>341</v>
      </c>
      <c r="E647" s="26" t="s">
        <v>37</v>
      </c>
      <c r="F647" s="26">
        <v>1</v>
      </c>
      <c r="G647" s="26">
        <v>3</v>
      </c>
      <c r="H647" s="26" t="s">
        <v>51</v>
      </c>
      <c r="I647" s="26">
        <v>1</v>
      </c>
      <c r="J647" s="26">
        <v>896</v>
      </c>
      <c r="K647" s="26">
        <v>2</v>
      </c>
      <c r="L647" s="26" t="s">
        <v>39</v>
      </c>
      <c r="M647" s="26">
        <v>48</v>
      </c>
      <c r="N647" s="26">
        <v>2</v>
      </c>
      <c r="O647" s="26">
        <v>1</v>
      </c>
      <c r="P647" s="26" t="s">
        <v>57</v>
      </c>
      <c r="Q647" s="26">
        <v>3</v>
      </c>
      <c r="R647" s="26" t="s">
        <v>52</v>
      </c>
      <c r="S647" s="26">
        <v>2800</v>
      </c>
      <c r="T647" s="26">
        <v>23522</v>
      </c>
      <c r="U647" s="26">
        <v>6</v>
      </c>
      <c r="V647" s="26" t="s">
        <v>42</v>
      </c>
      <c r="W647" s="26" t="s">
        <v>35</v>
      </c>
      <c r="X647" s="26">
        <v>19</v>
      </c>
      <c r="Y647" s="26">
        <v>3</v>
      </c>
      <c r="Z647" s="26">
        <v>3</v>
      </c>
      <c r="AA647" s="26">
        <v>80</v>
      </c>
      <c r="AB647" s="26">
        <v>3</v>
      </c>
      <c r="AC647" s="26">
        <v>5</v>
      </c>
      <c r="AD647" s="26">
        <v>3</v>
      </c>
      <c r="AE647" s="26">
        <v>3</v>
      </c>
      <c r="AF647" s="26">
        <v>3</v>
      </c>
      <c r="AG647" s="26">
        <v>2</v>
      </c>
      <c r="AH647" s="26">
        <v>0</v>
      </c>
      <c r="AI647" s="26">
        <v>2</v>
      </c>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26"/>
      <c r="CU647" s="26"/>
      <c r="CV647" s="26"/>
    </row>
    <row r="648" spans="1:100">
      <c r="A648" s="26">
        <v>53</v>
      </c>
      <c r="B648" s="26" t="s">
        <v>43</v>
      </c>
      <c r="C648" s="26" t="s">
        <v>36</v>
      </c>
      <c r="D648" s="26">
        <v>868</v>
      </c>
      <c r="E648" s="26" t="s">
        <v>37</v>
      </c>
      <c r="F648" s="26">
        <v>8</v>
      </c>
      <c r="G648" s="26">
        <v>3</v>
      </c>
      <c r="H648" s="26" t="s">
        <v>59</v>
      </c>
      <c r="I648" s="26">
        <v>1</v>
      </c>
      <c r="J648" s="26">
        <v>897</v>
      </c>
      <c r="K648" s="26">
        <v>1</v>
      </c>
      <c r="L648" s="26" t="s">
        <v>46</v>
      </c>
      <c r="M648" s="26">
        <v>73</v>
      </c>
      <c r="N648" s="26">
        <v>3</v>
      </c>
      <c r="O648" s="26">
        <v>4</v>
      </c>
      <c r="P648" s="26" t="s">
        <v>40</v>
      </c>
      <c r="Q648" s="26">
        <v>4</v>
      </c>
      <c r="R648" s="26" t="s">
        <v>48</v>
      </c>
      <c r="S648" s="26">
        <v>11836</v>
      </c>
      <c r="T648" s="26">
        <v>22789</v>
      </c>
      <c r="U648" s="26">
        <v>5</v>
      </c>
      <c r="V648" s="26" t="s">
        <v>42</v>
      </c>
      <c r="W648" s="26" t="s">
        <v>43</v>
      </c>
      <c r="X648" s="26">
        <v>14</v>
      </c>
      <c r="Y648" s="26">
        <v>3</v>
      </c>
      <c r="Z648" s="26">
        <v>3</v>
      </c>
      <c r="AA648" s="26">
        <v>80</v>
      </c>
      <c r="AB648" s="26">
        <v>1</v>
      </c>
      <c r="AC648" s="26">
        <v>28</v>
      </c>
      <c r="AD648" s="26">
        <v>3</v>
      </c>
      <c r="AE648" s="26">
        <v>3</v>
      </c>
      <c r="AF648" s="26">
        <v>2</v>
      </c>
      <c r="AG648" s="26">
        <v>0</v>
      </c>
      <c r="AH648" s="26">
        <v>2</v>
      </c>
      <c r="AI648" s="26">
        <v>2</v>
      </c>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c r="CU648" s="26"/>
      <c r="CV648" s="26"/>
    </row>
    <row r="649" spans="1:100">
      <c r="A649" s="26">
        <v>35</v>
      </c>
      <c r="B649" s="26" t="s">
        <v>43</v>
      </c>
      <c r="C649" s="26" t="s">
        <v>36</v>
      </c>
      <c r="D649" s="26">
        <v>672</v>
      </c>
      <c r="E649" s="26" t="s">
        <v>45</v>
      </c>
      <c r="F649" s="26">
        <v>25</v>
      </c>
      <c r="G649" s="26">
        <v>3</v>
      </c>
      <c r="H649" s="26" t="s">
        <v>60</v>
      </c>
      <c r="I649" s="26">
        <v>1</v>
      </c>
      <c r="J649" s="26">
        <v>899</v>
      </c>
      <c r="K649" s="26">
        <v>4</v>
      </c>
      <c r="L649" s="26" t="s">
        <v>46</v>
      </c>
      <c r="M649" s="26">
        <v>78</v>
      </c>
      <c r="N649" s="26">
        <v>2</v>
      </c>
      <c r="O649" s="26">
        <v>3</v>
      </c>
      <c r="P649" s="26" t="s">
        <v>53</v>
      </c>
      <c r="Q649" s="26">
        <v>2</v>
      </c>
      <c r="R649" s="26" t="s">
        <v>48</v>
      </c>
      <c r="S649" s="26">
        <v>10903</v>
      </c>
      <c r="T649" s="26">
        <v>9129</v>
      </c>
      <c r="U649" s="26">
        <v>3</v>
      </c>
      <c r="V649" s="26" t="s">
        <v>42</v>
      </c>
      <c r="W649" s="26" t="s">
        <v>43</v>
      </c>
      <c r="X649" s="26">
        <v>16</v>
      </c>
      <c r="Y649" s="26">
        <v>3</v>
      </c>
      <c r="Z649" s="26">
        <v>1</v>
      </c>
      <c r="AA649" s="26">
        <v>80</v>
      </c>
      <c r="AB649" s="26">
        <v>0</v>
      </c>
      <c r="AC649" s="26">
        <v>16</v>
      </c>
      <c r="AD649" s="26">
        <v>2</v>
      </c>
      <c r="AE649" s="26">
        <v>3</v>
      </c>
      <c r="AF649" s="26">
        <v>13</v>
      </c>
      <c r="AG649" s="26">
        <v>10</v>
      </c>
      <c r="AH649" s="26">
        <v>4</v>
      </c>
      <c r="AI649" s="26">
        <v>8</v>
      </c>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26"/>
      <c r="CU649" s="26"/>
      <c r="CV649" s="26"/>
    </row>
    <row r="650" spans="1:100">
      <c r="A650" s="26">
        <v>37</v>
      </c>
      <c r="B650" s="26" t="s">
        <v>43</v>
      </c>
      <c r="C650" s="26" t="s">
        <v>44</v>
      </c>
      <c r="D650" s="26">
        <v>1231</v>
      </c>
      <c r="E650" s="26" t="s">
        <v>37</v>
      </c>
      <c r="F650" s="26">
        <v>21</v>
      </c>
      <c r="G650" s="26">
        <v>2</v>
      </c>
      <c r="H650" s="26" t="s">
        <v>51</v>
      </c>
      <c r="I650" s="26">
        <v>1</v>
      </c>
      <c r="J650" s="26">
        <v>900</v>
      </c>
      <c r="K650" s="26">
        <v>3</v>
      </c>
      <c r="L650" s="26" t="s">
        <v>39</v>
      </c>
      <c r="M650" s="26">
        <v>54</v>
      </c>
      <c r="N650" s="26">
        <v>3</v>
      </c>
      <c r="O650" s="26">
        <v>1</v>
      </c>
      <c r="P650" s="26" t="s">
        <v>57</v>
      </c>
      <c r="Q650" s="26">
        <v>4</v>
      </c>
      <c r="R650" s="26" t="s">
        <v>48</v>
      </c>
      <c r="S650" s="26">
        <v>2973</v>
      </c>
      <c r="T650" s="26">
        <v>21222</v>
      </c>
      <c r="U650" s="26">
        <v>5</v>
      </c>
      <c r="V650" s="26" t="s">
        <v>42</v>
      </c>
      <c r="W650" s="26" t="s">
        <v>43</v>
      </c>
      <c r="X650" s="26">
        <v>15</v>
      </c>
      <c r="Y650" s="26">
        <v>3</v>
      </c>
      <c r="Z650" s="26">
        <v>2</v>
      </c>
      <c r="AA650" s="26">
        <v>80</v>
      </c>
      <c r="AB650" s="26">
        <v>1</v>
      </c>
      <c r="AC650" s="26">
        <v>10</v>
      </c>
      <c r="AD650" s="26">
        <v>3</v>
      </c>
      <c r="AE650" s="26">
        <v>3</v>
      </c>
      <c r="AF650" s="26">
        <v>5</v>
      </c>
      <c r="AG650" s="26">
        <v>4</v>
      </c>
      <c r="AH650" s="26">
        <v>0</v>
      </c>
      <c r="AI650" s="26">
        <v>0</v>
      </c>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26"/>
      <c r="CU650" s="26"/>
      <c r="CV650" s="26"/>
    </row>
    <row r="651" spans="1:100">
      <c r="A651" s="26">
        <v>53</v>
      </c>
      <c r="B651" s="26" t="s">
        <v>43</v>
      </c>
      <c r="C651" s="26" t="s">
        <v>36</v>
      </c>
      <c r="D651" s="26">
        <v>102</v>
      </c>
      <c r="E651" s="26" t="s">
        <v>45</v>
      </c>
      <c r="F651" s="26">
        <v>23</v>
      </c>
      <c r="G651" s="26">
        <v>4</v>
      </c>
      <c r="H651" s="26" t="s">
        <v>38</v>
      </c>
      <c r="I651" s="26">
        <v>1</v>
      </c>
      <c r="J651" s="26">
        <v>901</v>
      </c>
      <c r="K651" s="26">
        <v>4</v>
      </c>
      <c r="L651" s="26" t="s">
        <v>39</v>
      </c>
      <c r="M651" s="26">
        <v>72</v>
      </c>
      <c r="N651" s="26">
        <v>3</v>
      </c>
      <c r="O651" s="26">
        <v>4</v>
      </c>
      <c r="P651" s="26" t="s">
        <v>58</v>
      </c>
      <c r="Q651" s="26">
        <v>4</v>
      </c>
      <c r="R651" s="26" t="s">
        <v>41</v>
      </c>
      <c r="S651" s="26">
        <v>14275</v>
      </c>
      <c r="T651" s="26">
        <v>20206</v>
      </c>
      <c r="U651" s="26">
        <v>6</v>
      </c>
      <c r="V651" s="26" t="s">
        <v>42</v>
      </c>
      <c r="W651" s="26" t="s">
        <v>43</v>
      </c>
      <c r="X651" s="26">
        <v>18</v>
      </c>
      <c r="Y651" s="26">
        <v>3</v>
      </c>
      <c r="Z651" s="26">
        <v>3</v>
      </c>
      <c r="AA651" s="26">
        <v>80</v>
      </c>
      <c r="AB651" s="26">
        <v>0</v>
      </c>
      <c r="AC651" s="26">
        <v>33</v>
      </c>
      <c r="AD651" s="26">
        <v>0</v>
      </c>
      <c r="AE651" s="26">
        <v>3</v>
      </c>
      <c r="AF651" s="26">
        <v>12</v>
      </c>
      <c r="AG651" s="26">
        <v>9</v>
      </c>
      <c r="AH651" s="26">
        <v>3</v>
      </c>
      <c r="AI651" s="26">
        <v>8</v>
      </c>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26"/>
      <c r="CU651" s="26"/>
      <c r="CV651" s="26"/>
    </row>
    <row r="652" spans="1:100">
      <c r="A652" s="26">
        <v>43</v>
      </c>
      <c r="B652" s="26" t="s">
        <v>43</v>
      </c>
      <c r="C652" s="26" t="s">
        <v>44</v>
      </c>
      <c r="D652" s="26">
        <v>422</v>
      </c>
      <c r="E652" s="26" t="s">
        <v>45</v>
      </c>
      <c r="F652" s="26">
        <v>1</v>
      </c>
      <c r="G652" s="26">
        <v>3</v>
      </c>
      <c r="H652" s="26" t="s">
        <v>38</v>
      </c>
      <c r="I652" s="26">
        <v>1</v>
      </c>
      <c r="J652" s="26">
        <v>902</v>
      </c>
      <c r="K652" s="26">
        <v>4</v>
      </c>
      <c r="L652" s="26" t="s">
        <v>39</v>
      </c>
      <c r="M652" s="26">
        <v>33</v>
      </c>
      <c r="N652" s="26">
        <v>3</v>
      </c>
      <c r="O652" s="26">
        <v>2</v>
      </c>
      <c r="P652" s="26" t="s">
        <v>54</v>
      </c>
      <c r="Q652" s="26">
        <v>4</v>
      </c>
      <c r="R652" s="26" t="s">
        <v>48</v>
      </c>
      <c r="S652" s="26">
        <v>5562</v>
      </c>
      <c r="T652" s="26">
        <v>21782</v>
      </c>
      <c r="U652" s="26">
        <v>4</v>
      </c>
      <c r="V652" s="26" t="s">
        <v>42</v>
      </c>
      <c r="W652" s="26" t="s">
        <v>43</v>
      </c>
      <c r="X652" s="26">
        <v>13</v>
      </c>
      <c r="Y652" s="26">
        <v>3</v>
      </c>
      <c r="Z652" s="26">
        <v>2</v>
      </c>
      <c r="AA652" s="26">
        <v>80</v>
      </c>
      <c r="AB652" s="26">
        <v>1</v>
      </c>
      <c r="AC652" s="26">
        <v>12</v>
      </c>
      <c r="AD652" s="26">
        <v>2</v>
      </c>
      <c r="AE652" s="26">
        <v>2</v>
      </c>
      <c r="AF652" s="26">
        <v>5</v>
      </c>
      <c r="AG652" s="26">
        <v>2</v>
      </c>
      <c r="AH652" s="26">
        <v>2</v>
      </c>
      <c r="AI652" s="26">
        <v>2</v>
      </c>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c r="CU652" s="26"/>
      <c r="CV652" s="26"/>
    </row>
    <row r="653" spans="1:100">
      <c r="A653" s="26">
        <v>47</v>
      </c>
      <c r="B653" s="26" t="s">
        <v>43</v>
      </c>
      <c r="C653" s="26" t="s">
        <v>36</v>
      </c>
      <c r="D653" s="26">
        <v>249</v>
      </c>
      <c r="E653" s="26" t="s">
        <v>37</v>
      </c>
      <c r="F653" s="26">
        <v>2</v>
      </c>
      <c r="G653" s="26">
        <v>2</v>
      </c>
      <c r="H653" s="26" t="s">
        <v>59</v>
      </c>
      <c r="I653" s="26">
        <v>1</v>
      </c>
      <c r="J653" s="26">
        <v>903</v>
      </c>
      <c r="K653" s="26">
        <v>3</v>
      </c>
      <c r="L653" s="26" t="s">
        <v>39</v>
      </c>
      <c r="M653" s="26">
        <v>35</v>
      </c>
      <c r="N653" s="26">
        <v>3</v>
      </c>
      <c r="O653" s="26">
        <v>2</v>
      </c>
      <c r="P653" s="26" t="s">
        <v>40</v>
      </c>
      <c r="Q653" s="26">
        <v>4</v>
      </c>
      <c r="R653" s="26" t="s">
        <v>48</v>
      </c>
      <c r="S653" s="26">
        <v>4537</v>
      </c>
      <c r="T653" s="26">
        <v>17783</v>
      </c>
      <c r="U653" s="26">
        <v>0</v>
      </c>
      <c r="V653" s="26" t="s">
        <v>42</v>
      </c>
      <c r="W653" s="26" t="s">
        <v>35</v>
      </c>
      <c r="X653" s="26">
        <v>22</v>
      </c>
      <c r="Y653" s="26">
        <v>4</v>
      </c>
      <c r="Z653" s="26">
        <v>1</v>
      </c>
      <c r="AA653" s="26">
        <v>80</v>
      </c>
      <c r="AB653" s="26">
        <v>1</v>
      </c>
      <c r="AC653" s="26">
        <v>8</v>
      </c>
      <c r="AD653" s="26">
        <v>2</v>
      </c>
      <c r="AE653" s="26">
        <v>3</v>
      </c>
      <c r="AF653" s="26">
        <v>7</v>
      </c>
      <c r="AG653" s="26">
        <v>6</v>
      </c>
      <c r="AH653" s="26">
        <v>7</v>
      </c>
      <c r="AI653" s="26">
        <v>7</v>
      </c>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26"/>
      <c r="CU653" s="26"/>
      <c r="CV653" s="26"/>
    </row>
    <row r="654" spans="1:100">
      <c r="A654" s="26">
        <v>37</v>
      </c>
      <c r="B654" s="26" t="s">
        <v>43</v>
      </c>
      <c r="C654" s="26" t="s">
        <v>55</v>
      </c>
      <c r="D654" s="26">
        <v>1252</v>
      </c>
      <c r="E654" s="26" t="s">
        <v>37</v>
      </c>
      <c r="F654" s="26">
        <v>19</v>
      </c>
      <c r="G654" s="26">
        <v>2</v>
      </c>
      <c r="H654" s="26" t="s">
        <v>51</v>
      </c>
      <c r="I654" s="26">
        <v>1</v>
      </c>
      <c r="J654" s="26">
        <v>904</v>
      </c>
      <c r="K654" s="26">
        <v>1</v>
      </c>
      <c r="L654" s="26" t="s">
        <v>46</v>
      </c>
      <c r="M654" s="26">
        <v>32</v>
      </c>
      <c r="N654" s="26">
        <v>3</v>
      </c>
      <c r="O654" s="26">
        <v>3</v>
      </c>
      <c r="P654" s="26" t="s">
        <v>40</v>
      </c>
      <c r="Q654" s="26">
        <v>2</v>
      </c>
      <c r="R654" s="26" t="s">
        <v>41</v>
      </c>
      <c r="S654" s="26">
        <v>7642</v>
      </c>
      <c r="T654" s="26">
        <v>4814</v>
      </c>
      <c r="U654" s="26">
        <v>1</v>
      </c>
      <c r="V654" s="26" t="s">
        <v>42</v>
      </c>
      <c r="W654" s="26" t="s">
        <v>35</v>
      </c>
      <c r="X654" s="26">
        <v>13</v>
      </c>
      <c r="Y654" s="26">
        <v>3</v>
      </c>
      <c r="Z654" s="26">
        <v>4</v>
      </c>
      <c r="AA654" s="26">
        <v>80</v>
      </c>
      <c r="AB654" s="26">
        <v>0</v>
      </c>
      <c r="AC654" s="26">
        <v>10</v>
      </c>
      <c r="AD654" s="26">
        <v>2</v>
      </c>
      <c r="AE654" s="26">
        <v>3</v>
      </c>
      <c r="AF654" s="26">
        <v>10</v>
      </c>
      <c r="AG654" s="26">
        <v>0</v>
      </c>
      <c r="AH654" s="26">
        <v>0</v>
      </c>
      <c r="AI654" s="26">
        <v>9</v>
      </c>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26"/>
      <c r="CU654" s="26"/>
      <c r="CV654" s="26"/>
    </row>
    <row r="655" spans="1:100">
      <c r="A655" s="26">
        <v>50</v>
      </c>
      <c r="B655" s="26" t="s">
        <v>43</v>
      </c>
      <c r="C655" s="26" t="s">
        <v>55</v>
      </c>
      <c r="D655" s="26">
        <v>881</v>
      </c>
      <c r="E655" s="26" t="s">
        <v>45</v>
      </c>
      <c r="F655" s="26">
        <v>2</v>
      </c>
      <c r="G655" s="26">
        <v>4</v>
      </c>
      <c r="H655" s="26" t="s">
        <v>38</v>
      </c>
      <c r="I655" s="26">
        <v>1</v>
      </c>
      <c r="J655" s="26">
        <v>905</v>
      </c>
      <c r="K655" s="26">
        <v>1</v>
      </c>
      <c r="L655" s="26" t="s">
        <v>46</v>
      </c>
      <c r="M655" s="26">
        <v>98</v>
      </c>
      <c r="N655" s="26">
        <v>3</v>
      </c>
      <c r="O655" s="26">
        <v>4</v>
      </c>
      <c r="P655" s="26" t="s">
        <v>56</v>
      </c>
      <c r="Q655" s="26">
        <v>1</v>
      </c>
      <c r="R655" s="26" t="s">
        <v>52</v>
      </c>
      <c r="S655" s="26">
        <v>17924</v>
      </c>
      <c r="T655" s="26">
        <v>4544</v>
      </c>
      <c r="U655" s="26">
        <v>1</v>
      </c>
      <c r="V655" s="26" t="s">
        <v>42</v>
      </c>
      <c r="W655" s="26" t="s">
        <v>43</v>
      </c>
      <c r="X655" s="26">
        <v>11</v>
      </c>
      <c r="Y655" s="26">
        <v>3</v>
      </c>
      <c r="Z655" s="26">
        <v>4</v>
      </c>
      <c r="AA655" s="26">
        <v>80</v>
      </c>
      <c r="AB655" s="26">
        <v>1</v>
      </c>
      <c r="AC655" s="26">
        <v>31</v>
      </c>
      <c r="AD655" s="26">
        <v>3</v>
      </c>
      <c r="AE655" s="26">
        <v>3</v>
      </c>
      <c r="AF655" s="26">
        <v>31</v>
      </c>
      <c r="AG655" s="26">
        <v>6</v>
      </c>
      <c r="AH655" s="26">
        <v>14</v>
      </c>
      <c r="AI655" s="26">
        <v>7</v>
      </c>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26"/>
      <c r="CU655" s="26"/>
      <c r="CV655" s="26"/>
    </row>
    <row r="656" spans="1:100">
      <c r="A656" s="26">
        <v>39</v>
      </c>
      <c r="B656" s="26" t="s">
        <v>43</v>
      </c>
      <c r="C656" s="26" t="s">
        <v>36</v>
      </c>
      <c r="D656" s="26">
        <v>1383</v>
      </c>
      <c r="E656" s="26" t="s">
        <v>61</v>
      </c>
      <c r="F656" s="26">
        <v>2</v>
      </c>
      <c r="G656" s="26">
        <v>3</v>
      </c>
      <c r="H656" s="26" t="s">
        <v>38</v>
      </c>
      <c r="I656" s="26">
        <v>1</v>
      </c>
      <c r="J656" s="26">
        <v>909</v>
      </c>
      <c r="K656" s="26">
        <v>4</v>
      </c>
      <c r="L656" s="26" t="s">
        <v>39</v>
      </c>
      <c r="M656" s="26">
        <v>42</v>
      </c>
      <c r="N656" s="26">
        <v>2</v>
      </c>
      <c r="O656" s="26">
        <v>2</v>
      </c>
      <c r="P656" s="26" t="s">
        <v>61</v>
      </c>
      <c r="Q656" s="26">
        <v>4</v>
      </c>
      <c r="R656" s="26" t="s">
        <v>48</v>
      </c>
      <c r="S656" s="26">
        <v>5204</v>
      </c>
      <c r="T656" s="26">
        <v>7790</v>
      </c>
      <c r="U656" s="26">
        <v>8</v>
      </c>
      <c r="V656" s="26" t="s">
        <v>42</v>
      </c>
      <c r="W656" s="26" t="s">
        <v>43</v>
      </c>
      <c r="X656" s="26">
        <v>11</v>
      </c>
      <c r="Y656" s="26">
        <v>3</v>
      </c>
      <c r="Z656" s="26">
        <v>3</v>
      </c>
      <c r="AA656" s="26">
        <v>80</v>
      </c>
      <c r="AB656" s="26">
        <v>2</v>
      </c>
      <c r="AC656" s="26">
        <v>13</v>
      </c>
      <c r="AD656" s="26">
        <v>2</v>
      </c>
      <c r="AE656" s="26">
        <v>3</v>
      </c>
      <c r="AF656" s="26">
        <v>5</v>
      </c>
      <c r="AG656" s="26">
        <v>4</v>
      </c>
      <c r="AH656" s="26">
        <v>0</v>
      </c>
      <c r="AI656" s="26">
        <v>4</v>
      </c>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26"/>
      <c r="CU656" s="26"/>
      <c r="CV656" s="26"/>
    </row>
    <row r="657" spans="1:100">
      <c r="A657" s="26">
        <v>33</v>
      </c>
      <c r="B657" s="26" t="s">
        <v>43</v>
      </c>
      <c r="C657" s="26" t="s">
        <v>36</v>
      </c>
      <c r="D657" s="26">
        <v>1075</v>
      </c>
      <c r="E657" s="26" t="s">
        <v>61</v>
      </c>
      <c r="F657" s="26">
        <v>3</v>
      </c>
      <c r="G657" s="26">
        <v>2</v>
      </c>
      <c r="H657" s="26" t="s">
        <v>61</v>
      </c>
      <c r="I657" s="26">
        <v>1</v>
      </c>
      <c r="J657" s="26">
        <v>910</v>
      </c>
      <c r="K657" s="26">
        <v>4</v>
      </c>
      <c r="L657" s="26" t="s">
        <v>46</v>
      </c>
      <c r="M657" s="26">
        <v>57</v>
      </c>
      <c r="N657" s="26">
        <v>3</v>
      </c>
      <c r="O657" s="26">
        <v>1</v>
      </c>
      <c r="P657" s="26" t="s">
        <v>61</v>
      </c>
      <c r="Q657" s="26">
        <v>2</v>
      </c>
      <c r="R657" s="26" t="s">
        <v>52</v>
      </c>
      <c r="S657" s="26">
        <v>2277</v>
      </c>
      <c r="T657" s="26">
        <v>22650</v>
      </c>
      <c r="U657" s="26">
        <v>3</v>
      </c>
      <c r="V657" s="26" t="s">
        <v>42</v>
      </c>
      <c r="W657" s="26" t="s">
        <v>35</v>
      </c>
      <c r="X657" s="26">
        <v>11</v>
      </c>
      <c r="Y657" s="26">
        <v>3</v>
      </c>
      <c r="Z657" s="26">
        <v>3</v>
      </c>
      <c r="AA657" s="26">
        <v>80</v>
      </c>
      <c r="AB657" s="26">
        <v>1</v>
      </c>
      <c r="AC657" s="26">
        <v>7</v>
      </c>
      <c r="AD657" s="26">
        <v>4</v>
      </c>
      <c r="AE657" s="26">
        <v>4</v>
      </c>
      <c r="AF657" s="26">
        <v>4</v>
      </c>
      <c r="AG657" s="26">
        <v>3</v>
      </c>
      <c r="AH657" s="26">
        <v>0</v>
      </c>
      <c r="AI657" s="26">
        <v>3</v>
      </c>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26"/>
      <c r="CU657" s="26"/>
      <c r="CV657" s="26"/>
    </row>
    <row r="658" spans="1:100">
      <c r="A658" s="26">
        <v>32</v>
      </c>
      <c r="B658" s="26" t="s">
        <v>35</v>
      </c>
      <c r="C658" s="26" t="s">
        <v>36</v>
      </c>
      <c r="D658" s="26">
        <v>374</v>
      </c>
      <c r="E658" s="26" t="s">
        <v>45</v>
      </c>
      <c r="F658" s="26">
        <v>25</v>
      </c>
      <c r="G658" s="26">
        <v>4</v>
      </c>
      <c r="H658" s="26" t="s">
        <v>38</v>
      </c>
      <c r="I658" s="26">
        <v>1</v>
      </c>
      <c r="J658" s="26">
        <v>911</v>
      </c>
      <c r="K658" s="26">
        <v>1</v>
      </c>
      <c r="L658" s="26" t="s">
        <v>46</v>
      </c>
      <c r="M658" s="26">
        <v>87</v>
      </c>
      <c r="N658" s="26">
        <v>3</v>
      </c>
      <c r="O658" s="26">
        <v>1</v>
      </c>
      <c r="P658" s="26" t="s">
        <v>50</v>
      </c>
      <c r="Q658" s="26">
        <v>4</v>
      </c>
      <c r="R658" s="26" t="s">
        <v>41</v>
      </c>
      <c r="S658" s="26">
        <v>2795</v>
      </c>
      <c r="T658" s="26">
        <v>18016</v>
      </c>
      <c r="U658" s="26">
        <v>1</v>
      </c>
      <c r="V658" s="26" t="s">
        <v>42</v>
      </c>
      <c r="W658" s="26" t="s">
        <v>35</v>
      </c>
      <c r="X658" s="26">
        <v>24</v>
      </c>
      <c r="Y658" s="26">
        <v>4</v>
      </c>
      <c r="Z658" s="26">
        <v>3</v>
      </c>
      <c r="AA658" s="26">
        <v>80</v>
      </c>
      <c r="AB658" s="26">
        <v>0</v>
      </c>
      <c r="AC658" s="26">
        <v>1</v>
      </c>
      <c r="AD658" s="26">
        <v>2</v>
      </c>
      <c r="AE658" s="26">
        <v>1</v>
      </c>
      <c r="AF658" s="26">
        <v>1</v>
      </c>
      <c r="AG658" s="26">
        <v>0</v>
      </c>
      <c r="AH658" s="26">
        <v>0</v>
      </c>
      <c r="AI658" s="26">
        <v>1</v>
      </c>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26"/>
      <c r="CU658" s="26"/>
      <c r="CV658" s="26"/>
    </row>
    <row r="659" spans="1:100">
      <c r="A659" s="26">
        <v>29</v>
      </c>
      <c r="B659" s="26" t="s">
        <v>43</v>
      </c>
      <c r="C659" s="26" t="s">
        <v>36</v>
      </c>
      <c r="D659" s="26">
        <v>1086</v>
      </c>
      <c r="E659" s="26" t="s">
        <v>45</v>
      </c>
      <c r="F659" s="26">
        <v>7</v>
      </c>
      <c r="G659" s="26">
        <v>1</v>
      </c>
      <c r="H659" s="26" t="s">
        <v>51</v>
      </c>
      <c r="I659" s="26">
        <v>1</v>
      </c>
      <c r="J659" s="26">
        <v>912</v>
      </c>
      <c r="K659" s="26">
        <v>1</v>
      </c>
      <c r="L659" s="26" t="s">
        <v>39</v>
      </c>
      <c r="M659" s="26">
        <v>62</v>
      </c>
      <c r="N659" s="26">
        <v>2</v>
      </c>
      <c r="O659" s="26">
        <v>1</v>
      </c>
      <c r="P659" s="26" t="s">
        <v>50</v>
      </c>
      <c r="Q659" s="26">
        <v>4</v>
      </c>
      <c r="R659" s="26" t="s">
        <v>52</v>
      </c>
      <c r="S659" s="26">
        <v>2532</v>
      </c>
      <c r="T659" s="26">
        <v>6054</v>
      </c>
      <c r="U659" s="26">
        <v>6</v>
      </c>
      <c r="V659" s="26" t="s">
        <v>42</v>
      </c>
      <c r="W659" s="26" t="s">
        <v>43</v>
      </c>
      <c r="X659" s="26">
        <v>14</v>
      </c>
      <c r="Y659" s="26">
        <v>3</v>
      </c>
      <c r="Z659" s="26">
        <v>3</v>
      </c>
      <c r="AA659" s="26">
        <v>80</v>
      </c>
      <c r="AB659" s="26">
        <v>3</v>
      </c>
      <c r="AC659" s="26">
        <v>8</v>
      </c>
      <c r="AD659" s="26">
        <v>5</v>
      </c>
      <c r="AE659" s="26">
        <v>3</v>
      </c>
      <c r="AF659" s="26">
        <v>4</v>
      </c>
      <c r="AG659" s="26">
        <v>3</v>
      </c>
      <c r="AH659" s="26">
        <v>0</v>
      </c>
      <c r="AI659" s="26">
        <v>3</v>
      </c>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26"/>
      <c r="CU659" s="26"/>
      <c r="CV659" s="26"/>
    </row>
    <row r="660" spans="1:100">
      <c r="A660" s="26">
        <v>44</v>
      </c>
      <c r="B660" s="26" t="s">
        <v>43</v>
      </c>
      <c r="C660" s="26" t="s">
        <v>36</v>
      </c>
      <c r="D660" s="26">
        <v>661</v>
      </c>
      <c r="E660" s="26" t="s">
        <v>45</v>
      </c>
      <c r="F660" s="26">
        <v>9</v>
      </c>
      <c r="G660" s="26">
        <v>2</v>
      </c>
      <c r="H660" s="26" t="s">
        <v>38</v>
      </c>
      <c r="I660" s="26">
        <v>1</v>
      </c>
      <c r="J660" s="26">
        <v>913</v>
      </c>
      <c r="K660" s="26">
        <v>2</v>
      </c>
      <c r="L660" s="26" t="s">
        <v>46</v>
      </c>
      <c r="M660" s="26">
        <v>61</v>
      </c>
      <c r="N660" s="26">
        <v>3</v>
      </c>
      <c r="O660" s="26">
        <v>1</v>
      </c>
      <c r="P660" s="26" t="s">
        <v>47</v>
      </c>
      <c r="Q660" s="26">
        <v>1</v>
      </c>
      <c r="R660" s="26" t="s">
        <v>48</v>
      </c>
      <c r="S660" s="26">
        <v>2559</v>
      </c>
      <c r="T660" s="26">
        <v>7508</v>
      </c>
      <c r="U660" s="26">
        <v>1</v>
      </c>
      <c r="V660" s="26" t="s">
        <v>42</v>
      </c>
      <c r="W660" s="26" t="s">
        <v>35</v>
      </c>
      <c r="X660" s="26">
        <v>13</v>
      </c>
      <c r="Y660" s="26">
        <v>3</v>
      </c>
      <c r="Z660" s="26">
        <v>4</v>
      </c>
      <c r="AA660" s="26">
        <v>80</v>
      </c>
      <c r="AB660" s="26">
        <v>0</v>
      </c>
      <c r="AC660" s="26">
        <v>8</v>
      </c>
      <c r="AD660" s="26">
        <v>0</v>
      </c>
      <c r="AE660" s="26">
        <v>3</v>
      </c>
      <c r="AF660" s="26">
        <v>8</v>
      </c>
      <c r="AG660" s="26">
        <v>7</v>
      </c>
      <c r="AH660" s="26">
        <v>7</v>
      </c>
      <c r="AI660" s="26">
        <v>1</v>
      </c>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c r="CU660" s="26"/>
      <c r="CV660" s="26"/>
    </row>
    <row r="661" spans="1:100">
      <c r="A661" s="26">
        <v>28</v>
      </c>
      <c r="B661" s="26" t="s">
        <v>43</v>
      </c>
      <c r="C661" s="26" t="s">
        <v>36</v>
      </c>
      <c r="D661" s="26">
        <v>821</v>
      </c>
      <c r="E661" s="26" t="s">
        <v>37</v>
      </c>
      <c r="F661" s="26">
        <v>5</v>
      </c>
      <c r="G661" s="26">
        <v>4</v>
      </c>
      <c r="H661" s="26" t="s">
        <v>51</v>
      </c>
      <c r="I661" s="26">
        <v>1</v>
      </c>
      <c r="J661" s="26">
        <v>916</v>
      </c>
      <c r="K661" s="26">
        <v>1</v>
      </c>
      <c r="L661" s="26" t="s">
        <v>46</v>
      </c>
      <c r="M661" s="26">
        <v>98</v>
      </c>
      <c r="N661" s="26">
        <v>3</v>
      </c>
      <c r="O661" s="26">
        <v>2</v>
      </c>
      <c r="P661" s="26" t="s">
        <v>40</v>
      </c>
      <c r="Q661" s="26">
        <v>4</v>
      </c>
      <c r="R661" s="26" t="s">
        <v>41</v>
      </c>
      <c r="S661" s="26">
        <v>4908</v>
      </c>
      <c r="T661" s="26">
        <v>24252</v>
      </c>
      <c r="U661" s="26">
        <v>1</v>
      </c>
      <c r="V661" s="26" t="s">
        <v>42</v>
      </c>
      <c r="W661" s="26" t="s">
        <v>43</v>
      </c>
      <c r="X661" s="26">
        <v>14</v>
      </c>
      <c r="Y661" s="26">
        <v>3</v>
      </c>
      <c r="Z661" s="26">
        <v>2</v>
      </c>
      <c r="AA661" s="26">
        <v>80</v>
      </c>
      <c r="AB661" s="26">
        <v>0</v>
      </c>
      <c r="AC661" s="26">
        <v>4</v>
      </c>
      <c r="AD661" s="26">
        <v>3</v>
      </c>
      <c r="AE661" s="26">
        <v>3</v>
      </c>
      <c r="AF661" s="26">
        <v>4</v>
      </c>
      <c r="AG661" s="26">
        <v>2</v>
      </c>
      <c r="AH661" s="26">
        <v>0</v>
      </c>
      <c r="AI661" s="26">
        <v>2</v>
      </c>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c r="CU661" s="26"/>
      <c r="CV661" s="26"/>
    </row>
    <row r="662" spans="1:100">
      <c r="A662" s="26">
        <v>58</v>
      </c>
      <c r="B662" s="26" t="s">
        <v>35</v>
      </c>
      <c r="C662" s="26" t="s">
        <v>44</v>
      </c>
      <c r="D662" s="26">
        <v>781</v>
      </c>
      <c r="E662" s="26" t="s">
        <v>45</v>
      </c>
      <c r="F662" s="26">
        <v>2</v>
      </c>
      <c r="G662" s="26">
        <v>1</v>
      </c>
      <c r="H662" s="26" t="s">
        <v>38</v>
      </c>
      <c r="I662" s="26">
        <v>1</v>
      </c>
      <c r="J662" s="26">
        <v>918</v>
      </c>
      <c r="K662" s="26">
        <v>4</v>
      </c>
      <c r="L662" s="26" t="s">
        <v>46</v>
      </c>
      <c r="M662" s="26">
        <v>57</v>
      </c>
      <c r="N662" s="26">
        <v>2</v>
      </c>
      <c r="O662" s="26">
        <v>1</v>
      </c>
      <c r="P662" s="26" t="s">
        <v>50</v>
      </c>
      <c r="Q662" s="26">
        <v>4</v>
      </c>
      <c r="R662" s="26" t="s">
        <v>52</v>
      </c>
      <c r="S662" s="26">
        <v>2380</v>
      </c>
      <c r="T662" s="26">
        <v>13384</v>
      </c>
      <c r="U662" s="26">
        <v>9</v>
      </c>
      <c r="V662" s="26" t="s">
        <v>42</v>
      </c>
      <c r="W662" s="26" t="s">
        <v>35</v>
      </c>
      <c r="X662" s="26">
        <v>14</v>
      </c>
      <c r="Y662" s="26">
        <v>3</v>
      </c>
      <c r="Z662" s="26">
        <v>4</v>
      </c>
      <c r="AA662" s="26">
        <v>80</v>
      </c>
      <c r="AB662" s="26">
        <v>1</v>
      </c>
      <c r="AC662" s="26">
        <v>3</v>
      </c>
      <c r="AD662" s="26">
        <v>3</v>
      </c>
      <c r="AE662" s="26">
        <v>2</v>
      </c>
      <c r="AF662" s="26">
        <v>1</v>
      </c>
      <c r="AG662" s="26">
        <v>0</v>
      </c>
      <c r="AH662" s="26">
        <v>0</v>
      </c>
      <c r="AI662" s="26">
        <v>0</v>
      </c>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26"/>
      <c r="CU662" s="26"/>
      <c r="CV662" s="26"/>
    </row>
    <row r="663" spans="1:100">
      <c r="A663" s="26">
        <v>43</v>
      </c>
      <c r="B663" s="26" t="s">
        <v>43</v>
      </c>
      <c r="C663" s="26" t="s">
        <v>36</v>
      </c>
      <c r="D663" s="26">
        <v>177</v>
      </c>
      <c r="E663" s="26" t="s">
        <v>45</v>
      </c>
      <c r="F663" s="26">
        <v>8</v>
      </c>
      <c r="G663" s="26">
        <v>3</v>
      </c>
      <c r="H663" s="26" t="s">
        <v>38</v>
      </c>
      <c r="I663" s="26">
        <v>1</v>
      </c>
      <c r="J663" s="26">
        <v>920</v>
      </c>
      <c r="K663" s="26">
        <v>1</v>
      </c>
      <c r="L663" s="26" t="s">
        <v>39</v>
      </c>
      <c r="M663" s="26">
        <v>55</v>
      </c>
      <c r="N663" s="26">
        <v>3</v>
      </c>
      <c r="O663" s="26">
        <v>2</v>
      </c>
      <c r="P663" s="26" t="s">
        <v>53</v>
      </c>
      <c r="Q663" s="26">
        <v>2</v>
      </c>
      <c r="R663" s="26" t="s">
        <v>52</v>
      </c>
      <c r="S663" s="26">
        <v>4765</v>
      </c>
      <c r="T663" s="26">
        <v>23814</v>
      </c>
      <c r="U663" s="26">
        <v>4</v>
      </c>
      <c r="V663" s="26" t="s">
        <v>42</v>
      </c>
      <c r="W663" s="26" t="s">
        <v>43</v>
      </c>
      <c r="X663" s="26">
        <v>21</v>
      </c>
      <c r="Y663" s="26">
        <v>4</v>
      </c>
      <c r="Z663" s="26">
        <v>3</v>
      </c>
      <c r="AA663" s="26">
        <v>80</v>
      </c>
      <c r="AB663" s="26">
        <v>1</v>
      </c>
      <c r="AC663" s="26">
        <v>4</v>
      </c>
      <c r="AD663" s="26">
        <v>2</v>
      </c>
      <c r="AE663" s="26">
        <v>4</v>
      </c>
      <c r="AF663" s="26">
        <v>1</v>
      </c>
      <c r="AG663" s="26">
        <v>0</v>
      </c>
      <c r="AH663" s="26">
        <v>0</v>
      </c>
      <c r="AI663" s="26">
        <v>0</v>
      </c>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c r="CU663" s="26"/>
      <c r="CV663" s="26"/>
    </row>
    <row r="664" spans="1:100">
      <c r="A664" s="26">
        <v>20</v>
      </c>
      <c r="B664" s="26" t="s">
        <v>35</v>
      </c>
      <c r="C664" s="26" t="s">
        <v>36</v>
      </c>
      <c r="D664" s="26">
        <v>500</v>
      </c>
      <c r="E664" s="26" t="s">
        <v>37</v>
      </c>
      <c r="F664" s="26">
        <v>2</v>
      </c>
      <c r="G664" s="26">
        <v>3</v>
      </c>
      <c r="H664" s="26" t="s">
        <v>51</v>
      </c>
      <c r="I664" s="26">
        <v>1</v>
      </c>
      <c r="J664" s="26">
        <v>922</v>
      </c>
      <c r="K664" s="26">
        <v>3</v>
      </c>
      <c r="L664" s="26" t="s">
        <v>39</v>
      </c>
      <c r="M664" s="26">
        <v>49</v>
      </c>
      <c r="N664" s="26">
        <v>2</v>
      </c>
      <c r="O664" s="26">
        <v>1</v>
      </c>
      <c r="P664" s="26" t="s">
        <v>57</v>
      </c>
      <c r="Q664" s="26">
        <v>3</v>
      </c>
      <c r="R664" s="26" t="s">
        <v>41</v>
      </c>
      <c r="S664" s="26">
        <v>2044</v>
      </c>
      <c r="T664" s="26">
        <v>22052</v>
      </c>
      <c r="U664" s="26">
        <v>1</v>
      </c>
      <c r="V664" s="26" t="s">
        <v>42</v>
      </c>
      <c r="W664" s="26" t="s">
        <v>43</v>
      </c>
      <c r="X664" s="26">
        <v>13</v>
      </c>
      <c r="Y664" s="26">
        <v>3</v>
      </c>
      <c r="Z664" s="26">
        <v>4</v>
      </c>
      <c r="AA664" s="26">
        <v>80</v>
      </c>
      <c r="AB664" s="26">
        <v>0</v>
      </c>
      <c r="AC664" s="26">
        <v>2</v>
      </c>
      <c r="AD664" s="26">
        <v>3</v>
      </c>
      <c r="AE664" s="26">
        <v>2</v>
      </c>
      <c r="AF664" s="26">
        <v>2</v>
      </c>
      <c r="AG664" s="26">
        <v>2</v>
      </c>
      <c r="AH664" s="26">
        <v>0</v>
      </c>
      <c r="AI664" s="26">
        <v>2</v>
      </c>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c r="CU664" s="26"/>
      <c r="CV664" s="26"/>
    </row>
    <row r="665" spans="1:100">
      <c r="A665" s="26">
        <v>21</v>
      </c>
      <c r="B665" s="26" t="s">
        <v>35</v>
      </c>
      <c r="C665" s="26" t="s">
        <v>36</v>
      </c>
      <c r="D665" s="26">
        <v>1427</v>
      </c>
      <c r="E665" s="26" t="s">
        <v>45</v>
      </c>
      <c r="F665" s="26">
        <v>18</v>
      </c>
      <c r="G665" s="26">
        <v>1</v>
      </c>
      <c r="H665" s="26" t="s">
        <v>49</v>
      </c>
      <c r="I665" s="26">
        <v>1</v>
      </c>
      <c r="J665" s="26">
        <v>923</v>
      </c>
      <c r="K665" s="26">
        <v>4</v>
      </c>
      <c r="L665" s="26" t="s">
        <v>39</v>
      </c>
      <c r="M665" s="26">
        <v>65</v>
      </c>
      <c r="N665" s="26">
        <v>3</v>
      </c>
      <c r="O665" s="26">
        <v>1</v>
      </c>
      <c r="P665" s="26" t="s">
        <v>47</v>
      </c>
      <c r="Q665" s="26">
        <v>4</v>
      </c>
      <c r="R665" s="26" t="s">
        <v>41</v>
      </c>
      <c r="S665" s="26">
        <v>2693</v>
      </c>
      <c r="T665" s="26">
        <v>8870</v>
      </c>
      <c r="U665" s="26">
        <v>1</v>
      </c>
      <c r="V665" s="26" t="s">
        <v>42</v>
      </c>
      <c r="W665" s="26" t="s">
        <v>43</v>
      </c>
      <c r="X665" s="26">
        <v>19</v>
      </c>
      <c r="Y665" s="26">
        <v>3</v>
      </c>
      <c r="Z665" s="26">
        <v>1</v>
      </c>
      <c r="AA665" s="26">
        <v>80</v>
      </c>
      <c r="AB665" s="26">
        <v>0</v>
      </c>
      <c r="AC665" s="26">
        <v>1</v>
      </c>
      <c r="AD665" s="26">
        <v>3</v>
      </c>
      <c r="AE665" s="26">
        <v>2</v>
      </c>
      <c r="AF665" s="26">
        <v>1</v>
      </c>
      <c r="AG665" s="26">
        <v>0</v>
      </c>
      <c r="AH665" s="26">
        <v>0</v>
      </c>
      <c r="AI665" s="26">
        <v>0</v>
      </c>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c r="CU665" s="26"/>
      <c r="CV665" s="26"/>
    </row>
    <row r="666" spans="1:100">
      <c r="A666" s="26">
        <v>36</v>
      </c>
      <c r="B666" s="26" t="s">
        <v>43</v>
      </c>
      <c r="C666" s="26" t="s">
        <v>36</v>
      </c>
      <c r="D666" s="26">
        <v>1425</v>
      </c>
      <c r="E666" s="26" t="s">
        <v>45</v>
      </c>
      <c r="F666" s="26">
        <v>14</v>
      </c>
      <c r="G666" s="26">
        <v>1</v>
      </c>
      <c r="H666" s="26" t="s">
        <v>38</v>
      </c>
      <c r="I666" s="26">
        <v>1</v>
      </c>
      <c r="J666" s="26">
        <v>924</v>
      </c>
      <c r="K666" s="26">
        <v>3</v>
      </c>
      <c r="L666" s="26" t="s">
        <v>46</v>
      </c>
      <c r="M666" s="26">
        <v>68</v>
      </c>
      <c r="N666" s="26">
        <v>3</v>
      </c>
      <c r="O666" s="26">
        <v>2</v>
      </c>
      <c r="P666" s="26" t="s">
        <v>54</v>
      </c>
      <c r="Q666" s="26">
        <v>4</v>
      </c>
      <c r="R666" s="26" t="s">
        <v>48</v>
      </c>
      <c r="S666" s="26">
        <v>6586</v>
      </c>
      <c r="T666" s="26">
        <v>4821</v>
      </c>
      <c r="U666" s="26">
        <v>0</v>
      </c>
      <c r="V666" s="26" t="s">
        <v>42</v>
      </c>
      <c r="W666" s="26" t="s">
        <v>35</v>
      </c>
      <c r="X666" s="26">
        <v>17</v>
      </c>
      <c r="Y666" s="26">
        <v>3</v>
      </c>
      <c r="Z666" s="26">
        <v>1</v>
      </c>
      <c r="AA666" s="26">
        <v>80</v>
      </c>
      <c r="AB666" s="26">
        <v>1</v>
      </c>
      <c r="AC666" s="26">
        <v>17</v>
      </c>
      <c r="AD666" s="26">
        <v>2</v>
      </c>
      <c r="AE666" s="26">
        <v>2</v>
      </c>
      <c r="AF666" s="26">
        <v>16</v>
      </c>
      <c r="AG666" s="26">
        <v>8</v>
      </c>
      <c r="AH666" s="26">
        <v>4</v>
      </c>
      <c r="AI666" s="26">
        <v>11</v>
      </c>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26"/>
      <c r="CU666" s="26"/>
      <c r="CV666" s="26"/>
    </row>
    <row r="667" spans="1:100">
      <c r="A667" s="26">
        <v>47</v>
      </c>
      <c r="B667" s="26" t="s">
        <v>43</v>
      </c>
      <c r="C667" s="26" t="s">
        <v>36</v>
      </c>
      <c r="D667" s="26">
        <v>1454</v>
      </c>
      <c r="E667" s="26" t="s">
        <v>37</v>
      </c>
      <c r="F667" s="26">
        <v>2</v>
      </c>
      <c r="G667" s="26">
        <v>4</v>
      </c>
      <c r="H667" s="26" t="s">
        <v>38</v>
      </c>
      <c r="I667" s="26">
        <v>1</v>
      </c>
      <c r="J667" s="26">
        <v>925</v>
      </c>
      <c r="K667" s="26">
        <v>4</v>
      </c>
      <c r="L667" s="26" t="s">
        <v>39</v>
      </c>
      <c r="M667" s="26">
        <v>65</v>
      </c>
      <c r="N667" s="26">
        <v>2</v>
      </c>
      <c r="O667" s="26">
        <v>1</v>
      </c>
      <c r="P667" s="26" t="s">
        <v>57</v>
      </c>
      <c r="Q667" s="26">
        <v>4</v>
      </c>
      <c r="R667" s="26" t="s">
        <v>41</v>
      </c>
      <c r="S667" s="26">
        <v>3294</v>
      </c>
      <c r="T667" s="26">
        <v>13137</v>
      </c>
      <c r="U667" s="26">
        <v>1</v>
      </c>
      <c r="V667" s="26" t="s">
        <v>42</v>
      </c>
      <c r="W667" s="26" t="s">
        <v>35</v>
      </c>
      <c r="X667" s="26">
        <v>18</v>
      </c>
      <c r="Y667" s="26">
        <v>3</v>
      </c>
      <c r="Z667" s="26">
        <v>1</v>
      </c>
      <c r="AA667" s="26">
        <v>80</v>
      </c>
      <c r="AB667" s="26">
        <v>0</v>
      </c>
      <c r="AC667" s="26">
        <v>3</v>
      </c>
      <c r="AD667" s="26">
        <v>3</v>
      </c>
      <c r="AE667" s="26">
        <v>2</v>
      </c>
      <c r="AF667" s="26">
        <v>3</v>
      </c>
      <c r="AG667" s="26">
        <v>2</v>
      </c>
      <c r="AH667" s="26">
        <v>1</v>
      </c>
      <c r="AI667" s="26">
        <v>2</v>
      </c>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c r="CU667" s="26"/>
      <c r="CV667" s="26"/>
    </row>
    <row r="668" spans="1:100">
      <c r="A668" s="26">
        <v>22</v>
      </c>
      <c r="B668" s="26" t="s">
        <v>35</v>
      </c>
      <c r="C668" s="26" t="s">
        <v>36</v>
      </c>
      <c r="D668" s="26">
        <v>617</v>
      </c>
      <c r="E668" s="26" t="s">
        <v>45</v>
      </c>
      <c r="F668" s="26">
        <v>3</v>
      </c>
      <c r="G668" s="26">
        <v>1</v>
      </c>
      <c r="H668" s="26" t="s">
        <v>38</v>
      </c>
      <c r="I668" s="26">
        <v>1</v>
      </c>
      <c r="J668" s="26">
        <v>926</v>
      </c>
      <c r="K668" s="26">
        <v>2</v>
      </c>
      <c r="L668" s="26" t="s">
        <v>39</v>
      </c>
      <c r="M668" s="26">
        <v>34</v>
      </c>
      <c r="N668" s="26">
        <v>3</v>
      </c>
      <c r="O668" s="26">
        <v>2</v>
      </c>
      <c r="P668" s="26" t="s">
        <v>53</v>
      </c>
      <c r="Q668" s="26">
        <v>3</v>
      </c>
      <c r="R668" s="26" t="s">
        <v>48</v>
      </c>
      <c r="S668" s="26">
        <v>4171</v>
      </c>
      <c r="T668" s="26">
        <v>10022</v>
      </c>
      <c r="U668" s="26">
        <v>0</v>
      </c>
      <c r="V668" s="26" t="s">
        <v>42</v>
      </c>
      <c r="W668" s="26" t="s">
        <v>35</v>
      </c>
      <c r="X668" s="26">
        <v>19</v>
      </c>
      <c r="Y668" s="26">
        <v>3</v>
      </c>
      <c r="Z668" s="26">
        <v>1</v>
      </c>
      <c r="AA668" s="26">
        <v>80</v>
      </c>
      <c r="AB668" s="26">
        <v>1</v>
      </c>
      <c r="AC668" s="26">
        <v>4</v>
      </c>
      <c r="AD668" s="26">
        <v>3</v>
      </c>
      <c r="AE668" s="26">
        <v>4</v>
      </c>
      <c r="AF668" s="26">
        <v>3</v>
      </c>
      <c r="AG668" s="26">
        <v>2</v>
      </c>
      <c r="AH668" s="26">
        <v>0</v>
      </c>
      <c r="AI668" s="26">
        <v>2</v>
      </c>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c r="CU668" s="26"/>
      <c r="CV668" s="26"/>
    </row>
    <row r="669" spans="1:100">
      <c r="A669" s="26">
        <v>41</v>
      </c>
      <c r="B669" s="26" t="s">
        <v>35</v>
      </c>
      <c r="C669" s="26" t="s">
        <v>36</v>
      </c>
      <c r="D669" s="26">
        <v>1085</v>
      </c>
      <c r="E669" s="26" t="s">
        <v>45</v>
      </c>
      <c r="F669" s="26">
        <v>2</v>
      </c>
      <c r="G669" s="26">
        <v>4</v>
      </c>
      <c r="H669" s="26" t="s">
        <v>38</v>
      </c>
      <c r="I669" s="26">
        <v>1</v>
      </c>
      <c r="J669" s="26">
        <v>927</v>
      </c>
      <c r="K669" s="26">
        <v>2</v>
      </c>
      <c r="L669" s="26" t="s">
        <v>39</v>
      </c>
      <c r="M669" s="26">
        <v>57</v>
      </c>
      <c r="N669" s="26">
        <v>1</v>
      </c>
      <c r="O669" s="26">
        <v>1</v>
      </c>
      <c r="P669" s="26" t="s">
        <v>50</v>
      </c>
      <c r="Q669" s="26">
        <v>4</v>
      </c>
      <c r="R669" s="26" t="s">
        <v>52</v>
      </c>
      <c r="S669" s="26">
        <v>2778</v>
      </c>
      <c r="T669" s="26">
        <v>17725</v>
      </c>
      <c r="U669" s="26">
        <v>4</v>
      </c>
      <c r="V669" s="26" t="s">
        <v>42</v>
      </c>
      <c r="W669" s="26" t="s">
        <v>35</v>
      </c>
      <c r="X669" s="26">
        <v>13</v>
      </c>
      <c r="Y669" s="26">
        <v>3</v>
      </c>
      <c r="Z669" s="26">
        <v>3</v>
      </c>
      <c r="AA669" s="26">
        <v>80</v>
      </c>
      <c r="AB669" s="26">
        <v>1</v>
      </c>
      <c r="AC669" s="26">
        <v>10</v>
      </c>
      <c r="AD669" s="26">
        <v>1</v>
      </c>
      <c r="AE669" s="26">
        <v>2</v>
      </c>
      <c r="AF669" s="26">
        <v>7</v>
      </c>
      <c r="AG669" s="26">
        <v>7</v>
      </c>
      <c r="AH669" s="26">
        <v>1</v>
      </c>
      <c r="AI669" s="26">
        <v>0</v>
      </c>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c r="CU669" s="26"/>
      <c r="CV669" s="26"/>
    </row>
    <row r="670" spans="1:100">
      <c r="A670" s="26">
        <v>28</v>
      </c>
      <c r="B670" s="26" t="s">
        <v>43</v>
      </c>
      <c r="C670" s="26" t="s">
        <v>36</v>
      </c>
      <c r="D670" s="26">
        <v>995</v>
      </c>
      <c r="E670" s="26" t="s">
        <v>45</v>
      </c>
      <c r="F670" s="26">
        <v>9</v>
      </c>
      <c r="G670" s="26">
        <v>3</v>
      </c>
      <c r="H670" s="26" t="s">
        <v>51</v>
      </c>
      <c r="I670" s="26">
        <v>1</v>
      </c>
      <c r="J670" s="26">
        <v>930</v>
      </c>
      <c r="K670" s="26">
        <v>3</v>
      </c>
      <c r="L670" s="26" t="s">
        <v>39</v>
      </c>
      <c r="M670" s="26">
        <v>77</v>
      </c>
      <c r="N670" s="26">
        <v>3</v>
      </c>
      <c r="O670" s="26">
        <v>1</v>
      </c>
      <c r="P670" s="26" t="s">
        <v>47</v>
      </c>
      <c r="Q670" s="26">
        <v>3</v>
      </c>
      <c r="R670" s="26" t="s">
        <v>52</v>
      </c>
      <c r="S670" s="26">
        <v>2377</v>
      </c>
      <c r="T670" s="26">
        <v>9834</v>
      </c>
      <c r="U670" s="26">
        <v>5</v>
      </c>
      <c r="V670" s="26" t="s">
        <v>42</v>
      </c>
      <c r="W670" s="26" t="s">
        <v>43</v>
      </c>
      <c r="X670" s="26">
        <v>18</v>
      </c>
      <c r="Y670" s="26">
        <v>3</v>
      </c>
      <c r="Z670" s="26">
        <v>2</v>
      </c>
      <c r="AA670" s="26">
        <v>80</v>
      </c>
      <c r="AB670" s="26">
        <v>1</v>
      </c>
      <c r="AC670" s="26">
        <v>6</v>
      </c>
      <c r="AD670" s="26">
        <v>2</v>
      </c>
      <c r="AE670" s="26">
        <v>3</v>
      </c>
      <c r="AF670" s="26">
        <v>2</v>
      </c>
      <c r="AG670" s="26">
        <v>2</v>
      </c>
      <c r="AH670" s="26">
        <v>2</v>
      </c>
      <c r="AI670" s="26">
        <v>2</v>
      </c>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c r="CU670" s="26"/>
      <c r="CV670" s="26"/>
    </row>
    <row r="671" spans="1:100">
      <c r="A671" s="26">
        <v>39</v>
      </c>
      <c r="B671" s="26" t="s">
        <v>35</v>
      </c>
      <c r="C671" s="26" t="s">
        <v>36</v>
      </c>
      <c r="D671" s="26">
        <v>1122</v>
      </c>
      <c r="E671" s="26" t="s">
        <v>45</v>
      </c>
      <c r="F671" s="26">
        <v>6</v>
      </c>
      <c r="G671" s="26">
        <v>3</v>
      </c>
      <c r="H671" s="26" t="s">
        <v>51</v>
      </c>
      <c r="I671" s="26">
        <v>1</v>
      </c>
      <c r="J671" s="26">
        <v>932</v>
      </c>
      <c r="K671" s="26">
        <v>4</v>
      </c>
      <c r="L671" s="26" t="s">
        <v>46</v>
      </c>
      <c r="M671" s="26">
        <v>70</v>
      </c>
      <c r="N671" s="26">
        <v>3</v>
      </c>
      <c r="O671" s="26">
        <v>1</v>
      </c>
      <c r="P671" s="26" t="s">
        <v>50</v>
      </c>
      <c r="Q671" s="26">
        <v>1</v>
      </c>
      <c r="R671" s="26" t="s">
        <v>48</v>
      </c>
      <c r="S671" s="26">
        <v>2404</v>
      </c>
      <c r="T671" s="26">
        <v>4303</v>
      </c>
      <c r="U671" s="26">
        <v>7</v>
      </c>
      <c r="V671" s="26" t="s">
        <v>42</v>
      </c>
      <c r="W671" s="26" t="s">
        <v>35</v>
      </c>
      <c r="X671" s="26">
        <v>21</v>
      </c>
      <c r="Y671" s="26">
        <v>4</v>
      </c>
      <c r="Z671" s="26">
        <v>4</v>
      </c>
      <c r="AA671" s="26">
        <v>80</v>
      </c>
      <c r="AB671" s="26">
        <v>0</v>
      </c>
      <c r="AC671" s="26">
        <v>8</v>
      </c>
      <c r="AD671" s="26">
        <v>2</v>
      </c>
      <c r="AE671" s="26">
        <v>1</v>
      </c>
      <c r="AF671" s="26">
        <v>2</v>
      </c>
      <c r="AG671" s="26">
        <v>2</v>
      </c>
      <c r="AH671" s="26">
        <v>2</v>
      </c>
      <c r="AI671" s="26">
        <v>2</v>
      </c>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c r="CU671" s="26"/>
      <c r="CV671" s="26"/>
    </row>
    <row r="672" spans="1:100">
      <c r="A672" s="26">
        <v>27</v>
      </c>
      <c r="B672" s="26" t="s">
        <v>43</v>
      </c>
      <c r="C672" s="26" t="s">
        <v>36</v>
      </c>
      <c r="D672" s="26">
        <v>618</v>
      </c>
      <c r="E672" s="26" t="s">
        <v>45</v>
      </c>
      <c r="F672" s="26">
        <v>4</v>
      </c>
      <c r="G672" s="26">
        <v>3</v>
      </c>
      <c r="H672" s="26" t="s">
        <v>38</v>
      </c>
      <c r="I672" s="26">
        <v>1</v>
      </c>
      <c r="J672" s="26">
        <v>933</v>
      </c>
      <c r="K672" s="26">
        <v>2</v>
      </c>
      <c r="L672" s="26" t="s">
        <v>39</v>
      </c>
      <c r="M672" s="26">
        <v>76</v>
      </c>
      <c r="N672" s="26">
        <v>3</v>
      </c>
      <c r="O672" s="26">
        <v>1</v>
      </c>
      <c r="P672" s="26" t="s">
        <v>47</v>
      </c>
      <c r="Q672" s="26">
        <v>3</v>
      </c>
      <c r="R672" s="26" t="s">
        <v>41</v>
      </c>
      <c r="S672" s="26">
        <v>2318</v>
      </c>
      <c r="T672" s="26">
        <v>17808</v>
      </c>
      <c r="U672" s="26">
        <v>1</v>
      </c>
      <c r="V672" s="26" t="s">
        <v>42</v>
      </c>
      <c r="W672" s="26" t="s">
        <v>43</v>
      </c>
      <c r="X672" s="26">
        <v>19</v>
      </c>
      <c r="Y672" s="26">
        <v>3</v>
      </c>
      <c r="Z672" s="26">
        <v>3</v>
      </c>
      <c r="AA672" s="26">
        <v>80</v>
      </c>
      <c r="AB672" s="26">
        <v>0</v>
      </c>
      <c r="AC672" s="26">
        <v>1</v>
      </c>
      <c r="AD672" s="26">
        <v>2</v>
      </c>
      <c r="AE672" s="26">
        <v>3</v>
      </c>
      <c r="AF672" s="26">
        <v>1</v>
      </c>
      <c r="AG672" s="26">
        <v>1</v>
      </c>
      <c r="AH672" s="26">
        <v>0</v>
      </c>
      <c r="AI672" s="26">
        <v>0</v>
      </c>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c r="CU672" s="26"/>
      <c r="CV672" s="26"/>
    </row>
    <row r="673" spans="1:100">
      <c r="A673" s="26">
        <v>34</v>
      </c>
      <c r="B673" s="26" t="s">
        <v>43</v>
      </c>
      <c r="C673" s="26" t="s">
        <v>36</v>
      </c>
      <c r="D673" s="26">
        <v>546</v>
      </c>
      <c r="E673" s="26" t="s">
        <v>45</v>
      </c>
      <c r="F673" s="26">
        <v>10</v>
      </c>
      <c r="G673" s="26">
        <v>3</v>
      </c>
      <c r="H673" s="26" t="s">
        <v>38</v>
      </c>
      <c r="I673" s="26">
        <v>1</v>
      </c>
      <c r="J673" s="26">
        <v>934</v>
      </c>
      <c r="K673" s="26">
        <v>2</v>
      </c>
      <c r="L673" s="26" t="s">
        <v>46</v>
      </c>
      <c r="M673" s="26">
        <v>83</v>
      </c>
      <c r="N673" s="26">
        <v>3</v>
      </c>
      <c r="O673" s="26">
        <v>1</v>
      </c>
      <c r="P673" s="26" t="s">
        <v>50</v>
      </c>
      <c r="Q673" s="26">
        <v>2</v>
      </c>
      <c r="R673" s="26" t="s">
        <v>52</v>
      </c>
      <c r="S673" s="26">
        <v>2008</v>
      </c>
      <c r="T673" s="26">
        <v>6896</v>
      </c>
      <c r="U673" s="26">
        <v>1</v>
      </c>
      <c r="V673" s="26" t="s">
        <v>42</v>
      </c>
      <c r="W673" s="26" t="s">
        <v>43</v>
      </c>
      <c r="X673" s="26">
        <v>14</v>
      </c>
      <c r="Y673" s="26">
        <v>3</v>
      </c>
      <c r="Z673" s="26">
        <v>2</v>
      </c>
      <c r="AA673" s="26">
        <v>80</v>
      </c>
      <c r="AB673" s="26">
        <v>2</v>
      </c>
      <c r="AC673" s="26">
        <v>1</v>
      </c>
      <c r="AD673" s="26">
        <v>3</v>
      </c>
      <c r="AE673" s="26">
        <v>3</v>
      </c>
      <c r="AF673" s="26">
        <v>1</v>
      </c>
      <c r="AG673" s="26">
        <v>0</v>
      </c>
      <c r="AH673" s="26">
        <v>1</v>
      </c>
      <c r="AI673" s="26">
        <v>0</v>
      </c>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c r="CU673" s="26"/>
      <c r="CV673" s="26"/>
    </row>
    <row r="674" spans="1:100">
      <c r="A674" s="26">
        <v>42</v>
      </c>
      <c r="B674" s="26" t="s">
        <v>43</v>
      </c>
      <c r="C674" s="26" t="s">
        <v>36</v>
      </c>
      <c r="D674" s="26">
        <v>462</v>
      </c>
      <c r="E674" s="26" t="s">
        <v>37</v>
      </c>
      <c r="F674" s="26">
        <v>14</v>
      </c>
      <c r="G674" s="26">
        <v>2</v>
      </c>
      <c r="H674" s="26" t="s">
        <v>51</v>
      </c>
      <c r="I674" s="26">
        <v>1</v>
      </c>
      <c r="J674" s="26">
        <v>936</v>
      </c>
      <c r="K674" s="26">
        <v>3</v>
      </c>
      <c r="L674" s="26" t="s">
        <v>39</v>
      </c>
      <c r="M674" s="26">
        <v>68</v>
      </c>
      <c r="N674" s="26">
        <v>2</v>
      </c>
      <c r="O674" s="26">
        <v>2</v>
      </c>
      <c r="P674" s="26" t="s">
        <v>40</v>
      </c>
      <c r="Q674" s="26">
        <v>3</v>
      </c>
      <c r="R674" s="26" t="s">
        <v>41</v>
      </c>
      <c r="S674" s="26">
        <v>6244</v>
      </c>
      <c r="T674" s="26">
        <v>7824</v>
      </c>
      <c r="U674" s="26">
        <v>7</v>
      </c>
      <c r="V674" s="26" t="s">
        <v>42</v>
      </c>
      <c r="W674" s="26" t="s">
        <v>43</v>
      </c>
      <c r="X674" s="26">
        <v>17</v>
      </c>
      <c r="Y674" s="26">
        <v>3</v>
      </c>
      <c r="Z674" s="26">
        <v>1</v>
      </c>
      <c r="AA674" s="26">
        <v>80</v>
      </c>
      <c r="AB674" s="26">
        <v>0</v>
      </c>
      <c r="AC674" s="26">
        <v>10</v>
      </c>
      <c r="AD674" s="26">
        <v>6</v>
      </c>
      <c r="AE674" s="26">
        <v>3</v>
      </c>
      <c r="AF674" s="26">
        <v>5</v>
      </c>
      <c r="AG674" s="26">
        <v>4</v>
      </c>
      <c r="AH674" s="26">
        <v>0</v>
      </c>
      <c r="AI674" s="26">
        <v>3</v>
      </c>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c r="CU674" s="26"/>
      <c r="CV674" s="26"/>
    </row>
    <row r="675" spans="1:100">
      <c r="A675" s="26">
        <v>33</v>
      </c>
      <c r="B675" s="26" t="s">
        <v>43</v>
      </c>
      <c r="C675" s="26" t="s">
        <v>36</v>
      </c>
      <c r="D675" s="26">
        <v>1198</v>
      </c>
      <c r="E675" s="26" t="s">
        <v>45</v>
      </c>
      <c r="F675" s="26">
        <v>1</v>
      </c>
      <c r="G675" s="26">
        <v>4</v>
      </c>
      <c r="H675" s="26" t="s">
        <v>49</v>
      </c>
      <c r="I675" s="26">
        <v>1</v>
      </c>
      <c r="J675" s="26">
        <v>939</v>
      </c>
      <c r="K675" s="26">
        <v>3</v>
      </c>
      <c r="L675" s="26" t="s">
        <v>46</v>
      </c>
      <c r="M675" s="26">
        <v>100</v>
      </c>
      <c r="N675" s="26">
        <v>2</v>
      </c>
      <c r="O675" s="26">
        <v>1</v>
      </c>
      <c r="P675" s="26" t="s">
        <v>47</v>
      </c>
      <c r="Q675" s="26">
        <v>1</v>
      </c>
      <c r="R675" s="26" t="s">
        <v>41</v>
      </c>
      <c r="S675" s="26">
        <v>2799</v>
      </c>
      <c r="T675" s="26">
        <v>3339</v>
      </c>
      <c r="U675" s="26">
        <v>3</v>
      </c>
      <c r="V675" s="26" t="s">
        <v>42</v>
      </c>
      <c r="W675" s="26" t="s">
        <v>35</v>
      </c>
      <c r="X675" s="26">
        <v>11</v>
      </c>
      <c r="Y675" s="26">
        <v>3</v>
      </c>
      <c r="Z675" s="26">
        <v>2</v>
      </c>
      <c r="AA675" s="26">
        <v>80</v>
      </c>
      <c r="AB675" s="26">
        <v>0</v>
      </c>
      <c r="AC675" s="26">
        <v>6</v>
      </c>
      <c r="AD675" s="26">
        <v>1</v>
      </c>
      <c r="AE675" s="26">
        <v>3</v>
      </c>
      <c r="AF675" s="26">
        <v>3</v>
      </c>
      <c r="AG675" s="26">
        <v>2</v>
      </c>
      <c r="AH675" s="26">
        <v>0</v>
      </c>
      <c r="AI675" s="26">
        <v>2</v>
      </c>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c r="CU675" s="26"/>
      <c r="CV675" s="26"/>
    </row>
    <row r="676" spans="1:100">
      <c r="A676" s="26">
        <v>58</v>
      </c>
      <c r="B676" s="26" t="s">
        <v>43</v>
      </c>
      <c r="C676" s="26" t="s">
        <v>36</v>
      </c>
      <c r="D676" s="26">
        <v>1272</v>
      </c>
      <c r="E676" s="26" t="s">
        <v>45</v>
      </c>
      <c r="F676" s="26">
        <v>5</v>
      </c>
      <c r="G676" s="26">
        <v>3</v>
      </c>
      <c r="H676" s="26" t="s">
        <v>60</v>
      </c>
      <c r="I676" s="26">
        <v>1</v>
      </c>
      <c r="J676" s="26">
        <v>940</v>
      </c>
      <c r="K676" s="26">
        <v>3</v>
      </c>
      <c r="L676" s="26" t="s">
        <v>39</v>
      </c>
      <c r="M676" s="26">
        <v>37</v>
      </c>
      <c r="N676" s="26">
        <v>2</v>
      </c>
      <c r="O676" s="26">
        <v>3</v>
      </c>
      <c r="P676" s="26" t="s">
        <v>54</v>
      </c>
      <c r="Q676" s="26">
        <v>2</v>
      </c>
      <c r="R676" s="26" t="s">
        <v>52</v>
      </c>
      <c r="S676" s="26">
        <v>10552</v>
      </c>
      <c r="T676" s="26">
        <v>9255</v>
      </c>
      <c r="U676" s="26">
        <v>2</v>
      </c>
      <c r="V676" s="26" t="s">
        <v>42</v>
      </c>
      <c r="W676" s="26" t="s">
        <v>35</v>
      </c>
      <c r="X676" s="26">
        <v>13</v>
      </c>
      <c r="Y676" s="26">
        <v>3</v>
      </c>
      <c r="Z676" s="26">
        <v>4</v>
      </c>
      <c r="AA676" s="26">
        <v>80</v>
      </c>
      <c r="AB676" s="26">
        <v>1</v>
      </c>
      <c r="AC676" s="26">
        <v>24</v>
      </c>
      <c r="AD676" s="26">
        <v>3</v>
      </c>
      <c r="AE676" s="26">
        <v>3</v>
      </c>
      <c r="AF676" s="26">
        <v>6</v>
      </c>
      <c r="AG676" s="26">
        <v>0</v>
      </c>
      <c r="AH676" s="26">
        <v>0</v>
      </c>
      <c r="AI676" s="26">
        <v>4</v>
      </c>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c r="CU676" s="26"/>
      <c r="CV676" s="26"/>
    </row>
    <row r="677" spans="1:100">
      <c r="A677" s="26">
        <v>31</v>
      </c>
      <c r="B677" s="26" t="s">
        <v>43</v>
      </c>
      <c r="C677" s="26" t="s">
        <v>36</v>
      </c>
      <c r="D677" s="26">
        <v>154</v>
      </c>
      <c r="E677" s="26" t="s">
        <v>37</v>
      </c>
      <c r="F677" s="26">
        <v>7</v>
      </c>
      <c r="G677" s="26">
        <v>4</v>
      </c>
      <c r="H677" s="26" t="s">
        <v>38</v>
      </c>
      <c r="I677" s="26">
        <v>1</v>
      </c>
      <c r="J677" s="26">
        <v>941</v>
      </c>
      <c r="K677" s="26">
        <v>2</v>
      </c>
      <c r="L677" s="26" t="s">
        <v>46</v>
      </c>
      <c r="M677" s="26">
        <v>41</v>
      </c>
      <c r="N677" s="26">
        <v>2</v>
      </c>
      <c r="O677" s="26">
        <v>1</v>
      </c>
      <c r="P677" s="26" t="s">
        <v>57</v>
      </c>
      <c r="Q677" s="26">
        <v>3</v>
      </c>
      <c r="R677" s="26" t="s">
        <v>48</v>
      </c>
      <c r="S677" s="26">
        <v>2329</v>
      </c>
      <c r="T677" s="26">
        <v>11737</v>
      </c>
      <c r="U677" s="26">
        <v>3</v>
      </c>
      <c r="V677" s="26" t="s">
        <v>42</v>
      </c>
      <c r="W677" s="26" t="s">
        <v>43</v>
      </c>
      <c r="X677" s="26">
        <v>15</v>
      </c>
      <c r="Y677" s="26">
        <v>3</v>
      </c>
      <c r="Z677" s="26">
        <v>2</v>
      </c>
      <c r="AA677" s="26">
        <v>80</v>
      </c>
      <c r="AB677" s="26">
        <v>0</v>
      </c>
      <c r="AC677" s="26">
        <v>13</v>
      </c>
      <c r="AD677" s="26">
        <v>2</v>
      </c>
      <c r="AE677" s="26">
        <v>4</v>
      </c>
      <c r="AF677" s="26">
        <v>7</v>
      </c>
      <c r="AG677" s="26">
        <v>7</v>
      </c>
      <c r="AH677" s="26">
        <v>5</v>
      </c>
      <c r="AI677" s="26">
        <v>2</v>
      </c>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26"/>
      <c r="CU677" s="26"/>
      <c r="CV677" s="26"/>
    </row>
    <row r="678" spans="1:100">
      <c r="A678" s="26">
        <v>35</v>
      </c>
      <c r="B678" s="26" t="s">
        <v>43</v>
      </c>
      <c r="C678" s="26" t="s">
        <v>36</v>
      </c>
      <c r="D678" s="26">
        <v>1137</v>
      </c>
      <c r="E678" s="26" t="s">
        <v>45</v>
      </c>
      <c r="F678" s="26">
        <v>21</v>
      </c>
      <c r="G678" s="26">
        <v>1</v>
      </c>
      <c r="H678" s="26" t="s">
        <v>38</v>
      </c>
      <c r="I678" s="26">
        <v>1</v>
      </c>
      <c r="J678" s="26">
        <v>942</v>
      </c>
      <c r="K678" s="26">
        <v>4</v>
      </c>
      <c r="L678" s="26" t="s">
        <v>39</v>
      </c>
      <c r="M678" s="26">
        <v>51</v>
      </c>
      <c r="N678" s="26">
        <v>3</v>
      </c>
      <c r="O678" s="26">
        <v>2</v>
      </c>
      <c r="P678" s="26" t="s">
        <v>54</v>
      </c>
      <c r="Q678" s="26">
        <v>4</v>
      </c>
      <c r="R678" s="26" t="s">
        <v>48</v>
      </c>
      <c r="S678" s="26">
        <v>4014</v>
      </c>
      <c r="T678" s="26">
        <v>19170</v>
      </c>
      <c r="U678" s="26">
        <v>1</v>
      </c>
      <c r="V678" s="26" t="s">
        <v>42</v>
      </c>
      <c r="W678" s="26" t="s">
        <v>35</v>
      </c>
      <c r="X678" s="26">
        <v>25</v>
      </c>
      <c r="Y678" s="26">
        <v>4</v>
      </c>
      <c r="Z678" s="26">
        <v>4</v>
      </c>
      <c r="AA678" s="26">
        <v>80</v>
      </c>
      <c r="AB678" s="26">
        <v>1</v>
      </c>
      <c r="AC678" s="26">
        <v>10</v>
      </c>
      <c r="AD678" s="26">
        <v>2</v>
      </c>
      <c r="AE678" s="26">
        <v>1</v>
      </c>
      <c r="AF678" s="26">
        <v>10</v>
      </c>
      <c r="AG678" s="26">
        <v>6</v>
      </c>
      <c r="AH678" s="26">
        <v>0</v>
      </c>
      <c r="AI678" s="26">
        <v>7</v>
      </c>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26"/>
      <c r="CU678" s="26"/>
      <c r="CV678" s="26"/>
    </row>
    <row r="679" spans="1:100">
      <c r="A679" s="26">
        <v>49</v>
      </c>
      <c r="B679" s="26" t="s">
        <v>43</v>
      </c>
      <c r="C679" s="26" t="s">
        <v>36</v>
      </c>
      <c r="D679" s="26">
        <v>527</v>
      </c>
      <c r="E679" s="26" t="s">
        <v>45</v>
      </c>
      <c r="F679" s="26">
        <v>8</v>
      </c>
      <c r="G679" s="26">
        <v>2</v>
      </c>
      <c r="H679" s="26" t="s">
        <v>49</v>
      </c>
      <c r="I679" s="26">
        <v>1</v>
      </c>
      <c r="J679" s="26">
        <v>944</v>
      </c>
      <c r="K679" s="26">
        <v>1</v>
      </c>
      <c r="L679" s="26" t="s">
        <v>39</v>
      </c>
      <c r="M679" s="26">
        <v>51</v>
      </c>
      <c r="N679" s="26">
        <v>3</v>
      </c>
      <c r="O679" s="26">
        <v>3</v>
      </c>
      <c r="P679" s="26" t="s">
        <v>50</v>
      </c>
      <c r="Q679" s="26">
        <v>2</v>
      </c>
      <c r="R679" s="26" t="s">
        <v>48</v>
      </c>
      <c r="S679" s="26">
        <v>7403</v>
      </c>
      <c r="T679" s="26">
        <v>22477</v>
      </c>
      <c r="U679" s="26">
        <v>4</v>
      </c>
      <c r="V679" s="26" t="s">
        <v>42</v>
      </c>
      <c r="W679" s="26" t="s">
        <v>43</v>
      </c>
      <c r="X679" s="26">
        <v>11</v>
      </c>
      <c r="Y679" s="26">
        <v>3</v>
      </c>
      <c r="Z679" s="26">
        <v>3</v>
      </c>
      <c r="AA679" s="26">
        <v>80</v>
      </c>
      <c r="AB679" s="26">
        <v>1</v>
      </c>
      <c r="AC679" s="26">
        <v>29</v>
      </c>
      <c r="AD679" s="26">
        <v>3</v>
      </c>
      <c r="AE679" s="26">
        <v>2</v>
      </c>
      <c r="AF679" s="26">
        <v>26</v>
      </c>
      <c r="AG679" s="26">
        <v>9</v>
      </c>
      <c r="AH679" s="26">
        <v>1</v>
      </c>
      <c r="AI679" s="26">
        <v>7</v>
      </c>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26"/>
      <c r="CU679" s="26"/>
      <c r="CV679" s="26"/>
    </row>
    <row r="680" spans="1:100">
      <c r="A680" s="26">
        <v>48</v>
      </c>
      <c r="B680" s="26" t="s">
        <v>43</v>
      </c>
      <c r="C680" s="26" t="s">
        <v>36</v>
      </c>
      <c r="D680" s="26">
        <v>1469</v>
      </c>
      <c r="E680" s="26" t="s">
        <v>45</v>
      </c>
      <c r="F680" s="26">
        <v>20</v>
      </c>
      <c r="G680" s="26">
        <v>4</v>
      </c>
      <c r="H680" s="26" t="s">
        <v>51</v>
      </c>
      <c r="I680" s="26">
        <v>1</v>
      </c>
      <c r="J680" s="26">
        <v>945</v>
      </c>
      <c r="K680" s="26">
        <v>4</v>
      </c>
      <c r="L680" s="26" t="s">
        <v>46</v>
      </c>
      <c r="M680" s="26">
        <v>51</v>
      </c>
      <c r="N680" s="26">
        <v>3</v>
      </c>
      <c r="O680" s="26">
        <v>1</v>
      </c>
      <c r="P680" s="26" t="s">
        <v>47</v>
      </c>
      <c r="Q680" s="26">
        <v>3</v>
      </c>
      <c r="R680" s="26" t="s">
        <v>48</v>
      </c>
      <c r="S680" s="26">
        <v>2259</v>
      </c>
      <c r="T680" s="26">
        <v>5543</v>
      </c>
      <c r="U680" s="26">
        <v>4</v>
      </c>
      <c r="V680" s="26" t="s">
        <v>42</v>
      </c>
      <c r="W680" s="26" t="s">
        <v>43</v>
      </c>
      <c r="X680" s="26">
        <v>17</v>
      </c>
      <c r="Y680" s="26">
        <v>3</v>
      </c>
      <c r="Z680" s="26">
        <v>1</v>
      </c>
      <c r="AA680" s="26">
        <v>80</v>
      </c>
      <c r="AB680" s="26">
        <v>2</v>
      </c>
      <c r="AC680" s="26">
        <v>13</v>
      </c>
      <c r="AD680" s="26">
        <v>2</v>
      </c>
      <c r="AE680" s="26">
        <v>2</v>
      </c>
      <c r="AF680" s="26">
        <v>0</v>
      </c>
      <c r="AG680" s="26">
        <v>0</v>
      </c>
      <c r="AH680" s="26">
        <v>0</v>
      </c>
      <c r="AI680" s="26">
        <v>0</v>
      </c>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26"/>
      <c r="CU680" s="26"/>
      <c r="CV680" s="26"/>
    </row>
    <row r="681" spans="1:100">
      <c r="A681" s="26">
        <v>31</v>
      </c>
      <c r="B681" s="26" t="s">
        <v>43</v>
      </c>
      <c r="C681" s="26" t="s">
        <v>55</v>
      </c>
      <c r="D681" s="26">
        <v>1188</v>
      </c>
      <c r="E681" s="26" t="s">
        <v>37</v>
      </c>
      <c r="F681" s="26">
        <v>20</v>
      </c>
      <c r="G681" s="26">
        <v>2</v>
      </c>
      <c r="H681" s="26" t="s">
        <v>59</v>
      </c>
      <c r="I681" s="26">
        <v>1</v>
      </c>
      <c r="J681" s="26">
        <v>947</v>
      </c>
      <c r="K681" s="26">
        <v>4</v>
      </c>
      <c r="L681" s="26" t="s">
        <v>39</v>
      </c>
      <c r="M681" s="26">
        <v>45</v>
      </c>
      <c r="N681" s="26">
        <v>3</v>
      </c>
      <c r="O681" s="26">
        <v>2</v>
      </c>
      <c r="P681" s="26" t="s">
        <v>40</v>
      </c>
      <c r="Q681" s="26">
        <v>3</v>
      </c>
      <c r="R681" s="26" t="s">
        <v>48</v>
      </c>
      <c r="S681" s="26">
        <v>6932</v>
      </c>
      <c r="T681" s="26">
        <v>24406</v>
      </c>
      <c r="U681" s="26">
        <v>1</v>
      </c>
      <c r="V681" s="26" t="s">
        <v>42</v>
      </c>
      <c r="W681" s="26" t="s">
        <v>43</v>
      </c>
      <c r="X681" s="26">
        <v>13</v>
      </c>
      <c r="Y681" s="26">
        <v>3</v>
      </c>
      <c r="Z681" s="26">
        <v>4</v>
      </c>
      <c r="AA681" s="26">
        <v>80</v>
      </c>
      <c r="AB681" s="26">
        <v>1</v>
      </c>
      <c r="AC681" s="26">
        <v>9</v>
      </c>
      <c r="AD681" s="26">
        <v>2</v>
      </c>
      <c r="AE681" s="26">
        <v>2</v>
      </c>
      <c r="AF681" s="26">
        <v>9</v>
      </c>
      <c r="AG681" s="26">
        <v>8</v>
      </c>
      <c r="AH681" s="26">
        <v>0</v>
      </c>
      <c r="AI681" s="26">
        <v>0</v>
      </c>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26"/>
      <c r="CU681" s="26"/>
      <c r="CV681" s="26"/>
    </row>
    <row r="682" spans="1:100">
      <c r="A682" s="26">
        <v>36</v>
      </c>
      <c r="B682" s="26" t="s">
        <v>43</v>
      </c>
      <c r="C682" s="26" t="s">
        <v>36</v>
      </c>
      <c r="D682" s="26">
        <v>188</v>
      </c>
      <c r="E682" s="26" t="s">
        <v>45</v>
      </c>
      <c r="F682" s="26">
        <v>7</v>
      </c>
      <c r="G682" s="26">
        <v>4</v>
      </c>
      <c r="H682" s="26" t="s">
        <v>49</v>
      </c>
      <c r="I682" s="26">
        <v>1</v>
      </c>
      <c r="J682" s="26">
        <v>949</v>
      </c>
      <c r="K682" s="26">
        <v>2</v>
      </c>
      <c r="L682" s="26" t="s">
        <v>46</v>
      </c>
      <c r="M682" s="26">
        <v>65</v>
      </c>
      <c r="N682" s="26">
        <v>3</v>
      </c>
      <c r="O682" s="26">
        <v>1</v>
      </c>
      <c r="P682" s="26" t="s">
        <v>47</v>
      </c>
      <c r="Q682" s="26">
        <v>4</v>
      </c>
      <c r="R682" s="26" t="s">
        <v>41</v>
      </c>
      <c r="S682" s="26">
        <v>4678</v>
      </c>
      <c r="T682" s="26">
        <v>23293</v>
      </c>
      <c r="U682" s="26">
        <v>2</v>
      </c>
      <c r="V682" s="26" t="s">
        <v>42</v>
      </c>
      <c r="W682" s="26" t="s">
        <v>43</v>
      </c>
      <c r="X682" s="26">
        <v>18</v>
      </c>
      <c r="Y682" s="26">
        <v>3</v>
      </c>
      <c r="Z682" s="26">
        <v>3</v>
      </c>
      <c r="AA682" s="26">
        <v>80</v>
      </c>
      <c r="AB682" s="26">
        <v>0</v>
      </c>
      <c r="AC682" s="26">
        <v>8</v>
      </c>
      <c r="AD682" s="26">
        <v>6</v>
      </c>
      <c r="AE682" s="26">
        <v>3</v>
      </c>
      <c r="AF682" s="26">
        <v>6</v>
      </c>
      <c r="AG682" s="26">
        <v>2</v>
      </c>
      <c r="AH682" s="26">
        <v>0</v>
      </c>
      <c r="AI682" s="26">
        <v>1</v>
      </c>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26"/>
      <c r="CU682" s="26"/>
      <c r="CV682" s="26"/>
    </row>
    <row r="683" spans="1:100">
      <c r="A683" s="26">
        <v>38</v>
      </c>
      <c r="B683" s="26" t="s">
        <v>43</v>
      </c>
      <c r="C683" s="26" t="s">
        <v>36</v>
      </c>
      <c r="D683" s="26">
        <v>1333</v>
      </c>
      <c r="E683" s="26" t="s">
        <v>45</v>
      </c>
      <c r="F683" s="26">
        <v>1</v>
      </c>
      <c r="G683" s="26">
        <v>3</v>
      </c>
      <c r="H683" s="26" t="s">
        <v>60</v>
      </c>
      <c r="I683" s="26">
        <v>1</v>
      </c>
      <c r="J683" s="26">
        <v>950</v>
      </c>
      <c r="K683" s="26">
        <v>4</v>
      </c>
      <c r="L683" s="26" t="s">
        <v>39</v>
      </c>
      <c r="M683" s="26">
        <v>80</v>
      </c>
      <c r="N683" s="26">
        <v>3</v>
      </c>
      <c r="O683" s="26">
        <v>3</v>
      </c>
      <c r="P683" s="26" t="s">
        <v>58</v>
      </c>
      <c r="Q683" s="26">
        <v>1</v>
      </c>
      <c r="R683" s="26" t="s">
        <v>48</v>
      </c>
      <c r="S683" s="26">
        <v>13582</v>
      </c>
      <c r="T683" s="26">
        <v>16292</v>
      </c>
      <c r="U683" s="26">
        <v>1</v>
      </c>
      <c r="V683" s="26" t="s">
        <v>42</v>
      </c>
      <c r="W683" s="26" t="s">
        <v>43</v>
      </c>
      <c r="X683" s="26">
        <v>13</v>
      </c>
      <c r="Y683" s="26">
        <v>3</v>
      </c>
      <c r="Z683" s="26">
        <v>2</v>
      </c>
      <c r="AA683" s="26">
        <v>80</v>
      </c>
      <c r="AB683" s="26">
        <v>1</v>
      </c>
      <c r="AC683" s="26">
        <v>15</v>
      </c>
      <c r="AD683" s="26">
        <v>3</v>
      </c>
      <c r="AE683" s="26">
        <v>3</v>
      </c>
      <c r="AF683" s="26">
        <v>15</v>
      </c>
      <c r="AG683" s="26">
        <v>12</v>
      </c>
      <c r="AH683" s="26">
        <v>5</v>
      </c>
      <c r="AI683" s="26">
        <v>11</v>
      </c>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26"/>
      <c r="CU683" s="26"/>
      <c r="CV683" s="26"/>
    </row>
    <row r="684" spans="1:100">
      <c r="A684" s="26">
        <v>32</v>
      </c>
      <c r="B684" s="26" t="s">
        <v>43</v>
      </c>
      <c r="C684" s="26" t="s">
        <v>55</v>
      </c>
      <c r="D684" s="26">
        <v>1184</v>
      </c>
      <c r="E684" s="26" t="s">
        <v>45</v>
      </c>
      <c r="F684" s="26">
        <v>1</v>
      </c>
      <c r="G684" s="26">
        <v>3</v>
      </c>
      <c r="H684" s="26" t="s">
        <v>38</v>
      </c>
      <c r="I684" s="26">
        <v>1</v>
      </c>
      <c r="J684" s="26">
        <v>951</v>
      </c>
      <c r="K684" s="26">
        <v>3</v>
      </c>
      <c r="L684" s="26" t="s">
        <v>39</v>
      </c>
      <c r="M684" s="26">
        <v>70</v>
      </c>
      <c r="N684" s="26">
        <v>2</v>
      </c>
      <c r="O684" s="26">
        <v>1</v>
      </c>
      <c r="P684" s="26" t="s">
        <v>50</v>
      </c>
      <c r="Q684" s="26">
        <v>2</v>
      </c>
      <c r="R684" s="26" t="s">
        <v>48</v>
      </c>
      <c r="S684" s="26">
        <v>2332</v>
      </c>
      <c r="T684" s="26">
        <v>3974</v>
      </c>
      <c r="U684" s="26">
        <v>6</v>
      </c>
      <c r="V684" s="26" t="s">
        <v>42</v>
      </c>
      <c r="W684" s="26" t="s">
        <v>43</v>
      </c>
      <c r="X684" s="26">
        <v>20</v>
      </c>
      <c r="Y684" s="26">
        <v>4</v>
      </c>
      <c r="Z684" s="26">
        <v>3</v>
      </c>
      <c r="AA684" s="26">
        <v>80</v>
      </c>
      <c r="AB684" s="26">
        <v>0</v>
      </c>
      <c r="AC684" s="26">
        <v>5</v>
      </c>
      <c r="AD684" s="26">
        <v>3</v>
      </c>
      <c r="AE684" s="26">
        <v>3</v>
      </c>
      <c r="AF684" s="26">
        <v>3</v>
      </c>
      <c r="AG684" s="26">
        <v>0</v>
      </c>
      <c r="AH684" s="26">
        <v>0</v>
      </c>
      <c r="AI684" s="26">
        <v>2</v>
      </c>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26"/>
      <c r="CU684" s="26"/>
      <c r="CV684" s="26"/>
    </row>
    <row r="685" spans="1:100">
      <c r="A685" s="26">
        <v>25</v>
      </c>
      <c r="B685" s="26" t="s">
        <v>35</v>
      </c>
      <c r="C685" s="26" t="s">
        <v>36</v>
      </c>
      <c r="D685" s="26">
        <v>867</v>
      </c>
      <c r="E685" s="26" t="s">
        <v>37</v>
      </c>
      <c r="F685" s="26">
        <v>19</v>
      </c>
      <c r="G685" s="26">
        <v>2</v>
      </c>
      <c r="H685" s="26" t="s">
        <v>59</v>
      </c>
      <c r="I685" s="26">
        <v>1</v>
      </c>
      <c r="J685" s="26">
        <v>952</v>
      </c>
      <c r="K685" s="26">
        <v>3</v>
      </c>
      <c r="L685" s="26" t="s">
        <v>46</v>
      </c>
      <c r="M685" s="26">
        <v>36</v>
      </c>
      <c r="N685" s="26">
        <v>2</v>
      </c>
      <c r="O685" s="26">
        <v>1</v>
      </c>
      <c r="P685" s="26" t="s">
        <v>57</v>
      </c>
      <c r="Q685" s="26">
        <v>2</v>
      </c>
      <c r="R685" s="26" t="s">
        <v>48</v>
      </c>
      <c r="S685" s="26">
        <v>2413</v>
      </c>
      <c r="T685" s="26">
        <v>18798</v>
      </c>
      <c r="U685" s="26">
        <v>1</v>
      </c>
      <c r="V685" s="26" t="s">
        <v>42</v>
      </c>
      <c r="W685" s="26" t="s">
        <v>35</v>
      </c>
      <c r="X685" s="26">
        <v>18</v>
      </c>
      <c r="Y685" s="26">
        <v>3</v>
      </c>
      <c r="Z685" s="26">
        <v>3</v>
      </c>
      <c r="AA685" s="26">
        <v>80</v>
      </c>
      <c r="AB685" s="26">
        <v>3</v>
      </c>
      <c r="AC685" s="26">
        <v>1</v>
      </c>
      <c r="AD685" s="26">
        <v>2</v>
      </c>
      <c r="AE685" s="26">
        <v>3</v>
      </c>
      <c r="AF685" s="26">
        <v>1</v>
      </c>
      <c r="AG685" s="26">
        <v>0</v>
      </c>
      <c r="AH685" s="26">
        <v>0</v>
      </c>
      <c r="AI685" s="26">
        <v>0</v>
      </c>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26"/>
      <c r="CU685" s="26"/>
      <c r="CV685" s="26"/>
    </row>
    <row r="686" spans="1:100">
      <c r="A686" s="26">
        <v>40</v>
      </c>
      <c r="B686" s="26" t="s">
        <v>43</v>
      </c>
      <c r="C686" s="26" t="s">
        <v>36</v>
      </c>
      <c r="D686" s="26">
        <v>658</v>
      </c>
      <c r="E686" s="26" t="s">
        <v>37</v>
      </c>
      <c r="F686" s="26">
        <v>10</v>
      </c>
      <c r="G686" s="26">
        <v>4</v>
      </c>
      <c r="H686" s="26" t="s">
        <v>59</v>
      </c>
      <c r="I686" s="26">
        <v>1</v>
      </c>
      <c r="J686" s="26">
        <v>954</v>
      </c>
      <c r="K686" s="26">
        <v>1</v>
      </c>
      <c r="L686" s="26" t="s">
        <v>46</v>
      </c>
      <c r="M686" s="26">
        <v>67</v>
      </c>
      <c r="N686" s="26">
        <v>2</v>
      </c>
      <c r="O686" s="26">
        <v>3</v>
      </c>
      <c r="P686" s="26" t="s">
        <v>40</v>
      </c>
      <c r="Q686" s="26">
        <v>2</v>
      </c>
      <c r="R686" s="26" t="s">
        <v>52</v>
      </c>
      <c r="S686" s="26">
        <v>9705</v>
      </c>
      <c r="T686" s="26">
        <v>20652</v>
      </c>
      <c r="U686" s="26">
        <v>2</v>
      </c>
      <c r="V686" s="26" t="s">
        <v>42</v>
      </c>
      <c r="W686" s="26" t="s">
        <v>43</v>
      </c>
      <c r="X686" s="26">
        <v>12</v>
      </c>
      <c r="Y686" s="26">
        <v>3</v>
      </c>
      <c r="Z686" s="26">
        <v>2</v>
      </c>
      <c r="AA686" s="26">
        <v>80</v>
      </c>
      <c r="AB686" s="26">
        <v>1</v>
      </c>
      <c r="AC686" s="26">
        <v>11</v>
      </c>
      <c r="AD686" s="26">
        <v>2</v>
      </c>
      <c r="AE686" s="26">
        <v>2</v>
      </c>
      <c r="AF686" s="26">
        <v>1</v>
      </c>
      <c r="AG686" s="26">
        <v>0</v>
      </c>
      <c r="AH686" s="26">
        <v>0</v>
      </c>
      <c r="AI686" s="26">
        <v>0</v>
      </c>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26"/>
      <c r="CU686" s="26"/>
      <c r="CV686" s="26"/>
    </row>
    <row r="687" spans="1:100">
      <c r="A687" s="26">
        <v>26</v>
      </c>
      <c r="B687" s="26" t="s">
        <v>43</v>
      </c>
      <c r="C687" s="26" t="s">
        <v>44</v>
      </c>
      <c r="D687" s="26">
        <v>1283</v>
      </c>
      <c r="E687" s="26" t="s">
        <v>37</v>
      </c>
      <c r="F687" s="26">
        <v>1</v>
      </c>
      <c r="G687" s="26">
        <v>3</v>
      </c>
      <c r="H687" s="26" t="s">
        <v>51</v>
      </c>
      <c r="I687" s="26">
        <v>1</v>
      </c>
      <c r="J687" s="26">
        <v>956</v>
      </c>
      <c r="K687" s="26">
        <v>3</v>
      </c>
      <c r="L687" s="26" t="s">
        <v>46</v>
      </c>
      <c r="M687" s="26">
        <v>52</v>
      </c>
      <c r="N687" s="26">
        <v>2</v>
      </c>
      <c r="O687" s="26">
        <v>2</v>
      </c>
      <c r="P687" s="26" t="s">
        <v>40</v>
      </c>
      <c r="Q687" s="26">
        <v>1</v>
      </c>
      <c r="R687" s="26" t="s">
        <v>41</v>
      </c>
      <c r="S687" s="26">
        <v>4294</v>
      </c>
      <c r="T687" s="26">
        <v>11148</v>
      </c>
      <c r="U687" s="26">
        <v>1</v>
      </c>
      <c r="V687" s="26" t="s">
        <v>42</v>
      </c>
      <c r="W687" s="26" t="s">
        <v>43</v>
      </c>
      <c r="X687" s="26">
        <v>12</v>
      </c>
      <c r="Y687" s="26">
        <v>3</v>
      </c>
      <c r="Z687" s="26">
        <v>2</v>
      </c>
      <c r="AA687" s="26">
        <v>80</v>
      </c>
      <c r="AB687" s="26">
        <v>0</v>
      </c>
      <c r="AC687" s="26">
        <v>7</v>
      </c>
      <c r="AD687" s="26">
        <v>2</v>
      </c>
      <c r="AE687" s="26">
        <v>3</v>
      </c>
      <c r="AF687" s="26">
        <v>7</v>
      </c>
      <c r="AG687" s="26">
        <v>7</v>
      </c>
      <c r="AH687" s="26">
        <v>0</v>
      </c>
      <c r="AI687" s="26">
        <v>7</v>
      </c>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26"/>
      <c r="CU687" s="26"/>
      <c r="CV687" s="26"/>
    </row>
    <row r="688" spans="1:100">
      <c r="A688" s="26">
        <v>41</v>
      </c>
      <c r="B688" s="26" t="s">
        <v>43</v>
      </c>
      <c r="C688" s="26" t="s">
        <v>36</v>
      </c>
      <c r="D688" s="26">
        <v>263</v>
      </c>
      <c r="E688" s="26" t="s">
        <v>45</v>
      </c>
      <c r="F688" s="26">
        <v>6</v>
      </c>
      <c r="G688" s="26">
        <v>3</v>
      </c>
      <c r="H688" s="26" t="s">
        <v>51</v>
      </c>
      <c r="I688" s="26">
        <v>1</v>
      </c>
      <c r="J688" s="26">
        <v>957</v>
      </c>
      <c r="K688" s="26">
        <v>4</v>
      </c>
      <c r="L688" s="26" t="s">
        <v>46</v>
      </c>
      <c r="M688" s="26">
        <v>59</v>
      </c>
      <c r="N688" s="26">
        <v>3</v>
      </c>
      <c r="O688" s="26">
        <v>1</v>
      </c>
      <c r="P688" s="26" t="s">
        <v>50</v>
      </c>
      <c r="Q688" s="26">
        <v>1</v>
      </c>
      <c r="R688" s="26" t="s">
        <v>41</v>
      </c>
      <c r="S688" s="26">
        <v>4721</v>
      </c>
      <c r="T688" s="26">
        <v>3119</v>
      </c>
      <c r="U688" s="26">
        <v>2</v>
      </c>
      <c r="V688" s="26" t="s">
        <v>42</v>
      </c>
      <c r="W688" s="26" t="s">
        <v>35</v>
      </c>
      <c r="X688" s="26">
        <v>13</v>
      </c>
      <c r="Y688" s="26">
        <v>3</v>
      </c>
      <c r="Z688" s="26">
        <v>3</v>
      </c>
      <c r="AA688" s="26">
        <v>80</v>
      </c>
      <c r="AB688" s="26">
        <v>0</v>
      </c>
      <c r="AC688" s="26">
        <v>20</v>
      </c>
      <c r="AD688" s="26">
        <v>3</v>
      </c>
      <c r="AE688" s="26">
        <v>3</v>
      </c>
      <c r="AF688" s="26">
        <v>18</v>
      </c>
      <c r="AG688" s="26">
        <v>13</v>
      </c>
      <c r="AH688" s="26">
        <v>2</v>
      </c>
      <c r="AI688" s="26">
        <v>17</v>
      </c>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26"/>
      <c r="CU688" s="26"/>
      <c r="CV688" s="26"/>
    </row>
    <row r="689" spans="1:100">
      <c r="A689" s="26">
        <v>36</v>
      </c>
      <c r="B689" s="26" t="s">
        <v>43</v>
      </c>
      <c r="C689" s="26" t="s">
        <v>36</v>
      </c>
      <c r="D689" s="26">
        <v>938</v>
      </c>
      <c r="E689" s="26" t="s">
        <v>45</v>
      </c>
      <c r="F689" s="26">
        <v>2</v>
      </c>
      <c r="G689" s="26">
        <v>4</v>
      </c>
      <c r="H689" s="26" t="s">
        <v>51</v>
      </c>
      <c r="I689" s="26">
        <v>1</v>
      </c>
      <c r="J689" s="26">
        <v>958</v>
      </c>
      <c r="K689" s="26">
        <v>3</v>
      </c>
      <c r="L689" s="26" t="s">
        <v>46</v>
      </c>
      <c r="M689" s="26">
        <v>79</v>
      </c>
      <c r="N689" s="26">
        <v>3</v>
      </c>
      <c r="O689" s="26">
        <v>1</v>
      </c>
      <c r="P689" s="26" t="s">
        <v>50</v>
      </c>
      <c r="Q689" s="26">
        <v>3</v>
      </c>
      <c r="R689" s="26" t="s">
        <v>41</v>
      </c>
      <c r="S689" s="26">
        <v>2519</v>
      </c>
      <c r="T689" s="26">
        <v>12287</v>
      </c>
      <c r="U689" s="26">
        <v>4</v>
      </c>
      <c r="V689" s="26" t="s">
        <v>42</v>
      </c>
      <c r="W689" s="26" t="s">
        <v>43</v>
      </c>
      <c r="X689" s="26">
        <v>21</v>
      </c>
      <c r="Y689" s="26">
        <v>4</v>
      </c>
      <c r="Z689" s="26">
        <v>3</v>
      </c>
      <c r="AA689" s="26">
        <v>80</v>
      </c>
      <c r="AB689" s="26">
        <v>0</v>
      </c>
      <c r="AC689" s="26">
        <v>16</v>
      </c>
      <c r="AD689" s="26">
        <v>6</v>
      </c>
      <c r="AE689" s="26">
        <v>3</v>
      </c>
      <c r="AF689" s="26">
        <v>11</v>
      </c>
      <c r="AG689" s="26">
        <v>8</v>
      </c>
      <c r="AH689" s="26">
        <v>3</v>
      </c>
      <c r="AI689" s="26">
        <v>9</v>
      </c>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c r="CU689" s="26"/>
      <c r="CV689" s="26"/>
    </row>
    <row r="690" spans="1:100">
      <c r="A690" s="26">
        <v>19</v>
      </c>
      <c r="B690" s="26" t="s">
        <v>35</v>
      </c>
      <c r="C690" s="26" t="s">
        <v>36</v>
      </c>
      <c r="D690" s="26">
        <v>419</v>
      </c>
      <c r="E690" s="26" t="s">
        <v>37</v>
      </c>
      <c r="F690" s="26">
        <v>21</v>
      </c>
      <c r="G690" s="26">
        <v>3</v>
      </c>
      <c r="H690" s="26" t="s">
        <v>49</v>
      </c>
      <c r="I690" s="26">
        <v>1</v>
      </c>
      <c r="J690" s="26">
        <v>959</v>
      </c>
      <c r="K690" s="26">
        <v>4</v>
      </c>
      <c r="L690" s="26" t="s">
        <v>46</v>
      </c>
      <c r="M690" s="26">
        <v>37</v>
      </c>
      <c r="N690" s="26">
        <v>2</v>
      </c>
      <c r="O690" s="26">
        <v>1</v>
      </c>
      <c r="P690" s="26" t="s">
        <v>57</v>
      </c>
      <c r="Q690" s="26">
        <v>2</v>
      </c>
      <c r="R690" s="26" t="s">
        <v>41</v>
      </c>
      <c r="S690" s="26">
        <v>2121</v>
      </c>
      <c r="T690" s="26">
        <v>9947</v>
      </c>
      <c r="U690" s="26">
        <v>1</v>
      </c>
      <c r="V690" s="26" t="s">
        <v>42</v>
      </c>
      <c r="W690" s="26" t="s">
        <v>35</v>
      </c>
      <c r="X690" s="26">
        <v>13</v>
      </c>
      <c r="Y690" s="26">
        <v>3</v>
      </c>
      <c r="Z690" s="26">
        <v>2</v>
      </c>
      <c r="AA690" s="26">
        <v>80</v>
      </c>
      <c r="AB690" s="26">
        <v>0</v>
      </c>
      <c r="AC690" s="26">
        <v>1</v>
      </c>
      <c r="AD690" s="26">
        <v>3</v>
      </c>
      <c r="AE690" s="26">
        <v>4</v>
      </c>
      <c r="AF690" s="26">
        <v>1</v>
      </c>
      <c r="AG690" s="26">
        <v>0</v>
      </c>
      <c r="AH690" s="26">
        <v>0</v>
      </c>
      <c r="AI690" s="26">
        <v>0</v>
      </c>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c r="CU690" s="26"/>
      <c r="CV690" s="26"/>
    </row>
    <row r="691" spans="1:100">
      <c r="A691" s="26">
        <v>20</v>
      </c>
      <c r="B691" s="26" t="s">
        <v>35</v>
      </c>
      <c r="C691" s="26" t="s">
        <v>36</v>
      </c>
      <c r="D691" s="26">
        <v>129</v>
      </c>
      <c r="E691" s="26" t="s">
        <v>45</v>
      </c>
      <c r="F691" s="26">
        <v>4</v>
      </c>
      <c r="G691" s="26">
        <v>3</v>
      </c>
      <c r="H691" s="26" t="s">
        <v>60</v>
      </c>
      <c r="I691" s="26">
        <v>1</v>
      </c>
      <c r="J691" s="26">
        <v>960</v>
      </c>
      <c r="K691" s="26">
        <v>1</v>
      </c>
      <c r="L691" s="26" t="s">
        <v>46</v>
      </c>
      <c r="M691" s="26">
        <v>84</v>
      </c>
      <c r="N691" s="26">
        <v>3</v>
      </c>
      <c r="O691" s="26">
        <v>1</v>
      </c>
      <c r="P691" s="26" t="s">
        <v>50</v>
      </c>
      <c r="Q691" s="26">
        <v>1</v>
      </c>
      <c r="R691" s="26" t="s">
        <v>41</v>
      </c>
      <c r="S691" s="26">
        <v>2973</v>
      </c>
      <c r="T691" s="26">
        <v>13008</v>
      </c>
      <c r="U691" s="26">
        <v>1</v>
      </c>
      <c r="V691" s="26" t="s">
        <v>42</v>
      </c>
      <c r="W691" s="26" t="s">
        <v>43</v>
      </c>
      <c r="X691" s="26">
        <v>19</v>
      </c>
      <c r="Y691" s="26">
        <v>3</v>
      </c>
      <c r="Z691" s="26">
        <v>2</v>
      </c>
      <c r="AA691" s="26">
        <v>80</v>
      </c>
      <c r="AB691" s="26">
        <v>0</v>
      </c>
      <c r="AC691" s="26">
        <v>1</v>
      </c>
      <c r="AD691" s="26">
        <v>2</v>
      </c>
      <c r="AE691" s="26">
        <v>3</v>
      </c>
      <c r="AF691" s="26">
        <v>1</v>
      </c>
      <c r="AG691" s="26">
        <v>0</v>
      </c>
      <c r="AH691" s="26">
        <v>0</v>
      </c>
      <c r="AI691" s="26">
        <v>0</v>
      </c>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26"/>
      <c r="CU691" s="26"/>
      <c r="CV691" s="26"/>
    </row>
    <row r="692" spans="1:100">
      <c r="A692" s="26">
        <v>31</v>
      </c>
      <c r="B692" s="26" t="s">
        <v>43</v>
      </c>
      <c r="C692" s="26" t="s">
        <v>36</v>
      </c>
      <c r="D692" s="26">
        <v>616</v>
      </c>
      <c r="E692" s="26" t="s">
        <v>45</v>
      </c>
      <c r="F692" s="26">
        <v>12</v>
      </c>
      <c r="G692" s="26">
        <v>3</v>
      </c>
      <c r="H692" s="26" t="s">
        <v>51</v>
      </c>
      <c r="I692" s="26">
        <v>1</v>
      </c>
      <c r="J692" s="26">
        <v>961</v>
      </c>
      <c r="K692" s="26">
        <v>4</v>
      </c>
      <c r="L692" s="26" t="s">
        <v>39</v>
      </c>
      <c r="M692" s="26">
        <v>41</v>
      </c>
      <c r="N692" s="26">
        <v>3</v>
      </c>
      <c r="O692" s="26">
        <v>2</v>
      </c>
      <c r="P692" s="26" t="s">
        <v>54</v>
      </c>
      <c r="Q692" s="26">
        <v>4</v>
      </c>
      <c r="R692" s="26" t="s">
        <v>48</v>
      </c>
      <c r="S692" s="26">
        <v>5855</v>
      </c>
      <c r="T692" s="26">
        <v>17369</v>
      </c>
      <c r="U692" s="26">
        <v>0</v>
      </c>
      <c r="V692" s="26" t="s">
        <v>42</v>
      </c>
      <c r="W692" s="26" t="s">
        <v>35</v>
      </c>
      <c r="X692" s="26">
        <v>11</v>
      </c>
      <c r="Y692" s="26">
        <v>3</v>
      </c>
      <c r="Z692" s="26">
        <v>3</v>
      </c>
      <c r="AA692" s="26">
        <v>80</v>
      </c>
      <c r="AB692" s="26">
        <v>2</v>
      </c>
      <c r="AC692" s="26">
        <v>10</v>
      </c>
      <c r="AD692" s="26">
        <v>2</v>
      </c>
      <c r="AE692" s="26">
        <v>1</v>
      </c>
      <c r="AF692" s="26">
        <v>9</v>
      </c>
      <c r="AG692" s="26">
        <v>7</v>
      </c>
      <c r="AH692" s="26">
        <v>8</v>
      </c>
      <c r="AI692" s="26">
        <v>5</v>
      </c>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26"/>
      <c r="CU692" s="26"/>
      <c r="CV692" s="26"/>
    </row>
    <row r="693" spans="1:100">
      <c r="A693" s="26">
        <v>40</v>
      </c>
      <c r="B693" s="26" t="s">
        <v>43</v>
      </c>
      <c r="C693" s="26" t="s">
        <v>44</v>
      </c>
      <c r="D693" s="26">
        <v>1469</v>
      </c>
      <c r="E693" s="26" t="s">
        <v>45</v>
      </c>
      <c r="F693" s="26">
        <v>9</v>
      </c>
      <c r="G693" s="26">
        <v>4</v>
      </c>
      <c r="H693" s="26" t="s">
        <v>51</v>
      </c>
      <c r="I693" s="26">
        <v>1</v>
      </c>
      <c r="J693" s="26">
        <v>964</v>
      </c>
      <c r="K693" s="26">
        <v>4</v>
      </c>
      <c r="L693" s="26" t="s">
        <v>46</v>
      </c>
      <c r="M693" s="26">
        <v>35</v>
      </c>
      <c r="N693" s="26">
        <v>3</v>
      </c>
      <c r="O693" s="26">
        <v>1</v>
      </c>
      <c r="P693" s="26" t="s">
        <v>47</v>
      </c>
      <c r="Q693" s="26">
        <v>2</v>
      </c>
      <c r="R693" s="26" t="s">
        <v>52</v>
      </c>
      <c r="S693" s="26">
        <v>3617</v>
      </c>
      <c r="T693" s="26">
        <v>25063</v>
      </c>
      <c r="U693" s="26">
        <v>8</v>
      </c>
      <c r="V693" s="26" t="s">
        <v>42</v>
      </c>
      <c r="W693" s="26" t="s">
        <v>35</v>
      </c>
      <c r="X693" s="26">
        <v>14</v>
      </c>
      <c r="Y693" s="26">
        <v>3</v>
      </c>
      <c r="Z693" s="26">
        <v>4</v>
      </c>
      <c r="AA693" s="26">
        <v>80</v>
      </c>
      <c r="AB693" s="26">
        <v>1</v>
      </c>
      <c r="AC693" s="26">
        <v>3</v>
      </c>
      <c r="AD693" s="26">
        <v>2</v>
      </c>
      <c r="AE693" s="26">
        <v>3</v>
      </c>
      <c r="AF693" s="26">
        <v>1</v>
      </c>
      <c r="AG693" s="26">
        <v>1</v>
      </c>
      <c r="AH693" s="26">
        <v>0</v>
      </c>
      <c r="AI693" s="26">
        <v>0</v>
      </c>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26"/>
      <c r="CU693" s="26"/>
      <c r="CV693" s="26"/>
    </row>
    <row r="694" spans="1:100">
      <c r="A694" s="26">
        <v>32</v>
      </c>
      <c r="B694" s="26" t="s">
        <v>43</v>
      </c>
      <c r="C694" s="26" t="s">
        <v>36</v>
      </c>
      <c r="D694" s="26">
        <v>498</v>
      </c>
      <c r="E694" s="26" t="s">
        <v>45</v>
      </c>
      <c r="F694" s="26">
        <v>3</v>
      </c>
      <c r="G694" s="26">
        <v>4</v>
      </c>
      <c r="H694" s="26" t="s">
        <v>51</v>
      </c>
      <c r="I694" s="26">
        <v>1</v>
      </c>
      <c r="J694" s="26">
        <v>966</v>
      </c>
      <c r="K694" s="26">
        <v>3</v>
      </c>
      <c r="L694" s="26" t="s">
        <v>39</v>
      </c>
      <c r="M694" s="26">
        <v>93</v>
      </c>
      <c r="N694" s="26">
        <v>3</v>
      </c>
      <c r="O694" s="26">
        <v>2</v>
      </c>
      <c r="P694" s="26" t="s">
        <v>53</v>
      </c>
      <c r="Q694" s="26">
        <v>1</v>
      </c>
      <c r="R694" s="26" t="s">
        <v>48</v>
      </c>
      <c r="S694" s="26">
        <v>6725</v>
      </c>
      <c r="T694" s="26">
        <v>13554</v>
      </c>
      <c r="U694" s="26">
        <v>1</v>
      </c>
      <c r="V694" s="26" t="s">
        <v>42</v>
      </c>
      <c r="W694" s="26" t="s">
        <v>43</v>
      </c>
      <c r="X694" s="26">
        <v>12</v>
      </c>
      <c r="Y694" s="26">
        <v>3</v>
      </c>
      <c r="Z694" s="26">
        <v>3</v>
      </c>
      <c r="AA694" s="26">
        <v>80</v>
      </c>
      <c r="AB694" s="26">
        <v>1</v>
      </c>
      <c r="AC694" s="26">
        <v>8</v>
      </c>
      <c r="AD694" s="26">
        <v>2</v>
      </c>
      <c r="AE694" s="26">
        <v>4</v>
      </c>
      <c r="AF694" s="26">
        <v>8</v>
      </c>
      <c r="AG694" s="26">
        <v>7</v>
      </c>
      <c r="AH694" s="26">
        <v>6</v>
      </c>
      <c r="AI694" s="26">
        <v>3</v>
      </c>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26"/>
      <c r="CU694" s="26"/>
      <c r="CV694" s="26"/>
    </row>
    <row r="695" spans="1:100">
      <c r="A695" s="26">
        <v>36</v>
      </c>
      <c r="B695" s="26" t="s">
        <v>35</v>
      </c>
      <c r="C695" s="26" t="s">
        <v>36</v>
      </c>
      <c r="D695" s="26">
        <v>530</v>
      </c>
      <c r="E695" s="26" t="s">
        <v>37</v>
      </c>
      <c r="F695" s="26">
        <v>3</v>
      </c>
      <c r="G695" s="26">
        <v>1</v>
      </c>
      <c r="H695" s="26" t="s">
        <v>38</v>
      </c>
      <c r="I695" s="26">
        <v>1</v>
      </c>
      <c r="J695" s="26">
        <v>967</v>
      </c>
      <c r="K695" s="26">
        <v>3</v>
      </c>
      <c r="L695" s="26" t="s">
        <v>46</v>
      </c>
      <c r="M695" s="26">
        <v>51</v>
      </c>
      <c r="N695" s="26">
        <v>2</v>
      </c>
      <c r="O695" s="26">
        <v>3</v>
      </c>
      <c r="P695" s="26" t="s">
        <v>40</v>
      </c>
      <c r="Q695" s="26">
        <v>4</v>
      </c>
      <c r="R695" s="26" t="s">
        <v>48</v>
      </c>
      <c r="S695" s="26">
        <v>10325</v>
      </c>
      <c r="T695" s="26">
        <v>5518</v>
      </c>
      <c r="U695" s="26">
        <v>1</v>
      </c>
      <c r="V695" s="26" t="s">
        <v>42</v>
      </c>
      <c r="W695" s="26" t="s">
        <v>35</v>
      </c>
      <c r="X695" s="26">
        <v>11</v>
      </c>
      <c r="Y695" s="26">
        <v>3</v>
      </c>
      <c r="Z695" s="26">
        <v>1</v>
      </c>
      <c r="AA695" s="26">
        <v>80</v>
      </c>
      <c r="AB695" s="26">
        <v>1</v>
      </c>
      <c r="AC695" s="26">
        <v>16</v>
      </c>
      <c r="AD695" s="26">
        <v>6</v>
      </c>
      <c r="AE695" s="26">
        <v>3</v>
      </c>
      <c r="AF695" s="26">
        <v>16</v>
      </c>
      <c r="AG695" s="26">
        <v>7</v>
      </c>
      <c r="AH695" s="26">
        <v>3</v>
      </c>
      <c r="AI695" s="26">
        <v>7</v>
      </c>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26"/>
      <c r="CU695" s="26"/>
      <c r="CV695" s="26"/>
    </row>
    <row r="696" spans="1:100">
      <c r="A696" s="26">
        <v>33</v>
      </c>
      <c r="B696" s="26" t="s">
        <v>43</v>
      </c>
      <c r="C696" s="26" t="s">
        <v>36</v>
      </c>
      <c r="D696" s="26">
        <v>1069</v>
      </c>
      <c r="E696" s="26" t="s">
        <v>45</v>
      </c>
      <c r="F696" s="26">
        <v>1</v>
      </c>
      <c r="G696" s="26">
        <v>3</v>
      </c>
      <c r="H696" s="26" t="s">
        <v>38</v>
      </c>
      <c r="I696" s="26">
        <v>1</v>
      </c>
      <c r="J696" s="26">
        <v>969</v>
      </c>
      <c r="K696" s="26">
        <v>2</v>
      </c>
      <c r="L696" s="26" t="s">
        <v>39</v>
      </c>
      <c r="M696" s="26">
        <v>42</v>
      </c>
      <c r="N696" s="26">
        <v>2</v>
      </c>
      <c r="O696" s="26">
        <v>2</v>
      </c>
      <c r="P696" s="26" t="s">
        <v>54</v>
      </c>
      <c r="Q696" s="26">
        <v>4</v>
      </c>
      <c r="R696" s="26" t="s">
        <v>41</v>
      </c>
      <c r="S696" s="26">
        <v>6949</v>
      </c>
      <c r="T696" s="26">
        <v>12291</v>
      </c>
      <c r="U696" s="26">
        <v>0</v>
      </c>
      <c r="V696" s="26" t="s">
        <v>42</v>
      </c>
      <c r="W696" s="26" t="s">
        <v>43</v>
      </c>
      <c r="X696" s="26">
        <v>14</v>
      </c>
      <c r="Y696" s="26">
        <v>3</v>
      </c>
      <c r="Z696" s="26">
        <v>1</v>
      </c>
      <c r="AA696" s="26">
        <v>80</v>
      </c>
      <c r="AB696" s="26">
        <v>0</v>
      </c>
      <c r="AC696" s="26">
        <v>6</v>
      </c>
      <c r="AD696" s="26">
        <v>3</v>
      </c>
      <c r="AE696" s="26">
        <v>3</v>
      </c>
      <c r="AF696" s="26">
        <v>5</v>
      </c>
      <c r="AG696" s="26">
        <v>0</v>
      </c>
      <c r="AH696" s="26">
        <v>1</v>
      </c>
      <c r="AI696" s="26">
        <v>4</v>
      </c>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26"/>
      <c r="CU696" s="26"/>
      <c r="CV696" s="26"/>
    </row>
    <row r="697" spans="1:100">
      <c r="A697" s="26">
        <v>37</v>
      </c>
      <c r="B697" s="26" t="s">
        <v>35</v>
      </c>
      <c r="C697" s="26" t="s">
        <v>36</v>
      </c>
      <c r="D697" s="26">
        <v>625</v>
      </c>
      <c r="E697" s="26" t="s">
        <v>37</v>
      </c>
      <c r="F697" s="26">
        <v>1</v>
      </c>
      <c r="G697" s="26">
        <v>4</v>
      </c>
      <c r="H697" s="26" t="s">
        <v>38</v>
      </c>
      <c r="I697" s="26">
        <v>1</v>
      </c>
      <c r="J697" s="26">
        <v>970</v>
      </c>
      <c r="K697" s="26">
        <v>1</v>
      </c>
      <c r="L697" s="26" t="s">
        <v>46</v>
      </c>
      <c r="M697" s="26">
        <v>46</v>
      </c>
      <c r="N697" s="26">
        <v>2</v>
      </c>
      <c r="O697" s="26">
        <v>3</v>
      </c>
      <c r="P697" s="26" t="s">
        <v>40</v>
      </c>
      <c r="Q697" s="26">
        <v>3</v>
      </c>
      <c r="R697" s="26" t="s">
        <v>48</v>
      </c>
      <c r="S697" s="26">
        <v>10609</v>
      </c>
      <c r="T697" s="26">
        <v>14922</v>
      </c>
      <c r="U697" s="26">
        <v>5</v>
      </c>
      <c r="V697" s="26" t="s">
        <v>42</v>
      </c>
      <c r="W697" s="26" t="s">
        <v>43</v>
      </c>
      <c r="X697" s="26">
        <v>11</v>
      </c>
      <c r="Y697" s="26">
        <v>3</v>
      </c>
      <c r="Z697" s="26">
        <v>3</v>
      </c>
      <c r="AA697" s="26">
        <v>80</v>
      </c>
      <c r="AB697" s="26">
        <v>0</v>
      </c>
      <c r="AC697" s="26">
        <v>17</v>
      </c>
      <c r="AD697" s="26">
        <v>2</v>
      </c>
      <c r="AE697" s="26">
        <v>1</v>
      </c>
      <c r="AF697" s="26">
        <v>14</v>
      </c>
      <c r="AG697" s="26">
        <v>1</v>
      </c>
      <c r="AH697" s="26">
        <v>11</v>
      </c>
      <c r="AI697" s="26">
        <v>7</v>
      </c>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c r="CU697" s="26"/>
      <c r="CV697" s="26"/>
    </row>
    <row r="698" spans="1:100">
      <c r="A698" s="26">
        <v>45</v>
      </c>
      <c r="B698" s="26" t="s">
        <v>43</v>
      </c>
      <c r="C698" s="26" t="s">
        <v>55</v>
      </c>
      <c r="D698" s="26">
        <v>805</v>
      </c>
      <c r="E698" s="26" t="s">
        <v>45</v>
      </c>
      <c r="F698" s="26">
        <v>4</v>
      </c>
      <c r="G698" s="26">
        <v>2</v>
      </c>
      <c r="H698" s="26" t="s">
        <v>38</v>
      </c>
      <c r="I698" s="26">
        <v>1</v>
      </c>
      <c r="J698" s="26">
        <v>972</v>
      </c>
      <c r="K698" s="26">
        <v>3</v>
      </c>
      <c r="L698" s="26" t="s">
        <v>46</v>
      </c>
      <c r="M698" s="26">
        <v>57</v>
      </c>
      <c r="N698" s="26">
        <v>3</v>
      </c>
      <c r="O698" s="26">
        <v>2</v>
      </c>
      <c r="P698" s="26" t="s">
        <v>50</v>
      </c>
      <c r="Q698" s="26">
        <v>2</v>
      </c>
      <c r="R698" s="26" t="s">
        <v>48</v>
      </c>
      <c r="S698" s="26">
        <v>4447</v>
      </c>
      <c r="T698" s="26">
        <v>23163</v>
      </c>
      <c r="U698" s="26">
        <v>1</v>
      </c>
      <c r="V698" s="26" t="s">
        <v>42</v>
      </c>
      <c r="W698" s="26" t="s">
        <v>43</v>
      </c>
      <c r="X698" s="26">
        <v>12</v>
      </c>
      <c r="Y698" s="26">
        <v>3</v>
      </c>
      <c r="Z698" s="26">
        <v>2</v>
      </c>
      <c r="AA698" s="26">
        <v>80</v>
      </c>
      <c r="AB698" s="26">
        <v>0</v>
      </c>
      <c r="AC698" s="26">
        <v>9</v>
      </c>
      <c r="AD698" s="26">
        <v>5</v>
      </c>
      <c r="AE698" s="26">
        <v>2</v>
      </c>
      <c r="AF698" s="26">
        <v>9</v>
      </c>
      <c r="AG698" s="26">
        <v>7</v>
      </c>
      <c r="AH698" s="26">
        <v>0</v>
      </c>
      <c r="AI698" s="26">
        <v>8</v>
      </c>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c r="CU698" s="26"/>
      <c r="CV698" s="26"/>
    </row>
    <row r="699" spans="1:100">
      <c r="A699" s="26">
        <v>29</v>
      </c>
      <c r="B699" s="26" t="s">
        <v>43</v>
      </c>
      <c r="C699" s="26" t="s">
        <v>44</v>
      </c>
      <c r="D699" s="26">
        <v>1404</v>
      </c>
      <c r="E699" s="26" t="s">
        <v>37</v>
      </c>
      <c r="F699" s="26">
        <v>20</v>
      </c>
      <c r="G699" s="26">
        <v>3</v>
      </c>
      <c r="H699" s="26" t="s">
        <v>60</v>
      </c>
      <c r="I699" s="26">
        <v>1</v>
      </c>
      <c r="J699" s="26">
        <v>974</v>
      </c>
      <c r="K699" s="26">
        <v>3</v>
      </c>
      <c r="L699" s="26" t="s">
        <v>39</v>
      </c>
      <c r="M699" s="26">
        <v>84</v>
      </c>
      <c r="N699" s="26">
        <v>3</v>
      </c>
      <c r="O699" s="26">
        <v>1</v>
      </c>
      <c r="P699" s="26" t="s">
        <v>57</v>
      </c>
      <c r="Q699" s="26">
        <v>4</v>
      </c>
      <c r="R699" s="26" t="s">
        <v>48</v>
      </c>
      <c r="S699" s="26">
        <v>2157</v>
      </c>
      <c r="T699" s="26">
        <v>18203</v>
      </c>
      <c r="U699" s="26">
        <v>1</v>
      </c>
      <c r="V699" s="26" t="s">
        <v>42</v>
      </c>
      <c r="W699" s="26" t="s">
        <v>43</v>
      </c>
      <c r="X699" s="26">
        <v>15</v>
      </c>
      <c r="Y699" s="26">
        <v>3</v>
      </c>
      <c r="Z699" s="26">
        <v>2</v>
      </c>
      <c r="AA699" s="26">
        <v>80</v>
      </c>
      <c r="AB699" s="26">
        <v>1</v>
      </c>
      <c r="AC699" s="26">
        <v>3</v>
      </c>
      <c r="AD699" s="26">
        <v>5</v>
      </c>
      <c r="AE699" s="26">
        <v>3</v>
      </c>
      <c r="AF699" s="26">
        <v>3</v>
      </c>
      <c r="AG699" s="26">
        <v>1</v>
      </c>
      <c r="AH699" s="26">
        <v>0</v>
      </c>
      <c r="AI699" s="26">
        <v>2</v>
      </c>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c r="CU699" s="26"/>
      <c r="CV699" s="26"/>
    </row>
    <row r="700" spans="1:100">
      <c r="A700" s="26">
        <v>35</v>
      </c>
      <c r="B700" s="26" t="s">
        <v>43</v>
      </c>
      <c r="C700" s="26" t="s">
        <v>36</v>
      </c>
      <c r="D700" s="26">
        <v>1219</v>
      </c>
      <c r="E700" s="26" t="s">
        <v>37</v>
      </c>
      <c r="F700" s="26">
        <v>18</v>
      </c>
      <c r="G700" s="26">
        <v>3</v>
      </c>
      <c r="H700" s="26" t="s">
        <v>51</v>
      </c>
      <c r="I700" s="26">
        <v>1</v>
      </c>
      <c r="J700" s="26">
        <v>975</v>
      </c>
      <c r="K700" s="26">
        <v>3</v>
      </c>
      <c r="L700" s="26" t="s">
        <v>39</v>
      </c>
      <c r="M700" s="26">
        <v>86</v>
      </c>
      <c r="N700" s="26">
        <v>3</v>
      </c>
      <c r="O700" s="26">
        <v>2</v>
      </c>
      <c r="P700" s="26" t="s">
        <v>40</v>
      </c>
      <c r="Q700" s="26">
        <v>3</v>
      </c>
      <c r="R700" s="26" t="s">
        <v>48</v>
      </c>
      <c r="S700" s="26">
        <v>4601</v>
      </c>
      <c r="T700" s="26">
        <v>6179</v>
      </c>
      <c r="U700" s="26">
        <v>1</v>
      </c>
      <c r="V700" s="26" t="s">
        <v>42</v>
      </c>
      <c r="W700" s="26" t="s">
        <v>43</v>
      </c>
      <c r="X700" s="26">
        <v>16</v>
      </c>
      <c r="Y700" s="26">
        <v>3</v>
      </c>
      <c r="Z700" s="26">
        <v>2</v>
      </c>
      <c r="AA700" s="26">
        <v>80</v>
      </c>
      <c r="AB700" s="26">
        <v>0</v>
      </c>
      <c r="AC700" s="26">
        <v>5</v>
      </c>
      <c r="AD700" s="26">
        <v>3</v>
      </c>
      <c r="AE700" s="26">
        <v>3</v>
      </c>
      <c r="AF700" s="26">
        <v>5</v>
      </c>
      <c r="AG700" s="26">
        <v>2</v>
      </c>
      <c r="AH700" s="26">
        <v>1</v>
      </c>
      <c r="AI700" s="26">
        <v>0</v>
      </c>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c r="CU700" s="26"/>
      <c r="CV700" s="26"/>
    </row>
    <row r="701" spans="1:100">
      <c r="A701" s="26">
        <v>52</v>
      </c>
      <c r="B701" s="26" t="s">
        <v>43</v>
      </c>
      <c r="C701" s="26" t="s">
        <v>36</v>
      </c>
      <c r="D701" s="26">
        <v>1053</v>
      </c>
      <c r="E701" s="26" t="s">
        <v>45</v>
      </c>
      <c r="F701" s="26">
        <v>1</v>
      </c>
      <c r="G701" s="26">
        <v>2</v>
      </c>
      <c r="H701" s="26" t="s">
        <v>38</v>
      </c>
      <c r="I701" s="26">
        <v>1</v>
      </c>
      <c r="J701" s="26">
        <v>976</v>
      </c>
      <c r="K701" s="26">
        <v>4</v>
      </c>
      <c r="L701" s="26" t="s">
        <v>46</v>
      </c>
      <c r="M701" s="26">
        <v>70</v>
      </c>
      <c r="N701" s="26">
        <v>3</v>
      </c>
      <c r="O701" s="26">
        <v>4</v>
      </c>
      <c r="P701" s="26" t="s">
        <v>56</v>
      </c>
      <c r="Q701" s="26">
        <v>4</v>
      </c>
      <c r="R701" s="26" t="s">
        <v>48</v>
      </c>
      <c r="S701" s="26">
        <v>17099</v>
      </c>
      <c r="T701" s="26">
        <v>13829</v>
      </c>
      <c r="U701" s="26">
        <v>2</v>
      </c>
      <c r="V701" s="26" t="s">
        <v>42</v>
      </c>
      <c r="W701" s="26" t="s">
        <v>43</v>
      </c>
      <c r="X701" s="26">
        <v>15</v>
      </c>
      <c r="Y701" s="26">
        <v>3</v>
      </c>
      <c r="Z701" s="26">
        <v>2</v>
      </c>
      <c r="AA701" s="26">
        <v>80</v>
      </c>
      <c r="AB701" s="26">
        <v>1</v>
      </c>
      <c r="AC701" s="26">
        <v>26</v>
      </c>
      <c r="AD701" s="26">
        <v>2</v>
      </c>
      <c r="AE701" s="26">
        <v>2</v>
      </c>
      <c r="AF701" s="26">
        <v>9</v>
      </c>
      <c r="AG701" s="26">
        <v>8</v>
      </c>
      <c r="AH701" s="26">
        <v>7</v>
      </c>
      <c r="AI701" s="26">
        <v>8</v>
      </c>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26"/>
      <c r="CU701" s="26"/>
      <c r="CV701" s="26"/>
    </row>
    <row r="702" spans="1:100">
      <c r="A702" s="26">
        <v>58</v>
      </c>
      <c r="B702" s="26" t="s">
        <v>35</v>
      </c>
      <c r="C702" s="26" t="s">
        <v>36</v>
      </c>
      <c r="D702" s="26">
        <v>289</v>
      </c>
      <c r="E702" s="26" t="s">
        <v>45</v>
      </c>
      <c r="F702" s="26">
        <v>2</v>
      </c>
      <c r="G702" s="26">
        <v>3</v>
      </c>
      <c r="H702" s="26" t="s">
        <v>60</v>
      </c>
      <c r="I702" s="26">
        <v>1</v>
      </c>
      <c r="J702" s="26">
        <v>977</v>
      </c>
      <c r="K702" s="26">
        <v>4</v>
      </c>
      <c r="L702" s="26" t="s">
        <v>46</v>
      </c>
      <c r="M702" s="26">
        <v>51</v>
      </c>
      <c r="N702" s="26">
        <v>3</v>
      </c>
      <c r="O702" s="26">
        <v>1</v>
      </c>
      <c r="P702" s="26" t="s">
        <v>47</v>
      </c>
      <c r="Q702" s="26">
        <v>3</v>
      </c>
      <c r="R702" s="26" t="s">
        <v>41</v>
      </c>
      <c r="S702" s="26">
        <v>2479</v>
      </c>
      <c r="T702" s="26">
        <v>26227</v>
      </c>
      <c r="U702" s="26">
        <v>4</v>
      </c>
      <c r="V702" s="26" t="s">
        <v>42</v>
      </c>
      <c r="W702" s="26" t="s">
        <v>43</v>
      </c>
      <c r="X702" s="26">
        <v>24</v>
      </c>
      <c r="Y702" s="26">
        <v>4</v>
      </c>
      <c r="Z702" s="26">
        <v>1</v>
      </c>
      <c r="AA702" s="26">
        <v>80</v>
      </c>
      <c r="AB702" s="26">
        <v>0</v>
      </c>
      <c r="AC702" s="26">
        <v>7</v>
      </c>
      <c r="AD702" s="26">
        <v>4</v>
      </c>
      <c r="AE702" s="26">
        <v>3</v>
      </c>
      <c r="AF702" s="26">
        <v>1</v>
      </c>
      <c r="AG702" s="26">
        <v>0</v>
      </c>
      <c r="AH702" s="26">
        <v>0</v>
      </c>
      <c r="AI702" s="26">
        <v>0</v>
      </c>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26"/>
      <c r="CU702" s="26"/>
      <c r="CV702" s="26"/>
    </row>
    <row r="703" spans="1:100">
      <c r="A703" s="26">
        <v>53</v>
      </c>
      <c r="B703" s="26" t="s">
        <v>43</v>
      </c>
      <c r="C703" s="26" t="s">
        <v>36</v>
      </c>
      <c r="D703" s="26">
        <v>1376</v>
      </c>
      <c r="E703" s="26" t="s">
        <v>37</v>
      </c>
      <c r="F703" s="26">
        <v>2</v>
      </c>
      <c r="G703" s="26">
        <v>2</v>
      </c>
      <c r="H703" s="26" t="s">
        <v>51</v>
      </c>
      <c r="I703" s="26">
        <v>1</v>
      </c>
      <c r="J703" s="26">
        <v>981</v>
      </c>
      <c r="K703" s="26">
        <v>3</v>
      </c>
      <c r="L703" s="26" t="s">
        <v>46</v>
      </c>
      <c r="M703" s="26">
        <v>45</v>
      </c>
      <c r="N703" s="26">
        <v>3</v>
      </c>
      <c r="O703" s="26">
        <v>4</v>
      </c>
      <c r="P703" s="26" t="s">
        <v>56</v>
      </c>
      <c r="Q703" s="26">
        <v>3</v>
      </c>
      <c r="R703" s="26" t="s">
        <v>52</v>
      </c>
      <c r="S703" s="26">
        <v>14852</v>
      </c>
      <c r="T703" s="26">
        <v>13938</v>
      </c>
      <c r="U703" s="26">
        <v>6</v>
      </c>
      <c r="V703" s="26" t="s">
        <v>42</v>
      </c>
      <c r="W703" s="26" t="s">
        <v>43</v>
      </c>
      <c r="X703" s="26">
        <v>13</v>
      </c>
      <c r="Y703" s="26">
        <v>3</v>
      </c>
      <c r="Z703" s="26">
        <v>3</v>
      </c>
      <c r="AA703" s="26">
        <v>80</v>
      </c>
      <c r="AB703" s="26">
        <v>1</v>
      </c>
      <c r="AC703" s="26">
        <v>22</v>
      </c>
      <c r="AD703" s="26">
        <v>3</v>
      </c>
      <c r="AE703" s="26">
        <v>4</v>
      </c>
      <c r="AF703" s="26">
        <v>17</v>
      </c>
      <c r="AG703" s="26">
        <v>13</v>
      </c>
      <c r="AH703" s="26">
        <v>15</v>
      </c>
      <c r="AI703" s="26">
        <v>2</v>
      </c>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row>
    <row r="704" spans="1:100">
      <c r="A704" s="26">
        <v>30</v>
      </c>
      <c r="B704" s="26" t="s">
        <v>43</v>
      </c>
      <c r="C704" s="26" t="s">
        <v>36</v>
      </c>
      <c r="D704" s="26">
        <v>231</v>
      </c>
      <c r="E704" s="26" t="s">
        <v>37</v>
      </c>
      <c r="F704" s="26">
        <v>8</v>
      </c>
      <c r="G704" s="26">
        <v>2</v>
      </c>
      <c r="H704" s="26" t="s">
        <v>49</v>
      </c>
      <c r="I704" s="26">
        <v>1</v>
      </c>
      <c r="J704" s="26">
        <v>982</v>
      </c>
      <c r="K704" s="26">
        <v>3</v>
      </c>
      <c r="L704" s="26" t="s">
        <v>46</v>
      </c>
      <c r="M704" s="26">
        <v>62</v>
      </c>
      <c r="N704" s="26">
        <v>3</v>
      </c>
      <c r="O704" s="26">
        <v>3</v>
      </c>
      <c r="P704" s="26" t="s">
        <v>40</v>
      </c>
      <c r="Q704" s="26">
        <v>3</v>
      </c>
      <c r="R704" s="26" t="s">
        <v>52</v>
      </c>
      <c r="S704" s="26">
        <v>7264</v>
      </c>
      <c r="T704" s="26">
        <v>9977</v>
      </c>
      <c r="U704" s="26">
        <v>5</v>
      </c>
      <c r="V704" s="26" t="s">
        <v>42</v>
      </c>
      <c r="W704" s="26" t="s">
        <v>43</v>
      </c>
      <c r="X704" s="26">
        <v>11</v>
      </c>
      <c r="Y704" s="26">
        <v>3</v>
      </c>
      <c r="Z704" s="26">
        <v>1</v>
      </c>
      <c r="AA704" s="26">
        <v>80</v>
      </c>
      <c r="AB704" s="26">
        <v>1</v>
      </c>
      <c r="AC704" s="26">
        <v>10</v>
      </c>
      <c r="AD704" s="26">
        <v>2</v>
      </c>
      <c r="AE704" s="26">
        <v>4</v>
      </c>
      <c r="AF704" s="26">
        <v>8</v>
      </c>
      <c r="AG704" s="26">
        <v>4</v>
      </c>
      <c r="AH704" s="26">
        <v>7</v>
      </c>
      <c r="AI704" s="26">
        <v>7</v>
      </c>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row>
    <row r="705" spans="1:100">
      <c r="A705" s="26">
        <v>38</v>
      </c>
      <c r="B705" s="26" t="s">
        <v>43</v>
      </c>
      <c r="C705" s="26" t="s">
        <v>55</v>
      </c>
      <c r="D705" s="26">
        <v>152</v>
      </c>
      <c r="E705" s="26" t="s">
        <v>37</v>
      </c>
      <c r="F705" s="26">
        <v>10</v>
      </c>
      <c r="G705" s="26">
        <v>3</v>
      </c>
      <c r="H705" s="26" t="s">
        <v>60</v>
      </c>
      <c r="I705" s="26">
        <v>1</v>
      </c>
      <c r="J705" s="26">
        <v>983</v>
      </c>
      <c r="K705" s="26">
        <v>3</v>
      </c>
      <c r="L705" s="26" t="s">
        <v>39</v>
      </c>
      <c r="M705" s="26">
        <v>85</v>
      </c>
      <c r="N705" s="26">
        <v>3</v>
      </c>
      <c r="O705" s="26">
        <v>2</v>
      </c>
      <c r="P705" s="26" t="s">
        <v>40</v>
      </c>
      <c r="Q705" s="26">
        <v>4</v>
      </c>
      <c r="R705" s="26" t="s">
        <v>41</v>
      </c>
      <c r="S705" s="26">
        <v>5666</v>
      </c>
      <c r="T705" s="26">
        <v>19899</v>
      </c>
      <c r="U705" s="26">
        <v>1</v>
      </c>
      <c r="V705" s="26" t="s">
        <v>42</v>
      </c>
      <c r="W705" s="26" t="s">
        <v>35</v>
      </c>
      <c r="X705" s="26">
        <v>13</v>
      </c>
      <c r="Y705" s="26">
        <v>3</v>
      </c>
      <c r="Z705" s="26">
        <v>2</v>
      </c>
      <c r="AA705" s="26">
        <v>80</v>
      </c>
      <c r="AB705" s="26">
        <v>0</v>
      </c>
      <c r="AC705" s="26">
        <v>6</v>
      </c>
      <c r="AD705" s="26">
        <v>1</v>
      </c>
      <c r="AE705" s="26">
        <v>3</v>
      </c>
      <c r="AF705" s="26">
        <v>5</v>
      </c>
      <c r="AG705" s="26">
        <v>3</v>
      </c>
      <c r="AH705" s="26">
        <v>1</v>
      </c>
      <c r="AI705" s="26">
        <v>3</v>
      </c>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c r="CU705" s="26"/>
      <c r="CV705" s="26"/>
    </row>
    <row r="706" spans="1:100">
      <c r="A706" s="26">
        <v>35</v>
      </c>
      <c r="B706" s="26" t="s">
        <v>43</v>
      </c>
      <c r="C706" s="26" t="s">
        <v>36</v>
      </c>
      <c r="D706" s="26">
        <v>882</v>
      </c>
      <c r="E706" s="26" t="s">
        <v>37</v>
      </c>
      <c r="F706" s="26">
        <v>3</v>
      </c>
      <c r="G706" s="26">
        <v>4</v>
      </c>
      <c r="H706" s="26" t="s">
        <v>38</v>
      </c>
      <c r="I706" s="26">
        <v>1</v>
      </c>
      <c r="J706" s="26">
        <v>984</v>
      </c>
      <c r="K706" s="26">
        <v>4</v>
      </c>
      <c r="L706" s="26" t="s">
        <v>46</v>
      </c>
      <c r="M706" s="26">
        <v>92</v>
      </c>
      <c r="N706" s="26">
        <v>3</v>
      </c>
      <c r="O706" s="26">
        <v>3</v>
      </c>
      <c r="P706" s="26" t="s">
        <v>40</v>
      </c>
      <c r="Q706" s="26">
        <v>4</v>
      </c>
      <c r="R706" s="26" t="s">
        <v>52</v>
      </c>
      <c r="S706" s="26">
        <v>7823</v>
      </c>
      <c r="T706" s="26">
        <v>6812</v>
      </c>
      <c r="U706" s="26">
        <v>6</v>
      </c>
      <c r="V706" s="26" t="s">
        <v>42</v>
      </c>
      <c r="W706" s="26" t="s">
        <v>43</v>
      </c>
      <c r="X706" s="26">
        <v>13</v>
      </c>
      <c r="Y706" s="26">
        <v>3</v>
      </c>
      <c r="Z706" s="26">
        <v>2</v>
      </c>
      <c r="AA706" s="26">
        <v>80</v>
      </c>
      <c r="AB706" s="26">
        <v>1</v>
      </c>
      <c r="AC706" s="26">
        <v>12</v>
      </c>
      <c r="AD706" s="26">
        <v>2</v>
      </c>
      <c r="AE706" s="26">
        <v>3</v>
      </c>
      <c r="AF706" s="26">
        <v>10</v>
      </c>
      <c r="AG706" s="26">
        <v>9</v>
      </c>
      <c r="AH706" s="26">
        <v>0</v>
      </c>
      <c r="AI706" s="26">
        <v>8</v>
      </c>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c r="CU706" s="26"/>
      <c r="CV706" s="26"/>
    </row>
    <row r="707" spans="1:100">
      <c r="A707" s="26">
        <v>39</v>
      </c>
      <c r="B707" s="26" t="s">
        <v>43</v>
      </c>
      <c r="C707" s="26" t="s">
        <v>36</v>
      </c>
      <c r="D707" s="26">
        <v>903</v>
      </c>
      <c r="E707" s="26" t="s">
        <v>37</v>
      </c>
      <c r="F707" s="26">
        <v>2</v>
      </c>
      <c r="G707" s="26">
        <v>5</v>
      </c>
      <c r="H707" s="26" t="s">
        <v>38</v>
      </c>
      <c r="I707" s="26">
        <v>1</v>
      </c>
      <c r="J707" s="26">
        <v>985</v>
      </c>
      <c r="K707" s="26">
        <v>1</v>
      </c>
      <c r="L707" s="26" t="s">
        <v>46</v>
      </c>
      <c r="M707" s="26">
        <v>41</v>
      </c>
      <c r="N707" s="26">
        <v>4</v>
      </c>
      <c r="O707" s="26">
        <v>3</v>
      </c>
      <c r="P707" s="26" t="s">
        <v>40</v>
      </c>
      <c r="Q707" s="26">
        <v>3</v>
      </c>
      <c r="R707" s="26" t="s">
        <v>41</v>
      </c>
      <c r="S707" s="26">
        <v>7880</v>
      </c>
      <c r="T707" s="26">
        <v>2560</v>
      </c>
      <c r="U707" s="26">
        <v>0</v>
      </c>
      <c r="V707" s="26" t="s">
        <v>42</v>
      </c>
      <c r="W707" s="26" t="s">
        <v>43</v>
      </c>
      <c r="X707" s="26">
        <v>18</v>
      </c>
      <c r="Y707" s="26">
        <v>3</v>
      </c>
      <c r="Z707" s="26">
        <v>4</v>
      </c>
      <c r="AA707" s="26">
        <v>80</v>
      </c>
      <c r="AB707" s="26">
        <v>0</v>
      </c>
      <c r="AC707" s="26">
        <v>9</v>
      </c>
      <c r="AD707" s="26">
        <v>3</v>
      </c>
      <c r="AE707" s="26">
        <v>3</v>
      </c>
      <c r="AF707" s="26">
        <v>8</v>
      </c>
      <c r="AG707" s="26">
        <v>7</v>
      </c>
      <c r="AH707" s="26">
        <v>0</v>
      </c>
      <c r="AI707" s="26">
        <v>7</v>
      </c>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c r="CU707" s="26"/>
      <c r="CV707" s="26"/>
    </row>
    <row r="708" spans="1:100">
      <c r="A708" s="26">
        <v>40</v>
      </c>
      <c r="B708" s="26" t="s">
        <v>35</v>
      </c>
      <c r="C708" s="26" t="s">
        <v>55</v>
      </c>
      <c r="D708" s="26">
        <v>1479</v>
      </c>
      <c r="E708" s="26" t="s">
        <v>37</v>
      </c>
      <c r="F708" s="26">
        <v>24</v>
      </c>
      <c r="G708" s="26">
        <v>3</v>
      </c>
      <c r="H708" s="26" t="s">
        <v>38</v>
      </c>
      <c r="I708" s="26">
        <v>1</v>
      </c>
      <c r="J708" s="26">
        <v>986</v>
      </c>
      <c r="K708" s="26">
        <v>2</v>
      </c>
      <c r="L708" s="26" t="s">
        <v>39</v>
      </c>
      <c r="M708" s="26">
        <v>100</v>
      </c>
      <c r="N708" s="26">
        <v>4</v>
      </c>
      <c r="O708" s="26">
        <v>4</v>
      </c>
      <c r="P708" s="26" t="s">
        <v>40</v>
      </c>
      <c r="Q708" s="26">
        <v>2</v>
      </c>
      <c r="R708" s="26" t="s">
        <v>41</v>
      </c>
      <c r="S708" s="26">
        <v>13194</v>
      </c>
      <c r="T708" s="26">
        <v>17071</v>
      </c>
      <c r="U708" s="26">
        <v>4</v>
      </c>
      <c r="V708" s="26" t="s">
        <v>42</v>
      </c>
      <c r="W708" s="26" t="s">
        <v>35</v>
      </c>
      <c r="X708" s="26">
        <v>16</v>
      </c>
      <c r="Y708" s="26">
        <v>3</v>
      </c>
      <c r="Z708" s="26">
        <v>4</v>
      </c>
      <c r="AA708" s="26">
        <v>80</v>
      </c>
      <c r="AB708" s="26">
        <v>0</v>
      </c>
      <c r="AC708" s="26">
        <v>22</v>
      </c>
      <c r="AD708" s="26">
        <v>2</v>
      </c>
      <c r="AE708" s="26">
        <v>2</v>
      </c>
      <c r="AF708" s="26">
        <v>1</v>
      </c>
      <c r="AG708" s="26">
        <v>0</v>
      </c>
      <c r="AH708" s="26">
        <v>0</v>
      </c>
      <c r="AI708" s="26">
        <v>0</v>
      </c>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26"/>
      <c r="CU708" s="26"/>
      <c r="CV708" s="26"/>
    </row>
    <row r="709" spans="1:100">
      <c r="A709" s="26">
        <v>47</v>
      </c>
      <c r="B709" s="26" t="s">
        <v>43</v>
      </c>
      <c r="C709" s="26" t="s">
        <v>44</v>
      </c>
      <c r="D709" s="26">
        <v>1379</v>
      </c>
      <c r="E709" s="26" t="s">
        <v>45</v>
      </c>
      <c r="F709" s="26">
        <v>16</v>
      </c>
      <c r="G709" s="26">
        <v>4</v>
      </c>
      <c r="H709" s="26" t="s">
        <v>51</v>
      </c>
      <c r="I709" s="26">
        <v>1</v>
      </c>
      <c r="J709" s="26">
        <v>987</v>
      </c>
      <c r="K709" s="26">
        <v>3</v>
      </c>
      <c r="L709" s="26" t="s">
        <v>46</v>
      </c>
      <c r="M709" s="26">
        <v>64</v>
      </c>
      <c r="N709" s="26">
        <v>4</v>
      </c>
      <c r="O709" s="26">
        <v>2</v>
      </c>
      <c r="P709" s="26" t="s">
        <v>53</v>
      </c>
      <c r="Q709" s="26">
        <v>3</v>
      </c>
      <c r="R709" s="26" t="s">
        <v>52</v>
      </c>
      <c r="S709" s="26">
        <v>5067</v>
      </c>
      <c r="T709" s="26">
        <v>6759</v>
      </c>
      <c r="U709" s="26">
        <v>1</v>
      </c>
      <c r="V709" s="26" t="s">
        <v>42</v>
      </c>
      <c r="W709" s="26" t="s">
        <v>35</v>
      </c>
      <c r="X709" s="26">
        <v>19</v>
      </c>
      <c r="Y709" s="26">
        <v>3</v>
      </c>
      <c r="Z709" s="26">
        <v>3</v>
      </c>
      <c r="AA709" s="26">
        <v>80</v>
      </c>
      <c r="AB709" s="26">
        <v>0</v>
      </c>
      <c r="AC709" s="26">
        <v>20</v>
      </c>
      <c r="AD709" s="26">
        <v>3</v>
      </c>
      <c r="AE709" s="26">
        <v>4</v>
      </c>
      <c r="AF709" s="26">
        <v>19</v>
      </c>
      <c r="AG709" s="26">
        <v>10</v>
      </c>
      <c r="AH709" s="26">
        <v>2</v>
      </c>
      <c r="AI709" s="26">
        <v>7</v>
      </c>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26"/>
      <c r="CU709" s="26"/>
      <c r="CV709" s="26"/>
    </row>
    <row r="710" spans="1:100">
      <c r="A710" s="26">
        <v>36</v>
      </c>
      <c r="B710" s="26" t="s">
        <v>43</v>
      </c>
      <c r="C710" s="26" t="s">
        <v>55</v>
      </c>
      <c r="D710" s="26">
        <v>1229</v>
      </c>
      <c r="E710" s="26" t="s">
        <v>37</v>
      </c>
      <c r="F710" s="26">
        <v>8</v>
      </c>
      <c r="G710" s="26">
        <v>4</v>
      </c>
      <c r="H710" s="26" t="s">
        <v>60</v>
      </c>
      <c r="I710" s="26">
        <v>1</v>
      </c>
      <c r="J710" s="26">
        <v>990</v>
      </c>
      <c r="K710" s="26">
        <v>1</v>
      </c>
      <c r="L710" s="26" t="s">
        <v>46</v>
      </c>
      <c r="M710" s="26">
        <v>84</v>
      </c>
      <c r="N710" s="26">
        <v>3</v>
      </c>
      <c r="O710" s="26">
        <v>2</v>
      </c>
      <c r="P710" s="26" t="s">
        <v>40</v>
      </c>
      <c r="Q710" s="26">
        <v>4</v>
      </c>
      <c r="R710" s="26" t="s">
        <v>52</v>
      </c>
      <c r="S710" s="26">
        <v>5079</v>
      </c>
      <c r="T710" s="26">
        <v>25952</v>
      </c>
      <c r="U710" s="26">
        <v>4</v>
      </c>
      <c r="V710" s="26" t="s">
        <v>42</v>
      </c>
      <c r="W710" s="26" t="s">
        <v>43</v>
      </c>
      <c r="X710" s="26">
        <v>13</v>
      </c>
      <c r="Y710" s="26">
        <v>3</v>
      </c>
      <c r="Z710" s="26">
        <v>4</v>
      </c>
      <c r="AA710" s="26">
        <v>80</v>
      </c>
      <c r="AB710" s="26">
        <v>2</v>
      </c>
      <c r="AC710" s="26">
        <v>12</v>
      </c>
      <c r="AD710" s="26">
        <v>3</v>
      </c>
      <c r="AE710" s="26">
        <v>3</v>
      </c>
      <c r="AF710" s="26">
        <v>7</v>
      </c>
      <c r="AG710" s="26">
        <v>7</v>
      </c>
      <c r="AH710" s="26">
        <v>0</v>
      </c>
      <c r="AI710" s="26">
        <v>7</v>
      </c>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26"/>
      <c r="CU710" s="26"/>
      <c r="CV710" s="26"/>
    </row>
    <row r="711" spans="1:100">
      <c r="A711" s="26">
        <v>31</v>
      </c>
      <c r="B711" s="26" t="s">
        <v>35</v>
      </c>
      <c r="C711" s="26" t="s">
        <v>55</v>
      </c>
      <c r="D711" s="26">
        <v>335</v>
      </c>
      <c r="E711" s="26" t="s">
        <v>45</v>
      </c>
      <c r="F711" s="26">
        <v>9</v>
      </c>
      <c r="G711" s="26">
        <v>2</v>
      </c>
      <c r="H711" s="26" t="s">
        <v>51</v>
      </c>
      <c r="I711" s="26">
        <v>1</v>
      </c>
      <c r="J711" s="26">
        <v>991</v>
      </c>
      <c r="K711" s="26">
        <v>3</v>
      </c>
      <c r="L711" s="26" t="s">
        <v>46</v>
      </c>
      <c r="M711" s="26">
        <v>46</v>
      </c>
      <c r="N711" s="26">
        <v>2</v>
      </c>
      <c r="O711" s="26">
        <v>1</v>
      </c>
      <c r="P711" s="26" t="s">
        <v>47</v>
      </c>
      <c r="Q711" s="26">
        <v>1</v>
      </c>
      <c r="R711" s="26" t="s">
        <v>41</v>
      </c>
      <c r="S711" s="26">
        <v>2321</v>
      </c>
      <c r="T711" s="26">
        <v>10322</v>
      </c>
      <c r="U711" s="26">
        <v>0</v>
      </c>
      <c r="V711" s="26" t="s">
        <v>42</v>
      </c>
      <c r="W711" s="26" t="s">
        <v>35</v>
      </c>
      <c r="X711" s="26">
        <v>22</v>
      </c>
      <c r="Y711" s="26">
        <v>4</v>
      </c>
      <c r="Z711" s="26">
        <v>1</v>
      </c>
      <c r="AA711" s="26">
        <v>80</v>
      </c>
      <c r="AB711" s="26">
        <v>0</v>
      </c>
      <c r="AC711" s="26">
        <v>4</v>
      </c>
      <c r="AD711" s="26">
        <v>0</v>
      </c>
      <c r="AE711" s="26">
        <v>3</v>
      </c>
      <c r="AF711" s="26">
        <v>3</v>
      </c>
      <c r="AG711" s="26">
        <v>2</v>
      </c>
      <c r="AH711" s="26">
        <v>1</v>
      </c>
      <c r="AI711" s="26">
        <v>2</v>
      </c>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c r="CU711" s="26"/>
      <c r="CV711" s="26"/>
    </row>
    <row r="712" spans="1:100">
      <c r="A712" s="26">
        <v>33</v>
      </c>
      <c r="B712" s="26" t="s">
        <v>43</v>
      </c>
      <c r="C712" s="26" t="s">
        <v>55</v>
      </c>
      <c r="D712" s="26">
        <v>722</v>
      </c>
      <c r="E712" s="26" t="s">
        <v>37</v>
      </c>
      <c r="F712" s="26">
        <v>17</v>
      </c>
      <c r="G712" s="26">
        <v>3</v>
      </c>
      <c r="H712" s="26" t="s">
        <v>38</v>
      </c>
      <c r="I712" s="26">
        <v>1</v>
      </c>
      <c r="J712" s="26">
        <v>992</v>
      </c>
      <c r="K712" s="26">
        <v>4</v>
      </c>
      <c r="L712" s="26" t="s">
        <v>46</v>
      </c>
      <c r="M712" s="26">
        <v>38</v>
      </c>
      <c r="N712" s="26">
        <v>3</v>
      </c>
      <c r="O712" s="26">
        <v>4</v>
      </c>
      <c r="P712" s="26" t="s">
        <v>56</v>
      </c>
      <c r="Q712" s="26">
        <v>3</v>
      </c>
      <c r="R712" s="26" t="s">
        <v>41</v>
      </c>
      <c r="S712" s="26">
        <v>17444</v>
      </c>
      <c r="T712" s="26">
        <v>20489</v>
      </c>
      <c r="U712" s="26">
        <v>1</v>
      </c>
      <c r="V712" s="26" t="s">
        <v>42</v>
      </c>
      <c r="W712" s="26" t="s">
        <v>43</v>
      </c>
      <c r="X712" s="26">
        <v>11</v>
      </c>
      <c r="Y712" s="26">
        <v>3</v>
      </c>
      <c r="Z712" s="26">
        <v>4</v>
      </c>
      <c r="AA712" s="26">
        <v>80</v>
      </c>
      <c r="AB712" s="26">
        <v>0</v>
      </c>
      <c r="AC712" s="26">
        <v>10</v>
      </c>
      <c r="AD712" s="26">
        <v>2</v>
      </c>
      <c r="AE712" s="26">
        <v>3</v>
      </c>
      <c r="AF712" s="26">
        <v>10</v>
      </c>
      <c r="AG712" s="26">
        <v>8</v>
      </c>
      <c r="AH712" s="26">
        <v>6</v>
      </c>
      <c r="AI712" s="26">
        <v>0</v>
      </c>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c r="CU712" s="26"/>
      <c r="CV712" s="26"/>
    </row>
    <row r="713" spans="1:100">
      <c r="A713" s="26">
        <v>29</v>
      </c>
      <c r="B713" s="26" t="s">
        <v>35</v>
      </c>
      <c r="C713" s="26" t="s">
        <v>36</v>
      </c>
      <c r="D713" s="26">
        <v>906</v>
      </c>
      <c r="E713" s="26" t="s">
        <v>45</v>
      </c>
      <c r="F713" s="26">
        <v>10</v>
      </c>
      <c r="G713" s="26">
        <v>3</v>
      </c>
      <c r="H713" s="26" t="s">
        <v>38</v>
      </c>
      <c r="I713" s="26">
        <v>1</v>
      </c>
      <c r="J713" s="26">
        <v>994</v>
      </c>
      <c r="K713" s="26">
        <v>4</v>
      </c>
      <c r="L713" s="26" t="s">
        <v>39</v>
      </c>
      <c r="M713" s="26">
        <v>92</v>
      </c>
      <c r="N713" s="26">
        <v>2</v>
      </c>
      <c r="O713" s="26">
        <v>1</v>
      </c>
      <c r="P713" s="26" t="s">
        <v>47</v>
      </c>
      <c r="Q713" s="26">
        <v>1</v>
      </c>
      <c r="R713" s="26" t="s">
        <v>41</v>
      </c>
      <c r="S713" s="26">
        <v>2404</v>
      </c>
      <c r="T713" s="26">
        <v>11479</v>
      </c>
      <c r="U713" s="26">
        <v>6</v>
      </c>
      <c r="V713" s="26" t="s">
        <v>42</v>
      </c>
      <c r="W713" s="26" t="s">
        <v>35</v>
      </c>
      <c r="X713" s="26">
        <v>20</v>
      </c>
      <c r="Y713" s="26">
        <v>4</v>
      </c>
      <c r="Z713" s="26">
        <v>3</v>
      </c>
      <c r="AA713" s="26">
        <v>80</v>
      </c>
      <c r="AB713" s="26">
        <v>0</v>
      </c>
      <c r="AC713" s="26">
        <v>3</v>
      </c>
      <c r="AD713" s="26">
        <v>5</v>
      </c>
      <c r="AE713" s="26">
        <v>3</v>
      </c>
      <c r="AF713" s="26">
        <v>0</v>
      </c>
      <c r="AG713" s="26">
        <v>0</v>
      </c>
      <c r="AH713" s="26">
        <v>0</v>
      </c>
      <c r="AI713" s="26">
        <v>0</v>
      </c>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26"/>
      <c r="CU713" s="26"/>
      <c r="CV713" s="26"/>
    </row>
    <row r="714" spans="1:100">
      <c r="A714" s="26">
        <v>33</v>
      </c>
      <c r="B714" s="26" t="s">
        <v>43</v>
      </c>
      <c r="C714" s="26" t="s">
        <v>36</v>
      </c>
      <c r="D714" s="26">
        <v>461</v>
      </c>
      <c r="E714" s="26" t="s">
        <v>45</v>
      </c>
      <c r="F714" s="26">
        <v>13</v>
      </c>
      <c r="G714" s="26">
        <v>1</v>
      </c>
      <c r="H714" s="26" t="s">
        <v>38</v>
      </c>
      <c r="I714" s="26">
        <v>1</v>
      </c>
      <c r="J714" s="26">
        <v>995</v>
      </c>
      <c r="K714" s="26">
        <v>2</v>
      </c>
      <c r="L714" s="26" t="s">
        <v>39</v>
      </c>
      <c r="M714" s="26">
        <v>53</v>
      </c>
      <c r="N714" s="26">
        <v>3</v>
      </c>
      <c r="O714" s="26">
        <v>1</v>
      </c>
      <c r="P714" s="26" t="s">
        <v>47</v>
      </c>
      <c r="Q714" s="26">
        <v>4</v>
      </c>
      <c r="R714" s="26" t="s">
        <v>41</v>
      </c>
      <c r="S714" s="26">
        <v>3452</v>
      </c>
      <c r="T714" s="26">
        <v>17241</v>
      </c>
      <c r="U714" s="26">
        <v>3</v>
      </c>
      <c r="V714" s="26" t="s">
        <v>42</v>
      </c>
      <c r="W714" s="26" t="s">
        <v>43</v>
      </c>
      <c r="X714" s="26">
        <v>18</v>
      </c>
      <c r="Y714" s="26">
        <v>3</v>
      </c>
      <c r="Z714" s="26">
        <v>1</v>
      </c>
      <c r="AA714" s="26">
        <v>80</v>
      </c>
      <c r="AB714" s="26">
        <v>0</v>
      </c>
      <c r="AC714" s="26">
        <v>5</v>
      </c>
      <c r="AD714" s="26">
        <v>4</v>
      </c>
      <c r="AE714" s="26">
        <v>3</v>
      </c>
      <c r="AF714" s="26">
        <v>3</v>
      </c>
      <c r="AG714" s="26">
        <v>2</v>
      </c>
      <c r="AH714" s="26">
        <v>0</v>
      </c>
      <c r="AI714" s="26">
        <v>2</v>
      </c>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c r="CU714" s="26"/>
      <c r="CV714" s="26"/>
    </row>
    <row r="715" spans="1:100">
      <c r="A715" s="26">
        <v>45</v>
      </c>
      <c r="B715" s="26" t="s">
        <v>43</v>
      </c>
      <c r="C715" s="26" t="s">
        <v>36</v>
      </c>
      <c r="D715" s="26">
        <v>974</v>
      </c>
      <c r="E715" s="26" t="s">
        <v>45</v>
      </c>
      <c r="F715" s="26">
        <v>1</v>
      </c>
      <c r="G715" s="26">
        <v>4</v>
      </c>
      <c r="H715" s="26" t="s">
        <v>51</v>
      </c>
      <c r="I715" s="26">
        <v>1</v>
      </c>
      <c r="J715" s="26">
        <v>996</v>
      </c>
      <c r="K715" s="26">
        <v>4</v>
      </c>
      <c r="L715" s="26" t="s">
        <v>39</v>
      </c>
      <c r="M715" s="26">
        <v>91</v>
      </c>
      <c r="N715" s="26">
        <v>3</v>
      </c>
      <c r="O715" s="26">
        <v>1</v>
      </c>
      <c r="P715" s="26" t="s">
        <v>50</v>
      </c>
      <c r="Q715" s="26">
        <v>4</v>
      </c>
      <c r="R715" s="26" t="s">
        <v>52</v>
      </c>
      <c r="S715" s="26">
        <v>2270</v>
      </c>
      <c r="T715" s="26">
        <v>11005</v>
      </c>
      <c r="U715" s="26">
        <v>3</v>
      </c>
      <c r="V715" s="26" t="s">
        <v>42</v>
      </c>
      <c r="W715" s="26" t="s">
        <v>43</v>
      </c>
      <c r="X715" s="26">
        <v>14</v>
      </c>
      <c r="Y715" s="26">
        <v>3</v>
      </c>
      <c r="Z715" s="26">
        <v>4</v>
      </c>
      <c r="AA715" s="26">
        <v>80</v>
      </c>
      <c r="AB715" s="26">
        <v>2</v>
      </c>
      <c r="AC715" s="26">
        <v>8</v>
      </c>
      <c r="AD715" s="26">
        <v>2</v>
      </c>
      <c r="AE715" s="26">
        <v>3</v>
      </c>
      <c r="AF715" s="26">
        <v>5</v>
      </c>
      <c r="AG715" s="26">
        <v>3</v>
      </c>
      <c r="AH715" s="26">
        <v>0</v>
      </c>
      <c r="AI715" s="26">
        <v>2</v>
      </c>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26"/>
      <c r="CU715" s="26"/>
      <c r="CV715" s="26"/>
    </row>
    <row r="716" spans="1:100">
      <c r="A716" s="26">
        <v>50</v>
      </c>
      <c r="B716" s="26" t="s">
        <v>43</v>
      </c>
      <c r="C716" s="26" t="s">
        <v>36</v>
      </c>
      <c r="D716" s="26">
        <v>1126</v>
      </c>
      <c r="E716" s="26" t="s">
        <v>45</v>
      </c>
      <c r="F716" s="26">
        <v>1</v>
      </c>
      <c r="G716" s="26">
        <v>2</v>
      </c>
      <c r="H716" s="26" t="s">
        <v>51</v>
      </c>
      <c r="I716" s="26">
        <v>1</v>
      </c>
      <c r="J716" s="26">
        <v>997</v>
      </c>
      <c r="K716" s="26">
        <v>4</v>
      </c>
      <c r="L716" s="26" t="s">
        <v>46</v>
      </c>
      <c r="M716" s="26">
        <v>66</v>
      </c>
      <c r="N716" s="26">
        <v>3</v>
      </c>
      <c r="O716" s="26">
        <v>4</v>
      </c>
      <c r="P716" s="26" t="s">
        <v>58</v>
      </c>
      <c r="Q716" s="26">
        <v>4</v>
      </c>
      <c r="R716" s="26" t="s">
        <v>52</v>
      </c>
      <c r="S716" s="26">
        <v>17399</v>
      </c>
      <c r="T716" s="26">
        <v>6615</v>
      </c>
      <c r="U716" s="26">
        <v>9</v>
      </c>
      <c r="V716" s="26" t="s">
        <v>42</v>
      </c>
      <c r="W716" s="26" t="s">
        <v>43</v>
      </c>
      <c r="X716" s="26">
        <v>22</v>
      </c>
      <c r="Y716" s="26">
        <v>4</v>
      </c>
      <c r="Z716" s="26">
        <v>3</v>
      </c>
      <c r="AA716" s="26">
        <v>80</v>
      </c>
      <c r="AB716" s="26">
        <v>1</v>
      </c>
      <c r="AC716" s="26">
        <v>32</v>
      </c>
      <c r="AD716" s="26">
        <v>1</v>
      </c>
      <c r="AE716" s="26">
        <v>2</v>
      </c>
      <c r="AF716" s="26">
        <v>5</v>
      </c>
      <c r="AG716" s="26">
        <v>4</v>
      </c>
      <c r="AH716" s="26">
        <v>1</v>
      </c>
      <c r="AI716" s="26">
        <v>3</v>
      </c>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row>
    <row r="717" spans="1:100">
      <c r="A717" s="26">
        <v>33</v>
      </c>
      <c r="B717" s="26" t="s">
        <v>43</v>
      </c>
      <c r="C717" s="26" t="s">
        <v>44</v>
      </c>
      <c r="D717" s="26">
        <v>827</v>
      </c>
      <c r="E717" s="26" t="s">
        <v>45</v>
      </c>
      <c r="F717" s="26">
        <v>1</v>
      </c>
      <c r="G717" s="26">
        <v>4</v>
      </c>
      <c r="H717" s="26" t="s">
        <v>49</v>
      </c>
      <c r="I717" s="26">
        <v>1</v>
      </c>
      <c r="J717" s="26">
        <v>998</v>
      </c>
      <c r="K717" s="26">
        <v>3</v>
      </c>
      <c r="L717" s="26" t="s">
        <v>39</v>
      </c>
      <c r="M717" s="26">
        <v>84</v>
      </c>
      <c r="N717" s="26">
        <v>4</v>
      </c>
      <c r="O717" s="26">
        <v>2</v>
      </c>
      <c r="P717" s="26" t="s">
        <v>54</v>
      </c>
      <c r="Q717" s="26">
        <v>2</v>
      </c>
      <c r="R717" s="26" t="s">
        <v>48</v>
      </c>
      <c r="S717" s="26">
        <v>5488</v>
      </c>
      <c r="T717" s="26">
        <v>20161</v>
      </c>
      <c r="U717" s="26">
        <v>1</v>
      </c>
      <c r="V717" s="26" t="s">
        <v>42</v>
      </c>
      <c r="W717" s="26" t="s">
        <v>35</v>
      </c>
      <c r="X717" s="26">
        <v>13</v>
      </c>
      <c r="Y717" s="26">
        <v>3</v>
      </c>
      <c r="Z717" s="26">
        <v>1</v>
      </c>
      <c r="AA717" s="26">
        <v>80</v>
      </c>
      <c r="AB717" s="26">
        <v>1</v>
      </c>
      <c r="AC717" s="26">
        <v>6</v>
      </c>
      <c r="AD717" s="26">
        <v>2</v>
      </c>
      <c r="AE717" s="26">
        <v>3</v>
      </c>
      <c r="AF717" s="26">
        <v>6</v>
      </c>
      <c r="AG717" s="26">
        <v>5</v>
      </c>
      <c r="AH717" s="26">
        <v>1</v>
      </c>
      <c r="AI717" s="26">
        <v>2</v>
      </c>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c r="CU717" s="26"/>
      <c r="CV717" s="26"/>
    </row>
    <row r="718" spans="1:100">
      <c r="A718" s="26">
        <v>41</v>
      </c>
      <c r="B718" s="26" t="s">
        <v>43</v>
      </c>
      <c r="C718" s="26" t="s">
        <v>44</v>
      </c>
      <c r="D718" s="26">
        <v>840</v>
      </c>
      <c r="E718" s="26" t="s">
        <v>45</v>
      </c>
      <c r="F718" s="26">
        <v>9</v>
      </c>
      <c r="G718" s="26">
        <v>3</v>
      </c>
      <c r="H718" s="26" t="s">
        <v>51</v>
      </c>
      <c r="I718" s="26">
        <v>1</v>
      </c>
      <c r="J718" s="26">
        <v>999</v>
      </c>
      <c r="K718" s="26">
        <v>1</v>
      </c>
      <c r="L718" s="26" t="s">
        <v>46</v>
      </c>
      <c r="M718" s="26">
        <v>64</v>
      </c>
      <c r="N718" s="26">
        <v>3</v>
      </c>
      <c r="O718" s="26">
        <v>5</v>
      </c>
      <c r="P718" s="26" t="s">
        <v>58</v>
      </c>
      <c r="Q718" s="26">
        <v>3</v>
      </c>
      <c r="R718" s="26" t="s">
        <v>52</v>
      </c>
      <c r="S718" s="26">
        <v>19419</v>
      </c>
      <c r="T718" s="26">
        <v>3735</v>
      </c>
      <c r="U718" s="26">
        <v>2</v>
      </c>
      <c r="V718" s="26" t="s">
        <v>42</v>
      </c>
      <c r="W718" s="26" t="s">
        <v>43</v>
      </c>
      <c r="X718" s="26">
        <v>17</v>
      </c>
      <c r="Y718" s="26">
        <v>3</v>
      </c>
      <c r="Z718" s="26">
        <v>2</v>
      </c>
      <c r="AA718" s="26">
        <v>80</v>
      </c>
      <c r="AB718" s="26">
        <v>1</v>
      </c>
      <c r="AC718" s="26">
        <v>21</v>
      </c>
      <c r="AD718" s="26">
        <v>2</v>
      </c>
      <c r="AE718" s="26">
        <v>4</v>
      </c>
      <c r="AF718" s="26">
        <v>18</v>
      </c>
      <c r="AG718" s="26">
        <v>16</v>
      </c>
      <c r="AH718" s="26">
        <v>0</v>
      </c>
      <c r="AI718" s="26">
        <v>11</v>
      </c>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26"/>
      <c r="CU718" s="26"/>
      <c r="CV718" s="26"/>
    </row>
    <row r="719" spans="1:100">
      <c r="A719" s="26">
        <v>27</v>
      </c>
      <c r="B719" s="26" t="s">
        <v>43</v>
      </c>
      <c r="C719" s="26" t="s">
        <v>36</v>
      </c>
      <c r="D719" s="26">
        <v>1134</v>
      </c>
      <c r="E719" s="26" t="s">
        <v>45</v>
      </c>
      <c r="F719" s="26">
        <v>16</v>
      </c>
      <c r="G719" s="26">
        <v>4</v>
      </c>
      <c r="H719" s="26" t="s">
        <v>60</v>
      </c>
      <c r="I719" s="26">
        <v>1</v>
      </c>
      <c r="J719" s="26">
        <v>1001</v>
      </c>
      <c r="K719" s="26">
        <v>3</v>
      </c>
      <c r="L719" s="26" t="s">
        <v>39</v>
      </c>
      <c r="M719" s="26">
        <v>37</v>
      </c>
      <c r="N719" s="26">
        <v>3</v>
      </c>
      <c r="O719" s="26">
        <v>1</v>
      </c>
      <c r="P719" s="26" t="s">
        <v>50</v>
      </c>
      <c r="Q719" s="26">
        <v>2</v>
      </c>
      <c r="R719" s="26" t="s">
        <v>48</v>
      </c>
      <c r="S719" s="26">
        <v>2811</v>
      </c>
      <c r="T719" s="26">
        <v>12086</v>
      </c>
      <c r="U719" s="26">
        <v>9</v>
      </c>
      <c r="V719" s="26" t="s">
        <v>42</v>
      </c>
      <c r="W719" s="26" t="s">
        <v>43</v>
      </c>
      <c r="X719" s="26">
        <v>14</v>
      </c>
      <c r="Y719" s="26">
        <v>3</v>
      </c>
      <c r="Z719" s="26">
        <v>2</v>
      </c>
      <c r="AA719" s="26">
        <v>80</v>
      </c>
      <c r="AB719" s="26">
        <v>1</v>
      </c>
      <c r="AC719" s="26">
        <v>4</v>
      </c>
      <c r="AD719" s="26">
        <v>2</v>
      </c>
      <c r="AE719" s="26">
        <v>3</v>
      </c>
      <c r="AF719" s="26">
        <v>2</v>
      </c>
      <c r="AG719" s="26">
        <v>2</v>
      </c>
      <c r="AH719" s="26">
        <v>2</v>
      </c>
      <c r="AI719" s="26">
        <v>2</v>
      </c>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c r="CU719" s="26"/>
      <c r="CV719" s="26"/>
    </row>
    <row r="720" spans="1:100">
      <c r="A720" s="26">
        <v>45</v>
      </c>
      <c r="B720" s="26" t="s">
        <v>43</v>
      </c>
      <c r="C720" s="26" t="s">
        <v>55</v>
      </c>
      <c r="D720" s="26">
        <v>248</v>
      </c>
      <c r="E720" s="26" t="s">
        <v>45</v>
      </c>
      <c r="F720" s="26">
        <v>23</v>
      </c>
      <c r="G720" s="26">
        <v>2</v>
      </c>
      <c r="H720" s="26" t="s">
        <v>38</v>
      </c>
      <c r="I720" s="26">
        <v>1</v>
      </c>
      <c r="J720" s="26">
        <v>1002</v>
      </c>
      <c r="K720" s="26">
        <v>4</v>
      </c>
      <c r="L720" s="26" t="s">
        <v>46</v>
      </c>
      <c r="M720" s="26">
        <v>42</v>
      </c>
      <c r="N720" s="26">
        <v>3</v>
      </c>
      <c r="O720" s="26">
        <v>2</v>
      </c>
      <c r="P720" s="26" t="s">
        <v>50</v>
      </c>
      <c r="Q720" s="26">
        <v>1</v>
      </c>
      <c r="R720" s="26" t="s">
        <v>48</v>
      </c>
      <c r="S720" s="26">
        <v>3633</v>
      </c>
      <c r="T720" s="26">
        <v>14039</v>
      </c>
      <c r="U720" s="26">
        <v>1</v>
      </c>
      <c r="V720" s="26" t="s">
        <v>42</v>
      </c>
      <c r="W720" s="26" t="s">
        <v>35</v>
      </c>
      <c r="X720" s="26">
        <v>15</v>
      </c>
      <c r="Y720" s="26">
        <v>3</v>
      </c>
      <c r="Z720" s="26">
        <v>3</v>
      </c>
      <c r="AA720" s="26">
        <v>80</v>
      </c>
      <c r="AB720" s="26">
        <v>1</v>
      </c>
      <c r="AC720" s="26">
        <v>9</v>
      </c>
      <c r="AD720" s="26">
        <v>2</v>
      </c>
      <c r="AE720" s="26">
        <v>3</v>
      </c>
      <c r="AF720" s="26">
        <v>9</v>
      </c>
      <c r="AG720" s="26">
        <v>8</v>
      </c>
      <c r="AH720" s="26">
        <v>0</v>
      </c>
      <c r="AI720" s="26">
        <v>8</v>
      </c>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c r="CU720" s="26"/>
      <c r="CV720" s="26"/>
    </row>
    <row r="721" spans="1:100">
      <c r="A721" s="26">
        <v>47</v>
      </c>
      <c r="B721" s="26" t="s">
        <v>43</v>
      </c>
      <c r="C721" s="26" t="s">
        <v>36</v>
      </c>
      <c r="D721" s="26">
        <v>955</v>
      </c>
      <c r="E721" s="26" t="s">
        <v>37</v>
      </c>
      <c r="F721" s="26">
        <v>4</v>
      </c>
      <c r="G721" s="26">
        <v>2</v>
      </c>
      <c r="H721" s="26" t="s">
        <v>38</v>
      </c>
      <c r="I721" s="26">
        <v>1</v>
      </c>
      <c r="J721" s="26">
        <v>1003</v>
      </c>
      <c r="K721" s="26">
        <v>4</v>
      </c>
      <c r="L721" s="26" t="s">
        <v>39</v>
      </c>
      <c r="M721" s="26">
        <v>83</v>
      </c>
      <c r="N721" s="26">
        <v>3</v>
      </c>
      <c r="O721" s="26">
        <v>2</v>
      </c>
      <c r="P721" s="26" t="s">
        <v>40</v>
      </c>
      <c r="Q721" s="26">
        <v>4</v>
      </c>
      <c r="R721" s="26" t="s">
        <v>41</v>
      </c>
      <c r="S721" s="26">
        <v>4163</v>
      </c>
      <c r="T721" s="26">
        <v>8571</v>
      </c>
      <c r="U721" s="26">
        <v>1</v>
      </c>
      <c r="V721" s="26" t="s">
        <v>42</v>
      </c>
      <c r="W721" s="26" t="s">
        <v>35</v>
      </c>
      <c r="X721" s="26">
        <v>17</v>
      </c>
      <c r="Y721" s="26">
        <v>3</v>
      </c>
      <c r="Z721" s="26">
        <v>3</v>
      </c>
      <c r="AA721" s="26">
        <v>80</v>
      </c>
      <c r="AB721" s="26">
        <v>0</v>
      </c>
      <c r="AC721" s="26">
        <v>9</v>
      </c>
      <c r="AD721" s="26">
        <v>0</v>
      </c>
      <c r="AE721" s="26">
        <v>3</v>
      </c>
      <c r="AF721" s="26">
        <v>9</v>
      </c>
      <c r="AG721" s="26">
        <v>0</v>
      </c>
      <c r="AH721" s="26">
        <v>0</v>
      </c>
      <c r="AI721" s="26">
        <v>7</v>
      </c>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row>
    <row r="722" spans="1:100">
      <c r="A722" s="26">
        <v>30</v>
      </c>
      <c r="B722" s="26" t="s">
        <v>35</v>
      </c>
      <c r="C722" s="26" t="s">
        <v>36</v>
      </c>
      <c r="D722" s="26">
        <v>138</v>
      </c>
      <c r="E722" s="26" t="s">
        <v>45</v>
      </c>
      <c r="F722" s="26">
        <v>22</v>
      </c>
      <c r="G722" s="26">
        <v>3</v>
      </c>
      <c r="H722" s="26" t="s">
        <v>38</v>
      </c>
      <c r="I722" s="26">
        <v>1</v>
      </c>
      <c r="J722" s="26">
        <v>1004</v>
      </c>
      <c r="K722" s="26">
        <v>1</v>
      </c>
      <c r="L722" s="26" t="s">
        <v>39</v>
      </c>
      <c r="M722" s="26">
        <v>48</v>
      </c>
      <c r="N722" s="26">
        <v>3</v>
      </c>
      <c r="O722" s="26">
        <v>1</v>
      </c>
      <c r="P722" s="26" t="s">
        <v>47</v>
      </c>
      <c r="Q722" s="26">
        <v>3</v>
      </c>
      <c r="R722" s="26" t="s">
        <v>48</v>
      </c>
      <c r="S722" s="26">
        <v>2132</v>
      </c>
      <c r="T722" s="26">
        <v>11539</v>
      </c>
      <c r="U722" s="26">
        <v>4</v>
      </c>
      <c r="V722" s="26" t="s">
        <v>42</v>
      </c>
      <c r="W722" s="26" t="s">
        <v>35</v>
      </c>
      <c r="X722" s="26">
        <v>11</v>
      </c>
      <c r="Y722" s="26">
        <v>3</v>
      </c>
      <c r="Z722" s="26">
        <v>2</v>
      </c>
      <c r="AA722" s="26">
        <v>80</v>
      </c>
      <c r="AB722" s="26">
        <v>0</v>
      </c>
      <c r="AC722" s="26">
        <v>7</v>
      </c>
      <c r="AD722" s="26">
        <v>2</v>
      </c>
      <c r="AE722" s="26">
        <v>3</v>
      </c>
      <c r="AF722" s="26">
        <v>5</v>
      </c>
      <c r="AG722" s="26">
        <v>2</v>
      </c>
      <c r="AH722" s="26">
        <v>0</v>
      </c>
      <c r="AI722" s="26">
        <v>1</v>
      </c>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c r="CU722" s="26"/>
      <c r="CV722" s="26"/>
    </row>
    <row r="723" spans="1:100">
      <c r="A723" s="26">
        <v>50</v>
      </c>
      <c r="B723" s="26" t="s">
        <v>43</v>
      </c>
      <c r="C723" s="26" t="s">
        <v>36</v>
      </c>
      <c r="D723" s="26">
        <v>939</v>
      </c>
      <c r="E723" s="26" t="s">
        <v>45</v>
      </c>
      <c r="F723" s="26">
        <v>24</v>
      </c>
      <c r="G723" s="26">
        <v>3</v>
      </c>
      <c r="H723" s="26" t="s">
        <v>38</v>
      </c>
      <c r="I723" s="26">
        <v>1</v>
      </c>
      <c r="J723" s="26">
        <v>1005</v>
      </c>
      <c r="K723" s="26">
        <v>4</v>
      </c>
      <c r="L723" s="26" t="s">
        <v>46</v>
      </c>
      <c r="M723" s="26">
        <v>95</v>
      </c>
      <c r="N723" s="26">
        <v>3</v>
      </c>
      <c r="O723" s="26">
        <v>4</v>
      </c>
      <c r="P723" s="26" t="s">
        <v>53</v>
      </c>
      <c r="Q723" s="26">
        <v>3</v>
      </c>
      <c r="R723" s="26" t="s">
        <v>48</v>
      </c>
      <c r="S723" s="26">
        <v>13973</v>
      </c>
      <c r="T723" s="26">
        <v>4161</v>
      </c>
      <c r="U723" s="26">
        <v>3</v>
      </c>
      <c r="V723" s="26" t="s">
        <v>42</v>
      </c>
      <c r="W723" s="26" t="s">
        <v>35</v>
      </c>
      <c r="X723" s="26">
        <v>18</v>
      </c>
      <c r="Y723" s="26">
        <v>3</v>
      </c>
      <c r="Z723" s="26">
        <v>4</v>
      </c>
      <c r="AA723" s="26">
        <v>80</v>
      </c>
      <c r="AB723" s="26">
        <v>1</v>
      </c>
      <c r="AC723" s="26">
        <v>22</v>
      </c>
      <c r="AD723" s="26">
        <v>2</v>
      </c>
      <c r="AE723" s="26">
        <v>3</v>
      </c>
      <c r="AF723" s="26">
        <v>12</v>
      </c>
      <c r="AG723" s="26">
        <v>11</v>
      </c>
      <c r="AH723" s="26">
        <v>1</v>
      </c>
      <c r="AI723" s="26">
        <v>5</v>
      </c>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26"/>
      <c r="CU723" s="26"/>
      <c r="CV723" s="26"/>
    </row>
    <row r="724" spans="1:100">
      <c r="A724" s="26">
        <v>38</v>
      </c>
      <c r="B724" s="26" t="s">
        <v>43</v>
      </c>
      <c r="C724" s="26" t="s">
        <v>44</v>
      </c>
      <c r="D724" s="26">
        <v>1391</v>
      </c>
      <c r="E724" s="26" t="s">
        <v>45</v>
      </c>
      <c r="F724" s="26">
        <v>10</v>
      </c>
      <c r="G724" s="26">
        <v>1</v>
      </c>
      <c r="H724" s="26" t="s">
        <v>51</v>
      </c>
      <c r="I724" s="26">
        <v>1</v>
      </c>
      <c r="J724" s="26">
        <v>1006</v>
      </c>
      <c r="K724" s="26">
        <v>3</v>
      </c>
      <c r="L724" s="26" t="s">
        <v>46</v>
      </c>
      <c r="M724" s="26">
        <v>66</v>
      </c>
      <c r="N724" s="26">
        <v>3</v>
      </c>
      <c r="O724" s="26">
        <v>1</v>
      </c>
      <c r="P724" s="26" t="s">
        <v>47</v>
      </c>
      <c r="Q724" s="26">
        <v>3</v>
      </c>
      <c r="R724" s="26" t="s">
        <v>48</v>
      </c>
      <c r="S724" s="26">
        <v>2684</v>
      </c>
      <c r="T724" s="26">
        <v>12127</v>
      </c>
      <c r="U724" s="26">
        <v>0</v>
      </c>
      <c r="V724" s="26" t="s">
        <v>42</v>
      </c>
      <c r="W724" s="26" t="s">
        <v>43</v>
      </c>
      <c r="X724" s="26">
        <v>17</v>
      </c>
      <c r="Y724" s="26">
        <v>3</v>
      </c>
      <c r="Z724" s="26">
        <v>2</v>
      </c>
      <c r="AA724" s="26">
        <v>80</v>
      </c>
      <c r="AB724" s="26">
        <v>1</v>
      </c>
      <c r="AC724" s="26">
        <v>3</v>
      </c>
      <c r="AD724" s="26">
        <v>0</v>
      </c>
      <c r="AE724" s="26">
        <v>2</v>
      </c>
      <c r="AF724" s="26">
        <v>2</v>
      </c>
      <c r="AG724" s="26">
        <v>1</v>
      </c>
      <c r="AH724" s="26">
        <v>0</v>
      </c>
      <c r="AI724" s="26">
        <v>2</v>
      </c>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26"/>
      <c r="CU724" s="26"/>
      <c r="CV724" s="26"/>
    </row>
    <row r="725" spans="1:100">
      <c r="A725" s="26">
        <v>46</v>
      </c>
      <c r="B725" s="26" t="s">
        <v>43</v>
      </c>
      <c r="C725" s="26" t="s">
        <v>36</v>
      </c>
      <c r="D725" s="26">
        <v>566</v>
      </c>
      <c r="E725" s="26" t="s">
        <v>45</v>
      </c>
      <c r="F725" s="26">
        <v>7</v>
      </c>
      <c r="G725" s="26">
        <v>2</v>
      </c>
      <c r="H725" s="26" t="s">
        <v>51</v>
      </c>
      <c r="I725" s="26">
        <v>1</v>
      </c>
      <c r="J725" s="26">
        <v>1007</v>
      </c>
      <c r="K725" s="26">
        <v>4</v>
      </c>
      <c r="L725" s="26" t="s">
        <v>46</v>
      </c>
      <c r="M725" s="26">
        <v>75</v>
      </c>
      <c r="N725" s="26">
        <v>3</v>
      </c>
      <c r="O725" s="26">
        <v>3</v>
      </c>
      <c r="P725" s="26" t="s">
        <v>53</v>
      </c>
      <c r="Q725" s="26">
        <v>3</v>
      </c>
      <c r="R725" s="26" t="s">
        <v>52</v>
      </c>
      <c r="S725" s="26">
        <v>10845</v>
      </c>
      <c r="T725" s="26">
        <v>24208</v>
      </c>
      <c r="U725" s="26">
        <v>6</v>
      </c>
      <c r="V725" s="26" t="s">
        <v>42</v>
      </c>
      <c r="W725" s="26" t="s">
        <v>43</v>
      </c>
      <c r="X725" s="26">
        <v>13</v>
      </c>
      <c r="Y725" s="26">
        <v>3</v>
      </c>
      <c r="Z725" s="26">
        <v>2</v>
      </c>
      <c r="AA725" s="26">
        <v>80</v>
      </c>
      <c r="AB725" s="26">
        <v>1</v>
      </c>
      <c r="AC725" s="26">
        <v>13</v>
      </c>
      <c r="AD725" s="26">
        <v>3</v>
      </c>
      <c r="AE725" s="26">
        <v>3</v>
      </c>
      <c r="AF725" s="26">
        <v>8</v>
      </c>
      <c r="AG725" s="26">
        <v>7</v>
      </c>
      <c r="AH725" s="26">
        <v>0</v>
      </c>
      <c r="AI725" s="26">
        <v>7</v>
      </c>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row>
    <row r="726" spans="1:100">
      <c r="A726" s="26">
        <v>24</v>
      </c>
      <c r="B726" s="26" t="s">
        <v>43</v>
      </c>
      <c r="C726" s="26" t="s">
        <v>36</v>
      </c>
      <c r="D726" s="26">
        <v>1206</v>
      </c>
      <c r="E726" s="26" t="s">
        <v>45</v>
      </c>
      <c r="F726" s="26">
        <v>17</v>
      </c>
      <c r="G726" s="26">
        <v>1</v>
      </c>
      <c r="H726" s="26" t="s">
        <v>51</v>
      </c>
      <c r="I726" s="26">
        <v>1</v>
      </c>
      <c r="J726" s="26">
        <v>1009</v>
      </c>
      <c r="K726" s="26">
        <v>4</v>
      </c>
      <c r="L726" s="26" t="s">
        <v>39</v>
      </c>
      <c r="M726" s="26">
        <v>41</v>
      </c>
      <c r="N726" s="26">
        <v>2</v>
      </c>
      <c r="O726" s="26">
        <v>2</v>
      </c>
      <c r="P726" s="26" t="s">
        <v>53</v>
      </c>
      <c r="Q726" s="26">
        <v>3</v>
      </c>
      <c r="R726" s="26" t="s">
        <v>52</v>
      </c>
      <c r="S726" s="26">
        <v>4377</v>
      </c>
      <c r="T726" s="26">
        <v>24117</v>
      </c>
      <c r="U726" s="26">
        <v>1</v>
      </c>
      <c r="V726" s="26" t="s">
        <v>42</v>
      </c>
      <c r="W726" s="26" t="s">
        <v>43</v>
      </c>
      <c r="X726" s="26">
        <v>15</v>
      </c>
      <c r="Y726" s="26">
        <v>3</v>
      </c>
      <c r="Z726" s="26">
        <v>2</v>
      </c>
      <c r="AA726" s="26">
        <v>80</v>
      </c>
      <c r="AB726" s="26">
        <v>2</v>
      </c>
      <c r="AC726" s="26">
        <v>5</v>
      </c>
      <c r="AD726" s="26">
        <v>6</v>
      </c>
      <c r="AE726" s="26">
        <v>3</v>
      </c>
      <c r="AF726" s="26">
        <v>4</v>
      </c>
      <c r="AG726" s="26">
        <v>2</v>
      </c>
      <c r="AH726" s="26">
        <v>3</v>
      </c>
      <c r="AI726" s="26">
        <v>2</v>
      </c>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26"/>
      <c r="CU726" s="26"/>
      <c r="CV726" s="26"/>
    </row>
    <row r="727" spans="1:100">
      <c r="A727" s="26">
        <v>35</v>
      </c>
      <c r="B727" s="26" t="s">
        <v>35</v>
      </c>
      <c r="C727" s="26" t="s">
        <v>36</v>
      </c>
      <c r="D727" s="26">
        <v>622</v>
      </c>
      <c r="E727" s="26" t="s">
        <v>45</v>
      </c>
      <c r="F727" s="26">
        <v>14</v>
      </c>
      <c r="G727" s="26">
        <v>4</v>
      </c>
      <c r="H727" s="26" t="s">
        <v>49</v>
      </c>
      <c r="I727" s="26">
        <v>1</v>
      </c>
      <c r="J727" s="26">
        <v>1010</v>
      </c>
      <c r="K727" s="26">
        <v>3</v>
      </c>
      <c r="L727" s="26" t="s">
        <v>46</v>
      </c>
      <c r="M727" s="26">
        <v>39</v>
      </c>
      <c r="N727" s="26">
        <v>2</v>
      </c>
      <c r="O727" s="26">
        <v>1</v>
      </c>
      <c r="P727" s="26" t="s">
        <v>50</v>
      </c>
      <c r="Q727" s="26">
        <v>2</v>
      </c>
      <c r="R727" s="26" t="s">
        <v>52</v>
      </c>
      <c r="S727" s="26">
        <v>3743</v>
      </c>
      <c r="T727" s="26">
        <v>10074</v>
      </c>
      <c r="U727" s="26">
        <v>1</v>
      </c>
      <c r="V727" s="26" t="s">
        <v>42</v>
      </c>
      <c r="W727" s="26" t="s">
        <v>35</v>
      </c>
      <c r="X727" s="26">
        <v>24</v>
      </c>
      <c r="Y727" s="26">
        <v>4</v>
      </c>
      <c r="Z727" s="26">
        <v>4</v>
      </c>
      <c r="AA727" s="26">
        <v>80</v>
      </c>
      <c r="AB727" s="26">
        <v>1</v>
      </c>
      <c r="AC727" s="26">
        <v>5</v>
      </c>
      <c r="AD727" s="26">
        <v>2</v>
      </c>
      <c r="AE727" s="26">
        <v>1</v>
      </c>
      <c r="AF727" s="26">
        <v>4</v>
      </c>
      <c r="AG727" s="26">
        <v>2</v>
      </c>
      <c r="AH727" s="26">
        <v>0</v>
      </c>
      <c r="AI727" s="26">
        <v>2</v>
      </c>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26"/>
      <c r="CU727" s="26"/>
      <c r="CV727" s="26"/>
    </row>
    <row r="728" spans="1:100">
      <c r="A728" s="26">
        <v>31</v>
      </c>
      <c r="B728" s="26" t="s">
        <v>43</v>
      </c>
      <c r="C728" s="26" t="s">
        <v>44</v>
      </c>
      <c r="D728" s="26">
        <v>853</v>
      </c>
      <c r="E728" s="26" t="s">
        <v>45</v>
      </c>
      <c r="F728" s="26">
        <v>1</v>
      </c>
      <c r="G728" s="26">
        <v>1</v>
      </c>
      <c r="H728" s="26" t="s">
        <v>38</v>
      </c>
      <c r="I728" s="26">
        <v>1</v>
      </c>
      <c r="J728" s="26">
        <v>1011</v>
      </c>
      <c r="K728" s="26">
        <v>3</v>
      </c>
      <c r="L728" s="26" t="s">
        <v>39</v>
      </c>
      <c r="M728" s="26">
        <v>96</v>
      </c>
      <c r="N728" s="26">
        <v>3</v>
      </c>
      <c r="O728" s="26">
        <v>2</v>
      </c>
      <c r="P728" s="26" t="s">
        <v>53</v>
      </c>
      <c r="Q728" s="26">
        <v>1</v>
      </c>
      <c r="R728" s="26" t="s">
        <v>48</v>
      </c>
      <c r="S728" s="26">
        <v>4148</v>
      </c>
      <c r="T728" s="26">
        <v>11275</v>
      </c>
      <c r="U728" s="26">
        <v>1</v>
      </c>
      <c r="V728" s="26" t="s">
        <v>42</v>
      </c>
      <c r="W728" s="26" t="s">
        <v>43</v>
      </c>
      <c r="X728" s="26">
        <v>12</v>
      </c>
      <c r="Y728" s="26">
        <v>3</v>
      </c>
      <c r="Z728" s="26">
        <v>3</v>
      </c>
      <c r="AA728" s="26">
        <v>80</v>
      </c>
      <c r="AB728" s="26">
        <v>1</v>
      </c>
      <c r="AC728" s="26">
        <v>4</v>
      </c>
      <c r="AD728" s="26">
        <v>1</v>
      </c>
      <c r="AE728" s="26">
        <v>3</v>
      </c>
      <c r="AF728" s="26">
        <v>4</v>
      </c>
      <c r="AG728" s="26">
        <v>3</v>
      </c>
      <c r="AH728" s="26">
        <v>0</v>
      </c>
      <c r="AI728" s="26">
        <v>3</v>
      </c>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26"/>
      <c r="CU728" s="26"/>
      <c r="CV728" s="26"/>
    </row>
    <row r="729" spans="1:100">
      <c r="A729" s="26">
        <v>18</v>
      </c>
      <c r="B729" s="26" t="s">
        <v>43</v>
      </c>
      <c r="C729" s="26" t="s">
        <v>55</v>
      </c>
      <c r="D729" s="26">
        <v>287</v>
      </c>
      <c r="E729" s="26" t="s">
        <v>45</v>
      </c>
      <c r="F729" s="26">
        <v>5</v>
      </c>
      <c r="G729" s="26">
        <v>2</v>
      </c>
      <c r="H729" s="26" t="s">
        <v>38</v>
      </c>
      <c r="I729" s="26">
        <v>1</v>
      </c>
      <c r="J729" s="26">
        <v>1012</v>
      </c>
      <c r="K729" s="26">
        <v>2</v>
      </c>
      <c r="L729" s="26" t="s">
        <v>46</v>
      </c>
      <c r="M729" s="26">
        <v>73</v>
      </c>
      <c r="N729" s="26">
        <v>3</v>
      </c>
      <c r="O729" s="26">
        <v>1</v>
      </c>
      <c r="P729" s="26" t="s">
        <v>47</v>
      </c>
      <c r="Q729" s="26">
        <v>4</v>
      </c>
      <c r="R729" s="26" t="s">
        <v>41</v>
      </c>
      <c r="S729" s="26">
        <v>1051</v>
      </c>
      <c r="T729" s="26">
        <v>13493</v>
      </c>
      <c r="U729" s="26">
        <v>1</v>
      </c>
      <c r="V729" s="26" t="s">
        <v>42</v>
      </c>
      <c r="W729" s="26" t="s">
        <v>43</v>
      </c>
      <c r="X729" s="26">
        <v>15</v>
      </c>
      <c r="Y729" s="26">
        <v>3</v>
      </c>
      <c r="Z729" s="26">
        <v>4</v>
      </c>
      <c r="AA729" s="26">
        <v>80</v>
      </c>
      <c r="AB729" s="26">
        <v>0</v>
      </c>
      <c r="AC729" s="26">
        <v>0</v>
      </c>
      <c r="AD729" s="26">
        <v>2</v>
      </c>
      <c r="AE729" s="26">
        <v>3</v>
      </c>
      <c r="AF729" s="26">
        <v>0</v>
      </c>
      <c r="AG729" s="26">
        <v>0</v>
      </c>
      <c r="AH729" s="26">
        <v>0</v>
      </c>
      <c r="AI729" s="26">
        <v>0</v>
      </c>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c r="CU729" s="26"/>
      <c r="CV729" s="26"/>
    </row>
    <row r="730" spans="1:100">
      <c r="A730" s="26">
        <v>54</v>
      </c>
      <c r="B730" s="26" t="s">
        <v>43</v>
      </c>
      <c r="C730" s="26" t="s">
        <v>36</v>
      </c>
      <c r="D730" s="26">
        <v>1441</v>
      </c>
      <c r="E730" s="26" t="s">
        <v>45</v>
      </c>
      <c r="F730" s="26">
        <v>17</v>
      </c>
      <c r="G730" s="26">
        <v>3</v>
      </c>
      <c r="H730" s="26" t="s">
        <v>60</v>
      </c>
      <c r="I730" s="26">
        <v>1</v>
      </c>
      <c r="J730" s="26">
        <v>1013</v>
      </c>
      <c r="K730" s="26">
        <v>3</v>
      </c>
      <c r="L730" s="26" t="s">
        <v>39</v>
      </c>
      <c r="M730" s="26">
        <v>56</v>
      </c>
      <c r="N730" s="26">
        <v>3</v>
      </c>
      <c r="O730" s="26">
        <v>3</v>
      </c>
      <c r="P730" s="26" t="s">
        <v>53</v>
      </c>
      <c r="Q730" s="26">
        <v>3</v>
      </c>
      <c r="R730" s="26" t="s">
        <v>48</v>
      </c>
      <c r="S730" s="26">
        <v>10739</v>
      </c>
      <c r="T730" s="26">
        <v>13943</v>
      </c>
      <c r="U730" s="26">
        <v>8</v>
      </c>
      <c r="V730" s="26" t="s">
        <v>42</v>
      </c>
      <c r="W730" s="26" t="s">
        <v>43</v>
      </c>
      <c r="X730" s="26">
        <v>11</v>
      </c>
      <c r="Y730" s="26">
        <v>3</v>
      </c>
      <c r="Z730" s="26">
        <v>3</v>
      </c>
      <c r="AA730" s="26">
        <v>80</v>
      </c>
      <c r="AB730" s="26">
        <v>1</v>
      </c>
      <c r="AC730" s="26">
        <v>22</v>
      </c>
      <c r="AD730" s="26">
        <v>2</v>
      </c>
      <c r="AE730" s="26">
        <v>3</v>
      </c>
      <c r="AF730" s="26">
        <v>10</v>
      </c>
      <c r="AG730" s="26">
        <v>7</v>
      </c>
      <c r="AH730" s="26">
        <v>0</v>
      </c>
      <c r="AI730" s="26">
        <v>8</v>
      </c>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c r="CU730" s="26"/>
      <c r="CV730" s="26"/>
    </row>
    <row r="731" spans="1:100">
      <c r="A731" s="26">
        <v>35</v>
      </c>
      <c r="B731" s="26" t="s">
        <v>43</v>
      </c>
      <c r="C731" s="26" t="s">
        <v>36</v>
      </c>
      <c r="D731" s="26">
        <v>583</v>
      </c>
      <c r="E731" s="26" t="s">
        <v>45</v>
      </c>
      <c r="F731" s="26">
        <v>25</v>
      </c>
      <c r="G731" s="26">
        <v>4</v>
      </c>
      <c r="H731" s="26" t="s">
        <v>51</v>
      </c>
      <c r="I731" s="26">
        <v>1</v>
      </c>
      <c r="J731" s="26">
        <v>1014</v>
      </c>
      <c r="K731" s="26">
        <v>3</v>
      </c>
      <c r="L731" s="26" t="s">
        <v>39</v>
      </c>
      <c r="M731" s="26">
        <v>57</v>
      </c>
      <c r="N731" s="26">
        <v>3</v>
      </c>
      <c r="O731" s="26">
        <v>3</v>
      </c>
      <c r="P731" s="26" t="s">
        <v>54</v>
      </c>
      <c r="Q731" s="26">
        <v>3</v>
      </c>
      <c r="R731" s="26" t="s">
        <v>52</v>
      </c>
      <c r="S731" s="26">
        <v>10388</v>
      </c>
      <c r="T731" s="26">
        <v>6975</v>
      </c>
      <c r="U731" s="26">
        <v>1</v>
      </c>
      <c r="V731" s="26" t="s">
        <v>42</v>
      </c>
      <c r="W731" s="26" t="s">
        <v>35</v>
      </c>
      <c r="X731" s="26">
        <v>11</v>
      </c>
      <c r="Y731" s="26">
        <v>3</v>
      </c>
      <c r="Z731" s="26">
        <v>3</v>
      </c>
      <c r="AA731" s="26">
        <v>80</v>
      </c>
      <c r="AB731" s="26">
        <v>1</v>
      </c>
      <c r="AC731" s="26">
        <v>16</v>
      </c>
      <c r="AD731" s="26">
        <v>3</v>
      </c>
      <c r="AE731" s="26">
        <v>2</v>
      </c>
      <c r="AF731" s="26">
        <v>16</v>
      </c>
      <c r="AG731" s="26">
        <v>10</v>
      </c>
      <c r="AH731" s="26">
        <v>10</v>
      </c>
      <c r="AI731" s="26">
        <v>1</v>
      </c>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row>
    <row r="732" spans="1:100">
      <c r="A732" s="26">
        <v>30</v>
      </c>
      <c r="B732" s="26" t="s">
        <v>43</v>
      </c>
      <c r="C732" s="26" t="s">
        <v>36</v>
      </c>
      <c r="D732" s="26">
        <v>153</v>
      </c>
      <c r="E732" s="26" t="s">
        <v>45</v>
      </c>
      <c r="F732" s="26">
        <v>8</v>
      </c>
      <c r="G732" s="26">
        <v>2</v>
      </c>
      <c r="H732" s="26" t="s">
        <v>38</v>
      </c>
      <c r="I732" s="26">
        <v>1</v>
      </c>
      <c r="J732" s="26">
        <v>1015</v>
      </c>
      <c r="K732" s="26">
        <v>2</v>
      </c>
      <c r="L732" s="26" t="s">
        <v>39</v>
      </c>
      <c r="M732" s="26">
        <v>73</v>
      </c>
      <c r="N732" s="26">
        <v>4</v>
      </c>
      <c r="O732" s="26">
        <v>3</v>
      </c>
      <c r="P732" s="26" t="s">
        <v>58</v>
      </c>
      <c r="Q732" s="26">
        <v>1</v>
      </c>
      <c r="R732" s="26" t="s">
        <v>48</v>
      </c>
      <c r="S732" s="26">
        <v>11416</v>
      </c>
      <c r="T732" s="26">
        <v>17802</v>
      </c>
      <c r="U732" s="26">
        <v>0</v>
      </c>
      <c r="V732" s="26" t="s">
        <v>42</v>
      </c>
      <c r="W732" s="26" t="s">
        <v>35</v>
      </c>
      <c r="X732" s="26">
        <v>12</v>
      </c>
      <c r="Y732" s="26">
        <v>3</v>
      </c>
      <c r="Z732" s="26">
        <v>3</v>
      </c>
      <c r="AA732" s="26">
        <v>80</v>
      </c>
      <c r="AB732" s="26">
        <v>3</v>
      </c>
      <c r="AC732" s="26">
        <v>9</v>
      </c>
      <c r="AD732" s="26">
        <v>4</v>
      </c>
      <c r="AE732" s="26">
        <v>2</v>
      </c>
      <c r="AF732" s="26">
        <v>8</v>
      </c>
      <c r="AG732" s="26">
        <v>7</v>
      </c>
      <c r="AH732" s="26">
        <v>1</v>
      </c>
      <c r="AI732" s="26">
        <v>7</v>
      </c>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26"/>
      <c r="CU732" s="26"/>
      <c r="CV732" s="26"/>
    </row>
    <row r="733" spans="1:100">
      <c r="A733" s="26">
        <v>20</v>
      </c>
      <c r="B733" s="26" t="s">
        <v>35</v>
      </c>
      <c r="C733" s="26" t="s">
        <v>36</v>
      </c>
      <c r="D733" s="26">
        <v>1097</v>
      </c>
      <c r="E733" s="26" t="s">
        <v>45</v>
      </c>
      <c r="F733" s="26">
        <v>11</v>
      </c>
      <c r="G733" s="26">
        <v>3</v>
      </c>
      <c r="H733" s="26" t="s">
        <v>51</v>
      </c>
      <c r="I733" s="26">
        <v>1</v>
      </c>
      <c r="J733" s="26">
        <v>1016</v>
      </c>
      <c r="K733" s="26">
        <v>4</v>
      </c>
      <c r="L733" s="26" t="s">
        <v>39</v>
      </c>
      <c r="M733" s="26">
        <v>98</v>
      </c>
      <c r="N733" s="26">
        <v>2</v>
      </c>
      <c r="O733" s="26">
        <v>1</v>
      </c>
      <c r="P733" s="26" t="s">
        <v>47</v>
      </c>
      <c r="Q733" s="26">
        <v>1</v>
      </c>
      <c r="R733" s="26" t="s">
        <v>41</v>
      </c>
      <c r="S733" s="26">
        <v>2600</v>
      </c>
      <c r="T733" s="26">
        <v>18275</v>
      </c>
      <c r="U733" s="26">
        <v>1</v>
      </c>
      <c r="V733" s="26" t="s">
        <v>42</v>
      </c>
      <c r="W733" s="26" t="s">
        <v>35</v>
      </c>
      <c r="X733" s="26">
        <v>15</v>
      </c>
      <c r="Y733" s="26">
        <v>3</v>
      </c>
      <c r="Z733" s="26">
        <v>1</v>
      </c>
      <c r="AA733" s="26">
        <v>80</v>
      </c>
      <c r="AB733" s="26">
        <v>0</v>
      </c>
      <c r="AC733" s="26">
        <v>1</v>
      </c>
      <c r="AD733" s="26">
        <v>2</v>
      </c>
      <c r="AE733" s="26">
        <v>3</v>
      </c>
      <c r="AF733" s="26">
        <v>1</v>
      </c>
      <c r="AG733" s="26">
        <v>0</v>
      </c>
      <c r="AH733" s="26">
        <v>0</v>
      </c>
      <c r="AI733" s="26">
        <v>0</v>
      </c>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c r="CU733" s="26"/>
      <c r="CV733" s="26"/>
    </row>
    <row r="734" spans="1:100">
      <c r="A734" s="26">
        <v>30</v>
      </c>
      <c r="B734" s="26" t="s">
        <v>35</v>
      </c>
      <c r="C734" s="26" t="s">
        <v>44</v>
      </c>
      <c r="D734" s="26">
        <v>109</v>
      </c>
      <c r="E734" s="26" t="s">
        <v>45</v>
      </c>
      <c r="F734" s="26">
        <v>5</v>
      </c>
      <c r="G734" s="26">
        <v>3</v>
      </c>
      <c r="H734" s="26" t="s">
        <v>51</v>
      </c>
      <c r="I734" s="26">
        <v>1</v>
      </c>
      <c r="J734" s="26">
        <v>1017</v>
      </c>
      <c r="K734" s="26">
        <v>2</v>
      </c>
      <c r="L734" s="26" t="s">
        <v>39</v>
      </c>
      <c r="M734" s="26">
        <v>60</v>
      </c>
      <c r="N734" s="26">
        <v>3</v>
      </c>
      <c r="O734" s="26">
        <v>1</v>
      </c>
      <c r="P734" s="26" t="s">
        <v>50</v>
      </c>
      <c r="Q734" s="26">
        <v>2</v>
      </c>
      <c r="R734" s="26" t="s">
        <v>41</v>
      </c>
      <c r="S734" s="26">
        <v>2422</v>
      </c>
      <c r="T734" s="26">
        <v>25725</v>
      </c>
      <c r="U734" s="26">
        <v>0</v>
      </c>
      <c r="V734" s="26" t="s">
        <v>42</v>
      </c>
      <c r="W734" s="26" t="s">
        <v>43</v>
      </c>
      <c r="X734" s="26">
        <v>17</v>
      </c>
      <c r="Y734" s="26">
        <v>3</v>
      </c>
      <c r="Z734" s="26">
        <v>1</v>
      </c>
      <c r="AA734" s="26">
        <v>80</v>
      </c>
      <c r="AB734" s="26">
        <v>0</v>
      </c>
      <c r="AC734" s="26">
        <v>4</v>
      </c>
      <c r="AD734" s="26">
        <v>3</v>
      </c>
      <c r="AE734" s="26">
        <v>3</v>
      </c>
      <c r="AF734" s="26">
        <v>3</v>
      </c>
      <c r="AG734" s="26">
        <v>2</v>
      </c>
      <c r="AH734" s="26">
        <v>1</v>
      </c>
      <c r="AI734" s="26">
        <v>2</v>
      </c>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c r="CU734" s="26"/>
      <c r="CV734" s="26"/>
    </row>
    <row r="735" spans="1:100">
      <c r="A735" s="26">
        <v>26</v>
      </c>
      <c r="B735" s="26" t="s">
        <v>43</v>
      </c>
      <c r="C735" s="26" t="s">
        <v>36</v>
      </c>
      <c r="D735" s="26">
        <v>1066</v>
      </c>
      <c r="E735" s="26" t="s">
        <v>45</v>
      </c>
      <c r="F735" s="26">
        <v>2</v>
      </c>
      <c r="G735" s="26">
        <v>2</v>
      </c>
      <c r="H735" s="26" t="s">
        <v>51</v>
      </c>
      <c r="I735" s="26">
        <v>1</v>
      </c>
      <c r="J735" s="26">
        <v>1018</v>
      </c>
      <c r="K735" s="26">
        <v>4</v>
      </c>
      <c r="L735" s="26" t="s">
        <v>46</v>
      </c>
      <c r="M735" s="26">
        <v>32</v>
      </c>
      <c r="N735" s="26">
        <v>4</v>
      </c>
      <c r="O735" s="26">
        <v>2</v>
      </c>
      <c r="P735" s="26" t="s">
        <v>53</v>
      </c>
      <c r="Q735" s="26">
        <v>4</v>
      </c>
      <c r="R735" s="26" t="s">
        <v>48</v>
      </c>
      <c r="S735" s="26">
        <v>5472</v>
      </c>
      <c r="T735" s="26">
        <v>3334</v>
      </c>
      <c r="U735" s="26">
        <v>1</v>
      </c>
      <c r="V735" s="26" t="s">
        <v>42</v>
      </c>
      <c r="W735" s="26" t="s">
        <v>43</v>
      </c>
      <c r="X735" s="26">
        <v>12</v>
      </c>
      <c r="Y735" s="26">
        <v>3</v>
      </c>
      <c r="Z735" s="26">
        <v>2</v>
      </c>
      <c r="AA735" s="26">
        <v>80</v>
      </c>
      <c r="AB735" s="26">
        <v>0</v>
      </c>
      <c r="AC735" s="26">
        <v>8</v>
      </c>
      <c r="AD735" s="26">
        <v>2</v>
      </c>
      <c r="AE735" s="26">
        <v>3</v>
      </c>
      <c r="AF735" s="26">
        <v>8</v>
      </c>
      <c r="AG735" s="26">
        <v>7</v>
      </c>
      <c r="AH735" s="26">
        <v>1</v>
      </c>
      <c r="AI735" s="26">
        <v>3</v>
      </c>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26"/>
      <c r="CU735" s="26"/>
      <c r="CV735" s="26"/>
    </row>
    <row r="736" spans="1:100">
      <c r="A736" s="26">
        <v>22</v>
      </c>
      <c r="B736" s="26" t="s">
        <v>43</v>
      </c>
      <c r="C736" s="26" t="s">
        <v>36</v>
      </c>
      <c r="D736" s="26">
        <v>217</v>
      </c>
      <c r="E736" s="26" t="s">
        <v>45</v>
      </c>
      <c r="F736" s="26">
        <v>8</v>
      </c>
      <c r="G736" s="26">
        <v>1</v>
      </c>
      <c r="H736" s="26" t="s">
        <v>38</v>
      </c>
      <c r="I736" s="26">
        <v>1</v>
      </c>
      <c r="J736" s="26">
        <v>1019</v>
      </c>
      <c r="K736" s="26">
        <v>2</v>
      </c>
      <c r="L736" s="26" t="s">
        <v>46</v>
      </c>
      <c r="M736" s="26">
        <v>94</v>
      </c>
      <c r="N736" s="26">
        <v>1</v>
      </c>
      <c r="O736" s="26">
        <v>1</v>
      </c>
      <c r="P736" s="26" t="s">
        <v>50</v>
      </c>
      <c r="Q736" s="26">
        <v>1</v>
      </c>
      <c r="R736" s="26" t="s">
        <v>48</v>
      </c>
      <c r="S736" s="26">
        <v>2451</v>
      </c>
      <c r="T736" s="26">
        <v>6881</v>
      </c>
      <c r="U736" s="26">
        <v>1</v>
      </c>
      <c r="V736" s="26" t="s">
        <v>42</v>
      </c>
      <c r="W736" s="26" t="s">
        <v>43</v>
      </c>
      <c r="X736" s="26">
        <v>15</v>
      </c>
      <c r="Y736" s="26">
        <v>3</v>
      </c>
      <c r="Z736" s="26">
        <v>1</v>
      </c>
      <c r="AA736" s="26">
        <v>80</v>
      </c>
      <c r="AB736" s="26">
        <v>1</v>
      </c>
      <c r="AC736" s="26">
        <v>4</v>
      </c>
      <c r="AD736" s="26">
        <v>3</v>
      </c>
      <c r="AE736" s="26">
        <v>2</v>
      </c>
      <c r="AF736" s="26">
        <v>4</v>
      </c>
      <c r="AG736" s="26">
        <v>3</v>
      </c>
      <c r="AH736" s="26">
        <v>1</v>
      </c>
      <c r="AI736" s="26">
        <v>1</v>
      </c>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c r="CU736" s="26"/>
      <c r="CV736" s="26"/>
    </row>
    <row r="737" spans="1:100">
      <c r="A737" s="26">
        <v>48</v>
      </c>
      <c r="B737" s="26" t="s">
        <v>43</v>
      </c>
      <c r="C737" s="26" t="s">
        <v>36</v>
      </c>
      <c r="D737" s="26">
        <v>277</v>
      </c>
      <c r="E737" s="26" t="s">
        <v>45</v>
      </c>
      <c r="F737" s="26">
        <v>6</v>
      </c>
      <c r="G737" s="26">
        <v>3</v>
      </c>
      <c r="H737" s="26" t="s">
        <v>38</v>
      </c>
      <c r="I737" s="26">
        <v>1</v>
      </c>
      <c r="J737" s="26">
        <v>1022</v>
      </c>
      <c r="K737" s="26">
        <v>1</v>
      </c>
      <c r="L737" s="26" t="s">
        <v>46</v>
      </c>
      <c r="M737" s="26">
        <v>97</v>
      </c>
      <c r="N737" s="26">
        <v>2</v>
      </c>
      <c r="O737" s="26">
        <v>2</v>
      </c>
      <c r="P737" s="26" t="s">
        <v>54</v>
      </c>
      <c r="Q737" s="26">
        <v>3</v>
      </c>
      <c r="R737" s="26" t="s">
        <v>41</v>
      </c>
      <c r="S737" s="26">
        <v>4240</v>
      </c>
      <c r="T737" s="26">
        <v>13119</v>
      </c>
      <c r="U737" s="26">
        <v>2</v>
      </c>
      <c r="V737" s="26" t="s">
        <v>42</v>
      </c>
      <c r="W737" s="26" t="s">
        <v>43</v>
      </c>
      <c r="X737" s="26">
        <v>13</v>
      </c>
      <c r="Y737" s="26">
        <v>3</v>
      </c>
      <c r="Z737" s="26">
        <v>4</v>
      </c>
      <c r="AA737" s="26">
        <v>80</v>
      </c>
      <c r="AB737" s="26">
        <v>0</v>
      </c>
      <c r="AC737" s="26">
        <v>19</v>
      </c>
      <c r="AD737" s="26">
        <v>0</v>
      </c>
      <c r="AE737" s="26">
        <v>3</v>
      </c>
      <c r="AF737" s="26">
        <v>2</v>
      </c>
      <c r="AG737" s="26">
        <v>2</v>
      </c>
      <c r="AH737" s="26">
        <v>2</v>
      </c>
      <c r="AI737" s="26">
        <v>2</v>
      </c>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26"/>
      <c r="CU737" s="26"/>
      <c r="CV737" s="26"/>
    </row>
    <row r="738" spans="1:100">
      <c r="A738" s="26">
        <v>48</v>
      </c>
      <c r="B738" s="26" t="s">
        <v>43</v>
      </c>
      <c r="C738" s="26" t="s">
        <v>36</v>
      </c>
      <c r="D738" s="26">
        <v>1355</v>
      </c>
      <c r="E738" s="26" t="s">
        <v>45</v>
      </c>
      <c r="F738" s="26">
        <v>4</v>
      </c>
      <c r="G738" s="26">
        <v>4</v>
      </c>
      <c r="H738" s="26" t="s">
        <v>38</v>
      </c>
      <c r="I738" s="26">
        <v>1</v>
      </c>
      <c r="J738" s="26">
        <v>1024</v>
      </c>
      <c r="K738" s="26">
        <v>3</v>
      </c>
      <c r="L738" s="26" t="s">
        <v>46</v>
      </c>
      <c r="M738" s="26">
        <v>78</v>
      </c>
      <c r="N738" s="26">
        <v>2</v>
      </c>
      <c r="O738" s="26">
        <v>3</v>
      </c>
      <c r="P738" s="26" t="s">
        <v>54</v>
      </c>
      <c r="Q738" s="26">
        <v>3</v>
      </c>
      <c r="R738" s="26" t="s">
        <v>41</v>
      </c>
      <c r="S738" s="26">
        <v>10999</v>
      </c>
      <c r="T738" s="26">
        <v>22245</v>
      </c>
      <c r="U738" s="26">
        <v>7</v>
      </c>
      <c r="V738" s="26" t="s">
        <v>42</v>
      </c>
      <c r="W738" s="26" t="s">
        <v>43</v>
      </c>
      <c r="X738" s="26">
        <v>14</v>
      </c>
      <c r="Y738" s="26">
        <v>3</v>
      </c>
      <c r="Z738" s="26">
        <v>2</v>
      </c>
      <c r="AA738" s="26">
        <v>80</v>
      </c>
      <c r="AB738" s="26">
        <v>0</v>
      </c>
      <c r="AC738" s="26">
        <v>27</v>
      </c>
      <c r="AD738" s="26">
        <v>3</v>
      </c>
      <c r="AE738" s="26">
        <v>3</v>
      </c>
      <c r="AF738" s="26">
        <v>15</v>
      </c>
      <c r="AG738" s="26">
        <v>11</v>
      </c>
      <c r="AH738" s="26">
        <v>4</v>
      </c>
      <c r="AI738" s="26">
        <v>8</v>
      </c>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26"/>
      <c r="CU738" s="26"/>
      <c r="CV738" s="26"/>
    </row>
    <row r="739" spans="1:100">
      <c r="A739" s="26">
        <v>41</v>
      </c>
      <c r="B739" s="26" t="s">
        <v>43</v>
      </c>
      <c r="C739" s="26" t="s">
        <v>36</v>
      </c>
      <c r="D739" s="26">
        <v>549</v>
      </c>
      <c r="E739" s="26" t="s">
        <v>45</v>
      </c>
      <c r="F739" s="26">
        <v>7</v>
      </c>
      <c r="G739" s="26">
        <v>2</v>
      </c>
      <c r="H739" s="26" t="s">
        <v>51</v>
      </c>
      <c r="I739" s="26">
        <v>1</v>
      </c>
      <c r="J739" s="26">
        <v>1025</v>
      </c>
      <c r="K739" s="26">
        <v>4</v>
      </c>
      <c r="L739" s="26" t="s">
        <v>39</v>
      </c>
      <c r="M739" s="26">
        <v>42</v>
      </c>
      <c r="N739" s="26">
        <v>3</v>
      </c>
      <c r="O739" s="26">
        <v>2</v>
      </c>
      <c r="P739" s="26" t="s">
        <v>53</v>
      </c>
      <c r="Q739" s="26">
        <v>3</v>
      </c>
      <c r="R739" s="26" t="s">
        <v>41</v>
      </c>
      <c r="S739" s="26">
        <v>5003</v>
      </c>
      <c r="T739" s="26">
        <v>23371</v>
      </c>
      <c r="U739" s="26">
        <v>6</v>
      </c>
      <c r="V739" s="26" t="s">
        <v>42</v>
      </c>
      <c r="W739" s="26" t="s">
        <v>43</v>
      </c>
      <c r="X739" s="26">
        <v>14</v>
      </c>
      <c r="Y739" s="26">
        <v>3</v>
      </c>
      <c r="Z739" s="26">
        <v>2</v>
      </c>
      <c r="AA739" s="26">
        <v>80</v>
      </c>
      <c r="AB739" s="26">
        <v>0</v>
      </c>
      <c r="AC739" s="26">
        <v>8</v>
      </c>
      <c r="AD739" s="26">
        <v>6</v>
      </c>
      <c r="AE739" s="26">
        <v>3</v>
      </c>
      <c r="AF739" s="26">
        <v>2</v>
      </c>
      <c r="AG739" s="26">
        <v>2</v>
      </c>
      <c r="AH739" s="26">
        <v>2</v>
      </c>
      <c r="AI739" s="26">
        <v>1</v>
      </c>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26"/>
      <c r="CU739" s="26"/>
      <c r="CV739" s="26"/>
    </row>
    <row r="740" spans="1:100">
      <c r="A740" s="26">
        <v>39</v>
      </c>
      <c r="B740" s="26" t="s">
        <v>43</v>
      </c>
      <c r="C740" s="26" t="s">
        <v>36</v>
      </c>
      <c r="D740" s="26">
        <v>466</v>
      </c>
      <c r="E740" s="26" t="s">
        <v>45</v>
      </c>
      <c r="F740" s="26">
        <v>1</v>
      </c>
      <c r="G740" s="26">
        <v>1</v>
      </c>
      <c r="H740" s="26" t="s">
        <v>38</v>
      </c>
      <c r="I740" s="26">
        <v>1</v>
      </c>
      <c r="J740" s="26">
        <v>1026</v>
      </c>
      <c r="K740" s="26">
        <v>4</v>
      </c>
      <c r="L740" s="26" t="s">
        <v>39</v>
      </c>
      <c r="M740" s="26">
        <v>65</v>
      </c>
      <c r="N740" s="26">
        <v>2</v>
      </c>
      <c r="O740" s="26">
        <v>4</v>
      </c>
      <c r="P740" s="26" t="s">
        <v>53</v>
      </c>
      <c r="Q740" s="26">
        <v>4</v>
      </c>
      <c r="R740" s="26" t="s">
        <v>48</v>
      </c>
      <c r="S740" s="26">
        <v>12742</v>
      </c>
      <c r="T740" s="26">
        <v>7060</v>
      </c>
      <c r="U740" s="26">
        <v>1</v>
      </c>
      <c r="V740" s="26" t="s">
        <v>42</v>
      </c>
      <c r="W740" s="26" t="s">
        <v>43</v>
      </c>
      <c r="X740" s="26">
        <v>16</v>
      </c>
      <c r="Y740" s="26">
        <v>3</v>
      </c>
      <c r="Z740" s="26">
        <v>3</v>
      </c>
      <c r="AA740" s="26">
        <v>80</v>
      </c>
      <c r="AB740" s="26">
        <v>1</v>
      </c>
      <c r="AC740" s="26">
        <v>21</v>
      </c>
      <c r="AD740" s="26">
        <v>3</v>
      </c>
      <c r="AE740" s="26">
        <v>3</v>
      </c>
      <c r="AF740" s="26">
        <v>21</v>
      </c>
      <c r="AG740" s="26">
        <v>6</v>
      </c>
      <c r="AH740" s="26">
        <v>11</v>
      </c>
      <c r="AI740" s="26">
        <v>8</v>
      </c>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c r="CU740" s="26"/>
      <c r="CV740" s="26"/>
    </row>
    <row r="741" spans="1:100">
      <c r="A741" s="26">
        <v>27</v>
      </c>
      <c r="B741" s="26" t="s">
        <v>43</v>
      </c>
      <c r="C741" s="26" t="s">
        <v>36</v>
      </c>
      <c r="D741" s="26">
        <v>1055</v>
      </c>
      <c r="E741" s="26" t="s">
        <v>45</v>
      </c>
      <c r="F741" s="26">
        <v>2</v>
      </c>
      <c r="G741" s="26">
        <v>4</v>
      </c>
      <c r="H741" s="26" t="s">
        <v>38</v>
      </c>
      <c r="I741" s="26">
        <v>1</v>
      </c>
      <c r="J741" s="26">
        <v>1027</v>
      </c>
      <c r="K741" s="26">
        <v>1</v>
      </c>
      <c r="L741" s="26" t="s">
        <v>39</v>
      </c>
      <c r="M741" s="26">
        <v>47</v>
      </c>
      <c r="N741" s="26">
        <v>3</v>
      </c>
      <c r="O741" s="26">
        <v>2</v>
      </c>
      <c r="P741" s="26" t="s">
        <v>53</v>
      </c>
      <c r="Q741" s="26">
        <v>4</v>
      </c>
      <c r="R741" s="26" t="s">
        <v>48</v>
      </c>
      <c r="S741" s="26">
        <v>4227</v>
      </c>
      <c r="T741" s="26">
        <v>4658</v>
      </c>
      <c r="U741" s="26">
        <v>0</v>
      </c>
      <c r="V741" s="26" t="s">
        <v>42</v>
      </c>
      <c r="W741" s="26" t="s">
        <v>43</v>
      </c>
      <c r="X741" s="26">
        <v>18</v>
      </c>
      <c r="Y741" s="26">
        <v>3</v>
      </c>
      <c r="Z741" s="26">
        <v>2</v>
      </c>
      <c r="AA741" s="26">
        <v>80</v>
      </c>
      <c r="AB741" s="26">
        <v>1</v>
      </c>
      <c r="AC741" s="26">
        <v>4</v>
      </c>
      <c r="AD741" s="26">
        <v>2</v>
      </c>
      <c r="AE741" s="26">
        <v>3</v>
      </c>
      <c r="AF741" s="26">
        <v>3</v>
      </c>
      <c r="AG741" s="26">
        <v>2</v>
      </c>
      <c r="AH741" s="26">
        <v>2</v>
      </c>
      <c r="AI741" s="26">
        <v>2</v>
      </c>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26"/>
      <c r="CU741" s="26"/>
      <c r="CV741" s="26"/>
    </row>
    <row r="742" spans="1:100">
      <c r="A742" s="26">
        <v>35</v>
      </c>
      <c r="B742" s="26" t="s">
        <v>43</v>
      </c>
      <c r="C742" s="26" t="s">
        <v>36</v>
      </c>
      <c r="D742" s="26">
        <v>802</v>
      </c>
      <c r="E742" s="26" t="s">
        <v>45</v>
      </c>
      <c r="F742" s="26">
        <v>10</v>
      </c>
      <c r="G742" s="26">
        <v>3</v>
      </c>
      <c r="H742" s="26" t="s">
        <v>49</v>
      </c>
      <c r="I742" s="26">
        <v>1</v>
      </c>
      <c r="J742" s="26">
        <v>1028</v>
      </c>
      <c r="K742" s="26">
        <v>2</v>
      </c>
      <c r="L742" s="26" t="s">
        <v>46</v>
      </c>
      <c r="M742" s="26">
        <v>45</v>
      </c>
      <c r="N742" s="26">
        <v>3</v>
      </c>
      <c r="O742" s="26">
        <v>1</v>
      </c>
      <c r="P742" s="26" t="s">
        <v>50</v>
      </c>
      <c r="Q742" s="26">
        <v>4</v>
      </c>
      <c r="R742" s="26" t="s">
        <v>52</v>
      </c>
      <c r="S742" s="26">
        <v>3917</v>
      </c>
      <c r="T742" s="26">
        <v>9541</v>
      </c>
      <c r="U742" s="26">
        <v>1</v>
      </c>
      <c r="V742" s="26" t="s">
        <v>42</v>
      </c>
      <c r="W742" s="26" t="s">
        <v>43</v>
      </c>
      <c r="X742" s="26">
        <v>20</v>
      </c>
      <c r="Y742" s="26">
        <v>4</v>
      </c>
      <c r="Z742" s="26">
        <v>1</v>
      </c>
      <c r="AA742" s="26">
        <v>80</v>
      </c>
      <c r="AB742" s="26">
        <v>1</v>
      </c>
      <c r="AC742" s="26">
        <v>3</v>
      </c>
      <c r="AD742" s="26">
        <v>4</v>
      </c>
      <c r="AE742" s="26">
        <v>2</v>
      </c>
      <c r="AF742" s="26">
        <v>3</v>
      </c>
      <c r="AG742" s="26">
        <v>2</v>
      </c>
      <c r="AH742" s="26">
        <v>1</v>
      </c>
      <c r="AI742" s="26">
        <v>2</v>
      </c>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26"/>
      <c r="CU742" s="26"/>
      <c r="CV742" s="26"/>
    </row>
    <row r="743" spans="1:100">
      <c r="A743" s="26">
        <v>42</v>
      </c>
      <c r="B743" s="26" t="s">
        <v>43</v>
      </c>
      <c r="C743" s="26" t="s">
        <v>36</v>
      </c>
      <c r="D743" s="26">
        <v>265</v>
      </c>
      <c r="E743" s="26" t="s">
        <v>37</v>
      </c>
      <c r="F743" s="26">
        <v>5</v>
      </c>
      <c r="G743" s="26">
        <v>2</v>
      </c>
      <c r="H743" s="26" t="s">
        <v>59</v>
      </c>
      <c r="I743" s="26">
        <v>1</v>
      </c>
      <c r="J743" s="26">
        <v>1029</v>
      </c>
      <c r="K743" s="26">
        <v>4</v>
      </c>
      <c r="L743" s="26" t="s">
        <v>46</v>
      </c>
      <c r="M743" s="26">
        <v>90</v>
      </c>
      <c r="N743" s="26">
        <v>3</v>
      </c>
      <c r="O743" s="26">
        <v>5</v>
      </c>
      <c r="P743" s="26" t="s">
        <v>56</v>
      </c>
      <c r="Q743" s="26">
        <v>3</v>
      </c>
      <c r="R743" s="26" t="s">
        <v>48</v>
      </c>
      <c r="S743" s="26">
        <v>18303</v>
      </c>
      <c r="T743" s="26">
        <v>7770</v>
      </c>
      <c r="U743" s="26">
        <v>6</v>
      </c>
      <c r="V743" s="26" t="s">
        <v>42</v>
      </c>
      <c r="W743" s="26" t="s">
        <v>43</v>
      </c>
      <c r="X743" s="26">
        <v>13</v>
      </c>
      <c r="Y743" s="26">
        <v>3</v>
      </c>
      <c r="Z743" s="26">
        <v>2</v>
      </c>
      <c r="AA743" s="26">
        <v>80</v>
      </c>
      <c r="AB743" s="26">
        <v>0</v>
      </c>
      <c r="AC743" s="26">
        <v>21</v>
      </c>
      <c r="AD743" s="26">
        <v>3</v>
      </c>
      <c r="AE743" s="26">
        <v>4</v>
      </c>
      <c r="AF743" s="26">
        <v>1</v>
      </c>
      <c r="AG743" s="26">
        <v>0</v>
      </c>
      <c r="AH743" s="26">
        <v>0</v>
      </c>
      <c r="AI743" s="26">
        <v>0</v>
      </c>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c r="CU743" s="26"/>
      <c r="CV743" s="26"/>
    </row>
    <row r="744" spans="1:100">
      <c r="A744" s="26">
        <v>50</v>
      </c>
      <c r="B744" s="26" t="s">
        <v>43</v>
      </c>
      <c r="C744" s="26" t="s">
        <v>36</v>
      </c>
      <c r="D744" s="26">
        <v>804</v>
      </c>
      <c r="E744" s="26" t="s">
        <v>45</v>
      </c>
      <c r="F744" s="26">
        <v>9</v>
      </c>
      <c r="G744" s="26">
        <v>3</v>
      </c>
      <c r="H744" s="26" t="s">
        <v>38</v>
      </c>
      <c r="I744" s="26">
        <v>1</v>
      </c>
      <c r="J744" s="26">
        <v>1030</v>
      </c>
      <c r="K744" s="26">
        <v>1</v>
      </c>
      <c r="L744" s="26" t="s">
        <v>46</v>
      </c>
      <c r="M744" s="26">
        <v>64</v>
      </c>
      <c r="N744" s="26">
        <v>3</v>
      </c>
      <c r="O744" s="26">
        <v>1</v>
      </c>
      <c r="P744" s="26" t="s">
        <v>50</v>
      </c>
      <c r="Q744" s="26">
        <v>4</v>
      </c>
      <c r="R744" s="26" t="s">
        <v>48</v>
      </c>
      <c r="S744" s="26">
        <v>2380</v>
      </c>
      <c r="T744" s="26">
        <v>20165</v>
      </c>
      <c r="U744" s="26">
        <v>4</v>
      </c>
      <c r="V744" s="26" t="s">
        <v>42</v>
      </c>
      <c r="W744" s="26" t="s">
        <v>43</v>
      </c>
      <c r="X744" s="26">
        <v>18</v>
      </c>
      <c r="Y744" s="26">
        <v>3</v>
      </c>
      <c r="Z744" s="26">
        <v>2</v>
      </c>
      <c r="AA744" s="26">
        <v>80</v>
      </c>
      <c r="AB744" s="26">
        <v>0</v>
      </c>
      <c r="AC744" s="26">
        <v>8</v>
      </c>
      <c r="AD744" s="26">
        <v>5</v>
      </c>
      <c r="AE744" s="26">
        <v>3</v>
      </c>
      <c r="AF744" s="26">
        <v>1</v>
      </c>
      <c r="AG744" s="26">
        <v>0</v>
      </c>
      <c r="AH744" s="26">
        <v>0</v>
      </c>
      <c r="AI744" s="26">
        <v>0</v>
      </c>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c r="CU744" s="26"/>
      <c r="CV744" s="26"/>
    </row>
    <row r="745" spans="1:100">
      <c r="A745" s="26">
        <v>59</v>
      </c>
      <c r="B745" s="26" t="s">
        <v>43</v>
      </c>
      <c r="C745" s="26" t="s">
        <v>36</v>
      </c>
      <c r="D745" s="26">
        <v>715</v>
      </c>
      <c r="E745" s="26" t="s">
        <v>45</v>
      </c>
      <c r="F745" s="26">
        <v>2</v>
      </c>
      <c r="G745" s="26">
        <v>3</v>
      </c>
      <c r="H745" s="26" t="s">
        <v>38</v>
      </c>
      <c r="I745" s="26">
        <v>1</v>
      </c>
      <c r="J745" s="26">
        <v>1032</v>
      </c>
      <c r="K745" s="26">
        <v>3</v>
      </c>
      <c r="L745" s="26" t="s">
        <v>39</v>
      </c>
      <c r="M745" s="26">
        <v>69</v>
      </c>
      <c r="N745" s="26">
        <v>2</v>
      </c>
      <c r="O745" s="26">
        <v>4</v>
      </c>
      <c r="P745" s="26" t="s">
        <v>53</v>
      </c>
      <c r="Q745" s="26">
        <v>4</v>
      </c>
      <c r="R745" s="26" t="s">
        <v>41</v>
      </c>
      <c r="S745" s="26">
        <v>13726</v>
      </c>
      <c r="T745" s="26">
        <v>21829</v>
      </c>
      <c r="U745" s="26">
        <v>3</v>
      </c>
      <c r="V745" s="26" t="s">
        <v>42</v>
      </c>
      <c r="W745" s="26" t="s">
        <v>35</v>
      </c>
      <c r="X745" s="26">
        <v>13</v>
      </c>
      <c r="Y745" s="26">
        <v>3</v>
      </c>
      <c r="Z745" s="26">
        <v>1</v>
      </c>
      <c r="AA745" s="26">
        <v>80</v>
      </c>
      <c r="AB745" s="26">
        <v>0</v>
      </c>
      <c r="AC745" s="26">
        <v>30</v>
      </c>
      <c r="AD745" s="26">
        <v>4</v>
      </c>
      <c r="AE745" s="26">
        <v>3</v>
      </c>
      <c r="AF745" s="26">
        <v>5</v>
      </c>
      <c r="AG745" s="26">
        <v>3</v>
      </c>
      <c r="AH745" s="26">
        <v>4</v>
      </c>
      <c r="AI745" s="26">
        <v>3</v>
      </c>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26"/>
      <c r="CU745" s="26"/>
      <c r="CV745" s="26"/>
    </row>
    <row r="746" spans="1:100">
      <c r="A746" s="26">
        <v>37</v>
      </c>
      <c r="B746" s="26" t="s">
        <v>35</v>
      </c>
      <c r="C746" s="26" t="s">
        <v>36</v>
      </c>
      <c r="D746" s="26">
        <v>1141</v>
      </c>
      <c r="E746" s="26" t="s">
        <v>45</v>
      </c>
      <c r="F746" s="26">
        <v>11</v>
      </c>
      <c r="G746" s="26">
        <v>2</v>
      </c>
      <c r="H746" s="26" t="s">
        <v>51</v>
      </c>
      <c r="I746" s="26">
        <v>1</v>
      </c>
      <c r="J746" s="26">
        <v>1033</v>
      </c>
      <c r="K746" s="26">
        <v>1</v>
      </c>
      <c r="L746" s="26" t="s">
        <v>39</v>
      </c>
      <c r="M746" s="26">
        <v>61</v>
      </c>
      <c r="N746" s="26">
        <v>1</v>
      </c>
      <c r="O746" s="26">
        <v>2</v>
      </c>
      <c r="P746" s="26" t="s">
        <v>54</v>
      </c>
      <c r="Q746" s="26">
        <v>2</v>
      </c>
      <c r="R746" s="26" t="s">
        <v>48</v>
      </c>
      <c r="S746" s="26">
        <v>4777</v>
      </c>
      <c r="T746" s="26">
        <v>14382</v>
      </c>
      <c r="U746" s="26">
        <v>5</v>
      </c>
      <c r="V746" s="26" t="s">
        <v>42</v>
      </c>
      <c r="W746" s="26" t="s">
        <v>43</v>
      </c>
      <c r="X746" s="26">
        <v>15</v>
      </c>
      <c r="Y746" s="26">
        <v>3</v>
      </c>
      <c r="Z746" s="26">
        <v>1</v>
      </c>
      <c r="AA746" s="26">
        <v>80</v>
      </c>
      <c r="AB746" s="26">
        <v>0</v>
      </c>
      <c r="AC746" s="26">
        <v>15</v>
      </c>
      <c r="AD746" s="26">
        <v>2</v>
      </c>
      <c r="AE746" s="26">
        <v>1</v>
      </c>
      <c r="AF746" s="26">
        <v>1</v>
      </c>
      <c r="AG746" s="26">
        <v>0</v>
      </c>
      <c r="AH746" s="26">
        <v>0</v>
      </c>
      <c r="AI746" s="26">
        <v>0</v>
      </c>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26"/>
      <c r="CU746" s="26"/>
      <c r="CV746" s="26"/>
    </row>
    <row r="747" spans="1:100">
      <c r="A747" s="26">
        <v>55</v>
      </c>
      <c r="B747" s="26" t="s">
        <v>43</v>
      </c>
      <c r="C747" s="26" t="s">
        <v>44</v>
      </c>
      <c r="D747" s="26">
        <v>135</v>
      </c>
      <c r="E747" s="26" t="s">
        <v>45</v>
      </c>
      <c r="F747" s="26">
        <v>18</v>
      </c>
      <c r="G747" s="26">
        <v>4</v>
      </c>
      <c r="H747" s="26" t="s">
        <v>51</v>
      </c>
      <c r="I747" s="26">
        <v>1</v>
      </c>
      <c r="J747" s="26">
        <v>1034</v>
      </c>
      <c r="K747" s="26">
        <v>3</v>
      </c>
      <c r="L747" s="26" t="s">
        <v>46</v>
      </c>
      <c r="M747" s="26">
        <v>62</v>
      </c>
      <c r="N747" s="26">
        <v>3</v>
      </c>
      <c r="O747" s="26">
        <v>2</v>
      </c>
      <c r="P747" s="26" t="s">
        <v>54</v>
      </c>
      <c r="Q747" s="26">
        <v>2</v>
      </c>
      <c r="R747" s="26" t="s">
        <v>48</v>
      </c>
      <c r="S747" s="26">
        <v>6385</v>
      </c>
      <c r="T747" s="26">
        <v>12992</v>
      </c>
      <c r="U747" s="26">
        <v>3</v>
      </c>
      <c r="V747" s="26" t="s">
        <v>42</v>
      </c>
      <c r="W747" s="26" t="s">
        <v>35</v>
      </c>
      <c r="X747" s="26">
        <v>14</v>
      </c>
      <c r="Y747" s="26">
        <v>3</v>
      </c>
      <c r="Z747" s="26">
        <v>4</v>
      </c>
      <c r="AA747" s="26">
        <v>80</v>
      </c>
      <c r="AB747" s="26">
        <v>2</v>
      </c>
      <c r="AC747" s="26">
        <v>17</v>
      </c>
      <c r="AD747" s="26">
        <v>3</v>
      </c>
      <c r="AE747" s="26">
        <v>3</v>
      </c>
      <c r="AF747" s="26">
        <v>8</v>
      </c>
      <c r="AG747" s="26">
        <v>7</v>
      </c>
      <c r="AH747" s="26">
        <v>6</v>
      </c>
      <c r="AI747" s="26">
        <v>7</v>
      </c>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26"/>
      <c r="CU747" s="26"/>
      <c r="CV747" s="26"/>
    </row>
    <row r="748" spans="1:100">
      <c r="A748" s="26">
        <v>41</v>
      </c>
      <c r="B748" s="26" t="s">
        <v>43</v>
      </c>
      <c r="C748" s="26" t="s">
        <v>55</v>
      </c>
      <c r="D748" s="26">
        <v>247</v>
      </c>
      <c r="E748" s="26" t="s">
        <v>45</v>
      </c>
      <c r="F748" s="26">
        <v>7</v>
      </c>
      <c r="G748" s="26">
        <v>1</v>
      </c>
      <c r="H748" s="26" t="s">
        <v>38</v>
      </c>
      <c r="I748" s="26">
        <v>1</v>
      </c>
      <c r="J748" s="26">
        <v>1035</v>
      </c>
      <c r="K748" s="26">
        <v>2</v>
      </c>
      <c r="L748" s="26" t="s">
        <v>39</v>
      </c>
      <c r="M748" s="26">
        <v>55</v>
      </c>
      <c r="N748" s="26">
        <v>1</v>
      </c>
      <c r="O748" s="26">
        <v>5</v>
      </c>
      <c r="P748" s="26" t="s">
        <v>58</v>
      </c>
      <c r="Q748" s="26">
        <v>3</v>
      </c>
      <c r="R748" s="26" t="s">
        <v>52</v>
      </c>
      <c r="S748" s="26">
        <v>19973</v>
      </c>
      <c r="T748" s="26">
        <v>20284</v>
      </c>
      <c r="U748" s="26">
        <v>1</v>
      </c>
      <c r="V748" s="26" t="s">
        <v>42</v>
      </c>
      <c r="W748" s="26" t="s">
        <v>43</v>
      </c>
      <c r="X748" s="26">
        <v>22</v>
      </c>
      <c r="Y748" s="26">
        <v>4</v>
      </c>
      <c r="Z748" s="26">
        <v>2</v>
      </c>
      <c r="AA748" s="26">
        <v>80</v>
      </c>
      <c r="AB748" s="26">
        <v>2</v>
      </c>
      <c r="AC748" s="26">
        <v>21</v>
      </c>
      <c r="AD748" s="26">
        <v>3</v>
      </c>
      <c r="AE748" s="26">
        <v>3</v>
      </c>
      <c r="AF748" s="26">
        <v>21</v>
      </c>
      <c r="AG748" s="26">
        <v>16</v>
      </c>
      <c r="AH748" s="26">
        <v>5</v>
      </c>
      <c r="AI748" s="26">
        <v>10</v>
      </c>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26"/>
      <c r="CU748" s="26"/>
      <c r="CV748" s="26"/>
    </row>
    <row r="749" spans="1:100">
      <c r="A749" s="26">
        <v>38</v>
      </c>
      <c r="B749" s="26" t="s">
        <v>43</v>
      </c>
      <c r="C749" s="26" t="s">
        <v>36</v>
      </c>
      <c r="D749" s="26">
        <v>1035</v>
      </c>
      <c r="E749" s="26" t="s">
        <v>37</v>
      </c>
      <c r="F749" s="26">
        <v>3</v>
      </c>
      <c r="G749" s="26">
        <v>4</v>
      </c>
      <c r="H749" s="26" t="s">
        <v>38</v>
      </c>
      <c r="I749" s="26">
        <v>1</v>
      </c>
      <c r="J749" s="26">
        <v>1036</v>
      </c>
      <c r="K749" s="26">
        <v>2</v>
      </c>
      <c r="L749" s="26" t="s">
        <v>46</v>
      </c>
      <c r="M749" s="26">
        <v>42</v>
      </c>
      <c r="N749" s="26">
        <v>3</v>
      </c>
      <c r="O749" s="26">
        <v>2</v>
      </c>
      <c r="P749" s="26" t="s">
        <v>40</v>
      </c>
      <c r="Q749" s="26">
        <v>4</v>
      </c>
      <c r="R749" s="26" t="s">
        <v>41</v>
      </c>
      <c r="S749" s="26">
        <v>6861</v>
      </c>
      <c r="T749" s="26">
        <v>4981</v>
      </c>
      <c r="U749" s="26">
        <v>8</v>
      </c>
      <c r="V749" s="26" t="s">
        <v>42</v>
      </c>
      <c r="W749" s="26" t="s">
        <v>35</v>
      </c>
      <c r="X749" s="26">
        <v>12</v>
      </c>
      <c r="Y749" s="26">
        <v>3</v>
      </c>
      <c r="Z749" s="26">
        <v>3</v>
      </c>
      <c r="AA749" s="26">
        <v>80</v>
      </c>
      <c r="AB749" s="26">
        <v>0</v>
      </c>
      <c r="AC749" s="26">
        <v>19</v>
      </c>
      <c r="AD749" s="26">
        <v>1</v>
      </c>
      <c r="AE749" s="26">
        <v>3</v>
      </c>
      <c r="AF749" s="26">
        <v>1</v>
      </c>
      <c r="AG749" s="26">
        <v>0</v>
      </c>
      <c r="AH749" s="26">
        <v>0</v>
      </c>
      <c r="AI749" s="26">
        <v>0</v>
      </c>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c r="CU749" s="26"/>
      <c r="CV749" s="26"/>
    </row>
    <row r="750" spans="1:100">
      <c r="A750" s="26">
        <v>26</v>
      </c>
      <c r="B750" s="26" t="s">
        <v>35</v>
      </c>
      <c r="C750" s="26" t="s">
        <v>55</v>
      </c>
      <c r="D750" s="26">
        <v>265</v>
      </c>
      <c r="E750" s="26" t="s">
        <v>37</v>
      </c>
      <c r="F750" s="26">
        <v>29</v>
      </c>
      <c r="G750" s="26">
        <v>2</v>
      </c>
      <c r="H750" s="26" t="s">
        <v>51</v>
      </c>
      <c r="I750" s="26">
        <v>1</v>
      </c>
      <c r="J750" s="26">
        <v>1037</v>
      </c>
      <c r="K750" s="26">
        <v>2</v>
      </c>
      <c r="L750" s="26" t="s">
        <v>46</v>
      </c>
      <c r="M750" s="26">
        <v>79</v>
      </c>
      <c r="N750" s="26">
        <v>1</v>
      </c>
      <c r="O750" s="26">
        <v>2</v>
      </c>
      <c r="P750" s="26" t="s">
        <v>40</v>
      </c>
      <c r="Q750" s="26">
        <v>1</v>
      </c>
      <c r="R750" s="26" t="s">
        <v>41</v>
      </c>
      <c r="S750" s="26">
        <v>4969</v>
      </c>
      <c r="T750" s="26">
        <v>21813</v>
      </c>
      <c r="U750" s="26">
        <v>8</v>
      </c>
      <c r="V750" s="26" t="s">
        <v>42</v>
      </c>
      <c r="W750" s="26" t="s">
        <v>43</v>
      </c>
      <c r="X750" s="26">
        <v>18</v>
      </c>
      <c r="Y750" s="26">
        <v>3</v>
      </c>
      <c r="Z750" s="26">
        <v>4</v>
      </c>
      <c r="AA750" s="26">
        <v>80</v>
      </c>
      <c r="AB750" s="26">
        <v>0</v>
      </c>
      <c r="AC750" s="26">
        <v>7</v>
      </c>
      <c r="AD750" s="26">
        <v>6</v>
      </c>
      <c r="AE750" s="26">
        <v>3</v>
      </c>
      <c r="AF750" s="26">
        <v>2</v>
      </c>
      <c r="AG750" s="26">
        <v>2</v>
      </c>
      <c r="AH750" s="26">
        <v>2</v>
      </c>
      <c r="AI750" s="26">
        <v>2</v>
      </c>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c r="CU750" s="26"/>
      <c r="CV750" s="26"/>
    </row>
    <row r="751" spans="1:100">
      <c r="A751" s="26">
        <v>52</v>
      </c>
      <c r="B751" s="26" t="s">
        <v>35</v>
      </c>
      <c r="C751" s="26" t="s">
        <v>36</v>
      </c>
      <c r="D751" s="26">
        <v>266</v>
      </c>
      <c r="E751" s="26" t="s">
        <v>37</v>
      </c>
      <c r="F751" s="26">
        <v>2</v>
      </c>
      <c r="G751" s="26">
        <v>1</v>
      </c>
      <c r="H751" s="26" t="s">
        <v>59</v>
      </c>
      <c r="I751" s="26">
        <v>1</v>
      </c>
      <c r="J751" s="26">
        <v>1038</v>
      </c>
      <c r="K751" s="26">
        <v>1</v>
      </c>
      <c r="L751" s="26" t="s">
        <v>39</v>
      </c>
      <c r="M751" s="26">
        <v>57</v>
      </c>
      <c r="N751" s="26">
        <v>1</v>
      </c>
      <c r="O751" s="26">
        <v>5</v>
      </c>
      <c r="P751" s="26" t="s">
        <v>56</v>
      </c>
      <c r="Q751" s="26">
        <v>4</v>
      </c>
      <c r="R751" s="26" t="s">
        <v>48</v>
      </c>
      <c r="S751" s="26">
        <v>19845</v>
      </c>
      <c r="T751" s="26">
        <v>25846</v>
      </c>
      <c r="U751" s="26">
        <v>1</v>
      </c>
      <c r="V751" s="26" t="s">
        <v>42</v>
      </c>
      <c r="W751" s="26" t="s">
        <v>43</v>
      </c>
      <c r="X751" s="26">
        <v>15</v>
      </c>
      <c r="Y751" s="26">
        <v>3</v>
      </c>
      <c r="Z751" s="26">
        <v>4</v>
      </c>
      <c r="AA751" s="26">
        <v>80</v>
      </c>
      <c r="AB751" s="26">
        <v>1</v>
      </c>
      <c r="AC751" s="26">
        <v>33</v>
      </c>
      <c r="AD751" s="26">
        <v>3</v>
      </c>
      <c r="AE751" s="26">
        <v>3</v>
      </c>
      <c r="AF751" s="26">
        <v>32</v>
      </c>
      <c r="AG751" s="26">
        <v>14</v>
      </c>
      <c r="AH751" s="26">
        <v>6</v>
      </c>
      <c r="AI751" s="26">
        <v>9</v>
      </c>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26"/>
      <c r="CU751" s="26"/>
      <c r="CV751" s="26"/>
    </row>
    <row r="752" spans="1:100">
      <c r="A752" s="26">
        <v>44</v>
      </c>
      <c r="B752" s="26" t="s">
        <v>43</v>
      </c>
      <c r="C752" s="26" t="s">
        <v>36</v>
      </c>
      <c r="D752" s="26">
        <v>1448</v>
      </c>
      <c r="E752" s="26" t="s">
        <v>37</v>
      </c>
      <c r="F752" s="26">
        <v>28</v>
      </c>
      <c r="G752" s="26">
        <v>3</v>
      </c>
      <c r="H752" s="26" t="s">
        <v>51</v>
      </c>
      <c r="I752" s="26">
        <v>1</v>
      </c>
      <c r="J752" s="26">
        <v>1039</v>
      </c>
      <c r="K752" s="26">
        <v>4</v>
      </c>
      <c r="L752" s="26" t="s">
        <v>39</v>
      </c>
      <c r="M752" s="26">
        <v>53</v>
      </c>
      <c r="N752" s="26">
        <v>4</v>
      </c>
      <c r="O752" s="26">
        <v>4</v>
      </c>
      <c r="P752" s="26" t="s">
        <v>40</v>
      </c>
      <c r="Q752" s="26">
        <v>4</v>
      </c>
      <c r="R752" s="26" t="s">
        <v>48</v>
      </c>
      <c r="S752" s="26">
        <v>13320</v>
      </c>
      <c r="T752" s="26">
        <v>11737</v>
      </c>
      <c r="U752" s="26">
        <v>3</v>
      </c>
      <c r="V752" s="26" t="s">
        <v>42</v>
      </c>
      <c r="W752" s="26" t="s">
        <v>35</v>
      </c>
      <c r="X752" s="26">
        <v>18</v>
      </c>
      <c r="Y752" s="26">
        <v>3</v>
      </c>
      <c r="Z752" s="26">
        <v>3</v>
      </c>
      <c r="AA752" s="26">
        <v>80</v>
      </c>
      <c r="AB752" s="26">
        <v>1</v>
      </c>
      <c r="AC752" s="26">
        <v>23</v>
      </c>
      <c r="AD752" s="26">
        <v>2</v>
      </c>
      <c r="AE752" s="26">
        <v>3</v>
      </c>
      <c r="AF752" s="26">
        <v>12</v>
      </c>
      <c r="AG752" s="26">
        <v>11</v>
      </c>
      <c r="AH752" s="26">
        <v>11</v>
      </c>
      <c r="AI752" s="26">
        <v>11</v>
      </c>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row>
    <row r="753" spans="1:100">
      <c r="A753" s="26">
        <v>50</v>
      </c>
      <c r="B753" s="26" t="s">
        <v>43</v>
      </c>
      <c r="C753" s="26" t="s">
        <v>55</v>
      </c>
      <c r="D753" s="26">
        <v>145</v>
      </c>
      <c r="E753" s="26" t="s">
        <v>37</v>
      </c>
      <c r="F753" s="26">
        <v>1</v>
      </c>
      <c r="G753" s="26">
        <v>3</v>
      </c>
      <c r="H753" s="26" t="s">
        <v>38</v>
      </c>
      <c r="I753" s="26">
        <v>1</v>
      </c>
      <c r="J753" s="26">
        <v>1040</v>
      </c>
      <c r="K753" s="26">
        <v>4</v>
      </c>
      <c r="L753" s="26" t="s">
        <v>39</v>
      </c>
      <c r="M753" s="26">
        <v>95</v>
      </c>
      <c r="N753" s="26">
        <v>3</v>
      </c>
      <c r="O753" s="26">
        <v>2</v>
      </c>
      <c r="P753" s="26" t="s">
        <v>40</v>
      </c>
      <c r="Q753" s="26">
        <v>3</v>
      </c>
      <c r="R753" s="26" t="s">
        <v>48</v>
      </c>
      <c r="S753" s="26">
        <v>6347</v>
      </c>
      <c r="T753" s="26">
        <v>24920</v>
      </c>
      <c r="U753" s="26">
        <v>0</v>
      </c>
      <c r="V753" s="26" t="s">
        <v>42</v>
      </c>
      <c r="W753" s="26" t="s">
        <v>43</v>
      </c>
      <c r="X753" s="26">
        <v>12</v>
      </c>
      <c r="Y753" s="26">
        <v>3</v>
      </c>
      <c r="Z753" s="26">
        <v>1</v>
      </c>
      <c r="AA753" s="26">
        <v>80</v>
      </c>
      <c r="AB753" s="26">
        <v>1</v>
      </c>
      <c r="AC753" s="26">
        <v>19</v>
      </c>
      <c r="AD753" s="26">
        <v>3</v>
      </c>
      <c r="AE753" s="26">
        <v>3</v>
      </c>
      <c r="AF753" s="26">
        <v>18</v>
      </c>
      <c r="AG753" s="26">
        <v>7</v>
      </c>
      <c r="AH753" s="26">
        <v>0</v>
      </c>
      <c r="AI753" s="26">
        <v>13</v>
      </c>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c r="CU753" s="26"/>
      <c r="CV753" s="26"/>
    </row>
    <row r="754" spans="1:100">
      <c r="A754" s="26">
        <v>36</v>
      </c>
      <c r="B754" s="26" t="s">
        <v>35</v>
      </c>
      <c r="C754" s="26" t="s">
        <v>36</v>
      </c>
      <c r="D754" s="26">
        <v>885</v>
      </c>
      <c r="E754" s="26" t="s">
        <v>45</v>
      </c>
      <c r="F754" s="26">
        <v>16</v>
      </c>
      <c r="G754" s="26">
        <v>4</v>
      </c>
      <c r="H754" s="26" t="s">
        <v>38</v>
      </c>
      <c r="I754" s="26">
        <v>1</v>
      </c>
      <c r="J754" s="26">
        <v>1042</v>
      </c>
      <c r="K754" s="26">
        <v>3</v>
      </c>
      <c r="L754" s="26" t="s">
        <v>39</v>
      </c>
      <c r="M754" s="26">
        <v>43</v>
      </c>
      <c r="N754" s="26">
        <v>4</v>
      </c>
      <c r="O754" s="26">
        <v>1</v>
      </c>
      <c r="P754" s="26" t="s">
        <v>50</v>
      </c>
      <c r="Q754" s="26">
        <v>1</v>
      </c>
      <c r="R754" s="26" t="s">
        <v>41</v>
      </c>
      <c r="S754" s="26">
        <v>2743</v>
      </c>
      <c r="T754" s="26">
        <v>8269</v>
      </c>
      <c r="U754" s="26">
        <v>1</v>
      </c>
      <c r="V754" s="26" t="s">
        <v>42</v>
      </c>
      <c r="W754" s="26" t="s">
        <v>43</v>
      </c>
      <c r="X754" s="26">
        <v>16</v>
      </c>
      <c r="Y754" s="26">
        <v>3</v>
      </c>
      <c r="Z754" s="26">
        <v>3</v>
      </c>
      <c r="AA754" s="26">
        <v>80</v>
      </c>
      <c r="AB754" s="26">
        <v>0</v>
      </c>
      <c r="AC754" s="26">
        <v>18</v>
      </c>
      <c r="AD754" s="26">
        <v>1</v>
      </c>
      <c r="AE754" s="26">
        <v>3</v>
      </c>
      <c r="AF754" s="26">
        <v>17</v>
      </c>
      <c r="AG754" s="26">
        <v>13</v>
      </c>
      <c r="AH754" s="26">
        <v>15</v>
      </c>
      <c r="AI754" s="26">
        <v>14</v>
      </c>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26"/>
      <c r="CU754" s="26"/>
      <c r="CV754" s="26"/>
    </row>
    <row r="755" spans="1:100">
      <c r="A755" s="26">
        <v>39</v>
      </c>
      <c r="B755" s="26" t="s">
        <v>43</v>
      </c>
      <c r="C755" s="26" t="s">
        <v>44</v>
      </c>
      <c r="D755" s="26">
        <v>945</v>
      </c>
      <c r="E755" s="26" t="s">
        <v>45</v>
      </c>
      <c r="F755" s="26">
        <v>22</v>
      </c>
      <c r="G755" s="26">
        <v>3</v>
      </c>
      <c r="H755" s="26" t="s">
        <v>51</v>
      </c>
      <c r="I755" s="26">
        <v>1</v>
      </c>
      <c r="J755" s="26">
        <v>1043</v>
      </c>
      <c r="K755" s="26">
        <v>4</v>
      </c>
      <c r="L755" s="26" t="s">
        <v>39</v>
      </c>
      <c r="M755" s="26">
        <v>82</v>
      </c>
      <c r="N755" s="26">
        <v>3</v>
      </c>
      <c r="O755" s="26">
        <v>3</v>
      </c>
      <c r="P755" s="26" t="s">
        <v>53</v>
      </c>
      <c r="Q755" s="26">
        <v>1</v>
      </c>
      <c r="R755" s="26" t="s">
        <v>41</v>
      </c>
      <c r="S755" s="26">
        <v>10880</v>
      </c>
      <c r="T755" s="26">
        <v>5083</v>
      </c>
      <c r="U755" s="26">
        <v>1</v>
      </c>
      <c r="V755" s="26" t="s">
        <v>42</v>
      </c>
      <c r="W755" s="26" t="s">
        <v>35</v>
      </c>
      <c r="X755" s="26">
        <v>13</v>
      </c>
      <c r="Y755" s="26">
        <v>3</v>
      </c>
      <c r="Z755" s="26">
        <v>3</v>
      </c>
      <c r="AA755" s="26">
        <v>80</v>
      </c>
      <c r="AB755" s="26">
        <v>0</v>
      </c>
      <c r="AC755" s="26">
        <v>21</v>
      </c>
      <c r="AD755" s="26">
        <v>2</v>
      </c>
      <c r="AE755" s="26">
        <v>3</v>
      </c>
      <c r="AF755" s="26">
        <v>21</v>
      </c>
      <c r="AG755" s="26">
        <v>6</v>
      </c>
      <c r="AH755" s="26">
        <v>2</v>
      </c>
      <c r="AI755" s="26">
        <v>8</v>
      </c>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26"/>
      <c r="CU755" s="26"/>
      <c r="CV755" s="26"/>
    </row>
    <row r="756" spans="1:100">
      <c r="A756" s="26">
        <v>33</v>
      </c>
      <c r="B756" s="26" t="s">
        <v>43</v>
      </c>
      <c r="C756" s="26" t="s">
        <v>55</v>
      </c>
      <c r="D756" s="26">
        <v>1038</v>
      </c>
      <c r="E756" s="26" t="s">
        <v>37</v>
      </c>
      <c r="F756" s="26">
        <v>8</v>
      </c>
      <c r="G756" s="26">
        <v>1</v>
      </c>
      <c r="H756" s="26" t="s">
        <v>38</v>
      </c>
      <c r="I756" s="26">
        <v>1</v>
      </c>
      <c r="J756" s="26">
        <v>1044</v>
      </c>
      <c r="K756" s="26">
        <v>2</v>
      </c>
      <c r="L756" s="26" t="s">
        <v>39</v>
      </c>
      <c r="M756" s="26">
        <v>88</v>
      </c>
      <c r="N756" s="26">
        <v>2</v>
      </c>
      <c r="O756" s="26">
        <v>1</v>
      </c>
      <c r="P756" s="26" t="s">
        <v>57</v>
      </c>
      <c r="Q756" s="26">
        <v>4</v>
      </c>
      <c r="R756" s="26" t="s">
        <v>41</v>
      </c>
      <c r="S756" s="26">
        <v>2342</v>
      </c>
      <c r="T756" s="26">
        <v>21437</v>
      </c>
      <c r="U756" s="26">
        <v>0</v>
      </c>
      <c r="V756" s="26" t="s">
        <v>42</v>
      </c>
      <c r="W756" s="26" t="s">
        <v>43</v>
      </c>
      <c r="X756" s="26">
        <v>19</v>
      </c>
      <c r="Y756" s="26">
        <v>3</v>
      </c>
      <c r="Z756" s="26">
        <v>4</v>
      </c>
      <c r="AA756" s="26">
        <v>80</v>
      </c>
      <c r="AB756" s="26">
        <v>0</v>
      </c>
      <c r="AC756" s="26">
        <v>3</v>
      </c>
      <c r="AD756" s="26">
        <v>2</v>
      </c>
      <c r="AE756" s="26">
        <v>2</v>
      </c>
      <c r="AF756" s="26">
        <v>2</v>
      </c>
      <c r="AG756" s="26">
        <v>2</v>
      </c>
      <c r="AH756" s="26">
        <v>2</v>
      </c>
      <c r="AI756" s="26">
        <v>2</v>
      </c>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26"/>
      <c r="CU756" s="26"/>
      <c r="CV756" s="26"/>
    </row>
    <row r="757" spans="1:100">
      <c r="A757" s="26">
        <v>45</v>
      </c>
      <c r="B757" s="26" t="s">
        <v>43</v>
      </c>
      <c r="C757" s="26" t="s">
        <v>36</v>
      </c>
      <c r="D757" s="26">
        <v>1234</v>
      </c>
      <c r="E757" s="26" t="s">
        <v>37</v>
      </c>
      <c r="F757" s="26">
        <v>11</v>
      </c>
      <c r="G757" s="26">
        <v>2</v>
      </c>
      <c r="H757" s="26" t="s">
        <v>38</v>
      </c>
      <c r="I757" s="26">
        <v>1</v>
      </c>
      <c r="J757" s="26">
        <v>1045</v>
      </c>
      <c r="K757" s="26">
        <v>4</v>
      </c>
      <c r="L757" s="26" t="s">
        <v>39</v>
      </c>
      <c r="M757" s="26">
        <v>90</v>
      </c>
      <c r="N757" s="26">
        <v>3</v>
      </c>
      <c r="O757" s="26">
        <v>4</v>
      </c>
      <c r="P757" s="26" t="s">
        <v>56</v>
      </c>
      <c r="Q757" s="26">
        <v>4</v>
      </c>
      <c r="R757" s="26" t="s">
        <v>48</v>
      </c>
      <c r="S757" s="26">
        <v>17650</v>
      </c>
      <c r="T757" s="26">
        <v>5404</v>
      </c>
      <c r="U757" s="26">
        <v>3</v>
      </c>
      <c r="V757" s="26" t="s">
        <v>42</v>
      </c>
      <c r="W757" s="26" t="s">
        <v>43</v>
      </c>
      <c r="X757" s="26">
        <v>13</v>
      </c>
      <c r="Y757" s="26">
        <v>3</v>
      </c>
      <c r="Z757" s="26">
        <v>2</v>
      </c>
      <c r="AA757" s="26">
        <v>80</v>
      </c>
      <c r="AB757" s="26">
        <v>1</v>
      </c>
      <c r="AC757" s="26">
        <v>26</v>
      </c>
      <c r="AD757" s="26">
        <v>4</v>
      </c>
      <c r="AE757" s="26">
        <v>4</v>
      </c>
      <c r="AF757" s="26">
        <v>9</v>
      </c>
      <c r="AG757" s="26">
        <v>3</v>
      </c>
      <c r="AH757" s="26">
        <v>1</v>
      </c>
      <c r="AI757" s="26">
        <v>1</v>
      </c>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26"/>
      <c r="CU757" s="26"/>
      <c r="CV757" s="26"/>
    </row>
    <row r="758" spans="1:100">
      <c r="A758" s="26">
        <v>32</v>
      </c>
      <c r="B758" s="26" t="s">
        <v>43</v>
      </c>
      <c r="C758" s="26" t="s">
        <v>55</v>
      </c>
      <c r="D758" s="26">
        <v>1109</v>
      </c>
      <c r="E758" s="26" t="s">
        <v>45</v>
      </c>
      <c r="F758" s="26">
        <v>29</v>
      </c>
      <c r="G758" s="26">
        <v>4</v>
      </c>
      <c r="H758" s="26" t="s">
        <v>51</v>
      </c>
      <c r="I758" s="26">
        <v>1</v>
      </c>
      <c r="J758" s="26">
        <v>1046</v>
      </c>
      <c r="K758" s="26">
        <v>4</v>
      </c>
      <c r="L758" s="26" t="s">
        <v>39</v>
      </c>
      <c r="M758" s="26">
        <v>69</v>
      </c>
      <c r="N758" s="26">
        <v>3</v>
      </c>
      <c r="O758" s="26">
        <v>1</v>
      </c>
      <c r="P758" s="26" t="s">
        <v>50</v>
      </c>
      <c r="Q758" s="26">
        <v>3</v>
      </c>
      <c r="R758" s="26" t="s">
        <v>41</v>
      </c>
      <c r="S758" s="26">
        <v>4025</v>
      </c>
      <c r="T758" s="26">
        <v>11135</v>
      </c>
      <c r="U758" s="26">
        <v>9</v>
      </c>
      <c r="V758" s="26" t="s">
        <v>42</v>
      </c>
      <c r="W758" s="26" t="s">
        <v>43</v>
      </c>
      <c r="X758" s="26">
        <v>12</v>
      </c>
      <c r="Y758" s="26">
        <v>3</v>
      </c>
      <c r="Z758" s="26">
        <v>2</v>
      </c>
      <c r="AA758" s="26">
        <v>80</v>
      </c>
      <c r="AB758" s="26">
        <v>0</v>
      </c>
      <c r="AC758" s="26">
        <v>10</v>
      </c>
      <c r="AD758" s="26">
        <v>2</v>
      </c>
      <c r="AE758" s="26">
        <v>3</v>
      </c>
      <c r="AF758" s="26">
        <v>8</v>
      </c>
      <c r="AG758" s="26">
        <v>7</v>
      </c>
      <c r="AH758" s="26">
        <v>7</v>
      </c>
      <c r="AI758" s="26">
        <v>7</v>
      </c>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c r="CU758" s="26"/>
      <c r="CV758" s="26"/>
    </row>
    <row r="759" spans="1:100">
      <c r="A759" s="26">
        <v>34</v>
      </c>
      <c r="B759" s="26" t="s">
        <v>43</v>
      </c>
      <c r="C759" s="26" t="s">
        <v>36</v>
      </c>
      <c r="D759" s="26">
        <v>216</v>
      </c>
      <c r="E759" s="26" t="s">
        <v>37</v>
      </c>
      <c r="F759" s="26">
        <v>1</v>
      </c>
      <c r="G759" s="26">
        <v>4</v>
      </c>
      <c r="H759" s="26" t="s">
        <v>59</v>
      </c>
      <c r="I759" s="26">
        <v>1</v>
      </c>
      <c r="J759" s="26">
        <v>1047</v>
      </c>
      <c r="K759" s="26">
        <v>2</v>
      </c>
      <c r="L759" s="26" t="s">
        <v>46</v>
      </c>
      <c r="M759" s="26">
        <v>75</v>
      </c>
      <c r="N759" s="26">
        <v>4</v>
      </c>
      <c r="O759" s="26">
        <v>2</v>
      </c>
      <c r="P759" s="26" t="s">
        <v>40</v>
      </c>
      <c r="Q759" s="26">
        <v>4</v>
      </c>
      <c r="R759" s="26" t="s">
        <v>52</v>
      </c>
      <c r="S759" s="26">
        <v>9725</v>
      </c>
      <c r="T759" s="26">
        <v>12278</v>
      </c>
      <c r="U759" s="26">
        <v>0</v>
      </c>
      <c r="V759" s="26" t="s">
        <v>42</v>
      </c>
      <c r="W759" s="26" t="s">
        <v>43</v>
      </c>
      <c r="X759" s="26">
        <v>11</v>
      </c>
      <c r="Y759" s="26">
        <v>3</v>
      </c>
      <c r="Z759" s="26">
        <v>4</v>
      </c>
      <c r="AA759" s="26">
        <v>80</v>
      </c>
      <c r="AB759" s="26">
        <v>1</v>
      </c>
      <c r="AC759" s="26">
        <v>16</v>
      </c>
      <c r="AD759" s="26">
        <v>2</v>
      </c>
      <c r="AE759" s="26">
        <v>2</v>
      </c>
      <c r="AF759" s="26">
        <v>15</v>
      </c>
      <c r="AG759" s="26">
        <v>1</v>
      </c>
      <c r="AH759" s="26">
        <v>0</v>
      </c>
      <c r="AI759" s="26">
        <v>9</v>
      </c>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26"/>
      <c r="CU759" s="26"/>
      <c r="CV759" s="26"/>
    </row>
    <row r="760" spans="1:100">
      <c r="A760" s="26">
        <v>59</v>
      </c>
      <c r="B760" s="26" t="s">
        <v>43</v>
      </c>
      <c r="C760" s="26" t="s">
        <v>36</v>
      </c>
      <c r="D760" s="26">
        <v>1089</v>
      </c>
      <c r="E760" s="26" t="s">
        <v>37</v>
      </c>
      <c r="F760" s="26">
        <v>1</v>
      </c>
      <c r="G760" s="26">
        <v>2</v>
      </c>
      <c r="H760" s="26" t="s">
        <v>60</v>
      </c>
      <c r="I760" s="26">
        <v>1</v>
      </c>
      <c r="J760" s="26">
        <v>1048</v>
      </c>
      <c r="K760" s="26">
        <v>2</v>
      </c>
      <c r="L760" s="26" t="s">
        <v>46</v>
      </c>
      <c r="M760" s="26">
        <v>66</v>
      </c>
      <c r="N760" s="26">
        <v>3</v>
      </c>
      <c r="O760" s="26">
        <v>3</v>
      </c>
      <c r="P760" s="26" t="s">
        <v>56</v>
      </c>
      <c r="Q760" s="26">
        <v>4</v>
      </c>
      <c r="R760" s="26" t="s">
        <v>48</v>
      </c>
      <c r="S760" s="26">
        <v>11904</v>
      </c>
      <c r="T760" s="26">
        <v>11038</v>
      </c>
      <c r="U760" s="26">
        <v>3</v>
      </c>
      <c r="V760" s="26" t="s">
        <v>42</v>
      </c>
      <c r="W760" s="26" t="s">
        <v>35</v>
      </c>
      <c r="X760" s="26">
        <v>14</v>
      </c>
      <c r="Y760" s="26">
        <v>3</v>
      </c>
      <c r="Z760" s="26">
        <v>3</v>
      </c>
      <c r="AA760" s="26">
        <v>80</v>
      </c>
      <c r="AB760" s="26">
        <v>1</v>
      </c>
      <c r="AC760" s="26">
        <v>14</v>
      </c>
      <c r="AD760" s="26">
        <v>1</v>
      </c>
      <c r="AE760" s="26">
        <v>1</v>
      </c>
      <c r="AF760" s="26">
        <v>6</v>
      </c>
      <c r="AG760" s="26">
        <v>4</v>
      </c>
      <c r="AH760" s="26">
        <v>0</v>
      </c>
      <c r="AI760" s="26">
        <v>4</v>
      </c>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26"/>
      <c r="CU760" s="26"/>
      <c r="CV760" s="26"/>
    </row>
    <row r="761" spans="1:100">
      <c r="A761" s="26">
        <v>45</v>
      </c>
      <c r="B761" s="26" t="s">
        <v>43</v>
      </c>
      <c r="C761" s="26" t="s">
        <v>36</v>
      </c>
      <c r="D761" s="26">
        <v>788</v>
      </c>
      <c r="E761" s="26" t="s">
        <v>61</v>
      </c>
      <c r="F761" s="26">
        <v>24</v>
      </c>
      <c r="G761" s="26">
        <v>4</v>
      </c>
      <c r="H761" s="26" t="s">
        <v>51</v>
      </c>
      <c r="I761" s="26">
        <v>1</v>
      </c>
      <c r="J761" s="26">
        <v>1049</v>
      </c>
      <c r="K761" s="26">
        <v>2</v>
      </c>
      <c r="L761" s="26" t="s">
        <v>46</v>
      </c>
      <c r="M761" s="26">
        <v>36</v>
      </c>
      <c r="N761" s="26">
        <v>3</v>
      </c>
      <c r="O761" s="26">
        <v>1</v>
      </c>
      <c r="P761" s="26" t="s">
        <v>61</v>
      </c>
      <c r="Q761" s="26">
        <v>2</v>
      </c>
      <c r="R761" s="26" t="s">
        <v>41</v>
      </c>
      <c r="S761" s="26">
        <v>2177</v>
      </c>
      <c r="T761" s="26">
        <v>8318</v>
      </c>
      <c r="U761" s="26">
        <v>1</v>
      </c>
      <c r="V761" s="26" t="s">
        <v>42</v>
      </c>
      <c r="W761" s="26" t="s">
        <v>43</v>
      </c>
      <c r="X761" s="26">
        <v>16</v>
      </c>
      <c r="Y761" s="26">
        <v>3</v>
      </c>
      <c r="Z761" s="26">
        <v>1</v>
      </c>
      <c r="AA761" s="26">
        <v>80</v>
      </c>
      <c r="AB761" s="26">
        <v>0</v>
      </c>
      <c r="AC761" s="26">
        <v>6</v>
      </c>
      <c r="AD761" s="26">
        <v>3</v>
      </c>
      <c r="AE761" s="26">
        <v>3</v>
      </c>
      <c r="AF761" s="26">
        <v>6</v>
      </c>
      <c r="AG761" s="26">
        <v>3</v>
      </c>
      <c r="AH761" s="26">
        <v>0</v>
      </c>
      <c r="AI761" s="26">
        <v>4</v>
      </c>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26"/>
      <c r="CU761" s="26"/>
      <c r="CV761" s="26"/>
    </row>
    <row r="762" spans="1:100">
      <c r="A762" s="26">
        <v>53</v>
      </c>
      <c r="B762" s="26" t="s">
        <v>43</v>
      </c>
      <c r="C762" s="26" t="s">
        <v>44</v>
      </c>
      <c r="D762" s="26">
        <v>124</v>
      </c>
      <c r="E762" s="26" t="s">
        <v>37</v>
      </c>
      <c r="F762" s="26">
        <v>2</v>
      </c>
      <c r="G762" s="26">
        <v>3</v>
      </c>
      <c r="H762" s="26" t="s">
        <v>59</v>
      </c>
      <c r="I762" s="26">
        <v>1</v>
      </c>
      <c r="J762" s="26">
        <v>1050</v>
      </c>
      <c r="K762" s="26">
        <v>3</v>
      </c>
      <c r="L762" s="26" t="s">
        <v>39</v>
      </c>
      <c r="M762" s="26">
        <v>38</v>
      </c>
      <c r="N762" s="26">
        <v>2</v>
      </c>
      <c r="O762" s="26">
        <v>3</v>
      </c>
      <c r="P762" s="26" t="s">
        <v>40</v>
      </c>
      <c r="Q762" s="26">
        <v>2</v>
      </c>
      <c r="R762" s="26" t="s">
        <v>48</v>
      </c>
      <c r="S762" s="26">
        <v>7525</v>
      </c>
      <c r="T762" s="26">
        <v>23537</v>
      </c>
      <c r="U762" s="26">
        <v>2</v>
      </c>
      <c r="V762" s="26" t="s">
        <v>42</v>
      </c>
      <c r="W762" s="26" t="s">
        <v>43</v>
      </c>
      <c r="X762" s="26">
        <v>12</v>
      </c>
      <c r="Y762" s="26">
        <v>3</v>
      </c>
      <c r="Z762" s="26">
        <v>1</v>
      </c>
      <c r="AA762" s="26">
        <v>80</v>
      </c>
      <c r="AB762" s="26">
        <v>1</v>
      </c>
      <c r="AC762" s="26">
        <v>30</v>
      </c>
      <c r="AD762" s="26">
        <v>2</v>
      </c>
      <c r="AE762" s="26">
        <v>3</v>
      </c>
      <c r="AF762" s="26">
        <v>15</v>
      </c>
      <c r="AG762" s="26">
        <v>7</v>
      </c>
      <c r="AH762" s="26">
        <v>6</v>
      </c>
      <c r="AI762" s="26">
        <v>12</v>
      </c>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26"/>
      <c r="CU762" s="26"/>
      <c r="CV762" s="26"/>
    </row>
    <row r="763" spans="1:100">
      <c r="A763" s="26">
        <v>36</v>
      </c>
      <c r="B763" s="26" t="s">
        <v>35</v>
      </c>
      <c r="C763" s="26" t="s">
        <v>36</v>
      </c>
      <c r="D763" s="26">
        <v>660</v>
      </c>
      <c r="E763" s="26" t="s">
        <v>45</v>
      </c>
      <c r="F763" s="26">
        <v>15</v>
      </c>
      <c r="G763" s="26">
        <v>3</v>
      </c>
      <c r="H763" s="26" t="s">
        <v>49</v>
      </c>
      <c r="I763" s="26">
        <v>1</v>
      </c>
      <c r="J763" s="26">
        <v>1052</v>
      </c>
      <c r="K763" s="26">
        <v>1</v>
      </c>
      <c r="L763" s="26" t="s">
        <v>46</v>
      </c>
      <c r="M763" s="26">
        <v>81</v>
      </c>
      <c r="N763" s="26">
        <v>3</v>
      </c>
      <c r="O763" s="26">
        <v>2</v>
      </c>
      <c r="P763" s="26" t="s">
        <v>50</v>
      </c>
      <c r="Q763" s="26">
        <v>3</v>
      </c>
      <c r="R763" s="26" t="s">
        <v>52</v>
      </c>
      <c r="S763" s="26">
        <v>4834</v>
      </c>
      <c r="T763" s="26">
        <v>7858</v>
      </c>
      <c r="U763" s="26">
        <v>7</v>
      </c>
      <c r="V763" s="26" t="s">
        <v>42</v>
      </c>
      <c r="W763" s="26" t="s">
        <v>43</v>
      </c>
      <c r="X763" s="26">
        <v>14</v>
      </c>
      <c r="Y763" s="26">
        <v>3</v>
      </c>
      <c r="Z763" s="26">
        <v>2</v>
      </c>
      <c r="AA763" s="26">
        <v>80</v>
      </c>
      <c r="AB763" s="26">
        <v>1</v>
      </c>
      <c r="AC763" s="26">
        <v>9</v>
      </c>
      <c r="AD763" s="26">
        <v>3</v>
      </c>
      <c r="AE763" s="26">
        <v>2</v>
      </c>
      <c r="AF763" s="26">
        <v>1</v>
      </c>
      <c r="AG763" s="26">
        <v>0</v>
      </c>
      <c r="AH763" s="26">
        <v>0</v>
      </c>
      <c r="AI763" s="26">
        <v>0</v>
      </c>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c r="CU763" s="26"/>
      <c r="CV763" s="26"/>
    </row>
    <row r="764" spans="1:100">
      <c r="A764" s="26">
        <v>26</v>
      </c>
      <c r="B764" s="26" t="s">
        <v>35</v>
      </c>
      <c r="C764" s="26" t="s">
        <v>44</v>
      </c>
      <c r="D764" s="26">
        <v>342</v>
      </c>
      <c r="E764" s="26" t="s">
        <v>45</v>
      </c>
      <c r="F764" s="26">
        <v>2</v>
      </c>
      <c r="G764" s="26">
        <v>3</v>
      </c>
      <c r="H764" s="26" t="s">
        <v>38</v>
      </c>
      <c r="I764" s="26">
        <v>1</v>
      </c>
      <c r="J764" s="26">
        <v>1053</v>
      </c>
      <c r="K764" s="26">
        <v>1</v>
      </c>
      <c r="L764" s="26" t="s">
        <v>46</v>
      </c>
      <c r="M764" s="26">
        <v>57</v>
      </c>
      <c r="N764" s="26">
        <v>3</v>
      </c>
      <c r="O764" s="26">
        <v>1</v>
      </c>
      <c r="P764" s="26" t="s">
        <v>47</v>
      </c>
      <c r="Q764" s="26">
        <v>1</v>
      </c>
      <c r="R764" s="26" t="s">
        <v>48</v>
      </c>
      <c r="S764" s="26">
        <v>2042</v>
      </c>
      <c r="T764" s="26">
        <v>15346</v>
      </c>
      <c r="U764" s="26">
        <v>6</v>
      </c>
      <c r="V764" s="26" t="s">
        <v>42</v>
      </c>
      <c r="W764" s="26" t="s">
        <v>35</v>
      </c>
      <c r="X764" s="26">
        <v>14</v>
      </c>
      <c r="Y764" s="26">
        <v>3</v>
      </c>
      <c r="Z764" s="26">
        <v>2</v>
      </c>
      <c r="AA764" s="26">
        <v>80</v>
      </c>
      <c r="AB764" s="26">
        <v>1</v>
      </c>
      <c r="AC764" s="26">
        <v>6</v>
      </c>
      <c r="AD764" s="26">
        <v>2</v>
      </c>
      <c r="AE764" s="26">
        <v>3</v>
      </c>
      <c r="AF764" s="26">
        <v>3</v>
      </c>
      <c r="AG764" s="26">
        <v>2</v>
      </c>
      <c r="AH764" s="26">
        <v>1</v>
      </c>
      <c r="AI764" s="26">
        <v>2</v>
      </c>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26"/>
      <c r="CU764" s="26"/>
      <c r="CV764" s="26"/>
    </row>
    <row r="765" spans="1:100">
      <c r="A765" s="26">
        <v>34</v>
      </c>
      <c r="B765" s="26" t="s">
        <v>43</v>
      </c>
      <c r="C765" s="26" t="s">
        <v>36</v>
      </c>
      <c r="D765" s="26">
        <v>1333</v>
      </c>
      <c r="E765" s="26" t="s">
        <v>37</v>
      </c>
      <c r="F765" s="26">
        <v>10</v>
      </c>
      <c r="G765" s="26">
        <v>4</v>
      </c>
      <c r="H765" s="26" t="s">
        <v>38</v>
      </c>
      <c r="I765" s="26">
        <v>1</v>
      </c>
      <c r="J765" s="26">
        <v>1055</v>
      </c>
      <c r="K765" s="26">
        <v>3</v>
      </c>
      <c r="L765" s="26" t="s">
        <v>39</v>
      </c>
      <c r="M765" s="26">
        <v>87</v>
      </c>
      <c r="N765" s="26">
        <v>3</v>
      </c>
      <c r="O765" s="26">
        <v>1</v>
      </c>
      <c r="P765" s="26" t="s">
        <v>57</v>
      </c>
      <c r="Q765" s="26">
        <v>3</v>
      </c>
      <c r="R765" s="26" t="s">
        <v>48</v>
      </c>
      <c r="S765" s="26">
        <v>2220</v>
      </c>
      <c r="T765" s="26">
        <v>18410</v>
      </c>
      <c r="U765" s="26">
        <v>1</v>
      </c>
      <c r="V765" s="26" t="s">
        <v>42</v>
      </c>
      <c r="W765" s="26" t="s">
        <v>35</v>
      </c>
      <c r="X765" s="26">
        <v>19</v>
      </c>
      <c r="Y765" s="26">
        <v>3</v>
      </c>
      <c r="Z765" s="26">
        <v>4</v>
      </c>
      <c r="AA765" s="26">
        <v>80</v>
      </c>
      <c r="AB765" s="26">
        <v>1</v>
      </c>
      <c r="AC765" s="26">
        <v>1</v>
      </c>
      <c r="AD765" s="26">
        <v>2</v>
      </c>
      <c r="AE765" s="26">
        <v>3</v>
      </c>
      <c r="AF765" s="26">
        <v>1</v>
      </c>
      <c r="AG765" s="26">
        <v>1</v>
      </c>
      <c r="AH765" s="26">
        <v>0</v>
      </c>
      <c r="AI765" s="26">
        <v>0</v>
      </c>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26"/>
      <c r="CU765" s="26"/>
      <c r="CV765" s="26"/>
    </row>
    <row r="766" spans="1:100">
      <c r="A766" s="26">
        <v>28</v>
      </c>
      <c r="B766" s="26" t="s">
        <v>43</v>
      </c>
      <c r="C766" s="26" t="s">
        <v>36</v>
      </c>
      <c r="D766" s="26">
        <v>1144</v>
      </c>
      <c r="E766" s="26" t="s">
        <v>37</v>
      </c>
      <c r="F766" s="26">
        <v>10</v>
      </c>
      <c r="G766" s="26">
        <v>1</v>
      </c>
      <c r="H766" s="26" t="s">
        <v>51</v>
      </c>
      <c r="I766" s="26">
        <v>1</v>
      </c>
      <c r="J766" s="26">
        <v>1056</v>
      </c>
      <c r="K766" s="26">
        <v>4</v>
      </c>
      <c r="L766" s="26" t="s">
        <v>46</v>
      </c>
      <c r="M766" s="26">
        <v>74</v>
      </c>
      <c r="N766" s="26">
        <v>3</v>
      </c>
      <c r="O766" s="26">
        <v>1</v>
      </c>
      <c r="P766" s="26" t="s">
        <v>57</v>
      </c>
      <c r="Q766" s="26">
        <v>2</v>
      </c>
      <c r="R766" s="26" t="s">
        <v>48</v>
      </c>
      <c r="S766" s="26">
        <v>1052</v>
      </c>
      <c r="T766" s="26">
        <v>23384</v>
      </c>
      <c r="U766" s="26">
        <v>1</v>
      </c>
      <c r="V766" s="26" t="s">
        <v>42</v>
      </c>
      <c r="W766" s="26" t="s">
        <v>43</v>
      </c>
      <c r="X766" s="26">
        <v>22</v>
      </c>
      <c r="Y766" s="26">
        <v>4</v>
      </c>
      <c r="Z766" s="26">
        <v>2</v>
      </c>
      <c r="AA766" s="26">
        <v>80</v>
      </c>
      <c r="AB766" s="26">
        <v>0</v>
      </c>
      <c r="AC766" s="26">
        <v>1</v>
      </c>
      <c r="AD766" s="26">
        <v>5</v>
      </c>
      <c r="AE766" s="26">
        <v>3</v>
      </c>
      <c r="AF766" s="26">
        <v>1</v>
      </c>
      <c r="AG766" s="26">
        <v>0</v>
      </c>
      <c r="AH766" s="26">
        <v>0</v>
      </c>
      <c r="AI766" s="26">
        <v>0</v>
      </c>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26"/>
      <c r="CU766" s="26"/>
      <c r="CV766" s="26"/>
    </row>
    <row r="767" spans="1:100">
      <c r="A767" s="26">
        <v>38</v>
      </c>
      <c r="B767" s="26" t="s">
        <v>43</v>
      </c>
      <c r="C767" s="26" t="s">
        <v>44</v>
      </c>
      <c r="D767" s="26">
        <v>1186</v>
      </c>
      <c r="E767" s="26" t="s">
        <v>45</v>
      </c>
      <c r="F767" s="26">
        <v>3</v>
      </c>
      <c r="G767" s="26">
        <v>4</v>
      </c>
      <c r="H767" s="26" t="s">
        <v>49</v>
      </c>
      <c r="I767" s="26">
        <v>1</v>
      </c>
      <c r="J767" s="26">
        <v>1060</v>
      </c>
      <c r="K767" s="26">
        <v>3</v>
      </c>
      <c r="L767" s="26" t="s">
        <v>46</v>
      </c>
      <c r="M767" s="26">
        <v>44</v>
      </c>
      <c r="N767" s="26">
        <v>3</v>
      </c>
      <c r="O767" s="26">
        <v>1</v>
      </c>
      <c r="P767" s="26" t="s">
        <v>47</v>
      </c>
      <c r="Q767" s="26">
        <v>3</v>
      </c>
      <c r="R767" s="26" t="s">
        <v>48</v>
      </c>
      <c r="S767" s="26">
        <v>2821</v>
      </c>
      <c r="T767" s="26">
        <v>2997</v>
      </c>
      <c r="U767" s="26">
        <v>3</v>
      </c>
      <c r="V767" s="26" t="s">
        <v>42</v>
      </c>
      <c r="W767" s="26" t="s">
        <v>43</v>
      </c>
      <c r="X767" s="26">
        <v>16</v>
      </c>
      <c r="Y767" s="26">
        <v>3</v>
      </c>
      <c r="Z767" s="26">
        <v>1</v>
      </c>
      <c r="AA767" s="26">
        <v>80</v>
      </c>
      <c r="AB767" s="26">
        <v>1</v>
      </c>
      <c r="AC767" s="26">
        <v>8</v>
      </c>
      <c r="AD767" s="26">
        <v>2</v>
      </c>
      <c r="AE767" s="26">
        <v>3</v>
      </c>
      <c r="AF767" s="26">
        <v>2</v>
      </c>
      <c r="AG767" s="26">
        <v>2</v>
      </c>
      <c r="AH767" s="26">
        <v>2</v>
      </c>
      <c r="AI767" s="26">
        <v>2</v>
      </c>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26"/>
      <c r="CU767" s="26"/>
      <c r="CV767" s="26"/>
    </row>
    <row r="768" spans="1:100">
      <c r="A768" s="26">
        <v>50</v>
      </c>
      <c r="B768" s="26" t="s">
        <v>43</v>
      </c>
      <c r="C768" s="26" t="s">
        <v>36</v>
      </c>
      <c r="D768" s="26">
        <v>1464</v>
      </c>
      <c r="E768" s="26" t="s">
        <v>45</v>
      </c>
      <c r="F768" s="26">
        <v>2</v>
      </c>
      <c r="G768" s="26">
        <v>4</v>
      </c>
      <c r="H768" s="26" t="s">
        <v>51</v>
      </c>
      <c r="I768" s="26">
        <v>1</v>
      </c>
      <c r="J768" s="26">
        <v>1061</v>
      </c>
      <c r="K768" s="26">
        <v>2</v>
      </c>
      <c r="L768" s="26" t="s">
        <v>46</v>
      </c>
      <c r="M768" s="26">
        <v>62</v>
      </c>
      <c r="N768" s="26">
        <v>3</v>
      </c>
      <c r="O768" s="26">
        <v>5</v>
      </c>
      <c r="P768" s="26" t="s">
        <v>58</v>
      </c>
      <c r="Q768" s="26">
        <v>3</v>
      </c>
      <c r="R768" s="26" t="s">
        <v>48</v>
      </c>
      <c r="S768" s="26">
        <v>19237</v>
      </c>
      <c r="T768" s="26">
        <v>12853</v>
      </c>
      <c r="U768" s="26">
        <v>2</v>
      </c>
      <c r="V768" s="26" t="s">
        <v>42</v>
      </c>
      <c r="W768" s="26" t="s">
        <v>35</v>
      </c>
      <c r="X768" s="26">
        <v>11</v>
      </c>
      <c r="Y768" s="26">
        <v>3</v>
      </c>
      <c r="Z768" s="26">
        <v>4</v>
      </c>
      <c r="AA768" s="26">
        <v>80</v>
      </c>
      <c r="AB768" s="26">
        <v>1</v>
      </c>
      <c r="AC768" s="26">
        <v>29</v>
      </c>
      <c r="AD768" s="26">
        <v>2</v>
      </c>
      <c r="AE768" s="26">
        <v>2</v>
      </c>
      <c r="AF768" s="26">
        <v>8</v>
      </c>
      <c r="AG768" s="26">
        <v>1</v>
      </c>
      <c r="AH768" s="26">
        <v>7</v>
      </c>
      <c r="AI768" s="26">
        <v>7</v>
      </c>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26"/>
      <c r="CU768" s="26"/>
      <c r="CV768" s="26"/>
    </row>
    <row r="769" spans="1:100">
      <c r="A769" s="26">
        <v>37</v>
      </c>
      <c r="B769" s="26" t="s">
        <v>43</v>
      </c>
      <c r="C769" s="26" t="s">
        <v>36</v>
      </c>
      <c r="D769" s="26">
        <v>124</v>
      </c>
      <c r="E769" s="26" t="s">
        <v>45</v>
      </c>
      <c r="F769" s="26">
        <v>3</v>
      </c>
      <c r="G769" s="26">
        <v>3</v>
      </c>
      <c r="H769" s="26" t="s">
        <v>49</v>
      </c>
      <c r="I769" s="26">
        <v>1</v>
      </c>
      <c r="J769" s="26">
        <v>1062</v>
      </c>
      <c r="K769" s="26">
        <v>4</v>
      </c>
      <c r="L769" s="26" t="s">
        <v>39</v>
      </c>
      <c r="M769" s="26">
        <v>35</v>
      </c>
      <c r="N769" s="26">
        <v>3</v>
      </c>
      <c r="O769" s="26">
        <v>2</v>
      </c>
      <c r="P769" s="26" t="s">
        <v>54</v>
      </c>
      <c r="Q769" s="26">
        <v>2</v>
      </c>
      <c r="R769" s="26" t="s">
        <v>41</v>
      </c>
      <c r="S769" s="26">
        <v>4107</v>
      </c>
      <c r="T769" s="26">
        <v>13848</v>
      </c>
      <c r="U769" s="26">
        <v>3</v>
      </c>
      <c r="V769" s="26" t="s">
        <v>42</v>
      </c>
      <c r="W769" s="26" t="s">
        <v>43</v>
      </c>
      <c r="X769" s="26">
        <v>15</v>
      </c>
      <c r="Y769" s="26">
        <v>3</v>
      </c>
      <c r="Z769" s="26">
        <v>1</v>
      </c>
      <c r="AA769" s="26">
        <v>80</v>
      </c>
      <c r="AB769" s="26">
        <v>0</v>
      </c>
      <c r="AC769" s="26">
        <v>8</v>
      </c>
      <c r="AD769" s="26">
        <v>3</v>
      </c>
      <c r="AE769" s="26">
        <v>2</v>
      </c>
      <c r="AF769" s="26">
        <v>4</v>
      </c>
      <c r="AG769" s="26">
        <v>3</v>
      </c>
      <c r="AH769" s="26">
        <v>0</v>
      </c>
      <c r="AI769" s="26">
        <v>1</v>
      </c>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26"/>
      <c r="CU769" s="26"/>
      <c r="CV769" s="26"/>
    </row>
    <row r="770" spans="1:100">
      <c r="A770" s="26">
        <v>40</v>
      </c>
      <c r="B770" s="26" t="s">
        <v>43</v>
      </c>
      <c r="C770" s="26" t="s">
        <v>36</v>
      </c>
      <c r="D770" s="26">
        <v>300</v>
      </c>
      <c r="E770" s="26" t="s">
        <v>37</v>
      </c>
      <c r="F770" s="26">
        <v>26</v>
      </c>
      <c r="G770" s="26">
        <v>3</v>
      </c>
      <c r="H770" s="26" t="s">
        <v>59</v>
      </c>
      <c r="I770" s="26">
        <v>1</v>
      </c>
      <c r="J770" s="26">
        <v>1066</v>
      </c>
      <c r="K770" s="26">
        <v>3</v>
      </c>
      <c r="L770" s="26" t="s">
        <v>46</v>
      </c>
      <c r="M770" s="26">
        <v>74</v>
      </c>
      <c r="N770" s="26">
        <v>3</v>
      </c>
      <c r="O770" s="26">
        <v>2</v>
      </c>
      <c r="P770" s="26" t="s">
        <v>40</v>
      </c>
      <c r="Q770" s="26">
        <v>1</v>
      </c>
      <c r="R770" s="26" t="s">
        <v>48</v>
      </c>
      <c r="S770" s="26">
        <v>8396</v>
      </c>
      <c r="T770" s="26">
        <v>22217</v>
      </c>
      <c r="U770" s="26">
        <v>1</v>
      </c>
      <c r="V770" s="26" t="s">
        <v>42</v>
      </c>
      <c r="W770" s="26" t="s">
        <v>43</v>
      </c>
      <c r="X770" s="26">
        <v>14</v>
      </c>
      <c r="Y770" s="26">
        <v>3</v>
      </c>
      <c r="Z770" s="26">
        <v>2</v>
      </c>
      <c r="AA770" s="26">
        <v>80</v>
      </c>
      <c r="AB770" s="26">
        <v>1</v>
      </c>
      <c r="AC770" s="26">
        <v>8</v>
      </c>
      <c r="AD770" s="26">
        <v>3</v>
      </c>
      <c r="AE770" s="26">
        <v>2</v>
      </c>
      <c r="AF770" s="26">
        <v>7</v>
      </c>
      <c r="AG770" s="26">
        <v>7</v>
      </c>
      <c r="AH770" s="26">
        <v>7</v>
      </c>
      <c r="AI770" s="26">
        <v>5</v>
      </c>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26"/>
      <c r="CU770" s="26"/>
      <c r="CV770" s="26"/>
    </row>
    <row r="771" spans="1:100">
      <c r="A771" s="26">
        <v>26</v>
      </c>
      <c r="B771" s="26" t="s">
        <v>43</v>
      </c>
      <c r="C771" s="26" t="s">
        <v>44</v>
      </c>
      <c r="D771" s="26">
        <v>921</v>
      </c>
      <c r="E771" s="26" t="s">
        <v>45</v>
      </c>
      <c r="F771" s="26">
        <v>1</v>
      </c>
      <c r="G771" s="26">
        <v>1</v>
      </c>
      <c r="H771" s="26" t="s">
        <v>51</v>
      </c>
      <c r="I771" s="26">
        <v>1</v>
      </c>
      <c r="J771" s="26">
        <v>1068</v>
      </c>
      <c r="K771" s="26">
        <v>1</v>
      </c>
      <c r="L771" s="26" t="s">
        <v>39</v>
      </c>
      <c r="M771" s="26">
        <v>66</v>
      </c>
      <c r="N771" s="26">
        <v>2</v>
      </c>
      <c r="O771" s="26">
        <v>1</v>
      </c>
      <c r="P771" s="26" t="s">
        <v>47</v>
      </c>
      <c r="Q771" s="26">
        <v>3</v>
      </c>
      <c r="R771" s="26" t="s">
        <v>52</v>
      </c>
      <c r="S771" s="26">
        <v>2007</v>
      </c>
      <c r="T771" s="26">
        <v>25265</v>
      </c>
      <c r="U771" s="26">
        <v>1</v>
      </c>
      <c r="V771" s="26" t="s">
        <v>42</v>
      </c>
      <c r="W771" s="26" t="s">
        <v>43</v>
      </c>
      <c r="X771" s="26">
        <v>13</v>
      </c>
      <c r="Y771" s="26">
        <v>3</v>
      </c>
      <c r="Z771" s="26">
        <v>3</v>
      </c>
      <c r="AA771" s="26">
        <v>80</v>
      </c>
      <c r="AB771" s="26">
        <v>2</v>
      </c>
      <c r="AC771" s="26">
        <v>5</v>
      </c>
      <c r="AD771" s="26">
        <v>5</v>
      </c>
      <c r="AE771" s="26">
        <v>3</v>
      </c>
      <c r="AF771" s="26">
        <v>5</v>
      </c>
      <c r="AG771" s="26">
        <v>3</v>
      </c>
      <c r="AH771" s="26">
        <v>1</v>
      </c>
      <c r="AI771" s="26">
        <v>3</v>
      </c>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c r="CU771" s="26"/>
      <c r="CV771" s="26"/>
    </row>
    <row r="772" spans="1:100">
      <c r="A772" s="26">
        <v>46</v>
      </c>
      <c r="B772" s="26" t="s">
        <v>43</v>
      </c>
      <c r="C772" s="26" t="s">
        <v>36</v>
      </c>
      <c r="D772" s="26">
        <v>430</v>
      </c>
      <c r="E772" s="26" t="s">
        <v>45</v>
      </c>
      <c r="F772" s="26">
        <v>1</v>
      </c>
      <c r="G772" s="26">
        <v>4</v>
      </c>
      <c r="H772" s="26" t="s">
        <v>51</v>
      </c>
      <c r="I772" s="26">
        <v>1</v>
      </c>
      <c r="J772" s="26">
        <v>1069</v>
      </c>
      <c r="K772" s="26">
        <v>4</v>
      </c>
      <c r="L772" s="26" t="s">
        <v>46</v>
      </c>
      <c r="M772" s="26">
        <v>40</v>
      </c>
      <c r="N772" s="26">
        <v>3</v>
      </c>
      <c r="O772" s="26">
        <v>5</v>
      </c>
      <c r="P772" s="26" t="s">
        <v>58</v>
      </c>
      <c r="Q772" s="26">
        <v>4</v>
      </c>
      <c r="R772" s="26" t="s">
        <v>52</v>
      </c>
      <c r="S772" s="26">
        <v>19627</v>
      </c>
      <c r="T772" s="26">
        <v>21445</v>
      </c>
      <c r="U772" s="26">
        <v>9</v>
      </c>
      <c r="V772" s="26" t="s">
        <v>42</v>
      </c>
      <c r="W772" s="26" t="s">
        <v>43</v>
      </c>
      <c r="X772" s="26">
        <v>17</v>
      </c>
      <c r="Y772" s="26">
        <v>3</v>
      </c>
      <c r="Z772" s="26">
        <v>4</v>
      </c>
      <c r="AA772" s="26">
        <v>80</v>
      </c>
      <c r="AB772" s="26">
        <v>2</v>
      </c>
      <c r="AC772" s="26">
        <v>23</v>
      </c>
      <c r="AD772" s="26">
        <v>0</v>
      </c>
      <c r="AE772" s="26">
        <v>3</v>
      </c>
      <c r="AF772" s="26">
        <v>2</v>
      </c>
      <c r="AG772" s="26">
        <v>2</v>
      </c>
      <c r="AH772" s="26">
        <v>2</v>
      </c>
      <c r="AI772" s="26">
        <v>2</v>
      </c>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26"/>
      <c r="CU772" s="26"/>
      <c r="CV772" s="26"/>
    </row>
    <row r="773" spans="1:100">
      <c r="A773" s="26">
        <v>54</v>
      </c>
      <c r="B773" s="26" t="s">
        <v>43</v>
      </c>
      <c r="C773" s="26" t="s">
        <v>36</v>
      </c>
      <c r="D773" s="26">
        <v>1082</v>
      </c>
      <c r="E773" s="26" t="s">
        <v>37</v>
      </c>
      <c r="F773" s="26">
        <v>2</v>
      </c>
      <c r="G773" s="26">
        <v>4</v>
      </c>
      <c r="H773" s="26" t="s">
        <v>38</v>
      </c>
      <c r="I773" s="26">
        <v>1</v>
      </c>
      <c r="J773" s="26">
        <v>1070</v>
      </c>
      <c r="K773" s="26">
        <v>3</v>
      </c>
      <c r="L773" s="26" t="s">
        <v>39</v>
      </c>
      <c r="M773" s="26">
        <v>41</v>
      </c>
      <c r="N773" s="26">
        <v>2</v>
      </c>
      <c r="O773" s="26">
        <v>3</v>
      </c>
      <c r="P773" s="26" t="s">
        <v>40</v>
      </c>
      <c r="Q773" s="26">
        <v>3</v>
      </c>
      <c r="R773" s="26" t="s">
        <v>48</v>
      </c>
      <c r="S773" s="26">
        <v>10686</v>
      </c>
      <c r="T773" s="26">
        <v>8392</v>
      </c>
      <c r="U773" s="26">
        <v>6</v>
      </c>
      <c r="V773" s="26" t="s">
        <v>42</v>
      </c>
      <c r="W773" s="26" t="s">
        <v>43</v>
      </c>
      <c r="X773" s="26">
        <v>11</v>
      </c>
      <c r="Y773" s="26">
        <v>3</v>
      </c>
      <c r="Z773" s="26">
        <v>2</v>
      </c>
      <c r="AA773" s="26">
        <v>80</v>
      </c>
      <c r="AB773" s="26">
        <v>1</v>
      </c>
      <c r="AC773" s="26">
        <v>13</v>
      </c>
      <c r="AD773" s="26">
        <v>4</v>
      </c>
      <c r="AE773" s="26">
        <v>3</v>
      </c>
      <c r="AF773" s="26">
        <v>9</v>
      </c>
      <c r="AG773" s="26">
        <v>4</v>
      </c>
      <c r="AH773" s="26">
        <v>7</v>
      </c>
      <c r="AI773" s="26">
        <v>0</v>
      </c>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26"/>
      <c r="CU773" s="26"/>
      <c r="CV773" s="26"/>
    </row>
    <row r="774" spans="1:100">
      <c r="A774" s="26">
        <v>56</v>
      </c>
      <c r="B774" s="26" t="s">
        <v>43</v>
      </c>
      <c r="C774" s="26" t="s">
        <v>44</v>
      </c>
      <c r="D774" s="26">
        <v>1240</v>
      </c>
      <c r="E774" s="26" t="s">
        <v>45</v>
      </c>
      <c r="F774" s="26">
        <v>9</v>
      </c>
      <c r="G774" s="26">
        <v>3</v>
      </c>
      <c r="H774" s="26" t="s">
        <v>51</v>
      </c>
      <c r="I774" s="26">
        <v>1</v>
      </c>
      <c r="J774" s="26">
        <v>1071</v>
      </c>
      <c r="K774" s="26">
        <v>1</v>
      </c>
      <c r="L774" s="26" t="s">
        <v>39</v>
      </c>
      <c r="M774" s="26">
        <v>63</v>
      </c>
      <c r="N774" s="26">
        <v>3</v>
      </c>
      <c r="O774" s="26">
        <v>1</v>
      </c>
      <c r="P774" s="26" t="s">
        <v>47</v>
      </c>
      <c r="Q774" s="26">
        <v>3</v>
      </c>
      <c r="R774" s="26" t="s">
        <v>48</v>
      </c>
      <c r="S774" s="26">
        <v>2942</v>
      </c>
      <c r="T774" s="26">
        <v>12154</v>
      </c>
      <c r="U774" s="26">
        <v>2</v>
      </c>
      <c r="V774" s="26" t="s">
        <v>42</v>
      </c>
      <c r="W774" s="26" t="s">
        <v>43</v>
      </c>
      <c r="X774" s="26">
        <v>19</v>
      </c>
      <c r="Y774" s="26">
        <v>3</v>
      </c>
      <c r="Z774" s="26">
        <v>2</v>
      </c>
      <c r="AA774" s="26">
        <v>80</v>
      </c>
      <c r="AB774" s="26">
        <v>1</v>
      </c>
      <c r="AC774" s="26">
        <v>18</v>
      </c>
      <c r="AD774" s="26">
        <v>4</v>
      </c>
      <c r="AE774" s="26">
        <v>3</v>
      </c>
      <c r="AF774" s="26">
        <v>5</v>
      </c>
      <c r="AG774" s="26">
        <v>4</v>
      </c>
      <c r="AH774" s="26">
        <v>0</v>
      </c>
      <c r="AI774" s="26">
        <v>3</v>
      </c>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c r="CU774" s="26"/>
      <c r="CV774" s="26"/>
    </row>
    <row r="775" spans="1:100">
      <c r="A775" s="26">
        <v>36</v>
      </c>
      <c r="B775" s="26" t="s">
        <v>43</v>
      </c>
      <c r="C775" s="26" t="s">
        <v>36</v>
      </c>
      <c r="D775" s="26">
        <v>796</v>
      </c>
      <c r="E775" s="26" t="s">
        <v>45</v>
      </c>
      <c r="F775" s="26">
        <v>12</v>
      </c>
      <c r="G775" s="26">
        <v>5</v>
      </c>
      <c r="H775" s="26" t="s">
        <v>51</v>
      </c>
      <c r="I775" s="26">
        <v>1</v>
      </c>
      <c r="J775" s="26">
        <v>1073</v>
      </c>
      <c r="K775" s="26">
        <v>4</v>
      </c>
      <c r="L775" s="26" t="s">
        <v>39</v>
      </c>
      <c r="M775" s="26">
        <v>51</v>
      </c>
      <c r="N775" s="26">
        <v>2</v>
      </c>
      <c r="O775" s="26">
        <v>3</v>
      </c>
      <c r="P775" s="26" t="s">
        <v>53</v>
      </c>
      <c r="Q775" s="26">
        <v>4</v>
      </c>
      <c r="R775" s="26" t="s">
        <v>41</v>
      </c>
      <c r="S775" s="26">
        <v>8858</v>
      </c>
      <c r="T775" s="26">
        <v>15669</v>
      </c>
      <c r="U775" s="26">
        <v>0</v>
      </c>
      <c r="V775" s="26" t="s">
        <v>42</v>
      </c>
      <c r="W775" s="26" t="s">
        <v>43</v>
      </c>
      <c r="X775" s="26">
        <v>11</v>
      </c>
      <c r="Y775" s="26">
        <v>3</v>
      </c>
      <c r="Z775" s="26">
        <v>2</v>
      </c>
      <c r="AA775" s="26">
        <v>80</v>
      </c>
      <c r="AB775" s="26">
        <v>0</v>
      </c>
      <c r="AC775" s="26">
        <v>15</v>
      </c>
      <c r="AD775" s="26">
        <v>2</v>
      </c>
      <c r="AE775" s="26">
        <v>2</v>
      </c>
      <c r="AF775" s="26">
        <v>14</v>
      </c>
      <c r="AG775" s="26">
        <v>8</v>
      </c>
      <c r="AH775" s="26">
        <v>7</v>
      </c>
      <c r="AI775" s="26">
        <v>8</v>
      </c>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c r="CU775" s="26"/>
      <c r="CV775" s="26"/>
    </row>
    <row r="776" spans="1:100">
      <c r="A776" s="26">
        <v>55</v>
      </c>
      <c r="B776" s="26" t="s">
        <v>43</v>
      </c>
      <c r="C776" s="26" t="s">
        <v>55</v>
      </c>
      <c r="D776" s="26">
        <v>444</v>
      </c>
      <c r="E776" s="26" t="s">
        <v>45</v>
      </c>
      <c r="F776" s="26">
        <v>2</v>
      </c>
      <c r="G776" s="26">
        <v>1</v>
      </c>
      <c r="H776" s="26" t="s">
        <v>51</v>
      </c>
      <c r="I776" s="26">
        <v>1</v>
      </c>
      <c r="J776" s="26">
        <v>1074</v>
      </c>
      <c r="K776" s="26">
        <v>3</v>
      </c>
      <c r="L776" s="26" t="s">
        <v>46</v>
      </c>
      <c r="M776" s="26">
        <v>40</v>
      </c>
      <c r="N776" s="26">
        <v>2</v>
      </c>
      <c r="O776" s="26">
        <v>4</v>
      </c>
      <c r="P776" s="26" t="s">
        <v>56</v>
      </c>
      <c r="Q776" s="26">
        <v>1</v>
      </c>
      <c r="R776" s="26" t="s">
        <v>41</v>
      </c>
      <c r="S776" s="26">
        <v>16756</v>
      </c>
      <c r="T776" s="26">
        <v>17323</v>
      </c>
      <c r="U776" s="26">
        <v>7</v>
      </c>
      <c r="V776" s="26" t="s">
        <v>42</v>
      </c>
      <c r="W776" s="26" t="s">
        <v>43</v>
      </c>
      <c r="X776" s="26">
        <v>15</v>
      </c>
      <c r="Y776" s="26">
        <v>3</v>
      </c>
      <c r="Z776" s="26">
        <v>2</v>
      </c>
      <c r="AA776" s="26">
        <v>80</v>
      </c>
      <c r="AB776" s="26">
        <v>0</v>
      </c>
      <c r="AC776" s="26">
        <v>31</v>
      </c>
      <c r="AD776" s="26">
        <v>3</v>
      </c>
      <c r="AE776" s="26">
        <v>4</v>
      </c>
      <c r="AF776" s="26">
        <v>9</v>
      </c>
      <c r="AG776" s="26">
        <v>7</v>
      </c>
      <c r="AH776" s="26">
        <v>6</v>
      </c>
      <c r="AI776" s="26">
        <v>2</v>
      </c>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26"/>
      <c r="CU776" s="26"/>
      <c r="CV776" s="26"/>
    </row>
    <row r="777" spans="1:100">
      <c r="A777" s="26">
        <v>43</v>
      </c>
      <c r="B777" s="26" t="s">
        <v>43</v>
      </c>
      <c r="C777" s="26" t="s">
        <v>36</v>
      </c>
      <c r="D777" s="26">
        <v>415</v>
      </c>
      <c r="E777" s="26" t="s">
        <v>37</v>
      </c>
      <c r="F777" s="26">
        <v>25</v>
      </c>
      <c r="G777" s="26">
        <v>3</v>
      </c>
      <c r="H777" s="26" t="s">
        <v>51</v>
      </c>
      <c r="I777" s="26">
        <v>1</v>
      </c>
      <c r="J777" s="26">
        <v>1076</v>
      </c>
      <c r="K777" s="26">
        <v>3</v>
      </c>
      <c r="L777" s="26" t="s">
        <v>46</v>
      </c>
      <c r="M777" s="26">
        <v>79</v>
      </c>
      <c r="N777" s="26">
        <v>2</v>
      </c>
      <c r="O777" s="26">
        <v>3</v>
      </c>
      <c r="P777" s="26" t="s">
        <v>40</v>
      </c>
      <c r="Q777" s="26">
        <v>4</v>
      </c>
      <c r="R777" s="26" t="s">
        <v>52</v>
      </c>
      <c r="S777" s="26">
        <v>10798</v>
      </c>
      <c r="T777" s="26">
        <v>5268</v>
      </c>
      <c r="U777" s="26">
        <v>5</v>
      </c>
      <c r="V777" s="26" t="s">
        <v>42</v>
      </c>
      <c r="W777" s="26" t="s">
        <v>43</v>
      </c>
      <c r="X777" s="26">
        <v>13</v>
      </c>
      <c r="Y777" s="26">
        <v>3</v>
      </c>
      <c r="Z777" s="26">
        <v>3</v>
      </c>
      <c r="AA777" s="26">
        <v>80</v>
      </c>
      <c r="AB777" s="26">
        <v>1</v>
      </c>
      <c r="AC777" s="26">
        <v>18</v>
      </c>
      <c r="AD777" s="26">
        <v>5</v>
      </c>
      <c r="AE777" s="26">
        <v>3</v>
      </c>
      <c r="AF777" s="26">
        <v>1</v>
      </c>
      <c r="AG777" s="26">
        <v>0</v>
      </c>
      <c r="AH777" s="26">
        <v>0</v>
      </c>
      <c r="AI777" s="26">
        <v>0</v>
      </c>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26"/>
      <c r="CU777" s="26"/>
      <c r="CV777" s="26"/>
    </row>
    <row r="778" spans="1:100">
      <c r="A778" s="26">
        <v>20</v>
      </c>
      <c r="B778" s="26" t="s">
        <v>35</v>
      </c>
      <c r="C778" s="26" t="s">
        <v>44</v>
      </c>
      <c r="D778" s="26">
        <v>769</v>
      </c>
      <c r="E778" s="26" t="s">
        <v>37</v>
      </c>
      <c r="F778" s="26">
        <v>9</v>
      </c>
      <c r="G778" s="26">
        <v>3</v>
      </c>
      <c r="H778" s="26" t="s">
        <v>59</v>
      </c>
      <c r="I778" s="26">
        <v>1</v>
      </c>
      <c r="J778" s="26">
        <v>1077</v>
      </c>
      <c r="K778" s="26">
        <v>4</v>
      </c>
      <c r="L778" s="26" t="s">
        <v>39</v>
      </c>
      <c r="M778" s="26">
        <v>54</v>
      </c>
      <c r="N778" s="26">
        <v>3</v>
      </c>
      <c r="O778" s="26">
        <v>1</v>
      </c>
      <c r="P778" s="26" t="s">
        <v>57</v>
      </c>
      <c r="Q778" s="26">
        <v>4</v>
      </c>
      <c r="R778" s="26" t="s">
        <v>41</v>
      </c>
      <c r="S778" s="26">
        <v>2323</v>
      </c>
      <c r="T778" s="26">
        <v>17205</v>
      </c>
      <c r="U778" s="26">
        <v>1</v>
      </c>
      <c r="V778" s="26" t="s">
        <v>42</v>
      </c>
      <c r="W778" s="26" t="s">
        <v>35</v>
      </c>
      <c r="X778" s="26">
        <v>14</v>
      </c>
      <c r="Y778" s="26">
        <v>3</v>
      </c>
      <c r="Z778" s="26">
        <v>2</v>
      </c>
      <c r="AA778" s="26">
        <v>80</v>
      </c>
      <c r="AB778" s="26">
        <v>0</v>
      </c>
      <c r="AC778" s="26">
        <v>2</v>
      </c>
      <c r="AD778" s="26">
        <v>3</v>
      </c>
      <c r="AE778" s="26">
        <v>3</v>
      </c>
      <c r="AF778" s="26">
        <v>2</v>
      </c>
      <c r="AG778" s="26">
        <v>2</v>
      </c>
      <c r="AH778" s="26">
        <v>0</v>
      </c>
      <c r="AI778" s="26">
        <v>2</v>
      </c>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26"/>
      <c r="CU778" s="26"/>
      <c r="CV778" s="26"/>
    </row>
    <row r="779" spans="1:100">
      <c r="A779" s="26">
        <v>21</v>
      </c>
      <c r="B779" s="26" t="s">
        <v>35</v>
      </c>
      <c r="C779" s="26" t="s">
        <v>36</v>
      </c>
      <c r="D779" s="26">
        <v>1334</v>
      </c>
      <c r="E779" s="26" t="s">
        <v>45</v>
      </c>
      <c r="F779" s="26">
        <v>10</v>
      </c>
      <c r="G779" s="26">
        <v>3</v>
      </c>
      <c r="H779" s="26" t="s">
        <v>38</v>
      </c>
      <c r="I779" s="26">
        <v>1</v>
      </c>
      <c r="J779" s="26">
        <v>1079</v>
      </c>
      <c r="K779" s="26">
        <v>3</v>
      </c>
      <c r="L779" s="26" t="s">
        <v>39</v>
      </c>
      <c r="M779" s="26">
        <v>36</v>
      </c>
      <c r="N779" s="26">
        <v>2</v>
      </c>
      <c r="O779" s="26">
        <v>1</v>
      </c>
      <c r="P779" s="26" t="s">
        <v>50</v>
      </c>
      <c r="Q779" s="26">
        <v>1</v>
      </c>
      <c r="R779" s="26" t="s">
        <v>41</v>
      </c>
      <c r="S779" s="26">
        <v>1416</v>
      </c>
      <c r="T779" s="26">
        <v>17258</v>
      </c>
      <c r="U779" s="26">
        <v>1</v>
      </c>
      <c r="V779" s="26" t="s">
        <v>42</v>
      </c>
      <c r="W779" s="26" t="s">
        <v>43</v>
      </c>
      <c r="X779" s="26">
        <v>13</v>
      </c>
      <c r="Y779" s="26">
        <v>3</v>
      </c>
      <c r="Z779" s="26">
        <v>1</v>
      </c>
      <c r="AA779" s="26">
        <v>80</v>
      </c>
      <c r="AB779" s="26">
        <v>0</v>
      </c>
      <c r="AC779" s="26">
        <v>1</v>
      </c>
      <c r="AD779" s="26">
        <v>6</v>
      </c>
      <c r="AE779" s="26">
        <v>2</v>
      </c>
      <c r="AF779" s="26">
        <v>1</v>
      </c>
      <c r="AG779" s="26">
        <v>0</v>
      </c>
      <c r="AH779" s="26">
        <v>1</v>
      </c>
      <c r="AI779" s="26">
        <v>0</v>
      </c>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c r="CU779" s="26"/>
      <c r="CV779" s="26"/>
    </row>
    <row r="780" spans="1:100">
      <c r="A780" s="26">
        <v>46</v>
      </c>
      <c r="B780" s="26" t="s">
        <v>43</v>
      </c>
      <c r="C780" s="26" t="s">
        <v>36</v>
      </c>
      <c r="D780" s="26">
        <v>1003</v>
      </c>
      <c r="E780" s="26" t="s">
        <v>45</v>
      </c>
      <c r="F780" s="26">
        <v>8</v>
      </c>
      <c r="G780" s="26">
        <v>4</v>
      </c>
      <c r="H780" s="26" t="s">
        <v>38</v>
      </c>
      <c r="I780" s="26">
        <v>1</v>
      </c>
      <c r="J780" s="26">
        <v>1080</v>
      </c>
      <c r="K780" s="26">
        <v>4</v>
      </c>
      <c r="L780" s="26" t="s">
        <v>39</v>
      </c>
      <c r="M780" s="26">
        <v>74</v>
      </c>
      <c r="N780" s="26">
        <v>2</v>
      </c>
      <c r="O780" s="26">
        <v>2</v>
      </c>
      <c r="P780" s="26" t="s">
        <v>47</v>
      </c>
      <c r="Q780" s="26">
        <v>1</v>
      </c>
      <c r="R780" s="26" t="s">
        <v>52</v>
      </c>
      <c r="S780" s="26">
        <v>4615</v>
      </c>
      <c r="T780" s="26">
        <v>21029</v>
      </c>
      <c r="U780" s="26">
        <v>8</v>
      </c>
      <c r="V780" s="26" t="s">
        <v>42</v>
      </c>
      <c r="W780" s="26" t="s">
        <v>35</v>
      </c>
      <c r="X780" s="26">
        <v>23</v>
      </c>
      <c r="Y780" s="26">
        <v>4</v>
      </c>
      <c r="Z780" s="26">
        <v>1</v>
      </c>
      <c r="AA780" s="26">
        <v>80</v>
      </c>
      <c r="AB780" s="26">
        <v>3</v>
      </c>
      <c r="AC780" s="26">
        <v>19</v>
      </c>
      <c r="AD780" s="26">
        <v>2</v>
      </c>
      <c r="AE780" s="26">
        <v>3</v>
      </c>
      <c r="AF780" s="26">
        <v>16</v>
      </c>
      <c r="AG780" s="26">
        <v>13</v>
      </c>
      <c r="AH780" s="26">
        <v>1</v>
      </c>
      <c r="AI780" s="26">
        <v>7</v>
      </c>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c r="CU780" s="26"/>
      <c r="CV780" s="26"/>
    </row>
    <row r="781" spans="1:100">
      <c r="A781" s="26">
        <v>51</v>
      </c>
      <c r="B781" s="26" t="s">
        <v>35</v>
      </c>
      <c r="C781" s="26" t="s">
        <v>36</v>
      </c>
      <c r="D781" s="26">
        <v>1323</v>
      </c>
      <c r="E781" s="26" t="s">
        <v>45</v>
      </c>
      <c r="F781" s="26">
        <v>4</v>
      </c>
      <c r="G781" s="26">
        <v>4</v>
      </c>
      <c r="H781" s="26" t="s">
        <v>38</v>
      </c>
      <c r="I781" s="26">
        <v>1</v>
      </c>
      <c r="J781" s="26">
        <v>1081</v>
      </c>
      <c r="K781" s="26">
        <v>1</v>
      </c>
      <c r="L781" s="26" t="s">
        <v>46</v>
      </c>
      <c r="M781" s="26">
        <v>34</v>
      </c>
      <c r="N781" s="26">
        <v>3</v>
      </c>
      <c r="O781" s="26">
        <v>1</v>
      </c>
      <c r="P781" s="26" t="s">
        <v>47</v>
      </c>
      <c r="Q781" s="26">
        <v>3</v>
      </c>
      <c r="R781" s="26" t="s">
        <v>48</v>
      </c>
      <c r="S781" s="26">
        <v>2461</v>
      </c>
      <c r="T781" s="26">
        <v>10332</v>
      </c>
      <c r="U781" s="26">
        <v>9</v>
      </c>
      <c r="V781" s="26" t="s">
        <v>42</v>
      </c>
      <c r="W781" s="26" t="s">
        <v>35</v>
      </c>
      <c r="X781" s="26">
        <v>12</v>
      </c>
      <c r="Y781" s="26">
        <v>3</v>
      </c>
      <c r="Z781" s="26">
        <v>3</v>
      </c>
      <c r="AA781" s="26">
        <v>80</v>
      </c>
      <c r="AB781" s="26">
        <v>3</v>
      </c>
      <c r="AC781" s="26">
        <v>18</v>
      </c>
      <c r="AD781" s="26">
        <v>2</v>
      </c>
      <c r="AE781" s="26">
        <v>4</v>
      </c>
      <c r="AF781" s="26">
        <v>10</v>
      </c>
      <c r="AG781" s="26">
        <v>0</v>
      </c>
      <c r="AH781" s="26">
        <v>2</v>
      </c>
      <c r="AI781" s="26">
        <v>7</v>
      </c>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c r="CU781" s="26"/>
      <c r="CV781" s="26"/>
    </row>
    <row r="782" spans="1:100">
      <c r="A782" s="26">
        <v>28</v>
      </c>
      <c r="B782" s="26" t="s">
        <v>35</v>
      </c>
      <c r="C782" s="26" t="s">
        <v>55</v>
      </c>
      <c r="D782" s="26">
        <v>1366</v>
      </c>
      <c r="E782" s="26" t="s">
        <v>45</v>
      </c>
      <c r="F782" s="26">
        <v>24</v>
      </c>
      <c r="G782" s="26">
        <v>2</v>
      </c>
      <c r="H782" s="26" t="s">
        <v>60</v>
      </c>
      <c r="I782" s="26">
        <v>1</v>
      </c>
      <c r="J782" s="26">
        <v>1082</v>
      </c>
      <c r="K782" s="26">
        <v>2</v>
      </c>
      <c r="L782" s="26" t="s">
        <v>46</v>
      </c>
      <c r="M782" s="26">
        <v>72</v>
      </c>
      <c r="N782" s="26">
        <v>2</v>
      </c>
      <c r="O782" s="26">
        <v>3</v>
      </c>
      <c r="P782" s="26" t="s">
        <v>54</v>
      </c>
      <c r="Q782" s="26">
        <v>1</v>
      </c>
      <c r="R782" s="26" t="s">
        <v>41</v>
      </c>
      <c r="S782" s="26">
        <v>8722</v>
      </c>
      <c r="T782" s="26">
        <v>12355</v>
      </c>
      <c r="U782" s="26">
        <v>1</v>
      </c>
      <c r="V782" s="26" t="s">
        <v>42</v>
      </c>
      <c r="W782" s="26" t="s">
        <v>43</v>
      </c>
      <c r="X782" s="26">
        <v>12</v>
      </c>
      <c r="Y782" s="26">
        <v>3</v>
      </c>
      <c r="Z782" s="26">
        <v>1</v>
      </c>
      <c r="AA782" s="26">
        <v>80</v>
      </c>
      <c r="AB782" s="26">
        <v>0</v>
      </c>
      <c r="AC782" s="26">
        <v>10</v>
      </c>
      <c r="AD782" s="26">
        <v>2</v>
      </c>
      <c r="AE782" s="26">
        <v>2</v>
      </c>
      <c r="AF782" s="26">
        <v>10</v>
      </c>
      <c r="AG782" s="26">
        <v>7</v>
      </c>
      <c r="AH782" s="26">
        <v>1</v>
      </c>
      <c r="AI782" s="26">
        <v>9</v>
      </c>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26"/>
      <c r="CU782" s="26"/>
      <c r="CV782" s="26"/>
    </row>
    <row r="783" spans="1:100">
      <c r="A783" s="26">
        <v>26</v>
      </c>
      <c r="B783" s="26" t="s">
        <v>43</v>
      </c>
      <c r="C783" s="26" t="s">
        <v>36</v>
      </c>
      <c r="D783" s="26">
        <v>192</v>
      </c>
      <c r="E783" s="26" t="s">
        <v>45</v>
      </c>
      <c r="F783" s="26">
        <v>1</v>
      </c>
      <c r="G783" s="26">
        <v>2</v>
      </c>
      <c r="H783" s="26" t="s">
        <v>51</v>
      </c>
      <c r="I783" s="26">
        <v>1</v>
      </c>
      <c r="J783" s="26">
        <v>1083</v>
      </c>
      <c r="K783" s="26">
        <v>1</v>
      </c>
      <c r="L783" s="26" t="s">
        <v>46</v>
      </c>
      <c r="M783" s="26">
        <v>59</v>
      </c>
      <c r="N783" s="26">
        <v>2</v>
      </c>
      <c r="O783" s="26">
        <v>1</v>
      </c>
      <c r="P783" s="26" t="s">
        <v>50</v>
      </c>
      <c r="Q783" s="26">
        <v>1</v>
      </c>
      <c r="R783" s="26" t="s">
        <v>48</v>
      </c>
      <c r="S783" s="26">
        <v>3955</v>
      </c>
      <c r="T783" s="26">
        <v>11141</v>
      </c>
      <c r="U783" s="26">
        <v>1</v>
      </c>
      <c r="V783" s="26" t="s">
        <v>42</v>
      </c>
      <c r="W783" s="26" t="s">
        <v>43</v>
      </c>
      <c r="X783" s="26">
        <v>16</v>
      </c>
      <c r="Y783" s="26">
        <v>3</v>
      </c>
      <c r="Z783" s="26">
        <v>1</v>
      </c>
      <c r="AA783" s="26">
        <v>80</v>
      </c>
      <c r="AB783" s="26">
        <v>2</v>
      </c>
      <c r="AC783" s="26">
        <v>6</v>
      </c>
      <c r="AD783" s="26">
        <v>2</v>
      </c>
      <c r="AE783" s="26">
        <v>3</v>
      </c>
      <c r="AF783" s="26">
        <v>5</v>
      </c>
      <c r="AG783" s="26">
        <v>3</v>
      </c>
      <c r="AH783" s="26">
        <v>1</v>
      </c>
      <c r="AI783" s="26">
        <v>3</v>
      </c>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26"/>
      <c r="CU783" s="26"/>
      <c r="CV783" s="26"/>
    </row>
    <row r="784" spans="1:100">
      <c r="A784" s="26">
        <v>30</v>
      </c>
      <c r="B784" s="26" t="s">
        <v>43</v>
      </c>
      <c r="C784" s="26" t="s">
        <v>36</v>
      </c>
      <c r="D784" s="26">
        <v>1176</v>
      </c>
      <c r="E784" s="26" t="s">
        <v>45</v>
      </c>
      <c r="F784" s="26">
        <v>20</v>
      </c>
      <c r="G784" s="26">
        <v>3</v>
      </c>
      <c r="H784" s="26" t="s">
        <v>49</v>
      </c>
      <c r="I784" s="26">
        <v>1</v>
      </c>
      <c r="J784" s="26">
        <v>1084</v>
      </c>
      <c r="K784" s="26">
        <v>3</v>
      </c>
      <c r="L784" s="26" t="s">
        <v>46</v>
      </c>
      <c r="M784" s="26">
        <v>85</v>
      </c>
      <c r="N784" s="26">
        <v>3</v>
      </c>
      <c r="O784" s="26">
        <v>2</v>
      </c>
      <c r="P784" s="26" t="s">
        <v>53</v>
      </c>
      <c r="Q784" s="26">
        <v>1</v>
      </c>
      <c r="R784" s="26" t="s">
        <v>48</v>
      </c>
      <c r="S784" s="26">
        <v>9957</v>
      </c>
      <c r="T784" s="26">
        <v>9096</v>
      </c>
      <c r="U784" s="26">
        <v>0</v>
      </c>
      <c r="V784" s="26" t="s">
        <v>42</v>
      </c>
      <c r="W784" s="26" t="s">
        <v>43</v>
      </c>
      <c r="X784" s="26">
        <v>15</v>
      </c>
      <c r="Y784" s="26">
        <v>3</v>
      </c>
      <c r="Z784" s="26">
        <v>3</v>
      </c>
      <c r="AA784" s="26">
        <v>80</v>
      </c>
      <c r="AB784" s="26">
        <v>1</v>
      </c>
      <c r="AC784" s="26">
        <v>7</v>
      </c>
      <c r="AD784" s="26">
        <v>1</v>
      </c>
      <c r="AE784" s="26">
        <v>2</v>
      </c>
      <c r="AF784" s="26">
        <v>6</v>
      </c>
      <c r="AG784" s="26">
        <v>2</v>
      </c>
      <c r="AH784" s="26">
        <v>0</v>
      </c>
      <c r="AI784" s="26">
        <v>2</v>
      </c>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26"/>
      <c r="CU784" s="26"/>
      <c r="CV784" s="26"/>
    </row>
    <row r="785" spans="1:100">
      <c r="A785" s="26">
        <v>41</v>
      </c>
      <c r="B785" s="26" t="s">
        <v>43</v>
      </c>
      <c r="C785" s="26" t="s">
        <v>36</v>
      </c>
      <c r="D785" s="26">
        <v>509</v>
      </c>
      <c r="E785" s="26" t="s">
        <v>45</v>
      </c>
      <c r="F785" s="26">
        <v>7</v>
      </c>
      <c r="G785" s="26">
        <v>2</v>
      </c>
      <c r="H785" s="26" t="s">
        <v>60</v>
      </c>
      <c r="I785" s="26">
        <v>1</v>
      </c>
      <c r="J785" s="26">
        <v>1085</v>
      </c>
      <c r="K785" s="26">
        <v>2</v>
      </c>
      <c r="L785" s="26" t="s">
        <v>39</v>
      </c>
      <c r="M785" s="26">
        <v>43</v>
      </c>
      <c r="N785" s="26">
        <v>4</v>
      </c>
      <c r="O785" s="26">
        <v>1</v>
      </c>
      <c r="P785" s="26" t="s">
        <v>47</v>
      </c>
      <c r="Q785" s="26">
        <v>3</v>
      </c>
      <c r="R785" s="26" t="s">
        <v>48</v>
      </c>
      <c r="S785" s="26">
        <v>3376</v>
      </c>
      <c r="T785" s="26">
        <v>18863</v>
      </c>
      <c r="U785" s="26">
        <v>1</v>
      </c>
      <c r="V785" s="26" t="s">
        <v>42</v>
      </c>
      <c r="W785" s="26" t="s">
        <v>43</v>
      </c>
      <c r="X785" s="26">
        <v>13</v>
      </c>
      <c r="Y785" s="26">
        <v>3</v>
      </c>
      <c r="Z785" s="26">
        <v>3</v>
      </c>
      <c r="AA785" s="26">
        <v>80</v>
      </c>
      <c r="AB785" s="26">
        <v>0</v>
      </c>
      <c r="AC785" s="26">
        <v>10</v>
      </c>
      <c r="AD785" s="26">
        <v>3</v>
      </c>
      <c r="AE785" s="26">
        <v>3</v>
      </c>
      <c r="AF785" s="26">
        <v>10</v>
      </c>
      <c r="AG785" s="26">
        <v>6</v>
      </c>
      <c r="AH785" s="26">
        <v>0</v>
      </c>
      <c r="AI785" s="26">
        <v>8</v>
      </c>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c r="CU785" s="26"/>
      <c r="CV785" s="26"/>
    </row>
    <row r="786" spans="1:100">
      <c r="A786" s="26">
        <v>38</v>
      </c>
      <c r="B786" s="26" t="s">
        <v>43</v>
      </c>
      <c r="C786" s="26" t="s">
        <v>36</v>
      </c>
      <c r="D786" s="26">
        <v>330</v>
      </c>
      <c r="E786" s="26" t="s">
        <v>45</v>
      </c>
      <c r="F786" s="26">
        <v>17</v>
      </c>
      <c r="G786" s="26">
        <v>1</v>
      </c>
      <c r="H786" s="26" t="s">
        <v>38</v>
      </c>
      <c r="I786" s="26">
        <v>1</v>
      </c>
      <c r="J786" s="26">
        <v>1088</v>
      </c>
      <c r="K786" s="26">
        <v>3</v>
      </c>
      <c r="L786" s="26" t="s">
        <v>39</v>
      </c>
      <c r="M786" s="26">
        <v>65</v>
      </c>
      <c r="N786" s="26">
        <v>2</v>
      </c>
      <c r="O786" s="26">
        <v>3</v>
      </c>
      <c r="P786" s="26" t="s">
        <v>54</v>
      </c>
      <c r="Q786" s="26">
        <v>3</v>
      </c>
      <c r="R786" s="26" t="s">
        <v>48</v>
      </c>
      <c r="S786" s="26">
        <v>8823</v>
      </c>
      <c r="T786" s="26">
        <v>24608</v>
      </c>
      <c r="U786" s="26">
        <v>0</v>
      </c>
      <c r="V786" s="26" t="s">
        <v>42</v>
      </c>
      <c r="W786" s="26" t="s">
        <v>43</v>
      </c>
      <c r="X786" s="26">
        <v>18</v>
      </c>
      <c r="Y786" s="26">
        <v>3</v>
      </c>
      <c r="Z786" s="26">
        <v>1</v>
      </c>
      <c r="AA786" s="26">
        <v>80</v>
      </c>
      <c r="AB786" s="26">
        <v>1</v>
      </c>
      <c r="AC786" s="26">
        <v>20</v>
      </c>
      <c r="AD786" s="26">
        <v>4</v>
      </c>
      <c r="AE786" s="26">
        <v>2</v>
      </c>
      <c r="AF786" s="26">
        <v>19</v>
      </c>
      <c r="AG786" s="26">
        <v>9</v>
      </c>
      <c r="AH786" s="26">
        <v>1</v>
      </c>
      <c r="AI786" s="26">
        <v>9</v>
      </c>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26"/>
      <c r="CU786" s="26"/>
      <c r="CV786" s="26"/>
    </row>
    <row r="787" spans="1:100">
      <c r="A787" s="26">
        <v>40</v>
      </c>
      <c r="B787" s="26" t="s">
        <v>43</v>
      </c>
      <c r="C787" s="26" t="s">
        <v>36</v>
      </c>
      <c r="D787" s="26">
        <v>1492</v>
      </c>
      <c r="E787" s="26" t="s">
        <v>45</v>
      </c>
      <c r="F787" s="26">
        <v>20</v>
      </c>
      <c r="G787" s="26">
        <v>4</v>
      </c>
      <c r="H787" s="26" t="s">
        <v>60</v>
      </c>
      <c r="I787" s="26">
        <v>1</v>
      </c>
      <c r="J787" s="26">
        <v>1092</v>
      </c>
      <c r="K787" s="26">
        <v>1</v>
      </c>
      <c r="L787" s="26" t="s">
        <v>46</v>
      </c>
      <c r="M787" s="26">
        <v>61</v>
      </c>
      <c r="N787" s="26">
        <v>3</v>
      </c>
      <c r="O787" s="26">
        <v>3</v>
      </c>
      <c r="P787" s="26" t="s">
        <v>54</v>
      </c>
      <c r="Q787" s="26">
        <v>4</v>
      </c>
      <c r="R787" s="26" t="s">
        <v>48</v>
      </c>
      <c r="S787" s="26">
        <v>10322</v>
      </c>
      <c r="T787" s="26">
        <v>26542</v>
      </c>
      <c r="U787" s="26">
        <v>4</v>
      </c>
      <c r="V787" s="26" t="s">
        <v>42</v>
      </c>
      <c r="W787" s="26" t="s">
        <v>43</v>
      </c>
      <c r="X787" s="26">
        <v>20</v>
      </c>
      <c r="Y787" s="26">
        <v>4</v>
      </c>
      <c r="Z787" s="26">
        <v>4</v>
      </c>
      <c r="AA787" s="26">
        <v>80</v>
      </c>
      <c r="AB787" s="26">
        <v>1</v>
      </c>
      <c r="AC787" s="26">
        <v>14</v>
      </c>
      <c r="AD787" s="26">
        <v>6</v>
      </c>
      <c r="AE787" s="26">
        <v>3</v>
      </c>
      <c r="AF787" s="26">
        <v>11</v>
      </c>
      <c r="AG787" s="26">
        <v>10</v>
      </c>
      <c r="AH787" s="26">
        <v>11</v>
      </c>
      <c r="AI787" s="26">
        <v>1</v>
      </c>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26"/>
      <c r="CU787" s="26"/>
      <c r="CV787" s="26"/>
    </row>
    <row r="788" spans="1:100">
      <c r="A788" s="26">
        <v>27</v>
      </c>
      <c r="B788" s="26" t="s">
        <v>43</v>
      </c>
      <c r="C788" s="26" t="s">
        <v>55</v>
      </c>
      <c r="D788" s="26">
        <v>1277</v>
      </c>
      <c r="E788" s="26" t="s">
        <v>45</v>
      </c>
      <c r="F788" s="26">
        <v>8</v>
      </c>
      <c r="G788" s="26">
        <v>5</v>
      </c>
      <c r="H788" s="26" t="s">
        <v>38</v>
      </c>
      <c r="I788" s="26">
        <v>1</v>
      </c>
      <c r="J788" s="26">
        <v>1094</v>
      </c>
      <c r="K788" s="26">
        <v>1</v>
      </c>
      <c r="L788" s="26" t="s">
        <v>46</v>
      </c>
      <c r="M788" s="26">
        <v>87</v>
      </c>
      <c r="N788" s="26">
        <v>1</v>
      </c>
      <c r="O788" s="26">
        <v>1</v>
      </c>
      <c r="P788" s="26" t="s">
        <v>50</v>
      </c>
      <c r="Q788" s="26">
        <v>3</v>
      </c>
      <c r="R788" s="26" t="s">
        <v>48</v>
      </c>
      <c r="S788" s="26">
        <v>4621</v>
      </c>
      <c r="T788" s="26">
        <v>5869</v>
      </c>
      <c r="U788" s="26">
        <v>1</v>
      </c>
      <c r="V788" s="26" t="s">
        <v>42</v>
      </c>
      <c r="W788" s="26" t="s">
        <v>43</v>
      </c>
      <c r="X788" s="26">
        <v>19</v>
      </c>
      <c r="Y788" s="26">
        <v>3</v>
      </c>
      <c r="Z788" s="26">
        <v>4</v>
      </c>
      <c r="AA788" s="26">
        <v>80</v>
      </c>
      <c r="AB788" s="26">
        <v>3</v>
      </c>
      <c r="AC788" s="26">
        <v>3</v>
      </c>
      <c r="AD788" s="26">
        <v>4</v>
      </c>
      <c r="AE788" s="26">
        <v>3</v>
      </c>
      <c r="AF788" s="26">
        <v>3</v>
      </c>
      <c r="AG788" s="26">
        <v>2</v>
      </c>
      <c r="AH788" s="26">
        <v>1</v>
      </c>
      <c r="AI788" s="26">
        <v>2</v>
      </c>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c r="CU788" s="26"/>
      <c r="CV788" s="26"/>
    </row>
    <row r="789" spans="1:100">
      <c r="A789" s="26">
        <v>55</v>
      </c>
      <c r="B789" s="26" t="s">
        <v>43</v>
      </c>
      <c r="C789" s="26" t="s">
        <v>44</v>
      </c>
      <c r="D789" s="26">
        <v>1091</v>
      </c>
      <c r="E789" s="26" t="s">
        <v>45</v>
      </c>
      <c r="F789" s="26">
        <v>2</v>
      </c>
      <c r="G789" s="26">
        <v>1</v>
      </c>
      <c r="H789" s="26" t="s">
        <v>38</v>
      </c>
      <c r="I789" s="26">
        <v>1</v>
      </c>
      <c r="J789" s="26">
        <v>1096</v>
      </c>
      <c r="K789" s="26">
        <v>4</v>
      </c>
      <c r="L789" s="26" t="s">
        <v>46</v>
      </c>
      <c r="M789" s="26">
        <v>65</v>
      </c>
      <c r="N789" s="26">
        <v>3</v>
      </c>
      <c r="O789" s="26">
        <v>3</v>
      </c>
      <c r="P789" s="26" t="s">
        <v>53</v>
      </c>
      <c r="Q789" s="26">
        <v>2</v>
      </c>
      <c r="R789" s="26" t="s">
        <v>48</v>
      </c>
      <c r="S789" s="26">
        <v>10976</v>
      </c>
      <c r="T789" s="26">
        <v>15813</v>
      </c>
      <c r="U789" s="26">
        <v>3</v>
      </c>
      <c r="V789" s="26" t="s">
        <v>42</v>
      </c>
      <c r="W789" s="26" t="s">
        <v>43</v>
      </c>
      <c r="X789" s="26">
        <v>18</v>
      </c>
      <c r="Y789" s="26">
        <v>3</v>
      </c>
      <c r="Z789" s="26">
        <v>2</v>
      </c>
      <c r="AA789" s="26">
        <v>80</v>
      </c>
      <c r="AB789" s="26">
        <v>1</v>
      </c>
      <c r="AC789" s="26">
        <v>23</v>
      </c>
      <c r="AD789" s="26">
        <v>4</v>
      </c>
      <c r="AE789" s="26">
        <v>3</v>
      </c>
      <c r="AF789" s="26">
        <v>3</v>
      </c>
      <c r="AG789" s="26">
        <v>2</v>
      </c>
      <c r="AH789" s="26">
        <v>1</v>
      </c>
      <c r="AI789" s="26">
        <v>2</v>
      </c>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26"/>
      <c r="CU789" s="26"/>
      <c r="CV789" s="26"/>
    </row>
    <row r="790" spans="1:100">
      <c r="A790" s="26">
        <v>28</v>
      </c>
      <c r="B790" s="26" t="s">
        <v>43</v>
      </c>
      <c r="C790" s="26" t="s">
        <v>36</v>
      </c>
      <c r="D790" s="26">
        <v>857</v>
      </c>
      <c r="E790" s="26" t="s">
        <v>45</v>
      </c>
      <c r="F790" s="26">
        <v>10</v>
      </c>
      <c r="G790" s="26">
        <v>3</v>
      </c>
      <c r="H790" s="26" t="s">
        <v>49</v>
      </c>
      <c r="I790" s="26">
        <v>1</v>
      </c>
      <c r="J790" s="26">
        <v>1097</v>
      </c>
      <c r="K790" s="26">
        <v>3</v>
      </c>
      <c r="L790" s="26" t="s">
        <v>39</v>
      </c>
      <c r="M790" s="26">
        <v>59</v>
      </c>
      <c r="N790" s="26">
        <v>3</v>
      </c>
      <c r="O790" s="26">
        <v>2</v>
      </c>
      <c r="P790" s="26" t="s">
        <v>47</v>
      </c>
      <c r="Q790" s="26">
        <v>3</v>
      </c>
      <c r="R790" s="26" t="s">
        <v>41</v>
      </c>
      <c r="S790" s="26">
        <v>3660</v>
      </c>
      <c r="T790" s="26">
        <v>7909</v>
      </c>
      <c r="U790" s="26">
        <v>3</v>
      </c>
      <c r="V790" s="26" t="s">
        <v>42</v>
      </c>
      <c r="W790" s="26" t="s">
        <v>43</v>
      </c>
      <c r="X790" s="26">
        <v>13</v>
      </c>
      <c r="Y790" s="26">
        <v>3</v>
      </c>
      <c r="Z790" s="26">
        <v>4</v>
      </c>
      <c r="AA790" s="26">
        <v>80</v>
      </c>
      <c r="AB790" s="26">
        <v>0</v>
      </c>
      <c r="AC790" s="26">
        <v>10</v>
      </c>
      <c r="AD790" s="26">
        <v>4</v>
      </c>
      <c r="AE790" s="26">
        <v>4</v>
      </c>
      <c r="AF790" s="26">
        <v>8</v>
      </c>
      <c r="AG790" s="26">
        <v>7</v>
      </c>
      <c r="AH790" s="26">
        <v>1</v>
      </c>
      <c r="AI790" s="26">
        <v>7</v>
      </c>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26"/>
      <c r="CU790" s="26"/>
      <c r="CV790" s="26"/>
    </row>
    <row r="791" spans="1:100">
      <c r="A791" s="26">
        <v>44</v>
      </c>
      <c r="B791" s="26" t="s">
        <v>35</v>
      </c>
      <c r="C791" s="26" t="s">
        <v>36</v>
      </c>
      <c r="D791" s="26">
        <v>1376</v>
      </c>
      <c r="E791" s="26" t="s">
        <v>61</v>
      </c>
      <c r="F791" s="26">
        <v>1</v>
      </c>
      <c r="G791" s="26">
        <v>2</v>
      </c>
      <c r="H791" s="26" t="s">
        <v>51</v>
      </c>
      <c r="I791" s="26">
        <v>1</v>
      </c>
      <c r="J791" s="26">
        <v>1098</v>
      </c>
      <c r="K791" s="26">
        <v>2</v>
      </c>
      <c r="L791" s="26" t="s">
        <v>46</v>
      </c>
      <c r="M791" s="26">
        <v>91</v>
      </c>
      <c r="N791" s="26">
        <v>2</v>
      </c>
      <c r="O791" s="26">
        <v>3</v>
      </c>
      <c r="P791" s="26" t="s">
        <v>61</v>
      </c>
      <c r="Q791" s="26">
        <v>1</v>
      </c>
      <c r="R791" s="26" t="s">
        <v>48</v>
      </c>
      <c r="S791" s="26">
        <v>10482</v>
      </c>
      <c r="T791" s="26">
        <v>2326</v>
      </c>
      <c r="U791" s="26">
        <v>9</v>
      </c>
      <c r="V791" s="26" t="s">
        <v>42</v>
      </c>
      <c r="W791" s="26" t="s">
        <v>43</v>
      </c>
      <c r="X791" s="26">
        <v>14</v>
      </c>
      <c r="Y791" s="26">
        <v>3</v>
      </c>
      <c r="Z791" s="26">
        <v>4</v>
      </c>
      <c r="AA791" s="26">
        <v>80</v>
      </c>
      <c r="AB791" s="26">
        <v>1</v>
      </c>
      <c r="AC791" s="26">
        <v>24</v>
      </c>
      <c r="AD791" s="26">
        <v>1</v>
      </c>
      <c r="AE791" s="26">
        <v>3</v>
      </c>
      <c r="AF791" s="26">
        <v>20</v>
      </c>
      <c r="AG791" s="26">
        <v>6</v>
      </c>
      <c r="AH791" s="26">
        <v>3</v>
      </c>
      <c r="AI791" s="26">
        <v>6</v>
      </c>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c r="CU791" s="26"/>
      <c r="CV791" s="26"/>
    </row>
    <row r="792" spans="1:100">
      <c r="A792" s="26">
        <v>33</v>
      </c>
      <c r="B792" s="26" t="s">
        <v>43</v>
      </c>
      <c r="C792" s="26" t="s">
        <v>36</v>
      </c>
      <c r="D792" s="26">
        <v>654</v>
      </c>
      <c r="E792" s="26" t="s">
        <v>45</v>
      </c>
      <c r="F792" s="26">
        <v>5</v>
      </c>
      <c r="G792" s="26">
        <v>3</v>
      </c>
      <c r="H792" s="26" t="s">
        <v>38</v>
      </c>
      <c r="I792" s="26">
        <v>1</v>
      </c>
      <c r="J792" s="26">
        <v>1099</v>
      </c>
      <c r="K792" s="26">
        <v>4</v>
      </c>
      <c r="L792" s="26" t="s">
        <v>46</v>
      </c>
      <c r="M792" s="26">
        <v>34</v>
      </c>
      <c r="N792" s="26">
        <v>2</v>
      </c>
      <c r="O792" s="26">
        <v>3</v>
      </c>
      <c r="P792" s="26" t="s">
        <v>54</v>
      </c>
      <c r="Q792" s="26">
        <v>4</v>
      </c>
      <c r="R792" s="26" t="s">
        <v>52</v>
      </c>
      <c r="S792" s="26">
        <v>7119</v>
      </c>
      <c r="T792" s="26">
        <v>21214</v>
      </c>
      <c r="U792" s="26">
        <v>4</v>
      </c>
      <c r="V792" s="26" t="s">
        <v>42</v>
      </c>
      <c r="W792" s="26" t="s">
        <v>43</v>
      </c>
      <c r="X792" s="26">
        <v>15</v>
      </c>
      <c r="Y792" s="26">
        <v>3</v>
      </c>
      <c r="Z792" s="26">
        <v>3</v>
      </c>
      <c r="AA792" s="26">
        <v>80</v>
      </c>
      <c r="AB792" s="26">
        <v>1</v>
      </c>
      <c r="AC792" s="26">
        <v>9</v>
      </c>
      <c r="AD792" s="26">
        <v>2</v>
      </c>
      <c r="AE792" s="26">
        <v>3</v>
      </c>
      <c r="AF792" s="26">
        <v>3</v>
      </c>
      <c r="AG792" s="26">
        <v>2</v>
      </c>
      <c r="AH792" s="26">
        <v>1</v>
      </c>
      <c r="AI792" s="26">
        <v>2</v>
      </c>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26"/>
      <c r="CU792" s="26"/>
      <c r="CV792" s="26"/>
    </row>
    <row r="793" spans="1:100">
      <c r="A793" s="26">
        <v>35</v>
      </c>
      <c r="B793" s="26" t="s">
        <v>35</v>
      </c>
      <c r="C793" s="26" t="s">
        <v>36</v>
      </c>
      <c r="D793" s="26">
        <v>1204</v>
      </c>
      <c r="E793" s="26" t="s">
        <v>37</v>
      </c>
      <c r="F793" s="26">
        <v>4</v>
      </c>
      <c r="G793" s="26">
        <v>3</v>
      </c>
      <c r="H793" s="26" t="s">
        <v>60</v>
      </c>
      <c r="I793" s="26">
        <v>1</v>
      </c>
      <c r="J793" s="26">
        <v>1100</v>
      </c>
      <c r="K793" s="26">
        <v>4</v>
      </c>
      <c r="L793" s="26" t="s">
        <v>46</v>
      </c>
      <c r="M793" s="26">
        <v>86</v>
      </c>
      <c r="N793" s="26">
        <v>3</v>
      </c>
      <c r="O793" s="26">
        <v>3</v>
      </c>
      <c r="P793" s="26" t="s">
        <v>40</v>
      </c>
      <c r="Q793" s="26">
        <v>1</v>
      </c>
      <c r="R793" s="26" t="s">
        <v>41</v>
      </c>
      <c r="S793" s="26">
        <v>9582</v>
      </c>
      <c r="T793" s="26">
        <v>10333</v>
      </c>
      <c r="U793" s="26">
        <v>0</v>
      </c>
      <c r="V793" s="26" t="s">
        <v>42</v>
      </c>
      <c r="W793" s="26" t="s">
        <v>35</v>
      </c>
      <c r="X793" s="26">
        <v>22</v>
      </c>
      <c r="Y793" s="26">
        <v>4</v>
      </c>
      <c r="Z793" s="26">
        <v>1</v>
      </c>
      <c r="AA793" s="26">
        <v>80</v>
      </c>
      <c r="AB793" s="26">
        <v>0</v>
      </c>
      <c r="AC793" s="26">
        <v>9</v>
      </c>
      <c r="AD793" s="26">
        <v>2</v>
      </c>
      <c r="AE793" s="26">
        <v>3</v>
      </c>
      <c r="AF793" s="26">
        <v>8</v>
      </c>
      <c r="AG793" s="26">
        <v>7</v>
      </c>
      <c r="AH793" s="26">
        <v>4</v>
      </c>
      <c r="AI793" s="26">
        <v>7</v>
      </c>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26"/>
      <c r="CU793" s="26"/>
      <c r="CV793" s="26"/>
    </row>
    <row r="794" spans="1:100">
      <c r="A794" s="26">
        <v>33</v>
      </c>
      <c r="B794" s="26" t="s">
        <v>35</v>
      </c>
      <c r="C794" s="26" t="s">
        <v>44</v>
      </c>
      <c r="D794" s="26">
        <v>827</v>
      </c>
      <c r="E794" s="26" t="s">
        <v>45</v>
      </c>
      <c r="F794" s="26">
        <v>29</v>
      </c>
      <c r="G794" s="26">
        <v>4</v>
      </c>
      <c r="H794" s="26" t="s">
        <v>51</v>
      </c>
      <c r="I794" s="26">
        <v>1</v>
      </c>
      <c r="J794" s="26">
        <v>1101</v>
      </c>
      <c r="K794" s="26">
        <v>1</v>
      </c>
      <c r="L794" s="26" t="s">
        <v>39</v>
      </c>
      <c r="M794" s="26">
        <v>54</v>
      </c>
      <c r="N794" s="26">
        <v>2</v>
      </c>
      <c r="O794" s="26">
        <v>2</v>
      </c>
      <c r="P794" s="26" t="s">
        <v>47</v>
      </c>
      <c r="Q794" s="26">
        <v>3</v>
      </c>
      <c r="R794" s="26" t="s">
        <v>41</v>
      </c>
      <c r="S794" s="26">
        <v>4508</v>
      </c>
      <c r="T794" s="26">
        <v>3129</v>
      </c>
      <c r="U794" s="26">
        <v>1</v>
      </c>
      <c r="V794" s="26" t="s">
        <v>42</v>
      </c>
      <c r="W794" s="26" t="s">
        <v>43</v>
      </c>
      <c r="X794" s="26">
        <v>22</v>
      </c>
      <c r="Y794" s="26">
        <v>4</v>
      </c>
      <c r="Z794" s="26">
        <v>2</v>
      </c>
      <c r="AA794" s="26">
        <v>80</v>
      </c>
      <c r="AB794" s="26">
        <v>0</v>
      </c>
      <c r="AC794" s="26">
        <v>14</v>
      </c>
      <c r="AD794" s="26">
        <v>4</v>
      </c>
      <c r="AE794" s="26">
        <v>3</v>
      </c>
      <c r="AF794" s="26">
        <v>13</v>
      </c>
      <c r="AG794" s="26">
        <v>7</v>
      </c>
      <c r="AH794" s="26">
        <v>3</v>
      </c>
      <c r="AI794" s="26">
        <v>8</v>
      </c>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c r="CU794" s="26"/>
      <c r="CV794" s="26"/>
    </row>
    <row r="795" spans="1:100">
      <c r="A795" s="26">
        <v>28</v>
      </c>
      <c r="B795" s="26" t="s">
        <v>43</v>
      </c>
      <c r="C795" s="26" t="s">
        <v>36</v>
      </c>
      <c r="D795" s="26">
        <v>895</v>
      </c>
      <c r="E795" s="26" t="s">
        <v>45</v>
      </c>
      <c r="F795" s="26">
        <v>15</v>
      </c>
      <c r="G795" s="26">
        <v>2</v>
      </c>
      <c r="H795" s="26" t="s">
        <v>38</v>
      </c>
      <c r="I795" s="26">
        <v>1</v>
      </c>
      <c r="J795" s="26">
        <v>1102</v>
      </c>
      <c r="K795" s="26">
        <v>1</v>
      </c>
      <c r="L795" s="26" t="s">
        <v>46</v>
      </c>
      <c r="M795" s="26">
        <v>50</v>
      </c>
      <c r="N795" s="26">
        <v>3</v>
      </c>
      <c r="O795" s="26">
        <v>1</v>
      </c>
      <c r="P795" s="26" t="s">
        <v>50</v>
      </c>
      <c r="Q795" s="26">
        <v>3</v>
      </c>
      <c r="R795" s="26" t="s">
        <v>52</v>
      </c>
      <c r="S795" s="26">
        <v>2207</v>
      </c>
      <c r="T795" s="26">
        <v>22482</v>
      </c>
      <c r="U795" s="26">
        <v>1</v>
      </c>
      <c r="V795" s="26" t="s">
        <v>42</v>
      </c>
      <c r="W795" s="26" t="s">
        <v>43</v>
      </c>
      <c r="X795" s="26">
        <v>16</v>
      </c>
      <c r="Y795" s="26">
        <v>3</v>
      </c>
      <c r="Z795" s="26">
        <v>4</v>
      </c>
      <c r="AA795" s="26">
        <v>80</v>
      </c>
      <c r="AB795" s="26">
        <v>1</v>
      </c>
      <c r="AC795" s="26">
        <v>4</v>
      </c>
      <c r="AD795" s="26">
        <v>5</v>
      </c>
      <c r="AE795" s="26">
        <v>2</v>
      </c>
      <c r="AF795" s="26">
        <v>4</v>
      </c>
      <c r="AG795" s="26">
        <v>2</v>
      </c>
      <c r="AH795" s="26">
        <v>2</v>
      </c>
      <c r="AI795" s="26">
        <v>2</v>
      </c>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26"/>
      <c r="CU795" s="26"/>
      <c r="CV795" s="26"/>
    </row>
    <row r="796" spans="1:100">
      <c r="A796" s="26">
        <v>34</v>
      </c>
      <c r="B796" s="26" t="s">
        <v>43</v>
      </c>
      <c r="C796" s="26" t="s">
        <v>44</v>
      </c>
      <c r="D796" s="26">
        <v>618</v>
      </c>
      <c r="E796" s="26" t="s">
        <v>45</v>
      </c>
      <c r="F796" s="26">
        <v>3</v>
      </c>
      <c r="G796" s="26">
        <v>1</v>
      </c>
      <c r="H796" s="26" t="s">
        <v>38</v>
      </c>
      <c r="I796" s="26">
        <v>1</v>
      </c>
      <c r="J796" s="26">
        <v>1103</v>
      </c>
      <c r="K796" s="26">
        <v>1</v>
      </c>
      <c r="L796" s="26" t="s">
        <v>46</v>
      </c>
      <c r="M796" s="26">
        <v>45</v>
      </c>
      <c r="N796" s="26">
        <v>3</v>
      </c>
      <c r="O796" s="26">
        <v>2</v>
      </c>
      <c r="P796" s="26" t="s">
        <v>54</v>
      </c>
      <c r="Q796" s="26">
        <v>4</v>
      </c>
      <c r="R796" s="26" t="s">
        <v>41</v>
      </c>
      <c r="S796" s="26">
        <v>7756</v>
      </c>
      <c r="T796" s="26">
        <v>22266</v>
      </c>
      <c r="U796" s="26">
        <v>0</v>
      </c>
      <c r="V796" s="26" t="s">
        <v>42</v>
      </c>
      <c r="W796" s="26" t="s">
        <v>43</v>
      </c>
      <c r="X796" s="26">
        <v>17</v>
      </c>
      <c r="Y796" s="26">
        <v>3</v>
      </c>
      <c r="Z796" s="26">
        <v>3</v>
      </c>
      <c r="AA796" s="26">
        <v>80</v>
      </c>
      <c r="AB796" s="26">
        <v>0</v>
      </c>
      <c r="AC796" s="26">
        <v>7</v>
      </c>
      <c r="AD796" s="26">
        <v>1</v>
      </c>
      <c r="AE796" s="26">
        <v>2</v>
      </c>
      <c r="AF796" s="26">
        <v>6</v>
      </c>
      <c r="AG796" s="26">
        <v>2</v>
      </c>
      <c r="AH796" s="26">
        <v>0</v>
      </c>
      <c r="AI796" s="26">
        <v>4</v>
      </c>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26"/>
      <c r="CU796" s="26"/>
      <c r="CV796" s="26"/>
    </row>
    <row r="797" spans="1:100">
      <c r="A797" s="26">
        <v>37</v>
      </c>
      <c r="B797" s="26" t="s">
        <v>43</v>
      </c>
      <c r="C797" s="26" t="s">
        <v>36</v>
      </c>
      <c r="D797" s="26">
        <v>309</v>
      </c>
      <c r="E797" s="26" t="s">
        <v>37</v>
      </c>
      <c r="F797" s="26">
        <v>10</v>
      </c>
      <c r="G797" s="26">
        <v>4</v>
      </c>
      <c r="H797" s="26" t="s">
        <v>38</v>
      </c>
      <c r="I797" s="26">
        <v>1</v>
      </c>
      <c r="J797" s="26">
        <v>1105</v>
      </c>
      <c r="K797" s="26">
        <v>4</v>
      </c>
      <c r="L797" s="26" t="s">
        <v>39</v>
      </c>
      <c r="M797" s="26">
        <v>88</v>
      </c>
      <c r="N797" s="26">
        <v>2</v>
      </c>
      <c r="O797" s="26">
        <v>2</v>
      </c>
      <c r="P797" s="26" t="s">
        <v>40</v>
      </c>
      <c r="Q797" s="26">
        <v>4</v>
      </c>
      <c r="R797" s="26" t="s">
        <v>52</v>
      </c>
      <c r="S797" s="26">
        <v>6694</v>
      </c>
      <c r="T797" s="26">
        <v>24223</v>
      </c>
      <c r="U797" s="26">
        <v>2</v>
      </c>
      <c r="V797" s="26" t="s">
        <v>42</v>
      </c>
      <c r="W797" s="26" t="s">
        <v>35</v>
      </c>
      <c r="X797" s="26">
        <v>14</v>
      </c>
      <c r="Y797" s="26">
        <v>3</v>
      </c>
      <c r="Z797" s="26">
        <v>3</v>
      </c>
      <c r="AA797" s="26">
        <v>80</v>
      </c>
      <c r="AB797" s="26">
        <v>3</v>
      </c>
      <c r="AC797" s="26">
        <v>8</v>
      </c>
      <c r="AD797" s="26">
        <v>5</v>
      </c>
      <c r="AE797" s="26">
        <v>3</v>
      </c>
      <c r="AF797" s="26">
        <v>1</v>
      </c>
      <c r="AG797" s="26">
        <v>0</v>
      </c>
      <c r="AH797" s="26">
        <v>0</v>
      </c>
      <c r="AI797" s="26">
        <v>0</v>
      </c>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26"/>
      <c r="CU797" s="26"/>
      <c r="CV797" s="26"/>
    </row>
    <row r="798" spans="1:100">
      <c r="A798" s="26">
        <v>25</v>
      </c>
      <c r="B798" s="26" t="s">
        <v>35</v>
      </c>
      <c r="C798" s="26" t="s">
        <v>36</v>
      </c>
      <c r="D798" s="26">
        <v>1219</v>
      </c>
      <c r="E798" s="26" t="s">
        <v>45</v>
      </c>
      <c r="F798" s="26">
        <v>4</v>
      </c>
      <c r="G798" s="26">
        <v>1</v>
      </c>
      <c r="H798" s="26" t="s">
        <v>60</v>
      </c>
      <c r="I798" s="26">
        <v>1</v>
      </c>
      <c r="J798" s="26">
        <v>1106</v>
      </c>
      <c r="K798" s="26">
        <v>4</v>
      </c>
      <c r="L798" s="26" t="s">
        <v>46</v>
      </c>
      <c r="M798" s="26">
        <v>32</v>
      </c>
      <c r="N798" s="26">
        <v>3</v>
      </c>
      <c r="O798" s="26">
        <v>1</v>
      </c>
      <c r="P798" s="26" t="s">
        <v>50</v>
      </c>
      <c r="Q798" s="26">
        <v>4</v>
      </c>
      <c r="R798" s="26" t="s">
        <v>48</v>
      </c>
      <c r="S798" s="26">
        <v>3691</v>
      </c>
      <c r="T798" s="26">
        <v>4605</v>
      </c>
      <c r="U798" s="26">
        <v>1</v>
      </c>
      <c r="V798" s="26" t="s">
        <v>42</v>
      </c>
      <c r="W798" s="26" t="s">
        <v>35</v>
      </c>
      <c r="X798" s="26">
        <v>15</v>
      </c>
      <c r="Y798" s="26">
        <v>3</v>
      </c>
      <c r="Z798" s="26">
        <v>2</v>
      </c>
      <c r="AA798" s="26">
        <v>80</v>
      </c>
      <c r="AB798" s="26">
        <v>1</v>
      </c>
      <c r="AC798" s="26">
        <v>7</v>
      </c>
      <c r="AD798" s="26">
        <v>3</v>
      </c>
      <c r="AE798" s="26">
        <v>4</v>
      </c>
      <c r="AF798" s="26">
        <v>7</v>
      </c>
      <c r="AG798" s="26">
        <v>7</v>
      </c>
      <c r="AH798" s="26">
        <v>5</v>
      </c>
      <c r="AI798" s="26">
        <v>6</v>
      </c>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26"/>
      <c r="CU798" s="26"/>
      <c r="CV798" s="26"/>
    </row>
    <row r="799" spans="1:100">
      <c r="A799" s="26">
        <v>26</v>
      </c>
      <c r="B799" s="26" t="s">
        <v>35</v>
      </c>
      <c r="C799" s="26" t="s">
        <v>36</v>
      </c>
      <c r="D799" s="26">
        <v>1330</v>
      </c>
      <c r="E799" s="26" t="s">
        <v>45</v>
      </c>
      <c r="F799" s="26">
        <v>21</v>
      </c>
      <c r="G799" s="26">
        <v>3</v>
      </c>
      <c r="H799" s="26" t="s">
        <v>51</v>
      </c>
      <c r="I799" s="26">
        <v>1</v>
      </c>
      <c r="J799" s="26">
        <v>1107</v>
      </c>
      <c r="K799" s="26">
        <v>1</v>
      </c>
      <c r="L799" s="26" t="s">
        <v>46</v>
      </c>
      <c r="M799" s="26">
        <v>37</v>
      </c>
      <c r="N799" s="26">
        <v>3</v>
      </c>
      <c r="O799" s="26">
        <v>1</v>
      </c>
      <c r="P799" s="26" t="s">
        <v>50</v>
      </c>
      <c r="Q799" s="26">
        <v>3</v>
      </c>
      <c r="R799" s="26" t="s">
        <v>52</v>
      </c>
      <c r="S799" s="26">
        <v>2377</v>
      </c>
      <c r="T799" s="26">
        <v>19373</v>
      </c>
      <c r="U799" s="26">
        <v>1</v>
      </c>
      <c r="V799" s="26" t="s">
        <v>42</v>
      </c>
      <c r="W799" s="26" t="s">
        <v>43</v>
      </c>
      <c r="X799" s="26">
        <v>20</v>
      </c>
      <c r="Y799" s="26">
        <v>4</v>
      </c>
      <c r="Z799" s="26">
        <v>3</v>
      </c>
      <c r="AA799" s="26">
        <v>80</v>
      </c>
      <c r="AB799" s="26">
        <v>1</v>
      </c>
      <c r="AC799" s="26">
        <v>1</v>
      </c>
      <c r="AD799" s="26">
        <v>0</v>
      </c>
      <c r="AE799" s="26">
        <v>2</v>
      </c>
      <c r="AF799" s="26">
        <v>1</v>
      </c>
      <c r="AG799" s="26">
        <v>1</v>
      </c>
      <c r="AH799" s="26">
        <v>0</v>
      </c>
      <c r="AI799" s="26">
        <v>0</v>
      </c>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26"/>
      <c r="CU799" s="26"/>
      <c r="CV799" s="26"/>
    </row>
    <row r="800" spans="1:100">
      <c r="A800" s="26">
        <v>33</v>
      </c>
      <c r="B800" s="26" t="s">
        <v>35</v>
      </c>
      <c r="C800" s="26" t="s">
        <v>36</v>
      </c>
      <c r="D800" s="26">
        <v>1017</v>
      </c>
      <c r="E800" s="26" t="s">
        <v>45</v>
      </c>
      <c r="F800" s="26">
        <v>25</v>
      </c>
      <c r="G800" s="26">
        <v>3</v>
      </c>
      <c r="H800" s="26" t="s">
        <v>51</v>
      </c>
      <c r="I800" s="26">
        <v>1</v>
      </c>
      <c r="J800" s="26">
        <v>1108</v>
      </c>
      <c r="K800" s="26">
        <v>1</v>
      </c>
      <c r="L800" s="26" t="s">
        <v>46</v>
      </c>
      <c r="M800" s="26">
        <v>55</v>
      </c>
      <c r="N800" s="26">
        <v>2</v>
      </c>
      <c r="O800" s="26">
        <v>1</v>
      </c>
      <c r="P800" s="26" t="s">
        <v>47</v>
      </c>
      <c r="Q800" s="26">
        <v>2</v>
      </c>
      <c r="R800" s="26" t="s">
        <v>41</v>
      </c>
      <c r="S800" s="26">
        <v>2313</v>
      </c>
      <c r="T800" s="26">
        <v>2993</v>
      </c>
      <c r="U800" s="26">
        <v>4</v>
      </c>
      <c r="V800" s="26" t="s">
        <v>42</v>
      </c>
      <c r="W800" s="26" t="s">
        <v>35</v>
      </c>
      <c r="X800" s="26">
        <v>20</v>
      </c>
      <c r="Y800" s="26">
        <v>4</v>
      </c>
      <c r="Z800" s="26">
        <v>2</v>
      </c>
      <c r="AA800" s="26">
        <v>80</v>
      </c>
      <c r="AB800" s="26">
        <v>0</v>
      </c>
      <c r="AC800" s="26">
        <v>5</v>
      </c>
      <c r="AD800" s="26">
        <v>0</v>
      </c>
      <c r="AE800" s="26">
        <v>3</v>
      </c>
      <c r="AF800" s="26">
        <v>2</v>
      </c>
      <c r="AG800" s="26">
        <v>2</v>
      </c>
      <c r="AH800" s="26">
        <v>2</v>
      </c>
      <c r="AI800" s="26">
        <v>2</v>
      </c>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c r="CU800" s="26"/>
      <c r="CV800" s="26"/>
    </row>
    <row r="801" spans="1:100">
      <c r="A801" s="26">
        <v>42</v>
      </c>
      <c r="B801" s="26" t="s">
        <v>43</v>
      </c>
      <c r="C801" s="26" t="s">
        <v>36</v>
      </c>
      <c r="D801" s="26">
        <v>469</v>
      </c>
      <c r="E801" s="26" t="s">
        <v>45</v>
      </c>
      <c r="F801" s="26">
        <v>2</v>
      </c>
      <c r="G801" s="26">
        <v>2</v>
      </c>
      <c r="H801" s="26" t="s">
        <v>51</v>
      </c>
      <c r="I801" s="26">
        <v>1</v>
      </c>
      <c r="J801" s="26">
        <v>1109</v>
      </c>
      <c r="K801" s="26">
        <v>4</v>
      </c>
      <c r="L801" s="26" t="s">
        <v>46</v>
      </c>
      <c r="M801" s="26">
        <v>35</v>
      </c>
      <c r="N801" s="26">
        <v>3</v>
      </c>
      <c r="O801" s="26">
        <v>4</v>
      </c>
      <c r="P801" s="26" t="s">
        <v>56</v>
      </c>
      <c r="Q801" s="26">
        <v>1</v>
      </c>
      <c r="R801" s="26" t="s">
        <v>48</v>
      </c>
      <c r="S801" s="26">
        <v>17665</v>
      </c>
      <c r="T801" s="26">
        <v>14399</v>
      </c>
      <c r="U801" s="26">
        <v>0</v>
      </c>
      <c r="V801" s="26" t="s">
        <v>42</v>
      </c>
      <c r="W801" s="26" t="s">
        <v>43</v>
      </c>
      <c r="X801" s="26">
        <v>17</v>
      </c>
      <c r="Y801" s="26">
        <v>3</v>
      </c>
      <c r="Z801" s="26">
        <v>4</v>
      </c>
      <c r="AA801" s="26">
        <v>80</v>
      </c>
      <c r="AB801" s="26">
        <v>1</v>
      </c>
      <c r="AC801" s="26">
        <v>23</v>
      </c>
      <c r="AD801" s="26">
        <v>3</v>
      </c>
      <c r="AE801" s="26">
        <v>3</v>
      </c>
      <c r="AF801" s="26">
        <v>22</v>
      </c>
      <c r="AG801" s="26">
        <v>6</v>
      </c>
      <c r="AH801" s="26">
        <v>13</v>
      </c>
      <c r="AI801" s="26">
        <v>7</v>
      </c>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c r="CU801" s="26"/>
      <c r="CV801" s="26"/>
    </row>
    <row r="802" spans="1:100">
      <c r="A802" s="26">
        <v>28</v>
      </c>
      <c r="B802" s="26" t="s">
        <v>35</v>
      </c>
      <c r="C802" s="26" t="s">
        <v>44</v>
      </c>
      <c r="D802" s="26">
        <v>1009</v>
      </c>
      <c r="E802" s="26" t="s">
        <v>45</v>
      </c>
      <c r="F802" s="26">
        <v>1</v>
      </c>
      <c r="G802" s="26">
        <v>3</v>
      </c>
      <c r="H802" s="26" t="s">
        <v>51</v>
      </c>
      <c r="I802" s="26">
        <v>1</v>
      </c>
      <c r="J802" s="26">
        <v>1111</v>
      </c>
      <c r="K802" s="26">
        <v>1</v>
      </c>
      <c r="L802" s="26" t="s">
        <v>46</v>
      </c>
      <c r="M802" s="26">
        <v>45</v>
      </c>
      <c r="N802" s="26">
        <v>2</v>
      </c>
      <c r="O802" s="26">
        <v>1</v>
      </c>
      <c r="P802" s="26" t="s">
        <v>50</v>
      </c>
      <c r="Q802" s="26">
        <v>2</v>
      </c>
      <c r="R802" s="26" t="s">
        <v>52</v>
      </c>
      <c r="S802" s="26">
        <v>2596</v>
      </c>
      <c r="T802" s="26">
        <v>7160</v>
      </c>
      <c r="U802" s="26">
        <v>1</v>
      </c>
      <c r="V802" s="26" t="s">
        <v>42</v>
      </c>
      <c r="W802" s="26" t="s">
        <v>43</v>
      </c>
      <c r="X802" s="26">
        <v>15</v>
      </c>
      <c r="Y802" s="26">
        <v>3</v>
      </c>
      <c r="Z802" s="26">
        <v>1</v>
      </c>
      <c r="AA802" s="26">
        <v>80</v>
      </c>
      <c r="AB802" s="26">
        <v>2</v>
      </c>
      <c r="AC802" s="26">
        <v>1</v>
      </c>
      <c r="AD802" s="26">
        <v>2</v>
      </c>
      <c r="AE802" s="26">
        <v>3</v>
      </c>
      <c r="AF802" s="26">
        <v>1</v>
      </c>
      <c r="AG802" s="26">
        <v>0</v>
      </c>
      <c r="AH802" s="26">
        <v>0</v>
      </c>
      <c r="AI802" s="26">
        <v>0</v>
      </c>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c r="CU802" s="26"/>
      <c r="CV802" s="26"/>
    </row>
    <row r="803" spans="1:100">
      <c r="A803" s="26">
        <v>50</v>
      </c>
      <c r="B803" s="26" t="s">
        <v>35</v>
      </c>
      <c r="C803" s="26" t="s">
        <v>44</v>
      </c>
      <c r="D803" s="26">
        <v>959</v>
      </c>
      <c r="E803" s="26" t="s">
        <v>37</v>
      </c>
      <c r="F803" s="26">
        <v>1</v>
      </c>
      <c r="G803" s="26">
        <v>4</v>
      </c>
      <c r="H803" s="26" t="s">
        <v>49</v>
      </c>
      <c r="I803" s="26">
        <v>1</v>
      </c>
      <c r="J803" s="26">
        <v>1113</v>
      </c>
      <c r="K803" s="26">
        <v>4</v>
      </c>
      <c r="L803" s="26" t="s">
        <v>46</v>
      </c>
      <c r="M803" s="26">
        <v>81</v>
      </c>
      <c r="N803" s="26">
        <v>3</v>
      </c>
      <c r="O803" s="26">
        <v>2</v>
      </c>
      <c r="P803" s="26" t="s">
        <v>40</v>
      </c>
      <c r="Q803" s="26">
        <v>3</v>
      </c>
      <c r="R803" s="26" t="s">
        <v>41</v>
      </c>
      <c r="S803" s="26">
        <v>4728</v>
      </c>
      <c r="T803" s="26">
        <v>17251</v>
      </c>
      <c r="U803" s="26">
        <v>3</v>
      </c>
      <c r="V803" s="26" t="s">
        <v>42</v>
      </c>
      <c r="W803" s="26" t="s">
        <v>35</v>
      </c>
      <c r="X803" s="26">
        <v>14</v>
      </c>
      <c r="Y803" s="26">
        <v>3</v>
      </c>
      <c r="Z803" s="26">
        <v>4</v>
      </c>
      <c r="AA803" s="26">
        <v>80</v>
      </c>
      <c r="AB803" s="26">
        <v>0</v>
      </c>
      <c r="AC803" s="26">
        <v>5</v>
      </c>
      <c r="AD803" s="26">
        <v>4</v>
      </c>
      <c r="AE803" s="26">
        <v>3</v>
      </c>
      <c r="AF803" s="26">
        <v>0</v>
      </c>
      <c r="AG803" s="26">
        <v>0</v>
      </c>
      <c r="AH803" s="26">
        <v>0</v>
      </c>
      <c r="AI803" s="26">
        <v>0</v>
      </c>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26"/>
      <c r="CU803" s="26"/>
      <c r="CV803" s="26"/>
    </row>
    <row r="804" spans="1:100">
      <c r="A804" s="26">
        <v>33</v>
      </c>
      <c r="B804" s="26" t="s">
        <v>43</v>
      </c>
      <c r="C804" s="26" t="s">
        <v>44</v>
      </c>
      <c r="D804" s="26">
        <v>970</v>
      </c>
      <c r="E804" s="26" t="s">
        <v>37</v>
      </c>
      <c r="F804" s="26">
        <v>7</v>
      </c>
      <c r="G804" s="26">
        <v>3</v>
      </c>
      <c r="H804" s="26" t="s">
        <v>38</v>
      </c>
      <c r="I804" s="26">
        <v>1</v>
      </c>
      <c r="J804" s="26">
        <v>1114</v>
      </c>
      <c r="K804" s="26">
        <v>4</v>
      </c>
      <c r="L804" s="26" t="s">
        <v>39</v>
      </c>
      <c r="M804" s="26">
        <v>30</v>
      </c>
      <c r="N804" s="26">
        <v>3</v>
      </c>
      <c r="O804" s="26">
        <v>2</v>
      </c>
      <c r="P804" s="26" t="s">
        <v>40</v>
      </c>
      <c r="Q804" s="26">
        <v>2</v>
      </c>
      <c r="R804" s="26" t="s">
        <v>48</v>
      </c>
      <c r="S804" s="26">
        <v>4302</v>
      </c>
      <c r="T804" s="26">
        <v>13401</v>
      </c>
      <c r="U804" s="26">
        <v>0</v>
      </c>
      <c r="V804" s="26" t="s">
        <v>42</v>
      </c>
      <c r="W804" s="26" t="s">
        <v>43</v>
      </c>
      <c r="X804" s="26">
        <v>17</v>
      </c>
      <c r="Y804" s="26">
        <v>3</v>
      </c>
      <c r="Z804" s="26">
        <v>3</v>
      </c>
      <c r="AA804" s="26">
        <v>80</v>
      </c>
      <c r="AB804" s="26">
        <v>1</v>
      </c>
      <c r="AC804" s="26">
        <v>4</v>
      </c>
      <c r="AD804" s="26">
        <v>3</v>
      </c>
      <c r="AE804" s="26">
        <v>3</v>
      </c>
      <c r="AF804" s="26">
        <v>3</v>
      </c>
      <c r="AG804" s="26">
        <v>2</v>
      </c>
      <c r="AH804" s="26">
        <v>0</v>
      </c>
      <c r="AI804" s="26">
        <v>2</v>
      </c>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26"/>
      <c r="CU804" s="26"/>
      <c r="CV804" s="26"/>
    </row>
    <row r="805" spans="1:100">
      <c r="A805" s="26">
        <v>34</v>
      </c>
      <c r="B805" s="26" t="s">
        <v>43</v>
      </c>
      <c r="C805" s="26" t="s">
        <v>55</v>
      </c>
      <c r="D805" s="26">
        <v>697</v>
      </c>
      <c r="E805" s="26" t="s">
        <v>45</v>
      </c>
      <c r="F805" s="26">
        <v>3</v>
      </c>
      <c r="G805" s="26">
        <v>4</v>
      </c>
      <c r="H805" s="26" t="s">
        <v>38</v>
      </c>
      <c r="I805" s="26">
        <v>1</v>
      </c>
      <c r="J805" s="26">
        <v>1115</v>
      </c>
      <c r="K805" s="26">
        <v>3</v>
      </c>
      <c r="L805" s="26" t="s">
        <v>46</v>
      </c>
      <c r="M805" s="26">
        <v>40</v>
      </c>
      <c r="N805" s="26">
        <v>2</v>
      </c>
      <c r="O805" s="26">
        <v>1</v>
      </c>
      <c r="P805" s="26" t="s">
        <v>47</v>
      </c>
      <c r="Q805" s="26">
        <v>4</v>
      </c>
      <c r="R805" s="26" t="s">
        <v>48</v>
      </c>
      <c r="S805" s="26">
        <v>2979</v>
      </c>
      <c r="T805" s="26">
        <v>22478</v>
      </c>
      <c r="U805" s="26">
        <v>3</v>
      </c>
      <c r="V805" s="26" t="s">
        <v>42</v>
      </c>
      <c r="W805" s="26" t="s">
        <v>43</v>
      </c>
      <c r="X805" s="26">
        <v>17</v>
      </c>
      <c r="Y805" s="26">
        <v>3</v>
      </c>
      <c r="Z805" s="26">
        <v>4</v>
      </c>
      <c r="AA805" s="26">
        <v>80</v>
      </c>
      <c r="AB805" s="26">
        <v>3</v>
      </c>
      <c r="AC805" s="26">
        <v>6</v>
      </c>
      <c r="AD805" s="26">
        <v>2</v>
      </c>
      <c r="AE805" s="26">
        <v>3</v>
      </c>
      <c r="AF805" s="26">
        <v>0</v>
      </c>
      <c r="AG805" s="26">
        <v>0</v>
      </c>
      <c r="AH805" s="26">
        <v>0</v>
      </c>
      <c r="AI805" s="26">
        <v>0</v>
      </c>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26"/>
      <c r="CU805" s="26"/>
      <c r="CV805" s="26"/>
    </row>
    <row r="806" spans="1:100">
      <c r="A806" s="26">
        <v>48</v>
      </c>
      <c r="B806" s="26" t="s">
        <v>43</v>
      </c>
      <c r="C806" s="26" t="s">
        <v>55</v>
      </c>
      <c r="D806" s="26">
        <v>1262</v>
      </c>
      <c r="E806" s="26" t="s">
        <v>45</v>
      </c>
      <c r="F806" s="26">
        <v>1</v>
      </c>
      <c r="G806" s="26">
        <v>4</v>
      </c>
      <c r="H806" s="26" t="s">
        <v>51</v>
      </c>
      <c r="I806" s="26">
        <v>1</v>
      </c>
      <c r="J806" s="26">
        <v>1116</v>
      </c>
      <c r="K806" s="26">
        <v>1</v>
      </c>
      <c r="L806" s="26" t="s">
        <v>46</v>
      </c>
      <c r="M806" s="26">
        <v>35</v>
      </c>
      <c r="N806" s="26">
        <v>4</v>
      </c>
      <c r="O806" s="26">
        <v>4</v>
      </c>
      <c r="P806" s="26" t="s">
        <v>56</v>
      </c>
      <c r="Q806" s="26">
        <v>4</v>
      </c>
      <c r="R806" s="26" t="s">
        <v>41</v>
      </c>
      <c r="S806" s="26">
        <v>16885</v>
      </c>
      <c r="T806" s="26">
        <v>16154</v>
      </c>
      <c r="U806" s="26">
        <v>2</v>
      </c>
      <c r="V806" s="26" t="s">
        <v>42</v>
      </c>
      <c r="W806" s="26" t="s">
        <v>43</v>
      </c>
      <c r="X806" s="26">
        <v>22</v>
      </c>
      <c r="Y806" s="26">
        <v>4</v>
      </c>
      <c r="Z806" s="26">
        <v>3</v>
      </c>
      <c r="AA806" s="26">
        <v>80</v>
      </c>
      <c r="AB806" s="26">
        <v>0</v>
      </c>
      <c r="AC806" s="26">
        <v>27</v>
      </c>
      <c r="AD806" s="26">
        <v>3</v>
      </c>
      <c r="AE806" s="26">
        <v>2</v>
      </c>
      <c r="AF806" s="26">
        <v>5</v>
      </c>
      <c r="AG806" s="26">
        <v>4</v>
      </c>
      <c r="AH806" s="26">
        <v>2</v>
      </c>
      <c r="AI806" s="26">
        <v>1</v>
      </c>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row>
    <row r="807" spans="1:100">
      <c r="A807" s="26">
        <v>45</v>
      </c>
      <c r="B807" s="26" t="s">
        <v>43</v>
      </c>
      <c r="C807" s="26" t="s">
        <v>55</v>
      </c>
      <c r="D807" s="26">
        <v>1050</v>
      </c>
      <c r="E807" s="26" t="s">
        <v>37</v>
      </c>
      <c r="F807" s="26">
        <v>9</v>
      </c>
      <c r="G807" s="26">
        <v>4</v>
      </c>
      <c r="H807" s="26" t="s">
        <v>38</v>
      </c>
      <c r="I807" s="26">
        <v>1</v>
      </c>
      <c r="J807" s="26">
        <v>1117</v>
      </c>
      <c r="K807" s="26">
        <v>2</v>
      </c>
      <c r="L807" s="26" t="s">
        <v>39</v>
      </c>
      <c r="M807" s="26">
        <v>65</v>
      </c>
      <c r="N807" s="26">
        <v>2</v>
      </c>
      <c r="O807" s="26">
        <v>2</v>
      </c>
      <c r="P807" s="26" t="s">
        <v>40</v>
      </c>
      <c r="Q807" s="26">
        <v>3</v>
      </c>
      <c r="R807" s="26" t="s">
        <v>48</v>
      </c>
      <c r="S807" s="26">
        <v>5593</v>
      </c>
      <c r="T807" s="26">
        <v>17970</v>
      </c>
      <c r="U807" s="26">
        <v>1</v>
      </c>
      <c r="V807" s="26" t="s">
        <v>42</v>
      </c>
      <c r="W807" s="26" t="s">
        <v>43</v>
      </c>
      <c r="X807" s="26">
        <v>13</v>
      </c>
      <c r="Y807" s="26">
        <v>3</v>
      </c>
      <c r="Z807" s="26">
        <v>4</v>
      </c>
      <c r="AA807" s="26">
        <v>80</v>
      </c>
      <c r="AB807" s="26">
        <v>1</v>
      </c>
      <c r="AC807" s="26">
        <v>15</v>
      </c>
      <c r="AD807" s="26">
        <v>2</v>
      </c>
      <c r="AE807" s="26">
        <v>3</v>
      </c>
      <c r="AF807" s="26">
        <v>15</v>
      </c>
      <c r="AG807" s="26">
        <v>10</v>
      </c>
      <c r="AH807" s="26">
        <v>4</v>
      </c>
      <c r="AI807" s="26">
        <v>12</v>
      </c>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26"/>
      <c r="CU807" s="26"/>
      <c r="CV807" s="26"/>
    </row>
    <row r="808" spans="1:100">
      <c r="A808" s="26">
        <v>52</v>
      </c>
      <c r="B808" s="26" t="s">
        <v>43</v>
      </c>
      <c r="C808" s="26" t="s">
        <v>36</v>
      </c>
      <c r="D808" s="26">
        <v>994</v>
      </c>
      <c r="E808" s="26" t="s">
        <v>45</v>
      </c>
      <c r="F808" s="26">
        <v>7</v>
      </c>
      <c r="G808" s="26">
        <v>4</v>
      </c>
      <c r="H808" s="26" t="s">
        <v>38</v>
      </c>
      <c r="I808" s="26">
        <v>1</v>
      </c>
      <c r="J808" s="26">
        <v>1118</v>
      </c>
      <c r="K808" s="26">
        <v>2</v>
      </c>
      <c r="L808" s="26" t="s">
        <v>46</v>
      </c>
      <c r="M808" s="26">
        <v>87</v>
      </c>
      <c r="N808" s="26">
        <v>3</v>
      </c>
      <c r="O808" s="26">
        <v>3</v>
      </c>
      <c r="P808" s="26" t="s">
        <v>54</v>
      </c>
      <c r="Q808" s="26">
        <v>2</v>
      </c>
      <c r="R808" s="26" t="s">
        <v>41</v>
      </c>
      <c r="S808" s="26">
        <v>10445</v>
      </c>
      <c r="T808" s="26">
        <v>15322</v>
      </c>
      <c r="U808" s="26">
        <v>7</v>
      </c>
      <c r="V808" s="26" t="s">
        <v>42</v>
      </c>
      <c r="W808" s="26" t="s">
        <v>43</v>
      </c>
      <c r="X808" s="26">
        <v>19</v>
      </c>
      <c r="Y808" s="26">
        <v>3</v>
      </c>
      <c r="Z808" s="26">
        <v>4</v>
      </c>
      <c r="AA808" s="26">
        <v>80</v>
      </c>
      <c r="AB808" s="26">
        <v>0</v>
      </c>
      <c r="AC808" s="26">
        <v>18</v>
      </c>
      <c r="AD808" s="26">
        <v>4</v>
      </c>
      <c r="AE808" s="26">
        <v>3</v>
      </c>
      <c r="AF808" s="26">
        <v>8</v>
      </c>
      <c r="AG808" s="26">
        <v>6</v>
      </c>
      <c r="AH808" s="26">
        <v>4</v>
      </c>
      <c r="AI808" s="26">
        <v>0</v>
      </c>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26"/>
      <c r="CU808" s="26"/>
      <c r="CV808" s="26"/>
    </row>
    <row r="809" spans="1:100">
      <c r="A809" s="26">
        <v>38</v>
      </c>
      <c r="B809" s="26" t="s">
        <v>43</v>
      </c>
      <c r="C809" s="26" t="s">
        <v>36</v>
      </c>
      <c r="D809" s="26">
        <v>770</v>
      </c>
      <c r="E809" s="26" t="s">
        <v>37</v>
      </c>
      <c r="F809" s="26">
        <v>10</v>
      </c>
      <c r="G809" s="26">
        <v>4</v>
      </c>
      <c r="H809" s="26" t="s">
        <v>59</v>
      </c>
      <c r="I809" s="26">
        <v>1</v>
      </c>
      <c r="J809" s="26">
        <v>1119</v>
      </c>
      <c r="K809" s="26">
        <v>3</v>
      </c>
      <c r="L809" s="26" t="s">
        <v>46</v>
      </c>
      <c r="M809" s="26">
        <v>73</v>
      </c>
      <c r="N809" s="26">
        <v>2</v>
      </c>
      <c r="O809" s="26">
        <v>3</v>
      </c>
      <c r="P809" s="26" t="s">
        <v>40</v>
      </c>
      <c r="Q809" s="26">
        <v>3</v>
      </c>
      <c r="R809" s="26" t="s">
        <v>52</v>
      </c>
      <c r="S809" s="26">
        <v>8740</v>
      </c>
      <c r="T809" s="26">
        <v>5569</v>
      </c>
      <c r="U809" s="26">
        <v>0</v>
      </c>
      <c r="V809" s="26" t="s">
        <v>42</v>
      </c>
      <c r="W809" s="26" t="s">
        <v>35</v>
      </c>
      <c r="X809" s="26">
        <v>14</v>
      </c>
      <c r="Y809" s="26">
        <v>3</v>
      </c>
      <c r="Z809" s="26">
        <v>2</v>
      </c>
      <c r="AA809" s="26">
        <v>80</v>
      </c>
      <c r="AB809" s="26">
        <v>2</v>
      </c>
      <c r="AC809" s="26">
        <v>9</v>
      </c>
      <c r="AD809" s="26">
        <v>2</v>
      </c>
      <c r="AE809" s="26">
        <v>3</v>
      </c>
      <c r="AF809" s="26">
        <v>8</v>
      </c>
      <c r="AG809" s="26">
        <v>7</v>
      </c>
      <c r="AH809" s="26">
        <v>2</v>
      </c>
      <c r="AI809" s="26">
        <v>7</v>
      </c>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26"/>
      <c r="CU809" s="26"/>
      <c r="CV809" s="26"/>
    </row>
    <row r="810" spans="1:100">
      <c r="A810" s="26">
        <v>29</v>
      </c>
      <c r="B810" s="26" t="s">
        <v>43</v>
      </c>
      <c r="C810" s="26" t="s">
        <v>36</v>
      </c>
      <c r="D810" s="26">
        <v>1107</v>
      </c>
      <c r="E810" s="26" t="s">
        <v>45</v>
      </c>
      <c r="F810" s="26">
        <v>28</v>
      </c>
      <c r="G810" s="26">
        <v>4</v>
      </c>
      <c r="H810" s="26" t="s">
        <v>38</v>
      </c>
      <c r="I810" s="26">
        <v>1</v>
      </c>
      <c r="J810" s="26">
        <v>1120</v>
      </c>
      <c r="K810" s="26">
        <v>3</v>
      </c>
      <c r="L810" s="26" t="s">
        <v>39</v>
      </c>
      <c r="M810" s="26">
        <v>93</v>
      </c>
      <c r="N810" s="26">
        <v>3</v>
      </c>
      <c r="O810" s="26">
        <v>1</v>
      </c>
      <c r="P810" s="26" t="s">
        <v>47</v>
      </c>
      <c r="Q810" s="26">
        <v>4</v>
      </c>
      <c r="R810" s="26" t="s">
        <v>52</v>
      </c>
      <c r="S810" s="26">
        <v>2514</v>
      </c>
      <c r="T810" s="26">
        <v>26968</v>
      </c>
      <c r="U810" s="26">
        <v>4</v>
      </c>
      <c r="V810" s="26" t="s">
        <v>42</v>
      </c>
      <c r="W810" s="26" t="s">
        <v>43</v>
      </c>
      <c r="X810" s="26">
        <v>22</v>
      </c>
      <c r="Y810" s="26">
        <v>4</v>
      </c>
      <c r="Z810" s="26">
        <v>1</v>
      </c>
      <c r="AA810" s="26">
        <v>80</v>
      </c>
      <c r="AB810" s="26">
        <v>1</v>
      </c>
      <c r="AC810" s="26">
        <v>11</v>
      </c>
      <c r="AD810" s="26">
        <v>1</v>
      </c>
      <c r="AE810" s="26">
        <v>3</v>
      </c>
      <c r="AF810" s="26">
        <v>7</v>
      </c>
      <c r="AG810" s="26">
        <v>5</v>
      </c>
      <c r="AH810" s="26">
        <v>1</v>
      </c>
      <c r="AI810" s="26">
        <v>7</v>
      </c>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26"/>
      <c r="CU810" s="26"/>
      <c r="CV810" s="26"/>
    </row>
    <row r="811" spans="1:100">
      <c r="A811" s="26">
        <v>28</v>
      </c>
      <c r="B811" s="26" t="s">
        <v>43</v>
      </c>
      <c r="C811" s="26" t="s">
        <v>36</v>
      </c>
      <c r="D811" s="26">
        <v>950</v>
      </c>
      <c r="E811" s="26" t="s">
        <v>45</v>
      </c>
      <c r="F811" s="26">
        <v>3</v>
      </c>
      <c r="G811" s="26">
        <v>3</v>
      </c>
      <c r="H811" s="26" t="s">
        <v>51</v>
      </c>
      <c r="I811" s="26">
        <v>1</v>
      </c>
      <c r="J811" s="26">
        <v>1121</v>
      </c>
      <c r="K811" s="26">
        <v>4</v>
      </c>
      <c r="L811" s="26" t="s">
        <v>39</v>
      </c>
      <c r="M811" s="26">
        <v>93</v>
      </c>
      <c r="N811" s="26">
        <v>3</v>
      </c>
      <c r="O811" s="26">
        <v>3</v>
      </c>
      <c r="P811" s="26" t="s">
        <v>53</v>
      </c>
      <c r="Q811" s="26">
        <v>2</v>
      </c>
      <c r="R811" s="26" t="s">
        <v>52</v>
      </c>
      <c r="S811" s="26">
        <v>7655</v>
      </c>
      <c r="T811" s="26">
        <v>8039</v>
      </c>
      <c r="U811" s="26">
        <v>0</v>
      </c>
      <c r="V811" s="26" t="s">
        <v>42</v>
      </c>
      <c r="W811" s="26" t="s">
        <v>43</v>
      </c>
      <c r="X811" s="26">
        <v>17</v>
      </c>
      <c r="Y811" s="26">
        <v>3</v>
      </c>
      <c r="Z811" s="26">
        <v>2</v>
      </c>
      <c r="AA811" s="26">
        <v>80</v>
      </c>
      <c r="AB811" s="26">
        <v>3</v>
      </c>
      <c r="AC811" s="26">
        <v>10</v>
      </c>
      <c r="AD811" s="26">
        <v>3</v>
      </c>
      <c r="AE811" s="26">
        <v>2</v>
      </c>
      <c r="AF811" s="26">
        <v>9</v>
      </c>
      <c r="AG811" s="26">
        <v>7</v>
      </c>
      <c r="AH811" s="26">
        <v>1</v>
      </c>
      <c r="AI811" s="26">
        <v>7</v>
      </c>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c r="CU811" s="26"/>
      <c r="CV811" s="26"/>
    </row>
    <row r="812" spans="1:100">
      <c r="A812" s="26">
        <v>46</v>
      </c>
      <c r="B812" s="26" t="s">
        <v>43</v>
      </c>
      <c r="C812" s="26" t="s">
        <v>36</v>
      </c>
      <c r="D812" s="26">
        <v>406</v>
      </c>
      <c r="E812" s="26" t="s">
        <v>37</v>
      </c>
      <c r="F812" s="26">
        <v>3</v>
      </c>
      <c r="G812" s="26">
        <v>1</v>
      </c>
      <c r="H812" s="26" t="s">
        <v>59</v>
      </c>
      <c r="I812" s="26">
        <v>1</v>
      </c>
      <c r="J812" s="26">
        <v>1124</v>
      </c>
      <c r="K812" s="26">
        <v>1</v>
      </c>
      <c r="L812" s="26" t="s">
        <v>46</v>
      </c>
      <c r="M812" s="26">
        <v>52</v>
      </c>
      <c r="N812" s="26">
        <v>3</v>
      </c>
      <c r="O812" s="26">
        <v>4</v>
      </c>
      <c r="P812" s="26" t="s">
        <v>56</v>
      </c>
      <c r="Q812" s="26">
        <v>3</v>
      </c>
      <c r="R812" s="26" t="s">
        <v>48</v>
      </c>
      <c r="S812" s="26">
        <v>17465</v>
      </c>
      <c r="T812" s="26">
        <v>15596</v>
      </c>
      <c r="U812" s="26">
        <v>3</v>
      </c>
      <c r="V812" s="26" t="s">
        <v>42</v>
      </c>
      <c r="W812" s="26" t="s">
        <v>43</v>
      </c>
      <c r="X812" s="26">
        <v>12</v>
      </c>
      <c r="Y812" s="26">
        <v>3</v>
      </c>
      <c r="Z812" s="26">
        <v>4</v>
      </c>
      <c r="AA812" s="26">
        <v>80</v>
      </c>
      <c r="AB812" s="26">
        <v>1</v>
      </c>
      <c r="AC812" s="26">
        <v>23</v>
      </c>
      <c r="AD812" s="26">
        <v>3</v>
      </c>
      <c r="AE812" s="26">
        <v>3</v>
      </c>
      <c r="AF812" s="26">
        <v>12</v>
      </c>
      <c r="AG812" s="26">
        <v>9</v>
      </c>
      <c r="AH812" s="26">
        <v>4</v>
      </c>
      <c r="AI812" s="26">
        <v>9</v>
      </c>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26"/>
      <c r="CU812" s="26"/>
      <c r="CV812" s="26"/>
    </row>
    <row r="813" spans="1:100">
      <c r="A813" s="26">
        <v>38</v>
      </c>
      <c r="B813" s="26" t="s">
        <v>43</v>
      </c>
      <c r="C813" s="26" t="s">
        <v>36</v>
      </c>
      <c r="D813" s="26">
        <v>130</v>
      </c>
      <c r="E813" s="26" t="s">
        <v>37</v>
      </c>
      <c r="F813" s="26">
        <v>2</v>
      </c>
      <c r="G813" s="26">
        <v>2</v>
      </c>
      <c r="H813" s="26" t="s">
        <v>59</v>
      </c>
      <c r="I813" s="26">
        <v>1</v>
      </c>
      <c r="J813" s="26">
        <v>1125</v>
      </c>
      <c r="K813" s="26">
        <v>4</v>
      </c>
      <c r="L813" s="26" t="s">
        <v>46</v>
      </c>
      <c r="M813" s="26">
        <v>32</v>
      </c>
      <c r="N813" s="26">
        <v>3</v>
      </c>
      <c r="O813" s="26">
        <v>3</v>
      </c>
      <c r="P813" s="26" t="s">
        <v>40</v>
      </c>
      <c r="Q813" s="26">
        <v>2</v>
      </c>
      <c r="R813" s="26" t="s">
        <v>41</v>
      </c>
      <c r="S813" s="26">
        <v>7351</v>
      </c>
      <c r="T813" s="26">
        <v>20619</v>
      </c>
      <c r="U813" s="26">
        <v>7</v>
      </c>
      <c r="V813" s="26" t="s">
        <v>42</v>
      </c>
      <c r="W813" s="26" t="s">
        <v>43</v>
      </c>
      <c r="X813" s="26">
        <v>16</v>
      </c>
      <c r="Y813" s="26">
        <v>3</v>
      </c>
      <c r="Z813" s="26">
        <v>3</v>
      </c>
      <c r="AA813" s="26">
        <v>80</v>
      </c>
      <c r="AB813" s="26">
        <v>0</v>
      </c>
      <c r="AC813" s="26">
        <v>10</v>
      </c>
      <c r="AD813" s="26">
        <v>2</v>
      </c>
      <c r="AE813" s="26">
        <v>3</v>
      </c>
      <c r="AF813" s="26">
        <v>1</v>
      </c>
      <c r="AG813" s="26">
        <v>0</v>
      </c>
      <c r="AH813" s="26">
        <v>0</v>
      </c>
      <c r="AI813" s="26">
        <v>0</v>
      </c>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26"/>
      <c r="CU813" s="26"/>
      <c r="CV813" s="26"/>
    </row>
    <row r="814" spans="1:100">
      <c r="A814" s="26">
        <v>43</v>
      </c>
      <c r="B814" s="26" t="s">
        <v>43</v>
      </c>
      <c r="C814" s="26" t="s">
        <v>44</v>
      </c>
      <c r="D814" s="26">
        <v>1082</v>
      </c>
      <c r="E814" s="26" t="s">
        <v>45</v>
      </c>
      <c r="F814" s="26">
        <v>27</v>
      </c>
      <c r="G814" s="26">
        <v>3</v>
      </c>
      <c r="H814" s="26" t="s">
        <v>38</v>
      </c>
      <c r="I814" s="26">
        <v>1</v>
      </c>
      <c r="J814" s="26">
        <v>1126</v>
      </c>
      <c r="K814" s="26">
        <v>3</v>
      </c>
      <c r="L814" s="26" t="s">
        <v>39</v>
      </c>
      <c r="M814" s="26">
        <v>83</v>
      </c>
      <c r="N814" s="26">
        <v>3</v>
      </c>
      <c r="O814" s="26">
        <v>3</v>
      </c>
      <c r="P814" s="26" t="s">
        <v>53</v>
      </c>
      <c r="Q814" s="26">
        <v>1</v>
      </c>
      <c r="R814" s="26" t="s">
        <v>48</v>
      </c>
      <c r="S814" s="26">
        <v>10820</v>
      </c>
      <c r="T814" s="26">
        <v>11535</v>
      </c>
      <c r="U814" s="26">
        <v>8</v>
      </c>
      <c r="V814" s="26" t="s">
        <v>42</v>
      </c>
      <c r="W814" s="26" t="s">
        <v>43</v>
      </c>
      <c r="X814" s="26">
        <v>11</v>
      </c>
      <c r="Y814" s="26">
        <v>3</v>
      </c>
      <c r="Z814" s="26">
        <v>3</v>
      </c>
      <c r="AA814" s="26">
        <v>80</v>
      </c>
      <c r="AB814" s="26">
        <v>1</v>
      </c>
      <c r="AC814" s="26">
        <v>18</v>
      </c>
      <c r="AD814" s="26">
        <v>1</v>
      </c>
      <c r="AE814" s="26">
        <v>3</v>
      </c>
      <c r="AF814" s="26">
        <v>8</v>
      </c>
      <c r="AG814" s="26">
        <v>7</v>
      </c>
      <c r="AH814" s="26">
        <v>0</v>
      </c>
      <c r="AI814" s="26">
        <v>1</v>
      </c>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c r="CU814" s="26"/>
      <c r="CV814" s="26"/>
    </row>
    <row r="815" spans="1:100">
      <c r="A815" s="26">
        <v>39</v>
      </c>
      <c r="B815" s="26" t="s">
        <v>35</v>
      </c>
      <c r="C815" s="26" t="s">
        <v>44</v>
      </c>
      <c r="D815" s="26">
        <v>203</v>
      </c>
      <c r="E815" s="26" t="s">
        <v>45</v>
      </c>
      <c r="F815" s="26">
        <v>2</v>
      </c>
      <c r="G815" s="26">
        <v>3</v>
      </c>
      <c r="H815" s="26" t="s">
        <v>38</v>
      </c>
      <c r="I815" s="26">
        <v>1</v>
      </c>
      <c r="J815" s="26">
        <v>1127</v>
      </c>
      <c r="K815" s="26">
        <v>1</v>
      </c>
      <c r="L815" s="26" t="s">
        <v>46</v>
      </c>
      <c r="M815" s="26">
        <v>84</v>
      </c>
      <c r="N815" s="26">
        <v>3</v>
      </c>
      <c r="O815" s="26">
        <v>4</v>
      </c>
      <c r="P815" s="26" t="s">
        <v>54</v>
      </c>
      <c r="Q815" s="26">
        <v>4</v>
      </c>
      <c r="R815" s="26" t="s">
        <v>52</v>
      </c>
      <c r="S815" s="26">
        <v>12169</v>
      </c>
      <c r="T815" s="26">
        <v>13547</v>
      </c>
      <c r="U815" s="26">
        <v>7</v>
      </c>
      <c r="V815" s="26" t="s">
        <v>42</v>
      </c>
      <c r="W815" s="26" t="s">
        <v>43</v>
      </c>
      <c r="X815" s="26">
        <v>11</v>
      </c>
      <c r="Y815" s="26">
        <v>3</v>
      </c>
      <c r="Z815" s="26">
        <v>4</v>
      </c>
      <c r="AA815" s="26">
        <v>80</v>
      </c>
      <c r="AB815" s="26">
        <v>3</v>
      </c>
      <c r="AC815" s="26">
        <v>21</v>
      </c>
      <c r="AD815" s="26">
        <v>4</v>
      </c>
      <c r="AE815" s="26">
        <v>3</v>
      </c>
      <c r="AF815" s="26">
        <v>18</v>
      </c>
      <c r="AG815" s="26">
        <v>7</v>
      </c>
      <c r="AH815" s="26">
        <v>11</v>
      </c>
      <c r="AI815" s="26">
        <v>5</v>
      </c>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26"/>
      <c r="CU815" s="26"/>
      <c r="CV815" s="26"/>
    </row>
    <row r="816" spans="1:100">
      <c r="A816" s="26">
        <v>40</v>
      </c>
      <c r="B816" s="26" t="s">
        <v>43</v>
      </c>
      <c r="C816" s="26" t="s">
        <v>36</v>
      </c>
      <c r="D816" s="26">
        <v>1308</v>
      </c>
      <c r="E816" s="26" t="s">
        <v>45</v>
      </c>
      <c r="F816" s="26">
        <v>14</v>
      </c>
      <c r="G816" s="26">
        <v>3</v>
      </c>
      <c r="H816" s="26" t="s">
        <v>51</v>
      </c>
      <c r="I816" s="26">
        <v>1</v>
      </c>
      <c r="J816" s="26">
        <v>1128</v>
      </c>
      <c r="K816" s="26">
        <v>3</v>
      </c>
      <c r="L816" s="26" t="s">
        <v>46</v>
      </c>
      <c r="M816" s="26">
        <v>44</v>
      </c>
      <c r="N816" s="26">
        <v>2</v>
      </c>
      <c r="O816" s="26">
        <v>5</v>
      </c>
      <c r="P816" s="26" t="s">
        <v>58</v>
      </c>
      <c r="Q816" s="26">
        <v>3</v>
      </c>
      <c r="R816" s="26" t="s">
        <v>41</v>
      </c>
      <c r="S816" s="26">
        <v>19626</v>
      </c>
      <c r="T816" s="26">
        <v>17544</v>
      </c>
      <c r="U816" s="26">
        <v>1</v>
      </c>
      <c r="V816" s="26" t="s">
        <v>42</v>
      </c>
      <c r="W816" s="26" t="s">
        <v>43</v>
      </c>
      <c r="X816" s="26">
        <v>14</v>
      </c>
      <c r="Y816" s="26">
        <v>3</v>
      </c>
      <c r="Z816" s="26">
        <v>1</v>
      </c>
      <c r="AA816" s="26">
        <v>80</v>
      </c>
      <c r="AB816" s="26">
        <v>0</v>
      </c>
      <c r="AC816" s="26">
        <v>21</v>
      </c>
      <c r="AD816" s="26">
        <v>2</v>
      </c>
      <c r="AE816" s="26">
        <v>4</v>
      </c>
      <c r="AF816" s="26">
        <v>20</v>
      </c>
      <c r="AG816" s="26">
        <v>7</v>
      </c>
      <c r="AH816" s="26">
        <v>4</v>
      </c>
      <c r="AI816" s="26">
        <v>9</v>
      </c>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c r="CU816" s="26"/>
      <c r="CV816" s="26"/>
    </row>
    <row r="817" spans="1:100">
      <c r="A817" s="26">
        <v>21</v>
      </c>
      <c r="B817" s="26" t="s">
        <v>43</v>
      </c>
      <c r="C817" s="26" t="s">
        <v>36</v>
      </c>
      <c r="D817" s="26">
        <v>984</v>
      </c>
      <c r="E817" s="26" t="s">
        <v>45</v>
      </c>
      <c r="F817" s="26">
        <v>1</v>
      </c>
      <c r="G817" s="26">
        <v>1</v>
      </c>
      <c r="H817" s="26" t="s">
        <v>60</v>
      </c>
      <c r="I817" s="26">
        <v>1</v>
      </c>
      <c r="J817" s="26">
        <v>1131</v>
      </c>
      <c r="K817" s="26">
        <v>4</v>
      </c>
      <c r="L817" s="26" t="s">
        <v>39</v>
      </c>
      <c r="M817" s="26">
        <v>70</v>
      </c>
      <c r="N817" s="26">
        <v>2</v>
      </c>
      <c r="O817" s="26">
        <v>1</v>
      </c>
      <c r="P817" s="26" t="s">
        <v>47</v>
      </c>
      <c r="Q817" s="26">
        <v>2</v>
      </c>
      <c r="R817" s="26" t="s">
        <v>41</v>
      </c>
      <c r="S817" s="26">
        <v>2070</v>
      </c>
      <c r="T817" s="26">
        <v>25326</v>
      </c>
      <c r="U817" s="26">
        <v>1</v>
      </c>
      <c r="V817" s="26" t="s">
        <v>42</v>
      </c>
      <c r="W817" s="26" t="s">
        <v>35</v>
      </c>
      <c r="X817" s="26">
        <v>11</v>
      </c>
      <c r="Y817" s="26">
        <v>3</v>
      </c>
      <c r="Z817" s="26">
        <v>3</v>
      </c>
      <c r="AA817" s="26">
        <v>80</v>
      </c>
      <c r="AB817" s="26">
        <v>0</v>
      </c>
      <c r="AC817" s="26">
        <v>2</v>
      </c>
      <c r="AD817" s="26">
        <v>6</v>
      </c>
      <c r="AE817" s="26">
        <v>4</v>
      </c>
      <c r="AF817" s="26">
        <v>2</v>
      </c>
      <c r="AG817" s="26">
        <v>2</v>
      </c>
      <c r="AH817" s="26">
        <v>2</v>
      </c>
      <c r="AI817" s="26">
        <v>2</v>
      </c>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c r="CU817" s="26"/>
      <c r="CV817" s="26"/>
    </row>
    <row r="818" spans="1:100">
      <c r="A818" s="26">
        <v>39</v>
      </c>
      <c r="B818" s="26" t="s">
        <v>43</v>
      </c>
      <c r="C818" s="26" t="s">
        <v>55</v>
      </c>
      <c r="D818" s="26">
        <v>439</v>
      </c>
      <c r="E818" s="26" t="s">
        <v>45</v>
      </c>
      <c r="F818" s="26">
        <v>9</v>
      </c>
      <c r="G818" s="26">
        <v>3</v>
      </c>
      <c r="H818" s="26" t="s">
        <v>38</v>
      </c>
      <c r="I818" s="26">
        <v>1</v>
      </c>
      <c r="J818" s="26">
        <v>1132</v>
      </c>
      <c r="K818" s="26">
        <v>3</v>
      </c>
      <c r="L818" s="26" t="s">
        <v>46</v>
      </c>
      <c r="M818" s="26">
        <v>70</v>
      </c>
      <c r="N818" s="26">
        <v>3</v>
      </c>
      <c r="O818" s="26">
        <v>2</v>
      </c>
      <c r="P818" s="26" t="s">
        <v>50</v>
      </c>
      <c r="Q818" s="26">
        <v>2</v>
      </c>
      <c r="R818" s="26" t="s">
        <v>41</v>
      </c>
      <c r="S818" s="26">
        <v>6782</v>
      </c>
      <c r="T818" s="26">
        <v>8770</v>
      </c>
      <c r="U818" s="26">
        <v>9</v>
      </c>
      <c r="V818" s="26" t="s">
        <v>42</v>
      </c>
      <c r="W818" s="26" t="s">
        <v>43</v>
      </c>
      <c r="X818" s="26">
        <v>15</v>
      </c>
      <c r="Y818" s="26">
        <v>3</v>
      </c>
      <c r="Z818" s="26">
        <v>3</v>
      </c>
      <c r="AA818" s="26">
        <v>80</v>
      </c>
      <c r="AB818" s="26">
        <v>0</v>
      </c>
      <c r="AC818" s="26">
        <v>9</v>
      </c>
      <c r="AD818" s="26">
        <v>2</v>
      </c>
      <c r="AE818" s="26">
        <v>2</v>
      </c>
      <c r="AF818" s="26">
        <v>5</v>
      </c>
      <c r="AG818" s="26">
        <v>4</v>
      </c>
      <c r="AH818" s="26">
        <v>0</v>
      </c>
      <c r="AI818" s="26">
        <v>3</v>
      </c>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26"/>
      <c r="CU818" s="26"/>
      <c r="CV818" s="26"/>
    </row>
    <row r="819" spans="1:100">
      <c r="A819" s="26">
        <v>36</v>
      </c>
      <c r="B819" s="26" t="s">
        <v>43</v>
      </c>
      <c r="C819" s="26" t="s">
        <v>55</v>
      </c>
      <c r="D819" s="26">
        <v>217</v>
      </c>
      <c r="E819" s="26" t="s">
        <v>45</v>
      </c>
      <c r="F819" s="26">
        <v>18</v>
      </c>
      <c r="G819" s="26">
        <v>4</v>
      </c>
      <c r="H819" s="26" t="s">
        <v>38</v>
      </c>
      <c r="I819" s="26">
        <v>1</v>
      </c>
      <c r="J819" s="26">
        <v>1133</v>
      </c>
      <c r="K819" s="26">
        <v>1</v>
      </c>
      <c r="L819" s="26" t="s">
        <v>46</v>
      </c>
      <c r="M819" s="26">
        <v>78</v>
      </c>
      <c r="N819" s="26">
        <v>3</v>
      </c>
      <c r="O819" s="26">
        <v>2</v>
      </c>
      <c r="P819" s="26" t="s">
        <v>53</v>
      </c>
      <c r="Q819" s="26">
        <v>4</v>
      </c>
      <c r="R819" s="26" t="s">
        <v>41</v>
      </c>
      <c r="S819" s="26">
        <v>7779</v>
      </c>
      <c r="T819" s="26">
        <v>23238</v>
      </c>
      <c r="U819" s="26">
        <v>2</v>
      </c>
      <c r="V819" s="26" t="s">
        <v>42</v>
      </c>
      <c r="W819" s="26" t="s">
        <v>43</v>
      </c>
      <c r="X819" s="26">
        <v>20</v>
      </c>
      <c r="Y819" s="26">
        <v>4</v>
      </c>
      <c r="Z819" s="26">
        <v>1</v>
      </c>
      <c r="AA819" s="26">
        <v>80</v>
      </c>
      <c r="AB819" s="26">
        <v>0</v>
      </c>
      <c r="AC819" s="26">
        <v>18</v>
      </c>
      <c r="AD819" s="26">
        <v>0</v>
      </c>
      <c r="AE819" s="26">
        <v>3</v>
      </c>
      <c r="AF819" s="26">
        <v>11</v>
      </c>
      <c r="AG819" s="26">
        <v>9</v>
      </c>
      <c r="AH819" s="26">
        <v>0</v>
      </c>
      <c r="AI819" s="26">
        <v>9</v>
      </c>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26"/>
      <c r="CU819" s="26"/>
      <c r="CV819" s="26"/>
    </row>
    <row r="820" spans="1:100">
      <c r="A820" s="26">
        <v>31</v>
      </c>
      <c r="B820" s="26" t="s">
        <v>43</v>
      </c>
      <c r="C820" s="26" t="s">
        <v>44</v>
      </c>
      <c r="D820" s="26">
        <v>793</v>
      </c>
      <c r="E820" s="26" t="s">
        <v>37</v>
      </c>
      <c r="F820" s="26">
        <v>20</v>
      </c>
      <c r="G820" s="26">
        <v>3</v>
      </c>
      <c r="H820" s="26" t="s">
        <v>38</v>
      </c>
      <c r="I820" s="26">
        <v>1</v>
      </c>
      <c r="J820" s="26">
        <v>1135</v>
      </c>
      <c r="K820" s="26">
        <v>3</v>
      </c>
      <c r="L820" s="26" t="s">
        <v>46</v>
      </c>
      <c r="M820" s="26">
        <v>67</v>
      </c>
      <c r="N820" s="26">
        <v>4</v>
      </c>
      <c r="O820" s="26">
        <v>1</v>
      </c>
      <c r="P820" s="26" t="s">
        <v>57</v>
      </c>
      <c r="Q820" s="26">
        <v>4</v>
      </c>
      <c r="R820" s="26" t="s">
        <v>48</v>
      </c>
      <c r="S820" s="26">
        <v>2791</v>
      </c>
      <c r="T820" s="26">
        <v>21981</v>
      </c>
      <c r="U820" s="26">
        <v>0</v>
      </c>
      <c r="V820" s="26" t="s">
        <v>42</v>
      </c>
      <c r="W820" s="26" t="s">
        <v>43</v>
      </c>
      <c r="X820" s="26">
        <v>12</v>
      </c>
      <c r="Y820" s="26">
        <v>3</v>
      </c>
      <c r="Z820" s="26">
        <v>1</v>
      </c>
      <c r="AA820" s="26">
        <v>80</v>
      </c>
      <c r="AB820" s="26">
        <v>1</v>
      </c>
      <c r="AC820" s="26">
        <v>3</v>
      </c>
      <c r="AD820" s="26">
        <v>4</v>
      </c>
      <c r="AE820" s="26">
        <v>3</v>
      </c>
      <c r="AF820" s="26">
        <v>2</v>
      </c>
      <c r="AG820" s="26">
        <v>2</v>
      </c>
      <c r="AH820" s="26">
        <v>2</v>
      </c>
      <c r="AI820" s="26">
        <v>2</v>
      </c>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c r="CU820" s="26"/>
      <c r="CV820" s="26"/>
    </row>
    <row r="821" spans="1:100">
      <c r="A821" s="26">
        <v>28</v>
      </c>
      <c r="B821" s="26" t="s">
        <v>43</v>
      </c>
      <c r="C821" s="26" t="s">
        <v>36</v>
      </c>
      <c r="D821" s="26">
        <v>1451</v>
      </c>
      <c r="E821" s="26" t="s">
        <v>45</v>
      </c>
      <c r="F821" s="26">
        <v>2</v>
      </c>
      <c r="G821" s="26">
        <v>1</v>
      </c>
      <c r="H821" s="26" t="s">
        <v>38</v>
      </c>
      <c r="I821" s="26">
        <v>1</v>
      </c>
      <c r="J821" s="26">
        <v>1136</v>
      </c>
      <c r="K821" s="26">
        <v>1</v>
      </c>
      <c r="L821" s="26" t="s">
        <v>46</v>
      </c>
      <c r="M821" s="26">
        <v>67</v>
      </c>
      <c r="N821" s="26">
        <v>2</v>
      </c>
      <c r="O821" s="26">
        <v>1</v>
      </c>
      <c r="P821" s="26" t="s">
        <v>47</v>
      </c>
      <c r="Q821" s="26">
        <v>2</v>
      </c>
      <c r="R821" s="26" t="s">
        <v>48</v>
      </c>
      <c r="S821" s="26">
        <v>3201</v>
      </c>
      <c r="T821" s="26">
        <v>19911</v>
      </c>
      <c r="U821" s="26">
        <v>0</v>
      </c>
      <c r="V821" s="26" t="s">
        <v>42</v>
      </c>
      <c r="W821" s="26" t="s">
        <v>43</v>
      </c>
      <c r="X821" s="26">
        <v>17</v>
      </c>
      <c r="Y821" s="26">
        <v>3</v>
      </c>
      <c r="Z821" s="26">
        <v>1</v>
      </c>
      <c r="AA821" s="26">
        <v>80</v>
      </c>
      <c r="AB821" s="26">
        <v>0</v>
      </c>
      <c r="AC821" s="26">
        <v>6</v>
      </c>
      <c r="AD821" s="26">
        <v>2</v>
      </c>
      <c r="AE821" s="26">
        <v>1</v>
      </c>
      <c r="AF821" s="26">
        <v>5</v>
      </c>
      <c r="AG821" s="26">
        <v>3</v>
      </c>
      <c r="AH821" s="26">
        <v>0</v>
      </c>
      <c r="AI821" s="26">
        <v>4</v>
      </c>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26"/>
      <c r="CU821" s="26"/>
      <c r="CV821" s="26"/>
    </row>
    <row r="822" spans="1:100">
      <c r="A822" s="26">
        <v>35</v>
      </c>
      <c r="B822" s="26" t="s">
        <v>43</v>
      </c>
      <c r="C822" s="26" t="s">
        <v>44</v>
      </c>
      <c r="D822" s="26">
        <v>1182</v>
      </c>
      <c r="E822" s="26" t="s">
        <v>37</v>
      </c>
      <c r="F822" s="26">
        <v>11</v>
      </c>
      <c r="G822" s="26">
        <v>2</v>
      </c>
      <c r="H822" s="26" t="s">
        <v>59</v>
      </c>
      <c r="I822" s="26">
        <v>1</v>
      </c>
      <c r="J822" s="26">
        <v>1137</v>
      </c>
      <c r="K822" s="26">
        <v>4</v>
      </c>
      <c r="L822" s="26" t="s">
        <v>46</v>
      </c>
      <c r="M822" s="26">
        <v>54</v>
      </c>
      <c r="N822" s="26">
        <v>3</v>
      </c>
      <c r="O822" s="26">
        <v>2</v>
      </c>
      <c r="P822" s="26" t="s">
        <v>40</v>
      </c>
      <c r="Q822" s="26">
        <v>4</v>
      </c>
      <c r="R822" s="26" t="s">
        <v>52</v>
      </c>
      <c r="S822" s="26">
        <v>4968</v>
      </c>
      <c r="T822" s="26">
        <v>18500</v>
      </c>
      <c r="U822" s="26">
        <v>1</v>
      </c>
      <c r="V822" s="26" t="s">
        <v>42</v>
      </c>
      <c r="W822" s="26" t="s">
        <v>43</v>
      </c>
      <c r="X822" s="26">
        <v>11</v>
      </c>
      <c r="Y822" s="26">
        <v>3</v>
      </c>
      <c r="Z822" s="26">
        <v>4</v>
      </c>
      <c r="AA822" s="26">
        <v>80</v>
      </c>
      <c r="AB822" s="26">
        <v>1</v>
      </c>
      <c r="AC822" s="26">
        <v>5</v>
      </c>
      <c r="AD822" s="26">
        <v>3</v>
      </c>
      <c r="AE822" s="26">
        <v>3</v>
      </c>
      <c r="AF822" s="26">
        <v>5</v>
      </c>
      <c r="AG822" s="26">
        <v>2</v>
      </c>
      <c r="AH822" s="26">
        <v>0</v>
      </c>
      <c r="AI822" s="26">
        <v>2</v>
      </c>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26"/>
      <c r="CU822" s="26"/>
      <c r="CV822" s="26"/>
    </row>
    <row r="823" spans="1:100">
      <c r="A823" s="26">
        <v>49</v>
      </c>
      <c r="B823" s="26" t="s">
        <v>43</v>
      </c>
      <c r="C823" s="26" t="s">
        <v>36</v>
      </c>
      <c r="D823" s="26">
        <v>174</v>
      </c>
      <c r="E823" s="26" t="s">
        <v>37</v>
      </c>
      <c r="F823" s="26">
        <v>8</v>
      </c>
      <c r="G823" s="26">
        <v>4</v>
      </c>
      <c r="H823" s="26" t="s">
        <v>60</v>
      </c>
      <c r="I823" s="26">
        <v>1</v>
      </c>
      <c r="J823" s="26">
        <v>1138</v>
      </c>
      <c r="K823" s="26">
        <v>4</v>
      </c>
      <c r="L823" s="26" t="s">
        <v>46</v>
      </c>
      <c r="M823" s="26">
        <v>56</v>
      </c>
      <c r="N823" s="26">
        <v>2</v>
      </c>
      <c r="O823" s="26">
        <v>4</v>
      </c>
      <c r="P823" s="26" t="s">
        <v>40</v>
      </c>
      <c r="Q823" s="26">
        <v>2</v>
      </c>
      <c r="R823" s="26" t="s">
        <v>48</v>
      </c>
      <c r="S823" s="26">
        <v>13120</v>
      </c>
      <c r="T823" s="26">
        <v>11879</v>
      </c>
      <c r="U823" s="26">
        <v>6</v>
      </c>
      <c r="V823" s="26" t="s">
        <v>42</v>
      </c>
      <c r="W823" s="26" t="s">
        <v>43</v>
      </c>
      <c r="X823" s="26">
        <v>17</v>
      </c>
      <c r="Y823" s="26">
        <v>3</v>
      </c>
      <c r="Z823" s="26">
        <v>2</v>
      </c>
      <c r="AA823" s="26">
        <v>80</v>
      </c>
      <c r="AB823" s="26">
        <v>1</v>
      </c>
      <c r="AC823" s="26">
        <v>22</v>
      </c>
      <c r="AD823" s="26">
        <v>3</v>
      </c>
      <c r="AE823" s="26">
        <v>3</v>
      </c>
      <c r="AF823" s="26">
        <v>9</v>
      </c>
      <c r="AG823" s="26">
        <v>8</v>
      </c>
      <c r="AH823" s="26">
        <v>2</v>
      </c>
      <c r="AI823" s="26">
        <v>3</v>
      </c>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26"/>
      <c r="CU823" s="26"/>
      <c r="CV823" s="26"/>
    </row>
    <row r="824" spans="1:100">
      <c r="A824" s="26">
        <v>34</v>
      </c>
      <c r="B824" s="26" t="s">
        <v>43</v>
      </c>
      <c r="C824" s="26" t="s">
        <v>44</v>
      </c>
      <c r="D824" s="26">
        <v>1003</v>
      </c>
      <c r="E824" s="26" t="s">
        <v>45</v>
      </c>
      <c r="F824" s="26">
        <v>2</v>
      </c>
      <c r="G824" s="26">
        <v>2</v>
      </c>
      <c r="H824" s="26" t="s">
        <v>38</v>
      </c>
      <c r="I824" s="26">
        <v>1</v>
      </c>
      <c r="J824" s="26">
        <v>1140</v>
      </c>
      <c r="K824" s="26">
        <v>4</v>
      </c>
      <c r="L824" s="26" t="s">
        <v>46</v>
      </c>
      <c r="M824" s="26">
        <v>95</v>
      </c>
      <c r="N824" s="26">
        <v>3</v>
      </c>
      <c r="O824" s="26">
        <v>2</v>
      </c>
      <c r="P824" s="26" t="s">
        <v>53</v>
      </c>
      <c r="Q824" s="26">
        <v>3</v>
      </c>
      <c r="R824" s="26" t="s">
        <v>41</v>
      </c>
      <c r="S824" s="26">
        <v>4033</v>
      </c>
      <c r="T824" s="26">
        <v>15834</v>
      </c>
      <c r="U824" s="26">
        <v>2</v>
      </c>
      <c r="V824" s="26" t="s">
        <v>42</v>
      </c>
      <c r="W824" s="26" t="s">
        <v>43</v>
      </c>
      <c r="X824" s="26">
        <v>11</v>
      </c>
      <c r="Y824" s="26">
        <v>3</v>
      </c>
      <c r="Z824" s="26">
        <v>4</v>
      </c>
      <c r="AA824" s="26">
        <v>80</v>
      </c>
      <c r="AB824" s="26">
        <v>0</v>
      </c>
      <c r="AC824" s="26">
        <v>5</v>
      </c>
      <c r="AD824" s="26">
        <v>3</v>
      </c>
      <c r="AE824" s="26">
        <v>2</v>
      </c>
      <c r="AF824" s="26">
        <v>3</v>
      </c>
      <c r="AG824" s="26">
        <v>2</v>
      </c>
      <c r="AH824" s="26">
        <v>0</v>
      </c>
      <c r="AI824" s="26">
        <v>2</v>
      </c>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c r="CU824" s="26"/>
      <c r="CV824" s="26"/>
    </row>
    <row r="825" spans="1:100">
      <c r="A825" s="26">
        <v>29</v>
      </c>
      <c r="B825" s="26" t="s">
        <v>43</v>
      </c>
      <c r="C825" s="26" t="s">
        <v>44</v>
      </c>
      <c r="D825" s="26">
        <v>490</v>
      </c>
      <c r="E825" s="26" t="s">
        <v>45</v>
      </c>
      <c r="F825" s="26">
        <v>10</v>
      </c>
      <c r="G825" s="26">
        <v>3</v>
      </c>
      <c r="H825" s="26" t="s">
        <v>38</v>
      </c>
      <c r="I825" s="26">
        <v>1</v>
      </c>
      <c r="J825" s="26">
        <v>1143</v>
      </c>
      <c r="K825" s="26">
        <v>4</v>
      </c>
      <c r="L825" s="26" t="s">
        <v>39</v>
      </c>
      <c r="M825" s="26">
        <v>61</v>
      </c>
      <c r="N825" s="26">
        <v>3</v>
      </c>
      <c r="O825" s="26">
        <v>1</v>
      </c>
      <c r="P825" s="26" t="s">
        <v>47</v>
      </c>
      <c r="Q825" s="26">
        <v>2</v>
      </c>
      <c r="R825" s="26" t="s">
        <v>52</v>
      </c>
      <c r="S825" s="26">
        <v>3291</v>
      </c>
      <c r="T825" s="26">
        <v>17940</v>
      </c>
      <c r="U825" s="26">
        <v>0</v>
      </c>
      <c r="V825" s="26" t="s">
        <v>42</v>
      </c>
      <c r="W825" s="26" t="s">
        <v>43</v>
      </c>
      <c r="X825" s="26">
        <v>14</v>
      </c>
      <c r="Y825" s="26">
        <v>3</v>
      </c>
      <c r="Z825" s="26">
        <v>4</v>
      </c>
      <c r="AA825" s="26">
        <v>80</v>
      </c>
      <c r="AB825" s="26">
        <v>2</v>
      </c>
      <c r="AC825" s="26">
        <v>8</v>
      </c>
      <c r="AD825" s="26">
        <v>2</v>
      </c>
      <c r="AE825" s="26">
        <v>2</v>
      </c>
      <c r="AF825" s="26">
        <v>7</v>
      </c>
      <c r="AG825" s="26">
        <v>5</v>
      </c>
      <c r="AH825" s="26">
        <v>1</v>
      </c>
      <c r="AI825" s="26">
        <v>1</v>
      </c>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c r="CU825" s="26"/>
      <c r="CV825" s="26"/>
    </row>
    <row r="826" spans="1:100">
      <c r="A826" s="26">
        <v>42</v>
      </c>
      <c r="B826" s="26" t="s">
        <v>43</v>
      </c>
      <c r="C826" s="26" t="s">
        <v>36</v>
      </c>
      <c r="D826" s="26">
        <v>188</v>
      </c>
      <c r="E826" s="26" t="s">
        <v>45</v>
      </c>
      <c r="F826" s="26">
        <v>29</v>
      </c>
      <c r="G826" s="26">
        <v>3</v>
      </c>
      <c r="H826" s="26" t="s">
        <v>51</v>
      </c>
      <c r="I826" s="26">
        <v>1</v>
      </c>
      <c r="J826" s="26">
        <v>1148</v>
      </c>
      <c r="K826" s="26">
        <v>2</v>
      </c>
      <c r="L826" s="26" t="s">
        <v>46</v>
      </c>
      <c r="M826" s="26">
        <v>56</v>
      </c>
      <c r="N826" s="26">
        <v>1</v>
      </c>
      <c r="O826" s="26">
        <v>2</v>
      </c>
      <c r="P826" s="26" t="s">
        <v>50</v>
      </c>
      <c r="Q826" s="26">
        <v>4</v>
      </c>
      <c r="R826" s="26" t="s">
        <v>41</v>
      </c>
      <c r="S826" s="26">
        <v>4272</v>
      </c>
      <c r="T826" s="26">
        <v>9558</v>
      </c>
      <c r="U826" s="26">
        <v>4</v>
      </c>
      <c r="V826" s="26" t="s">
        <v>42</v>
      </c>
      <c r="W826" s="26" t="s">
        <v>43</v>
      </c>
      <c r="X826" s="26">
        <v>19</v>
      </c>
      <c r="Y826" s="26">
        <v>3</v>
      </c>
      <c r="Z826" s="26">
        <v>1</v>
      </c>
      <c r="AA826" s="26">
        <v>80</v>
      </c>
      <c r="AB826" s="26">
        <v>0</v>
      </c>
      <c r="AC826" s="26">
        <v>16</v>
      </c>
      <c r="AD826" s="26">
        <v>3</v>
      </c>
      <c r="AE826" s="26">
        <v>3</v>
      </c>
      <c r="AF826" s="26">
        <v>1</v>
      </c>
      <c r="AG826" s="26">
        <v>0</v>
      </c>
      <c r="AH826" s="26">
        <v>0</v>
      </c>
      <c r="AI826" s="26">
        <v>0</v>
      </c>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c r="CU826" s="26"/>
      <c r="CV826" s="26"/>
    </row>
    <row r="827" spans="1:100">
      <c r="A827" s="26">
        <v>29</v>
      </c>
      <c r="B827" s="26" t="s">
        <v>43</v>
      </c>
      <c r="C827" s="26" t="s">
        <v>36</v>
      </c>
      <c r="D827" s="26">
        <v>718</v>
      </c>
      <c r="E827" s="26" t="s">
        <v>45</v>
      </c>
      <c r="F827" s="26">
        <v>8</v>
      </c>
      <c r="G827" s="26">
        <v>1</v>
      </c>
      <c r="H827" s="26" t="s">
        <v>51</v>
      </c>
      <c r="I827" s="26">
        <v>1</v>
      </c>
      <c r="J827" s="26">
        <v>1150</v>
      </c>
      <c r="K827" s="26">
        <v>2</v>
      </c>
      <c r="L827" s="26" t="s">
        <v>46</v>
      </c>
      <c r="M827" s="26">
        <v>79</v>
      </c>
      <c r="N827" s="26">
        <v>2</v>
      </c>
      <c r="O827" s="26">
        <v>2</v>
      </c>
      <c r="P827" s="26" t="s">
        <v>53</v>
      </c>
      <c r="Q827" s="26">
        <v>4</v>
      </c>
      <c r="R827" s="26" t="s">
        <v>48</v>
      </c>
      <c r="S827" s="26">
        <v>5056</v>
      </c>
      <c r="T827" s="26">
        <v>17689</v>
      </c>
      <c r="U827" s="26">
        <v>1</v>
      </c>
      <c r="V827" s="26" t="s">
        <v>42</v>
      </c>
      <c r="W827" s="26" t="s">
        <v>35</v>
      </c>
      <c r="X827" s="26">
        <v>15</v>
      </c>
      <c r="Y827" s="26">
        <v>3</v>
      </c>
      <c r="Z827" s="26">
        <v>3</v>
      </c>
      <c r="AA827" s="26">
        <v>80</v>
      </c>
      <c r="AB827" s="26">
        <v>1</v>
      </c>
      <c r="AC827" s="26">
        <v>10</v>
      </c>
      <c r="AD827" s="26">
        <v>2</v>
      </c>
      <c r="AE827" s="26">
        <v>2</v>
      </c>
      <c r="AF827" s="26">
        <v>10</v>
      </c>
      <c r="AG827" s="26">
        <v>7</v>
      </c>
      <c r="AH827" s="26">
        <v>1</v>
      </c>
      <c r="AI827" s="26">
        <v>2</v>
      </c>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26"/>
      <c r="CU827" s="26"/>
      <c r="CV827" s="26"/>
    </row>
    <row r="828" spans="1:100">
      <c r="A828" s="26">
        <v>38</v>
      </c>
      <c r="B828" s="26" t="s">
        <v>43</v>
      </c>
      <c r="C828" s="26" t="s">
        <v>36</v>
      </c>
      <c r="D828" s="26">
        <v>433</v>
      </c>
      <c r="E828" s="26" t="s">
        <v>61</v>
      </c>
      <c r="F828" s="26">
        <v>1</v>
      </c>
      <c r="G828" s="26">
        <v>3</v>
      </c>
      <c r="H828" s="26" t="s">
        <v>61</v>
      </c>
      <c r="I828" s="26">
        <v>1</v>
      </c>
      <c r="J828" s="26">
        <v>1152</v>
      </c>
      <c r="K828" s="26">
        <v>3</v>
      </c>
      <c r="L828" s="26" t="s">
        <v>46</v>
      </c>
      <c r="M828" s="26">
        <v>37</v>
      </c>
      <c r="N828" s="26">
        <v>4</v>
      </c>
      <c r="O828" s="26">
        <v>1</v>
      </c>
      <c r="P828" s="26" t="s">
        <v>61</v>
      </c>
      <c r="Q828" s="26">
        <v>3</v>
      </c>
      <c r="R828" s="26" t="s">
        <v>48</v>
      </c>
      <c r="S828" s="26">
        <v>2844</v>
      </c>
      <c r="T828" s="26">
        <v>6004</v>
      </c>
      <c r="U828" s="26">
        <v>1</v>
      </c>
      <c r="V828" s="26" t="s">
        <v>42</v>
      </c>
      <c r="W828" s="26" t="s">
        <v>43</v>
      </c>
      <c r="X828" s="26">
        <v>13</v>
      </c>
      <c r="Y828" s="26">
        <v>3</v>
      </c>
      <c r="Z828" s="26">
        <v>4</v>
      </c>
      <c r="AA828" s="26">
        <v>80</v>
      </c>
      <c r="AB828" s="26">
        <v>1</v>
      </c>
      <c r="AC828" s="26">
        <v>7</v>
      </c>
      <c r="AD828" s="26">
        <v>2</v>
      </c>
      <c r="AE828" s="26">
        <v>4</v>
      </c>
      <c r="AF828" s="26">
        <v>7</v>
      </c>
      <c r="AG828" s="26">
        <v>6</v>
      </c>
      <c r="AH828" s="26">
        <v>5</v>
      </c>
      <c r="AI828" s="26">
        <v>0</v>
      </c>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26"/>
      <c r="CU828" s="26"/>
      <c r="CV828" s="26"/>
    </row>
    <row r="829" spans="1:100">
      <c r="A829" s="26">
        <v>28</v>
      </c>
      <c r="B829" s="26" t="s">
        <v>43</v>
      </c>
      <c r="C829" s="26" t="s">
        <v>44</v>
      </c>
      <c r="D829" s="26">
        <v>773</v>
      </c>
      <c r="E829" s="26" t="s">
        <v>45</v>
      </c>
      <c r="F829" s="26">
        <v>6</v>
      </c>
      <c r="G829" s="26">
        <v>3</v>
      </c>
      <c r="H829" s="26" t="s">
        <v>38</v>
      </c>
      <c r="I829" s="26">
        <v>1</v>
      </c>
      <c r="J829" s="26">
        <v>1154</v>
      </c>
      <c r="K829" s="26">
        <v>3</v>
      </c>
      <c r="L829" s="26" t="s">
        <v>46</v>
      </c>
      <c r="M829" s="26">
        <v>39</v>
      </c>
      <c r="N829" s="26">
        <v>2</v>
      </c>
      <c r="O829" s="26">
        <v>1</v>
      </c>
      <c r="P829" s="26" t="s">
        <v>47</v>
      </c>
      <c r="Q829" s="26">
        <v>3</v>
      </c>
      <c r="R829" s="26" t="s">
        <v>52</v>
      </c>
      <c r="S829" s="26">
        <v>2703</v>
      </c>
      <c r="T829" s="26">
        <v>22088</v>
      </c>
      <c r="U829" s="26">
        <v>1</v>
      </c>
      <c r="V829" s="26" t="s">
        <v>42</v>
      </c>
      <c r="W829" s="26" t="s">
        <v>35</v>
      </c>
      <c r="X829" s="26">
        <v>14</v>
      </c>
      <c r="Y829" s="26">
        <v>3</v>
      </c>
      <c r="Z829" s="26">
        <v>4</v>
      </c>
      <c r="AA829" s="26">
        <v>80</v>
      </c>
      <c r="AB829" s="26">
        <v>1</v>
      </c>
      <c r="AC829" s="26">
        <v>3</v>
      </c>
      <c r="AD829" s="26">
        <v>2</v>
      </c>
      <c r="AE829" s="26">
        <v>3</v>
      </c>
      <c r="AF829" s="26">
        <v>3</v>
      </c>
      <c r="AG829" s="26">
        <v>1</v>
      </c>
      <c r="AH829" s="26">
        <v>0</v>
      </c>
      <c r="AI829" s="26">
        <v>2</v>
      </c>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26"/>
      <c r="CU829" s="26"/>
      <c r="CV829" s="26"/>
    </row>
    <row r="830" spans="1:100">
      <c r="A830" s="26">
        <v>18</v>
      </c>
      <c r="B830" s="26" t="s">
        <v>35</v>
      </c>
      <c r="C830" s="26" t="s">
        <v>55</v>
      </c>
      <c r="D830" s="26">
        <v>247</v>
      </c>
      <c r="E830" s="26" t="s">
        <v>45</v>
      </c>
      <c r="F830" s="26">
        <v>8</v>
      </c>
      <c r="G830" s="26">
        <v>1</v>
      </c>
      <c r="H830" s="26" t="s">
        <v>51</v>
      </c>
      <c r="I830" s="26">
        <v>1</v>
      </c>
      <c r="J830" s="26">
        <v>1156</v>
      </c>
      <c r="K830" s="26">
        <v>3</v>
      </c>
      <c r="L830" s="26" t="s">
        <v>46</v>
      </c>
      <c r="M830" s="26">
        <v>80</v>
      </c>
      <c r="N830" s="26">
        <v>3</v>
      </c>
      <c r="O830" s="26">
        <v>1</v>
      </c>
      <c r="P830" s="26" t="s">
        <v>50</v>
      </c>
      <c r="Q830" s="26">
        <v>3</v>
      </c>
      <c r="R830" s="26" t="s">
        <v>41</v>
      </c>
      <c r="S830" s="26">
        <v>1904</v>
      </c>
      <c r="T830" s="26">
        <v>13556</v>
      </c>
      <c r="U830" s="26">
        <v>1</v>
      </c>
      <c r="V830" s="26" t="s">
        <v>42</v>
      </c>
      <c r="W830" s="26" t="s">
        <v>43</v>
      </c>
      <c r="X830" s="26">
        <v>12</v>
      </c>
      <c r="Y830" s="26">
        <v>3</v>
      </c>
      <c r="Z830" s="26">
        <v>4</v>
      </c>
      <c r="AA830" s="26">
        <v>80</v>
      </c>
      <c r="AB830" s="26">
        <v>0</v>
      </c>
      <c r="AC830" s="26">
        <v>0</v>
      </c>
      <c r="AD830" s="26">
        <v>0</v>
      </c>
      <c r="AE830" s="26">
        <v>3</v>
      </c>
      <c r="AF830" s="26">
        <v>0</v>
      </c>
      <c r="AG830" s="26">
        <v>0</v>
      </c>
      <c r="AH830" s="26">
        <v>0</v>
      </c>
      <c r="AI830" s="26">
        <v>0</v>
      </c>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26"/>
      <c r="CU830" s="26"/>
      <c r="CV830" s="26"/>
    </row>
    <row r="831" spans="1:100">
      <c r="A831" s="26">
        <v>33</v>
      </c>
      <c r="B831" s="26" t="s">
        <v>35</v>
      </c>
      <c r="C831" s="26" t="s">
        <v>36</v>
      </c>
      <c r="D831" s="26">
        <v>603</v>
      </c>
      <c r="E831" s="26" t="s">
        <v>37</v>
      </c>
      <c r="F831" s="26">
        <v>9</v>
      </c>
      <c r="G831" s="26">
        <v>4</v>
      </c>
      <c r="H831" s="26" t="s">
        <v>59</v>
      </c>
      <c r="I831" s="26">
        <v>1</v>
      </c>
      <c r="J831" s="26">
        <v>1157</v>
      </c>
      <c r="K831" s="26">
        <v>1</v>
      </c>
      <c r="L831" s="26" t="s">
        <v>39</v>
      </c>
      <c r="M831" s="26">
        <v>77</v>
      </c>
      <c r="N831" s="26">
        <v>3</v>
      </c>
      <c r="O831" s="26">
        <v>2</v>
      </c>
      <c r="P831" s="26" t="s">
        <v>40</v>
      </c>
      <c r="Q831" s="26">
        <v>1</v>
      </c>
      <c r="R831" s="26" t="s">
        <v>41</v>
      </c>
      <c r="S831" s="26">
        <v>8224</v>
      </c>
      <c r="T831" s="26">
        <v>18385</v>
      </c>
      <c r="U831" s="26">
        <v>0</v>
      </c>
      <c r="V831" s="26" t="s">
        <v>42</v>
      </c>
      <c r="W831" s="26" t="s">
        <v>35</v>
      </c>
      <c r="X831" s="26">
        <v>17</v>
      </c>
      <c r="Y831" s="26">
        <v>3</v>
      </c>
      <c r="Z831" s="26">
        <v>1</v>
      </c>
      <c r="AA831" s="26">
        <v>80</v>
      </c>
      <c r="AB831" s="26">
        <v>0</v>
      </c>
      <c r="AC831" s="26">
        <v>6</v>
      </c>
      <c r="AD831" s="26">
        <v>3</v>
      </c>
      <c r="AE831" s="26">
        <v>3</v>
      </c>
      <c r="AF831" s="26">
        <v>5</v>
      </c>
      <c r="AG831" s="26">
        <v>2</v>
      </c>
      <c r="AH831" s="26">
        <v>0</v>
      </c>
      <c r="AI831" s="26">
        <v>3</v>
      </c>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c r="CU831" s="26"/>
      <c r="CV831" s="26"/>
    </row>
    <row r="832" spans="1:100">
      <c r="A832" s="26">
        <v>41</v>
      </c>
      <c r="B832" s="26" t="s">
        <v>43</v>
      </c>
      <c r="C832" s="26" t="s">
        <v>36</v>
      </c>
      <c r="D832" s="26">
        <v>167</v>
      </c>
      <c r="E832" s="26" t="s">
        <v>45</v>
      </c>
      <c r="F832" s="26">
        <v>12</v>
      </c>
      <c r="G832" s="26">
        <v>4</v>
      </c>
      <c r="H832" s="26" t="s">
        <v>38</v>
      </c>
      <c r="I832" s="26">
        <v>1</v>
      </c>
      <c r="J832" s="26">
        <v>1158</v>
      </c>
      <c r="K832" s="26">
        <v>2</v>
      </c>
      <c r="L832" s="26" t="s">
        <v>46</v>
      </c>
      <c r="M832" s="26">
        <v>46</v>
      </c>
      <c r="N832" s="26">
        <v>3</v>
      </c>
      <c r="O832" s="26">
        <v>1</v>
      </c>
      <c r="P832" s="26" t="s">
        <v>50</v>
      </c>
      <c r="Q832" s="26">
        <v>4</v>
      </c>
      <c r="R832" s="26" t="s">
        <v>48</v>
      </c>
      <c r="S832" s="26">
        <v>4766</v>
      </c>
      <c r="T832" s="26">
        <v>9051</v>
      </c>
      <c r="U832" s="26">
        <v>3</v>
      </c>
      <c r="V832" s="26" t="s">
        <v>42</v>
      </c>
      <c r="W832" s="26" t="s">
        <v>35</v>
      </c>
      <c r="X832" s="26">
        <v>11</v>
      </c>
      <c r="Y832" s="26">
        <v>3</v>
      </c>
      <c r="Z832" s="26">
        <v>1</v>
      </c>
      <c r="AA832" s="26">
        <v>80</v>
      </c>
      <c r="AB832" s="26">
        <v>1</v>
      </c>
      <c r="AC832" s="26">
        <v>6</v>
      </c>
      <c r="AD832" s="26">
        <v>4</v>
      </c>
      <c r="AE832" s="26">
        <v>3</v>
      </c>
      <c r="AF832" s="26">
        <v>1</v>
      </c>
      <c r="AG832" s="26">
        <v>0</v>
      </c>
      <c r="AH832" s="26">
        <v>0</v>
      </c>
      <c r="AI832" s="26">
        <v>0</v>
      </c>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c r="CU832" s="26"/>
      <c r="CV832" s="26"/>
    </row>
    <row r="833" spans="1:100">
      <c r="A833" s="26">
        <v>31</v>
      </c>
      <c r="B833" s="26" t="s">
        <v>35</v>
      </c>
      <c r="C833" s="26" t="s">
        <v>44</v>
      </c>
      <c r="D833" s="26">
        <v>874</v>
      </c>
      <c r="E833" s="26" t="s">
        <v>45</v>
      </c>
      <c r="F833" s="26">
        <v>15</v>
      </c>
      <c r="G833" s="26">
        <v>3</v>
      </c>
      <c r="H833" s="26" t="s">
        <v>51</v>
      </c>
      <c r="I833" s="26">
        <v>1</v>
      </c>
      <c r="J833" s="26">
        <v>1160</v>
      </c>
      <c r="K833" s="26">
        <v>3</v>
      </c>
      <c r="L833" s="26" t="s">
        <v>46</v>
      </c>
      <c r="M833" s="26">
        <v>72</v>
      </c>
      <c r="N833" s="26">
        <v>3</v>
      </c>
      <c r="O833" s="26">
        <v>1</v>
      </c>
      <c r="P833" s="26" t="s">
        <v>50</v>
      </c>
      <c r="Q833" s="26">
        <v>3</v>
      </c>
      <c r="R833" s="26" t="s">
        <v>48</v>
      </c>
      <c r="S833" s="26">
        <v>2610</v>
      </c>
      <c r="T833" s="26">
        <v>6233</v>
      </c>
      <c r="U833" s="26">
        <v>1</v>
      </c>
      <c r="V833" s="26" t="s">
        <v>42</v>
      </c>
      <c r="W833" s="26" t="s">
        <v>43</v>
      </c>
      <c r="X833" s="26">
        <v>12</v>
      </c>
      <c r="Y833" s="26">
        <v>3</v>
      </c>
      <c r="Z833" s="26">
        <v>3</v>
      </c>
      <c r="AA833" s="26">
        <v>80</v>
      </c>
      <c r="AB833" s="26">
        <v>1</v>
      </c>
      <c r="AC833" s="26">
        <v>2</v>
      </c>
      <c r="AD833" s="26">
        <v>5</v>
      </c>
      <c r="AE833" s="26">
        <v>2</v>
      </c>
      <c r="AF833" s="26">
        <v>2</v>
      </c>
      <c r="AG833" s="26">
        <v>2</v>
      </c>
      <c r="AH833" s="26">
        <v>2</v>
      </c>
      <c r="AI833" s="26">
        <v>2</v>
      </c>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26"/>
      <c r="CU833" s="26"/>
      <c r="CV833" s="26"/>
    </row>
    <row r="834" spans="1:100">
      <c r="A834" s="26">
        <v>37</v>
      </c>
      <c r="B834" s="26" t="s">
        <v>43</v>
      </c>
      <c r="C834" s="26" t="s">
        <v>36</v>
      </c>
      <c r="D834" s="26">
        <v>367</v>
      </c>
      <c r="E834" s="26" t="s">
        <v>45</v>
      </c>
      <c r="F834" s="26">
        <v>25</v>
      </c>
      <c r="G834" s="26">
        <v>2</v>
      </c>
      <c r="H834" s="26" t="s">
        <v>51</v>
      </c>
      <c r="I834" s="26">
        <v>1</v>
      </c>
      <c r="J834" s="26">
        <v>1161</v>
      </c>
      <c r="K834" s="26">
        <v>3</v>
      </c>
      <c r="L834" s="26" t="s">
        <v>39</v>
      </c>
      <c r="M834" s="26">
        <v>52</v>
      </c>
      <c r="N834" s="26">
        <v>2</v>
      </c>
      <c r="O834" s="26">
        <v>2</v>
      </c>
      <c r="P834" s="26" t="s">
        <v>54</v>
      </c>
      <c r="Q834" s="26">
        <v>4</v>
      </c>
      <c r="R834" s="26" t="s">
        <v>52</v>
      </c>
      <c r="S834" s="26">
        <v>5731</v>
      </c>
      <c r="T834" s="26">
        <v>17171</v>
      </c>
      <c r="U834" s="26">
        <v>7</v>
      </c>
      <c r="V834" s="26" t="s">
        <v>42</v>
      </c>
      <c r="W834" s="26" t="s">
        <v>43</v>
      </c>
      <c r="X834" s="26">
        <v>13</v>
      </c>
      <c r="Y834" s="26">
        <v>3</v>
      </c>
      <c r="Z834" s="26">
        <v>3</v>
      </c>
      <c r="AA834" s="26">
        <v>80</v>
      </c>
      <c r="AB834" s="26">
        <v>2</v>
      </c>
      <c r="AC834" s="26">
        <v>9</v>
      </c>
      <c r="AD834" s="26">
        <v>2</v>
      </c>
      <c r="AE834" s="26">
        <v>3</v>
      </c>
      <c r="AF834" s="26">
        <v>6</v>
      </c>
      <c r="AG834" s="26">
        <v>2</v>
      </c>
      <c r="AH834" s="26">
        <v>1</v>
      </c>
      <c r="AI834" s="26">
        <v>3</v>
      </c>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26"/>
      <c r="CU834" s="26"/>
      <c r="CV834" s="26"/>
    </row>
    <row r="835" spans="1:100">
      <c r="A835" s="26">
        <v>27</v>
      </c>
      <c r="B835" s="26" t="s">
        <v>43</v>
      </c>
      <c r="C835" s="26" t="s">
        <v>36</v>
      </c>
      <c r="D835" s="26">
        <v>199</v>
      </c>
      <c r="E835" s="26" t="s">
        <v>45</v>
      </c>
      <c r="F835" s="26">
        <v>6</v>
      </c>
      <c r="G835" s="26">
        <v>3</v>
      </c>
      <c r="H835" s="26" t="s">
        <v>38</v>
      </c>
      <c r="I835" s="26">
        <v>1</v>
      </c>
      <c r="J835" s="26">
        <v>1162</v>
      </c>
      <c r="K835" s="26">
        <v>4</v>
      </c>
      <c r="L835" s="26" t="s">
        <v>46</v>
      </c>
      <c r="M835" s="26">
        <v>55</v>
      </c>
      <c r="N835" s="26">
        <v>2</v>
      </c>
      <c r="O835" s="26">
        <v>1</v>
      </c>
      <c r="P835" s="26" t="s">
        <v>47</v>
      </c>
      <c r="Q835" s="26">
        <v>3</v>
      </c>
      <c r="R835" s="26" t="s">
        <v>48</v>
      </c>
      <c r="S835" s="26">
        <v>2539</v>
      </c>
      <c r="T835" s="26">
        <v>7950</v>
      </c>
      <c r="U835" s="26">
        <v>1</v>
      </c>
      <c r="V835" s="26" t="s">
        <v>42</v>
      </c>
      <c r="W835" s="26" t="s">
        <v>43</v>
      </c>
      <c r="X835" s="26">
        <v>13</v>
      </c>
      <c r="Y835" s="26">
        <v>3</v>
      </c>
      <c r="Z835" s="26">
        <v>3</v>
      </c>
      <c r="AA835" s="26">
        <v>80</v>
      </c>
      <c r="AB835" s="26">
        <v>1</v>
      </c>
      <c r="AC835" s="26">
        <v>4</v>
      </c>
      <c r="AD835" s="26">
        <v>0</v>
      </c>
      <c r="AE835" s="26">
        <v>3</v>
      </c>
      <c r="AF835" s="26">
        <v>4</v>
      </c>
      <c r="AG835" s="26">
        <v>2</v>
      </c>
      <c r="AH835" s="26">
        <v>2</v>
      </c>
      <c r="AI835" s="26">
        <v>2</v>
      </c>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26"/>
      <c r="CU835" s="26"/>
      <c r="CV835" s="26"/>
    </row>
    <row r="836" spans="1:100">
      <c r="A836" s="26">
        <v>34</v>
      </c>
      <c r="B836" s="26" t="s">
        <v>43</v>
      </c>
      <c r="C836" s="26" t="s">
        <v>36</v>
      </c>
      <c r="D836" s="26">
        <v>1400</v>
      </c>
      <c r="E836" s="26" t="s">
        <v>37</v>
      </c>
      <c r="F836" s="26">
        <v>9</v>
      </c>
      <c r="G836" s="26">
        <v>1</v>
      </c>
      <c r="H836" s="26" t="s">
        <v>38</v>
      </c>
      <c r="I836" s="26">
        <v>1</v>
      </c>
      <c r="J836" s="26">
        <v>1163</v>
      </c>
      <c r="K836" s="26">
        <v>2</v>
      </c>
      <c r="L836" s="26" t="s">
        <v>39</v>
      </c>
      <c r="M836" s="26">
        <v>70</v>
      </c>
      <c r="N836" s="26">
        <v>3</v>
      </c>
      <c r="O836" s="26">
        <v>2</v>
      </c>
      <c r="P836" s="26" t="s">
        <v>40</v>
      </c>
      <c r="Q836" s="26">
        <v>3</v>
      </c>
      <c r="R836" s="26" t="s">
        <v>48</v>
      </c>
      <c r="S836" s="26">
        <v>5714</v>
      </c>
      <c r="T836" s="26">
        <v>5829</v>
      </c>
      <c r="U836" s="26">
        <v>1</v>
      </c>
      <c r="V836" s="26" t="s">
        <v>42</v>
      </c>
      <c r="W836" s="26" t="s">
        <v>43</v>
      </c>
      <c r="X836" s="26">
        <v>20</v>
      </c>
      <c r="Y836" s="26">
        <v>4</v>
      </c>
      <c r="Z836" s="26">
        <v>1</v>
      </c>
      <c r="AA836" s="26">
        <v>80</v>
      </c>
      <c r="AB836" s="26">
        <v>0</v>
      </c>
      <c r="AC836" s="26">
        <v>6</v>
      </c>
      <c r="AD836" s="26">
        <v>3</v>
      </c>
      <c r="AE836" s="26">
        <v>2</v>
      </c>
      <c r="AF836" s="26">
        <v>6</v>
      </c>
      <c r="AG836" s="26">
        <v>5</v>
      </c>
      <c r="AH836" s="26">
        <v>1</v>
      </c>
      <c r="AI836" s="26">
        <v>3</v>
      </c>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26"/>
      <c r="CU836" s="26"/>
      <c r="CV836" s="26"/>
    </row>
    <row r="837" spans="1:100">
      <c r="A837" s="26">
        <v>35</v>
      </c>
      <c r="B837" s="26" t="s">
        <v>43</v>
      </c>
      <c r="C837" s="26" t="s">
        <v>36</v>
      </c>
      <c r="D837" s="26">
        <v>528</v>
      </c>
      <c r="E837" s="26" t="s">
        <v>61</v>
      </c>
      <c r="F837" s="26">
        <v>8</v>
      </c>
      <c r="G837" s="26">
        <v>4</v>
      </c>
      <c r="H837" s="26" t="s">
        <v>60</v>
      </c>
      <c r="I837" s="26">
        <v>1</v>
      </c>
      <c r="J837" s="26">
        <v>1164</v>
      </c>
      <c r="K837" s="26">
        <v>3</v>
      </c>
      <c r="L837" s="26" t="s">
        <v>46</v>
      </c>
      <c r="M837" s="26">
        <v>100</v>
      </c>
      <c r="N837" s="26">
        <v>3</v>
      </c>
      <c r="O837" s="26">
        <v>1</v>
      </c>
      <c r="P837" s="26" t="s">
        <v>61</v>
      </c>
      <c r="Q837" s="26">
        <v>3</v>
      </c>
      <c r="R837" s="26" t="s">
        <v>41</v>
      </c>
      <c r="S837" s="26">
        <v>4323</v>
      </c>
      <c r="T837" s="26">
        <v>7108</v>
      </c>
      <c r="U837" s="26">
        <v>1</v>
      </c>
      <c r="V837" s="26" t="s">
        <v>42</v>
      </c>
      <c r="W837" s="26" t="s">
        <v>43</v>
      </c>
      <c r="X837" s="26">
        <v>17</v>
      </c>
      <c r="Y837" s="26">
        <v>3</v>
      </c>
      <c r="Z837" s="26">
        <v>2</v>
      </c>
      <c r="AA837" s="26">
        <v>80</v>
      </c>
      <c r="AB837" s="26">
        <v>0</v>
      </c>
      <c r="AC837" s="26">
        <v>6</v>
      </c>
      <c r="AD837" s="26">
        <v>2</v>
      </c>
      <c r="AE837" s="26">
        <v>1</v>
      </c>
      <c r="AF837" s="26">
        <v>5</v>
      </c>
      <c r="AG837" s="26">
        <v>4</v>
      </c>
      <c r="AH837" s="26">
        <v>1</v>
      </c>
      <c r="AI837" s="26">
        <v>4</v>
      </c>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26"/>
      <c r="CU837" s="26"/>
      <c r="CV837" s="26"/>
    </row>
    <row r="838" spans="1:100">
      <c r="A838" s="26">
        <v>29</v>
      </c>
      <c r="B838" s="26" t="s">
        <v>35</v>
      </c>
      <c r="C838" s="26" t="s">
        <v>36</v>
      </c>
      <c r="D838" s="26">
        <v>408</v>
      </c>
      <c r="E838" s="26" t="s">
        <v>37</v>
      </c>
      <c r="F838" s="26">
        <v>23</v>
      </c>
      <c r="G838" s="26">
        <v>1</v>
      </c>
      <c r="H838" s="26" t="s">
        <v>38</v>
      </c>
      <c r="I838" s="26">
        <v>1</v>
      </c>
      <c r="J838" s="26">
        <v>1165</v>
      </c>
      <c r="K838" s="26">
        <v>4</v>
      </c>
      <c r="L838" s="26" t="s">
        <v>39</v>
      </c>
      <c r="M838" s="26">
        <v>45</v>
      </c>
      <c r="N838" s="26">
        <v>2</v>
      </c>
      <c r="O838" s="26">
        <v>3</v>
      </c>
      <c r="P838" s="26" t="s">
        <v>40</v>
      </c>
      <c r="Q838" s="26">
        <v>1</v>
      </c>
      <c r="R838" s="26" t="s">
        <v>48</v>
      </c>
      <c r="S838" s="26">
        <v>7336</v>
      </c>
      <c r="T838" s="26">
        <v>11162</v>
      </c>
      <c r="U838" s="26">
        <v>1</v>
      </c>
      <c r="V838" s="26" t="s">
        <v>42</v>
      </c>
      <c r="W838" s="26" t="s">
        <v>43</v>
      </c>
      <c r="X838" s="26">
        <v>13</v>
      </c>
      <c r="Y838" s="26">
        <v>3</v>
      </c>
      <c r="Z838" s="26">
        <v>1</v>
      </c>
      <c r="AA838" s="26">
        <v>80</v>
      </c>
      <c r="AB838" s="26">
        <v>1</v>
      </c>
      <c r="AC838" s="26">
        <v>11</v>
      </c>
      <c r="AD838" s="26">
        <v>3</v>
      </c>
      <c r="AE838" s="26">
        <v>1</v>
      </c>
      <c r="AF838" s="26">
        <v>11</v>
      </c>
      <c r="AG838" s="26">
        <v>8</v>
      </c>
      <c r="AH838" s="26">
        <v>3</v>
      </c>
      <c r="AI838" s="26">
        <v>10</v>
      </c>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26"/>
      <c r="CU838" s="26"/>
      <c r="CV838" s="26"/>
    </row>
    <row r="839" spans="1:100">
      <c r="A839" s="26">
        <v>40</v>
      </c>
      <c r="B839" s="26" t="s">
        <v>43</v>
      </c>
      <c r="C839" s="26" t="s">
        <v>44</v>
      </c>
      <c r="D839" s="26">
        <v>593</v>
      </c>
      <c r="E839" s="26" t="s">
        <v>45</v>
      </c>
      <c r="F839" s="26">
        <v>9</v>
      </c>
      <c r="G839" s="26">
        <v>4</v>
      </c>
      <c r="H839" s="26" t="s">
        <v>51</v>
      </c>
      <c r="I839" s="26">
        <v>1</v>
      </c>
      <c r="J839" s="26">
        <v>1166</v>
      </c>
      <c r="K839" s="26">
        <v>2</v>
      </c>
      <c r="L839" s="26" t="s">
        <v>39</v>
      </c>
      <c r="M839" s="26">
        <v>88</v>
      </c>
      <c r="N839" s="26">
        <v>3</v>
      </c>
      <c r="O839" s="26">
        <v>3</v>
      </c>
      <c r="P839" s="26" t="s">
        <v>58</v>
      </c>
      <c r="Q839" s="26">
        <v>3</v>
      </c>
      <c r="R839" s="26" t="s">
        <v>41</v>
      </c>
      <c r="S839" s="26">
        <v>13499</v>
      </c>
      <c r="T839" s="26">
        <v>13782</v>
      </c>
      <c r="U839" s="26">
        <v>9</v>
      </c>
      <c r="V839" s="26" t="s">
        <v>42</v>
      </c>
      <c r="W839" s="26" t="s">
        <v>43</v>
      </c>
      <c r="X839" s="26">
        <v>17</v>
      </c>
      <c r="Y839" s="26">
        <v>3</v>
      </c>
      <c r="Z839" s="26">
        <v>3</v>
      </c>
      <c r="AA839" s="26">
        <v>80</v>
      </c>
      <c r="AB839" s="26">
        <v>0</v>
      </c>
      <c r="AC839" s="26">
        <v>20</v>
      </c>
      <c r="AD839" s="26">
        <v>3</v>
      </c>
      <c r="AE839" s="26">
        <v>2</v>
      </c>
      <c r="AF839" s="26">
        <v>18</v>
      </c>
      <c r="AG839" s="26">
        <v>7</v>
      </c>
      <c r="AH839" s="26">
        <v>2</v>
      </c>
      <c r="AI839" s="26">
        <v>13</v>
      </c>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26"/>
      <c r="CU839" s="26"/>
      <c r="CV839" s="26"/>
    </row>
    <row r="840" spans="1:100">
      <c r="A840" s="26">
        <v>42</v>
      </c>
      <c r="B840" s="26" t="s">
        <v>35</v>
      </c>
      <c r="C840" s="26" t="s">
        <v>44</v>
      </c>
      <c r="D840" s="26">
        <v>481</v>
      </c>
      <c r="E840" s="26" t="s">
        <v>37</v>
      </c>
      <c r="F840" s="26">
        <v>12</v>
      </c>
      <c r="G840" s="26">
        <v>3</v>
      </c>
      <c r="H840" s="26" t="s">
        <v>38</v>
      </c>
      <c r="I840" s="26">
        <v>1</v>
      </c>
      <c r="J840" s="26">
        <v>1167</v>
      </c>
      <c r="K840" s="26">
        <v>3</v>
      </c>
      <c r="L840" s="26" t="s">
        <v>46</v>
      </c>
      <c r="M840" s="26">
        <v>44</v>
      </c>
      <c r="N840" s="26">
        <v>3</v>
      </c>
      <c r="O840" s="26">
        <v>4</v>
      </c>
      <c r="P840" s="26" t="s">
        <v>40</v>
      </c>
      <c r="Q840" s="26">
        <v>1</v>
      </c>
      <c r="R840" s="26" t="s">
        <v>41</v>
      </c>
      <c r="S840" s="26">
        <v>13758</v>
      </c>
      <c r="T840" s="26">
        <v>2447</v>
      </c>
      <c r="U840" s="26">
        <v>0</v>
      </c>
      <c r="V840" s="26" t="s">
        <v>42</v>
      </c>
      <c r="W840" s="26" t="s">
        <v>35</v>
      </c>
      <c r="X840" s="26">
        <v>12</v>
      </c>
      <c r="Y840" s="26">
        <v>3</v>
      </c>
      <c r="Z840" s="26">
        <v>2</v>
      </c>
      <c r="AA840" s="26">
        <v>80</v>
      </c>
      <c r="AB840" s="26">
        <v>0</v>
      </c>
      <c r="AC840" s="26">
        <v>22</v>
      </c>
      <c r="AD840" s="26">
        <v>2</v>
      </c>
      <c r="AE840" s="26">
        <v>2</v>
      </c>
      <c r="AF840" s="26">
        <v>21</v>
      </c>
      <c r="AG840" s="26">
        <v>9</v>
      </c>
      <c r="AH840" s="26">
        <v>13</v>
      </c>
      <c r="AI840" s="26">
        <v>14</v>
      </c>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c r="CU840" s="26"/>
      <c r="CV840" s="26"/>
    </row>
    <row r="841" spans="1:100">
      <c r="A841" s="26">
        <v>42</v>
      </c>
      <c r="B841" s="26" t="s">
        <v>43</v>
      </c>
      <c r="C841" s="26" t="s">
        <v>36</v>
      </c>
      <c r="D841" s="26">
        <v>647</v>
      </c>
      <c r="E841" s="26" t="s">
        <v>37</v>
      </c>
      <c r="F841" s="26">
        <v>4</v>
      </c>
      <c r="G841" s="26">
        <v>4</v>
      </c>
      <c r="H841" s="26" t="s">
        <v>59</v>
      </c>
      <c r="I841" s="26">
        <v>1</v>
      </c>
      <c r="J841" s="26">
        <v>1171</v>
      </c>
      <c r="K841" s="26">
        <v>2</v>
      </c>
      <c r="L841" s="26" t="s">
        <v>46</v>
      </c>
      <c r="M841" s="26">
        <v>45</v>
      </c>
      <c r="N841" s="26">
        <v>3</v>
      </c>
      <c r="O841" s="26">
        <v>2</v>
      </c>
      <c r="P841" s="26" t="s">
        <v>40</v>
      </c>
      <c r="Q841" s="26">
        <v>1</v>
      </c>
      <c r="R841" s="26" t="s">
        <v>41</v>
      </c>
      <c r="S841" s="26">
        <v>5155</v>
      </c>
      <c r="T841" s="26">
        <v>2253</v>
      </c>
      <c r="U841" s="26">
        <v>7</v>
      </c>
      <c r="V841" s="26" t="s">
        <v>42</v>
      </c>
      <c r="W841" s="26" t="s">
        <v>43</v>
      </c>
      <c r="X841" s="26">
        <v>13</v>
      </c>
      <c r="Y841" s="26">
        <v>3</v>
      </c>
      <c r="Z841" s="26">
        <v>4</v>
      </c>
      <c r="AA841" s="26">
        <v>80</v>
      </c>
      <c r="AB841" s="26">
        <v>0</v>
      </c>
      <c r="AC841" s="26">
        <v>9</v>
      </c>
      <c r="AD841" s="26">
        <v>3</v>
      </c>
      <c r="AE841" s="26">
        <v>4</v>
      </c>
      <c r="AF841" s="26">
        <v>6</v>
      </c>
      <c r="AG841" s="26">
        <v>4</v>
      </c>
      <c r="AH841" s="26">
        <v>1</v>
      </c>
      <c r="AI841" s="26">
        <v>5</v>
      </c>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26"/>
      <c r="CU841" s="26"/>
      <c r="CV841" s="26"/>
    </row>
    <row r="842" spans="1:100">
      <c r="A842" s="26">
        <v>35</v>
      </c>
      <c r="B842" s="26" t="s">
        <v>43</v>
      </c>
      <c r="C842" s="26" t="s">
        <v>36</v>
      </c>
      <c r="D842" s="26">
        <v>982</v>
      </c>
      <c r="E842" s="26" t="s">
        <v>45</v>
      </c>
      <c r="F842" s="26">
        <v>1</v>
      </c>
      <c r="G842" s="26">
        <v>4</v>
      </c>
      <c r="H842" s="26" t="s">
        <v>51</v>
      </c>
      <c r="I842" s="26">
        <v>1</v>
      </c>
      <c r="J842" s="26">
        <v>1172</v>
      </c>
      <c r="K842" s="26">
        <v>4</v>
      </c>
      <c r="L842" s="26" t="s">
        <v>46</v>
      </c>
      <c r="M842" s="26">
        <v>58</v>
      </c>
      <c r="N842" s="26">
        <v>2</v>
      </c>
      <c r="O842" s="26">
        <v>1</v>
      </c>
      <c r="P842" s="26" t="s">
        <v>50</v>
      </c>
      <c r="Q842" s="26">
        <v>3</v>
      </c>
      <c r="R842" s="26" t="s">
        <v>48</v>
      </c>
      <c r="S842" s="26">
        <v>2258</v>
      </c>
      <c r="T842" s="26">
        <v>16340</v>
      </c>
      <c r="U842" s="26">
        <v>6</v>
      </c>
      <c r="V842" s="26" t="s">
        <v>42</v>
      </c>
      <c r="W842" s="26" t="s">
        <v>43</v>
      </c>
      <c r="X842" s="26">
        <v>12</v>
      </c>
      <c r="Y842" s="26">
        <v>3</v>
      </c>
      <c r="Z842" s="26">
        <v>2</v>
      </c>
      <c r="AA842" s="26">
        <v>80</v>
      </c>
      <c r="AB842" s="26">
        <v>1</v>
      </c>
      <c r="AC842" s="26">
        <v>10</v>
      </c>
      <c r="AD842" s="26">
        <v>2</v>
      </c>
      <c r="AE842" s="26">
        <v>3</v>
      </c>
      <c r="AF842" s="26">
        <v>8</v>
      </c>
      <c r="AG842" s="26">
        <v>0</v>
      </c>
      <c r="AH842" s="26">
        <v>1</v>
      </c>
      <c r="AI842" s="26">
        <v>7</v>
      </c>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26"/>
      <c r="CU842" s="26"/>
      <c r="CV842" s="26"/>
    </row>
    <row r="843" spans="1:100">
      <c r="A843" s="26">
        <v>24</v>
      </c>
      <c r="B843" s="26" t="s">
        <v>43</v>
      </c>
      <c r="C843" s="26" t="s">
        <v>36</v>
      </c>
      <c r="D843" s="26">
        <v>477</v>
      </c>
      <c r="E843" s="26" t="s">
        <v>45</v>
      </c>
      <c r="F843" s="26">
        <v>24</v>
      </c>
      <c r="G843" s="26">
        <v>3</v>
      </c>
      <c r="H843" s="26" t="s">
        <v>51</v>
      </c>
      <c r="I843" s="26">
        <v>1</v>
      </c>
      <c r="J843" s="26">
        <v>1173</v>
      </c>
      <c r="K843" s="26">
        <v>4</v>
      </c>
      <c r="L843" s="26" t="s">
        <v>46</v>
      </c>
      <c r="M843" s="26">
        <v>49</v>
      </c>
      <c r="N843" s="26">
        <v>3</v>
      </c>
      <c r="O843" s="26">
        <v>1</v>
      </c>
      <c r="P843" s="26" t="s">
        <v>50</v>
      </c>
      <c r="Q843" s="26">
        <v>2</v>
      </c>
      <c r="R843" s="26" t="s">
        <v>41</v>
      </c>
      <c r="S843" s="26">
        <v>3597</v>
      </c>
      <c r="T843" s="26">
        <v>6409</v>
      </c>
      <c r="U843" s="26">
        <v>8</v>
      </c>
      <c r="V843" s="26" t="s">
        <v>42</v>
      </c>
      <c r="W843" s="26" t="s">
        <v>43</v>
      </c>
      <c r="X843" s="26">
        <v>22</v>
      </c>
      <c r="Y843" s="26">
        <v>4</v>
      </c>
      <c r="Z843" s="26">
        <v>4</v>
      </c>
      <c r="AA843" s="26">
        <v>80</v>
      </c>
      <c r="AB843" s="26">
        <v>0</v>
      </c>
      <c r="AC843" s="26">
        <v>6</v>
      </c>
      <c r="AD843" s="26">
        <v>2</v>
      </c>
      <c r="AE843" s="26">
        <v>3</v>
      </c>
      <c r="AF843" s="26">
        <v>4</v>
      </c>
      <c r="AG843" s="26">
        <v>3</v>
      </c>
      <c r="AH843" s="26">
        <v>1</v>
      </c>
      <c r="AI843" s="26">
        <v>2</v>
      </c>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26"/>
      <c r="CU843" s="26"/>
      <c r="CV843" s="26"/>
    </row>
    <row r="844" spans="1:100">
      <c r="A844" s="26">
        <v>28</v>
      </c>
      <c r="B844" s="26" t="s">
        <v>35</v>
      </c>
      <c r="C844" s="26" t="s">
        <v>36</v>
      </c>
      <c r="D844" s="26">
        <v>1485</v>
      </c>
      <c r="E844" s="26" t="s">
        <v>45</v>
      </c>
      <c r="F844" s="26">
        <v>12</v>
      </c>
      <c r="G844" s="26">
        <v>1</v>
      </c>
      <c r="H844" s="26" t="s">
        <v>38</v>
      </c>
      <c r="I844" s="26">
        <v>1</v>
      </c>
      <c r="J844" s="26">
        <v>1175</v>
      </c>
      <c r="K844" s="26">
        <v>3</v>
      </c>
      <c r="L844" s="26" t="s">
        <v>39</v>
      </c>
      <c r="M844" s="26">
        <v>79</v>
      </c>
      <c r="N844" s="26">
        <v>3</v>
      </c>
      <c r="O844" s="26">
        <v>1</v>
      </c>
      <c r="P844" s="26" t="s">
        <v>50</v>
      </c>
      <c r="Q844" s="26">
        <v>4</v>
      </c>
      <c r="R844" s="26" t="s">
        <v>48</v>
      </c>
      <c r="S844" s="26">
        <v>2515</v>
      </c>
      <c r="T844" s="26">
        <v>22955</v>
      </c>
      <c r="U844" s="26">
        <v>1</v>
      </c>
      <c r="V844" s="26" t="s">
        <v>42</v>
      </c>
      <c r="W844" s="26" t="s">
        <v>35</v>
      </c>
      <c r="X844" s="26">
        <v>11</v>
      </c>
      <c r="Y844" s="26">
        <v>3</v>
      </c>
      <c r="Z844" s="26">
        <v>4</v>
      </c>
      <c r="AA844" s="26">
        <v>80</v>
      </c>
      <c r="AB844" s="26">
        <v>0</v>
      </c>
      <c r="AC844" s="26">
        <v>1</v>
      </c>
      <c r="AD844" s="26">
        <v>4</v>
      </c>
      <c r="AE844" s="26">
        <v>2</v>
      </c>
      <c r="AF844" s="26">
        <v>1</v>
      </c>
      <c r="AG844" s="26">
        <v>1</v>
      </c>
      <c r="AH844" s="26">
        <v>0</v>
      </c>
      <c r="AI844" s="26">
        <v>0</v>
      </c>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26"/>
      <c r="CU844" s="26"/>
      <c r="CV844" s="26"/>
    </row>
    <row r="845" spans="1:100">
      <c r="A845" s="26">
        <v>26</v>
      </c>
      <c r="B845" s="26" t="s">
        <v>43</v>
      </c>
      <c r="C845" s="26" t="s">
        <v>36</v>
      </c>
      <c r="D845" s="26">
        <v>1384</v>
      </c>
      <c r="E845" s="26" t="s">
        <v>45</v>
      </c>
      <c r="F845" s="26">
        <v>3</v>
      </c>
      <c r="G845" s="26">
        <v>4</v>
      </c>
      <c r="H845" s="26" t="s">
        <v>51</v>
      </c>
      <c r="I845" s="26">
        <v>1</v>
      </c>
      <c r="J845" s="26">
        <v>1177</v>
      </c>
      <c r="K845" s="26">
        <v>1</v>
      </c>
      <c r="L845" s="26" t="s">
        <v>46</v>
      </c>
      <c r="M845" s="26">
        <v>82</v>
      </c>
      <c r="N845" s="26">
        <v>4</v>
      </c>
      <c r="O845" s="26">
        <v>1</v>
      </c>
      <c r="P845" s="26" t="s">
        <v>50</v>
      </c>
      <c r="Q845" s="26">
        <v>4</v>
      </c>
      <c r="R845" s="26" t="s">
        <v>48</v>
      </c>
      <c r="S845" s="26">
        <v>4420</v>
      </c>
      <c r="T845" s="26">
        <v>13421</v>
      </c>
      <c r="U845" s="26">
        <v>1</v>
      </c>
      <c r="V845" s="26" t="s">
        <v>42</v>
      </c>
      <c r="W845" s="26" t="s">
        <v>43</v>
      </c>
      <c r="X845" s="26">
        <v>22</v>
      </c>
      <c r="Y845" s="26">
        <v>4</v>
      </c>
      <c r="Z845" s="26">
        <v>2</v>
      </c>
      <c r="AA845" s="26">
        <v>80</v>
      </c>
      <c r="AB845" s="26">
        <v>1</v>
      </c>
      <c r="AC845" s="26">
        <v>8</v>
      </c>
      <c r="AD845" s="26">
        <v>2</v>
      </c>
      <c r="AE845" s="26">
        <v>3</v>
      </c>
      <c r="AF845" s="26">
        <v>8</v>
      </c>
      <c r="AG845" s="26">
        <v>7</v>
      </c>
      <c r="AH845" s="26">
        <v>0</v>
      </c>
      <c r="AI845" s="26">
        <v>7</v>
      </c>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c r="CU845" s="26"/>
      <c r="CV845" s="26"/>
    </row>
    <row r="846" spans="1:100">
      <c r="A846" s="26">
        <v>30</v>
      </c>
      <c r="B846" s="26" t="s">
        <v>43</v>
      </c>
      <c r="C846" s="26" t="s">
        <v>36</v>
      </c>
      <c r="D846" s="26">
        <v>852</v>
      </c>
      <c r="E846" s="26" t="s">
        <v>37</v>
      </c>
      <c r="F846" s="26">
        <v>10</v>
      </c>
      <c r="G846" s="26">
        <v>3</v>
      </c>
      <c r="H846" s="26" t="s">
        <v>59</v>
      </c>
      <c r="I846" s="26">
        <v>1</v>
      </c>
      <c r="J846" s="26">
        <v>1179</v>
      </c>
      <c r="K846" s="26">
        <v>3</v>
      </c>
      <c r="L846" s="26" t="s">
        <v>46</v>
      </c>
      <c r="M846" s="26">
        <v>72</v>
      </c>
      <c r="N846" s="26">
        <v>2</v>
      </c>
      <c r="O846" s="26">
        <v>2</v>
      </c>
      <c r="P846" s="26" t="s">
        <v>40</v>
      </c>
      <c r="Q846" s="26">
        <v>3</v>
      </c>
      <c r="R846" s="26" t="s">
        <v>48</v>
      </c>
      <c r="S846" s="26">
        <v>6578</v>
      </c>
      <c r="T846" s="26">
        <v>2706</v>
      </c>
      <c r="U846" s="26">
        <v>1</v>
      </c>
      <c r="V846" s="26" t="s">
        <v>42</v>
      </c>
      <c r="W846" s="26" t="s">
        <v>43</v>
      </c>
      <c r="X846" s="26">
        <v>18</v>
      </c>
      <c r="Y846" s="26">
        <v>3</v>
      </c>
      <c r="Z846" s="26">
        <v>1</v>
      </c>
      <c r="AA846" s="26">
        <v>80</v>
      </c>
      <c r="AB846" s="26">
        <v>1</v>
      </c>
      <c r="AC846" s="26">
        <v>10</v>
      </c>
      <c r="AD846" s="26">
        <v>3</v>
      </c>
      <c r="AE846" s="26">
        <v>3</v>
      </c>
      <c r="AF846" s="26">
        <v>10</v>
      </c>
      <c r="AG846" s="26">
        <v>3</v>
      </c>
      <c r="AH846" s="26">
        <v>1</v>
      </c>
      <c r="AI846" s="26">
        <v>4</v>
      </c>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26"/>
      <c r="CU846" s="26"/>
      <c r="CV846" s="26"/>
    </row>
    <row r="847" spans="1:100">
      <c r="A847" s="26">
        <v>40</v>
      </c>
      <c r="B847" s="26" t="s">
        <v>43</v>
      </c>
      <c r="C847" s="26" t="s">
        <v>44</v>
      </c>
      <c r="D847" s="26">
        <v>902</v>
      </c>
      <c r="E847" s="26" t="s">
        <v>45</v>
      </c>
      <c r="F847" s="26">
        <v>26</v>
      </c>
      <c r="G847" s="26">
        <v>2</v>
      </c>
      <c r="H847" s="26" t="s">
        <v>51</v>
      </c>
      <c r="I847" s="26">
        <v>1</v>
      </c>
      <c r="J847" s="26">
        <v>1180</v>
      </c>
      <c r="K847" s="26">
        <v>3</v>
      </c>
      <c r="L847" s="26" t="s">
        <v>39</v>
      </c>
      <c r="M847" s="26">
        <v>92</v>
      </c>
      <c r="N847" s="26">
        <v>2</v>
      </c>
      <c r="O847" s="26">
        <v>2</v>
      </c>
      <c r="P847" s="26" t="s">
        <v>47</v>
      </c>
      <c r="Q847" s="26">
        <v>4</v>
      </c>
      <c r="R847" s="26" t="s">
        <v>48</v>
      </c>
      <c r="S847" s="26">
        <v>4422</v>
      </c>
      <c r="T847" s="26">
        <v>21203</v>
      </c>
      <c r="U847" s="26">
        <v>3</v>
      </c>
      <c r="V847" s="26" t="s">
        <v>42</v>
      </c>
      <c r="W847" s="26" t="s">
        <v>35</v>
      </c>
      <c r="X847" s="26">
        <v>13</v>
      </c>
      <c r="Y847" s="26">
        <v>3</v>
      </c>
      <c r="Z847" s="26">
        <v>4</v>
      </c>
      <c r="AA847" s="26">
        <v>80</v>
      </c>
      <c r="AB847" s="26">
        <v>1</v>
      </c>
      <c r="AC847" s="26">
        <v>16</v>
      </c>
      <c r="AD847" s="26">
        <v>3</v>
      </c>
      <c r="AE847" s="26">
        <v>1</v>
      </c>
      <c r="AF847" s="26">
        <v>1</v>
      </c>
      <c r="AG847" s="26">
        <v>1</v>
      </c>
      <c r="AH847" s="26">
        <v>0</v>
      </c>
      <c r="AI847" s="26">
        <v>0</v>
      </c>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26"/>
      <c r="CU847" s="26"/>
      <c r="CV847" s="26"/>
    </row>
    <row r="848" spans="1:100">
      <c r="A848" s="26">
        <v>35</v>
      </c>
      <c r="B848" s="26" t="s">
        <v>43</v>
      </c>
      <c r="C848" s="26" t="s">
        <v>36</v>
      </c>
      <c r="D848" s="26">
        <v>819</v>
      </c>
      <c r="E848" s="26" t="s">
        <v>45</v>
      </c>
      <c r="F848" s="26">
        <v>2</v>
      </c>
      <c r="G848" s="26">
        <v>3</v>
      </c>
      <c r="H848" s="26" t="s">
        <v>38</v>
      </c>
      <c r="I848" s="26">
        <v>1</v>
      </c>
      <c r="J848" s="26">
        <v>1182</v>
      </c>
      <c r="K848" s="26">
        <v>3</v>
      </c>
      <c r="L848" s="26" t="s">
        <v>46</v>
      </c>
      <c r="M848" s="26">
        <v>44</v>
      </c>
      <c r="N848" s="26">
        <v>2</v>
      </c>
      <c r="O848" s="26">
        <v>3</v>
      </c>
      <c r="P848" s="26" t="s">
        <v>53</v>
      </c>
      <c r="Q848" s="26">
        <v>2</v>
      </c>
      <c r="R848" s="26" t="s">
        <v>52</v>
      </c>
      <c r="S848" s="26">
        <v>10274</v>
      </c>
      <c r="T848" s="26">
        <v>19588</v>
      </c>
      <c r="U848" s="26">
        <v>2</v>
      </c>
      <c r="V848" s="26" t="s">
        <v>42</v>
      </c>
      <c r="W848" s="26" t="s">
        <v>43</v>
      </c>
      <c r="X848" s="26">
        <v>18</v>
      </c>
      <c r="Y848" s="26">
        <v>3</v>
      </c>
      <c r="Z848" s="26">
        <v>2</v>
      </c>
      <c r="AA848" s="26">
        <v>80</v>
      </c>
      <c r="AB848" s="26">
        <v>1</v>
      </c>
      <c r="AC848" s="26">
        <v>15</v>
      </c>
      <c r="AD848" s="26">
        <v>2</v>
      </c>
      <c r="AE848" s="26">
        <v>4</v>
      </c>
      <c r="AF848" s="26">
        <v>7</v>
      </c>
      <c r="AG848" s="26">
        <v>7</v>
      </c>
      <c r="AH848" s="26">
        <v>6</v>
      </c>
      <c r="AI848" s="26">
        <v>4</v>
      </c>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26"/>
      <c r="CU848" s="26"/>
      <c r="CV848" s="26"/>
    </row>
    <row r="849" spans="1:100">
      <c r="A849" s="26">
        <v>34</v>
      </c>
      <c r="B849" s="26" t="s">
        <v>43</v>
      </c>
      <c r="C849" s="26" t="s">
        <v>44</v>
      </c>
      <c r="D849" s="26">
        <v>669</v>
      </c>
      <c r="E849" s="26" t="s">
        <v>45</v>
      </c>
      <c r="F849" s="26">
        <v>1</v>
      </c>
      <c r="G849" s="26">
        <v>3</v>
      </c>
      <c r="H849" s="26" t="s">
        <v>51</v>
      </c>
      <c r="I849" s="26">
        <v>1</v>
      </c>
      <c r="J849" s="26">
        <v>1184</v>
      </c>
      <c r="K849" s="26">
        <v>4</v>
      </c>
      <c r="L849" s="26" t="s">
        <v>46</v>
      </c>
      <c r="M849" s="26">
        <v>97</v>
      </c>
      <c r="N849" s="26">
        <v>2</v>
      </c>
      <c r="O849" s="26">
        <v>2</v>
      </c>
      <c r="P849" s="26" t="s">
        <v>54</v>
      </c>
      <c r="Q849" s="26">
        <v>1</v>
      </c>
      <c r="R849" s="26" t="s">
        <v>41</v>
      </c>
      <c r="S849" s="26">
        <v>5343</v>
      </c>
      <c r="T849" s="26">
        <v>25755</v>
      </c>
      <c r="U849" s="26">
        <v>0</v>
      </c>
      <c r="V849" s="26" t="s">
        <v>42</v>
      </c>
      <c r="W849" s="26" t="s">
        <v>43</v>
      </c>
      <c r="X849" s="26">
        <v>20</v>
      </c>
      <c r="Y849" s="26">
        <v>4</v>
      </c>
      <c r="Z849" s="26">
        <v>3</v>
      </c>
      <c r="AA849" s="26">
        <v>80</v>
      </c>
      <c r="AB849" s="26">
        <v>0</v>
      </c>
      <c r="AC849" s="26">
        <v>14</v>
      </c>
      <c r="AD849" s="26">
        <v>3</v>
      </c>
      <c r="AE849" s="26">
        <v>3</v>
      </c>
      <c r="AF849" s="26">
        <v>13</v>
      </c>
      <c r="AG849" s="26">
        <v>9</v>
      </c>
      <c r="AH849" s="26">
        <v>4</v>
      </c>
      <c r="AI849" s="26">
        <v>9</v>
      </c>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26"/>
      <c r="CU849" s="26"/>
      <c r="CV849" s="26"/>
    </row>
    <row r="850" spans="1:100">
      <c r="A850" s="26">
        <v>35</v>
      </c>
      <c r="B850" s="26" t="s">
        <v>43</v>
      </c>
      <c r="C850" s="26" t="s">
        <v>44</v>
      </c>
      <c r="D850" s="26">
        <v>636</v>
      </c>
      <c r="E850" s="26" t="s">
        <v>45</v>
      </c>
      <c r="F850" s="26">
        <v>4</v>
      </c>
      <c r="G850" s="26">
        <v>4</v>
      </c>
      <c r="H850" s="26" t="s">
        <v>49</v>
      </c>
      <c r="I850" s="26">
        <v>1</v>
      </c>
      <c r="J850" s="26">
        <v>1185</v>
      </c>
      <c r="K850" s="26">
        <v>4</v>
      </c>
      <c r="L850" s="26" t="s">
        <v>46</v>
      </c>
      <c r="M850" s="26">
        <v>47</v>
      </c>
      <c r="N850" s="26">
        <v>2</v>
      </c>
      <c r="O850" s="26">
        <v>1</v>
      </c>
      <c r="P850" s="26" t="s">
        <v>50</v>
      </c>
      <c r="Q850" s="26">
        <v>4</v>
      </c>
      <c r="R850" s="26" t="s">
        <v>48</v>
      </c>
      <c r="S850" s="26">
        <v>2376</v>
      </c>
      <c r="T850" s="26">
        <v>26537</v>
      </c>
      <c r="U850" s="26">
        <v>1</v>
      </c>
      <c r="V850" s="26" t="s">
        <v>42</v>
      </c>
      <c r="W850" s="26" t="s">
        <v>43</v>
      </c>
      <c r="X850" s="26">
        <v>13</v>
      </c>
      <c r="Y850" s="26">
        <v>3</v>
      </c>
      <c r="Z850" s="26">
        <v>2</v>
      </c>
      <c r="AA850" s="26">
        <v>80</v>
      </c>
      <c r="AB850" s="26">
        <v>1</v>
      </c>
      <c r="AC850" s="26">
        <v>2</v>
      </c>
      <c r="AD850" s="26">
        <v>2</v>
      </c>
      <c r="AE850" s="26">
        <v>4</v>
      </c>
      <c r="AF850" s="26">
        <v>2</v>
      </c>
      <c r="AG850" s="26">
        <v>2</v>
      </c>
      <c r="AH850" s="26">
        <v>2</v>
      </c>
      <c r="AI850" s="26">
        <v>2</v>
      </c>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26"/>
      <c r="CU850" s="26"/>
      <c r="CV850" s="26"/>
    </row>
    <row r="851" spans="1:100">
      <c r="A851" s="26">
        <v>43</v>
      </c>
      <c r="B851" s="26" t="s">
        <v>35</v>
      </c>
      <c r="C851" s="26" t="s">
        <v>36</v>
      </c>
      <c r="D851" s="26">
        <v>1372</v>
      </c>
      <c r="E851" s="26" t="s">
        <v>37</v>
      </c>
      <c r="F851" s="26">
        <v>9</v>
      </c>
      <c r="G851" s="26">
        <v>3</v>
      </c>
      <c r="H851" s="26" t="s">
        <v>59</v>
      </c>
      <c r="I851" s="26">
        <v>1</v>
      </c>
      <c r="J851" s="26">
        <v>1188</v>
      </c>
      <c r="K851" s="26">
        <v>1</v>
      </c>
      <c r="L851" s="26" t="s">
        <v>39</v>
      </c>
      <c r="M851" s="26">
        <v>85</v>
      </c>
      <c r="N851" s="26">
        <v>1</v>
      </c>
      <c r="O851" s="26">
        <v>2</v>
      </c>
      <c r="P851" s="26" t="s">
        <v>40</v>
      </c>
      <c r="Q851" s="26">
        <v>3</v>
      </c>
      <c r="R851" s="26" t="s">
        <v>41</v>
      </c>
      <c r="S851" s="26">
        <v>5346</v>
      </c>
      <c r="T851" s="26">
        <v>9489</v>
      </c>
      <c r="U851" s="26">
        <v>8</v>
      </c>
      <c r="V851" s="26" t="s">
        <v>42</v>
      </c>
      <c r="W851" s="26" t="s">
        <v>43</v>
      </c>
      <c r="X851" s="26">
        <v>13</v>
      </c>
      <c r="Y851" s="26">
        <v>3</v>
      </c>
      <c r="Z851" s="26">
        <v>2</v>
      </c>
      <c r="AA851" s="26">
        <v>80</v>
      </c>
      <c r="AB851" s="26">
        <v>0</v>
      </c>
      <c r="AC851" s="26">
        <v>7</v>
      </c>
      <c r="AD851" s="26">
        <v>2</v>
      </c>
      <c r="AE851" s="26">
        <v>2</v>
      </c>
      <c r="AF851" s="26">
        <v>4</v>
      </c>
      <c r="AG851" s="26">
        <v>3</v>
      </c>
      <c r="AH851" s="26">
        <v>1</v>
      </c>
      <c r="AI851" s="26">
        <v>3</v>
      </c>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26"/>
      <c r="CU851" s="26"/>
      <c r="CV851" s="26"/>
    </row>
    <row r="852" spans="1:100">
      <c r="A852" s="26">
        <v>32</v>
      </c>
      <c r="B852" s="26" t="s">
        <v>43</v>
      </c>
      <c r="C852" s="26" t="s">
        <v>55</v>
      </c>
      <c r="D852" s="26">
        <v>862</v>
      </c>
      <c r="E852" s="26" t="s">
        <v>37</v>
      </c>
      <c r="F852" s="26">
        <v>2</v>
      </c>
      <c r="G852" s="26">
        <v>1</v>
      </c>
      <c r="H852" s="26" t="s">
        <v>38</v>
      </c>
      <c r="I852" s="26">
        <v>1</v>
      </c>
      <c r="J852" s="26">
        <v>1190</v>
      </c>
      <c r="K852" s="26">
        <v>3</v>
      </c>
      <c r="L852" s="26" t="s">
        <v>39</v>
      </c>
      <c r="M852" s="26">
        <v>76</v>
      </c>
      <c r="N852" s="26">
        <v>3</v>
      </c>
      <c r="O852" s="26">
        <v>1</v>
      </c>
      <c r="P852" s="26" t="s">
        <v>57</v>
      </c>
      <c r="Q852" s="26">
        <v>1</v>
      </c>
      <c r="R852" s="26" t="s">
        <v>52</v>
      </c>
      <c r="S852" s="26">
        <v>2827</v>
      </c>
      <c r="T852" s="26">
        <v>14947</v>
      </c>
      <c r="U852" s="26">
        <v>1</v>
      </c>
      <c r="V852" s="26" t="s">
        <v>42</v>
      </c>
      <c r="W852" s="26" t="s">
        <v>43</v>
      </c>
      <c r="X852" s="26">
        <v>12</v>
      </c>
      <c r="Y852" s="26">
        <v>3</v>
      </c>
      <c r="Z852" s="26">
        <v>3</v>
      </c>
      <c r="AA852" s="26">
        <v>80</v>
      </c>
      <c r="AB852" s="26">
        <v>3</v>
      </c>
      <c r="AC852" s="26">
        <v>1</v>
      </c>
      <c r="AD852" s="26">
        <v>3</v>
      </c>
      <c r="AE852" s="26">
        <v>3</v>
      </c>
      <c r="AF852" s="26">
        <v>1</v>
      </c>
      <c r="AG852" s="26">
        <v>0</v>
      </c>
      <c r="AH852" s="26">
        <v>0</v>
      </c>
      <c r="AI852" s="26">
        <v>0</v>
      </c>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26"/>
      <c r="CU852" s="26"/>
      <c r="CV852" s="26"/>
    </row>
    <row r="853" spans="1:100">
      <c r="A853" s="26">
        <v>56</v>
      </c>
      <c r="B853" s="26" t="s">
        <v>43</v>
      </c>
      <c r="C853" s="26" t="s">
        <v>36</v>
      </c>
      <c r="D853" s="26">
        <v>718</v>
      </c>
      <c r="E853" s="26" t="s">
        <v>45</v>
      </c>
      <c r="F853" s="26">
        <v>4</v>
      </c>
      <c r="G853" s="26">
        <v>4</v>
      </c>
      <c r="H853" s="26" t="s">
        <v>60</v>
      </c>
      <c r="I853" s="26">
        <v>1</v>
      </c>
      <c r="J853" s="26">
        <v>1191</v>
      </c>
      <c r="K853" s="26">
        <v>4</v>
      </c>
      <c r="L853" s="26" t="s">
        <v>39</v>
      </c>
      <c r="M853" s="26">
        <v>92</v>
      </c>
      <c r="N853" s="26">
        <v>3</v>
      </c>
      <c r="O853" s="26">
        <v>5</v>
      </c>
      <c r="P853" s="26" t="s">
        <v>56</v>
      </c>
      <c r="Q853" s="26">
        <v>1</v>
      </c>
      <c r="R853" s="26" t="s">
        <v>52</v>
      </c>
      <c r="S853" s="26">
        <v>19943</v>
      </c>
      <c r="T853" s="26">
        <v>18575</v>
      </c>
      <c r="U853" s="26">
        <v>4</v>
      </c>
      <c r="V853" s="26" t="s">
        <v>42</v>
      </c>
      <c r="W853" s="26" t="s">
        <v>43</v>
      </c>
      <c r="X853" s="26">
        <v>13</v>
      </c>
      <c r="Y853" s="26">
        <v>3</v>
      </c>
      <c r="Z853" s="26">
        <v>4</v>
      </c>
      <c r="AA853" s="26">
        <v>80</v>
      </c>
      <c r="AB853" s="26">
        <v>1</v>
      </c>
      <c r="AC853" s="26">
        <v>28</v>
      </c>
      <c r="AD853" s="26">
        <v>2</v>
      </c>
      <c r="AE853" s="26">
        <v>3</v>
      </c>
      <c r="AF853" s="26">
        <v>5</v>
      </c>
      <c r="AG853" s="26">
        <v>2</v>
      </c>
      <c r="AH853" s="26">
        <v>4</v>
      </c>
      <c r="AI853" s="26">
        <v>2</v>
      </c>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c r="CU853" s="26"/>
      <c r="CV853" s="26"/>
    </row>
    <row r="854" spans="1:100">
      <c r="A854" s="26">
        <v>29</v>
      </c>
      <c r="B854" s="26" t="s">
        <v>43</v>
      </c>
      <c r="C854" s="26" t="s">
        <v>36</v>
      </c>
      <c r="D854" s="26">
        <v>1401</v>
      </c>
      <c r="E854" s="26" t="s">
        <v>45</v>
      </c>
      <c r="F854" s="26">
        <v>6</v>
      </c>
      <c r="G854" s="26">
        <v>1</v>
      </c>
      <c r="H854" s="26" t="s">
        <v>51</v>
      </c>
      <c r="I854" s="26">
        <v>1</v>
      </c>
      <c r="J854" s="26">
        <v>1192</v>
      </c>
      <c r="K854" s="26">
        <v>2</v>
      </c>
      <c r="L854" s="26" t="s">
        <v>39</v>
      </c>
      <c r="M854" s="26">
        <v>54</v>
      </c>
      <c r="N854" s="26">
        <v>3</v>
      </c>
      <c r="O854" s="26">
        <v>1</v>
      </c>
      <c r="P854" s="26" t="s">
        <v>50</v>
      </c>
      <c r="Q854" s="26">
        <v>4</v>
      </c>
      <c r="R854" s="26" t="s">
        <v>48</v>
      </c>
      <c r="S854" s="26">
        <v>3131</v>
      </c>
      <c r="T854" s="26">
        <v>26342</v>
      </c>
      <c r="U854" s="26">
        <v>1</v>
      </c>
      <c r="V854" s="26" t="s">
        <v>42</v>
      </c>
      <c r="W854" s="26" t="s">
        <v>43</v>
      </c>
      <c r="X854" s="26">
        <v>13</v>
      </c>
      <c r="Y854" s="26">
        <v>3</v>
      </c>
      <c r="Z854" s="26">
        <v>1</v>
      </c>
      <c r="AA854" s="26">
        <v>80</v>
      </c>
      <c r="AB854" s="26">
        <v>1</v>
      </c>
      <c r="AC854" s="26">
        <v>10</v>
      </c>
      <c r="AD854" s="26">
        <v>5</v>
      </c>
      <c r="AE854" s="26">
        <v>3</v>
      </c>
      <c r="AF854" s="26">
        <v>10</v>
      </c>
      <c r="AG854" s="26">
        <v>8</v>
      </c>
      <c r="AH854" s="26">
        <v>0</v>
      </c>
      <c r="AI854" s="26">
        <v>8</v>
      </c>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c r="CU854" s="26"/>
      <c r="CV854" s="26"/>
    </row>
    <row r="855" spans="1:100">
      <c r="A855" s="26">
        <v>19</v>
      </c>
      <c r="B855" s="26" t="s">
        <v>43</v>
      </c>
      <c r="C855" s="26" t="s">
        <v>36</v>
      </c>
      <c r="D855" s="26">
        <v>645</v>
      </c>
      <c r="E855" s="26" t="s">
        <v>45</v>
      </c>
      <c r="F855" s="26">
        <v>9</v>
      </c>
      <c r="G855" s="26">
        <v>2</v>
      </c>
      <c r="H855" s="26" t="s">
        <v>38</v>
      </c>
      <c r="I855" s="26">
        <v>1</v>
      </c>
      <c r="J855" s="26">
        <v>1193</v>
      </c>
      <c r="K855" s="26">
        <v>3</v>
      </c>
      <c r="L855" s="26" t="s">
        <v>46</v>
      </c>
      <c r="M855" s="26">
        <v>54</v>
      </c>
      <c r="N855" s="26">
        <v>3</v>
      </c>
      <c r="O855" s="26">
        <v>1</v>
      </c>
      <c r="P855" s="26" t="s">
        <v>47</v>
      </c>
      <c r="Q855" s="26">
        <v>1</v>
      </c>
      <c r="R855" s="26" t="s">
        <v>41</v>
      </c>
      <c r="S855" s="26">
        <v>2552</v>
      </c>
      <c r="T855" s="26">
        <v>7172</v>
      </c>
      <c r="U855" s="26">
        <v>1</v>
      </c>
      <c r="V855" s="26" t="s">
        <v>42</v>
      </c>
      <c r="W855" s="26" t="s">
        <v>43</v>
      </c>
      <c r="X855" s="26">
        <v>25</v>
      </c>
      <c r="Y855" s="26">
        <v>4</v>
      </c>
      <c r="Z855" s="26">
        <v>3</v>
      </c>
      <c r="AA855" s="26">
        <v>80</v>
      </c>
      <c r="AB855" s="26">
        <v>0</v>
      </c>
      <c r="AC855" s="26">
        <v>1</v>
      </c>
      <c r="AD855" s="26">
        <v>4</v>
      </c>
      <c r="AE855" s="26">
        <v>3</v>
      </c>
      <c r="AF855" s="26">
        <v>1</v>
      </c>
      <c r="AG855" s="26">
        <v>1</v>
      </c>
      <c r="AH855" s="26">
        <v>0</v>
      </c>
      <c r="AI855" s="26">
        <v>0</v>
      </c>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c r="CU855" s="26"/>
      <c r="CV855" s="26"/>
    </row>
    <row r="856" spans="1:100">
      <c r="A856" s="26">
        <v>45</v>
      </c>
      <c r="B856" s="26" t="s">
        <v>43</v>
      </c>
      <c r="C856" s="26" t="s">
        <v>36</v>
      </c>
      <c r="D856" s="26">
        <v>1457</v>
      </c>
      <c r="E856" s="26" t="s">
        <v>45</v>
      </c>
      <c r="F856" s="26">
        <v>7</v>
      </c>
      <c r="G856" s="26">
        <v>3</v>
      </c>
      <c r="H856" s="26" t="s">
        <v>51</v>
      </c>
      <c r="I856" s="26">
        <v>1</v>
      </c>
      <c r="J856" s="26">
        <v>1195</v>
      </c>
      <c r="K856" s="26">
        <v>1</v>
      </c>
      <c r="L856" s="26" t="s">
        <v>39</v>
      </c>
      <c r="M856" s="26">
        <v>83</v>
      </c>
      <c r="N856" s="26">
        <v>3</v>
      </c>
      <c r="O856" s="26">
        <v>1</v>
      </c>
      <c r="P856" s="26" t="s">
        <v>47</v>
      </c>
      <c r="Q856" s="26">
        <v>3</v>
      </c>
      <c r="R856" s="26" t="s">
        <v>48</v>
      </c>
      <c r="S856" s="26">
        <v>4477</v>
      </c>
      <c r="T856" s="26">
        <v>20100</v>
      </c>
      <c r="U856" s="26">
        <v>4</v>
      </c>
      <c r="V856" s="26" t="s">
        <v>42</v>
      </c>
      <c r="W856" s="26" t="s">
        <v>35</v>
      </c>
      <c r="X856" s="26">
        <v>19</v>
      </c>
      <c r="Y856" s="26">
        <v>3</v>
      </c>
      <c r="Z856" s="26">
        <v>3</v>
      </c>
      <c r="AA856" s="26">
        <v>80</v>
      </c>
      <c r="AB856" s="26">
        <v>1</v>
      </c>
      <c r="AC856" s="26">
        <v>7</v>
      </c>
      <c r="AD856" s="26">
        <v>2</v>
      </c>
      <c r="AE856" s="26">
        <v>2</v>
      </c>
      <c r="AF856" s="26">
        <v>3</v>
      </c>
      <c r="AG856" s="26">
        <v>2</v>
      </c>
      <c r="AH856" s="26">
        <v>0</v>
      </c>
      <c r="AI856" s="26">
        <v>2</v>
      </c>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c r="CU856" s="26"/>
      <c r="CV856" s="26"/>
    </row>
    <row r="857" spans="1:100">
      <c r="A857" s="26">
        <v>37</v>
      </c>
      <c r="B857" s="26" t="s">
        <v>43</v>
      </c>
      <c r="C857" s="26" t="s">
        <v>36</v>
      </c>
      <c r="D857" s="26">
        <v>977</v>
      </c>
      <c r="E857" s="26" t="s">
        <v>45</v>
      </c>
      <c r="F857" s="26">
        <v>1</v>
      </c>
      <c r="G857" s="26">
        <v>3</v>
      </c>
      <c r="H857" s="26" t="s">
        <v>38</v>
      </c>
      <c r="I857" s="26">
        <v>1</v>
      </c>
      <c r="J857" s="26">
        <v>1196</v>
      </c>
      <c r="K857" s="26">
        <v>4</v>
      </c>
      <c r="L857" s="26" t="s">
        <v>39</v>
      </c>
      <c r="M857" s="26">
        <v>56</v>
      </c>
      <c r="N857" s="26">
        <v>2</v>
      </c>
      <c r="O857" s="26">
        <v>2</v>
      </c>
      <c r="P857" s="26" t="s">
        <v>53</v>
      </c>
      <c r="Q857" s="26">
        <v>4</v>
      </c>
      <c r="R857" s="26" t="s">
        <v>48</v>
      </c>
      <c r="S857" s="26">
        <v>6474</v>
      </c>
      <c r="T857" s="26">
        <v>9961</v>
      </c>
      <c r="U857" s="26">
        <v>1</v>
      </c>
      <c r="V857" s="26" t="s">
        <v>42</v>
      </c>
      <c r="W857" s="26" t="s">
        <v>43</v>
      </c>
      <c r="X857" s="26">
        <v>13</v>
      </c>
      <c r="Y857" s="26">
        <v>3</v>
      </c>
      <c r="Z857" s="26">
        <v>2</v>
      </c>
      <c r="AA857" s="26">
        <v>80</v>
      </c>
      <c r="AB857" s="26">
        <v>1</v>
      </c>
      <c r="AC857" s="26">
        <v>14</v>
      </c>
      <c r="AD857" s="26">
        <v>2</v>
      </c>
      <c r="AE857" s="26">
        <v>2</v>
      </c>
      <c r="AF857" s="26">
        <v>14</v>
      </c>
      <c r="AG857" s="26">
        <v>8</v>
      </c>
      <c r="AH857" s="26">
        <v>3</v>
      </c>
      <c r="AI857" s="26">
        <v>11</v>
      </c>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c r="CU857" s="26"/>
      <c r="CV857" s="26"/>
    </row>
    <row r="858" spans="1:100">
      <c r="A858" s="26">
        <v>20</v>
      </c>
      <c r="B858" s="26" t="s">
        <v>43</v>
      </c>
      <c r="C858" s="26" t="s">
        <v>36</v>
      </c>
      <c r="D858" s="26">
        <v>805</v>
      </c>
      <c r="E858" s="26" t="s">
        <v>45</v>
      </c>
      <c r="F858" s="26">
        <v>3</v>
      </c>
      <c r="G858" s="26">
        <v>3</v>
      </c>
      <c r="H858" s="26" t="s">
        <v>38</v>
      </c>
      <c r="I858" s="26">
        <v>1</v>
      </c>
      <c r="J858" s="26">
        <v>1198</v>
      </c>
      <c r="K858" s="26">
        <v>1</v>
      </c>
      <c r="L858" s="26" t="s">
        <v>46</v>
      </c>
      <c r="M858" s="26">
        <v>87</v>
      </c>
      <c r="N858" s="26">
        <v>2</v>
      </c>
      <c r="O858" s="26">
        <v>1</v>
      </c>
      <c r="P858" s="26" t="s">
        <v>50</v>
      </c>
      <c r="Q858" s="26">
        <v>3</v>
      </c>
      <c r="R858" s="26" t="s">
        <v>41</v>
      </c>
      <c r="S858" s="26">
        <v>3033</v>
      </c>
      <c r="T858" s="26">
        <v>12828</v>
      </c>
      <c r="U858" s="26">
        <v>1</v>
      </c>
      <c r="V858" s="26" t="s">
        <v>42</v>
      </c>
      <c r="W858" s="26" t="s">
        <v>43</v>
      </c>
      <c r="X858" s="26">
        <v>12</v>
      </c>
      <c r="Y858" s="26">
        <v>3</v>
      </c>
      <c r="Z858" s="26">
        <v>1</v>
      </c>
      <c r="AA858" s="26">
        <v>80</v>
      </c>
      <c r="AB858" s="26">
        <v>0</v>
      </c>
      <c r="AC858" s="26">
        <v>2</v>
      </c>
      <c r="AD858" s="26">
        <v>2</v>
      </c>
      <c r="AE858" s="26">
        <v>2</v>
      </c>
      <c r="AF858" s="26">
        <v>2</v>
      </c>
      <c r="AG858" s="26">
        <v>2</v>
      </c>
      <c r="AH858" s="26">
        <v>1</v>
      </c>
      <c r="AI858" s="26">
        <v>2</v>
      </c>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c r="CU858" s="26"/>
      <c r="CV858" s="26"/>
    </row>
    <row r="859" spans="1:100">
      <c r="A859" s="26">
        <v>44</v>
      </c>
      <c r="B859" s="26" t="s">
        <v>35</v>
      </c>
      <c r="C859" s="26" t="s">
        <v>36</v>
      </c>
      <c r="D859" s="26">
        <v>1097</v>
      </c>
      <c r="E859" s="26" t="s">
        <v>45</v>
      </c>
      <c r="F859" s="26">
        <v>10</v>
      </c>
      <c r="G859" s="26">
        <v>4</v>
      </c>
      <c r="H859" s="26" t="s">
        <v>38</v>
      </c>
      <c r="I859" s="26">
        <v>1</v>
      </c>
      <c r="J859" s="26">
        <v>1200</v>
      </c>
      <c r="K859" s="26">
        <v>3</v>
      </c>
      <c r="L859" s="26" t="s">
        <v>46</v>
      </c>
      <c r="M859" s="26">
        <v>96</v>
      </c>
      <c r="N859" s="26">
        <v>3</v>
      </c>
      <c r="O859" s="26">
        <v>1</v>
      </c>
      <c r="P859" s="26" t="s">
        <v>47</v>
      </c>
      <c r="Q859" s="26">
        <v>3</v>
      </c>
      <c r="R859" s="26" t="s">
        <v>41</v>
      </c>
      <c r="S859" s="26">
        <v>2936</v>
      </c>
      <c r="T859" s="26">
        <v>10826</v>
      </c>
      <c r="U859" s="26">
        <v>1</v>
      </c>
      <c r="V859" s="26" t="s">
        <v>42</v>
      </c>
      <c r="W859" s="26" t="s">
        <v>35</v>
      </c>
      <c r="X859" s="26">
        <v>11</v>
      </c>
      <c r="Y859" s="26">
        <v>3</v>
      </c>
      <c r="Z859" s="26">
        <v>3</v>
      </c>
      <c r="AA859" s="26">
        <v>80</v>
      </c>
      <c r="AB859" s="26">
        <v>0</v>
      </c>
      <c r="AC859" s="26">
        <v>6</v>
      </c>
      <c r="AD859" s="26">
        <v>4</v>
      </c>
      <c r="AE859" s="26">
        <v>3</v>
      </c>
      <c r="AF859" s="26">
        <v>6</v>
      </c>
      <c r="AG859" s="26">
        <v>4</v>
      </c>
      <c r="AH859" s="26">
        <v>0</v>
      </c>
      <c r="AI859" s="26">
        <v>2</v>
      </c>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26"/>
      <c r="CU859" s="26"/>
      <c r="CV859" s="26"/>
    </row>
    <row r="860" spans="1:100">
      <c r="A860" s="26">
        <v>53</v>
      </c>
      <c r="B860" s="26" t="s">
        <v>43</v>
      </c>
      <c r="C860" s="26" t="s">
        <v>36</v>
      </c>
      <c r="D860" s="26">
        <v>1223</v>
      </c>
      <c r="E860" s="26" t="s">
        <v>45</v>
      </c>
      <c r="F860" s="26">
        <v>7</v>
      </c>
      <c r="G860" s="26">
        <v>2</v>
      </c>
      <c r="H860" s="26" t="s">
        <v>51</v>
      </c>
      <c r="I860" s="26">
        <v>1</v>
      </c>
      <c r="J860" s="26">
        <v>1201</v>
      </c>
      <c r="K860" s="26">
        <v>4</v>
      </c>
      <c r="L860" s="26" t="s">
        <v>39</v>
      </c>
      <c r="M860" s="26">
        <v>50</v>
      </c>
      <c r="N860" s="26">
        <v>3</v>
      </c>
      <c r="O860" s="26">
        <v>5</v>
      </c>
      <c r="P860" s="26" t="s">
        <v>56</v>
      </c>
      <c r="Q860" s="26">
        <v>3</v>
      </c>
      <c r="R860" s="26" t="s">
        <v>52</v>
      </c>
      <c r="S860" s="26">
        <v>18606</v>
      </c>
      <c r="T860" s="26">
        <v>18640</v>
      </c>
      <c r="U860" s="26">
        <v>3</v>
      </c>
      <c r="V860" s="26" t="s">
        <v>42</v>
      </c>
      <c r="W860" s="26" t="s">
        <v>43</v>
      </c>
      <c r="X860" s="26">
        <v>18</v>
      </c>
      <c r="Y860" s="26">
        <v>3</v>
      </c>
      <c r="Z860" s="26">
        <v>2</v>
      </c>
      <c r="AA860" s="26">
        <v>80</v>
      </c>
      <c r="AB860" s="26">
        <v>1</v>
      </c>
      <c r="AC860" s="26">
        <v>26</v>
      </c>
      <c r="AD860" s="26">
        <v>6</v>
      </c>
      <c r="AE860" s="26">
        <v>3</v>
      </c>
      <c r="AF860" s="26">
        <v>7</v>
      </c>
      <c r="AG860" s="26">
        <v>7</v>
      </c>
      <c r="AH860" s="26">
        <v>4</v>
      </c>
      <c r="AI860" s="26">
        <v>7</v>
      </c>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c r="CU860" s="26"/>
      <c r="CV860" s="26"/>
    </row>
    <row r="861" spans="1:100">
      <c r="A861" s="26">
        <v>29</v>
      </c>
      <c r="B861" s="26" t="s">
        <v>43</v>
      </c>
      <c r="C861" s="26" t="s">
        <v>36</v>
      </c>
      <c r="D861" s="26">
        <v>942</v>
      </c>
      <c r="E861" s="26" t="s">
        <v>45</v>
      </c>
      <c r="F861" s="26">
        <v>15</v>
      </c>
      <c r="G861" s="26">
        <v>1</v>
      </c>
      <c r="H861" s="26" t="s">
        <v>38</v>
      </c>
      <c r="I861" s="26">
        <v>1</v>
      </c>
      <c r="J861" s="26">
        <v>1202</v>
      </c>
      <c r="K861" s="26">
        <v>2</v>
      </c>
      <c r="L861" s="26" t="s">
        <v>39</v>
      </c>
      <c r="M861" s="26">
        <v>69</v>
      </c>
      <c r="N861" s="26">
        <v>1</v>
      </c>
      <c r="O861" s="26">
        <v>1</v>
      </c>
      <c r="P861" s="26" t="s">
        <v>47</v>
      </c>
      <c r="Q861" s="26">
        <v>4</v>
      </c>
      <c r="R861" s="26" t="s">
        <v>48</v>
      </c>
      <c r="S861" s="26">
        <v>2168</v>
      </c>
      <c r="T861" s="26">
        <v>26933</v>
      </c>
      <c r="U861" s="26">
        <v>0</v>
      </c>
      <c r="V861" s="26" t="s">
        <v>42</v>
      </c>
      <c r="W861" s="26" t="s">
        <v>35</v>
      </c>
      <c r="X861" s="26">
        <v>18</v>
      </c>
      <c r="Y861" s="26">
        <v>3</v>
      </c>
      <c r="Z861" s="26">
        <v>1</v>
      </c>
      <c r="AA861" s="26">
        <v>80</v>
      </c>
      <c r="AB861" s="26">
        <v>1</v>
      </c>
      <c r="AC861" s="26">
        <v>6</v>
      </c>
      <c r="AD861" s="26">
        <v>2</v>
      </c>
      <c r="AE861" s="26">
        <v>2</v>
      </c>
      <c r="AF861" s="26">
        <v>5</v>
      </c>
      <c r="AG861" s="26">
        <v>4</v>
      </c>
      <c r="AH861" s="26">
        <v>1</v>
      </c>
      <c r="AI861" s="26">
        <v>3</v>
      </c>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c r="CU861" s="26"/>
      <c r="CV861" s="26"/>
    </row>
    <row r="862" spans="1:100">
      <c r="A862" s="26">
        <v>22</v>
      </c>
      <c r="B862" s="26" t="s">
        <v>35</v>
      </c>
      <c r="C862" s="26" t="s">
        <v>44</v>
      </c>
      <c r="D862" s="26">
        <v>1256</v>
      </c>
      <c r="E862" s="26" t="s">
        <v>45</v>
      </c>
      <c r="F862" s="26">
        <v>3</v>
      </c>
      <c r="G862" s="26">
        <v>4</v>
      </c>
      <c r="H862" s="26" t="s">
        <v>38</v>
      </c>
      <c r="I862" s="26">
        <v>1</v>
      </c>
      <c r="J862" s="26">
        <v>1203</v>
      </c>
      <c r="K862" s="26">
        <v>3</v>
      </c>
      <c r="L862" s="26" t="s">
        <v>46</v>
      </c>
      <c r="M862" s="26">
        <v>48</v>
      </c>
      <c r="N862" s="26">
        <v>2</v>
      </c>
      <c r="O862" s="26">
        <v>1</v>
      </c>
      <c r="P862" s="26" t="s">
        <v>47</v>
      </c>
      <c r="Q862" s="26">
        <v>4</v>
      </c>
      <c r="R862" s="26" t="s">
        <v>48</v>
      </c>
      <c r="S862" s="26">
        <v>2853</v>
      </c>
      <c r="T862" s="26">
        <v>4223</v>
      </c>
      <c r="U862" s="26">
        <v>0</v>
      </c>
      <c r="V862" s="26" t="s">
        <v>42</v>
      </c>
      <c r="W862" s="26" t="s">
        <v>35</v>
      </c>
      <c r="X862" s="26">
        <v>11</v>
      </c>
      <c r="Y862" s="26">
        <v>3</v>
      </c>
      <c r="Z862" s="26">
        <v>2</v>
      </c>
      <c r="AA862" s="26">
        <v>80</v>
      </c>
      <c r="AB862" s="26">
        <v>1</v>
      </c>
      <c r="AC862" s="26">
        <v>1</v>
      </c>
      <c r="AD862" s="26">
        <v>5</v>
      </c>
      <c r="AE862" s="26">
        <v>3</v>
      </c>
      <c r="AF862" s="26">
        <v>0</v>
      </c>
      <c r="AG862" s="26">
        <v>0</v>
      </c>
      <c r="AH862" s="26">
        <v>0</v>
      </c>
      <c r="AI862" s="26">
        <v>0</v>
      </c>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c r="CU862" s="26"/>
      <c r="CV862" s="26"/>
    </row>
    <row r="863" spans="1:100">
      <c r="A863" s="26">
        <v>46</v>
      </c>
      <c r="B863" s="26" t="s">
        <v>43</v>
      </c>
      <c r="C863" s="26" t="s">
        <v>36</v>
      </c>
      <c r="D863" s="26">
        <v>1402</v>
      </c>
      <c r="E863" s="26" t="s">
        <v>37</v>
      </c>
      <c r="F863" s="26">
        <v>2</v>
      </c>
      <c r="G863" s="26">
        <v>3</v>
      </c>
      <c r="H863" s="26" t="s">
        <v>59</v>
      </c>
      <c r="I863" s="26">
        <v>1</v>
      </c>
      <c r="J863" s="26">
        <v>1204</v>
      </c>
      <c r="K863" s="26">
        <v>3</v>
      </c>
      <c r="L863" s="26" t="s">
        <v>39</v>
      </c>
      <c r="M863" s="26">
        <v>69</v>
      </c>
      <c r="N863" s="26">
        <v>3</v>
      </c>
      <c r="O863" s="26">
        <v>4</v>
      </c>
      <c r="P863" s="26" t="s">
        <v>56</v>
      </c>
      <c r="Q863" s="26">
        <v>1</v>
      </c>
      <c r="R863" s="26" t="s">
        <v>48</v>
      </c>
      <c r="S863" s="26">
        <v>17048</v>
      </c>
      <c r="T863" s="26">
        <v>24097</v>
      </c>
      <c r="U863" s="26">
        <v>8</v>
      </c>
      <c r="V863" s="26" t="s">
        <v>42</v>
      </c>
      <c r="W863" s="26" t="s">
        <v>43</v>
      </c>
      <c r="X863" s="26">
        <v>23</v>
      </c>
      <c r="Y863" s="26">
        <v>4</v>
      </c>
      <c r="Z863" s="26">
        <v>1</v>
      </c>
      <c r="AA863" s="26">
        <v>80</v>
      </c>
      <c r="AB863" s="26">
        <v>0</v>
      </c>
      <c r="AC863" s="26">
        <v>28</v>
      </c>
      <c r="AD863" s="26">
        <v>2</v>
      </c>
      <c r="AE863" s="26">
        <v>3</v>
      </c>
      <c r="AF863" s="26">
        <v>26</v>
      </c>
      <c r="AG863" s="26">
        <v>15</v>
      </c>
      <c r="AH863" s="26">
        <v>15</v>
      </c>
      <c r="AI863" s="26">
        <v>9</v>
      </c>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26"/>
      <c r="CU863" s="26"/>
      <c r="CV863" s="26"/>
    </row>
    <row r="864" spans="1:100">
      <c r="A864" s="26">
        <v>44</v>
      </c>
      <c r="B864" s="26" t="s">
        <v>43</v>
      </c>
      <c r="C864" s="26" t="s">
        <v>55</v>
      </c>
      <c r="D864" s="26">
        <v>111</v>
      </c>
      <c r="E864" s="26" t="s">
        <v>45</v>
      </c>
      <c r="F864" s="26">
        <v>17</v>
      </c>
      <c r="G864" s="26">
        <v>3</v>
      </c>
      <c r="H864" s="26" t="s">
        <v>38</v>
      </c>
      <c r="I864" s="26">
        <v>1</v>
      </c>
      <c r="J864" s="26">
        <v>1206</v>
      </c>
      <c r="K864" s="26">
        <v>4</v>
      </c>
      <c r="L864" s="26" t="s">
        <v>46</v>
      </c>
      <c r="M864" s="26">
        <v>74</v>
      </c>
      <c r="N864" s="26">
        <v>1</v>
      </c>
      <c r="O864" s="26">
        <v>1</v>
      </c>
      <c r="P864" s="26" t="s">
        <v>47</v>
      </c>
      <c r="Q864" s="26">
        <v>3</v>
      </c>
      <c r="R864" s="26" t="s">
        <v>41</v>
      </c>
      <c r="S864" s="26">
        <v>2290</v>
      </c>
      <c r="T864" s="26">
        <v>4279</v>
      </c>
      <c r="U864" s="26">
        <v>2</v>
      </c>
      <c r="V864" s="26" t="s">
        <v>42</v>
      </c>
      <c r="W864" s="26" t="s">
        <v>43</v>
      </c>
      <c r="X864" s="26">
        <v>13</v>
      </c>
      <c r="Y864" s="26">
        <v>3</v>
      </c>
      <c r="Z864" s="26">
        <v>4</v>
      </c>
      <c r="AA864" s="26">
        <v>80</v>
      </c>
      <c r="AB864" s="26">
        <v>0</v>
      </c>
      <c r="AC864" s="26">
        <v>6</v>
      </c>
      <c r="AD864" s="26">
        <v>3</v>
      </c>
      <c r="AE864" s="26">
        <v>3</v>
      </c>
      <c r="AF864" s="26">
        <v>0</v>
      </c>
      <c r="AG864" s="26">
        <v>0</v>
      </c>
      <c r="AH864" s="26">
        <v>0</v>
      </c>
      <c r="AI864" s="26">
        <v>0</v>
      </c>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26"/>
      <c r="CU864" s="26"/>
      <c r="CV864" s="26"/>
    </row>
    <row r="865" spans="1:100">
      <c r="A865" s="26">
        <v>33</v>
      </c>
      <c r="B865" s="26" t="s">
        <v>43</v>
      </c>
      <c r="C865" s="26" t="s">
        <v>36</v>
      </c>
      <c r="D865" s="26">
        <v>147</v>
      </c>
      <c r="E865" s="26" t="s">
        <v>61</v>
      </c>
      <c r="F865" s="26">
        <v>2</v>
      </c>
      <c r="G865" s="26">
        <v>3</v>
      </c>
      <c r="H865" s="26" t="s">
        <v>61</v>
      </c>
      <c r="I865" s="26">
        <v>1</v>
      </c>
      <c r="J865" s="26">
        <v>1207</v>
      </c>
      <c r="K865" s="26">
        <v>2</v>
      </c>
      <c r="L865" s="26" t="s">
        <v>46</v>
      </c>
      <c r="M865" s="26">
        <v>99</v>
      </c>
      <c r="N865" s="26">
        <v>3</v>
      </c>
      <c r="O865" s="26">
        <v>1</v>
      </c>
      <c r="P865" s="26" t="s">
        <v>61</v>
      </c>
      <c r="Q865" s="26">
        <v>3</v>
      </c>
      <c r="R865" s="26" t="s">
        <v>48</v>
      </c>
      <c r="S865" s="26">
        <v>3600</v>
      </c>
      <c r="T865" s="26">
        <v>8429</v>
      </c>
      <c r="U865" s="26">
        <v>1</v>
      </c>
      <c r="V865" s="26" t="s">
        <v>42</v>
      </c>
      <c r="W865" s="26" t="s">
        <v>43</v>
      </c>
      <c r="X865" s="26">
        <v>13</v>
      </c>
      <c r="Y865" s="26">
        <v>3</v>
      </c>
      <c r="Z865" s="26">
        <v>4</v>
      </c>
      <c r="AA865" s="26">
        <v>80</v>
      </c>
      <c r="AB865" s="26">
        <v>1</v>
      </c>
      <c r="AC865" s="26">
        <v>5</v>
      </c>
      <c r="AD865" s="26">
        <v>2</v>
      </c>
      <c r="AE865" s="26">
        <v>3</v>
      </c>
      <c r="AF865" s="26">
        <v>5</v>
      </c>
      <c r="AG865" s="26">
        <v>4</v>
      </c>
      <c r="AH865" s="26">
        <v>1</v>
      </c>
      <c r="AI865" s="26">
        <v>4</v>
      </c>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row>
    <row r="866" spans="1:100">
      <c r="A866" s="26">
        <v>41</v>
      </c>
      <c r="B866" s="26" t="s">
        <v>35</v>
      </c>
      <c r="C866" s="26" t="s">
        <v>55</v>
      </c>
      <c r="D866" s="26">
        <v>906</v>
      </c>
      <c r="E866" s="26" t="s">
        <v>45</v>
      </c>
      <c r="F866" s="26">
        <v>5</v>
      </c>
      <c r="G866" s="26">
        <v>2</v>
      </c>
      <c r="H866" s="26" t="s">
        <v>38</v>
      </c>
      <c r="I866" s="26">
        <v>1</v>
      </c>
      <c r="J866" s="26">
        <v>1210</v>
      </c>
      <c r="K866" s="26">
        <v>1</v>
      </c>
      <c r="L866" s="26" t="s">
        <v>46</v>
      </c>
      <c r="M866" s="26">
        <v>95</v>
      </c>
      <c r="N866" s="26">
        <v>2</v>
      </c>
      <c r="O866" s="26">
        <v>1</v>
      </c>
      <c r="P866" s="26" t="s">
        <v>47</v>
      </c>
      <c r="Q866" s="26">
        <v>1</v>
      </c>
      <c r="R866" s="26" t="s">
        <v>52</v>
      </c>
      <c r="S866" s="26">
        <v>2107</v>
      </c>
      <c r="T866" s="26">
        <v>20293</v>
      </c>
      <c r="U866" s="26">
        <v>6</v>
      </c>
      <c r="V866" s="26" t="s">
        <v>42</v>
      </c>
      <c r="W866" s="26" t="s">
        <v>43</v>
      </c>
      <c r="X866" s="26">
        <v>17</v>
      </c>
      <c r="Y866" s="26">
        <v>3</v>
      </c>
      <c r="Z866" s="26">
        <v>1</v>
      </c>
      <c r="AA866" s="26">
        <v>80</v>
      </c>
      <c r="AB866" s="26">
        <v>1</v>
      </c>
      <c r="AC866" s="26">
        <v>5</v>
      </c>
      <c r="AD866" s="26">
        <v>2</v>
      </c>
      <c r="AE866" s="26">
        <v>1</v>
      </c>
      <c r="AF866" s="26">
        <v>1</v>
      </c>
      <c r="AG866" s="26">
        <v>0</v>
      </c>
      <c r="AH866" s="26">
        <v>0</v>
      </c>
      <c r="AI866" s="26">
        <v>0</v>
      </c>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c r="CU866" s="26"/>
      <c r="CV866" s="26"/>
    </row>
    <row r="867" spans="1:100">
      <c r="A867" s="26">
        <v>30</v>
      </c>
      <c r="B867" s="26" t="s">
        <v>43</v>
      </c>
      <c r="C867" s="26" t="s">
        <v>36</v>
      </c>
      <c r="D867" s="26">
        <v>1329</v>
      </c>
      <c r="E867" s="26" t="s">
        <v>37</v>
      </c>
      <c r="F867" s="26">
        <v>29</v>
      </c>
      <c r="G867" s="26">
        <v>4</v>
      </c>
      <c r="H867" s="26" t="s">
        <v>38</v>
      </c>
      <c r="I867" s="26">
        <v>1</v>
      </c>
      <c r="J867" s="26">
        <v>1211</v>
      </c>
      <c r="K867" s="26">
        <v>3</v>
      </c>
      <c r="L867" s="26" t="s">
        <v>46</v>
      </c>
      <c r="M867" s="26">
        <v>61</v>
      </c>
      <c r="N867" s="26">
        <v>3</v>
      </c>
      <c r="O867" s="26">
        <v>2</v>
      </c>
      <c r="P867" s="26" t="s">
        <v>40</v>
      </c>
      <c r="Q867" s="26">
        <v>1</v>
      </c>
      <c r="R867" s="26" t="s">
        <v>52</v>
      </c>
      <c r="S867" s="26">
        <v>4115</v>
      </c>
      <c r="T867" s="26">
        <v>13192</v>
      </c>
      <c r="U867" s="26">
        <v>8</v>
      </c>
      <c r="V867" s="26" t="s">
        <v>42</v>
      </c>
      <c r="W867" s="26" t="s">
        <v>43</v>
      </c>
      <c r="X867" s="26">
        <v>19</v>
      </c>
      <c r="Y867" s="26">
        <v>3</v>
      </c>
      <c r="Z867" s="26">
        <v>3</v>
      </c>
      <c r="AA867" s="26">
        <v>80</v>
      </c>
      <c r="AB867" s="26">
        <v>3</v>
      </c>
      <c r="AC867" s="26">
        <v>8</v>
      </c>
      <c r="AD867" s="26">
        <v>3</v>
      </c>
      <c r="AE867" s="26">
        <v>3</v>
      </c>
      <c r="AF867" s="26">
        <v>4</v>
      </c>
      <c r="AG867" s="26">
        <v>3</v>
      </c>
      <c r="AH867" s="26">
        <v>0</v>
      </c>
      <c r="AI867" s="26">
        <v>3</v>
      </c>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26"/>
      <c r="CU867" s="26"/>
      <c r="CV867" s="26"/>
    </row>
    <row r="868" spans="1:100">
      <c r="A868" s="26">
        <v>40</v>
      </c>
      <c r="B868" s="26" t="s">
        <v>43</v>
      </c>
      <c r="C868" s="26" t="s">
        <v>44</v>
      </c>
      <c r="D868" s="26">
        <v>1184</v>
      </c>
      <c r="E868" s="26" t="s">
        <v>37</v>
      </c>
      <c r="F868" s="26">
        <v>2</v>
      </c>
      <c r="G868" s="26">
        <v>4</v>
      </c>
      <c r="H868" s="26" t="s">
        <v>51</v>
      </c>
      <c r="I868" s="26">
        <v>1</v>
      </c>
      <c r="J868" s="26">
        <v>1212</v>
      </c>
      <c r="K868" s="26">
        <v>2</v>
      </c>
      <c r="L868" s="26" t="s">
        <v>46</v>
      </c>
      <c r="M868" s="26">
        <v>62</v>
      </c>
      <c r="N868" s="26">
        <v>3</v>
      </c>
      <c r="O868" s="26">
        <v>2</v>
      </c>
      <c r="P868" s="26" t="s">
        <v>40</v>
      </c>
      <c r="Q868" s="26">
        <v>2</v>
      </c>
      <c r="R868" s="26" t="s">
        <v>48</v>
      </c>
      <c r="S868" s="26">
        <v>4327</v>
      </c>
      <c r="T868" s="26">
        <v>25440</v>
      </c>
      <c r="U868" s="26">
        <v>5</v>
      </c>
      <c r="V868" s="26" t="s">
        <v>42</v>
      </c>
      <c r="W868" s="26" t="s">
        <v>43</v>
      </c>
      <c r="X868" s="26">
        <v>12</v>
      </c>
      <c r="Y868" s="26">
        <v>3</v>
      </c>
      <c r="Z868" s="26">
        <v>4</v>
      </c>
      <c r="AA868" s="26">
        <v>80</v>
      </c>
      <c r="AB868" s="26">
        <v>3</v>
      </c>
      <c r="AC868" s="26">
        <v>5</v>
      </c>
      <c r="AD868" s="26">
        <v>2</v>
      </c>
      <c r="AE868" s="26">
        <v>3</v>
      </c>
      <c r="AF868" s="26">
        <v>0</v>
      </c>
      <c r="AG868" s="26">
        <v>0</v>
      </c>
      <c r="AH868" s="26">
        <v>0</v>
      </c>
      <c r="AI868" s="26">
        <v>0</v>
      </c>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c r="CU868" s="26"/>
      <c r="CV868" s="26"/>
    </row>
    <row r="869" spans="1:100">
      <c r="A869" s="26">
        <v>50</v>
      </c>
      <c r="B869" s="26" t="s">
        <v>43</v>
      </c>
      <c r="C869" s="26" t="s">
        <v>44</v>
      </c>
      <c r="D869" s="26">
        <v>1421</v>
      </c>
      <c r="E869" s="26" t="s">
        <v>45</v>
      </c>
      <c r="F869" s="26">
        <v>2</v>
      </c>
      <c r="G869" s="26">
        <v>3</v>
      </c>
      <c r="H869" s="26" t="s">
        <v>51</v>
      </c>
      <c r="I869" s="26">
        <v>1</v>
      </c>
      <c r="J869" s="26">
        <v>1215</v>
      </c>
      <c r="K869" s="26">
        <v>4</v>
      </c>
      <c r="L869" s="26" t="s">
        <v>39</v>
      </c>
      <c r="M869" s="26">
        <v>30</v>
      </c>
      <c r="N869" s="26">
        <v>3</v>
      </c>
      <c r="O869" s="26">
        <v>4</v>
      </c>
      <c r="P869" s="26" t="s">
        <v>56</v>
      </c>
      <c r="Q869" s="26">
        <v>1</v>
      </c>
      <c r="R869" s="26" t="s">
        <v>48</v>
      </c>
      <c r="S869" s="26">
        <v>17856</v>
      </c>
      <c r="T869" s="26">
        <v>9490</v>
      </c>
      <c r="U869" s="26">
        <v>2</v>
      </c>
      <c r="V869" s="26" t="s">
        <v>42</v>
      </c>
      <c r="W869" s="26" t="s">
        <v>43</v>
      </c>
      <c r="X869" s="26">
        <v>22</v>
      </c>
      <c r="Y869" s="26">
        <v>4</v>
      </c>
      <c r="Z869" s="26">
        <v>3</v>
      </c>
      <c r="AA869" s="26">
        <v>80</v>
      </c>
      <c r="AB869" s="26">
        <v>1</v>
      </c>
      <c r="AC869" s="26">
        <v>32</v>
      </c>
      <c r="AD869" s="26">
        <v>3</v>
      </c>
      <c r="AE869" s="26">
        <v>3</v>
      </c>
      <c r="AF869" s="26">
        <v>2</v>
      </c>
      <c r="AG869" s="26">
        <v>2</v>
      </c>
      <c r="AH869" s="26">
        <v>2</v>
      </c>
      <c r="AI869" s="26">
        <v>2</v>
      </c>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26"/>
      <c r="CU869" s="26"/>
      <c r="CV869" s="26"/>
    </row>
    <row r="870" spans="1:100">
      <c r="A870" s="26">
        <v>28</v>
      </c>
      <c r="B870" s="26" t="s">
        <v>43</v>
      </c>
      <c r="C870" s="26" t="s">
        <v>36</v>
      </c>
      <c r="D870" s="26">
        <v>1179</v>
      </c>
      <c r="E870" s="26" t="s">
        <v>45</v>
      </c>
      <c r="F870" s="26">
        <v>19</v>
      </c>
      <c r="G870" s="26">
        <v>4</v>
      </c>
      <c r="H870" s="26" t="s">
        <v>51</v>
      </c>
      <c r="I870" s="26">
        <v>1</v>
      </c>
      <c r="J870" s="26">
        <v>1216</v>
      </c>
      <c r="K870" s="26">
        <v>4</v>
      </c>
      <c r="L870" s="26" t="s">
        <v>46</v>
      </c>
      <c r="M870" s="26">
        <v>78</v>
      </c>
      <c r="N870" s="26">
        <v>2</v>
      </c>
      <c r="O870" s="26">
        <v>1</v>
      </c>
      <c r="P870" s="26" t="s">
        <v>50</v>
      </c>
      <c r="Q870" s="26">
        <v>1</v>
      </c>
      <c r="R870" s="26" t="s">
        <v>48</v>
      </c>
      <c r="S870" s="26">
        <v>3196</v>
      </c>
      <c r="T870" s="26">
        <v>12449</v>
      </c>
      <c r="U870" s="26">
        <v>1</v>
      </c>
      <c r="V870" s="26" t="s">
        <v>42</v>
      </c>
      <c r="W870" s="26" t="s">
        <v>43</v>
      </c>
      <c r="X870" s="26">
        <v>12</v>
      </c>
      <c r="Y870" s="26">
        <v>3</v>
      </c>
      <c r="Z870" s="26">
        <v>3</v>
      </c>
      <c r="AA870" s="26">
        <v>80</v>
      </c>
      <c r="AB870" s="26">
        <v>3</v>
      </c>
      <c r="AC870" s="26">
        <v>6</v>
      </c>
      <c r="AD870" s="26">
        <v>2</v>
      </c>
      <c r="AE870" s="26">
        <v>3</v>
      </c>
      <c r="AF870" s="26">
        <v>6</v>
      </c>
      <c r="AG870" s="26">
        <v>5</v>
      </c>
      <c r="AH870" s="26">
        <v>3</v>
      </c>
      <c r="AI870" s="26">
        <v>3</v>
      </c>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26"/>
      <c r="CU870" s="26"/>
      <c r="CV870" s="26"/>
    </row>
    <row r="871" spans="1:100">
      <c r="A871" s="26">
        <v>46</v>
      </c>
      <c r="B871" s="26" t="s">
        <v>43</v>
      </c>
      <c r="C871" s="26" t="s">
        <v>36</v>
      </c>
      <c r="D871" s="26">
        <v>1450</v>
      </c>
      <c r="E871" s="26" t="s">
        <v>45</v>
      </c>
      <c r="F871" s="26">
        <v>15</v>
      </c>
      <c r="G871" s="26">
        <v>2</v>
      </c>
      <c r="H871" s="26" t="s">
        <v>38</v>
      </c>
      <c r="I871" s="26">
        <v>1</v>
      </c>
      <c r="J871" s="26">
        <v>1217</v>
      </c>
      <c r="K871" s="26">
        <v>4</v>
      </c>
      <c r="L871" s="26" t="s">
        <v>46</v>
      </c>
      <c r="M871" s="26">
        <v>52</v>
      </c>
      <c r="N871" s="26">
        <v>3</v>
      </c>
      <c r="O871" s="26">
        <v>5</v>
      </c>
      <c r="P871" s="26" t="s">
        <v>58</v>
      </c>
      <c r="Q871" s="26">
        <v>2</v>
      </c>
      <c r="R871" s="26" t="s">
        <v>48</v>
      </c>
      <c r="S871" s="26">
        <v>19081</v>
      </c>
      <c r="T871" s="26">
        <v>10849</v>
      </c>
      <c r="U871" s="26">
        <v>5</v>
      </c>
      <c r="V871" s="26" t="s">
        <v>42</v>
      </c>
      <c r="W871" s="26" t="s">
        <v>43</v>
      </c>
      <c r="X871" s="26">
        <v>11</v>
      </c>
      <c r="Y871" s="26">
        <v>3</v>
      </c>
      <c r="Z871" s="26">
        <v>1</v>
      </c>
      <c r="AA871" s="26">
        <v>80</v>
      </c>
      <c r="AB871" s="26">
        <v>1</v>
      </c>
      <c r="AC871" s="26">
        <v>25</v>
      </c>
      <c r="AD871" s="26">
        <v>2</v>
      </c>
      <c r="AE871" s="26">
        <v>3</v>
      </c>
      <c r="AF871" s="26">
        <v>4</v>
      </c>
      <c r="AG871" s="26">
        <v>2</v>
      </c>
      <c r="AH871" s="26">
        <v>0</v>
      </c>
      <c r="AI871" s="26">
        <v>3</v>
      </c>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26"/>
      <c r="CU871" s="26"/>
      <c r="CV871" s="26"/>
    </row>
    <row r="872" spans="1:100">
      <c r="A872" s="26">
        <v>35</v>
      </c>
      <c r="B872" s="26" t="s">
        <v>43</v>
      </c>
      <c r="C872" s="26" t="s">
        <v>36</v>
      </c>
      <c r="D872" s="26">
        <v>1361</v>
      </c>
      <c r="E872" s="26" t="s">
        <v>37</v>
      </c>
      <c r="F872" s="26">
        <v>17</v>
      </c>
      <c r="G872" s="26">
        <v>4</v>
      </c>
      <c r="H872" s="26" t="s">
        <v>38</v>
      </c>
      <c r="I872" s="26">
        <v>1</v>
      </c>
      <c r="J872" s="26">
        <v>1218</v>
      </c>
      <c r="K872" s="26">
        <v>3</v>
      </c>
      <c r="L872" s="26" t="s">
        <v>46</v>
      </c>
      <c r="M872" s="26">
        <v>94</v>
      </c>
      <c r="N872" s="26">
        <v>3</v>
      </c>
      <c r="O872" s="26">
        <v>2</v>
      </c>
      <c r="P872" s="26" t="s">
        <v>40</v>
      </c>
      <c r="Q872" s="26">
        <v>1</v>
      </c>
      <c r="R872" s="26" t="s">
        <v>48</v>
      </c>
      <c r="S872" s="26">
        <v>8966</v>
      </c>
      <c r="T872" s="26">
        <v>21026</v>
      </c>
      <c r="U872" s="26">
        <v>3</v>
      </c>
      <c r="V872" s="26" t="s">
        <v>42</v>
      </c>
      <c r="W872" s="26" t="s">
        <v>35</v>
      </c>
      <c r="X872" s="26">
        <v>15</v>
      </c>
      <c r="Y872" s="26">
        <v>3</v>
      </c>
      <c r="Z872" s="26">
        <v>4</v>
      </c>
      <c r="AA872" s="26">
        <v>80</v>
      </c>
      <c r="AB872" s="26">
        <v>3</v>
      </c>
      <c r="AC872" s="26">
        <v>15</v>
      </c>
      <c r="AD872" s="26">
        <v>2</v>
      </c>
      <c r="AE872" s="26">
        <v>3</v>
      </c>
      <c r="AF872" s="26">
        <v>7</v>
      </c>
      <c r="AG872" s="26">
        <v>7</v>
      </c>
      <c r="AH872" s="26">
        <v>1</v>
      </c>
      <c r="AI872" s="26">
        <v>7</v>
      </c>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26"/>
      <c r="CU872" s="26"/>
      <c r="CV872" s="26"/>
    </row>
    <row r="873" spans="1:100">
      <c r="A873" s="26">
        <v>24</v>
      </c>
      <c r="B873" s="26" t="s">
        <v>35</v>
      </c>
      <c r="C873" s="26" t="s">
        <v>36</v>
      </c>
      <c r="D873" s="26">
        <v>984</v>
      </c>
      <c r="E873" s="26" t="s">
        <v>45</v>
      </c>
      <c r="F873" s="26">
        <v>17</v>
      </c>
      <c r="G873" s="26">
        <v>2</v>
      </c>
      <c r="H873" s="26" t="s">
        <v>38</v>
      </c>
      <c r="I873" s="26">
        <v>1</v>
      </c>
      <c r="J873" s="26">
        <v>1219</v>
      </c>
      <c r="K873" s="26">
        <v>4</v>
      </c>
      <c r="L873" s="26" t="s">
        <v>39</v>
      </c>
      <c r="M873" s="26">
        <v>97</v>
      </c>
      <c r="N873" s="26">
        <v>3</v>
      </c>
      <c r="O873" s="26">
        <v>1</v>
      </c>
      <c r="P873" s="26" t="s">
        <v>50</v>
      </c>
      <c r="Q873" s="26">
        <v>2</v>
      </c>
      <c r="R873" s="26" t="s">
        <v>48</v>
      </c>
      <c r="S873" s="26">
        <v>2210</v>
      </c>
      <c r="T873" s="26">
        <v>3372</v>
      </c>
      <c r="U873" s="26">
        <v>1</v>
      </c>
      <c r="V873" s="26" t="s">
        <v>42</v>
      </c>
      <c r="W873" s="26" t="s">
        <v>43</v>
      </c>
      <c r="X873" s="26">
        <v>13</v>
      </c>
      <c r="Y873" s="26">
        <v>3</v>
      </c>
      <c r="Z873" s="26">
        <v>1</v>
      </c>
      <c r="AA873" s="26">
        <v>80</v>
      </c>
      <c r="AB873" s="26">
        <v>1</v>
      </c>
      <c r="AC873" s="26">
        <v>1</v>
      </c>
      <c r="AD873" s="26">
        <v>3</v>
      </c>
      <c r="AE873" s="26">
        <v>1</v>
      </c>
      <c r="AF873" s="26">
        <v>1</v>
      </c>
      <c r="AG873" s="26">
        <v>0</v>
      </c>
      <c r="AH873" s="26">
        <v>0</v>
      </c>
      <c r="AI873" s="26">
        <v>0</v>
      </c>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26"/>
      <c r="CU873" s="26"/>
      <c r="CV873" s="26"/>
    </row>
    <row r="874" spans="1:100">
      <c r="A874" s="26">
        <v>33</v>
      </c>
      <c r="B874" s="26" t="s">
        <v>43</v>
      </c>
      <c r="C874" s="26" t="s">
        <v>44</v>
      </c>
      <c r="D874" s="26">
        <v>1146</v>
      </c>
      <c r="E874" s="26" t="s">
        <v>37</v>
      </c>
      <c r="F874" s="26">
        <v>25</v>
      </c>
      <c r="G874" s="26">
        <v>3</v>
      </c>
      <c r="H874" s="26" t="s">
        <v>51</v>
      </c>
      <c r="I874" s="26">
        <v>1</v>
      </c>
      <c r="J874" s="26">
        <v>1220</v>
      </c>
      <c r="K874" s="26">
        <v>2</v>
      </c>
      <c r="L874" s="26" t="s">
        <v>39</v>
      </c>
      <c r="M874" s="26">
        <v>82</v>
      </c>
      <c r="N874" s="26">
        <v>3</v>
      </c>
      <c r="O874" s="26">
        <v>2</v>
      </c>
      <c r="P874" s="26" t="s">
        <v>40</v>
      </c>
      <c r="Q874" s="26">
        <v>3</v>
      </c>
      <c r="R874" s="26" t="s">
        <v>48</v>
      </c>
      <c r="S874" s="26">
        <v>4539</v>
      </c>
      <c r="T874" s="26">
        <v>4905</v>
      </c>
      <c r="U874" s="26">
        <v>1</v>
      </c>
      <c r="V874" s="26" t="s">
        <v>42</v>
      </c>
      <c r="W874" s="26" t="s">
        <v>43</v>
      </c>
      <c r="X874" s="26">
        <v>12</v>
      </c>
      <c r="Y874" s="26">
        <v>3</v>
      </c>
      <c r="Z874" s="26">
        <v>1</v>
      </c>
      <c r="AA874" s="26">
        <v>80</v>
      </c>
      <c r="AB874" s="26">
        <v>1</v>
      </c>
      <c r="AC874" s="26">
        <v>10</v>
      </c>
      <c r="AD874" s="26">
        <v>3</v>
      </c>
      <c r="AE874" s="26">
        <v>2</v>
      </c>
      <c r="AF874" s="26">
        <v>10</v>
      </c>
      <c r="AG874" s="26">
        <v>7</v>
      </c>
      <c r="AH874" s="26">
        <v>0</v>
      </c>
      <c r="AI874" s="26">
        <v>1</v>
      </c>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26"/>
      <c r="CU874" s="26"/>
      <c r="CV874" s="26"/>
    </row>
    <row r="875" spans="1:100">
      <c r="A875" s="26">
        <v>36</v>
      </c>
      <c r="B875" s="26" t="s">
        <v>43</v>
      </c>
      <c r="C875" s="26" t="s">
        <v>36</v>
      </c>
      <c r="D875" s="26">
        <v>917</v>
      </c>
      <c r="E875" s="26" t="s">
        <v>45</v>
      </c>
      <c r="F875" s="26">
        <v>6</v>
      </c>
      <c r="G875" s="26">
        <v>4</v>
      </c>
      <c r="H875" s="26" t="s">
        <v>38</v>
      </c>
      <c r="I875" s="26">
        <v>1</v>
      </c>
      <c r="J875" s="26">
        <v>1221</v>
      </c>
      <c r="K875" s="26">
        <v>3</v>
      </c>
      <c r="L875" s="26" t="s">
        <v>46</v>
      </c>
      <c r="M875" s="26">
        <v>60</v>
      </c>
      <c r="N875" s="26">
        <v>1</v>
      </c>
      <c r="O875" s="26">
        <v>1</v>
      </c>
      <c r="P875" s="26" t="s">
        <v>50</v>
      </c>
      <c r="Q875" s="26">
        <v>3</v>
      </c>
      <c r="R875" s="26" t="s">
        <v>52</v>
      </c>
      <c r="S875" s="26">
        <v>2741</v>
      </c>
      <c r="T875" s="26">
        <v>6865</v>
      </c>
      <c r="U875" s="26">
        <v>1</v>
      </c>
      <c r="V875" s="26" t="s">
        <v>42</v>
      </c>
      <c r="W875" s="26" t="s">
        <v>43</v>
      </c>
      <c r="X875" s="26">
        <v>14</v>
      </c>
      <c r="Y875" s="26">
        <v>3</v>
      </c>
      <c r="Z875" s="26">
        <v>3</v>
      </c>
      <c r="AA875" s="26">
        <v>80</v>
      </c>
      <c r="AB875" s="26">
        <v>1</v>
      </c>
      <c r="AC875" s="26">
        <v>7</v>
      </c>
      <c r="AD875" s="26">
        <v>4</v>
      </c>
      <c r="AE875" s="26">
        <v>3</v>
      </c>
      <c r="AF875" s="26">
        <v>7</v>
      </c>
      <c r="AG875" s="26">
        <v>7</v>
      </c>
      <c r="AH875" s="26">
        <v>1</v>
      </c>
      <c r="AI875" s="26">
        <v>7</v>
      </c>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26"/>
      <c r="CU875" s="26"/>
      <c r="CV875" s="26"/>
    </row>
    <row r="876" spans="1:100">
      <c r="A876" s="26">
        <v>30</v>
      </c>
      <c r="B876" s="26" t="s">
        <v>43</v>
      </c>
      <c r="C876" s="26" t="s">
        <v>36</v>
      </c>
      <c r="D876" s="26">
        <v>853</v>
      </c>
      <c r="E876" s="26" t="s">
        <v>45</v>
      </c>
      <c r="F876" s="26">
        <v>7</v>
      </c>
      <c r="G876" s="26">
        <v>4</v>
      </c>
      <c r="H876" s="26" t="s">
        <v>38</v>
      </c>
      <c r="I876" s="26">
        <v>1</v>
      </c>
      <c r="J876" s="26">
        <v>1224</v>
      </c>
      <c r="K876" s="26">
        <v>3</v>
      </c>
      <c r="L876" s="26" t="s">
        <v>46</v>
      </c>
      <c r="M876" s="26">
        <v>49</v>
      </c>
      <c r="N876" s="26">
        <v>3</v>
      </c>
      <c r="O876" s="26">
        <v>2</v>
      </c>
      <c r="P876" s="26" t="s">
        <v>50</v>
      </c>
      <c r="Q876" s="26">
        <v>3</v>
      </c>
      <c r="R876" s="26" t="s">
        <v>52</v>
      </c>
      <c r="S876" s="26">
        <v>3491</v>
      </c>
      <c r="T876" s="26">
        <v>11309</v>
      </c>
      <c r="U876" s="26">
        <v>1</v>
      </c>
      <c r="V876" s="26" t="s">
        <v>42</v>
      </c>
      <c r="W876" s="26" t="s">
        <v>43</v>
      </c>
      <c r="X876" s="26">
        <v>13</v>
      </c>
      <c r="Y876" s="26">
        <v>3</v>
      </c>
      <c r="Z876" s="26">
        <v>1</v>
      </c>
      <c r="AA876" s="26">
        <v>80</v>
      </c>
      <c r="AB876" s="26">
        <v>3</v>
      </c>
      <c r="AC876" s="26">
        <v>10</v>
      </c>
      <c r="AD876" s="26">
        <v>4</v>
      </c>
      <c r="AE876" s="26">
        <v>2</v>
      </c>
      <c r="AF876" s="26">
        <v>10</v>
      </c>
      <c r="AG876" s="26">
        <v>7</v>
      </c>
      <c r="AH876" s="26">
        <v>8</v>
      </c>
      <c r="AI876" s="26">
        <v>9</v>
      </c>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26"/>
      <c r="CU876" s="26"/>
      <c r="CV876" s="26"/>
    </row>
    <row r="877" spans="1:100">
      <c r="A877" s="26">
        <v>44</v>
      </c>
      <c r="B877" s="26" t="s">
        <v>43</v>
      </c>
      <c r="C877" s="26" t="s">
        <v>36</v>
      </c>
      <c r="D877" s="26">
        <v>200</v>
      </c>
      <c r="E877" s="26" t="s">
        <v>45</v>
      </c>
      <c r="F877" s="26">
        <v>29</v>
      </c>
      <c r="G877" s="26">
        <v>4</v>
      </c>
      <c r="H877" s="26" t="s">
        <v>49</v>
      </c>
      <c r="I877" s="26">
        <v>1</v>
      </c>
      <c r="J877" s="26">
        <v>1225</v>
      </c>
      <c r="K877" s="26">
        <v>4</v>
      </c>
      <c r="L877" s="26" t="s">
        <v>46</v>
      </c>
      <c r="M877" s="26">
        <v>32</v>
      </c>
      <c r="N877" s="26">
        <v>3</v>
      </c>
      <c r="O877" s="26">
        <v>2</v>
      </c>
      <c r="P877" s="26" t="s">
        <v>47</v>
      </c>
      <c r="Q877" s="26">
        <v>4</v>
      </c>
      <c r="R877" s="26" t="s">
        <v>41</v>
      </c>
      <c r="S877" s="26">
        <v>4541</v>
      </c>
      <c r="T877" s="26">
        <v>7744</v>
      </c>
      <c r="U877" s="26">
        <v>1</v>
      </c>
      <c r="V877" s="26" t="s">
        <v>42</v>
      </c>
      <c r="W877" s="26" t="s">
        <v>43</v>
      </c>
      <c r="X877" s="26">
        <v>25</v>
      </c>
      <c r="Y877" s="26">
        <v>4</v>
      </c>
      <c r="Z877" s="26">
        <v>2</v>
      </c>
      <c r="AA877" s="26">
        <v>80</v>
      </c>
      <c r="AB877" s="26">
        <v>0</v>
      </c>
      <c r="AC877" s="26">
        <v>20</v>
      </c>
      <c r="AD877" s="26">
        <v>3</v>
      </c>
      <c r="AE877" s="26">
        <v>3</v>
      </c>
      <c r="AF877" s="26">
        <v>20</v>
      </c>
      <c r="AG877" s="26">
        <v>11</v>
      </c>
      <c r="AH877" s="26">
        <v>13</v>
      </c>
      <c r="AI877" s="26">
        <v>17</v>
      </c>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26"/>
      <c r="CU877" s="26"/>
      <c r="CV877" s="26"/>
    </row>
    <row r="878" spans="1:100">
      <c r="A878" s="26">
        <v>20</v>
      </c>
      <c r="B878" s="26" t="s">
        <v>43</v>
      </c>
      <c r="C878" s="26" t="s">
        <v>36</v>
      </c>
      <c r="D878" s="26">
        <v>654</v>
      </c>
      <c r="E878" s="26" t="s">
        <v>37</v>
      </c>
      <c r="F878" s="26">
        <v>21</v>
      </c>
      <c r="G878" s="26">
        <v>3</v>
      </c>
      <c r="H878" s="26" t="s">
        <v>59</v>
      </c>
      <c r="I878" s="26">
        <v>1</v>
      </c>
      <c r="J878" s="26">
        <v>1226</v>
      </c>
      <c r="K878" s="26">
        <v>3</v>
      </c>
      <c r="L878" s="26" t="s">
        <v>46</v>
      </c>
      <c r="M878" s="26">
        <v>43</v>
      </c>
      <c r="N878" s="26">
        <v>4</v>
      </c>
      <c r="O878" s="26">
        <v>1</v>
      </c>
      <c r="P878" s="26" t="s">
        <v>57</v>
      </c>
      <c r="Q878" s="26">
        <v>4</v>
      </c>
      <c r="R878" s="26" t="s">
        <v>41</v>
      </c>
      <c r="S878" s="26">
        <v>2678</v>
      </c>
      <c r="T878" s="26">
        <v>5050</v>
      </c>
      <c r="U878" s="26">
        <v>1</v>
      </c>
      <c r="V878" s="26" t="s">
        <v>42</v>
      </c>
      <c r="W878" s="26" t="s">
        <v>43</v>
      </c>
      <c r="X878" s="26">
        <v>17</v>
      </c>
      <c r="Y878" s="26">
        <v>3</v>
      </c>
      <c r="Z878" s="26">
        <v>4</v>
      </c>
      <c r="AA878" s="26">
        <v>80</v>
      </c>
      <c r="AB878" s="26">
        <v>0</v>
      </c>
      <c r="AC878" s="26">
        <v>2</v>
      </c>
      <c r="AD878" s="26">
        <v>2</v>
      </c>
      <c r="AE878" s="26">
        <v>3</v>
      </c>
      <c r="AF878" s="26">
        <v>2</v>
      </c>
      <c r="AG878" s="26">
        <v>1</v>
      </c>
      <c r="AH878" s="26">
        <v>2</v>
      </c>
      <c r="AI878" s="26">
        <v>2</v>
      </c>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26"/>
      <c r="CU878" s="26"/>
      <c r="CV878" s="26"/>
    </row>
    <row r="879" spans="1:100">
      <c r="A879" s="26">
        <v>46</v>
      </c>
      <c r="B879" s="26" t="s">
        <v>43</v>
      </c>
      <c r="C879" s="26" t="s">
        <v>36</v>
      </c>
      <c r="D879" s="26">
        <v>150</v>
      </c>
      <c r="E879" s="26" t="s">
        <v>45</v>
      </c>
      <c r="F879" s="26">
        <v>2</v>
      </c>
      <c r="G879" s="26">
        <v>4</v>
      </c>
      <c r="H879" s="26" t="s">
        <v>60</v>
      </c>
      <c r="I879" s="26">
        <v>1</v>
      </c>
      <c r="J879" s="26">
        <v>1228</v>
      </c>
      <c r="K879" s="26">
        <v>4</v>
      </c>
      <c r="L879" s="26" t="s">
        <v>46</v>
      </c>
      <c r="M879" s="26">
        <v>60</v>
      </c>
      <c r="N879" s="26">
        <v>3</v>
      </c>
      <c r="O879" s="26">
        <v>2</v>
      </c>
      <c r="P879" s="26" t="s">
        <v>53</v>
      </c>
      <c r="Q879" s="26">
        <v>4</v>
      </c>
      <c r="R879" s="26" t="s">
        <v>52</v>
      </c>
      <c r="S879" s="26">
        <v>7379</v>
      </c>
      <c r="T879" s="26">
        <v>17433</v>
      </c>
      <c r="U879" s="26">
        <v>2</v>
      </c>
      <c r="V879" s="26" t="s">
        <v>42</v>
      </c>
      <c r="W879" s="26" t="s">
        <v>43</v>
      </c>
      <c r="X879" s="26">
        <v>11</v>
      </c>
      <c r="Y879" s="26">
        <v>3</v>
      </c>
      <c r="Z879" s="26">
        <v>3</v>
      </c>
      <c r="AA879" s="26">
        <v>80</v>
      </c>
      <c r="AB879" s="26">
        <v>1</v>
      </c>
      <c r="AC879" s="26">
        <v>12</v>
      </c>
      <c r="AD879" s="26">
        <v>3</v>
      </c>
      <c r="AE879" s="26">
        <v>2</v>
      </c>
      <c r="AF879" s="26">
        <v>6</v>
      </c>
      <c r="AG879" s="26">
        <v>3</v>
      </c>
      <c r="AH879" s="26">
        <v>1</v>
      </c>
      <c r="AI879" s="26">
        <v>4</v>
      </c>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26"/>
      <c r="CU879" s="26"/>
      <c r="CV879" s="26"/>
    </row>
    <row r="880" spans="1:100">
      <c r="A880" s="26">
        <v>42</v>
      </c>
      <c r="B880" s="26" t="s">
        <v>43</v>
      </c>
      <c r="C880" s="26" t="s">
        <v>55</v>
      </c>
      <c r="D880" s="26">
        <v>179</v>
      </c>
      <c r="E880" s="26" t="s">
        <v>61</v>
      </c>
      <c r="F880" s="26">
        <v>2</v>
      </c>
      <c r="G880" s="26">
        <v>5</v>
      </c>
      <c r="H880" s="26" t="s">
        <v>51</v>
      </c>
      <c r="I880" s="26">
        <v>1</v>
      </c>
      <c r="J880" s="26">
        <v>1231</v>
      </c>
      <c r="K880" s="26">
        <v>4</v>
      </c>
      <c r="L880" s="26" t="s">
        <v>46</v>
      </c>
      <c r="M880" s="26">
        <v>79</v>
      </c>
      <c r="N880" s="26">
        <v>4</v>
      </c>
      <c r="O880" s="26">
        <v>2</v>
      </c>
      <c r="P880" s="26" t="s">
        <v>61</v>
      </c>
      <c r="Q880" s="26">
        <v>1</v>
      </c>
      <c r="R880" s="26" t="s">
        <v>48</v>
      </c>
      <c r="S880" s="26">
        <v>6272</v>
      </c>
      <c r="T880" s="26">
        <v>12858</v>
      </c>
      <c r="U880" s="26">
        <v>7</v>
      </c>
      <c r="V880" s="26" t="s">
        <v>42</v>
      </c>
      <c r="W880" s="26" t="s">
        <v>43</v>
      </c>
      <c r="X880" s="26">
        <v>16</v>
      </c>
      <c r="Y880" s="26">
        <v>3</v>
      </c>
      <c r="Z880" s="26">
        <v>1</v>
      </c>
      <c r="AA880" s="26">
        <v>80</v>
      </c>
      <c r="AB880" s="26">
        <v>1</v>
      </c>
      <c r="AC880" s="26">
        <v>10</v>
      </c>
      <c r="AD880" s="26">
        <v>3</v>
      </c>
      <c r="AE880" s="26">
        <v>4</v>
      </c>
      <c r="AF880" s="26">
        <v>4</v>
      </c>
      <c r="AG880" s="26">
        <v>3</v>
      </c>
      <c r="AH880" s="26">
        <v>0</v>
      </c>
      <c r="AI880" s="26">
        <v>3</v>
      </c>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26"/>
      <c r="CU880" s="26"/>
      <c r="CV880" s="26"/>
    </row>
    <row r="881" spans="1:100">
      <c r="A881" s="26">
        <v>60</v>
      </c>
      <c r="B881" s="26" t="s">
        <v>43</v>
      </c>
      <c r="C881" s="26" t="s">
        <v>36</v>
      </c>
      <c r="D881" s="26">
        <v>696</v>
      </c>
      <c r="E881" s="26" t="s">
        <v>37</v>
      </c>
      <c r="F881" s="26">
        <v>7</v>
      </c>
      <c r="G881" s="26">
        <v>4</v>
      </c>
      <c r="H881" s="26" t="s">
        <v>59</v>
      </c>
      <c r="I881" s="26">
        <v>1</v>
      </c>
      <c r="J881" s="26">
        <v>1233</v>
      </c>
      <c r="K881" s="26">
        <v>2</v>
      </c>
      <c r="L881" s="26" t="s">
        <v>46</v>
      </c>
      <c r="M881" s="26">
        <v>52</v>
      </c>
      <c r="N881" s="26">
        <v>4</v>
      </c>
      <c r="O881" s="26">
        <v>2</v>
      </c>
      <c r="P881" s="26" t="s">
        <v>40</v>
      </c>
      <c r="Q881" s="26">
        <v>4</v>
      </c>
      <c r="R881" s="26" t="s">
        <v>52</v>
      </c>
      <c r="S881" s="26">
        <v>5220</v>
      </c>
      <c r="T881" s="26">
        <v>10893</v>
      </c>
      <c r="U881" s="26">
        <v>0</v>
      </c>
      <c r="V881" s="26" t="s">
        <v>42</v>
      </c>
      <c r="W881" s="26" t="s">
        <v>35</v>
      </c>
      <c r="X881" s="26">
        <v>18</v>
      </c>
      <c r="Y881" s="26">
        <v>3</v>
      </c>
      <c r="Z881" s="26">
        <v>2</v>
      </c>
      <c r="AA881" s="26">
        <v>80</v>
      </c>
      <c r="AB881" s="26">
        <v>1</v>
      </c>
      <c r="AC881" s="26">
        <v>12</v>
      </c>
      <c r="AD881" s="26">
        <v>3</v>
      </c>
      <c r="AE881" s="26">
        <v>3</v>
      </c>
      <c r="AF881" s="26">
        <v>11</v>
      </c>
      <c r="AG881" s="26">
        <v>7</v>
      </c>
      <c r="AH881" s="26">
        <v>1</v>
      </c>
      <c r="AI881" s="26">
        <v>9</v>
      </c>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26"/>
      <c r="CU881" s="26"/>
      <c r="CV881" s="26"/>
    </row>
    <row r="882" spans="1:100">
      <c r="A882" s="26">
        <v>32</v>
      </c>
      <c r="B882" s="26" t="s">
        <v>43</v>
      </c>
      <c r="C882" s="26" t="s">
        <v>44</v>
      </c>
      <c r="D882" s="26">
        <v>116</v>
      </c>
      <c r="E882" s="26" t="s">
        <v>45</v>
      </c>
      <c r="F882" s="26">
        <v>13</v>
      </c>
      <c r="G882" s="26">
        <v>3</v>
      </c>
      <c r="H882" s="26" t="s">
        <v>49</v>
      </c>
      <c r="I882" s="26">
        <v>1</v>
      </c>
      <c r="J882" s="26">
        <v>1234</v>
      </c>
      <c r="K882" s="26">
        <v>3</v>
      </c>
      <c r="L882" s="26" t="s">
        <v>39</v>
      </c>
      <c r="M882" s="26">
        <v>77</v>
      </c>
      <c r="N882" s="26">
        <v>2</v>
      </c>
      <c r="O882" s="26">
        <v>1</v>
      </c>
      <c r="P882" s="26" t="s">
        <v>50</v>
      </c>
      <c r="Q882" s="26">
        <v>2</v>
      </c>
      <c r="R882" s="26" t="s">
        <v>48</v>
      </c>
      <c r="S882" s="26">
        <v>2743</v>
      </c>
      <c r="T882" s="26">
        <v>7331</v>
      </c>
      <c r="U882" s="26">
        <v>1</v>
      </c>
      <c r="V882" s="26" t="s">
        <v>42</v>
      </c>
      <c r="W882" s="26" t="s">
        <v>43</v>
      </c>
      <c r="X882" s="26">
        <v>20</v>
      </c>
      <c r="Y882" s="26">
        <v>4</v>
      </c>
      <c r="Z882" s="26">
        <v>3</v>
      </c>
      <c r="AA882" s="26">
        <v>80</v>
      </c>
      <c r="AB882" s="26">
        <v>1</v>
      </c>
      <c r="AC882" s="26">
        <v>2</v>
      </c>
      <c r="AD882" s="26">
        <v>2</v>
      </c>
      <c r="AE882" s="26">
        <v>3</v>
      </c>
      <c r="AF882" s="26">
        <v>2</v>
      </c>
      <c r="AG882" s="26">
        <v>2</v>
      </c>
      <c r="AH882" s="26">
        <v>2</v>
      </c>
      <c r="AI882" s="26">
        <v>2</v>
      </c>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26"/>
      <c r="CU882" s="26"/>
      <c r="CV882" s="26"/>
    </row>
    <row r="883" spans="1:100">
      <c r="A883" s="26">
        <v>32</v>
      </c>
      <c r="B883" s="26" t="s">
        <v>43</v>
      </c>
      <c r="C883" s="26" t="s">
        <v>44</v>
      </c>
      <c r="D883" s="26">
        <v>1316</v>
      </c>
      <c r="E883" s="26" t="s">
        <v>45</v>
      </c>
      <c r="F883" s="26">
        <v>2</v>
      </c>
      <c r="G883" s="26">
        <v>2</v>
      </c>
      <c r="H883" s="26" t="s">
        <v>38</v>
      </c>
      <c r="I883" s="26">
        <v>1</v>
      </c>
      <c r="J883" s="26">
        <v>1235</v>
      </c>
      <c r="K883" s="26">
        <v>4</v>
      </c>
      <c r="L883" s="26" t="s">
        <v>39</v>
      </c>
      <c r="M883" s="26">
        <v>38</v>
      </c>
      <c r="N883" s="26">
        <v>3</v>
      </c>
      <c r="O883" s="26">
        <v>2</v>
      </c>
      <c r="P883" s="26" t="s">
        <v>47</v>
      </c>
      <c r="Q883" s="26">
        <v>3</v>
      </c>
      <c r="R883" s="26" t="s">
        <v>41</v>
      </c>
      <c r="S883" s="26">
        <v>4998</v>
      </c>
      <c r="T883" s="26">
        <v>2338</v>
      </c>
      <c r="U883" s="26">
        <v>4</v>
      </c>
      <c r="V883" s="26" t="s">
        <v>42</v>
      </c>
      <c r="W883" s="26" t="s">
        <v>35</v>
      </c>
      <c r="X883" s="26">
        <v>14</v>
      </c>
      <c r="Y883" s="26">
        <v>3</v>
      </c>
      <c r="Z883" s="26">
        <v>4</v>
      </c>
      <c r="AA883" s="26">
        <v>80</v>
      </c>
      <c r="AB883" s="26">
        <v>0</v>
      </c>
      <c r="AC883" s="26">
        <v>10</v>
      </c>
      <c r="AD883" s="26">
        <v>2</v>
      </c>
      <c r="AE883" s="26">
        <v>3</v>
      </c>
      <c r="AF883" s="26">
        <v>8</v>
      </c>
      <c r="AG883" s="26">
        <v>7</v>
      </c>
      <c r="AH883" s="26">
        <v>0</v>
      </c>
      <c r="AI883" s="26">
        <v>7</v>
      </c>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26"/>
      <c r="CU883" s="26"/>
      <c r="CV883" s="26"/>
    </row>
    <row r="884" spans="1:100">
      <c r="A884" s="26">
        <v>36</v>
      </c>
      <c r="B884" s="26" t="s">
        <v>43</v>
      </c>
      <c r="C884" s="26" t="s">
        <v>36</v>
      </c>
      <c r="D884" s="26">
        <v>363</v>
      </c>
      <c r="E884" s="26" t="s">
        <v>45</v>
      </c>
      <c r="F884" s="26">
        <v>1</v>
      </c>
      <c r="G884" s="26">
        <v>3</v>
      </c>
      <c r="H884" s="26" t="s">
        <v>60</v>
      </c>
      <c r="I884" s="26">
        <v>1</v>
      </c>
      <c r="J884" s="26">
        <v>1237</v>
      </c>
      <c r="K884" s="26">
        <v>3</v>
      </c>
      <c r="L884" s="26" t="s">
        <v>39</v>
      </c>
      <c r="M884" s="26">
        <v>77</v>
      </c>
      <c r="N884" s="26">
        <v>1</v>
      </c>
      <c r="O884" s="26">
        <v>3</v>
      </c>
      <c r="P884" s="26" t="s">
        <v>53</v>
      </c>
      <c r="Q884" s="26">
        <v>1</v>
      </c>
      <c r="R884" s="26" t="s">
        <v>52</v>
      </c>
      <c r="S884" s="26">
        <v>10252</v>
      </c>
      <c r="T884" s="26">
        <v>4235</v>
      </c>
      <c r="U884" s="26">
        <v>2</v>
      </c>
      <c r="V884" s="26" t="s">
        <v>42</v>
      </c>
      <c r="W884" s="26" t="s">
        <v>35</v>
      </c>
      <c r="X884" s="26">
        <v>21</v>
      </c>
      <c r="Y884" s="26">
        <v>4</v>
      </c>
      <c r="Z884" s="26">
        <v>3</v>
      </c>
      <c r="AA884" s="26">
        <v>80</v>
      </c>
      <c r="AB884" s="26">
        <v>1</v>
      </c>
      <c r="AC884" s="26">
        <v>17</v>
      </c>
      <c r="AD884" s="26">
        <v>2</v>
      </c>
      <c r="AE884" s="26">
        <v>3</v>
      </c>
      <c r="AF884" s="26">
        <v>7</v>
      </c>
      <c r="AG884" s="26">
        <v>7</v>
      </c>
      <c r="AH884" s="26">
        <v>7</v>
      </c>
      <c r="AI884" s="26">
        <v>7</v>
      </c>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26"/>
      <c r="CU884" s="26"/>
      <c r="CV884" s="26"/>
    </row>
    <row r="885" spans="1:100">
      <c r="A885" s="26">
        <v>33</v>
      </c>
      <c r="B885" s="26" t="s">
        <v>43</v>
      </c>
      <c r="C885" s="26" t="s">
        <v>36</v>
      </c>
      <c r="D885" s="26">
        <v>117</v>
      </c>
      <c r="E885" s="26" t="s">
        <v>45</v>
      </c>
      <c r="F885" s="26">
        <v>9</v>
      </c>
      <c r="G885" s="26">
        <v>3</v>
      </c>
      <c r="H885" s="26" t="s">
        <v>51</v>
      </c>
      <c r="I885" s="26">
        <v>1</v>
      </c>
      <c r="J885" s="26">
        <v>1238</v>
      </c>
      <c r="K885" s="26">
        <v>1</v>
      </c>
      <c r="L885" s="26" t="s">
        <v>46</v>
      </c>
      <c r="M885" s="26">
        <v>60</v>
      </c>
      <c r="N885" s="26">
        <v>3</v>
      </c>
      <c r="O885" s="26">
        <v>1</v>
      </c>
      <c r="P885" s="26" t="s">
        <v>47</v>
      </c>
      <c r="Q885" s="26">
        <v>4</v>
      </c>
      <c r="R885" s="26" t="s">
        <v>48</v>
      </c>
      <c r="S885" s="26">
        <v>2781</v>
      </c>
      <c r="T885" s="26">
        <v>6311</v>
      </c>
      <c r="U885" s="26">
        <v>0</v>
      </c>
      <c r="V885" s="26" t="s">
        <v>42</v>
      </c>
      <c r="W885" s="26" t="s">
        <v>43</v>
      </c>
      <c r="X885" s="26">
        <v>13</v>
      </c>
      <c r="Y885" s="26">
        <v>3</v>
      </c>
      <c r="Z885" s="26">
        <v>2</v>
      </c>
      <c r="AA885" s="26">
        <v>80</v>
      </c>
      <c r="AB885" s="26">
        <v>1</v>
      </c>
      <c r="AC885" s="26">
        <v>15</v>
      </c>
      <c r="AD885" s="26">
        <v>5</v>
      </c>
      <c r="AE885" s="26">
        <v>3</v>
      </c>
      <c r="AF885" s="26">
        <v>14</v>
      </c>
      <c r="AG885" s="26">
        <v>10</v>
      </c>
      <c r="AH885" s="26">
        <v>4</v>
      </c>
      <c r="AI885" s="26">
        <v>10</v>
      </c>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26"/>
      <c r="CU885" s="26"/>
      <c r="CV885" s="26"/>
    </row>
    <row r="886" spans="1:100">
      <c r="A886" s="26">
        <v>40</v>
      </c>
      <c r="B886" s="26" t="s">
        <v>43</v>
      </c>
      <c r="C886" s="26" t="s">
        <v>36</v>
      </c>
      <c r="D886" s="26">
        <v>107</v>
      </c>
      <c r="E886" s="26" t="s">
        <v>37</v>
      </c>
      <c r="F886" s="26">
        <v>10</v>
      </c>
      <c r="G886" s="26">
        <v>3</v>
      </c>
      <c r="H886" s="26" t="s">
        <v>60</v>
      </c>
      <c r="I886" s="26">
        <v>1</v>
      </c>
      <c r="J886" s="26">
        <v>1239</v>
      </c>
      <c r="K886" s="26">
        <v>2</v>
      </c>
      <c r="L886" s="26" t="s">
        <v>39</v>
      </c>
      <c r="M886" s="26">
        <v>84</v>
      </c>
      <c r="N886" s="26">
        <v>2</v>
      </c>
      <c r="O886" s="26">
        <v>2</v>
      </c>
      <c r="P886" s="26" t="s">
        <v>40</v>
      </c>
      <c r="Q886" s="26">
        <v>2</v>
      </c>
      <c r="R886" s="26" t="s">
        <v>52</v>
      </c>
      <c r="S886" s="26">
        <v>6852</v>
      </c>
      <c r="T886" s="26">
        <v>11591</v>
      </c>
      <c r="U886" s="26">
        <v>7</v>
      </c>
      <c r="V886" s="26" t="s">
        <v>42</v>
      </c>
      <c r="W886" s="26" t="s">
        <v>43</v>
      </c>
      <c r="X886" s="26">
        <v>12</v>
      </c>
      <c r="Y886" s="26">
        <v>3</v>
      </c>
      <c r="Z886" s="26">
        <v>2</v>
      </c>
      <c r="AA886" s="26">
        <v>80</v>
      </c>
      <c r="AB886" s="26">
        <v>1</v>
      </c>
      <c r="AC886" s="26">
        <v>7</v>
      </c>
      <c r="AD886" s="26">
        <v>2</v>
      </c>
      <c r="AE886" s="26">
        <v>4</v>
      </c>
      <c r="AF886" s="26">
        <v>5</v>
      </c>
      <c r="AG886" s="26">
        <v>1</v>
      </c>
      <c r="AH886" s="26">
        <v>1</v>
      </c>
      <c r="AI886" s="26">
        <v>3</v>
      </c>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26"/>
      <c r="CU886" s="26"/>
      <c r="CV886" s="26"/>
    </row>
    <row r="887" spans="1:100">
      <c r="A887" s="26">
        <v>25</v>
      </c>
      <c r="B887" s="26" t="s">
        <v>43</v>
      </c>
      <c r="C887" s="26" t="s">
        <v>36</v>
      </c>
      <c r="D887" s="26">
        <v>1356</v>
      </c>
      <c r="E887" s="26" t="s">
        <v>37</v>
      </c>
      <c r="F887" s="26">
        <v>10</v>
      </c>
      <c r="G887" s="26">
        <v>4</v>
      </c>
      <c r="H887" s="26" t="s">
        <v>38</v>
      </c>
      <c r="I887" s="26">
        <v>1</v>
      </c>
      <c r="J887" s="26">
        <v>1240</v>
      </c>
      <c r="K887" s="26">
        <v>3</v>
      </c>
      <c r="L887" s="26" t="s">
        <v>46</v>
      </c>
      <c r="M887" s="26">
        <v>57</v>
      </c>
      <c r="N887" s="26">
        <v>3</v>
      </c>
      <c r="O887" s="26">
        <v>2</v>
      </c>
      <c r="P887" s="26" t="s">
        <v>40</v>
      </c>
      <c r="Q887" s="26">
        <v>4</v>
      </c>
      <c r="R887" s="26" t="s">
        <v>41</v>
      </c>
      <c r="S887" s="26">
        <v>4950</v>
      </c>
      <c r="T887" s="26">
        <v>20623</v>
      </c>
      <c r="U887" s="26">
        <v>0</v>
      </c>
      <c r="V887" s="26" t="s">
        <v>42</v>
      </c>
      <c r="W887" s="26" t="s">
        <v>43</v>
      </c>
      <c r="X887" s="26">
        <v>14</v>
      </c>
      <c r="Y887" s="26">
        <v>3</v>
      </c>
      <c r="Z887" s="26">
        <v>2</v>
      </c>
      <c r="AA887" s="26">
        <v>80</v>
      </c>
      <c r="AB887" s="26">
        <v>0</v>
      </c>
      <c r="AC887" s="26">
        <v>5</v>
      </c>
      <c r="AD887" s="26">
        <v>4</v>
      </c>
      <c r="AE887" s="26">
        <v>3</v>
      </c>
      <c r="AF887" s="26">
        <v>4</v>
      </c>
      <c r="AG887" s="26">
        <v>3</v>
      </c>
      <c r="AH887" s="26">
        <v>1</v>
      </c>
      <c r="AI887" s="26">
        <v>1</v>
      </c>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26"/>
      <c r="CU887" s="26"/>
      <c r="CV887" s="26"/>
    </row>
    <row r="888" spans="1:100">
      <c r="A888" s="26">
        <v>30</v>
      </c>
      <c r="B888" s="26" t="s">
        <v>43</v>
      </c>
      <c r="C888" s="26" t="s">
        <v>36</v>
      </c>
      <c r="D888" s="26">
        <v>1465</v>
      </c>
      <c r="E888" s="26" t="s">
        <v>45</v>
      </c>
      <c r="F888" s="26">
        <v>1</v>
      </c>
      <c r="G888" s="26">
        <v>3</v>
      </c>
      <c r="H888" s="26" t="s">
        <v>51</v>
      </c>
      <c r="I888" s="26">
        <v>1</v>
      </c>
      <c r="J888" s="26">
        <v>1241</v>
      </c>
      <c r="K888" s="26">
        <v>4</v>
      </c>
      <c r="L888" s="26" t="s">
        <v>46</v>
      </c>
      <c r="M888" s="26">
        <v>63</v>
      </c>
      <c r="N888" s="26">
        <v>3</v>
      </c>
      <c r="O888" s="26">
        <v>1</v>
      </c>
      <c r="P888" s="26" t="s">
        <v>47</v>
      </c>
      <c r="Q888" s="26">
        <v>2</v>
      </c>
      <c r="R888" s="26" t="s">
        <v>48</v>
      </c>
      <c r="S888" s="26">
        <v>3579</v>
      </c>
      <c r="T888" s="26">
        <v>9369</v>
      </c>
      <c r="U888" s="26">
        <v>0</v>
      </c>
      <c r="V888" s="26" t="s">
        <v>42</v>
      </c>
      <c r="W888" s="26" t="s">
        <v>35</v>
      </c>
      <c r="X888" s="26">
        <v>21</v>
      </c>
      <c r="Y888" s="26">
        <v>4</v>
      </c>
      <c r="Z888" s="26">
        <v>1</v>
      </c>
      <c r="AA888" s="26">
        <v>80</v>
      </c>
      <c r="AB888" s="26">
        <v>1</v>
      </c>
      <c r="AC888" s="26">
        <v>12</v>
      </c>
      <c r="AD888" s="26">
        <v>2</v>
      </c>
      <c r="AE888" s="26">
        <v>3</v>
      </c>
      <c r="AF888" s="26">
        <v>11</v>
      </c>
      <c r="AG888" s="26">
        <v>9</v>
      </c>
      <c r="AH888" s="26">
        <v>5</v>
      </c>
      <c r="AI888" s="26">
        <v>7</v>
      </c>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26"/>
      <c r="CU888" s="26"/>
      <c r="CV888" s="26"/>
    </row>
    <row r="889" spans="1:100">
      <c r="A889" s="26">
        <v>42</v>
      </c>
      <c r="B889" s="26" t="s">
        <v>43</v>
      </c>
      <c r="C889" s="26" t="s">
        <v>44</v>
      </c>
      <c r="D889" s="26">
        <v>458</v>
      </c>
      <c r="E889" s="26" t="s">
        <v>45</v>
      </c>
      <c r="F889" s="26">
        <v>26</v>
      </c>
      <c r="G889" s="26">
        <v>5</v>
      </c>
      <c r="H889" s="26" t="s">
        <v>51</v>
      </c>
      <c r="I889" s="26">
        <v>1</v>
      </c>
      <c r="J889" s="26">
        <v>1242</v>
      </c>
      <c r="K889" s="26">
        <v>1</v>
      </c>
      <c r="L889" s="26" t="s">
        <v>39</v>
      </c>
      <c r="M889" s="26">
        <v>60</v>
      </c>
      <c r="N889" s="26">
        <v>3</v>
      </c>
      <c r="O889" s="26">
        <v>3</v>
      </c>
      <c r="P889" s="26" t="s">
        <v>58</v>
      </c>
      <c r="Q889" s="26">
        <v>1</v>
      </c>
      <c r="R889" s="26" t="s">
        <v>48</v>
      </c>
      <c r="S889" s="26">
        <v>13191</v>
      </c>
      <c r="T889" s="26">
        <v>23281</v>
      </c>
      <c r="U889" s="26">
        <v>3</v>
      </c>
      <c r="V889" s="26" t="s">
        <v>42</v>
      </c>
      <c r="W889" s="26" t="s">
        <v>35</v>
      </c>
      <c r="X889" s="26">
        <v>17</v>
      </c>
      <c r="Y889" s="26">
        <v>3</v>
      </c>
      <c r="Z889" s="26">
        <v>3</v>
      </c>
      <c r="AA889" s="26">
        <v>80</v>
      </c>
      <c r="AB889" s="26">
        <v>0</v>
      </c>
      <c r="AC889" s="26">
        <v>20</v>
      </c>
      <c r="AD889" s="26">
        <v>6</v>
      </c>
      <c r="AE889" s="26">
        <v>3</v>
      </c>
      <c r="AF889" s="26">
        <v>1</v>
      </c>
      <c r="AG889" s="26">
        <v>0</v>
      </c>
      <c r="AH889" s="26">
        <v>0</v>
      </c>
      <c r="AI889" s="26">
        <v>0</v>
      </c>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26"/>
      <c r="CU889" s="26"/>
      <c r="CV889" s="26"/>
    </row>
    <row r="890" spans="1:100">
      <c r="A890" s="26">
        <v>35</v>
      </c>
      <c r="B890" s="26" t="s">
        <v>43</v>
      </c>
      <c r="C890" s="26" t="s">
        <v>55</v>
      </c>
      <c r="D890" s="26">
        <v>1212</v>
      </c>
      <c r="E890" s="26" t="s">
        <v>37</v>
      </c>
      <c r="F890" s="26">
        <v>8</v>
      </c>
      <c r="G890" s="26">
        <v>2</v>
      </c>
      <c r="H890" s="26" t="s">
        <v>59</v>
      </c>
      <c r="I890" s="26">
        <v>1</v>
      </c>
      <c r="J890" s="26">
        <v>1243</v>
      </c>
      <c r="K890" s="26">
        <v>3</v>
      </c>
      <c r="L890" s="26" t="s">
        <v>39</v>
      </c>
      <c r="M890" s="26">
        <v>78</v>
      </c>
      <c r="N890" s="26">
        <v>2</v>
      </c>
      <c r="O890" s="26">
        <v>3</v>
      </c>
      <c r="P890" s="26" t="s">
        <v>40</v>
      </c>
      <c r="Q890" s="26">
        <v>4</v>
      </c>
      <c r="R890" s="26" t="s">
        <v>48</v>
      </c>
      <c r="S890" s="26">
        <v>10377</v>
      </c>
      <c r="T890" s="26">
        <v>13755</v>
      </c>
      <c r="U890" s="26">
        <v>4</v>
      </c>
      <c r="V890" s="26" t="s">
        <v>42</v>
      </c>
      <c r="W890" s="26" t="s">
        <v>35</v>
      </c>
      <c r="X890" s="26">
        <v>11</v>
      </c>
      <c r="Y890" s="26">
        <v>3</v>
      </c>
      <c r="Z890" s="26">
        <v>2</v>
      </c>
      <c r="AA890" s="26">
        <v>80</v>
      </c>
      <c r="AB890" s="26">
        <v>1</v>
      </c>
      <c r="AC890" s="26">
        <v>16</v>
      </c>
      <c r="AD890" s="26">
        <v>6</v>
      </c>
      <c r="AE890" s="26">
        <v>2</v>
      </c>
      <c r="AF890" s="26">
        <v>13</v>
      </c>
      <c r="AG890" s="26">
        <v>2</v>
      </c>
      <c r="AH890" s="26">
        <v>4</v>
      </c>
      <c r="AI890" s="26">
        <v>12</v>
      </c>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26"/>
      <c r="CU890" s="26"/>
      <c r="CV890" s="26"/>
    </row>
    <row r="891" spans="1:100">
      <c r="A891" s="26">
        <v>27</v>
      </c>
      <c r="B891" s="26" t="s">
        <v>43</v>
      </c>
      <c r="C891" s="26" t="s">
        <v>36</v>
      </c>
      <c r="D891" s="26">
        <v>1103</v>
      </c>
      <c r="E891" s="26" t="s">
        <v>45</v>
      </c>
      <c r="F891" s="26">
        <v>14</v>
      </c>
      <c r="G891" s="26">
        <v>3</v>
      </c>
      <c r="H891" s="26" t="s">
        <v>38</v>
      </c>
      <c r="I891" s="26">
        <v>1</v>
      </c>
      <c r="J891" s="26">
        <v>1244</v>
      </c>
      <c r="K891" s="26">
        <v>1</v>
      </c>
      <c r="L891" s="26" t="s">
        <v>46</v>
      </c>
      <c r="M891" s="26">
        <v>42</v>
      </c>
      <c r="N891" s="26">
        <v>3</v>
      </c>
      <c r="O891" s="26">
        <v>1</v>
      </c>
      <c r="P891" s="26" t="s">
        <v>47</v>
      </c>
      <c r="Q891" s="26">
        <v>1</v>
      </c>
      <c r="R891" s="26" t="s">
        <v>48</v>
      </c>
      <c r="S891" s="26">
        <v>2235</v>
      </c>
      <c r="T891" s="26">
        <v>14377</v>
      </c>
      <c r="U891" s="26">
        <v>1</v>
      </c>
      <c r="V891" s="26" t="s">
        <v>42</v>
      </c>
      <c r="W891" s="26" t="s">
        <v>35</v>
      </c>
      <c r="X891" s="26">
        <v>14</v>
      </c>
      <c r="Y891" s="26">
        <v>3</v>
      </c>
      <c r="Z891" s="26">
        <v>4</v>
      </c>
      <c r="AA891" s="26">
        <v>80</v>
      </c>
      <c r="AB891" s="26">
        <v>2</v>
      </c>
      <c r="AC891" s="26">
        <v>9</v>
      </c>
      <c r="AD891" s="26">
        <v>3</v>
      </c>
      <c r="AE891" s="26">
        <v>2</v>
      </c>
      <c r="AF891" s="26">
        <v>9</v>
      </c>
      <c r="AG891" s="26">
        <v>7</v>
      </c>
      <c r="AH891" s="26">
        <v>6</v>
      </c>
      <c r="AI891" s="26">
        <v>8</v>
      </c>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26"/>
      <c r="CU891" s="26"/>
      <c r="CV891" s="26"/>
    </row>
    <row r="892" spans="1:100">
      <c r="A892" s="26">
        <v>54</v>
      </c>
      <c r="B892" s="26" t="s">
        <v>43</v>
      </c>
      <c r="C892" s="26" t="s">
        <v>44</v>
      </c>
      <c r="D892" s="26">
        <v>966</v>
      </c>
      <c r="E892" s="26" t="s">
        <v>45</v>
      </c>
      <c r="F892" s="26">
        <v>1</v>
      </c>
      <c r="G892" s="26">
        <v>4</v>
      </c>
      <c r="H892" s="26" t="s">
        <v>38</v>
      </c>
      <c r="I892" s="26">
        <v>1</v>
      </c>
      <c r="J892" s="26">
        <v>1245</v>
      </c>
      <c r="K892" s="26">
        <v>4</v>
      </c>
      <c r="L892" s="26" t="s">
        <v>39</v>
      </c>
      <c r="M892" s="26">
        <v>53</v>
      </c>
      <c r="N892" s="26">
        <v>3</v>
      </c>
      <c r="O892" s="26">
        <v>3</v>
      </c>
      <c r="P892" s="26" t="s">
        <v>53</v>
      </c>
      <c r="Q892" s="26">
        <v>3</v>
      </c>
      <c r="R892" s="26" t="s">
        <v>52</v>
      </c>
      <c r="S892" s="26">
        <v>10502</v>
      </c>
      <c r="T892" s="26">
        <v>9659</v>
      </c>
      <c r="U892" s="26">
        <v>7</v>
      </c>
      <c r="V892" s="26" t="s">
        <v>42</v>
      </c>
      <c r="W892" s="26" t="s">
        <v>43</v>
      </c>
      <c r="X892" s="26">
        <v>17</v>
      </c>
      <c r="Y892" s="26">
        <v>3</v>
      </c>
      <c r="Z892" s="26">
        <v>1</v>
      </c>
      <c r="AA892" s="26">
        <v>80</v>
      </c>
      <c r="AB892" s="26">
        <v>1</v>
      </c>
      <c r="AC892" s="26">
        <v>33</v>
      </c>
      <c r="AD892" s="26">
        <v>2</v>
      </c>
      <c r="AE892" s="26">
        <v>1</v>
      </c>
      <c r="AF892" s="26">
        <v>5</v>
      </c>
      <c r="AG892" s="26">
        <v>4</v>
      </c>
      <c r="AH892" s="26">
        <v>1</v>
      </c>
      <c r="AI892" s="26">
        <v>4</v>
      </c>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26"/>
      <c r="CU892" s="26"/>
      <c r="CV892" s="26"/>
    </row>
    <row r="893" spans="1:100">
      <c r="A893" s="26">
        <v>44</v>
      </c>
      <c r="B893" s="26" t="s">
        <v>43</v>
      </c>
      <c r="C893" s="26" t="s">
        <v>36</v>
      </c>
      <c r="D893" s="26">
        <v>1117</v>
      </c>
      <c r="E893" s="26" t="s">
        <v>45</v>
      </c>
      <c r="F893" s="26">
        <v>2</v>
      </c>
      <c r="G893" s="26">
        <v>1</v>
      </c>
      <c r="H893" s="26" t="s">
        <v>38</v>
      </c>
      <c r="I893" s="26">
        <v>1</v>
      </c>
      <c r="J893" s="26">
        <v>1246</v>
      </c>
      <c r="K893" s="26">
        <v>1</v>
      </c>
      <c r="L893" s="26" t="s">
        <v>39</v>
      </c>
      <c r="M893" s="26">
        <v>72</v>
      </c>
      <c r="N893" s="26">
        <v>4</v>
      </c>
      <c r="O893" s="26">
        <v>1</v>
      </c>
      <c r="P893" s="26" t="s">
        <v>47</v>
      </c>
      <c r="Q893" s="26">
        <v>4</v>
      </c>
      <c r="R893" s="26" t="s">
        <v>48</v>
      </c>
      <c r="S893" s="26">
        <v>2011</v>
      </c>
      <c r="T893" s="26">
        <v>19982</v>
      </c>
      <c r="U893" s="26">
        <v>1</v>
      </c>
      <c r="V893" s="26" t="s">
        <v>42</v>
      </c>
      <c r="W893" s="26" t="s">
        <v>43</v>
      </c>
      <c r="X893" s="26">
        <v>13</v>
      </c>
      <c r="Y893" s="26">
        <v>3</v>
      </c>
      <c r="Z893" s="26">
        <v>4</v>
      </c>
      <c r="AA893" s="26">
        <v>80</v>
      </c>
      <c r="AB893" s="26">
        <v>1</v>
      </c>
      <c r="AC893" s="26">
        <v>10</v>
      </c>
      <c r="AD893" s="26">
        <v>5</v>
      </c>
      <c r="AE893" s="26">
        <v>3</v>
      </c>
      <c r="AF893" s="26">
        <v>10</v>
      </c>
      <c r="AG893" s="26">
        <v>5</v>
      </c>
      <c r="AH893" s="26">
        <v>7</v>
      </c>
      <c r="AI893" s="26">
        <v>7</v>
      </c>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26"/>
      <c r="CU893" s="26"/>
      <c r="CV893" s="26"/>
    </row>
    <row r="894" spans="1:100">
      <c r="A894" s="26">
        <v>19</v>
      </c>
      <c r="B894" s="26" t="s">
        <v>35</v>
      </c>
      <c r="C894" s="26" t="s">
        <v>55</v>
      </c>
      <c r="D894" s="26">
        <v>504</v>
      </c>
      <c r="E894" s="26" t="s">
        <v>45</v>
      </c>
      <c r="F894" s="26">
        <v>10</v>
      </c>
      <c r="G894" s="26">
        <v>3</v>
      </c>
      <c r="H894" s="26" t="s">
        <v>51</v>
      </c>
      <c r="I894" s="26">
        <v>1</v>
      </c>
      <c r="J894" s="26">
        <v>1248</v>
      </c>
      <c r="K894" s="26">
        <v>1</v>
      </c>
      <c r="L894" s="26" t="s">
        <v>39</v>
      </c>
      <c r="M894" s="26">
        <v>96</v>
      </c>
      <c r="N894" s="26">
        <v>2</v>
      </c>
      <c r="O894" s="26">
        <v>1</v>
      </c>
      <c r="P894" s="26" t="s">
        <v>47</v>
      </c>
      <c r="Q894" s="26">
        <v>2</v>
      </c>
      <c r="R894" s="26" t="s">
        <v>41</v>
      </c>
      <c r="S894" s="26">
        <v>1859</v>
      </c>
      <c r="T894" s="26">
        <v>6148</v>
      </c>
      <c r="U894" s="26">
        <v>1</v>
      </c>
      <c r="V894" s="26" t="s">
        <v>42</v>
      </c>
      <c r="W894" s="26" t="s">
        <v>35</v>
      </c>
      <c r="X894" s="26">
        <v>25</v>
      </c>
      <c r="Y894" s="26">
        <v>4</v>
      </c>
      <c r="Z894" s="26">
        <v>2</v>
      </c>
      <c r="AA894" s="26">
        <v>80</v>
      </c>
      <c r="AB894" s="26">
        <v>0</v>
      </c>
      <c r="AC894" s="26">
        <v>1</v>
      </c>
      <c r="AD894" s="26">
        <v>2</v>
      </c>
      <c r="AE894" s="26">
        <v>4</v>
      </c>
      <c r="AF894" s="26">
        <v>1</v>
      </c>
      <c r="AG894" s="26">
        <v>1</v>
      </c>
      <c r="AH894" s="26">
        <v>0</v>
      </c>
      <c r="AI894" s="26">
        <v>0</v>
      </c>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26"/>
      <c r="CU894" s="26"/>
      <c r="CV894" s="26"/>
    </row>
    <row r="895" spans="1:100">
      <c r="A895" s="26">
        <v>29</v>
      </c>
      <c r="B895" s="26" t="s">
        <v>43</v>
      </c>
      <c r="C895" s="26" t="s">
        <v>36</v>
      </c>
      <c r="D895" s="26">
        <v>1010</v>
      </c>
      <c r="E895" s="26" t="s">
        <v>45</v>
      </c>
      <c r="F895" s="26">
        <v>1</v>
      </c>
      <c r="G895" s="26">
        <v>3</v>
      </c>
      <c r="H895" s="26" t="s">
        <v>38</v>
      </c>
      <c r="I895" s="26">
        <v>1</v>
      </c>
      <c r="J895" s="26">
        <v>1249</v>
      </c>
      <c r="K895" s="26">
        <v>1</v>
      </c>
      <c r="L895" s="26" t="s">
        <v>39</v>
      </c>
      <c r="M895" s="26">
        <v>97</v>
      </c>
      <c r="N895" s="26">
        <v>3</v>
      </c>
      <c r="O895" s="26">
        <v>1</v>
      </c>
      <c r="P895" s="26" t="s">
        <v>47</v>
      </c>
      <c r="Q895" s="26">
        <v>4</v>
      </c>
      <c r="R895" s="26" t="s">
        <v>52</v>
      </c>
      <c r="S895" s="26">
        <v>3760</v>
      </c>
      <c r="T895" s="26">
        <v>5598</v>
      </c>
      <c r="U895" s="26">
        <v>1</v>
      </c>
      <c r="V895" s="26" t="s">
        <v>42</v>
      </c>
      <c r="W895" s="26" t="s">
        <v>43</v>
      </c>
      <c r="X895" s="26">
        <v>15</v>
      </c>
      <c r="Y895" s="26">
        <v>3</v>
      </c>
      <c r="Z895" s="26">
        <v>1</v>
      </c>
      <c r="AA895" s="26">
        <v>80</v>
      </c>
      <c r="AB895" s="26">
        <v>3</v>
      </c>
      <c r="AC895" s="26">
        <v>3</v>
      </c>
      <c r="AD895" s="26">
        <v>5</v>
      </c>
      <c r="AE895" s="26">
        <v>3</v>
      </c>
      <c r="AF895" s="26">
        <v>3</v>
      </c>
      <c r="AG895" s="26">
        <v>2</v>
      </c>
      <c r="AH895" s="26">
        <v>1</v>
      </c>
      <c r="AI895" s="26">
        <v>2</v>
      </c>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26"/>
      <c r="CU895" s="26"/>
      <c r="CV895" s="26"/>
    </row>
    <row r="896" spans="1:100">
      <c r="A896" s="26">
        <v>54</v>
      </c>
      <c r="B896" s="26" t="s">
        <v>43</v>
      </c>
      <c r="C896" s="26" t="s">
        <v>36</v>
      </c>
      <c r="D896" s="26">
        <v>685</v>
      </c>
      <c r="E896" s="26" t="s">
        <v>45</v>
      </c>
      <c r="F896" s="26">
        <v>3</v>
      </c>
      <c r="G896" s="26">
        <v>3</v>
      </c>
      <c r="H896" s="26" t="s">
        <v>38</v>
      </c>
      <c r="I896" s="26">
        <v>1</v>
      </c>
      <c r="J896" s="26">
        <v>1250</v>
      </c>
      <c r="K896" s="26">
        <v>4</v>
      </c>
      <c r="L896" s="26" t="s">
        <v>46</v>
      </c>
      <c r="M896" s="26">
        <v>85</v>
      </c>
      <c r="N896" s="26">
        <v>3</v>
      </c>
      <c r="O896" s="26">
        <v>4</v>
      </c>
      <c r="P896" s="26" t="s">
        <v>58</v>
      </c>
      <c r="Q896" s="26">
        <v>4</v>
      </c>
      <c r="R896" s="26" t="s">
        <v>48</v>
      </c>
      <c r="S896" s="26">
        <v>17779</v>
      </c>
      <c r="T896" s="26">
        <v>23474</v>
      </c>
      <c r="U896" s="26">
        <v>3</v>
      </c>
      <c r="V896" s="26" t="s">
        <v>42</v>
      </c>
      <c r="W896" s="26" t="s">
        <v>43</v>
      </c>
      <c r="X896" s="26">
        <v>14</v>
      </c>
      <c r="Y896" s="26">
        <v>3</v>
      </c>
      <c r="Z896" s="26">
        <v>1</v>
      </c>
      <c r="AA896" s="26">
        <v>80</v>
      </c>
      <c r="AB896" s="26">
        <v>0</v>
      </c>
      <c r="AC896" s="26">
        <v>36</v>
      </c>
      <c r="AD896" s="26">
        <v>2</v>
      </c>
      <c r="AE896" s="26">
        <v>3</v>
      </c>
      <c r="AF896" s="26">
        <v>10</v>
      </c>
      <c r="AG896" s="26">
        <v>9</v>
      </c>
      <c r="AH896" s="26">
        <v>0</v>
      </c>
      <c r="AI896" s="26">
        <v>9</v>
      </c>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26"/>
      <c r="CU896" s="26"/>
      <c r="CV896" s="26"/>
    </row>
    <row r="897" spans="1:100">
      <c r="A897" s="26">
        <v>31</v>
      </c>
      <c r="B897" s="26" t="s">
        <v>43</v>
      </c>
      <c r="C897" s="26" t="s">
        <v>36</v>
      </c>
      <c r="D897" s="26">
        <v>1332</v>
      </c>
      <c r="E897" s="26" t="s">
        <v>45</v>
      </c>
      <c r="F897" s="26">
        <v>11</v>
      </c>
      <c r="G897" s="26">
        <v>2</v>
      </c>
      <c r="H897" s="26" t="s">
        <v>51</v>
      </c>
      <c r="I897" s="26">
        <v>1</v>
      </c>
      <c r="J897" s="26">
        <v>1251</v>
      </c>
      <c r="K897" s="26">
        <v>3</v>
      </c>
      <c r="L897" s="26" t="s">
        <v>46</v>
      </c>
      <c r="M897" s="26">
        <v>80</v>
      </c>
      <c r="N897" s="26">
        <v>3</v>
      </c>
      <c r="O897" s="26">
        <v>2</v>
      </c>
      <c r="P897" s="26" t="s">
        <v>54</v>
      </c>
      <c r="Q897" s="26">
        <v>1</v>
      </c>
      <c r="R897" s="26" t="s">
        <v>48</v>
      </c>
      <c r="S897" s="26">
        <v>6833</v>
      </c>
      <c r="T897" s="26">
        <v>17089</v>
      </c>
      <c r="U897" s="26">
        <v>1</v>
      </c>
      <c r="V897" s="26" t="s">
        <v>42</v>
      </c>
      <c r="W897" s="26" t="s">
        <v>35</v>
      </c>
      <c r="X897" s="26">
        <v>12</v>
      </c>
      <c r="Y897" s="26">
        <v>3</v>
      </c>
      <c r="Z897" s="26">
        <v>4</v>
      </c>
      <c r="AA897" s="26">
        <v>80</v>
      </c>
      <c r="AB897" s="26">
        <v>0</v>
      </c>
      <c r="AC897" s="26">
        <v>6</v>
      </c>
      <c r="AD897" s="26">
        <v>2</v>
      </c>
      <c r="AE897" s="26">
        <v>2</v>
      </c>
      <c r="AF897" s="26">
        <v>6</v>
      </c>
      <c r="AG897" s="26">
        <v>5</v>
      </c>
      <c r="AH897" s="26">
        <v>0</v>
      </c>
      <c r="AI897" s="26">
        <v>1</v>
      </c>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26"/>
      <c r="CU897" s="26"/>
      <c r="CV897" s="26"/>
    </row>
    <row r="898" spans="1:100">
      <c r="A898" s="26">
        <v>31</v>
      </c>
      <c r="B898" s="26" t="s">
        <v>43</v>
      </c>
      <c r="C898" s="26" t="s">
        <v>36</v>
      </c>
      <c r="D898" s="26">
        <v>1062</v>
      </c>
      <c r="E898" s="26" t="s">
        <v>45</v>
      </c>
      <c r="F898" s="26">
        <v>24</v>
      </c>
      <c r="G898" s="26">
        <v>3</v>
      </c>
      <c r="H898" s="26" t="s">
        <v>51</v>
      </c>
      <c r="I898" s="26">
        <v>1</v>
      </c>
      <c r="J898" s="26">
        <v>1252</v>
      </c>
      <c r="K898" s="26">
        <v>3</v>
      </c>
      <c r="L898" s="26" t="s">
        <v>39</v>
      </c>
      <c r="M898" s="26">
        <v>96</v>
      </c>
      <c r="N898" s="26">
        <v>2</v>
      </c>
      <c r="O898" s="26">
        <v>2</v>
      </c>
      <c r="P898" s="26" t="s">
        <v>54</v>
      </c>
      <c r="Q898" s="26">
        <v>1</v>
      </c>
      <c r="R898" s="26" t="s">
        <v>41</v>
      </c>
      <c r="S898" s="26">
        <v>6812</v>
      </c>
      <c r="T898" s="26">
        <v>17198</v>
      </c>
      <c r="U898" s="26">
        <v>1</v>
      </c>
      <c r="V898" s="26" t="s">
        <v>42</v>
      </c>
      <c r="W898" s="26" t="s">
        <v>43</v>
      </c>
      <c r="X898" s="26">
        <v>19</v>
      </c>
      <c r="Y898" s="26">
        <v>3</v>
      </c>
      <c r="Z898" s="26">
        <v>2</v>
      </c>
      <c r="AA898" s="26">
        <v>80</v>
      </c>
      <c r="AB898" s="26">
        <v>0</v>
      </c>
      <c r="AC898" s="26">
        <v>10</v>
      </c>
      <c r="AD898" s="26">
        <v>2</v>
      </c>
      <c r="AE898" s="26">
        <v>3</v>
      </c>
      <c r="AF898" s="26">
        <v>10</v>
      </c>
      <c r="AG898" s="26">
        <v>9</v>
      </c>
      <c r="AH898" s="26">
        <v>1</v>
      </c>
      <c r="AI898" s="26">
        <v>8</v>
      </c>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26"/>
      <c r="CU898" s="26"/>
      <c r="CV898" s="26"/>
    </row>
    <row r="899" spans="1:100">
      <c r="A899" s="26">
        <v>59</v>
      </c>
      <c r="B899" s="26" t="s">
        <v>43</v>
      </c>
      <c r="C899" s="26" t="s">
        <v>36</v>
      </c>
      <c r="D899" s="26">
        <v>326</v>
      </c>
      <c r="E899" s="26" t="s">
        <v>37</v>
      </c>
      <c r="F899" s="26">
        <v>3</v>
      </c>
      <c r="G899" s="26">
        <v>3</v>
      </c>
      <c r="H899" s="26" t="s">
        <v>38</v>
      </c>
      <c r="I899" s="26">
        <v>1</v>
      </c>
      <c r="J899" s="26">
        <v>1254</v>
      </c>
      <c r="K899" s="26">
        <v>3</v>
      </c>
      <c r="L899" s="26" t="s">
        <v>39</v>
      </c>
      <c r="M899" s="26">
        <v>48</v>
      </c>
      <c r="N899" s="26">
        <v>2</v>
      </c>
      <c r="O899" s="26">
        <v>2</v>
      </c>
      <c r="P899" s="26" t="s">
        <v>40</v>
      </c>
      <c r="Q899" s="26">
        <v>4</v>
      </c>
      <c r="R899" s="26" t="s">
        <v>41</v>
      </c>
      <c r="S899" s="26">
        <v>5171</v>
      </c>
      <c r="T899" s="26">
        <v>16490</v>
      </c>
      <c r="U899" s="26">
        <v>5</v>
      </c>
      <c r="V899" s="26" t="s">
        <v>42</v>
      </c>
      <c r="W899" s="26" t="s">
        <v>43</v>
      </c>
      <c r="X899" s="26">
        <v>17</v>
      </c>
      <c r="Y899" s="26">
        <v>3</v>
      </c>
      <c r="Z899" s="26">
        <v>4</v>
      </c>
      <c r="AA899" s="26">
        <v>80</v>
      </c>
      <c r="AB899" s="26">
        <v>0</v>
      </c>
      <c r="AC899" s="26">
        <v>13</v>
      </c>
      <c r="AD899" s="26">
        <v>2</v>
      </c>
      <c r="AE899" s="26">
        <v>3</v>
      </c>
      <c r="AF899" s="26">
        <v>6</v>
      </c>
      <c r="AG899" s="26">
        <v>1</v>
      </c>
      <c r="AH899" s="26">
        <v>0</v>
      </c>
      <c r="AI899" s="26">
        <v>5</v>
      </c>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26"/>
      <c r="CU899" s="26"/>
      <c r="CV899" s="26"/>
    </row>
    <row r="900" spans="1:100">
      <c r="A900" s="26">
        <v>43</v>
      </c>
      <c r="B900" s="26" t="s">
        <v>43</v>
      </c>
      <c r="C900" s="26" t="s">
        <v>36</v>
      </c>
      <c r="D900" s="26">
        <v>920</v>
      </c>
      <c r="E900" s="26" t="s">
        <v>45</v>
      </c>
      <c r="F900" s="26">
        <v>3</v>
      </c>
      <c r="G900" s="26">
        <v>3</v>
      </c>
      <c r="H900" s="26" t="s">
        <v>38</v>
      </c>
      <c r="I900" s="26">
        <v>1</v>
      </c>
      <c r="J900" s="26">
        <v>1255</v>
      </c>
      <c r="K900" s="26">
        <v>3</v>
      </c>
      <c r="L900" s="26" t="s">
        <v>46</v>
      </c>
      <c r="M900" s="26">
        <v>96</v>
      </c>
      <c r="N900" s="26">
        <v>1</v>
      </c>
      <c r="O900" s="26">
        <v>5</v>
      </c>
      <c r="P900" s="26" t="s">
        <v>58</v>
      </c>
      <c r="Q900" s="26">
        <v>4</v>
      </c>
      <c r="R900" s="26" t="s">
        <v>48</v>
      </c>
      <c r="S900" s="26">
        <v>19740</v>
      </c>
      <c r="T900" s="26">
        <v>18625</v>
      </c>
      <c r="U900" s="26">
        <v>3</v>
      </c>
      <c r="V900" s="26" t="s">
        <v>42</v>
      </c>
      <c r="W900" s="26" t="s">
        <v>43</v>
      </c>
      <c r="X900" s="26">
        <v>14</v>
      </c>
      <c r="Y900" s="26">
        <v>3</v>
      </c>
      <c r="Z900" s="26">
        <v>2</v>
      </c>
      <c r="AA900" s="26">
        <v>80</v>
      </c>
      <c r="AB900" s="26">
        <v>1</v>
      </c>
      <c r="AC900" s="26">
        <v>25</v>
      </c>
      <c r="AD900" s="26">
        <v>2</v>
      </c>
      <c r="AE900" s="26">
        <v>3</v>
      </c>
      <c r="AF900" s="26">
        <v>8</v>
      </c>
      <c r="AG900" s="26">
        <v>7</v>
      </c>
      <c r="AH900" s="26">
        <v>0</v>
      </c>
      <c r="AI900" s="26">
        <v>7</v>
      </c>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26"/>
      <c r="CU900" s="26"/>
      <c r="CV900" s="26"/>
    </row>
    <row r="901" spans="1:100">
      <c r="A901" s="26">
        <v>49</v>
      </c>
      <c r="B901" s="26" t="s">
        <v>43</v>
      </c>
      <c r="C901" s="26" t="s">
        <v>36</v>
      </c>
      <c r="D901" s="26">
        <v>1098</v>
      </c>
      <c r="E901" s="26" t="s">
        <v>45</v>
      </c>
      <c r="F901" s="26">
        <v>4</v>
      </c>
      <c r="G901" s="26">
        <v>2</v>
      </c>
      <c r="H901" s="26" t="s">
        <v>51</v>
      </c>
      <c r="I901" s="26">
        <v>1</v>
      </c>
      <c r="J901" s="26">
        <v>1256</v>
      </c>
      <c r="K901" s="26">
        <v>1</v>
      </c>
      <c r="L901" s="26" t="s">
        <v>46</v>
      </c>
      <c r="M901" s="26">
        <v>85</v>
      </c>
      <c r="N901" s="26">
        <v>2</v>
      </c>
      <c r="O901" s="26">
        <v>5</v>
      </c>
      <c r="P901" s="26" t="s">
        <v>56</v>
      </c>
      <c r="Q901" s="26">
        <v>3</v>
      </c>
      <c r="R901" s="26" t="s">
        <v>48</v>
      </c>
      <c r="S901" s="26">
        <v>18711</v>
      </c>
      <c r="T901" s="26">
        <v>12124</v>
      </c>
      <c r="U901" s="26">
        <v>2</v>
      </c>
      <c r="V901" s="26" t="s">
        <v>42</v>
      </c>
      <c r="W901" s="26" t="s">
        <v>43</v>
      </c>
      <c r="X901" s="26">
        <v>13</v>
      </c>
      <c r="Y901" s="26">
        <v>3</v>
      </c>
      <c r="Z901" s="26">
        <v>3</v>
      </c>
      <c r="AA901" s="26">
        <v>80</v>
      </c>
      <c r="AB901" s="26">
        <v>1</v>
      </c>
      <c r="AC901" s="26">
        <v>23</v>
      </c>
      <c r="AD901" s="26">
        <v>2</v>
      </c>
      <c r="AE901" s="26">
        <v>4</v>
      </c>
      <c r="AF901" s="26">
        <v>1</v>
      </c>
      <c r="AG901" s="26">
        <v>0</v>
      </c>
      <c r="AH901" s="26">
        <v>0</v>
      </c>
      <c r="AI901" s="26">
        <v>0</v>
      </c>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26"/>
      <c r="CU901" s="26"/>
      <c r="CV901" s="26"/>
    </row>
    <row r="902" spans="1:100">
      <c r="A902" s="26">
        <v>36</v>
      </c>
      <c r="B902" s="26" t="s">
        <v>43</v>
      </c>
      <c r="C902" s="26" t="s">
        <v>44</v>
      </c>
      <c r="D902" s="26">
        <v>469</v>
      </c>
      <c r="E902" s="26" t="s">
        <v>45</v>
      </c>
      <c r="F902" s="26">
        <v>3</v>
      </c>
      <c r="G902" s="26">
        <v>3</v>
      </c>
      <c r="H902" s="26" t="s">
        <v>60</v>
      </c>
      <c r="I902" s="26">
        <v>1</v>
      </c>
      <c r="J902" s="26">
        <v>1257</v>
      </c>
      <c r="K902" s="26">
        <v>3</v>
      </c>
      <c r="L902" s="26" t="s">
        <v>46</v>
      </c>
      <c r="M902" s="26">
        <v>46</v>
      </c>
      <c r="N902" s="26">
        <v>3</v>
      </c>
      <c r="O902" s="26">
        <v>1</v>
      </c>
      <c r="P902" s="26" t="s">
        <v>47</v>
      </c>
      <c r="Q902" s="26">
        <v>2</v>
      </c>
      <c r="R902" s="26" t="s">
        <v>48</v>
      </c>
      <c r="S902" s="26">
        <v>3692</v>
      </c>
      <c r="T902" s="26">
        <v>9256</v>
      </c>
      <c r="U902" s="26">
        <v>1</v>
      </c>
      <c r="V902" s="26" t="s">
        <v>42</v>
      </c>
      <c r="W902" s="26" t="s">
        <v>43</v>
      </c>
      <c r="X902" s="26">
        <v>12</v>
      </c>
      <c r="Y902" s="26">
        <v>3</v>
      </c>
      <c r="Z902" s="26">
        <v>3</v>
      </c>
      <c r="AA902" s="26">
        <v>80</v>
      </c>
      <c r="AB902" s="26">
        <v>0</v>
      </c>
      <c r="AC902" s="26">
        <v>12</v>
      </c>
      <c r="AD902" s="26">
        <v>2</v>
      </c>
      <c r="AE902" s="26">
        <v>2</v>
      </c>
      <c r="AF902" s="26">
        <v>11</v>
      </c>
      <c r="AG902" s="26">
        <v>10</v>
      </c>
      <c r="AH902" s="26">
        <v>0</v>
      </c>
      <c r="AI902" s="26">
        <v>7</v>
      </c>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26"/>
      <c r="CU902" s="26"/>
      <c r="CV902" s="26"/>
    </row>
    <row r="903" spans="1:100">
      <c r="A903" s="26">
        <v>48</v>
      </c>
      <c r="B903" s="26" t="s">
        <v>43</v>
      </c>
      <c r="C903" s="26" t="s">
        <v>36</v>
      </c>
      <c r="D903" s="26">
        <v>969</v>
      </c>
      <c r="E903" s="26" t="s">
        <v>45</v>
      </c>
      <c r="F903" s="26">
        <v>2</v>
      </c>
      <c r="G903" s="26">
        <v>2</v>
      </c>
      <c r="H903" s="26" t="s">
        <v>60</v>
      </c>
      <c r="I903" s="26">
        <v>1</v>
      </c>
      <c r="J903" s="26">
        <v>1258</v>
      </c>
      <c r="K903" s="26">
        <v>4</v>
      </c>
      <c r="L903" s="26" t="s">
        <v>46</v>
      </c>
      <c r="M903" s="26">
        <v>76</v>
      </c>
      <c r="N903" s="26">
        <v>4</v>
      </c>
      <c r="O903" s="26">
        <v>1</v>
      </c>
      <c r="P903" s="26" t="s">
        <v>50</v>
      </c>
      <c r="Q903" s="26">
        <v>2</v>
      </c>
      <c r="R903" s="26" t="s">
        <v>41</v>
      </c>
      <c r="S903" s="26">
        <v>2559</v>
      </c>
      <c r="T903" s="26">
        <v>16620</v>
      </c>
      <c r="U903" s="26">
        <v>5</v>
      </c>
      <c r="V903" s="26" t="s">
        <v>42</v>
      </c>
      <c r="W903" s="26" t="s">
        <v>43</v>
      </c>
      <c r="X903" s="26">
        <v>11</v>
      </c>
      <c r="Y903" s="26">
        <v>3</v>
      </c>
      <c r="Z903" s="26">
        <v>3</v>
      </c>
      <c r="AA903" s="26">
        <v>80</v>
      </c>
      <c r="AB903" s="26">
        <v>0</v>
      </c>
      <c r="AC903" s="26">
        <v>7</v>
      </c>
      <c r="AD903" s="26">
        <v>4</v>
      </c>
      <c r="AE903" s="26">
        <v>2</v>
      </c>
      <c r="AF903" s="26">
        <v>1</v>
      </c>
      <c r="AG903" s="26">
        <v>0</v>
      </c>
      <c r="AH903" s="26">
        <v>0</v>
      </c>
      <c r="AI903" s="26">
        <v>0</v>
      </c>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26"/>
      <c r="CU903" s="26"/>
      <c r="CV903" s="26"/>
    </row>
    <row r="904" spans="1:100">
      <c r="A904" s="26">
        <v>27</v>
      </c>
      <c r="B904" s="26" t="s">
        <v>43</v>
      </c>
      <c r="C904" s="26" t="s">
        <v>36</v>
      </c>
      <c r="D904" s="26">
        <v>1167</v>
      </c>
      <c r="E904" s="26" t="s">
        <v>45</v>
      </c>
      <c r="F904" s="26">
        <v>4</v>
      </c>
      <c r="G904" s="26">
        <v>2</v>
      </c>
      <c r="H904" s="26" t="s">
        <v>38</v>
      </c>
      <c r="I904" s="26">
        <v>1</v>
      </c>
      <c r="J904" s="26">
        <v>1259</v>
      </c>
      <c r="K904" s="26">
        <v>1</v>
      </c>
      <c r="L904" s="26" t="s">
        <v>46</v>
      </c>
      <c r="M904" s="26">
        <v>76</v>
      </c>
      <c r="N904" s="26">
        <v>3</v>
      </c>
      <c r="O904" s="26">
        <v>1</v>
      </c>
      <c r="P904" s="26" t="s">
        <v>47</v>
      </c>
      <c r="Q904" s="26">
        <v>3</v>
      </c>
      <c r="R904" s="26" t="s">
        <v>52</v>
      </c>
      <c r="S904" s="26">
        <v>2517</v>
      </c>
      <c r="T904" s="26">
        <v>3208</v>
      </c>
      <c r="U904" s="26">
        <v>1</v>
      </c>
      <c r="V904" s="26" t="s">
        <v>42</v>
      </c>
      <c r="W904" s="26" t="s">
        <v>43</v>
      </c>
      <c r="X904" s="26">
        <v>11</v>
      </c>
      <c r="Y904" s="26">
        <v>3</v>
      </c>
      <c r="Z904" s="26">
        <v>2</v>
      </c>
      <c r="AA904" s="26">
        <v>80</v>
      </c>
      <c r="AB904" s="26">
        <v>3</v>
      </c>
      <c r="AC904" s="26">
        <v>5</v>
      </c>
      <c r="AD904" s="26">
        <v>2</v>
      </c>
      <c r="AE904" s="26">
        <v>3</v>
      </c>
      <c r="AF904" s="26">
        <v>5</v>
      </c>
      <c r="AG904" s="26">
        <v>3</v>
      </c>
      <c r="AH904" s="26">
        <v>0</v>
      </c>
      <c r="AI904" s="26">
        <v>3</v>
      </c>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26"/>
      <c r="CU904" s="26"/>
      <c r="CV904" s="26"/>
    </row>
    <row r="905" spans="1:100">
      <c r="A905" s="26">
        <v>29</v>
      </c>
      <c r="B905" s="26" t="s">
        <v>43</v>
      </c>
      <c r="C905" s="26" t="s">
        <v>36</v>
      </c>
      <c r="D905" s="26">
        <v>1329</v>
      </c>
      <c r="E905" s="26" t="s">
        <v>45</v>
      </c>
      <c r="F905" s="26">
        <v>7</v>
      </c>
      <c r="G905" s="26">
        <v>3</v>
      </c>
      <c r="H905" s="26" t="s">
        <v>38</v>
      </c>
      <c r="I905" s="26">
        <v>1</v>
      </c>
      <c r="J905" s="26">
        <v>1260</v>
      </c>
      <c r="K905" s="26">
        <v>3</v>
      </c>
      <c r="L905" s="26" t="s">
        <v>46</v>
      </c>
      <c r="M905" s="26">
        <v>82</v>
      </c>
      <c r="N905" s="26">
        <v>3</v>
      </c>
      <c r="O905" s="26">
        <v>2</v>
      </c>
      <c r="P905" s="26" t="s">
        <v>54</v>
      </c>
      <c r="Q905" s="26">
        <v>4</v>
      </c>
      <c r="R905" s="26" t="s">
        <v>52</v>
      </c>
      <c r="S905" s="26">
        <v>6623</v>
      </c>
      <c r="T905" s="26">
        <v>4204</v>
      </c>
      <c r="U905" s="26">
        <v>1</v>
      </c>
      <c r="V905" s="26" t="s">
        <v>42</v>
      </c>
      <c r="W905" s="26" t="s">
        <v>35</v>
      </c>
      <c r="X905" s="26">
        <v>11</v>
      </c>
      <c r="Y905" s="26">
        <v>3</v>
      </c>
      <c r="Z905" s="26">
        <v>2</v>
      </c>
      <c r="AA905" s="26">
        <v>80</v>
      </c>
      <c r="AB905" s="26">
        <v>2</v>
      </c>
      <c r="AC905" s="26">
        <v>6</v>
      </c>
      <c r="AD905" s="26">
        <v>2</v>
      </c>
      <c r="AE905" s="26">
        <v>3</v>
      </c>
      <c r="AF905" s="26">
        <v>6</v>
      </c>
      <c r="AG905" s="26">
        <v>0</v>
      </c>
      <c r="AH905" s="26">
        <v>1</v>
      </c>
      <c r="AI905" s="26">
        <v>0</v>
      </c>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26"/>
      <c r="CU905" s="26"/>
      <c r="CV905" s="26"/>
    </row>
    <row r="906" spans="1:100">
      <c r="A906" s="26">
        <v>48</v>
      </c>
      <c r="B906" s="26" t="s">
        <v>43</v>
      </c>
      <c r="C906" s="26" t="s">
        <v>36</v>
      </c>
      <c r="D906" s="26">
        <v>715</v>
      </c>
      <c r="E906" s="26" t="s">
        <v>45</v>
      </c>
      <c r="F906" s="26">
        <v>1</v>
      </c>
      <c r="G906" s="26">
        <v>3</v>
      </c>
      <c r="H906" s="26" t="s">
        <v>38</v>
      </c>
      <c r="I906" s="26">
        <v>1</v>
      </c>
      <c r="J906" s="26">
        <v>1263</v>
      </c>
      <c r="K906" s="26">
        <v>4</v>
      </c>
      <c r="L906" s="26" t="s">
        <v>46</v>
      </c>
      <c r="M906" s="26">
        <v>76</v>
      </c>
      <c r="N906" s="26">
        <v>2</v>
      </c>
      <c r="O906" s="26">
        <v>5</v>
      </c>
      <c r="P906" s="26" t="s">
        <v>58</v>
      </c>
      <c r="Q906" s="26">
        <v>4</v>
      </c>
      <c r="R906" s="26" t="s">
        <v>41</v>
      </c>
      <c r="S906" s="26">
        <v>18265</v>
      </c>
      <c r="T906" s="26">
        <v>8733</v>
      </c>
      <c r="U906" s="26">
        <v>6</v>
      </c>
      <c r="V906" s="26" t="s">
        <v>42</v>
      </c>
      <c r="W906" s="26" t="s">
        <v>43</v>
      </c>
      <c r="X906" s="26">
        <v>12</v>
      </c>
      <c r="Y906" s="26">
        <v>3</v>
      </c>
      <c r="Z906" s="26">
        <v>3</v>
      </c>
      <c r="AA906" s="26">
        <v>80</v>
      </c>
      <c r="AB906" s="26">
        <v>0</v>
      </c>
      <c r="AC906" s="26">
        <v>25</v>
      </c>
      <c r="AD906" s="26">
        <v>3</v>
      </c>
      <c r="AE906" s="26">
        <v>4</v>
      </c>
      <c r="AF906" s="26">
        <v>1</v>
      </c>
      <c r="AG906" s="26">
        <v>0</v>
      </c>
      <c r="AH906" s="26">
        <v>0</v>
      </c>
      <c r="AI906" s="26">
        <v>0</v>
      </c>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26"/>
      <c r="CU906" s="26"/>
      <c r="CV906" s="26"/>
    </row>
    <row r="907" spans="1:100">
      <c r="A907" s="26">
        <v>29</v>
      </c>
      <c r="B907" s="26" t="s">
        <v>43</v>
      </c>
      <c r="C907" s="26" t="s">
        <v>36</v>
      </c>
      <c r="D907" s="26">
        <v>694</v>
      </c>
      <c r="E907" s="26" t="s">
        <v>45</v>
      </c>
      <c r="F907" s="26">
        <v>1</v>
      </c>
      <c r="G907" s="26">
        <v>3</v>
      </c>
      <c r="H907" s="26" t="s">
        <v>38</v>
      </c>
      <c r="I907" s="26">
        <v>1</v>
      </c>
      <c r="J907" s="26">
        <v>1264</v>
      </c>
      <c r="K907" s="26">
        <v>4</v>
      </c>
      <c r="L907" s="26" t="s">
        <v>39</v>
      </c>
      <c r="M907" s="26">
        <v>87</v>
      </c>
      <c r="N907" s="26">
        <v>2</v>
      </c>
      <c r="O907" s="26">
        <v>4</v>
      </c>
      <c r="P907" s="26" t="s">
        <v>58</v>
      </c>
      <c r="Q907" s="26">
        <v>4</v>
      </c>
      <c r="R907" s="26" t="s">
        <v>52</v>
      </c>
      <c r="S907" s="26">
        <v>16124</v>
      </c>
      <c r="T907" s="26">
        <v>3423</v>
      </c>
      <c r="U907" s="26">
        <v>3</v>
      </c>
      <c r="V907" s="26" t="s">
        <v>42</v>
      </c>
      <c r="W907" s="26" t="s">
        <v>43</v>
      </c>
      <c r="X907" s="26">
        <v>14</v>
      </c>
      <c r="Y907" s="26">
        <v>3</v>
      </c>
      <c r="Z907" s="26">
        <v>2</v>
      </c>
      <c r="AA907" s="26">
        <v>80</v>
      </c>
      <c r="AB907" s="26">
        <v>2</v>
      </c>
      <c r="AC907" s="26">
        <v>9</v>
      </c>
      <c r="AD907" s="26">
        <v>2</v>
      </c>
      <c r="AE907" s="26">
        <v>2</v>
      </c>
      <c r="AF907" s="26">
        <v>7</v>
      </c>
      <c r="AG907" s="26">
        <v>7</v>
      </c>
      <c r="AH907" s="26">
        <v>1</v>
      </c>
      <c r="AI907" s="26">
        <v>7</v>
      </c>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26"/>
      <c r="CU907" s="26"/>
      <c r="CV907" s="26"/>
    </row>
    <row r="908" spans="1:100">
      <c r="A908" s="26">
        <v>34</v>
      </c>
      <c r="B908" s="26" t="s">
        <v>43</v>
      </c>
      <c r="C908" s="26" t="s">
        <v>36</v>
      </c>
      <c r="D908" s="26">
        <v>1320</v>
      </c>
      <c r="E908" s="26" t="s">
        <v>45</v>
      </c>
      <c r="F908" s="26">
        <v>20</v>
      </c>
      <c r="G908" s="26">
        <v>3</v>
      </c>
      <c r="H908" s="26" t="s">
        <v>60</v>
      </c>
      <c r="I908" s="26">
        <v>1</v>
      </c>
      <c r="J908" s="26">
        <v>1265</v>
      </c>
      <c r="K908" s="26">
        <v>3</v>
      </c>
      <c r="L908" s="26" t="s">
        <v>39</v>
      </c>
      <c r="M908" s="26">
        <v>89</v>
      </c>
      <c r="N908" s="26">
        <v>4</v>
      </c>
      <c r="O908" s="26">
        <v>1</v>
      </c>
      <c r="P908" s="26" t="s">
        <v>47</v>
      </c>
      <c r="Q908" s="26">
        <v>3</v>
      </c>
      <c r="R908" s="26" t="s">
        <v>48</v>
      </c>
      <c r="S908" s="26">
        <v>2585</v>
      </c>
      <c r="T908" s="26">
        <v>21643</v>
      </c>
      <c r="U908" s="26">
        <v>0</v>
      </c>
      <c r="V908" s="26" t="s">
        <v>42</v>
      </c>
      <c r="W908" s="26" t="s">
        <v>43</v>
      </c>
      <c r="X908" s="26">
        <v>17</v>
      </c>
      <c r="Y908" s="26">
        <v>3</v>
      </c>
      <c r="Z908" s="26">
        <v>4</v>
      </c>
      <c r="AA908" s="26">
        <v>80</v>
      </c>
      <c r="AB908" s="26">
        <v>0</v>
      </c>
      <c r="AC908" s="26">
        <v>2</v>
      </c>
      <c r="AD908" s="26">
        <v>5</v>
      </c>
      <c r="AE908" s="26">
        <v>2</v>
      </c>
      <c r="AF908" s="26">
        <v>1</v>
      </c>
      <c r="AG908" s="26">
        <v>0</v>
      </c>
      <c r="AH908" s="26">
        <v>0</v>
      </c>
      <c r="AI908" s="26">
        <v>0</v>
      </c>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26"/>
      <c r="CU908" s="26"/>
      <c r="CV908" s="26"/>
    </row>
    <row r="909" spans="1:100">
      <c r="A909" s="26">
        <v>44</v>
      </c>
      <c r="B909" s="26" t="s">
        <v>43</v>
      </c>
      <c r="C909" s="26" t="s">
        <v>36</v>
      </c>
      <c r="D909" s="26">
        <v>1099</v>
      </c>
      <c r="E909" s="26" t="s">
        <v>37</v>
      </c>
      <c r="F909" s="26">
        <v>5</v>
      </c>
      <c r="G909" s="26">
        <v>3</v>
      </c>
      <c r="H909" s="26" t="s">
        <v>59</v>
      </c>
      <c r="I909" s="26">
        <v>1</v>
      </c>
      <c r="J909" s="26">
        <v>1267</v>
      </c>
      <c r="K909" s="26">
        <v>2</v>
      </c>
      <c r="L909" s="26" t="s">
        <v>46</v>
      </c>
      <c r="M909" s="26">
        <v>88</v>
      </c>
      <c r="N909" s="26">
        <v>3</v>
      </c>
      <c r="O909" s="26">
        <v>5</v>
      </c>
      <c r="P909" s="26" t="s">
        <v>56</v>
      </c>
      <c r="Q909" s="26">
        <v>2</v>
      </c>
      <c r="R909" s="26" t="s">
        <v>48</v>
      </c>
      <c r="S909" s="26">
        <v>18213</v>
      </c>
      <c r="T909" s="26">
        <v>8751</v>
      </c>
      <c r="U909" s="26">
        <v>7</v>
      </c>
      <c r="V909" s="26" t="s">
        <v>42</v>
      </c>
      <c r="W909" s="26" t="s">
        <v>43</v>
      </c>
      <c r="X909" s="26">
        <v>11</v>
      </c>
      <c r="Y909" s="26">
        <v>3</v>
      </c>
      <c r="Z909" s="26">
        <v>3</v>
      </c>
      <c r="AA909" s="26">
        <v>80</v>
      </c>
      <c r="AB909" s="26">
        <v>1</v>
      </c>
      <c r="AC909" s="26">
        <v>26</v>
      </c>
      <c r="AD909" s="26">
        <v>5</v>
      </c>
      <c r="AE909" s="26">
        <v>3</v>
      </c>
      <c r="AF909" s="26">
        <v>22</v>
      </c>
      <c r="AG909" s="26">
        <v>9</v>
      </c>
      <c r="AH909" s="26">
        <v>3</v>
      </c>
      <c r="AI909" s="26">
        <v>10</v>
      </c>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26"/>
      <c r="CU909" s="26"/>
      <c r="CV909" s="26"/>
    </row>
    <row r="910" spans="1:100">
      <c r="A910" s="26">
        <v>33</v>
      </c>
      <c r="B910" s="26" t="s">
        <v>43</v>
      </c>
      <c r="C910" s="26" t="s">
        <v>36</v>
      </c>
      <c r="D910" s="26">
        <v>536</v>
      </c>
      <c r="E910" s="26" t="s">
        <v>37</v>
      </c>
      <c r="F910" s="26">
        <v>10</v>
      </c>
      <c r="G910" s="26">
        <v>5</v>
      </c>
      <c r="H910" s="26" t="s">
        <v>59</v>
      </c>
      <c r="I910" s="26">
        <v>1</v>
      </c>
      <c r="J910" s="26">
        <v>1268</v>
      </c>
      <c r="K910" s="26">
        <v>4</v>
      </c>
      <c r="L910" s="26" t="s">
        <v>46</v>
      </c>
      <c r="M910" s="26">
        <v>82</v>
      </c>
      <c r="N910" s="26">
        <v>4</v>
      </c>
      <c r="O910" s="26">
        <v>3</v>
      </c>
      <c r="P910" s="26" t="s">
        <v>40</v>
      </c>
      <c r="Q910" s="26">
        <v>3</v>
      </c>
      <c r="R910" s="26" t="s">
        <v>52</v>
      </c>
      <c r="S910" s="26">
        <v>8380</v>
      </c>
      <c r="T910" s="26">
        <v>21708</v>
      </c>
      <c r="U910" s="26">
        <v>0</v>
      </c>
      <c r="V910" s="26" t="s">
        <v>42</v>
      </c>
      <c r="W910" s="26" t="s">
        <v>35</v>
      </c>
      <c r="X910" s="26">
        <v>14</v>
      </c>
      <c r="Y910" s="26">
        <v>3</v>
      </c>
      <c r="Z910" s="26">
        <v>4</v>
      </c>
      <c r="AA910" s="26">
        <v>80</v>
      </c>
      <c r="AB910" s="26">
        <v>2</v>
      </c>
      <c r="AC910" s="26">
        <v>10</v>
      </c>
      <c r="AD910" s="26">
        <v>3</v>
      </c>
      <c r="AE910" s="26">
        <v>3</v>
      </c>
      <c r="AF910" s="26">
        <v>9</v>
      </c>
      <c r="AG910" s="26">
        <v>8</v>
      </c>
      <c r="AH910" s="26">
        <v>0</v>
      </c>
      <c r="AI910" s="26">
        <v>8</v>
      </c>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26"/>
      <c r="CU910" s="26"/>
      <c r="CV910" s="26"/>
    </row>
    <row r="911" spans="1:100">
      <c r="A911" s="26">
        <v>19</v>
      </c>
      <c r="B911" s="26" t="s">
        <v>43</v>
      </c>
      <c r="C911" s="26" t="s">
        <v>36</v>
      </c>
      <c r="D911" s="26">
        <v>265</v>
      </c>
      <c r="E911" s="26" t="s">
        <v>45</v>
      </c>
      <c r="F911" s="26">
        <v>25</v>
      </c>
      <c r="G911" s="26">
        <v>3</v>
      </c>
      <c r="H911" s="26" t="s">
        <v>38</v>
      </c>
      <c r="I911" s="26">
        <v>1</v>
      </c>
      <c r="J911" s="26">
        <v>1269</v>
      </c>
      <c r="K911" s="26">
        <v>2</v>
      </c>
      <c r="L911" s="26" t="s">
        <v>39</v>
      </c>
      <c r="M911" s="26">
        <v>57</v>
      </c>
      <c r="N911" s="26">
        <v>4</v>
      </c>
      <c r="O911" s="26">
        <v>1</v>
      </c>
      <c r="P911" s="26" t="s">
        <v>47</v>
      </c>
      <c r="Q911" s="26">
        <v>4</v>
      </c>
      <c r="R911" s="26" t="s">
        <v>41</v>
      </c>
      <c r="S911" s="26">
        <v>2994</v>
      </c>
      <c r="T911" s="26">
        <v>21221</v>
      </c>
      <c r="U911" s="26">
        <v>1</v>
      </c>
      <c r="V911" s="26" t="s">
        <v>42</v>
      </c>
      <c r="W911" s="26" t="s">
        <v>35</v>
      </c>
      <c r="X911" s="26">
        <v>12</v>
      </c>
      <c r="Y911" s="26">
        <v>3</v>
      </c>
      <c r="Z911" s="26">
        <v>4</v>
      </c>
      <c r="AA911" s="26">
        <v>80</v>
      </c>
      <c r="AB911" s="26">
        <v>0</v>
      </c>
      <c r="AC911" s="26">
        <v>1</v>
      </c>
      <c r="AD911" s="26">
        <v>2</v>
      </c>
      <c r="AE911" s="26">
        <v>3</v>
      </c>
      <c r="AF911" s="26">
        <v>1</v>
      </c>
      <c r="AG911" s="26">
        <v>0</v>
      </c>
      <c r="AH911" s="26">
        <v>0</v>
      </c>
      <c r="AI911" s="26">
        <v>1</v>
      </c>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26"/>
      <c r="CU911" s="26"/>
      <c r="CV911" s="26"/>
    </row>
    <row r="912" spans="1:100">
      <c r="A912" s="26">
        <v>23</v>
      </c>
      <c r="B912" s="26" t="s">
        <v>43</v>
      </c>
      <c r="C912" s="26" t="s">
        <v>36</v>
      </c>
      <c r="D912" s="26">
        <v>373</v>
      </c>
      <c r="E912" s="26" t="s">
        <v>45</v>
      </c>
      <c r="F912" s="26">
        <v>1</v>
      </c>
      <c r="G912" s="26">
        <v>2</v>
      </c>
      <c r="H912" s="26" t="s">
        <v>38</v>
      </c>
      <c r="I912" s="26">
        <v>1</v>
      </c>
      <c r="J912" s="26">
        <v>1270</v>
      </c>
      <c r="K912" s="26">
        <v>4</v>
      </c>
      <c r="L912" s="26" t="s">
        <v>46</v>
      </c>
      <c r="M912" s="26">
        <v>47</v>
      </c>
      <c r="N912" s="26">
        <v>3</v>
      </c>
      <c r="O912" s="26">
        <v>1</v>
      </c>
      <c r="P912" s="26" t="s">
        <v>47</v>
      </c>
      <c r="Q912" s="26">
        <v>3</v>
      </c>
      <c r="R912" s="26" t="s">
        <v>48</v>
      </c>
      <c r="S912" s="26">
        <v>1223</v>
      </c>
      <c r="T912" s="26">
        <v>16901</v>
      </c>
      <c r="U912" s="26">
        <v>1</v>
      </c>
      <c r="V912" s="26" t="s">
        <v>42</v>
      </c>
      <c r="W912" s="26" t="s">
        <v>43</v>
      </c>
      <c r="X912" s="26">
        <v>22</v>
      </c>
      <c r="Y912" s="26">
        <v>4</v>
      </c>
      <c r="Z912" s="26">
        <v>4</v>
      </c>
      <c r="AA912" s="26">
        <v>80</v>
      </c>
      <c r="AB912" s="26">
        <v>1</v>
      </c>
      <c r="AC912" s="26">
        <v>1</v>
      </c>
      <c r="AD912" s="26">
        <v>2</v>
      </c>
      <c r="AE912" s="26">
        <v>3</v>
      </c>
      <c r="AF912" s="26">
        <v>1</v>
      </c>
      <c r="AG912" s="26">
        <v>0</v>
      </c>
      <c r="AH912" s="26">
        <v>0</v>
      </c>
      <c r="AI912" s="26">
        <v>1</v>
      </c>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26"/>
      <c r="CU912" s="26"/>
      <c r="CV912" s="26"/>
    </row>
    <row r="913" spans="1:100">
      <c r="A913" s="26">
        <v>25</v>
      </c>
      <c r="B913" s="26" t="s">
        <v>35</v>
      </c>
      <c r="C913" s="26" t="s">
        <v>44</v>
      </c>
      <c r="D913" s="26">
        <v>599</v>
      </c>
      <c r="E913" s="26" t="s">
        <v>37</v>
      </c>
      <c r="F913" s="26">
        <v>24</v>
      </c>
      <c r="G913" s="26">
        <v>1</v>
      </c>
      <c r="H913" s="26" t="s">
        <v>38</v>
      </c>
      <c r="I913" s="26">
        <v>1</v>
      </c>
      <c r="J913" s="26">
        <v>1273</v>
      </c>
      <c r="K913" s="26">
        <v>3</v>
      </c>
      <c r="L913" s="26" t="s">
        <v>46</v>
      </c>
      <c r="M913" s="26">
        <v>73</v>
      </c>
      <c r="N913" s="26">
        <v>1</v>
      </c>
      <c r="O913" s="26">
        <v>1</v>
      </c>
      <c r="P913" s="26" t="s">
        <v>57</v>
      </c>
      <c r="Q913" s="26">
        <v>4</v>
      </c>
      <c r="R913" s="26" t="s">
        <v>41</v>
      </c>
      <c r="S913" s="26">
        <v>1118</v>
      </c>
      <c r="T913" s="26">
        <v>8040</v>
      </c>
      <c r="U913" s="26">
        <v>1</v>
      </c>
      <c r="V913" s="26" t="s">
        <v>42</v>
      </c>
      <c r="W913" s="26" t="s">
        <v>35</v>
      </c>
      <c r="X913" s="26">
        <v>14</v>
      </c>
      <c r="Y913" s="26">
        <v>3</v>
      </c>
      <c r="Z913" s="26">
        <v>4</v>
      </c>
      <c r="AA913" s="26">
        <v>80</v>
      </c>
      <c r="AB913" s="26">
        <v>0</v>
      </c>
      <c r="AC913" s="26">
        <v>1</v>
      </c>
      <c r="AD913" s="26">
        <v>4</v>
      </c>
      <c r="AE913" s="26">
        <v>3</v>
      </c>
      <c r="AF913" s="26">
        <v>1</v>
      </c>
      <c r="AG913" s="26">
        <v>0</v>
      </c>
      <c r="AH913" s="26">
        <v>1</v>
      </c>
      <c r="AI913" s="26">
        <v>0</v>
      </c>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26"/>
      <c r="CU913" s="26"/>
      <c r="CV913" s="26"/>
    </row>
    <row r="914" spans="1:100">
      <c r="A914" s="26">
        <v>26</v>
      </c>
      <c r="B914" s="26" t="s">
        <v>43</v>
      </c>
      <c r="C914" s="26" t="s">
        <v>36</v>
      </c>
      <c r="D914" s="26">
        <v>583</v>
      </c>
      <c r="E914" s="26" t="s">
        <v>45</v>
      </c>
      <c r="F914" s="26">
        <v>4</v>
      </c>
      <c r="G914" s="26">
        <v>2</v>
      </c>
      <c r="H914" s="26" t="s">
        <v>38</v>
      </c>
      <c r="I914" s="26">
        <v>1</v>
      </c>
      <c r="J914" s="26">
        <v>1275</v>
      </c>
      <c r="K914" s="26">
        <v>3</v>
      </c>
      <c r="L914" s="26" t="s">
        <v>46</v>
      </c>
      <c r="M914" s="26">
        <v>53</v>
      </c>
      <c r="N914" s="26">
        <v>3</v>
      </c>
      <c r="O914" s="26">
        <v>1</v>
      </c>
      <c r="P914" s="26" t="s">
        <v>47</v>
      </c>
      <c r="Q914" s="26">
        <v>4</v>
      </c>
      <c r="R914" s="26" t="s">
        <v>41</v>
      </c>
      <c r="S914" s="26">
        <v>2875</v>
      </c>
      <c r="T914" s="26">
        <v>9973</v>
      </c>
      <c r="U914" s="26">
        <v>1</v>
      </c>
      <c r="V914" s="26" t="s">
        <v>42</v>
      </c>
      <c r="W914" s="26" t="s">
        <v>35</v>
      </c>
      <c r="X914" s="26">
        <v>20</v>
      </c>
      <c r="Y914" s="26">
        <v>4</v>
      </c>
      <c r="Z914" s="26">
        <v>2</v>
      </c>
      <c r="AA914" s="26">
        <v>80</v>
      </c>
      <c r="AB914" s="26">
        <v>0</v>
      </c>
      <c r="AC914" s="26">
        <v>8</v>
      </c>
      <c r="AD914" s="26">
        <v>2</v>
      </c>
      <c r="AE914" s="26">
        <v>2</v>
      </c>
      <c r="AF914" s="26">
        <v>8</v>
      </c>
      <c r="AG914" s="26">
        <v>5</v>
      </c>
      <c r="AH914" s="26">
        <v>2</v>
      </c>
      <c r="AI914" s="26">
        <v>2</v>
      </c>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26"/>
      <c r="CU914" s="26"/>
      <c r="CV914" s="26"/>
    </row>
    <row r="915" spans="1:100">
      <c r="A915" s="26">
        <v>45</v>
      </c>
      <c r="B915" s="26" t="s">
        <v>35</v>
      </c>
      <c r="C915" s="26" t="s">
        <v>36</v>
      </c>
      <c r="D915" s="26">
        <v>1449</v>
      </c>
      <c r="E915" s="26" t="s">
        <v>37</v>
      </c>
      <c r="F915" s="26">
        <v>2</v>
      </c>
      <c r="G915" s="26">
        <v>3</v>
      </c>
      <c r="H915" s="26" t="s">
        <v>59</v>
      </c>
      <c r="I915" s="26">
        <v>1</v>
      </c>
      <c r="J915" s="26">
        <v>1277</v>
      </c>
      <c r="K915" s="26">
        <v>1</v>
      </c>
      <c r="L915" s="26" t="s">
        <v>39</v>
      </c>
      <c r="M915" s="26">
        <v>94</v>
      </c>
      <c r="N915" s="26">
        <v>1</v>
      </c>
      <c r="O915" s="26">
        <v>5</v>
      </c>
      <c r="P915" s="26" t="s">
        <v>56</v>
      </c>
      <c r="Q915" s="26">
        <v>2</v>
      </c>
      <c r="R915" s="26" t="s">
        <v>41</v>
      </c>
      <c r="S915" s="26">
        <v>18824</v>
      </c>
      <c r="T915" s="26">
        <v>2493</v>
      </c>
      <c r="U915" s="26">
        <v>2</v>
      </c>
      <c r="V915" s="26" t="s">
        <v>42</v>
      </c>
      <c r="W915" s="26" t="s">
        <v>35</v>
      </c>
      <c r="X915" s="26">
        <v>16</v>
      </c>
      <c r="Y915" s="26">
        <v>3</v>
      </c>
      <c r="Z915" s="26">
        <v>1</v>
      </c>
      <c r="AA915" s="26">
        <v>80</v>
      </c>
      <c r="AB915" s="26">
        <v>0</v>
      </c>
      <c r="AC915" s="26">
        <v>26</v>
      </c>
      <c r="AD915" s="26">
        <v>2</v>
      </c>
      <c r="AE915" s="26">
        <v>3</v>
      </c>
      <c r="AF915" s="26">
        <v>24</v>
      </c>
      <c r="AG915" s="26">
        <v>10</v>
      </c>
      <c r="AH915" s="26">
        <v>1</v>
      </c>
      <c r="AI915" s="26">
        <v>11</v>
      </c>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26"/>
      <c r="CU915" s="26"/>
      <c r="CV915" s="26"/>
    </row>
    <row r="916" spans="1:100">
      <c r="A916" s="26">
        <v>55</v>
      </c>
      <c r="B916" s="26" t="s">
        <v>43</v>
      </c>
      <c r="C916" s="26" t="s">
        <v>55</v>
      </c>
      <c r="D916" s="26">
        <v>177</v>
      </c>
      <c r="E916" s="26" t="s">
        <v>45</v>
      </c>
      <c r="F916" s="26">
        <v>8</v>
      </c>
      <c r="G916" s="26">
        <v>1</v>
      </c>
      <c r="H916" s="26" t="s">
        <v>51</v>
      </c>
      <c r="I916" s="26">
        <v>1</v>
      </c>
      <c r="J916" s="26">
        <v>1278</v>
      </c>
      <c r="K916" s="26">
        <v>4</v>
      </c>
      <c r="L916" s="26" t="s">
        <v>46</v>
      </c>
      <c r="M916" s="26">
        <v>37</v>
      </c>
      <c r="N916" s="26">
        <v>2</v>
      </c>
      <c r="O916" s="26">
        <v>4</v>
      </c>
      <c r="P916" s="26" t="s">
        <v>54</v>
      </c>
      <c r="Q916" s="26">
        <v>2</v>
      </c>
      <c r="R916" s="26" t="s">
        <v>52</v>
      </c>
      <c r="S916" s="26">
        <v>13577</v>
      </c>
      <c r="T916" s="26">
        <v>25592</v>
      </c>
      <c r="U916" s="26">
        <v>1</v>
      </c>
      <c r="V916" s="26" t="s">
        <v>42</v>
      </c>
      <c r="W916" s="26" t="s">
        <v>35</v>
      </c>
      <c r="X916" s="26">
        <v>15</v>
      </c>
      <c r="Y916" s="26">
        <v>3</v>
      </c>
      <c r="Z916" s="26">
        <v>4</v>
      </c>
      <c r="AA916" s="26">
        <v>80</v>
      </c>
      <c r="AB916" s="26">
        <v>1</v>
      </c>
      <c r="AC916" s="26">
        <v>34</v>
      </c>
      <c r="AD916" s="26">
        <v>3</v>
      </c>
      <c r="AE916" s="26">
        <v>3</v>
      </c>
      <c r="AF916" s="26">
        <v>33</v>
      </c>
      <c r="AG916" s="26">
        <v>9</v>
      </c>
      <c r="AH916" s="26">
        <v>15</v>
      </c>
      <c r="AI916" s="26">
        <v>0</v>
      </c>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26"/>
      <c r="CU916" s="26"/>
      <c r="CV916" s="26"/>
    </row>
    <row r="917" spans="1:100">
      <c r="A917" s="26">
        <v>21</v>
      </c>
      <c r="B917" s="26" t="s">
        <v>35</v>
      </c>
      <c r="C917" s="26" t="s">
        <v>44</v>
      </c>
      <c r="D917" s="26">
        <v>251</v>
      </c>
      <c r="E917" s="26" t="s">
        <v>45</v>
      </c>
      <c r="F917" s="26">
        <v>10</v>
      </c>
      <c r="G917" s="26">
        <v>2</v>
      </c>
      <c r="H917" s="26" t="s">
        <v>38</v>
      </c>
      <c r="I917" s="26">
        <v>1</v>
      </c>
      <c r="J917" s="26">
        <v>1279</v>
      </c>
      <c r="K917" s="26">
        <v>1</v>
      </c>
      <c r="L917" s="26" t="s">
        <v>39</v>
      </c>
      <c r="M917" s="26">
        <v>45</v>
      </c>
      <c r="N917" s="26">
        <v>2</v>
      </c>
      <c r="O917" s="26">
        <v>1</v>
      </c>
      <c r="P917" s="26" t="s">
        <v>50</v>
      </c>
      <c r="Q917" s="26">
        <v>3</v>
      </c>
      <c r="R917" s="26" t="s">
        <v>41</v>
      </c>
      <c r="S917" s="26">
        <v>2625</v>
      </c>
      <c r="T917" s="26">
        <v>25308</v>
      </c>
      <c r="U917" s="26">
        <v>1</v>
      </c>
      <c r="V917" s="26" t="s">
        <v>42</v>
      </c>
      <c r="W917" s="26" t="s">
        <v>43</v>
      </c>
      <c r="X917" s="26">
        <v>20</v>
      </c>
      <c r="Y917" s="26">
        <v>4</v>
      </c>
      <c r="Z917" s="26">
        <v>3</v>
      </c>
      <c r="AA917" s="26">
        <v>80</v>
      </c>
      <c r="AB917" s="26">
        <v>0</v>
      </c>
      <c r="AC917" s="26">
        <v>2</v>
      </c>
      <c r="AD917" s="26">
        <v>2</v>
      </c>
      <c r="AE917" s="26">
        <v>1</v>
      </c>
      <c r="AF917" s="26">
        <v>2</v>
      </c>
      <c r="AG917" s="26">
        <v>2</v>
      </c>
      <c r="AH917" s="26">
        <v>2</v>
      </c>
      <c r="AI917" s="26">
        <v>2</v>
      </c>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26"/>
      <c r="CU917" s="26"/>
      <c r="CV917" s="26"/>
    </row>
    <row r="918" spans="1:100">
      <c r="A918" s="26">
        <v>46</v>
      </c>
      <c r="B918" s="26" t="s">
        <v>43</v>
      </c>
      <c r="C918" s="26" t="s">
        <v>36</v>
      </c>
      <c r="D918" s="26">
        <v>168</v>
      </c>
      <c r="E918" s="26" t="s">
        <v>37</v>
      </c>
      <c r="F918" s="26">
        <v>4</v>
      </c>
      <c r="G918" s="26">
        <v>2</v>
      </c>
      <c r="H918" s="26" t="s">
        <v>59</v>
      </c>
      <c r="I918" s="26">
        <v>1</v>
      </c>
      <c r="J918" s="26">
        <v>1280</v>
      </c>
      <c r="K918" s="26">
        <v>4</v>
      </c>
      <c r="L918" s="26" t="s">
        <v>39</v>
      </c>
      <c r="M918" s="26">
        <v>33</v>
      </c>
      <c r="N918" s="26">
        <v>2</v>
      </c>
      <c r="O918" s="26">
        <v>5</v>
      </c>
      <c r="P918" s="26" t="s">
        <v>56</v>
      </c>
      <c r="Q918" s="26">
        <v>2</v>
      </c>
      <c r="R918" s="26" t="s">
        <v>48</v>
      </c>
      <c r="S918" s="26">
        <v>18789</v>
      </c>
      <c r="T918" s="26">
        <v>9946</v>
      </c>
      <c r="U918" s="26">
        <v>2</v>
      </c>
      <c r="V918" s="26" t="s">
        <v>42</v>
      </c>
      <c r="W918" s="26" t="s">
        <v>43</v>
      </c>
      <c r="X918" s="26">
        <v>14</v>
      </c>
      <c r="Y918" s="26">
        <v>3</v>
      </c>
      <c r="Z918" s="26">
        <v>3</v>
      </c>
      <c r="AA918" s="26">
        <v>80</v>
      </c>
      <c r="AB918" s="26">
        <v>1</v>
      </c>
      <c r="AC918" s="26">
        <v>26</v>
      </c>
      <c r="AD918" s="26">
        <v>2</v>
      </c>
      <c r="AE918" s="26">
        <v>3</v>
      </c>
      <c r="AF918" s="26">
        <v>11</v>
      </c>
      <c r="AG918" s="26">
        <v>4</v>
      </c>
      <c r="AH918" s="26">
        <v>0</v>
      </c>
      <c r="AI918" s="26">
        <v>8</v>
      </c>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26"/>
      <c r="CU918" s="26"/>
      <c r="CV918" s="26"/>
    </row>
    <row r="919" spans="1:100">
      <c r="A919" s="26">
        <v>34</v>
      </c>
      <c r="B919" s="26" t="s">
        <v>43</v>
      </c>
      <c r="C919" s="26" t="s">
        <v>36</v>
      </c>
      <c r="D919" s="26">
        <v>131</v>
      </c>
      <c r="E919" s="26" t="s">
        <v>37</v>
      </c>
      <c r="F919" s="26">
        <v>2</v>
      </c>
      <c r="G919" s="26">
        <v>3</v>
      </c>
      <c r="H919" s="26" t="s">
        <v>59</v>
      </c>
      <c r="I919" s="26">
        <v>1</v>
      </c>
      <c r="J919" s="26">
        <v>1281</v>
      </c>
      <c r="K919" s="26">
        <v>3</v>
      </c>
      <c r="L919" s="26" t="s">
        <v>39</v>
      </c>
      <c r="M919" s="26">
        <v>86</v>
      </c>
      <c r="N919" s="26">
        <v>3</v>
      </c>
      <c r="O919" s="26">
        <v>2</v>
      </c>
      <c r="P919" s="26" t="s">
        <v>40</v>
      </c>
      <c r="Q919" s="26">
        <v>1</v>
      </c>
      <c r="R919" s="26" t="s">
        <v>41</v>
      </c>
      <c r="S919" s="26">
        <v>4538</v>
      </c>
      <c r="T919" s="26">
        <v>6039</v>
      </c>
      <c r="U919" s="26">
        <v>0</v>
      </c>
      <c r="V919" s="26" t="s">
        <v>42</v>
      </c>
      <c r="W919" s="26" t="s">
        <v>35</v>
      </c>
      <c r="X919" s="26">
        <v>12</v>
      </c>
      <c r="Y919" s="26">
        <v>3</v>
      </c>
      <c r="Z919" s="26">
        <v>4</v>
      </c>
      <c r="AA919" s="26">
        <v>80</v>
      </c>
      <c r="AB919" s="26">
        <v>0</v>
      </c>
      <c r="AC919" s="26">
        <v>4</v>
      </c>
      <c r="AD919" s="26">
        <v>3</v>
      </c>
      <c r="AE919" s="26">
        <v>3</v>
      </c>
      <c r="AF919" s="26">
        <v>3</v>
      </c>
      <c r="AG919" s="26">
        <v>2</v>
      </c>
      <c r="AH919" s="26">
        <v>0</v>
      </c>
      <c r="AI919" s="26">
        <v>2</v>
      </c>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26"/>
      <c r="CU919" s="26"/>
      <c r="CV919" s="26"/>
    </row>
    <row r="920" spans="1:100">
      <c r="A920" s="26">
        <v>51</v>
      </c>
      <c r="B920" s="26" t="s">
        <v>43</v>
      </c>
      <c r="C920" s="26" t="s">
        <v>44</v>
      </c>
      <c r="D920" s="26">
        <v>237</v>
      </c>
      <c r="E920" s="26" t="s">
        <v>37</v>
      </c>
      <c r="F920" s="26">
        <v>9</v>
      </c>
      <c r="G920" s="26">
        <v>3</v>
      </c>
      <c r="H920" s="26" t="s">
        <v>38</v>
      </c>
      <c r="I920" s="26">
        <v>1</v>
      </c>
      <c r="J920" s="26">
        <v>1282</v>
      </c>
      <c r="K920" s="26">
        <v>4</v>
      </c>
      <c r="L920" s="26" t="s">
        <v>46</v>
      </c>
      <c r="M920" s="26">
        <v>83</v>
      </c>
      <c r="N920" s="26">
        <v>3</v>
      </c>
      <c r="O920" s="26">
        <v>5</v>
      </c>
      <c r="P920" s="26" t="s">
        <v>56</v>
      </c>
      <c r="Q920" s="26">
        <v>2</v>
      </c>
      <c r="R920" s="26" t="s">
        <v>52</v>
      </c>
      <c r="S920" s="26">
        <v>19847</v>
      </c>
      <c r="T920" s="26">
        <v>19196</v>
      </c>
      <c r="U920" s="26">
        <v>4</v>
      </c>
      <c r="V920" s="26" t="s">
        <v>42</v>
      </c>
      <c r="W920" s="26" t="s">
        <v>35</v>
      </c>
      <c r="X920" s="26">
        <v>24</v>
      </c>
      <c r="Y920" s="26">
        <v>4</v>
      </c>
      <c r="Z920" s="26">
        <v>1</v>
      </c>
      <c r="AA920" s="26">
        <v>80</v>
      </c>
      <c r="AB920" s="26">
        <v>1</v>
      </c>
      <c r="AC920" s="26">
        <v>31</v>
      </c>
      <c r="AD920" s="26">
        <v>5</v>
      </c>
      <c r="AE920" s="26">
        <v>2</v>
      </c>
      <c r="AF920" s="26">
        <v>29</v>
      </c>
      <c r="AG920" s="26">
        <v>10</v>
      </c>
      <c r="AH920" s="26">
        <v>11</v>
      </c>
      <c r="AI920" s="26">
        <v>10</v>
      </c>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26"/>
      <c r="CU920" s="26"/>
      <c r="CV920" s="26"/>
    </row>
    <row r="921" spans="1:100">
      <c r="A921" s="26">
        <v>59</v>
      </c>
      <c r="B921" s="26" t="s">
        <v>43</v>
      </c>
      <c r="C921" s="26" t="s">
        <v>36</v>
      </c>
      <c r="D921" s="26">
        <v>1429</v>
      </c>
      <c r="E921" s="26" t="s">
        <v>45</v>
      </c>
      <c r="F921" s="26">
        <v>18</v>
      </c>
      <c r="G921" s="26">
        <v>4</v>
      </c>
      <c r="H921" s="26" t="s">
        <v>51</v>
      </c>
      <c r="I921" s="26">
        <v>1</v>
      </c>
      <c r="J921" s="26">
        <v>1283</v>
      </c>
      <c r="K921" s="26">
        <v>4</v>
      </c>
      <c r="L921" s="26" t="s">
        <v>46</v>
      </c>
      <c r="M921" s="26">
        <v>67</v>
      </c>
      <c r="N921" s="26">
        <v>3</v>
      </c>
      <c r="O921" s="26">
        <v>3</v>
      </c>
      <c r="P921" s="26" t="s">
        <v>53</v>
      </c>
      <c r="Q921" s="26">
        <v>4</v>
      </c>
      <c r="R921" s="26" t="s">
        <v>41</v>
      </c>
      <c r="S921" s="26">
        <v>10512</v>
      </c>
      <c r="T921" s="26">
        <v>20002</v>
      </c>
      <c r="U921" s="26">
        <v>6</v>
      </c>
      <c r="V921" s="26" t="s">
        <v>42</v>
      </c>
      <c r="W921" s="26" t="s">
        <v>43</v>
      </c>
      <c r="X921" s="26">
        <v>12</v>
      </c>
      <c r="Y921" s="26">
        <v>3</v>
      </c>
      <c r="Z921" s="26">
        <v>4</v>
      </c>
      <c r="AA921" s="26">
        <v>80</v>
      </c>
      <c r="AB921" s="26">
        <v>0</v>
      </c>
      <c r="AC921" s="26">
        <v>25</v>
      </c>
      <c r="AD921" s="26">
        <v>6</v>
      </c>
      <c r="AE921" s="26">
        <v>2</v>
      </c>
      <c r="AF921" s="26">
        <v>9</v>
      </c>
      <c r="AG921" s="26">
        <v>7</v>
      </c>
      <c r="AH921" s="26">
        <v>5</v>
      </c>
      <c r="AI921" s="26">
        <v>4</v>
      </c>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26"/>
      <c r="CU921" s="26"/>
      <c r="CV921" s="26"/>
    </row>
    <row r="922" spans="1:100">
      <c r="A922" s="26">
        <v>34</v>
      </c>
      <c r="B922" s="26" t="s">
        <v>43</v>
      </c>
      <c r="C922" s="26" t="s">
        <v>44</v>
      </c>
      <c r="D922" s="26">
        <v>135</v>
      </c>
      <c r="E922" s="26" t="s">
        <v>45</v>
      </c>
      <c r="F922" s="26">
        <v>19</v>
      </c>
      <c r="G922" s="26">
        <v>3</v>
      </c>
      <c r="H922" s="26" t="s">
        <v>51</v>
      </c>
      <c r="I922" s="26">
        <v>1</v>
      </c>
      <c r="J922" s="26">
        <v>1285</v>
      </c>
      <c r="K922" s="26">
        <v>3</v>
      </c>
      <c r="L922" s="26" t="s">
        <v>39</v>
      </c>
      <c r="M922" s="26">
        <v>46</v>
      </c>
      <c r="N922" s="26">
        <v>3</v>
      </c>
      <c r="O922" s="26">
        <v>2</v>
      </c>
      <c r="P922" s="26" t="s">
        <v>50</v>
      </c>
      <c r="Q922" s="26">
        <v>2</v>
      </c>
      <c r="R922" s="26" t="s">
        <v>52</v>
      </c>
      <c r="S922" s="26">
        <v>4444</v>
      </c>
      <c r="T922" s="26">
        <v>22534</v>
      </c>
      <c r="U922" s="26">
        <v>4</v>
      </c>
      <c r="V922" s="26" t="s">
        <v>42</v>
      </c>
      <c r="W922" s="26" t="s">
        <v>43</v>
      </c>
      <c r="X922" s="26">
        <v>13</v>
      </c>
      <c r="Y922" s="26">
        <v>3</v>
      </c>
      <c r="Z922" s="26">
        <v>3</v>
      </c>
      <c r="AA922" s="26">
        <v>80</v>
      </c>
      <c r="AB922" s="26">
        <v>2</v>
      </c>
      <c r="AC922" s="26">
        <v>15</v>
      </c>
      <c r="AD922" s="26">
        <v>2</v>
      </c>
      <c r="AE922" s="26">
        <v>4</v>
      </c>
      <c r="AF922" s="26">
        <v>11</v>
      </c>
      <c r="AG922" s="26">
        <v>8</v>
      </c>
      <c r="AH922" s="26">
        <v>5</v>
      </c>
      <c r="AI922" s="26">
        <v>10</v>
      </c>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26"/>
      <c r="CU922" s="26"/>
      <c r="CV922" s="26"/>
    </row>
    <row r="923" spans="1:100">
      <c r="A923" s="26">
        <v>28</v>
      </c>
      <c r="B923" s="26" t="s">
        <v>43</v>
      </c>
      <c r="C923" s="26" t="s">
        <v>44</v>
      </c>
      <c r="D923" s="26">
        <v>791</v>
      </c>
      <c r="E923" s="26" t="s">
        <v>45</v>
      </c>
      <c r="F923" s="26">
        <v>1</v>
      </c>
      <c r="G923" s="26">
        <v>4</v>
      </c>
      <c r="H923" s="26" t="s">
        <v>51</v>
      </c>
      <c r="I923" s="26">
        <v>1</v>
      </c>
      <c r="J923" s="26">
        <v>1286</v>
      </c>
      <c r="K923" s="26">
        <v>4</v>
      </c>
      <c r="L923" s="26" t="s">
        <v>46</v>
      </c>
      <c r="M923" s="26">
        <v>44</v>
      </c>
      <c r="N923" s="26">
        <v>3</v>
      </c>
      <c r="O923" s="26">
        <v>1</v>
      </c>
      <c r="P923" s="26" t="s">
        <v>50</v>
      </c>
      <c r="Q923" s="26">
        <v>3</v>
      </c>
      <c r="R923" s="26" t="s">
        <v>41</v>
      </c>
      <c r="S923" s="26">
        <v>2154</v>
      </c>
      <c r="T923" s="26">
        <v>6842</v>
      </c>
      <c r="U923" s="26">
        <v>0</v>
      </c>
      <c r="V923" s="26" t="s">
        <v>42</v>
      </c>
      <c r="W923" s="26" t="s">
        <v>35</v>
      </c>
      <c r="X923" s="26">
        <v>11</v>
      </c>
      <c r="Y923" s="26">
        <v>3</v>
      </c>
      <c r="Z923" s="26">
        <v>3</v>
      </c>
      <c r="AA923" s="26">
        <v>80</v>
      </c>
      <c r="AB923" s="26">
        <v>0</v>
      </c>
      <c r="AC923" s="26">
        <v>5</v>
      </c>
      <c r="AD923" s="26">
        <v>2</v>
      </c>
      <c r="AE923" s="26">
        <v>2</v>
      </c>
      <c r="AF923" s="26">
        <v>4</v>
      </c>
      <c r="AG923" s="26">
        <v>2</v>
      </c>
      <c r="AH923" s="26">
        <v>0</v>
      </c>
      <c r="AI923" s="26">
        <v>2</v>
      </c>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26"/>
      <c r="CU923" s="26"/>
      <c r="CV923" s="26"/>
    </row>
    <row r="924" spans="1:100">
      <c r="A924" s="26">
        <v>44</v>
      </c>
      <c r="B924" s="26" t="s">
        <v>43</v>
      </c>
      <c r="C924" s="26" t="s">
        <v>36</v>
      </c>
      <c r="D924" s="26">
        <v>1199</v>
      </c>
      <c r="E924" s="26" t="s">
        <v>45</v>
      </c>
      <c r="F924" s="26">
        <v>4</v>
      </c>
      <c r="G924" s="26">
        <v>2</v>
      </c>
      <c r="H924" s="26" t="s">
        <v>38</v>
      </c>
      <c r="I924" s="26">
        <v>1</v>
      </c>
      <c r="J924" s="26">
        <v>1288</v>
      </c>
      <c r="K924" s="26">
        <v>3</v>
      </c>
      <c r="L924" s="26" t="s">
        <v>46</v>
      </c>
      <c r="M924" s="26">
        <v>92</v>
      </c>
      <c r="N924" s="26">
        <v>4</v>
      </c>
      <c r="O924" s="26">
        <v>5</v>
      </c>
      <c r="P924" s="26" t="s">
        <v>56</v>
      </c>
      <c r="Q924" s="26">
        <v>1</v>
      </c>
      <c r="R924" s="26" t="s">
        <v>52</v>
      </c>
      <c r="S924" s="26">
        <v>19190</v>
      </c>
      <c r="T924" s="26">
        <v>17477</v>
      </c>
      <c r="U924" s="26">
        <v>1</v>
      </c>
      <c r="V924" s="26" t="s">
        <v>42</v>
      </c>
      <c r="W924" s="26" t="s">
        <v>43</v>
      </c>
      <c r="X924" s="26">
        <v>14</v>
      </c>
      <c r="Y924" s="26">
        <v>3</v>
      </c>
      <c r="Z924" s="26">
        <v>4</v>
      </c>
      <c r="AA924" s="26">
        <v>80</v>
      </c>
      <c r="AB924" s="26">
        <v>2</v>
      </c>
      <c r="AC924" s="26">
        <v>26</v>
      </c>
      <c r="AD924" s="26">
        <v>4</v>
      </c>
      <c r="AE924" s="26">
        <v>2</v>
      </c>
      <c r="AF924" s="26">
        <v>25</v>
      </c>
      <c r="AG924" s="26">
        <v>9</v>
      </c>
      <c r="AH924" s="26">
        <v>14</v>
      </c>
      <c r="AI924" s="26">
        <v>13</v>
      </c>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26"/>
      <c r="CU924" s="26"/>
      <c r="CV924" s="26"/>
    </row>
    <row r="925" spans="1:100">
      <c r="A925" s="26">
        <v>34</v>
      </c>
      <c r="B925" s="26" t="s">
        <v>43</v>
      </c>
      <c r="C925" s="26" t="s">
        <v>44</v>
      </c>
      <c r="D925" s="26">
        <v>648</v>
      </c>
      <c r="E925" s="26" t="s">
        <v>61</v>
      </c>
      <c r="F925" s="26">
        <v>11</v>
      </c>
      <c r="G925" s="26">
        <v>3</v>
      </c>
      <c r="H925" s="26" t="s">
        <v>38</v>
      </c>
      <c r="I925" s="26">
        <v>1</v>
      </c>
      <c r="J925" s="26">
        <v>1289</v>
      </c>
      <c r="K925" s="26">
        <v>3</v>
      </c>
      <c r="L925" s="26" t="s">
        <v>46</v>
      </c>
      <c r="M925" s="26">
        <v>56</v>
      </c>
      <c r="N925" s="26">
        <v>2</v>
      </c>
      <c r="O925" s="26">
        <v>2</v>
      </c>
      <c r="P925" s="26" t="s">
        <v>61</v>
      </c>
      <c r="Q925" s="26">
        <v>2</v>
      </c>
      <c r="R925" s="26" t="s">
        <v>48</v>
      </c>
      <c r="S925" s="26">
        <v>4490</v>
      </c>
      <c r="T925" s="26">
        <v>21833</v>
      </c>
      <c r="U925" s="26">
        <v>4</v>
      </c>
      <c r="V925" s="26" t="s">
        <v>42</v>
      </c>
      <c r="W925" s="26" t="s">
        <v>43</v>
      </c>
      <c r="X925" s="26">
        <v>11</v>
      </c>
      <c r="Y925" s="26">
        <v>3</v>
      </c>
      <c r="Z925" s="26">
        <v>4</v>
      </c>
      <c r="AA925" s="26">
        <v>80</v>
      </c>
      <c r="AB925" s="26">
        <v>2</v>
      </c>
      <c r="AC925" s="26">
        <v>14</v>
      </c>
      <c r="AD925" s="26">
        <v>5</v>
      </c>
      <c r="AE925" s="26">
        <v>4</v>
      </c>
      <c r="AF925" s="26">
        <v>10</v>
      </c>
      <c r="AG925" s="26">
        <v>9</v>
      </c>
      <c r="AH925" s="26">
        <v>1</v>
      </c>
      <c r="AI925" s="26">
        <v>8</v>
      </c>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26"/>
      <c r="CU925" s="26"/>
      <c r="CV925" s="26"/>
    </row>
    <row r="926" spans="1:100">
      <c r="A926" s="26">
        <v>35</v>
      </c>
      <c r="B926" s="26" t="s">
        <v>43</v>
      </c>
      <c r="C926" s="26" t="s">
        <v>36</v>
      </c>
      <c r="D926" s="26">
        <v>735</v>
      </c>
      <c r="E926" s="26" t="s">
        <v>45</v>
      </c>
      <c r="F926" s="26">
        <v>6</v>
      </c>
      <c r="G926" s="26">
        <v>1</v>
      </c>
      <c r="H926" s="26" t="s">
        <v>38</v>
      </c>
      <c r="I926" s="26">
        <v>1</v>
      </c>
      <c r="J926" s="26">
        <v>1291</v>
      </c>
      <c r="K926" s="26">
        <v>3</v>
      </c>
      <c r="L926" s="26" t="s">
        <v>46</v>
      </c>
      <c r="M926" s="26">
        <v>66</v>
      </c>
      <c r="N926" s="26">
        <v>3</v>
      </c>
      <c r="O926" s="26">
        <v>1</v>
      </c>
      <c r="P926" s="26" t="s">
        <v>47</v>
      </c>
      <c r="Q926" s="26">
        <v>3</v>
      </c>
      <c r="R926" s="26" t="s">
        <v>48</v>
      </c>
      <c r="S926" s="26">
        <v>3506</v>
      </c>
      <c r="T926" s="26">
        <v>6020</v>
      </c>
      <c r="U926" s="26">
        <v>0</v>
      </c>
      <c r="V926" s="26" t="s">
        <v>42</v>
      </c>
      <c r="W926" s="26" t="s">
        <v>35</v>
      </c>
      <c r="X926" s="26">
        <v>14</v>
      </c>
      <c r="Y926" s="26">
        <v>3</v>
      </c>
      <c r="Z926" s="26">
        <v>4</v>
      </c>
      <c r="AA926" s="26">
        <v>80</v>
      </c>
      <c r="AB926" s="26">
        <v>0</v>
      </c>
      <c r="AC926" s="26">
        <v>4</v>
      </c>
      <c r="AD926" s="26">
        <v>3</v>
      </c>
      <c r="AE926" s="26">
        <v>3</v>
      </c>
      <c r="AF926" s="26">
        <v>3</v>
      </c>
      <c r="AG926" s="26">
        <v>2</v>
      </c>
      <c r="AH926" s="26">
        <v>2</v>
      </c>
      <c r="AI926" s="26">
        <v>2</v>
      </c>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26"/>
      <c r="CU926" s="26"/>
      <c r="CV926" s="26"/>
    </row>
    <row r="927" spans="1:100">
      <c r="A927" s="26">
        <v>42</v>
      </c>
      <c r="B927" s="26" t="s">
        <v>43</v>
      </c>
      <c r="C927" s="26" t="s">
        <v>36</v>
      </c>
      <c r="D927" s="26">
        <v>603</v>
      </c>
      <c r="E927" s="26" t="s">
        <v>45</v>
      </c>
      <c r="F927" s="26">
        <v>7</v>
      </c>
      <c r="G927" s="26">
        <v>4</v>
      </c>
      <c r="H927" s="26" t="s">
        <v>51</v>
      </c>
      <c r="I927" s="26">
        <v>1</v>
      </c>
      <c r="J927" s="26">
        <v>1292</v>
      </c>
      <c r="K927" s="26">
        <v>2</v>
      </c>
      <c r="L927" s="26" t="s">
        <v>39</v>
      </c>
      <c r="M927" s="26">
        <v>78</v>
      </c>
      <c r="N927" s="26">
        <v>4</v>
      </c>
      <c r="O927" s="26">
        <v>2</v>
      </c>
      <c r="P927" s="26" t="s">
        <v>47</v>
      </c>
      <c r="Q927" s="26">
        <v>2</v>
      </c>
      <c r="R927" s="26" t="s">
        <v>48</v>
      </c>
      <c r="S927" s="26">
        <v>2372</v>
      </c>
      <c r="T927" s="26">
        <v>5628</v>
      </c>
      <c r="U927" s="26">
        <v>6</v>
      </c>
      <c r="V927" s="26" t="s">
        <v>42</v>
      </c>
      <c r="W927" s="26" t="s">
        <v>35</v>
      </c>
      <c r="X927" s="26">
        <v>16</v>
      </c>
      <c r="Y927" s="26">
        <v>3</v>
      </c>
      <c r="Z927" s="26">
        <v>4</v>
      </c>
      <c r="AA927" s="26">
        <v>80</v>
      </c>
      <c r="AB927" s="26">
        <v>0</v>
      </c>
      <c r="AC927" s="26">
        <v>18</v>
      </c>
      <c r="AD927" s="26">
        <v>2</v>
      </c>
      <c r="AE927" s="26">
        <v>3</v>
      </c>
      <c r="AF927" s="26">
        <v>1</v>
      </c>
      <c r="AG927" s="26">
        <v>0</v>
      </c>
      <c r="AH927" s="26">
        <v>0</v>
      </c>
      <c r="AI927" s="26">
        <v>0</v>
      </c>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26"/>
      <c r="CU927" s="26"/>
      <c r="CV927" s="26"/>
    </row>
    <row r="928" spans="1:100">
      <c r="A928" s="26">
        <v>43</v>
      </c>
      <c r="B928" s="26" t="s">
        <v>43</v>
      </c>
      <c r="C928" s="26" t="s">
        <v>36</v>
      </c>
      <c r="D928" s="26">
        <v>531</v>
      </c>
      <c r="E928" s="26" t="s">
        <v>37</v>
      </c>
      <c r="F928" s="26">
        <v>4</v>
      </c>
      <c r="G928" s="26">
        <v>4</v>
      </c>
      <c r="H928" s="26" t="s">
        <v>59</v>
      </c>
      <c r="I928" s="26">
        <v>1</v>
      </c>
      <c r="J928" s="26">
        <v>1293</v>
      </c>
      <c r="K928" s="26">
        <v>4</v>
      </c>
      <c r="L928" s="26" t="s">
        <v>39</v>
      </c>
      <c r="M928" s="26">
        <v>56</v>
      </c>
      <c r="N928" s="26">
        <v>2</v>
      </c>
      <c r="O928" s="26">
        <v>3</v>
      </c>
      <c r="P928" s="26" t="s">
        <v>40</v>
      </c>
      <c r="Q928" s="26">
        <v>4</v>
      </c>
      <c r="R928" s="26" t="s">
        <v>41</v>
      </c>
      <c r="S928" s="26">
        <v>10231</v>
      </c>
      <c r="T928" s="26">
        <v>20364</v>
      </c>
      <c r="U928" s="26">
        <v>3</v>
      </c>
      <c r="V928" s="26" t="s">
        <v>42</v>
      </c>
      <c r="W928" s="26" t="s">
        <v>43</v>
      </c>
      <c r="X928" s="26">
        <v>14</v>
      </c>
      <c r="Y928" s="26">
        <v>3</v>
      </c>
      <c r="Z928" s="26">
        <v>4</v>
      </c>
      <c r="AA928" s="26">
        <v>80</v>
      </c>
      <c r="AB928" s="26">
        <v>0</v>
      </c>
      <c r="AC928" s="26">
        <v>23</v>
      </c>
      <c r="AD928" s="26">
        <v>3</v>
      </c>
      <c r="AE928" s="26">
        <v>4</v>
      </c>
      <c r="AF928" s="26">
        <v>21</v>
      </c>
      <c r="AG928" s="26">
        <v>7</v>
      </c>
      <c r="AH928" s="26">
        <v>15</v>
      </c>
      <c r="AI928" s="26">
        <v>17</v>
      </c>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26"/>
      <c r="CU928" s="26"/>
      <c r="CV928" s="26"/>
    </row>
    <row r="929" spans="1:100">
      <c r="A929" s="26">
        <v>36</v>
      </c>
      <c r="B929" s="26" t="s">
        <v>43</v>
      </c>
      <c r="C929" s="26" t="s">
        <v>36</v>
      </c>
      <c r="D929" s="26">
        <v>429</v>
      </c>
      <c r="E929" s="26" t="s">
        <v>45</v>
      </c>
      <c r="F929" s="26">
        <v>2</v>
      </c>
      <c r="G929" s="26">
        <v>4</v>
      </c>
      <c r="H929" s="26" t="s">
        <v>38</v>
      </c>
      <c r="I929" s="26">
        <v>1</v>
      </c>
      <c r="J929" s="26">
        <v>1294</v>
      </c>
      <c r="K929" s="26">
        <v>3</v>
      </c>
      <c r="L929" s="26" t="s">
        <v>39</v>
      </c>
      <c r="M929" s="26">
        <v>53</v>
      </c>
      <c r="N929" s="26">
        <v>3</v>
      </c>
      <c r="O929" s="26">
        <v>2</v>
      </c>
      <c r="P929" s="26" t="s">
        <v>53</v>
      </c>
      <c r="Q929" s="26">
        <v>2</v>
      </c>
      <c r="R929" s="26" t="s">
        <v>41</v>
      </c>
      <c r="S929" s="26">
        <v>5410</v>
      </c>
      <c r="T929" s="26">
        <v>2323</v>
      </c>
      <c r="U929" s="26">
        <v>9</v>
      </c>
      <c r="V929" s="26" t="s">
        <v>42</v>
      </c>
      <c r="W929" s="26" t="s">
        <v>35</v>
      </c>
      <c r="X929" s="26">
        <v>11</v>
      </c>
      <c r="Y929" s="26">
        <v>3</v>
      </c>
      <c r="Z929" s="26">
        <v>4</v>
      </c>
      <c r="AA929" s="26">
        <v>80</v>
      </c>
      <c r="AB929" s="26">
        <v>0</v>
      </c>
      <c r="AC929" s="26">
        <v>18</v>
      </c>
      <c r="AD929" s="26">
        <v>2</v>
      </c>
      <c r="AE929" s="26">
        <v>3</v>
      </c>
      <c r="AF929" s="26">
        <v>16</v>
      </c>
      <c r="AG929" s="26">
        <v>14</v>
      </c>
      <c r="AH929" s="26">
        <v>5</v>
      </c>
      <c r="AI929" s="26">
        <v>12</v>
      </c>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26"/>
      <c r="CU929" s="26"/>
      <c r="CV929" s="26"/>
    </row>
    <row r="930" spans="1:100">
      <c r="A930" s="26">
        <v>44</v>
      </c>
      <c r="B930" s="26" t="s">
        <v>35</v>
      </c>
      <c r="C930" s="26" t="s">
        <v>36</v>
      </c>
      <c r="D930" s="26">
        <v>621</v>
      </c>
      <c r="E930" s="26" t="s">
        <v>45</v>
      </c>
      <c r="F930" s="26">
        <v>15</v>
      </c>
      <c r="G930" s="26">
        <v>3</v>
      </c>
      <c r="H930" s="26" t="s">
        <v>51</v>
      </c>
      <c r="I930" s="26">
        <v>1</v>
      </c>
      <c r="J930" s="26">
        <v>1295</v>
      </c>
      <c r="K930" s="26">
        <v>1</v>
      </c>
      <c r="L930" s="26" t="s">
        <v>39</v>
      </c>
      <c r="M930" s="26">
        <v>73</v>
      </c>
      <c r="N930" s="26">
        <v>3</v>
      </c>
      <c r="O930" s="26">
        <v>3</v>
      </c>
      <c r="P930" s="26" t="s">
        <v>54</v>
      </c>
      <c r="Q930" s="26">
        <v>4</v>
      </c>
      <c r="R930" s="26" t="s">
        <v>48</v>
      </c>
      <c r="S930" s="26">
        <v>7978</v>
      </c>
      <c r="T930" s="26">
        <v>14075</v>
      </c>
      <c r="U930" s="26">
        <v>1</v>
      </c>
      <c r="V930" s="26" t="s">
        <v>42</v>
      </c>
      <c r="W930" s="26" t="s">
        <v>43</v>
      </c>
      <c r="X930" s="26">
        <v>11</v>
      </c>
      <c r="Y930" s="26">
        <v>3</v>
      </c>
      <c r="Z930" s="26">
        <v>4</v>
      </c>
      <c r="AA930" s="26">
        <v>80</v>
      </c>
      <c r="AB930" s="26">
        <v>1</v>
      </c>
      <c r="AC930" s="26">
        <v>10</v>
      </c>
      <c r="AD930" s="26">
        <v>2</v>
      </c>
      <c r="AE930" s="26">
        <v>3</v>
      </c>
      <c r="AF930" s="26">
        <v>10</v>
      </c>
      <c r="AG930" s="26">
        <v>7</v>
      </c>
      <c r="AH930" s="26">
        <v>0</v>
      </c>
      <c r="AI930" s="26">
        <v>5</v>
      </c>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26"/>
      <c r="CU930" s="26"/>
      <c r="CV930" s="26"/>
    </row>
    <row r="931" spans="1:100">
      <c r="A931" s="26">
        <v>28</v>
      </c>
      <c r="B931" s="26" t="s">
        <v>43</v>
      </c>
      <c r="C931" s="26" t="s">
        <v>44</v>
      </c>
      <c r="D931" s="26">
        <v>193</v>
      </c>
      <c r="E931" s="26" t="s">
        <v>45</v>
      </c>
      <c r="F931" s="26">
        <v>2</v>
      </c>
      <c r="G931" s="26">
        <v>3</v>
      </c>
      <c r="H931" s="26" t="s">
        <v>38</v>
      </c>
      <c r="I931" s="26">
        <v>1</v>
      </c>
      <c r="J931" s="26">
        <v>1296</v>
      </c>
      <c r="K931" s="26">
        <v>4</v>
      </c>
      <c r="L931" s="26" t="s">
        <v>46</v>
      </c>
      <c r="M931" s="26">
        <v>52</v>
      </c>
      <c r="N931" s="26">
        <v>2</v>
      </c>
      <c r="O931" s="26">
        <v>1</v>
      </c>
      <c r="P931" s="26" t="s">
        <v>50</v>
      </c>
      <c r="Q931" s="26">
        <v>4</v>
      </c>
      <c r="R931" s="26" t="s">
        <v>48</v>
      </c>
      <c r="S931" s="26">
        <v>3867</v>
      </c>
      <c r="T931" s="26">
        <v>14222</v>
      </c>
      <c r="U931" s="26">
        <v>1</v>
      </c>
      <c r="V931" s="26" t="s">
        <v>42</v>
      </c>
      <c r="W931" s="26" t="s">
        <v>35</v>
      </c>
      <c r="X931" s="26">
        <v>12</v>
      </c>
      <c r="Y931" s="26">
        <v>3</v>
      </c>
      <c r="Z931" s="26">
        <v>2</v>
      </c>
      <c r="AA931" s="26">
        <v>80</v>
      </c>
      <c r="AB931" s="26">
        <v>1</v>
      </c>
      <c r="AC931" s="26">
        <v>2</v>
      </c>
      <c r="AD931" s="26">
        <v>2</v>
      </c>
      <c r="AE931" s="26">
        <v>3</v>
      </c>
      <c r="AF931" s="26">
        <v>2</v>
      </c>
      <c r="AG931" s="26">
        <v>2</v>
      </c>
      <c r="AH931" s="26">
        <v>2</v>
      </c>
      <c r="AI931" s="26">
        <v>2</v>
      </c>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26"/>
      <c r="CU931" s="26"/>
      <c r="CV931" s="26"/>
    </row>
    <row r="932" spans="1:100">
      <c r="A932" s="26">
        <v>51</v>
      </c>
      <c r="B932" s="26" t="s">
        <v>43</v>
      </c>
      <c r="C932" s="26" t="s">
        <v>44</v>
      </c>
      <c r="D932" s="26">
        <v>968</v>
      </c>
      <c r="E932" s="26" t="s">
        <v>45</v>
      </c>
      <c r="F932" s="26">
        <v>6</v>
      </c>
      <c r="G932" s="26">
        <v>2</v>
      </c>
      <c r="H932" s="26" t="s">
        <v>51</v>
      </c>
      <c r="I932" s="26">
        <v>1</v>
      </c>
      <c r="J932" s="26">
        <v>1297</v>
      </c>
      <c r="K932" s="26">
        <v>2</v>
      </c>
      <c r="L932" s="26" t="s">
        <v>39</v>
      </c>
      <c r="M932" s="26">
        <v>40</v>
      </c>
      <c r="N932" s="26">
        <v>2</v>
      </c>
      <c r="O932" s="26">
        <v>1</v>
      </c>
      <c r="P932" s="26" t="s">
        <v>50</v>
      </c>
      <c r="Q932" s="26">
        <v>3</v>
      </c>
      <c r="R932" s="26" t="s">
        <v>41</v>
      </c>
      <c r="S932" s="26">
        <v>2838</v>
      </c>
      <c r="T932" s="26">
        <v>4257</v>
      </c>
      <c r="U932" s="26">
        <v>0</v>
      </c>
      <c r="V932" s="26" t="s">
        <v>42</v>
      </c>
      <c r="W932" s="26" t="s">
        <v>43</v>
      </c>
      <c r="X932" s="26">
        <v>14</v>
      </c>
      <c r="Y932" s="26">
        <v>3</v>
      </c>
      <c r="Z932" s="26">
        <v>2</v>
      </c>
      <c r="AA932" s="26">
        <v>80</v>
      </c>
      <c r="AB932" s="26">
        <v>0</v>
      </c>
      <c r="AC932" s="26">
        <v>8</v>
      </c>
      <c r="AD932" s="26">
        <v>6</v>
      </c>
      <c r="AE932" s="26">
        <v>2</v>
      </c>
      <c r="AF932" s="26">
        <v>7</v>
      </c>
      <c r="AG932" s="26">
        <v>0</v>
      </c>
      <c r="AH932" s="26">
        <v>7</v>
      </c>
      <c r="AI932" s="26">
        <v>7</v>
      </c>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26"/>
      <c r="CU932" s="26"/>
      <c r="CV932" s="26"/>
    </row>
    <row r="933" spans="1:100">
      <c r="A933" s="26">
        <v>30</v>
      </c>
      <c r="B933" s="26" t="s">
        <v>43</v>
      </c>
      <c r="C933" s="26" t="s">
        <v>55</v>
      </c>
      <c r="D933" s="26">
        <v>879</v>
      </c>
      <c r="E933" s="26" t="s">
        <v>45</v>
      </c>
      <c r="F933" s="26">
        <v>9</v>
      </c>
      <c r="G933" s="26">
        <v>2</v>
      </c>
      <c r="H933" s="26" t="s">
        <v>51</v>
      </c>
      <c r="I933" s="26">
        <v>1</v>
      </c>
      <c r="J933" s="26">
        <v>1298</v>
      </c>
      <c r="K933" s="26">
        <v>3</v>
      </c>
      <c r="L933" s="26" t="s">
        <v>39</v>
      </c>
      <c r="M933" s="26">
        <v>72</v>
      </c>
      <c r="N933" s="26">
        <v>3</v>
      </c>
      <c r="O933" s="26">
        <v>2</v>
      </c>
      <c r="P933" s="26" t="s">
        <v>53</v>
      </c>
      <c r="Q933" s="26">
        <v>3</v>
      </c>
      <c r="R933" s="26" t="s">
        <v>41</v>
      </c>
      <c r="S933" s="26">
        <v>4695</v>
      </c>
      <c r="T933" s="26">
        <v>12858</v>
      </c>
      <c r="U933" s="26">
        <v>7</v>
      </c>
      <c r="V933" s="26" t="s">
        <v>42</v>
      </c>
      <c r="W933" s="26" t="s">
        <v>35</v>
      </c>
      <c r="X933" s="26">
        <v>18</v>
      </c>
      <c r="Y933" s="26">
        <v>3</v>
      </c>
      <c r="Z933" s="26">
        <v>3</v>
      </c>
      <c r="AA933" s="26">
        <v>80</v>
      </c>
      <c r="AB933" s="26">
        <v>0</v>
      </c>
      <c r="AC933" s="26">
        <v>10</v>
      </c>
      <c r="AD933" s="26">
        <v>3</v>
      </c>
      <c r="AE933" s="26">
        <v>3</v>
      </c>
      <c r="AF933" s="26">
        <v>8</v>
      </c>
      <c r="AG933" s="26">
        <v>4</v>
      </c>
      <c r="AH933" s="26">
        <v>1</v>
      </c>
      <c r="AI933" s="26">
        <v>7</v>
      </c>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26"/>
      <c r="CU933" s="26"/>
      <c r="CV933" s="26"/>
    </row>
    <row r="934" spans="1:100">
      <c r="A934" s="26">
        <v>29</v>
      </c>
      <c r="B934" s="26" t="s">
        <v>35</v>
      </c>
      <c r="C934" s="26" t="s">
        <v>36</v>
      </c>
      <c r="D934" s="26">
        <v>806</v>
      </c>
      <c r="E934" s="26" t="s">
        <v>45</v>
      </c>
      <c r="F934" s="26">
        <v>7</v>
      </c>
      <c r="G934" s="26">
        <v>3</v>
      </c>
      <c r="H934" s="26" t="s">
        <v>60</v>
      </c>
      <c r="I934" s="26">
        <v>1</v>
      </c>
      <c r="J934" s="26">
        <v>1299</v>
      </c>
      <c r="K934" s="26">
        <v>2</v>
      </c>
      <c r="L934" s="26" t="s">
        <v>39</v>
      </c>
      <c r="M934" s="26">
        <v>39</v>
      </c>
      <c r="N934" s="26">
        <v>3</v>
      </c>
      <c r="O934" s="26">
        <v>1</v>
      </c>
      <c r="P934" s="26" t="s">
        <v>50</v>
      </c>
      <c r="Q934" s="26">
        <v>3</v>
      </c>
      <c r="R934" s="26" t="s">
        <v>52</v>
      </c>
      <c r="S934" s="26">
        <v>3339</v>
      </c>
      <c r="T934" s="26">
        <v>17285</v>
      </c>
      <c r="U934" s="26">
        <v>3</v>
      </c>
      <c r="V934" s="26" t="s">
        <v>42</v>
      </c>
      <c r="W934" s="26" t="s">
        <v>35</v>
      </c>
      <c r="X934" s="26">
        <v>13</v>
      </c>
      <c r="Y934" s="26">
        <v>3</v>
      </c>
      <c r="Z934" s="26">
        <v>1</v>
      </c>
      <c r="AA934" s="26">
        <v>80</v>
      </c>
      <c r="AB934" s="26">
        <v>2</v>
      </c>
      <c r="AC934" s="26">
        <v>10</v>
      </c>
      <c r="AD934" s="26">
        <v>2</v>
      </c>
      <c r="AE934" s="26">
        <v>3</v>
      </c>
      <c r="AF934" s="26">
        <v>7</v>
      </c>
      <c r="AG934" s="26">
        <v>7</v>
      </c>
      <c r="AH934" s="26">
        <v>7</v>
      </c>
      <c r="AI934" s="26">
        <v>7</v>
      </c>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26"/>
      <c r="CU934" s="26"/>
      <c r="CV934" s="26"/>
    </row>
    <row r="935" spans="1:100">
      <c r="A935" s="26">
        <v>28</v>
      </c>
      <c r="B935" s="26" t="s">
        <v>43</v>
      </c>
      <c r="C935" s="26" t="s">
        <v>36</v>
      </c>
      <c r="D935" s="26">
        <v>640</v>
      </c>
      <c r="E935" s="26" t="s">
        <v>45</v>
      </c>
      <c r="F935" s="26">
        <v>1</v>
      </c>
      <c r="G935" s="26">
        <v>3</v>
      </c>
      <c r="H935" s="26" t="s">
        <v>60</v>
      </c>
      <c r="I935" s="26">
        <v>1</v>
      </c>
      <c r="J935" s="26">
        <v>1301</v>
      </c>
      <c r="K935" s="26">
        <v>4</v>
      </c>
      <c r="L935" s="26" t="s">
        <v>46</v>
      </c>
      <c r="M935" s="26">
        <v>84</v>
      </c>
      <c r="N935" s="26">
        <v>3</v>
      </c>
      <c r="O935" s="26">
        <v>1</v>
      </c>
      <c r="P935" s="26" t="s">
        <v>47</v>
      </c>
      <c r="Q935" s="26">
        <v>1</v>
      </c>
      <c r="R935" s="26" t="s">
        <v>41</v>
      </c>
      <c r="S935" s="26">
        <v>2080</v>
      </c>
      <c r="T935" s="26">
        <v>4732</v>
      </c>
      <c r="U935" s="26">
        <v>2</v>
      </c>
      <c r="V935" s="26" t="s">
        <v>42</v>
      </c>
      <c r="W935" s="26" t="s">
        <v>43</v>
      </c>
      <c r="X935" s="26">
        <v>11</v>
      </c>
      <c r="Y935" s="26">
        <v>3</v>
      </c>
      <c r="Z935" s="26">
        <v>2</v>
      </c>
      <c r="AA935" s="26">
        <v>80</v>
      </c>
      <c r="AB935" s="26">
        <v>0</v>
      </c>
      <c r="AC935" s="26">
        <v>5</v>
      </c>
      <c r="AD935" s="26">
        <v>2</v>
      </c>
      <c r="AE935" s="26">
        <v>2</v>
      </c>
      <c r="AF935" s="26">
        <v>3</v>
      </c>
      <c r="AG935" s="26">
        <v>2</v>
      </c>
      <c r="AH935" s="26">
        <v>1</v>
      </c>
      <c r="AI935" s="26">
        <v>2</v>
      </c>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26"/>
      <c r="CU935" s="26"/>
      <c r="CV935" s="26"/>
    </row>
    <row r="936" spans="1:100">
      <c r="A936" s="26">
        <v>25</v>
      </c>
      <c r="B936" s="26" t="s">
        <v>43</v>
      </c>
      <c r="C936" s="26" t="s">
        <v>36</v>
      </c>
      <c r="D936" s="26">
        <v>266</v>
      </c>
      <c r="E936" s="26" t="s">
        <v>45</v>
      </c>
      <c r="F936" s="26">
        <v>1</v>
      </c>
      <c r="G936" s="26">
        <v>3</v>
      </c>
      <c r="H936" s="26" t="s">
        <v>51</v>
      </c>
      <c r="I936" s="26">
        <v>1</v>
      </c>
      <c r="J936" s="26">
        <v>1303</v>
      </c>
      <c r="K936" s="26">
        <v>4</v>
      </c>
      <c r="L936" s="26" t="s">
        <v>39</v>
      </c>
      <c r="M936" s="26">
        <v>40</v>
      </c>
      <c r="N936" s="26">
        <v>3</v>
      </c>
      <c r="O936" s="26">
        <v>1</v>
      </c>
      <c r="P936" s="26" t="s">
        <v>47</v>
      </c>
      <c r="Q936" s="26">
        <v>2</v>
      </c>
      <c r="R936" s="26" t="s">
        <v>41</v>
      </c>
      <c r="S936" s="26">
        <v>2096</v>
      </c>
      <c r="T936" s="26">
        <v>18830</v>
      </c>
      <c r="U936" s="26">
        <v>1</v>
      </c>
      <c r="V936" s="26" t="s">
        <v>42</v>
      </c>
      <c r="W936" s="26" t="s">
        <v>43</v>
      </c>
      <c r="X936" s="26">
        <v>18</v>
      </c>
      <c r="Y936" s="26">
        <v>3</v>
      </c>
      <c r="Z936" s="26">
        <v>4</v>
      </c>
      <c r="AA936" s="26">
        <v>80</v>
      </c>
      <c r="AB936" s="26">
        <v>0</v>
      </c>
      <c r="AC936" s="26">
        <v>2</v>
      </c>
      <c r="AD936" s="26">
        <v>3</v>
      </c>
      <c r="AE936" s="26">
        <v>2</v>
      </c>
      <c r="AF936" s="26">
        <v>2</v>
      </c>
      <c r="AG936" s="26">
        <v>2</v>
      </c>
      <c r="AH936" s="26">
        <v>2</v>
      </c>
      <c r="AI936" s="26">
        <v>1</v>
      </c>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26"/>
      <c r="CU936" s="26"/>
      <c r="CV936" s="26"/>
    </row>
    <row r="937" spans="1:100">
      <c r="A937" s="26">
        <v>32</v>
      </c>
      <c r="B937" s="26" t="s">
        <v>43</v>
      </c>
      <c r="C937" s="26" t="s">
        <v>36</v>
      </c>
      <c r="D937" s="26">
        <v>604</v>
      </c>
      <c r="E937" s="26" t="s">
        <v>37</v>
      </c>
      <c r="F937" s="26">
        <v>8</v>
      </c>
      <c r="G937" s="26">
        <v>3</v>
      </c>
      <c r="H937" s="26" t="s">
        <v>51</v>
      </c>
      <c r="I937" s="26">
        <v>1</v>
      </c>
      <c r="J937" s="26">
        <v>1304</v>
      </c>
      <c r="K937" s="26">
        <v>3</v>
      </c>
      <c r="L937" s="26" t="s">
        <v>46</v>
      </c>
      <c r="M937" s="26">
        <v>56</v>
      </c>
      <c r="N937" s="26">
        <v>4</v>
      </c>
      <c r="O937" s="26">
        <v>2</v>
      </c>
      <c r="P937" s="26" t="s">
        <v>40</v>
      </c>
      <c r="Q937" s="26">
        <v>4</v>
      </c>
      <c r="R937" s="26" t="s">
        <v>48</v>
      </c>
      <c r="S937" s="26">
        <v>6209</v>
      </c>
      <c r="T937" s="26">
        <v>11693</v>
      </c>
      <c r="U937" s="26">
        <v>1</v>
      </c>
      <c r="V937" s="26" t="s">
        <v>42</v>
      </c>
      <c r="W937" s="26" t="s">
        <v>43</v>
      </c>
      <c r="X937" s="26">
        <v>15</v>
      </c>
      <c r="Y937" s="26">
        <v>3</v>
      </c>
      <c r="Z937" s="26">
        <v>3</v>
      </c>
      <c r="AA937" s="26">
        <v>80</v>
      </c>
      <c r="AB937" s="26">
        <v>2</v>
      </c>
      <c r="AC937" s="26">
        <v>10</v>
      </c>
      <c r="AD937" s="26">
        <v>4</v>
      </c>
      <c r="AE937" s="26">
        <v>4</v>
      </c>
      <c r="AF937" s="26">
        <v>10</v>
      </c>
      <c r="AG937" s="26">
        <v>7</v>
      </c>
      <c r="AH937" s="26">
        <v>0</v>
      </c>
      <c r="AI937" s="26">
        <v>8</v>
      </c>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26"/>
      <c r="CU937" s="26"/>
      <c r="CV937" s="26"/>
    </row>
    <row r="938" spans="1:100">
      <c r="A938" s="26">
        <v>45</v>
      </c>
      <c r="B938" s="26" t="s">
        <v>43</v>
      </c>
      <c r="C938" s="26" t="s">
        <v>44</v>
      </c>
      <c r="D938" s="26">
        <v>364</v>
      </c>
      <c r="E938" s="26" t="s">
        <v>45</v>
      </c>
      <c r="F938" s="26">
        <v>25</v>
      </c>
      <c r="G938" s="26">
        <v>3</v>
      </c>
      <c r="H938" s="26" t="s">
        <v>51</v>
      </c>
      <c r="I938" s="26">
        <v>1</v>
      </c>
      <c r="J938" s="26">
        <v>1306</v>
      </c>
      <c r="K938" s="26">
        <v>2</v>
      </c>
      <c r="L938" s="26" t="s">
        <v>39</v>
      </c>
      <c r="M938" s="26">
        <v>83</v>
      </c>
      <c r="N938" s="26">
        <v>3</v>
      </c>
      <c r="O938" s="26">
        <v>5</v>
      </c>
      <c r="P938" s="26" t="s">
        <v>56</v>
      </c>
      <c r="Q938" s="26">
        <v>2</v>
      </c>
      <c r="R938" s="26" t="s">
        <v>41</v>
      </c>
      <c r="S938" s="26">
        <v>18061</v>
      </c>
      <c r="T938" s="26">
        <v>13035</v>
      </c>
      <c r="U938" s="26">
        <v>3</v>
      </c>
      <c r="V938" s="26" t="s">
        <v>42</v>
      </c>
      <c r="W938" s="26" t="s">
        <v>43</v>
      </c>
      <c r="X938" s="26">
        <v>22</v>
      </c>
      <c r="Y938" s="26">
        <v>4</v>
      </c>
      <c r="Z938" s="26">
        <v>3</v>
      </c>
      <c r="AA938" s="26">
        <v>80</v>
      </c>
      <c r="AB938" s="26">
        <v>0</v>
      </c>
      <c r="AC938" s="26">
        <v>22</v>
      </c>
      <c r="AD938" s="26">
        <v>4</v>
      </c>
      <c r="AE938" s="26">
        <v>3</v>
      </c>
      <c r="AF938" s="26">
        <v>0</v>
      </c>
      <c r="AG938" s="26">
        <v>0</v>
      </c>
      <c r="AH938" s="26">
        <v>0</v>
      </c>
      <c r="AI938" s="26">
        <v>0</v>
      </c>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26"/>
      <c r="CU938" s="26"/>
      <c r="CV938" s="26"/>
    </row>
    <row r="939" spans="1:100">
      <c r="A939" s="26">
        <v>39</v>
      </c>
      <c r="B939" s="26" t="s">
        <v>43</v>
      </c>
      <c r="C939" s="26" t="s">
        <v>36</v>
      </c>
      <c r="D939" s="26">
        <v>412</v>
      </c>
      <c r="E939" s="26" t="s">
        <v>45</v>
      </c>
      <c r="F939" s="26">
        <v>13</v>
      </c>
      <c r="G939" s="26">
        <v>4</v>
      </c>
      <c r="H939" s="26" t="s">
        <v>51</v>
      </c>
      <c r="I939" s="26">
        <v>1</v>
      </c>
      <c r="J939" s="26">
        <v>1307</v>
      </c>
      <c r="K939" s="26">
        <v>3</v>
      </c>
      <c r="L939" s="26" t="s">
        <v>39</v>
      </c>
      <c r="M939" s="26">
        <v>94</v>
      </c>
      <c r="N939" s="26">
        <v>2</v>
      </c>
      <c r="O939" s="26">
        <v>4</v>
      </c>
      <c r="P939" s="26" t="s">
        <v>56</v>
      </c>
      <c r="Q939" s="26">
        <v>2</v>
      </c>
      <c r="R939" s="26" t="s">
        <v>52</v>
      </c>
      <c r="S939" s="26">
        <v>17123</v>
      </c>
      <c r="T939" s="26">
        <v>17334</v>
      </c>
      <c r="U939" s="26">
        <v>6</v>
      </c>
      <c r="V939" s="26" t="s">
        <v>42</v>
      </c>
      <c r="W939" s="26" t="s">
        <v>35</v>
      </c>
      <c r="X939" s="26">
        <v>13</v>
      </c>
      <c r="Y939" s="26">
        <v>3</v>
      </c>
      <c r="Z939" s="26">
        <v>4</v>
      </c>
      <c r="AA939" s="26">
        <v>80</v>
      </c>
      <c r="AB939" s="26">
        <v>2</v>
      </c>
      <c r="AC939" s="26">
        <v>21</v>
      </c>
      <c r="AD939" s="26">
        <v>4</v>
      </c>
      <c r="AE939" s="26">
        <v>3</v>
      </c>
      <c r="AF939" s="26">
        <v>19</v>
      </c>
      <c r="AG939" s="26">
        <v>9</v>
      </c>
      <c r="AH939" s="26">
        <v>15</v>
      </c>
      <c r="AI939" s="26">
        <v>2</v>
      </c>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26"/>
      <c r="CU939" s="26"/>
      <c r="CV939" s="26"/>
    </row>
    <row r="940" spans="1:100">
      <c r="A940" s="26">
        <v>58</v>
      </c>
      <c r="B940" s="26" t="s">
        <v>43</v>
      </c>
      <c r="C940" s="26" t="s">
        <v>36</v>
      </c>
      <c r="D940" s="26">
        <v>848</v>
      </c>
      <c r="E940" s="26" t="s">
        <v>45</v>
      </c>
      <c r="F940" s="26">
        <v>23</v>
      </c>
      <c r="G940" s="26">
        <v>4</v>
      </c>
      <c r="H940" s="26" t="s">
        <v>38</v>
      </c>
      <c r="I940" s="26">
        <v>1</v>
      </c>
      <c r="J940" s="26">
        <v>1308</v>
      </c>
      <c r="K940" s="26">
        <v>1</v>
      </c>
      <c r="L940" s="26" t="s">
        <v>46</v>
      </c>
      <c r="M940" s="26">
        <v>88</v>
      </c>
      <c r="N940" s="26">
        <v>3</v>
      </c>
      <c r="O940" s="26">
        <v>1</v>
      </c>
      <c r="P940" s="26" t="s">
        <v>47</v>
      </c>
      <c r="Q940" s="26">
        <v>3</v>
      </c>
      <c r="R940" s="26" t="s">
        <v>52</v>
      </c>
      <c r="S940" s="26">
        <v>2372</v>
      </c>
      <c r="T940" s="26">
        <v>26076</v>
      </c>
      <c r="U940" s="26">
        <v>1</v>
      </c>
      <c r="V940" s="26" t="s">
        <v>42</v>
      </c>
      <c r="W940" s="26" t="s">
        <v>43</v>
      </c>
      <c r="X940" s="26">
        <v>12</v>
      </c>
      <c r="Y940" s="26">
        <v>3</v>
      </c>
      <c r="Z940" s="26">
        <v>4</v>
      </c>
      <c r="AA940" s="26">
        <v>80</v>
      </c>
      <c r="AB940" s="26">
        <v>2</v>
      </c>
      <c r="AC940" s="26">
        <v>2</v>
      </c>
      <c r="AD940" s="26">
        <v>3</v>
      </c>
      <c r="AE940" s="26">
        <v>3</v>
      </c>
      <c r="AF940" s="26">
        <v>2</v>
      </c>
      <c r="AG940" s="26">
        <v>2</v>
      </c>
      <c r="AH940" s="26">
        <v>2</v>
      </c>
      <c r="AI940" s="26">
        <v>2</v>
      </c>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26"/>
      <c r="CU940" s="26"/>
      <c r="CV940" s="26"/>
    </row>
    <row r="941" spans="1:100">
      <c r="A941" s="26">
        <v>32</v>
      </c>
      <c r="B941" s="26" t="s">
        <v>35</v>
      </c>
      <c r="C941" s="26" t="s">
        <v>36</v>
      </c>
      <c r="D941" s="26">
        <v>1089</v>
      </c>
      <c r="E941" s="26" t="s">
        <v>45</v>
      </c>
      <c r="F941" s="26">
        <v>7</v>
      </c>
      <c r="G941" s="26">
        <v>2</v>
      </c>
      <c r="H941" s="26" t="s">
        <v>38</v>
      </c>
      <c r="I941" s="26">
        <v>1</v>
      </c>
      <c r="J941" s="26">
        <v>1309</v>
      </c>
      <c r="K941" s="26">
        <v>4</v>
      </c>
      <c r="L941" s="26" t="s">
        <v>46</v>
      </c>
      <c r="M941" s="26">
        <v>79</v>
      </c>
      <c r="N941" s="26">
        <v>3</v>
      </c>
      <c r="O941" s="26">
        <v>2</v>
      </c>
      <c r="P941" s="26" t="s">
        <v>50</v>
      </c>
      <c r="Q941" s="26">
        <v>3</v>
      </c>
      <c r="R941" s="26" t="s">
        <v>48</v>
      </c>
      <c r="S941" s="26">
        <v>4883</v>
      </c>
      <c r="T941" s="26">
        <v>22845</v>
      </c>
      <c r="U941" s="26">
        <v>1</v>
      </c>
      <c r="V941" s="26" t="s">
        <v>42</v>
      </c>
      <c r="W941" s="26" t="s">
        <v>43</v>
      </c>
      <c r="X941" s="26">
        <v>18</v>
      </c>
      <c r="Y941" s="26">
        <v>3</v>
      </c>
      <c r="Z941" s="26">
        <v>1</v>
      </c>
      <c r="AA941" s="26">
        <v>80</v>
      </c>
      <c r="AB941" s="26">
        <v>1</v>
      </c>
      <c r="AC941" s="26">
        <v>10</v>
      </c>
      <c r="AD941" s="26">
        <v>3</v>
      </c>
      <c r="AE941" s="26">
        <v>3</v>
      </c>
      <c r="AF941" s="26">
        <v>10</v>
      </c>
      <c r="AG941" s="26">
        <v>4</v>
      </c>
      <c r="AH941" s="26">
        <v>1</v>
      </c>
      <c r="AI941" s="26">
        <v>1</v>
      </c>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26"/>
      <c r="CU941" s="26"/>
      <c r="CV941" s="26"/>
    </row>
    <row r="942" spans="1:100">
      <c r="A942" s="26">
        <v>39</v>
      </c>
      <c r="B942" s="26" t="s">
        <v>35</v>
      </c>
      <c r="C942" s="26" t="s">
        <v>36</v>
      </c>
      <c r="D942" s="26">
        <v>360</v>
      </c>
      <c r="E942" s="26" t="s">
        <v>45</v>
      </c>
      <c r="F942" s="26">
        <v>23</v>
      </c>
      <c r="G942" s="26">
        <v>3</v>
      </c>
      <c r="H942" s="26" t="s">
        <v>51</v>
      </c>
      <c r="I942" s="26">
        <v>1</v>
      </c>
      <c r="J942" s="26">
        <v>1310</v>
      </c>
      <c r="K942" s="26">
        <v>3</v>
      </c>
      <c r="L942" s="26" t="s">
        <v>46</v>
      </c>
      <c r="M942" s="26">
        <v>93</v>
      </c>
      <c r="N942" s="26">
        <v>3</v>
      </c>
      <c r="O942" s="26">
        <v>1</v>
      </c>
      <c r="P942" s="26" t="s">
        <v>47</v>
      </c>
      <c r="Q942" s="26">
        <v>1</v>
      </c>
      <c r="R942" s="26" t="s">
        <v>41</v>
      </c>
      <c r="S942" s="26">
        <v>3904</v>
      </c>
      <c r="T942" s="26">
        <v>22154</v>
      </c>
      <c r="U942" s="26">
        <v>0</v>
      </c>
      <c r="V942" s="26" t="s">
        <v>42</v>
      </c>
      <c r="W942" s="26" t="s">
        <v>43</v>
      </c>
      <c r="X942" s="26">
        <v>13</v>
      </c>
      <c r="Y942" s="26">
        <v>3</v>
      </c>
      <c r="Z942" s="26">
        <v>1</v>
      </c>
      <c r="AA942" s="26">
        <v>80</v>
      </c>
      <c r="AB942" s="26">
        <v>0</v>
      </c>
      <c r="AC942" s="26">
        <v>6</v>
      </c>
      <c r="AD942" s="26">
        <v>2</v>
      </c>
      <c r="AE942" s="26">
        <v>3</v>
      </c>
      <c r="AF942" s="26">
        <v>5</v>
      </c>
      <c r="AG942" s="26">
        <v>2</v>
      </c>
      <c r="AH942" s="26">
        <v>0</v>
      </c>
      <c r="AI942" s="26">
        <v>3</v>
      </c>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26"/>
      <c r="CU942" s="26"/>
      <c r="CV942" s="26"/>
    </row>
    <row r="943" spans="1:100">
      <c r="A943" s="26">
        <v>30</v>
      </c>
      <c r="B943" s="26" t="s">
        <v>43</v>
      </c>
      <c r="C943" s="26" t="s">
        <v>36</v>
      </c>
      <c r="D943" s="26">
        <v>1138</v>
      </c>
      <c r="E943" s="26" t="s">
        <v>45</v>
      </c>
      <c r="F943" s="26">
        <v>6</v>
      </c>
      <c r="G943" s="26">
        <v>3</v>
      </c>
      <c r="H943" s="26" t="s">
        <v>60</v>
      </c>
      <c r="I943" s="26">
        <v>1</v>
      </c>
      <c r="J943" s="26">
        <v>1311</v>
      </c>
      <c r="K943" s="26">
        <v>1</v>
      </c>
      <c r="L943" s="26" t="s">
        <v>39</v>
      </c>
      <c r="M943" s="26">
        <v>48</v>
      </c>
      <c r="N943" s="26">
        <v>2</v>
      </c>
      <c r="O943" s="26">
        <v>2</v>
      </c>
      <c r="P943" s="26" t="s">
        <v>50</v>
      </c>
      <c r="Q943" s="26">
        <v>4</v>
      </c>
      <c r="R943" s="26" t="s">
        <v>48</v>
      </c>
      <c r="S943" s="26">
        <v>4627</v>
      </c>
      <c r="T943" s="26">
        <v>23631</v>
      </c>
      <c r="U943" s="26">
        <v>0</v>
      </c>
      <c r="V943" s="26" t="s">
        <v>42</v>
      </c>
      <c r="W943" s="26" t="s">
        <v>43</v>
      </c>
      <c r="X943" s="26">
        <v>12</v>
      </c>
      <c r="Y943" s="26">
        <v>3</v>
      </c>
      <c r="Z943" s="26">
        <v>1</v>
      </c>
      <c r="AA943" s="26">
        <v>80</v>
      </c>
      <c r="AB943" s="26">
        <v>1</v>
      </c>
      <c r="AC943" s="26">
        <v>10</v>
      </c>
      <c r="AD943" s="26">
        <v>6</v>
      </c>
      <c r="AE943" s="26">
        <v>3</v>
      </c>
      <c r="AF943" s="26">
        <v>9</v>
      </c>
      <c r="AG943" s="26">
        <v>2</v>
      </c>
      <c r="AH943" s="26">
        <v>6</v>
      </c>
      <c r="AI943" s="26">
        <v>7</v>
      </c>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26"/>
      <c r="CU943" s="26"/>
      <c r="CV943" s="26"/>
    </row>
    <row r="944" spans="1:100">
      <c r="A944" s="26">
        <v>36</v>
      </c>
      <c r="B944" s="26" t="s">
        <v>43</v>
      </c>
      <c r="C944" s="26" t="s">
        <v>36</v>
      </c>
      <c r="D944" s="26">
        <v>325</v>
      </c>
      <c r="E944" s="26" t="s">
        <v>45</v>
      </c>
      <c r="F944" s="26">
        <v>10</v>
      </c>
      <c r="G944" s="26">
        <v>4</v>
      </c>
      <c r="H944" s="26" t="s">
        <v>60</v>
      </c>
      <c r="I944" s="26">
        <v>1</v>
      </c>
      <c r="J944" s="26">
        <v>1312</v>
      </c>
      <c r="K944" s="26">
        <v>4</v>
      </c>
      <c r="L944" s="26" t="s">
        <v>39</v>
      </c>
      <c r="M944" s="26">
        <v>63</v>
      </c>
      <c r="N944" s="26">
        <v>3</v>
      </c>
      <c r="O944" s="26">
        <v>3</v>
      </c>
      <c r="P944" s="26" t="s">
        <v>54</v>
      </c>
      <c r="Q944" s="26">
        <v>3</v>
      </c>
      <c r="R944" s="26" t="s">
        <v>48</v>
      </c>
      <c r="S944" s="26">
        <v>7094</v>
      </c>
      <c r="T944" s="26">
        <v>5747</v>
      </c>
      <c r="U944" s="26">
        <v>3</v>
      </c>
      <c r="V944" s="26" t="s">
        <v>42</v>
      </c>
      <c r="W944" s="26" t="s">
        <v>43</v>
      </c>
      <c r="X944" s="26">
        <v>12</v>
      </c>
      <c r="Y944" s="26">
        <v>3</v>
      </c>
      <c r="Z944" s="26">
        <v>1</v>
      </c>
      <c r="AA944" s="26">
        <v>80</v>
      </c>
      <c r="AB944" s="26">
        <v>0</v>
      </c>
      <c r="AC944" s="26">
        <v>10</v>
      </c>
      <c r="AD944" s="26">
        <v>0</v>
      </c>
      <c r="AE944" s="26">
        <v>3</v>
      </c>
      <c r="AF944" s="26">
        <v>7</v>
      </c>
      <c r="AG944" s="26">
        <v>7</v>
      </c>
      <c r="AH944" s="26">
        <v>1</v>
      </c>
      <c r="AI944" s="26">
        <v>7</v>
      </c>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26"/>
      <c r="CU944" s="26"/>
      <c r="CV944" s="26"/>
    </row>
    <row r="945" spans="1:100">
      <c r="A945" s="26">
        <v>46</v>
      </c>
      <c r="B945" s="26" t="s">
        <v>43</v>
      </c>
      <c r="C945" s="26" t="s">
        <v>36</v>
      </c>
      <c r="D945" s="26">
        <v>991</v>
      </c>
      <c r="E945" s="26" t="s">
        <v>61</v>
      </c>
      <c r="F945" s="26">
        <v>1</v>
      </c>
      <c r="G945" s="26">
        <v>2</v>
      </c>
      <c r="H945" s="26" t="s">
        <v>38</v>
      </c>
      <c r="I945" s="26">
        <v>1</v>
      </c>
      <c r="J945" s="26">
        <v>1314</v>
      </c>
      <c r="K945" s="26">
        <v>4</v>
      </c>
      <c r="L945" s="26" t="s">
        <v>39</v>
      </c>
      <c r="M945" s="26">
        <v>44</v>
      </c>
      <c r="N945" s="26">
        <v>3</v>
      </c>
      <c r="O945" s="26">
        <v>1</v>
      </c>
      <c r="P945" s="26" t="s">
        <v>61</v>
      </c>
      <c r="Q945" s="26">
        <v>1</v>
      </c>
      <c r="R945" s="26" t="s">
        <v>41</v>
      </c>
      <c r="S945" s="26">
        <v>3423</v>
      </c>
      <c r="T945" s="26">
        <v>22957</v>
      </c>
      <c r="U945" s="26">
        <v>6</v>
      </c>
      <c r="V945" s="26" t="s">
        <v>42</v>
      </c>
      <c r="W945" s="26" t="s">
        <v>43</v>
      </c>
      <c r="X945" s="26">
        <v>12</v>
      </c>
      <c r="Y945" s="26">
        <v>3</v>
      </c>
      <c r="Z945" s="26">
        <v>3</v>
      </c>
      <c r="AA945" s="26">
        <v>80</v>
      </c>
      <c r="AB945" s="26">
        <v>0</v>
      </c>
      <c r="AC945" s="26">
        <v>10</v>
      </c>
      <c r="AD945" s="26">
        <v>3</v>
      </c>
      <c r="AE945" s="26">
        <v>4</v>
      </c>
      <c r="AF945" s="26">
        <v>7</v>
      </c>
      <c r="AG945" s="26">
        <v>6</v>
      </c>
      <c r="AH945" s="26">
        <v>5</v>
      </c>
      <c r="AI945" s="26">
        <v>7</v>
      </c>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26"/>
      <c r="CU945" s="26"/>
      <c r="CV945" s="26"/>
    </row>
    <row r="946" spans="1:100">
      <c r="A946" s="26">
        <v>28</v>
      </c>
      <c r="B946" s="26" t="s">
        <v>43</v>
      </c>
      <c r="C946" s="26" t="s">
        <v>55</v>
      </c>
      <c r="D946" s="26">
        <v>1476</v>
      </c>
      <c r="E946" s="26" t="s">
        <v>45</v>
      </c>
      <c r="F946" s="26">
        <v>1</v>
      </c>
      <c r="G946" s="26">
        <v>3</v>
      </c>
      <c r="H946" s="26" t="s">
        <v>38</v>
      </c>
      <c r="I946" s="26">
        <v>1</v>
      </c>
      <c r="J946" s="26">
        <v>1315</v>
      </c>
      <c r="K946" s="26">
        <v>3</v>
      </c>
      <c r="L946" s="26" t="s">
        <v>39</v>
      </c>
      <c r="M946" s="26">
        <v>55</v>
      </c>
      <c r="N946" s="26">
        <v>1</v>
      </c>
      <c r="O946" s="26">
        <v>2</v>
      </c>
      <c r="P946" s="26" t="s">
        <v>50</v>
      </c>
      <c r="Q946" s="26">
        <v>4</v>
      </c>
      <c r="R946" s="26" t="s">
        <v>48</v>
      </c>
      <c r="S946" s="26">
        <v>6674</v>
      </c>
      <c r="T946" s="26">
        <v>16392</v>
      </c>
      <c r="U946" s="26">
        <v>0</v>
      </c>
      <c r="V946" s="26" t="s">
        <v>42</v>
      </c>
      <c r="W946" s="26" t="s">
        <v>43</v>
      </c>
      <c r="X946" s="26">
        <v>11</v>
      </c>
      <c r="Y946" s="26">
        <v>3</v>
      </c>
      <c r="Z946" s="26">
        <v>1</v>
      </c>
      <c r="AA946" s="26">
        <v>80</v>
      </c>
      <c r="AB946" s="26">
        <v>3</v>
      </c>
      <c r="AC946" s="26">
        <v>10</v>
      </c>
      <c r="AD946" s="26">
        <v>6</v>
      </c>
      <c r="AE946" s="26">
        <v>3</v>
      </c>
      <c r="AF946" s="26">
        <v>9</v>
      </c>
      <c r="AG946" s="26">
        <v>8</v>
      </c>
      <c r="AH946" s="26">
        <v>7</v>
      </c>
      <c r="AI946" s="26">
        <v>5</v>
      </c>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26"/>
      <c r="CU946" s="26"/>
      <c r="CV946" s="26"/>
    </row>
    <row r="947" spans="1:100">
      <c r="A947" s="26">
        <v>50</v>
      </c>
      <c r="B947" s="26" t="s">
        <v>43</v>
      </c>
      <c r="C947" s="26" t="s">
        <v>36</v>
      </c>
      <c r="D947" s="26">
        <v>1322</v>
      </c>
      <c r="E947" s="26" t="s">
        <v>45</v>
      </c>
      <c r="F947" s="26">
        <v>28</v>
      </c>
      <c r="G947" s="26">
        <v>3</v>
      </c>
      <c r="H947" s="26" t="s">
        <v>38</v>
      </c>
      <c r="I947" s="26">
        <v>1</v>
      </c>
      <c r="J947" s="26">
        <v>1317</v>
      </c>
      <c r="K947" s="26">
        <v>4</v>
      </c>
      <c r="L947" s="26" t="s">
        <v>39</v>
      </c>
      <c r="M947" s="26">
        <v>43</v>
      </c>
      <c r="N947" s="26">
        <v>3</v>
      </c>
      <c r="O947" s="26">
        <v>4</v>
      </c>
      <c r="P947" s="26" t="s">
        <v>58</v>
      </c>
      <c r="Q947" s="26">
        <v>1</v>
      </c>
      <c r="R947" s="26" t="s">
        <v>48</v>
      </c>
      <c r="S947" s="26">
        <v>16880</v>
      </c>
      <c r="T947" s="26">
        <v>22422</v>
      </c>
      <c r="U947" s="26">
        <v>4</v>
      </c>
      <c r="V947" s="26" t="s">
        <v>42</v>
      </c>
      <c r="W947" s="26" t="s">
        <v>35</v>
      </c>
      <c r="X947" s="26">
        <v>11</v>
      </c>
      <c r="Y947" s="26">
        <v>3</v>
      </c>
      <c r="Z947" s="26">
        <v>2</v>
      </c>
      <c r="AA947" s="26">
        <v>80</v>
      </c>
      <c r="AB947" s="26">
        <v>0</v>
      </c>
      <c r="AC947" s="26">
        <v>25</v>
      </c>
      <c r="AD947" s="26">
        <v>2</v>
      </c>
      <c r="AE947" s="26">
        <v>3</v>
      </c>
      <c r="AF947" s="26">
        <v>3</v>
      </c>
      <c r="AG947" s="26">
        <v>2</v>
      </c>
      <c r="AH947" s="26">
        <v>1</v>
      </c>
      <c r="AI947" s="26">
        <v>2</v>
      </c>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26"/>
      <c r="CU947" s="26"/>
      <c r="CV947" s="26"/>
    </row>
    <row r="948" spans="1:100">
      <c r="A948" s="26">
        <v>40</v>
      </c>
      <c r="B948" s="26" t="s">
        <v>35</v>
      </c>
      <c r="C948" s="26" t="s">
        <v>36</v>
      </c>
      <c r="D948" s="26">
        <v>299</v>
      </c>
      <c r="E948" s="26" t="s">
        <v>37</v>
      </c>
      <c r="F948" s="26">
        <v>25</v>
      </c>
      <c r="G948" s="26">
        <v>4</v>
      </c>
      <c r="H948" s="26" t="s">
        <v>59</v>
      </c>
      <c r="I948" s="26">
        <v>1</v>
      </c>
      <c r="J948" s="26">
        <v>1318</v>
      </c>
      <c r="K948" s="26">
        <v>4</v>
      </c>
      <c r="L948" s="26" t="s">
        <v>46</v>
      </c>
      <c r="M948" s="26">
        <v>57</v>
      </c>
      <c r="N948" s="26">
        <v>2</v>
      </c>
      <c r="O948" s="26">
        <v>3</v>
      </c>
      <c r="P948" s="26" t="s">
        <v>40</v>
      </c>
      <c r="Q948" s="26">
        <v>2</v>
      </c>
      <c r="R948" s="26" t="s">
        <v>41</v>
      </c>
      <c r="S948" s="26">
        <v>9094</v>
      </c>
      <c r="T948" s="26">
        <v>17235</v>
      </c>
      <c r="U948" s="26">
        <v>2</v>
      </c>
      <c r="V948" s="26" t="s">
        <v>42</v>
      </c>
      <c r="W948" s="26" t="s">
        <v>35</v>
      </c>
      <c r="X948" s="26">
        <v>12</v>
      </c>
      <c r="Y948" s="26">
        <v>3</v>
      </c>
      <c r="Z948" s="26">
        <v>3</v>
      </c>
      <c r="AA948" s="26">
        <v>80</v>
      </c>
      <c r="AB948" s="26">
        <v>0</v>
      </c>
      <c r="AC948" s="26">
        <v>9</v>
      </c>
      <c r="AD948" s="26">
        <v>2</v>
      </c>
      <c r="AE948" s="26">
        <v>3</v>
      </c>
      <c r="AF948" s="26">
        <v>5</v>
      </c>
      <c r="AG948" s="26">
        <v>4</v>
      </c>
      <c r="AH948" s="26">
        <v>1</v>
      </c>
      <c r="AI948" s="26">
        <v>0</v>
      </c>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26"/>
      <c r="CU948" s="26"/>
      <c r="CV948" s="26"/>
    </row>
    <row r="949" spans="1:100">
      <c r="A949" s="26">
        <v>52</v>
      </c>
      <c r="B949" s="26" t="s">
        <v>35</v>
      </c>
      <c r="C949" s="26" t="s">
        <v>36</v>
      </c>
      <c r="D949" s="26">
        <v>1030</v>
      </c>
      <c r="E949" s="26" t="s">
        <v>37</v>
      </c>
      <c r="F949" s="26">
        <v>5</v>
      </c>
      <c r="G949" s="26">
        <v>3</v>
      </c>
      <c r="H949" s="26" t="s">
        <v>38</v>
      </c>
      <c r="I949" s="26">
        <v>1</v>
      </c>
      <c r="J949" s="26">
        <v>1319</v>
      </c>
      <c r="K949" s="26">
        <v>2</v>
      </c>
      <c r="L949" s="26" t="s">
        <v>46</v>
      </c>
      <c r="M949" s="26">
        <v>64</v>
      </c>
      <c r="N949" s="26">
        <v>3</v>
      </c>
      <c r="O949" s="26">
        <v>3</v>
      </c>
      <c r="P949" s="26" t="s">
        <v>40</v>
      </c>
      <c r="Q949" s="26">
        <v>2</v>
      </c>
      <c r="R949" s="26" t="s">
        <v>41</v>
      </c>
      <c r="S949" s="26">
        <v>8446</v>
      </c>
      <c r="T949" s="26">
        <v>21534</v>
      </c>
      <c r="U949" s="26">
        <v>9</v>
      </c>
      <c r="V949" s="26" t="s">
        <v>42</v>
      </c>
      <c r="W949" s="26" t="s">
        <v>35</v>
      </c>
      <c r="X949" s="26">
        <v>19</v>
      </c>
      <c r="Y949" s="26">
        <v>3</v>
      </c>
      <c r="Z949" s="26">
        <v>3</v>
      </c>
      <c r="AA949" s="26">
        <v>80</v>
      </c>
      <c r="AB949" s="26">
        <v>0</v>
      </c>
      <c r="AC949" s="26">
        <v>10</v>
      </c>
      <c r="AD949" s="26">
        <v>2</v>
      </c>
      <c r="AE949" s="26">
        <v>2</v>
      </c>
      <c r="AF949" s="26">
        <v>8</v>
      </c>
      <c r="AG949" s="26">
        <v>7</v>
      </c>
      <c r="AH949" s="26">
        <v>7</v>
      </c>
      <c r="AI949" s="26">
        <v>7</v>
      </c>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26"/>
      <c r="CU949" s="26"/>
      <c r="CV949" s="26"/>
    </row>
    <row r="950" spans="1:100">
      <c r="A950" s="26">
        <v>30</v>
      </c>
      <c r="B950" s="26" t="s">
        <v>43</v>
      </c>
      <c r="C950" s="26" t="s">
        <v>36</v>
      </c>
      <c r="D950" s="26">
        <v>634</v>
      </c>
      <c r="E950" s="26" t="s">
        <v>45</v>
      </c>
      <c r="F950" s="26">
        <v>17</v>
      </c>
      <c r="G950" s="26">
        <v>4</v>
      </c>
      <c r="H950" s="26" t="s">
        <v>51</v>
      </c>
      <c r="I950" s="26">
        <v>1</v>
      </c>
      <c r="J950" s="26">
        <v>1321</v>
      </c>
      <c r="K950" s="26">
        <v>2</v>
      </c>
      <c r="L950" s="26" t="s">
        <v>39</v>
      </c>
      <c r="M950" s="26">
        <v>95</v>
      </c>
      <c r="N950" s="26">
        <v>3</v>
      </c>
      <c r="O950" s="26">
        <v>3</v>
      </c>
      <c r="P950" s="26" t="s">
        <v>56</v>
      </c>
      <c r="Q950" s="26">
        <v>1</v>
      </c>
      <c r="R950" s="26" t="s">
        <v>48</v>
      </c>
      <c r="S950" s="26">
        <v>11916</v>
      </c>
      <c r="T950" s="26">
        <v>25927</v>
      </c>
      <c r="U950" s="26">
        <v>1</v>
      </c>
      <c r="V950" s="26" t="s">
        <v>42</v>
      </c>
      <c r="W950" s="26" t="s">
        <v>35</v>
      </c>
      <c r="X950" s="26">
        <v>23</v>
      </c>
      <c r="Y950" s="26">
        <v>4</v>
      </c>
      <c r="Z950" s="26">
        <v>4</v>
      </c>
      <c r="AA950" s="26">
        <v>80</v>
      </c>
      <c r="AB950" s="26">
        <v>2</v>
      </c>
      <c r="AC950" s="26">
        <v>9</v>
      </c>
      <c r="AD950" s="26">
        <v>2</v>
      </c>
      <c r="AE950" s="26">
        <v>3</v>
      </c>
      <c r="AF950" s="26">
        <v>9</v>
      </c>
      <c r="AG950" s="26">
        <v>1</v>
      </c>
      <c r="AH950" s="26">
        <v>0</v>
      </c>
      <c r="AI950" s="26">
        <v>8</v>
      </c>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26"/>
      <c r="CU950" s="26"/>
      <c r="CV950" s="26"/>
    </row>
    <row r="951" spans="1:100">
      <c r="A951" s="26">
        <v>39</v>
      </c>
      <c r="B951" s="26" t="s">
        <v>43</v>
      </c>
      <c r="C951" s="26" t="s">
        <v>36</v>
      </c>
      <c r="D951" s="26">
        <v>524</v>
      </c>
      <c r="E951" s="26" t="s">
        <v>45</v>
      </c>
      <c r="F951" s="26">
        <v>18</v>
      </c>
      <c r="G951" s="26">
        <v>2</v>
      </c>
      <c r="H951" s="26" t="s">
        <v>38</v>
      </c>
      <c r="I951" s="26">
        <v>1</v>
      </c>
      <c r="J951" s="26">
        <v>1322</v>
      </c>
      <c r="K951" s="26">
        <v>1</v>
      </c>
      <c r="L951" s="26" t="s">
        <v>46</v>
      </c>
      <c r="M951" s="26">
        <v>32</v>
      </c>
      <c r="N951" s="26">
        <v>3</v>
      </c>
      <c r="O951" s="26">
        <v>2</v>
      </c>
      <c r="P951" s="26" t="s">
        <v>53</v>
      </c>
      <c r="Q951" s="26">
        <v>3</v>
      </c>
      <c r="R951" s="26" t="s">
        <v>41</v>
      </c>
      <c r="S951" s="26">
        <v>4534</v>
      </c>
      <c r="T951" s="26">
        <v>13352</v>
      </c>
      <c r="U951" s="26">
        <v>0</v>
      </c>
      <c r="V951" s="26" t="s">
        <v>42</v>
      </c>
      <c r="W951" s="26" t="s">
        <v>43</v>
      </c>
      <c r="X951" s="26">
        <v>11</v>
      </c>
      <c r="Y951" s="26">
        <v>3</v>
      </c>
      <c r="Z951" s="26">
        <v>1</v>
      </c>
      <c r="AA951" s="26">
        <v>80</v>
      </c>
      <c r="AB951" s="26">
        <v>0</v>
      </c>
      <c r="AC951" s="26">
        <v>9</v>
      </c>
      <c r="AD951" s="26">
        <v>6</v>
      </c>
      <c r="AE951" s="26">
        <v>3</v>
      </c>
      <c r="AF951" s="26">
        <v>8</v>
      </c>
      <c r="AG951" s="26">
        <v>7</v>
      </c>
      <c r="AH951" s="26">
        <v>1</v>
      </c>
      <c r="AI951" s="26">
        <v>7</v>
      </c>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26"/>
      <c r="CU951" s="26"/>
      <c r="CV951" s="26"/>
    </row>
    <row r="952" spans="1:100">
      <c r="A952" s="26">
        <v>31</v>
      </c>
      <c r="B952" s="26" t="s">
        <v>43</v>
      </c>
      <c r="C952" s="26" t="s">
        <v>55</v>
      </c>
      <c r="D952" s="26">
        <v>587</v>
      </c>
      <c r="E952" s="26" t="s">
        <v>37</v>
      </c>
      <c r="F952" s="26">
        <v>2</v>
      </c>
      <c r="G952" s="26">
        <v>4</v>
      </c>
      <c r="H952" s="26" t="s">
        <v>38</v>
      </c>
      <c r="I952" s="26">
        <v>1</v>
      </c>
      <c r="J952" s="26">
        <v>1324</v>
      </c>
      <c r="K952" s="26">
        <v>4</v>
      </c>
      <c r="L952" s="26" t="s">
        <v>39</v>
      </c>
      <c r="M952" s="26">
        <v>57</v>
      </c>
      <c r="N952" s="26">
        <v>3</v>
      </c>
      <c r="O952" s="26">
        <v>3</v>
      </c>
      <c r="P952" s="26" t="s">
        <v>40</v>
      </c>
      <c r="Q952" s="26">
        <v>3</v>
      </c>
      <c r="R952" s="26" t="s">
        <v>52</v>
      </c>
      <c r="S952" s="26">
        <v>9852</v>
      </c>
      <c r="T952" s="26">
        <v>8935</v>
      </c>
      <c r="U952" s="26">
        <v>1</v>
      </c>
      <c r="V952" s="26" t="s">
        <v>42</v>
      </c>
      <c r="W952" s="26" t="s">
        <v>35</v>
      </c>
      <c r="X952" s="26">
        <v>19</v>
      </c>
      <c r="Y952" s="26">
        <v>3</v>
      </c>
      <c r="Z952" s="26">
        <v>1</v>
      </c>
      <c r="AA952" s="26">
        <v>80</v>
      </c>
      <c r="AB952" s="26">
        <v>1</v>
      </c>
      <c r="AC952" s="26">
        <v>10</v>
      </c>
      <c r="AD952" s="26">
        <v>5</v>
      </c>
      <c r="AE952" s="26">
        <v>2</v>
      </c>
      <c r="AF952" s="26">
        <v>10</v>
      </c>
      <c r="AG952" s="26">
        <v>8</v>
      </c>
      <c r="AH952" s="26">
        <v>9</v>
      </c>
      <c r="AI952" s="26">
        <v>6</v>
      </c>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26"/>
      <c r="CU952" s="26"/>
      <c r="CV952" s="26"/>
    </row>
    <row r="953" spans="1:100">
      <c r="A953" s="26">
        <v>41</v>
      </c>
      <c r="B953" s="26" t="s">
        <v>43</v>
      </c>
      <c r="C953" s="26" t="s">
        <v>55</v>
      </c>
      <c r="D953" s="26">
        <v>256</v>
      </c>
      <c r="E953" s="26" t="s">
        <v>37</v>
      </c>
      <c r="F953" s="26">
        <v>10</v>
      </c>
      <c r="G953" s="26">
        <v>2</v>
      </c>
      <c r="H953" s="26" t="s">
        <v>51</v>
      </c>
      <c r="I953" s="26">
        <v>1</v>
      </c>
      <c r="J953" s="26">
        <v>1329</v>
      </c>
      <c r="K953" s="26">
        <v>3</v>
      </c>
      <c r="L953" s="26" t="s">
        <v>46</v>
      </c>
      <c r="M953" s="26">
        <v>40</v>
      </c>
      <c r="N953" s="26">
        <v>1</v>
      </c>
      <c r="O953" s="26">
        <v>2</v>
      </c>
      <c r="P953" s="26" t="s">
        <v>40</v>
      </c>
      <c r="Q953" s="26">
        <v>2</v>
      </c>
      <c r="R953" s="26" t="s">
        <v>41</v>
      </c>
      <c r="S953" s="26">
        <v>6151</v>
      </c>
      <c r="T953" s="26">
        <v>22074</v>
      </c>
      <c r="U953" s="26">
        <v>1</v>
      </c>
      <c r="V953" s="26" t="s">
        <v>42</v>
      </c>
      <c r="W953" s="26" t="s">
        <v>43</v>
      </c>
      <c r="X953" s="26">
        <v>13</v>
      </c>
      <c r="Y953" s="26">
        <v>3</v>
      </c>
      <c r="Z953" s="26">
        <v>1</v>
      </c>
      <c r="AA953" s="26">
        <v>80</v>
      </c>
      <c r="AB953" s="26">
        <v>0</v>
      </c>
      <c r="AC953" s="26">
        <v>19</v>
      </c>
      <c r="AD953" s="26">
        <v>4</v>
      </c>
      <c r="AE953" s="26">
        <v>3</v>
      </c>
      <c r="AF953" s="26">
        <v>19</v>
      </c>
      <c r="AG953" s="26">
        <v>2</v>
      </c>
      <c r="AH953" s="26">
        <v>11</v>
      </c>
      <c r="AI953" s="26">
        <v>9</v>
      </c>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26"/>
      <c r="CU953" s="26"/>
      <c r="CV953" s="26"/>
    </row>
    <row r="954" spans="1:100">
      <c r="A954" s="26">
        <v>31</v>
      </c>
      <c r="B954" s="26" t="s">
        <v>35</v>
      </c>
      <c r="C954" s="26" t="s">
        <v>44</v>
      </c>
      <c r="D954" s="26">
        <v>1060</v>
      </c>
      <c r="E954" s="26" t="s">
        <v>37</v>
      </c>
      <c r="F954" s="26">
        <v>1</v>
      </c>
      <c r="G954" s="26">
        <v>3</v>
      </c>
      <c r="H954" s="26" t="s">
        <v>38</v>
      </c>
      <c r="I954" s="26">
        <v>1</v>
      </c>
      <c r="J954" s="26">
        <v>1331</v>
      </c>
      <c r="K954" s="26">
        <v>4</v>
      </c>
      <c r="L954" s="26" t="s">
        <v>39</v>
      </c>
      <c r="M954" s="26">
        <v>54</v>
      </c>
      <c r="N954" s="26">
        <v>3</v>
      </c>
      <c r="O954" s="26">
        <v>1</v>
      </c>
      <c r="P954" s="26" t="s">
        <v>57</v>
      </c>
      <c r="Q954" s="26">
        <v>2</v>
      </c>
      <c r="R954" s="26" t="s">
        <v>41</v>
      </c>
      <c r="S954" s="26">
        <v>2302</v>
      </c>
      <c r="T954" s="26">
        <v>8319</v>
      </c>
      <c r="U954" s="26">
        <v>1</v>
      </c>
      <c r="V954" s="26" t="s">
        <v>42</v>
      </c>
      <c r="W954" s="26" t="s">
        <v>35</v>
      </c>
      <c r="X954" s="26">
        <v>11</v>
      </c>
      <c r="Y954" s="26">
        <v>3</v>
      </c>
      <c r="Z954" s="26">
        <v>1</v>
      </c>
      <c r="AA954" s="26">
        <v>80</v>
      </c>
      <c r="AB954" s="26">
        <v>0</v>
      </c>
      <c r="AC954" s="26">
        <v>3</v>
      </c>
      <c r="AD954" s="26">
        <v>2</v>
      </c>
      <c r="AE954" s="26">
        <v>4</v>
      </c>
      <c r="AF954" s="26">
        <v>3</v>
      </c>
      <c r="AG954" s="26">
        <v>2</v>
      </c>
      <c r="AH954" s="26">
        <v>2</v>
      </c>
      <c r="AI954" s="26">
        <v>2</v>
      </c>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26"/>
      <c r="CU954" s="26"/>
      <c r="CV954" s="26"/>
    </row>
    <row r="955" spans="1:100">
      <c r="A955" s="26">
        <v>44</v>
      </c>
      <c r="B955" s="26" t="s">
        <v>35</v>
      </c>
      <c r="C955" s="26" t="s">
        <v>36</v>
      </c>
      <c r="D955" s="26">
        <v>935</v>
      </c>
      <c r="E955" s="26" t="s">
        <v>45</v>
      </c>
      <c r="F955" s="26">
        <v>3</v>
      </c>
      <c r="G955" s="26">
        <v>3</v>
      </c>
      <c r="H955" s="26" t="s">
        <v>38</v>
      </c>
      <c r="I955" s="26">
        <v>1</v>
      </c>
      <c r="J955" s="26">
        <v>1333</v>
      </c>
      <c r="K955" s="26">
        <v>1</v>
      </c>
      <c r="L955" s="26" t="s">
        <v>46</v>
      </c>
      <c r="M955" s="26">
        <v>89</v>
      </c>
      <c r="N955" s="26">
        <v>3</v>
      </c>
      <c r="O955" s="26">
        <v>1</v>
      </c>
      <c r="P955" s="26" t="s">
        <v>50</v>
      </c>
      <c r="Q955" s="26">
        <v>1</v>
      </c>
      <c r="R955" s="26" t="s">
        <v>48</v>
      </c>
      <c r="S955" s="26">
        <v>2362</v>
      </c>
      <c r="T955" s="26">
        <v>14669</v>
      </c>
      <c r="U955" s="26">
        <v>4</v>
      </c>
      <c r="V955" s="26" t="s">
        <v>42</v>
      </c>
      <c r="W955" s="26" t="s">
        <v>43</v>
      </c>
      <c r="X955" s="26">
        <v>12</v>
      </c>
      <c r="Y955" s="26">
        <v>3</v>
      </c>
      <c r="Z955" s="26">
        <v>3</v>
      </c>
      <c r="AA955" s="26">
        <v>80</v>
      </c>
      <c r="AB955" s="26">
        <v>0</v>
      </c>
      <c r="AC955" s="26">
        <v>10</v>
      </c>
      <c r="AD955" s="26">
        <v>4</v>
      </c>
      <c r="AE955" s="26">
        <v>4</v>
      </c>
      <c r="AF955" s="26">
        <v>3</v>
      </c>
      <c r="AG955" s="26">
        <v>2</v>
      </c>
      <c r="AH955" s="26">
        <v>1</v>
      </c>
      <c r="AI955" s="26">
        <v>2</v>
      </c>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26"/>
      <c r="CU955" s="26"/>
      <c r="CV955" s="26"/>
    </row>
    <row r="956" spans="1:100">
      <c r="A956" s="26">
        <v>42</v>
      </c>
      <c r="B956" s="26" t="s">
        <v>43</v>
      </c>
      <c r="C956" s="26" t="s">
        <v>55</v>
      </c>
      <c r="D956" s="26">
        <v>495</v>
      </c>
      <c r="E956" s="26" t="s">
        <v>45</v>
      </c>
      <c r="F956" s="26">
        <v>2</v>
      </c>
      <c r="G956" s="26">
        <v>1</v>
      </c>
      <c r="H956" s="26" t="s">
        <v>38</v>
      </c>
      <c r="I956" s="26">
        <v>1</v>
      </c>
      <c r="J956" s="26">
        <v>1334</v>
      </c>
      <c r="K956" s="26">
        <v>3</v>
      </c>
      <c r="L956" s="26" t="s">
        <v>46</v>
      </c>
      <c r="M956" s="26">
        <v>37</v>
      </c>
      <c r="N956" s="26">
        <v>3</v>
      </c>
      <c r="O956" s="26">
        <v>4</v>
      </c>
      <c r="P956" s="26" t="s">
        <v>56</v>
      </c>
      <c r="Q956" s="26">
        <v>3</v>
      </c>
      <c r="R956" s="26" t="s">
        <v>48</v>
      </c>
      <c r="S956" s="26">
        <v>17861</v>
      </c>
      <c r="T956" s="26">
        <v>26582</v>
      </c>
      <c r="U956" s="26">
        <v>0</v>
      </c>
      <c r="V956" s="26" t="s">
        <v>42</v>
      </c>
      <c r="W956" s="26" t="s">
        <v>35</v>
      </c>
      <c r="X956" s="26">
        <v>13</v>
      </c>
      <c r="Y956" s="26">
        <v>3</v>
      </c>
      <c r="Z956" s="26">
        <v>4</v>
      </c>
      <c r="AA956" s="26">
        <v>80</v>
      </c>
      <c r="AB956" s="26">
        <v>0</v>
      </c>
      <c r="AC956" s="26">
        <v>21</v>
      </c>
      <c r="AD956" s="26">
        <v>3</v>
      </c>
      <c r="AE956" s="26">
        <v>2</v>
      </c>
      <c r="AF956" s="26">
        <v>20</v>
      </c>
      <c r="AG956" s="26">
        <v>8</v>
      </c>
      <c r="AH956" s="26">
        <v>2</v>
      </c>
      <c r="AI956" s="26">
        <v>10</v>
      </c>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26"/>
      <c r="CU956" s="26"/>
      <c r="CV956" s="26"/>
    </row>
    <row r="957" spans="1:100">
      <c r="A957" s="26">
        <v>55</v>
      </c>
      <c r="B957" s="26" t="s">
        <v>43</v>
      </c>
      <c r="C957" s="26" t="s">
        <v>36</v>
      </c>
      <c r="D957" s="26">
        <v>282</v>
      </c>
      <c r="E957" s="26" t="s">
        <v>45</v>
      </c>
      <c r="F957" s="26">
        <v>2</v>
      </c>
      <c r="G957" s="26">
        <v>2</v>
      </c>
      <c r="H957" s="26" t="s">
        <v>51</v>
      </c>
      <c r="I957" s="26">
        <v>1</v>
      </c>
      <c r="J957" s="26">
        <v>1336</v>
      </c>
      <c r="K957" s="26">
        <v>4</v>
      </c>
      <c r="L957" s="26" t="s">
        <v>39</v>
      </c>
      <c r="M957" s="26">
        <v>58</v>
      </c>
      <c r="N957" s="26">
        <v>1</v>
      </c>
      <c r="O957" s="26">
        <v>5</v>
      </c>
      <c r="P957" s="26" t="s">
        <v>56</v>
      </c>
      <c r="Q957" s="26">
        <v>3</v>
      </c>
      <c r="R957" s="26" t="s">
        <v>48</v>
      </c>
      <c r="S957" s="26">
        <v>19187</v>
      </c>
      <c r="T957" s="26">
        <v>6992</v>
      </c>
      <c r="U957" s="26">
        <v>4</v>
      </c>
      <c r="V957" s="26" t="s">
        <v>42</v>
      </c>
      <c r="W957" s="26" t="s">
        <v>43</v>
      </c>
      <c r="X957" s="26">
        <v>14</v>
      </c>
      <c r="Y957" s="26">
        <v>3</v>
      </c>
      <c r="Z957" s="26">
        <v>4</v>
      </c>
      <c r="AA957" s="26">
        <v>80</v>
      </c>
      <c r="AB957" s="26">
        <v>1</v>
      </c>
      <c r="AC957" s="26">
        <v>23</v>
      </c>
      <c r="AD957" s="26">
        <v>5</v>
      </c>
      <c r="AE957" s="26">
        <v>3</v>
      </c>
      <c r="AF957" s="26">
        <v>19</v>
      </c>
      <c r="AG957" s="26">
        <v>9</v>
      </c>
      <c r="AH957" s="26">
        <v>9</v>
      </c>
      <c r="AI957" s="26">
        <v>11</v>
      </c>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26"/>
      <c r="CU957" s="26"/>
      <c r="CV957" s="26"/>
    </row>
    <row r="958" spans="1:100">
      <c r="A958" s="26">
        <v>56</v>
      </c>
      <c r="B958" s="26" t="s">
        <v>43</v>
      </c>
      <c r="C958" s="26" t="s">
        <v>36</v>
      </c>
      <c r="D958" s="26">
        <v>206</v>
      </c>
      <c r="E958" s="26" t="s">
        <v>61</v>
      </c>
      <c r="F958" s="26">
        <v>8</v>
      </c>
      <c r="G958" s="26">
        <v>4</v>
      </c>
      <c r="H958" s="26" t="s">
        <v>38</v>
      </c>
      <c r="I958" s="26">
        <v>1</v>
      </c>
      <c r="J958" s="26">
        <v>1338</v>
      </c>
      <c r="K958" s="26">
        <v>4</v>
      </c>
      <c r="L958" s="26" t="s">
        <v>46</v>
      </c>
      <c r="M958" s="26">
        <v>99</v>
      </c>
      <c r="N958" s="26">
        <v>3</v>
      </c>
      <c r="O958" s="26">
        <v>5</v>
      </c>
      <c r="P958" s="26" t="s">
        <v>56</v>
      </c>
      <c r="Q958" s="26">
        <v>2</v>
      </c>
      <c r="R958" s="26" t="s">
        <v>41</v>
      </c>
      <c r="S958" s="26">
        <v>19717</v>
      </c>
      <c r="T958" s="26">
        <v>4022</v>
      </c>
      <c r="U958" s="26">
        <v>6</v>
      </c>
      <c r="V958" s="26" t="s">
        <v>42</v>
      </c>
      <c r="W958" s="26" t="s">
        <v>43</v>
      </c>
      <c r="X958" s="26">
        <v>14</v>
      </c>
      <c r="Y958" s="26">
        <v>3</v>
      </c>
      <c r="Z958" s="26">
        <v>1</v>
      </c>
      <c r="AA958" s="26">
        <v>80</v>
      </c>
      <c r="AB958" s="26">
        <v>0</v>
      </c>
      <c r="AC958" s="26">
        <v>36</v>
      </c>
      <c r="AD958" s="26">
        <v>4</v>
      </c>
      <c r="AE958" s="26">
        <v>3</v>
      </c>
      <c r="AF958" s="26">
        <v>7</v>
      </c>
      <c r="AG958" s="26">
        <v>3</v>
      </c>
      <c r="AH958" s="26">
        <v>7</v>
      </c>
      <c r="AI958" s="26">
        <v>7</v>
      </c>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26"/>
      <c r="CU958" s="26"/>
      <c r="CV958" s="26"/>
    </row>
    <row r="959" spans="1:100">
      <c r="A959" s="26">
        <v>40</v>
      </c>
      <c r="B959" s="26" t="s">
        <v>43</v>
      </c>
      <c r="C959" s="26" t="s">
        <v>55</v>
      </c>
      <c r="D959" s="26">
        <v>458</v>
      </c>
      <c r="E959" s="26" t="s">
        <v>45</v>
      </c>
      <c r="F959" s="26">
        <v>16</v>
      </c>
      <c r="G959" s="26">
        <v>2</v>
      </c>
      <c r="H959" s="26" t="s">
        <v>38</v>
      </c>
      <c r="I959" s="26">
        <v>1</v>
      </c>
      <c r="J959" s="26">
        <v>1340</v>
      </c>
      <c r="K959" s="26">
        <v>3</v>
      </c>
      <c r="L959" s="26" t="s">
        <v>46</v>
      </c>
      <c r="M959" s="26">
        <v>74</v>
      </c>
      <c r="N959" s="26">
        <v>3</v>
      </c>
      <c r="O959" s="26">
        <v>1</v>
      </c>
      <c r="P959" s="26" t="s">
        <v>47</v>
      </c>
      <c r="Q959" s="26">
        <v>3</v>
      </c>
      <c r="R959" s="26" t="s">
        <v>52</v>
      </c>
      <c r="S959" s="26">
        <v>3544</v>
      </c>
      <c r="T959" s="26">
        <v>8532</v>
      </c>
      <c r="U959" s="26">
        <v>9</v>
      </c>
      <c r="V959" s="26" t="s">
        <v>42</v>
      </c>
      <c r="W959" s="26" t="s">
        <v>43</v>
      </c>
      <c r="X959" s="26">
        <v>16</v>
      </c>
      <c r="Y959" s="26">
        <v>3</v>
      </c>
      <c r="Z959" s="26">
        <v>2</v>
      </c>
      <c r="AA959" s="26">
        <v>80</v>
      </c>
      <c r="AB959" s="26">
        <v>1</v>
      </c>
      <c r="AC959" s="26">
        <v>6</v>
      </c>
      <c r="AD959" s="26">
        <v>0</v>
      </c>
      <c r="AE959" s="26">
        <v>3</v>
      </c>
      <c r="AF959" s="26">
        <v>4</v>
      </c>
      <c r="AG959" s="26">
        <v>2</v>
      </c>
      <c r="AH959" s="26">
        <v>0</v>
      </c>
      <c r="AI959" s="26">
        <v>0</v>
      </c>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26"/>
      <c r="CU959" s="26"/>
      <c r="CV959" s="26"/>
    </row>
    <row r="960" spans="1:100">
      <c r="A960" s="26">
        <v>34</v>
      </c>
      <c r="B960" s="26" t="s">
        <v>43</v>
      </c>
      <c r="C960" s="26" t="s">
        <v>36</v>
      </c>
      <c r="D960" s="26">
        <v>943</v>
      </c>
      <c r="E960" s="26" t="s">
        <v>45</v>
      </c>
      <c r="F960" s="26">
        <v>9</v>
      </c>
      <c r="G960" s="26">
        <v>3</v>
      </c>
      <c r="H960" s="26" t="s">
        <v>38</v>
      </c>
      <c r="I960" s="26">
        <v>1</v>
      </c>
      <c r="J960" s="26">
        <v>1344</v>
      </c>
      <c r="K960" s="26">
        <v>4</v>
      </c>
      <c r="L960" s="26" t="s">
        <v>46</v>
      </c>
      <c r="M960" s="26">
        <v>86</v>
      </c>
      <c r="N960" s="26">
        <v>3</v>
      </c>
      <c r="O960" s="26">
        <v>3</v>
      </c>
      <c r="P960" s="26" t="s">
        <v>54</v>
      </c>
      <c r="Q960" s="26">
        <v>4</v>
      </c>
      <c r="R960" s="26" t="s">
        <v>52</v>
      </c>
      <c r="S960" s="26">
        <v>8500</v>
      </c>
      <c r="T960" s="26">
        <v>5494</v>
      </c>
      <c r="U960" s="26">
        <v>0</v>
      </c>
      <c r="V960" s="26" t="s">
        <v>42</v>
      </c>
      <c r="W960" s="26" t="s">
        <v>43</v>
      </c>
      <c r="X960" s="26">
        <v>11</v>
      </c>
      <c r="Y960" s="26">
        <v>3</v>
      </c>
      <c r="Z960" s="26">
        <v>4</v>
      </c>
      <c r="AA960" s="26">
        <v>80</v>
      </c>
      <c r="AB960" s="26">
        <v>1</v>
      </c>
      <c r="AC960" s="26">
        <v>10</v>
      </c>
      <c r="AD960" s="26">
        <v>0</v>
      </c>
      <c r="AE960" s="26">
        <v>2</v>
      </c>
      <c r="AF960" s="26">
        <v>9</v>
      </c>
      <c r="AG960" s="26">
        <v>7</v>
      </c>
      <c r="AH960" s="26">
        <v>1</v>
      </c>
      <c r="AI960" s="26">
        <v>6</v>
      </c>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26"/>
      <c r="CU960" s="26"/>
      <c r="CV960" s="26"/>
    </row>
    <row r="961" spans="1:100">
      <c r="A961" s="26">
        <v>40</v>
      </c>
      <c r="B961" s="26" t="s">
        <v>43</v>
      </c>
      <c r="C961" s="26" t="s">
        <v>36</v>
      </c>
      <c r="D961" s="26">
        <v>523</v>
      </c>
      <c r="E961" s="26" t="s">
        <v>45</v>
      </c>
      <c r="F961" s="26">
        <v>2</v>
      </c>
      <c r="G961" s="26">
        <v>3</v>
      </c>
      <c r="H961" s="26" t="s">
        <v>38</v>
      </c>
      <c r="I961" s="26">
        <v>1</v>
      </c>
      <c r="J961" s="26">
        <v>1346</v>
      </c>
      <c r="K961" s="26">
        <v>3</v>
      </c>
      <c r="L961" s="26" t="s">
        <v>46</v>
      </c>
      <c r="M961" s="26">
        <v>98</v>
      </c>
      <c r="N961" s="26">
        <v>3</v>
      </c>
      <c r="O961" s="26">
        <v>2</v>
      </c>
      <c r="P961" s="26" t="s">
        <v>47</v>
      </c>
      <c r="Q961" s="26">
        <v>4</v>
      </c>
      <c r="R961" s="26" t="s">
        <v>41</v>
      </c>
      <c r="S961" s="26">
        <v>4661</v>
      </c>
      <c r="T961" s="26">
        <v>22455</v>
      </c>
      <c r="U961" s="26">
        <v>1</v>
      </c>
      <c r="V961" s="26" t="s">
        <v>42</v>
      </c>
      <c r="W961" s="26" t="s">
        <v>43</v>
      </c>
      <c r="X961" s="26">
        <v>13</v>
      </c>
      <c r="Y961" s="26">
        <v>3</v>
      </c>
      <c r="Z961" s="26">
        <v>3</v>
      </c>
      <c r="AA961" s="26">
        <v>80</v>
      </c>
      <c r="AB961" s="26">
        <v>0</v>
      </c>
      <c r="AC961" s="26">
        <v>9</v>
      </c>
      <c r="AD961" s="26">
        <v>4</v>
      </c>
      <c r="AE961" s="26">
        <v>3</v>
      </c>
      <c r="AF961" s="26">
        <v>9</v>
      </c>
      <c r="AG961" s="26">
        <v>8</v>
      </c>
      <c r="AH961" s="26">
        <v>8</v>
      </c>
      <c r="AI961" s="26">
        <v>8</v>
      </c>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26"/>
      <c r="CU961" s="26"/>
      <c r="CV961" s="26"/>
    </row>
    <row r="962" spans="1:100">
      <c r="A962" s="26">
        <v>41</v>
      </c>
      <c r="B962" s="26" t="s">
        <v>43</v>
      </c>
      <c r="C962" s="26" t="s">
        <v>44</v>
      </c>
      <c r="D962" s="26">
        <v>1018</v>
      </c>
      <c r="E962" s="26" t="s">
        <v>37</v>
      </c>
      <c r="F962" s="26">
        <v>1</v>
      </c>
      <c r="G962" s="26">
        <v>3</v>
      </c>
      <c r="H962" s="26" t="s">
        <v>59</v>
      </c>
      <c r="I962" s="26">
        <v>1</v>
      </c>
      <c r="J962" s="26">
        <v>1349</v>
      </c>
      <c r="K962" s="26">
        <v>3</v>
      </c>
      <c r="L962" s="26" t="s">
        <v>39</v>
      </c>
      <c r="M962" s="26">
        <v>66</v>
      </c>
      <c r="N962" s="26">
        <v>3</v>
      </c>
      <c r="O962" s="26">
        <v>2</v>
      </c>
      <c r="P962" s="26" t="s">
        <v>40</v>
      </c>
      <c r="Q962" s="26">
        <v>1</v>
      </c>
      <c r="R962" s="26" t="s">
        <v>52</v>
      </c>
      <c r="S962" s="26">
        <v>4103</v>
      </c>
      <c r="T962" s="26">
        <v>4297</v>
      </c>
      <c r="U962" s="26">
        <v>0</v>
      </c>
      <c r="V962" s="26" t="s">
        <v>42</v>
      </c>
      <c r="W962" s="26" t="s">
        <v>43</v>
      </c>
      <c r="X962" s="26">
        <v>17</v>
      </c>
      <c r="Y962" s="26">
        <v>3</v>
      </c>
      <c r="Z962" s="26">
        <v>4</v>
      </c>
      <c r="AA962" s="26">
        <v>80</v>
      </c>
      <c r="AB962" s="26">
        <v>1</v>
      </c>
      <c r="AC962" s="26">
        <v>10</v>
      </c>
      <c r="AD962" s="26">
        <v>2</v>
      </c>
      <c r="AE962" s="26">
        <v>3</v>
      </c>
      <c r="AF962" s="26">
        <v>9</v>
      </c>
      <c r="AG962" s="26">
        <v>3</v>
      </c>
      <c r="AH962" s="26">
        <v>1</v>
      </c>
      <c r="AI962" s="26">
        <v>7</v>
      </c>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26"/>
      <c r="CU962" s="26"/>
      <c r="CV962" s="26"/>
    </row>
    <row r="963" spans="1:100">
      <c r="A963" s="26">
        <v>35</v>
      </c>
      <c r="B963" s="26" t="s">
        <v>43</v>
      </c>
      <c r="C963" s="26" t="s">
        <v>44</v>
      </c>
      <c r="D963" s="26">
        <v>482</v>
      </c>
      <c r="E963" s="26" t="s">
        <v>45</v>
      </c>
      <c r="F963" s="26">
        <v>4</v>
      </c>
      <c r="G963" s="26">
        <v>4</v>
      </c>
      <c r="H963" s="26" t="s">
        <v>38</v>
      </c>
      <c r="I963" s="26">
        <v>1</v>
      </c>
      <c r="J963" s="26">
        <v>1350</v>
      </c>
      <c r="K963" s="26">
        <v>3</v>
      </c>
      <c r="L963" s="26" t="s">
        <v>46</v>
      </c>
      <c r="M963" s="26">
        <v>87</v>
      </c>
      <c r="N963" s="26">
        <v>3</v>
      </c>
      <c r="O963" s="26">
        <v>2</v>
      </c>
      <c r="P963" s="26" t="s">
        <v>47</v>
      </c>
      <c r="Q963" s="26">
        <v>3</v>
      </c>
      <c r="R963" s="26" t="s">
        <v>41</v>
      </c>
      <c r="S963" s="26">
        <v>4249</v>
      </c>
      <c r="T963" s="26">
        <v>2690</v>
      </c>
      <c r="U963" s="26">
        <v>1</v>
      </c>
      <c r="V963" s="26" t="s">
        <v>42</v>
      </c>
      <c r="W963" s="26" t="s">
        <v>35</v>
      </c>
      <c r="X963" s="26">
        <v>11</v>
      </c>
      <c r="Y963" s="26">
        <v>3</v>
      </c>
      <c r="Z963" s="26">
        <v>2</v>
      </c>
      <c r="AA963" s="26">
        <v>80</v>
      </c>
      <c r="AB963" s="26">
        <v>0</v>
      </c>
      <c r="AC963" s="26">
        <v>9</v>
      </c>
      <c r="AD963" s="26">
        <v>3</v>
      </c>
      <c r="AE963" s="26">
        <v>3</v>
      </c>
      <c r="AF963" s="26">
        <v>9</v>
      </c>
      <c r="AG963" s="26">
        <v>6</v>
      </c>
      <c r="AH963" s="26">
        <v>1</v>
      </c>
      <c r="AI963" s="26">
        <v>1</v>
      </c>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26"/>
      <c r="CU963" s="26"/>
      <c r="CV963" s="26"/>
    </row>
    <row r="964" spans="1:100">
      <c r="A964" s="26">
        <v>51</v>
      </c>
      <c r="B964" s="26" t="s">
        <v>43</v>
      </c>
      <c r="C964" s="26" t="s">
        <v>36</v>
      </c>
      <c r="D964" s="26">
        <v>770</v>
      </c>
      <c r="E964" s="26" t="s">
        <v>61</v>
      </c>
      <c r="F964" s="26">
        <v>5</v>
      </c>
      <c r="G964" s="26">
        <v>3</v>
      </c>
      <c r="H964" s="26" t="s">
        <v>38</v>
      </c>
      <c r="I964" s="26">
        <v>1</v>
      </c>
      <c r="J964" s="26">
        <v>1352</v>
      </c>
      <c r="K964" s="26">
        <v>3</v>
      </c>
      <c r="L964" s="26" t="s">
        <v>46</v>
      </c>
      <c r="M964" s="26">
        <v>84</v>
      </c>
      <c r="N964" s="26">
        <v>3</v>
      </c>
      <c r="O964" s="26">
        <v>4</v>
      </c>
      <c r="P964" s="26" t="s">
        <v>56</v>
      </c>
      <c r="Q964" s="26">
        <v>2</v>
      </c>
      <c r="R964" s="26" t="s">
        <v>52</v>
      </c>
      <c r="S964" s="26">
        <v>14026</v>
      </c>
      <c r="T964" s="26">
        <v>17588</v>
      </c>
      <c r="U964" s="26">
        <v>1</v>
      </c>
      <c r="V964" s="26" t="s">
        <v>42</v>
      </c>
      <c r="W964" s="26" t="s">
        <v>35</v>
      </c>
      <c r="X964" s="26">
        <v>11</v>
      </c>
      <c r="Y964" s="26">
        <v>3</v>
      </c>
      <c r="Z964" s="26">
        <v>2</v>
      </c>
      <c r="AA964" s="26">
        <v>80</v>
      </c>
      <c r="AB964" s="26">
        <v>1</v>
      </c>
      <c r="AC964" s="26">
        <v>33</v>
      </c>
      <c r="AD964" s="26">
        <v>2</v>
      </c>
      <c r="AE964" s="26">
        <v>3</v>
      </c>
      <c r="AF964" s="26">
        <v>33</v>
      </c>
      <c r="AG964" s="26">
        <v>9</v>
      </c>
      <c r="AH964" s="26">
        <v>0</v>
      </c>
      <c r="AI964" s="26">
        <v>10</v>
      </c>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26"/>
      <c r="CU964" s="26"/>
      <c r="CV964" s="26"/>
    </row>
    <row r="965" spans="1:100">
      <c r="A965" s="26">
        <v>38</v>
      </c>
      <c r="B965" s="26" t="s">
        <v>43</v>
      </c>
      <c r="C965" s="26" t="s">
        <v>36</v>
      </c>
      <c r="D965" s="26">
        <v>1009</v>
      </c>
      <c r="E965" s="26" t="s">
        <v>37</v>
      </c>
      <c r="F965" s="26">
        <v>2</v>
      </c>
      <c r="G965" s="26">
        <v>2</v>
      </c>
      <c r="H965" s="26" t="s">
        <v>38</v>
      </c>
      <c r="I965" s="26">
        <v>1</v>
      </c>
      <c r="J965" s="26">
        <v>1355</v>
      </c>
      <c r="K965" s="26">
        <v>2</v>
      </c>
      <c r="L965" s="26" t="s">
        <v>39</v>
      </c>
      <c r="M965" s="26">
        <v>31</v>
      </c>
      <c r="N965" s="26">
        <v>3</v>
      </c>
      <c r="O965" s="26">
        <v>2</v>
      </c>
      <c r="P965" s="26" t="s">
        <v>40</v>
      </c>
      <c r="Q965" s="26">
        <v>1</v>
      </c>
      <c r="R965" s="26" t="s">
        <v>52</v>
      </c>
      <c r="S965" s="26">
        <v>6893</v>
      </c>
      <c r="T965" s="26">
        <v>19461</v>
      </c>
      <c r="U965" s="26">
        <v>3</v>
      </c>
      <c r="V965" s="26" t="s">
        <v>42</v>
      </c>
      <c r="W965" s="26" t="s">
        <v>43</v>
      </c>
      <c r="X965" s="26">
        <v>15</v>
      </c>
      <c r="Y965" s="26">
        <v>3</v>
      </c>
      <c r="Z965" s="26">
        <v>4</v>
      </c>
      <c r="AA965" s="26">
        <v>80</v>
      </c>
      <c r="AB965" s="26">
        <v>1</v>
      </c>
      <c r="AC965" s="26">
        <v>11</v>
      </c>
      <c r="AD965" s="26">
        <v>3</v>
      </c>
      <c r="AE965" s="26">
        <v>3</v>
      </c>
      <c r="AF965" s="26">
        <v>7</v>
      </c>
      <c r="AG965" s="26">
        <v>7</v>
      </c>
      <c r="AH965" s="26">
        <v>1</v>
      </c>
      <c r="AI965" s="26">
        <v>7</v>
      </c>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26"/>
      <c r="CU965" s="26"/>
      <c r="CV965" s="26"/>
    </row>
    <row r="966" spans="1:100">
      <c r="A966" s="26">
        <v>34</v>
      </c>
      <c r="B966" s="26" t="s">
        <v>43</v>
      </c>
      <c r="C966" s="26" t="s">
        <v>36</v>
      </c>
      <c r="D966" s="26">
        <v>507</v>
      </c>
      <c r="E966" s="26" t="s">
        <v>37</v>
      </c>
      <c r="F966" s="26">
        <v>15</v>
      </c>
      <c r="G966" s="26">
        <v>2</v>
      </c>
      <c r="H966" s="26" t="s">
        <v>51</v>
      </c>
      <c r="I966" s="26">
        <v>1</v>
      </c>
      <c r="J966" s="26">
        <v>1356</v>
      </c>
      <c r="K966" s="26">
        <v>3</v>
      </c>
      <c r="L966" s="26" t="s">
        <v>39</v>
      </c>
      <c r="M966" s="26">
        <v>66</v>
      </c>
      <c r="N966" s="26">
        <v>3</v>
      </c>
      <c r="O966" s="26">
        <v>2</v>
      </c>
      <c r="P966" s="26" t="s">
        <v>40</v>
      </c>
      <c r="Q966" s="26">
        <v>1</v>
      </c>
      <c r="R966" s="26" t="s">
        <v>41</v>
      </c>
      <c r="S966" s="26">
        <v>6125</v>
      </c>
      <c r="T966" s="26">
        <v>23553</v>
      </c>
      <c r="U966" s="26">
        <v>1</v>
      </c>
      <c r="V966" s="26" t="s">
        <v>42</v>
      </c>
      <c r="W966" s="26" t="s">
        <v>43</v>
      </c>
      <c r="X966" s="26">
        <v>12</v>
      </c>
      <c r="Y966" s="26">
        <v>3</v>
      </c>
      <c r="Z966" s="26">
        <v>4</v>
      </c>
      <c r="AA966" s="26">
        <v>80</v>
      </c>
      <c r="AB966" s="26">
        <v>0</v>
      </c>
      <c r="AC966" s="26">
        <v>10</v>
      </c>
      <c r="AD966" s="26">
        <v>6</v>
      </c>
      <c r="AE966" s="26">
        <v>4</v>
      </c>
      <c r="AF966" s="26">
        <v>10</v>
      </c>
      <c r="AG966" s="26">
        <v>8</v>
      </c>
      <c r="AH966" s="26">
        <v>9</v>
      </c>
      <c r="AI966" s="26">
        <v>6</v>
      </c>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26"/>
      <c r="CU966" s="26"/>
      <c r="CV966" s="26"/>
    </row>
    <row r="967" spans="1:100">
      <c r="A967" s="26">
        <v>25</v>
      </c>
      <c r="B967" s="26" t="s">
        <v>43</v>
      </c>
      <c r="C967" s="26" t="s">
        <v>36</v>
      </c>
      <c r="D967" s="26">
        <v>882</v>
      </c>
      <c r="E967" s="26" t="s">
        <v>45</v>
      </c>
      <c r="F967" s="26">
        <v>19</v>
      </c>
      <c r="G967" s="26">
        <v>1</v>
      </c>
      <c r="H967" s="26" t="s">
        <v>51</v>
      </c>
      <c r="I967" s="26">
        <v>1</v>
      </c>
      <c r="J967" s="26">
        <v>1358</v>
      </c>
      <c r="K967" s="26">
        <v>4</v>
      </c>
      <c r="L967" s="26" t="s">
        <v>46</v>
      </c>
      <c r="M967" s="26">
        <v>67</v>
      </c>
      <c r="N967" s="26">
        <v>3</v>
      </c>
      <c r="O967" s="26">
        <v>1</v>
      </c>
      <c r="P967" s="26" t="s">
        <v>50</v>
      </c>
      <c r="Q967" s="26">
        <v>4</v>
      </c>
      <c r="R967" s="26" t="s">
        <v>48</v>
      </c>
      <c r="S967" s="26">
        <v>3669</v>
      </c>
      <c r="T967" s="26">
        <v>9075</v>
      </c>
      <c r="U967" s="26">
        <v>3</v>
      </c>
      <c r="V967" s="26" t="s">
        <v>42</v>
      </c>
      <c r="W967" s="26" t="s">
        <v>43</v>
      </c>
      <c r="X967" s="26">
        <v>11</v>
      </c>
      <c r="Y967" s="26">
        <v>3</v>
      </c>
      <c r="Z967" s="26">
        <v>3</v>
      </c>
      <c r="AA967" s="26">
        <v>80</v>
      </c>
      <c r="AB967" s="26">
        <v>3</v>
      </c>
      <c r="AC967" s="26">
        <v>7</v>
      </c>
      <c r="AD967" s="26">
        <v>6</v>
      </c>
      <c r="AE967" s="26">
        <v>2</v>
      </c>
      <c r="AF967" s="26">
        <v>3</v>
      </c>
      <c r="AG967" s="26">
        <v>2</v>
      </c>
      <c r="AH967" s="26">
        <v>1</v>
      </c>
      <c r="AI967" s="26">
        <v>2</v>
      </c>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26"/>
      <c r="CU967" s="26"/>
      <c r="CV967" s="26"/>
    </row>
    <row r="968" spans="1:100">
      <c r="A968" s="26">
        <v>58</v>
      </c>
      <c r="B968" s="26" t="s">
        <v>35</v>
      </c>
      <c r="C968" s="26" t="s">
        <v>36</v>
      </c>
      <c r="D968" s="26">
        <v>601</v>
      </c>
      <c r="E968" s="26" t="s">
        <v>45</v>
      </c>
      <c r="F968" s="26">
        <v>7</v>
      </c>
      <c r="G968" s="26">
        <v>4</v>
      </c>
      <c r="H968" s="26" t="s">
        <v>51</v>
      </c>
      <c r="I968" s="26">
        <v>1</v>
      </c>
      <c r="J968" s="26">
        <v>1360</v>
      </c>
      <c r="K968" s="26">
        <v>3</v>
      </c>
      <c r="L968" s="26" t="s">
        <v>39</v>
      </c>
      <c r="M968" s="26">
        <v>53</v>
      </c>
      <c r="N968" s="26">
        <v>2</v>
      </c>
      <c r="O968" s="26">
        <v>3</v>
      </c>
      <c r="P968" s="26" t="s">
        <v>53</v>
      </c>
      <c r="Q968" s="26">
        <v>1</v>
      </c>
      <c r="R968" s="26" t="s">
        <v>48</v>
      </c>
      <c r="S968" s="26">
        <v>10008</v>
      </c>
      <c r="T968" s="26">
        <v>12023</v>
      </c>
      <c r="U968" s="26">
        <v>7</v>
      </c>
      <c r="V968" s="26" t="s">
        <v>42</v>
      </c>
      <c r="W968" s="26" t="s">
        <v>35</v>
      </c>
      <c r="X968" s="26">
        <v>14</v>
      </c>
      <c r="Y968" s="26">
        <v>3</v>
      </c>
      <c r="Z968" s="26">
        <v>4</v>
      </c>
      <c r="AA968" s="26">
        <v>80</v>
      </c>
      <c r="AB968" s="26">
        <v>0</v>
      </c>
      <c r="AC968" s="26">
        <v>31</v>
      </c>
      <c r="AD968" s="26">
        <v>0</v>
      </c>
      <c r="AE968" s="26">
        <v>2</v>
      </c>
      <c r="AF968" s="26">
        <v>10</v>
      </c>
      <c r="AG968" s="26">
        <v>9</v>
      </c>
      <c r="AH968" s="26">
        <v>5</v>
      </c>
      <c r="AI968" s="26">
        <v>9</v>
      </c>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26"/>
      <c r="CU968" s="26"/>
      <c r="CV968" s="26"/>
    </row>
    <row r="969" spans="1:100">
      <c r="A969" s="26">
        <v>40</v>
      </c>
      <c r="B969" s="26" t="s">
        <v>43</v>
      </c>
      <c r="C969" s="26" t="s">
        <v>36</v>
      </c>
      <c r="D969" s="26">
        <v>329</v>
      </c>
      <c r="E969" s="26" t="s">
        <v>45</v>
      </c>
      <c r="F969" s="26">
        <v>1</v>
      </c>
      <c r="G969" s="26">
        <v>4</v>
      </c>
      <c r="H969" s="26" t="s">
        <v>38</v>
      </c>
      <c r="I969" s="26">
        <v>1</v>
      </c>
      <c r="J969" s="26">
        <v>1361</v>
      </c>
      <c r="K969" s="26">
        <v>2</v>
      </c>
      <c r="L969" s="26" t="s">
        <v>46</v>
      </c>
      <c r="M969" s="26">
        <v>88</v>
      </c>
      <c r="N969" s="26">
        <v>3</v>
      </c>
      <c r="O969" s="26">
        <v>1</v>
      </c>
      <c r="P969" s="26" t="s">
        <v>50</v>
      </c>
      <c r="Q969" s="26">
        <v>2</v>
      </c>
      <c r="R969" s="26" t="s">
        <v>48</v>
      </c>
      <c r="S969" s="26">
        <v>2387</v>
      </c>
      <c r="T969" s="26">
        <v>6762</v>
      </c>
      <c r="U969" s="26">
        <v>3</v>
      </c>
      <c r="V969" s="26" t="s">
        <v>42</v>
      </c>
      <c r="W969" s="26" t="s">
        <v>43</v>
      </c>
      <c r="X969" s="26">
        <v>22</v>
      </c>
      <c r="Y969" s="26">
        <v>4</v>
      </c>
      <c r="Z969" s="26">
        <v>3</v>
      </c>
      <c r="AA969" s="26">
        <v>80</v>
      </c>
      <c r="AB969" s="26">
        <v>1</v>
      </c>
      <c r="AC969" s="26">
        <v>7</v>
      </c>
      <c r="AD969" s="26">
        <v>3</v>
      </c>
      <c r="AE969" s="26">
        <v>3</v>
      </c>
      <c r="AF969" s="26">
        <v>4</v>
      </c>
      <c r="AG969" s="26">
        <v>2</v>
      </c>
      <c r="AH969" s="26">
        <v>0</v>
      </c>
      <c r="AI969" s="26">
        <v>3</v>
      </c>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26"/>
      <c r="CU969" s="26"/>
      <c r="CV969" s="26"/>
    </row>
    <row r="970" spans="1:100">
      <c r="A970" s="26">
        <v>36</v>
      </c>
      <c r="B970" s="26" t="s">
        <v>43</v>
      </c>
      <c r="C970" s="26" t="s">
        <v>44</v>
      </c>
      <c r="D970" s="26">
        <v>607</v>
      </c>
      <c r="E970" s="26" t="s">
        <v>37</v>
      </c>
      <c r="F970" s="26">
        <v>7</v>
      </c>
      <c r="G970" s="26">
        <v>3</v>
      </c>
      <c r="H970" s="26" t="s">
        <v>59</v>
      </c>
      <c r="I970" s="26">
        <v>1</v>
      </c>
      <c r="J970" s="26">
        <v>1362</v>
      </c>
      <c r="K970" s="26">
        <v>1</v>
      </c>
      <c r="L970" s="26" t="s">
        <v>39</v>
      </c>
      <c r="M970" s="26">
        <v>83</v>
      </c>
      <c r="N970" s="26">
        <v>4</v>
      </c>
      <c r="O970" s="26">
        <v>2</v>
      </c>
      <c r="P970" s="26" t="s">
        <v>40</v>
      </c>
      <c r="Q970" s="26">
        <v>1</v>
      </c>
      <c r="R970" s="26" t="s">
        <v>48</v>
      </c>
      <c r="S970" s="26">
        <v>4639</v>
      </c>
      <c r="T970" s="26">
        <v>2261</v>
      </c>
      <c r="U970" s="26">
        <v>2</v>
      </c>
      <c r="V970" s="26" t="s">
        <v>42</v>
      </c>
      <c r="W970" s="26" t="s">
        <v>43</v>
      </c>
      <c r="X970" s="26">
        <v>16</v>
      </c>
      <c r="Y970" s="26">
        <v>3</v>
      </c>
      <c r="Z970" s="26">
        <v>4</v>
      </c>
      <c r="AA970" s="26">
        <v>80</v>
      </c>
      <c r="AB970" s="26">
        <v>1</v>
      </c>
      <c r="AC970" s="26">
        <v>17</v>
      </c>
      <c r="AD970" s="26">
        <v>2</v>
      </c>
      <c r="AE970" s="26">
        <v>2</v>
      </c>
      <c r="AF970" s="26">
        <v>15</v>
      </c>
      <c r="AG970" s="26">
        <v>7</v>
      </c>
      <c r="AH970" s="26">
        <v>6</v>
      </c>
      <c r="AI970" s="26">
        <v>13</v>
      </c>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26"/>
      <c r="CU970" s="26"/>
      <c r="CV970" s="26"/>
    </row>
    <row r="971" spans="1:100">
      <c r="A971" s="26">
        <v>48</v>
      </c>
      <c r="B971" s="26" t="s">
        <v>43</v>
      </c>
      <c r="C971" s="26" t="s">
        <v>36</v>
      </c>
      <c r="D971" s="26">
        <v>855</v>
      </c>
      <c r="E971" s="26" t="s">
        <v>45</v>
      </c>
      <c r="F971" s="26">
        <v>4</v>
      </c>
      <c r="G971" s="26">
        <v>3</v>
      </c>
      <c r="H971" s="26" t="s">
        <v>38</v>
      </c>
      <c r="I971" s="26">
        <v>1</v>
      </c>
      <c r="J971" s="26">
        <v>1363</v>
      </c>
      <c r="K971" s="26">
        <v>4</v>
      </c>
      <c r="L971" s="26" t="s">
        <v>46</v>
      </c>
      <c r="M971" s="26">
        <v>54</v>
      </c>
      <c r="N971" s="26">
        <v>3</v>
      </c>
      <c r="O971" s="26">
        <v>3</v>
      </c>
      <c r="P971" s="26" t="s">
        <v>53</v>
      </c>
      <c r="Q971" s="26">
        <v>4</v>
      </c>
      <c r="R971" s="26" t="s">
        <v>41</v>
      </c>
      <c r="S971" s="26">
        <v>7898</v>
      </c>
      <c r="T971" s="26">
        <v>18706</v>
      </c>
      <c r="U971" s="26">
        <v>1</v>
      </c>
      <c r="V971" s="26" t="s">
        <v>42</v>
      </c>
      <c r="W971" s="26" t="s">
        <v>43</v>
      </c>
      <c r="X971" s="26">
        <v>11</v>
      </c>
      <c r="Y971" s="26">
        <v>3</v>
      </c>
      <c r="Z971" s="26">
        <v>3</v>
      </c>
      <c r="AA971" s="26">
        <v>80</v>
      </c>
      <c r="AB971" s="26">
        <v>0</v>
      </c>
      <c r="AC971" s="26">
        <v>11</v>
      </c>
      <c r="AD971" s="26">
        <v>2</v>
      </c>
      <c r="AE971" s="26">
        <v>3</v>
      </c>
      <c r="AF971" s="26">
        <v>10</v>
      </c>
      <c r="AG971" s="26">
        <v>9</v>
      </c>
      <c r="AH971" s="26">
        <v>0</v>
      </c>
      <c r="AI971" s="26">
        <v>8</v>
      </c>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26"/>
      <c r="CU971" s="26"/>
      <c r="CV971" s="26"/>
    </row>
    <row r="972" spans="1:100">
      <c r="A972" s="26">
        <v>27</v>
      </c>
      <c r="B972" s="26" t="s">
        <v>43</v>
      </c>
      <c r="C972" s="26" t="s">
        <v>36</v>
      </c>
      <c r="D972" s="26">
        <v>1291</v>
      </c>
      <c r="E972" s="26" t="s">
        <v>37</v>
      </c>
      <c r="F972" s="26">
        <v>11</v>
      </c>
      <c r="G972" s="26">
        <v>3</v>
      </c>
      <c r="H972" s="26" t="s">
        <v>51</v>
      </c>
      <c r="I972" s="26">
        <v>1</v>
      </c>
      <c r="J972" s="26">
        <v>1364</v>
      </c>
      <c r="K972" s="26">
        <v>3</v>
      </c>
      <c r="L972" s="26" t="s">
        <v>39</v>
      </c>
      <c r="M972" s="26">
        <v>98</v>
      </c>
      <c r="N972" s="26">
        <v>4</v>
      </c>
      <c r="O972" s="26">
        <v>1</v>
      </c>
      <c r="P972" s="26" t="s">
        <v>57</v>
      </c>
      <c r="Q972" s="26">
        <v>4</v>
      </c>
      <c r="R972" s="26" t="s">
        <v>48</v>
      </c>
      <c r="S972" s="26">
        <v>2534</v>
      </c>
      <c r="T972" s="26">
        <v>6527</v>
      </c>
      <c r="U972" s="26">
        <v>8</v>
      </c>
      <c r="V972" s="26" t="s">
        <v>42</v>
      </c>
      <c r="W972" s="26" t="s">
        <v>43</v>
      </c>
      <c r="X972" s="26">
        <v>14</v>
      </c>
      <c r="Y972" s="26">
        <v>3</v>
      </c>
      <c r="Z972" s="26">
        <v>2</v>
      </c>
      <c r="AA972" s="26">
        <v>80</v>
      </c>
      <c r="AB972" s="26">
        <v>1</v>
      </c>
      <c r="AC972" s="26">
        <v>5</v>
      </c>
      <c r="AD972" s="26">
        <v>4</v>
      </c>
      <c r="AE972" s="26">
        <v>3</v>
      </c>
      <c r="AF972" s="26">
        <v>1</v>
      </c>
      <c r="AG972" s="26">
        <v>0</v>
      </c>
      <c r="AH972" s="26">
        <v>0</v>
      </c>
      <c r="AI972" s="26">
        <v>0</v>
      </c>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26"/>
      <c r="CU972" s="26"/>
      <c r="CV972" s="26"/>
    </row>
    <row r="973" spans="1:100">
      <c r="A973" s="26">
        <v>51</v>
      </c>
      <c r="B973" s="26" t="s">
        <v>43</v>
      </c>
      <c r="C973" s="26" t="s">
        <v>36</v>
      </c>
      <c r="D973" s="26">
        <v>1405</v>
      </c>
      <c r="E973" s="26" t="s">
        <v>45</v>
      </c>
      <c r="F973" s="26">
        <v>11</v>
      </c>
      <c r="G973" s="26">
        <v>2</v>
      </c>
      <c r="H973" s="26" t="s">
        <v>60</v>
      </c>
      <c r="I973" s="26">
        <v>1</v>
      </c>
      <c r="J973" s="26">
        <v>1367</v>
      </c>
      <c r="K973" s="26">
        <v>4</v>
      </c>
      <c r="L973" s="26" t="s">
        <v>39</v>
      </c>
      <c r="M973" s="26">
        <v>82</v>
      </c>
      <c r="N973" s="26">
        <v>2</v>
      </c>
      <c r="O973" s="26">
        <v>4</v>
      </c>
      <c r="P973" s="26" t="s">
        <v>53</v>
      </c>
      <c r="Q973" s="26">
        <v>2</v>
      </c>
      <c r="R973" s="26" t="s">
        <v>41</v>
      </c>
      <c r="S973" s="26">
        <v>13142</v>
      </c>
      <c r="T973" s="26">
        <v>24439</v>
      </c>
      <c r="U973" s="26">
        <v>3</v>
      </c>
      <c r="V973" s="26" t="s">
        <v>42</v>
      </c>
      <c r="W973" s="26" t="s">
        <v>43</v>
      </c>
      <c r="X973" s="26">
        <v>16</v>
      </c>
      <c r="Y973" s="26">
        <v>3</v>
      </c>
      <c r="Z973" s="26">
        <v>2</v>
      </c>
      <c r="AA973" s="26">
        <v>80</v>
      </c>
      <c r="AB973" s="26">
        <v>0</v>
      </c>
      <c r="AC973" s="26">
        <v>29</v>
      </c>
      <c r="AD973" s="26">
        <v>1</v>
      </c>
      <c r="AE973" s="26">
        <v>2</v>
      </c>
      <c r="AF973" s="26">
        <v>5</v>
      </c>
      <c r="AG973" s="26">
        <v>2</v>
      </c>
      <c r="AH973" s="26">
        <v>0</v>
      </c>
      <c r="AI973" s="26">
        <v>3</v>
      </c>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26"/>
      <c r="CU973" s="26"/>
      <c r="CV973" s="26"/>
    </row>
    <row r="974" spans="1:100">
      <c r="A974" s="26">
        <v>18</v>
      </c>
      <c r="B974" s="26" t="s">
        <v>43</v>
      </c>
      <c r="C974" s="26" t="s">
        <v>55</v>
      </c>
      <c r="D974" s="26">
        <v>1124</v>
      </c>
      <c r="E974" s="26" t="s">
        <v>45</v>
      </c>
      <c r="F974" s="26">
        <v>1</v>
      </c>
      <c r="G974" s="26">
        <v>3</v>
      </c>
      <c r="H974" s="26" t="s">
        <v>38</v>
      </c>
      <c r="I974" s="26">
        <v>1</v>
      </c>
      <c r="J974" s="26">
        <v>1368</v>
      </c>
      <c r="K974" s="26">
        <v>4</v>
      </c>
      <c r="L974" s="26" t="s">
        <v>39</v>
      </c>
      <c r="M974" s="26">
        <v>97</v>
      </c>
      <c r="N974" s="26">
        <v>3</v>
      </c>
      <c r="O974" s="26">
        <v>1</v>
      </c>
      <c r="P974" s="26" t="s">
        <v>50</v>
      </c>
      <c r="Q974" s="26">
        <v>4</v>
      </c>
      <c r="R974" s="26" t="s">
        <v>41</v>
      </c>
      <c r="S974" s="26">
        <v>1611</v>
      </c>
      <c r="T974" s="26">
        <v>19305</v>
      </c>
      <c r="U974" s="26">
        <v>1</v>
      </c>
      <c r="V974" s="26" t="s">
        <v>42</v>
      </c>
      <c r="W974" s="26" t="s">
        <v>43</v>
      </c>
      <c r="X974" s="26">
        <v>15</v>
      </c>
      <c r="Y974" s="26">
        <v>3</v>
      </c>
      <c r="Z974" s="26">
        <v>3</v>
      </c>
      <c r="AA974" s="26">
        <v>80</v>
      </c>
      <c r="AB974" s="26">
        <v>0</v>
      </c>
      <c r="AC974" s="26">
        <v>0</v>
      </c>
      <c r="AD974" s="26">
        <v>5</v>
      </c>
      <c r="AE974" s="26">
        <v>4</v>
      </c>
      <c r="AF974" s="26">
        <v>0</v>
      </c>
      <c r="AG974" s="26">
        <v>0</v>
      </c>
      <c r="AH974" s="26">
        <v>0</v>
      </c>
      <c r="AI974" s="26">
        <v>0</v>
      </c>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26"/>
      <c r="CU974" s="26"/>
      <c r="CV974" s="26"/>
    </row>
    <row r="975" spans="1:100">
      <c r="A975" s="26">
        <v>35</v>
      </c>
      <c r="B975" s="26" t="s">
        <v>43</v>
      </c>
      <c r="C975" s="26" t="s">
        <v>36</v>
      </c>
      <c r="D975" s="26">
        <v>817</v>
      </c>
      <c r="E975" s="26" t="s">
        <v>45</v>
      </c>
      <c r="F975" s="26">
        <v>1</v>
      </c>
      <c r="G975" s="26">
        <v>3</v>
      </c>
      <c r="H975" s="26" t="s">
        <v>51</v>
      </c>
      <c r="I975" s="26">
        <v>1</v>
      </c>
      <c r="J975" s="26">
        <v>1369</v>
      </c>
      <c r="K975" s="26">
        <v>4</v>
      </c>
      <c r="L975" s="26" t="s">
        <v>39</v>
      </c>
      <c r="M975" s="26">
        <v>60</v>
      </c>
      <c r="N975" s="26">
        <v>2</v>
      </c>
      <c r="O975" s="26">
        <v>2</v>
      </c>
      <c r="P975" s="26" t="s">
        <v>50</v>
      </c>
      <c r="Q975" s="26">
        <v>4</v>
      </c>
      <c r="R975" s="26" t="s">
        <v>48</v>
      </c>
      <c r="S975" s="26">
        <v>5363</v>
      </c>
      <c r="T975" s="26">
        <v>10846</v>
      </c>
      <c r="U975" s="26">
        <v>0</v>
      </c>
      <c r="V975" s="26" t="s">
        <v>42</v>
      </c>
      <c r="W975" s="26" t="s">
        <v>43</v>
      </c>
      <c r="X975" s="26">
        <v>12</v>
      </c>
      <c r="Y975" s="26">
        <v>3</v>
      </c>
      <c r="Z975" s="26">
        <v>2</v>
      </c>
      <c r="AA975" s="26">
        <v>80</v>
      </c>
      <c r="AB975" s="26">
        <v>1</v>
      </c>
      <c r="AC975" s="26">
        <v>10</v>
      </c>
      <c r="AD975" s="26">
        <v>0</v>
      </c>
      <c r="AE975" s="26">
        <v>3</v>
      </c>
      <c r="AF975" s="26">
        <v>9</v>
      </c>
      <c r="AG975" s="26">
        <v>7</v>
      </c>
      <c r="AH975" s="26">
        <v>0</v>
      </c>
      <c r="AI975" s="26">
        <v>0</v>
      </c>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26"/>
      <c r="CU975" s="26"/>
      <c r="CV975" s="26"/>
    </row>
    <row r="976" spans="1:100">
      <c r="A976" s="26">
        <v>27</v>
      </c>
      <c r="B976" s="26" t="s">
        <v>43</v>
      </c>
      <c r="C976" s="26" t="s">
        <v>44</v>
      </c>
      <c r="D976" s="26">
        <v>793</v>
      </c>
      <c r="E976" s="26" t="s">
        <v>37</v>
      </c>
      <c r="F976" s="26">
        <v>2</v>
      </c>
      <c r="G976" s="26">
        <v>1</v>
      </c>
      <c r="H976" s="26" t="s">
        <v>38</v>
      </c>
      <c r="I976" s="26">
        <v>1</v>
      </c>
      <c r="J976" s="26">
        <v>1371</v>
      </c>
      <c r="K976" s="26">
        <v>4</v>
      </c>
      <c r="L976" s="26" t="s">
        <v>46</v>
      </c>
      <c r="M976" s="26">
        <v>43</v>
      </c>
      <c r="N976" s="26">
        <v>1</v>
      </c>
      <c r="O976" s="26">
        <v>2</v>
      </c>
      <c r="P976" s="26" t="s">
        <v>40</v>
      </c>
      <c r="Q976" s="26">
        <v>4</v>
      </c>
      <c r="R976" s="26" t="s">
        <v>41</v>
      </c>
      <c r="S976" s="26">
        <v>5071</v>
      </c>
      <c r="T976" s="26">
        <v>20392</v>
      </c>
      <c r="U976" s="26">
        <v>3</v>
      </c>
      <c r="V976" s="26" t="s">
        <v>42</v>
      </c>
      <c r="W976" s="26" t="s">
        <v>43</v>
      </c>
      <c r="X976" s="26">
        <v>20</v>
      </c>
      <c r="Y976" s="26">
        <v>4</v>
      </c>
      <c r="Z976" s="26">
        <v>2</v>
      </c>
      <c r="AA976" s="26">
        <v>80</v>
      </c>
      <c r="AB976" s="26">
        <v>0</v>
      </c>
      <c r="AC976" s="26">
        <v>8</v>
      </c>
      <c r="AD976" s="26">
        <v>3</v>
      </c>
      <c r="AE976" s="26">
        <v>3</v>
      </c>
      <c r="AF976" s="26">
        <v>6</v>
      </c>
      <c r="AG976" s="26">
        <v>2</v>
      </c>
      <c r="AH976" s="26">
        <v>0</v>
      </c>
      <c r="AI976" s="26">
        <v>0</v>
      </c>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26"/>
      <c r="CU976" s="26"/>
      <c r="CV976" s="26"/>
    </row>
    <row r="977" spans="1:100">
      <c r="A977" s="26">
        <v>55</v>
      </c>
      <c r="B977" s="26" t="s">
        <v>35</v>
      </c>
      <c r="C977" s="26" t="s">
        <v>36</v>
      </c>
      <c r="D977" s="26">
        <v>267</v>
      </c>
      <c r="E977" s="26" t="s">
        <v>37</v>
      </c>
      <c r="F977" s="26">
        <v>13</v>
      </c>
      <c r="G977" s="26">
        <v>4</v>
      </c>
      <c r="H977" s="26" t="s">
        <v>59</v>
      </c>
      <c r="I977" s="26">
        <v>1</v>
      </c>
      <c r="J977" s="26">
        <v>1372</v>
      </c>
      <c r="K977" s="26">
        <v>1</v>
      </c>
      <c r="L977" s="26" t="s">
        <v>46</v>
      </c>
      <c r="M977" s="26">
        <v>85</v>
      </c>
      <c r="N977" s="26">
        <v>4</v>
      </c>
      <c r="O977" s="26">
        <v>4</v>
      </c>
      <c r="P977" s="26" t="s">
        <v>40</v>
      </c>
      <c r="Q977" s="26">
        <v>3</v>
      </c>
      <c r="R977" s="26" t="s">
        <v>41</v>
      </c>
      <c r="S977" s="26">
        <v>13695</v>
      </c>
      <c r="T977" s="26">
        <v>9277</v>
      </c>
      <c r="U977" s="26">
        <v>6</v>
      </c>
      <c r="V977" s="26" t="s">
        <v>42</v>
      </c>
      <c r="W977" s="26" t="s">
        <v>35</v>
      </c>
      <c r="X977" s="26">
        <v>17</v>
      </c>
      <c r="Y977" s="26">
        <v>3</v>
      </c>
      <c r="Z977" s="26">
        <v>3</v>
      </c>
      <c r="AA977" s="26">
        <v>80</v>
      </c>
      <c r="AB977" s="26">
        <v>0</v>
      </c>
      <c r="AC977" s="26">
        <v>24</v>
      </c>
      <c r="AD977" s="26">
        <v>2</v>
      </c>
      <c r="AE977" s="26">
        <v>2</v>
      </c>
      <c r="AF977" s="26">
        <v>19</v>
      </c>
      <c r="AG977" s="26">
        <v>7</v>
      </c>
      <c r="AH977" s="26">
        <v>3</v>
      </c>
      <c r="AI977" s="26">
        <v>8</v>
      </c>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26"/>
      <c r="CU977" s="26"/>
      <c r="CV977" s="26"/>
    </row>
    <row r="978" spans="1:100">
      <c r="A978" s="26">
        <v>56</v>
      </c>
      <c r="B978" s="26" t="s">
        <v>43</v>
      </c>
      <c r="C978" s="26" t="s">
        <v>36</v>
      </c>
      <c r="D978" s="26">
        <v>1369</v>
      </c>
      <c r="E978" s="26" t="s">
        <v>45</v>
      </c>
      <c r="F978" s="26">
        <v>23</v>
      </c>
      <c r="G978" s="26">
        <v>3</v>
      </c>
      <c r="H978" s="26" t="s">
        <v>38</v>
      </c>
      <c r="I978" s="26">
        <v>1</v>
      </c>
      <c r="J978" s="26">
        <v>1373</v>
      </c>
      <c r="K978" s="26">
        <v>4</v>
      </c>
      <c r="L978" s="26" t="s">
        <v>46</v>
      </c>
      <c r="M978" s="26">
        <v>68</v>
      </c>
      <c r="N978" s="26">
        <v>3</v>
      </c>
      <c r="O978" s="26">
        <v>4</v>
      </c>
      <c r="P978" s="26" t="s">
        <v>53</v>
      </c>
      <c r="Q978" s="26">
        <v>2</v>
      </c>
      <c r="R978" s="26" t="s">
        <v>48</v>
      </c>
      <c r="S978" s="26">
        <v>13402</v>
      </c>
      <c r="T978" s="26">
        <v>18235</v>
      </c>
      <c r="U978" s="26">
        <v>4</v>
      </c>
      <c r="V978" s="26" t="s">
        <v>42</v>
      </c>
      <c r="W978" s="26" t="s">
        <v>35</v>
      </c>
      <c r="X978" s="26">
        <v>12</v>
      </c>
      <c r="Y978" s="26">
        <v>3</v>
      </c>
      <c r="Z978" s="26">
        <v>1</v>
      </c>
      <c r="AA978" s="26">
        <v>80</v>
      </c>
      <c r="AB978" s="26">
        <v>1</v>
      </c>
      <c r="AC978" s="26">
        <v>33</v>
      </c>
      <c r="AD978" s="26">
        <v>0</v>
      </c>
      <c r="AE978" s="26">
        <v>3</v>
      </c>
      <c r="AF978" s="26">
        <v>19</v>
      </c>
      <c r="AG978" s="26">
        <v>16</v>
      </c>
      <c r="AH978" s="26">
        <v>15</v>
      </c>
      <c r="AI978" s="26">
        <v>9</v>
      </c>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26"/>
      <c r="CU978" s="26"/>
      <c r="CV978" s="26"/>
    </row>
    <row r="979" spans="1:100">
      <c r="A979" s="26">
        <v>34</v>
      </c>
      <c r="B979" s="26" t="s">
        <v>43</v>
      </c>
      <c r="C979" s="26" t="s">
        <v>55</v>
      </c>
      <c r="D979" s="26">
        <v>999</v>
      </c>
      <c r="E979" s="26" t="s">
        <v>45</v>
      </c>
      <c r="F979" s="26">
        <v>26</v>
      </c>
      <c r="G979" s="26">
        <v>1</v>
      </c>
      <c r="H979" s="26" t="s">
        <v>60</v>
      </c>
      <c r="I979" s="26">
        <v>1</v>
      </c>
      <c r="J979" s="26">
        <v>1374</v>
      </c>
      <c r="K979" s="26">
        <v>1</v>
      </c>
      <c r="L979" s="26" t="s">
        <v>39</v>
      </c>
      <c r="M979" s="26">
        <v>92</v>
      </c>
      <c r="N979" s="26">
        <v>2</v>
      </c>
      <c r="O979" s="26">
        <v>1</v>
      </c>
      <c r="P979" s="26" t="s">
        <v>47</v>
      </c>
      <c r="Q979" s="26">
        <v>3</v>
      </c>
      <c r="R979" s="26" t="s">
        <v>52</v>
      </c>
      <c r="S979" s="26">
        <v>2029</v>
      </c>
      <c r="T979" s="26">
        <v>15891</v>
      </c>
      <c r="U979" s="26">
        <v>1</v>
      </c>
      <c r="V979" s="26" t="s">
        <v>42</v>
      </c>
      <c r="W979" s="26" t="s">
        <v>43</v>
      </c>
      <c r="X979" s="26">
        <v>20</v>
      </c>
      <c r="Y979" s="26">
        <v>4</v>
      </c>
      <c r="Z979" s="26">
        <v>3</v>
      </c>
      <c r="AA979" s="26">
        <v>80</v>
      </c>
      <c r="AB979" s="26">
        <v>3</v>
      </c>
      <c r="AC979" s="26">
        <v>5</v>
      </c>
      <c r="AD979" s="26">
        <v>2</v>
      </c>
      <c r="AE979" s="26">
        <v>3</v>
      </c>
      <c r="AF979" s="26">
        <v>5</v>
      </c>
      <c r="AG979" s="26">
        <v>4</v>
      </c>
      <c r="AH979" s="26">
        <v>0</v>
      </c>
      <c r="AI979" s="26">
        <v>0</v>
      </c>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26"/>
      <c r="CU979" s="26"/>
      <c r="CV979" s="26"/>
    </row>
    <row r="980" spans="1:100">
      <c r="A980" s="26">
        <v>40</v>
      </c>
      <c r="B980" s="26" t="s">
        <v>43</v>
      </c>
      <c r="C980" s="26" t="s">
        <v>36</v>
      </c>
      <c r="D980" s="26">
        <v>1202</v>
      </c>
      <c r="E980" s="26" t="s">
        <v>45</v>
      </c>
      <c r="F980" s="26">
        <v>2</v>
      </c>
      <c r="G980" s="26">
        <v>1</v>
      </c>
      <c r="H980" s="26" t="s">
        <v>51</v>
      </c>
      <c r="I980" s="26">
        <v>1</v>
      </c>
      <c r="J980" s="26">
        <v>1375</v>
      </c>
      <c r="K980" s="26">
        <v>2</v>
      </c>
      <c r="L980" s="26" t="s">
        <v>39</v>
      </c>
      <c r="M980" s="26">
        <v>89</v>
      </c>
      <c r="N980" s="26">
        <v>4</v>
      </c>
      <c r="O980" s="26">
        <v>2</v>
      </c>
      <c r="P980" s="26" t="s">
        <v>54</v>
      </c>
      <c r="Q980" s="26">
        <v>3</v>
      </c>
      <c r="R980" s="26" t="s">
        <v>52</v>
      </c>
      <c r="S980" s="26">
        <v>6377</v>
      </c>
      <c r="T980" s="26">
        <v>13888</v>
      </c>
      <c r="U980" s="26">
        <v>5</v>
      </c>
      <c r="V980" s="26" t="s">
        <v>42</v>
      </c>
      <c r="W980" s="26" t="s">
        <v>43</v>
      </c>
      <c r="X980" s="26">
        <v>20</v>
      </c>
      <c r="Y980" s="26">
        <v>4</v>
      </c>
      <c r="Z980" s="26">
        <v>2</v>
      </c>
      <c r="AA980" s="26">
        <v>80</v>
      </c>
      <c r="AB980" s="26">
        <v>3</v>
      </c>
      <c r="AC980" s="26">
        <v>15</v>
      </c>
      <c r="AD980" s="26">
        <v>0</v>
      </c>
      <c r="AE980" s="26">
        <v>3</v>
      </c>
      <c r="AF980" s="26">
        <v>12</v>
      </c>
      <c r="AG980" s="26">
        <v>11</v>
      </c>
      <c r="AH980" s="26">
        <v>11</v>
      </c>
      <c r="AI980" s="26">
        <v>8</v>
      </c>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26"/>
      <c r="CU980" s="26"/>
      <c r="CV980" s="26"/>
    </row>
    <row r="981" spans="1:100">
      <c r="A981" s="26">
        <v>34</v>
      </c>
      <c r="B981" s="26" t="s">
        <v>43</v>
      </c>
      <c r="C981" s="26" t="s">
        <v>36</v>
      </c>
      <c r="D981" s="26">
        <v>285</v>
      </c>
      <c r="E981" s="26" t="s">
        <v>45</v>
      </c>
      <c r="F981" s="26">
        <v>29</v>
      </c>
      <c r="G981" s="26">
        <v>3</v>
      </c>
      <c r="H981" s="26" t="s">
        <v>51</v>
      </c>
      <c r="I981" s="26">
        <v>1</v>
      </c>
      <c r="J981" s="26">
        <v>1377</v>
      </c>
      <c r="K981" s="26">
        <v>2</v>
      </c>
      <c r="L981" s="26" t="s">
        <v>46</v>
      </c>
      <c r="M981" s="26">
        <v>86</v>
      </c>
      <c r="N981" s="26">
        <v>3</v>
      </c>
      <c r="O981" s="26">
        <v>2</v>
      </c>
      <c r="P981" s="26" t="s">
        <v>50</v>
      </c>
      <c r="Q981" s="26">
        <v>3</v>
      </c>
      <c r="R981" s="26" t="s">
        <v>48</v>
      </c>
      <c r="S981" s="26">
        <v>5429</v>
      </c>
      <c r="T981" s="26">
        <v>17491</v>
      </c>
      <c r="U981" s="26">
        <v>4</v>
      </c>
      <c r="V981" s="26" t="s">
        <v>42</v>
      </c>
      <c r="W981" s="26" t="s">
        <v>43</v>
      </c>
      <c r="X981" s="26">
        <v>13</v>
      </c>
      <c r="Y981" s="26">
        <v>3</v>
      </c>
      <c r="Z981" s="26">
        <v>1</v>
      </c>
      <c r="AA981" s="26">
        <v>80</v>
      </c>
      <c r="AB981" s="26">
        <v>2</v>
      </c>
      <c r="AC981" s="26">
        <v>10</v>
      </c>
      <c r="AD981" s="26">
        <v>1</v>
      </c>
      <c r="AE981" s="26">
        <v>3</v>
      </c>
      <c r="AF981" s="26">
        <v>8</v>
      </c>
      <c r="AG981" s="26">
        <v>7</v>
      </c>
      <c r="AH981" s="26">
        <v>7</v>
      </c>
      <c r="AI981" s="26">
        <v>7</v>
      </c>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26"/>
      <c r="CU981" s="26"/>
      <c r="CV981" s="26"/>
    </row>
    <row r="982" spans="1:100">
      <c r="A982" s="26">
        <v>31</v>
      </c>
      <c r="B982" s="26" t="s">
        <v>35</v>
      </c>
      <c r="C982" s="26" t="s">
        <v>44</v>
      </c>
      <c r="D982" s="26">
        <v>703</v>
      </c>
      <c r="E982" s="26" t="s">
        <v>37</v>
      </c>
      <c r="F982" s="26">
        <v>2</v>
      </c>
      <c r="G982" s="26">
        <v>3</v>
      </c>
      <c r="H982" s="26" t="s">
        <v>38</v>
      </c>
      <c r="I982" s="26">
        <v>1</v>
      </c>
      <c r="J982" s="26">
        <v>1379</v>
      </c>
      <c r="K982" s="26">
        <v>3</v>
      </c>
      <c r="L982" s="26" t="s">
        <v>39</v>
      </c>
      <c r="M982" s="26">
        <v>90</v>
      </c>
      <c r="N982" s="26">
        <v>2</v>
      </c>
      <c r="O982" s="26">
        <v>1</v>
      </c>
      <c r="P982" s="26" t="s">
        <v>57</v>
      </c>
      <c r="Q982" s="26">
        <v>4</v>
      </c>
      <c r="R982" s="26" t="s">
        <v>41</v>
      </c>
      <c r="S982" s="26">
        <v>2785</v>
      </c>
      <c r="T982" s="26">
        <v>11882</v>
      </c>
      <c r="U982" s="26">
        <v>7</v>
      </c>
      <c r="V982" s="26" t="s">
        <v>42</v>
      </c>
      <c r="W982" s="26" t="s">
        <v>43</v>
      </c>
      <c r="X982" s="26">
        <v>14</v>
      </c>
      <c r="Y982" s="26">
        <v>3</v>
      </c>
      <c r="Z982" s="26">
        <v>3</v>
      </c>
      <c r="AA982" s="26">
        <v>80</v>
      </c>
      <c r="AB982" s="26">
        <v>0</v>
      </c>
      <c r="AC982" s="26">
        <v>3</v>
      </c>
      <c r="AD982" s="26">
        <v>3</v>
      </c>
      <c r="AE982" s="26">
        <v>4</v>
      </c>
      <c r="AF982" s="26">
        <v>1</v>
      </c>
      <c r="AG982" s="26">
        <v>0</v>
      </c>
      <c r="AH982" s="26">
        <v>0</v>
      </c>
      <c r="AI982" s="26">
        <v>0</v>
      </c>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26"/>
      <c r="CU982" s="26"/>
      <c r="CV982" s="26"/>
    </row>
    <row r="983" spans="1:100">
      <c r="A983" s="26">
        <v>35</v>
      </c>
      <c r="B983" s="26" t="s">
        <v>35</v>
      </c>
      <c r="C983" s="26" t="s">
        <v>44</v>
      </c>
      <c r="D983" s="26">
        <v>662</v>
      </c>
      <c r="E983" s="26" t="s">
        <v>37</v>
      </c>
      <c r="F983" s="26">
        <v>18</v>
      </c>
      <c r="G983" s="26">
        <v>4</v>
      </c>
      <c r="H983" s="26" t="s">
        <v>59</v>
      </c>
      <c r="I983" s="26">
        <v>1</v>
      </c>
      <c r="J983" s="26">
        <v>1380</v>
      </c>
      <c r="K983" s="26">
        <v>4</v>
      </c>
      <c r="L983" s="26" t="s">
        <v>39</v>
      </c>
      <c r="M983" s="26">
        <v>67</v>
      </c>
      <c r="N983" s="26">
        <v>3</v>
      </c>
      <c r="O983" s="26">
        <v>2</v>
      </c>
      <c r="P983" s="26" t="s">
        <v>40</v>
      </c>
      <c r="Q983" s="26">
        <v>3</v>
      </c>
      <c r="R983" s="26" t="s">
        <v>48</v>
      </c>
      <c r="S983" s="26">
        <v>4614</v>
      </c>
      <c r="T983" s="26">
        <v>23288</v>
      </c>
      <c r="U983" s="26">
        <v>0</v>
      </c>
      <c r="V983" s="26" t="s">
        <v>42</v>
      </c>
      <c r="W983" s="26" t="s">
        <v>35</v>
      </c>
      <c r="X983" s="26">
        <v>18</v>
      </c>
      <c r="Y983" s="26">
        <v>3</v>
      </c>
      <c r="Z983" s="26">
        <v>3</v>
      </c>
      <c r="AA983" s="26">
        <v>80</v>
      </c>
      <c r="AB983" s="26">
        <v>1</v>
      </c>
      <c r="AC983" s="26">
        <v>5</v>
      </c>
      <c r="AD983" s="26">
        <v>0</v>
      </c>
      <c r="AE983" s="26">
        <v>2</v>
      </c>
      <c r="AF983" s="26">
        <v>4</v>
      </c>
      <c r="AG983" s="26">
        <v>2</v>
      </c>
      <c r="AH983" s="26">
        <v>3</v>
      </c>
      <c r="AI983" s="26">
        <v>2</v>
      </c>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26"/>
      <c r="CU983" s="26"/>
      <c r="CV983" s="26"/>
    </row>
    <row r="984" spans="1:100">
      <c r="A984" s="26">
        <v>38</v>
      </c>
      <c r="B984" s="26" t="s">
        <v>43</v>
      </c>
      <c r="C984" s="26" t="s">
        <v>44</v>
      </c>
      <c r="D984" s="26">
        <v>693</v>
      </c>
      <c r="E984" s="26" t="s">
        <v>45</v>
      </c>
      <c r="F984" s="26">
        <v>7</v>
      </c>
      <c r="G984" s="26">
        <v>3</v>
      </c>
      <c r="H984" s="26" t="s">
        <v>38</v>
      </c>
      <c r="I984" s="26">
        <v>1</v>
      </c>
      <c r="J984" s="26">
        <v>1382</v>
      </c>
      <c r="K984" s="26">
        <v>4</v>
      </c>
      <c r="L984" s="26" t="s">
        <v>46</v>
      </c>
      <c r="M984" s="26">
        <v>57</v>
      </c>
      <c r="N984" s="26">
        <v>4</v>
      </c>
      <c r="O984" s="26">
        <v>1</v>
      </c>
      <c r="P984" s="26" t="s">
        <v>47</v>
      </c>
      <c r="Q984" s="26">
        <v>3</v>
      </c>
      <c r="R984" s="26" t="s">
        <v>52</v>
      </c>
      <c r="S984" s="26">
        <v>2610</v>
      </c>
      <c r="T984" s="26">
        <v>15748</v>
      </c>
      <c r="U984" s="26">
        <v>1</v>
      </c>
      <c r="V984" s="26" t="s">
        <v>42</v>
      </c>
      <c r="W984" s="26" t="s">
        <v>43</v>
      </c>
      <c r="X984" s="26">
        <v>11</v>
      </c>
      <c r="Y984" s="26">
        <v>3</v>
      </c>
      <c r="Z984" s="26">
        <v>4</v>
      </c>
      <c r="AA984" s="26">
        <v>80</v>
      </c>
      <c r="AB984" s="26">
        <v>3</v>
      </c>
      <c r="AC984" s="26">
        <v>4</v>
      </c>
      <c r="AD984" s="26">
        <v>2</v>
      </c>
      <c r="AE984" s="26">
        <v>3</v>
      </c>
      <c r="AF984" s="26">
        <v>4</v>
      </c>
      <c r="AG984" s="26">
        <v>2</v>
      </c>
      <c r="AH984" s="26">
        <v>0</v>
      </c>
      <c r="AI984" s="26">
        <v>3</v>
      </c>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26"/>
      <c r="CU984" s="26"/>
      <c r="CV984" s="26"/>
    </row>
    <row r="985" spans="1:100">
      <c r="A985" s="26">
        <v>34</v>
      </c>
      <c r="B985" s="26" t="s">
        <v>43</v>
      </c>
      <c r="C985" s="26" t="s">
        <v>36</v>
      </c>
      <c r="D985" s="26">
        <v>404</v>
      </c>
      <c r="E985" s="26" t="s">
        <v>45</v>
      </c>
      <c r="F985" s="26">
        <v>2</v>
      </c>
      <c r="G985" s="26">
        <v>4</v>
      </c>
      <c r="H985" s="26" t="s">
        <v>60</v>
      </c>
      <c r="I985" s="26">
        <v>1</v>
      </c>
      <c r="J985" s="26">
        <v>1383</v>
      </c>
      <c r="K985" s="26">
        <v>3</v>
      </c>
      <c r="L985" s="26" t="s">
        <v>39</v>
      </c>
      <c r="M985" s="26">
        <v>98</v>
      </c>
      <c r="N985" s="26">
        <v>3</v>
      </c>
      <c r="O985" s="26">
        <v>2</v>
      </c>
      <c r="P985" s="26" t="s">
        <v>54</v>
      </c>
      <c r="Q985" s="26">
        <v>4</v>
      </c>
      <c r="R985" s="26" t="s">
        <v>41</v>
      </c>
      <c r="S985" s="26">
        <v>6687</v>
      </c>
      <c r="T985" s="26">
        <v>6163</v>
      </c>
      <c r="U985" s="26">
        <v>1</v>
      </c>
      <c r="V985" s="26" t="s">
        <v>42</v>
      </c>
      <c r="W985" s="26" t="s">
        <v>43</v>
      </c>
      <c r="X985" s="26">
        <v>11</v>
      </c>
      <c r="Y985" s="26">
        <v>3</v>
      </c>
      <c r="Z985" s="26">
        <v>4</v>
      </c>
      <c r="AA985" s="26">
        <v>80</v>
      </c>
      <c r="AB985" s="26">
        <v>0</v>
      </c>
      <c r="AC985" s="26">
        <v>14</v>
      </c>
      <c r="AD985" s="26">
        <v>2</v>
      </c>
      <c r="AE985" s="26">
        <v>4</v>
      </c>
      <c r="AF985" s="26">
        <v>14</v>
      </c>
      <c r="AG985" s="26">
        <v>11</v>
      </c>
      <c r="AH985" s="26">
        <v>4</v>
      </c>
      <c r="AI985" s="26">
        <v>11</v>
      </c>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26"/>
      <c r="CU985" s="26"/>
      <c r="CV985" s="26"/>
    </row>
    <row r="986" spans="1:100">
      <c r="A986" s="26">
        <v>28</v>
      </c>
      <c r="B986" s="26" t="s">
        <v>43</v>
      </c>
      <c r="C986" s="26" t="s">
        <v>36</v>
      </c>
      <c r="D986" s="26">
        <v>736</v>
      </c>
      <c r="E986" s="26" t="s">
        <v>37</v>
      </c>
      <c r="F986" s="26">
        <v>26</v>
      </c>
      <c r="G986" s="26">
        <v>3</v>
      </c>
      <c r="H986" s="26" t="s">
        <v>38</v>
      </c>
      <c r="I986" s="26">
        <v>1</v>
      </c>
      <c r="J986" s="26">
        <v>1387</v>
      </c>
      <c r="K986" s="26">
        <v>3</v>
      </c>
      <c r="L986" s="26" t="s">
        <v>46</v>
      </c>
      <c r="M986" s="26">
        <v>48</v>
      </c>
      <c r="N986" s="26">
        <v>2</v>
      </c>
      <c r="O986" s="26">
        <v>2</v>
      </c>
      <c r="P986" s="26" t="s">
        <v>40</v>
      </c>
      <c r="Q986" s="26">
        <v>1</v>
      </c>
      <c r="R986" s="26" t="s">
        <v>48</v>
      </c>
      <c r="S986" s="26">
        <v>4724</v>
      </c>
      <c r="T986" s="26">
        <v>24232</v>
      </c>
      <c r="U986" s="26">
        <v>1</v>
      </c>
      <c r="V986" s="26" t="s">
        <v>42</v>
      </c>
      <c r="W986" s="26" t="s">
        <v>43</v>
      </c>
      <c r="X986" s="26">
        <v>11</v>
      </c>
      <c r="Y986" s="26">
        <v>3</v>
      </c>
      <c r="Z986" s="26">
        <v>3</v>
      </c>
      <c r="AA986" s="26">
        <v>80</v>
      </c>
      <c r="AB986" s="26">
        <v>1</v>
      </c>
      <c r="AC986" s="26">
        <v>5</v>
      </c>
      <c r="AD986" s="26">
        <v>0</v>
      </c>
      <c r="AE986" s="26">
        <v>3</v>
      </c>
      <c r="AF986" s="26">
        <v>5</v>
      </c>
      <c r="AG986" s="26">
        <v>3</v>
      </c>
      <c r="AH986" s="26">
        <v>0</v>
      </c>
      <c r="AI986" s="26">
        <v>4</v>
      </c>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26"/>
      <c r="CU986" s="26"/>
      <c r="CV986" s="26"/>
    </row>
    <row r="987" spans="1:100">
      <c r="A987" s="26">
        <v>31</v>
      </c>
      <c r="B987" s="26" t="s">
        <v>35</v>
      </c>
      <c r="C987" s="26" t="s">
        <v>36</v>
      </c>
      <c r="D987" s="26">
        <v>330</v>
      </c>
      <c r="E987" s="26" t="s">
        <v>45</v>
      </c>
      <c r="F987" s="26">
        <v>22</v>
      </c>
      <c r="G987" s="26">
        <v>4</v>
      </c>
      <c r="H987" s="26" t="s">
        <v>51</v>
      </c>
      <c r="I987" s="26">
        <v>1</v>
      </c>
      <c r="J987" s="26">
        <v>1389</v>
      </c>
      <c r="K987" s="26">
        <v>4</v>
      </c>
      <c r="L987" s="26" t="s">
        <v>46</v>
      </c>
      <c r="M987" s="26">
        <v>98</v>
      </c>
      <c r="N987" s="26">
        <v>3</v>
      </c>
      <c r="O987" s="26">
        <v>2</v>
      </c>
      <c r="P987" s="26" t="s">
        <v>53</v>
      </c>
      <c r="Q987" s="26">
        <v>3</v>
      </c>
      <c r="R987" s="26" t="s">
        <v>48</v>
      </c>
      <c r="S987" s="26">
        <v>6179</v>
      </c>
      <c r="T987" s="26">
        <v>21057</v>
      </c>
      <c r="U987" s="26">
        <v>1</v>
      </c>
      <c r="V987" s="26" t="s">
        <v>42</v>
      </c>
      <c r="W987" s="26" t="s">
        <v>35</v>
      </c>
      <c r="X987" s="26">
        <v>15</v>
      </c>
      <c r="Y987" s="26">
        <v>3</v>
      </c>
      <c r="Z987" s="26">
        <v>4</v>
      </c>
      <c r="AA987" s="26">
        <v>80</v>
      </c>
      <c r="AB987" s="26">
        <v>2</v>
      </c>
      <c r="AC987" s="26">
        <v>10</v>
      </c>
      <c r="AD987" s="26">
        <v>3</v>
      </c>
      <c r="AE987" s="26">
        <v>2</v>
      </c>
      <c r="AF987" s="26">
        <v>10</v>
      </c>
      <c r="AG987" s="26">
        <v>2</v>
      </c>
      <c r="AH987" s="26">
        <v>6</v>
      </c>
      <c r="AI987" s="26">
        <v>7</v>
      </c>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26"/>
      <c r="CU987" s="26"/>
      <c r="CV987" s="26"/>
    </row>
    <row r="988" spans="1:100">
      <c r="A988" s="26">
        <v>39</v>
      </c>
      <c r="B988" s="26" t="s">
        <v>43</v>
      </c>
      <c r="C988" s="26" t="s">
        <v>36</v>
      </c>
      <c r="D988" s="26">
        <v>1498</v>
      </c>
      <c r="E988" s="26" t="s">
        <v>37</v>
      </c>
      <c r="F988" s="26">
        <v>21</v>
      </c>
      <c r="G988" s="26">
        <v>4</v>
      </c>
      <c r="H988" s="26" t="s">
        <v>38</v>
      </c>
      <c r="I988" s="26">
        <v>1</v>
      </c>
      <c r="J988" s="26">
        <v>1390</v>
      </c>
      <c r="K988" s="26">
        <v>1</v>
      </c>
      <c r="L988" s="26" t="s">
        <v>46</v>
      </c>
      <c r="M988" s="26">
        <v>44</v>
      </c>
      <c r="N988" s="26">
        <v>2</v>
      </c>
      <c r="O988" s="26">
        <v>2</v>
      </c>
      <c r="P988" s="26" t="s">
        <v>40</v>
      </c>
      <c r="Q988" s="26">
        <v>4</v>
      </c>
      <c r="R988" s="26" t="s">
        <v>48</v>
      </c>
      <c r="S988" s="26">
        <v>6120</v>
      </c>
      <c r="T988" s="26">
        <v>3567</v>
      </c>
      <c r="U988" s="26">
        <v>3</v>
      </c>
      <c r="V988" s="26" t="s">
        <v>42</v>
      </c>
      <c r="W988" s="26" t="s">
        <v>35</v>
      </c>
      <c r="X988" s="26">
        <v>12</v>
      </c>
      <c r="Y988" s="26">
        <v>3</v>
      </c>
      <c r="Z988" s="26">
        <v>4</v>
      </c>
      <c r="AA988" s="26">
        <v>80</v>
      </c>
      <c r="AB988" s="26">
        <v>2</v>
      </c>
      <c r="AC988" s="26">
        <v>8</v>
      </c>
      <c r="AD988" s="26">
        <v>2</v>
      </c>
      <c r="AE988" s="26">
        <v>4</v>
      </c>
      <c r="AF988" s="26">
        <v>5</v>
      </c>
      <c r="AG988" s="26">
        <v>4</v>
      </c>
      <c r="AH988" s="26">
        <v>1</v>
      </c>
      <c r="AI988" s="26">
        <v>4</v>
      </c>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26"/>
      <c r="CU988" s="26"/>
      <c r="CV988" s="26"/>
    </row>
    <row r="989" spans="1:100">
      <c r="A989" s="26">
        <v>51</v>
      </c>
      <c r="B989" s="26" t="s">
        <v>43</v>
      </c>
      <c r="C989" s="26" t="s">
        <v>44</v>
      </c>
      <c r="D989" s="26">
        <v>541</v>
      </c>
      <c r="E989" s="26" t="s">
        <v>37</v>
      </c>
      <c r="F989" s="26">
        <v>2</v>
      </c>
      <c r="G989" s="26">
        <v>3</v>
      </c>
      <c r="H989" s="26" t="s">
        <v>59</v>
      </c>
      <c r="I989" s="26">
        <v>1</v>
      </c>
      <c r="J989" s="26">
        <v>1391</v>
      </c>
      <c r="K989" s="26">
        <v>2</v>
      </c>
      <c r="L989" s="26" t="s">
        <v>46</v>
      </c>
      <c r="M989" s="26">
        <v>52</v>
      </c>
      <c r="N989" s="26">
        <v>3</v>
      </c>
      <c r="O989" s="26">
        <v>3</v>
      </c>
      <c r="P989" s="26" t="s">
        <v>40</v>
      </c>
      <c r="Q989" s="26">
        <v>2</v>
      </c>
      <c r="R989" s="26" t="s">
        <v>48</v>
      </c>
      <c r="S989" s="26">
        <v>10596</v>
      </c>
      <c r="T989" s="26">
        <v>15395</v>
      </c>
      <c r="U989" s="26">
        <v>2</v>
      </c>
      <c r="V989" s="26" t="s">
        <v>42</v>
      </c>
      <c r="W989" s="26" t="s">
        <v>43</v>
      </c>
      <c r="X989" s="26">
        <v>11</v>
      </c>
      <c r="Y989" s="26">
        <v>3</v>
      </c>
      <c r="Z989" s="26">
        <v>2</v>
      </c>
      <c r="AA989" s="26">
        <v>80</v>
      </c>
      <c r="AB989" s="26">
        <v>0</v>
      </c>
      <c r="AC989" s="26">
        <v>14</v>
      </c>
      <c r="AD989" s="26">
        <v>5</v>
      </c>
      <c r="AE989" s="26">
        <v>3</v>
      </c>
      <c r="AF989" s="26">
        <v>4</v>
      </c>
      <c r="AG989" s="26">
        <v>2</v>
      </c>
      <c r="AH989" s="26">
        <v>3</v>
      </c>
      <c r="AI989" s="26">
        <v>2</v>
      </c>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26"/>
      <c r="CU989" s="26"/>
      <c r="CV989" s="26"/>
    </row>
    <row r="990" spans="1:100">
      <c r="A990" s="26">
        <v>41</v>
      </c>
      <c r="B990" s="26" t="s">
        <v>43</v>
      </c>
      <c r="C990" s="26" t="s">
        <v>44</v>
      </c>
      <c r="D990" s="26">
        <v>1200</v>
      </c>
      <c r="E990" s="26" t="s">
        <v>45</v>
      </c>
      <c r="F990" s="26">
        <v>22</v>
      </c>
      <c r="G990" s="26">
        <v>3</v>
      </c>
      <c r="H990" s="26" t="s">
        <v>38</v>
      </c>
      <c r="I990" s="26">
        <v>1</v>
      </c>
      <c r="J990" s="26">
        <v>1392</v>
      </c>
      <c r="K990" s="26">
        <v>4</v>
      </c>
      <c r="L990" s="26" t="s">
        <v>39</v>
      </c>
      <c r="M990" s="26">
        <v>75</v>
      </c>
      <c r="N990" s="26">
        <v>3</v>
      </c>
      <c r="O990" s="26">
        <v>2</v>
      </c>
      <c r="P990" s="26" t="s">
        <v>47</v>
      </c>
      <c r="Q990" s="26">
        <v>4</v>
      </c>
      <c r="R990" s="26" t="s">
        <v>52</v>
      </c>
      <c r="S990" s="26">
        <v>5467</v>
      </c>
      <c r="T990" s="26">
        <v>13953</v>
      </c>
      <c r="U990" s="26">
        <v>3</v>
      </c>
      <c r="V990" s="26" t="s">
        <v>42</v>
      </c>
      <c r="W990" s="26" t="s">
        <v>35</v>
      </c>
      <c r="X990" s="26">
        <v>14</v>
      </c>
      <c r="Y990" s="26">
        <v>3</v>
      </c>
      <c r="Z990" s="26">
        <v>1</v>
      </c>
      <c r="AA990" s="26">
        <v>80</v>
      </c>
      <c r="AB990" s="26">
        <v>2</v>
      </c>
      <c r="AC990" s="26">
        <v>12</v>
      </c>
      <c r="AD990" s="26">
        <v>4</v>
      </c>
      <c r="AE990" s="26">
        <v>2</v>
      </c>
      <c r="AF990" s="26">
        <v>6</v>
      </c>
      <c r="AG990" s="26">
        <v>2</v>
      </c>
      <c r="AH990" s="26">
        <v>3</v>
      </c>
      <c r="AI990" s="26">
        <v>3</v>
      </c>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c r="BS990" s="26"/>
      <c r="BT990" s="26"/>
      <c r="BU990" s="26"/>
      <c r="BV990" s="26"/>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26"/>
      <c r="CU990" s="26"/>
      <c r="CV990" s="26"/>
    </row>
    <row r="991" spans="1:100">
      <c r="A991" s="26">
        <v>37</v>
      </c>
      <c r="B991" s="26" t="s">
        <v>43</v>
      </c>
      <c r="C991" s="26" t="s">
        <v>36</v>
      </c>
      <c r="D991" s="26">
        <v>1439</v>
      </c>
      <c r="E991" s="26" t="s">
        <v>45</v>
      </c>
      <c r="F991" s="26">
        <v>4</v>
      </c>
      <c r="G991" s="26">
        <v>1</v>
      </c>
      <c r="H991" s="26" t="s">
        <v>38</v>
      </c>
      <c r="I991" s="26">
        <v>1</v>
      </c>
      <c r="J991" s="26">
        <v>1394</v>
      </c>
      <c r="K991" s="26">
        <v>3</v>
      </c>
      <c r="L991" s="26" t="s">
        <v>46</v>
      </c>
      <c r="M991" s="26">
        <v>54</v>
      </c>
      <c r="N991" s="26">
        <v>3</v>
      </c>
      <c r="O991" s="26">
        <v>1</v>
      </c>
      <c r="P991" s="26" t="s">
        <v>47</v>
      </c>
      <c r="Q991" s="26">
        <v>3</v>
      </c>
      <c r="R991" s="26" t="s">
        <v>48</v>
      </c>
      <c r="S991" s="26">
        <v>2996</v>
      </c>
      <c r="T991" s="26">
        <v>5182</v>
      </c>
      <c r="U991" s="26">
        <v>7</v>
      </c>
      <c r="V991" s="26" t="s">
        <v>42</v>
      </c>
      <c r="W991" s="26" t="s">
        <v>35</v>
      </c>
      <c r="X991" s="26">
        <v>15</v>
      </c>
      <c r="Y991" s="26">
        <v>3</v>
      </c>
      <c r="Z991" s="26">
        <v>4</v>
      </c>
      <c r="AA991" s="26">
        <v>80</v>
      </c>
      <c r="AB991" s="26">
        <v>0</v>
      </c>
      <c r="AC991" s="26">
        <v>8</v>
      </c>
      <c r="AD991" s="26">
        <v>2</v>
      </c>
      <c r="AE991" s="26">
        <v>3</v>
      </c>
      <c r="AF991" s="26">
        <v>6</v>
      </c>
      <c r="AG991" s="26">
        <v>4</v>
      </c>
      <c r="AH991" s="26">
        <v>1</v>
      </c>
      <c r="AI991" s="26">
        <v>3</v>
      </c>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26"/>
      <c r="CU991" s="26"/>
      <c r="CV991" s="26"/>
    </row>
    <row r="992" spans="1:100">
      <c r="A992" s="26">
        <v>33</v>
      </c>
      <c r="B992" s="26" t="s">
        <v>43</v>
      </c>
      <c r="C992" s="26" t="s">
        <v>44</v>
      </c>
      <c r="D992" s="26">
        <v>1111</v>
      </c>
      <c r="E992" s="26" t="s">
        <v>37</v>
      </c>
      <c r="F992" s="26">
        <v>5</v>
      </c>
      <c r="G992" s="26">
        <v>1</v>
      </c>
      <c r="H992" s="26" t="s">
        <v>38</v>
      </c>
      <c r="I992" s="26">
        <v>1</v>
      </c>
      <c r="J992" s="26">
        <v>1395</v>
      </c>
      <c r="K992" s="26">
        <v>2</v>
      </c>
      <c r="L992" s="26" t="s">
        <v>46</v>
      </c>
      <c r="M992" s="26">
        <v>61</v>
      </c>
      <c r="N992" s="26">
        <v>3</v>
      </c>
      <c r="O992" s="26">
        <v>2</v>
      </c>
      <c r="P992" s="26" t="s">
        <v>40</v>
      </c>
      <c r="Q992" s="26">
        <v>4</v>
      </c>
      <c r="R992" s="26" t="s">
        <v>48</v>
      </c>
      <c r="S992" s="26">
        <v>9998</v>
      </c>
      <c r="T992" s="26">
        <v>19293</v>
      </c>
      <c r="U992" s="26">
        <v>6</v>
      </c>
      <c r="V992" s="26" t="s">
        <v>42</v>
      </c>
      <c r="W992" s="26" t="s">
        <v>43</v>
      </c>
      <c r="X992" s="26">
        <v>13</v>
      </c>
      <c r="Y992" s="26">
        <v>3</v>
      </c>
      <c r="Z992" s="26">
        <v>1</v>
      </c>
      <c r="AA992" s="26">
        <v>80</v>
      </c>
      <c r="AB992" s="26">
        <v>0</v>
      </c>
      <c r="AC992" s="26">
        <v>8</v>
      </c>
      <c r="AD992" s="26">
        <v>2</v>
      </c>
      <c r="AE992" s="26">
        <v>4</v>
      </c>
      <c r="AF992" s="26">
        <v>5</v>
      </c>
      <c r="AG992" s="26">
        <v>4</v>
      </c>
      <c r="AH992" s="26">
        <v>1</v>
      </c>
      <c r="AI992" s="26">
        <v>2</v>
      </c>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c r="BS992" s="26"/>
      <c r="BT992" s="26"/>
      <c r="BU992" s="26"/>
      <c r="BV992" s="26"/>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26"/>
      <c r="CU992" s="26"/>
      <c r="CV992" s="26"/>
    </row>
    <row r="993" spans="1:100">
      <c r="A993" s="26">
        <v>32</v>
      </c>
      <c r="B993" s="26" t="s">
        <v>43</v>
      </c>
      <c r="C993" s="26" t="s">
        <v>36</v>
      </c>
      <c r="D993" s="26">
        <v>499</v>
      </c>
      <c r="E993" s="26" t="s">
        <v>37</v>
      </c>
      <c r="F993" s="26">
        <v>2</v>
      </c>
      <c r="G993" s="26">
        <v>1</v>
      </c>
      <c r="H993" s="26" t="s">
        <v>59</v>
      </c>
      <c r="I993" s="26">
        <v>1</v>
      </c>
      <c r="J993" s="26">
        <v>1396</v>
      </c>
      <c r="K993" s="26">
        <v>3</v>
      </c>
      <c r="L993" s="26" t="s">
        <v>46</v>
      </c>
      <c r="M993" s="26">
        <v>36</v>
      </c>
      <c r="N993" s="26">
        <v>3</v>
      </c>
      <c r="O993" s="26">
        <v>2</v>
      </c>
      <c r="P993" s="26" t="s">
        <v>40</v>
      </c>
      <c r="Q993" s="26">
        <v>2</v>
      </c>
      <c r="R993" s="26" t="s">
        <v>48</v>
      </c>
      <c r="S993" s="26">
        <v>4078</v>
      </c>
      <c r="T993" s="26">
        <v>20497</v>
      </c>
      <c r="U993" s="26">
        <v>0</v>
      </c>
      <c r="V993" s="26" t="s">
        <v>42</v>
      </c>
      <c r="W993" s="26" t="s">
        <v>35</v>
      </c>
      <c r="X993" s="26">
        <v>13</v>
      </c>
      <c r="Y993" s="26">
        <v>3</v>
      </c>
      <c r="Z993" s="26">
        <v>1</v>
      </c>
      <c r="AA993" s="26">
        <v>80</v>
      </c>
      <c r="AB993" s="26">
        <v>3</v>
      </c>
      <c r="AC993" s="26">
        <v>4</v>
      </c>
      <c r="AD993" s="26">
        <v>3</v>
      </c>
      <c r="AE993" s="26">
        <v>2</v>
      </c>
      <c r="AF993" s="26">
        <v>3</v>
      </c>
      <c r="AG993" s="26">
        <v>2</v>
      </c>
      <c r="AH993" s="26">
        <v>1</v>
      </c>
      <c r="AI993" s="26">
        <v>2</v>
      </c>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c r="BS993" s="26"/>
      <c r="BT993" s="26"/>
      <c r="BU993" s="26"/>
      <c r="BV993" s="26"/>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26"/>
      <c r="CU993" s="26"/>
      <c r="CV993" s="26"/>
    </row>
    <row r="994" spans="1:100">
      <c r="A994" s="26">
        <v>39</v>
      </c>
      <c r="B994" s="26" t="s">
        <v>43</v>
      </c>
      <c r="C994" s="26" t="s">
        <v>55</v>
      </c>
      <c r="D994" s="26">
        <v>1485</v>
      </c>
      <c r="E994" s="26" t="s">
        <v>45</v>
      </c>
      <c r="F994" s="26">
        <v>25</v>
      </c>
      <c r="G994" s="26">
        <v>2</v>
      </c>
      <c r="H994" s="26" t="s">
        <v>38</v>
      </c>
      <c r="I994" s="26">
        <v>1</v>
      </c>
      <c r="J994" s="26">
        <v>1397</v>
      </c>
      <c r="K994" s="26">
        <v>3</v>
      </c>
      <c r="L994" s="26" t="s">
        <v>46</v>
      </c>
      <c r="M994" s="26">
        <v>71</v>
      </c>
      <c r="N994" s="26">
        <v>3</v>
      </c>
      <c r="O994" s="26">
        <v>3</v>
      </c>
      <c r="P994" s="26" t="s">
        <v>54</v>
      </c>
      <c r="Q994" s="26">
        <v>3</v>
      </c>
      <c r="R994" s="26" t="s">
        <v>48</v>
      </c>
      <c r="S994" s="26">
        <v>10920</v>
      </c>
      <c r="T994" s="26">
        <v>3449</v>
      </c>
      <c r="U994" s="26">
        <v>3</v>
      </c>
      <c r="V994" s="26" t="s">
        <v>42</v>
      </c>
      <c r="W994" s="26" t="s">
        <v>43</v>
      </c>
      <c r="X994" s="26">
        <v>21</v>
      </c>
      <c r="Y994" s="26">
        <v>4</v>
      </c>
      <c r="Z994" s="26">
        <v>2</v>
      </c>
      <c r="AA994" s="26">
        <v>80</v>
      </c>
      <c r="AB994" s="26">
        <v>1</v>
      </c>
      <c r="AC994" s="26">
        <v>13</v>
      </c>
      <c r="AD994" s="26">
        <v>2</v>
      </c>
      <c r="AE994" s="26">
        <v>3</v>
      </c>
      <c r="AF994" s="26">
        <v>6</v>
      </c>
      <c r="AG994" s="26">
        <v>4</v>
      </c>
      <c r="AH994" s="26">
        <v>0</v>
      </c>
      <c r="AI994" s="26">
        <v>5</v>
      </c>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c r="BS994" s="26"/>
      <c r="BT994" s="26"/>
      <c r="BU994" s="26"/>
      <c r="BV994" s="26"/>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26"/>
      <c r="CU994" s="26"/>
      <c r="CV994" s="26"/>
    </row>
    <row r="995" spans="1:100">
      <c r="A995" s="26">
        <v>25</v>
      </c>
      <c r="B995" s="26" t="s">
        <v>43</v>
      </c>
      <c r="C995" s="26" t="s">
        <v>36</v>
      </c>
      <c r="D995" s="26">
        <v>1372</v>
      </c>
      <c r="E995" s="26" t="s">
        <v>37</v>
      </c>
      <c r="F995" s="26">
        <v>18</v>
      </c>
      <c r="G995" s="26">
        <v>1</v>
      </c>
      <c r="H995" s="26" t="s">
        <v>38</v>
      </c>
      <c r="I995" s="26">
        <v>1</v>
      </c>
      <c r="J995" s="26">
        <v>1399</v>
      </c>
      <c r="K995" s="26">
        <v>1</v>
      </c>
      <c r="L995" s="26" t="s">
        <v>46</v>
      </c>
      <c r="M995" s="26">
        <v>93</v>
      </c>
      <c r="N995" s="26">
        <v>4</v>
      </c>
      <c r="O995" s="26">
        <v>2</v>
      </c>
      <c r="P995" s="26" t="s">
        <v>40</v>
      </c>
      <c r="Q995" s="26">
        <v>3</v>
      </c>
      <c r="R995" s="26" t="s">
        <v>48</v>
      </c>
      <c r="S995" s="26">
        <v>6232</v>
      </c>
      <c r="T995" s="26">
        <v>12477</v>
      </c>
      <c r="U995" s="26">
        <v>2</v>
      </c>
      <c r="V995" s="26" t="s">
        <v>42</v>
      </c>
      <c r="W995" s="26" t="s">
        <v>43</v>
      </c>
      <c r="X995" s="26">
        <v>11</v>
      </c>
      <c r="Y995" s="26">
        <v>3</v>
      </c>
      <c r="Z995" s="26">
        <v>2</v>
      </c>
      <c r="AA995" s="26">
        <v>80</v>
      </c>
      <c r="AB995" s="26">
        <v>0</v>
      </c>
      <c r="AC995" s="26">
        <v>6</v>
      </c>
      <c r="AD995" s="26">
        <v>3</v>
      </c>
      <c r="AE995" s="26">
        <v>2</v>
      </c>
      <c r="AF995" s="26">
        <v>3</v>
      </c>
      <c r="AG995" s="26">
        <v>2</v>
      </c>
      <c r="AH995" s="26">
        <v>1</v>
      </c>
      <c r="AI995" s="26">
        <v>2</v>
      </c>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26"/>
      <c r="CU995" s="26"/>
      <c r="CV995" s="26"/>
    </row>
    <row r="996" spans="1:100">
      <c r="A996" s="26">
        <v>52</v>
      </c>
      <c r="B996" s="26" t="s">
        <v>43</v>
      </c>
      <c r="C996" s="26" t="s">
        <v>44</v>
      </c>
      <c r="D996" s="26">
        <v>322</v>
      </c>
      <c r="E996" s="26" t="s">
        <v>45</v>
      </c>
      <c r="F996" s="26">
        <v>28</v>
      </c>
      <c r="G996" s="26">
        <v>2</v>
      </c>
      <c r="H996" s="26" t="s">
        <v>51</v>
      </c>
      <c r="I996" s="26">
        <v>1</v>
      </c>
      <c r="J996" s="26">
        <v>1401</v>
      </c>
      <c r="K996" s="26">
        <v>4</v>
      </c>
      <c r="L996" s="26" t="s">
        <v>39</v>
      </c>
      <c r="M996" s="26">
        <v>59</v>
      </c>
      <c r="N996" s="26">
        <v>4</v>
      </c>
      <c r="O996" s="26">
        <v>4</v>
      </c>
      <c r="P996" s="26" t="s">
        <v>53</v>
      </c>
      <c r="Q996" s="26">
        <v>3</v>
      </c>
      <c r="R996" s="26" t="s">
        <v>48</v>
      </c>
      <c r="S996" s="26">
        <v>13247</v>
      </c>
      <c r="T996" s="26">
        <v>9731</v>
      </c>
      <c r="U996" s="26">
        <v>2</v>
      </c>
      <c r="V996" s="26" t="s">
        <v>42</v>
      </c>
      <c r="W996" s="26" t="s">
        <v>35</v>
      </c>
      <c r="X996" s="26">
        <v>11</v>
      </c>
      <c r="Y996" s="26">
        <v>3</v>
      </c>
      <c r="Z996" s="26">
        <v>2</v>
      </c>
      <c r="AA996" s="26">
        <v>80</v>
      </c>
      <c r="AB996" s="26">
        <v>1</v>
      </c>
      <c r="AC996" s="26">
        <v>24</v>
      </c>
      <c r="AD996" s="26">
        <v>3</v>
      </c>
      <c r="AE996" s="26">
        <v>2</v>
      </c>
      <c r="AF996" s="26">
        <v>5</v>
      </c>
      <c r="AG996" s="26">
        <v>3</v>
      </c>
      <c r="AH996" s="26">
        <v>0</v>
      </c>
      <c r="AI996" s="26">
        <v>2</v>
      </c>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26"/>
      <c r="CU996" s="26"/>
      <c r="CV996" s="26"/>
    </row>
    <row r="997" spans="1:100">
      <c r="A997" s="26">
        <v>43</v>
      </c>
      <c r="B997" s="26" t="s">
        <v>43</v>
      </c>
      <c r="C997" s="26" t="s">
        <v>36</v>
      </c>
      <c r="D997" s="26">
        <v>930</v>
      </c>
      <c r="E997" s="26" t="s">
        <v>45</v>
      </c>
      <c r="F997" s="26">
        <v>6</v>
      </c>
      <c r="G997" s="26">
        <v>3</v>
      </c>
      <c r="H997" s="26" t="s">
        <v>51</v>
      </c>
      <c r="I997" s="26">
        <v>1</v>
      </c>
      <c r="J997" s="26">
        <v>1402</v>
      </c>
      <c r="K997" s="26">
        <v>1</v>
      </c>
      <c r="L997" s="26" t="s">
        <v>39</v>
      </c>
      <c r="M997" s="26">
        <v>73</v>
      </c>
      <c r="N997" s="26">
        <v>2</v>
      </c>
      <c r="O997" s="26">
        <v>2</v>
      </c>
      <c r="P997" s="26" t="s">
        <v>47</v>
      </c>
      <c r="Q997" s="26">
        <v>3</v>
      </c>
      <c r="R997" s="26" t="s">
        <v>41</v>
      </c>
      <c r="S997" s="26">
        <v>4081</v>
      </c>
      <c r="T997" s="26">
        <v>20003</v>
      </c>
      <c r="U997" s="26">
        <v>1</v>
      </c>
      <c r="V997" s="26" t="s">
        <v>42</v>
      </c>
      <c r="W997" s="26" t="s">
        <v>35</v>
      </c>
      <c r="X997" s="26">
        <v>14</v>
      </c>
      <c r="Y997" s="26">
        <v>3</v>
      </c>
      <c r="Z997" s="26">
        <v>1</v>
      </c>
      <c r="AA997" s="26">
        <v>80</v>
      </c>
      <c r="AB997" s="26">
        <v>0</v>
      </c>
      <c r="AC997" s="26">
        <v>20</v>
      </c>
      <c r="AD997" s="26">
        <v>3</v>
      </c>
      <c r="AE997" s="26">
        <v>1</v>
      </c>
      <c r="AF997" s="26">
        <v>20</v>
      </c>
      <c r="AG997" s="26">
        <v>7</v>
      </c>
      <c r="AH997" s="26">
        <v>1</v>
      </c>
      <c r="AI997" s="26">
        <v>8</v>
      </c>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c r="BM997" s="26"/>
      <c r="BN997" s="26"/>
      <c r="BO997" s="26"/>
      <c r="BP997" s="26"/>
      <c r="BQ997" s="26"/>
      <c r="BR997" s="26"/>
      <c r="BS997" s="26"/>
      <c r="BT997" s="26"/>
      <c r="BU997" s="26"/>
      <c r="BV997" s="26"/>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26"/>
      <c r="CU997" s="26"/>
      <c r="CV997" s="26"/>
    </row>
    <row r="998" spans="1:100">
      <c r="A998" s="26">
        <v>27</v>
      </c>
      <c r="B998" s="26" t="s">
        <v>43</v>
      </c>
      <c r="C998" s="26" t="s">
        <v>36</v>
      </c>
      <c r="D998" s="26">
        <v>205</v>
      </c>
      <c r="E998" s="26" t="s">
        <v>37</v>
      </c>
      <c r="F998" s="26">
        <v>10</v>
      </c>
      <c r="G998" s="26">
        <v>3</v>
      </c>
      <c r="H998" s="26" t="s">
        <v>59</v>
      </c>
      <c r="I998" s="26">
        <v>1</v>
      </c>
      <c r="J998" s="26">
        <v>1403</v>
      </c>
      <c r="K998" s="26">
        <v>4</v>
      </c>
      <c r="L998" s="26" t="s">
        <v>39</v>
      </c>
      <c r="M998" s="26">
        <v>98</v>
      </c>
      <c r="N998" s="26">
        <v>2</v>
      </c>
      <c r="O998" s="26">
        <v>2</v>
      </c>
      <c r="P998" s="26" t="s">
        <v>40</v>
      </c>
      <c r="Q998" s="26">
        <v>4</v>
      </c>
      <c r="R998" s="26" t="s">
        <v>48</v>
      </c>
      <c r="S998" s="26">
        <v>5769</v>
      </c>
      <c r="T998" s="26">
        <v>7100</v>
      </c>
      <c r="U998" s="26">
        <v>1</v>
      </c>
      <c r="V998" s="26" t="s">
        <v>42</v>
      </c>
      <c r="W998" s="26" t="s">
        <v>35</v>
      </c>
      <c r="X998" s="26">
        <v>11</v>
      </c>
      <c r="Y998" s="26">
        <v>3</v>
      </c>
      <c r="Z998" s="26">
        <v>4</v>
      </c>
      <c r="AA998" s="26">
        <v>80</v>
      </c>
      <c r="AB998" s="26">
        <v>0</v>
      </c>
      <c r="AC998" s="26">
        <v>6</v>
      </c>
      <c r="AD998" s="26">
        <v>3</v>
      </c>
      <c r="AE998" s="26">
        <v>3</v>
      </c>
      <c r="AF998" s="26">
        <v>6</v>
      </c>
      <c r="AG998" s="26">
        <v>2</v>
      </c>
      <c r="AH998" s="26">
        <v>4</v>
      </c>
      <c r="AI998" s="26">
        <v>4</v>
      </c>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c r="BO998" s="26"/>
      <c r="BP998" s="26"/>
      <c r="BQ998" s="26"/>
      <c r="BR998" s="26"/>
      <c r="BS998" s="26"/>
      <c r="BT998" s="26"/>
      <c r="BU998" s="26"/>
      <c r="BV998" s="26"/>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26"/>
      <c r="CU998" s="26"/>
      <c r="CV998" s="26"/>
    </row>
    <row r="999" spans="1:100">
      <c r="A999" s="26">
        <v>27</v>
      </c>
      <c r="B999" s="26" t="s">
        <v>35</v>
      </c>
      <c r="C999" s="26" t="s">
        <v>36</v>
      </c>
      <c r="D999" s="26">
        <v>135</v>
      </c>
      <c r="E999" s="26" t="s">
        <v>45</v>
      </c>
      <c r="F999" s="26">
        <v>17</v>
      </c>
      <c r="G999" s="26">
        <v>4</v>
      </c>
      <c r="H999" s="26" t="s">
        <v>38</v>
      </c>
      <c r="I999" s="26">
        <v>1</v>
      </c>
      <c r="J999" s="26">
        <v>1405</v>
      </c>
      <c r="K999" s="26">
        <v>4</v>
      </c>
      <c r="L999" s="26" t="s">
        <v>39</v>
      </c>
      <c r="M999" s="26">
        <v>51</v>
      </c>
      <c r="N999" s="26">
        <v>3</v>
      </c>
      <c r="O999" s="26">
        <v>1</v>
      </c>
      <c r="P999" s="26" t="s">
        <v>47</v>
      </c>
      <c r="Q999" s="26">
        <v>3</v>
      </c>
      <c r="R999" s="26" t="s">
        <v>41</v>
      </c>
      <c r="S999" s="26">
        <v>2394</v>
      </c>
      <c r="T999" s="26">
        <v>25681</v>
      </c>
      <c r="U999" s="26">
        <v>1</v>
      </c>
      <c r="V999" s="26" t="s">
        <v>42</v>
      </c>
      <c r="W999" s="26" t="s">
        <v>35</v>
      </c>
      <c r="X999" s="26">
        <v>13</v>
      </c>
      <c r="Y999" s="26">
        <v>3</v>
      </c>
      <c r="Z999" s="26">
        <v>4</v>
      </c>
      <c r="AA999" s="26">
        <v>80</v>
      </c>
      <c r="AB999" s="26">
        <v>0</v>
      </c>
      <c r="AC999" s="26">
        <v>8</v>
      </c>
      <c r="AD999" s="26">
        <v>2</v>
      </c>
      <c r="AE999" s="26">
        <v>3</v>
      </c>
      <c r="AF999" s="26">
        <v>8</v>
      </c>
      <c r="AG999" s="26">
        <v>2</v>
      </c>
      <c r="AH999" s="26">
        <v>7</v>
      </c>
      <c r="AI999" s="26">
        <v>7</v>
      </c>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c r="BM999" s="26"/>
      <c r="BN999" s="26"/>
      <c r="BO999" s="26"/>
      <c r="BP999" s="26"/>
      <c r="BQ999" s="26"/>
      <c r="BR999" s="26"/>
      <c r="BS999" s="26"/>
      <c r="BT999" s="26"/>
      <c r="BU999" s="26"/>
      <c r="BV999" s="26"/>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26"/>
      <c r="CU999" s="26"/>
      <c r="CV999" s="26"/>
    </row>
    <row r="1000" spans="1:100">
      <c r="A1000" s="26">
        <v>26</v>
      </c>
      <c r="B1000" s="26" t="s">
        <v>43</v>
      </c>
      <c r="C1000" s="26" t="s">
        <v>36</v>
      </c>
      <c r="D1000" s="26">
        <v>683</v>
      </c>
      <c r="E1000" s="26" t="s">
        <v>45</v>
      </c>
      <c r="F1000" s="26">
        <v>2</v>
      </c>
      <c r="G1000" s="26">
        <v>1</v>
      </c>
      <c r="H1000" s="26" t="s">
        <v>51</v>
      </c>
      <c r="I1000" s="26">
        <v>1</v>
      </c>
      <c r="J1000" s="26">
        <v>1407</v>
      </c>
      <c r="K1000" s="26">
        <v>1</v>
      </c>
      <c r="L1000" s="26" t="s">
        <v>46</v>
      </c>
      <c r="M1000" s="26">
        <v>36</v>
      </c>
      <c r="N1000" s="26">
        <v>2</v>
      </c>
      <c r="O1000" s="26">
        <v>1</v>
      </c>
      <c r="P1000" s="26" t="s">
        <v>47</v>
      </c>
      <c r="Q1000" s="26">
        <v>4</v>
      </c>
      <c r="R1000" s="26" t="s">
        <v>41</v>
      </c>
      <c r="S1000" s="26">
        <v>3904</v>
      </c>
      <c r="T1000" s="26">
        <v>4050</v>
      </c>
      <c r="U1000" s="26">
        <v>0</v>
      </c>
      <c r="V1000" s="26" t="s">
        <v>42</v>
      </c>
      <c r="W1000" s="26" t="s">
        <v>43</v>
      </c>
      <c r="X1000" s="26">
        <v>12</v>
      </c>
      <c r="Y1000" s="26">
        <v>3</v>
      </c>
      <c r="Z1000" s="26">
        <v>4</v>
      </c>
      <c r="AA1000" s="26">
        <v>80</v>
      </c>
      <c r="AB1000" s="26">
        <v>0</v>
      </c>
      <c r="AC1000" s="26">
        <v>5</v>
      </c>
      <c r="AD1000" s="26">
        <v>2</v>
      </c>
      <c r="AE1000" s="26">
        <v>3</v>
      </c>
      <c r="AF1000" s="26">
        <v>4</v>
      </c>
      <c r="AG1000" s="26">
        <v>3</v>
      </c>
      <c r="AH1000" s="26">
        <v>1</v>
      </c>
      <c r="AI1000" s="26">
        <v>1</v>
      </c>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c r="BO1000" s="26"/>
      <c r="BP1000" s="26"/>
      <c r="BQ1000" s="26"/>
      <c r="BR1000" s="26"/>
      <c r="BS1000" s="26"/>
      <c r="BT1000" s="26"/>
      <c r="BU1000" s="26"/>
      <c r="BV1000" s="26"/>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26"/>
      <c r="CU1000" s="26"/>
      <c r="CV1000" s="26"/>
    </row>
    <row r="1001" spans="1:100">
      <c r="A1001" s="26">
        <v>42</v>
      </c>
      <c r="B1001" s="26" t="s">
        <v>43</v>
      </c>
      <c r="C1001" s="26" t="s">
        <v>36</v>
      </c>
      <c r="D1001" s="26">
        <v>1147</v>
      </c>
      <c r="E1001" s="26" t="s">
        <v>61</v>
      </c>
      <c r="F1001" s="26">
        <v>10</v>
      </c>
      <c r="G1001" s="26">
        <v>3</v>
      </c>
      <c r="H1001" s="26" t="s">
        <v>61</v>
      </c>
      <c r="I1001" s="26">
        <v>1</v>
      </c>
      <c r="J1001" s="26">
        <v>1408</v>
      </c>
      <c r="K1001" s="26">
        <v>3</v>
      </c>
      <c r="L1001" s="26" t="s">
        <v>39</v>
      </c>
      <c r="M1001" s="26">
        <v>31</v>
      </c>
      <c r="N1001" s="26">
        <v>3</v>
      </c>
      <c r="O1001" s="26">
        <v>4</v>
      </c>
      <c r="P1001" s="26" t="s">
        <v>56</v>
      </c>
      <c r="Q1001" s="26">
        <v>1</v>
      </c>
      <c r="R1001" s="26" t="s">
        <v>48</v>
      </c>
      <c r="S1001" s="26">
        <v>16799</v>
      </c>
      <c r="T1001" s="26">
        <v>16616</v>
      </c>
      <c r="U1001" s="26">
        <v>0</v>
      </c>
      <c r="V1001" s="26" t="s">
        <v>42</v>
      </c>
      <c r="W1001" s="26" t="s">
        <v>43</v>
      </c>
      <c r="X1001" s="26">
        <v>14</v>
      </c>
      <c r="Y1001" s="26">
        <v>3</v>
      </c>
      <c r="Z1001" s="26">
        <v>3</v>
      </c>
      <c r="AA1001" s="26">
        <v>80</v>
      </c>
      <c r="AB1001" s="26">
        <v>1</v>
      </c>
      <c r="AC1001" s="26">
        <v>21</v>
      </c>
      <c r="AD1001" s="26">
        <v>5</v>
      </c>
      <c r="AE1001" s="26">
        <v>3</v>
      </c>
      <c r="AF1001" s="26">
        <v>20</v>
      </c>
      <c r="AG1001" s="26">
        <v>7</v>
      </c>
      <c r="AH1001" s="26">
        <v>0</v>
      </c>
      <c r="AI1001" s="26">
        <v>9</v>
      </c>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6"/>
      <c r="BG1001" s="26"/>
      <c r="BH1001" s="26"/>
      <c r="BI1001" s="26"/>
      <c r="BJ1001" s="26"/>
      <c r="BK1001" s="26"/>
      <c r="BL1001" s="26"/>
      <c r="BM1001" s="26"/>
      <c r="BN1001" s="26"/>
      <c r="BO1001" s="26"/>
      <c r="BP1001" s="26"/>
      <c r="BQ1001" s="26"/>
      <c r="BR1001" s="26"/>
      <c r="BS1001" s="26"/>
      <c r="BT1001" s="26"/>
      <c r="BU1001" s="26"/>
      <c r="BV1001" s="26"/>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26"/>
      <c r="CU1001" s="26"/>
      <c r="CV1001" s="26"/>
    </row>
    <row r="1002" spans="1:100">
      <c r="A1002" s="26">
        <v>52</v>
      </c>
      <c r="B1002" s="26" t="s">
        <v>43</v>
      </c>
      <c r="C1002" s="26" t="s">
        <v>36</v>
      </c>
      <c r="D1002" s="26">
        <v>258</v>
      </c>
      <c r="E1002" s="26" t="s">
        <v>45</v>
      </c>
      <c r="F1002" s="26">
        <v>8</v>
      </c>
      <c r="G1002" s="26">
        <v>4</v>
      </c>
      <c r="H1002" s="26" t="s">
        <v>49</v>
      </c>
      <c r="I1002" s="26">
        <v>1</v>
      </c>
      <c r="J1002" s="26">
        <v>1409</v>
      </c>
      <c r="K1002" s="26">
        <v>3</v>
      </c>
      <c r="L1002" s="26" t="s">
        <v>39</v>
      </c>
      <c r="M1002" s="26">
        <v>54</v>
      </c>
      <c r="N1002" s="26">
        <v>3</v>
      </c>
      <c r="O1002" s="26">
        <v>1</v>
      </c>
      <c r="P1002" s="26" t="s">
        <v>50</v>
      </c>
      <c r="Q1002" s="26">
        <v>1</v>
      </c>
      <c r="R1002" s="26" t="s">
        <v>48</v>
      </c>
      <c r="S1002" s="26">
        <v>2950</v>
      </c>
      <c r="T1002" s="26">
        <v>17363</v>
      </c>
      <c r="U1002" s="26">
        <v>9</v>
      </c>
      <c r="V1002" s="26" t="s">
        <v>42</v>
      </c>
      <c r="W1002" s="26" t="s">
        <v>43</v>
      </c>
      <c r="X1002" s="26">
        <v>13</v>
      </c>
      <c r="Y1002" s="26">
        <v>3</v>
      </c>
      <c r="Z1002" s="26">
        <v>3</v>
      </c>
      <c r="AA1002" s="26">
        <v>80</v>
      </c>
      <c r="AB1002" s="26">
        <v>0</v>
      </c>
      <c r="AC1002" s="26">
        <v>12</v>
      </c>
      <c r="AD1002" s="26">
        <v>2</v>
      </c>
      <c r="AE1002" s="26">
        <v>1</v>
      </c>
      <c r="AF1002" s="26">
        <v>5</v>
      </c>
      <c r="AG1002" s="26">
        <v>4</v>
      </c>
      <c r="AH1002" s="26">
        <v>0</v>
      </c>
      <c r="AI1002" s="26">
        <v>4</v>
      </c>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c r="BO1002" s="26"/>
      <c r="BP1002" s="26"/>
      <c r="BQ1002" s="26"/>
      <c r="BR1002" s="26"/>
      <c r="BS1002" s="26"/>
      <c r="BT1002" s="26"/>
      <c r="BU1002" s="26"/>
      <c r="BV1002" s="26"/>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26"/>
      <c r="CU1002" s="26"/>
      <c r="CV1002" s="26"/>
    </row>
    <row r="1003" spans="1:100">
      <c r="A1003" s="26">
        <v>37</v>
      </c>
      <c r="B1003" s="26" t="s">
        <v>43</v>
      </c>
      <c r="C1003" s="26" t="s">
        <v>36</v>
      </c>
      <c r="D1003" s="26">
        <v>1462</v>
      </c>
      <c r="E1003" s="26" t="s">
        <v>45</v>
      </c>
      <c r="F1003" s="26">
        <v>11</v>
      </c>
      <c r="G1003" s="26">
        <v>3</v>
      </c>
      <c r="H1003" s="26" t="s">
        <v>51</v>
      </c>
      <c r="I1003" s="26">
        <v>1</v>
      </c>
      <c r="J1003" s="26">
        <v>1411</v>
      </c>
      <c r="K1003" s="26">
        <v>1</v>
      </c>
      <c r="L1003" s="26" t="s">
        <v>39</v>
      </c>
      <c r="M1003" s="26">
        <v>94</v>
      </c>
      <c r="N1003" s="26">
        <v>3</v>
      </c>
      <c r="O1003" s="26">
        <v>1</v>
      </c>
      <c r="P1003" s="26" t="s">
        <v>50</v>
      </c>
      <c r="Q1003" s="26">
        <v>3</v>
      </c>
      <c r="R1003" s="26" t="s">
        <v>41</v>
      </c>
      <c r="S1003" s="26">
        <v>3629</v>
      </c>
      <c r="T1003" s="26">
        <v>19106</v>
      </c>
      <c r="U1003" s="26">
        <v>4</v>
      </c>
      <c r="V1003" s="26" t="s">
        <v>42</v>
      </c>
      <c r="W1003" s="26" t="s">
        <v>43</v>
      </c>
      <c r="X1003" s="26">
        <v>18</v>
      </c>
      <c r="Y1003" s="26">
        <v>3</v>
      </c>
      <c r="Z1003" s="26">
        <v>1</v>
      </c>
      <c r="AA1003" s="26">
        <v>80</v>
      </c>
      <c r="AB1003" s="26">
        <v>0</v>
      </c>
      <c r="AC1003" s="26">
        <v>8</v>
      </c>
      <c r="AD1003" s="26">
        <v>6</v>
      </c>
      <c r="AE1003" s="26">
        <v>3</v>
      </c>
      <c r="AF1003" s="26">
        <v>3</v>
      </c>
      <c r="AG1003" s="26">
        <v>2</v>
      </c>
      <c r="AH1003" s="26">
        <v>0</v>
      </c>
      <c r="AI1003" s="26">
        <v>2</v>
      </c>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c r="BM1003" s="26"/>
      <c r="BN1003" s="26"/>
      <c r="BO1003" s="26"/>
      <c r="BP1003" s="26"/>
      <c r="BQ1003" s="26"/>
      <c r="BR1003" s="26"/>
      <c r="BS1003" s="26"/>
      <c r="BT1003" s="26"/>
      <c r="BU1003" s="26"/>
      <c r="BV1003" s="26"/>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26"/>
      <c r="CU1003" s="26"/>
      <c r="CV1003" s="26"/>
    </row>
    <row r="1004" spans="1:100">
      <c r="A1004" s="26">
        <v>35</v>
      </c>
      <c r="B1004" s="26" t="s">
        <v>43</v>
      </c>
      <c r="C1004" s="26" t="s">
        <v>44</v>
      </c>
      <c r="D1004" s="26">
        <v>200</v>
      </c>
      <c r="E1004" s="26" t="s">
        <v>45</v>
      </c>
      <c r="F1004" s="26">
        <v>18</v>
      </c>
      <c r="G1004" s="26">
        <v>2</v>
      </c>
      <c r="H1004" s="26" t="s">
        <v>38</v>
      </c>
      <c r="I1004" s="26">
        <v>1</v>
      </c>
      <c r="J1004" s="26">
        <v>1412</v>
      </c>
      <c r="K1004" s="26">
        <v>3</v>
      </c>
      <c r="L1004" s="26" t="s">
        <v>46</v>
      </c>
      <c r="M1004" s="26">
        <v>60</v>
      </c>
      <c r="N1004" s="26">
        <v>3</v>
      </c>
      <c r="O1004" s="26">
        <v>3</v>
      </c>
      <c r="P1004" s="26" t="s">
        <v>53</v>
      </c>
      <c r="Q1004" s="26">
        <v>4</v>
      </c>
      <c r="R1004" s="26" t="s">
        <v>41</v>
      </c>
      <c r="S1004" s="26">
        <v>9362</v>
      </c>
      <c r="T1004" s="26">
        <v>19944</v>
      </c>
      <c r="U1004" s="26">
        <v>2</v>
      </c>
      <c r="V1004" s="26" t="s">
        <v>42</v>
      </c>
      <c r="W1004" s="26" t="s">
        <v>43</v>
      </c>
      <c r="X1004" s="26">
        <v>11</v>
      </c>
      <c r="Y1004" s="26">
        <v>3</v>
      </c>
      <c r="Z1004" s="26">
        <v>3</v>
      </c>
      <c r="AA1004" s="26">
        <v>80</v>
      </c>
      <c r="AB1004" s="26">
        <v>0</v>
      </c>
      <c r="AC1004" s="26">
        <v>10</v>
      </c>
      <c r="AD1004" s="26">
        <v>2</v>
      </c>
      <c r="AE1004" s="26">
        <v>3</v>
      </c>
      <c r="AF1004" s="26">
        <v>2</v>
      </c>
      <c r="AG1004" s="26">
        <v>2</v>
      </c>
      <c r="AH1004" s="26">
        <v>2</v>
      </c>
      <c r="AI1004" s="26">
        <v>2</v>
      </c>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c r="BO1004" s="26"/>
      <c r="BP1004" s="26"/>
      <c r="BQ1004" s="26"/>
      <c r="BR1004" s="26"/>
      <c r="BS1004" s="26"/>
      <c r="BT1004" s="26"/>
      <c r="BU1004" s="26"/>
      <c r="BV1004" s="26"/>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26"/>
      <c r="CU1004" s="26"/>
      <c r="CV1004" s="26"/>
    </row>
    <row r="1005" spans="1:100">
      <c r="A1005" s="26">
        <v>25</v>
      </c>
      <c r="B1005" s="26" t="s">
        <v>43</v>
      </c>
      <c r="C1005" s="26" t="s">
        <v>36</v>
      </c>
      <c r="D1005" s="26">
        <v>949</v>
      </c>
      <c r="E1005" s="26" t="s">
        <v>45</v>
      </c>
      <c r="F1005" s="26">
        <v>1</v>
      </c>
      <c r="G1005" s="26">
        <v>3</v>
      </c>
      <c r="H1005" s="26" t="s">
        <v>60</v>
      </c>
      <c r="I1005" s="26">
        <v>1</v>
      </c>
      <c r="J1005" s="26">
        <v>1415</v>
      </c>
      <c r="K1005" s="26">
        <v>1</v>
      </c>
      <c r="L1005" s="26" t="s">
        <v>46</v>
      </c>
      <c r="M1005" s="26">
        <v>81</v>
      </c>
      <c r="N1005" s="26">
        <v>3</v>
      </c>
      <c r="O1005" s="26">
        <v>1</v>
      </c>
      <c r="P1005" s="26" t="s">
        <v>50</v>
      </c>
      <c r="Q1005" s="26">
        <v>4</v>
      </c>
      <c r="R1005" s="26" t="s">
        <v>48</v>
      </c>
      <c r="S1005" s="26">
        <v>3229</v>
      </c>
      <c r="T1005" s="26">
        <v>4910</v>
      </c>
      <c r="U1005" s="26">
        <v>4</v>
      </c>
      <c r="V1005" s="26" t="s">
        <v>42</v>
      </c>
      <c r="W1005" s="26" t="s">
        <v>43</v>
      </c>
      <c r="X1005" s="26">
        <v>11</v>
      </c>
      <c r="Y1005" s="26">
        <v>3</v>
      </c>
      <c r="Z1005" s="26">
        <v>2</v>
      </c>
      <c r="AA1005" s="26">
        <v>80</v>
      </c>
      <c r="AB1005" s="26">
        <v>1</v>
      </c>
      <c r="AC1005" s="26">
        <v>7</v>
      </c>
      <c r="AD1005" s="26">
        <v>2</v>
      </c>
      <c r="AE1005" s="26">
        <v>2</v>
      </c>
      <c r="AF1005" s="26">
        <v>3</v>
      </c>
      <c r="AG1005" s="26">
        <v>2</v>
      </c>
      <c r="AH1005" s="26">
        <v>0</v>
      </c>
      <c r="AI1005" s="26">
        <v>2</v>
      </c>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6"/>
      <c r="BG1005" s="26"/>
      <c r="BH1005" s="26"/>
      <c r="BI1005" s="26"/>
      <c r="BJ1005" s="26"/>
      <c r="BK1005" s="26"/>
      <c r="BL1005" s="26"/>
      <c r="BM1005" s="26"/>
      <c r="BN1005" s="26"/>
      <c r="BO1005" s="26"/>
      <c r="BP1005" s="26"/>
      <c r="BQ1005" s="26"/>
      <c r="BR1005" s="26"/>
      <c r="BS1005" s="26"/>
      <c r="BT1005" s="26"/>
      <c r="BU1005" s="26"/>
      <c r="BV1005" s="26"/>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26"/>
      <c r="CU1005" s="26"/>
      <c r="CV1005" s="26"/>
    </row>
    <row r="1006" spans="1:100">
      <c r="A1006" s="26">
        <v>26</v>
      </c>
      <c r="B1006" s="26" t="s">
        <v>43</v>
      </c>
      <c r="C1006" s="26" t="s">
        <v>36</v>
      </c>
      <c r="D1006" s="26">
        <v>652</v>
      </c>
      <c r="E1006" s="26" t="s">
        <v>45</v>
      </c>
      <c r="F1006" s="26">
        <v>7</v>
      </c>
      <c r="G1006" s="26">
        <v>3</v>
      </c>
      <c r="H1006" s="26" t="s">
        <v>49</v>
      </c>
      <c r="I1006" s="26">
        <v>1</v>
      </c>
      <c r="J1006" s="26">
        <v>1417</v>
      </c>
      <c r="K1006" s="26">
        <v>3</v>
      </c>
      <c r="L1006" s="26" t="s">
        <v>46</v>
      </c>
      <c r="M1006" s="26">
        <v>100</v>
      </c>
      <c r="N1006" s="26">
        <v>4</v>
      </c>
      <c r="O1006" s="26">
        <v>1</v>
      </c>
      <c r="P1006" s="26" t="s">
        <v>50</v>
      </c>
      <c r="Q1006" s="26">
        <v>1</v>
      </c>
      <c r="R1006" s="26" t="s">
        <v>41</v>
      </c>
      <c r="S1006" s="26">
        <v>3578</v>
      </c>
      <c r="T1006" s="26">
        <v>23577</v>
      </c>
      <c r="U1006" s="26">
        <v>0</v>
      </c>
      <c r="V1006" s="26" t="s">
        <v>42</v>
      </c>
      <c r="W1006" s="26" t="s">
        <v>43</v>
      </c>
      <c r="X1006" s="26">
        <v>12</v>
      </c>
      <c r="Y1006" s="26">
        <v>3</v>
      </c>
      <c r="Z1006" s="26">
        <v>4</v>
      </c>
      <c r="AA1006" s="26">
        <v>80</v>
      </c>
      <c r="AB1006" s="26">
        <v>0</v>
      </c>
      <c r="AC1006" s="26">
        <v>8</v>
      </c>
      <c r="AD1006" s="26">
        <v>2</v>
      </c>
      <c r="AE1006" s="26">
        <v>3</v>
      </c>
      <c r="AF1006" s="26">
        <v>7</v>
      </c>
      <c r="AG1006" s="26">
        <v>7</v>
      </c>
      <c r="AH1006" s="26">
        <v>0</v>
      </c>
      <c r="AI1006" s="26">
        <v>7</v>
      </c>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c r="BO1006" s="26"/>
      <c r="BP1006" s="26"/>
      <c r="BQ1006" s="26"/>
      <c r="BR1006" s="26"/>
      <c r="BS1006" s="26"/>
      <c r="BT1006" s="26"/>
      <c r="BU1006" s="26"/>
      <c r="BV1006" s="26"/>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26"/>
      <c r="CU1006" s="26"/>
      <c r="CV1006" s="26"/>
    </row>
    <row r="1007" spans="1:100">
      <c r="A1007" s="26">
        <v>29</v>
      </c>
      <c r="B1007" s="26" t="s">
        <v>43</v>
      </c>
      <c r="C1007" s="26" t="s">
        <v>36</v>
      </c>
      <c r="D1007" s="26">
        <v>332</v>
      </c>
      <c r="E1007" s="26" t="s">
        <v>61</v>
      </c>
      <c r="F1007" s="26">
        <v>17</v>
      </c>
      <c r="G1007" s="26">
        <v>3</v>
      </c>
      <c r="H1007" s="26" t="s">
        <v>49</v>
      </c>
      <c r="I1007" s="26">
        <v>1</v>
      </c>
      <c r="J1007" s="26">
        <v>1419</v>
      </c>
      <c r="K1007" s="26">
        <v>2</v>
      </c>
      <c r="L1007" s="26" t="s">
        <v>46</v>
      </c>
      <c r="M1007" s="26">
        <v>51</v>
      </c>
      <c r="N1007" s="26">
        <v>2</v>
      </c>
      <c r="O1007" s="26">
        <v>3</v>
      </c>
      <c r="P1007" s="26" t="s">
        <v>61</v>
      </c>
      <c r="Q1007" s="26">
        <v>1</v>
      </c>
      <c r="R1007" s="26" t="s">
        <v>41</v>
      </c>
      <c r="S1007" s="26">
        <v>7988</v>
      </c>
      <c r="T1007" s="26">
        <v>9769</v>
      </c>
      <c r="U1007" s="26">
        <v>1</v>
      </c>
      <c r="V1007" s="26" t="s">
        <v>42</v>
      </c>
      <c r="W1007" s="26" t="s">
        <v>43</v>
      </c>
      <c r="X1007" s="26">
        <v>13</v>
      </c>
      <c r="Y1007" s="26">
        <v>3</v>
      </c>
      <c r="Z1007" s="26">
        <v>1</v>
      </c>
      <c r="AA1007" s="26">
        <v>80</v>
      </c>
      <c r="AB1007" s="26">
        <v>0</v>
      </c>
      <c r="AC1007" s="26">
        <v>10</v>
      </c>
      <c r="AD1007" s="26">
        <v>3</v>
      </c>
      <c r="AE1007" s="26">
        <v>2</v>
      </c>
      <c r="AF1007" s="26">
        <v>10</v>
      </c>
      <c r="AG1007" s="26">
        <v>9</v>
      </c>
      <c r="AH1007" s="26">
        <v>0</v>
      </c>
      <c r="AI1007" s="26">
        <v>9</v>
      </c>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6"/>
      <c r="BG1007" s="26"/>
      <c r="BH1007" s="26"/>
      <c r="BI1007" s="26"/>
      <c r="BJ1007" s="26"/>
      <c r="BK1007" s="26"/>
      <c r="BL1007" s="26"/>
      <c r="BM1007" s="26"/>
      <c r="BN1007" s="26"/>
      <c r="BO1007" s="26"/>
      <c r="BP1007" s="26"/>
      <c r="BQ1007" s="26"/>
      <c r="BR1007" s="26"/>
      <c r="BS1007" s="26"/>
      <c r="BT1007" s="26"/>
      <c r="BU1007" s="26"/>
      <c r="BV1007" s="26"/>
      <c r="BW1007" s="26"/>
      <c r="BX1007" s="26"/>
      <c r="BY1007" s="26"/>
      <c r="BZ1007" s="26"/>
      <c r="CA1007" s="26"/>
      <c r="CB1007" s="26"/>
      <c r="CC1007" s="26"/>
      <c r="CD1007" s="26"/>
      <c r="CE1007" s="26"/>
      <c r="CF1007" s="26"/>
      <c r="CG1007" s="26"/>
      <c r="CH1007" s="26"/>
      <c r="CI1007" s="26"/>
      <c r="CJ1007" s="26"/>
      <c r="CK1007" s="26"/>
      <c r="CL1007" s="26"/>
      <c r="CM1007" s="26"/>
      <c r="CN1007" s="26"/>
      <c r="CO1007" s="26"/>
      <c r="CP1007" s="26"/>
      <c r="CQ1007" s="26"/>
      <c r="CR1007" s="26"/>
      <c r="CS1007" s="26"/>
      <c r="CT1007" s="26"/>
      <c r="CU1007" s="26"/>
      <c r="CV1007" s="26"/>
    </row>
    <row r="1008" spans="1:100">
      <c r="A1008" s="26">
        <v>49</v>
      </c>
      <c r="B1008" s="26" t="s">
        <v>35</v>
      </c>
      <c r="C1008" s="26" t="s">
        <v>44</v>
      </c>
      <c r="D1008" s="26">
        <v>1475</v>
      </c>
      <c r="E1008" s="26" t="s">
        <v>45</v>
      </c>
      <c r="F1008" s="26">
        <v>28</v>
      </c>
      <c r="G1008" s="26">
        <v>2</v>
      </c>
      <c r="H1008" s="26" t="s">
        <v>38</v>
      </c>
      <c r="I1008" s="26">
        <v>1</v>
      </c>
      <c r="J1008" s="26">
        <v>1420</v>
      </c>
      <c r="K1008" s="26">
        <v>1</v>
      </c>
      <c r="L1008" s="26" t="s">
        <v>46</v>
      </c>
      <c r="M1008" s="26">
        <v>97</v>
      </c>
      <c r="N1008" s="26">
        <v>2</v>
      </c>
      <c r="O1008" s="26">
        <v>2</v>
      </c>
      <c r="P1008" s="26" t="s">
        <v>50</v>
      </c>
      <c r="Q1008" s="26">
        <v>1</v>
      </c>
      <c r="R1008" s="26" t="s">
        <v>41</v>
      </c>
      <c r="S1008" s="26">
        <v>4284</v>
      </c>
      <c r="T1008" s="26">
        <v>22710</v>
      </c>
      <c r="U1008" s="26">
        <v>3</v>
      </c>
      <c r="V1008" s="26" t="s">
        <v>42</v>
      </c>
      <c r="W1008" s="26" t="s">
        <v>43</v>
      </c>
      <c r="X1008" s="26">
        <v>20</v>
      </c>
      <c r="Y1008" s="26">
        <v>4</v>
      </c>
      <c r="Z1008" s="26">
        <v>1</v>
      </c>
      <c r="AA1008" s="26">
        <v>80</v>
      </c>
      <c r="AB1008" s="26">
        <v>0</v>
      </c>
      <c r="AC1008" s="26">
        <v>20</v>
      </c>
      <c r="AD1008" s="26">
        <v>2</v>
      </c>
      <c r="AE1008" s="26">
        <v>3</v>
      </c>
      <c r="AF1008" s="26">
        <v>4</v>
      </c>
      <c r="AG1008" s="26">
        <v>3</v>
      </c>
      <c r="AH1008" s="26">
        <v>1</v>
      </c>
      <c r="AI1008" s="26">
        <v>3</v>
      </c>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c r="BO1008" s="26"/>
      <c r="BP1008" s="26"/>
      <c r="BQ1008" s="26"/>
      <c r="BR1008" s="26"/>
      <c r="BS1008" s="26"/>
      <c r="BT1008" s="26"/>
      <c r="BU1008" s="26"/>
      <c r="BV1008" s="26"/>
      <c r="BW1008" s="26"/>
      <c r="BX1008" s="26"/>
      <c r="BY1008" s="26"/>
      <c r="BZ1008" s="26"/>
      <c r="CA1008" s="26"/>
      <c r="CB1008" s="26"/>
      <c r="CC1008" s="26"/>
      <c r="CD1008" s="26"/>
      <c r="CE1008" s="26"/>
      <c r="CF1008" s="26"/>
      <c r="CG1008" s="26"/>
      <c r="CH1008" s="26"/>
      <c r="CI1008" s="26"/>
      <c r="CJ1008" s="26"/>
      <c r="CK1008" s="26"/>
      <c r="CL1008" s="26"/>
      <c r="CM1008" s="26"/>
      <c r="CN1008" s="26"/>
      <c r="CO1008" s="26"/>
      <c r="CP1008" s="26"/>
      <c r="CQ1008" s="26"/>
      <c r="CR1008" s="26"/>
      <c r="CS1008" s="26"/>
      <c r="CT1008" s="26"/>
      <c r="CU1008" s="26"/>
      <c r="CV1008" s="26"/>
    </row>
    <row r="1009" spans="1:100">
      <c r="A1009" s="26">
        <v>29</v>
      </c>
      <c r="B1009" s="26" t="s">
        <v>35</v>
      </c>
      <c r="C1009" s="26" t="s">
        <v>44</v>
      </c>
      <c r="D1009" s="26">
        <v>337</v>
      </c>
      <c r="E1009" s="26" t="s">
        <v>45</v>
      </c>
      <c r="F1009" s="26">
        <v>14</v>
      </c>
      <c r="G1009" s="26">
        <v>1</v>
      </c>
      <c r="H1009" s="26" t="s">
        <v>49</v>
      </c>
      <c r="I1009" s="26">
        <v>1</v>
      </c>
      <c r="J1009" s="26">
        <v>1421</v>
      </c>
      <c r="K1009" s="26">
        <v>3</v>
      </c>
      <c r="L1009" s="26" t="s">
        <v>39</v>
      </c>
      <c r="M1009" s="26">
        <v>84</v>
      </c>
      <c r="N1009" s="26">
        <v>3</v>
      </c>
      <c r="O1009" s="26">
        <v>3</v>
      </c>
      <c r="P1009" s="26" t="s">
        <v>54</v>
      </c>
      <c r="Q1009" s="26">
        <v>4</v>
      </c>
      <c r="R1009" s="26" t="s">
        <v>41</v>
      </c>
      <c r="S1009" s="26">
        <v>7553</v>
      </c>
      <c r="T1009" s="26">
        <v>22930</v>
      </c>
      <c r="U1009" s="26">
        <v>0</v>
      </c>
      <c r="V1009" s="26" t="s">
        <v>42</v>
      </c>
      <c r="W1009" s="26" t="s">
        <v>35</v>
      </c>
      <c r="X1009" s="26">
        <v>12</v>
      </c>
      <c r="Y1009" s="26">
        <v>3</v>
      </c>
      <c r="Z1009" s="26">
        <v>1</v>
      </c>
      <c r="AA1009" s="26">
        <v>80</v>
      </c>
      <c r="AB1009" s="26">
        <v>0</v>
      </c>
      <c r="AC1009" s="26">
        <v>9</v>
      </c>
      <c r="AD1009" s="26">
        <v>1</v>
      </c>
      <c r="AE1009" s="26">
        <v>3</v>
      </c>
      <c r="AF1009" s="26">
        <v>8</v>
      </c>
      <c r="AG1009" s="26">
        <v>7</v>
      </c>
      <c r="AH1009" s="26">
        <v>7</v>
      </c>
      <c r="AI1009" s="26">
        <v>7</v>
      </c>
      <c r="AJ1009" s="26"/>
      <c r="AK1009" s="26"/>
      <c r="AL1009" s="26"/>
      <c r="AM1009" s="26"/>
      <c r="AN1009" s="26"/>
      <c r="AO1009" s="26"/>
      <c r="AP1009" s="26"/>
      <c r="AQ1009" s="26"/>
      <c r="AR1009" s="26"/>
      <c r="AS1009" s="26"/>
      <c r="AT1009" s="26"/>
      <c r="AU1009" s="26"/>
      <c r="AV1009" s="26"/>
      <c r="AW1009" s="26"/>
      <c r="AX1009" s="26"/>
      <c r="AY1009" s="26"/>
      <c r="AZ1009" s="26"/>
      <c r="BA1009" s="26"/>
      <c r="BB1009" s="26"/>
      <c r="BC1009" s="26"/>
      <c r="BD1009" s="26"/>
      <c r="BE1009" s="26"/>
      <c r="BF1009" s="26"/>
      <c r="BG1009" s="26"/>
      <c r="BH1009" s="26"/>
      <c r="BI1009" s="26"/>
      <c r="BJ1009" s="26"/>
      <c r="BK1009" s="26"/>
      <c r="BL1009" s="26"/>
      <c r="BM1009" s="26"/>
      <c r="BN1009" s="26"/>
      <c r="BO1009" s="26"/>
      <c r="BP1009" s="26"/>
      <c r="BQ1009" s="26"/>
      <c r="BR1009" s="26"/>
      <c r="BS1009" s="26"/>
      <c r="BT1009" s="26"/>
      <c r="BU1009" s="26"/>
      <c r="BV1009" s="26"/>
      <c r="BW1009" s="26"/>
      <c r="BX1009" s="26"/>
      <c r="BY1009" s="26"/>
      <c r="BZ1009" s="26"/>
      <c r="CA1009" s="26"/>
      <c r="CB1009" s="26"/>
      <c r="CC1009" s="26"/>
      <c r="CD1009" s="26"/>
      <c r="CE1009" s="26"/>
      <c r="CF1009" s="26"/>
      <c r="CG1009" s="26"/>
      <c r="CH1009" s="26"/>
      <c r="CI1009" s="26"/>
      <c r="CJ1009" s="26"/>
      <c r="CK1009" s="26"/>
      <c r="CL1009" s="26"/>
      <c r="CM1009" s="26"/>
      <c r="CN1009" s="26"/>
      <c r="CO1009" s="26"/>
      <c r="CP1009" s="26"/>
      <c r="CQ1009" s="26"/>
      <c r="CR1009" s="26"/>
      <c r="CS1009" s="26"/>
      <c r="CT1009" s="26"/>
      <c r="CU1009" s="26"/>
      <c r="CV1009" s="26"/>
    </row>
    <row r="1010" spans="1:100">
      <c r="A1010" s="26">
        <v>54</v>
      </c>
      <c r="B1010" s="26" t="s">
        <v>43</v>
      </c>
      <c r="C1010" s="26" t="s">
        <v>36</v>
      </c>
      <c r="D1010" s="26">
        <v>971</v>
      </c>
      <c r="E1010" s="26" t="s">
        <v>45</v>
      </c>
      <c r="F1010" s="26">
        <v>1</v>
      </c>
      <c r="G1010" s="26">
        <v>3</v>
      </c>
      <c r="H1010" s="26" t="s">
        <v>51</v>
      </c>
      <c r="I1010" s="26">
        <v>1</v>
      </c>
      <c r="J1010" s="26">
        <v>1422</v>
      </c>
      <c r="K1010" s="26">
        <v>4</v>
      </c>
      <c r="L1010" s="26" t="s">
        <v>39</v>
      </c>
      <c r="M1010" s="26">
        <v>54</v>
      </c>
      <c r="N1010" s="26">
        <v>3</v>
      </c>
      <c r="O1010" s="26">
        <v>4</v>
      </c>
      <c r="P1010" s="26" t="s">
        <v>58</v>
      </c>
      <c r="Q1010" s="26">
        <v>4</v>
      </c>
      <c r="R1010" s="26" t="s">
        <v>41</v>
      </c>
      <c r="S1010" s="26">
        <v>17328</v>
      </c>
      <c r="T1010" s="26">
        <v>5652</v>
      </c>
      <c r="U1010" s="26">
        <v>6</v>
      </c>
      <c r="V1010" s="26" t="s">
        <v>42</v>
      </c>
      <c r="W1010" s="26" t="s">
        <v>43</v>
      </c>
      <c r="X1010" s="26">
        <v>19</v>
      </c>
      <c r="Y1010" s="26">
        <v>3</v>
      </c>
      <c r="Z1010" s="26">
        <v>4</v>
      </c>
      <c r="AA1010" s="26">
        <v>80</v>
      </c>
      <c r="AB1010" s="26">
        <v>0</v>
      </c>
      <c r="AC1010" s="26">
        <v>29</v>
      </c>
      <c r="AD1010" s="26">
        <v>3</v>
      </c>
      <c r="AE1010" s="26">
        <v>2</v>
      </c>
      <c r="AF1010" s="26">
        <v>20</v>
      </c>
      <c r="AG1010" s="26">
        <v>7</v>
      </c>
      <c r="AH1010" s="26">
        <v>12</v>
      </c>
      <c r="AI1010" s="26">
        <v>7</v>
      </c>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c r="BO1010" s="26"/>
      <c r="BP1010" s="26"/>
      <c r="BQ1010" s="26"/>
      <c r="BR1010" s="26"/>
      <c r="BS1010" s="26"/>
      <c r="BT1010" s="26"/>
      <c r="BU1010" s="26"/>
      <c r="BV1010" s="26"/>
      <c r="BW1010" s="26"/>
      <c r="BX1010" s="26"/>
      <c r="BY1010" s="26"/>
      <c r="BZ1010" s="26"/>
      <c r="CA1010" s="26"/>
      <c r="CB1010" s="26"/>
      <c r="CC1010" s="26"/>
      <c r="CD1010" s="26"/>
      <c r="CE1010" s="26"/>
      <c r="CF1010" s="26"/>
      <c r="CG1010" s="26"/>
      <c r="CH1010" s="26"/>
      <c r="CI1010" s="26"/>
      <c r="CJ1010" s="26"/>
      <c r="CK1010" s="26"/>
      <c r="CL1010" s="26"/>
      <c r="CM1010" s="26"/>
      <c r="CN1010" s="26"/>
      <c r="CO1010" s="26"/>
      <c r="CP1010" s="26"/>
      <c r="CQ1010" s="26"/>
      <c r="CR1010" s="26"/>
      <c r="CS1010" s="26"/>
      <c r="CT1010" s="26"/>
      <c r="CU1010" s="26"/>
      <c r="CV1010" s="26"/>
    </row>
    <row r="1011" spans="1:100">
      <c r="A1011" s="26">
        <v>58</v>
      </c>
      <c r="B1011" s="26" t="s">
        <v>43</v>
      </c>
      <c r="C1011" s="26" t="s">
        <v>36</v>
      </c>
      <c r="D1011" s="26">
        <v>1055</v>
      </c>
      <c r="E1011" s="26" t="s">
        <v>45</v>
      </c>
      <c r="F1011" s="26">
        <v>1</v>
      </c>
      <c r="G1011" s="26">
        <v>3</v>
      </c>
      <c r="H1011" s="26" t="s">
        <v>51</v>
      </c>
      <c r="I1011" s="26">
        <v>1</v>
      </c>
      <c r="J1011" s="26">
        <v>1423</v>
      </c>
      <c r="K1011" s="26">
        <v>4</v>
      </c>
      <c r="L1011" s="26" t="s">
        <v>39</v>
      </c>
      <c r="M1011" s="26">
        <v>76</v>
      </c>
      <c r="N1011" s="26">
        <v>3</v>
      </c>
      <c r="O1011" s="26">
        <v>5</v>
      </c>
      <c r="P1011" s="26" t="s">
        <v>58</v>
      </c>
      <c r="Q1011" s="26">
        <v>1</v>
      </c>
      <c r="R1011" s="26" t="s">
        <v>48</v>
      </c>
      <c r="S1011" s="26">
        <v>19701</v>
      </c>
      <c r="T1011" s="26">
        <v>22456</v>
      </c>
      <c r="U1011" s="26">
        <v>3</v>
      </c>
      <c r="V1011" s="26" t="s">
        <v>42</v>
      </c>
      <c r="W1011" s="26" t="s">
        <v>35</v>
      </c>
      <c r="X1011" s="26">
        <v>21</v>
      </c>
      <c r="Y1011" s="26">
        <v>4</v>
      </c>
      <c r="Z1011" s="26">
        <v>3</v>
      </c>
      <c r="AA1011" s="26">
        <v>80</v>
      </c>
      <c r="AB1011" s="26">
        <v>1</v>
      </c>
      <c r="AC1011" s="26">
        <v>32</v>
      </c>
      <c r="AD1011" s="26">
        <v>3</v>
      </c>
      <c r="AE1011" s="26">
        <v>3</v>
      </c>
      <c r="AF1011" s="26">
        <v>9</v>
      </c>
      <c r="AG1011" s="26">
        <v>8</v>
      </c>
      <c r="AH1011" s="26">
        <v>1</v>
      </c>
      <c r="AI1011" s="26">
        <v>5</v>
      </c>
      <c r="AJ1011" s="26"/>
      <c r="AK1011" s="26"/>
      <c r="AL1011" s="26"/>
      <c r="AM1011" s="26"/>
      <c r="AN1011" s="26"/>
      <c r="AO1011" s="26"/>
      <c r="AP1011" s="26"/>
      <c r="AQ1011" s="26"/>
      <c r="AR1011" s="26"/>
      <c r="AS1011" s="26"/>
      <c r="AT1011" s="26"/>
      <c r="AU1011" s="26"/>
      <c r="AV1011" s="26"/>
      <c r="AW1011" s="26"/>
      <c r="AX1011" s="26"/>
      <c r="AY1011" s="26"/>
      <c r="AZ1011" s="26"/>
      <c r="BA1011" s="26"/>
      <c r="BB1011" s="26"/>
      <c r="BC1011" s="26"/>
      <c r="BD1011" s="26"/>
      <c r="BE1011" s="26"/>
      <c r="BF1011" s="26"/>
      <c r="BG1011" s="26"/>
      <c r="BH1011" s="26"/>
      <c r="BI1011" s="26"/>
      <c r="BJ1011" s="26"/>
      <c r="BK1011" s="26"/>
      <c r="BL1011" s="26"/>
      <c r="BM1011" s="26"/>
      <c r="BN1011" s="26"/>
      <c r="BO1011" s="26"/>
      <c r="BP1011" s="26"/>
      <c r="BQ1011" s="26"/>
      <c r="BR1011" s="26"/>
      <c r="BS1011" s="26"/>
      <c r="BT1011" s="26"/>
      <c r="BU1011" s="26"/>
      <c r="BV1011" s="26"/>
      <c r="BW1011" s="26"/>
      <c r="BX1011" s="26"/>
      <c r="BY1011" s="26"/>
      <c r="BZ1011" s="26"/>
      <c r="CA1011" s="26"/>
      <c r="CB1011" s="26"/>
      <c r="CC1011" s="26"/>
      <c r="CD1011" s="26"/>
      <c r="CE1011" s="26"/>
      <c r="CF1011" s="26"/>
      <c r="CG1011" s="26"/>
      <c r="CH1011" s="26"/>
      <c r="CI1011" s="26"/>
      <c r="CJ1011" s="26"/>
      <c r="CK1011" s="26"/>
      <c r="CL1011" s="26"/>
      <c r="CM1011" s="26"/>
      <c r="CN1011" s="26"/>
      <c r="CO1011" s="26"/>
      <c r="CP1011" s="26"/>
      <c r="CQ1011" s="26"/>
      <c r="CR1011" s="26"/>
      <c r="CS1011" s="26"/>
      <c r="CT1011" s="26"/>
      <c r="CU1011" s="26"/>
      <c r="CV1011" s="26"/>
    </row>
    <row r="1012" spans="1:100">
      <c r="A1012" s="26">
        <v>55</v>
      </c>
      <c r="B1012" s="26" t="s">
        <v>43</v>
      </c>
      <c r="C1012" s="26" t="s">
        <v>36</v>
      </c>
      <c r="D1012" s="26">
        <v>1136</v>
      </c>
      <c r="E1012" s="26" t="s">
        <v>45</v>
      </c>
      <c r="F1012" s="26">
        <v>1</v>
      </c>
      <c r="G1012" s="26">
        <v>4</v>
      </c>
      <c r="H1012" s="26" t="s">
        <v>51</v>
      </c>
      <c r="I1012" s="26">
        <v>1</v>
      </c>
      <c r="J1012" s="26">
        <v>1424</v>
      </c>
      <c r="K1012" s="26">
        <v>2</v>
      </c>
      <c r="L1012" s="26" t="s">
        <v>46</v>
      </c>
      <c r="M1012" s="26">
        <v>81</v>
      </c>
      <c r="N1012" s="26">
        <v>4</v>
      </c>
      <c r="O1012" s="26">
        <v>4</v>
      </c>
      <c r="P1012" s="26" t="s">
        <v>58</v>
      </c>
      <c r="Q1012" s="26">
        <v>4</v>
      </c>
      <c r="R1012" s="26" t="s">
        <v>52</v>
      </c>
      <c r="S1012" s="26">
        <v>14732</v>
      </c>
      <c r="T1012" s="26">
        <v>12414</v>
      </c>
      <c r="U1012" s="26">
        <v>2</v>
      </c>
      <c r="V1012" s="26" t="s">
        <v>42</v>
      </c>
      <c r="W1012" s="26" t="s">
        <v>43</v>
      </c>
      <c r="X1012" s="26">
        <v>13</v>
      </c>
      <c r="Y1012" s="26">
        <v>3</v>
      </c>
      <c r="Z1012" s="26">
        <v>4</v>
      </c>
      <c r="AA1012" s="26">
        <v>80</v>
      </c>
      <c r="AB1012" s="26">
        <v>2</v>
      </c>
      <c r="AC1012" s="26">
        <v>31</v>
      </c>
      <c r="AD1012" s="26">
        <v>4</v>
      </c>
      <c r="AE1012" s="26">
        <v>4</v>
      </c>
      <c r="AF1012" s="26">
        <v>7</v>
      </c>
      <c r="AG1012" s="26">
        <v>7</v>
      </c>
      <c r="AH1012" s="26">
        <v>0</v>
      </c>
      <c r="AI1012" s="26">
        <v>0</v>
      </c>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c r="BO1012" s="26"/>
      <c r="BP1012" s="26"/>
      <c r="BQ1012" s="26"/>
      <c r="BR1012" s="26"/>
      <c r="BS1012" s="26"/>
      <c r="BT1012" s="26"/>
      <c r="BU1012" s="26"/>
      <c r="BV1012" s="26"/>
      <c r="BW1012" s="26"/>
      <c r="BX1012" s="26"/>
      <c r="BY1012" s="26"/>
      <c r="BZ1012" s="26"/>
      <c r="CA1012" s="26"/>
      <c r="CB1012" s="26"/>
      <c r="CC1012" s="26"/>
      <c r="CD1012" s="26"/>
      <c r="CE1012" s="26"/>
      <c r="CF1012" s="26"/>
      <c r="CG1012" s="26"/>
      <c r="CH1012" s="26"/>
      <c r="CI1012" s="26"/>
      <c r="CJ1012" s="26"/>
      <c r="CK1012" s="26"/>
      <c r="CL1012" s="26"/>
      <c r="CM1012" s="26"/>
      <c r="CN1012" s="26"/>
      <c r="CO1012" s="26"/>
      <c r="CP1012" s="26"/>
      <c r="CQ1012" s="26"/>
      <c r="CR1012" s="26"/>
      <c r="CS1012" s="26"/>
      <c r="CT1012" s="26"/>
      <c r="CU1012" s="26"/>
      <c r="CV1012" s="26"/>
    </row>
    <row r="1013" spans="1:100">
      <c r="A1013" s="26">
        <v>36</v>
      </c>
      <c r="B1013" s="26" t="s">
        <v>43</v>
      </c>
      <c r="C1013" s="26" t="s">
        <v>36</v>
      </c>
      <c r="D1013" s="26">
        <v>1174</v>
      </c>
      <c r="E1013" s="26" t="s">
        <v>37</v>
      </c>
      <c r="F1013" s="26">
        <v>3</v>
      </c>
      <c r="G1013" s="26">
        <v>4</v>
      </c>
      <c r="H1013" s="26" t="s">
        <v>59</v>
      </c>
      <c r="I1013" s="26">
        <v>1</v>
      </c>
      <c r="J1013" s="26">
        <v>1425</v>
      </c>
      <c r="K1013" s="26">
        <v>1</v>
      </c>
      <c r="L1013" s="26" t="s">
        <v>39</v>
      </c>
      <c r="M1013" s="26">
        <v>99</v>
      </c>
      <c r="N1013" s="26">
        <v>3</v>
      </c>
      <c r="O1013" s="26">
        <v>2</v>
      </c>
      <c r="P1013" s="26" t="s">
        <v>40</v>
      </c>
      <c r="Q1013" s="26">
        <v>2</v>
      </c>
      <c r="R1013" s="26" t="s">
        <v>41</v>
      </c>
      <c r="S1013" s="26">
        <v>9278</v>
      </c>
      <c r="T1013" s="26">
        <v>20763</v>
      </c>
      <c r="U1013" s="26">
        <v>3</v>
      </c>
      <c r="V1013" s="26" t="s">
        <v>42</v>
      </c>
      <c r="W1013" s="26" t="s">
        <v>35</v>
      </c>
      <c r="X1013" s="26">
        <v>16</v>
      </c>
      <c r="Y1013" s="26">
        <v>3</v>
      </c>
      <c r="Z1013" s="26">
        <v>4</v>
      </c>
      <c r="AA1013" s="26">
        <v>80</v>
      </c>
      <c r="AB1013" s="26">
        <v>0</v>
      </c>
      <c r="AC1013" s="26">
        <v>15</v>
      </c>
      <c r="AD1013" s="26">
        <v>3</v>
      </c>
      <c r="AE1013" s="26">
        <v>3</v>
      </c>
      <c r="AF1013" s="26">
        <v>5</v>
      </c>
      <c r="AG1013" s="26">
        <v>4</v>
      </c>
      <c r="AH1013" s="26">
        <v>0</v>
      </c>
      <c r="AI1013" s="26">
        <v>1</v>
      </c>
      <c r="AJ1013" s="26"/>
      <c r="AK1013" s="26"/>
      <c r="AL1013" s="26"/>
      <c r="AM1013" s="26"/>
      <c r="AN1013" s="26"/>
      <c r="AO1013" s="26"/>
      <c r="AP1013" s="26"/>
      <c r="AQ1013" s="26"/>
      <c r="AR1013" s="26"/>
      <c r="AS1013" s="26"/>
      <c r="AT1013" s="26"/>
      <c r="AU1013" s="26"/>
      <c r="AV1013" s="26"/>
      <c r="AW1013" s="26"/>
      <c r="AX1013" s="26"/>
      <c r="AY1013" s="26"/>
      <c r="AZ1013" s="26"/>
      <c r="BA1013" s="26"/>
      <c r="BB1013" s="26"/>
      <c r="BC1013" s="26"/>
      <c r="BD1013" s="26"/>
      <c r="BE1013" s="26"/>
      <c r="BF1013" s="26"/>
      <c r="BG1013" s="26"/>
      <c r="BH1013" s="26"/>
      <c r="BI1013" s="26"/>
      <c r="BJ1013" s="26"/>
      <c r="BK1013" s="26"/>
      <c r="BL1013" s="26"/>
      <c r="BM1013" s="26"/>
      <c r="BN1013" s="26"/>
      <c r="BO1013" s="26"/>
      <c r="BP1013" s="26"/>
      <c r="BQ1013" s="26"/>
      <c r="BR1013" s="26"/>
      <c r="BS1013" s="26"/>
      <c r="BT1013" s="26"/>
      <c r="BU1013" s="26"/>
      <c r="BV1013" s="26"/>
      <c r="BW1013" s="26"/>
      <c r="BX1013" s="26"/>
      <c r="BY1013" s="26"/>
      <c r="BZ1013" s="26"/>
      <c r="CA1013" s="26"/>
      <c r="CB1013" s="26"/>
      <c r="CC1013" s="26"/>
      <c r="CD1013" s="26"/>
      <c r="CE1013" s="26"/>
      <c r="CF1013" s="26"/>
      <c r="CG1013" s="26"/>
      <c r="CH1013" s="26"/>
      <c r="CI1013" s="26"/>
      <c r="CJ1013" s="26"/>
      <c r="CK1013" s="26"/>
      <c r="CL1013" s="26"/>
      <c r="CM1013" s="26"/>
      <c r="CN1013" s="26"/>
      <c r="CO1013" s="26"/>
      <c r="CP1013" s="26"/>
      <c r="CQ1013" s="26"/>
      <c r="CR1013" s="26"/>
      <c r="CS1013" s="26"/>
      <c r="CT1013" s="26"/>
      <c r="CU1013" s="26"/>
      <c r="CV1013" s="26"/>
    </row>
    <row r="1014" spans="1:100">
      <c r="A1014" s="26">
        <v>31</v>
      </c>
      <c r="B1014" s="26" t="s">
        <v>35</v>
      </c>
      <c r="C1014" s="26" t="s">
        <v>44</v>
      </c>
      <c r="D1014" s="26">
        <v>667</v>
      </c>
      <c r="E1014" s="26" t="s">
        <v>37</v>
      </c>
      <c r="F1014" s="26">
        <v>1</v>
      </c>
      <c r="G1014" s="26">
        <v>4</v>
      </c>
      <c r="H1014" s="26" t="s">
        <v>38</v>
      </c>
      <c r="I1014" s="26">
        <v>1</v>
      </c>
      <c r="J1014" s="26">
        <v>1427</v>
      </c>
      <c r="K1014" s="26">
        <v>2</v>
      </c>
      <c r="L1014" s="26" t="s">
        <v>39</v>
      </c>
      <c r="M1014" s="26">
        <v>50</v>
      </c>
      <c r="N1014" s="26">
        <v>1</v>
      </c>
      <c r="O1014" s="26">
        <v>1</v>
      </c>
      <c r="P1014" s="26" t="s">
        <v>57</v>
      </c>
      <c r="Q1014" s="26">
        <v>3</v>
      </c>
      <c r="R1014" s="26" t="s">
        <v>41</v>
      </c>
      <c r="S1014" s="26">
        <v>1359</v>
      </c>
      <c r="T1014" s="26">
        <v>16154</v>
      </c>
      <c r="U1014" s="26">
        <v>1</v>
      </c>
      <c r="V1014" s="26" t="s">
        <v>42</v>
      </c>
      <c r="W1014" s="26" t="s">
        <v>43</v>
      </c>
      <c r="X1014" s="26">
        <v>12</v>
      </c>
      <c r="Y1014" s="26">
        <v>3</v>
      </c>
      <c r="Z1014" s="26">
        <v>2</v>
      </c>
      <c r="AA1014" s="26">
        <v>80</v>
      </c>
      <c r="AB1014" s="26">
        <v>0</v>
      </c>
      <c r="AC1014" s="26">
        <v>1</v>
      </c>
      <c r="AD1014" s="26">
        <v>3</v>
      </c>
      <c r="AE1014" s="26">
        <v>3</v>
      </c>
      <c r="AF1014" s="26">
        <v>1</v>
      </c>
      <c r="AG1014" s="26">
        <v>0</v>
      </c>
      <c r="AH1014" s="26">
        <v>0</v>
      </c>
      <c r="AI1014" s="26">
        <v>0</v>
      </c>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c r="BO1014" s="26"/>
      <c r="BP1014" s="26"/>
      <c r="BQ1014" s="26"/>
      <c r="BR1014" s="26"/>
      <c r="BS1014" s="26"/>
      <c r="BT1014" s="26"/>
      <c r="BU1014" s="26"/>
      <c r="BV1014" s="26"/>
      <c r="BW1014" s="26"/>
      <c r="BX1014" s="26"/>
      <c r="BY1014" s="26"/>
      <c r="BZ1014" s="26"/>
      <c r="CA1014" s="26"/>
      <c r="CB1014" s="26"/>
      <c r="CC1014" s="26"/>
      <c r="CD1014" s="26"/>
      <c r="CE1014" s="26"/>
      <c r="CF1014" s="26"/>
      <c r="CG1014" s="26"/>
      <c r="CH1014" s="26"/>
      <c r="CI1014" s="26"/>
      <c r="CJ1014" s="26"/>
      <c r="CK1014" s="26"/>
      <c r="CL1014" s="26"/>
      <c r="CM1014" s="26"/>
      <c r="CN1014" s="26"/>
      <c r="CO1014" s="26"/>
      <c r="CP1014" s="26"/>
      <c r="CQ1014" s="26"/>
      <c r="CR1014" s="26"/>
      <c r="CS1014" s="26"/>
      <c r="CT1014" s="26"/>
      <c r="CU1014" s="26"/>
      <c r="CV1014" s="26"/>
    </row>
    <row r="1015" spans="1:100">
      <c r="A1015" s="26">
        <v>30</v>
      </c>
      <c r="B1015" s="26" t="s">
        <v>43</v>
      </c>
      <c r="C1015" s="26" t="s">
        <v>36</v>
      </c>
      <c r="D1015" s="26">
        <v>855</v>
      </c>
      <c r="E1015" s="26" t="s">
        <v>37</v>
      </c>
      <c r="F1015" s="26">
        <v>7</v>
      </c>
      <c r="G1015" s="26">
        <v>4</v>
      </c>
      <c r="H1015" s="26" t="s">
        <v>59</v>
      </c>
      <c r="I1015" s="26">
        <v>1</v>
      </c>
      <c r="J1015" s="26">
        <v>1428</v>
      </c>
      <c r="K1015" s="26">
        <v>4</v>
      </c>
      <c r="L1015" s="26" t="s">
        <v>39</v>
      </c>
      <c r="M1015" s="26">
        <v>73</v>
      </c>
      <c r="N1015" s="26">
        <v>3</v>
      </c>
      <c r="O1015" s="26">
        <v>2</v>
      </c>
      <c r="P1015" s="26" t="s">
        <v>40</v>
      </c>
      <c r="Q1015" s="26">
        <v>1</v>
      </c>
      <c r="R1015" s="26" t="s">
        <v>52</v>
      </c>
      <c r="S1015" s="26">
        <v>4779</v>
      </c>
      <c r="T1015" s="26">
        <v>12761</v>
      </c>
      <c r="U1015" s="26">
        <v>7</v>
      </c>
      <c r="V1015" s="26" t="s">
        <v>42</v>
      </c>
      <c r="W1015" s="26" t="s">
        <v>43</v>
      </c>
      <c r="X1015" s="26">
        <v>14</v>
      </c>
      <c r="Y1015" s="26">
        <v>3</v>
      </c>
      <c r="Z1015" s="26">
        <v>2</v>
      </c>
      <c r="AA1015" s="26">
        <v>80</v>
      </c>
      <c r="AB1015" s="26">
        <v>2</v>
      </c>
      <c r="AC1015" s="26">
        <v>8</v>
      </c>
      <c r="AD1015" s="26">
        <v>3</v>
      </c>
      <c r="AE1015" s="26">
        <v>3</v>
      </c>
      <c r="AF1015" s="26">
        <v>3</v>
      </c>
      <c r="AG1015" s="26">
        <v>2</v>
      </c>
      <c r="AH1015" s="26">
        <v>0</v>
      </c>
      <c r="AI1015" s="26">
        <v>2</v>
      </c>
      <c r="AJ1015" s="26"/>
      <c r="AK1015" s="26"/>
      <c r="AL1015" s="26"/>
      <c r="AM1015" s="26"/>
      <c r="AN1015" s="26"/>
      <c r="AO1015" s="26"/>
      <c r="AP1015" s="26"/>
      <c r="AQ1015" s="26"/>
      <c r="AR1015" s="26"/>
      <c r="AS1015" s="26"/>
      <c r="AT1015" s="26"/>
      <c r="AU1015" s="26"/>
      <c r="AV1015" s="26"/>
      <c r="AW1015" s="26"/>
      <c r="AX1015" s="26"/>
      <c r="AY1015" s="26"/>
      <c r="AZ1015" s="26"/>
      <c r="BA1015" s="26"/>
      <c r="BB1015" s="26"/>
      <c r="BC1015" s="26"/>
      <c r="BD1015" s="26"/>
      <c r="BE1015" s="26"/>
      <c r="BF1015" s="26"/>
      <c r="BG1015" s="26"/>
      <c r="BH1015" s="26"/>
      <c r="BI1015" s="26"/>
      <c r="BJ1015" s="26"/>
      <c r="BK1015" s="26"/>
      <c r="BL1015" s="26"/>
      <c r="BM1015" s="26"/>
      <c r="BN1015" s="26"/>
      <c r="BO1015" s="26"/>
      <c r="BP1015" s="26"/>
      <c r="BQ1015" s="26"/>
      <c r="BR1015" s="26"/>
      <c r="BS1015" s="26"/>
      <c r="BT1015" s="26"/>
      <c r="BU1015" s="26"/>
      <c r="BV1015" s="26"/>
      <c r="BW1015" s="26"/>
      <c r="BX1015" s="26"/>
      <c r="BY1015" s="26"/>
      <c r="BZ1015" s="26"/>
      <c r="CA1015" s="26"/>
      <c r="CB1015" s="26"/>
      <c r="CC1015" s="26"/>
      <c r="CD1015" s="26"/>
      <c r="CE1015" s="26"/>
      <c r="CF1015" s="26"/>
      <c r="CG1015" s="26"/>
      <c r="CH1015" s="26"/>
      <c r="CI1015" s="26"/>
      <c r="CJ1015" s="26"/>
      <c r="CK1015" s="26"/>
      <c r="CL1015" s="26"/>
      <c r="CM1015" s="26"/>
      <c r="CN1015" s="26"/>
      <c r="CO1015" s="26"/>
      <c r="CP1015" s="26"/>
      <c r="CQ1015" s="26"/>
      <c r="CR1015" s="26"/>
      <c r="CS1015" s="26"/>
      <c r="CT1015" s="26"/>
      <c r="CU1015" s="26"/>
      <c r="CV1015" s="26"/>
    </row>
    <row r="1016" spans="1:100">
      <c r="A1016" s="26">
        <v>31</v>
      </c>
      <c r="B1016" s="26" t="s">
        <v>43</v>
      </c>
      <c r="C1016" s="26" t="s">
        <v>36</v>
      </c>
      <c r="D1016" s="26">
        <v>182</v>
      </c>
      <c r="E1016" s="26" t="s">
        <v>45</v>
      </c>
      <c r="F1016" s="26">
        <v>8</v>
      </c>
      <c r="G1016" s="26">
        <v>5</v>
      </c>
      <c r="H1016" s="26" t="s">
        <v>38</v>
      </c>
      <c r="I1016" s="26">
        <v>1</v>
      </c>
      <c r="J1016" s="26">
        <v>1430</v>
      </c>
      <c r="K1016" s="26">
        <v>1</v>
      </c>
      <c r="L1016" s="26" t="s">
        <v>39</v>
      </c>
      <c r="M1016" s="26">
        <v>93</v>
      </c>
      <c r="N1016" s="26">
        <v>3</v>
      </c>
      <c r="O1016" s="26">
        <v>4</v>
      </c>
      <c r="P1016" s="26" t="s">
        <v>58</v>
      </c>
      <c r="Q1016" s="26">
        <v>2</v>
      </c>
      <c r="R1016" s="26" t="s">
        <v>41</v>
      </c>
      <c r="S1016" s="26">
        <v>16422</v>
      </c>
      <c r="T1016" s="26">
        <v>8847</v>
      </c>
      <c r="U1016" s="26">
        <v>3</v>
      </c>
      <c r="V1016" s="26" t="s">
        <v>42</v>
      </c>
      <c r="W1016" s="26" t="s">
        <v>43</v>
      </c>
      <c r="X1016" s="26">
        <v>11</v>
      </c>
      <c r="Y1016" s="26">
        <v>3</v>
      </c>
      <c r="Z1016" s="26">
        <v>3</v>
      </c>
      <c r="AA1016" s="26">
        <v>80</v>
      </c>
      <c r="AB1016" s="26">
        <v>0</v>
      </c>
      <c r="AC1016" s="26">
        <v>9</v>
      </c>
      <c r="AD1016" s="26">
        <v>3</v>
      </c>
      <c r="AE1016" s="26">
        <v>4</v>
      </c>
      <c r="AF1016" s="26">
        <v>3</v>
      </c>
      <c r="AG1016" s="26">
        <v>2</v>
      </c>
      <c r="AH1016" s="26">
        <v>1</v>
      </c>
      <c r="AI1016" s="26">
        <v>0</v>
      </c>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c r="BO1016" s="26"/>
      <c r="BP1016" s="26"/>
      <c r="BQ1016" s="26"/>
      <c r="BR1016" s="26"/>
      <c r="BS1016" s="26"/>
      <c r="BT1016" s="26"/>
      <c r="BU1016" s="26"/>
      <c r="BV1016" s="26"/>
      <c r="BW1016" s="26"/>
      <c r="BX1016" s="26"/>
      <c r="BY1016" s="26"/>
      <c r="BZ1016" s="26"/>
      <c r="CA1016" s="26"/>
      <c r="CB1016" s="26"/>
      <c r="CC1016" s="26"/>
      <c r="CD1016" s="26"/>
      <c r="CE1016" s="26"/>
      <c r="CF1016" s="26"/>
      <c r="CG1016" s="26"/>
      <c r="CH1016" s="26"/>
      <c r="CI1016" s="26"/>
      <c r="CJ1016" s="26"/>
      <c r="CK1016" s="26"/>
      <c r="CL1016" s="26"/>
      <c r="CM1016" s="26"/>
      <c r="CN1016" s="26"/>
      <c r="CO1016" s="26"/>
      <c r="CP1016" s="26"/>
      <c r="CQ1016" s="26"/>
      <c r="CR1016" s="26"/>
      <c r="CS1016" s="26"/>
      <c r="CT1016" s="26"/>
      <c r="CU1016" s="26"/>
      <c r="CV1016" s="26"/>
    </row>
    <row r="1017" spans="1:100">
      <c r="A1017" s="26">
        <v>34</v>
      </c>
      <c r="B1017" s="26" t="s">
        <v>43</v>
      </c>
      <c r="C1017" s="26" t="s">
        <v>44</v>
      </c>
      <c r="D1017" s="26">
        <v>560</v>
      </c>
      <c r="E1017" s="26" t="s">
        <v>45</v>
      </c>
      <c r="F1017" s="26">
        <v>1</v>
      </c>
      <c r="G1017" s="26">
        <v>4</v>
      </c>
      <c r="H1017" s="26" t="s">
        <v>49</v>
      </c>
      <c r="I1017" s="26">
        <v>1</v>
      </c>
      <c r="J1017" s="26">
        <v>1431</v>
      </c>
      <c r="K1017" s="26">
        <v>4</v>
      </c>
      <c r="L1017" s="26" t="s">
        <v>46</v>
      </c>
      <c r="M1017" s="26">
        <v>91</v>
      </c>
      <c r="N1017" s="26">
        <v>3</v>
      </c>
      <c r="O1017" s="26">
        <v>1</v>
      </c>
      <c r="P1017" s="26" t="s">
        <v>47</v>
      </c>
      <c r="Q1017" s="26">
        <v>1</v>
      </c>
      <c r="R1017" s="26" t="s">
        <v>52</v>
      </c>
      <c r="S1017" s="26">
        <v>2996</v>
      </c>
      <c r="T1017" s="26">
        <v>20284</v>
      </c>
      <c r="U1017" s="26">
        <v>5</v>
      </c>
      <c r="V1017" s="26" t="s">
        <v>42</v>
      </c>
      <c r="W1017" s="26" t="s">
        <v>43</v>
      </c>
      <c r="X1017" s="26">
        <v>14</v>
      </c>
      <c r="Y1017" s="26">
        <v>3</v>
      </c>
      <c r="Z1017" s="26">
        <v>3</v>
      </c>
      <c r="AA1017" s="26">
        <v>80</v>
      </c>
      <c r="AB1017" s="26">
        <v>2</v>
      </c>
      <c r="AC1017" s="26">
        <v>10</v>
      </c>
      <c r="AD1017" s="26">
        <v>2</v>
      </c>
      <c r="AE1017" s="26">
        <v>3</v>
      </c>
      <c r="AF1017" s="26">
        <v>4</v>
      </c>
      <c r="AG1017" s="26">
        <v>3</v>
      </c>
      <c r="AH1017" s="26">
        <v>1</v>
      </c>
      <c r="AI1017" s="26">
        <v>3</v>
      </c>
      <c r="AJ1017" s="26"/>
      <c r="AK1017" s="26"/>
      <c r="AL1017" s="26"/>
      <c r="AM1017" s="26"/>
      <c r="AN1017" s="26"/>
      <c r="AO1017" s="26"/>
      <c r="AP1017" s="26"/>
      <c r="AQ1017" s="26"/>
      <c r="AR1017" s="26"/>
      <c r="AS1017" s="26"/>
      <c r="AT1017" s="26"/>
      <c r="AU1017" s="26"/>
      <c r="AV1017" s="26"/>
      <c r="AW1017" s="26"/>
      <c r="AX1017" s="26"/>
      <c r="AY1017" s="26"/>
      <c r="AZ1017" s="26"/>
      <c r="BA1017" s="26"/>
      <c r="BB1017" s="26"/>
      <c r="BC1017" s="26"/>
      <c r="BD1017" s="26"/>
      <c r="BE1017" s="26"/>
      <c r="BF1017" s="26"/>
      <c r="BG1017" s="26"/>
      <c r="BH1017" s="26"/>
      <c r="BI1017" s="26"/>
      <c r="BJ1017" s="26"/>
      <c r="BK1017" s="26"/>
      <c r="BL1017" s="26"/>
      <c r="BM1017" s="26"/>
      <c r="BN1017" s="26"/>
      <c r="BO1017" s="26"/>
      <c r="BP1017" s="26"/>
      <c r="BQ1017" s="26"/>
      <c r="BR1017" s="26"/>
      <c r="BS1017" s="26"/>
      <c r="BT1017" s="26"/>
      <c r="BU1017" s="26"/>
      <c r="BV1017" s="26"/>
      <c r="BW1017" s="26"/>
      <c r="BX1017" s="26"/>
      <c r="BY1017" s="26"/>
      <c r="BZ1017" s="26"/>
      <c r="CA1017" s="26"/>
      <c r="CB1017" s="26"/>
      <c r="CC1017" s="26"/>
      <c r="CD1017" s="26"/>
      <c r="CE1017" s="26"/>
      <c r="CF1017" s="26"/>
      <c r="CG1017" s="26"/>
      <c r="CH1017" s="26"/>
      <c r="CI1017" s="26"/>
      <c r="CJ1017" s="26"/>
      <c r="CK1017" s="26"/>
      <c r="CL1017" s="26"/>
      <c r="CM1017" s="26"/>
      <c r="CN1017" s="26"/>
      <c r="CO1017" s="26"/>
      <c r="CP1017" s="26"/>
      <c r="CQ1017" s="26"/>
      <c r="CR1017" s="26"/>
      <c r="CS1017" s="26"/>
      <c r="CT1017" s="26"/>
      <c r="CU1017" s="26"/>
      <c r="CV1017" s="26"/>
    </row>
    <row r="1018" spans="1:100">
      <c r="A1018" s="26">
        <v>31</v>
      </c>
      <c r="B1018" s="26" t="s">
        <v>35</v>
      </c>
      <c r="C1018" s="26" t="s">
        <v>36</v>
      </c>
      <c r="D1018" s="26">
        <v>202</v>
      </c>
      <c r="E1018" s="26" t="s">
        <v>45</v>
      </c>
      <c r="F1018" s="26">
        <v>8</v>
      </c>
      <c r="G1018" s="26">
        <v>3</v>
      </c>
      <c r="H1018" s="26" t="s">
        <v>38</v>
      </c>
      <c r="I1018" s="26">
        <v>1</v>
      </c>
      <c r="J1018" s="26">
        <v>1433</v>
      </c>
      <c r="K1018" s="26">
        <v>1</v>
      </c>
      <c r="L1018" s="26" t="s">
        <v>39</v>
      </c>
      <c r="M1018" s="26">
        <v>34</v>
      </c>
      <c r="N1018" s="26">
        <v>2</v>
      </c>
      <c r="O1018" s="26">
        <v>1</v>
      </c>
      <c r="P1018" s="26" t="s">
        <v>47</v>
      </c>
      <c r="Q1018" s="26">
        <v>2</v>
      </c>
      <c r="R1018" s="26" t="s">
        <v>41</v>
      </c>
      <c r="S1018" s="26">
        <v>1261</v>
      </c>
      <c r="T1018" s="26">
        <v>22262</v>
      </c>
      <c r="U1018" s="26">
        <v>1</v>
      </c>
      <c r="V1018" s="26" t="s">
        <v>42</v>
      </c>
      <c r="W1018" s="26" t="s">
        <v>43</v>
      </c>
      <c r="X1018" s="26">
        <v>12</v>
      </c>
      <c r="Y1018" s="26">
        <v>3</v>
      </c>
      <c r="Z1018" s="26">
        <v>3</v>
      </c>
      <c r="AA1018" s="26">
        <v>80</v>
      </c>
      <c r="AB1018" s="26">
        <v>0</v>
      </c>
      <c r="AC1018" s="26">
        <v>1</v>
      </c>
      <c r="AD1018" s="26">
        <v>3</v>
      </c>
      <c r="AE1018" s="26">
        <v>4</v>
      </c>
      <c r="AF1018" s="26">
        <v>1</v>
      </c>
      <c r="AG1018" s="26">
        <v>0</v>
      </c>
      <c r="AH1018" s="26">
        <v>0</v>
      </c>
      <c r="AI1018" s="26">
        <v>0</v>
      </c>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c r="BO1018" s="26"/>
      <c r="BP1018" s="26"/>
      <c r="BQ1018" s="26"/>
      <c r="BR1018" s="26"/>
      <c r="BS1018" s="26"/>
      <c r="BT1018" s="26"/>
      <c r="BU1018" s="26"/>
      <c r="BV1018" s="26"/>
      <c r="BW1018" s="26"/>
      <c r="BX1018" s="26"/>
      <c r="BY1018" s="26"/>
      <c r="BZ1018" s="26"/>
      <c r="CA1018" s="26"/>
      <c r="CB1018" s="26"/>
      <c r="CC1018" s="26"/>
      <c r="CD1018" s="26"/>
      <c r="CE1018" s="26"/>
      <c r="CF1018" s="26"/>
      <c r="CG1018" s="26"/>
      <c r="CH1018" s="26"/>
      <c r="CI1018" s="26"/>
      <c r="CJ1018" s="26"/>
      <c r="CK1018" s="26"/>
      <c r="CL1018" s="26"/>
      <c r="CM1018" s="26"/>
      <c r="CN1018" s="26"/>
      <c r="CO1018" s="26"/>
      <c r="CP1018" s="26"/>
      <c r="CQ1018" s="26"/>
      <c r="CR1018" s="26"/>
      <c r="CS1018" s="26"/>
      <c r="CT1018" s="26"/>
      <c r="CU1018" s="26"/>
      <c r="CV1018" s="26"/>
    </row>
    <row r="1019" spans="1:100">
      <c r="A1019" s="26">
        <v>27</v>
      </c>
      <c r="B1019" s="26" t="s">
        <v>43</v>
      </c>
      <c r="C1019" s="26" t="s">
        <v>36</v>
      </c>
      <c r="D1019" s="26">
        <v>1377</v>
      </c>
      <c r="E1019" s="26" t="s">
        <v>45</v>
      </c>
      <c r="F1019" s="26">
        <v>11</v>
      </c>
      <c r="G1019" s="26">
        <v>1</v>
      </c>
      <c r="H1019" s="26" t="s">
        <v>38</v>
      </c>
      <c r="I1019" s="26">
        <v>1</v>
      </c>
      <c r="J1019" s="26">
        <v>1434</v>
      </c>
      <c r="K1019" s="26">
        <v>2</v>
      </c>
      <c r="L1019" s="26" t="s">
        <v>46</v>
      </c>
      <c r="M1019" s="26">
        <v>91</v>
      </c>
      <c r="N1019" s="26">
        <v>3</v>
      </c>
      <c r="O1019" s="26">
        <v>1</v>
      </c>
      <c r="P1019" s="26" t="s">
        <v>50</v>
      </c>
      <c r="Q1019" s="26">
        <v>1</v>
      </c>
      <c r="R1019" s="26" t="s">
        <v>48</v>
      </c>
      <c r="S1019" s="26">
        <v>2099</v>
      </c>
      <c r="T1019" s="26">
        <v>7679</v>
      </c>
      <c r="U1019" s="26">
        <v>0</v>
      </c>
      <c r="V1019" s="26" t="s">
        <v>42</v>
      </c>
      <c r="W1019" s="26" t="s">
        <v>43</v>
      </c>
      <c r="X1019" s="26">
        <v>14</v>
      </c>
      <c r="Y1019" s="26">
        <v>3</v>
      </c>
      <c r="Z1019" s="26">
        <v>2</v>
      </c>
      <c r="AA1019" s="26">
        <v>80</v>
      </c>
      <c r="AB1019" s="26">
        <v>0</v>
      </c>
      <c r="AC1019" s="26">
        <v>6</v>
      </c>
      <c r="AD1019" s="26">
        <v>3</v>
      </c>
      <c r="AE1019" s="26">
        <v>4</v>
      </c>
      <c r="AF1019" s="26">
        <v>5</v>
      </c>
      <c r="AG1019" s="26">
        <v>0</v>
      </c>
      <c r="AH1019" s="26">
        <v>1</v>
      </c>
      <c r="AI1019" s="26">
        <v>4</v>
      </c>
      <c r="AJ1019" s="26"/>
      <c r="AK1019" s="26"/>
      <c r="AL1019" s="26"/>
      <c r="AM1019" s="26"/>
      <c r="AN1019" s="26"/>
      <c r="AO1019" s="26"/>
      <c r="AP1019" s="26"/>
      <c r="AQ1019" s="26"/>
      <c r="AR1019" s="26"/>
      <c r="AS1019" s="26"/>
      <c r="AT1019" s="26"/>
      <c r="AU1019" s="26"/>
      <c r="AV1019" s="26"/>
      <c r="AW1019" s="26"/>
      <c r="AX1019" s="26"/>
      <c r="AY1019" s="26"/>
      <c r="AZ1019" s="26"/>
      <c r="BA1019" s="26"/>
      <c r="BB1019" s="26"/>
      <c r="BC1019" s="26"/>
      <c r="BD1019" s="26"/>
      <c r="BE1019" s="26"/>
      <c r="BF1019" s="26"/>
      <c r="BG1019" s="26"/>
      <c r="BH1019" s="26"/>
      <c r="BI1019" s="26"/>
      <c r="BJ1019" s="26"/>
      <c r="BK1019" s="26"/>
      <c r="BL1019" s="26"/>
      <c r="BM1019" s="26"/>
      <c r="BN1019" s="26"/>
      <c r="BO1019" s="26"/>
      <c r="BP1019" s="26"/>
      <c r="BQ1019" s="26"/>
      <c r="BR1019" s="26"/>
      <c r="BS1019" s="26"/>
      <c r="BT1019" s="26"/>
      <c r="BU1019" s="26"/>
      <c r="BV1019" s="26"/>
      <c r="BW1019" s="26"/>
      <c r="BX1019" s="26"/>
      <c r="BY1019" s="26"/>
      <c r="BZ1019" s="26"/>
      <c r="CA1019" s="26"/>
      <c r="CB1019" s="26"/>
      <c r="CC1019" s="26"/>
      <c r="CD1019" s="26"/>
      <c r="CE1019" s="26"/>
      <c r="CF1019" s="26"/>
      <c r="CG1019" s="26"/>
      <c r="CH1019" s="26"/>
      <c r="CI1019" s="26"/>
      <c r="CJ1019" s="26"/>
      <c r="CK1019" s="26"/>
      <c r="CL1019" s="26"/>
      <c r="CM1019" s="26"/>
      <c r="CN1019" s="26"/>
      <c r="CO1019" s="26"/>
      <c r="CP1019" s="26"/>
      <c r="CQ1019" s="26"/>
      <c r="CR1019" s="26"/>
      <c r="CS1019" s="26"/>
      <c r="CT1019" s="26"/>
      <c r="CU1019" s="26"/>
      <c r="CV1019" s="26"/>
    </row>
    <row r="1020" spans="1:100">
      <c r="A1020" s="26">
        <v>36</v>
      </c>
      <c r="B1020" s="26" t="s">
        <v>43</v>
      </c>
      <c r="C1020" s="26" t="s">
        <v>36</v>
      </c>
      <c r="D1020" s="26">
        <v>172</v>
      </c>
      <c r="E1020" s="26" t="s">
        <v>45</v>
      </c>
      <c r="F1020" s="26">
        <v>4</v>
      </c>
      <c r="G1020" s="26">
        <v>4</v>
      </c>
      <c r="H1020" s="26" t="s">
        <v>38</v>
      </c>
      <c r="I1020" s="26">
        <v>1</v>
      </c>
      <c r="J1020" s="26">
        <v>1435</v>
      </c>
      <c r="K1020" s="26">
        <v>1</v>
      </c>
      <c r="L1020" s="26" t="s">
        <v>46</v>
      </c>
      <c r="M1020" s="26">
        <v>37</v>
      </c>
      <c r="N1020" s="26">
        <v>2</v>
      </c>
      <c r="O1020" s="26">
        <v>2</v>
      </c>
      <c r="P1020" s="26" t="s">
        <v>50</v>
      </c>
      <c r="Q1020" s="26">
        <v>4</v>
      </c>
      <c r="R1020" s="26" t="s">
        <v>41</v>
      </c>
      <c r="S1020" s="26">
        <v>5810</v>
      </c>
      <c r="T1020" s="26">
        <v>22604</v>
      </c>
      <c r="U1020" s="26">
        <v>1</v>
      </c>
      <c r="V1020" s="26" t="s">
        <v>42</v>
      </c>
      <c r="W1020" s="26" t="s">
        <v>43</v>
      </c>
      <c r="X1020" s="26">
        <v>16</v>
      </c>
      <c r="Y1020" s="26">
        <v>3</v>
      </c>
      <c r="Z1020" s="26">
        <v>3</v>
      </c>
      <c r="AA1020" s="26">
        <v>80</v>
      </c>
      <c r="AB1020" s="26">
        <v>0</v>
      </c>
      <c r="AC1020" s="26">
        <v>10</v>
      </c>
      <c r="AD1020" s="26">
        <v>2</v>
      </c>
      <c r="AE1020" s="26">
        <v>2</v>
      </c>
      <c r="AF1020" s="26">
        <v>10</v>
      </c>
      <c r="AG1020" s="26">
        <v>4</v>
      </c>
      <c r="AH1020" s="26">
        <v>1</v>
      </c>
      <c r="AI1020" s="26">
        <v>8</v>
      </c>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c r="BO1020" s="26"/>
      <c r="BP1020" s="26"/>
      <c r="BQ1020" s="26"/>
      <c r="BR1020" s="26"/>
      <c r="BS1020" s="26"/>
      <c r="BT1020" s="26"/>
      <c r="BU1020" s="26"/>
      <c r="BV1020" s="26"/>
      <c r="BW1020" s="26"/>
      <c r="BX1020" s="26"/>
      <c r="BY1020" s="26"/>
      <c r="BZ1020" s="26"/>
      <c r="CA1020" s="26"/>
      <c r="CB1020" s="26"/>
      <c r="CC1020" s="26"/>
      <c r="CD1020" s="26"/>
      <c r="CE1020" s="26"/>
      <c r="CF1020" s="26"/>
      <c r="CG1020" s="26"/>
      <c r="CH1020" s="26"/>
      <c r="CI1020" s="26"/>
      <c r="CJ1020" s="26"/>
      <c r="CK1020" s="26"/>
      <c r="CL1020" s="26"/>
      <c r="CM1020" s="26"/>
      <c r="CN1020" s="26"/>
      <c r="CO1020" s="26"/>
      <c r="CP1020" s="26"/>
      <c r="CQ1020" s="26"/>
      <c r="CR1020" s="26"/>
      <c r="CS1020" s="26"/>
      <c r="CT1020" s="26"/>
      <c r="CU1020" s="26"/>
      <c r="CV1020" s="26"/>
    </row>
    <row r="1021" spans="1:100">
      <c r="A1021" s="26">
        <v>36</v>
      </c>
      <c r="B1021" s="26" t="s">
        <v>43</v>
      </c>
      <c r="C1021" s="26" t="s">
        <v>36</v>
      </c>
      <c r="D1021" s="26">
        <v>329</v>
      </c>
      <c r="E1021" s="26" t="s">
        <v>37</v>
      </c>
      <c r="F1021" s="26">
        <v>16</v>
      </c>
      <c r="G1021" s="26">
        <v>4</v>
      </c>
      <c r="H1021" s="26" t="s">
        <v>59</v>
      </c>
      <c r="I1021" s="26">
        <v>1</v>
      </c>
      <c r="J1021" s="26">
        <v>1436</v>
      </c>
      <c r="K1021" s="26">
        <v>3</v>
      </c>
      <c r="L1021" s="26" t="s">
        <v>39</v>
      </c>
      <c r="M1021" s="26">
        <v>98</v>
      </c>
      <c r="N1021" s="26">
        <v>2</v>
      </c>
      <c r="O1021" s="26">
        <v>2</v>
      </c>
      <c r="P1021" s="26" t="s">
        <v>40</v>
      </c>
      <c r="Q1021" s="26">
        <v>1</v>
      </c>
      <c r="R1021" s="26" t="s">
        <v>48</v>
      </c>
      <c r="S1021" s="26">
        <v>5647</v>
      </c>
      <c r="T1021" s="26">
        <v>13494</v>
      </c>
      <c r="U1021" s="26">
        <v>4</v>
      </c>
      <c r="V1021" s="26" t="s">
        <v>42</v>
      </c>
      <c r="W1021" s="26" t="s">
        <v>43</v>
      </c>
      <c r="X1021" s="26">
        <v>13</v>
      </c>
      <c r="Y1021" s="26">
        <v>3</v>
      </c>
      <c r="Z1021" s="26">
        <v>1</v>
      </c>
      <c r="AA1021" s="26">
        <v>80</v>
      </c>
      <c r="AB1021" s="26">
        <v>2</v>
      </c>
      <c r="AC1021" s="26">
        <v>11</v>
      </c>
      <c r="AD1021" s="26">
        <v>3</v>
      </c>
      <c r="AE1021" s="26">
        <v>2</v>
      </c>
      <c r="AF1021" s="26">
        <v>3</v>
      </c>
      <c r="AG1021" s="26">
        <v>2</v>
      </c>
      <c r="AH1021" s="26">
        <v>0</v>
      </c>
      <c r="AI1021" s="26">
        <v>2</v>
      </c>
      <c r="AJ1021" s="26"/>
      <c r="AK1021" s="26"/>
      <c r="AL1021" s="26"/>
      <c r="AM1021" s="26"/>
      <c r="AN1021" s="26"/>
      <c r="AO1021" s="26"/>
      <c r="AP1021" s="26"/>
      <c r="AQ1021" s="26"/>
      <c r="AR1021" s="26"/>
      <c r="AS1021" s="26"/>
      <c r="AT1021" s="26"/>
      <c r="AU1021" s="26"/>
      <c r="AV1021" s="26"/>
      <c r="AW1021" s="26"/>
      <c r="AX1021" s="26"/>
      <c r="AY1021" s="26"/>
      <c r="AZ1021" s="26"/>
      <c r="BA1021" s="26"/>
      <c r="BB1021" s="26"/>
      <c r="BC1021" s="26"/>
      <c r="BD1021" s="26"/>
      <c r="BE1021" s="26"/>
      <c r="BF1021" s="26"/>
      <c r="BG1021" s="26"/>
      <c r="BH1021" s="26"/>
      <c r="BI1021" s="26"/>
      <c r="BJ1021" s="26"/>
      <c r="BK1021" s="26"/>
      <c r="BL1021" s="26"/>
      <c r="BM1021" s="26"/>
      <c r="BN1021" s="26"/>
      <c r="BO1021" s="26"/>
      <c r="BP1021" s="26"/>
      <c r="BQ1021" s="26"/>
      <c r="BR1021" s="26"/>
      <c r="BS1021" s="26"/>
      <c r="BT1021" s="26"/>
      <c r="BU1021" s="26"/>
      <c r="BV1021" s="26"/>
      <c r="BW1021" s="26"/>
      <c r="BX1021" s="26"/>
      <c r="BY1021" s="26"/>
      <c r="BZ1021" s="26"/>
      <c r="CA1021" s="26"/>
      <c r="CB1021" s="26"/>
      <c r="CC1021" s="26"/>
      <c r="CD1021" s="26"/>
      <c r="CE1021" s="26"/>
      <c r="CF1021" s="26"/>
      <c r="CG1021" s="26"/>
      <c r="CH1021" s="26"/>
      <c r="CI1021" s="26"/>
      <c r="CJ1021" s="26"/>
      <c r="CK1021" s="26"/>
      <c r="CL1021" s="26"/>
      <c r="CM1021" s="26"/>
      <c r="CN1021" s="26"/>
      <c r="CO1021" s="26"/>
      <c r="CP1021" s="26"/>
      <c r="CQ1021" s="26"/>
      <c r="CR1021" s="26"/>
      <c r="CS1021" s="26"/>
      <c r="CT1021" s="26"/>
      <c r="CU1021" s="26"/>
      <c r="CV1021" s="26"/>
    </row>
    <row r="1022" spans="1:100">
      <c r="A1022" s="26">
        <v>47</v>
      </c>
      <c r="B1022" s="26" t="s">
        <v>43</v>
      </c>
      <c r="C1022" s="26" t="s">
        <v>36</v>
      </c>
      <c r="D1022" s="26">
        <v>465</v>
      </c>
      <c r="E1022" s="26" t="s">
        <v>45</v>
      </c>
      <c r="F1022" s="26">
        <v>1</v>
      </c>
      <c r="G1022" s="26">
        <v>3</v>
      </c>
      <c r="H1022" s="26" t="s">
        <v>60</v>
      </c>
      <c r="I1022" s="26">
        <v>1</v>
      </c>
      <c r="J1022" s="26">
        <v>1438</v>
      </c>
      <c r="K1022" s="26">
        <v>1</v>
      </c>
      <c r="L1022" s="26" t="s">
        <v>46</v>
      </c>
      <c r="M1022" s="26">
        <v>74</v>
      </c>
      <c r="N1022" s="26">
        <v>3</v>
      </c>
      <c r="O1022" s="26">
        <v>1</v>
      </c>
      <c r="P1022" s="26" t="s">
        <v>47</v>
      </c>
      <c r="Q1022" s="26">
        <v>4</v>
      </c>
      <c r="R1022" s="26" t="s">
        <v>48</v>
      </c>
      <c r="S1022" s="26">
        <v>3420</v>
      </c>
      <c r="T1022" s="26">
        <v>10205</v>
      </c>
      <c r="U1022" s="26">
        <v>7</v>
      </c>
      <c r="V1022" s="26" t="s">
        <v>42</v>
      </c>
      <c r="W1022" s="26" t="s">
        <v>43</v>
      </c>
      <c r="X1022" s="26">
        <v>12</v>
      </c>
      <c r="Y1022" s="26">
        <v>3</v>
      </c>
      <c r="Z1022" s="26">
        <v>3</v>
      </c>
      <c r="AA1022" s="26">
        <v>80</v>
      </c>
      <c r="AB1022" s="26">
        <v>1</v>
      </c>
      <c r="AC1022" s="26">
        <v>17</v>
      </c>
      <c r="AD1022" s="26">
        <v>2</v>
      </c>
      <c r="AE1022" s="26">
        <v>2</v>
      </c>
      <c r="AF1022" s="26">
        <v>6</v>
      </c>
      <c r="AG1022" s="26">
        <v>5</v>
      </c>
      <c r="AH1022" s="26">
        <v>1</v>
      </c>
      <c r="AI1022" s="26">
        <v>2</v>
      </c>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c r="BO1022" s="26"/>
      <c r="BP1022" s="26"/>
      <c r="BQ1022" s="26"/>
      <c r="BR1022" s="26"/>
      <c r="BS1022" s="26"/>
      <c r="BT1022" s="26"/>
      <c r="BU1022" s="26"/>
      <c r="BV1022" s="26"/>
      <c r="BW1022" s="26"/>
      <c r="BX1022" s="26"/>
      <c r="BY1022" s="26"/>
      <c r="BZ1022" s="26"/>
      <c r="CA1022" s="26"/>
      <c r="CB1022" s="26"/>
      <c r="CC1022" s="26"/>
      <c r="CD1022" s="26"/>
      <c r="CE1022" s="26"/>
      <c r="CF1022" s="26"/>
      <c r="CG1022" s="26"/>
      <c r="CH1022" s="26"/>
      <c r="CI1022" s="26"/>
      <c r="CJ1022" s="26"/>
      <c r="CK1022" s="26"/>
      <c r="CL1022" s="26"/>
      <c r="CM1022" s="26"/>
      <c r="CN1022" s="26"/>
      <c r="CO1022" s="26"/>
      <c r="CP1022" s="26"/>
      <c r="CQ1022" s="26"/>
      <c r="CR1022" s="26"/>
      <c r="CS1022" s="26"/>
      <c r="CT1022" s="26"/>
      <c r="CU1022" s="26"/>
      <c r="CV1022" s="26"/>
    </row>
    <row r="1023" spans="1:100">
      <c r="A1023" s="26">
        <v>25</v>
      </c>
      <c r="B1023" s="26" t="s">
        <v>35</v>
      </c>
      <c r="C1023" s="26" t="s">
        <v>36</v>
      </c>
      <c r="D1023" s="26">
        <v>383</v>
      </c>
      <c r="E1023" s="26" t="s">
        <v>37</v>
      </c>
      <c r="F1023" s="26">
        <v>9</v>
      </c>
      <c r="G1023" s="26">
        <v>2</v>
      </c>
      <c r="H1023" s="26" t="s">
        <v>38</v>
      </c>
      <c r="I1023" s="26">
        <v>1</v>
      </c>
      <c r="J1023" s="26">
        <v>1439</v>
      </c>
      <c r="K1023" s="26">
        <v>1</v>
      </c>
      <c r="L1023" s="26" t="s">
        <v>46</v>
      </c>
      <c r="M1023" s="26">
        <v>68</v>
      </c>
      <c r="N1023" s="26">
        <v>2</v>
      </c>
      <c r="O1023" s="26">
        <v>1</v>
      </c>
      <c r="P1023" s="26" t="s">
        <v>57</v>
      </c>
      <c r="Q1023" s="26">
        <v>1</v>
      </c>
      <c r="R1023" s="26" t="s">
        <v>48</v>
      </c>
      <c r="S1023" s="26">
        <v>4400</v>
      </c>
      <c r="T1023" s="26">
        <v>15182</v>
      </c>
      <c r="U1023" s="26">
        <v>3</v>
      </c>
      <c r="V1023" s="26" t="s">
        <v>42</v>
      </c>
      <c r="W1023" s="26" t="s">
        <v>43</v>
      </c>
      <c r="X1023" s="26">
        <v>12</v>
      </c>
      <c r="Y1023" s="26">
        <v>3</v>
      </c>
      <c r="Z1023" s="26">
        <v>1</v>
      </c>
      <c r="AA1023" s="26">
        <v>80</v>
      </c>
      <c r="AB1023" s="26">
        <v>0</v>
      </c>
      <c r="AC1023" s="26">
        <v>6</v>
      </c>
      <c r="AD1023" s="26">
        <v>2</v>
      </c>
      <c r="AE1023" s="26">
        <v>3</v>
      </c>
      <c r="AF1023" s="26">
        <v>3</v>
      </c>
      <c r="AG1023" s="26">
        <v>2</v>
      </c>
      <c r="AH1023" s="26">
        <v>2</v>
      </c>
      <c r="AI1023" s="26">
        <v>2</v>
      </c>
      <c r="AJ1023" s="26"/>
      <c r="AK1023" s="26"/>
      <c r="AL1023" s="26"/>
      <c r="AM1023" s="26"/>
      <c r="AN1023" s="26"/>
      <c r="AO1023" s="26"/>
      <c r="AP1023" s="26"/>
      <c r="AQ1023" s="26"/>
      <c r="AR1023" s="26"/>
      <c r="AS1023" s="26"/>
      <c r="AT1023" s="26"/>
      <c r="AU1023" s="26"/>
      <c r="AV1023" s="26"/>
      <c r="AW1023" s="26"/>
      <c r="AX1023" s="26"/>
      <c r="AY1023" s="26"/>
      <c r="AZ1023" s="26"/>
      <c r="BA1023" s="26"/>
      <c r="BB1023" s="26"/>
      <c r="BC1023" s="26"/>
      <c r="BD1023" s="26"/>
      <c r="BE1023" s="26"/>
      <c r="BF1023" s="26"/>
      <c r="BG1023" s="26"/>
      <c r="BH1023" s="26"/>
      <c r="BI1023" s="26"/>
      <c r="BJ1023" s="26"/>
      <c r="BK1023" s="26"/>
      <c r="BL1023" s="26"/>
      <c r="BM1023" s="26"/>
      <c r="BN1023" s="26"/>
      <c r="BO1023" s="26"/>
      <c r="BP1023" s="26"/>
      <c r="BQ1023" s="26"/>
      <c r="BR1023" s="26"/>
      <c r="BS1023" s="26"/>
      <c r="BT1023" s="26"/>
      <c r="BU1023" s="26"/>
      <c r="BV1023" s="26"/>
      <c r="BW1023" s="26"/>
      <c r="BX1023" s="26"/>
      <c r="BY1023" s="26"/>
      <c r="BZ1023" s="26"/>
      <c r="CA1023" s="26"/>
      <c r="CB1023" s="26"/>
      <c r="CC1023" s="26"/>
      <c r="CD1023" s="26"/>
      <c r="CE1023" s="26"/>
      <c r="CF1023" s="26"/>
      <c r="CG1023" s="26"/>
      <c r="CH1023" s="26"/>
      <c r="CI1023" s="26"/>
      <c r="CJ1023" s="26"/>
      <c r="CK1023" s="26"/>
      <c r="CL1023" s="26"/>
      <c r="CM1023" s="26"/>
      <c r="CN1023" s="26"/>
      <c r="CO1023" s="26"/>
      <c r="CP1023" s="26"/>
      <c r="CQ1023" s="26"/>
      <c r="CR1023" s="26"/>
      <c r="CS1023" s="26"/>
      <c r="CT1023" s="26"/>
      <c r="CU1023" s="26"/>
      <c r="CV1023" s="26"/>
    </row>
    <row r="1024" spans="1:100">
      <c r="A1024" s="26">
        <v>37</v>
      </c>
      <c r="B1024" s="26" t="s">
        <v>43</v>
      </c>
      <c r="C1024" s="26" t="s">
        <v>55</v>
      </c>
      <c r="D1024" s="26">
        <v>1413</v>
      </c>
      <c r="E1024" s="26" t="s">
        <v>45</v>
      </c>
      <c r="F1024" s="26">
        <v>5</v>
      </c>
      <c r="G1024" s="26">
        <v>2</v>
      </c>
      <c r="H1024" s="26" t="s">
        <v>60</v>
      </c>
      <c r="I1024" s="26">
        <v>1</v>
      </c>
      <c r="J1024" s="26">
        <v>1440</v>
      </c>
      <c r="K1024" s="26">
        <v>3</v>
      </c>
      <c r="L1024" s="26" t="s">
        <v>46</v>
      </c>
      <c r="M1024" s="26">
        <v>84</v>
      </c>
      <c r="N1024" s="26">
        <v>4</v>
      </c>
      <c r="O1024" s="26">
        <v>1</v>
      </c>
      <c r="P1024" s="26" t="s">
        <v>50</v>
      </c>
      <c r="Q1024" s="26">
        <v>3</v>
      </c>
      <c r="R1024" s="26" t="s">
        <v>41</v>
      </c>
      <c r="S1024" s="26">
        <v>3500</v>
      </c>
      <c r="T1024" s="26">
        <v>25470</v>
      </c>
      <c r="U1024" s="26">
        <v>0</v>
      </c>
      <c r="V1024" s="26" t="s">
        <v>42</v>
      </c>
      <c r="W1024" s="26" t="s">
        <v>43</v>
      </c>
      <c r="X1024" s="26">
        <v>14</v>
      </c>
      <c r="Y1024" s="26">
        <v>3</v>
      </c>
      <c r="Z1024" s="26">
        <v>1</v>
      </c>
      <c r="AA1024" s="26">
        <v>80</v>
      </c>
      <c r="AB1024" s="26">
        <v>0</v>
      </c>
      <c r="AC1024" s="26">
        <v>7</v>
      </c>
      <c r="AD1024" s="26">
        <v>2</v>
      </c>
      <c r="AE1024" s="26">
        <v>1</v>
      </c>
      <c r="AF1024" s="26">
        <v>6</v>
      </c>
      <c r="AG1024" s="26">
        <v>5</v>
      </c>
      <c r="AH1024" s="26">
        <v>1</v>
      </c>
      <c r="AI1024" s="26">
        <v>3</v>
      </c>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c r="BO1024" s="26"/>
      <c r="BP1024" s="26"/>
      <c r="BQ1024" s="26"/>
      <c r="BR1024" s="26"/>
      <c r="BS1024" s="26"/>
      <c r="BT1024" s="26"/>
      <c r="BU1024" s="26"/>
      <c r="BV1024" s="26"/>
      <c r="BW1024" s="26"/>
      <c r="BX1024" s="26"/>
      <c r="BY1024" s="26"/>
      <c r="BZ1024" s="26"/>
      <c r="CA1024" s="26"/>
      <c r="CB1024" s="26"/>
      <c r="CC1024" s="26"/>
      <c r="CD1024" s="26"/>
      <c r="CE1024" s="26"/>
      <c r="CF1024" s="26"/>
      <c r="CG1024" s="26"/>
      <c r="CH1024" s="26"/>
      <c r="CI1024" s="26"/>
      <c r="CJ1024" s="26"/>
      <c r="CK1024" s="26"/>
      <c r="CL1024" s="26"/>
      <c r="CM1024" s="26"/>
      <c r="CN1024" s="26"/>
      <c r="CO1024" s="26"/>
      <c r="CP1024" s="26"/>
      <c r="CQ1024" s="26"/>
      <c r="CR1024" s="26"/>
      <c r="CS1024" s="26"/>
      <c r="CT1024" s="26"/>
      <c r="CU1024" s="26"/>
      <c r="CV1024" s="26"/>
    </row>
    <row r="1025" spans="1:100">
      <c r="A1025" s="26">
        <v>56</v>
      </c>
      <c r="B1025" s="26" t="s">
        <v>43</v>
      </c>
      <c r="C1025" s="26" t="s">
        <v>36</v>
      </c>
      <c r="D1025" s="26">
        <v>1255</v>
      </c>
      <c r="E1025" s="26" t="s">
        <v>45</v>
      </c>
      <c r="F1025" s="26">
        <v>1</v>
      </c>
      <c r="G1025" s="26">
        <v>2</v>
      </c>
      <c r="H1025" s="26" t="s">
        <v>38</v>
      </c>
      <c r="I1025" s="26">
        <v>1</v>
      </c>
      <c r="J1025" s="26">
        <v>1441</v>
      </c>
      <c r="K1025" s="26">
        <v>1</v>
      </c>
      <c r="L1025" s="26" t="s">
        <v>39</v>
      </c>
      <c r="M1025" s="26">
        <v>90</v>
      </c>
      <c r="N1025" s="26">
        <v>3</v>
      </c>
      <c r="O1025" s="26">
        <v>1</v>
      </c>
      <c r="P1025" s="26" t="s">
        <v>47</v>
      </c>
      <c r="Q1025" s="26">
        <v>1</v>
      </c>
      <c r="R1025" s="26" t="s">
        <v>48</v>
      </c>
      <c r="S1025" s="26">
        <v>2066</v>
      </c>
      <c r="T1025" s="26">
        <v>10494</v>
      </c>
      <c r="U1025" s="26">
        <v>2</v>
      </c>
      <c r="V1025" s="26" t="s">
        <v>42</v>
      </c>
      <c r="W1025" s="26" t="s">
        <v>43</v>
      </c>
      <c r="X1025" s="26">
        <v>22</v>
      </c>
      <c r="Y1025" s="26">
        <v>4</v>
      </c>
      <c r="Z1025" s="26">
        <v>4</v>
      </c>
      <c r="AA1025" s="26">
        <v>80</v>
      </c>
      <c r="AB1025" s="26">
        <v>1</v>
      </c>
      <c r="AC1025" s="26">
        <v>5</v>
      </c>
      <c r="AD1025" s="26">
        <v>3</v>
      </c>
      <c r="AE1025" s="26">
        <v>4</v>
      </c>
      <c r="AF1025" s="26">
        <v>3</v>
      </c>
      <c r="AG1025" s="26">
        <v>2</v>
      </c>
      <c r="AH1025" s="26">
        <v>1</v>
      </c>
      <c r="AI1025" s="26">
        <v>0</v>
      </c>
      <c r="AJ1025" s="26"/>
      <c r="AK1025" s="26"/>
      <c r="AL1025" s="26"/>
      <c r="AM1025" s="26"/>
      <c r="AN1025" s="26"/>
      <c r="AO1025" s="26"/>
      <c r="AP1025" s="26"/>
      <c r="AQ1025" s="26"/>
      <c r="AR1025" s="26"/>
      <c r="AS1025" s="26"/>
      <c r="AT1025" s="26"/>
      <c r="AU1025" s="26"/>
      <c r="AV1025" s="26"/>
      <c r="AW1025" s="26"/>
      <c r="AX1025" s="26"/>
      <c r="AY1025" s="26"/>
      <c r="AZ1025" s="26"/>
      <c r="BA1025" s="26"/>
      <c r="BB1025" s="26"/>
      <c r="BC1025" s="26"/>
      <c r="BD1025" s="26"/>
      <c r="BE1025" s="26"/>
      <c r="BF1025" s="26"/>
      <c r="BG1025" s="26"/>
      <c r="BH1025" s="26"/>
      <c r="BI1025" s="26"/>
      <c r="BJ1025" s="26"/>
      <c r="BK1025" s="26"/>
      <c r="BL1025" s="26"/>
      <c r="BM1025" s="26"/>
      <c r="BN1025" s="26"/>
      <c r="BO1025" s="26"/>
      <c r="BP1025" s="26"/>
      <c r="BQ1025" s="26"/>
      <c r="BR1025" s="26"/>
      <c r="BS1025" s="26"/>
      <c r="BT1025" s="26"/>
      <c r="BU1025" s="26"/>
      <c r="BV1025" s="26"/>
      <c r="BW1025" s="26"/>
      <c r="BX1025" s="26"/>
      <c r="BY1025" s="26"/>
      <c r="BZ1025" s="26"/>
      <c r="CA1025" s="26"/>
      <c r="CB1025" s="26"/>
      <c r="CC1025" s="26"/>
      <c r="CD1025" s="26"/>
      <c r="CE1025" s="26"/>
      <c r="CF1025" s="26"/>
      <c r="CG1025" s="26"/>
      <c r="CH1025" s="26"/>
      <c r="CI1025" s="26"/>
      <c r="CJ1025" s="26"/>
      <c r="CK1025" s="26"/>
      <c r="CL1025" s="26"/>
      <c r="CM1025" s="26"/>
      <c r="CN1025" s="26"/>
      <c r="CO1025" s="26"/>
      <c r="CP1025" s="26"/>
      <c r="CQ1025" s="26"/>
      <c r="CR1025" s="26"/>
      <c r="CS1025" s="26"/>
      <c r="CT1025" s="26"/>
      <c r="CU1025" s="26"/>
      <c r="CV1025" s="26"/>
    </row>
    <row r="1026" spans="1:100">
      <c r="A1026" s="26">
        <v>47</v>
      </c>
      <c r="B1026" s="26" t="s">
        <v>43</v>
      </c>
      <c r="C1026" s="26" t="s">
        <v>36</v>
      </c>
      <c r="D1026" s="26">
        <v>359</v>
      </c>
      <c r="E1026" s="26" t="s">
        <v>45</v>
      </c>
      <c r="F1026" s="26">
        <v>2</v>
      </c>
      <c r="G1026" s="26">
        <v>4</v>
      </c>
      <c r="H1026" s="26" t="s">
        <v>51</v>
      </c>
      <c r="I1026" s="26">
        <v>1</v>
      </c>
      <c r="J1026" s="26">
        <v>1443</v>
      </c>
      <c r="K1026" s="26">
        <v>1</v>
      </c>
      <c r="L1026" s="26" t="s">
        <v>39</v>
      </c>
      <c r="M1026" s="26">
        <v>82</v>
      </c>
      <c r="N1026" s="26">
        <v>3</v>
      </c>
      <c r="O1026" s="26">
        <v>4</v>
      </c>
      <c r="P1026" s="26" t="s">
        <v>58</v>
      </c>
      <c r="Q1026" s="26">
        <v>3</v>
      </c>
      <c r="R1026" s="26" t="s">
        <v>48</v>
      </c>
      <c r="S1026" s="26">
        <v>17169</v>
      </c>
      <c r="T1026" s="26">
        <v>26703</v>
      </c>
      <c r="U1026" s="26">
        <v>3</v>
      </c>
      <c r="V1026" s="26" t="s">
        <v>42</v>
      </c>
      <c r="W1026" s="26" t="s">
        <v>43</v>
      </c>
      <c r="X1026" s="26">
        <v>19</v>
      </c>
      <c r="Y1026" s="26">
        <v>3</v>
      </c>
      <c r="Z1026" s="26">
        <v>2</v>
      </c>
      <c r="AA1026" s="26">
        <v>80</v>
      </c>
      <c r="AB1026" s="26">
        <v>2</v>
      </c>
      <c r="AC1026" s="26">
        <v>26</v>
      </c>
      <c r="AD1026" s="26">
        <v>2</v>
      </c>
      <c r="AE1026" s="26">
        <v>4</v>
      </c>
      <c r="AF1026" s="26">
        <v>20</v>
      </c>
      <c r="AG1026" s="26">
        <v>17</v>
      </c>
      <c r="AH1026" s="26">
        <v>5</v>
      </c>
      <c r="AI1026" s="26">
        <v>6</v>
      </c>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c r="BO1026" s="26"/>
      <c r="BP1026" s="26"/>
      <c r="BQ1026" s="26"/>
      <c r="BR1026" s="26"/>
      <c r="BS1026" s="26"/>
      <c r="BT1026" s="26"/>
      <c r="BU1026" s="26"/>
      <c r="BV1026" s="26"/>
      <c r="BW1026" s="26"/>
      <c r="BX1026" s="26"/>
      <c r="BY1026" s="26"/>
      <c r="BZ1026" s="26"/>
      <c r="CA1026" s="26"/>
      <c r="CB1026" s="26"/>
      <c r="CC1026" s="26"/>
      <c r="CD1026" s="26"/>
      <c r="CE1026" s="26"/>
      <c r="CF1026" s="26"/>
      <c r="CG1026" s="26"/>
      <c r="CH1026" s="26"/>
      <c r="CI1026" s="26"/>
      <c r="CJ1026" s="26"/>
      <c r="CK1026" s="26"/>
      <c r="CL1026" s="26"/>
      <c r="CM1026" s="26"/>
      <c r="CN1026" s="26"/>
      <c r="CO1026" s="26"/>
      <c r="CP1026" s="26"/>
      <c r="CQ1026" s="26"/>
      <c r="CR1026" s="26"/>
      <c r="CS1026" s="26"/>
      <c r="CT1026" s="26"/>
      <c r="CU1026" s="26"/>
      <c r="CV1026" s="26"/>
    </row>
    <row r="1027" spans="1:100">
      <c r="A1027" s="26">
        <v>24</v>
      </c>
      <c r="B1027" s="26" t="s">
        <v>43</v>
      </c>
      <c r="C1027" s="26" t="s">
        <v>36</v>
      </c>
      <c r="D1027" s="26">
        <v>1476</v>
      </c>
      <c r="E1027" s="26" t="s">
        <v>37</v>
      </c>
      <c r="F1027" s="26">
        <v>4</v>
      </c>
      <c r="G1027" s="26">
        <v>1</v>
      </c>
      <c r="H1027" s="26" t="s">
        <v>51</v>
      </c>
      <c r="I1027" s="26">
        <v>1</v>
      </c>
      <c r="J1027" s="26">
        <v>1445</v>
      </c>
      <c r="K1027" s="26">
        <v>4</v>
      </c>
      <c r="L1027" s="26" t="s">
        <v>39</v>
      </c>
      <c r="M1027" s="26">
        <v>42</v>
      </c>
      <c r="N1027" s="26">
        <v>3</v>
      </c>
      <c r="O1027" s="26">
        <v>2</v>
      </c>
      <c r="P1027" s="26" t="s">
        <v>40</v>
      </c>
      <c r="Q1027" s="26">
        <v>3</v>
      </c>
      <c r="R1027" s="26" t="s">
        <v>48</v>
      </c>
      <c r="S1027" s="26">
        <v>4162</v>
      </c>
      <c r="T1027" s="26">
        <v>15211</v>
      </c>
      <c r="U1027" s="26">
        <v>1</v>
      </c>
      <c r="V1027" s="26" t="s">
        <v>42</v>
      </c>
      <c r="W1027" s="26" t="s">
        <v>35</v>
      </c>
      <c r="X1027" s="26">
        <v>12</v>
      </c>
      <c r="Y1027" s="26">
        <v>3</v>
      </c>
      <c r="Z1027" s="26">
        <v>3</v>
      </c>
      <c r="AA1027" s="26">
        <v>80</v>
      </c>
      <c r="AB1027" s="26">
        <v>2</v>
      </c>
      <c r="AC1027" s="26">
        <v>5</v>
      </c>
      <c r="AD1027" s="26">
        <v>3</v>
      </c>
      <c r="AE1027" s="26">
        <v>3</v>
      </c>
      <c r="AF1027" s="26">
        <v>5</v>
      </c>
      <c r="AG1027" s="26">
        <v>4</v>
      </c>
      <c r="AH1027" s="26">
        <v>0</v>
      </c>
      <c r="AI1027" s="26">
        <v>3</v>
      </c>
      <c r="AJ1027" s="26"/>
      <c r="AK1027" s="26"/>
      <c r="AL1027" s="26"/>
      <c r="AM1027" s="26"/>
      <c r="AN1027" s="26"/>
      <c r="AO1027" s="26"/>
      <c r="AP1027" s="26"/>
      <c r="AQ1027" s="26"/>
      <c r="AR1027" s="26"/>
      <c r="AS1027" s="26"/>
      <c r="AT1027" s="26"/>
      <c r="AU1027" s="26"/>
      <c r="AV1027" s="26"/>
      <c r="AW1027" s="26"/>
      <c r="AX1027" s="26"/>
      <c r="AY1027" s="26"/>
      <c r="AZ1027" s="26"/>
      <c r="BA1027" s="26"/>
      <c r="BB1027" s="26"/>
      <c r="BC1027" s="26"/>
      <c r="BD1027" s="26"/>
      <c r="BE1027" s="26"/>
      <c r="BF1027" s="26"/>
      <c r="BG1027" s="26"/>
      <c r="BH1027" s="26"/>
      <c r="BI1027" s="26"/>
      <c r="BJ1027" s="26"/>
      <c r="BK1027" s="26"/>
      <c r="BL1027" s="26"/>
      <c r="BM1027" s="26"/>
      <c r="BN1027" s="26"/>
      <c r="BO1027" s="26"/>
      <c r="BP1027" s="26"/>
      <c r="BQ1027" s="26"/>
      <c r="BR1027" s="26"/>
      <c r="BS1027" s="26"/>
      <c r="BT1027" s="26"/>
      <c r="BU1027" s="26"/>
      <c r="BV1027" s="26"/>
      <c r="BW1027" s="26"/>
      <c r="BX1027" s="26"/>
      <c r="BY1027" s="26"/>
      <c r="BZ1027" s="26"/>
      <c r="CA1027" s="26"/>
      <c r="CB1027" s="26"/>
      <c r="CC1027" s="26"/>
      <c r="CD1027" s="26"/>
      <c r="CE1027" s="26"/>
      <c r="CF1027" s="26"/>
      <c r="CG1027" s="26"/>
      <c r="CH1027" s="26"/>
      <c r="CI1027" s="26"/>
      <c r="CJ1027" s="26"/>
      <c r="CK1027" s="26"/>
      <c r="CL1027" s="26"/>
      <c r="CM1027" s="26"/>
      <c r="CN1027" s="26"/>
      <c r="CO1027" s="26"/>
      <c r="CP1027" s="26"/>
      <c r="CQ1027" s="26"/>
      <c r="CR1027" s="26"/>
      <c r="CS1027" s="26"/>
      <c r="CT1027" s="26"/>
      <c r="CU1027" s="26"/>
      <c r="CV1027" s="26"/>
    </row>
    <row r="1028" spans="1:100">
      <c r="A1028" s="26">
        <v>32</v>
      </c>
      <c r="B1028" s="26" t="s">
        <v>43</v>
      </c>
      <c r="C1028" s="26" t="s">
        <v>36</v>
      </c>
      <c r="D1028" s="26">
        <v>601</v>
      </c>
      <c r="E1028" s="26" t="s">
        <v>37</v>
      </c>
      <c r="F1028" s="26">
        <v>7</v>
      </c>
      <c r="G1028" s="26">
        <v>5</v>
      </c>
      <c r="H1028" s="26" t="s">
        <v>59</v>
      </c>
      <c r="I1028" s="26">
        <v>1</v>
      </c>
      <c r="J1028" s="26">
        <v>1446</v>
      </c>
      <c r="K1028" s="26">
        <v>4</v>
      </c>
      <c r="L1028" s="26" t="s">
        <v>46</v>
      </c>
      <c r="M1028" s="26">
        <v>97</v>
      </c>
      <c r="N1028" s="26">
        <v>3</v>
      </c>
      <c r="O1028" s="26">
        <v>2</v>
      </c>
      <c r="P1028" s="26" t="s">
        <v>40</v>
      </c>
      <c r="Q1028" s="26">
        <v>4</v>
      </c>
      <c r="R1028" s="26" t="s">
        <v>48</v>
      </c>
      <c r="S1028" s="26">
        <v>9204</v>
      </c>
      <c r="T1028" s="26">
        <v>23343</v>
      </c>
      <c r="U1028" s="26">
        <v>4</v>
      </c>
      <c r="V1028" s="26" t="s">
        <v>42</v>
      </c>
      <c r="W1028" s="26" t="s">
        <v>43</v>
      </c>
      <c r="X1028" s="26">
        <v>12</v>
      </c>
      <c r="Y1028" s="26">
        <v>3</v>
      </c>
      <c r="Z1028" s="26">
        <v>3</v>
      </c>
      <c r="AA1028" s="26">
        <v>80</v>
      </c>
      <c r="AB1028" s="26">
        <v>1</v>
      </c>
      <c r="AC1028" s="26">
        <v>7</v>
      </c>
      <c r="AD1028" s="26">
        <v>3</v>
      </c>
      <c r="AE1028" s="26">
        <v>2</v>
      </c>
      <c r="AF1028" s="26">
        <v>4</v>
      </c>
      <c r="AG1028" s="26">
        <v>3</v>
      </c>
      <c r="AH1028" s="26">
        <v>0</v>
      </c>
      <c r="AI1028" s="26">
        <v>3</v>
      </c>
      <c r="AJ1028" s="26"/>
      <c r="AK1028" s="26"/>
      <c r="AL1028" s="26"/>
      <c r="AM1028" s="26"/>
      <c r="AN1028" s="26"/>
      <c r="AO1028" s="26"/>
      <c r="AP1028" s="26"/>
      <c r="AQ1028" s="26"/>
      <c r="AR1028" s="26"/>
      <c r="AS1028" s="26"/>
      <c r="AT1028" s="26"/>
      <c r="AU1028" s="26"/>
      <c r="AV1028" s="26"/>
      <c r="AW1028" s="26"/>
      <c r="AX1028" s="26"/>
      <c r="AY1028" s="26"/>
      <c r="AZ1028" s="26"/>
      <c r="BA1028" s="26"/>
      <c r="BB1028" s="26"/>
      <c r="BC1028" s="26"/>
      <c r="BD1028" s="26"/>
      <c r="BE1028" s="26"/>
      <c r="BF1028" s="26"/>
      <c r="BG1028" s="26"/>
      <c r="BH1028" s="26"/>
      <c r="BI1028" s="26"/>
      <c r="BJ1028" s="26"/>
      <c r="BK1028" s="26"/>
      <c r="BL1028" s="26"/>
      <c r="BM1028" s="26"/>
      <c r="BN1028" s="26"/>
      <c r="BO1028" s="26"/>
      <c r="BP1028" s="26"/>
      <c r="BQ1028" s="26"/>
      <c r="BR1028" s="26"/>
      <c r="BS1028" s="26"/>
      <c r="BT1028" s="26"/>
      <c r="BU1028" s="26"/>
      <c r="BV1028" s="26"/>
      <c r="BW1028" s="26"/>
      <c r="BX1028" s="26"/>
      <c r="BY1028" s="26"/>
      <c r="BZ1028" s="26"/>
      <c r="CA1028" s="26"/>
      <c r="CB1028" s="26"/>
      <c r="CC1028" s="26"/>
      <c r="CD1028" s="26"/>
      <c r="CE1028" s="26"/>
      <c r="CF1028" s="26"/>
      <c r="CG1028" s="26"/>
      <c r="CH1028" s="26"/>
      <c r="CI1028" s="26"/>
      <c r="CJ1028" s="26"/>
      <c r="CK1028" s="26"/>
      <c r="CL1028" s="26"/>
      <c r="CM1028" s="26"/>
      <c r="CN1028" s="26"/>
      <c r="CO1028" s="26"/>
      <c r="CP1028" s="26"/>
      <c r="CQ1028" s="26"/>
      <c r="CR1028" s="26"/>
      <c r="CS1028" s="26"/>
      <c r="CT1028" s="26"/>
      <c r="CU1028" s="26"/>
      <c r="CV1028" s="26"/>
    </row>
    <row r="1029" spans="1:100">
      <c r="A1029" s="26">
        <v>34</v>
      </c>
      <c r="B1029" s="26" t="s">
        <v>43</v>
      </c>
      <c r="C1029" s="26" t="s">
        <v>36</v>
      </c>
      <c r="D1029" s="26">
        <v>401</v>
      </c>
      <c r="E1029" s="26" t="s">
        <v>45</v>
      </c>
      <c r="F1029" s="26">
        <v>1</v>
      </c>
      <c r="G1029" s="26">
        <v>3</v>
      </c>
      <c r="H1029" s="26" t="s">
        <v>38</v>
      </c>
      <c r="I1029" s="26">
        <v>1</v>
      </c>
      <c r="J1029" s="26">
        <v>1447</v>
      </c>
      <c r="K1029" s="26">
        <v>4</v>
      </c>
      <c r="L1029" s="26" t="s">
        <v>39</v>
      </c>
      <c r="M1029" s="26">
        <v>86</v>
      </c>
      <c r="N1029" s="26">
        <v>2</v>
      </c>
      <c r="O1029" s="26">
        <v>1</v>
      </c>
      <c r="P1029" s="26" t="s">
        <v>50</v>
      </c>
      <c r="Q1029" s="26">
        <v>2</v>
      </c>
      <c r="R1029" s="26" t="s">
        <v>48</v>
      </c>
      <c r="S1029" s="26">
        <v>3294</v>
      </c>
      <c r="T1029" s="26">
        <v>3708</v>
      </c>
      <c r="U1029" s="26">
        <v>5</v>
      </c>
      <c r="V1029" s="26" t="s">
        <v>42</v>
      </c>
      <c r="W1029" s="26" t="s">
        <v>43</v>
      </c>
      <c r="X1029" s="26">
        <v>17</v>
      </c>
      <c r="Y1029" s="26">
        <v>3</v>
      </c>
      <c r="Z1029" s="26">
        <v>1</v>
      </c>
      <c r="AA1029" s="26">
        <v>80</v>
      </c>
      <c r="AB1029" s="26">
        <v>1</v>
      </c>
      <c r="AC1029" s="26">
        <v>7</v>
      </c>
      <c r="AD1029" s="26">
        <v>2</v>
      </c>
      <c r="AE1029" s="26">
        <v>2</v>
      </c>
      <c r="AF1029" s="26">
        <v>5</v>
      </c>
      <c r="AG1029" s="26">
        <v>4</v>
      </c>
      <c r="AH1029" s="26">
        <v>0</v>
      </c>
      <c r="AI1029" s="26">
        <v>2</v>
      </c>
      <c r="AJ1029" s="26"/>
      <c r="AK1029" s="26"/>
      <c r="AL1029" s="26"/>
      <c r="AM1029" s="26"/>
      <c r="AN1029" s="26"/>
      <c r="AO1029" s="26"/>
      <c r="AP1029" s="26"/>
      <c r="AQ1029" s="26"/>
      <c r="AR1029" s="26"/>
      <c r="AS1029" s="26"/>
      <c r="AT1029" s="26"/>
      <c r="AU1029" s="26"/>
      <c r="AV1029" s="26"/>
      <c r="AW1029" s="26"/>
      <c r="AX1029" s="26"/>
      <c r="AY1029" s="26"/>
      <c r="AZ1029" s="26"/>
      <c r="BA1029" s="26"/>
      <c r="BB1029" s="26"/>
      <c r="BC1029" s="26"/>
      <c r="BD1029" s="26"/>
      <c r="BE1029" s="26"/>
      <c r="BF1029" s="26"/>
      <c r="BG1029" s="26"/>
      <c r="BH1029" s="26"/>
      <c r="BI1029" s="26"/>
      <c r="BJ1029" s="26"/>
      <c r="BK1029" s="26"/>
      <c r="BL1029" s="26"/>
      <c r="BM1029" s="26"/>
      <c r="BN1029" s="26"/>
      <c r="BO1029" s="26"/>
      <c r="BP1029" s="26"/>
      <c r="BQ1029" s="26"/>
      <c r="BR1029" s="26"/>
      <c r="BS1029" s="26"/>
      <c r="BT1029" s="26"/>
      <c r="BU1029" s="26"/>
      <c r="BV1029" s="26"/>
      <c r="BW1029" s="26"/>
      <c r="BX1029" s="26"/>
      <c r="BY1029" s="26"/>
      <c r="BZ1029" s="26"/>
      <c r="CA1029" s="26"/>
      <c r="CB1029" s="26"/>
      <c r="CC1029" s="26"/>
      <c r="CD1029" s="26"/>
      <c r="CE1029" s="26"/>
      <c r="CF1029" s="26"/>
      <c r="CG1029" s="26"/>
      <c r="CH1029" s="26"/>
      <c r="CI1029" s="26"/>
      <c r="CJ1029" s="26"/>
      <c r="CK1029" s="26"/>
      <c r="CL1029" s="26"/>
      <c r="CM1029" s="26"/>
      <c r="CN1029" s="26"/>
      <c r="CO1029" s="26"/>
      <c r="CP1029" s="26"/>
      <c r="CQ1029" s="26"/>
      <c r="CR1029" s="26"/>
      <c r="CS1029" s="26"/>
      <c r="CT1029" s="26"/>
      <c r="CU1029" s="26"/>
      <c r="CV1029" s="26"/>
    </row>
    <row r="1030" spans="1:100">
      <c r="A1030" s="26">
        <v>41</v>
      </c>
      <c r="B1030" s="26" t="s">
        <v>43</v>
      </c>
      <c r="C1030" s="26" t="s">
        <v>36</v>
      </c>
      <c r="D1030" s="26">
        <v>1283</v>
      </c>
      <c r="E1030" s="26" t="s">
        <v>45</v>
      </c>
      <c r="F1030" s="26">
        <v>5</v>
      </c>
      <c r="G1030" s="26">
        <v>5</v>
      </c>
      <c r="H1030" s="26" t="s">
        <v>51</v>
      </c>
      <c r="I1030" s="26">
        <v>1</v>
      </c>
      <c r="J1030" s="26">
        <v>1448</v>
      </c>
      <c r="K1030" s="26">
        <v>2</v>
      </c>
      <c r="L1030" s="26" t="s">
        <v>46</v>
      </c>
      <c r="M1030" s="26">
        <v>90</v>
      </c>
      <c r="N1030" s="26">
        <v>4</v>
      </c>
      <c r="O1030" s="26">
        <v>1</v>
      </c>
      <c r="P1030" s="26" t="s">
        <v>47</v>
      </c>
      <c r="Q1030" s="26">
        <v>3</v>
      </c>
      <c r="R1030" s="26" t="s">
        <v>48</v>
      </c>
      <c r="S1030" s="26">
        <v>2127</v>
      </c>
      <c r="T1030" s="26">
        <v>5561</v>
      </c>
      <c r="U1030" s="26">
        <v>2</v>
      </c>
      <c r="V1030" s="26" t="s">
        <v>42</v>
      </c>
      <c r="W1030" s="26" t="s">
        <v>35</v>
      </c>
      <c r="X1030" s="26">
        <v>12</v>
      </c>
      <c r="Y1030" s="26">
        <v>3</v>
      </c>
      <c r="Z1030" s="26">
        <v>1</v>
      </c>
      <c r="AA1030" s="26">
        <v>80</v>
      </c>
      <c r="AB1030" s="26">
        <v>0</v>
      </c>
      <c r="AC1030" s="26">
        <v>7</v>
      </c>
      <c r="AD1030" s="26">
        <v>5</v>
      </c>
      <c r="AE1030" s="26">
        <v>2</v>
      </c>
      <c r="AF1030" s="26">
        <v>4</v>
      </c>
      <c r="AG1030" s="26">
        <v>2</v>
      </c>
      <c r="AH1030" s="26">
        <v>0</v>
      </c>
      <c r="AI1030" s="26">
        <v>3</v>
      </c>
      <c r="AJ1030" s="26"/>
      <c r="AK1030" s="26"/>
      <c r="AL1030" s="26"/>
      <c r="AM1030" s="26"/>
      <c r="AN1030" s="26"/>
      <c r="AO1030" s="26"/>
      <c r="AP1030" s="26"/>
      <c r="AQ1030" s="26"/>
      <c r="AR1030" s="26"/>
      <c r="AS1030" s="26"/>
      <c r="AT1030" s="26"/>
      <c r="AU1030" s="26"/>
      <c r="AV1030" s="26"/>
      <c r="AW1030" s="26"/>
      <c r="AX1030" s="26"/>
      <c r="AY1030" s="26"/>
      <c r="AZ1030" s="26"/>
      <c r="BA1030" s="26"/>
      <c r="BB1030" s="26"/>
      <c r="BC1030" s="26"/>
      <c r="BD1030" s="26"/>
      <c r="BE1030" s="26"/>
      <c r="BF1030" s="26"/>
      <c r="BG1030" s="26"/>
      <c r="BH1030" s="26"/>
      <c r="BI1030" s="26"/>
      <c r="BJ1030" s="26"/>
      <c r="BK1030" s="26"/>
      <c r="BL1030" s="26"/>
      <c r="BM1030" s="26"/>
      <c r="BN1030" s="26"/>
      <c r="BO1030" s="26"/>
      <c r="BP1030" s="26"/>
      <c r="BQ1030" s="26"/>
      <c r="BR1030" s="26"/>
      <c r="BS1030" s="26"/>
      <c r="BT1030" s="26"/>
      <c r="BU1030" s="26"/>
      <c r="BV1030" s="26"/>
      <c r="BW1030" s="26"/>
      <c r="BX1030" s="26"/>
      <c r="BY1030" s="26"/>
      <c r="BZ1030" s="26"/>
      <c r="CA1030" s="26"/>
      <c r="CB1030" s="26"/>
      <c r="CC1030" s="26"/>
      <c r="CD1030" s="26"/>
      <c r="CE1030" s="26"/>
      <c r="CF1030" s="26"/>
      <c r="CG1030" s="26"/>
      <c r="CH1030" s="26"/>
      <c r="CI1030" s="26"/>
      <c r="CJ1030" s="26"/>
      <c r="CK1030" s="26"/>
      <c r="CL1030" s="26"/>
      <c r="CM1030" s="26"/>
      <c r="CN1030" s="26"/>
      <c r="CO1030" s="26"/>
      <c r="CP1030" s="26"/>
      <c r="CQ1030" s="26"/>
      <c r="CR1030" s="26"/>
      <c r="CS1030" s="26"/>
      <c r="CT1030" s="26"/>
      <c r="CU1030" s="26"/>
      <c r="CV1030" s="26"/>
    </row>
    <row r="1031" spans="1:100">
      <c r="A1031" s="26">
        <v>40</v>
      </c>
      <c r="B1031" s="26" t="s">
        <v>43</v>
      </c>
      <c r="C1031" s="26" t="s">
        <v>55</v>
      </c>
      <c r="D1031" s="26">
        <v>663</v>
      </c>
      <c r="E1031" s="26" t="s">
        <v>45</v>
      </c>
      <c r="F1031" s="26">
        <v>9</v>
      </c>
      <c r="G1031" s="26">
        <v>4</v>
      </c>
      <c r="H1031" s="26" t="s">
        <v>49</v>
      </c>
      <c r="I1031" s="26">
        <v>1</v>
      </c>
      <c r="J1031" s="26">
        <v>1449</v>
      </c>
      <c r="K1031" s="26">
        <v>3</v>
      </c>
      <c r="L1031" s="26" t="s">
        <v>46</v>
      </c>
      <c r="M1031" s="26">
        <v>81</v>
      </c>
      <c r="N1031" s="26">
        <v>3</v>
      </c>
      <c r="O1031" s="26">
        <v>2</v>
      </c>
      <c r="P1031" s="26" t="s">
        <v>50</v>
      </c>
      <c r="Q1031" s="26">
        <v>3</v>
      </c>
      <c r="R1031" s="26" t="s">
        <v>52</v>
      </c>
      <c r="S1031" s="26">
        <v>3975</v>
      </c>
      <c r="T1031" s="26">
        <v>23099</v>
      </c>
      <c r="U1031" s="26">
        <v>3</v>
      </c>
      <c r="V1031" s="26" t="s">
        <v>42</v>
      </c>
      <c r="W1031" s="26" t="s">
        <v>43</v>
      </c>
      <c r="X1031" s="26">
        <v>11</v>
      </c>
      <c r="Y1031" s="26">
        <v>3</v>
      </c>
      <c r="Z1031" s="26">
        <v>3</v>
      </c>
      <c r="AA1031" s="26">
        <v>80</v>
      </c>
      <c r="AB1031" s="26">
        <v>2</v>
      </c>
      <c r="AC1031" s="26">
        <v>11</v>
      </c>
      <c r="AD1031" s="26">
        <v>2</v>
      </c>
      <c r="AE1031" s="26">
        <v>4</v>
      </c>
      <c r="AF1031" s="26">
        <v>8</v>
      </c>
      <c r="AG1031" s="26">
        <v>7</v>
      </c>
      <c r="AH1031" s="26">
        <v>0</v>
      </c>
      <c r="AI1031" s="26">
        <v>7</v>
      </c>
      <c r="AJ1031" s="26"/>
      <c r="AK1031" s="26"/>
      <c r="AL1031" s="26"/>
      <c r="AM1031" s="26"/>
      <c r="AN1031" s="26"/>
      <c r="AO1031" s="26"/>
      <c r="AP1031" s="26"/>
      <c r="AQ1031" s="26"/>
      <c r="AR1031" s="26"/>
      <c r="AS1031" s="26"/>
      <c r="AT1031" s="26"/>
      <c r="AU1031" s="26"/>
      <c r="AV1031" s="26"/>
      <c r="AW1031" s="26"/>
      <c r="AX1031" s="26"/>
      <c r="AY1031" s="26"/>
      <c r="AZ1031" s="26"/>
      <c r="BA1031" s="26"/>
      <c r="BB1031" s="26"/>
      <c r="BC1031" s="26"/>
      <c r="BD1031" s="26"/>
      <c r="BE1031" s="26"/>
      <c r="BF1031" s="26"/>
      <c r="BG1031" s="26"/>
      <c r="BH1031" s="26"/>
      <c r="BI1031" s="26"/>
      <c r="BJ1031" s="26"/>
      <c r="BK1031" s="26"/>
      <c r="BL1031" s="26"/>
      <c r="BM1031" s="26"/>
      <c r="BN1031" s="26"/>
      <c r="BO1031" s="26"/>
      <c r="BP1031" s="26"/>
      <c r="BQ1031" s="26"/>
      <c r="BR1031" s="26"/>
      <c r="BS1031" s="26"/>
      <c r="BT1031" s="26"/>
      <c r="BU1031" s="26"/>
      <c r="BV1031" s="26"/>
      <c r="BW1031" s="26"/>
      <c r="BX1031" s="26"/>
      <c r="BY1031" s="26"/>
      <c r="BZ1031" s="26"/>
      <c r="CA1031" s="26"/>
      <c r="CB1031" s="26"/>
      <c r="CC1031" s="26"/>
      <c r="CD1031" s="26"/>
      <c r="CE1031" s="26"/>
      <c r="CF1031" s="26"/>
      <c r="CG1031" s="26"/>
      <c r="CH1031" s="26"/>
      <c r="CI1031" s="26"/>
      <c r="CJ1031" s="26"/>
      <c r="CK1031" s="26"/>
      <c r="CL1031" s="26"/>
      <c r="CM1031" s="26"/>
      <c r="CN1031" s="26"/>
      <c r="CO1031" s="26"/>
      <c r="CP1031" s="26"/>
      <c r="CQ1031" s="26"/>
      <c r="CR1031" s="26"/>
      <c r="CS1031" s="26"/>
      <c r="CT1031" s="26"/>
      <c r="CU1031" s="26"/>
      <c r="CV1031" s="26"/>
    </row>
    <row r="1032" spans="1:100">
      <c r="A1032" s="26">
        <v>31</v>
      </c>
      <c r="B1032" s="26" t="s">
        <v>43</v>
      </c>
      <c r="C1032" s="26" t="s">
        <v>36</v>
      </c>
      <c r="D1032" s="26">
        <v>326</v>
      </c>
      <c r="E1032" s="26" t="s">
        <v>37</v>
      </c>
      <c r="F1032" s="26">
        <v>8</v>
      </c>
      <c r="G1032" s="26">
        <v>2</v>
      </c>
      <c r="H1032" s="26" t="s">
        <v>38</v>
      </c>
      <c r="I1032" s="26">
        <v>1</v>
      </c>
      <c r="J1032" s="26">
        <v>1453</v>
      </c>
      <c r="K1032" s="26">
        <v>1</v>
      </c>
      <c r="L1032" s="26" t="s">
        <v>46</v>
      </c>
      <c r="M1032" s="26">
        <v>31</v>
      </c>
      <c r="N1032" s="26">
        <v>3</v>
      </c>
      <c r="O1032" s="26">
        <v>3</v>
      </c>
      <c r="P1032" s="26" t="s">
        <v>40</v>
      </c>
      <c r="Q1032" s="26">
        <v>4</v>
      </c>
      <c r="R1032" s="26" t="s">
        <v>52</v>
      </c>
      <c r="S1032" s="26">
        <v>10793</v>
      </c>
      <c r="T1032" s="26">
        <v>8386</v>
      </c>
      <c r="U1032" s="26">
        <v>1</v>
      </c>
      <c r="V1032" s="26" t="s">
        <v>42</v>
      </c>
      <c r="W1032" s="26" t="s">
        <v>43</v>
      </c>
      <c r="X1032" s="26">
        <v>18</v>
      </c>
      <c r="Y1032" s="26">
        <v>3</v>
      </c>
      <c r="Z1032" s="26">
        <v>1</v>
      </c>
      <c r="AA1032" s="26">
        <v>80</v>
      </c>
      <c r="AB1032" s="26">
        <v>1</v>
      </c>
      <c r="AC1032" s="26">
        <v>13</v>
      </c>
      <c r="AD1032" s="26">
        <v>5</v>
      </c>
      <c r="AE1032" s="26">
        <v>3</v>
      </c>
      <c r="AF1032" s="26">
        <v>13</v>
      </c>
      <c r="AG1032" s="26">
        <v>7</v>
      </c>
      <c r="AH1032" s="26">
        <v>9</v>
      </c>
      <c r="AI1032" s="26">
        <v>9</v>
      </c>
      <c r="AJ1032" s="26"/>
      <c r="AK1032" s="26"/>
      <c r="AL1032" s="26"/>
      <c r="AM1032" s="26"/>
      <c r="AN1032" s="26"/>
      <c r="AO1032" s="26"/>
      <c r="AP1032" s="26"/>
      <c r="AQ1032" s="26"/>
      <c r="AR1032" s="26"/>
      <c r="AS1032" s="26"/>
      <c r="AT1032" s="26"/>
      <c r="AU1032" s="26"/>
      <c r="AV1032" s="26"/>
      <c r="AW1032" s="26"/>
      <c r="AX1032" s="26"/>
      <c r="AY1032" s="26"/>
      <c r="AZ1032" s="26"/>
      <c r="BA1032" s="26"/>
      <c r="BB1032" s="26"/>
      <c r="BC1032" s="26"/>
      <c r="BD1032" s="26"/>
      <c r="BE1032" s="26"/>
      <c r="BF1032" s="26"/>
      <c r="BG1032" s="26"/>
      <c r="BH1032" s="26"/>
      <c r="BI1032" s="26"/>
      <c r="BJ1032" s="26"/>
      <c r="BK1032" s="26"/>
      <c r="BL1032" s="26"/>
      <c r="BM1032" s="26"/>
      <c r="BN1032" s="26"/>
      <c r="BO1032" s="26"/>
      <c r="BP1032" s="26"/>
      <c r="BQ1032" s="26"/>
      <c r="BR1032" s="26"/>
      <c r="BS1032" s="26"/>
      <c r="BT1032" s="26"/>
      <c r="BU1032" s="26"/>
      <c r="BV1032" s="26"/>
      <c r="BW1032" s="26"/>
      <c r="BX1032" s="26"/>
      <c r="BY1032" s="26"/>
      <c r="BZ1032" s="26"/>
      <c r="CA1032" s="26"/>
      <c r="CB1032" s="26"/>
      <c r="CC1032" s="26"/>
      <c r="CD1032" s="26"/>
      <c r="CE1032" s="26"/>
      <c r="CF1032" s="26"/>
      <c r="CG1032" s="26"/>
      <c r="CH1032" s="26"/>
      <c r="CI1032" s="26"/>
      <c r="CJ1032" s="26"/>
      <c r="CK1032" s="26"/>
      <c r="CL1032" s="26"/>
      <c r="CM1032" s="26"/>
      <c r="CN1032" s="26"/>
      <c r="CO1032" s="26"/>
      <c r="CP1032" s="26"/>
      <c r="CQ1032" s="26"/>
      <c r="CR1032" s="26"/>
      <c r="CS1032" s="26"/>
      <c r="CT1032" s="26"/>
      <c r="CU1032" s="26"/>
      <c r="CV1032" s="26"/>
    </row>
    <row r="1033" spans="1:100">
      <c r="A1033" s="26">
        <v>46</v>
      </c>
      <c r="B1033" s="26" t="s">
        <v>35</v>
      </c>
      <c r="C1033" s="26" t="s">
        <v>36</v>
      </c>
      <c r="D1033" s="26">
        <v>377</v>
      </c>
      <c r="E1033" s="26" t="s">
        <v>37</v>
      </c>
      <c r="F1033" s="26">
        <v>9</v>
      </c>
      <c r="G1033" s="26">
        <v>3</v>
      </c>
      <c r="H1033" s="26" t="s">
        <v>59</v>
      </c>
      <c r="I1033" s="26">
        <v>1</v>
      </c>
      <c r="J1033" s="26">
        <v>1457</v>
      </c>
      <c r="K1033" s="26">
        <v>1</v>
      </c>
      <c r="L1033" s="26" t="s">
        <v>46</v>
      </c>
      <c r="M1033" s="26">
        <v>52</v>
      </c>
      <c r="N1033" s="26">
        <v>3</v>
      </c>
      <c r="O1033" s="26">
        <v>3</v>
      </c>
      <c r="P1033" s="26" t="s">
        <v>40</v>
      </c>
      <c r="Q1033" s="26">
        <v>4</v>
      </c>
      <c r="R1033" s="26" t="s">
        <v>52</v>
      </c>
      <c r="S1033" s="26">
        <v>10096</v>
      </c>
      <c r="T1033" s="26">
        <v>15986</v>
      </c>
      <c r="U1033" s="26">
        <v>4</v>
      </c>
      <c r="V1033" s="26" t="s">
        <v>42</v>
      </c>
      <c r="W1033" s="26" t="s">
        <v>43</v>
      </c>
      <c r="X1033" s="26">
        <v>11</v>
      </c>
      <c r="Y1033" s="26">
        <v>3</v>
      </c>
      <c r="Z1033" s="26">
        <v>1</v>
      </c>
      <c r="AA1033" s="26">
        <v>80</v>
      </c>
      <c r="AB1033" s="26">
        <v>1</v>
      </c>
      <c r="AC1033" s="26">
        <v>28</v>
      </c>
      <c r="AD1033" s="26">
        <v>1</v>
      </c>
      <c r="AE1033" s="26">
        <v>4</v>
      </c>
      <c r="AF1033" s="26">
        <v>7</v>
      </c>
      <c r="AG1033" s="26">
        <v>7</v>
      </c>
      <c r="AH1033" s="26">
        <v>4</v>
      </c>
      <c r="AI1033" s="26">
        <v>3</v>
      </c>
      <c r="AJ1033" s="26"/>
      <c r="AK1033" s="26"/>
      <c r="AL1033" s="26"/>
      <c r="AM1033" s="26"/>
      <c r="AN1033" s="26"/>
      <c r="AO1033" s="26"/>
      <c r="AP1033" s="26"/>
      <c r="AQ1033" s="26"/>
      <c r="AR1033" s="26"/>
      <c r="AS1033" s="26"/>
      <c r="AT1033" s="26"/>
      <c r="AU1033" s="26"/>
      <c r="AV1033" s="26"/>
      <c r="AW1033" s="26"/>
      <c r="AX1033" s="26"/>
      <c r="AY1033" s="26"/>
      <c r="AZ1033" s="26"/>
      <c r="BA1033" s="26"/>
      <c r="BB1033" s="26"/>
      <c r="BC1033" s="26"/>
      <c r="BD1033" s="26"/>
      <c r="BE1033" s="26"/>
      <c r="BF1033" s="26"/>
      <c r="BG1033" s="26"/>
      <c r="BH1033" s="26"/>
      <c r="BI1033" s="26"/>
      <c r="BJ1033" s="26"/>
      <c r="BK1033" s="26"/>
      <c r="BL1033" s="26"/>
      <c r="BM1033" s="26"/>
      <c r="BN1033" s="26"/>
      <c r="BO1033" s="26"/>
      <c r="BP1033" s="26"/>
      <c r="BQ1033" s="26"/>
      <c r="BR1033" s="26"/>
      <c r="BS1033" s="26"/>
      <c r="BT1033" s="26"/>
      <c r="BU1033" s="26"/>
      <c r="BV1033" s="26"/>
      <c r="BW1033" s="26"/>
      <c r="BX1033" s="26"/>
      <c r="BY1033" s="26"/>
      <c r="BZ1033" s="26"/>
      <c r="CA1033" s="26"/>
      <c r="CB1033" s="26"/>
      <c r="CC1033" s="26"/>
      <c r="CD1033" s="26"/>
      <c r="CE1033" s="26"/>
      <c r="CF1033" s="26"/>
      <c r="CG1033" s="26"/>
      <c r="CH1033" s="26"/>
      <c r="CI1033" s="26"/>
      <c r="CJ1033" s="26"/>
      <c r="CK1033" s="26"/>
      <c r="CL1033" s="26"/>
      <c r="CM1033" s="26"/>
      <c r="CN1033" s="26"/>
      <c r="CO1033" s="26"/>
      <c r="CP1033" s="26"/>
      <c r="CQ1033" s="26"/>
      <c r="CR1033" s="26"/>
      <c r="CS1033" s="26"/>
      <c r="CT1033" s="26"/>
      <c r="CU1033" s="26"/>
      <c r="CV1033" s="26"/>
    </row>
    <row r="1034" spans="1:100">
      <c r="A1034" s="26">
        <v>39</v>
      </c>
      <c r="B1034" s="26" t="s">
        <v>35</v>
      </c>
      <c r="C1034" s="26" t="s">
        <v>55</v>
      </c>
      <c r="D1034" s="26">
        <v>592</v>
      </c>
      <c r="E1034" s="26" t="s">
        <v>45</v>
      </c>
      <c r="F1034" s="26">
        <v>2</v>
      </c>
      <c r="G1034" s="26">
        <v>3</v>
      </c>
      <c r="H1034" s="26" t="s">
        <v>38</v>
      </c>
      <c r="I1034" s="26">
        <v>1</v>
      </c>
      <c r="J1034" s="26">
        <v>1458</v>
      </c>
      <c r="K1034" s="26">
        <v>1</v>
      </c>
      <c r="L1034" s="26" t="s">
        <v>39</v>
      </c>
      <c r="M1034" s="26">
        <v>54</v>
      </c>
      <c r="N1034" s="26">
        <v>2</v>
      </c>
      <c r="O1034" s="26">
        <v>1</v>
      </c>
      <c r="P1034" s="26" t="s">
        <v>50</v>
      </c>
      <c r="Q1034" s="26">
        <v>1</v>
      </c>
      <c r="R1034" s="26" t="s">
        <v>41</v>
      </c>
      <c r="S1034" s="26">
        <v>3646</v>
      </c>
      <c r="T1034" s="26">
        <v>17181</v>
      </c>
      <c r="U1034" s="26">
        <v>2</v>
      </c>
      <c r="V1034" s="26" t="s">
        <v>42</v>
      </c>
      <c r="W1034" s="26" t="s">
        <v>35</v>
      </c>
      <c r="X1034" s="26">
        <v>23</v>
      </c>
      <c r="Y1034" s="26">
        <v>4</v>
      </c>
      <c r="Z1034" s="26">
        <v>2</v>
      </c>
      <c r="AA1034" s="26">
        <v>80</v>
      </c>
      <c r="AB1034" s="26">
        <v>0</v>
      </c>
      <c r="AC1034" s="26">
        <v>11</v>
      </c>
      <c r="AD1034" s="26">
        <v>2</v>
      </c>
      <c r="AE1034" s="26">
        <v>4</v>
      </c>
      <c r="AF1034" s="26">
        <v>1</v>
      </c>
      <c r="AG1034" s="26">
        <v>0</v>
      </c>
      <c r="AH1034" s="26">
        <v>0</v>
      </c>
      <c r="AI1034" s="26">
        <v>0</v>
      </c>
      <c r="AJ1034" s="26"/>
      <c r="AK1034" s="26"/>
      <c r="AL1034" s="26"/>
      <c r="AM1034" s="26"/>
      <c r="AN1034" s="26"/>
      <c r="AO1034" s="26"/>
      <c r="AP1034" s="26"/>
      <c r="AQ1034" s="26"/>
      <c r="AR1034" s="26"/>
      <c r="AS1034" s="26"/>
      <c r="AT1034" s="26"/>
      <c r="AU1034" s="26"/>
      <c r="AV1034" s="26"/>
      <c r="AW1034" s="26"/>
      <c r="AX1034" s="26"/>
      <c r="AY1034" s="26"/>
      <c r="AZ1034" s="26"/>
      <c r="BA1034" s="26"/>
      <c r="BB1034" s="26"/>
      <c r="BC1034" s="26"/>
      <c r="BD1034" s="26"/>
      <c r="BE1034" s="26"/>
      <c r="BF1034" s="26"/>
      <c r="BG1034" s="26"/>
      <c r="BH1034" s="26"/>
      <c r="BI1034" s="26"/>
      <c r="BJ1034" s="26"/>
      <c r="BK1034" s="26"/>
      <c r="BL1034" s="26"/>
      <c r="BM1034" s="26"/>
      <c r="BN1034" s="26"/>
      <c r="BO1034" s="26"/>
      <c r="BP1034" s="26"/>
      <c r="BQ1034" s="26"/>
      <c r="BR1034" s="26"/>
      <c r="BS1034" s="26"/>
      <c r="BT1034" s="26"/>
      <c r="BU1034" s="26"/>
      <c r="BV1034" s="26"/>
      <c r="BW1034" s="26"/>
      <c r="BX1034" s="26"/>
      <c r="BY1034" s="26"/>
      <c r="BZ1034" s="26"/>
      <c r="CA1034" s="26"/>
      <c r="CB1034" s="26"/>
      <c r="CC1034" s="26"/>
      <c r="CD1034" s="26"/>
      <c r="CE1034" s="26"/>
      <c r="CF1034" s="26"/>
      <c r="CG1034" s="26"/>
      <c r="CH1034" s="26"/>
      <c r="CI1034" s="26"/>
      <c r="CJ1034" s="26"/>
      <c r="CK1034" s="26"/>
      <c r="CL1034" s="26"/>
      <c r="CM1034" s="26"/>
      <c r="CN1034" s="26"/>
      <c r="CO1034" s="26"/>
      <c r="CP1034" s="26"/>
      <c r="CQ1034" s="26"/>
      <c r="CR1034" s="26"/>
      <c r="CS1034" s="26"/>
      <c r="CT1034" s="26"/>
      <c r="CU1034" s="26"/>
      <c r="CV1034" s="26"/>
    </row>
    <row r="1035" spans="1:100">
      <c r="A1035" s="26">
        <v>31</v>
      </c>
      <c r="B1035" s="26" t="s">
        <v>35</v>
      </c>
      <c r="C1035" s="26" t="s">
        <v>44</v>
      </c>
      <c r="D1035" s="26">
        <v>1445</v>
      </c>
      <c r="E1035" s="26" t="s">
        <v>45</v>
      </c>
      <c r="F1035" s="26">
        <v>1</v>
      </c>
      <c r="G1035" s="26">
        <v>5</v>
      </c>
      <c r="H1035" s="26" t="s">
        <v>38</v>
      </c>
      <c r="I1035" s="26">
        <v>1</v>
      </c>
      <c r="J1035" s="26">
        <v>1459</v>
      </c>
      <c r="K1035" s="26">
        <v>3</v>
      </c>
      <c r="L1035" s="26" t="s">
        <v>39</v>
      </c>
      <c r="M1035" s="26">
        <v>100</v>
      </c>
      <c r="N1035" s="26">
        <v>4</v>
      </c>
      <c r="O1035" s="26">
        <v>3</v>
      </c>
      <c r="P1035" s="26" t="s">
        <v>53</v>
      </c>
      <c r="Q1035" s="26">
        <v>2</v>
      </c>
      <c r="R1035" s="26" t="s">
        <v>41</v>
      </c>
      <c r="S1035" s="26">
        <v>7446</v>
      </c>
      <c r="T1035" s="26">
        <v>8931</v>
      </c>
      <c r="U1035" s="26">
        <v>1</v>
      </c>
      <c r="V1035" s="26" t="s">
        <v>42</v>
      </c>
      <c r="W1035" s="26" t="s">
        <v>43</v>
      </c>
      <c r="X1035" s="26">
        <v>11</v>
      </c>
      <c r="Y1035" s="26">
        <v>3</v>
      </c>
      <c r="Z1035" s="26">
        <v>1</v>
      </c>
      <c r="AA1035" s="26">
        <v>80</v>
      </c>
      <c r="AB1035" s="26">
        <v>0</v>
      </c>
      <c r="AC1035" s="26">
        <v>10</v>
      </c>
      <c r="AD1035" s="26">
        <v>2</v>
      </c>
      <c r="AE1035" s="26">
        <v>3</v>
      </c>
      <c r="AF1035" s="26">
        <v>10</v>
      </c>
      <c r="AG1035" s="26">
        <v>8</v>
      </c>
      <c r="AH1035" s="26">
        <v>4</v>
      </c>
      <c r="AI1035" s="26">
        <v>7</v>
      </c>
      <c r="AJ1035" s="26"/>
      <c r="AK1035" s="26"/>
      <c r="AL1035" s="26"/>
      <c r="AM1035" s="26"/>
      <c r="AN1035" s="26"/>
      <c r="AO1035" s="26"/>
      <c r="AP1035" s="26"/>
      <c r="AQ1035" s="26"/>
      <c r="AR1035" s="26"/>
      <c r="AS1035" s="26"/>
      <c r="AT1035" s="26"/>
      <c r="AU1035" s="26"/>
      <c r="AV1035" s="26"/>
      <c r="AW1035" s="26"/>
      <c r="AX1035" s="26"/>
      <c r="AY1035" s="26"/>
      <c r="AZ1035" s="26"/>
      <c r="BA1035" s="26"/>
      <c r="BB1035" s="26"/>
      <c r="BC1035" s="26"/>
      <c r="BD1035" s="26"/>
      <c r="BE1035" s="26"/>
      <c r="BF1035" s="26"/>
      <c r="BG1035" s="26"/>
      <c r="BH1035" s="26"/>
      <c r="BI1035" s="26"/>
      <c r="BJ1035" s="26"/>
      <c r="BK1035" s="26"/>
      <c r="BL1035" s="26"/>
      <c r="BM1035" s="26"/>
      <c r="BN1035" s="26"/>
      <c r="BO1035" s="26"/>
      <c r="BP1035" s="26"/>
      <c r="BQ1035" s="26"/>
      <c r="BR1035" s="26"/>
      <c r="BS1035" s="26"/>
      <c r="BT1035" s="26"/>
      <c r="BU1035" s="26"/>
      <c r="BV1035" s="26"/>
      <c r="BW1035" s="26"/>
      <c r="BX1035" s="26"/>
      <c r="BY1035" s="26"/>
      <c r="BZ1035" s="26"/>
      <c r="CA1035" s="26"/>
      <c r="CB1035" s="26"/>
      <c r="CC1035" s="26"/>
      <c r="CD1035" s="26"/>
      <c r="CE1035" s="26"/>
      <c r="CF1035" s="26"/>
      <c r="CG1035" s="26"/>
      <c r="CH1035" s="26"/>
      <c r="CI1035" s="26"/>
      <c r="CJ1035" s="26"/>
      <c r="CK1035" s="26"/>
      <c r="CL1035" s="26"/>
      <c r="CM1035" s="26"/>
      <c r="CN1035" s="26"/>
      <c r="CO1035" s="26"/>
      <c r="CP1035" s="26"/>
      <c r="CQ1035" s="26"/>
      <c r="CR1035" s="26"/>
      <c r="CS1035" s="26"/>
      <c r="CT1035" s="26"/>
      <c r="CU1035" s="26"/>
      <c r="CV1035" s="26"/>
    </row>
    <row r="1036" spans="1:100">
      <c r="A1036" s="26">
        <v>45</v>
      </c>
      <c r="B1036" s="26" t="s">
        <v>43</v>
      </c>
      <c r="C1036" s="26" t="s">
        <v>36</v>
      </c>
      <c r="D1036" s="26">
        <v>1038</v>
      </c>
      <c r="E1036" s="26" t="s">
        <v>45</v>
      </c>
      <c r="F1036" s="26">
        <v>20</v>
      </c>
      <c r="G1036" s="26">
        <v>3</v>
      </c>
      <c r="H1036" s="26" t="s">
        <v>51</v>
      </c>
      <c r="I1036" s="26">
        <v>1</v>
      </c>
      <c r="J1036" s="26">
        <v>1460</v>
      </c>
      <c r="K1036" s="26">
        <v>2</v>
      </c>
      <c r="L1036" s="26" t="s">
        <v>46</v>
      </c>
      <c r="M1036" s="26">
        <v>95</v>
      </c>
      <c r="N1036" s="26">
        <v>1</v>
      </c>
      <c r="O1036" s="26">
        <v>3</v>
      </c>
      <c r="P1036" s="26" t="s">
        <v>54</v>
      </c>
      <c r="Q1036" s="26">
        <v>1</v>
      </c>
      <c r="R1036" s="26" t="s">
        <v>52</v>
      </c>
      <c r="S1036" s="26">
        <v>10851</v>
      </c>
      <c r="T1036" s="26">
        <v>19863</v>
      </c>
      <c r="U1036" s="26">
        <v>2</v>
      </c>
      <c r="V1036" s="26" t="s">
        <v>42</v>
      </c>
      <c r="W1036" s="26" t="s">
        <v>35</v>
      </c>
      <c r="X1036" s="26">
        <v>18</v>
      </c>
      <c r="Y1036" s="26">
        <v>3</v>
      </c>
      <c r="Z1036" s="26">
        <v>2</v>
      </c>
      <c r="AA1036" s="26">
        <v>80</v>
      </c>
      <c r="AB1036" s="26">
        <v>1</v>
      </c>
      <c r="AC1036" s="26">
        <v>24</v>
      </c>
      <c r="AD1036" s="26">
        <v>2</v>
      </c>
      <c r="AE1036" s="26">
        <v>3</v>
      </c>
      <c r="AF1036" s="26">
        <v>7</v>
      </c>
      <c r="AG1036" s="26">
        <v>7</v>
      </c>
      <c r="AH1036" s="26">
        <v>0</v>
      </c>
      <c r="AI1036" s="26">
        <v>7</v>
      </c>
      <c r="AJ1036" s="26"/>
      <c r="AK1036" s="26"/>
      <c r="AL1036" s="26"/>
      <c r="AM1036" s="26"/>
      <c r="AN1036" s="26"/>
      <c r="AO1036" s="26"/>
      <c r="AP1036" s="26"/>
      <c r="AQ1036" s="26"/>
      <c r="AR1036" s="26"/>
      <c r="AS1036" s="26"/>
      <c r="AT1036" s="26"/>
      <c r="AU1036" s="26"/>
      <c r="AV1036" s="26"/>
      <c r="AW1036" s="26"/>
      <c r="AX1036" s="26"/>
      <c r="AY1036" s="26"/>
      <c r="AZ1036" s="26"/>
      <c r="BA1036" s="26"/>
      <c r="BB1036" s="26"/>
      <c r="BC1036" s="26"/>
      <c r="BD1036" s="26"/>
      <c r="BE1036" s="26"/>
      <c r="BF1036" s="26"/>
      <c r="BG1036" s="26"/>
      <c r="BH1036" s="26"/>
      <c r="BI1036" s="26"/>
      <c r="BJ1036" s="26"/>
      <c r="BK1036" s="26"/>
      <c r="BL1036" s="26"/>
      <c r="BM1036" s="26"/>
      <c r="BN1036" s="26"/>
      <c r="BO1036" s="26"/>
      <c r="BP1036" s="26"/>
      <c r="BQ1036" s="26"/>
      <c r="BR1036" s="26"/>
      <c r="BS1036" s="26"/>
      <c r="BT1036" s="26"/>
      <c r="BU1036" s="26"/>
      <c r="BV1036" s="26"/>
      <c r="BW1036" s="26"/>
      <c r="BX1036" s="26"/>
      <c r="BY1036" s="26"/>
      <c r="BZ1036" s="26"/>
      <c r="CA1036" s="26"/>
      <c r="CB1036" s="26"/>
      <c r="CC1036" s="26"/>
      <c r="CD1036" s="26"/>
      <c r="CE1036" s="26"/>
      <c r="CF1036" s="26"/>
      <c r="CG1036" s="26"/>
      <c r="CH1036" s="26"/>
      <c r="CI1036" s="26"/>
      <c r="CJ1036" s="26"/>
      <c r="CK1036" s="26"/>
      <c r="CL1036" s="26"/>
      <c r="CM1036" s="26"/>
      <c r="CN1036" s="26"/>
      <c r="CO1036" s="26"/>
      <c r="CP1036" s="26"/>
      <c r="CQ1036" s="26"/>
      <c r="CR1036" s="26"/>
      <c r="CS1036" s="26"/>
      <c r="CT1036" s="26"/>
      <c r="CU1036" s="26"/>
      <c r="CV1036" s="26"/>
    </row>
    <row r="1037" spans="1:100">
      <c r="A1037" s="26">
        <v>31</v>
      </c>
      <c r="B1037" s="26" t="s">
        <v>43</v>
      </c>
      <c r="C1037" s="26" t="s">
        <v>36</v>
      </c>
      <c r="D1037" s="26">
        <v>1398</v>
      </c>
      <c r="E1037" s="26" t="s">
        <v>61</v>
      </c>
      <c r="F1037" s="26">
        <v>8</v>
      </c>
      <c r="G1037" s="26">
        <v>2</v>
      </c>
      <c r="H1037" s="26" t="s">
        <v>51</v>
      </c>
      <c r="I1037" s="26">
        <v>1</v>
      </c>
      <c r="J1037" s="26">
        <v>1461</v>
      </c>
      <c r="K1037" s="26">
        <v>4</v>
      </c>
      <c r="L1037" s="26" t="s">
        <v>39</v>
      </c>
      <c r="M1037" s="26">
        <v>96</v>
      </c>
      <c r="N1037" s="26">
        <v>4</v>
      </c>
      <c r="O1037" s="26">
        <v>1</v>
      </c>
      <c r="P1037" s="26" t="s">
        <v>61</v>
      </c>
      <c r="Q1037" s="26">
        <v>2</v>
      </c>
      <c r="R1037" s="26" t="s">
        <v>41</v>
      </c>
      <c r="S1037" s="26">
        <v>2109</v>
      </c>
      <c r="T1037" s="26">
        <v>24609</v>
      </c>
      <c r="U1037" s="26">
        <v>9</v>
      </c>
      <c r="V1037" s="26" t="s">
        <v>42</v>
      </c>
      <c r="W1037" s="26" t="s">
        <v>43</v>
      </c>
      <c r="X1037" s="26">
        <v>18</v>
      </c>
      <c r="Y1037" s="26">
        <v>3</v>
      </c>
      <c r="Z1037" s="26">
        <v>4</v>
      </c>
      <c r="AA1037" s="26">
        <v>80</v>
      </c>
      <c r="AB1037" s="26">
        <v>0</v>
      </c>
      <c r="AC1037" s="26">
        <v>8</v>
      </c>
      <c r="AD1037" s="26">
        <v>3</v>
      </c>
      <c r="AE1037" s="26">
        <v>3</v>
      </c>
      <c r="AF1037" s="26">
        <v>3</v>
      </c>
      <c r="AG1037" s="26">
        <v>2</v>
      </c>
      <c r="AH1037" s="26">
        <v>0</v>
      </c>
      <c r="AI1037" s="26">
        <v>2</v>
      </c>
      <c r="AJ1037" s="26"/>
      <c r="AK1037" s="26"/>
      <c r="AL1037" s="26"/>
      <c r="AM1037" s="26"/>
      <c r="AN1037" s="26"/>
      <c r="AO1037" s="26"/>
      <c r="AP1037" s="26"/>
      <c r="AQ1037" s="26"/>
      <c r="AR1037" s="26"/>
      <c r="AS1037" s="26"/>
      <c r="AT1037" s="26"/>
      <c r="AU1037" s="26"/>
      <c r="AV1037" s="26"/>
      <c r="AW1037" s="26"/>
      <c r="AX1037" s="26"/>
      <c r="AY1037" s="26"/>
      <c r="AZ1037" s="26"/>
      <c r="BA1037" s="26"/>
      <c r="BB1037" s="26"/>
      <c r="BC1037" s="26"/>
      <c r="BD1037" s="26"/>
      <c r="BE1037" s="26"/>
      <c r="BF1037" s="26"/>
      <c r="BG1037" s="26"/>
      <c r="BH1037" s="26"/>
      <c r="BI1037" s="26"/>
      <c r="BJ1037" s="26"/>
      <c r="BK1037" s="26"/>
      <c r="BL1037" s="26"/>
      <c r="BM1037" s="26"/>
      <c r="BN1037" s="26"/>
      <c r="BO1037" s="26"/>
      <c r="BP1037" s="26"/>
      <c r="BQ1037" s="26"/>
      <c r="BR1037" s="26"/>
      <c r="BS1037" s="26"/>
      <c r="BT1037" s="26"/>
      <c r="BU1037" s="26"/>
      <c r="BV1037" s="26"/>
      <c r="BW1037" s="26"/>
      <c r="BX1037" s="26"/>
      <c r="BY1037" s="26"/>
      <c r="BZ1037" s="26"/>
      <c r="CA1037" s="26"/>
      <c r="CB1037" s="26"/>
      <c r="CC1037" s="26"/>
      <c r="CD1037" s="26"/>
      <c r="CE1037" s="26"/>
      <c r="CF1037" s="26"/>
      <c r="CG1037" s="26"/>
      <c r="CH1037" s="26"/>
      <c r="CI1037" s="26"/>
      <c r="CJ1037" s="26"/>
      <c r="CK1037" s="26"/>
      <c r="CL1037" s="26"/>
      <c r="CM1037" s="26"/>
      <c r="CN1037" s="26"/>
      <c r="CO1037" s="26"/>
      <c r="CP1037" s="26"/>
      <c r="CQ1037" s="26"/>
      <c r="CR1037" s="26"/>
      <c r="CS1037" s="26"/>
      <c r="CT1037" s="26"/>
      <c r="CU1037" s="26"/>
      <c r="CV1037" s="26"/>
    </row>
    <row r="1038" spans="1:100">
      <c r="A1038" s="26">
        <v>31</v>
      </c>
      <c r="B1038" s="26" t="s">
        <v>35</v>
      </c>
      <c r="C1038" s="26" t="s">
        <v>44</v>
      </c>
      <c r="D1038" s="26">
        <v>523</v>
      </c>
      <c r="E1038" s="26" t="s">
        <v>45</v>
      </c>
      <c r="F1038" s="26">
        <v>2</v>
      </c>
      <c r="G1038" s="26">
        <v>3</v>
      </c>
      <c r="H1038" s="26" t="s">
        <v>38</v>
      </c>
      <c r="I1038" s="26">
        <v>1</v>
      </c>
      <c r="J1038" s="26">
        <v>1464</v>
      </c>
      <c r="K1038" s="26">
        <v>2</v>
      </c>
      <c r="L1038" s="26" t="s">
        <v>46</v>
      </c>
      <c r="M1038" s="26">
        <v>94</v>
      </c>
      <c r="N1038" s="26">
        <v>3</v>
      </c>
      <c r="O1038" s="26">
        <v>1</v>
      </c>
      <c r="P1038" s="26" t="s">
        <v>50</v>
      </c>
      <c r="Q1038" s="26">
        <v>4</v>
      </c>
      <c r="R1038" s="26" t="s">
        <v>48</v>
      </c>
      <c r="S1038" s="26">
        <v>3722</v>
      </c>
      <c r="T1038" s="26">
        <v>21081</v>
      </c>
      <c r="U1038" s="26">
        <v>6</v>
      </c>
      <c r="V1038" s="26" t="s">
        <v>42</v>
      </c>
      <c r="W1038" s="26" t="s">
        <v>35</v>
      </c>
      <c r="X1038" s="26">
        <v>13</v>
      </c>
      <c r="Y1038" s="26">
        <v>3</v>
      </c>
      <c r="Z1038" s="26">
        <v>3</v>
      </c>
      <c r="AA1038" s="26">
        <v>80</v>
      </c>
      <c r="AB1038" s="26">
        <v>1</v>
      </c>
      <c r="AC1038" s="26">
        <v>7</v>
      </c>
      <c r="AD1038" s="26">
        <v>2</v>
      </c>
      <c r="AE1038" s="26">
        <v>1</v>
      </c>
      <c r="AF1038" s="26">
        <v>2</v>
      </c>
      <c r="AG1038" s="26">
        <v>2</v>
      </c>
      <c r="AH1038" s="26">
        <v>2</v>
      </c>
      <c r="AI1038" s="26">
        <v>2</v>
      </c>
      <c r="AJ1038" s="26"/>
      <c r="AK1038" s="26"/>
      <c r="AL1038" s="26"/>
      <c r="AM1038" s="26"/>
      <c r="AN1038" s="26"/>
      <c r="AO1038" s="26"/>
      <c r="AP1038" s="26"/>
      <c r="AQ1038" s="26"/>
      <c r="AR1038" s="26"/>
      <c r="AS1038" s="26"/>
      <c r="AT1038" s="26"/>
      <c r="AU1038" s="26"/>
      <c r="AV1038" s="26"/>
      <c r="AW1038" s="26"/>
      <c r="AX1038" s="26"/>
      <c r="AY1038" s="26"/>
      <c r="AZ1038" s="26"/>
      <c r="BA1038" s="26"/>
      <c r="BB1038" s="26"/>
      <c r="BC1038" s="26"/>
      <c r="BD1038" s="26"/>
      <c r="BE1038" s="26"/>
      <c r="BF1038" s="26"/>
      <c r="BG1038" s="26"/>
      <c r="BH1038" s="26"/>
      <c r="BI1038" s="26"/>
      <c r="BJ1038" s="26"/>
      <c r="BK1038" s="26"/>
      <c r="BL1038" s="26"/>
      <c r="BM1038" s="26"/>
      <c r="BN1038" s="26"/>
      <c r="BO1038" s="26"/>
      <c r="BP1038" s="26"/>
      <c r="BQ1038" s="26"/>
      <c r="BR1038" s="26"/>
      <c r="BS1038" s="26"/>
      <c r="BT1038" s="26"/>
      <c r="BU1038" s="26"/>
      <c r="BV1038" s="26"/>
      <c r="BW1038" s="26"/>
      <c r="BX1038" s="26"/>
      <c r="BY1038" s="26"/>
      <c r="BZ1038" s="26"/>
      <c r="CA1038" s="26"/>
      <c r="CB1038" s="26"/>
      <c r="CC1038" s="26"/>
      <c r="CD1038" s="26"/>
      <c r="CE1038" s="26"/>
      <c r="CF1038" s="26"/>
      <c r="CG1038" s="26"/>
      <c r="CH1038" s="26"/>
      <c r="CI1038" s="26"/>
      <c r="CJ1038" s="26"/>
      <c r="CK1038" s="26"/>
      <c r="CL1038" s="26"/>
      <c r="CM1038" s="26"/>
      <c r="CN1038" s="26"/>
      <c r="CO1038" s="26"/>
      <c r="CP1038" s="26"/>
      <c r="CQ1038" s="26"/>
      <c r="CR1038" s="26"/>
      <c r="CS1038" s="26"/>
      <c r="CT1038" s="26"/>
      <c r="CU1038" s="26"/>
      <c r="CV1038" s="26"/>
    </row>
    <row r="1039" spans="1:100">
      <c r="A1039" s="26">
        <v>45</v>
      </c>
      <c r="B1039" s="26" t="s">
        <v>43</v>
      </c>
      <c r="C1039" s="26" t="s">
        <v>36</v>
      </c>
      <c r="D1039" s="26">
        <v>1448</v>
      </c>
      <c r="E1039" s="26" t="s">
        <v>45</v>
      </c>
      <c r="F1039" s="26">
        <v>29</v>
      </c>
      <c r="G1039" s="26">
        <v>3</v>
      </c>
      <c r="H1039" s="26" t="s">
        <v>60</v>
      </c>
      <c r="I1039" s="26">
        <v>1</v>
      </c>
      <c r="J1039" s="26">
        <v>1465</v>
      </c>
      <c r="K1039" s="26">
        <v>2</v>
      </c>
      <c r="L1039" s="26" t="s">
        <v>46</v>
      </c>
      <c r="M1039" s="26">
        <v>55</v>
      </c>
      <c r="N1039" s="26">
        <v>3</v>
      </c>
      <c r="O1039" s="26">
        <v>3</v>
      </c>
      <c r="P1039" s="26" t="s">
        <v>53</v>
      </c>
      <c r="Q1039" s="26">
        <v>4</v>
      </c>
      <c r="R1039" s="26" t="s">
        <v>48</v>
      </c>
      <c r="S1039" s="26">
        <v>9380</v>
      </c>
      <c r="T1039" s="26">
        <v>14720</v>
      </c>
      <c r="U1039" s="26">
        <v>4</v>
      </c>
      <c r="V1039" s="26" t="s">
        <v>42</v>
      </c>
      <c r="W1039" s="26" t="s">
        <v>35</v>
      </c>
      <c r="X1039" s="26">
        <v>18</v>
      </c>
      <c r="Y1039" s="26">
        <v>3</v>
      </c>
      <c r="Z1039" s="26">
        <v>4</v>
      </c>
      <c r="AA1039" s="26">
        <v>80</v>
      </c>
      <c r="AB1039" s="26">
        <v>2</v>
      </c>
      <c r="AC1039" s="26">
        <v>10</v>
      </c>
      <c r="AD1039" s="26">
        <v>4</v>
      </c>
      <c r="AE1039" s="26">
        <v>4</v>
      </c>
      <c r="AF1039" s="26">
        <v>3</v>
      </c>
      <c r="AG1039" s="26">
        <v>1</v>
      </c>
      <c r="AH1039" s="26">
        <v>1</v>
      </c>
      <c r="AI1039" s="26">
        <v>2</v>
      </c>
      <c r="AJ1039" s="26"/>
      <c r="AK1039" s="26"/>
      <c r="AL1039" s="26"/>
      <c r="AM1039" s="26"/>
      <c r="AN1039" s="26"/>
      <c r="AO1039" s="26"/>
      <c r="AP1039" s="26"/>
      <c r="AQ1039" s="26"/>
      <c r="AR1039" s="26"/>
      <c r="AS1039" s="26"/>
      <c r="AT1039" s="26"/>
      <c r="AU1039" s="26"/>
      <c r="AV1039" s="26"/>
      <c r="AW1039" s="26"/>
      <c r="AX1039" s="26"/>
      <c r="AY1039" s="26"/>
      <c r="AZ1039" s="26"/>
      <c r="BA1039" s="26"/>
      <c r="BB1039" s="26"/>
      <c r="BC1039" s="26"/>
      <c r="BD1039" s="26"/>
      <c r="BE1039" s="26"/>
      <c r="BF1039" s="26"/>
      <c r="BG1039" s="26"/>
      <c r="BH1039" s="26"/>
      <c r="BI1039" s="26"/>
      <c r="BJ1039" s="26"/>
      <c r="BK1039" s="26"/>
      <c r="BL1039" s="26"/>
      <c r="BM1039" s="26"/>
      <c r="BN1039" s="26"/>
      <c r="BO1039" s="26"/>
      <c r="BP1039" s="26"/>
      <c r="BQ1039" s="26"/>
      <c r="BR1039" s="26"/>
      <c r="BS1039" s="26"/>
      <c r="BT1039" s="26"/>
      <c r="BU1039" s="26"/>
      <c r="BV1039" s="26"/>
      <c r="BW1039" s="26"/>
      <c r="BX1039" s="26"/>
      <c r="BY1039" s="26"/>
      <c r="BZ1039" s="26"/>
      <c r="CA1039" s="26"/>
      <c r="CB1039" s="26"/>
      <c r="CC1039" s="26"/>
      <c r="CD1039" s="26"/>
      <c r="CE1039" s="26"/>
      <c r="CF1039" s="26"/>
      <c r="CG1039" s="26"/>
      <c r="CH1039" s="26"/>
      <c r="CI1039" s="26"/>
      <c r="CJ1039" s="26"/>
      <c r="CK1039" s="26"/>
      <c r="CL1039" s="26"/>
      <c r="CM1039" s="26"/>
      <c r="CN1039" s="26"/>
      <c r="CO1039" s="26"/>
      <c r="CP1039" s="26"/>
      <c r="CQ1039" s="26"/>
      <c r="CR1039" s="26"/>
      <c r="CS1039" s="26"/>
      <c r="CT1039" s="26"/>
      <c r="CU1039" s="26"/>
      <c r="CV1039" s="26"/>
    </row>
    <row r="1040" spans="1:100">
      <c r="A1040" s="26">
        <v>48</v>
      </c>
      <c r="B1040" s="26" t="s">
        <v>43</v>
      </c>
      <c r="C1040" s="26" t="s">
        <v>36</v>
      </c>
      <c r="D1040" s="26">
        <v>1221</v>
      </c>
      <c r="E1040" s="26" t="s">
        <v>37</v>
      </c>
      <c r="F1040" s="26">
        <v>7</v>
      </c>
      <c r="G1040" s="26">
        <v>3</v>
      </c>
      <c r="H1040" s="26" t="s">
        <v>59</v>
      </c>
      <c r="I1040" s="26">
        <v>1</v>
      </c>
      <c r="J1040" s="26">
        <v>1466</v>
      </c>
      <c r="K1040" s="26">
        <v>3</v>
      </c>
      <c r="L1040" s="26" t="s">
        <v>46</v>
      </c>
      <c r="M1040" s="26">
        <v>96</v>
      </c>
      <c r="N1040" s="26">
        <v>3</v>
      </c>
      <c r="O1040" s="26">
        <v>2</v>
      </c>
      <c r="P1040" s="26" t="s">
        <v>40</v>
      </c>
      <c r="Q1040" s="26">
        <v>1</v>
      </c>
      <c r="R1040" s="26" t="s">
        <v>52</v>
      </c>
      <c r="S1040" s="26">
        <v>5486</v>
      </c>
      <c r="T1040" s="26">
        <v>24795</v>
      </c>
      <c r="U1040" s="26">
        <v>4</v>
      </c>
      <c r="V1040" s="26" t="s">
        <v>42</v>
      </c>
      <c r="W1040" s="26" t="s">
        <v>43</v>
      </c>
      <c r="X1040" s="26">
        <v>11</v>
      </c>
      <c r="Y1040" s="26">
        <v>3</v>
      </c>
      <c r="Z1040" s="26">
        <v>1</v>
      </c>
      <c r="AA1040" s="26">
        <v>80</v>
      </c>
      <c r="AB1040" s="26">
        <v>3</v>
      </c>
      <c r="AC1040" s="26">
        <v>15</v>
      </c>
      <c r="AD1040" s="26">
        <v>3</v>
      </c>
      <c r="AE1040" s="26">
        <v>3</v>
      </c>
      <c r="AF1040" s="26">
        <v>2</v>
      </c>
      <c r="AG1040" s="26">
        <v>2</v>
      </c>
      <c r="AH1040" s="26">
        <v>2</v>
      </c>
      <c r="AI1040" s="26">
        <v>2</v>
      </c>
      <c r="AJ1040" s="26"/>
      <c r="AK1040" s="26"/>
      <c r="AL1040" s="26"/>
      <c r="AM1040" s="26"/>
      <c r="AN1040" s="26"/>
      <c r="AO1040" s="26"/>
      <c r="AP1040" s="26"/>
      <c r="AQ1040" s="26"/>
      <c r="AR1040" s="26"/>
      <c r="AS1040" s="26"/>
      <c r="AT1040" s="26"/>
      <c r="AU1040" s="26"/>
      <c r="AV1040" s="26"/>
      <c r="AW1040" s="26"/>
      <c r="AX1040" s="26"/>
      <c r="AY1040" s="26"/>
      <c r="AZ1040" s="26"/>
      <c r="BA1040" s="26"/>
      <c r="BB1040" s="26"/>
      <c r="BC1040" s="26"/>
      <c r="BD1040" s="26"/>
      <c r="BE1040" s="26"/>
      <c r="BF1040" s="26"/>
      <c r="BG1040" s="26"/>
      <c r="BH1040" s="26"/>
      <c r="BI1040" s="26"/>
      <c r="BJ1040" s="26"/>
      <c r="BK1040" s="26"/>
      <c r="BL1040" s="26"/>
      <c r="BM1040" s="26"/>
      <c r="BN1040" s="26"/>
      <c r="BO1040" s="26"/>
      <c r="BP1040" s="26"/>
      <c r="BQ1040" s="26"/>
      <c r="BR1040" s="26"/>
      <c r="BS1040" s="26"/>
      <c r="BT1040" s="26"/>
      <c r="BU1040" s="26"/>
      <c r="BV1040" s="26"/>
      <c r="BW1040" s="26"/>
      <c r="BX1040" s="26"/>
      <c r="BY1040" s="26"/>
      <c r="BZ1040" s="26"/>
      <c r="CA1040" s="26"/>
      <c r="CB1040" s="26"/>
      <c r="CC1040" s="26"/>
      <c r="CD1040" s="26"/>
      <c r="CE1040" s="26"/>
      <c r="CF1040" s="26"/>
      <c r="CG1040" s="26"/>
      <c r="CH1040" s="26"/>
      <c r="CI1040" s="26"/>
      <c r="CJ1040" s="26"/>
      <c r="CK1040" s="26"/>
      <c r="CL1040" s="26"/>
      <c r="CM1040" s="26"/>
      <c r="CN1040" s="26"/>
      <c r="CO1040" s="26"/>
      <c r="CP1040" s="26"/>
      <c r="CQ1040" s="26"/>
      <c r="CR1040" s="26"/>
      <c r="CS1040" s="26"/>
      <c r="CT1040" s="26"/>
      <c r="CU1040" s="26"/>
      <c r="CV1040" s="26"/>
    </row>
    <row r="1041" spans="1:100">
      <c r="A1041" s="26">
        <v>34</v>
      </c>
      <c r="B1041" s="26" t="s">
        <v>35</v>
      </c>
      <c r="C1041" s="26" t="s">
        <v>36</v>
      </c>
      <c r="D1041" s="26">
        <v>1107</v>
      </c>
      <c r="E1041" s="26" t="s">
        <v>61</v>
      </c>
      <c r="F1041" s="26">
        <v>9</v>
      </c>
      <c r="G1041" s="26">
        <v>4</v>
      </c>
      <c r="H1041" s="26" t="s">
        <v>60</v>
      </c>
      <c r="I1041" s="26">
        <v>1</v>
      </c>
      <c r="J1041" s="26">
        <v>1467</v>
      </c>
      <c r="K1041" s="26">
        <v>1</v>
      </c>
      <c r="L1041" s="26" t="s">
        <v>39</v>
      </c>
      <c r="M1041" s="26">
        <v>52</v>
      </c>
      <c r="N1041" s="26">
        <v>3</v>
      </c>
      <c r="O1041" s="26">
        <v>1</v>
      </c>
      <c r="P1041" s="26" t="s">
        <v>61</v>
      </c>
      <c r="Q1041" s="26">
        <v>3</v>
      </c>
      <c r="R1041" s="26" t="s">
        <v>48</v>
      </c>
      <c r="S1041" s="26">
        <v>2742</v>
      </c>
      <c r="T1041" s="26">
        <v>3072</v>
      </c>
      <c r="U1041" s="26">
        <v>1</v>
      </c>
      <c r="V1041" s="26" t="s">
        <v>42</v>
      </c>
      <c r="W1041" s="26" t="s">
        <v>43</v>
      </c>
      <c r="X1041" s="26">
        <v>15</v>
      </c>
      <c r="Y1041" s="26">
        <v>3</v>
      </c>
      <c r="Z1041" s="26">
        <v>4</v>
      </c>
      <c r="AA1041" s="26">
        <v>80</v>
      </c>
      <c r="AB1041" s="26">
        <v>0</v>
      </c>
      <c r="AC1041" s="26">
        <v>2</v>
      </c>
      <c r="AD1041" s="26">
        <v>0</v>
      </c>
      <c r="AE1041" s="26">
        <v>3</v>
      </c>
      <c r="AF1041" s="26">
        <v>2</v>
      </c>
      <c r="AG1041" s="26">
        <v>2</v>
      </c>
      <c r="AH1041" s="26">
        <v>2</v>
      </c>
      <c r="AI1041" s="26">
        <v>2</v>
      </c>
      <c r="AJ1041" s="26"/>
      <c r="AK1041" s="26"/>
      <c r="AL1041" s="26"/>
      <c r="AM1041" s="26"/>
      <c r="AN1041" s="26"/>
      <c r="AO1041" s="26"/>
      <c r="AP1041" s="26"/>
      <c r="AQ1041" s="26"/>
      <c r="AR1041" s="26"/>
      <c r="AS1041" s="26"/>
      <c r="AT1041" s="26"/>
      <c r="AU1041" s="26"/>
      <c r="AV1041" s="26"/>
      <c r="AW1041" s="26"/>
      <c r="AX1041" s="26"/>
      <c r="AY1041" s="26"/>
      <c r="AZ1041" s="26"/>
      <c r="BA1041" s="26"/>
      <c r="BB1041" s="26"/>
      <c r="BC1041" s="26"/>
      <c r="BD1041" s="26"/>
      <c r="BE1041" s="26"/>
      <c r="BF1041" s="26"/>
      <c r="BG1041" s="26"/>
      <c r="BH1041" s="26"/>
      <c r="BI1041" s="26"/>
      <c r="BJ1041" s="26"/>
      <c r="BK1041" s="26"/>
      <c r="BL1041" s="26"/>
      <c r="BM1041" s="26"/>
      <c r="BN1041" s="26"/>
      <c r="BO1041" s="26"/>
      <c r="BP1041" s="26"/>
      <c r="BQ1041" s="26"/>
      <c r="BR1041" s="26"/>
      <c r="BS1041" s="26"/>
      <c r="BT1041" s="26"/>
      <c r="BU1041" s="26"/>
      <c r="BV1041" s="26"/>
      <c r="BW1041" s="26"/>
      <c r="BX1041" s="26"/>
      <c r="BY1041" s="26"/>
      <c r="BZ1041" s="26"/>
      <c r="CA1041" s="26"/>
      <c r="CB1041" s="26"/>
      <c r="CC1041" s="26"/>
      <c r="CD1041" s="26"/>
      <c r="CE1041" s="26"/>
      <c r="CF1041" s="26"/>
      <c r="CG1041" s="26"/>
      <c r="CH1041" s="26"/>
      <c r="CI1041" s="26"/>
      <c r="CJ1041" s="26"/>
      <c r="CK1041" s="26"/>
      <c r="CL1041" s="26"/>
      <c r="CM1041" s="26"/>
      <c r="CN1041" s="26"/>
      <c r="CO1041" s="26"/>
      <c r="CP1041" s="26"/>
      <c r="CQ1041" s="26"/>
      <c r="CR1041" s="26"/>
      <c r="CS1041" s="26"/>
      <c r="CT1041" s="26"/>
      <c r="CU1041" s="26"/>
      <c r="CV1041" s="26"/>
    </row>
    <row r="1042" spans="1:100">
      <c r="A1042" s="26">
        <v>40</v>
      </c>
      <c r="B1042" s="26" t="s">
        <v>43</v>
      </c>
      <c r="C1042" s="26" t="s">
        <v>55</v>
      </c>
      <c r="D1042" s="26">
        <v>218</v>
      </c>
      <c r="E1042" s="26" t="s">
        <v>45</v>
      </c>
      <c r="F1042" s="26">
        <v>8</v>
      </c>
      <c r="G1042" s="26">
        <v>1</v>
      </c>
      <c r="H1042" s="26" t="s">
        <v>51</v>
      </c>
      <c r="I1042" s="26">
        <v>1</v>
      </c>
      <c r="J1042" s="26">
        <v>1468</v>
      </c>
      <c r="K1042" s="26">
        <v>4</v>
      </c>
      <c r="L1042" s="26" t="s">
        <v>46</v>
      </c>
      <c r="M1042" s="26">
        <v>55</v>
      </c>
      <c r="N1042" s="26">
        <v>2</v>
      </c>
      <c r="O1042" s="26">
        <v>3</v>
      </c>
      <c r="P1042" s="26" t="s">
        <v>58</v>
      </c>
      <c r="Q1042" s="26">
        <v>2</v>
      </c>
      <c r="R1042" s="26" t="s">
        <v>52</v>
      </c>
      <c r="S1042" s="26">
        <v>13757</v>
      </c>
      <c r="T1042" s="26">
        <v>25178</v>
      </c>
      <c r="U1042" s="26">
        <v>2</v>
      </c>
      <c r="V1042" s="26" t="s">
        <v>42</v>
      </c>
      <c r="W1042" s="26" t="s">
        <v>43</v>
      </c>
      <c r="X1042" s="26">
        <v>11</v>
      </c>
      <c r="Y1042" s="26">
        <v>3</v>
      </c>
      <c r="Z1042" s="26">
        <v>3</v>
      </c>
      <c r="AA1042" s="26">
        <v>80</v>
      </c>
      <c r="AB1042" s="26">
        <v>1</v>
      </c>
      <c r="AC1042" s="26">
        <v>16</v>
      </c>
      <c r="AD1042" s="26">
        <v>5</v>
      </c>
      <c r="AE1042" s="26">
        <v>3</v>
      </c>
      <c r="AF1042" s="26">
        <v>9</v>
      </c>
      <c r="AG1042" s="26">
        <v>8</v>
      </c>
      <c r="AH1042" s="26">
        <v>4</v>
      </c>
      <c r="AI1042" s="26">
        <v>8</v>
      </c>
      <c r="AJ1042" s="26"/>
      <c r="AK1042" s="26"/>
      <c r="AL1042" s="26"/>
      <c r="AM1042" s="26"/>
      <c r="AN1042" s="26"/>
      <c r="AO1042" s="26"/>
      <c r="AP1042" s="26"/>
      <c r="AQ1042" s="26"/>
      <c r="AR1042" s="26"/>
      <c r="AS1042" s="26"/>
      <c r="AT1042" s="26"/>
      <c r="AU1042" s="26"/>
      <c r="AV1042" s="26"/>
      <c r="AW1042" s="26"/>
      <c r="AX1042" s="26"/>
      <c r="AY1042" s="26"/>
      <c r="AZ1042" s="26"/>
      <c r="BA1042" s="26"/>
      <c r="BB1042" s="26"/>
      <c r="BC1042" s="26"/>
      <c r="BD1042" s="26"/>
      <c r="BE1042" s="26"/>
      <c r="BF1042" s="26"/>
      <c r="BG1042" s="26"/>
      <c r="BH1042" s="26"/>
      <c r="BI1042" s="26"/>
      <c r="BJ1042" s="26"/>
      <c r="BK1042" s="26"/>
      <c r="BL1042" s="26"/>
      <c r="BM1042" s="26"/>
      <c r="BN1042" s="26"/>
      <c r="BO1042" s="26"/>
      <c r="BP1042" s="26"/>
      <c r="BQ1042" s="26"/>
      <c r="BR1042" s="26"/>
      <c r="BS1042" s="26"/>
      <c r="BT1042" s="26"/>
      <c r="BU1042" s="26"/>
      <c r="BV1042" s="26"/>
      <c r="BW1042" s="26"/>
      <c r="BX1042" s="26"/>
      <c r="BY1042" s="26"/>
      <c r="BZ1042" s="26"/>
      <c r="CA1042" s="26"/>
      <c r="CB1042" s="26"/>
      <c r="CC1042" s="26"/>
      <c r="CD1042" s="26"/>
      <c r="CE1042" s="26"/>
      <c r="CF1042" s="26"/>
      <c r="CG1042" s="26"/>
      <c r="CH1042" s="26"/>
      <c r="CI1042" s="26"/>
      <c r="CJ1042" s="26"/>
      <c r="CK1042" s="26"/>
      <c r="CL1042" s="26"/>
      <c r="CM1042" s="26"/>
      <c r="CN1042" s="26"/>
      <c r="CO1042" s="26"/>
      <c r="CP1042" s="26"/>
      <c r="CQ1042" s="26"/>
      <c r="CR1042" s="26"/>
      <c r="CS1042" s="26"/>
      <c r="CT1042" s="26"/>
      <c r="CU1042" s="26"/>
      <c r="CV1042" s="26"/>
    </row>
    <row r="1043" spans="1:100">
      <c r="A1043" s="26">
        <v>28</v>
      </c>
      <c r="B1043" s="26" t="s">
        <v>43</v>
      </c>
      <c r="C1043" s="26" t="s">
        <v>36</v>
      </c>
      <c r="D1043" s="26">
        <v>866</v>
      </c>
      <c r="E1043" s="26" t="s">
        <v>37</v>
      </c>
      <c r="F1043" s="26">
        <v>5</v>
      </c>
      <c r="G1043" s="26">
        <v>3</v>
      </c>
      <c r="H1043" s="26" t="s">
        <v>51</v>
      </c>
      <c r="I1043" s="26">
        <v>1</v>
      </c>
      <c r="J1043" s="26">
        <v>1469</v>
      </c>
      <c r="K1043" s="26">
        <v>4</v>
      </c>
      <c r="L1043" s="26" t="s">
        <v>46</v>
      </c>
      <c r="M1043" s="26">
        <v>84</v>
      </c>
      <c r="N1043" s="26">
        <v>3</v>
      </c>
      <c r="O1043" s="26">
        <v>2</v>
      </c>
      <c r="P1043" s="26" t="s">
        <v>40</v>
      </c>
      <c r="Q1043" s="26">
        <v>1</v>
      </c>
      <c r="R1043" s="26" t="s">
        <v>41</v>
      </c>
      <c r="S1043" s="26">
        <v>8463</v>
      </c>
      <c r="T1043" s="26">
        <v>23490</v>
      </c>
      <c r="U1043" s="26">
        <v>0</v>
      </c>
      <c r="V1043" s="26" t="s">
        <v>42</v>
      </c>
      <c r="W1043" s="26" t="s">
        <v>43</v>
      </c>
      <c r="X1043" s="26">
        <v>18</v>
      </c>
      <c r="Y1043" s="26">
        <v>3</v>
      </c>
      <c r="Z1043" s="26">
        <v>4</v>
      </c>
      <c r="AA1043" s="26">
        <v>80</v>
      </c>
      <c r="AB1043" s="26">
        <v>0</v>
      </c>
      <c r="AC1043" s="26">
        <v>6</v>
      </c>
      <c r="AD1043" s="26">
        <v>4</v>
      </c>
      <c r="AE1043" s="26">
        <v>3</v>
      </c>
      <c r="AF1043" s="26">
        <v>5</v>
      </c>
      <c r="AG1043" s="26">
        <v>4</v>
      </c>
      <c r="AH1043" s="26">
        <v>1</v>
      </c>
      <c r="AI1043" s="26">
        <v>3</v>
      </c>
      <c r="AJ1043" s="26"/>
      <c r="AK1043" s="26"/>
      <c r="AL1043" s="26"/>
      <c r="AM1043" s="26"/>
      <c r="AN1043" s="26"/>
      <c r="AO1043" s="26"/>
      <c r="AP1043" s="26"/>
      <c r="AQ1043" s="26"/>
      <c r="AR1043" s="26"/>
      <c r="AS1043" s="26"/>
      <c r="AT1043" s="26"/>
      <c r="AU1043" s="26"/>
      <c r="AV1043" s="26"/>
      <c r="AW1043" s="26"/>
      <c r="AX1043" s="26"/>
      <c r="AY1043" s="26"/>
      <c r="AZ1043" s="26"/>
      <c r="BA1043" s="26"/>
      <c r="BB1043" s="26"/>
      <c r="BC1043" s="26"/>
      <c r="BD1043" s="26"/>
      <c r="BE1043" s="26"/>
      <c r="BF1043" s="26"/>
      <c r="BG1043" s="26"/>
      <c r="BH1043" s="26"/>
      <c r="BI1043" s="26"/>
      <c r="BJ1043" s="26"/>
      <c r="BK1043" s="26"/>
      <c r="BL1043" s="26"/>
      <c r="BM1043" s="26"/>
      <c r="BN1043" s="26"/>
      <c r="BO1043" s="26"/>
      <c r="BP1043" s="26"/>
      <c r="BQ1043" s="26"/>
      <c r="BR1043" s="26"/>
      <c r="BS1043" s="26"/>
      <c r="BT1043" s="26"/>
      <c r="BU1043" s="26"/>
      <c r="BV1043" s="26"/>
      <c r="BW1043" s="26"/>
      <c r="BX1043" s="26"/>
      <c r="BY1043" s="26"/>
      <c r="BZ1043" s="26"/>
      <c r="CA1043" s="26"/>
      <c r="CB1043" s="26"/>
      <c r="CC1043" s="26"/>
      <c r="CD1043" s="26"/>
      <c r="CE1043" s="26"/>
      <c r="CF1043" s="26"/>
      <c r="CG1043" s="26"/>
      <c r="CH1043" s="26"/>
      <c r="CI1043" s="26"/>
      <c r="CJ1043" s="26"/>
      <c r="CK1043" s="26"/>
      <c r="CL1043" s="26"/>
      <c r="CM1043" s="26"/>
      <c r="CN1043" s="26"/>
      <c r="CO1043" s="26"/>
      <c r="CP1043" s="26"/>
      <c r="CQ1043" s="26"/>
      <c r="CR1043" s="26"/>
      <c r="CS1043" s="26"/>
      <c r="CT1043" s="26"/>
      <c r="CU1043" s="26"/>
      <c r="CV1043" s="26"/>
    </row>
    <row r="1044" spans="1:100">
      <c r="A1044" s="26">
        <v>44</v>
      </c>
      <c r="B1044" s="26" t="s">
        <v>43</v>
      </c>
      <c r="C1044" s="26" t="s">
        <v>55</v>
      </c>
      <c r="D1044" s="26">
        <v>981</v>
      </c>
      <c r="E1044" s="26" t="s">
        <v>45</v>
      </c>
      <c r="F1044" s="26">
        <v>5</v>
      </c>
      <c r="G1044" s="26">
        <v>3</v>
      </c>
      <c r="H1044" s="26" t="s">
        <v>38</v>
      </c>
      <c r="I1044" s="26">
        <v>1</v>
      </c>
      <c r="J1044" s="26">
        <v>1471</v>
      </c>
      <c r="K1044" s="26">
        <v>3</v>
      </c>
      <c r="L1044" s="26" t="s">
        <v>46</v>
      </c>
      <c r="M1044" s="26">
        <v>90</v>
      </c>
      <c r="N1044" s="26">
        <v>2</v>
      </c>
      <c r="O1044" s="26">
        <v>1</v>
      </c>
      <c r="P1044" s="26" t="s">
        <v>50</v>
      </c>
      <c r="Q1044" s="26">
        <v>3</v>
      </c>
      <c r="R1044" s="26" t="s">
        <v>41</v>
      </c>
      <c r="S1044" s="26">
        <v>3162</v>
      </c>
      <c r="T1044" s="26">
        <v>7973</v>
      </c>
      <c r="U1044" s="26">
        <v>3</v>
      </c>
      <c r="V1044" s="26" t="s">
        <v>42</v>
      </c>
      <c r="W1044" s="26" t="s">
        <v>43</v>
      </c>
      <c r="X1044" s="26">
        <v>14</v>
      </c>
      <c r="Y1044" s="26">
        <v>3</v>
      </c>
      <c r="Z1044" s="26">
        <v>4</v>
      </c>
      <c r="AA1044" s="26">
        <v>80</v>
      </c>
      <c r="AB1044" s="26">
        <v>0</v>
      </c>
      <c r="AC1044" s="26">
        <v>7</v>
      </c>
      <c r="AD1044" s="26">
        <v>5</v>
      </c>
      <c r="AE1044" s="26">
        <v>3</v>
      </c>
      <c r="AF1044" s="26">
        <v>5</v>
      </c>
      <c r="AG1044" s="26">
        <v>2</v>
      </c>
      <c r="AH1044" s="26">
        <v>0</v>
      </c>
      <c r="AI1044" s="26">
        <v>3</v>
      </c>
      <c r="AJ1044" s="26"/>
      <c r="AK1044" s="26"/>
      <c r="AL1044" s="26"/>
      <c r="AM1044" s="26"/>
      <c r="AN1044" s="26"/>
      <c r="AO1044" s="26"/>
      <c r="AP1044" s="26"/>
      <c r="AQ1044" s="26"/>
      <c r="AR1044" s="26"/>
      <c r="AS1044" s="26"/>
      <c r="AT1044" s="26"/>
      <c r="AU1044" s="26"/>
      <c r="AV1044" s="26"/>
      <c r="AW1044" s="26"/>
      <c r="AX1044" s="26"/>
      <c r="AY1044" s="26"/>
      <c r="AZ1044" s="26"/>
      <c r="BA1044" s="26"/>
      <c r="BB1044" s="26"/>
      <c r="BC1044" s="26"/>
      <c r="BD1044" s="26"/>
      <c r="BE1044" s="26"/>
      <c r="BF1044" s="26"/>
      <c r="BG1044" s="26"/>
      <c r="BH1044" s="26"/>
      <c r="BI1044" s="26"/>
      <c r="BJ1044" s="26"/>
      <c r="BK1044" s="26"/>
      <c r="BL1044" s="26"/>
      <c r="BM1044" s="26"/>
      <c r="BN1044" s="26"/>
      <c r="BO1044" s="26"/>
      <c r="BP1044" s="26"/>
      <c r="BQ1044" s="26"/>
      <c r="BR1044" s="26"/>
      <c r="BS1044" s="26"/>
      <c r="BT1044" s="26"/>
      <c r="BU1044" s="26"/>
      <c r="BV1044" s="26"/>
      <c r="BW1044" s="26"/>
      <c r="BX1044" s="26"/>
      <c r="BY1044" s="26"/>
      <c r="BZ1044" s="26"/>
      <c r="CA1044" s="26"/>
      <c r="CB1044" s="26"/>
      <c r="CC1044" s="26"/>
      <c r="CD1044" s="26"/>
      <c r="CE1044" s="26"/>
      <c r="CF1044" s="26"/>
      <c r="CG1044" s="26"/>
      <c r="CH1044" s="26"/>
      <c r="CI1044" s="26"/>
      <c r="CJ1044" s="26"/>
      <c r="CK1044" s="26"/>
      <c r="CL1044" s="26"/>
      <c r="CM1044" s="26"/>
      <c r="CN1044" s="26"/>
      <c r="CO1044" s="26"/>
      <c r="CP1044" s="26"/>
      <c r="CQ1044" s="26"/>
      <c r="CR1044" s="26"/>
      <c r="CS1044" s="26"/>
      <c r="CT1044" s="26"/>
      <c r="CU1044" s="26"/>
      <c r="CV1044" s="26"/>
    </row>
    <row r="1045" spans="1:100">
      <c r="A1045" s="26">
        <v>53</v>
      </c>
      <c r="B1045" s="26" t="s">
        <v>43</v>
      </c>
      <c r="C1045" s="26" t="s">
        <v>36</v>
      </c>
      <c r="D1045" s="26">
        <v>447</v>
      </c>
      <c r="E1045" s="26" t="s">
        <v>45</v>
      </c>
      <c r="F1045" s="26">
        <v>2</v>
      </c>
      <c r="G1045" s="26">
        <v>3</v>
      </c>
      <c r="H1045" s="26" t="s">
        <v>51</v>
      </c>
      <c r="I1045" s="26">
        <v>1</v>
      </c>
      <c r="J1045" s="26">
        <v>1472</v>
      </c>
      <c r="K1045" s="26">
        <v>4</v>
      </c>
      <c r="L1045" s="26" t="s">
        <v>46</v>
      </c>
      <c r="M1045" s="26">
        <v>39</v>
      </c>
      <c r="N1045" s="26">
        <v>4</v>
      </c>
      <c r="O1045" s="26">
        <v>4</v>
      </c>
      <c r="P1045" s="26" t="s">
        <v>58</v>
      </c>
      <c r="Q1045" s="26">
        <v>2</v>
      </c>
      <c r="R1045" s="26" t="s">
        <v>41</v>
      </c>
      <c r="S1045" s="26">
        <v>16598</v>
      </c>
      <c r="T1045" s="26">
        <v>19764</v>
      </c>
      <c r="U1045" s="26">
        <v>4</v>
      </c>
      <c r="V1045" s="26" t="s">
        <v>42</v>
      </c>
      <c r="W1045" s="26" t="s">
        <v>43</v>
      </c>
      <c r="X1045" s="26">
        <v>12</v>
      </c>
      <c r="Y1045" s="26">
        <v>3</v>
      </c>
      <c r="Z1045" s="26">
        <v>2</v>
      </c>
      <c r="AA1045" s="26">
        <v>80</v>
      </c>
      <c r="AB1045" s="26">
        <v>0</v>
      </c>
      <c r="AC1045" s="26">
        <v>35</v>
      </c>
      <c r="AD1045" s="26">
        <v>2</v>
      </c>
      <c r="AE1045" s="26">
        <v>2</v>
      </c>
      <c r="AF1045" s="26">
        <v>9</v>
      </c>
      <c r="AG1045" s="26">
        <v>8</v>
      </c>
      <c r="AH1045" s="26">
        <v>8</v>
      </c>
      <c r="AI1045" s="26">
        <v>8</v>
      </c>
      <c r="AJ1045" s="26"/>
      <c r="AK1045" s="26"/>
      <c r="AL1045" s="26"/>
      <c r="AM1045" s="26"/>
      <c r="AN1045" s="26"/>
      <c r="AO1045" s="26"/>
      <c r="AP1045" s="26"/>
      <c r="AQ1045" s="26"/>
      <c r="AR1045" s="26"/>
      <c r="AS1045" s="26"/>
      <c r="AT1045" s="26"/>
      <c r="AU1045" s="26"/>
      <c r="AV1045" s="26"/>
      <c r="AW1045" s="26"/>
      <c r="AX1045" s="26"/>
      <c r="AY1045" s="26"/>
      <c r="AZ1045" s="26"/>
      <c r="BA1045" s="26"/>
      <c r="BB1045" s="26"/>
      <c r="BC1045" s="26"/>
      <c r="BD1045" s="26"/>
      <c r="BE1045" s="26"/>
      <c r="BF1045" s="26"/>
      <c r="BG1045" s="26"/>
      <c r="BH1045" s="26"/>
      <c r="BI1045" s="26"/>
      <c r="BJ1045" s="26"/>
      <c r="BK1045" s="26"/>
      <c r="BL1045" s="26"/>
      <c r="BM1045" s="26"/>
      <c r="BN1045" s="26"/>
      <c r="BO1045" s="26"/>
      <c r="BP1045" s="26"/>
      <c r="BQ1045" s="26"/>
      <c r="BR1045" s="26"/>
      <c r="BS1045" s="26"/>
      <c r="BT1045" s="26"/>
      <c r="BU1045" s="26"/>
      <c r="BV1045" s="26"/>
      <c r="BW1045" s="26"/>
      <c r="BX1045" s="26"/>
      <c r="BY1045" s="26"/>
      <c r="BZ1045" s="26"/>
      <c r="CA1045" s="26"/>
      <c r="CB1045" s="26"/>
      <c r="CC1045" s="26"/>
      <c r="CD1045" s="26"/>
      <c r="CE1045" s="26"/>
      <c r="CF1045" s="26"/>
      <c r="CG1045" s="26"/>
      <c r="CH1045" s="26"/>
      <c r="CI1045" s="26"/>
      <c r="CJ1045" s="26"/>
      <c r="CK1045" s="26"/>
      <c r="CL1045" s="26"/>
      <c r="CM1045" s="26"/>
      <c r="CN1045" s="26"/>
      <c r="CO1045" s="26"/>
      <c r="CP1045" s="26"/>
      <c r="CQ1045" s="26"/>
      <c r="CR1045" s="26"/>
      <c r="CS1045" s="26"/>
      <c r="CT1045" s="26"/>
      <c r="CU1045" s="26"/>
      <c r="CV1045" s="26"/>
    </row>
    <row r="1046" spans="1:100">
      <c r="A1046" s="26">
        <v>49</v>
      </c>
      <c r="B1046" s="26" t="s">
        <v>43</v>
      </c>
      <c r="C1046" s="26" t="s">
        <v>36</v>
      </c>
      <c r="D1046" s="26">
        <v>1495</v>
      </c>
      <c r="E1046" s="26" t="s">
        <v>45</v>
      </c>
      <c r="F1046" s="26">
        <v>5</v>
      </c>
      <c r="G1046" s="26">
        <v>4</v>
      </c>
      <c r="H1046" s="26" t="s">
        <v>60</v>
      </c>
      <c r="I1046" s="26">
        <v>1</v>
      </c>
      <c r="J1046" s="26">
        <v>1473</v>
      </c>
      <c r="K1046" s="26">
        <v>1</v>
      </c>
      <c r="L1046" s="26" t="s">
        <v>46</v>
      </c>
      <c r="M1046" s="26">
        <v>96</v>
      </c>
      <c r="N1046" s="26">
        <v>3</v>
      </c>
      <c r="O1046" s="26">
        <v>2</v>
      </c>
      <c r="P1046" s="26" t="s">
        <v>54</v>
      </c>
      <c r="Q1046" s="26">
        <v>3</v>
      </c>
      <c r="R1046" s="26" t="s">
        <v>48</v>
      </c>
      <c r="S1046" s="26">
        <v>6651</v>
      </c>
      <c r="T1046" s="26">
        <v>21534</v>
      </c>
      <c r="U1046" s="26">
        <v>2</v>
      </c>
      <c r="V1046" s="26" t="s">
        <v>42</v>
      </c>
      <c r="W1046" s="26" t="s">
        <v>43</v>
      </c>
      <c r="X1046" s="26">
        <v>14</v>
      </c>
      <c r="Y1046" s="26">
        <v>3</v>
      </c>
      <c r="Z1046" s="26">
        <v>2</v>
      </c>
      <c r="AA1046" s="26">
        <v>80</v>
      </c>
      <c r="AB1046" s="26">
        <v>1</v>
      </c>
      <c r="AC1046" s="26">
        <v>20</v>
      </c>
      <c r="AD1046" s="26">
        <v>0</v>
      </c>
      <c r="AE1046" s="26">
        <v>2</v>
      </c>
      <c r="AF1046" s="26">
        <v>3</v>
      </c>
      <c r="AG1046" s="26">
        <v>2</v>
      </c>
      <c r="AH1046" s="26">
        <v>1</v>
      </c>
      <c r="AI1046" s="26">
        <v>2</v>
      </c>
      <c r="AJ1046" s="26"/>
      <c r="AK1046" s="26"/>
      <c r="AL1046" s="26"/>
      <c r="AM1046" s="26"/>
      <c r="AN1046" s="26"/>
      <c r="AO1046" s="26"/>
      <c r="AP1046" s="26"/>
      <c r="AQ1046" s="26"/>
      <c r="AR1046" s="26"/>
      <c r="AS1046" s="26"/>
      <c r="AT1046" s="26"/>
      <c r="AU1046" s="26"/>
      <c r="AV1046" s="26"/>
      <c r="AW1046" s="26"/>
      <c r="AX1046" s="26"/>
      <c r="AY1046" s="26"/>
      <c r="AZ1046" s="26"/>
      <c r="BA1046" s="26"/>
      <c r="BB1046" s="26"/>
      <c r="BC1046" s="26"/>
      <c r="BD1046" s="26"/>
      <c r="BE1046" s="26"/>
      <c r="BF1046" s="26"/>
      <c r="BG1046" s="26"/>
      <c r="BH1046" s="26"/>
      <c r="BI1046" s="26"/>
      <c r="BJ1046" s="26"/>
      <c r="BK1046" s="26"/>
      <c r="BL1046" s="26"/>
      <c r="BM1046" s="26"/>
      <c r="BN1046" s="26"/>
      <c r="BO1046" s="26"/>
      <c r="BP1046" s="26"/>
      <c r="BQ1046" s="26"/>
      <c r="BR1046" s="26"/>
      <c r="BS1046" s="26"/>
      <c r="BT1046" s="26"/>
      <c r="BU1046" s="26"/>
      <c r="BV1046" s="26"/>
      <c r="BW1046" s="26"/>
      <c r="BX1046" s="26"/>
      <c r="BY1046" s="26"/>
      <c r="BZ1046" s="26"/>
      <c r="CA1046" s="26"/>
      <c r="CB1046" s="26"/>
      <c r="CC1046" s="26"/>
      <c r="CD1046" s="26"/>
      <c r="CE1046" s="26"/>
      <c r="CF1046" s="26"/>
      <c r="CG1046" s="26"/>
      <c r="CH1046" s="26"/>
      <c r="CI1046" s="26"/>
      <c r="CJ1046" s="26"/>
      <c r="CK1046" s="26"/>
      <c r="CL1046" s="26"/>
      <c r="CM1046" s="26"/>
      <c r="CN1046" s="26"/>
      <c r="CO1046" s="26"/>
      <c r="CP1046" s="26"/>
      <c r="CQ1046" s="26"/>
      <c r="CR1046" s="26"/>
      <c r="CS1046" s="26"/>
      <c r="CT1046" s="26"/>
      <c r="CU1046" s="26"/>
      <c r="CV1046" s="26"/>
    </row>
    <row r="1047" spans="1:100">
      <c r="A1047" s="26">
        <v>40</v>
      </c>
      <c r="B1047" s="26" t="s">
        <v>43</v>
      </c>
      <c r="C1047" s="26" t="s">
        <v>36</v>
      </c>
      <c r="D1047" s="26">
        <v>896</v>
      </c>
      <c r="E1047" s="26" t="s">
        <v>45</v>
      </c>
      <c r="F1047" s="26">
        <v>2</v>
      </c>
      <c r="G1047" s="26">
        <v>3</v>
      </c>
      <c r="H1047" s="26" t="s">
        <v>51</v>
      </c>
      <c r="I1047" s="26">
        <v>1</v>
      </c>
      <c r="J1047" s="26">
        <v>1474</v>
      </c>
      <c r="K1047" s="26">
        <v>3</v>
      </c>
      <c r="L1047" s="26" t="s">
        <v>46</v>
      </c>
      <c r="M1047" s="26">
        <v>68</v>
      </c>
      <c r="N1047" s="26">
        <v>3</v>
      </c>
      <c r="O1047" s="26">
        <v>1</v>
      </c>
      <c r="P1047" s="26" t="s">
        <v>47</v>
      </c>
      <c r="Q1047" s="26">
        <v>3</v>
      </c>
      <c r="R1047" s="26" t="s">
        <v>52</v>
      </c>
      <c r="S1047" s="26">
        <v>2345</v>
      </c>
      <c r="T1047" s="26">
        <v>8045</v>
      </c>
      <c r="U1047" s="26">
        <v>2</v>
      </c>
      <c r="V1047" s="26" t="s">
        <v>42</v>
      </c>
      <c r="W1047" s="26" t="s">
        <v>43</v>
      </c>
      <c r="X1047" s="26">
        <v>14</v>
      </c>
      <c r="Y1047" s="26">
        <v>3</v>
      </c>
      <c r="Z1047" s="26">
        <v>3</v>
      </c>
      <c r="AA1047" s="26">
        <v>80</v>
      </c>
      <c r="AB1047" s="26">
        <v>1</v>
      </c>
      <c r="AC1047" s="26">
        <v>8</v>
      </c>
      <c r="AD1047" s="26">
        <v>3</v>
      </c>
      <c r="AE1047" s="26">
        <v>4</v>
      </c>
      <c r="AF1047" s="26">
        <v>3</v>
      </c>
      <c r="AG1047" s="26">
        <v>1</v>
      </c>
      <c r="AH1047" s="26">
        <v>1</v>
      </c>
      <c r="AI1047" s="26">
        <v>2</v>
      </c>
      <c r="AJ1047" s="26"/>
      <c r="AK1047" s="26"/>
      <c r="AL1047" s="26"/>
      <c r="AM1047" s="26"/>
      <c r="AN1047" s="26"/>
      <c r="AO1047" s="26"/>
      <c r="AP1047" s="26"/>
      <c r="AQ1047" s="26"/>
      <c r="AR1047" s="26"/>
      <c r="AS1047" s="26"/>
      <c r="AT1047" s="26"/>
      <c r="AU1047" s="26"/>
      <c r="AV1047" s="26"/>
      <c r="AW1047" s="26"/>
      <c r="AX1047" s="26"/>
      <c r="AY1047" s="26"/>
      <c r="AZ1047" s="26"/>
      <c r="BA1047" s="26"/>
      <c r="BB1047" s="26"/>
      <c r="BC1047" s="26"/>
      <c r="BD1047" s="26"/>
      <c r="BE1047" s="26"/>
      <c r="BF1047" s="26"/>
      <c r="BG1047" s="26"/>
      <c r="BH1047" s="26"/>
      <c r="BI1047" s="26"/>
      <c r="BJ1047" s="26"/>
      <c r="BK1047" s="26"/>
      <c r="BL1047" s="26"/>
      <c r="BM1047" s="26"/>
      <c r="BN1047" s="26"/>
      <c r="BO1047" s="26"/>
      <c r="BP1047" s="26"/>
      <c r="BQ1047" s="26"/>
      <c r="BR1047" s="26"/>
      <c r="BS1047" s="26"/>
      <c r="BT1047" s="26"/>
      <c r="BU1047" s="26"/>
      <c r="BV1047" s="26"/>
      <c r="BW1047" s="26"/>
      <c r="BX1047" s="26"/>
      <c r="BY1047" s="26"/>
      <c r="BZ1047" s="26"/>
      <c r="CA1047" s="26"/>
      <c r="CB1047" s="26"/>
      <c r="CC1047" s="26"/>
      <c r="CD1047" s="26"/>
      <c r="CE1047" s="26"/>
      <c r="CF1047" s="26"/>
      <c r="CG1047" s="26"/>
      <c r="CH1047" s="26"/>
      <c r="CI1047" s="26"/>
      <c r="CJ1047" s="26"/>
      <c r="CK1047" s="26"/>
      <c r="CL1047" s="26"/>
      <c r="CM1047" s="26"/>
      <c r="CN1047" s="26"/>
      <c r="CO1047" s="26"/>
      <c r="CP1047" s="26"/>
      <c r="CQ1047" s="26"/>
      <c r="CR1047" s="26"/>
      <c r="CS1047" s="26"/>
      <c r="CT1047" s="26"/>
      <c r="CU1047" s="26"/>
      <c r="CV1047" s="26"/>
    </row>
    <row r="1048" spans="1:100">
      <c r="A1048" s="26">
        <v>44</v>
      </c>
      <c r="B1048" s="26" t="s">
        <v>43</v>
      </c>
      <c r="C1048" s="26" t="s">
        <v>36</v>
      </c>
      <c r="D1048" s="26">
        <v>1467</v>
      </c>
      <c r="E1048" s="26" t="s">
        <v>45</v>
      </c>
      <c r="F1048" s="26">
        <v>20</v>
      </c>
      <c r="G1048" s="26">
        <v>3</v>
      </c>
      <c r="H1048" s="26" t="s">
        <v>38</v>
      </c>
      <c r="I1048" s="26">
        <v>1</v>
      </c>
      <c r="J1048" s="26">
        <v>1475</v>
      </c>
      <c r="K1048" s="26">
        <v>4</v>
      </c>
      <c r="L1048" s="26" t="s">
        <v>46</v>
      </c>
      <c r="M1048" s="26">
        <v>49</v>
      </c>
      <c r="N1048" s="26">
        <v>3</v>
      </c>
      <c r="O1048" s="26">
        <v>1</v>
      </c>
      <c r="P1048" s="26" t="s">
        <v>47</v>
      </c>
      <c r="Q1048" s="26">
        <v>2</v>
      </c>
      <c r="R1048" s="26" t="s">
        <v>41</v>
      </c>
      <c r="S1048" s="26">
        <v>3420</v>
      </c>
      <c r="T1048" s="26">
        <v>21158</v>
      </c>
      <c r="U1048" s="26">
        <v>1</v>
      </c>
      <c r="V1048" s="26" t="s">
        <v>42</v>
      </c>
      <c r="W1048" s="26" t="s">
        <v>43</v>
      </c>
      <c r="X1048" s="26">
        <v>13</v>
      </c>
      <c r="Y1048" s="26">
        <v>3</v>
      </c>
      <c r="Z1048" s="26">
        <v>3</v>
      </c>
      <c r="AA1048" s="26">
        <v>80</v>
      </c>
      <c r="AB1048" s="26">
        <v>0</v>
      </c>
      <c r="AC1048" s="26">
        <v>6</v>
      </c>
      <c r="AD1048" s="26">
        <v>3</v>
      </c>
      <c r="AE1048" s="26">
        <v>2</v>
      </c>
      <c r="AF1048" s="26">
        <v>5</v>
      </c>
      <c r="AG1048" s="26">
        <v>2</v>
      </c>
      <c r="AH1048" s="26">
        <v>1</v>
      </c>
      <c r="AI1048" s="26">
        <v>3</v>
      </c>
      <c r="AJ1048" s="26"/>
      <c r="AK1048" s="26"/>
      <c r="AL1048" s="26"/>
      <c r="AM1048" s="26"/>
      <c r="AN1048" s="26"/>
      <c r="AO1048" s="26"/>
      <c r="AP1048" s="26"/>
      <c r="AQ1048" s="26"/>
      <c r="AR1048" s="26"/>
      <c r="AS1048" s="26"/>
      <c r="AT1048" s="26"/>
      <c r="AU1048" s="26"/>
      <c r="AV1048" s="26"/>
      <c r="AW1048" s="26"/>
      <c r="AX1048" s="26"/>
      <c r="AY1048" s="26"/>
      <c r="AZ1048" s="26"/>
      <c r="BA1048" s="26"/>
      <c r="BB1048" s="26"/>
      <c r="BC1048" s="26"/>
      <c r="BD1048" s="26"/>
      <c r="BE1048" s="26"/>
      <c r="BF1048" s="26"/>
      <c r="BG1048" s="26"/>
      <c r="BH1048" s="26"/>
      <c r="BI1048" s="26"/>
      <c r="BJ1048" s="26"/>
      <c r="BK1048" s="26"/>
      <c r="BL1048" s="26"/>
      <c r="BM1048" s="26"/>
      <c r="BN1048" s="26"/>
      <c r="BO1048" s="26"/>
      <c r="BP1048" s="26"/>
      <c r="BQ1048" s="26"/>
      <c r="BR1048" s="26"/>
      <c r="BS1048" s="26"/>
      <c r="BT1048" s="26"/>
      <c r="BU1048" s="26"/>
      <c r="BV1048" s="26"/>
      <c r="BW1048" s="26"/>
      <c r="BX1048" s="26"/>
      <c r="BY1048" s="26"/>
      <c r="BZ1048" s="26"/>
      <c r="CA1048" s="26"/>
      <c r="CB1048" s="26"/>
      <c r="CC1048" s="26"/>
      <c r="CD1048" s="26"/>
      <c r="CE1048" s="26"/>
      <c r="CF1048" s="26"/>
      <c r="CG1048" s="26"/>
      <c r="CH1048" s="26"/>
      <c r="CI1048" s="26"/>
      <c r="CJ1048" s="26"/>
      <c r="CK1048" s="26"/>
      <c r="CL1048" s="26"/>
      <c r="CM1048" s="26"/>
      <c r="CN1048" s="26"/>
      <c r="CO1048" s="26"/>
      <c r="CP1048" s="26"/>
      <c r="CQ1048" s="26"/>
      <c r="CR1048" s="26"/>
      <c r="CS1048" s="26"/>
      <c r="CT1048" s="26"/>
      <c r="CU1048" s="26"/>
      <c r="CV1048" s="26"/>
    </row>
    <row r="1049" spans="1:100">
      <c r="A1049" s="26">
        <v>33</v>
      </c>
      <c r="B1049" s="26" t="s">
        <v>43</v>
      </c>
      <c r="C1049" s="26" t="s">
        <v>44</v>
      </c>
      <c r="D1049" s="26">
        <v>430</v>
      </c>
      <c r="E1049" s="26" t="s">
        <v>37</v>
      </c>
      <c r="F1049" s="26">
        <v>7</v>
      </c>
      <c r="G1049" s="26">
        <v>3</v>
      </c>
      <c r="H1049" s="26" t="s">
        <v>51</v>
      </c>
      <c r="I1049" s="26">
        <v>1</v>
      </c>
      <c r="J1049" s="26">
        <v>1477</v>
      </c>
      <c r="K1049" s="26">
        <v>4</v>
      </c>
      <c r="L1049" s="26" t="s">
        <v>46</v>
      </c>
      <c r="M1049" s="26">
        <v>54</v>
      </c>
      <c r="N1049" s="26">
        <v>3</v>
      </c>
      <c r="O1049" s="26">
        <v>2</v>
      </c>
      <c r="P1049" s="26" t="s">
        <v>40</v>
      </c>
      <c r="Q1049" s="26">
        <v>1</v>
      </c>
      <c r="R1049" s="26" t="s">
        <v>48</v>
      </c>
      <c r="S1049" s="26">
        <v>4373</v>
      </c>
      <c r="T1049" s="26">
        <v>17456</v>
      </c>
      <c r="U1049" s="26">
        <v>0</v>
      </c>
      <c r="V1049" s="26" t="s">
        <v>42</v>
      </c>
      <c r="W1049" s="26" t="s">
        <v>43</v>
      </c>
      <c r="X1049" s="26">
        <v>14</v>
      </c>
      <c r="Y1049" s="26">
        <v>3</v>
      </c>
      <c r="Z1049" s="26">
        <v>1</v>
      </c>
      <c r="AA1049" s="26">
        <v>80</v>
      </c>
      <c r="AB1049" s="26">
        <v>2</v>
      </c>
      <c r="AC1049" s="26">
        <v>5</v>
      </c>
      <c r="AD1049" s="26">
        <v>2</v>
      </c>
      <c r="AE1049" s="26">
        <v>3</v>
      </c>
      <c r="AF1049" s="26">
        <v>4</v>
      </c>
      <c r="AG1049" s="26">
        <v>3</v>
      </c>
      <c r="AH1049" s="26">
        <v>0</v>
      </c>
      <c r="AI1049" s="26">
        <v>3</v>
      </c>
      <c r="AJ1049" s="26"/>
      <c r="AK1049" s="26"/>
      <c r="AL1049" s="26"/>
      <c r="AM1049" s="26"/>
      <c r="AN1049" s="26"/>
      <c r="AO1049" s="26"/>
      <c r="AP1049" s="26"/>
      <c r="AQ1049" s="26"/>
      <c r="AR1049" s="26"/>
      <c r="AS1049" s="26"/>
      <c r="AT1049" s="26"/>
      <c r="AU1049" s="26"/>
      <c r="AV1049" s="26"/>
      <c r="AW1049" s="26"/>
      <c r="AX1049" s="26"/>
      <c r="AY1049" s="26"/>
      <c r="AZ1049" s="26"/>
      <c r="BA1049" s="26"/>
      <c r="BB1049" s="26"/>
      <c r="BC1049" s="26"/>
      <c r="BD1049" s="26"/>
      <c r="BE1049" s="26"/>
      <c r="BF1049" s="26"/>
      <c r="BG1049" s="26"/>
      <c r="BH1049" s="26"/>
      <c r="BI1049" s="26"/>
      <c r="BJ1049" s="26"/>
      <c r="BK1049" s="26"/>
      <c r="BL1049" s="26"/>
      <c r="BM1049" s="26"/>
      <c r="BN1049" s="26"/>
      <c r="BO1049" s="26"/>
      <c r="BP1049" s="26"/>
      <c r="BQ1049" s="26"/>
      <c r="BR1049" s="26"/>
      <c r="BS1049" s="26"/>
      <c r="BT1049" s="26"/>
      <c r="BU1049" s="26"/>
      <c r="BV1049" s="26"/>
      <c r="BW1049" s="26"/>
      <c r="BX1049" s="26"/>
      <c r="BY1049" s="26"/>
      <c r="BZ1049" s="26"/>
      <c r="CA1049" s="26"/>
      <c r="CB1049" s="26"/>
      <c r="CC1049" s="26"/>
      <c r="CD1049" s="26"/>
      <c r="CE1049" s="26"/>
      <c r="CF1049" s="26"/>
      <c r="CG1049" s="26"/>
      <c r="CH1049" s="26"/>
      <c r="CI1049" s="26"/>
      <c r="CJ1049" s="26"/>
      <c r="CK1049" s="26"/>
      <c r="CL1049" s="26"/>
      <c r="CM1049" s="26"/>
      <c r="CN1049" s="26"/>
      <c r="CO1049" s="26"/>
      <c r="CP1049" s="26"/>
      <c r="CQ1049" s="26"/>
      <c r="CR1049" s="26"/>
      <c r="CS1049" s="26"/>
      <c r="CT1049" s="26"/>
      <c r="CU1049" s="26"/>
      <c r="CV1049" s="26"/>
    </row>
    <row r="1050" spans="1:100">
      <c r="A1050" s="26">
        <v>34</v>
      </c>
      <c r="B1050" s="26" t="s">
        <v>43</v>
      </c>
      <c r="C1050" s="26" t="s">
        <v>36</v>
      </c>
      <c r="D1050" s="26">
        <v>1326</v>
      </c>
      <c r="E1050" s="26" t="s">
        <v>37</v>
      </c>
      <c r="F1050" s="26">
        <v>3</v>
      </c>
      <c r="G1050" s="26">
        <v>3</v>
      </c>
      <c r="H1050" s="26" t="s">
        <v>49</v>
      </c>
      <c r="I1050" s="26">
        <v>1</v>
      </c>
      <c r="J1050" s="26">
        <v>1478</v>
      </c>
      <c r="K1050" s="26">
        <v>4</v>
      </c>
      <c r="L1050" s="26" t="s">
        <v>46</v>
      </c>
      <c r="M1050" s="26">
        <v>81</v>
      </c>
      <c r="N1050" s="26">
        <v>1</v>
      </c>
      <c r="O1050" s="26">
        <v>2</v>
      </c>
      <c r="P1050" s="26" t="s">
        <v>40</v>
      </c>
      <c r="Q1050" s="26">
        <v>1</v>
      </c>
      <c r="R1050" s="26" t="s">
        <v>41</v>
      </c>
      <c r="S1050" s="26">
        <v>4759</v>
      </c>
      <c r="T1050" s="26">
        <v>15891</v>
      </c>
      <c r="U1050" s="26">
        <v>3</v>
      </c>
      <c r="V1050" s="26" t="s">
        <v>42</v>
      </c>
      <c r="W1050" s="26" t="s">
        <v>43</v>
      </c>
      <c r="X1050" s="26">
        <v>18</v>
      </c>
      <c r="Y1050" s="26">
        <v>3</v>
      </c>
      <c r="Z1050" s="26">
        <v>4</v>
      </c>
      <c r="AA1050" s="26">
        <v>80</v>
      </c>
      <c r="AB1050" s="26">
        <v>0</v>
      </c>
      <c r="AC1050" s="26">
        <v>15</v>
      </c>
      <c r="AD1050" s="26">
        <v>2</v>
      </c>
      <c r="AE1050" s="26">
        <v>3</v>
      </c>
      <c r="AF1050" s="26">
        <v>13</v>
      </c>
      <c r="AG1050" s="26">
        <v>9</v>
      </c>
      <c r="AH1050" s="26">
        <v>3</v>
      </c>
      <c r="AI1050" s="26">
        <v>12</v>
      </c>
      <c r="AJ1050" s="26"/>
      <c r="AK1050" s="26"/>
      <c r="AL1050" s="26"/>
      <c r="AM1050" s="26"/>
      <c r="AN1050" s="26"/>
      <c r="AO1050" s="26"/>
      <c r="AP1050" s="26"/>
      <c r="AQ1050" s="26"/>
      <c r="AR1050" s="26"/>
      <c r="AS1050" s="26"/>
      <c r="AT1050" s="26"/>
      <c r="AU1050" s="26"/>
      <c r="AV1050" s="26"/>
      <c r="AW1050" s="26"/>
      <c r="AX1050" s="26"/>
      <c r="AY1050" s="26"/>
      <c r="AZ1050" s="26"/>
      <c r="BA1050" s="26"/>
      <c r="BB1050" s="26"/>
      <c r="BC1050" s="26"/>
      <c r="BD1050" s="26"/>
      <c r="BE1050" s="26"/>
      <c r="BF1050" s="26"/>
      <c r="BG1050" s="26"/>
      <c r="BH1050" s="26"/>
      <c r="BI1050" s="26"/>
      <c r="BJ1050" s="26"/>
      <c r="BK1050" s="26"/>
      <c r="BL1050" s="26"/>
      <c r="BM1050" s="26"/>
      <c r="BN1050" s="26"/>
      <c r="BO1050" s="26"/>
      <c r="BP1050" s="26"/>
      <c r="BQ1050" s="26"/>
      <c r="BR1050" s="26"/>
      <c r="BS1050" s="26"/>
      <c r="BT1050" s="26"/>
      <c r="BU1050" s="26"/>
      <c r="BV1050" s="26"/>
      <c r="BW1050" s="26"/>
      <c r="BX1050" s="26"/>
      <c r="BY1050" s="26"/>
      <c r="BZ1050" s="26"/>
      <c r="CA1050" s="26"/>
      <c r="CB1050" s="26"/>
      <c r="CC1050" s="26"/>
      <c r="CD1050" s="26"/>
      <c r="CE1050" s="26"/>
      <c r="CF1050" s="26"/>
      <c r="CG1050" s="26"/>
      <c r="CH1050" s="26"/>
      <c r="CI1050" s="26"/>
      <c r="CJ1050" s="26"/>
      <c r="CK1050" s="26"/>
      <c r="CL1050" s="26"/>
      <c r="CM1050" s="26"/>
      <c r="CN1050" s="26"/>
      <c r="CO1050" s="26"/>
      <c r="CP1050" s="26"/>
      <c r="CQ1050" s="26"/>
      <c r="CR1050" s="26"/>
      <c r="CS1050" s="26"/>
      <c r="CT1050" s="26"/>
      <c r="CU1050" s="26"/>
      <c r="CV1050" s="26"/>
    </row>
    <row r="1051" spans="1:100">
      <c r="A1051" s="26">
        <v>30</v>
      </c>
      <c r="B1051" s="26" t="s">
        <v>43</v>
      </c>
      <c r="C1051" s="26" t="s">
        <v>36</v>
      </c>
      <c r="D1051" s="26">
        <v>1358</v>
      </c>
      <c r="E1051" s="26" t="s">
        <v>37</v>
      </c>
      <c r="F1051" s="26">
        <v>16</v>
      </c>
      <c r="G1051" s="26">
        <v>1</v>
      </c>
      <c r="H1051" s="26" t="s">
        <v>38</v>
      </c>
      <c r="I1051" s="26">
        <v>1</v>
      </c>
      <c r="J1051" s="26">
        <v>1479</v>
      </c>
      <c r="K1051" s="26">
        <v>4</v>
      </c>
      <c r="L1051" s="26" t="s">
        <v>46</v>
      </c>
      <c r="M1051" s="26">
        <v>96</v>
      </c>
      <c r="N1051" s="26">
        <v>3</v>
      </c>
      <c r="O1051" s="26">
        <v>2</v>
      </c>
      <c r="P1051" s="26" t="s">
        <v>40</v>
      </c>
      <c r="Q1051" s="26">
        <v>3</v>
      </c>
      <c r="R1051" s="26" t="s">
        <v>48</v>
      </c>
      <c r="S1051" s="26">
        <v>5301</v>
      </c>
      <c r="T1051" s="26">
        <v>2939</v>
      </c>
      <c r="U1051" s="26">
        <v>8</v>
      </c>
      <c r="V1051" s="26" t="s">
        <v>42</v>
      </c>
      <c r="W1051" s="26" t="s">
        <v>43</v>
      </c>
      <c r="X1051" s="26">
        <v>15</v>
      </c>
      <c r="Y1051" s="26">
        <v>3</v>
      </c>
      <c r="Z1051" s="26">
        <v>3</v>
      </c>
      <c r="AA1051" s="26">
        <v>80</v>
      </c>
      <c r="AB1051" s="26">
        <v>2</v>
      </c>
      <c r="AC1051" s="26">
        <v>4</v>
      </c>
      <c r="AD1051" s="26">
        <v>2</v>
      </c>
      <c r="AE1051" s="26">
        <v>2</v>
      </c>
      <c r="AF1051" s="26">
        <v>2</v>
      </c>
      <c r="AG1051" s="26">
        <v>1</v>
      </c>
      <c r="AH1051" s="26">
        <v>2</v>
      </c>
      <c r="AI1051" s="26">
        <v>2</v>
      </c>
      <c r="AJ1051" s="26"/>
      <c r="AK1051" s="26"/>
      <c r="AL1051" s="26"/>
      <c r="AM1051" s="26"/>
      <c r="AN1051" s="26"/>
      <c r="AO1051" s="26"/>
      <c r="AP1051" s="26"/>
      <c r="AQ1051" s="26"/>
      <c r="AR1051" s="26"/>
      <c r="AS1051" s="26"/>
      <c r="AT1051" s="26"/>
      <c r="AU1051" s="26"/>
      <c r="AV1051" s="26"/>
      <c r="AW1051" s="26"/>
      <c r="AX1051" s="26"/>
      <c r="AY1051" s="26"/>
      <c r="AZ1051" s="26"/>
      <c r="BA1051" s="26"/>
      <c r="BB1051" s="26"/>
      <c r="BC1051" s="26"/>
      <c r="BD1051" s="26"/>
      <c r="BE1051" s="26"/>
      <c r="BF1051" s="26"/>
      <c r="BG1051" s="26"/>
      <c r="BH1051" s="26"/>
      <c r="BI1051" s="26"/>
      <c r="BJ1051" s="26"/>
      <c r="BK1051" s="26"/>
      <c r="BL1051" s="26"/>
      <c r="BM1051" s="26"/>
      <c r="BN1051" s="26"/>
      <c r="BO1051" s="26"/>
      <c r="BP1051" s="26"/>
      <c r="BQ1051" s="26"/>
      <c r="BR1051" s="26"/>
      <c r="BS1051" s="26"/>
      <c r="BT1051" s="26"/>
      <c r="BU1051" s="26"/>
      <c r="BV1051" s="26"/>
      <c r="BW1051" s="26"/>
      <c r="BX1051" s="26"/>
      <c r="BY1051" s="26"/>
      <c r="BZ1051" s="26"/>
      <c r="CA1051" s="26"/>
      <c r="CB1051" s="26"/>
      <c r="CC1051" s="26"/>
      <c r="CD1051" s="26"/>
      <c r="CE1051" s="26"/>
      <c r="CF1051" s="26"/>
      <c r="CG1051" s="26"/>
      <c r="CH1051" s="26"/>
      <c r="CI1051" s="26"/>
      <c r="CJ1051" s="26"/>
      <c r="CK1051" s="26"/>
      <c r="CL1051" s="26"/>
      <c r="CM1051" s="26"/>
      <c r="CN1051" s="26"/>
      <c r="CO1051" s="26"/>
      <c r="CP1051" s="26"/>
      <c r="CQ1051" s="26"/>
      <c r="CR1051" s="26"/>
      <c r="CS1051" s="26"/>
      <c r="CT1051" s="26"/>
      <c r="CU1051" s="26"/>
      <c r="CV1051" s="26"/>
    </row>
    <row r="1052" spans="1:100">
      <c r="A1052" s="26">
        <v>42</v>
      </c>
      <c r="B1052" s="26" t="s">
        <v>43</v>
      </c>
      <c r="C1052" s="26" t="s">
        <v>44</v>
      </c>
      <c r="D1052" s="26">
        <v>748</v>
      </c>
      <c r="E1052" s="26" t="s">
        <v>45</v>
      </c>
      <c r="F1052" s="26">
        <v>9</v>
      </c>
      <c r="G1052" s="26">
        <v>2</v>
      </c>
      <c r="H1052" s="26" t="s">
        <v>51</v>
      </c>
      <c r="I1052" s="26">
        <v>1</v>
      </c>
      <c r="J1052" s="26">
        <v>1480</v>
      </c>
      <c r="K1052" s="26">
        <v>1</v>
      </c>
      <c r="L1052" s="26" t="s">
        <v>39</v>
      </c>
      <c r="M1052" s="26">
        <v>74</v>
      </c>
      <c r="N1052" s="26">
        <v>3</v>
      </c>
      <c r="O1052" s="26">
        <v>1</v>
      </c>
      <c r="P1052" s="26" t="s">
        <v>50</v>
      </c>
      <c r="Q1052" s="26">
        <v>4</v>
      </c>
      <c r="R1052" s="26" t="s">
        <v>41</v>
      </c>
      <c r="S1052" s="26">
        <v>3673</v>
      </c>
      <c r="T1052" s="26">
        <v>16458</v>
      </c>
      <c r="U1052" s="26">
        <v>1</v>
      </c>
      <c r="V1052" s="26" t="s">
        <v>42</v>
      </c>
      <c r="W1052" s="26" t="s">
        <v>43</v>
      </c>
      <c r="X1052" s="26">
        <v>13</v>
      </c>
      <c r="Y1052" s="26">
        <v>3</v>
      </c>
      <c r="Z1052" s="26">
        <v>3</v>
      </c>
      <c r="AA1052" s="26">
        <v>80</v>
      </c>
      <c r="AB1052" s="26">
        <v>0</v>
      </c>
      <c r="AC1052" s="26">
        <v>12</v>
      </c>
      <c r="AD1052" s="26">
        <v>3</v>
      </c>
      <c r="AE1052" s="26">
        <v>3</v>
      </c>
      <c r="AF1052" s="26">
        <v>12</v>
      </c>
      <c r="AG1052" s="26">
        <v>9</v>
      </c>
      <c r="AH1052" s="26">
        <v>5</v>
      </c>
      <c r="AI1052" s="26">
        <v>8</v>
      </c>
      <c r="AJ1052" s="26"/>
      <c r="AK1052" s="26"/>
      <c r="AL1052" s="26"/>
      <c r="AM1052" s="26"/>
      <c r="AN1052" s="26"/>
      <c r="AO1052" s="26"/>
      <c r="AP1052" s="26"/>
      <c r="AQ1052" s="26"/>
      <c r="AR1052" s="26"/>
      <c r="AS1052" s="26"/>
      <c r="AT1052" s="26"/>
      <c r="AU1052" s="26"/>
      <c r="AV1052" s="26"/>
      <c r="AW1052" s="26"/>
      <c r="AX1052" s="26"/>
      <c r="AY1052" s="26"/>
      <c r="AZ1052" s="26"/>
      <c r="BA1052" s="26"/>
      <c r="BB1052" s="26"/>
      <c r="BC1052" s="26"/>
      <c r="BD1052" s="26"/>
      <c r="BE1052" s="26"/>
      <c r="BF1052" s="26"/>
      <c r="BG1052" s="26"/>
      <c r="BH1052" s="26"/>
      <c r="BI1052" s="26"/>
      <c r="BJ1052" s="26"/>
      <c r="BK1052" s="26"/>
      <c r="BL1052" s="26"/>
      <c r="BM1052" s="26"/>
      <c r="BN1052" s="26"/>
      <c r="BO1052" s="26"/>
      <c r="BP1052" s="26"/>
      <c r="BQ1052" s="26"/>
      <c r="BR1052" s="26"/>
      <c r="BS1052" s="26"/>
      <c r="BT1052" s="26"/>
      <c r="BU1052" s="26"/>
      <c r="BV1052" s="26"/>
      <c r="BW1052" s="26"/>
      <c r="BX1052" s="26"/>
      <c r="BY1052" s="26"/>
      <c r="BZ1052" s="26"/>
      <c r="CA1052" s="26"/>
      <c r="CB1052" s="26"/>
      <c r="CC1052" s="26"/>
      <c r="CD1052" s="26"/>
      <c r="CE1052" s="26"/>
      <c r="CF1052" s="26"/>
      <c r="CG1052" s="26"/>
      <c r="CH1052" s="26"/>
      <c r="CI1052" s="26"/>
      <c r="CJ1052" s="26"/>
      <c r="CK1052" s="26"/>
      <c r="CL1052" s="26"/>
      <c r="CM1052" s="26"/>
      <c r="CN1052" s="26"/>
      <c r="CO1052" s="26"/>
      <c r="CP1052" s="26"/>
      <c r="CQ1052" s="26"/>
      <c r="CR1052" s="26"/>
      <c r="CS1052" s="26"/>
      <c r="CT1052" s="26"/>
      <c r="CU1052" s="26"/>
      <c r="CV1052" s="26"/>
    </row>
    <row r="1053" spans="1:100">
      <c r="A1053" s="26">
        <v>44</v>
      </c>
      <c r="B1053" s="26" t="s">
        <v>43</v>
      </c>
      <c r="C1053" s="26" t="s">
        <v>44</v>
      </c>
      <c r="D1053" s="26">
        <v>383</v>
      </c>
      <c r="E1053" s="26" t="s">
        <v>37</v>
      </c>
      <c r="F1053" s="26">
        <v>1</v>
      </c>
      <c r="G1053" s="26">
        <v>5</v>
      </c>
      <c r="H1053" s="26" t="s">
        <v>59</v>
      </c>
      <c r="I1053" s="26">
        <v>1</v>
      </c>
      <c r="J1053" s="26">
        <v>1481</v>
      </c>
      <c r="K1053" s="26">
        <v>1</v>
      </c>
      <c r="L1053" s="26" t="s">
        <v>39</v>
      </c>
      <c r="M1053" s="26">
        <v>79</v>
      </c>
      <c r="N1053" s="26">
        <v>3</v>
      </c>
      <c r="O1053" s="26">
        <v>2</v>
      </c>
      <c r="P1053" s="26" t="s">
        <v>40</v>
      </c>
      <c r="Q1053" s="26">
        <v>3</v>
      </c>
      <c r="R1053" s="26" t="s">
        <v>48</v>
      </c>
      <c r="S1053" s="26">
        <v>4768</v>
      </c>
      <c r="T1053" s="26">
        <v>9282</v>
      </c>
      <c r="U1053" s="26">
        <v>7</v>
      </c>
      <c r="V1053" s="26" t="s">
        <v>42</v>
      </c>
      <c r="W1053" s="26" t="s">
        <v>43</v>
      </c>
      <c r="X1053" s="26">
        <v>12</v>
      </c>
      <c r="Y1053" s="26">
        <v>3</v>
      </c>
      <c r="Z1053" s="26">
        <v>3</v>
      </c>
      <c r="AA1053" s="26">
        <v>80</v>
      </c>
      <c r="AB1053" s="26">
        <v>1</v>
      </c>
      <c r="AC1053" s="26">
        <v>11</v>
      </c>
      <c r="AD1053" s="26">
        <v>4</v>
      </c>
      <c r="AE1053" s="26">
        <v>2</v>
      </c>
      <c r="AF1053" s="26">
        <v>1</v>
      </c>
      <c r="AG1053" s="26">
        <v>0</v>
      </c>
      <c r="AH1053" s="26">
        <v>0</v>
      </c>
      <c r="AI1053" s="26">
        <v>0</v>
      </c>
      <c r="AJ1053" s="26"/>
      <c r="AK1053" s="26"/>
      <c r="AL1053" s="26"/>
      <c r="AM1053" s="26"/>
      <c r="AN1053" s="26"/>
      <c r="AO1053" s="26"/>
      <c r="AP1053" s="26"/>
      <c r="AQ1053" s="26"/>
      <c r="AR1053" s="26"/>
      <c r="AS1053" s="26"/>
      <c r="AT1053" s="26"/>
      <c r="AU1053" s="26"/>
      <c r="AV1053" s="26"/>
      <c r="AW1053" s="26"/>
      <c r="AX1053" s="26"/>
      <c r="AY1053" s="26"/>
      <c r="AZ1053" s="26"/>
      <c r="BA1053" s="26"/>
      <c r="BB1053" s="26"/>
      <c r="BC1053" s="26"/>
      <c r="BD1053" s="26"/>
      <c r="BE1053" s="26"/>
      <c r="BF1053" s="26"/>
      <c r="BG1053" s="26"/>
      <c r="BH1053" s="26"/>
      <c r="BI1053" s="26"/>
      <c r="BJ1053" s="26"/>
      <c r="BK1053" s="26"/>
      <c r="BL1053" s="26"/>
      <c r="BM1053" s="26"/>
      <c r="BN1053" s="26"/>
      <c r="BO1053" s="26"/>
      <c r="BP1053" s="26"/>
      <c r="BQ1053" s="26"/>
      <c r="BR1053" s="26"/>
      <c r="BS1053" s="26"/>
      <c r="BT1053" s="26"/>
      <c r="BU1053" s="26"/>
      <c r="BV1053" s="26"/>
      <c r="BW1053" s="26"/>
      <c r="BX1053" s="26"/>
      <c r="BY1053" s="26"/>
      <c r="BZ1053" s="26"/>
      <c r="CA1053" s="26"/>
      <c r="CB1053" s="26"/>
      <c r="CC1053" s="26"/>
      <c r="CD1053" s="26"/>
      <c r="CE1053" s="26"/>
      <c r="CF1053" s="26"/>
      <c r="CG1053" s="26"/>
      <c r="CH1053" s="26"/>
      <c r="CI1053" s="26"/>
      <c r="CJ1053" s="26"/>
      <c r="CK1053" s="26"/>
      <c r="CL1053" s="26"/>
      <c r="CM1053" s="26"/>
      <c r="CN1053" s="26"/>
      <c r="CO1053" s="26"/>
      <c r="CP1053" s="26"/>
      <c r="CQ1053" s="26"/>
      <c r="CR1053" s="26"/>
      <c r="CS1053" s="26"/>
      <c r="CT1053" s="26"/>
      <c r="CU1053" s="26"/>
      <c r="CV1053" s="26"/>
    </row>
    <row r="1054" spans="1:100">
      <c r="A1054" s="26">
        <v>30</v>
      </c>
      <c r="B1054" s="26" t="s">
        <v>43</v>
      </c>
      <c r="C1054" s="26" t="s">
        <v>55</v>
      </c>
      <c r="D1054" s="26">
        <v>990</v>
      </c>
      <c r="E1054" s="26" t="s">
        <v>45</v>
      </c>
      <c r="F1054" s="26">
        <v>7</v>
      </c>
      <c r="G1054" s="26">
        <v>3</v>
      </c>
      <c r="H1054" s="26" t="s">
        <v>60</v>
      </c>
      <c r="I1054" s="26">
        <v>1</v>
      </c>
      <c r="J1054" s="26">
        <v>1482</v>
      </c>
      <c r="K1054" s="26">
        <v>3</v>
      </c>
      <c r="L1054" s="26" t="s">
        <v>46</v>
      </c>
      <c r="M1054" s="26">
        <v>64</v>
      </c>
      <c r="N1054" s="26">
        <v>3</v>
      </c>
      <c r="O1054" s="26">
        <v>1</v>
      </c>
      <c r="P1054" s="26" t="s">
        <v>47</v>
      </c>
      <c r="Q1054" s="26">
        <v>3</v>
      </c>
      <c r="R1054" s="26" t="s">
        <v>52</v>
      </c>
      <c r="S1054" s="26">
        <v>1274</v>
      </c>
      <c r="T1054" s="26">
        <v>7152</v>
      </c>
      <c r="U1054" s="26">
        <v>1</v>
      </c>
      <c r="V1054" s="26" t="s">
        <v>42</v>
      </c>
      <c r="W1054" s="26" t="s">
        <v>43</v>
      </c>
      <c r="X1054" s="26">
        <v>13</v>
      </c>
      <c r="Y1054" s="26">
        <v>3</v>
      </c>
      <c r="Z1054" s="26">
        <v>2</v>
      </c>
      <c r="AA1054" s="26">
        <v>80</v>
      </c>
      <c r="AB1054" s="26">
        <v>2</v>
      </c>
      <c r="AC1054" s="26">
        <v>1</v>
      </c>
      <c r="AD1054" s="26">
        <v>2</v>
      </c>
      <c r="AE1054" s="26">
        <v>2</v>
      </c>
      <c r="AF1054" s="26">
        <v>1</v>
      </c>
      <c r="AG1054" s="26">
        <v>0</v>
      </c>
      <c r="AH1054" s="26">
        <v>0</v>
      </c>
      <c r="AI1054" s="26">
        <v>0</v>
      </c>
      <c r="AJ1054" s="26"/>
      <c r="AK1054" s="26"/>
      <c r="AL1054" s="26"/>
      <c r="AM1054" s="26"/>
      <c r="AN1054" s="26"/>
      <c r="AO1054" s="26"/>
      <c r="AP1054" s="26"/>
      <c r="AQ1054" s="26"/>
      <c r="AR1054" s="26"/>
      <c r="AS1054" s="26"/>
      <c r="AT1054" s="26"/>
      <c r="AU1054" s="26"/>
      <c r="AV1054" s="26"/>
      <c r="AW1054" s="26"/>
      <c r="AX1054" s="26"/>
      <c r="AY1054" s="26"/>
      <c r="AZ1054" s="26"/>
      <c r="BA1054" s="26"/>
      <c r="BB1054" s="26"/>
      <c r="BC1054" s="26"/>
      <c r="BD1054" s="26"/>
      <c r="BE1054" s="26"/>
      <c r="BF1054" s="26"/>
      <c r="BG1054" s="26"/>
      <c r="BH1054" s="26"/>
      <c r="BI1054" s="26"/>
      <c r="BJ1054" s="26"/>
      <c r="BK1054" s="26"/>
      <c r="BL1054" s="26"/>
      <c r="BM1054" s="26"/>
      <c r="BN1054" s="26"/>
      <c r="BO1054" s="26"/>
      <c r="BP1054" s="26"/>
      <c r="BQ1054" s="26"/>
      <c r="BR1054" s="26"/>
      <c r="BS1054" s="26"/>
      <c r="BT1054" s="26"/>
      <c r="BU1054" s="26"/>
      <c r="BV1054" s="26"/>
      <c r="BW1054" s="26"/>
      <c r="BX1054" s="26"/>
      <c r="BY1054" s="26"/>
      <c r="BZ1054" s="26"/>
      <c r="CA1054" s="26"/>
      <c r="CB1054" s="26"/>
      <c r="CC1054" s="26"/>
      <c r="CD1054" s="26"/>
      <c r="CE1054" s="26"/>
      <c r="CF1054" s="26"/>
      <c r="CG1054" s="26"/>
      <c r="CH1054" s="26"/>
      <c r="CI1054" s="26"/>
      <c r="CJ1054" s="26"/>
      <c r="CK1054" s="26"/>
      <c r="CL1054" s="26"/>
      <c r="CM1054" s="26"/>
      <c r="CN1054" s="26"/>
      <c r="CO1054" s="26"/>
      <c r="CP1054" s="26"/>
      <c r="CQ1054" s="26"/>
      <c r="CR1054" s="26"/>
      <c r="CS1054" s="26"/>
      <c r="CT1054" s="26"/>
      <c r="CU1054" s="26"/>
      <c r="CV1054" s="26"/>
    </row>
    <row r="1055" spans="1:100">
      <c r="A1055" s="26">
        <v>57</v>
      </c>
      <c r="B1055" s="26" t="s">
        <v>43</v>
      </c>
      <c r="C1055" s="26" t="s">
        <v>36</v>
      </c>
      <c r="D1055" s="26">
        <v>405</v>
      </c>
      <c r="E1055" s="26" t="s">
        <v>45</v>
      </c>
      <c r="F1055" s="26">
        <v>1</v>
      </c>
      <c r="G1055" s="26">
        <v>2</v>
      </c>
      <c r="H1055" s="26" t="s">
        <v>38</v>
      </c>
      <c r="I1055" s="26">
        <v>1</v>
      </c>
      <c r="J1055" s="26">
        <v>1483</v>
      </c>
      <c r="K1055" s="26">
        <v>2</v>
      </c>
      <c r="L1055" s="26" t="s">
        <v>46</v>
      </c>
      <c r="M1055" s="26">
        <v>93</v>
      </c>
      <c r="N1055" s="26">
        <v>4</v>
      </c>
      <c r="O1055" s="26">
        <v>2</v>
      </c>
      <c r="P1055" s="26" t="s">
        <v>47</v>
      </c>
      <c r="Q1055" s="26">
        <v>3</v>
      </c>
      <c r="R1055" s="26" t="s">
        <v>48</v>
      </c>
      <c r="S1055" s="26">
        <v>4900</v>
      </c>
      <c r="T1055" s="26">
        <v>2721</v>
      </c>
      <c r="U1055" s="26">
        <v>0</v>
      </c>
      <c r="V1055" s="26" t="s">
        <v>42</v>
      </c>
      <c r="W1055" s="26" t="s">
        <v>43</v>
      </c>
      <c r="X1055" s="26">
        <v>24</v>
      </c>
      <c r="Y1055" s="26">
        <v>4</v>
      </c>
      <c r="Z1055" s="26">
        <v>1</v>
      </c>
      <c r="AA1055" s="26">
        <v>80</v>
      </c>
      <c r="AB1055" s="26">
        <v>1</v>
      </c>
      <c r="AC1055" s="26">
        <v>13</v>
      </c>
      <c r="AD1055" s="26">
        <v>2</v>
      </c>
      <c r="AE1055" s="26">
        <v>2</v>
      </c>
      <c r="AF1055" s="26">
        <v>12</v>
      </c>
      <c r="AG1055" s="26">
        <v>9</v>
      </c>
      <c r="AH1055" s="26">
        <v>2</v>
      </c>
      <c r="AI1055" s="26">
        <v>8</v>
      </c>
      <c r="AJ1055" s="26"/>
      <c r="AK1055" s="26"/>
      <c r="AL1055" s="26"/>
      <c r="AM1055" s="26"/>
      <c r="AN1055" s="26"/>
      <c r="AO1055" s="26"/>
      <c r="AP1055" s="26"/>
      <c r="AQ1055" s="26"/>
      <c r="AR1055" s="26"/>
      <c r="AS1055" s="26"/>
      <c r="AT1055" s="26"/>
      <c r="AU1055" s="26"/>
      <c r="AV1055" s="26"/>
      <c r="AW1055" s="26"/>
      <c r="AX1055" s="26"/>
      <c r="AY1055" s="26"/>
      <c r="AZ1055" s="26"/>
      <c r="BA1055" s="26"/>
      <c r="BB1055" s="26"/>
      <c r="BC1055" s="26"/>
      <c r="BD1055" s="26"/>
      <c r="BE1055" s="26"/>
      <c r="BF1055" s="26"/>
      <c r="BG1055" s="26"/>
      <c r="BH1055" s="26"/>
      <c r="BI1055" s="26"/>
      <c r="BJ1055" s="26"/>
      <c r="BK1055" s="26"/>
      <c r="BL1055" s="26"/>
      <c r="BM1055" s="26"/>
      <c r="BN1055" s="26"/>
      <c r="BO1055" s="26"/>
      <c r="BP1055" s="26"/>
      <c r="BQ1055" s="26"/>
      <c r="BR1055" s="26"/>
      <c r="BS1055" s="26"/>
      <c r="BT1055" s="26"/>
      <c r="BU1055" s="26"/>
      <c r="BV1055" s="26"/>
      <c r="BW1055" s="26"/>
      <c r="BX1055" s="26"/>
      <c r="BY1055" s="26"/>
      <c r="BZ1055" s="26"/>
      <c r="CA1055" s="26"/>
      <c r="CB1055" s="26"/>
      <c r="CC1055" s="26"/>
      <c r="CD1055" s="26"/>
      <c r="CE1055" s="26"/>
      <c r="CF1055" s="26"/>
      <c r="CG1055" s="26"/>
      <c r="CH1055" s="26"/>
      <c r="CI1055" s="26"/>
      <c r="CJ1055" s="26"/>
      <c r="CK1055" s="26"/>
      <c r="CL1055" s="26"/>
      <c r="CM1055" s="26"/>
      <c r="CN1055" s="26"/>
      <c r="CO1055" s="26"/>
      <c r="CP1055" s="26"/>
      <c r="CQ1055" s="26"/>
      <c r="CR1055" s="26"/>
      <c r="CS1055" s="26"/>
      <c r="CT1055" s="26"/>
      <c r="CU1055" s="26"/>
      <c r="CV1055" s="26"/>
    </row>
    <row r="1056" spans="1:100">
      <c r="A1056" s="26">
        <v>49</v>
      </c>
      <c r="B1056" s="26" t="s">
        <v>43</v>
      </c>
      <c r="C1056" s="26" t="s">
        <v>36</v>
      </c>
      <c r="D1056" s="26">
        <v>1490</v>
      </c>
      <c r="E1056" s="26" t="s">
        <v>45</v>
      </c>
      <c r="F1056" s="26">
        <v>7</v>
      </c>
      <c r="G1056" s="26">
        <v>4</v>
      </c>
      <c r="H1056" s="26" t="s">
        <v>38</v>
      </c>
      <c r="I1056" s="26">
        <v>1</v>
      </c>
      <c r="J1056" s="26">
        <v>1484</v>
      </c>
      <c r="K1056" s="26">
        <v>3</v>
      </c>
      <c r="L1056" s="26" t="s">
        <v>46</v>
      </c>
      <c r="M1056" s="26">
        <v>35</v>
      </c>
      <c r="N1056" s="26">
        <v>3</v>
      </c>
      <c r="O1056" s="26">
        <v>3</v>
      </c>
      <c r="P1056" s="26" t="s">
        <v>54</v>
      </c>
      <c r="Q1056" s="26">
        <v>2</v>
      </c>
      <c r="R1056" s="26" t="s">
        <v>52</v>
      </c>
      <c r="S1056" s="26">
        <v>10466</v>
      </c>
      <c r="T1056" s="26">
        <v>20948</v>
      </c>
      <c r="U1056" s="26">
        <v>3</v>
      </c>
      <c r="V1056" s="26" t="s">
        <v>42</v>
      </c>
      <c r="W1056" s="26" t="s">
        <v>43</v>
      </c>
      <c r="X1056" s="26">
        <v>14</v>
      </c>
      <c r="Y1056" s="26">
        <v>3</v>
      </c>
      <c r="Z1056" s="26">
        <v>2</v>
      </c>
      <c r="AA1056" s="26">
        <v>80</v>
      </c>
      <c r="AB1056" s="26">
        <v>2</v>
      </c>
      <c r="AC1056" s="26">
        <v>29</v>
      </c>
      <c r="AD1056" s="26">
        <v>3</v>
      </c>
      <c r="AE1056" s="26">
        <v>3</v>
      </c>
      <c r="AF1056" s="26">
        <v>8</v>
      </c>
      <c r="AG1056" s="26">
        <v>7</v>
      </c>
      <c r="AH1056" s="26">
        <v>0</v>
      </c>
      <c r="AI1056" s="26">
        <v>7</v>
      </c>
      <c r="AJ1056" s="26"/>
      <c r="AK1056" s="26"/>
      <c r="AL1056" s="26"/>
      <c r="AM1056" s="26"/>
      <c r="AN1056" s="26"/>
      <c r="AO1056" s="26"/>
      <c r="AP1056" s="26"/>
      <c r="AQ1056" s="26"/>
      <c r="AR1056" s="26"/>
      <c r="AS1056" s="26"/>
      <c r="AT1056" s="26"/>
      <c r="AU1056" s="26"/>
      <c r="AV1056" s="26"/>
      <c r="AW1056" s="26"/>
      <c r="AX1056" s="26"/>
      <c r="AY1056" s="26"/>
      <c r="AZ1056" s="26"/>
      <c r="BA1056" s="26"/>
      <c r="BB1056" s="26"/>
      <c r="BC1056" s="26"/>
      <c r="BD1056" s="26"/>
      <c r="BE1056" s="26"/>
      <c r="BF1056" s="26"/>
      <c r="BG1056" s="26"/>
      <c r="BH1056" s="26"/>
      <c r="BI1056" s="26"/>
      <c r="BJ1056" s="26"/>
      <c r="BK1056" s="26"/>
      <c r="BL1056" s="26"/>
      <c r="BM1056" s="26"/>
      <c r="BN1056" s="26"/>
      <c r="BO1056" s="26"/>
      <c r="BP1056" s="26"/>
      <c r="BQ1056" s="26"/>
      <c r="BR1056" s="26"/>
      <c r="BS1056" s="26"/>
      <c r="BT1056" s="26"/>
      <c r="BU1056" s="26"/>
      <c r="BV1056" s="26"/>
      <c r="BW1056" s="26"/>
      <c r="BX1056" s="26"/>
      <c r="BY1056" s="26"/>
      <c r="BZ1056" s="26"/>
      <c r="CA1056" s="26"/>
      <c r="CB1056" s="26"/>
      <c r="CC1056" s="26"/>
      <c r="CD1056" s="26"/>
      <c r="CE1056" s="26"/>
      <c r="CF1056" s="26"/>
      <c r="CG1056" s="26"/>
      <c r="CH1056" s="26"/>
      <c r="CI1056" s="26"/>
      <c r="CJ1056" s="26"/>
      <c r="CK1056" s="26"/>
      <c r="CL1056" s="26"/>
      <c r="CM1056" s="26"/>
      <c r="CN1056" s="26"/>
      <c r="CO1056" s="26"/>
      <c r="CP1056" s="26"/>
      <c r="CQ1056" s="26"/>
      <c r="CR1056" s="26"/>
      <c r="CS1056" s="26"/>
      <c r="CT1056" s="26"/>
      <c r="CU1056" s="26"/>
      <c r="CV1056" s="26"/>
    </row>
    <row r="1057" spans="1:100">
      <c r="A1057" s="26">
        <v>34</v>
      </c>
      <c r="B1057" s="26" t="s">
        <v>43</v>
      </c>
      <c r="C1057" s="26" t="s">
        <v>44</v>
      </c>
      <c r="D1057" s="26">
        <v>829</v>
      </c>
      <c r="E1057" s="26" t="s">
        <v>45</v>
      </c>
      <c r="F1057" s="26">
        <v>15</v>
      </c>
      <c r="G1057" s="26">
        <v>3</v>
      </c>
      <c r="H1057" s="26" t="s">
        <v>51</v>
      </c>
      <c r="I1057" s="26">
        <v>1</v>
      </c>
      <c r="J1057" s="26">
        <v>1485</v>
      </c>
      <c r="K1057" s="26">
        <v>2</v>
      </c>
      <c r="L1057" s="26" t="s">
        <v>46</v>
      </c>
      <c r="M1057" s="26">
        <v>71</v>
      </c>
      <c r="N1057" s="26">
        <v>3</v>
      </c>
      <c r="O1057" s="26">
        <v>4</v>
      </c>
      <c r="P1057" s="26" t="s">
        <v>58</v>
      </c>
      <c r="Q1057" s="26">
        <v>1</v>
      </c>
      <c r="R1057" s="26" t="s">
        <v>52</v>
      </c>
      <c r="S1057" s="26">
        <v>17007</v>
      </c>
      <c r="T1057" s="26">
        <v>11929</v>
      </c>
      <c r="U1057" s="26">
        <v>7</v>
      </c>
      <c r="V1057" s="26" t="s">
        <v>42</v>
      </c>
      <c r="W1057" s="26" t="s">
        <v>43</v>
      </c>
      <c r="X1057" s="26">
        <v>14</v>
      </c>
      <c r="Y1057" s="26">
        <v>3</v>
      </c>
      <c r="Z1057" s="26">
        <v>4</v>
      </c>
      <c r="AA1057" s="26">
        <v>80</v>
      </c>
      <c r="AB1057" s="26">
        <v>2</v>
      </c>
      <c r="AC1057" s="26">
        <v>16</v>
      </c>
      <c r="AD1057" s="26">
        <v>3</v>
      </c>
      <c r="AE1057" s="26">
        <v>2</v>
      </c>
      <c r="AF1057" s="26">
        <v>14</v>
      </c>
      <c r="AG1057" s="26">
        <v>8</v>
      </c>
      <c r="AH1057" s="26">
        <v>6</v>
      </c>
      <c r="AI1057" s="26">
        <v>9</v>
      </c>
      <c r="AJ1057" s="26"/>
      <c r="AK1057" s="26"/>
      <c r="AL1057" s="26"/>
      <c r="AM1057" s="26"/>
      <c r="AN1057" s="26"/>
      <c r="AO1057" s="26"/>
      <c r="AP1057" s="26"/>
      <c r="AQ1057" s="26"/>
      <c r="AR1057" s="26"/>
      <c r="AS1057" s="26"/>
      <c r="AT1057" s="26"/>
      <c r="AU1057" s="26"/>
      <c r="AV1057" s="26"/>
      <c r="AW1057" s="26"/>
      <c r="AX1057" s="26"/>
      <c r="AY1057" s="26"/>
      <c r="AZ1057" s="26"/>
      <c r="BA1057" s="26"/>
      <c r="BB1057" s="26"/>
      <c r="BC1057" s="26"/>
      <c r="BD1057" s="26"/>
      <c r="BE1057" s="26"/>
      <c r="BF1057" s="26"/>
      <c r="BG1057" s="26"/>
      <c r="BH1057" s="26"/>
      <c r="BI1057" s="26"/>
      <c r="BJ1057" s="26"/>
      <c r="BK1057" s="26"/>
      <c r="BL1057" s="26"/>
      <c r="BM1057" s="26"/>
      <c r="BN1057" s="26"/>
      <c r="BO1057" s="26"/>
      <c r="BP1057" s="26"/>
      <c r="BQ1057" s="26"/>
      <c r="BR1057" s="26"/>
      <c r="BS1057" s="26"/>
      <c r="BT1057" s="26"/>
      <c r="BU1057" s="26"/>
      <c r="BV1057" s="26"/>
      <c r="BW1057" s="26"/>
      <c r="BX1057" s="26"/>
      <c r="BY1057" s="26"/>
      <c r="BZ1057" s="26"/>
      <c r="CA1057" s="26"/>
      <c r="CB1057" s="26"/>
      <c r="CC1057" s="26"/>
      <c r="CD1057" s="26"/>
      <c r="CE1057" s="26"/>
      <c r="CF1057" s="26"/>
      <c r="CG1057" s="26"/>
      <c r="CH1057" s="26"/>
      <c r="CI1057" s="26"/>
      <c r="CJ1057" s="26"/>
      <c r="CK1057" s="26"/>
      <c r="CL1057" s="26"/>
      <c r="CM1057" s="26"/>
      <c r="CN1057" s="26"/>
      <c r="CO1057" s="26"/>
      <c r="CP1057" s="26"/>
      <c r="CQ1057" s="26"/>
      <c r="CR1057" s="26"/>
      <c r="CS1057" s="26"/>
      <c r="CT1057" s="26"/>
      <c r="CU1057" s="26"/>
      <c r="CV1057" s="26"/>
    </row>
    <row r="1058" spans="1:100">
      <c r="A1058" s="26">
        <v>28</v>
      </c>
      <c r="B1058" s="26" t="s">
        <v>35</v>
      </c>
      <c r="C1058" s="26" t="s">
        <v>44</v>
      </c>
      <c r="D1058" s="26">
        <v>1496</v>
      </c>
      <c r="E1058" s="26" t="s">
        <v>37</v>
      </c>
      <c r="F1058" s="26">
        <v>1</v>
      </c>
      <c r="G1058" s="26">
        <v>3</v>
      </c>
      <c r="H1058" s="26" t="s">
        <v>60</v>
      </c>
      <c r="I1058" s="26">
        <v>1</v>
      </c>
      <c r="J1058" s="26">
        <v>1486</v>
      </c>
      <c r="K1058" s="26">
        <v>1</v>
      </c>
      <c r="L1058" s="26" t="s">
        <v>46</v>
      </c>
      <c r="M1058" s="26">
        <v>92</v>
      </c>
      <c r="N1058" s="26">
        <v>3</v>
      </c>
      <c r="O1058" s="26">
        <v>1</v>
      </c>
      <c r="P1058" s="26" t="s">
        <v>57</v>
      </c>
      <c r="Q1058" s="26">
        <v>3</v>
      </c>
      <c r="R1058" s="26" t="s">
        <v>48</v>
      </c>
      <c r="S1058" s="26">
        <v>2909</v>
      </c>
      <c r="T1058" s="26">
        <v>15747</v>
      </c>
      <c r="U1058" s="26">
        <v>3</v>
      </c>
      <c r="V1058" s="26" t="s">
        <v>42</v>
      </c>
      <c r="W1058" s="26" t="s">
        <v>43</v>
      </c>
      <c r="X1058" s="26">
        <v>15</v>
      </c>
      <c r="Y1058" s="26">
        <v>3</v>
      </c>
      <c r="Z1058" s="26">
        <v>4</v>
      </c>
      <c r="AA1058" s="26">
        <v>80</v>
      </c>
      <c r="AB1058" s="26">
        <v>1</v>
      </c>
      <c r="AC1058" s="26">
        <v>5</v>
      </c>
      <c r="AD1058" s="26">
        <v>3</v>
      </c>
      <c r="AE1058" s="26">
        <v>4</v>
      </c>
      <c r="AF1058" s="26">
        <v>3</v>
      </c>
      <c r="AG1058" s="26">
        <v>2</v>
      </c>
      <c r="AH1058" s="26">
        <v>1</v>
      </c>
      <c r="AI1058" s="26">
        <v>2</v>
      </c>
      <c r="AJ1058" s="26"/>
      <c r="AK1058" s="26"/>
      <c r="AL1058" s="26"/>
      <c r="AM1058" s="26"/>
      <c r="AN1058" s="26"/>
      <c r="AO1058" s="26"/>
      <c r="AP1058" s="26"/>
      <c r="AQ1058" s="26"/>
      <c r="AR1058" s="26"/>
      <c r="AS1058" s="26"/>
      <c r="AT1058" s="26"/>
      <c r="AU1058" s="26"/>
      <c r="AV1058" s="26"/>
      <c r="AW1058" s="26"/>
      <c r="AX1058" s="26"/>
      <c r="AY1058" s="26"/>
      <c r="AZ1058" s="26"/>
      <c r="BA1058" s="26"/>
      <c r="BB1058" s="26"/>
      <c r="BC1058" s="26"/>
      <c r="BD1058" s="26"/>
      <c r="BE1058" s="26"/>
      <c r="BF1058" s="26"/>
      <c r="BG1058" s="26"/>
      <c r="BH1058" s="26"/>
      <c r="BI1058" s="26"/>
      <c r="BJ1058" s="26"/>
      <c r="BK1058" s="26"/>
      <c r="BL1058" s="26"/>
      <c r="BM1058" s="26"/>
      <c r="BN1058" s="26"/>
      <c r="BO1058" s="26"/>
      <c r="BP1058" s="26"/>
      <c r="BQ1058" s="26"/>
      <c r="BR1058" s="26"/>
      <c r="BS1058" s="26"/>
      <c r="BT1058" s="26"/>
      <c r="BU1058" s="26"/>
      <c r="BV1058" s="26"/>
      <c r="BW1058" s="26"/>
      <c r="BX1058" s="26"/>
      <c r="BY1058" s="26"/>
      <c r="BZ1058" s="26"/>
      <c r="CA1058" s="26"/>
      <c r="CB1058" s="26"/>
      <c r="CC1058" s="26"/>
      <c r="CD1058" s="26"/>
      <c r="CE1058" s="26"/>
      <c r="CF1058" s="26"/>
      <c r="CG1058" s="26"/>
      <c r="CH1058" s="26"/>
      <c r="CI1058" s="26"/>
      <c r="CJ1058" s="26"/>
      <c r="CK1058" s="26"/>
      <c r="CL1058" s="26"/>
      <c r="CM1058" s="26"/>
      <c r="CN1058" s="26"/>
      <c r="CO1058" s="26"/>
      <c r="CP1058" s="26"/>
      <c r="CQ1058" s="26"/>
      <c r="CR1058" s="26"/>
      <c r="CS1058" s="26"/>
      <c r="CT1058" s="26"/>
      <c r="CU1058" s="26"/>
      <c r="CV1058" s="26"/>
    </row>
    <row r="1059" spans="1:100">
      <c r="A1059" s="26">
        <v>29</v>
      </c>
      <c r="B1059" s="26" t="s">
        <v>35</v>
      </c>
      <c r="C1059" s="26" t="s">
        <v>44</v>
      </c>
      <c r="D1059" s="26">
        <v>115</v>
      </c>
      <c r="E1059" s="26" t="s">
        <v>37</v>
      </c>
      <c r="F1059" s="26">
        <v>13</v>
      </c>
      <c r="G1059" s="26">
        <v>3</v>
      </c>
      <c r="H1059" s="26" t="s">
        <v>60</v>
      </c>
      <c r="I1059" s="26">
        <v>1</v>
      </c>
      <c r="J1059" s="26">
        <v>1487</v>
      </c>
      <c r="K1059" s="26">
        <v>1</v>
      </c>
      <c r="L1059" s="26" t="s">
        <v>39</v>
      </c>
      <c r="M1059" s="26">
        <v>51</v>
      </c>
      <c r="N1059" s="26">
        <v>3</v>
      </c>
      <c r="O1059" s="26">
        <v>2</v>
      </c>
      <c r="P1059" s="26" t="s">
        <v>40</v>
      </c>
      <c r="Q1059" s="26">
        <v>2</v>
      </c>
      <c r="R1059" s="26" t="s">
        <v>41</v>
      </c>
      <c r="S1059" s="26">
        <v>5765</v>
      </c>
      <c r="T1059" s="26">
        <v>17485</v>
      </c>
      <c r="U1059" s="26">
        <v>5</v>
      </c>
      <c r="V1059" s="26" t="s">
        <v>42</v>
      </c>
      <c r="W1059" s="26" t="s">
        <v>43</v>
      </c>
      <c r="X1059" s="26">
        <v>11</v>
      </c>
      <c r="Y1059" s="26">
        <v>3</v>
      </c>
      <c r="Z1059" s="26">
        <v>1</v>
      </c>
      <c r="AA1059" s="26">
        <v>80</v>
      </c>
      <c r="AB1059" s="26">
        <v>0</v>
      </c>
      <c r="AC1059" s="26">
        <v>7</v>
      </c>
      <c r="AD1059" s="26">
        <v>4</v>
      </c>
      <c r="AE1059" s="26">
        <v>1</v>
      </c>
      <c r="AF1059" s="26">
        <v>5</v>
      </c>
      <c r="AG1059" s="26">
        <v>3</v>
      </c>
      <c r="AH1059" s="26">
        <v>0</v>
      </c>
      <c r="AI1059" s="26">
        <v>0</v>
      </c>
      <c r="AJ1059" s="26"/>
      <c r="AK1059" s="26"/>
      <c r="AL1059" s="26"/>
      <c r="AM1059" s="26"/>
      <c r="AN1059" s="26"/>
      <c r="AO1059" s="26"/>
      <c r="AP1059" s="26"/>
      <c r="AQ1059" s="26"/>
      <c r="AR1059" s="26"/>
      <c r="AS1059" s="26"/>
      <c r="AT1059" s="26"/>
      <c r="AU1059" s="26"/>
      <c r="AV1059" s="26"/>
      <c r="AW1059" s="26"/>
      <c r="AX1059" s="26"/>
      <c r="AY1059" s="26"/>
      <c r="AZ1059" s="26"/>
      <c r="BA1059" s="26"/>
      <c r="BB1059" s="26"/>
      <c r="BC1059" s="26"/>
      <c r="BD1059" s="26"/>
      <c r="BE1059" s="26"/>
      <c r="BF1059" s="26"/>
      <c r="BG1059" s="26"/>
      <c r="BH1059" s="26"/>
      <c r="BI1059" s="26"/>
      <c r="BJ1059" s="26"/>
      <c r="BK1059" s="26"/>
      <c r="BL1059" s="26"/>
      <c r="BM1059" s="26"/>
      <c r="BN1059" s="26"/>
      <c r="BO1059" s="26"/>
      <c r="BP1059" s="26"/>
      <c r="BQ1059" s="26"/>
      <c r="BR1059" s="26"/>
      <c r="BS1059" s="26"/>
      <c r="BT1059" s="26"/>
      <c r="BU1059" s="26"/>
      <c r="BV1059" s="26"/>
      <c r="BW1059" s="26"/>
      <c r="BX1059" s="26"/>
      <c r="BY1059" s="26"/>
      <c r="BZ1059" s="26"/>
      <c r="CA1059" s="26"/>
      <c r="CB1059" s="26"/>
      <c r="CC1059" s="26"/>
      <c r="CD1059" s="26"/>
      <c r="CE1059" s="26"/>
      <c r="CF1059" s="26"/>
      <c r="CG1059" s="26"/>
      <c r="CH1059" s="26"/>
      <c r="CI1059" s="26"/>
      <c r="CJ1059" s="26"/>
      <c r="CK1059" s="26"/>
      <c r="CL1059" s="26"/>
      <c r="CM1059" s="26"/>
      <c r="CN1059" s="26"/>
      <c r="CO1059" s="26"/>
      <c r="CP1059" s="26"/>
      <c r="CQ1059" s="26"/>
      <c r="CR1059" s="26"/>
      <c r="CS1059" s="26"/>
      <c r="CT1059" s="26"/>
      <c r="CU1059" s="26"/>
      <c r="CV1059" s="26"/>
    </row>
    <row r="1060" spans="1:100">
      <c r="A1060" s="26">
        <v>34</v>
      </c>
      <c r="B1060" s="26" t="s">
        <v>35</v>
      </c>
      <c r="C1060" s="26" t="s">
        <v>36</v>
      </c>
      <c r="D1060" s="26">
        <v>790</v>
      </c>
      <c r="E1060" s="26" t="s">
        <v>37</v>
      </c>
      <c r="F1060" s="26">
        <v>24</v>
      </c>
      <c r="G1060" s="26">
        <v>4</v>
      </c>
      <c r="H1060" s="26" t="s">
        <v>51</v>
      </c>
      <c r="I1060" s="26">
        <v>1</v>
      </c>
      <c r="J1060" s="26">
        <v>1489</v>
      </c>
      <c r="K1060" s="26">
        <v>1</v>
      </c>
      <c r="L1060" s="26" t="s">
        <v>39</v>
      </c>
      <c r="M1060" s="26">
        <v>40</v>
      </c>
      <c r="N1060" s="26">
        <v>2</v>
      </c>
      <c r="O1060" s="26">
        <v>2</v>
      </c>
      <c r="P1060" s="26" t="s">
        <v>40</v>
      </c>
      <c r="Q1060" s="26">
        <v>2</v>
      </c>
      <c r="R1060" s="26" t="s">
        <v>41</v>
      </c>
      <c r="S1060" s="26">
        <v>4599</v>
      </c>
      <c r="T1060" s="26">
        <v>7815</v>
      </c>
      <c r="U1060" s="26">
        <v>0</v>
      </c>
      <c r="V1060" s="26" t="s">
        <v>42</v>
      </c>
      <c r="W1060" s="26" t="s">
        <v>35</v>
      </c>
      <c r="X1060" s="26">
        <v>23</v>
      </c>
      <c r="Y1060" s="26">
        <v>4</v>
      </c>
      <c r="Z1060" s="26">
        <v>3</v>
      </c>
      <c r="AA1060" s="26">
        <v>80</v>
      </c>
      <c r="AB1060" s="26">
        <v>0</v>
      </c>
      <c r="AC1060" s="26">
        <v>16</v>
      </c>
      <c r="AD1060" s="26">
        <v>2</v>
      </c>
      <c r="AE1060" s="26">
        <v>4</v>
      </c>
      <c r="AF1060" s="26">
        <v>15</v>
      </c>
      <c r="AG1060" s="26">
        <v>9</v>
      </c>
      <c r="AH1060" s="26">
        <v>10</v>
      </c>
      <c r="AI1060" s="26">
        <v>10</v>
      </c>
      <c r="AJ1060" s="26"/>
      <c r="AK1060" s="26"/>
      <c r="AL1060" s="26"/>
      <c r="AM1060" s="26"/>
      <c r="AN1060" s="26"/>
      <c r="AO1060" s="26"/>
      <c r="AP1060" s="26"/>
      <c r="AQ1060" s="26"/>
      <c r="AR1060" s="26"/>
      <c r="AS1060" s="26"/>
      <c r="AT1060" s="26"/>
      <c r="AU1060" s="26"/>
      <c r="AV1060" s="26"/>
      <c r="AW1060" s="26"/>
      <c r="AX1060" s="26"/>
      <c r="AY1060" s="26"/>
      <c r="AZ1060" s="26"/>
      <c r="BA1060" s="26"/>
      <c r="BB1060" s="26"/>
      <c r="BC1060" s="26"/>
      <c r="BD1060" s="26"/>
      <c r="BE1060" s="26"/>
      <c r="BF1060" s="26"/>
      <c r="BG1060" s="26"/>
      <c r="BH1060" s="26"/>
      <c r="BI1060" s="26"/>
      <c r="BJ1060" s="26"/>
      <c r="BK1060" s="26"/>
      <c r="BL1060" s="26"/>
      <c r="BM1060" s="26"/>
      <c r="BN1060" s="26"/>
      <c r="BO1060" s="26"/>
      <c r="BP1060" s="26"/>
      <c r="BQ1060" s="26"/>
      <c r="BR1060" s="26"/>
      <c r="BS1060" s="26"/>
      <c r="BT1060" s="26"/>
      <c r="BU1060" s="26"/>
      <c r="BV1060" s="26"/>
      <c r="BW1060" s="26"/>
      <c r="BX1060" s="26"/>
      <c r="BY1060" s="26"/>
      <c r="BZ1060" s="26"/>
      <c r="CA1060" s="26"/>
      <c r="CB1060" s="26"/>
      <c r="CC1060" s="26"/>
      <c r="CD1060" s="26"/>
      <c r="CE1060" s="26"/>
      <c r="CF1060" s="26"/>
      <c r="CG1060" s="26"/>
      <c r="CH1060" s="26"/>
      <c r="CI1060" s="26"/>
      <c r="CJ1060" s="26"/>
      <c r="CK1060" s="26"/>
      <c r="CL1060" s="26"/>
      <c r="CM1060" s="26"/>
      <c r="CN1060" s="26"/>
      <c r="CO1060" s="26"/>
      <c r="CP1060" s="26"/>
      <c r="CQ1060" s="26"/>
      <c r="CR1060" s="26"/>
      <c r="CS1060" s="26"/>
      <c r="CT1060" s="26"/>
      <c r="CU1060" s="26"/>
      <c r="CV1060" s="26"/>
    </row>
    <row r="1061" spans="1:100">
      <c r="A1061" s="26">
        <v>35</v>
      </c>
      <c r="B1061" s="26" t="s">
        <v>43</v>
      </c>
      <c r="C1061" s="26" t="s">
        <v>36</v>
      </c>
      <c r="D1061" s="26">
        <v>660</v>
      </c>
      <c r="E1061" s="26" t="s">
        <v>37</v>
      </c>
      <c r="F1061" s="26">
        <v>7</v>
      </c>
      <c r="G1061" s="26">
        <v>1</v>
      </c>
      <c r="H1061" s="26" t="s">
        <v>38</v>
      </c>
      <c r="I1061" s="26">
        <v>1</v>
      </c>
      <c r="J1061" s="26">
        <v>1492</v>
      </c>
      <c r="K1061" s="26">
        <v>4</v>
      </c>
      <c r="L1061" s="26" t="s">
        <v>46</v>
      </c>
      <c r="M1061" s="26">
        <v>76</v>
      </c>
      <c r="N1061" s="26">
        <v>3</v>
      </c>
      <c r="O1061" s="26">
        <v>1</v>
      </c>
      <c r="P1061" s="26" t="s">
        <v>57</v>
      </c>
      <c r="Q1061" s="26">
        <v>3</v>
      </c>
      <c r="R1061" s="26" t="s">
        <v>48</v>
      </c>
      <c r="S1061" s="26">
        <v>2404</v>
      </c>
      <c r="T1061" s="26">
        <v>16192</v>
      </c>
      <c r="U1061" s="26">
        <v>1</v>
      </c>
      <c r="V1061" s="26" t="s">
        <v>42</v>
      </c>
      <c r="W1061" s="26" t="s">
        <v>43</v>
      </c>
      <c r="X1061" s="26">
        <v>13</v>
      </c>
      <c r="Y1061" s="26">
        <v>3</v>
      </c>
      <c r="Z1061" s="26">
        <v>1</v>
      </c>
      <c r="AA1061" s="26">
        <v>80</v>
      </c>
      <c r="AB1061" s="26">
        <v>1</v>
      </c>
      <c r="AC1061" s="26">
        <v>1</v>
      </c>
      <c r="AD1061" s="26">
        <v>3</v>
      </c>
      <c r="AE1061" s="26">
        <v>3</v>
      </c>
      <c r="AF1061" s="26">
        <v>1</v>
      </c>
      <c r="AG1061" s="26">
        <v>0</v>
      </c>
      <c r="AH1061" s="26">
        <v>0</v>
      </c>
      <c r="AI1061" s="26">
        <v>0</v>
      </c>
      <c r="AJ1061" s="26"/>
      <c r="AK1061" s="26"/>
      <c r="AL1061" s="26"/>
      <c r="AM1061" s="26"/>
      <c r="AN1061" s="26"/>
      <c r="AO1061" s="26"/>
      <c r="AP1061" s="26"/>
      <c r="AQ1061" s="26"/>
      <c r="AR1061" s="26"/>
      <c r="AS1061" s="26"/>
      <c r="AT1061" s="26"/>
      <c r="AU1061" s="26"/>
      <c r="AV1061" s="26"/>
      <c r="AW1061" s="26"/>
      <c r="AX1061" s="26"/>
      <c r="AY1061" s="26"/>
      <c r="AZ1061" s="26"/>
      <c r="BA1061" s="26"/>
      <c r="BB1061" s="26"/>
      <c r="BC1061" s="26"/>
      <c r="BD1061" s="26"/>
      <c r="BE1061" s="26"/>
      <c r="BF1061" s="26"/>
      <c r="BG1061" s="26"/>
      <c r="BH1061" s="26"/>
      <c r="BI1061" s="26"/>
      <c r="BJ1061" s="26"/>
      <c r="BK1061" s="26"/>
      <c r="BL1061" s="26"/>
      <c r="BM1061" s="26"/>
      <c r="BN1061" s="26"/>
      <c r="BO1061" s="26"/>
      <c r="BP1061" s="26"/>
      <c r="BQ1061" s="26"/>
      <c r="BR1061" s="26"/>
      <c r="BS1061" s="26"/>
      <c r="BT1061" s="26"/>
      <c r="BU1061" s="26"/>
      <c r="BV1061" s="26"/>
      <c r="BW1061" s="26"/>
      <c r="BX1061" s="26"/>
      <c r="BY1061" s="26"/>
      <c r="BZ1061" s="26"/>
      <c r="CA1061" s="26"/>
      <c r="CB1061" s="26"/>
      <c r="CC1061" s="26"/>
      <c r="CD1061" s="26"/>
      <c r="CE1061" s="26"/>
      <c r="CF1061" s="26"/>
      <c r="CG1061" s="26"/>
      <c r="CH1061" s="26"/>
      <c r="CI1061" s="26"/>
      <c r="CJ1061" s="26"/>
      <c r="CK1061" s="26"/>
      <c r="CL1061" s="26"/>
      <c r="CM1061" s="26"/>
      <c r="CN1061" s="26"/>
      <c r="CO1061" s="26"/>
      <c r="CP1061" s="26"/>
      <c r="CQ1061" s="26"/>
      <c r="CR1061" s="26"/>
      <c r="CS1061" s="26"/>
      <c r="CT1061" s="26"/>
      <c r="CU1061" s="26"/>
      <c r="CV1061" s="26"/>
    </row>
    <row r="1062" spans="1:100">
      <c r="A1062" s="26">
        <v>24</v>
      </c>
      <c r="B1062" s="26" t="s">
        <v>35</v>
      </c>
      <c r="C1062" s="26" t="s">
        <v>44</v>
      </c>
      <c r="D1062" s="26">
        <v>381</v>
      </c>
      <c r="E1062" s="26" t="s">
        <v>45</v>
      </c>
      <c r="F1062" s="26">
        <v>9</v>
      </c>
      <c r="G1062" s="26">
        <v>3</v>
      </c>
      <c r="H1062" s="26" t="s">
        <v>51</v>
      </c>
      <c r="I1062" s="26">
        <v>1</v>
      </c>
      <c r="J1062" s="26">
        <v>1494</v>
      </c>
      <c r="K1062" s="26">
        <v>2</v>
      </c>
      <c r="L1062" s="26" t="s">
        <v>46</v>
      </c>
      <c r="M1062" s="26">
        <v>89</v>
      </c>
      <c r="N1062" s="26">
        <v>3</v>
      </c>
      <c r="O1062" s="26">
        <v>1</v>
      </c>
      <c r="P1062" s="26" t="s">
        <v>50</v>
      </c>
      <c r="Q1062" s="26">
        <v>1</v>
      </c>
      <c r="R1062" s="26" t="s">
        <v>41</v>
      </c>
      <c r="S1062" s="26">
        <v>3172</v>
      </c>
      <c r="T1062" s="26">
        <v>16998</v>
      </c>
      <c r="U1062" s="26">
        <v>2</v>
      </c>
      <c r="V1062" s="26" t="s">
        <v>42</v>
      </c>
      <c r="W1062" s="26" t="s">
        <v>35</v>
      </c>
      <c r="X1062" s="26">
        <v>11</v>
      </c>
      <c r="Y1062" s="26">
        <v>3</v>
      </c>
      <c r="Z1062" s="26">
        <v>3</v>
      </c>
      <c r="AA1062" s="26">
        <v>80</v>
      </c>
      <c r="AB1062" s="26">
        <v>0</v>
      </c>
      <c r="AC1062" s="26">
        <v>4</v>
      </c>
      <c r="AD1062" s="26">
        <v>2</v>
      </c>
      <c r="AE1062" s="26">
        <v>2</v>
      </c>
      <c r="AF1062" s="26">
        <v>0</v>
      </c>
      <c r="AG1062" s="26">
        <v>0</v>
      </c>
      <c r="AH1062" s="26">
        <v>0</v>
      </c>
      <c r="AI1062" s="26">
        <v>0</v>
      </c>
      <c r="AJ1062" s="26"/>
      <c r="AK1062" s="26"/>
      <c r="AL1062" s="26"/>
      <c r="AM1062" s="26"/>
      <c r="AN1062" s="26"/>
      <c r="AO1062" s="26"/>
      <c r="AP1062" s="26"/>
      <c r="AQ1062" s="26"/>
      <c r="AR1062" s="26"/>
      <c r="AS1062" s="26"/>
      <c r="AT1062" s="26"/>
      <c r="AU1062" s="26"/>
      <c r="AV1062" s="26"/>
      <c r="AW1062" s="26"/>
      <c r="AX1062" s="26"/>
      <c r="AY1062" s="26"/>
      <c r="AZ1062" s="26"/>
      <c r="BA1062" s="26"/>
      <c r="BB1062" s="26"/>
      <c r="BC1062" s="26"/>
      <c r="BD1062" s="26"/>
      <c r="BE1062" s="26"/>
      <c r="BF1062" s="26"/>
      <c r="BG1062" s="26"/>
      <c r="BH1062" s="26"/>
      <c r="BI1062" s="26"/>
      <c r="BJ1062" s="26"/>
      <c r="BK1062" s="26"/>
      <c r="BL1062" s="26"/>
      <c r="BM1062" s="26"/>
      <c r="BN1062" s="26"/>
      <c r="BO1062" s="26"/>
      <c r="BP1062" s="26"/>
      <c r="BQ1062" s="26"/>
      <c r="BR1062" s="26"/>
      <c r="BS1062" s="26"/>
      <c r="BT1062" s="26"/>
      <c r="BU1062" s="26"/>
      <c r="BV1062" s="26"/>
      <c r="BW1062" s="26"/>
      <c r="BX1062" s="26"/>
      <c r="BY1062" s="26"/>
      <c r="BZ1062" s="26"/>
      <c r="CA1062" s="26"/>
      <c r="CB1062" s="26"/>
      <c r="CC1062" s="26"/>
      <c r="CD1062" s="26"/>
      <c r="CE1062" s="26"/>
      <c r="CF1062" s="26"/>
      <c r="CG1062" s="26"/>
      <c r="CH1062" s="26"/>
      <c r="CI1062" s="26"/>
      <c r="CJ1062" s="26"/>
      <c r="CK1062" s="26"/>
      <c r="CL1062" s="26"/>
      <c r="CM1062" s="26"/>
      <c r="CN1062" s="26"/>
      <c r="CO1062" s="26"/>
      <c r="CP1062" s="26"/>
      <c r="CQ1062" s="26"/>
      <c r="CR1062" s="26"/>
      <c r="CS1062" s="26"/>
      <c r="CT1062" s="26"/>
      <c r="CU1062" s="26"/>
      <c r="CV1062" s="26"/>
    </row>
    <row r="1063" spans="1:100">
      <c r="A1063" s="26">
        <v>24</v>
      </c>
      <c r="B1063" s="26" t="s">
        <v>43</v>
      </c>
      <c r="C1063" s="26" t="s">
        <v>55</v>
      </c>
      <c r="D1063" s="26">
        <v>830</v>
      </c>
      <c r="E1063" s="26" t="s">
        <v>37</v>
      </c>
      <c r="F1063" s="26">
        <v>13</v>
      </c>
      <c r="G1063" s="26">
        <v>2</v>
      </c>
      <c r="H1063" s="26" t="s">
        <v>38</v>
      </c>
      <c r="I1063" s="26">
        <v>1</v>
      </c>
      <c r="J1063" s="26">
        <v>1495</v>
      </c>
      <c r="K1063" s="26">
        <v>4</v>
      </c>
      <c r="L1063" s="26" t="s">
        <v>39</v>
      </c>
      <c r="M1063" s="26">
        <v>78</v>
      </c>
      <c r="N1063" s="26">
        <v>3</v>
      </c>
      <c r="O1063" s="26">
        <v>1</v>
      </c>
      <c r="P1063" s="26" t="s">
        <v>57</v>
      </c>
      <c r="Q1063" s="26">
        <v>2</v>
      </c>
      <c r="R1063" s="26" t="s">
        <v>48</v>
      </c>
      <c r="S1063" s="26">
        <v>2033</v>
      </c>
      <c r="T1063" s="26">
        <v>7103</v>
      </c>
      <c r="U1063" s="26">
        <v>1</v>
      </c>
      <c r="V1063" s="26" t="s">
        <v>42</v>
      </c>
      <c r="W1063" s="26" t="s">
        <v>43</v>
      </c>
      <c r="X1063" s="26">
        <v>13</v>
      </c>
      <c r="Y1063" s="26">
        <v>3</v>
      </c>
      <c r="Z1063" s="26">
        <v>3</v>
      </c>
      <c r="AA1063" s="26">
        <v>80</v>
      </c>
      <c r="AB1063" s="26">
        <v>1</v>
      </c>
      <c r="AC1063" s="26">
        <v>1</v>
      </c>
      <c r="AD1063" s="26">
        <v>2</v>
      </c>
      <c r="AE1063" s="26">
        <v>3</v>
      </c>
      <c r="AF1063" s="26">
        <v>1</v>
      </c>
      <c r="AG1063" s="26">
        <v>0</v>
      </c>
      <c r="AH1063" s="26">
        <v>0</v>
      </c>
      <c r="AI1063" s="26">
        <v>0</v>
      </c>
      <c r="AJ1063" s="26"/>
      <c r="AK1063" s="26"/>
      <c r="AL1063" s="26"/>
      <c r="AM1063" s="26"/>
      <c r="AN1063" s="26"/>
      <c r="AO1063" s="26"/>
      <c r="AP1063" s="26"/>
      <c r="AQ1063" s="26"/>
      <c r="AR1063" s="26"/>
      <c r="AS1063" s="26"/>
      <c r="AT1063" s="26"/>
      <c r="AU1063" s="26"/>
      <c r="AV1063" s="26"/>
      <c r="AW1063" s="26"/>
      <c r="AX1063" s="26"/>
      <c r="AY1063" s="26"/>
      <c r="AZ1063" s="26"/>
      <c r="BA1063" s="26"/>
      <c r="BB1063" s="26"/>
      <c r="BC1063" s="26"/>
      <c r="BD1063" s="26"/>
      <c r="BE1063" s="26"/>
      <c r="BF1063" s="26"/>
      <c r="BG1063" s="26"/>
      <c r="BH1063" s="26"/>
      <c r="BI1063" s="26"/>
      <c r="BJ1063" s="26"/>
      <c r="BK1063" s="26"/>
      <c r="BL1063" s="26"/>
      <c r="BM1063" s="26"/>
      <c r="BN1063" s="26"/>
      <c r="BO1063" s="26"/>
      <c r="BP1063" s="26"/>
      <c r="BQ1063" s="26"/>
      <c r="BR1063" s="26"/>
      <c r="BS1063" s="26"/>
      <c r="BT1063" s="26"/>
      <c r="BU1063" s="26"/>
      <c r="BV1063" s="26"/>
      <c r="BW1063" s="26"/>
      <c r="BX1063" s="26"/>
      <c r="BY1063" s="26"/>
      <c r="BZ1063" s="26"/>
      <c r="CA1063" s="26"/>
      <c r="CB1063" s="26"/>
      <c r="CC1063" s="26"/>
      <c r="CD1063" s="26"/>
      <c r="CE1063" s="26"/>
      <c r="CF1063" s="26"/>
      <c r="CG1063" s="26"/>
      <c r="CH1063" s="26"/>
      <c r="CI1063" s="26"/>
      <c r="CJ1063" s="26"/>
      <c r="CK1063" s="26"/>
      <c r="CL1063" s="26"/>
      <c r="CM1063" s="26"/>
      <c r="CN1063" s="26"/>
      <c r="CO1063" s="26"/>
      <c r="CP1063" s="26"/>
      <c r="CQ1063" s="26"/>
      <c r="CR1063" s="26"/>
      <c r="CS1063" s="26"/>
      <c r="CT1063" s="26"/>
      <c r="CU1063" s="26"/>
      <c r="CV1063" s="26"/>
    </row>
    <row r="1064" spans="1:100">
      <c r="A1064" s="26">
        <v>44</v>
      </c>
      <c r="B1064" s="26" t="s">
        <v>43</v>
      </c>
      <c r="C1064" s="26" t="s">
        <v>44</v>
      </c>
      <c r="D1064" s="26">
        <v>1193</v>
      </c>
      <c r="E1064" s="26" t="s">
        <v>45</v>
      </c>
      <c r="F1064" s="26">
        <v>2</v>
      </c>
      <c r="G1064" s="26">
        <v>1</v>
      </c>
      <c r="H1064" s="26" t="s">
        <v>51</v>
      </c>
      <c r="I1064" s="26">
        <v>1</v>
      </c>
      <c r="J1064" s="26">
        <v>1496</v>
      </c>
      <c r="K1064" s="26">
        <v>2</v>
      </c>
      <c r="L1064" s="26" t="s">
        <v>46</v>
      </c>
      <c r="M1064" s="26">
        <v>86</v>
      </c>
      <c r="N1064" s="26">
        <v>3</v>
      </c>
      <c r="O1064" s="26">
        <v>3</v>
      </c>
      <c r="P1064" s="26" t="s">
        <v>53</v>
      </c>
      <c r="Q1064" s="26">
        <v>3</v>
      </c>
      <c r="R1064" s="26" t="s">
        <v>41</v>
      </c>
      <c r="S1064" s="26">
        <v>10209</v>
      </c>
      <c r="T1064" s="26">
        <v>19719</v>
      </c>
      <c r="U1064" s="26">
        <v>5</v>
      </c>
      <c r="V1064" s="26" t="s">
        <v>42</v>
      </c>
      <c r="W1064" s="26" t="s">
        <v>35</v>
      </c>
      <c r="X1064" s="26">
        <v>18</v>
      </c>
      <c r="Y1064" s="26">
        <v>3</v>
      </c>
      <c r="Z1064" s="26">
        <v>2</v>
      </c>
      <c r="AA1064" s="26">
        <v>80</v>
      </c>
      <c r="AB1064" s="26">
        <v>0</v>
      </c>
      <c r="AC1064" s="26">
        <v>16</v>
      </c>
      <c r="AD1064" s="26">
        <v>2</v>
      </c>
      <c r="AE1064" s="26">
        <v>2</v>
      </c>
      <c r="AF1064" s="26">
        <v>2</v>
      </c>
      <c r="AG1064" s="26">
        <v>2</v>
      </c>
      <c r="AH1064" s="26">
        <v>2</v>
      </c>
      <c r="AI1064" s="26">
        <v>2</v>
      </c>
      <c r="AJ1064" s="26"/>
      <c r="AK1064" s="26"/>
      <c r="AL1064" s="26"/>
      <c r="AM1064" s="26"/>
      <c r="AN1064" s="26"/>
      <c r="AO1064" s="26"/>
      <c r="AP1064" s="26"/>
      <c r="AQ1064" s="26"/>
      <c r="AR1064" s="26"/>
      <c r="AS1064" s="26"/>
      <c r="AT1064" s="26"/>
      <c r="AU1064" s="26"/>
      <c r="AV1064" s="26"/>
      <c r="AW1064" s="26"/>
      <c r="AX1064" s="26"/>
      <c r="AY1064" s="26"/>
      <c r="AZ1064" s="26"/>
      <c r="BA1064" s="26"/>
      <c r="BB1064" s="26"/>
      <c r="BC1064" s="26"/>
      <c r="BD1064" s="26"/>
      <c r="BE1064" s="26"/>
      <c r="BF1064" s="26"/>
      <c r="BG1064" s="26"/>
      <c r="BH1064" s="26"/>
      <c r="BI1064" s="26"/>
      <c r="BJ1064" s="26"/>
      <c r="BK1064" s="26"/>
      <c r="BL1064" s="26"/>
      <c r="BM1064" s="26"/>
      <c r="BN1064" s="26"/>
      <c r="BO1064" s="26"/>
      <c r="BP1064" s="26"/>
      <c r="BQ1064" s="26"/>
      <c r="BR1064" s="26"/>
      <c r="BS1064" s="26"/>
      <c r="BT1064" s="26"/>
      <c r="BU1064" s="26"/>
      <c r="BV1064" s="26"/>
      <c r="BW1064" s="26"/>
      <c r="BX1064" s="26"/>
      <c r="BY1064" s="26"/>
      <c r="BZ1064" s="26"/>
      <c r="CA1064" s="26"/>
      <c r="CB1064" s="26"/>
      <c r="CC1064" s="26"/>
      <c r="CD1064" s="26"/>
      <c r="CE1064" s="26"/>
      <c r="CF1064" s="26"/>
      <c r="CG1064" s="26"/>
      <c r="CH1064" s="26"/>
      <c r="CI1064" s="26"/>
      <c r="CJ1064" s="26"/>
      <c r="CK1064" s="26"/>
      <c r="CL1064" s="26"/>
      <c r="CM1064" s="26"/>
      <c r="CN1064" s="26"/>
      <c r="CO1064" s="26"/>
      <c r="CP1064" s="26"/>
      <c r="CQ1064" s="26"/>
      <c r="CR1064" s="26"/>
      <c r="CS1064" s="26"/>
      <c r="CT1064" s="26"/>
      <c r="CU1064" s="26"/>
      <c r="CV1064" s="26"/>
    </row>
    <row r="1065" spans="1:100">
      <c r="A1065" s="26">
        <v>29</v>
      </c>
      <c r="B1065" s="26" t="s">
        <v>43</v>
      </c>
      <c r="C1065" s="26" t="s">
        <v>36</v>
      </c>
      <c r="D1065" s="26">
        <v>1246</v>
      </c>
      <c r="E1065" s="26" t="s">
        <v>37</v>
      </c>
      <c r="F1065" s="26">
        <v>19</v>
      </c>
      <c r="G1065" s="26">
        <v>3</v>
      </c>
      <c r="H1065" s="26" t="s">
        <v>38</v>
      </c>
      <c r="I1065" s="26">
        <v>1</v>
      </c>
      <c r="J1065" s="26">
        <v>1497</v>
      </c>
      <c r="K1065" s="26">
        <v>3</v>
      </c>
      <c r="L1065" s="26" t="s">
        <v>46</v>
      </c>
      <c r="M1065" s="26">
        <v>77</v>
      </c>
      <c r="N1065" s="26">
        <v>2</v>
      </c>
      <c r="O1065" s="26">
        <v>2</v>
      </c>
      <c r="P1065" s="26" t="s">
        <v>40</v>
      </c>
      <c r="Q1065" s="26">
        <v>3</v>
      </c>
      <c r="R1065" s="26" t="s">
        <v>52</v>
      </c>
      <c r="S1065" s="26">
        <v>8620</v>
      </c>
      <c r="T1065" s="26">
        <v>23757</v>
      </c>
      <c r="U1065" s="26">
        <v>1</v>
      </c>
      <c r="V1065" s="26" t="s">
        <v>42</v>
      </c>
      <c r="W1065" s="26" t="s">
        <v>43</v>
      </c>
      <c r="X1065" s="26">
        <v>14</v>
      </c>
      <c r="Y1065" s="26">
        <v>3</v>
      </c>
      <c r="Z1065" s="26">
        <v>3</v>
      </c>
      <c r="AA1065" s="26">
        <v>80</v>
      </c>
      <c r="AB1065" s="26">
        <v>2</v>
      </c>
      <c r="AC1065" s="26">
        <v>10</v>
      </c>
      <c r="AD1065" s="26">
        <v>3</v>
      </c>
      <c r="AE1065" s="26">
        <v>3</v>
      </c>
      <c r="AF1065" s="26">
        <v>10</v>
      </c>
      <c r="AG1065" s="26">
        <v>7</v>
      </c>
      <c r="AH1065" s="26">
        <v>0</v>
      </c>
      <c r="AI1065" s="26">
        <v>4</v>
      </c>
      <c r="AJ1065" s="26"/>
      <c r="AK1065" s="26"/>
      <c r="AL1065" s="26"/>
      <c r="AM1065" s="26"/>
      <c r="AN1065" s="26"/>
      <c r="AO1065" s="26"/>
      <c r="AP1065" s="26"/>
      <c r="AQ1065" s="26"/>
      <c r="AR1065" s="26"/>
      <c r="AS1065" s="26"/>
      <c r="AT1065" s="26"/>
      <c r="AU1065" s="26"/>
      <c r="AV1065" s="26"/>
      <c r="AW1065" s="26"/>
      <c r="AX1065" s="26"/>
      <c r="AY1065" s="26"/>
      <c r="AZ1065" s="26"/>
      <c r="BA1065" s="26"/>
      <c r="BB1065" s="26"/>
      <c r="BC1065" s="26"/>
      <c r="BD1065" s="26"/>
      <c r="BE1065" s="26"/>
      <c r="BF1065" s="26"/>
      <c r="BG1065" s="26"/>
      <c r="BH1065" s="26"/>
      <c r="BI1065" s="26"/>
      <c r="BJ1065" s="26"/>
      <c r="BK1065" s="26"/>
      <c r="BL1065" s="26"/>
      <c r="BM1065" s="26"/>
      <c r="BN1065" s="26"/>
      <c r="BO1065" s="26"/>
      <c r="BP1065" s="26"/>
      <c r="BQ1065" s="26"/>
      <c r="BR1065" s="26"/>
      <c r="BS1065" s="26"/>
      <c r="BT1065" s="26"/>
      <c r="BU1065" s="26"/>
      <c r="BV1065" s="26"/>
      <c r="BW1065" s="26"/>
      <c r="BX1065" s="26"/>
      <c r="BY1065" s="26"/>
      <c r="BZ1065" s="26"/>
      <c r="CA1065" s="26"/>
      <c r="CB1065" s="26"/>
      <c r="CC1065" s="26"/>
      <c r="CD1065" s="26"/>
      <c r="CE1065" s="26"/>
      <c r="CF1065" s="26"/>
      <c r="CG1065" s="26"/>
      <c r="CH1065" s="26"/>
      <c r="CI1065" s="26"/>
      <c r="CJ1065" s="26"/>
      <c r="CK1065" s="26"/>
      <c r="CL1065" s="26"/>
      <c r="CM1065" s="26"/>
      <c r="CN1065" s="26"/>
      <c r="CO1065" s="26"/>
      <c r="CP1065" s="26"/>
      <c r="CQ1065" s="26"/>
      <c r="CR1065" s="26"/>
      <c r="CS1065" s="26"/>
      <c r="CT1065" s="26"/>
      <c r="CU1065" s="26"/>
      <c r="CV1065" s="26"/>
    </row>
    <row r="1066" spans="1:100">
      <c r="A1066" s="26">
        <v>30</v>
      </c>
      <c r="B1066" s="26" t="s">
        <v>43</v>
      </c>
      <c r="C1066" s="26" t="s">
        <v>36</v>
      </c>
      <c r="D1066" s="26">
        <v>330</v>
      </c>
      <c r="E1066" s="26" t="s">
        <v>61</v>
      </c>
      <c r="F1066" s="26">
        <v>1</v>
      </c>
      <c r="G1066" s="26">
        <v>3</v>
      </c>
      <c r="H1066" s="26" t="s">
        <v>38</v>
      </c>
      <c r="I1066" s="26">
        <v>1</v>
      </c>
      <c r="J1066" s="26">
        <v>1499</v>
      </c>
      <c r="K1066" s="26">
        <v>3</v>
      </c>
      <c r="L1066" s="26" t="s">
        <v>46</v>
      </c>
      <c r="M1066" s="26">
        <v>46</v>
      </c>
      <c r="N1066" s="26">
        <v>3</v>
      </c>
      <c r="O1066" s="26">
        <v>1</v>
      </c>
      <c r="P1066" s="26" t="s">
        <v>61</v>
      </c>
      <c r="Q1066" s="26">
        <v>3</v>
      </c>
      <c r="R1066" s="26" t="s">
        <v>52</v>
      </c>
      <c r="S1066" s="26">
        <v>2064</v>
      </c>
      <c r="T1066" s="26">
        <v>15428</v>
      </c>
      <c r="U1066" s="26">
        <v>0</v>
      </c>
      <c r="V1066" s="26" t="s">
        <v>42</v>
      </c>
      <c r="W1066" s="26" t="s">
        <v>43</v>
      </c>
      <c r="X1066" s="26">
        <v>21</v>
      </c>
      <c r="Y1066" s="26">
        <v>4</v>
      </c>
      <c r="Z1066" s="26">
        <v>1</v>
      </c>
      <c r="AA1066" s="26">
        <v>80</v>
      </c>
      <c r="AB1066" s="26">
        <v>1</v>
      </c>
      <c r="AC1066" s="26">
        <v>6</v>
      </c>
      <c r="AD1066" s="26">
        <v>3</v>
      </c>
      <c r="AE1066" s="26">
        <v>4</v>
      </c>
      <c r="AF1066" s="26">
        <v>5</v>
      </c>
      <c r="AG1066" s="26">
        <v>3</v>
      </c>
      <c r="AH1066" s="26">
        <v>1</v>
      </c>
      <c r="AI1066" s="26">
        <v>3</v>
      </c>
      <c r="AJ1066" s="26"/>
      <c r="AK1066" s="26"/>
      <c r="AL1066" s="26"/>
      <c r="AM1066" s="26"/>
      <c r="AN1066" s="26"/>
      <c r="AO1066" s="26"/>
      <c r="AP1066" s="26"/>
      <c r="AQ1066" s="26"/>
      <c r="AR1066" s="26"/>
      <c r="AS1066" s="26"/>
      <c r="AT1066" s="26"/>
      <c r="AU1066" s="26"/>
      <c r="AV1066" s="26"/>
      <c r="AW1066" s="26"/>
      <c r="AX1066" s="26"/>
      <c r="AY1066" s="26"/>
      <c r="AZ1066" s="26"/>
      <c r="BA1066" s="26"/>
      <c r="BB1066" s="26"/>
      <c r="BC1066" s="26"/>
      <c r="BD1066" s="26"/>
      <c r="BE1066" s="26"/>
      <c r="BF1066" s="26"/>
      <c r="BG1066" s="26"/>
      <c r="BH1066" s="26"/>
      <c r="BI1066" s="26"/>
      <c r="BJ1066" s="26"/>
      <c r="BK1066" s="26"/>
      <c r="BL1066" s="26"/>
      <c r="BM1066" s="26"/>
      <c r="BN1066" s="26"/>
      <c r="BO1066" s="26"/>
      <c r="BP1066" s="26"/>
      <c r="BQ1066" s="26"/>
      <c r="BR1066" s="26"/>
      <c r="BS1066" s="26"/>
      <c r="BT1066" s="26"/>
      <c r="BU1066" s="26"/>
      <c r="BV1066" s="26"/>
      <c r="BW1066" s="26"/>
      <c r="BX1066" s="26"/>
      <c r="BY1066" s="26"/>
      <c r="BZ1066" s="26"/>
      <c r="CA1066" s="26"/>
      <c r="CB1066" s="26"/>
      <c r="CC1066" s="26"/>
      <c r="CD1066" s="26"/>
      <c r="CE1066" s="26"/>
      <c r="CF1066" s="26"/>
      <c r="CG1066" s="26"/>
      <c r="CH1066" s="26"/>
      <c r="CI1066" s="26"/>
      <c r="CJ1066" s="26"/>
      <c r="CK1066" s="26"/>
      <c r="CL1066" s="26"/>
      <c r="CM1066" s="26"/>
      <c r="CN1066" s="26"/>
      <c r="CO1066" s="26"/>
      <c r="CP1066" s="26"/>
      <c r="CQ1066" s="26"/>
      <c r="CR1066" s="26"/>
      <c r="CS1066" s="26"/>
      <c r="CT1066" s="26"/>
      <c r="CU1066" s="26"/>
      <c r="CV1066" s="26"/>
    </row>
    <row r="1067" spans="1:100">
      <c r="A1067" s="26">
        <v>55</v>
      </c>
      <c r="B1067" s="26" t="s">
        <v>43</v>
      </c>
      <c r="C1067" s="26" t="s">
        <v>36</v>
      </c>
      <c r="D1067" s="26">
        <v>1229</v>
      </c>
      <c r="E1067" s="26" t="s">
        <v>45</v>
      </c>
      <c r="F1067" s="26">
        <v>4</v>
      </c>
      <c r="G1067" s="26">
        <v>4</v>
      </c>
      <c r="H1067" s="26" t="s">
        <v>38</v>
      </c>
      <c r="I1067" s="26">
        <v>1</v>
      </c>
      <c r="J1067" s="26">
        <v>1501</v>
      </c>
      <c r="K1067" s="26">
        <v>4</v>
      </c>
      <c r="L1067" s="26" t="s">
        <v>46</v>
      </c>
      <c r="M1067" s="26">
        <v>30</v>
      </c>
      <c r="N1067" s="26">
        <v>3</v>
      </c>
      <c r="O1067" s="26">
        <v>2</v>
      </c>
      <c r="P1067" s="26" t="s">
        <v>54</v>
      </c>
      <c r="Q1067" s="26">
        <v>3</v>
      </c>
      <c r="R1067" s="26" t="s">
        <v>48</v>
      </c>
      <c r="S1067" s="26">
        <v>4035</v>
      </c>
      <c r="T1067" s="26">
        <v>16143</v>
      </c>
      <c r="U1067" s="26">
        <v>0</v>
      </c>
      <c r="V1067" s="26" t="s">
        <v>42</v>
      </c>
      <c r="W1067" s="26" t="s">
        <v>35</v>
      </c>
      <c r="X1067" s="26">
        <v>16</v>
      </c>
      <c r="Y1067" s="26">
        <v>3</v>
      </c>
      <c r="Z1067" s="26">
        <v>2</v>
      </c>
      <c r="AA1067" s="26">
        <v>80</v>
      </c>
      <c r="AB1067" s="26">
        <v>0</v>
      </c>
      <c r="AC1067" s="26">
        <v>4</v>
      </c>
      <c r="AD1067" s="26">
        <v>2</v>
      </c>
      <c r="AE1067" s="26">
        <v>3</v>
      </c>
      <c r="AF1067" s="26">
        <v>3</v>
      </c>
      <c r="AG1067" s="26">
        <v>2</v>
      </c>
      <c r="AH1067" s="26">
        <v>1</v>
      </c>
      <c r="AI1067" s="26">
        <v>2</v>
      </c>
      <c r="AJ1067" s="26"/>
      <c r="AK1067" s="26"/>
      <c r="AL1067" s="26"/>
      <c r="AM1067" s="26"/>
      <c r="AN1067" s="26"/>
      <c r="AO1067" s="26"/>
      <c r="AP1067" s="26"/>
      <c r="AQ1067" s="26"/>
      <c r="AR1067" s="26"/>
      <c r="AS1067" s="26"/>
      <c r="AT1067" s="26"/>
      <c r="AU1067" s="26"/>
      <c r="AV1067" s="26"/>
      <c r="AW1067" s="26"/>
      <c r="AX1067" s="26"/>
      <c r="AY1067" s="26"/>
      <c r="AZ1067" s="26"/>
      <c r="BA1067" s="26"/>
      <c r="BB1067" s="26"/>
      <c r="BC1067" s="26"/>
      <c r="BD1067" s="26"/>
      <c r="BE1067" s="26"/>
      <c r="BF1067" s="26"/>
      <c r="BG1067" s="26"/>
      <c r="BH1067" s="26"/>
      <c r="BI1067" s="26"/>
      <c r="BJ1067" s="26"/>
      <c r="BK1067" s="26"/>
      <c r="BL1067" s="26"/>
      <c r="BM1067" s="26"/>
      <c r="BN1067" s="26"/>
      <c r="BO1067" s="26"/>
      <c r="BP1067" s="26"/>
      <c r="BQ1067" s="26"/>
      <c r="BR1067" s="26"/>
      <c r="BS1067" s="26"/>
      <c r="BT1067" s="26"/>
      <c r="BU1067" s="26"/>
      <c r="BV1067" s="26"/>
      <c r="BW1067" s="26"/>
      <c r="BX1067" s="26"/>
      <c r="BY1067" s="26"/>
      <c r="BZ1067" s="26"/>
      <c r="CA1067" s="26"/>
      <c r="CB1067" s="26"/>
      <c r="CC1067" s="26"/>
      <c r="CD1067" s="26"/>
      <c r="CE1067" s="26"/>
      <c r="CF1067" s="26"/>
      <c r="CG1067" s="26"/>
      <c r="CH1067" s="26"/>
      <c r="CI1067" s="26"/>
      <c r="CJ1067" s="26"/>
      <c r="CK1067" s="26"/>
      <c r="CL1067" s="26"/>
      <c r="CM1067" s="26"/>
      <c r="CN1067" s="26"/>
      <c r="CO1067" s="26"/>
      <c r="CP1067" s="26"/>
      <c r="CQ1067" s="26"/>
      <c r="CR1067" s="26"/>
      <c r="CS1067" s="26"/>
      <c r="CT1067" s="26"/>
      <c r="CU1067" s="26"/>
      <c r="CV1067" s="26"/>
    </row>
    <row r="1068" spans="1:100">
      <c r="A1068" s="26">
        <v>33</v>
      </c>
      <c r="B1068" s="26" t="s">
        <v>43</v>
      </c>
      <c r="C1068" s="26" t="s">
        <v>36</v>
      </c>
      <c r="D1068" s="26">
        <v>1099</v>
      </c>
      <c r="E1068" s="26" t="s">
        <v>45</v>
      </c>
      <c r="F1068" s="26">
        <v>4</v>
      </c>
      <c r="G1068" s="26">
        <v>4</v>
      </c>
      <c r="H1068" s="26" t="s">
        <v>51</v>
      </c>
      <c r="I1068" s="26">
        <v>1</v>
      </c>
      <c r="J1068" s="26">
        <v>1502</v>
      </c>
      <c r="K1068" s="26">
        <v>1</v>
      </c>
      <c r="L1068" s="26" t="s">
        <v>39</v>
      </c>
      <c r="M1068" s="26">
        <v>82</v>
      </c>
      <c r="N1068" s="26">
        <v>2</v>
      </c>
      <c r="O1068" s="26">
        <v>1</v>
      </c>
      <c r="P1068" s="26" t="s">
        <v>50</v>
      </c>
      <c r="Q1068" s="26">
        <v>2</v>
      </c>
      <c r="R1068" s="26" t="s">
        <v>48</v>
      </c>
      <c r="S1068" s="26">
        <v>3838</v>
      </c>
      <c r="T1068" s="26">
        <v>8192</v>
      </c>
      <c r="U1068" s="26">
        <v>8</v>
      </c>
      <c r="V1068" s="26" t="s">
        <v>42</v>
      </c>
      <c r="W1068" s="26" t="s">
        <v>43</v>
      </c>
      <c r="X1068" s="26">
        <v>11</v>
      </c>
      <c r="Y1068" s="26">
        <v>3</v>
      </c>
      <c r="Z1068" s="26">
        <v>4</v>
      </c>
      <c r="AA1068" s="26">
        <v>80</v>
      </c>
      <c r="AB1068" s="26">
        <v>0</v>
      </c>
      <c r="AC1068" s="26">
        <v>8</v>
      </c>
      <c r="AD1068" s="26">
        <v>5</v>
      </c>
      <c r="AE1068" s="26">
        <v>3</v>
      </c>
      <c r="AF1068" s="26">
        <v>5</v>
      </c>
      <c r="AG1068" s="26">
        <v>4</v>
      </c>
      <c r="AH1068" s="26">
        <v>0</v>
      </c>
      <c r="AI1068" s="26">
        <v>2</v>
      </c>
      <c r="AJ1068" s="26"/>
      <c r="AK1068" s="26"/>
      <c r="AL1068" s="26"/>
      <c r="AM1068" s="26"/>
      <c r="AN1068" s="26"/>
      <c r="AO1068" s="26"/>
      <c r="AP1068" s="26"/>
      <c r="AQ1068" s="26"/>
      <c r="AR1068" s="26"/>
      <c r="AS1068" s="26"/>
      <c r="AT1068" s="26"/>
      <c r="AU1068" s="26"/>
      <c r="AV1068" s="26"/>
      <c r="AW1068" s="26"/>
      <c r="AX1068" s="26"/>
      <c r="AY1068" s="26"/>
      <c r="AZ1068" s="26"/>
      <c r="BA1068" s="26"/>
      <c r="BB1068" s="26"/>
      <c r="BC1068" s="26"/>
      <c r="BD1068" s="26"/>
      <c r="BE1068" s="26"/>
      <c r="BF1068" s="26"/>
      <c r="BG1068" s="26"/>
      <c r="BH1068" s="26"/>
      <c r="BI1068" s="26"/>
      <c r="BJ1068" s="26"/>
      <c r="BK1068" s="26"/>
      <c r="BL1068" s="26"/>
      <c r="BM1068" s="26"/>
      <c r="BN1068" s="26"/>
      <c r="BO1068" s="26"/>
      <c r="BP1068" s="26"/>
      <c r="BQ1068" s="26"/>
      <c r="BR1068" s="26"/>
      <c r="BS1068" s="26"/>
      <c r="BT1068" s="26"/>
      <c r="BU1068" s="26"/>
      <c r="BV1068" s="26"/>
      <c r="BW1068" s="26"/>
      <c r="BX1068" s="26"/>
      <c r="BY1068" s="26"/>
      <c r="BZ1068" s="26"/>
      <c r="CA1068" s="26"/>
      <c r="CB1068" s="26"/>
      <c r="CC1068" s="26"/>
      <c r="CD1068" s="26"/>
      <c r="CE1068" s="26"/>
      <c r="CF1068" s="26"/>
      <c r="CG1068" s="26"/>
      <c r="CH1068" s="26"/>
      <c r="CI1068" s="26"/>
      <c r="CJ1068" s="26"/>
      <c r="CK1068" s="26"/>
      <c r="CL1068" s="26"/>
      <c r="CM1068" s="26"/>
      <c r="CN1068" s="26"/>
      <c r="CO1068" s="26"/>
      <c r="CP1068" s="26"/>
      <c r="CQ1068" s="26"/>
      <c r="CR1068" s="26"/>
      <c r="CS1068" s="26"/>
      <c r="CT1068" s="26"/>
      <c r="CU1068" s="26"/>
      <c r="CV1068" s="26"/>
    </row>
    <row r="1069" spans="1:100">
      <c r="A1069" s="26">
        <v>47</v>
      </c>
      <c r="B1069" s="26" t="s">
        <v>43</v>
      </c>
      <c r="C1069" s="26" t="s">
        <v>36</v>
      </c>
      <c r="D1069" s="26">
        <v>571</v>
      </c>
      <c r="E1069" s="26" t="s">
        <v>37</v>
      </c>
      <c r="F1069" s="26">
        <v>14</v>
      </c>
      <c r="G1069" s="26">
        <v>3</v>
      </c>
      <c r="H1069" s="26" t="s">
        <v>51</v>
      </c>
      <c r="I1069" s="26">
        <v>1</v>
      </c>
      <c r="J1069" s="26">
        <v>1503</v>
      </c>
      <c r="K1069" s="26">
        <v>3</v>
      </c>
      <c r="L1069" s="26" t="s">
        <v>39</v>
      </c>
      <c r="M1069" s="26">
        <v>78</v>
      </c>
      <c r="N1069" s="26">
        <v>3</v>
      </c>
      <c r="O1069" s="26">
        <v>2</v>
      </c>
      <c r="P1069" s="26" t="s">
        <v>40</v>
      </c>
      <c r="Q1069" s="26">
        <v>3</v>
      </c>
      <c r="R1069" s="26" t="s">
        <v>48</v>
      </c>
      <c r="S1069" s="26">
        <v>4591</v>
      </c>
      <c r="T1069" s="26">
        <v>24200</v>
      </c>
      <c r="U1069" s="26">
        <v>3</v>
      </c>
      <c r="V1069" s="26" t="s">
        <v>42</v>
      </c>
      <c r="W1069" s="26" t="s">
        <v>35</v>
      </c>
      <c r="X1069" s="26">
        <v>17</v>
      </c>
      <c r="Y1069" s="26">
        <v>3</v>
      </c>
      <c r="Z1069" s="26">
        <v>3</v>
      </c>
      <c r="AA1069" s="26">
        <v>80</v>
      </c>
      <c r="AB1069" s="26">
        <v>1</v>
      </c>
      <c r="AC1069" s="26">
        <v>11</v>
      </c>
      <c r="AD1069" s="26">
        <v>4</v>
      </c>
      <c r="AE1069" s="26">
        <v>2</v>
      </c>
      <c r="AF1069" s="26">
        <v>5</v>
      </c>
      <c r="AG1069" s="26">
        <v>4</v>
      </c>
      <c r="AH1069" s="26">
        <v>1</v>
      </c>
      <c r="AI1069" s="26">
        <v>2</v>
      </c>
      <c r="AJ1069" s="26"/>
      <c r="AK1069" s="26"/>
      <c r="AL1069" s="26"/>
      <c r="AM1069" s="26"/>
      <c r="AN1069" s="26"/>
      <c r="AO1069" s="26"/>
      <c r="AP1069" s="26"/>
      <c r="AQ1069" s="26"/>
      <c r="AR1069" s="26"/>
      <c r="AS1069" s="26"/>
      <c r="AT1069" s="26"/>
      <c r="AU1069" s="26"/>
      <c r="AV1069" s="26"/>
      <c r="AW1069" s="26"/>
      <c r="AX1069" s="26"/>
      <c r="AY1069" s="26"/>
      <c r="AZ1069" s="26"/>
      <c r="BA1069" s="26"/>
      <c r="BB1069" s="26"/>
      <c r="BC1069" s="26"/>
      <c r="BD1069" s="26"/>
      <c r="BE1069" s="26"/>
      <c r="BF1069" s="26"/>
      <c r="BG1069" s="26"/>
      <c r="BH1069" s="26"/>
      <c r="BI1069" s="26"/>
      <c r="BJ1069" s="26"/>
      <c r="BK1069" s="26"/>
      <c r="BL1069" s="26"/>
      <c r="BM1069" s="26"/>
      <c r="BN1069" s="26"/>
      <c r="BO1069" s="26"/>
      <c r="BP1069" s="26"/>
      <c r="BQ1069" s="26"/>
      <c r="BR1069" s="26"/>
      <c r="BS1069" s="26"/>
      <c r="BT1069" s="26"/>
      <c r="BU1069" s="26"/>
      <c r="BV1069" s="26"/>
      <c r="BW1069" s="26"/>
      <c r="BX1069" s="26"/>
      <c r="BY1069" s="26"/>
      <c r="BZ1069" s="26"/>
      <c r="CA1069" s="26"/>
      <c r="CB1069" s="26"/>
      <c r="CC1069" s="26"/>
      <c r="CD1069" s="26"/>
      <c r="CE1069" s="26"/>
      <c r="CF1069" s="26"/>
      <c r="CG1069" s="26"/>
      <c r="CH1069" s="26"/>
      <c r="CI1069" s="26"/>
      <c r="CJ1069" s="26"/>
      <c r="CK1069" s="26"/>
      <c r="CL1069" s="26"/>
      <c r="CM1069" s="26"/>
      <c r="CN1069" s="26"/>
      <c r="CO1069" s="26"/>
      <c r="CP1069" s="26"/>
      <c r="CQ1069" s="26"/>
      <c r="CR1069" s="26"/>
      <c r="CS1069" s="26"/>
      <c r="CT1069" s="26"/>
      <c r="CU1069" s="26"/>
      <c r="CV1069" s="26"/>
    </row>
    <row r="1070" spans="1:100">
      <c r="A1070" s="26">
        <v>28</v>
      </c>
      <c r="B1070" s="26" t="s">
        <v>35</v>
      </c>
      <c r="C1070" s="26" t="s">
        <v>44</v>
      </c>
      <c r="D1070" s="26">
        <v>289</v>
      </c>
      <c r="E1070" s="26" t="s">
        <v>45</v>
      </c>
      <c r="F1070" s="26">
        <v>2</v>
      </c>
      <c r="G1070" s="26">
        <v>2</v>
      </c>
      <c r="H1070" s="26" t="s">
        <v>51</v>
      </c>
      <c r="I1070" s="26">
        <v>1</v>
      </c>
      <c r="J1070" s="26">
        <v>1504</v>
      </c>
      <c r="K1070" s="26">
        <v>3</v>
      </c>
      <c r="L1070" s="26" t="s">
        <v>46</v>
      </c>
      <c r="M1070" s="26">
        <v>38</v>
      </c>
      <c r="N1070" s="26">
        <v>2</v>
      </c>
      <c r="O1070" s="26">
        <v>1</v>
      </c>
      <c r="P1070" s="26" t="s">
        <v>50</v>
      </c>
      <c r="Q1070" s="26">
        <v>1</v>
      </c>
      <c r="R1070" s="26" t="s">
        <v>41</v>
      </c>
      <c r="S1070" s="26">
        <v>2561</v>
      </c>
      <c r="T1070" s="26">
        <v>5355</v>
      </c>
      <c r="U1070" s="26">
        <v>7</v>
      </c>
      <c r="V1070" s="26" t="s">
        <v>42</v>
      </c>
      <c r="W1070" s="26" t="s">
        <v>43</v>
      </c>
      <c r="X1070" s="26">
        <v>11</v>
      </c>
      <c r="Y1070" s="26">
        <v>3</v>
      </c>
      <c r="Z1070" s="26">
        <v>3</v>
      </c>
      <c r="AA1070" s="26">
        <v>80</v>
      </c>
      <c r="AB1070" s="26">
        <v>0</v>
      </c>
      <c r="AC1070" s="26">
        <v>8</v>
      </c>
      <c r="AD1070" s="26">
        <v>2</v>
      </c>
      <c r="AE1070" s="26">
        <v>2</v>
      </c>
      <c r="AF1070" s="26">
        <v>0</v>
      </c>
      <c r="AG1070" s="26">
        <v>0</v>
      </c>
      <c r="AH1070" s="26">
        <v>0</v>
      </c>
      <c r="AI1070" s="26">
        <v>0</v>
      </c>
      <c r="AJ1070" s="26"/>
      <c r="AK1070" s="26"/>
      <c r="AL1070" s="26"/>
      <c r="AM1070" s="26"/>
      <c r="AN1070" s="26"/>
      <c r="AO1070" s="26"/>
      <c r="AP1070" s="26"/>
      <c r="AQ1070" s="26"/>
      <c r="AR1070" s="26"/>
      <c r="AS1070" s="26"/>
      <c r="AT1070" s="26"/>
      <c r="AU1070" s="26"/>
      <c r="AV1070" s="26"/>
      <c r="AW1070" s="26"/>
      <c r="AX1070" s="26"/>
      <c r="AY1070" s="26"/>
      <c r="AZ1070" s="26"/>
      <c r="BA1070" s="26"/>
      <c r="BB1070" s="26"/>
      <c r="BC1070" s="26"/>
      <c r="BD1070" s="26"/>
      <c r="BE1070" s="26"/>
      <c r="BF1070" s="26"/>
      <c r="BG1070" s="26"/>
      <c r="BH1070" s="26"/>
      <c r="BI1070" s="26"/>
      <c r="BJ1070" s="26"/>
      <c r="BK1070" s="26"/>
      <c r="BL1070" s="26"/>
      <c r="BM1070" s="26"/>
      <c r="BN1070" s="26"/>
      <c r="BO1070" s="26"/>
      <c r="BP1070" s="26"/>
      <c r="BQ1070" s="26"/>
      <c r="BR1070" s="26"/>
      <c r="BS1070" s="26"/>
      <c r="BT1070" s="26"/>
      <c r="BU1070" s="26"/>
      <c r="BV1070" s="26"/>
      <c r="BW1070" s="26"/>
      <c r="BX1070" s="26"/>
      <c r="BY1070" s="26"/>
      <c r="BZ1070" s="26"/>
      <c r="CA1070" s="26"/>
      <c r="CB1070" s="26"/>
      <c r="CC1070" s="26"/>
      <c r="CD1070" s="26"/>
      <c r="CE1070" s="26"/>
      <c r="CF1070" s="26"/>
      <c r="CG1070" s="26"/>
      <c r="CH1070" s="26"/>
      <c r="CI1070" s="26"/>
      <c r="CJ1070" s="26"/>
      <c r="CK1070" s="26"/>
      <c r="CL1070" s="26"/>
      <c r="CM1070" s="26"/>
      <c r="CN1070" s="26"/>
      <c r="CO1070" s="26"/>
      <c r="CP1070" s="26"/>
      <c r="CQ1070" s="26"/>
      <c r="CR1070" s="26"/>
      <c r="CS1070" s="26"/>
      <c r="CT1070" s="26"/>
      <c r="CU1070" s="26"/>
      <c r="CV1070" s="26"/>
    </row>
    <row r="1071" spans="1:100">
      <c r="A1071" s="26">
        <v>28</v>
      </c>
      <c r="B1071" s="26" t="s">
        <v>43</v>
      </c>
      <c r="C1071" s="26" t="s">
        <v>36</v>
      </c>
      <c r="D1071" s="26">
        <v>1423</v>
      </c>
      <c r="E1071" s="26" t="s">
        <v>45</v>
      </c>
      <c r="F1071" s="26">
        <v>1</v>
      </c>
      <c r="G1071" s="26">
        <v>3</v>
      </c>
      <c r="H1071" s="26" t="s">
        <v>38</v>
      </c>
      <c r="I1071" s="26">
        <v>1</v>
      </c>
      <c r="J1071" s="26">
        <v>1506</v>
      </c>
      <c r="K1071" s="26">
        <v>1</v>
      </c>
      <c r="L1071" s="26" t="s">
        <v>46</v>
      </c>
      <c r="M1071" s="26">
        <v>72</v>
      </c>
      <c r="N1071" s="26">
        <v>2</v>
      </c>
      <c r="O1071" s="26">
        <v>1</v>
      </c>
      <c r="P1071" s="26" t="s">
        <v>47</v>
      </c>
      <c r="Q1071" s="26">
        <v>3</v>
      </c>
      <c r="R1071" s="26" t="s">
        <v>52</v>
      </c>
      <c r="S1071" s="26">
        <v>1563</v>
      </c>
      <c r="T1071" s="26">
        <v>12530</v>
      </c>
      <c r="U1071" s="26">
        <v>1</v>
      </c>
      <c r="V1071" s="26" t="s">
        <v>42</v>
      </c>
      <c r="W1071" s="26" t="s">
        <v>43</v>
      </c>
      <c r="X1071" s="26">
        <v>14</v>
      </c>
      <c r="Y1071" s="26">
        <v>3</v>
      </c>
      <c r="Z1071" s="26">
        <v>4</v>
      </c>
      <c r="AA1071" s="26">
        <v>80</v>
      </c>
      <c r="AB1071" s="26">
        <v>1</v>
      </c>
      <c r="AC1071" s="26">
        <v>1</v>
      </c>
      <c r="AD1071" s="26">
        <v>2</v>
      </c>
      <c r="AE1071" s="26">
        <v>1</v>
      </c>
      <c r="AF1071" s="26">
        <v>1</v>
      </c>
      <c r="AG1071" s="26">
        <v>0</v>
      </c>
      <c r="AH1071" s="26">
        <v>0</v>
      </c>
      <c r="AI1071" s="26">
        <v>0</v>
      </c>
      <c r="AJ1071" s="26"/>
      <c r="AK1071" s="26"/>
      <c r="AL1071" s="26"/>
      <c r="AM1071" s="26"/>
      <c r="AN1071" s="26"/>
      <c r="AO1071" s="26"/>
      <c r="AP1071" s="26"/>
      <c r="AQ1071" s="26"/>
      <c r="AR1071" s="26"/>
      <c r="AS1071" s="26"/>
      <c r="AT1071" s="26"/>
      <c r="AU1071" s="26"/>
      <c r="AV1071" s="26"/>
      <c r="AW1071" s="26"/>
      <c r="AX1071" s="26"/>
      <c r="AY1071" s="26"/>
      <c r="AZ1071" s="26"/>
      <c r="BA1071" s="26"/>
      <c r="BB1071" s="26"/>
      <c r="BC1071" s="26"/>
      <c r="BD1071" s="26"/>
      <c r="BE1071" s="26"/>
      <c r="BF1071" s="26"/>
      <c r="BG1071" s="26"/>
      <c r="BH1071" s="26"/>
      <c r="BI1071" s="26"/>
      <c r="BJ1071" s="26"/>
      <c r="BK1071" s="26"/>
      <c r="BL1071" s="26"/>
      <c r="BM1071" s="26"/>
      <c r="BN1071" s="26"/>
      <c r="BO1071" s="26"/>
      <c r="BP1071" s="26"/>
      <c r="BQ1071" s="26"/>
      <c r="BR1071" s="26"/>
      <c r="BS1071" s="26"/>
      <c r="BT1071" s="26"/>
      <c r="BU1071" s="26"/>
      <c r="BV1071" s="26"/>
      <c r="BW1071" s="26"/>
      <c r="BX1071" s="26"/>
      <c r="BY1071" s="26"/>
      <c r="BZ1071" s="26"/>
      <c r="CA1071" s="26"/>
      <c r="CB1071" s="26"/>
      <c r="CC1071" s="26"/>
      <c r="CD1071" s="26"/>
      <c r="CE1071" s="26"/>
      <c r="CF1071" s="26"/>
      <c r="CG1071" s="26"/>
      <c r="CH1071" s="26"/>
      <c r="CI1071" s="26"/>
      <c r="CJ1071" s="26"/>
      <c r="CK1071" s="26"/>
      <c r="CL1071" s="26"/>
      <c r="CM1071" s="26"/>
      <c r="CN1071" s="26"/>
      <c r="CO1071" s="26"/>
      <c r="CP1071" s="26"/>
      <c r="CQ1071" s="26"/>
      <c r="CR1071" s="26"/>
      <c r="CS1071" s="26"/>
      <c r="CT1071" s="26"/>
      <c r="CU1071" s="26"/>
      <c r="CV1071" s="26"/>
    </row>
    <row r="1072" spans="1:100">
      <c r="A1072" s="26">
        <v>28</v>
      </c>
      <c r="B1072" s="26" t="s">
        <v>43</v>
      </c>
      <c r="C1072" s="26" t="s">
        <v>44</v>
      </c>
      <c r="D1072" s="26">
        <v>467</v>
      </c>
      <c r="E1072" s="26" t="s">
        <v>37</v>
      </c>
      <c r="F1072" s="26">
        <v>7</v>
      </c>
      <c r="G1072" s="26">
        <v>3</v>
      </c>
      <c r="H1072" s="26" t="s">
        <v>38</v>
      </c>
      <c r="I1072" s="26">
        <v>1</v>
      </c>
      <c r="J1072" s="26">
        <v>1507</v>
      </c>
      <c r="K1072" s="26">
        <v>3</v>
      </c>
      <c r="L1072" s="26" t="s">
        <v>46</v>
      </c>
      <c r="M1072" s="26">
        <v>55</v>
      </c>
      <c r="N1072" s="26">
        <v>3</v>
      </c>
      <c r="O1072" s="26">
        <v>2</v>
      </c>
      <c r="P1072" s="26" t="s">
        <v>40</v>
      </c>
      <c r="Q1072" s="26">
        <v>1</v>
      </c>
      <c r="R1072" s="26" t="s">
        <v>41</v>
      </c>
      <c r="S1072" s="26">
        <v>4898</v>
      </c>
      <c r="T1072" s="26">
        <v>11827</v>
      </c>
      <c r="U1072" s="26">
        <v>0</v>
      </c>
      <c r="V1072" s="26" t="s">
        <v>42</v>
      </c>
      <c r="W1072" s="26" t="s">
        <v>43</v>
      </c>
      <c r="X1072" s="26">
        <v>14</v>
      </c>
      <c r="Y1072" s="26">
        <v>3</v>
      </c>
      <c r="Z1072" s="26">
        <v>4</v>
      </c>
      <c r="AA1072" s="26">
        <v>80</v>
      </c>
      <c r="AB1072" s="26">
        <v>0</v>
      </c>
      <c r="AC1072" s="26">
        <v>5</v>
      </c>
      <c r="AD1072" s="26">
        <v>5</v>
      </c>
      <c r="AE1072" s="26">
        <v>3</v>
      </c>
      <c r="AF1072" s="26">
        <v>4</v>
      </c>
      <c r="AG1072" s="26">
        <v>2</v>
      </c>
      <c r="AH1072" s="26">
        <v>1</v>
      </c>
      <c r="AI1072" s="26">
        <v>3</v>
      </c>
      <c r="AJ1072" s="26"/>
      <c r="AK1072" s="26"/>
      <c r="AL1072" s="26"/>
      <c r="AM1072" s="26"/>
      <c r="AN1072" s="26"/>
      <c r="AO1072" s="26"/>
      <c r="AP1072" s="26"/>
      <c r="AQ1072" s="26"/>
      <c r="AR1072" s="26"/>
      <c r="AS1072" s="26"/>
      <c r="AT1072" s="26"/>
      <c r="AU1072" s="26"/>
      <c r="AV1072" s="26"/>
      <c r="AW1072" s="26"/>
      <c r="AX1072" s="26"/>
      <c r="AY1072" s="26"/>
      <c r="AZ1072" s="26"/>
      <c r="BA1072" s="26"/>
      <c r="BB1072" s="26"/>
      <c r="BC1072" s="26"/>
      <c r="BD1072" s="26"/>
      <c r="BE1072" s="26"/>
      <c r="BF1072" s="26"/>
      <c r="BG1072" s="26"/>
      <c r="BH1072" s="26"/>
      <c r="BI1072" s="26"/>
      <c r="BJ1072" s="26"/>
      <c r="BK1072" s="26"/>
      <c r="BL1072" s="26"/>
      <c r="BM1072" s="26"/>
      <c r="BN1072" s="26"/>
      <c r="BO1072" s="26"/>
      <c r="BP1072" s="26"/>
      <c r="BQ1072" s="26"/>
      <c r="BR1072" s="26"/>
      <c r="BS1072" s="26"/>
      <c r="BT1072" s="26"/>
      <c r="BU1072" s="26"/>
      <c r="BV1072" s="26"/>
      <c r="BW1072" s="26"/>
      <c r="BX1072" s="26"/>
      <c r="BY1072" s="26"/>
      <c r="BZ1072" s="26"/>
      <c r="CA1072" s="26"/>
      <c r="CB1072" s="26"/>
      <c r="CC1072" s="26"/>
      <c r="CD1072" s="26"/>
      <c r="CE1072" s="26"/>
      <c r="CF1072" s="26"/>
      <c r="CG1072" s="26"/>
      <c r="CH1072" s="26"/>
      <c r="CI1072" s="26"/>
      <c r="CJ1072" s="26"/>
      <c r="CK1072" s="26"/>
      <c r="CL1072" s="26"/>
      <c r="CM1072" s="26"/>
      <c r="CN1072" s="26"/>
      <c r="CO1072" s="26"/>
      <c r="CP1072" s="26"/>
      <c r="CQ1072" s="26"/>
      <c r="CR1072" s="26"/>
      <c r="CS1072" s="26"/>
      <c r="CT1072" s="26"/>
      <c r="CU1072" s="26"/>
      <c r="CV1072" s="26"/>
    </row>
    <row r="1073" spans="1:100">
      <c r="A1073" s="26">
        <v>49</v>
      </c>
      <c r="B1073" s="26" t="s">
        <v>43</v>
      </c>
      <c r="C1073" s="26" t="s">
        <v>36</v>
      </c>
      <c r="D1073" s="26">
        <v>271</v>
      </c>
      <c r="E1073" s="26" t="s">
        <v>45</v>
      </c>
      <c r="F1073" s="26">
        <v>3</v>
      </c>
      <c r="G1073" s="26">
        <v>2</v>
      </c>
      <c r="H1073" s="26" t="s">
        <v>51</v>
      </c>
      <c r="I1073" s="26">
        <v>1</v>
      </c>
      <c r="J1073" s="26">
        <v>1509</v>
      </c>
      <c r="K1073" s="26">
        <v>3</v>
      </c>
      <c r="L1073" s="26" t="s">
        <v>39</v>
      </c>
      <c r="M1073" s="26">
        <v>43</v>
      </c>
      <c r="N1073" s="26">
        <v>2</v>
      </c>
      <c r="O1073" s="26">
        <v>2</v>
      </c>
      <c r="P1073" s="26" t="s">
        <v>50</v>
      </c>
      <c r="Q1073" s="26">
        <v>1</v>
      </c>
      <c r="R1073" s="26" t="s">
        <v>48</v>
      </c>
      <c r="S1073" s="26">
        <v>4789</v>
      </c>
      <c r="T1073" s="26">
        <v>23070</v>
      </c>
      <c r="U1073" s="26">
        <v>4</v>
      </c>
      <c r="V1073" s="26" t="s">
        <v>42</v>
      </c>
      <c r="W1073" s="26" t="s">
        <v>43</v>
      </c>
      <c r="X1073" s="26">
        <v>25</v>
      </c>
      <c r="Y1073" s="26">
        <v>4</v>
      </c>
      <c r="Z1073" s="26">
        <v>1</v>
      </c>
      <c r="AA1073" s="26">
        <v>80</v>
      </c>
      <c r="AB1073" s="26">
        <v>1</v>
      </c>
      <c r="AC1073" s="26">
        <v>10</v>
      </c>
      <c r="AD1073" s="26">
        <v>3</v>
      </c>
      <c r="AE1073" s="26">
        <v>3</v>
      </c>
      <c r="AF1073" s="26">
        <v>3</v>
      </c>
      <c r="AG1073" s="26">
        <v>2</v>
      </c>
      <c r="AH1073" s="26">
        <v>1</v>
      </c>
      <c r="AI1073" s="26">
        <v>2</v>
      </c>
      <c r="AJ1073" s="26"/>
      <c r="AK1073" s="26"/>
      <c r="AL1073" s="26"/>
      <c r="AM1073" s="26"/>
      <c r="AN1073" s="26"/>
      <c r="AO1073" s="26"/>
      <c r="AP1073" s="26"/>
      <c r="AQ1073" s="26"/>
      <c r="AR1073" s="26"/>
      <c r="AS1073" s="26"/>
      <c r="AT1073" s="26"/>
      <c r="AU1073" s="26"/>
      <c r="AV1073" s="26"/>
      <c r="AW1073" s="26"/>
      <c r="AX1073" s="26"/>
      <c r="AY1073" s="26"/>
      <c r="AZ1073" s="26"/>
      <c r="BA1073" s="26"/>
      <c r="BB1073" s="26"/>
      <c r="BC1073" s="26"/>
      <c r="BD1073" s="26"/>
      <c r="BE1073" s="26"/>
      <c r="BF1073" s="26"/>
      <c r="BG1073" s="26"/>
      <c r="BH1073" s="26"/>
      <c r="BI1073" s="26"/>
      <c r="BJ1073" s="26"/>
      <c r="BK1073" s="26"/>
      <c r="BL1073" s="26"/>
      <c r="BM1073" s="26"/>
      <c r="BN1073" s="26"/>
      <c r="BO1073" s="26"/>
      <c r="BP1073" s="26"/>
      <c r="BQ1073" s="26"/>
      <c r="BR1073" s="26"/>
      <c r="BS1073" s="26"/>
      <c r="BT1073" s="26"/>
      <c r="BU1073" s="26"/>
      <c r="BV1073" s="26"/>
      <c r="BW1073" s="26"/>
      <c r="BX1073" s="26"/>
      <c r="BY1073" s="26"/>
      <c r="BZ1073" s="26"/>
      <c r="CA1073" s="26"/>
      <c r="CB1073" s="26"/>
      <c r="CC1073" s="26"/>
      <c r="CD1073" s="26"/>
      <c r="CE1073" s="26"/>
      <c r="CF1073" s="26"/>
      <c r="CG1073" s="26"/>
      <c r="CH1073" s="26"/>
      <c r="CI1073" s="26"/>
      <c r="CJ1073" s="26"/>
      <c r="CK1073" s="26"/>
      <c r="CL1073" s="26"/>
      <c r="CM1073" s="26"/>
      <c r="CN1073" s="26"/>
      <c r="CO1073" s="26"/>
      <c r="CP1073" s="26"/>
      <c r="CQ1073" s="26"/>
      <c r="CR1073" s="26"/>
      <c r="CS1073" s="26"/>
      <c r="CT1073" s="26"/>
      <c r="CU1073" s="26"/>
      <c r="CV1073" s="26"/>
    </row>
    <row r="1074" spans="1:100">
      <c r="A1074" s="26">
        <v>29</v>
      </c>
      <c r="B1074" s="26" t="s">
        <v>43</v>
      </c>
      <c r="C1074" s="26" t="s">
        <v>44</v>
      </c>
      <c r="D1074" s="26">
        <v>410</v>
      </c>
      <c r="E1074" s="26" t="s">
        <v>45</v>
      </c>
      <c r="F1074" s="26">
        <v>2</v>
      </c>
      <c r="G1074" s="26">
        <v>1</v>
      </c>
      <c r="H1074" s="26" t="s">
        <v>38</v>
      </c>
      <c r="I1074" s="26">
        <v>1</v>
      </c>
      <c r="J1074" s="26">
        <v>1513</v>
      </c>
      <c r="K1074" s="26">
        <v>4</v>
      </c>
      <c r="L1074" s="26" t="s">
        <v>39</v>
      </c>
      <c r="M1074" s="26">
        <v>97</v>
      </c>
      <c r="N1074" s="26">
        <v>3</v>
      </c>
      <c r="O1074" s="26">
        <v>1</v>
      </c>
      <c r="P1074" s="26" t="s">
        <v>50</v>
      </c>
      <c r="Q1074" s="26">
        <v>2</v>
      </c>
      <c r="R1074" s="26" t="s">
        <v>48</v>
      </c>
      <c r="S1074" s="26">
        <v>3180</v>
      </c>
      <c r="T1074" s="26">
        <v>4668</v>
      </c>
      <c r="U1074" s="26">
        <v>0</v>
      </c>
      <c r="V1074" s="26" t="s">
        <v>42</v>
      </c>
      <c r="W1074" s="26" t="s">
        <v>43</v>
      </c>
      <c r="X1074" s="26">
        <v>13</v>
      </c>
      <c r="Y1074" s="26">
        <v>3</v>
      </c>
      <c r="Z1074" s="26">
        <v>3</v>
      </c>
      <c r="AA1074" s="26">
        <v>80</v>
      </c>
      <c r="AB1074" s="26">
        <v>3</v>
      </c>
      <c r="AC1074" s="26">
        <v>4</v>
      </c>
      <c r="AD1074" s="26">
        <v>3</v>
      </c>
      <c r="AE1074" s="26">
        <v>3</v>
      </c>
      <c r="AF1074" s="26">
        <v>3</v>
      </c>
      <c r="AG1074" s="26">
        <v>2</v>
      </c>
      <c r="AH1074" s="26">
        <v>0</v>
      </c>
      <c r="AI1074" s="26">
        <v>2</v>
      </c>
      <c r="AJ1074" s="26"/>
      <c r="AK1074" s="26"/>
      <c r="AL1074" s="26"/>
      <c r="AM1074" s="26"/>
      <c r="AN1074" s="26"/>
      <c r="AO1074" s="26"/>
      <c r="AP1074" s="26"/>
      <c r="AQ1074" s="26"/>
      <c r="AR1074" s="26"/>
      <c r="AS1074" s="26"/>
      <c r="AT1074" s="26"/>
      <c r="AU1074" s="26"/>
      <c r="AV1074" s="26"/>
      <c r="AW1074" s="26"/>
      <c r="AX1074" s="26"/>
      <c r="AY1074" s="26"/>
      <c r="AZ1074" s="26"/>
      <c r="BA1074" s="26"/>
      <c r="BB1074" s="26"/>
      <c r="BC1074" s="26"/>
      <c r="BD1074" s="26"/>
      <c r="BE1074" s="26"/>
      <c r="BF1074" s="26"/>
      <c r="BG1074" s="26"/>
      <c r="BH1074" s="26"/>
      <c r="BI1074" s="26"/>
      <c r="BJ1074" s="26"/>
      <c r="BK1074" s="26"/>
      <c r="BL1074" s="26"/>
      <c r="BM1074" s="26"/>
      <c r="BN1074" s="26"/>
      <c r="BO1074" s="26"/>
      <c r="BP1074" s="26"/>
      <c r="BQ1074" s="26"/>
      <c r="BR1074" s="26"/>
      <c r="BS1074" s="26"/>
      <c r="BT1074" s="26"/>
      <c r="BU1074" s="26"/>
      <c r="BV1074" s="26"/>
      <c r="BW1074" s="26"/>
      <c r="BX1074" s="26"/>
      <c r="BY1074" s="26"/>
      <c r="BZ1074" s="26"/>
      <c r="CA1074" s="26"/>
      <c r="CB1074" s="26"/>
      <c r="CC1074" s="26"/>
      <c r="CD1074" s="26"/>
      <c r="CE1074" s="26"/>
      <c r="CF1074" s="26"/>
      <c r="CG1074" s="26"/>
      <c r="CH1074" s="26"/>
      <c r="CI1074" s="26"/>
      <c r="CJ1074" s="26"/>
      <c r="CK1074" s="26"/>
      <c r="CL1074" s="26"/>
      <c r="CM1074" s="26"/>
      <c r="CN1074" s="26"/>
      <c r="CO1074" s="26"/>
      <c r="CP1074" s="26"/>
      <c r="CQ1074" s="26"/>
      <c r="CR1074" s="26"/>
      <c r="CS1074" s="26"/>
      <c r="CT1074" s="26"/>
      <c r="CU1074" s="26"/>
      <c r="CV1074" s="26"/>
    </row>
    <row r="1075" spans="1:100">
      <c r="A1075" s="26">
        <v>28</v>
      </c>
      <c r="B1075" s="26" t="s">
        <v>43</v>
      </c>
      <c r="C1075" s="26" t="s">
        <v>36</v>
      </c>
      <c r="D1075" s="26">
        <v>1083</v>
      </c>
      <c r="E1075" s="26" t="s">
        <v>45</v>
      </c>
      <c r="F1075" s="26">
        <v>29</v>
      </c>
      <c r="G1075" s="26">
        <v>1</v>
      </c>
      <c r="H1075" s="26" t="s">
        <v>38</v>
      </c>
      <c r="I1075" s="26">
        <v>1</v>
      </c>
      <c r="J1075" s="26">
        <v>1514</v>
      </c>
      <c r="K1075" s="26">
        <v>3</v>
      </c>
      <c r="L1075" s="26" t="s">
        <v>46</v>
      </c>
      <c r="M1075" s="26">
        <v>96</v>
      </c>
      <c r="N1075" s="26">
        <v>1</v>
      </c>
      <c r="O1075" s="26">
        <v>2</v>
      </c>
      <c r="P1075" s="26" t="s">
        <v>53</v>
      </c>
      <c r="Q1075" s="26">
        <v>2</v>
      </c>
      <c r="R1075" s="26" t="s">
        <v>48</v>
      </c>
      <c r="S1075" s="26">
        <v>6549</v>
      </c>
      <c r="T1075" s="26">
        <v>3173</v>
      </c>
      <c r="U1075" s="26">
        <v>1</v>
      </c>
      <c r="V1075" s="26" t="s">
        <v>42</v>
      </c>
      <c r="W1075" s="26" t="s">
        <v>43</v>
      </c>
      <c r="X1075" s="26">
        <v>14</v>
      </c>
      <c r="Y1075" s="26">
        <v>3</v>
      </c>
      <c r="Z1075" s="26">
        <v>2</v>
      </c>
      <c r="AA1075" s="26">
        <v>80</v>
      </c>
      <c r="AB1075" s="26">
        <v>2</v>
      </c>
      <c r="AC1075" s="26">
        <v>8</v>
      </c>
      <c r="AD1075" s="26">
        <v>2</v>
      </c>
      <c r="AE1075" s="26">
        <v>2</v>
      </c>
      <c r="AF1075" s="26">
        <v>8</v>
      </c>
      <c r="AG1075" s="26">
        <v>6</v>
      </c>
      <c r="AH1075" s="26">
        <v>1</v>
      </c>
      <c r="AI1075" s="26">
        <v>7</v>
      </c>
      <c r="AJ1075" s="26"/>
      <c r="AK1075" s="26"/>
      <c r="AL1075" s="26"/>
      <c r="AM1075" s="26"/>
      <c r="AN1075" s="26"/>
      <c r="AO1075" s="26"/>
      <c r="AP1075" s="26"/>
      <c r="AQ1075" s="26"/>
      <c r="AR1075" s="26"/>
      <c r="AS1075" s="26"/>
      <c r="AT1075" s="26"/>
      <c r="AU1075" s="26"/>
      <c r="AV1075" s="26"/>
      <c r="AW1075" s="26"/>
      <c r="AX1075" s="26"/>
      <c r="AY1075" s="26"/>
      <c r="AZ1075" s="26"/>
      <c r="BA1075" s="26"/>
      <c r="BB1075" s="26"/>
      <c r="BC1075" s="26"/>
      <c r="BD1075" s="26"/>
      <c r="BE1075" s="26"/>
      <c r="BF1075" s="26"/>
      <c r="BG1075" s="26"/>
      <c r="BH1075" s="26"/>
      <c r="BI1075" s="26"/>
      <c r="BJ1075" s="26"/>
      <c r="BK1075" s="26"/>
      <c r="BL1075" s="26"/>
      <c r="BM1075" s="26"/>
      <c r="BN1075" s="26"/>
      <c r="BO1075" s="26"/>
      <c r="BP1075" s="26"/>
      <c r="BQ1075" s="26"/>
      <c r="BR1075" s="26"/>
      <c r="BS1075" s="26"/>
      <c r="BT1075" s="26"/>
      <c r="BU1075" s="26"/>
      <c r="BV1075" s="26"/>
      <c r="BW1075" s="26"/>
      <c r="BX1075" s="26"/>
      <c r="BY1075" s="26"/>
      <c r="BZ1075" s="26"/>
      <c r="CA1075" s="26"/>
      <c r="CB1075" s="26"/>
      <c r="CC1075" s="26"/>
      <c r="CD1075" s="26"/>
      <c r="CE1075" s="26"/>
      <c r="CF1075" s="26"/>
      <c r="CG1075" s="26"/>
      <c r="CH1075" s="26"/>
      <c r="CI1075" s="26"/>
      <c r="CJ1075" s="26"/>
      <c r="CK1075" s="26"/>
      <c r="CL1075" s="26"/>
      <c r="CM1075" s="26"/>
      <c r="CN1075" s="26"/>
      <c r="CO1075" s="26"/>
      <c r="CP1075" s="26"/>
      <c r="CQ1075" s="26"/>
      <c r="CR1075" s="26"/>
      <c r="CS1075" s="26"/>
      <c r="CT1075" s="26"/>
      <c r="CU1075" s="26"/>
      <c r="CV1075" s="26"/>
    </row>
    <row r="1076" spans="1:100">
      <c r="A1076" s="26">
        <v>33</v>
      </c>
      <c r="B1076" s="26" t="s">
        <v>43</v>
      </c>
      <c r="C1076" s="26" t="s">
        <v>36</v>
      </c>
      <c r="D1076" s="26">
        <v>516</v>
      </c>
      <c r="E1076" s="26" t="s">
        <v>45</v>
      </c>
      <c r="F1076" s="26">
        <v>8</v>
      </c>
      <c r="G1076" s="26">
        <v>5</v>
      </c>
      <c r="H1076" s="26" t="s">
        <v>38</v>
      </c>
      <c r="I1076" s="26">
        <v>1</v>
      </c>
      <c r="J1076" s="26">
        <v>1515</v>
      </c>
      <c r="K1076" s="26">
        <v>4</v>
      </c>
      <c r="L1076" s="26" t="s">
        <v>46</v>
      </c>
      <c r="M1076" s="26">
        <v>69</v>
      </c>
      <c r="N1076" s="26">
        <v>3</v>
      </c>
      <c r="O1076" s="26">
        <v>2</v>
      </c>
      <c r="P1076" s="26" t="s">
        <v>54</v>
      </c>
      <c r="Q1076" s="26">
        <v>3</v>
      </c>
      <c r="R1076" s="26" t="s">
        <v>41</v>
      </c>
      <c r="S1076" s="26">
        <v>6388</v>
      </c>
      <c r="T1076" s="26">
        <v>22049</v>
      </c>
      <c r="U1076" s="26">
        <v>2</v>
      </c>
      <c r="V1076" s="26" t="s">
        <v>42</v>
      </c>
      <c r="W1076" s="26" t="s">
        <v>35</v>
      </c>
      <c r="X1076" s="26">
        <v>17</v>
      </c>
      <c r="Y1076" s="26">
        <v>3</v>
      </c>
      <c r="Z1076" s="26">
        <v>1</v>
      </c>
      <c r="AA1076" s="26">
        <v>80</v>
      </c>
      <c r="AB1076" s="26">
        <v>0</v>
      </c>
      <c r="AC1076" s="26">
        <v>14</v>
      </c>
      <c r="AD1076" s="26">
        <v>6</v>
      </c>
      <c r="AE1076" s="26">
        <v>3</v>
      </c>
      <c r="AF1076" s="26">
        <v>0</v>
      </c>
      <c r="AG1076" s="26">
        <v>0</v>
      </c>
      <c r="AH1076" s="26">
        <v>0</v>
      </c>
      <c r="AI1076" s="26">
        <v>0</v>
      </c>
      <c r="AJ1076" s="26"/>
      <c r="AK1076" s="26"/>
      <c r="AL1076" s="26"/>
      <c r="AM1076" s="26"/>
      <c r="AN1076" s="26"/>
      <c r="AO1076" s="26"/>
      <c r="AP1076" s="26"/>
      <c r="AQ1076" s="26"/>
      <c r="AR1076" s="26"/>
      <c r="AS1076" s="26"/>
      <c r="AT1076" s="26"/>
      <c r="AU1076" s="26"/>
      <c r="AV1076" s="26"/>
      <c r="AW1076" s="26"/>
      <c r="AX1076" s="26"/>
      <c r="AY1076" s="26"/>
      <c r="AZ1076" s="26"/>
      <c r="BA1076" s="26"/>
      <c r="BB1076" s="26"/>
      <c r="BC1076" s="26"/>
      <c r="BD1076" s="26"/>
      <c r="BE1076" s="26"/>
      <c r="BF1076" s="26"/>
      <c r="BG1076" s="26"/>
      <c r="BH1076" s="26"/>
      <c r="BI1076" s="26"/>
      <c r="BJ1076" s="26"/>
      <c r="BK1076" s="26"/>
      <c r="BL1076" s="26"/>
      <c r="BM1076" s="26"/>
      <c r="BN1076" s="26"/>
      <c r="BO1076" s="26"/>
      <c r="BP1076" s="26"/>
      <c r="BQ1076" s="26"/>
      <c r="BR1076" s="26"/>
      <c r="BS1076" s="26"/>
      <c r="BT1076" s="26"/>
      <c r="BU1076" s="26"/>
      <c r="BV1076" s="26"/>
      <c r="BW1076" s="26"/>
      <c r="BX1076" s="26"/>
      <c r="BY1076" s="26"/>
      <c r="BZ1076" s="26"/>
      <c r="CA1076" s="26"/>
      <c r="CB1076" s="26"/>
      <c r="CC1076" s="26"/>
      <c r="CD1076" s="26"/>
      <c r="CE1076" s="26"/>
      <c r="CF1076" s="26"/>
      <c r="CG1076" s="26"/>
      <c r="CH1076" s="26"/>
      <c r="CI1076" s="26"/>
      <c r="CJ1076" s="26"/>
      <c r="CK1076" s="26"/>
      <c r="CL1076" s="26"/>
      <c r="CM1076" s="26"/>
      <c r="CN1076" s="26"/>
      <c r="CO1076" s="26"/>
      <c r="CP1076" s="26"/>
      <c r="CQ1076" s="26"/>
      <c r="CR1076" s="26"/>
      <c r="CS1076" s="26"/>
      <c r="CT1076" s="26"/>
      <c r="CU1076" s="26"/>
      <c r="CV1076" s="26"/>
    </row>
    <row r="1077" spans="1:100">
      <c r="A1077" s="26">
        <v>32</v>
      </c>
      <c r="B1077" s="26" t="s">
        <v>43</v>
      </c>
      <c r="C1077" s="26" t="s">
        <v>36</v>
      </c>
      <c r="D1077" s="26">
        <v>495</v>
      </c>
      <c r="E1077" s="26" t="s">
        <v>45</v>
      </c>
      <c r="F1077" s="26">
        <v>10</v>
      </c>
      <c r="G1077" s="26">
        <v>3</v>
      </c>
      <c r="H1077" s="26" t="s">
        <v>51</v>
      </c>
      <c r="I1077" s="26">
        <v>1</v>
      </c>
      <c r="J1077" s="26">
        <v>1516</v>
      </c>
      <c r="K1077" s="26">
        <v>3</v>
      </c>
      <c r="L1077" s="26" t="s">
        <v>46</v>
      </c>
      <c r="M1077" s="26">
        <v>64</v>
      </c>
      <c r="N1077" s="26">
        <v>3</v>
      </c>
      <c r="O1077" s="26">
        <v>3</v>
      </c>
      <c r="P1077" s="26" t="s">
        <v>56</v>
      </c>
      <c r="Q1077" s="26">
        <v>4</v>
      </c>
      <c r="R1077" s="26" t="s">
        <v>41</v>
      </c>
      <c r="S1077" s="26">
        <v>11244</v>
      </c>
      <c r="T1077" s="26">
        <v>21072</v>
      </c>
      <c r="U1077" s="26">
        <v>2</v>
      </c>
      <c r="V1077" s="26" t="s">
        <v>42</v>
      </c>
      <c r="W1077" s="26" t="s">
        <v>43</v>
      </c>
      <c r="X1077" s="26">
        <v>25</v>
      </c>
      <c r="Y1077" s="26">
        <v>4</v>
      </c>
      <c r="Z1077" s="26">
        <v>2</v>
      </c>
      <c r="AA1077" s="26">
        <v>80</v>
      </c>
      <c r="AB1077" s="26">
        <v>0</v>
      </c>
      <c r="AC1077" s="26">
        <v>10</v>
      </c>
      <c r="AD1077" s="26">
        <v>5</v>
      </c>
      <c r="AE1077" s="26">
        <v>4</v>
      </c>
      <c r="AF1077" s="26">
        <v>5</v>
      </c>
      <c r="AG1077" s="26">
        <v>2</v>
      </c>
      <c r="AH1077" s="26">
        <v>0</v>
      </c>
      <c r="AI1077" s="26">
        <v>0</v>
      </c>
      <c r="AJ1077" s="26"/>
      <c r="AK1077" s="26"/>
      <c r="AL1077" s="26"/>
      <c r="AM1077" s="26"/>
      <c r="AN1077" s="26"/>
      <c r="AO1077" s="26"/>
      <c r="AP1077" s="26"/>
      <c r="AQ1077" s="26"/>
      <c r="AR1077" s="26"/>
      <c r="AS1077" s="26"/>
      <c r="AT1077" s="26"/>
      <c r="AU1077" s="26"/>
      <c r="AV1077" s="26"/>
      <c r="AW1077" s="26"/>
      <c r="AX1077" s="26"/>
      <c r="AY1077" s="26"/>
      <c r="AZ1077" s="26"/>
      <c r="BA1077" s="26"/>
      <c r="BB1077" s="26"/>
      <c r="BC1077" s="26"/>
      <c r="BD1077" s="26"/>
      <c r="BE1077" s="26"/>
      <c r="BF1077" s="26"/>
      <c r="BG1077" s="26"/>
      <c r="BH1077" s="26"/>
      <c r="BI1077" s="26"/>
      <c r="BJ1077" s="26"/>
      <c r="BK1077" s="26"/>
      <c r="BL1077" s="26"/>
      <c r="BM1077" s="26"/>
      <c r="BN1077" s="26"/>
      <c r="BO1077" s="26"/>
      <c r="BP1077" s="26"/>
      <c r="BQ1077" s="26"/>
      <c r="BR1077" s="26"/>
      <c r="BS1077" s="26"/>
      <c r="BT1077" s="26"/>
      <c r="BU1077" s="26"/>
      <c r="BV1077" s="26"/>
      <c r="BW1077" s="26"/>
      <c r="BX1077" s="26"/>
      <c r="BY1077" s="26"/>
      <c r="BZ1077" s="26"/>
      <c r="CA1077" s="26"/>
      <c r="CB1077" s="26"/>
      <c r="CC1077" s="26"/>
      <c r="CD1077" s="26"/>
      <c r="CE1077" s="26"/>
      <c r="CF1077" s="26"/>
      <c r="CG1077" s="26"/>
      <c r="CH1077" s="26"/>
      <c r="CI1077" s="26"/>
      <c r="CJ1077" s="26"/>
      <c r="CK1077" s="26"/>
      <c r="CL1077" s="26"/>
      <c r="CM1077" s="26"/>
      <c r="CN1077" s="26"/>
      <c r="CO1077" s="26"/>
      <c r="CP1077" s="26"/>
      <c r="CQ1077" s="26"/>
      <c r="CR1077" s="26"/>
      <c r="CS1077" s="26"/>
      <c r="CT1077" s="26"/>
      <c r="CU1077" s="26"/>
      <c r="CV1077" s="26"/>
    </row>
    <row r="1078" spans="1:100">
      <c r="A1078" s="26">
        <v>54</v>
      </c>
      <c r="B1078" s="26" t="s">
        <v>43</v>
      </c>
      <c r="C1078" s="26" t="s">
        <v>44</v>
      </c>
      <c r="D1078" s="26">
        <v>1050</v>
      </c>
      <c r="E1078" s="26" t="s">
        <v>45</v>
      </c>
      <c r="F1078" s="26">
        <v>11</v>
      </c>
      <c r="G1078" s="26">
        <v>4</v>
      </c>
      <c r="H1078" s="26" t="s">
        <v>51</v>
      </c>
      <c r="I1078" s="26">
        <v>1</v>
      </c>
      <c r="J1078" s="26">
        <v>1520</v>
      </c>
      <c r="K1078" s="26">
        <v>2</v>
      </c>
      <c r="L1078" s="26" t="s">
        <v>39</v>
      </c>
      <c r="M1078" s="26">
        <v>87</v>
      </c>
      <c r="N1078" s="26">
        <v>3</v>
      </c>
      <c r="O1078" s="26">
        <v>4</v>
      </c>
      <c r="P1078" s="26" t="s">
        <v>56</v>
      </c>
      <c r="Q1078" s="26">
        <v>4</v>
      </c>
      <c r="R1078" s="26" t="s">
        <v>52</v>
      </c>
      <c r="S1078" s="26">
        <v>16032</v>
      </c>
      <c r="T1078" s="26">
        <v>24456</v>
      </c>
      <c r="U1078" s="26">
        <v>3</v>
      </c>
      <c r="V1078" s="26" t="s">
        <v>42</v>
      </c>
      <c r="W1078" s="26" t="s">
        <v>43</v>
      </c>
      <c r="X1078" s="26">
        <v>20</v>
      </c>
      <c r="Y1078" s="26">
        <v>4</v>
      </c>
      <c r="Z1078" s="26">
        <v>1</v>
      </c>
      <c r="AA1078" s="26">
        <v>80</v>
      </c>
      <c r="AB1078" s="26">
        <v>1</v>
      </c>
      <c r="AC1078" s="26">
        <v>26</v>
      </c>
      <c r="AD1078" s="26">
        <v>2</v>
      </c>
      <c r="AE1078" s="26">
        <v>3</v>
      </c>
      <c r="AF1078" s="26">
        <v>14</v>
      </c>
      <c r="AG1078" s="26">
        <v>9</v>
      </c>
      <c r="AH1078" s="26">
        <v>1</v>
      </c>
      <c r="AI1078" s="26">
        <v>12</v>
      </c>
      <c r="AJ1078" s="26"/>
      <c r="AK1078" s="26"/>
      <c r="AL1078" s="26"/>
      <c r="AM1078" s="26"/>
      <c r="AN1078" s="26"/>
      <c r="AO1078" s="26"/>
      <c r="AP1078" s="26"/>
      <c r="AQ1078" s="26"/>
      <c r="AR1078" s="26"/>
      <c r="AS1078" s="26"/>
      <c r="AT1078" s="26"/>
      <c r="AU1078" s="26"/>
      <c r="AV1078" s="26"/>
      <c r="AW1078" s="26"/>
      <c r="AX1078" s="26"/>
      <c r="AY1078" s="26"/>
      <c r="AZ1078" s="26"/>
      <c r="BA1078" s="26"/>
      <c r="BB1078" s="26"/>
      <c r="BC1078" s="26"/>
      <c r="BD1078" s="26"/>
      <c r="BE1078" s="26"/>
      <c r="BF1078" s="26"/>
      <c r="BG1078" s="26"/>
      <c r="BH1078" s="26"/>
      <c r="BI1078" s="26"/>
      <c r="BJ1078" s="26"/>
      <c r="BK1078" s="26"/>
      <c r="BL1078" s="26"/>
      <c r="BM1078" s="26"/>
      <c r="BN1078" s="26"/>
      <c r="BO1078" s="26"/>
      <c r="BP1078" s="26"/>
      <c r="BQ1078" s="26"/>
      <c r="BR1078" s="26"/>
      <c r="BS1078" s="26"/>
      <c r="BT1078" s="26"/>
      <c r="BU1078" s="26"/>
      <c r="BV1078" s="26"/>
      <c r="BW1078" s="26"/>
      <c r="BX1078" s="26"/>
      <c r="BY1078" s="26"/>
      <c r="BZ1078" s="26"/>
      <c r="CA1078" s="26"/>
      <c r="CB1078" s="26"/>
      <c r="CC1078" s="26"/>
      <c r="CD1078" s="26"/>
      <c r="CE1078" s="26"/>
      <c r="CF1078" s="26"/>
      <c r="CG1078" s="26"/>
      <c r="CH1078" s="26"/>
      <c r="CI1078" s="26"/>
      <c r="CJ1078" s="26"/>
      <c r="CK1078" s="26"/>
      <c r="CL1078" s="26"/>
      <c r="CM1078" s="26"/>
      <c r="CN1078" s="26"/>
      <c r="CO1078" s="26"/>
      <c r="CP1078" s="26"/>
      <c r="CQ1078" s="26"/>
      <c r="CR1078" s="26"/>
      <c r="CS1078" s="26"/>
      <c r="CT1078" s="26"/>
      <c r="CU1078" s="26"/>
      <c r="CV1078" s="26"/>
    </row>
    <row r="1079" spans="1:100">
      <c r="A1079" s="26">
        <v>29</v>
      </c>
      <c r="B1079" s="26" t="s">
        <v>35</v>
      </c>
      <c r="C1079" s="26" t="s">
        <v>36</v>
      </c>
      <c r="D1079" s="26">
        <v>224</v>
      </c>
      <c r="E1079" s="26" t="s">
        <v>45</v>
      </c>
      <c r="F1079" s="26">
        <v>1</v>
      </c>
      <c r="G1079" s="26">
        <v>4</v>
      </c>
      <c r="H1079" s="26" t="s">
        <v>60</v>
      </c>
      <c r="I1079" s="26">
        <v>1</v>
      </c>
      <c r="J1079" s="26">
        <v>1522</v>
      </c>
      <c r="K1079" s="26">
        <v>1</v>
      </c>
      <c r="L1079" s="26" t="s">
        <v>46</v>
      </c>
      <c r="M1079" s="26">
        <v>100</v>
      </c>
      <c r="N1079" s="26">
        <v>2</v>
      </c>
      <c r="O1079" s="26">
        <v>1</v>
      </c>
      <c r="P1079" s="26" t="s">
        <v>47</v>
      </c>
      <c r="Q1079" s="26">
        <v>1</v>
      </c>
      <c r="R1079" s="26" t="s">
        <v>41</v>
      </c>
      <c r="S1079" s="26">
        <v>2362</v>
      </c>
      <c r="T1079" s="26">
        <v>7568</v>
      </c>
      <c r="U1079" s="26">
        <v>6</v>
      </c>
      <c r="V1079" s="26" t="s">
        <v>42</v>
      </c>
      <c r="W1079" s="26" t="s">
        <v>43</v>
      </c>
      <c r="X1079" s="26">
        <v>13</v>
      </c>
      <c r="Y1079" s="26">
        <v>3</v>
      </c>
      <c r="Z1079" s="26">
        <v>3</v>
      </c>
      <c r="AA1079" s="26">
        <v>80</v>
      </c>
      <c r="AB1079" s="26">
        <v>0</v>
      </c>
      <c r="AC1079" s="26">
        <v>11</v>
      </c>
      <c r="AD1079" s="26">
        <v>2</v>
      </c>
      <c r="AE1079" s="26">
        <v>1</v>
      </c>
      <c r="AF1079" s="26">
        <v>9</v>
      </c>
      <c r="AG1079" s="26">
        <v>7</v>
      </c>
      <c r="AH1079" s="26">
        <v>0</v>
      </c>
      <c r="AI1079" s="26">
        <v>7</v>
      </c>
      <c r="AJ1079" s="26"/>
      <c r="AK1079" s="26"/>
      <c r="AL1079" s="26"/>
      <c r="AM1079" s="26"/>
      <c r="AN1079" s="26"/>
      <c r="AO1079" s="26"/>
      <c r="AP1079" s="26"/>
      <c r="AQ1079" s="26"/>
      <c r="AR1079" s="26"/>
      <c r="AS1079" s="26"/>
      <c r="AT1079" s="26"/>
      <c r="AU1079" s="26"/>
      <c r="AV1079" s="26"/>
      <c r="AW1079" s="26"/>
      <c r="AX1079" s="26"/>
      <c r="AY1079" s="26"/>
      <c r="AZ1079" s="26"/>
      <c r="BA1079" s="26"/>
      <c r="BB1079" s="26"/>
      <c r="BC1079" s="26"/>
      <c r="BD1079" s="26"/>
      <c r="BE1079" s="26"/>
      <c r="BF1079" s="26"/>
      <c r="BG1079" s="26"/>
      <c r="BH1079" s="26"/>
      <c r="BI1079" s="26"/>
      <c r="BJ1079" s="26"/>
      <c r="BK1079" s="26"/>
      <c r="BL1079" s="26"/>
      <c r="BM1079" s="26"/>
      <c r="BN1079" s="26"/>
      <c r="BO1079" s="26"/>
      <c r="BP1079" s="26"/>
      <c r="BQ1079" s="26"/>
      <c r="BR1079" s="26"/>
      <c r="BS1079" s="26"/>
      <c r="BT1079" s="26"/>
      <c r="BU1079" s="26"/>
      <c r="BV1079" s="26"/>
      <c r="BW1079" s="26"/>
      <c r="BX1079" s="26"/>
      <c r="BY1079" s="26"/>
      <c r="BZ1079" s="26"/>
      <c r="CA1079" s="26"/>
      <c r="CB1079" s="26"/>
      <c r="CC1079" s="26"/>
      <c r="CD1079" s="26"/>
      <c r="CE1079" s="26"/>
      <c r="CF1079" s="26"/>
      <c r="CG1079" s="26"/>
      <c r="CH1079" s="26"/>
      <c r="CI1079" s="26"/>
      <c r="CJ1079" s="26"/>
      <c r="CK1079" s="26"/>
      <c r="CL1079" s="26"/>
      <c r="CM1079" s="26"/>
      <c r="CN1079" s="26"/>
      <c r="CO1079" s="26"/>
      <c r="CP1079" s="26"/>
      <c r="CQ1079" s="26"/>
      <c r="CR1079" s="26"/>
      <c r="CS1079" s="26"/>
      <c r="CT1079" s="26"/>
      <c r="CU1079" s="26"/>
      <c r="CV1079" s="26"/>
    </row>
    <row r="1080" spans="1:100">
      <c r="A1080" s="26">
        <v>44</v>
      </c>
      <c r="B1080" s="26" t="s">
        <v>43</v>
      </c>
      <c r="C1080" s="26" t="s">
        <v>36</v>
      </c>
      <c r="D1080" s="26">
        <v>136</v>
      </c>
      <c r="E1080" s="26" t="s">
        <v>45</v>
      </c>
      <c r="F1080" s="26">
        <v>28</v>
      </c>
      <c r="G1080" s="26">
        <v>3</v>
      </c>
      <c r="H1080" s="26" t="s">
        <v>38</v>
      </c>
      <c r="I1080" s="26">
        <v>1</v>
      </c>
      <c r="J1080" s="26">
        <v>1523</v>
      </c>
      <c r="K1080" s="26">
        <v>4</v>
      </c>
      <c r="L1080" s="26" t="s">
        <v>46</v>
      </c>
      <c r="M1080" s="26">
        <v>32</v>
      </c>
      <c r="N1080" s="26">
        <v>3</v>
      </c>
      <c r="O1080" s="26">
        <v>4</v>
      </c>
      <c r="P1080" s="26" t="s">
        <v>58</v>
      </c>
      <c r="Q1080" s="26">
        <v>1</v>
      </c>
      <c r="R1080" s="26" t="s">
        <v>48</v>
      </c>
      <c r="S1080" s="26">
        <v>16328</v>
      </c>
      <c r="T1080" s="26">
        <v>22074</v>
      </c>
      <c r="U1080" s="26">
        <v>3</v>
      </c>
      <c r="V1080" s="26" t="s">
        <v>42</v>
      </c>
      <c r="W1080" s="26" t="s">
        <v>43</v>
      </c>
      <c r="X1080" s="26">
        <v>13</v>
      </c>
      <c r="Y1080" s="26">
        <v>3</v>
      </c>
      <c r="Z1080" s="26">
        <v>3</v>
      </c>
      <c r="AA1080" s="26">
        <v>80</v>
      </c>
      <c r="AB1080" s="26">
        <v>1</v>
      </c>
      <c r="AC1080" s="26">
        <v>24</v>
      </c>
      <c r="AD1080" s="26">
        <v>1</v>
      </c>
      <c r="AE1080" s="26">
        <v>4</v>
      </c>
      <c r="AF1080" s="26">
        <v>20</v>
      </c>
      <c r="AG1080" s="26">
        <v>6</v>
      </c>
      <c r="AH1080" s="26">
        <v>14</v>
      </c>
      <c r="AI1080" s="26">
        <v>17</v>
      </c>
      <c r="AJ1080" s="26"/>
      <c r="AK1080" s="26"/>
      <c r="AL1080" s="26"/>
      <c r="AM1080" s="26"/>
      <c r="AN1080" s="26"/>
      <c r="AO1080" s="26"/>
      <c r="AP1080" s="26"/>
      <c r="AQ1080" s="26"/>
      <c r="AR1080" s="26"/>
      <c r="AS1080" s="26"/>
      <c r="AT1080" s="26"/>
      <c r="AU1080" s="26"/>
      <c r="AV1080" s="26"/>
      <c r="AW1080" s="26"/>
      <c r="AX1080" s="26"/>
      <c r="AY1080" s="26"/>
      <c r="AZ1080" s="26"/>
      <c r="BA1080" s="26"/>
      <c r="BB1080" s="26"/>
      <c r="BC1080" s="26"/>
      <c r="BD1080" s="26"/>
      <c r="BE1080" s="26"/>
      <c r="BF1080" s="26"/>
      <c r="BG1080" s="26"/>
      <c r="BH1080" s="26"/>
      <c r="BI1080" s="26"/>
      <c r="BJ1080" s="26"/>
      <c r="BK1080" s="26"/>
      <c r="BL1080" s="26"/>
      <c r="BM1080" s="26"/>
      <c r="BN1080" s="26"/>
      <c r="BO1080" s="26"/>
      <c r="BP1080" s="26"/>
      <c r="BQ1080" s="26"/>
      <c r="BR1080" s="26"/>
      <c r="BS1080" s="26"/>
      <c r="BT1080" s="26"/>
      <c r="BU1080" s="26"/>
      <c r="BV1080" s="26"/>
      <c r="BW1080" s="26"/>
      <c r="BX1080" s="26"/>
      <c r="BY1080" s="26"/>
      <c r="BZ1080" s="26"/>
      <c r="CA1080" s="26"/>
      <c r="CB1080" s="26"/>
      <c r="CC1080" s="26"/>
      <c r="CD1080" s="26"/>
      <c r="CE1080" s="26"/>
      <c r="CF1080" s="26"/>
      <c r="CG1080" s="26"/>
      <c r="CH1080" s="26"/>
      <c r="CI1080" s="26"/>
      <c r="CJ1080" s="26"/>
      <c r="CK1080" s="26"/>
      <c r="CL1080" s="26"/>
      <c r="CM1080" s="26"/>
      <c r="CN1080" s="26"/>
      <c r="CO1080" s="26"/>
      <c r="CP1080" s="26"/>
      <c r="CQ1080" s="26"/>
      <c r="CR1080" s="26"/>
      <c r="CS1080" s="26"/>
      <c r="CT1080" s="26"/>
      <c r="CU1080" s="26"/>
      <c r="CV1080" s="26"/>
    </row>
    <row r="1081" spans="1:100">
      <c r="A1081" s="26">
        <v>39</v>
      </c>
      <c r="B1081" s="26" t="s">
        <v>43</v>
      </c>
      <c r="C1081" s="26" t="s">
        <v>36</v>
      </c>
      <c r="D1081" s="26">
        <v>1089</v>
      </c>
      <c r="E1081" s="26" t="s">
        <v>45</v>
      </c>
      <c r="F1081" s="26">
        <v>6</v>
      </c>
      <c r="G1081" s="26">
        <v>3</v>
      </c>
      <c r="H1081" s="26" t="s">
        <v>38</v>
      </c>
      <c r="I1081" s="26">
        <v>1</v>
      </c>
      <c r="J1081" s="26">
        <v>1525</v>
      </c>
      <c r="K1081" s="26">
        <v>2</v>
      </c>
      <c r="L1081" s="26" t="s">
        <v>39</v>
      </c>
      <c r="M1081" s="26">
        <v>32</v>
      </c>
      <c r="N1081" s="26">
        <v>3</v>
      </c>
      <c r="O1081" s="26">
        <v>3</v>
      </c>
      <c r="P1081" s="26" t="s">
        <v>53</v>
      </c>
      <c r="Q1081" s="26">
        <v>2</v>
      </c>
      <c r="R1081" s="26" t="s">
        <v>41</v>
      </c>
      <c r="S1081" s="26">
        <v>8376</v>
      </c>
      <c r="T1081" s="26">
        <v>9150</v>
      </c>
      <c r="U1081" s="26">
        <v>4</v>
      </c>
      <c r="V1081" s="26" t="s">
        <v>42</v>
      </c>
      <c r="W1081" s="26" t="s">
        <v>43</v>
      </c>
      <c r="X1081" s="26">
        <v>18</v>
      </c>
      <c r="Y1081" s="26">
        <v>3</v>
      </c>
      <c r="Z1081" s="26">
        <v>4</v>
      </c>
      <c r="AA1081" s="26">
        <v>80</v>
      </c>
      <c r="AB1081" s="26">
        <v>0</v>
      </c>
      <c r="AC1081" s="26">
        <v>9</v>
      </c>
      <c r="AD1081" s="26">
        <v>3</v>
      </c>
      <c r="AE1081" s="26">
        <v>3</v>
      </c>
      <c r="AF1081" s="26">
        <v>2</v>
      </c>
      <c r="AG1081" s="26">
        <v>0</v>
      </c>
      <c r="AH1081" s="26">
        <v>2</v>
      </c>
      <c r="AI1081" s="26">
        <v>2</v>
      </c>
      <c r="AJ1081" s="26"/>
      <c r="AK1081" s="26"/>
      <c r="AL1081" s="26"/>
      <c r="AM1081" s="26"/>
      <c r="AN1081" s="26"/>
      <c r="AO1081" s="26"/>
      <c r="AP1081" s="26"/>
      <c r="AQ1081" s="26"/>
      <c r="AR1081" s="26"/>
      <c r="AS1081" s="26"/>
      <c r="AT1081" s="26"/>
      <c r="AU1081" s="26"/>
      <c r="AV1081" s="26"/>
      <c r="AW1081" s="26"/>
      <c r="AX1081" s="26"/>
      <c r="AY1081" s="26"/>
      <c r="AZ1081" s="26"/>
      <c r="BA1081" s="26"/>
      <c r="BB1081" s="26"/>
      <c r="BC1081" s="26"/>
      <c r="BD1081" s="26"/>
      <c r="BE1081" s="26"/>
      <c r="BF1081" s="26"/>
      <c r="BG1081" s="26"/>
      <c r="BH1081" s="26"/>
      <c r="BI1081" s="26"/>
      <c r="BJ1081" s="26"/>
      <c r="BK1081" s="26"/>
      <c r="BL1081" s="26"/>
      <c r="BM1081" s="26"/>
      <c r="BN1081" s="26"/>
      <c r="BO1081" s="26"/>
      <c r="BP1081" s="26"/>
      <c r="BQ1081" s="26"/>
      <c r="BR1081" s="26"/>
      <c r="BS1081" s="26"/>
      <c r="BT1081" s="26"/>
      <c r="BU1081" s="26"/>
      <c r="BV1081" s="26"/>
      <c r="BW1081" s="26"/>
      <c r="BX1081" s="26"/>
      <c r="BY1081" s="26"/>
      <c r="BZ1081" s="26"/>
      <c r="CA1081" s="26"/>
      <c r="CB1081" s="26"/>
      <c r="CC1081" s="26"/>
      <c r="CD1081" s="26"/>
      <c r="CE1081" s="26"/>
      <c r="CF1081" s="26"/>
      <c r="CG1081" s="26"/>
      <c r="CH1081" s="26"/>
      <c r="CI1081" s="26"/>
      <c r="CJ1081" s="26"/>
      <c r="CK1081" s="26"/>
      <c r="CL1081" s="26"/>
      <c r="CM1081" s="26"/>
      <c r="CN1081" s="26"/>
      <c r="CO1081" s="26"/>
      <c r="CP1081" s="26"/>
      <c r="CQ1081" s="26"/>
      <c r="CR1081" s="26"/>
      <c r="CS1081" s="26"/>
      <c r="CT1081" s="26"/>
      <c r="CU1081" s="26"/>
      <c r="CV1081" s="26"/>
    </row>
    <row r="1082" spans="1:100">
      <c r="A1082" s="26">
        <v>46</v>
      </c>
      <c r="B1082" s="26" t="s">
        <v>43</v>
      </c>
      <c r="C1082" s="26" t="s">
        <v>36</v>
      </c>
      <c r="D1082" s="26">
        <v>228</v>
      </c>
      <c r="E1082" s="26" t="s">
        <v>37</v>
      </c>
      <c r="F1082" s="26">
        <v>3</v>
      </c>
      <c r="G1082" s="26">
        <v>3</v>
      </c>
      <c r="H1082" s="26" t="s">
        <v>38</v>
      </c>
      <c r="I1082" s="26">
        <v>1</v>
      </c>
      <c r="J1082" s="26">
        <v>1527</v>
      </c>
      <c r="K1082" s="26">
        <v>3</v>
      </c>
      <c r="L1082" s="26" t="s">
        <v>39</v>
      </c>
      <c r="M1082" s="26">
        <v>51</v>
      </c>
      <c r="N1082" s="26">
        <v>3</v>
      </c>
      <c r="O1082" s="26">
        <v>4</v>
      </c>
      <c r="P1082" s="26" t="s">
        <v>56</v>
      </c>
      <c r="Q1082" s="26">
        <v>2</v>
      </c>
      <c r="R1082" s="26" t="s">
        <v>48</v>
      </c>
      <c r="S1082" s="26">
        <v>16606</v>
      </c>
      <c r="T1082" s="26">
        <v>11380</v>
      </c>
      <c r="U1082" s="26">
        <v>8</v>
      </c>
      <c r="V1082" s="26" t="s">
        <v>42</v>
      </c>
      <c r="W1082" s="26" t="s">
        <v>43</v>
      </c>
      <c r="X1082" s="26">
        <v>12</v>
      </c>
      <c r="Y1082" s="26">
        <v>3</v>
      </c>
      <c r="Z1082" s="26">
        <v>4</v>
      </c>
      <c r="AA1082" s="26">
        <v>80</v>
      </c>
      <c r="AB1082" s="26">
        <v>1</v>
      </c>
      <c r="AC1082" s="26">
        <v>23</v>
      </c>
      <c r="AD1082" s="26">
        <v>2</v>
      </c>
      <c r="AE1082" s="26">
        <v>4</v>
      </c>
      <c r="AF1082" s="26">
        <v>13</v>
      </c>
      <c r="AG1082" s="26">
        <v>12</v>
      </c>
      <c r="AH1082" s="26">
        <v>5</v>
      </c>
      <c r="AI1082" s="26">
        <v>1</v>
      </c>
      <c r="AJ1082" s="26"/>
      <c r="AK1082" s="26"/>
      <c r="AL1082" s="26"/>
      <c r="AM1082" s="26"/>
      <c r="AN1082" s="26"/>
      <c r="AO1082" s="26"/>
      <c r="AP1082" s="26"/>
      <c r="AQ1082" s="26"/>
      <c r="AR1082" s="26"/>
      <c r="AS1082" s="26"/>
      <c r="AT1082" s="26"/>
      <c r="AU1082" s="26"/>
      <c r="AV1082" s="26"/>
      <c r="AW1082" s="26"/>
      <c r="AX1082" s="26"/>
      <c r="AY1082" s="26"/>
      <c r="AZ1082" s="26"/>
      <c r="BA1082" s="26"/>
      <c r="BB1082" s="26"/>
      <c r="BC1082" s="26"/>
      <c r="BD1082" s="26"/>
      <c r="BE1082" s="26"/>
      <c r="BF1082" s="26"/>
      <c r="BG1082" s="26"/>
      <c r="BH1082" s="26"/>
      <c r="BI1082" s="26"/>
      <c r="BJ1082" s="26"/>
      <c r="BK1082" s="26"/>
      <c r="BL1082" s="26"/>
      <c r="BM1082" s="26"/>
      <c r="BN1082" s="26"/>
      <c r="BO1082" s="26"/>
      <c r="BP1082" s="26"/>
      <c r="BQ1082" s="26"/>
      <c r="BR1082" s="26"/>
      <c r="BS1082" s="26"/>
      <c r="BT1082" s="26"/>
      <c r="BU1082" s="26"/>
      <c r="BV1082" s="26"/>
      <c r="BW1082" s="26"/>
      <c r="BX1082" s="26"/>
      <c r="BY1082" s="26"/>
      <c r="BZ1082" s="26"/>
      <c r="CA1082" s="26"/>
      <c r="CB1082" s="26"/>
      <c r="CC1082" s="26"/>
      <c r="CD1082" s="26"/>
      <c r="CE1082" s="26"/>
      <c r="CF1082" s="26"/>
      <c r="CG1082" s="26"/>
      <c r="CH1082" s="26"/>
      <c r="CI1082" s="26"/>
      <c r="CJ1082" s="26"/>
      <c r="CK1082" s="26"/>
      <c r="CL1082" s="26"/>
      <c r="CM1082" s="26"/>
      <c r="CN1082" s="26"/>
      <c r="CO1082" s="26"/>
      <c r="CP1082" s="26"/>
      <c r="CQ1082" s="26"/>
      <c r="CR1082" s="26"/>
      <c r="CS1082" s="26"/>
      <c r="CT1082" s="26"/>
      <c r="CU1082" s="26"/>
      <c r="CV1082" s="26"/>
    </row>
    <row r="1083" spans="1:100">
      <c r="A1083" s="26">
        <v>35</v>
      </c>
      <c r="B1083" s="26" t="s">
        <v>43</v>
      </c>
      <c r="C1083" s="26" t="s">
        <v>36</v>
      </c>
      <c r="D1083" s="26">
        <v>1029</v>
      </c>
      <c r="E1083" s="26" t="s">
        <v>45</v>
      </c>
      <c r="F1083" s="26">
        <v>16</v>
      </c>
      <c r="G1083" s="26">
        <v>3</v>
      </c>
      <c r="H1083" s="26" t="s">
        <v>38</v>
      </c>
      <c r="I1083" s="26">
        <v>1</v>
      </c>
      <c r="J1083" s="26">
        <v>1529</v>
      </c>
      <c r="K1083" s="26">
        <v>4</v>
      </c>
      <c r="L1083" s="26" t="s">
        <v>39</v>
      </c>
      <c r="M1083" s="26">
        <v>91</v>
      </c>
      <c r="N1083" s="26">
        <v>2</v>
      </c>
      <c r="O1083" s="26">
        <v>3</v>
      </c>
      <c r="P1083" s="26" t="s">
        <v>54</v>
      </c>
      <c r="Q1083" s="26">
        <v>2</v>
      </c>
      <c r="R1083" s="26" t="s">
        <v>41</v>
      </c>
      <c r="S1083" s="26">
        <v>8606</v>
      </c>
      <c r="T1083" s="26">
        <v>21195</v>
      </c>
      <c r="U1083" s="26">
        <v>1</v>
      </c>
      <c r="V1083" s="26" t="s">
        <v>42</v>
      </c>
      <c r="W1083" s="26" t="s">
        <v>43</v>
      </c>
      <c r="X1083" s="26">
        <v>19</v>
      </c>
      <c r="Y1083" s="26">
        <v>3</v>
      </c>
      <c r="Z1083" s="26">
        <v>4</v>
      </c>
      <c r="AA1083" s="26">
        <v>80</v>
      </c>
      <c r="AB1083" s="26">
        <v>0</v>
      </c>
      <c r="AC1083" s="26">
        <v>11</v>
      </c>
      <c r="AD1083" s="26">
        <v>3</v>
      </c>
      <c r="AE1083" s="26">
        <v>1</v>
      </c>
      <c r="AF1083" s="26">
        <v>11</v>
      </c>
      <c r="AG1083" s="26">
        <v>8</v>
      </c>
      <c r="AH1083" s="26">
        <v>3</v>
      </c>
      <c r="AI1083" s="26">
        <v>3</v>
      </c>
      <c r="AJ1083" s="26"/>
      <c r="AK1083" s="26"/>
      <c r="AL1083" s="26"/>
      <c r="AM1083" s="26"/>
      <c r="AN1083" s="26"/>
      <c r="AO1083" s="26"/>
      <c r="AP1083" s="26"/>
      <c r="AQ1083" s="26"/>
      <c r="AR1083" s="26"/>
      <c r="AS1083" s="26"/>
      <c r="AT1083" s="26"/>
      <c r="AU1083" s="26"/>
      <c r="AV1083" s="26"/>
      <c r="AW1083" s="26"/>
      <c r="AX1083" s="26"/>
      <c r="AY1083" s="26"/>
      <c r="AZ1083" s="26"/>
      <c r="BA1083" s="26"/>
      <c r="BB1083" s="26"/>
      <c r="BC1083" s="26"/>
      <c r="BD1083" s="26"/>
      <c r="BE1083" s="26"/>
      <c r="BF1083" s="26"/>
      <c r="BG1083" s="26"/>
      <c r="BH1083" s="26"/>
      <c r="BI1083" s="26"/>
      <c r="BJ1083" s="26"/>
      <c r="BK1083" s="26"/>
      <c r="BL1083" s="26"/>
      <c r="BM1083" s="26"/>
      <c r="BN1083" s="26"/>
      <c r="BO1083" s="26"/>
      <c r="BP1083" s="26"/>
      <c r="BQ1083" s="26"/>
      <c r="BR1083" s="26"/>
      <c r="BS1083" s="26"/>
      <c r="BT1083" s="26"/>
      <c r="BU1083" s="26"/>
      <c r="BV1083" s="26"/>
      <c r="BW1083" s="26"/>
      <c r="BX1083" s="26"/>
      <c r="BY1083" s="26"/>
      <c r="BZ1083" s="26"/>
      <c r="CA1083" s="26"/>
      <c r="CB1083" s="26"/>
      <c r="CC1083" s="26"/>
      <c r="CD1083" s="26"/>
      <c r="CE1083" s="26"/>
      <c r="CF1083" s="26"/>
      <c r="CG1083" s="26"/>
      <c r="CH1083" s="26"/>
      <c r="CI1083" s="26"/>
      <c r="CJ1083" s="26"/>
      <c r="CK1083" s="26"/>
      <c r="CL1083" s="26"/>
      <c r="CM1083" s="26"/>
      <c r="CN1083" s="26"/>
      <c r="CO1083" s="26"/>
      <c r="CP1083" s="26"/>
      <c r="CQ1083" s="26"/>
      <c r="CR1083" s="26"/>
      <c r="CS1083" s="26"/>
      <c r="CT1083" s="26"/>
      <c r="CU1083" s="26"/>
      <c r="CV1083" s="26"/>
    </row>
    <row r="1084" spans="1:100">
      <c r="A1084" s="26">
        <v>23</v>
      </c>
      <c r="B1084" s="26" t="s">
        <v>43</v>
      </c>
      <c r="C1084" s="26" t="s">
        <v>36</v>
      </c>
      <c r="D1084" s="26">
        <v>507</v>
      </c>
      <c r="E1084" s="26" t="s">
        <v>45</v>
      </c>
      <c r="F1084" s="26">
        <v>20</v>
      </c>
      <c r="G1084" s="26">
        <v>1</v>
      </c>
      <c r="H1084" s="26" t="s">
        <v>38</v>
      </c>
      <c r="I1084" s="26">
        <v>1</v>
      </c>
      <c r="J1084" s="26">
        <v>1533</v>
      </c>
      <c r="K1084" s="26">
        <v>1</v>
      </c>
      <c r="L1084" s="26" t="s">
        <v>46</v>
      </c>
      <c r="M1084" s="26">
        <v>97</v>
      </c>
      <c r="N1084" s="26">
        <v>3</v>
      </c>
      <c r="O1084" s="26">
        <v>2</v>
      </c>
      <c r="P1084" s="26" t="s">
        <v>50</v>
      </c>
      <c r="Q1084" s="26">
        <v>3</v>
      </c>
      <c r="R1084" s="26" t="s">
        <v>41</v>
      </c>
      <c r="S1084" s="26">
        <v>2272</v>
      </c>
      <c r="T1084" s="26">
        <v>24812</v>
      </c>
      <c r="U1084" s="26">
        <v>0</v>
      </c>
      <c r="V1084" s="26" t="s">
        <v>42</v>
      </c>
      <c r="W1084" s="26" t="s">
        <v>43</v>
      </c>
      <c r="X1084" s="26">
        <v>14</v>
      </c>
      <c r="Y1084" s="26">
        <v>3</v>
      </c>
      <c r="Z1084" s="26">
        <v>2</v>
      </c>
      <c r="AA1084" s="26">
        <v>80</v>
      </c>
      <c r="AB1084" s="26">
        <v>0</v>
      </c>
      <c r="AC1084" s="26">
        <v>5</v>
      </c>
      <c r="AD1084" s="26">
        <v>2</v>
      </c>
      <c r="AE1084" s="26">
        <v>3</v>
      </c>
      <c r="AF1084" s="26">
        <v>4</v>
      </c>
      <c r="AG1084" s="26">
        <v>3</v>
      </c>
      <c r="AH1084" s="26">
        <v>1</v>
      </c>
      <c r="AI1084" s="26">
        <v>2</v>
      </c>
      <c r="AJ1084" s="26"/>
      <c r="AK1084" s="26"/>
      <c r="AL1084" s="26"/>
      <c r="AM1084" s="26"/>
      <c r="AN1084" s="26"/>
      <c r="AO1084" s="26"/>
      <c r="AP1084" s="26"/>
      <c r="AQ1084" s="26"/>
      <c r="AR1084" s="26"/>
      <c r="AS1084" s="26"/>
      <c r="AT1084" s="26"/>
      <c r="AU1084" s="26"/>
      <c r="AV1084" s="26"/>
      <c r="AW1084" s="26"/>
      <c r="AX1084" s="26"/>
      <c r="AY1084" s="26"/>
      <c r="AZ1084" s="26"/>
      <c r="BA1084" s="26"/>
      <c r="BB1084" s="26"/>
      <c r="BC1084" s="26"/>
      <c r="BD1084" s="26"/>
      <c r="BE1084" s="26"/>
      <c r="BF1084" s="26"/>
      <c r="BG1084" s="26"/>
      <c r="BH1084" s="26"/>
      <c r="BI1084" s="26"/>
      <c r="BJ1084" s="26"/>
      <c r="BK1084" s="26"/>
      <c r="BL1084" s="26"/>
      <c r="BM1084" s="26"/>
      <c r="BN1084" s="26"/>
      <c r="BO1084" s="26"/>
      <c r="BP1084" s="26"/>
      <c r="BQ1084" s="26"/>
      <c r="BR1084" s="26"/>
      <c r="BS1084" s="26"/>
      <c r="BT1084" s="26"/>
      <c r="BU1084" s="26"/>
      <c r="BV1084" s="26"/>
      <c r="BW1084" s="26"/>
      <c r="BX1084" s="26"/>
      <c r="BY1084" s="26"/>
      <c r="BZ1084" s="26"/>
      <c r="CA1084" s="26"/>
      <c r="CB1084" s="26"/>
      <c r="CC1084" s="26"/>
      <c r="CD1084" s="26"/>
      <c r="CE1084" s="26"/>
      <c r="CF1084" s="26"/>
      <c r="CG1084" s="26"/>
      <c r="CH1084" s="26"/>
      <c r="CI1084" s="26"/>
      <c r="CJ1084" s="26"/>
      <c r="CK1084" s="26"/>
      <c r="CL1084" s="26"/>
      <c r="CM1084" s="26"/>
      <c r="CN1084" s="26"/>
      <c r="CO1084" s="26"/>
      <c r="CP1084" s="26"/>
      <c r="CQ1084" s="26"/>
      <c r="CR1084" s="26"/>
      <c r="CS1084" s="26"/>
      <c r="CT1084" s="26"/>
      <c r="CU1084" s="26"/>
      <c r="CV1084" s="26"/>
    </row>
    <row r="1085" spans="1:100">
      <c r="A1085" s="26">
        <v>40</v>
      </c>
      <c r="B1085" s="26" t="s">
        <v>35</v>
      </c>
      <c r="C1085" s="26" t="s">
        <v>36</v>
      </c>
      <c r="D1085" s="26">
        <v>676</v>
      </c>
      <c r="E1085" s="26" t="s">
        <v>45</v>
      </c>
      <c r="F1085" s="26">
        <v>9</v>
      </c>
      <c r="G1085" s="26">
        <v>4</v>
      </c>
      <c r="H1085" s="26" t="s">
        <v>38</v>
      </c>
      <c r="I1085" s="26">
        <v>1</v>
      </c>
      <c r="J1085" s="26">
        <v>1534</v>
      </c>
      <c r="K1085" s="26">
        <v>4</v>
      </c>
      <c r="L1085" s="26" t="s">
        <v>46</v>
      </c>
      <c r="M1085" s="26">
        <v>86</v>
      </c>
      <c r="N1085" s="26">
        <v>3</v>
      </c>
      <c r="O1085" s="26">
        <v>1</v>
      </c>
      <c r="P1085" s="26" t="s">
        <v>50</v>
      </c>
      <c r="Q1085" s="26">
        <v>1</v>
      </c>
      <c r="R1085" s="26" t="s">
        <v>41</v>
      </c>
      <c r="S1085" s="26">
        <v>2018</v>
      </c>
      <c r="T1085" s="26">
        <v>21831</v>
      </c>
      <c r="U1085" s="26">
        <v>3</v>
      </c>
      <c r="V1085" s="26" t="s">
        <v>42</v>
      </c>
      <c r="W1085" s="26" t="s">
        <v>43</v>
      </c>
      <c r="X1085" s="26">
        <v>14</v>
      </c>
      <c r="Y1085" s="26">
        <v>3</v>
      </c>
      <c r="Z1085" s="26">
        <v>2</v>
      </c>
      <c r="AA1085" s="26">
        <v>80</v>
      </c>
      <c r="AB1085" s="26">
        <v>0</v>
      </c>
      <c r="AC1085" s="26">
        <v>15</v>
      </c>
      <c r="AD1085" s="26">
        <v>3</v>
      </c>
      <c r="AE1085" s="26">
        <v>1</v>
      </c>
      <c r="AF1085" s="26">
        <v>5</v>
      </c>
      <c r="AG1085" s="26">
        <v>4</v>
      </c>
      <c r="AH1085" s="26">
        <v>1</v>
      </c>
      <c r="AI1085" s="26">
        <v>0</v>
      </c>
      <c r="AJ1085" s="26"/>
      <c r="AK1085" s="26"/>
      <c r="AL1085" s="26"/>
      <c r="AM1085" s="26"/>
      <c r="AN1085" s="26"/>
      <c r="AO1085" s="26"/>
      <c r="AP1085" s="26"/>
      <c r="AQ1085" s="26"/>
      <c r="AR1085" s="26"/>
      <c r="AS1085" s="26"/>
      <c r="AT1085" s="26"/>
      <c r="AU1085" s="26"/>
      <c r="AV1085" s="26"/>
      <c r="AW1085" s="26"/>
      <c r="AX1085" s="26"/>
      <c r="AY1085" s="26"/>
      <c r="AZ1085" s="26"/>
      <c r="BA1085" s="26"/>
      <c r="BB1085" s="26"/>
      <c r="BC1085" s="26"/>
      <c r="BD1085" s="26"/>
      <c r="BE1085" s="26"/>
      <c r="BF1085" s="26"/>
      <c r="BG1085" s="26"/>
      <c r="BH1085" s="26"/>
      <c r="BI1085" s="26"/>
      <c r="BJ1085" s="26"/>
      <c r="BK1085" s="26"/>
      <c r="BL1085" s="26"/>
      <c r="BM1085" s="26"/>
      <c r="BN1085" s="26"/>
      <c r="BO1085" s="26"/>
      <c r="BP1085" s="26"/>
      <c r="BQ1085" s="26"/>
      <c r="BR1085" s="26"/>
      <c r="BS1085" s="26"/>
      <c r="BT1085" s="26"/>
      <c r="BU1085" s="26"/>
      <c r="BV1085" s="26"/>
      <c r="BW1085" s="26"/>
      <c r="BX1085" s="26"/>
      <c r="BY1085" s="26"/>
      <c r="BZ1085" s="26"/>
      <c r="CA1085" s="26"/>
      <c r="CB1085" s="26"/>
      <c r="CC1085" s="26"/>
      <c r="CD1085" s="26"/>
      <c r="CE1085" s="26"/>
      <c r="CF1085" s="26"/>
      <c r="CG1085" s="26"/>
      <c r="CH1085" s="26"/>
      <c r="CI1085" s="26"/>
      <c r="CJ1085" s="26"/>
      <c r="CK1085" s="26"/>
      <c r="CL1085" s="26"/>
      <c r="CM1085" s="26"/>
      <c r="CN1085" s="26"/>
      <c r="CO1085" s="26"/>
      <c r="CP1085" s="26"/>
      <c r="CQ1085" s="26"/>
      <c r="CR1085" s="26"/>
      <c r="CS1085" s="26"/>
      <c r="CT1085" s="26"/>
      <c r="CU1085" s="26"/>
      <c r="CV1085" s="26"/>
    </row>
    <row r="1086" spans="1:100">
      <c r="A1086" s="26">
        <v>34</v>
      </c>
      <c r="B1086" s="26" t="s">
        <v>43</v>
      </c>
      <c r="C1086" s="26" t="s">
        <v>36</v>
      </c>
      <c r="D1086" s="26">
        <v>971</v>
      </c>
      <c r="E1086" s="26" t="s">
        <v>37</v>
      </c>
      <c r="F1086" s="26">
        <v>1</v>
      </c>
      <c r="G1086" s="26">
        <v>3</v>
      </c>
      <c r="H1086" s="26" t="s">
        <v>60</v>
      </c>
      <c r="I1086" s="26">
        <v>1</v>
      </c>
      <c r="J1086" s="26">
        <v>1535</v>
      </c>
      <c r="K1086" s="26">
        <v>4</v>
      </c>
      <c r="L1086" s="26" t="s">
        <v>46</v>
      </c>
      <c r="M1086" s="26">
        <v>64</v>
      </c>
      <c r="N1086" s="26">
        <v>2</v>
      </c>
      <c r="O1086" s="26">
        <v>3</v>
      </c>
      <c r="P1086" s="26" t="s">
        <v>40</v>
      </c>
      <c r="Q1086" s="26">
        <v>3</v>
      </c>
      <c r="R1086" s="26" t="s">
        <v>48</v>
      </c>
      <c r="S1086" s="26">
        <v>7083</v>
      </c>
      <c r="T1086" s="26">
        <v>12288</v>
      </c>
      <c r="U1086" s="26">
        <v>1</v>
      </c>
      <c r="V1086" s="26" t="s">
        <v>42</v>
      </c>
      <c r="W1086" s="26" t="s">
        <v>35</v>
      </c>
      <c r="X1086" s="26">
        <v>14</v>
      </c>
      <c r="Y1086" s="26">
        <v>3</v>
      </c>
      <c r="Z1086" s="26">
        <v>4</v>
      </c>
      <c r="AA1086" s="26">
        <v>80</v>
      </c>
      <c r="AB1086" s="26">
        <v>0</v>
      </c>
      <c r="AC1086" s="26">
        <v>10</v>
      </c>
      <c r="AD1086" s="26">
        <v>3</v>
      </c>
      <c r="AE1086" s="26">
        <v>3</v>
      </c>
      <c r="AF1086" s="26">
        <v>10</v>
      </c>
      <c r="AG1086" s="26">
        <v>9</v>
      </c>
      <c r="AH1086" s="26">
        <v>8</v>
      </c>
      <c r="AI1086" s="26">
        <v>6</v>
      </c>
      <c r="AJ1086" s="26"/>
      <c r="AK1086" s="26"/>
      <c r="AL1086" s="26"/>
      <c r="AM1086" s="26"/>
      <c r="AN1086" s="26"/>
      <c r="AO1086" s="26"/>
      <c r="AP1086" s="26"/>
      <c r="AQ1086" s="26"/>
      <c r="AR1086" s="26"/>
      <c r="AS1086" s="26"/>
      <c r="AT1086" s="26"/>
      <c r="AU1086" s="26"/>
      <c r="AV1086" s="26"/>
      <c r="AW1086" s="26"/>
      <c r="AX1086" s="26"/>
      <c r="AY1086" s="26"/>
      <c r="AZ1086" s="26"/>
      <c r="BA1086" s="26"/>
      <c r="BB1086" s="26"/>
      <c r="BC1086" s="26"/>
      <c r="BD1086" s="26"/>
      <c r="BE1086" s="26"/>
      <c r="BF1086" s="26"/>
      <c r="BG1086" s="26"/>
      <c r="BH1086" s="26"/>
      <c r="BI1086" s="26"/>
      <c r="BJ1086" s="26"/>
      <c r="BK1086" s="26"/>
      <c r="BL1086" s="26"/>
      <c r="BM1086" s="26"/>
      <c r="BN1086" s="26"/>
      <c r="BO1086" s="26"/>
      <c r="BP1086" s="26"/>
      <c r="BQ1086" s="26"/>
      <c r="BR1086" s="26"/>
      <c r="BS1086" s="26"/>
      <c r="BT1086" s="26"/>
      <c r="BU1086" s="26"/>
      <c r="BV1086" s="26"/>
      <c r="BW1086" s="26"/>
      <c r="BX1086" s="26"/>
      <c r="BY1086" s="26"/>
      <c r="BZ1086" s="26"/>
      <c r="CA1086" s="26"/>
      <c r="CB1086" s="26"/>
      <c r="CC1086" s="26"/>
      <c r="CD1086" s="26"/>
      <c r="CE1086" s="26"/>
      <c r="CF1086" s="26"/>
      <c r="CG1086" s="26"/>
      <c r="CH1086" s="26"/>
      <c r="CI1086" s="26"/>
      <c r="CJ1086" s="26"/>
      <c r="CK1086" s="26"/>
      <c r="CL1086" s="26"/>
      <c r="CM1086" s="26"/>
      <c r="CN1086" s="26"/>
      <c r="CO1086" s="26"/>
      <c r="CP1086" s="26"/>
      <c r="CQ1086" s="26"/>
      <c r="CR1086" s="26"/>
      <c r="CS1086" s="26"/>
      <c r="CT1086" s="26"/>
      <c r="CU1086" s="26"/>
      <c r="CV1086" s="26"/>
    </row>
    <row r="1087" spans="1:100">
      <c r="A1087" s="26">
        <v>31</v>
      </c>
      <c r="B1087" s="26" t="s">
        <v>35</v>
      </c>
      <c r="C1087" s="26" t="s">
        <v>44</v>
      </c>
      <c r="D1087" s="26">
        <v>561</v>
      </c>
      <c r="E1087" s="26" t="s">
        <v>45</v>
      </c>
      <c r="F1087" s="26">
        <v>3</v>
      </c>
      <c r="G1087" s="26">
        <v>3</v>
      </c>
      <c r="H1087" s="26" t="s">
        <v>38</v>
      </c>
      <c r="I1087" s="26">
        <v>1</v>
      </c>
      <c r="J1087" s="26">
        <v>1537</v>
      </c>
      <c r="K1087" s="26">
        <v>4</v>
      </c>
      <c r="L1087" s="26" t="s">
        <v>39</v>
      </c>
      <c r="M1087" s="26">
        <v>33</v>
      </c>
      <c r="N1087" s="26">
        <v>3</v>
      </c>
      <c r="O1087" s="26">
        <v>1</v>
      </c>
      <c r="P1087" s="26" t="s">
        <v>47</v>
      </c>
      <c r="Q1087" s="26">
        <v>3</v>
      </c>
      <c r="R1087" s="26" t="s">
        <v>41</v>
      </c>
      <c r="S1087" s="26">
        <v>4084</v>
      </c>
      <c r="T1087" s="26">
        <v>4156</v>
      </c>
      <c r="U1087" s="26">
        <v>1</v>
      </c>
      <c r="V1087" s="26" t="s">
        <v>42</v>
      </c>
      <c r="W1087" s="26" t="s">
        <v>43</v>
      </c>
      <c r="X1087" s="26">
        <v>12</v>
      </c>
      <c r="Y1087" s="26">
        <v>3</v>
      </c>
      <c r="Z1087" s="26">
        <v>1</v>
      </c>
      <c r="AA1087" s="26">
        <v>80</v>
      </c>
      <c r="AB1087" s="26">
        <v>0</v>
      </c>
      <c r="AC1087" s="26">
        <v>7</v>
      </c>
      <c r="AD1087" s="26">
        <v>2</v>
      </c>
      <c r="AE1087" s="26">
        <v>1</v>
      </c>
      <c r="AF1087" s="26">
        <v>7</v>
      </c>
      <c r="AG1087" s="26">
        <v>2</v>
      </c>
      <c r="AH1087" s="26">
        <v>7</v>
      </c>
      <c r="AI1087" s="26">
        <v>7</v>
      </c>
      <c r="AJ1087" s="26"/>
      <c r="AK1087" s="26"/>
      <c r="AL1087" s="26"/>
      <c r="AM1087" s="26"/>
      <c r="AN1087" s="26"/>
      <c r="AO1087" s="26"/>
      <c r="AP1087" s="26"/>
      <c r="AQ1087" s="26"/>
      <c r="AR1087" s="26"/>
      <c r="AS1087" s="26"/>
      <c r="AT1087" s="26"/>
      <c r="AU1087" s="26"/>
      <c r="AV1087" s="26"/>
      <c r="AW1087" s="26"/>
      <c r="AX1087" s="26"/>
      <c r="AY1087" s="26"/>
      <c r="AZ1087" s="26"/>
      <c r="BA1087" s="26"/>
      <c r="BB1087" s="26"/>
      <c r="BC1087" s="26"/>
      <c r="BD1087" s="26"/>
      <c r="BE1087" s="26"/>
      <c r="BF1087" s="26"/>
      <c r="BG1087" s="26"/>
      <c r="BH1087" s="26"/>
      <c r="BI1087" s="26"/>
      <c r="BJ1087" s="26"/>
      <c r="BK1087" s="26"/>
      <c r="BL1087" s="26"/>
      <c r="BM1087" s="26"/>
      <c r="BN1087" s="26"/>
      <c r="BO1087" s="26"/>
      <c r="BP1087" s="26"/>
      <c r="BQ1087" s="26"/>
      <c r="BR1087" s="26"/>
      <c r="BS1087" s="26"/>
      <c r="BT1087" s="26"/>
      <c r="BU1087" s="26"/>
      <c r="BV1087" s="26"/>
      <c r="BW1087" s="26"/>
      <c r="BX1087" s="26"/>
      <c r="BY1087" s="26"/>
      <c r="BZ1087" s="26"/>
      <c r="CA1087" s="26"/>
      <c r="CB1087" s="26"/>
      <c r="CC1087" s="26"/>
      <c r="CD1087" s="26"/>
      <c r="CE1087" s="26"/>
      <c r="CF1087" s="26"/>
      <c r="CG1087" s="26"/>
      <c r="CH1087" s="26"/>
      <c r="CI1087" s="26"/>
      <c r="CJ1087" s="26"/>
      <c r="CK1087" s="26"/>
      <c r="CL1087" s="26"/>
      <c r="CM1087" s="26"/>
      <c r="CN1087" s="26"/>
      <c r="CO1087" s="26"/>
      <c r="CP1087" s="26"/>
      <c r="CQ1087" s="26"/>
      <c r="CR1087" s="26"/>
      <c r="CS1087" s="26"/>
      <c r="CT1087" s="26"/>
      <c r="CU1087" s="26"/>
      <c r="CV1087" s="26"/>
    </row>
    <row r="1088" spans="1:100">
      <c r="A1088" s="26">
        <v>50</v>
      </c>
      <c r="B1088" s="26" t="s">
        <v>43</v>
      </c>
      <c r="C1088" s="26" t="s">
        <v>44</v>
      </c>
      <c r="D1088" s="26">
        <v>333</v>
      </c>
      <c r="E1088" s="26" t="s">
        <v>45</v>
      </c>
      <c r="F1088" s="26">
        <v>22</v>
      </c>
      <c r="G1088" s="26">
        <v>5</v>
      </c>
      <c r="H1088" s="26" t="s">
        <v>51</v>
      </c>
      <c r="I1088" s="26">
        <v>1</v>
      </c>
      <c r="J1088" s="26">
        <v>1539</v>
      </c>
      <c r="K1088" s="26">
        <v>3</v>
      </c>
      <c r="L1088" s="26" t="s">
        <v>46</v>
      </c>
      <c r="M1088" s="26">
        <v>88</v>
      </c>
      <c r="N1088" s="26">
        <v>1</v>
      </c>
      <c r="O1088" s="26">
        <v>4</v>
      </c>
      <c r="P1088" s="26" t="s">
        <v>58</v>
      </c>
      <c r="Q1088" s="26">
        <v>4</v>
      </c>
      <c r="R1088" s="26" t="s">
        <v>41</v>
      </c>
      <c r="S1088" s="26">
        <v>14411</v>
      </c>
      <c r="T1088" s="26">
        <v>24450</v>
      </c>
      <c r="U1088" s="26">
        <v>1</v>
      </c>
      <c r="V1088" s="26" t="s">
        <v>42</v>
      </c>
      <c r="W1088" s="26" t="s">
        <v>35</v>
      </c>
      <c r="X1088" s="26">
        <v>13</v>
      </c>
      <c r="Y1088" s="26">
        <v>3</v>
      </c>
      <c r="Z1088" s="26">
        <v>4</v>
      </c>
      <c r="AA1088" s="26">
        <v>80</v>
      </c>
      <c r="AB1088" s="26">
        <v>0</v>
      </c>
      <c r="AC1088" s="26">
        <v>32</v>
      </c>
      <c r="AD1088" s="26">
        <v>2</v>
      </c>
      <c r="AE1088" s="26">
        <v>3</v>
      </c>
      <c r="AF1088" s="26">
        <v>32</v>
      </c>
      <c r="AG1088" s="26">
        <v>6</v>
      </c>
      <c r="AH1088" s="26">
        <v>13</v>
      </c>
      <c r="AI1088" s="26">
        <v>9</v>
      </c>
      <c r="AJ1088" s="26"/>
      <c r="AK1088" s="26"/>
      <c r="AL1088" s="26"/>
      <c r="AM1088" s="26"/>
      <c r="AN1088" s="26"/>
      <c r="AO1088" s="26"/>
      <c r="AP1088" s="26"/>
      <c r="AQ1088" s="26"/>
      <c r="AR1088" s="26"/>
      <c r="AS1088" s="26"/>
      <c r="AT1088" s="26"/>
      <c r="AU1088" s="26"/>
      <c r="AV1088" s="26"/>
      <c r="AW1088" s="26"/>
      <c r="AX1088" s="26"/>
      <c r="AY1088" s="26"/>
      <c r="AZ1088" s="26"/>
      <c r="BA1088" s="26"/>
      <c r="BB1088" s="26"/>
      <c r="BC1088" s="26"/>
      <c r="BD1088" s="26"/>
      <c r="BE1088" s="26"/>
      <c r="BF1088" s="26"/>
      <c r="BG1088" s="26"/>
      <c r="BH1088" s="26"/>
      <c r="BI1088" s="26"/>
      <c r="BJ1088" s="26"/>
      <c r="BK1088" s="26"/>
      <c r="BL1088" s="26"/>
      <c r="BM1088" s="26"/>
      <c r="BN1088" s="26"/>
      <c r="BO1088" s="26"/>
      <c r="BP1088" s="26"/>
      <c r="BQ1088" s="26"/>
      <c r="BR1088" s="26"/>
      <c r="BS1088" s="26"/>
      <c r="BT1088" s="26"/>
      <c r="BU1088" s="26"/>
      <c r="BV1088" s="26"/>
      <c r="BW1088" s="26"/>
      <c r="BX1088" s="26"/>
      <c r="BY1088" s="26"/>
      <c r="BZ1088" s="26"/>
      <c r="CA1088" s="26"/>
      <c r="CB1088" s="26"/>
      <c r="CC1088" s="26"/>
      <c r="CD1088" s="26"/>
      <c r="CE1088" s="26"/>
      <c r="CF1088" s="26"/>
      <c r="CG1088" s="26"/>
      <c r="CH1088" s="26"/>
      <c r="CI1088" s="26"/>
      <c r="CJ1088" s="26"/>
      <c r="CK1088" s="26"/>
      <c r="CL1088" s="26"/>
      <c r="CM1088" s="26"/>
      <c r="CN1088" s="26"/>
      <c r="CO1088" s="26"/>
      <c r="CP1088" s="26"/>
      <c r="CQ1088" s="26"/>
      <c r="CR1088" s="26"/>
      <c r="CS1088" s="26"/>
      <c r="CT1088" s="26"/>
      <c r="CU1088" s="26"/>
      <c r="CV1088" s="26"/>
    </row>
    <row r="1089" spans="1:100">
      <c r="A1089" s="26">
        <v>34</v>
      </c>
      <c r="B1089" s="26" t="s">
        <v>43</v>
      </c>
      <c r="C1089" s="26" t="s">
        <v>36</v>
      </c>
      <c r="D1089" s="26">
        <v>1440</v>
      </c>
      <c r="E1089" s="26" t="s">
        <v>37</v>
      </c>
      <c r="F1089" s="26">
        <v>7</v>
      </c>
      <c r="G1089" s="26">
        <v>2</v>
      </c>
      <c r="H1089" s="26" t="s">
        <v>60</v>
      </c>
      <c r="I1089" s="26">
        <v>1</v>
      </c>
      <c r="J1089" s="26">
        <v>1541</v>
      </c>
      <c r="K1089" s="26">
        <v>2</v>
      </c>
      <c r="L1089" s="26" t="s">
        <v>46</v>
      </c>
      <c r="M1089" s="26">
        <v>55</v>
      </c>
      <c r="N1089" s="26">
        <v>3</v>
      </c>
      <c r="O1089" s="26">
        <v>1</v>
      </c>
      <c r="P1089" s="26" t="s">
        <v>57</v>
      </c>
      <c r="Q1089" s="26">
        <v>3</v>
      </c>
      <c r="R1089" s="26" t="s">
        <v>48</v>
      </c>
      <c r="S1089" s="26">
        <v>2308</v>
      </c>
      <c r="T1089" s="26">
        <v>4944</v>
      </c>
      <c r="U1089" s="26">
        <v>0</v>
      </c>
      <c r="V1089" s="26" t="s">
        <v>42</v>
      </c>
      <c r="W1089" s="26" t="s">
        <v>35</v>
      </c>
      <c r="X1089" s="26">
        <v>25</v>
      </c>
      <c r="Y1089" s="26">
        <v>4</v>
      </c>
      <c r="Z1089" s="26">
        <v>2</v>
      </c>
      <c r="AA1089" s="26">
        <v>80</v>
      </c>
      <c r="AB1089" s="26">
        <v>1</v>
      </c>
      <c r="AC1089" s="26">
        <v>12</v>
      </c>
      <c r="AD1089" s="26">
        <v>4</v>
      </c>
      <c r="AE1089" s="26">
        <v>3</v>
      </c>
      <c r="AF1089" s="26">
        <v>11</v>
      </c>
      <c r="AG1089" s="26">
        <v>10</v>
      </c>
      <c r="AH1089" s="26">
        <v>5</v>
      </c>
      <c r="AI1089" s="26">
        <v>7</v>
      </c>
      <c r="AJ1089" s="26"/>
      <c r="AK1089" s="26"/>
      <c r="AL1089" s="26"/>
      <c r="AM1089" s="26"/>
      <c r="AN1089" s="26"/>
      <c r="AO1089" s="26"/>
      <c r="AP1089" s="26"/>
      <c r="AQ1089" s="26"/>
      <c r="AR1089" s="26"/>
      <c r="AS1089" s="26"/>
      <c r="AT1089" s="26"/>
      <c r="AU1089" s="26"/>
      <c r="AV1089" s="26"/>
      <c r="AW1089" s="26"/>
      <c r="AX1089" s="26"/>
      <c r="AY1089" s="26"/>
      <c r="AZ1089" s="26"/>
      <c r="BA1089" s="26"/>
      <c r="BB1089" s="26"/>
      <c r="BC1089" s="26"/>
      <c r="BD1089" s="26"/>
      <c r="BE1089" s="26"/>
      <c r="BF1089" s="26"/>
      <c r="BG1089" s="26"/>
      <c r="BH1089" s="26"/>
      <c r="BI1089" s="26"/>
      <c r="BJ1089" s="26"/>
      <c r="BK1089" s="26"/>
      <c r="BL1089" s="26"/>
      <c r="BM1089" s="26"/>
      <c r="BN1089" s="26"/>
      <c r="BO1089" s="26"/>
      <c r="BP1089" s="26"/>
      <c r="BQ1089" s="26"/>
      <c r="BR1089" s="26"/>
      <c r="BS1089" s="26"/>
      <c r="BT1089" s="26"/>
      <c r="BU1089" s="26"/>
      <c r="BV1089" s="26"/>
      <c r="BW1089" s="26"/>
      <c r="BX1089" s="26"/>
      <c r="BY1089" s="26"/>
      <c r="BZ1089" s="26"/>
      <c r="CA1089" s="26"/>
      <c r="CB1089" s="26"/>
      <c r="CC1089" s="26"/>
      <c r="CD1089" s="26"/>
      <c r="CE1089" s="26"/>
      <c r="CF1089" s="26"/>
      <c r="CG1089" s="26"/>
      <c r="CH1089" s="26"/>
      <c r="CI1089" s="26"/>
      <c r="CJ1089" s="26"/>
      <c r="CK1089" s="26"/>
      <c r="CL1089" s="26"/>
      <c r="CM1089" s="26"/>
      <c r="CN1089" s="26"/>
      <c r="CO1089" s="26"/>
      <c r="CP1089" s="26"/>
      <c r="CQ1089" s="26"/>
      <c r="CR1089" s="26"/>
      <c r="CS1089" s="26"/>
      <c r="CT1089" s="26"/>
      <c r="CU1089" s="26"/>
      <c r="CV1089" s="26"/>
    </row>
    <row r="1090" spans="1:100">
      <c r="A1090" s="26">
        <v>42</v>
      </c>
      <c r="B1090" s="26" t="s">
        <v>43</v>
      </c>
      <c r="C1090" s="26" t="s">
        <v>36</v>
      </c>
      <c r="D1090" s="26">
        <v>1210</v>
      </c>
      <c r="E1090" s="26" t="s">
        <v>45</v>
      </c>
      <c r="F1090" s="26">
        <v>2</v>
      </c>
      <c r="G1090" s="26">
        <v>3</v>
      </c>
      <c r="H1090" s="26" t="s">
        <v>51</v>
      </c>
      <c r="I1090" s="26">
        <v>1</v>
      </c>
      <c r="J1090" s="26">
        <v>1542</v>
      </c>
      <c r="K1090" s="26">
        <v>3</v>
      </c>
      <c r="L1090" s="26" t="s">
        <v>46</v>
      </c>
      <c r="M1090" s="26">
        <v>68</v>
      </c>
      <c r="N1090" s="26">
        <v>2</v>
      </c>
      <c r="O1090" s="26">
        <v>1</v>
      </c>
      <c r="P1090" s="26" t="s">
        <v>50</v>
      </c>
      <c r="Q1090" s="26">
        <v>2</v>
      </c>
      <c r="R1090" s="26" t="s">
        <v>48</v>
      </c>
      <c r="S1090" s="26">
        <v>4841</v>
      </c>
      <c r="T1090" s="26">
        <v>24052</v>
      </c>
      <c r="U1090" s="26">
        <v>4</v>
      </c>
      <c r="V1090" s="26" t="s">
        <v>42</v>
      </c>
      <c r="W1090" s="26" t="s">
        <v>43</v>
      </c>
      <c r="X1090" s="26">
        <v>14</v>
      </c>
      <c r="Y1090" s="26">
        <v>3</v>
      </c>
      <c r="Z1090" s="26">
        <v>2</v>
      </c>
      <c r="AA1090" s="26">
        <v>80</v>
      </c>
      <c r="AB1090" s="26">
        <v>1</v>
      </c>
      <c r="AC1090" s="26">
        <v>4</v>
      </c>
      <c r="AD1090" s="26">
        <v>3</v>
      </c>
      <c r="AE1090" s="26">
        <v>3</v>
      </c>
      <c r="AF1090" s="26">
        <v>1</v>
      </c>
      <c r="AG1090" s="26">
        <v>0</v>
      </c>
      <c r="AH1090" s="26">
        <v>0</v>
      </c>
      <c r="AI1090" s="26">
        <v>0</v>
      </c>
      <c r="AJ1090" s="26"/>
      <c r="AK1090" s="26"/>
      <c r="AL1090" s="26"/>
      <c r="AM1090" s="26"/>
      <c r="AN1090" s="26"/>
      <c r="AO1090" s="26"/>
      <c r="AP1090" s="26"/>
      <c r="AQ1090" s="26"/>
      <c r="AR1090" s="26"/>
      <c r="AS1090" s="26"/>
      <c r="AT1090" s="26"/>
      <c r="AU1090" s="26"/>
      <c r="AV1090" s="26"/>
      <c r="AW1090" s="26"/>
      <c r="AX1090" s="26"/>
      <c r="AY1090" s="26"/>
      <c r="AZ1090" s="26"/>
      <c r="BA1090" s="26"/>
      <c r="BB1090" s="26"/>
      <c r="BC1090" s="26"/>
      <c r="BD1090" s="26"/>
      <c r="BE1090" s="26"/>
      <c r="BF1090" s="26"/>
      <c r="BG1090" s="26"/>
      <c r="BH1090" s="26"/>
      <c r="BI1090" s="26"/>
      <c r="BJ1090" s="26"/>
      <c r="BK1090" s="26"/>
      <c r="BL1090" s="26"/>
      <c r="BM1090" s="26"/>
      <c r="BN1090" s="26"/>
      <c r="BO1090" s="26"/>
      <c r="BP1090" s="26"/>
      <c r="BQ1090" s="26"/>
      <c r="BR1090" s="26"/>
      <c r="BS1090" s="26"/>
      <c r="BT1090" s="26"/>
      <c r="BU1090" s="26"/>
      <c r="BV1090" s="26"/>
      <c r="BW1090" s="26"/>
      <c r="BX1090" s="26"/>
      <c r="BY1090" s="26"/>
      <c r="BZ1090" s="26"/>
      <c r="CA1090" s="26"/>
      <c r="CB1090" s="26"/>
      <c r="CC1090" s="26"/>
      <c r="CD1090" s="26"/>
      <c r="CE1090" s="26"/>
      <c r="CF1090" s="26"/>
      <c r="CG1090" s="26"/>
      <c r="CH1090" s="26"/>
      <c r="CI1090" s="26"/>
      <c r="CJ1090" s="26"/>
      <c r="CK1090" s="26"/>
      <c r="CL1090" s="26"/>
      <c r="CM1090" s="26"/>
      <c r="CN1090" s="26"/>
      <c r="CO1090" s="26"/>
      <c r="CP1090" s="26"/>
      <c r="CQ1090" s="26"/>
      <c r="CR1090" s="26"/>
      <c r="CS1090" s="26"/>
      <c r="CT1090" s="26"/>
      <c r="CU1090" s="26"/>
      <c r="CV1090" s="26"/>
    </row>
    <row r="1091" spans="1:100">
      <c r="A1091" s="26">
        <v>37</v>
      </c>
      <c r="B1091" s="26" t="s">
        <v>43</v>
      </c>
      <c r="C1091" s="26" t="s">
        <v>36</v>
      </c>
      <c r="D1091" s="26">
        <v>674</v>
      </c>
      <c r="E1091" s="26" t="s">
        <v>45</v>
      </c>
      <c r="F1091" s="26">
        <v>13</v>
      </c>
      <c r="G1091" s="26">
        <v>3</v>
      </c>
      <c r="H1091" s="26" t="s">
        <v>51</v>
      </c>
      <c r="I1091" s="26">
        <v>1</v>
      </c>
      <c r="J1091" s="26">
        <v>1543</v>
      </c>
      <c r="K1091" s="26">
        <v>1</v>
      </c>
      <c r="L1091" s="26" t="s">
        <v>46</v>
      </c>
      <c r="M1091" s="26">
        <v>47</v>
      </c>
      <c r="N1091" s="26">
        <v>3</v>
      </c>
      <c r="O1091" s="26">
        <v>2</v>
      </c>
      <c r="P1091" s="26" t="s">
        <v>47</v>
      </c>
      <c r="Q1091" s="26">
        <v>4</v>
      </c>
      <c r="R1091" s="26" t="s">
        <v>48</v>
      </c>
      <c r="S1091" s="26">
        <v>4285</v>
      </c>
      <c r="T1091" s="26">
        <v>3031</v>
      </c>
      <c r="U1091" s="26">
        <v>1</v>
      </c>
      <c r="V1091" s="26" t="s">
        <v>42</v>
      </c>
      <c r="W1091" s="26" t="s">
        <v>43</v>
      </c>
      <c r="X1091" s="26">
        <v>17</v>
      </c>
      <c r="Y1091" s="26">
        <v>3</v>
      </c>
      <c r="Z1091" s="26">
        <v>1</v>
      </c>
      <c r="AA1091" s="26">
        <v>80</v>
      </c>
      <c r="AB1091" s="26">
        <v>0</v>
      </c>
      <c r="AC1091" s="26">
        <v>10</v>
      </c>
      <c r="AD1091" s="26">
        <v>2</v>
      </c>
      <c r="AE1091" s="26">
        <v>3</v>
      </c>
      <c r="AF1091" s="26">
        <v>10</v>
      </c>
      <c r="AG1091" s="26">
        <v>8</v>
      </c>
      <c r="AH1091" s="26">
        <v>3</v>
      </c>
      <c r="AI1091" s="26">
        <v>7</v>
      </c>
      <c r="AJ1091" s="26"/>
      <c r="AK1091" s="26"/>
      <c r="AL1091" s="26"/>
      <c r="AM1091" s="26"/>
      <c r="AN1091" s="26"/>
      <c r="AO1091" s="26"/>
      <c r="AP1091" s="26"/>
      <c r="AQ1091" s="26"/>
      <c r="AR1091" s="26"/>
      <c r="AS1091" s="26"/>
      <c r="AT1091" s="26"/>
      <c r="AU1091" s="26"/>
      <c r="AV1091" s="26"/>
      <c r="AW1091" s="26"/>
      <c r="AX1091" s="26"/>
      <c r="AY1091" s="26"/>
      <c r="AZ1091" s="26"/>
      <c r="BA1091" s="26"/>
      <c r="BB1091" s="26"/>
      <c r="BC1091" s="26"/>
      <c r="BD1091" s="26"/>
      <c r="BE1091" s="26"/>
      <c r="BF1091" s="26"/>
      <c r="BG1091" s="26"/>
      <c r="BH1091" s="26"/>
      <c r="BI1091" s="26"/>
      <c r="BJ1091" s="26"/>
      <c r="BK1091" s="26"/>
      <c r="BL1091" s="26"/>
      <c r="BM1091" s="26"/>
      <c r="BN1091" s="26"/>
      <c r="BO1091" s="26"/>
      <c r="BP1091" s="26"/>
      <c r="BQ1091" s="26"/>
      <c r="BR1091" s="26"/>
      <c r="BS1091" s="26"/>
      <c r="BT1091" s="26"/>
      <c r="BU1091" s="26"/>
      <c r="BV1091" s="26"/>
      <c r="BW1091" s="26"/>
      <c r="BX1091" s="26"/>
      <c r="BY1091" s="26"/>
      <c r="BZ1091" s="26"/>
      <c r="CA1091" s="26"/>
      <c r="CB1091" s="26"/>
      <c r="CC1091" s="26"/>
      <c r="CD1091" s="26"/>
      <c r="CE1091" s="26"/>
      <c r="CF1091" s="26"/>
      <c r="CG1091" s="26"/>
      <c r="CH1091" s="26"/>
      <c r="CI1091" s="26"/>
      <c r="CJ1091" s="26"/>
      <c r="CK1091" s="26"/>
      <c r="CL1091" s="26"/>
      <c r="CM1091" s="26"/>
      <c r="CN1091" s="26"/>
      <c r="CO1091" s="26"/>
      <c r="CP1091" s="26"/>
      <c r="CQ1091" s="26"/>
      <c r="CR1091" s="26"/>
      <c r="CS1091" s="26"/>
      <c r="CT1091" s="26"/>
      <c r="CU1091" s="26"/>
      <c r="CV1091" s="26"/>
    </row>
    <row r="1092" spans="1:100">
      <c r="A1092" s="26">
        <v>29</v>
      </c>
      <c r="B1092" s="26" t="s">
        <v>43</v>
      </c>
      <c r="C1092" s="26" t="s">
        <v>36</v>
      </c>
      <c r="D1092" s="26">
        <v>441</v>
      </c>
      <c r="E1092" s="26" t="s">
        <v>45</v>
      </c>
      <c r="F1092" s="26">
        <v>8</v>
      </c>
      <c r="G1092" s="26">
        <v>1</v>
      </c>
      <c r="H1092" s="26" t="s">
        <v>49</v>
      </c>
      <c r="I1092" s="26">
        <v>1</v>
      </c>
      <c r="J1092" s="26">
        <v>1544</v>
      </c>
      <c r="K1092" s="26">
        <v>3</v>
      </c>
      <c r="L1092" s="26" t="s">
        <v>39</v>
      </c>
      <c r="M1092" s="26">
        <v>39</v>
      </c>
      <c r="N1092" s="26">
        <v>1</v>
      </c>
      <c r="O1092" s="26">
        <v>2</v>
      </c>
      <c r="P1092" s="26" t="s">
        <v>54</v>
      </c>
      <c r="Q1092" s="26">
        <v>1</v>
      </c>
      <c r="R1092" s="26" t="s">
        <v>48</v>
      </c>
      <c r="S1092" s="26">
        <v>9715</v>
      </c>
      <c r="T1092" s="26">
        <v>7288</v>
      </c>
      <c r="U1092" s="26">
        <v>3</v>
      </c>
      <c r="V1092" s="26" t="s">
        <v>42</v>
      </c>
      <c r="W1092" s="26" t="s">
        <v>43</v>
      </c>
      <c r="X1092" s="26">
        <v>13</v>
      </c>
      <c r="Y1092" s="26">
        <v>3</v>
      </c>
      <c r="Z1092" s="26">
        <v>3</v>
      </c>
      <c r="AA1092" s="26">
        <v>80</v>
      </c>
      <c r="AB1092" s="26">
        <v>1</v>
      </c>
      <c r="AC1092" s="26">
        <v>9</v>
      </c>
      <c r="AD1092" s="26">
        <v>3</v>
      </c>
      <c r="AE1092" s="26">
        <v>3</v>
      </c>
      <c r="AF1092" s="26">
        <v>7</v>
      </c>
      <c r="AG1092" s="26">
        <v>7</v>
      </c>
      <c r="AH1092" s="26">
        <v>0</v>
      </c>
      <c r="AI1092" s="26">
        <v>7</v>
      </c>
      <c r="AJ1092" s="26"/>
      <c r="AK1092" s="26"/>
      <c r="AL1092" s="26"/>
      <c r="AM1092" s="26"/>
      <c r="AN1092" s="26"/>
      <c r="AO1092" s="26"/>
      <c r="AP1092" s="26"/>
      <c r="AQ1092" s="26"/>
      <c r="AR1092" s="26"/>
      <c r="AS1092" s="26"/>
      <c r="AT1092" s="26"/>
      <c r="AU1092" s="26"/>
      <c r="AV1092" s="26"/>
      <c r="AW1092" s="26"/>
      <c r="AX1092" s="26"/>
      <c r="AY1092" s="26"/>
      <c r="AZ1092" s="26"/>
      <c r="BA1092" s="26"/>
      <c r="BB1092" s="26"/>
      <c r="BC1092" s="26"/>
      <c r="BD1092" s="26"/>
      <c r="BE1092" s="26"/>
      <c r="BF1092" s="26"/>
      <c r="BG1092" s="26"/>
      <c r="BH1092" s="26"/>
      <c r="BI1092" s="26"/>
      <c r="BJ1092" s="26"/>
      <c r="BK1092" s="26"/>
      <c r="BL1092" s="26"/>
      <c r="BM1092" s="26"/>
      <c r="BN1092" s="26"/>
      <c r="BO1092" s="26"/>
      <c r="BP1092" s="26"/>
      <c r="BQ1092" s="26"/>
      <c r="BR1092" s="26"/>
      <c r="BS1092" s="26"/>
      <c r="BT1092" s="26"/>
      <c r="BU1092" s="26"/>
      <c r="BV1092" s="26"/>
      <c r="BW1092" s="26"/>
      <c r="BX1092" s="26"/>
      <c r="BY1092" s="26"/>
      <c r="BZ1092" s="26"/>
      <c r="CA1092" s="26"/>
      <c r="CB1092" s="26"/>
      <c r="CC1092" s="26"/>
      <c r="CD1092" s="26"/>
      <c r="CE1092" s="26"/>
      <c r="CF1092" s="26"/>
      <c r="CG1092" s="26"/>
      <c r="CH1092" s="26"/>
      <c r="CI1092" s="26"/>
      <c r="CJ1092" s="26"/>
      <c r="CK1092" s="26"/>
      <c r="CL1092" s="26"/>
      <c r="CM1092" s="26"/>
      <c r="CN1092" s="26"/>
      <c r="CO1092" s="26"/>
      <c r="CP1092" s="26"/>
      <c r="CQ1092" s="26"/>
      <c r="CR1092" s="26"/>
      <c r="CS1092" s="26"/>
      <c r="CT1092" s="26"/>
      <c r="CU1092" s="26"/>
      <c r="CV1092" s="26"/>
    </row>
    <row r="1093" spans="1:100">
      <c r="A1093" s="26">
        <v>33</v>
      </c>
      <c r="B1093" s="26" t="s">
        <v>43</v>
      </c>
      <c r="C1093" s="26" t="s">
        <v>36</v>
      </c>
      <c r="D1093" s="26">
        <v>575</v>
      </c>
      <c r="E1093" s="26" t="s">
        <v>45</v>
      </c>
      <c r="F1093" s="26">
        <v>25</v>
      </c>
      <c r="G1093" s="26">
        <v>3</v>
      </c>
      <c r="H1093" s="26" t="s">
        <v>38</v>
      </c>
      <c r="I1093" s="26">
        <v>1</v>
      </c>
      <c r="J1093" s="26">
        <v>1545</v>
      </c>
      <c r="K1093" s="26">
        <v>4</v>
      </c>
      <c r="L1093" s="26" t="s">
        <v>46</v>
      </c>
      <c r="M1093" s="26">
        <v>44</v>
      </c>
      <c r="N1093" s="26">
        <v>2</v>
      </c>
      <c r="O1093" s="26">
        <v>2</v>
      </c>
      <c r="P1093" s="26" t="s">
        <v>53</v>
      </c>
      <c r="Q1093" s="26">
        <v>2</v>
      </c>
      <c r="R1093" s="26" t="s">
        <v>41</v>
      </c>
      <c r="S1093" s="26">
        <v>4320</v>
      </c>
      <c r="T1093" s="26">
        <v>24152</v>
      </c>
      <c r="U1093" s="26">
        <v>1</v>
      </c>
      <c r="V1093" s="26" t="s">
        <v>42</v>
      </c>
      <c r="W1093" s="26" t="s">
        <v>43</v>
      </c>
      <c r="X1093" s="26">
        <v>13</v>
      </c>
      <c r="Y1093" s="26">
        <v>3</v>
      </c>
      <c r="Z1093" s="26">
        <v>4</v>
      </c>
      <c r="AA1093" s="26">
        <v>80</v>
      </c>
      <c r="AB1093" s="26">
        <v>0</v>
      </c>
      <c r="AC1093" s="26">
        <v>5</v>
      </c>
      <c r="AD1093" s="26">
        <v>2</v>
      </c>
      <c r="AE1093" s="26">
        <v>3</v>
      </c>
      <c r="AF1093" s="26">
        <v>5</v>
      </c>
      <c r="AG1093" s="26">
        <v>3</v>
      </c>
      <c r="AH1093" s="26">
        <v>0</v>
      </c>
      <c r="AI1093" s="26">
        <v>2</v>
      </c>
      <c r="AJ1093" s="26"/>
      <c r="AK1093" s="26"/>
      <c r="AL1093" s="26"/>
      <c r="AM1093" s="26"/>
      <c r="AN1093" s="26"/>
      <c r="AO1093" s="26"/>
      <c r="AP1093" s="26"/>
      <c r="AQ1093" s="26"/>
      <c r="AR1093" s="26"/>
      <c r="AS1093" s="26"/>
      <c r="AT1093" s="26"/>
      <c r="AU1093" s="26"/>
      <c r="AV1093" s="26"/>
      <c r="AW1093" s="26"/>
      <c r="AX1093" s="26"/>
      <c r="AY1093" s="26"/>
      <c r="AZ1093" s="26"/>
      <c r="BA1093" s="26"/>
      <c r="BB1093" s="26"/>
      <c r="BC1093" s="26"/>
      <c r="BD1093" s="26"/>
      <c r="BE1093" s="26"/>
      <c r="BF1093" s="26"/>
      <c r="BG1093" s="26"/>
      <c r="BH1093" s="26"/>
      <c r="BI1093" s="26"/>
      <c r="BJ1093" s="26"/>
      <c r="BK1093" s="26"/>
      <c r="BL1093" s="26"/>
      <c r="BM1093" s="26"/>
      <c r="BN1093" s="26"/>
      <c r="BO1093" s="26"/>
      <c r="BP1093" s="26"/>
      <c r="BQ1093" s="26"/>
      <c r="BR1093" s="26"/>
      <c r="BS1093" s="26"/>
      <c r="BT1093" s="26"/>
      <c r="BU1093" s="26"/>
      <c r="BV1093" s="26"/>
      <c r="BW1093" s="26"/>
      <c r="BX1093" s="26"/>
      <c r="BY1093" s="26"/>
      <c r="BZ1093" s="26"/>
      <c r="CA1093" s="26"/>
      <c r="CB1093" s="26"/>
      <c r="CC1093" s="26"/>
      <c r="CD1093" s="26"/>
      <c r="CE1093" s="26"/>
      <c r="CF1093" s="26"/>
      <c r="CG1093" s="26"/>
      <c r="CH1093" s="26"/>
      <c r="CI1093" s="26"/>
      <c r="CJ1093" s="26"/>
      <c r="CK1093" s="26"/>
      <c r="CL1093" s="26"/>
      <c r="CM1093" s="26"/>
      <c r="CN1093" s="26"/>
      <c r="CO1093" s="26"/>
      <c r="CP1093" s="26"/>
      <c r="CQ1093" s="26"/>
      <c r="CR1093" s="26"/>
      <c r="CS1093" s="26"/>
      <c r="CT1093" s="26"/>
      <c r="CU1093" s="26"/>
      <c r="CV1093" s="26"/>
    </row>
    <row r="1094" spans="1:100">
      <c r="A1094" s="26">
        <v>45</v>
      </c>
      <c r="B1094" s="26" t="s">
        <v>43</v>
      </c>
      <c r="C1094" s="26" t="s">
        <v>36</v>
      </c>
      <c r="D1094" s="26">
        <v>950</v>
      </c>
      <c r="E1094" s="26" t="s">
        <v>45</v>
      </c>
      <c r="F1094" s="26">
        <v>28</v>
      </c>
      <c r="G1094" s="26">
        <v>3</v>
      </c>
      <c r="H1094" s="26" t="s">
        <v>60</v>
      </c>
      <c r="I1094" s="26">
        <v>1</v>
      </c>
      <c r="J1094" s="26">
        <v>1546</v>
      </c>
      <c r="K1094" s="26">
        <v>4</v>
      </c>
      <c r="L1094" s="26" t="s">
        <v>46</v>
      </c>
      <c r="M1094" s="26">
        <v>97</v>
      </c>
      <c r="N1094" s="26">
        <v>3</v>
      </c>
      <c r="O1094" s="26">
        <v>1</v>
      </c>
      <c r="P1094" s="26" t="s">
        <v>47</v>
      </c>
      <c r="Q1094" s="26">
        <v>4</v>
      </c>
      <c r="R1094" s="26" t="s">
        <v>48</v>
      </c>
      <c r="S1094" s="26">
        <v>2132</v>
      </c>
      <c r="T1094" s="26">
        <v>4585</v>
      </c>
      <c r="U1094" s="26">
        <v>4</v>
      </c>
      <c r="V1094" s="26" t="s">
        <v>42</v>
      </c>
      <c r="W1094" s="26" t="s">
        <v>43</v>
      </c>
      <c r="X1094" s="26">
        <v>20</v>
      </c>
      <c r="Y1094" s="26">
        <v>4</v>
      </c>
      <c r="Z1094" s="26">
        <v>4</v>
      </c>
      <c r="AA1094" s="26">
        <v>80</v>
      </c>
      <c r="AB1094" s="26">
        <v>1</v>
      </c>
      <c r="AC1094" s="26">
        <v>8</v>
      </c>
      <c r="AD1094" s="26">
        <v>3</v>
      </c>
      <c r="AE1094" s="26">
        <v>3</v>
      </c>
      <c r="AF1094" s="26">
        <v>5</v>
      </c>
      <c r="AG1094" s="26">
        <v>4</v>
      </c>
      <c r="AH1094" s="26">
        <v>0</v>
      </c>
      <c r="AI1094" s="26">
        <v>3</v>
      </c>
      <c r="AJ1094" s="26"/>
      <c r="AK1094" s="26"/>
      <c r="AL1094" s="26"/>
      <c r="AM1094" s="26"/>
      <c r="AN1094" s="26"/>
      <c r="AO1094" s="26"/>
      <c r="AP1094" s="26"/>
      <c r="AQ1094" s="26"/>
      <c r="AR1094" s="26"/>
      <c r="AS1094" s="26"/>
      <c r="AT1094" s="26"/>
      <c r="AU1094" s="26"/>
      <c r="AV1094" s="26"/>
      <c r="AW1094" s="26"/>
      <c r="AX1094" s="26"/>
      <c r="AY1094" s="26"/>
      <c r="AZ1094" s="26"/>
      <c r="BA1094" s="26"/>
      <c r="BB1094" s="26"/>
      <c r="BC1094" s="26"/>
      <c r="BD1094" s="26"/>
      <c r="BE1094" s="26"/>
      <c r="BF1094" s="26"/>
      <c r="BG1094" s="26"/>
      <c r="BH1094" s="26"/>
      <c r="BI1094" s="26"/>
      <c r="BJ1094" s="26"/>
      <c r="BK1094" s="26"/>
      <c r="BL1094" s="26"/>
      <c r="BM1094" s="26"/>
      <c r="BN1094" s="26"/>
      <c r="BO1094" s="26"/>
      <c r="BP1094" s="26"/>
      <c r="BQ1094" s="26"/>
      <c r="BR1094" s="26"/>
      <c r="BS1094" s="26"/>
      <c r="BT1094" s="26"/>
      <c r="BU1094" s="26"/>
      <c r="BV1094" s="26"/>
      <c r="BW1094" s="26"/>
      <c r="BX1094" s="26"/>
      <c r="BY1094" s="26"/>
      <c r="BZ1094" s="26"/>
      <c r="CA1094" s="26"/>
      <c r="CB1094" s="26"/>
      <c r="CC1094" s="26"/>
      <c r="CD1094" s="26"/>
      <c r="CE1094" s="26"/>
      <c r="CF1094" s="26"/>
      <c r="CG1094" s="26"/>
      <c r="CH1094" s="26"/>
      <c r="CI1094" s="26"/>
      <c r="CJ1094" s="26"/>
      <c r="CK1094" s="26"/>
      <c r="CL1094" s="26"/>
      <c r="CM1094" s="26"/>
      <c r="CN1094" s="26"/>
      <c r="CO1094" s="26"/>
      <c r="CP1094" s="26"/>
      <c r="CQ1094" s="26"/>
      <c r="CR1094" s="26"/>
      <c r="CS1094" s="26"/>
      <c r="CT1094" s="26"/>
      <c r="CU1094" s="26"/>
      <c r="CV1094" s="26"/>
    </row>
    <row r="1095" spans="1:100">
      <c r="A1095" s="26">
        <v>42</v>
      </c>
      <c r="B1095" s="26" t="s">
        <v>43</v>
      </c>
      <c r="C1095" s="26" t="s">
        <v>44</v>
      </c>
      <c r="D1095" s="26">
        <v>288</v>
      </c>
      <c r="E1095" s="26" t="s">
        <v>45</v>
      </c>
      <c r="F1095" s="26">
        <v>2</v>
      </c>
      <c r="G1095" s="26">
        <v>3</v>
      </c>
      <c r="H1095" s="26" t="s">
        <v>38</v>
      </c>
      <c r="I1095" s="26">
        <v>1</v>
      </c>
      <c r="J1095" s="26">
        <v>1547</v>
      </c>
      <c r="K1095" s="26">
        <v>4</v>
      </c>
      <c r="L1095" s="26" t="s">
        <v>46</v>
      </c>
      <c r="M1095" s="26">
        <v>40</v>
      </c>
      <c r="N1095" s="26">
        <v>3</v>
      </c>
      <c r="O1095" s="26">
        <v>3</v>
      </c>
      <c r="P1095" s="26" t="s">
        <v>54</v>
      </c>
      <c r="Q1095" s="26">
        <v>4</v>
      </c>
      <c r="R1095" s="26" t="s">
        <v>48</v>
      </c>
      <c r="S1095" s="26">
        <v>10124</v>
      </c>
      <c r="T1095" s="26">
        <v>18611</v>
      </c>
      <c r="U1095" s="26">
        <v>2</v>
      </c>
      <c r="V1095" s="26" t="s">
        <v>42</v>
      </c>
      <c r="W1095" s="26" t="s">
        <v>35</v>
      </c>
      <c r="X1095" s="26">
        <v>14</v>
      </c>
      <c r="Y1095" s="26">
        <v>3</v>
      </c>
      <c r="Z1095" s="26">
        <v>3</v>
      </c>
      <c r="AA1095" s="26">
        <v>80</v>
      </c>
      <c r="AB1095" s="26">
        <v>1</v>
      </c>
      <c r="AC1095" s="26">
        <v>24</v>
      </c>
      <c r="AD1095" s="26">
        <v>3</v>
      </c>
      <c r="AE1095" s="26">
        <v>1</v>
      </c>
      <c r="AF1095" s="26">
        <v>20</v>
      </c>
      <c r="AG1095" s="26">
        <v>8</v>
      </c>
      <c r="AH1095" s="26">
        <v>13</v>
      </c>
      <c r="AI1095" s="26">
        <v>9</v>
      </c>
      <c r="AJ1095" s="26"/>
      <c r="AK1095" s="26"/>
      <c r="AL1095" s="26"/>
      <c r="AM1095" s="26"/>
      <c r="AN1095" s="26"/>
      <c r="AO1095" s="26"/>
      <c r="AP1095" s="26"/>
      <c r="AQ1095" s="26"/>
      <c r="AR1095" s="26"/>
      <c r="AS1095" s="26"/>
      <c r="AT1095" s="26"/>
      <c r="AU1095" s="26"/>
      <c r="AV1095" s="26"/>
      <c r="AW1095" s="26"/>
      <c r="AX1095" s="26"/>
      <c r="AY1095" s="26"/>
      <c r="AZ1095" s="26"/>
      <c r="BA1095" s="26"/>
      <c r="BB1095" s="26"/>
      <c r="BC1095" s="26"/>
      <c r="BD1095" s="26"/>
      <c r="BE1095" s="26"/>
      <c r="BF1095" s="26"/>
      <c r="BG1095" s="26"/>
      <c r="BH1095" s="26"/>
      <c r="BI1095" s="26"/>
      <c r="BJ1095" s="26"/>
      <c r="BK1095" s="26"/>
      <c r="BL1095" s="26"/>
      <c r="BM1095" s="26"/>
      <c r="BN1095" s="26"/>
      <c r="BO1095" s="26"/>
      <c r="BP1095" s="26"/>
      <c r="BQ1095" s="26"/>
      <c r="BR1095" s="26"/>
      <c r="BS1095" s="26"/>
      <c r="BT1095" s="26"/>
      <c r="BU1095" s="26"/>
      <c r="BV1095" s="26"/>
      <c r="BW1095" s="26"/>
      <c r="BX1095" s="26"/>
      <c r="BY1095" s="26"/>
      <c r="BZ1095" s="26"/>
      <c r="CA1095" s="26"/>
      <c r="CB1095" s="26"/>
      <c r="CC1095" s="26"/>
      <c r="CD1095" s="26"/>
      <c r="CE1095" s="26"/>
      <c r="CF1095" s="26"/>
      <c r="CG1095" s="26"/>
      <c r="CH1095" s="26"/>
      <c r="CI1095" s="26"/>
      <c r="CJ1095" s="26"/>
      <c r="CK1095" s="26"/>
      <c r="CL1095" s="26"/>
      <c r="CM1095" s="26"/>
      <c r="CN1095" s="26"/>
      <c r="CO1095" s="26"/>
      <c r="CP1095" s="26"/>
      <c r="CQ1095" s="26"/>
      <c r="CR1095" s="26"/>
      <c r="CS1095" s="26"/>
      <c r="CT1095" s="26"/>
      <c r="CU1095" s="26"/>
      <c r="CV1095" s="26"/>
    </row>
    <row r="1096" spans="1:100">
      <c r="A1096" s="26">
        <v>40</v>
      </c>
      <c r="B1096" s="26" t="s">
        <v>43</v>
      </c>
      <c r="C1096" s="26" t="s">
        <v>36</v>
      </c>
      <c r="D1096" s="26">
        <v>1342</v>
      </c>
      <c r="E1096" s="26" t="s">
        <v>37</v>
      </c>
      <c r="F1096" s="26">
        <v>9</v>
      </c>
      <c r="G1096" s="26">
        <v>2</v>
      </c>
      <c r="H1096" s="26" t="s">
        <v>51</v>
      </c>
      <c r="I1096" s="26">
        <v>1</v>
      </c>
      <c r="J1096" s="26">
        <v>1548</v>
      </c>
      <c r="K1096" s="26">
        <v>1</v>
      </c>
      <c r="L1096" s="26" t="s">
        <v>46</v>
      </c>
      <c r="M1096" s="26">
        <v>47</v>
      </c>
      <c r="N1096" s="26">
        <v>3</v>
      </c>
      <c r="O1096" s="26">
        <v>2</v>
      </c>
      <c r="P1096" s="26" t="s">
        <v>40</v>
      </c>
      <c r="Q1096" s="26">
        <v>1</v>
      </c>
      <c r="R1096" s="26" t="s">
        <v>48</v>
      </c>
      <c r="S1096" s="26">
        <v>5473</v>
      </c>
      <c r="T1096" s="26">
        <v>19345</v>
      </c>
      <c r="U1096" s="26">
        <v>0</v>
      </c>
      <c r="V1096" s="26" t="s">
        <v>42</v>
      </c>
      <c r="W1096" s="26" t="s">
        <v>43</v>
      </c>
      <c r="X1096" s="26">
        <v>12</v>
      </c>
      <c r="Y1096" s="26">
        <v>3</v>
      </c>
      <c r="Z1096" s="26">
        <v>4</v>
      </c>
      <c r="AA1096" s="26">
        <v>80</v>
      </c>
      <c r="AB1096" s="26">
        <v>0</v>
      </c>
      <c r="AC1096" s="26">
        <v>9</v>
      </c>
      <c r="AD1096" s="26">
        <v>5</v>
      </c>
      <c r="AE1096" s="26">
        <v>4</v>
      </c>
      <c r="AF1096" s="26">
        <v>8</v>
      </c>
      <c r="AG1096" s="26">
        <v>4</v>
      </c>
      <c r="AH1096" s="26">
        <v>7</v>
      </c>
      <c r="AI1096" s="26">
        <v>1</v>
      </c>
      <c r="AJ1096" s="26"/>
      <c r="AK1096" s="26"/>
      <c r="AL1096" s="26"/>
      <c r="AM1096" s="26"/>
      <c r="AN1096" s="26"/>
      <c r="AO1096" s="26"/>
      <c r="AP1096" s="26"/>
      <c r="AQ1096" s="26"/>
      <c r="AR1096" s="26"/>
      <c r="AS1096" s="26"/>
      <c r="AT1096" s="26"/>
      <c r="AU1096" s="26"/>
      <c r="AV1096" s="26"/>
      <c r="AW1096" s="26"/>
      <c r="AX1096" s="26"/>
      <c r="AY1096" s="26"/>
      <c r="AZ1096" s="26"/>
      <c r="BA1096" s="26"/>
      <c r="BB1096" s="26"/>
      <c r="BC1096" s="26"/>
      <c r="BD1096" s="26"/>
      <c r="BE1096" s="26"/>
      <c r="BF1096" s="26"/>
      <c r="BG1096" s="26"/>
      <c r="BH1096" s="26"/>
      <c r="BI1096" s="26"/>
      <c r="BJ1096" s="26"/>
      <c r="BK1096" s="26"/>
      <c r="BL1096" s="26"/>
      <c r="BM1096" s="26"/>
      <c r="BN1096" s="26"/>
      <c r="BO1096" s="26"/>
      <c r="BP1096" s="26"/>
      <c r="BQ1096" s="26"/>
      <c r="BR1096" s="26"/>
      <c r="BS1096" s="26"/>
      <c r="BT1096" s="26"/>
      <c r="BU1096" s="26"/>
      <c r="BV1096" s="26"/>
      <c r="BW1096" s="26"/>
      <c r="BX1096" s="26"/>
      <c r="BY1096" s="26"/>
      <c r="BZ1096" s="26"/>
      <c r="CA1096" s="26"/>
      <c r="CB1096" s="26"/>
      <c r="CC1096" s="26"/>
      <c r="CD1096" s="26"/>
      <c r="CE1096" s="26"/>
      <c r="CF1096" s="26"/>
      <c r="CG1096" s="26"/>
      <c r="CH1096" s="26"/>
      <c r="CI1096" s="26"/>
      <c r="CJ1096" s="26"/>
      <c r="CK1096" s="26"/>
      <c r="CL1096" s="26"/>
      <c r="CM1096" s="26"/>
      <c r="CN1096" s="26"/>
      <c r="CO1096" s="26"/>
      <c r="CP1096" s="26"/>
      <c r="CQ1096" s="26"/>
      <c r="CR1096" s="26"/>
      <c r="CS1096" s="26"/>
      <c r="CT1096" s="26"/>
      <c r="CU1096" s="26"/>
      <c r="CV1096" s="26"/>
    </row>
    <row r="1097" spans="1:100">
      <c r="A1097" s="26">
        <v>33</v>
      </c>
      <c r="B1097" s="26" t="s">
        <v>43</v>
      </c>
      <c r="C1097" s="26" t="s">
        <v>36</v>
      </c>
      <c r="D1097" s="26">
        <v>589</v>
      </c>
      <c r="E1097" s="26" t="s">
        <v>45</v>
      </c>
      <c r="F1097" s="26">
        <v>28</v>
      </c>
      <c r="G1097" s="26">
        <v>4</v>
      </c>
      <c r="H1097" s="26" t="s">
        <v>38</v>
      </c>
      <c r="I1097" s="26">
        <v>1</v>
      </c>
      <c r="J1097" s="26">
        <v>1549</v>
      </c>
      <c r="K1097" s="26">
        <v>2</v>
      </c>
      <c r="L1097" s="26" t="s">
        <v>46</v>
      </c>
      <c r="M1097" s="26">
        <v>79</v>
      </c>
      <c r="N1097" s="26">
        <v>3</v>
      </c>
      <c r="O1097" s="26">
        <v>2</v>
      </c>
      <c r="P1097" s="26" t="s">
        <v>50</v>
      </c>
      <c r="Q1097" s="26">
        <v>3</v>
      </c>
      <c r="R1097" s="26" t="s">
        <v>48</v>
      </c>
      <c r="S1097" s="26">
        <v>5207</v>
      </c>
      <c r="T1097" s="26">
        <v>22949</v>
      </c>
      <c r="U1097" s="26">
        <v>1</v>
      </c>
      <c r="V1097" s="26" t="s">
        <v>42</v>
      </c>
      <c r="W1097" s="26" t="s">
        <v>35</v>
      </c>
      <c r="X1097" s="26">
        <v>12</v>
      </c>
      <c r="Y1097" s="26">
        <v>3</v>
      </c>
      <c r="Z1097" s="26">
        <v>2</v>
      </c>
      <c r="AA1097" s="26">
        <v>80</v>
      </c>
      <c r="AB1097" s="26">
        <v>1</v>
      </c>
      <c r="AC1097" s="26">
        <v>15</v>
      </c>
      <c r="AD1097" s="26">
        <v>3</v>
      </c>
      <c r="AE1097" s="26">
        <v>3</v>
      </c>
      <c r="AF1097" s="26">
        <v>15</v>
      </c>
      <c r="AG1097" s="26">
        <v>14</v>
      </c>
      <c r="AH1097" s="26">
        <v>5</v>
      </c>
      <c r="AI1097" s="26">
        <v>7</v>
      </c>
      <c r="AJ1097" s="26"/>
      <c r="AK1097" s="26"/>
      <c r="AL1097" s="26"/>
      <c r="AM1097" s="26"/>
      <c r="AN1097" s="26"/>
      <c r="AO1097" s="26"/>
      <c r="AP1097" s="26"/>
      <c r="AQ1097" s="26"/>
      <c r="AR1097" s="26"/>
      <c r="AS1097" s="26"/>
      <c r="AT1097" s="26"/>
      <c r="AU1097" s="26"/>
      <c r="AV1097" s="26"/>
      <c r="AW1097" s="26"/>
      <c r="AX1097" s="26"/>
      <c r="AY1097" s="26"/>
      <c r="AZ1097" s="26"/>
      <c r="BA1097" s="26"/>
      <c r="BB1097" s="26"/>
      <c r="BC1097" s="26"/>
      <c r="BD1097" s="26"/>
      <c r="BE1097" s="26"/>
      <c r="BF1097" s="26"/>
      <c r="BG1097" s="26"/>
      <c r="BH1097" s="26"/>
      <c r="BI1097" s="26"/>
      <c r="BJ1097" s="26"/>
      <c r="BK1097" s="26"/>
      <c r="BL1097" s="26"/>
      <c r="BM1097" s="26"/>
      <c r="BN1097" s="26"/>
      <c r="BO1097" s="26"/>
      <c r="BP1097" s="26"/>
      <c r="BQ1097" s="26"/>
      <c r="BR1097" s="26"/>
      <c r="BS1097" s="26"/>
      <c r="BT1097" s="26"/>
      <c r="BU1097" s="26"/>
      <c r="BV1097" s="26"/>
      <c r="BW1097" s="26"/>
      <c r="BX1097" s="26"/>
      <c r="BY1097" s="26"/>
      <c r="BZ1097" s="26"/>
      <c r="CA1097" s="26"/>
      <c r="CB1097" s="26"/>
      <c r="CC1097" s="26"/>
      <c r="CD1097" s="26"/>
      <c r="CE1097" s="26"/>
      <c r="CF1097" s="26"/>
      <c r="CG1097" s="26"/>
      <c r="CH1097" s="26"/>
      <c r="CI1097" s="26"/>
      <c r="CJ1097" s="26"/>
      <c r="CK1097" s="26"/>
      <c r="CL1097" s="26"/>
      <c r="CM1097" s="26"/>
      <c r="CN1097" s="26"/>
      <c r="CO1097" s="26"/>
      <c r="CP1097" s="26"/>
      <c r="CQ1097" s="26"/>
      <c r="CR1097" s="26"/>
      <c r="CS1097" s="26"/>
      <c r="CT1097" s="26"/>
      <c r="CU1097" s="26"/>
      <c r="CV1097" s="26"/>
    </row>
    <row r="1098" spans="1:100">
      <c r="A1098" s="26">
        <v>40</v>
      </c>
      <c r="B1098" s="26" t="s">
        <v>43</v>
      </c>
      <c r="C1098" s="26" t="s">
        <v>36</v>
      </c>
      <c r="D1098" s="26">
        <v>898</v>
      </c>
      <c r="E1098" s="26" t="s">
        <v>61</v>
      </c>
      <c r="F1098" s="26">
        <v>6</v>
      </c>
      <c r="G1098" s="26">
        <v>2</v>
      </c>
      <c r="H1098" s="26" t="s">
        <v>51</v>
      </c>
      <c r="I1098" s="26">
        <v>1</v>
      </c>
      <c r="J1098" s="26">
        <v>1550</v>
      </c>
      <c r="K1098" s="26">
        <v>3</v>
      </c>
      <c r="L1098" s="26" t="s">
        <v>46</v>
      </c>
      <c r="M1098" s="26">
        <v>38</v>
      </c>
      <c r="N1098" s="26">
        <v>3</v>
      </c>
      <c r="O1098" s="26">
        <v>4</v>
      </c>
      <c r="P1098" s="26" t="s">
        <v>56</v>
      </c>
      <c r="Q1098" s="26">
        <v>4</v>
      </c>
      <c r="R1098" s="26" t="s">
        <v>41</v>
      </c>
      <c r="S1098" s="26">
        <v>16437</v>
      </c>
      <c r="T1098" s="26">
        <v>17381</v>
      </c>
      <c r="U1098" s="26">
        <v>1</v>
      </c>
      <c r="V1098" s="26" t="s">
        <v>42</v>
      </c>
      <c r="W1098" s="26" t="s">
        <v>35</v>
      </c>
      <c r="X1098" s="26">
        <v>21</v>
      </c>
      <c r="Y1098" s="26">
        <v>4</v>
      </c>
      <c r="Z1098" s="26">
        <v>4</v>
      </c>
      <c r="AA1098" s="26">
        <v>80</v>
      </c>
      <c r="AB1098" s="26">
        <v>0</v>
      </c>
      <c r="AC1098" s="26">
        <v>21</v>
      </c>
      <c r="AD1098" s="26">
        <v>2</v>
      </c>
      <c r="AE1098" s="26">
        <v>3</v>
      </c>
      <c r="AF1098" s="26">
        <v>21</v>
      </c>
      <c r="AG1098" s="26">
        <v>7</v>
      </c>
      <c r="AH1098" s="26">
        <v>7</v>
      </c>
      <c r="AI1098" s="26">
        <v>7</v>
      </c>
      <c r="AJ1098" s="26"/>
      <c r="AK1098" s="26"/>
      <c r="AL1098" s="26"/>
      <c r="AM1098" s="26"/>
      <c r="AN1098" s="26"/>
      <c r="AO1098" s="26"/>
      <c r="AP1098" s="26"/>
      <c r="AQ1098" s="26"/>
      <c r="AR1098" s="26"/>
      <c r="AS1098" s="26"/>
      <c r="AT1098" s="26"/>
      <c r="AU1098" s="26"/>
      <c r="AV1098" s="26"/>
      <c r="AW1098" s="26"/>
      <c r="AX1098" s="26"/>
      <c r="AY1098" s="26"/>
      <c r="AZ1098" s="26"/>
      <c r="BA1098" s="26"/>
      <c r="BB1098" s="26"/>
      <c r="BC1098" s="26"/>
      <c r="BD1098" s="26"/>
      <c r="BE1098" s="26"/>
      <c r="BF1098" s="26"/>
      <c r="BG1098" s="26"/>
      <c r="BH1098" s="26"/>
      <c r="BI1098" s="26"/>
      <c r="BJ1098" s="26"/>
      <c r="BK1098" s="26"/>
      <c r="BL1098" s="26"/>
      <c r="BM1098" s="26"/>
      <c r="BN1098" s="26"/>
      <c r="BO1098" s="26"/>
      <c r="BP1098" s="26"/>
      <c r="BQ1098" s="26"/>
      <c r="BR1098" s="26"/>
      <c r="BS1098" s="26"/>
      <c r="BT1098" s="26"/>
      <c r="BU1098" s="26"/>
      <c r="BV1098" s="26"/>
      <c r="BW1098" s="26"/>
      <c r="BX1098" s="26"/>
      <c r="BY1098" s="26"/>
      <c r="BZ1098" s="26"/>
      <c r="CA1098" s="26"/>
      <c r="CB1098" s="26"/>
      <c r="CC1098" s="26"/>
      <c r="CD1098" s="26"/>
      <c r="CE1098" s="26"/>
      <c r="CF1098" s="26"/>
      <c r="CG1098" s="26"/>
      <c r="CH1098" s="26"/>
      <c r="CI1098" s="26"/>
      <c r="CJ1098" s="26"/>
      <c r="CK1098" s="26"/>
      <c r="CL1098" s="26"/>
      <c r="CM1098" s="26"/>
      <c r="CN1098" s="26"/>
      <c r="CO1098" s="26"/>
      <c r="CP1098" s="26"/>
      <c r="CQ1098" s="26"/>
      <c r="CR1098" s="26"/>
      <c r="CS1098" s="26"/>
      <c r="CT1098" s="26"/>
      <c r="CU1098" s="26"/>
      <c r="CV1098" s="26"/>
    </row>
    <row r="1099" spans="1:100">
      <c r="A1099" s="26">
        <v>24</v>
      </c>
      <c r="B1099" s="26" t="s">
        <v>43</v>
      </c>
      <c r="C1099" s="26" t="s">
        <v>36</v>
      </c>
      <c r="D1099" s="26">
        <v>350</v>
      </c>
      <c r="E1099" s="26" t="s">
        <v>45</v>
      </c>
      <c r="F1099" s="26">
        <v>21</v>
      </c>
      <c r="G1099" s="26">
        <v>2</v>
      </c>
      <c r="H1099" s="26" t="s">
        <v>60</v>
      </c>
      <c r="I1099" s="26">
        <v>1</v>
      </c>
      <c r="J1099" s="26">
        <v>1551</v>
      </c>
      <c r="K1099" s="26">
        <v>3</v>
      </c>
      <c r="L1099" s="26" t="s">
        <v>46</v>
      </c>
      <c r="M1099" s="26">
        <v>57</v>
      </c>
      <c r="N1099" s="26">
        <v>2</v>
      </c>
      <c r="O1099" s="26">
        <v>1</v>
      </c>
      <c r="P1099" s="26" t="s">
        <v>50</v>
      </c>
      <c r="Q1099" s="26">
        <v>1</v>
      </c>
      <c r="R1099" s="26" t="s">
        <v>52</v>
      </c>
      <c r="S1099" s="26">
        <v>2296</v>
      </c>
      <c r="T1099" s="26">
        <v>10036</v>
      </c>
      <c r="U1099" s="26">
        <v>0</v>
      </c>
      <c r="V1099" s="26" t="s">
        <v>42</v>
      </c>
      <c r="W1099" s="26" t="s">
        <v>43</v>
      </c>
      <c r="X1099" s="26">
        <v>14</v>
      </c>
      <c r="Y1099" s="26">
        <v>3</v>
      </c>
      <c r="Z1099" s="26">
        <v>2</v>
      </c>
      <c r="AA1099" s="26">
        <v>80</v>
      </c>
      <c r="AB1099" s="26">
        <v>3</v>
      </c>
      <c r="AC1099" s="26">
        <v>2</v>
      </c>
      <c r="AD1099" s="26">
        <v>3</v>
      </c>
      <c r="AE1099" s="26">
        <v>3</v>
      </c>
      <c r="AF1099" s="26">
        <v>1</v>
      </c>
      <c r="AG1099" s="26">
        <v>1</v>
      </c>
      <c r="AH1099" s="26">
        <v>0</v>
      </c>
      <c r="AI1099" s="26">
        <v>0</v>
      </c>
      <c r="AJ1099" s="26"/>
      <c r="AK1099" s="26"/>
      <c r="AL1099" s="26"/>
      <c r="AM1099" s="26"/>
      <c r="AN1099" s="26"/>
      <c r="AO1099" s="26"/>
      <c r="AP1099" s="26"/>
      <c r="AQ1099" s="26"/>
      <c r="AR1099" s="26"/>
      <c r="AS1099" s="26"/>
      <c r="AT1099" s="26"/>
      <c r="AU1099" s="26"/>
      <c r="AV1099" s="26"/>
      <c r="AW1099" s="26"/>
      <c r="AX1099" s="26"/>
      <c r="AY1099" s="26"/>
      <c r="AZ1099" s="26"/>
      <c r="BA1099" s="26"/>
      <c r="BB1099" s="26"/>
      <c r="BC1099" s="26"/>
      <c r="BD1099" s="26"/>
      <c r="BE1099" s="26"/>
      <c r="BF1099" s="26"/>
      <c r="BG1099" s="26"/>
      <c r="BH1099" s="26"/>
      <c r="BI1099" s="26"/>
      <c r="BJ1099" s="26"/>
      <c r="BK1099" s="26"/>
      <c r="BL1099" s="26"/>
      <c r="BM1099" s="26"/>
      <c r="BN1099" s="26"/>
      <c r="BO1099" s="26"/>
      <c r="BP1099" s="26"/>
      <c r="BQ1099" s="26"/>
      <c r="BR1099" s="26"/>
      <c r="BS1099" s="26"/>
      <c r="BT1099" s="26"/>
      <c r="BU1099" s="26"/>
      <c r="BV1099" s="26"/>
      <c r="BW1099" s="26"/>
      <c r="BX1099" s="26"/>
      <c r="BY1099" s="26"/>
      <c r="BZ1099" s="26"/>
      <c r="CA1099" s="26"/>
      <c r="CB1099" s="26"/>
      <c r="CC1099" s="26"/>
      <c r="CD1099" s="26"/>
      <c r="CE1099" s="26"/>
      <c r="CF1099" s="26"/>
      <c r="CG1099" s="26"/>
      <c r="CH1099" s="26"/>
      <c r="CI1099" s="26"/>
      <c r="CJ1099" s="26"/>
      <c r="CK1099" s="26"/>
      <c r="CL1099" s="26"/>
      <c r="CM1099" s="26"/>
      <c r="CN1099" s="26"/>
      <c r="CO1099" s="26"/>
      <c r="CP1099" s="26"/>
      <c r="CQ1099" s="26"/>
      <c r="CR1099" s="26"/>
      <c r="CS1099" s="26"/>
      <c r="CT1099" s="26"/>
      <c r="CU1099" s="26"/>
      <c r="CV1099" s="26"/>
    </row>
    <row r="1100" spans="1:100">
      <c r="A1100" s="26">
        <v>40</v>
      </c>
      <c r="B1100" s="26" t="s">
        <v>43</v>
      </c>
      <c r="C1100" s="26" t="s">
        <v>55</v>
      </c>
      <c r="D1100" s="26">
        <v>1142</v>
      </c>
      <c r="E1100" s="26" t="s">
        <v>45</v>
      </c>
      <c r="F1100" s="26">
        <v>8</v>
      </c>
      <c r="G1100" s="26">
        <v>2</v>
      </c>
      <c r="H1100" s="26" t="s">
        <v>38</v>
      </c>
      <c r="I1100" s="26">
        <v>1</v>
      </c>
      <c r="J1100" s="26">
        <v>1552</v>
      </c>
      <c r="K1100" s="26">
        <v>4</v>
      </c>
      <c r="L1100" s="26" t="s">
        <v>46</v>
      </c>
      <c r="M1100" s="26">
        <v>72</v>
      </c>
      <c r="N1100" s="26">
        <v>3</v>
      </c>
      <c r="O1100" s="26">
        <v>2</v>
      </c>
      <c r="P1100" s="26" t="s">
        <v>54</v>
      </c>
      <c r="Q1100" s="26">
        <v>4</v>
      </c>
      <c r="R1100" s="26" t="s">
        <v>52</v>
      </c>
      <c r="S1100" s="26">
        <v>4069</v>
      </c>
      <c r="T1100" s="26">
        <v>8841</v>
      </c>
      <c r="U1100" s="26">
        <v>3</v>
      </c>
      <c r="V1100" s="26" t="s">
        <v>42</v>
      </c>
      <c r="W1100" s="26" t="s">
        <v>35</v>
      </c>
      <c r="X1100" s="26">
        <v>18</v>
      </c>
      <c r="Y1100" s="26">
        <v>3</v>
      </c>
      <c r="Z1100" s="26">
        <v>3</v>
      </c>
      <c r="AA1100" s="26">
        <v>80</v>
      </c>
      <c r="AB1100" s="26">
        <v>0</v>
      </c>
      <c r="AC1100" s="26">
        <v>8</v>
      </c>
      <c r="AD1100" s="26">
        <v>2</v>
      </c>
      <c r="AE1100" s="26">
        <v>3</v>
      </c>
      <c r="AF1100" s="26">
        <v>2</v>
      </c>
      <c r="AG1100" s="26">
        <v>2</v>
      </c>
      <c r="AH1100" s="26">
        <v>2</v>
      </c>
      <c r="AI1100" s="26">
        <v>2</v>
      </c>
      <c r="AJ1100" s="26"/>
      <c r="AK1100" s="26"/>
      <c r="AL1100" s="26"/>
      <c r="AM1100" s="26"/>
      <c r="AN1100" s="26"/>
      <c r="AO1100" s="26"/>
      <c r="AP1100" s="26"/>
      <c r="AQ1100" s="26"/>
      <c r="AR1100" s="26"/>
      <c r="AS1100" s="26"/>
      <c r="AT1100" s="26"/>
      <c r="AU1100" s="26"/>
      <c r="AV1100" s="26"/>
      <c r="AW1100" s="26"/>
      <c r="AX1100" s="26"/>
      <c r="AY1100" s="26"/>
      <c r="AZ1100" s="26"/>
      <c r="BA1100" s="26"/>
      <c r="BB1100" s="26"/>
      <c r="BC1100" s="26"/>
      <c r="BD1100" s="26"/>
      <c r="BE1100" s="26"/>
      <c r="BF1100" s="26"/>
      <c r="BG1100" s="26"/>
      <c r="BH1100" s="26"/>
      <c r="BI1100" s="26"/>
      <c r="BJ1100" s="26"/>
      <c r="BK1100" s="26"/>
      <c r="BL1100" s="26"/>
      <c r="BM1100" s="26"/>
      <c r="BN1100" s="26"/>
      <c r="BO1100" s="26"/>
      <c r="BP1100" s="26"/>
      <c r="BQ1100" s="26"/>
      <c r="BR1100" s="26"/>
      <c r="BS1100" s="26"/>
      <c r="BT1100" s="26"/>
      <c r="BU1100" s="26"/>
      <c r="BV1100" s="26"/>
      <c r="BW1100" s="26"/>
      <c r="BX1100" s="26"/>
      <c r="BY1100" s="26"/>
      <c r="BZ1100" s="26"/>
      <c r="CA1100" s="26"/>
      <c r="CB1100" s="26"/>
      <c r="CC1100" s="26"/>
      <c r="CD1100" s="26"/>
      <c r="CE1100" s="26"/>
      <c r="CF1100" s="26"/>
      <c r="CG1100" s="26"/>
      <c r="CH1100" s="26"/>
      <c r="CI1100" s="26"/>
      <c r="CJ1100" s="26"/>
      <c r="CK1100" s="26"/>
      <c r="CL1100" s="26"/>
      <c r="CM1100" s="26"/>
      <c r="CN1100" s="26"/>
      <c r="CO1100" s="26"/>
      <c r="CP1100" s="26"/>
      <c r="CQ1100" s="26"/>
      <c r="CR1100" s="26"/>
      <c r="CS1100" s="26"/>
      <c r="CT1100" s="26"/>
      <c r="CU1100" s="26"/>
      <c r="CV1100" s="26"/>
    </row>
    <row r="1101" spans="1:100">
      <c r="A1101" s="26">
        <v>45</v>
      </c>
      <c r="B1101" s="26" t="s">
        <v>43</v>
      </c>
      <c r="C1101" s="26" t="s">
        <v>36</v>
      </c>
      <c r="D1101" s="26">
        <v>538</v>
      </c>
      <c r="E1101" s="26" t="s">
        <v>45</v>
      </c>
      <c r="F1101" s="26">
        <v>1</v>
      </c>
      <c r="G1101" s="26">
        <v>4</v>
      </c>
      <c r="H1101" s="26" t="s">
        <v>60</v>
      </c>
      <c r="I1101" s="26">
        <v>1</v>
      </c>
      <c r="J1101" s="26">
        <v>1553</v>
      </c>
      <c r="K1101" s="26">
        <v>1</v>
      </c>
      <c r="L1101" s="26" t="s">
        <v>46</v>
      </c>
      <c r="M1101" s="26">
        <v>66</v>
      </c>
      <c r="N1101" s="26">
        <v>3</v>
      </c>
      <c r="O1101" s="26">
        <v>3</v>
      </c>
      <c r="P1101" s="26" t="s">
        <v>54</v>
      </c>
      <c r="Q1101" s="26">
        <v>2</v>
      </c>
      <c r="R1101" s="26" t="s">
        <v>52</v>
      </c>
      <c r="S1101" s="26">
        <v>7441</v>
      </c>
      <c r="T1101" s="26">
        <v>20933</v>
      </c>
      <c r="U1101" s="26">
        <v>1</v>
      </c>
      <c r="V1101" s="26" t="s">
        <v>42</v>
      </c>
      <c r="W1101" s="26" t="s">
        <v>43</v>
      </c>
      <c r="X1101" s="26">
        <v>12</v>
      </c>
      <c r="Y1101" s="26">
        <v>3</v>
      </c>
      <c r="Z1101" s="26">
        <v>1</v>
      </c>
      <c r="AA1101" s="26">
        <v>80</v>
      </c>
      <c r="AB1101" s="26">
        <v>3</v>
      </c>
      <c r="AC1101" s="26">
        <v>10</v>
      </c>
      <c r="AD1101" s="26">
        <v>4</v>
      </c>
      <c r="AE1101" s="26">
        <v>3</v>
      </c>
      <c r="AF1101" s="26">
        <v>10</v>
      </c>
      <c r="AG1101" s="26">
        <v>8</v>
      </c>
      <c r="AH1101" s="26">
        <v>7</v>
      </c>
      <c r="AI1101" s="26">
        <v>7</v>
      </c>
      <c r="AJ1101" s="26"/>
      <c r="AK1101" s="26"/>
      <c r="AL1101" s="26"/>
      <c r="AM1101" s="26"/>
      <c r="AN1101" s="26"/>
      <c r="AO1101" s="26"/>
      <c r="AP1101" s="26"/>
      <c r="AQ1101" s="26"/>
      <c r="AR1101" s="26"/>
      <c r="AS1101" s="26"/>
      <c r="AT1101" s="26"/>
      <c r="AU1101" s="26"/>
      <c r="AV1101" s="26"/>
      <c r="AW1101" s="26"/>
      <c r="AX1101" s="26"/>
      <c r="AY1101" s="26"/>
      <c r="AZ1101" s="26"/>
      <c r="BA1101" s="26"/>
      <c r="BB1101" s="26"/>
      <c r="BC1101" s="26"/>
      <c r="BD1101" s="26"/>
      <c r="BE1101" s="26"/>
      <c r="BF1101" s="26"/>
      <c r="BG1101" s="26"/>
      <c r="BH1101" s="26"/>
      <c r="BI1101" s="26"/>
      <c r="BJ1101" s="26"/>
      <c r="BK1101" s="26"/>
      <c r="BL1101" s="26"/>
      <c r="BM1101" s="26"/>
      <c r="BN1101" s="26"/>
      <c r="BO1101" s="26"/>
      <c r="BP1101" s="26"/>
      <c r="BQ1101" s="26"/>
      <c r="BR1101" s="26"/>
      <c r="BS1101" s="26"/>
      <c r="BT1101" s="26"/>
      <c r="BU1101" s="26"/>
      <c r="BV1101" s="26"/>
      <c r="BW1101" s="26"/>
      <c r="BX1101" s="26"/>
      <c r="BY1101" s="26"/>
      <c r="BZ1101" s="26"/>
      <c r="CA1101" s="26"/>
      <c r="CB1101" s="26"/>
      <c r="CC1101" s="26"/>
      <c r="CD1101" s="26"/>
      <c r="CE1101" s="26"/>
      <c r="CF1101" s="26"/>
      <c r="CG1101" s="26"/>
      <c r="CH1101" s="26"/>
      <c r="CI1101" s="26"/>
      <c r="CJ1101" s="26"/>
      <c r="CK1101" s="26"/>
      <c r="CL1101" s="26"/>
      <c r="CM1101" s="26"/>
      <c r="CN1101" s="26"/>
      <c r="CO1101" s="26"/>
      <c r="CP1101" s="26"/>
      <c r="CQ1101" s="26"/>
      <c r="CR1101" s="26"/>
      <c r="CS1101" s="26"/>
      <c r="CT1101" s="26"/>
      <c r="CU1101" s="26"/>
      <c r="CV1101" s="26"/>
    </row>
    <row r="1102" spans="1:100">
      <c r="A1102" s="26">
        <v>35</v>
      </c>
      <c r="B1102" s="26" t="s">
        <v>43</v>
      </c>
      <c r="C1102" s="26" t="s">
        <v>36</v>
      </c>
      <c r="D1102" s="26">
        <v>1402</v>
      </c>
      <c r="E1102" s="26" t="s">
        <v>37</v>
      </c>
      <c r="F1102" s="26">
        <v>28</v>
      </c>
      <c r="G1102" s="26">
        <v>4</v>
      </c>
      <c r="H1102" s="26" t="s">
        <v>38</v>
      </c>
      <c r="I1102" s="26">
        <v>1</v>
      </c>
      <c r="J1102" s="26">
        <v>1554</v>
      </c>
      <c r="K1102" s="26">
        <v>2</v>
      </c>
      <c r="L1102" s="26" t="s">
        <v>39</v>
      </c>
      <c r="M1102" s="26">
        <v>98</v>
      </c>
      <c r="N1102" s="26">
        <v>2</v>
      </c>
      <c r="O1102" s="26">
        <v>1</v>
      </c>
      <c r="P1102" s="26" t="s">
        <v>57</v>
      </c>
      <c r="Q1102" s="26">
        <v>3</v>
      </c>
      <c r="R1102" s="26" t="s">
        <v>48</v>
      </c>
      <c r="S1102" s="26">
        <v>2430</v>
      </c>
      <c r="T1102" s="26">
        <v>26204</v>
      </c>
      <c r="U1102" s="26">
        <v>0</v>
      </c>
      <c r="V1102" s="26" t="s">
        <v>42</v>
      </c>
      <c r="W1102" s="26" t="s">
        <v>43</v>
      </c>
      <c r="X1102" s="26">
        <v>23</v>
      </c>
      <c r="Y1102" s="26">
        <v>4</v>
      </c>
      <c r="Z1102" s="26">
        <v>1</v>
      </c>
      <c r="AA1102" s="26">
        <v>80</v>
      </c>
      <c r="AB1102" s="26">
        <v>2</v>
      </c>
      <c r="AC1102" s="26">
        <v>6</v>
      </c>
      <c r="AD1102" s="26">
        <v>5</v>
      </c>
      <c r="AE1102" s="26">
        <v>3</v>
      </c>
      <c r="AF1102" s="26">
        <v>5</v>
      </c>
      <c r="AG1102" s="26">
        <v>3</v>
      </c>
      <c r="AH1102" s="26">
        <v>4</v>
      </c>
      <c r="AI1102" s="26">
        <v>2</v>
      </c>
      <c r="AJ1102" s="26"/>
      <c r="AK1102" s="26"/>
      <c r="AL1102" s="26"/>
      <c r="AM1102" s="26"/>
      <c r="AN1102" s="26"/>
      <c r="AO1102" s="26"/>
      <c r="AP1102" s="26"/>
      <c r="AQ1102" s="26"/>
      <c r="AR1102" s="26"/>
      <c r="AS1102" s="26"/>
      <c r="AT1102" s="26"/>
      <c r="AU1102" s="26"/>
      <c r="AV1102" s="26"/>
      <c r="AW1102" s="26"/>
      <c r="AX1102" s="26"/>
      <c r="AY1102" s="26"/>
      <c r="AZ1102" s="26"/>
      <c r="BA1102" s="26"/>
      <c r="BB1102" s="26"/>
      <c r="BC1102" s="26"/>
      <c r="BD1102" s="26"/>
      <c r="BE1102" s="26"/>
      <c r="BF1102" s="26"/>
      <c r="BG1102" s="26"/>
      <c r="BH1102" s="26"/>
      <c r="BI1102" s="26"/>
      <c r="BJ1102" s="26"/>
      <c r="BK1102" s="26"/>
      <c r="BL1102" s="26"/>
      <c r="BM1102" s="26"/>
      <c r="BN1102" s="26"/>
      <c r="BO1102" s="26"/>
      <c r="BP1102" s="26"/>
      <c r="BQ1102" s="26"/>
      <c r="BR1102" s="26"/>
      <c r="BS1102" s="26"/>
      <c r="BT1102" s="26"/>
      <c r="BU1102" s="26"/>
      <c r="BV1102" s="26"/>
      <c r="BW1102" s="26"/>
      <c r="BX1102" s="26"/>
      <c r="BY1102" s="26"/>
      <c r="BZ1102" s="26"/>
      <c r="CA1102" s="26"/>
      <c r="CB1102" s="26"/>
      <c r="CC1102" s="26"/>
      <c r="CD1102" s="26"/>
      <c r="CE1102" s="26"/>
      <c r="CF1102" s="26"/>
      <c r="CG1102" s="26"/>
      <c r="CH1102" s="26"/>
      <c r="CI1102" s="26"/>
      <c r="CJ1102" s="26"/>
      <c r="CK1102" s="26"/>
      <c r="CL1102" s="26"/>
      <c r="CM1102" s="26"/>
      <c r="CN1102" s="26"/>
      <c r="CO1102" s="26"/>
      <c r="CP1102" s="26"/>
      <c r="CQ1102" s="26"/>
      <c r="CR1102" s="26"/>
      <c r="CS1102" s="26"/>
      <c r="CT1102" s="26"/>
      <c r="CU1102" s="26"/>
      <c r="CV1102" s="26"/>
    </row>
    <row r="1103" spans="1:100">
      <c r="A1103" s="26">
        <v>32</v>
      </c>
      <c r="B1103" s="26" t="s">
        <v>43</v>
      </c>
      <c r="C1103" s="26" t="s">
        <v>36</v>
      </c>
      <c r="D1103" s="26">
        <v>824</v>
      </c>
      <c r="E1103" s="26" t="s">
        <v>45</v>
      </c>
      <c r="F1103" s="26">
        <v>5</v>
      </c>
      <c r="G1103" s="26">
        <v>2</v>
      </c>
      <c r="H1103" s="26" t="s">
        <v>38</v>
      </c>
      <c r="I1103" s="26">
        <v>1</v>
      </c>
      <c r="J1103" s="26">
        <v>1555</v>
      </c>
      <c r="K1103" s="26">
        <v>4</v>
      </c>
      <c r="L1103" s="26" t="s">
        <v>39</v>
      </c>
      <c r="M1103" s="26">
        <v>67</v>
      </c>
      <c r="N1103" s="26">
        <v>2</v>
      </c>
      <c r="O1103" s="26">
        <v>2</v>
      </c>
      <c r="P1103" s="26" t="s">
        <v>47</v>
      </c>
      <c r="Q1103" s="26">
        <v>2</v>
      </c>
      <c r="R1103" s="26" t="s">
        <v>48</v>
      </c>
      <c r="S1103" s="26">
        <v>5878</v>
      </c>
      <c r="T1103" s="26">
        <v>15624</v>
      </c>
      <c r="U1103" s="26">
        <v>3</v>
      </c>
      <c r="V1103" s="26" t="s">
        <v>42</v>
      </c>
      <c r="W1103" s="26" t="s">
        <v>43</v>
      </c>
      <c r="X1103" s="26">
        <v>12</v>
      </c>
      <c r="Y1103" s="26">
        <v>3</v>
      </c>
      <c r="Z1103" s="26">
        <v>1</v>
      </c>
      <c r="AA1103" s="26">
        <v>80</v>
      </c>
      <c r="AB1103" s="26">
        <v>1</v>
      </c>
      <c r="AC1103" s="26">
        <v>12</v>
      </c>
      <c r="AD1103" s="26">
        <v>2</v>
      </c>
      <c r="AE1103" s="26">
        <v>3</v>
      </c>
      <c r="AF1103" s="26">
        <v>7</v>
      </c>
      <c r="AG1103" s="26">
        <v>1</v>
      </c>
      <c r="AH1103" s="26">
        <v>2</v>
      </c>
      <c r="AI1103" s="26">
        <v>5</v>
      </c>
      <c r="AJ1103" s="26"/>
      <c r="AK1103" s="26"/>
      <c r="AL1103" s="26"/>
      <c r="AM1103" s="26"/>
      <c r="AN1103" s="26"/>
      <c r="AO1103" s="26"/>
      <c r="AP1103" s="26"/>
      <c r="AQ1103" s="26"/>
      <c r="AR1103" s="26"/>
      <c r="AS1103" s="26"/>
      <c r="AT1103" s="26"/>
      <c r="AU1103" s="26"/>
      <c r="AV1103" s="26"/>
      <c r="AW1103" s="26"/>
      <c r="AX1103" s="26"/>
      <c r="AY1103" s="26"/>
      <c r="AZ1103" s="26"/>
      <c r="BA1103" s="26"/>
      <c r="BB1103" s="26"/>
      <c r="BC1103" s="26"/>
      <c r="BD1103" s="26"/>
      <c r="BE1103" s="26"/>
      <c r="BF1103" s="26"/>
      <c r="BG1103" s="26"/>
      <c r="BH1103" s="26"/>
      <c r="BI1103" s="26"/>
      <c r="BJ1103" s="26"/>
      <c r="BK1103" s="26"/>
      <c r="BL1103" s="26"/>
      <c r="BM1103" s="26"/>
      <c r="BN1103" s="26"/>
      <c r="BO1103" s="26"/>
      <c r="BP1103" s="26"/>
      <c r="BQ1103" s="26"/>
      <c r="BR1103" s="26"/>
      <c r="BS1103" s="26"/>
      <c r="BT1103" s="26"/>
      <c r="BU1103" s="26"/>
      <c r="BV1103" s="26"/>
      <c r="BW1103" s="26"/>
      <c r="BX1103" s="26"/>
      <c r="BY1103" s="26"/>
      <c r="BZ1103" s="26"/>
      <c r="CA1103" s="26"/>
      <c r="CB1103" s="26"/>
      <c r="CC1103" s="26"/>
      <c r="CD1103" s="26"/>
      <c r="CE1103" s="26"/>
      <c r="CF1103" s="26"/>
      <c r="CG1103" s="26"/>
      <c r="CH1103" s="26"/>
      <c r="CI1103" s="26"/>
      <c r="CJ1103" s="26"/>
      <c r="CK1103" s="26"/>
      <c r="CL1103" s="26"/>
      <c r="CM1103" s="26"/>
      <c r="CN1103" s="26"/>
      <c r="CO1103" s="26"/>
      <c r="CP1103" s="26"/>
      <c r="CQ1103" s="26"/>
      <c r="CR1103" s="26"/>
      <c r="CS1103" s="26"/>
      <c r="CT1103" s="26"/>
      <c r="CU1103" s="26"/>
      <c r="CV1103" s="26"/>
    </row>
    <row r="1104" spans="1:100">
      <c r="A1104" s="26">
        <v>36</v>
      </c>
      <c r="B1104" s="26" t="s">
        <v>43</v>
      </c>
      <c r="C1104" s="26" t="s">
        <v>36</v>
      </c>
      <c r="D1104" s="26">
        <v>1157</v>
      </c>
      <c r="E1104" s="26" t="s">
        <v>37</v>
      </c>
      <c r="F1104" s="26">
        <v>2</v>
      </c>
      <c r="G1104" s="26">
        <v>4</v>
      </c>
      <c r="H1104" s="26" t="s">
        <v>38</v>
      </c>
      <c r="I1104" s="26">
        <v>1</v>
      </c>
      <c r="J1104" s="26">
        <v>1556</v>
      </c>
      <c r="K1104" s="26">
        <v>3</v>
      </c>
      <c r="L1104" s="26" t="s">
        <v>46</v>
      </c>
      <c r="M1104" s="26">
        <v>70</v>
      </c>
      <c r="N1104" s="26">
        <v>3</v>
      </c>
      <c r="O1104" s="26">
        <v>1</v>
      </c>
      <c r="P1104" s="26" t="s">
        <v>57</v>
      </c>
      <c r="Q1104" s="26">
        <v>4</v>
      </c>
      <c r="R1104" s="26" t="s">
        <v>41</v>
      </c>
      <c r="S1104" s="26">
        <v>2644</v>
      </c>
      <c r="T1104" s="26">
        <v>17001</v>
      </c>
      <c r="U1104" s="26">
        <v>3</v>
      </c>
      <c r="V1104" s="26" t="s">
        <v>42</v>
      </c>
      <c r="W1104" s="26" t="s">
        <v>35</v>
      </c>
      <c r="X1104" s="26">
        <v>21</v>
      </c>
      <c r="Y1104" s="26">
        <v>4</v>
      </c>
      <c r="Z1104" s="26">
        <v>4</v>
      </c>
      <c r="AA1104" s="26">
        <v>80</v>
      </c>
      <c r="AB1104" s="26">
        <v>0</v>
      </c>
      <c r="AC1104" s="26">
        <v>7</v>
      </c>
      <c r="AD1104" s="26">
        <v>3</v>
      </c>
      <c r="AE1104" s="26">
        <v>2</v>
      </c>
      <c r="AF1104" s="26">
        <v>3</v>
      </c>
      <c r="AG1104" s="26">
        <v>2</v>
      </c>
      <c r="AH1104" s="26">
        <v>1</v>
      </c>
      <c r="AI1104" s="26">
        <v>2</v>
      </c>
      <c r="AJ1104" s="26"/>
      <c r="AK1104" s="26"/>
      <c r="AL1104" s="26"/>
      <c r="AM1104" s="26"/>
      <c r="AN1104" s="26"/>
      <c r="AO1104" s="26"/>
      <c r="AP1104" s="26"/>
      <c r="AQ1104" s="26"/>
      <c r="AR1104" s="26"/>
      <c r="AS1104" s="26"/>
      <c r="AT1104" s="26"/>
      <c r="AU1104" s="26"/>
      <c r="AV1104" s="26"/>
      <c r="AW1104" s="26"/>
      <c r="AX1104" s="26"/>
      <c r="AY1104" s="26"/>
      <c r="AZ1104" s="26"/>
      <c r="BA1104" s="26"/>
      <c r="BB1104" s="26"/>
      <c r="BC1104" s="26"/>
      <c r="BD1104" s="26"/>
      <c r="BE1104" s="26"/>
      <c r="BF1104" s="26"/>
      <c r="BG1104" s="26"/>
      <c r="BH1104" s="26"/>
      <c r="BI1104" s="26"/>
      <c r="BJ1104" s="26"/>
      <c r="BK1104" s="26"/>
      <c r="BL1104" s="26"/>
      <c r="BM1104" s="26"/>
      <c r="BN1104" s="26"/>
      <c r="BO1104" s="26"/>
      <c r="BP1104" s="26"/>
      <c r="BQ1104" s="26"/>
      <c r="BR1104" s="26"/>
      <c r="BS1104" s="26"/>
      <c r="BT1104" s="26"/>
      <c r="BU1104" s="26"/>
      <c r="BV1104" s="26"/>
      <c r="BW1104" s="26"/>
      <c r="BX1104" s="26"/>
      <c r="BY1104" s="26"/>
      <c r="BZ1104" s="26"/>
      <c r="CA1104" s="26"/>
      <c r="CB1104" s="26"/>
      <c r="CC1104" s="26"/>
      <c r="CD1104" s="26"/>
      <c r="CE1104" s="26"/>
      <c r="CF1104" s="26"/>
      <c r="CG1104" s="26"/>
      <c r="CH1104" s="26"/>
      <c r="CI1104" s="26"/>
      <c r="CJ1104" s="26"/>
      <c r="CK1104" s="26"/>
      <c r="CL1104" s="26"/>
      <c r="CM1104" s="26"/>
      <c r="CN1104" s="26"/>
      <c r="CO1104" s="26"/>
      <c r="CP1104" s="26"/>
      <c r="CQ1104" s="26"/>
      <c r="CR1104" s="26"/>
      <c r="CS1104" s="26"/>
      <c r="CT1104" s="26"/>
      <c r="CU1104" s="26"/>
      <c r="CV1104" s="26"/>
    </row>
    <row r="1105" spans="1:100">
      <c r="A1105" s="26">
        <v>48</v>
      </c>
      <c r="B1105" s="26" t="s">
        <v>43</v>
      </c>
      <c r="C1105" s="26" t="s">
        <v>36</v>
      </c>
      <c r="D1105" s="26">
        <v>492</v>
      </c>
      <c r="E1105" s="26" t="s">
        <v>37</v>
      </c>
      <c r="F1105" s="26">
        <v>16</v>
      </c>
      <c r="G1105" s="26">
        <v>4</v>
      </c>
      <c r="H1105" s="26" t="s">
        <v>38</v>
      </c>
      <c r="I1105" s="26">
        <v>1</v>
      </c>
      <c r="J1105" s="26">
        <v>1557</v>
      </c>
      <c r="K1105" s="26">
        <v>3</v>
      </c>
      <c r="L1105" s="26" t="s">
        <v>39</v>
      </c>
      <c r="M1105" s="26">
        <v>96</v>
      </c>
      <c r="N1105" s="26">
        <v>3</v>
      </c>
      <c r="O1105" s="26">
        <v>2</v>
      </c>
      <c r="P1105" s="26" t="s">
        <v>40</v>
      </c>
      <c r="Q1105" s="26">
        <v>3</v>
      </c>
      <c r="R1105" s="26" t="s">
        <v>52</v>
      </c>
      <c r="S1105" s="26">
        <v>6439</v>
      </c>
      <c r="T1105" s="26">
        <v>13693</v>
      </c>
      <c r="U1105" s="26">
        <v>8</v>
      </c>
      <c r="V1105" s="26" t="s">
        <v>42</v>
      </c>
      <c r="W1105" s="26" t="s">
        <v>43</v>
      </c>
      <c r="X1105" s="26">
        <v>14</v>
      </c>
      <c r="Y1105" s="26">
        <v>3</v>
      </c>
      <c r="Z1105" s="26">
        <v>3</v>
      </c>
      <c r="AA1105" s="26">
        <v>80</v>
      </c>
      <c r="AB1105" s="26">
        <v>1</v>
      </c>
      <c r="AC1105" s="26">
        <v>18</v>
      </c>
      <c r="AD1105" s="26">
        <v>2</v>
      </c>
      <c r="AE1105" s="26">
        <v>3</v>
      </c>
      <c r="AF1105" s="26">
        <v>8</v>
      </c>
      <c r="AG1105" s="26">
        <v>7</v>
      </c>
      <c r="AH1105" s="26">
        <v>7</v>
      </c>
      <c r="AI1105" s="26">
        <v>7</v>
      </c>
      <c r="AJ1105" s="26"/>
      <c r="AK1105" s="26"/>
      <c r="AL1105" s="26"/>
      <c r="AM1105" s="26"/>
      <c r="AN1105" s="26"/>
      <c r="AO1105" s="26"/>
      <c r="AP1105" s="26"/>
      <c r="AQ1105" s="26"/>
      <c r="AR1105" s="26"/>
      <c r="AS1105" s="26"/>
      <c r="AT1105" s="26"/>
      <c r="AU1105" s="26"/>
      <c r="AV1105" s="26"/>
      <c r="AW1105" s="26"/>
      <c r="AX1105" s="26"/>
      <c r="AY1105" s="26"/>
      <c r="AZ1105" s="26"/>
      <c r="BA1105" s="26"/>
      <c r="BB1105" s="26"/>
      <c r="BC1105" s="26"/>
      <c r="BD1105" s="26"/>
      <c r="BE1105" s="26"/>
      <c r="BF1105" s="26"/>
      <c r="BG1105" s="26"/>
      <c r="BH1105" s="26"/>
      <c r="BI1105" s="26"/>
      <c r="BJ1105" s="26"/>
      <c r="BK1105" s="26"/>
      <c r="BL1105" s="26"/>
      <c r="BM1105" s="26"/>
      <c r="BN1105" s="26"/>
      <c r="BO1105" s="26"/>
      <c r="BP1105" s="26"/>
      <c r="BQ1105" s="26"/>
      <c r="BR1105" s="26"/>
      <c r="BS1105" s="26"/>
      <c r="BT1105" s="26"/>
      <c r="BU1105" s="26"/>
      <c r="BV1105" s="26"/>
      <c r="BW1105" s="26"/>
      <c r="BX1105" s="26"/>
      <c r="BY1105" s="26"/>
      <c r="BZ1105" s="26"/>
      <c r="CA1105" s="26"/>
      <c r="CB1105" s="26"/>
      <c r="CC1105" s="26"/>
      <c r="CD1105" s="26"/>
      <c r="CE1105" s="26"/>
      <c r="CF1105" s="26"/>
      <c r="CG1105" s="26"/>
      <c r="CH1105" s="26"/>
      <c r="CI1105" s="26"/>
      <c r="CJ1105" s="26"/>
      <c r="CK1105" s="26"/>
      <c r="CL1105" s="26"/>
      <c r="CM1105" s="26"/>
      <c r="CN1105" s="26"/>
      <c r="CO1105" s="26"/>
      <c r="CP1105" s="26"/>
      <c r="CQ1105" s="26"/>
      <c r="CR1105" s="26"/>
      <c r="CS1105" s="26"/>
      <c r="CT1105" s="26"/>
      <c r="CU1105" s="26"/>
      <c r="CV1105" s="26"/>
    </row>
    <row r="1106" spans="1:100">
      <c r="A1106" s="26">
        <v>29</v>
      </c>
      <c r="B1106" s="26" t="s">
        <v>43</v>
      </c>
      <c r="C1106" s="26" t="s">
        <v>36</v>
      </c>
      <c r="D1106" s="26">
        <v>598</v>
      </c>
      <c r="E1106" s="26" t="s">
        <v>45</v>
      </c>
      <c r="F1106" s="26">
        <v>9</v>
      </c>
      <c r="G1106" s="26">
        <v>3</v>
      </c>
      <c r="H1106" s="26" t="s">
        <v>38</v>
      </c>
      <c r="I1106" s="26">
        <v>1</v>
      </c>
      <c r="J1106" s="26">
        <v>1558</v>
      </c>
      <c r="K1106" s="26">
        <v>3</v>
      </c>
      <c r="L1106" s="26" t="s">
        <v>46</v>
      </c>
      <c r="M1106" s="26">
        <v>91</v>
      </c>
      <c r="N1106" s="26">
        <v>4</v>
      </c>
      <c r="O1106" s="26">
        <v>1</v>
      </c>
      <c r="P1106" s="26" t="s">
        <v>47</v>
      </c>
      <c r="Q1106" s="26">
        <v>3</v>
      </c>
      <c r="R1106" s="26" t="s">
        <v>48</v>
      </c>
      <c r="S1106" s="26">
        <v>2451</v>
      </c>
      <c r="T1106" s="26">
        <v>22376</v>
      </c>
      <c r="U1106" s="26">
        <v>6</v>
      </c>
      <c r="V1106" s="26" t="s">
        <v>42</v>
      </c>
      <c r="W1106" s="26" t="s">
        <v>43</v>
      </c>
      <c r="X1106" s="26">
        <v>18</v>
      </c>
      <c r="Y1106" s="26">
        <v>3</v>
      </c>
      <c r="Z1106" s="26">
        <v>1</v>
      </c>
      <c r="AA1106" s="26">
        <v>80</v>
      </c>
      <c r="AB1106" s="26">
        <v>2</v>
      </c>
      <c r="AC1106" s="26">
        <v>5</v>
      </c>
      <c r="AD1106" s="26">
        <v>2</v>
      </c>
      <c r="AE1106" s="26">
        <v>2</v>
      </c>
      <c r="AF1106" s="26">
        <v>1</v>
      </c>
      <c r="AG1106" s="26">
        <v>0</v>
      </c>
      <c r="AH1106" s="26">
        <v>0</v>
      </c>
      <c r="AI1106" s="26">
        <v>0</v>
      </c>
      <c r="AJ1106" s="26"/>
      <c r="AK1106" s="26"/>
      <c r="AL1106" s="26"/>
      <c r="AM1106" s="26"/>
      <c r="AN1106" s="26"/>
      <c r="AO1106" s="26"/>
      <c r="AP1106" s="26"/>
      <c r="AQ1106" s="26"/>
      <c r="AR1106" s="26"/>
      <c r="AS1106" s="26"/>
      <c r="AT1106" s="26"/>
      <c r="AU1106" s="26"/>
      <c r="AV1106" s="26"/>
      <c r="AW1106" s="26"/>
      <c r="AX1106" s="26"/>
      <c r="AY1106" s="26"/>
      <c r="AZ1106" s="26"/>
      <c r="BA1106" s="26"/>
      <c r="BB1106" s="26"/>
      <c r="BC1106" s="26"/>
      <c r="BD1106" s="26"/>
      <c r="BE1106" s="26"/>
      <c r="BF1106" s="26"/>
      <c r="BG1106" s="26"/>
      <c r="BH1106" s="26"/>
      <c r="BI1106" s="26"/>
      <c r="BJ1106" s="26"/>
      <c r="BK1106" s="26"/>
      <c r="BL1106" s="26"/>
      <c r="BM1106" s="26"/>
      <c r="BN1106" s="26"/>
      <c r="BO1106" s="26"/>
      <c r="BP1106" s="26"/>
      <c r="BQ1106" s="26"/>
      <c r="BR1106" s="26"/>
      <c r="BS1106" s="26"/>
      <c r="BT1106" s="26"/>
      <c r="BU1106" s="26"/>
      <c r="BV1106" s="26"/>
      <c r="BW1106" s="26"/>
      <c r="BX1106" s="26"/>
      <c r="BY1106" s="26"/>
      <c r="BZ1106" s="26"/>
      <c r="CA1106" s="26"/>
      <c r="CB1106" s="26"/>
      <c r="CC1106" s="26"/>
      <c r="CD1106" s="26"/>
      <c r="CE1106" s="26"/>
      <c r="CF1106" s="26"/>
      <c r="CG1106" s="26"/>
      <c r="CH1106" s="26"/>
      <c r="CI1106" s="26"/>
      <c r="CJ1106" s="26"/>
      <c r="CK1106" s="26"/>
      <c r="CL1106" s="26"/>
      <c r="CM1106" s="26"/>
      <c r="CN1106" s="26"/>
      <c r="CO1106" s="26"/>
      <c r="CP1106" s="26"/>
      <c r="CQ1106" s="26"/>
      <c r="CR1106" s="26"/>
      <c r="CS1106" s="26"/>
      <c r="CT1106" s="26"/>
      <c r="CU1106" s="26"/>
      <c r="CV1106" s="26"/>
    </row>
    <row r="1107" spans="1:100">
      <c r="A1107" s="26">
        <v>33</v>
      </c>
      <c r="B1107" s="26" t="s">
        <v>43</v>
      </c>
      <c r="C1107" s="26" t="s">
        <v>36</v>
      </c>
      <c r="D1107" s="26">
        <v>1242</v>
      </c>
      <c r="E1107" s="26" t="s">
        <v>37</v>
      </c>
      <c r="F1107" s="26">
        <v>8</v>
      </c>
      <c r="G1107" s="26">
        <v>4</v>
      </c>
      <c r="H1107" s="26" t="s">
        <v>38</v>
      </c>
      <c r="I1107" s="26">
        <v>1</v>
      </c>
      <c r="J1107" s="26">
        <v>1560</v>
      </c>
      <c r="K1107" s="26">
        <v>1</v>
      </c>
      <c r="L1107" s="26" t="s">
        <v>46</v>
      </c>
      <c r="M1107" s="26">
        <v>46</v>
      </c>
      <c r="N1107" s="26">
        <v>3</v>
      </c>
      <c r="O1107" s="26">
        <v>2</v>
      </c>
      <c r="P1107" s="26" t="s">
        <v>40</v>
      </c>
      <c r="Q1107" s="26">
        <v>1</v>
      </c>
      <c r="R1107" s="26" t="s">
        <v>48</v>
      </c>
      <c r="S1107" s="26">
        <v>6392</v>
      </c>
      <c r="T1107" s="26">
        <v>10589</v>
      </c>
      <c r="U1107" s="26">
        <v>2</v>
      </c>
      <c r="V1107" s="26" t="s">
        <v>42</v>
      </c>
      <c r="W1107" s="26" t="s">
        <v>43</v>
      </c>
      <c r="X1107" s="26">
        <v>13</v>
      </c>
      <c r="Y1107" s="26">
        <v>3</v>
      </c>
      <c r="Z1107" s="26">
        <v>4</v>
      </c>
      <c r="AA1107" s="26">
        <v>80</v>
      </c>
      <c r="AB1107" s="26">
        <v>1</v>
      </c>
      <c r="AC1107" s="26">
        <v>8</v>
      </c>
      <c r="AD1107" s="26">
        <v>6</v>
      </c>
      <c r="AE1107" s="26">
        <v>1</v>
      </c>
      <c r="AF1107" s="26">
        <v>2</v>
      </c>
      <c r="AG1107" s="26">
        <v>2</v>
      </c>
      <c r="AH1107" s="26">
        <v>2</v>
      </c>
      <c r="AI1107" s="26">
        <v>2</v>
      </c>
      <c r="AJ1107" s="26"/>
      <c r="AK1107" s="26"/>
      <c r="AL1107" s="26"/>
      <c r="AM1107" s="26"/>
      <c r="AN1107" s="26"/>
      <c r="AO1107" s="26"/>
      <c r="AP1107" s="26"/>
      <c r="AQ1107" s="26"/>
      <c r="AR1107" s="26"/>
      <c r="AS1107" s="26"/>
      <c r="AT1107" s="26"/>
      <c r="AU1107" s="26"/>
      <c r="AV1107" s="26"/>
      <c r="AW1107" s="26"/>
      <c r="AX1107" s="26"/>
      <c r="AY1107" s="26"/>
      <c r="AZ1107" s="26"/>
      <c r="BA1107" s="26"/>
      <c r="BB1107" s="26"/>
      <c r="BC1107" s="26"/>
      <c r="BD1107" s="26"/>
      <c r="BE1107" s="26"/>
      <c r="BF1107" s="26"/>
      <c r="BG1107" s="26"/>
      <c r="BH1107" s="26"/>
      <c r="BI1107" s="26"/>
      <c r="BJ1107" s="26"/>
      <c r="BK1107" s="26"/>
      <c r="BL1107" s="26"/>
      <c r="BM1107" s="26"/>
      <c r="BN1107" s="26"/>
      <c r="BO1107" s="26"/>
      <c r="BP1107" s="26"/>
      <c r="BQ1107" s="26"/>
      <c r="BR1107" s="26"/>
      <c r="BS1107" s="26"/>
      <c r="BT1107" s="26"/>
      <c r="BU1107" s="26"/>
      <c r="BV1107" s="26"/>
      <c r="BW1107" s="26"/>
      <c r="BX1107" s="26"/>
      <c r="BY1107" s="26"/>
      <c r="BZ1107" s="26"/>
      <c r="CA1107" s="26"/>
      <c r="CB1107" s="26"/>
      <c r="CC1107" s="26"/>
      <c r="CD1107" s="26"/>
      <c r="CE1107" s="26"/>
      <c r="CF1107" s="26"/>
      <c r="CG1107" s="26"/>
      <c r="CH1107" s="26"/>
      <c r="CI1107" s="26"/>
      <c r="CJ1107" s="26"/>
      <c r="CK1107" s="26"/>
      <c r="CL1107" s="26"/>
      <c r="CM1107" s="26"/>
      <c r="CN1107" s="26"/>
      <c r="CO1107" s="26"/>
      <c r="CP1107" s="26"/>
      <c r="CQ1107" s="26"/>
      <c r="CR1107" s="26"/>
      <c r="CS1107" s="26"/>
      <c r="CT1107" s="26"/>
      <c r="CU1107" s="26"/>
      <c r="CV1107" s="26"/>
    </row>
    <row r="1108" spans="1:100">
      <c r="A1108" s="26">
        <v>30</v>
      </c>
      <c r="B1108" s="26" t="s">
        <v>35</v>
      </c>
      <c r="C1108" s="26" t="s">
        <v>36</v>
      </c>
      <c r="D1108" s="26">
        <v>740</v>
      </c>
      <c r="E1108" s="26" t="s">
        <v>37</v>
      </c>
      <c r="F1108" s="26">
        <v>1</v>
      </c>
      <c r="G1108" s="26">
        <v>3</v>
      </c>
      <c r="H1108" s="26" t="s">
        <v>38</v>
      </c>
      <c r="I1108" s="26">
        <v>1</v>
      </c>
      <c r="J1108" s="26">
        <v>1562</v>
      </c>
      <c r="K1108" s="26">
        <v>2</v>
      </c>
      <c r="L1108" s="26" t="s">
        <v>46</v>
      </c>
      <c r="M1108" s="26">
        <v>64</v>
      </c>
      <c r="N1108" s="26">
        <v>2</v>
      </c>
      <c r="O1108" s="26">
        <v>2</v>
      </c>
      <c r="P1108" s="26" t="s">
        <v>40</v>
      </c>
      <c r="Q1108" s="26">
        <v>1</v>
      </c>
      <c r="R1108" s="26" t="s">
        <v>48</v>
      </c>
      <c r="S1108" s="26">
        <v>9714</v>
      </c>
      <c r="T1108" s="26">
        <v>5323</v>
      </c>
      <c r="U1108" s="26">
        <v>1</v>
      </c>
      <c r="V1108" s="26" t="s">
        <v>42</v>
      </c>
      <c r="W1108" s="26" t="s">
        <v>43</v>
      </c>
      <c r="X1108" s="26">
        <v>11</v>
      </c>
      <c r="Y1108" s="26">
        <v>3</v>
      </c>
      <c r="Z1108" s="26">
        <v>4</v>
      </c>
      <c r="AA1108" s="26">
        <v>80</v>
      </c>
      <c r="AB1108" s="26">
        <v>1</v>
      </c>
      <c r="AC1108" s="26">
        <v>10</v>
      </c>
      <c r="AD1108" s="26">
        <v>4</v>
      </c>
      <c r="AE1108" s="26">
        <v>3</v>
      </c>
      <c r="AF1108" s="26">
        <v>10</v>
      </c>
      <c r="AG1108" s="26">
        <v>8</v>
      </c>
      <c r="AH1108" s="26">
        <v>6</v>
      </c>
      <c r="AI1108" s="26">
        <v>7</v>
      </c>
      <c r="AJ1108" s="26"/>
      <c r="AK1108" s="26"/>
      <c r="AL1108" s="26"/>
      <c r="AM1108" s="26"/>
      <c r="AN1108" s="26"/>
      <c r="AO1108" s="26"/>
      <c r="AP1108" s="26"/>
      <c r="AQ1108" s="26"/>
      <c r="AR1108" s="26"/>
      <c r="AS1108" s="26"/>
      <c r="AT1108" s="26"/>
      <c r="AU1108" s="26"/>
      <c r="AV1108" s="26"/>
      <c r="AW1108" s="26"/>
      <c r="AX1108" s="26"/>
      <c r="AY1108" s="26"/>
      <c r="AZ1108" s="26"/>
      <c r="BA1108" s="26"/>
      <c r="BB1108" s="26"/>
      <c r="BC1108" s="26"/>
      <c r="BD1108" s="26"/>
      <c r="BE1108" s="26"/>
      <c r="BF1108" s="26"/>
      <c r="BG1108" s="26"/>
      <c r="BH1108" s="26"/>
      <c r="BI1108" s="26"/>
      <c r="BJ1108" s="26"/>
      <c r="BK1108" s="26"/>
      <c r="BL1108" s="26"/>
      <c r="BM1108" s="26"/>
      <c r="BN1108" s="26"/>
      <c r="BO1108" s="26"/>
      <c r="BP1108" s="26"/>
      <c r="BQ1108" s="26"/>
      <c r="BR1108" s="26"/>
      <c r="BS1108" s="26"/>
      <c r="BT1108" s="26"/>
      <c r="BU1108" s="26"/>
      <c r="BV1108" s="26"/>
      <c r="BW1108" s="26"/>
      <c r="BX1108" s="26"/>
      <c r="BY1108" s="26"/>
      <c r="BZ1108" s="26"/>
      <c r="CA1108" s="26"/>
      <c r="CB1108" s="26"/>
      <c r="CC1108" s="26"/>
      <c r="CD1108" s="26"/>
      <c r="CE1108" s="26"/>
      <c r="CF1108" s="26"/>
      <c r="CG1108" s="26"/>
      <c r="CH1108" s="26"/>
      <c r="CI1108" s="26"/>
      <c r="CJ1108" s="26"/>
      <c r="CK1108" s="26"/>
      <c r="CL1108" s="26"/>
      <c r="CM1108" s="26"/>
      <c r="CN1108" s="26"/>
      <c r="CO1108" s="26"/>
      <c r="CP1108" s="26"/>
      <c r="CQ1108" s="26"/>
      <c r="CR1108" s="26"/>
      <c r="CS1108" s="26"/>
      <c r="CT1108" s="26"/>
      <c r="CU1108" s="26"/>
      <c r="CV1108" s="26"/>
    </row>
    <row r="1109" spans="1:100">
      <c r="A1109" s="26">
        <v>38</v>
      </c>
      <c r="B1109" s="26" t="s">
        <v>43</v>
      </c>
      <c r="C1109" s="26" t="s">
        <v>44</v>
      </c>
      <c r="D1109" s="26">
        <v>888</v>
      </c>
      <c r="E1109" s="26" t="s">
        <v>61</v>
      </c>
      <c r="F1109" s="26">
        <v>10</v>
      </c>
      <c r="G1109" s="26">
        <v>4</v>
      </c>
      <c r="H1109" s="26" t="s">
        <v>61</v>
      </c>
      <c r="I1109" s="26">
        <v>1</v>
      </c>
      <c r="J1109" s="26">
        <v>1563</v>
      </c>
      <c r="K1109" s="26">
        <v>3</v>
      </c>
      <c r="L1109" s="26" t="s">
        <v>46</v>
      </c>
      <c r="M1109" s="26">
        <v>71</v>
      </c>
      <c r="N1109" s="26">
        <v>3</v>
      </c>
      <c r="O1109" s="26">
        <v>2</v>
      </c>
      <c r="P1109" s="26" t="s">
        <v>61</v>
      </c>
      <c r="Q1109" s="26">
        <v>3</v>
      </c>
      <c r="R1109" s="26" t="s">
        <v>48</v>
      </c>
      <c r="S1109" s="26">
        <v>6077</v>
      </c>
      <c r="T1109" s="26">
        <v>14814</v>
      </c>
      <c r="U1109" s="26">
        <v>3</v>
      </c>
      <c r="V1109" s="26" t="s">
        <v>42</v>
      </c>
      <c r="W1109" s="26" t="s">
        <v>43</v>
      </c>
      <c r="X1109" s="26">
        <v>11</v>
      </c>
      <c r="Y1109" s="26">
        <v>3</v>
      </c>
      <c r="Z1109" s="26">
        <v>3</v>
      </c>
      <c r="AA1109" s="26">
        <v>80</v>
      </c>
      <c r="AB1109" s="26">
        <v>0</v>
      </c>
      <c r="AC1109" s="26">
        <v>10</v>
      </c>
      <c r="AD1109" s="26">
        <v>2</v>
      </c>
      <c r="AE1109" s="26">
        <v>3</v>
      </c>
      <c r="AF1109" s="26">
        <v>6</v>
      </c>
      <c r="AG1109" s="26">
        <v>3</v>
      </c>
      <c r="AH1109" s="26">
        <v>1</v>
      </c>
      <c r="AI1109" s="26">
        <v>2</v>
      </c>
      <c r="AJ1109" s="26"/>
      <c r="AK1109" s="26"/>
      <c r="AL1109" s="26"/>
      <c r="AM1109" s="26"/>
      <c r="AN1109" s="26"/>
      <c r="AO1109" s="26"/>
      <c r="AP1109" s="26"/>
      <c r="AQ1109" s="26"/>
      <c r="AR1109" s="26"/>
      <c r="AS1109" s="26"/>
      <c r="AT1109" s="26"/>
      <c r="AU1109" s="26"/>
      <c r="AV1109" s="26"/>
      <c r="AW1109" s="26"/>
      <c r="AX1109" s="26"/>
      <c r="AY1109" s="26"/>
      <c r="AZ1109" s="26"/>
      <c r="BA1109" s="26"/>
      <c r="BB1109" s="26"/>
      <c r="BC1109" s="26"/>
      <c r="BD1109" s="26"/>
      <c r="BE1109" s="26"/>
      <c r="BF1109" s="26"/>
      <c r="BG1109" s="26"/>
      <c r="BH1109" s="26"/>
      <c r="BI1109" s="26"/>
      <c r="BJ1109" s="26"/>
      <c r="BK1109" s="26"/>
      <c r="BL1109" s="26"/>
      <c r="BM1109" s="26"/>
      <c r="BN1109" s="26"/>
      <c r="BO1109" s="26"/>
      <c r="BP1109" s="26"/>
      <c r="BQ1109" s="26"/>
      <c r="BR1109" s="26"/>
      <c r="BS1109" s="26"/>
      <c r="BT1109" s="26"/>
      <c r="BU1109" s="26"/>
      <c r="BV1109" s="26"/>
      <c r="BW1109" s="26"/>
      <c r="BX1109" s="26"/>
      <c r="BY1109" s="26"/>
      <c r="BZ1109" s="26"/>
      <c r="CA1109" s="26"/>
      <c r="CB1109" s="26"/>
      <c r="CC1109" s="26"/>
      <c r="CD1109" s="26"/>
      <c r="CE1109" s="26"/>
      <c r="CF1109" s="26"/>
      <c r="CG1109" s="26"/>
      <c r="CH1109" s="26"/>
      <c r="CI1109" s="26"/>
      <c r="CJ1109" s="26"/>
      <c r="CK1109" s="26"/>
      <c r="CL1109" s="26"/>
      <c r="CM1109" s="26"/>
      <c r="CN1109" s="26"/>
      <c r="CO1109" s="26"/>
      <c r="CP1109" s="26"/>
      <c r="CQ1109" s="26"/>
      <c r="CR1109" s="26"/>
      <c r="CS1109" s="26"/>
      <c r="CT1109" s="26"/>
      <c r="CU1109" s="26"/>
      <c r="CV1109" s="26"/>
    </row>
    <row r="1110" spans="1:100">
      <c r="A1110" s="26">
        <v>35</v>
      </c>
      <c r="B1110" s="26" t="s">
        <v>43</v>
      </c>
      <c r="C1110" s="26" t="s">
        <v>36</v>
      </c>
      <c r="D1110" s="26">
        <v>992</v>
      </c>
      <c r="E1110" s="26" t="s">
        <v>45</v>
      </c>
      <c r="F1110" s="26">
        <v>1</v>
      </c>
      <c r="G1110" s="26">
        <v>3</v>
      </c>
      <c r="H1110" s="26" t="s">
        <v>51</v>
      </c>
      <c r="I1110" s="26">
        <v>1</v>
      </c>
      <c r="J1110" s="26">
        <v>1564</v>
      </c>
      <c r="K1110" s="26">
        <v>4</v>
      </c>
      <c r="L1110" s="26" t="s">
        <v>46</v>
      </c>
      <c r="M1110" s="26">
        <v>68</v>
      </c>
      <c r="N1110" s="26">
        <v>2</v>
      </c>
      <c r="O1110" s="26">
        <v>1</v>
      </c>
      <c r="P1110" s="26" t="s">
        <v>50</v>
      </c>
      <c r="Q1110" s="26">
        <v>1</v>
      </c>
      <c r="R1110" s="26" t="s">
        <v>41</v>
      </c>
      <c r="S1110" s="26">
        <v>2450</v>
      </c>
      <c r="T1110" s="26">
        <v>21731</v>
      </c>
      <c r="U1110" s="26">
        <v>1</v>
      </c>
      <c r="V1110" s="26" t="s">
        <v>42</v>
      </c>
      <c r="W1110" s="26" t="s">
        <v>43</v>
      </c>
      <c r="X1110" s="26">
        <v>19</v>
      </c>
      <c r="Y1110" s="26">
        <v>3</v>
      </c>
      <c r="Z1110" s="26">
        <v>2</v>
      </c>
      <c r="AA1110" s="26">
        <v>80</v>
      </c>
      <c r="AB1110" s="26">
        <v>0</v>
      </c>
      <c r="AC1110" s="26">
        <v>3</v>
      </c>
      <c r="AD1110" s="26">
        <v>3</v>
      </c>
      <c r="AE1110" s="26">
        <v>3</v>
      </c>
      <c r="AF1110" s="26">
        <v>3</v>
      </c>
      <c r="AG1110" s="26">
        <v>0</v>
      </c>
      <c r="AH1110" s="26">
        <v>1</v>
      </c>
      <c r="AI1110" s="26">
        <v>2</v>
      </c>
      <c r="AJ1110" s="26"/>
      <c r="AK1110" s="26"/>
      <c r="AL1110" s="26"/>
      <c r="AM1110" s="26"/>
      <c r="AN1110" s="26"/>
      <c r="AO1110" s="26"/>
      <c r="AP1110" s="26"/>
      <c r="AQ1110" s="26"/>
      <c r="AR1110" s="26"/>
      <c r="AS1110" s="26"/>
      <c r="AT1110" s="26"/>
      <c r="AU1110" s="26"/>
      <c r="AV1110" s="26"/>
      <c r="AW1110" s="26"/>
      <c r="AX1110" s="26"/>
      <c r="AY1110" s="26"/>
      <c r="AZ1110" s="26"/>
      <c r="BA1110" s="26"/>
      <c r="BB1110" s="26"/>
      <c r="BC1110" s="26"/>
      <c r="BD1110" s="26"/>
      <c r="BE1110" s="26"/>
      <c r="BF1110" s="26"/>
      <c r="BG1110" s="26"/>
      <c r="BH1110" s="26"/>
      <c r="BI1110" s="26"/>
      <c r="BJ1110" s="26"/>
      <c r="BK1110" s="26"/>
      <c r="BL1110" s="26"/>
      <c r="BM1110" s="26"/>
      <c r="BN1110" s="26"/>
      <c r="BO1110" s="26"/>
      <c r="BP1110" s="26"/>
      <c r="BQ1110" s="26"/>
      <c r="BR1110" s="26"/>
      <c r="BS1110" s="26"/>
      <c r="BT1110" s="26"/>
      <c r="BU1110" s="26"/>
      <c r="BV1110" s="26"/>
      <c r="BW1110" s="26"/>
      <c r="BX1110" s="26"/>
      <c r="BY1110" s="26"/>
      <c r="BZ1110" s="26"/>
      <c r="CA1110" s="26"/>
      <c r="CB1110" s="26"/>
      <c r="CC1110" s="26"/>
      <c r="CD1110" s="26"/>
      <c r="CE1110" s="26"/>
      <c r="CF1110" s="26"/>
      <c r="CG1110" s="26"/>
      <c r="CH1110" s="26"/>
      <c r="CI1110" s="26"/>
      <c r="CJ1110" s="26"/>
      <c r="CK1110" s="26"/>
      <c r="CL1110" s="26"/>
      <c r="CM1110" s="26"/>
      <c r="CN1110" s="26"/>
      <c r="CO1110" s="26"/>
      <c r="CP1110" s="26"/>
      <c r="CQ1110" s="26"/>
      <c r="CR1110" s="26"/>
      <c r="CS1110" s="26"/>
      <c r="CT1110" s="26"/>
      <c r="CU1110" s="26"/>
      <c r="CV1110" s="26"/>
    </row>
    <row r="1111" spans="1:100">
      <c r="A1111" s="26">
        <v>30</v>
      </c>
      <c r="B1111" s="26" t="s">
        <v>43</v>
      </c>
      <c r="C1111" s="26" t="s">
        <v>36</v>
      </c>
      <c r="D1111" s="26">
        <v>1288</v>
      </c>
      <c r="E1111" s="26" t="s">
        <v>37</v>
      </c>
      <c r="F1111" s="26">
        <v>29</v>
      </c>
      <c r="G1111" s="26">
        <v>4</v>
      </c>
      <c r="H1111" s="26" t="s">
        <v>60</v>
      </c>
      <c r="I1111" s="26">
        <v>1</v>
      </c>
      <c r="J1111" s="26">
        <v>1568</v>
      </c>
      <c r="K1111" s="26">
        <v>3</v>
      </c>
      <c r="L1111" s="26" t="s">
        <v>46</v>
      </c>
      <c r="M1111" s="26">
        <v>33</v>
      </c>
      <c r="N1111" s="26">
        <v>3</v>
      </c>
      <c r="O1111" s="26">
        <v>3</v>
      </c>
      <c r="P1111" s="26" t="s">
        <v>40</v>
      </c>
      <c r="Q1111" s="26">
        <v>2</v>
      </c>
      <c r="R1111" s="26" t="s">
        <v>48</v>
      </c>
      <c r="S1111" s="26">
        <v>9250</v>
      </c>
      <c r="T1111" s="26">
        <v>17799</v>
      </c>
      <c r="U1111" s="26">
        <v>3</v>
      </c>
      <c r="V1111" s="26" t="s">
        <v>42</v>
      </c>
      <c r="W1111" s="26" t="s">
        <v>43</v>
      </c>
      <c r="X1111" s="26">
        <v>12</v>
      </c>
      <c r="Y1111" s="26">
        <v>3</v>
      </c>
      <c r="Z1111" s="26">
        <v>2</v>
      </c>
      <c r="AA1111" s="26">
        <v>80</v>
      </c>
      <c r="AB1111" s="26">
        <v>1</v>
      </c>
      <c r="AC1111" s="26">
        <v>9</v>
      </c>
      <c r="AD1111" s="26">
        <v>3</v>
      </c>
      <c r="AE1111" s="26">
        <v>3</v>
      </c>
      <c r="AF1111" s="26">
        <v>4</v>
      </c>
      <c r="AG1111" s="26">
        <v>2</v>
      </c>
      <c r="AH1111" s="26">
        <v>1</v>
      </c>
      <c r="AI1111" s="26">
        <v>3</v>
      </c>
      <c r="AJ1111" s="26"/>
      <c r="AK1111" s="26"/>
      <c r="AL1111" s="26"/>
      <c r="AM1111" s="26"/>
      <c r="AN1111" s="26"/>
      <c r="AO1111" s="26"/>
      <c r="AP1111" s="26"/>
      <c r="AQ1111" s="26"/>
      <c r="AR1111" s="26"/>
      <c r="AS1111" s="26"/>
      <c r="AT1111" s="26"/>
      <c r="AU1111" s="26"/>
      <c r="AV1111" s="26"/>
      <c r="AW1111" s="26"/>
      <c r="AX1111" s="26"/>
      <c r="AY1111" s="26"/>
      <c r="AZ1111" s="26"/>
      <c r="BA1111" s="26"/>
      <c r="BB1111" s="26"/>
      <c r="BC1111" s="26"/>
      <c r="BD1111" s="26"/>
      <c r="BE1111" s="26"/>
      <c r="BF1111" s="26"/>
      <c r="BG1111" s="26"/>
      <c r="BH1111" s="26"/>
      <c r="BI1111" s="26"/>
      <c r="BJ1111" s="26"/>
      <c r="BK1111" s="26"/>
      <c r="BL1111" s="26"/>
      <c r="BM1111" s="26"/>
      <c r="BN1111" s="26"/>
      <c r="BO1111" s="26"/>
      <c r="BP1111" s="26"/>
      <c r="BQ1111" s="26"/>
      <c r="BR1111" s="26"/>
      <c r="BS1111" s="26"/>
      <c r="BT1111" s="26"/>
      <c r="BU1111" s="26"/>
      <c r="BV1111" s="26"/>
      <c r="BW1111" s="26"/>
      <c r="BX1111" s="26"/>
      <c r="BY1111" s="26"/>
      <c r="BZ1111" s="26"/>
      <c r="CA1111" s="26"/>
      <c r="CB1111" s="26"/>
      <c r="CC1111" s="26"/>
      <c r="CD1111" s="26"/>
      <c r="CE1111" s="26"/>
      <c r="CF1111" s="26"/>
      <c r="CG1111" s="26"/>
      <c r="CH1111" s="26"/>
      <c r="CI1111" s="26"/>
      <c r="CJ1111" s="26"/>
      <c r="CK1111" s="26"/>
      <c r="CL1111" s="26"/>
      <c r="CM1111" s="26"/>
      <c r="CN1111" s="26"/>
      <c r="CO1111" s="26"/>
      <c r="CP1111" s="26"/>
      <c r="CQ1111" s="26"/>
      <c r="CR1111" s="26"/>
      <c r="CS1111" s="26"/>
      <c r="CT1111" s="26"/>
      <c r="CU1111" s="26"/>
      <c r="CV1111" s="26"/>
    </row>
    <row r="1112" spans="1:100">
      <c r="A1112" s="26">
        <v>35</v>
      </c>
      <c r="B1112" s="26" t="s">
        <v>35</v>
      </c>
      <c r="C1112" s="26" t="s">
        <v>36</v>
      </c>
      <c r="D1112" s="26">
        <v>104</v>
      </c>
      <c r="E1112" s="26" t="s">
        <v>45</v>
      </c>
      <c r="F1112" s="26">
        <v>2</v>
      </c>
      <c r="G1112" s="26">
        <v>3</v>
      </c>
      <c r="H1112" s="26" t="s">
        <v>38</v>
      </c>
      <c r="I1112" s="26">
        <v>1</v>
      </c>
      <c r="J1112" s="26">
        <v>1569</v>
      </c>
      <c r="K1112" s="26">
        <v>1</v>
      </c>
      <c r="L1112" s="26" t="s">
        <v>39</v>
      </c>
      <c r="M1112" s="26">
        <v>69</v>
      </c>
      <c r="N1112" s="26">
        <v>3</v>
      </c>
      <c r="O1112" s="26">
        <v>1</v>
      </c>
      <c r="P1112" s="26" t="s">
        <v>50</v>
      </c>
      <c r="Q1112" s="26">
        <v>1</v>
      </c>
      <c r="R1112" s="26" t="s">
        <v>52</v>
      </c>
      <c r="S1112" s="26">
        <v>2074</v>
      </c>
      <c r="T1112" s="26">
        <v>26619</v>
      </c>
      <c r="U1112" s="26">
        <v>1</v>
      </c>
      <c r="V1112" s="26" t="s">
        <v>42</v>
      </c>
      <c r="W1112" s="26" t="s">
        <v>35</v>
      </c>
      <c r="X1112" s="26">
        <v>12</v>
      </c>
      <c r="Y1112" s="26">
        <v>3</v>
      </c>
      <c r="Z1112" s="26">
        <v>4</v>
      </c>
      <c r="AA1112" s="26">
        <v>80</v>
      </c>
      <c r="AB1112" s="26">
        <v>1</v>
      </c>
      <c r="AC1112" s="26">
        <v>1</v>
      </c>
      <c r="AD1112" s="26">
        <v>2</v>
      </c>
      <c r="AE1112" s="26">
        <v>3</v>
      </c>
      <c r="AF1112" s="26">
        <v>1</v>
      </c>
      <c r="AG1112" s="26">
        <v>0</v>
      </c>
      <c r="AH1112" s="26">
        <v>0</v>
      </c>
      <c r="AI1112" s="26">
        <v>0</v>
      </c>
      <c r="AJ1112" s="26"/>
      <c r="AK1112" s="26"/>
      <c r="AL1112" s="26"/>
      <c r="AM1112" s="26"/>
      <c r="AN1112" s="26"/>
      <c r="AO1112" s="26"/>
      <c r="AP1112" s="26"/>
      <c r="AQ1112" s="26"/>
      <c r="AR1112" s="26"/>
      <c r="AS1112" s="26"/>
      <c r="AT1112" s="26"/>
      <c r="AU1112" s="26"/>
      <c r="AV1112" s="26"/>
      <c r="AW1112" s="26"/>
      <c r="AX1112" s="26"/>
      <c r="AY1112" s="26"/>
      <c r="AZ1112" s="26"/>
      <c r="BA1112" s="26"/>
      <c r="BB1112" s="26"/>
      <c r="BC1112" s="26"/>
      <c r="BD1112" s="26"/>
      <c r="BE1112" s="26"/>
      <c r="BF1112" s="26"/>
      <c r="BG1112" s="26"/>
      <c r="BH1112" s="26"/>
      <c r="BI1112" s="26"/>
      <c r="BJ1112" s="26"/>
      <c r="BK1112" s="26"/>
      <c r="BL1112" s="26"/>
      <c r="BM1112" s="26"/>
      <c r="BN1112" s="26"/>
      <c r="BO1112" s="26"/>
      <c r="BP1112" s="26"/>
      <c r="BQ1112" s="26"/>
      <c r="BR1112" s="26"/>
      <c r="BS1112" s="26"/>
      <c r="BT1112" s="26"/>
      <c r="BU1112" s="26"/>
      <c r="BV1112" s="26"/>
      <c r="BW1112" s="26"/>
      <c r="BX1112" s="26"/>
      <c r="BY1112" s="26"/>
      <c r="BZ1112" s="26"/>
      <c r="CA1112" s="26"/>
      <c r="CB1112" s="26"/>
      <c r="CC1112" s="26"/>
      <c r="CD1112" s="26"/>
      <c r="CE1112" s="26"/>
      <c r="CF1112" s="26"/>
      <c r="CG1112" s="26"/>
      <c r="CH1112" s="26"/>
      <c r="CI1112" s="26"/>
      <c r="CJ1112" s="26"/>
      <c r="CK1112" s="26"/>
      <c r="CL1112" s="26"/>
      <c r="CM1112" s="26"/>
      <c r="CN1112" s="26"/>
      <c r="CO1112" s="26"/>
      <c r="CP1112" s="26"/>
      <c r="CQ1112" s="26"/>
      <c r="CR1112" s="26"/>
      <c r="CS1112" s="26"/>
      <c r="CT1112" s="26"/>
      <c r="CU1112" s="26"/>
      <c r="CV1112" s="26"/>
    </row>
    <row r="1113" spans="1:100">
      <c r="A1113" s="26">
        <v>53</v>
      </c>
      <c r="B1113" s="26" t="s">
        <v>35</v>
      </c>
      <c r="C1113" s="26" t="s">
        <v>36</v>
      </c>
      <c r="D1113" s="26">
        <v>607</v>
      </c>
      <c r="E1113" s="26" t="s">
        <v>45</v>
      </c>
      <c r="F1113" s="26">
        <v>2</v>
      </c>
      <c r="G1113" s="26">
        <v>5</v>
      </c>
      <c r="H1113" s="26" t="s">
        <v>60</v>
      </c>
      <c r="I1113" s="26">
        <v>1</v>
      </c>
      <c r="J1113" s="26">
        <v>1572</v>
      </c>
      <c r="K1113" s="26">
        <v>3</v>
      </c>
      <c r="L1113" s="26" t="s">
        <v>39</v>
      </c>
      <c r="M1113" s="26">
        <v>78</v>
      </c>
      <c r="N1113" s="26">
        <v>2</v>
      </c>
      <c r="O1113" s="26">
        <v>3</v>
      </c>
      <c r="P1113" s="26" t="s">
        <v>53</v>
      </c>
      <c r="Q1113" s="26">
        <v>4</v>
      </c>
      <c r="R1113" s="26" t="s">
        <v>48</v>
      </c>
      <c r="S1113" s="26">
        <v>10169</v>
      </c>
      <c r="T1113" s="26">
        <v>14618</v>
      </c>
      <c r="U1113" s="26">
        <v>0</v>
      </c>
      <c r="V1113" s="26" t="s">
        <v>42</v>
      </c>
      <c r="W1113" s="26" t="s">
        <v>43</v>
      </c>
      <c r="X1113" s="26">
        <v>16</v>
      </c>
      <c r="Y1113" s="26">
        <v>3</v>
      </c>
      <c r="Z1113" s="26">
        <v>2</v>
      </c>
      <c r="AA1113" s="26">
        <v>80</v>
      </c>
      <c r="AB1113" s="26">
        <v>1</v>
      </c>
      <c r="AC1113" s="26">
        <v>34</v>
      </c>
      <c r="AD1113" s="26">
        <v>4</v>
      </c>
      <c r="AE1113" s="26">
        <v>3</v>
      </c>
      <c r="AF1113" s="26">
        <v>33</v>
      </c>
      <c r="AG1113" s="26">
        <v>7</v>
      </c>
      <c r="AH1113" s="26">
        <v>1</v>
      </c>
      <c r="AI1113" s="26">
        <v>9</v>
      </c>
      <c r="AJ1113" s="26"/>
      <c r="AK1113" s="26"/>
      <c r="AL1113" s="26"/>
      <c r="AM1113" s="26"/>
      <c r="AN1113" s="26"/>
      <c r="AO1113" s="26"/>
      <c r="AP1113" s="26"/>
      <c r="AQ1113" s="26"/>
      <c r="AR1113" s="26"/>
      <c r="AS1113" s="26"/>
      <c r="AT1113" s="26"/>
      <c r="AU1113" s="26"/>
      <c r="AV1113" s="26"/>
      <c r="AW1113" s="26"/>
      <c r="AX1113" s="26"/>
      <c r="AY1113" s="26"/>
      <c r="AZ1113" s="26"/>
      <c r="BA1113" s="26"/>
      <c r="BB1113" s="26"/>
      <c r="BC1113" s="26"/>
      <c r="BD1113" s="26"/>
      <c r="BE1113" s="26"/>
      <c r="BF1113" s="26"/>
      <c r="BG1113" s="26"/>
      <c r="BH1113" s="26"/>
      <c r="BI1113" s="26"/>
      <c r="BJ1113" s="26"/>
      <c r="BK1113" s="26"/>
      <c r="BL1113" s="26"/>
      <c r="BM1113" s="26"/>
      <c r="BN1113" s="26"/>
      <c r="BO1113" s="26"/>
      <c r="BP1113" s="26"/>
      <c r="BQ1113" s="26"/>
      <c r="BR1113" s="26"/>
      <c r="BS1113" s="26"/>
      <c r="BT1113" s="26"/>
      <c r="BU1113" s="26"/>
      <c r="BV1113" s="26"/>
      <c r="BW1113" s="26"/>
      <c r="BX1113" s="26"/>
      <c r="BY1113" s="26"/>
      <c r="BZ1113" s="26"/>
      <c r="CA1113" s="26"/>
      <c r="CB1113" s="26"/>
      <c r="CC1113" s="26"/>
      <c r="CD1113" s="26"/>
      <c r="CE1113" s="26"/>
      <c r="CF1113" s="26"/>
      <c r="CG1113" s="26"/>
      <c r="CH1113" s="26"/>
      <c r="CI1113" s="26"/>
      <c r="CJ1113" s="26"/>
      <c r="CK1113" s="26"/>
      <c r="CL1113" s="26"/>
      <c r="CM1113" s="26"/>
      <c r="CN1113" s="26"/>
      <c r="CO1113" s="26"/>
      <c r="CP1113" s="26"/>
      <c r="CQ1113" s="26"/>
      <c r="CR1113" s="26"/>
      <c r="CS1113" s="26"/>
      <c r="CT1113" s="26"/>
      <c r="CU1113" s="26"/>
      <c r="CV1113" s="26"/>
    </row>
    <row r="1114" spans="1:100">
      <c r="A1114" s="26">
        <v>38</v>
      </c>
      <c r="B1114" s="26" t="s">
        <v>35</v>
      </c>
      <c r="C1114" s="26" t="s">
        <v>36</v>
      </c>
      <c r="D1114" s="26">
        <v>903</v>
      </c>
      <c r="E1114" s="26" t="s">
        <v>45</v>
      </c>
      <c r="F1114" s="26">
        <v>2</v>
      </c>
      <c r="G1114" s="26">
        <v>3</v>
      </c>
      <c r="H1114" s="26" t="s">
        <v>51</v>
      </c>
      <c r="I1114" s="26">
        <v>1</v>
      </c>
      <c r="J1114" s="26">
        <v>1573</v>
      </c>
      <c r="K1114" s="26">
        <v>3</v>
      </c>
      <c r="L1114" s="26" t="s">
        <v>46</v>
      </c>
      <c r="M1114" s="26">
        <v>81</v>
      </c>
      <c r="N1114" s="26">
        <v>3</v>
      </c>
      <c r="O1114" s="26">
        <v>2</v>
      </c>
      <c r="P1114" s="26" t="s">
        <v>53</v>
      </c>
      <c r="Q1114" s="26">
        <v>2</v>
      </c>
      <c r="R1114" s="26" t="s">
        <v>48</v>
      </c>
      <c r="S1114" s="26">
        <v>4855</v>
      </c>
      <c r="T1114" s="26">
        <v>7653</v>
      </c>
      <c r="U1114" s="26">
        <v>4</v>
      </c>
      <c r="V1114" s="26" t="s">
        <v>42</v>
      </c>
      <c r="W1114" s="26" t="s">
        <v>43</v>
      </c>
      <c r="X1114" s="26">
        <v>11</v>
      </c>
      <c r="Y1114" s="26">
        <v>3</v>
      </c>
      <c r="Z1114" s="26">
        <v>1</v>
      </c>
      <c r="AA1114" s="26">
        <v>80</v>
      </c>
      <c r="AB1114" s="26">
        <v>2</v>
      </c>
      <c r="AC1114" s="26">
        <v>7</v>
      </c>
      <c r="AD1114" s="26">
        <v>2</v>
      </c>
      <c r="AE1114" s="26">
        <v>3</v>
      </c>
      <c r="AF1114" s="26">
        <v>5</v>
      </c>
      <c r="AG1114" s="26">
        <v>2</v>
      </c>
      <c r="AH1114" s="26">
        <v>1</v>
      </c>
      <c r="AI1114" s="26">
        <v>4</v>
      </c>
      <c r="AJ1114" s="26"/>
      <c r="AK1114" s="26"/>
      <c r="AL1114" s="26"/>
      <c r="AM1114" s="26"/>
      <c r="AN1114" s="26"/>
      <c r="AO1114" s="26"/>
      <c r="AP1114" s="26"/>
      <c r="AQ1114" s="26"/>
      <c r="AR1114" s="26"/>
      <c r="AS1114" s="26"/>
      <c r="AT1114" s="26"/>
      <c r="AU1114" s="26"/>
      <c r="AV1114" s="26"/>
      <c r="AW1114" s="26"/>
      <c r="AX1114" s="26"/>
      <c r="AY1114" s="26"/>
      <c r="AZ1114" s="26"/>
      <c r="BA1114" s="26"/>
      <c r="BB1114" s="26"/>
      <c r="BC1114" s="26"/>
      <c r="BD1114" s="26"/>
      <c r="BE1114" s="26"/>
      <c r="BF1114" s="26"/>
      <c r="BG1114" s="26"/>
      <c r="BH1114" s="26"/>
      <c r="BI1114" s="26"/>
      <c r="BJ1114" s="26"/>
      <c r="BK1114" s="26"/>
      <c r="BL1114" s="26"/>
      <c r="BM1114" s="26"/>
      <c r="BN1114" s="26"/>
      <c r="BO1114" s="26"/>
      <c r="BP1114" s="26"/>
      <c r="BQ1114" s="26"/>
      <c r="BR1114" s="26"/>
      <c r="BS1114" s="26"/>
      <c r="BT1114" s="26"/>
      <c r="BU1114" s="26"/>
      <c r="BV1114" s="26"/>
      <c r="BW1114" s="26"/>
      <c r="BX1114" s="26"/>
      <c r="BY1114" s="26"/>
      <c r="BZ1114" s="26"/>
      <c r="CA1114" s="26"/>
      <c r="CB1114" s="26"/>
      <c r="CC1114" s="26"/>
      <c r="CD1114" s="26"/>
      <c r="CE1114" s="26"/>
      <c r="CF1114" s="26"/>
      <c r="CG1114" s="26"/>
      <c r="CH1114" s="26"/>
      <c r="CI1114" s="26"/>
      <c r="CJ1114" s="26"/>
      <c r="CK1114" s="26"/>
      <c r="CL1114" s="26"/>
      <c r="CM1114" s="26"/>
      <c r="CN1114" s="26"/>
      <c r="CO1114" s="26"/>
      <c r="CP1114" s="26"/>
      <c r="CQ1114" s="26"/>
      <c r="CR1114" s="26"/>
      <c r="CS1114" s="26"/>
      <c r="CT1114" s="26"/>
      <c r="CU1114" s="26"/>
      <c r="CV1114" s="26"/>
    </row>
    <row r="1115" spans="1:100">
      <c r="A1115" s="26">
        <v>32</v>
      </c>
      <c r="B1115" s="26" t="s">
        <v>43</v>
      </c>
      <c r="C1115" s="26" t="s">
        <v>55</v>
      </c>
      <c r="D1115" s="26">
        <v>1200</v>
      </c>
      <c r="E1115" s="26" t="s">
        <v>45</v>
      </c>
      <c r="F1115" s="26">
        <v>1</v>
      </c>
      <c r="G1115" s="26">
        <v>4</v>
      </c>
      <c r="H1115" s="26" t="s">
        <v>60</v>
      </c>
      <c r="I1115" s="26">
        <v>1</v>
      </c>
      <c r="J1115" s="26">
        <v>1574</v>
      </c>
      <c r="K1115" s="26">
        <v>4</v>
      </c>
      <c r="L1115" s="26" t="s">
        <v>46</v>
      </c>
      <c r="M1115" s="26">
        <v>62</v>
      </c>
      <c r="N1115" s="26">
        <v>3</v>
      </c>
      <c r="O1115" s="26">
        <v>2</v>
      </c>
      <c r="P1115" s="26" t="s">
        <v>47</v>
      </c>
      <c r="Q1115" s="26">
        <v>1</v>
      </c>
      <c r="R1115" s="26" t="s">
        <v>48</v>
      </c>
      <c r="S1115" s="26">
        <v>4087</v>
      </c>
      <c r="T1115" s="26">
        <v>25174</v>
      </c>
      <c r="U1115" s="26">
        <v>4</v>
      </c>
      <c r="V1115" s="26" t="s">
        <v>42</v>
      </c>
      <c r="W1115" s="26" t="s">
        <v>43</v>
      </c>
      <c r="X1115" s="26">
        <v>14</v>
      </c>
      <c r="Y1115" s="26">
        <v>3</v>
      </c>
      <c r="Z1115" s="26">
        <v>2</v>
      </c>
      <c r="AA1115" s="26">
        <v>80</v>
      </c>
      <c r="AB1115" s="26">
        <v>1</v>
      </c>
      <c r="AC1115" s="26">
        <v>9</v>
      </c>
      <c r="AD1115" s="26">
        <v>3</v>
      </c>
      <c r="AE1115" s="26">
        <v>2</v>
      </c>
      <c r="AF1115" s="26">
        <v>6</v>
      </c>
      <c r="AG1115" s="26">
        <v>5</v>
      </c>
      <c r="AH1115" s="26">
        <v>1</v>
      </c>
      <c r="AI1115" s="26">
        <v>2</v>
      </c>
      <c r="AJ1115" s="26"/>
      <c r="AK1115" s="26"/>
      <c r="AL1115" s="26"/>
      <c r="AM1115" s="26"/>
      <c r="AN1115" s="26"/>
      <c r="AO1115" s="26"/>
      <c r="AP1115" s="26"/>
      <c r="AQ1115" s="26"/>
      <c r="AR1115" s="26"/>
      <c r="AS1115" s="26"/>
      <c r="AT1115" s="26"/>
      <c r="AU1115" s="26"/>
      <c r="AV1115" s="26"/>
      <c r="AW1115" s="26"/>
      <c r="AX1115" s="26"/>
      <c r="AY1115" s="26"/>
      <c r="AZ1115" s="26"/>
      <c r="BA1115" s="26"/>
      <c r="BB1115" s="26"/>
      <c r="BC1115" s="26"/>
      <c r="BD1115" s="26"/>
      <c r="BE1115" s="26"/>
      <c r="BF1115" s="26"/>
      <c r="BG1115" s="26"/>
      <c r="BH1115" s="26"/>
      <c r="BI1115" s="26"/>
      <c r="BJ1115" s="26"/>
      <c r="BK1115" s="26"/>
      <c r="BL1115" s="26"/>
      <c r="BM1115" s="26"/>
      <c r="BN1115" s="26"/>
      <c r="BO1115" s="26"/>
      <c r="BP1115" s="26"/>
      <c r="BQ1115" s="26"/>
      <c r="BR1115" s="26"/>
      <c r="BS1115" s="26"/>
      <c r="BT1115" s="26"/>
      <c r="BU1115" s="26"/>
      <c r="BV1115" s="26"/>
      <c r="BW1115" s="26"/>
      <c r="BX1115" s="26"/>
      <c r="BY1115" s="26"/>
      <c r="BZ1115" s="26"/>
      <c r="CA1115" s="26"/>
      <c r="CB1115" s="26"/>
      <c r="CC1115" s="26"/>
      <c r="CD1115" s="26"/>
      <c r="CE1115" s="26"/>
      <c r="CF1115" s="26"/>
      <c r="CG1115" s="26"/>
      <c r="CH1115" s="26"/>
      <c r="CI1115" s="26"/>
      <c r="CJ1115" s="26"/>
      <c r="CK1115" s="26"/>
      <c r="CL1115" s="26"/>
      <c r="CM1115" s="26"/>
      <c r="CN1115" s="26"/>
      <c r="CO1115" s="26"/>
      <c r="CP1115" s="26"/>
      <c r="CQ1115" s="26"/>
      <c r="CR1115" s="26"/>
      <c r="CS1115" s="26"/>
      <c r="CT1115" s="26"/>
      <c r="CU1115" s="26"/>
      <c r="CV1115" s="26"/>
    </row>
    <row r="1116" spans="1:100">
      <c r="A1116" s="26">
        <v>48</v>
      </c>
      <c r="B1116" s="26" t="s">
        <v>43</v>
      </c>
      <c r="C1116" s="26" t="s">
        <v>36</v>
      </c>
      <c r="D1116" s="26">
        <v>1108</v>
      </c>
      <c r="E1116" s="26" t="s">
        <v>45</v>
      </c>
      <c r="F1116" s="26">
        <v>15</v>
      </c>
      <c r="G1116" s="26">
        <v>4</v>
      </c>
      <c r="H1116" s="26" t="s">
        <v>49</v>
      </c>
      <c r="I1116" s="26">
        <v>1</v>
      </c>
      <c r="J1116" s="26">
        <v>1576</v>
      </c>
      <c r="K1116" s="26">
        <v>3</v>
      </c>
      <c r="L1116" s="26" t="s">
        <v>39</v>
      </c>
      <c r="M1116" s="26">
        <v>65</v>
      </c>
      <c r="N1116" s="26">
        <v>3</v>
      </c>
      <c r="O1116" s="26">
        <v>1</v>
      </c>
      <c r="P1116" s="26" t="s">
        <v>47</v>
      </c>
      <c r="Q1116" s="26">
        <v>1</v>
      </c>
      <c r="R1116" s="26" t="s">
        <v>48</v>
      </c>
      <c r="S1116" s="26">
        <v>2367</v>
      </c>
      <c r="T1116" s="26">
        <v>16530</v>
      </c>
      <c r="U1116" s="26">
        <v>8</v>
      </c>
      <c r="V1116" s="26" t="s">
        <v>42</v>
      </c>
      <c r="W1116" s="26" t="s">
        <v>43</v>
      </c>
      <c r="X1116" s="26">
        <v>12</v>
      </c>
      <c r="Y1116" s="26">
        <v>3</v>
      </c>
      <c r="Z1116" s="26">
        <v>4</v>
      </c>
      <c r="AA1116" s="26">
        <v>80</v>
      </c>
      <c r="AB1116" s="26">
        <v>1</v>
      </c>
      <c r="AC1116" s="26">
        <v>10</v>
      </c>
      <c r="AD1116" s="26">
        <v>3</v>
      </c>
      <c r="AE1116" s="26">
        <v>2</v>
      </c>
      <c r="AF1116" s="26">
        <v>8</v>
      </c>
      <c r="AG1116" s="26">
        <v>2</v>
      </c>
      <c r="AH1116" s="26">
        <v>7</v>
      </c>
      <c r="AI1116" s="26">
        <v>6</v>
      </c>
      <c r="AJ1116" s="26"/>
      <c r="AK1116" s="26"/>
      <c r="AL1116" s="26"/>
      <c r="AM1116" s="26"/>
      <c r="AN1116" s="26"/>
      <c r="AO1116" s="26"/>
      <c r="AP1116" s="26"/>
      <c r="AQ1116" s="26"/>
      <c r="AR1116" s="26"/>
      <c r="AS1116" s="26"/>
      <c r="AT1116" s="26"/>
      <c r="AU1116" s="26"/>
      <c r="AV1116" s="26"/>
      <c r="AW1116" s="26"/>
      <c r="AX1116" s="26"/>
      <c r="AY1116" s="26"/>
      <c r="AZ1116" s="26"/>
      <c r="BA1116" s="26"/>
      <c r="BB1116" s="26"/>
      <c r="BC1116" s="26"/>
      <c r="BD1116" s="26"/>
      <c r="BE1116" s="26"/>
      <c r="BF1116" s="26"/>
      <c r="BG1116" s="26"/>
      <c r="BH1116" s="26"/>
      <c r="BI1116" s="26"/>
      <c r="BJ1116" s="26"/>
      <c r="BK1116" s="26"/>
      <c r="BL1116" s="26"/>
      <c r="BM1116" s="26"/>
      <c r="BN1116" s="26"/>
      <c r="BO1116" s="26"/>
      <c r="BP1116" s="26"/>
      <c r="BQ1116" s="26"/>
      <c r="BR1116" s="26"/>
      <c r="BS1116" s="26"/>
      <c r="BT1116" s="26"/>
      <c r="BU1116" s="26"/>
      <c r="BV1116" s="26"/>
      <c r="BW1116" s="26"/>
      <c r="BX1116" s="26"/>
      <c r="BY1116" s="26"/>
      <c r="BZ1116" s="26"/>
      <c r="CA1116" s="26"/>
      <c r="CB1116" s="26"/>
      <c r="CC1116" s="26"/>
      <c r="CD1116" s="26"/>
      <c r="CE1116" s="26"/>
      <c r="CF1116" s="26"/>
      <c r="CG1116" s="26"/>
      <c r="CH1116" s="26"/>
      <c r="CI1116" s="26"/>
      <c r="CJ1116" s="26"/>
      <c r="CK1116" s="26"/>
      <c r="CL1116" s="26"/>
      <c r="CM1116" s="26"/>
      <c r="CN1116" s="26"/>
      <c r="CO1116" s="26"/>
      <c r="CP1116" s="26"/>
      <c r="CQ1116" s="26"/>
      <c r="CR1116" s="26"/>
      <c r="CS1116" s="26"/>
      <c r="CT1116" s="26"/>
      <c r="CU1116" s="26"/>
      <c r="CV1116" s="26"/>
    </row>
    <row r="1117" spans="1:100">
      <c r="A1117" s="26">
        <v>34</v>
      </c>
      <c r="B1117" s="26" t="s">
        <v>43</v>
      </c>
      <c r="C1117" s="26" t="s">
        <v>36</v>
      </c>
      <c r="D1117" s="26">
        <v>479</v>
      </c>
      <c r="E1117" s="26" t="s">
        <v>45</v>
      </c>
      <c r="F1117" s="26">
        <v>7</v>
      </c>
      <c r="G1117" s="26">
        <v>4</v>
      </c>
      <c r="H1117" s="26" t="s">
        <v>51</v>
      </c>
      <c r="I1117" s="26">
        <v>1</v>
      </c>
      <c r="J1117" s="26">
        <v>1577</v>
      </c>
      <c r="K1117" s="26">
        <v>1</v>
      </c>
      <c r="L1117" s="26" t="s">
        <v>46</v>
      </c>
      <c r="M1117" s="26">
        <v>35</v>
      </c>
      <c r="N1117" s="26">
        <v>3</v>
      </c>
      <c r="O1117" s="26">
        <v>1</v>
      </c>
      <c r="P1117" s="26" t="s">
        <v>47</v>
      </c>
      <c r="Q1117" s="26">
        <v>4</v>
      </c>
      <c r="R1117" s="26" t="s">
        <v>41</v>
      </c>
      <c r="S1117" s="26">
        <v>2972</v>
      </c>
      <c r="T1117" s="26">
        <v>22061</v>
      </c>
      <c r="U1117" s="26">
        <v>1</v>
      </c>
      <c r="V1117" s="26" t="s">
        <v>42</v>
      </c>
      <c r="W1117" s="26" t="s">
        <v>43</v>
      </c>
      <c r="X1117" s="26">
        <v>13</v>
      </c>
      <c r="Y1117" s="26">
        <v>3</v>
      </c>
      <c r="Z1117" s="26">
        <v>3</v>
      </c>
      <c r="AA1117" s="26">
        <v>80</v>
      </c>
      <c r="AB1117" s="26">
        <v>0</v>
      </c>
      <c r="AC1117" s="26">
        <v>1</v>
      </c>
      <c r="AD1117" s="26">
        <v>4</v>
      </c>
      <c r="AE1117" s="26">
        <v>1</v>
      </c>
      <c r="AF1117" s="26">
        <v>1</v>
      </c>
      <c r="AG1117" s="26">
        <v>0</v>
      </c>
      <c r="AH1117" s="26">
        <v>0</v>
      </c>
      <c r="AI1117" s="26">
        <v>0</v>
      </c>
      <c r="AJ1117" s="26"/>
      <c r="AK1117" s="26"/>
      <c r="AL1117" s="26"/>
      <c r="AM1117" s="26"/>
      <c r="AN1117" s="26"/>
      <c r="AO1117" s="26"/>
      <c r="AP1117" s="26"/>
      <c r="AQ1117" s="26"/>
      <c r="AR1117" s="26"/>
      <c r="AS1117" s="26"/>
      <c r="AT1117" s="26"/>
      <c r="AU1117" s="26"/>
      <c r="AV1117" s="26"/>
      <c r="AW1117" s="26"/>
      <c r="AX1117" s="26"/>
      <c r="AY1117" s="26"/>
      <c r="AZ1117" s="26"/>
      <c r="BA1117" s="26"/>
      <c r="BB1117" s="26"/>
      <c r="BC1117" s="26"/>
      <c r="BD1117" s="26"/>
      <c r="BE1117" s="26"/>
      <c r="BF1117" s="26"/>
      <c r="BG1117" s="26"/>
      <c r="BH1117" s="26"/>
      <c r="BI1117" s="26"/>
      <c r="BJ1117" s="26"/>
      <c r="BK1117" s="26"/>
      <c r="BL1117" s="26"/>
      <c r="BM1117" s="26"/>
      <c r="BN1117" s="26"/>
      <c r="BO1117" s="26"/>
      <c r="BP1117" s="26"/>
      <c r="BQ1117" s="26"/>
      <c r="BR1117" s="26"/>
      <c r="BS1117" s="26"/>
      <c r="BT1117" s="26"/>
      <c r="BU1117" s="26"/>
      <c r="BV1117" s="26"/>
      <c r="BW1117" s="26"/>
      <c r="BX1117" s="26"/>
      <c r="BY1117" s="26"/>
      <c r="BZ1117" s="26"/>
      <c r="CA1117" s="26"/>
      <c r="CB1117" s="26"/>
      <c r="CC1117" s="26"/>
      <c r="CD1117" s="26"/>
      <c r="CE1117" s="26"/>
      <c r="CF1117" s="26"/>
      <c r="CG1117" s="26"/>
      <c r="CH1117" s="26"/>
      <c r="CI1117" s="26"/>
      <c r="CJ1117" s="26"/>
      <c r="CK1117" s="26"/>
      <c r="CL1117" s="26"/>
      <c r="CM1117" s="26"/>
      <c r="CN1117" s="26"/>
      <c r="CO1117" s="26"/>
      <c r="CP1117" s="26"/>
      <c r="CQ1117" s="26"/>
      <c r="CR1117" s="26"/>
      <c r="CS1117" s="26"/>
      <c r="CT1117" s="26"/>
      <c r="CU1117" s="26"/>
      <c r="CV1117" s="26"/>
    </row>
    <row r="1118" spans="1:100">
      <c r="A1118" s="26">
        <v>55</v>
      </c>
      <c r="B1118" s="26" t="s">
        <v>43</v>
      </c>
      <c r="C1118" s="26" t="s">
        <v>36</v>
      </c>
      <c r="D1118" s="26">
        <v>685</v>
      </c>
      <c r="E1118" s="26" t="s">
        <v>37</v>
      </c>
      <c r="F1118" s="26">
        <v>26</v>
      </c>
      <c r="G1118" s="26">
        <v>5</v>
      </c>
      <c r="H1118" s="26" t="s">
        <v>59</v>
      </c>
      <c r="I1118" s="26">
        <v>1</v>
      </c>
      <c r="J1118" s="26">
        <v>1578</v>
      </c>
      <c r="K1118" s="26">
        <v>3</v>
      </c>
      <c r="L1118" s="26" t="s">
        <v>46</v>
      </c>
      <c r="M1118" s="26">
        <v>60</v>
      </c>
      <c r="N1118" s="26">
        <v>2</v>
      </c>
      <c r="O1118" s="26">
        <v>5</v>
      </c>
      <c r="P1118" s="26" t="s">
        <v>56</v>
      </c>
      <c r="Q1118" s="26">
        <v>4</v>
      </c>
      <c r="R1118" s="26" t="s">
        <v>48</v>
      </c>
      <c r="S1118" s="26">
        <v>19586</v>
      </c>
      <c r="T1118" s="26">
        <v>23037</v>
      </c>
      <c r="U1118" s="26">
        <v>1</v>
      </c>
      <c r="V1118" s="26" t="s">
        <v>42</v>
      </c>
      <c r="W1118" s="26" t="s">
        <v>43</v>
      </c>
      <c r="X1118" s="26">
        <v>21</v>
      </c>
      <c r="Y1118" s="26">
        <v>4</v>
      </c>
      <c r="Z1118" s="26">
        <v>3</v>
      </c>
      <c r="AA1118" s="26">
        <v>80</v>
      </c>
      <c r="AB1118" s="26">
        <v>1</v>
      </c>
      <c r="AC1118" s="26">
        <v>36</v>
      </c>
      <c r="AD1118" s="26">
        <v>3</v>
      </c>
      <c r="AE1118" s="26">
        <v>3</v>
      </c>
      <c r="AF1118" s="26">
        <v>36</v>
      </c>
      <c r="AG1118" s="26">
        <v>6</v>
      </c>
      <c r="AH1118" s="26">
        <v>2</v>
      </c>
      <c r="AI1118" s="26">
        <v>13</v>
      </c>
      <c r="AJ1118" s="26"/>
      <c r="AK1118" s="26"/>
      <c r="AL1118" s="26"/>
      <c r="AM1118" s="26"/>
      <c r="AN1118" s="26"/>
      <c r="AO1118" s="26"/>
      <c r="AP1118" s="26"/>
      <c r="AQ1118" s="26"/>
      <c r="AR1118" s="26"/>
      <c r="AS1118" s="26"/>
      <c r="AT1118" s="26"/>
      <c r="AU1118" s="26"/>
      <c r="AV1118" s="26"/>
      <c r="AW1118" s="26"/>
      <c r="AX1118" s="26"/>
      <c r="AY1118" s="26"/>
      <c r="AZ1118" s="26"/>
      <c r="BA1118" s="26"/>
      <c r="BB1118" s="26"/>
      <c r="BC1118" s="26"/>
      <c r="BD1118" s="26"/>
      <c r="BE1118" s="26"/>
      <c r="BF1118" s="26"/>
      <c r="BG1118" s="26"/>
      <c r="BH1118" s="26"/>
      <c r="BI1118" s="26"/>
      <c r="BJ1118" s="26"/>
      <c r="BK1118" s="26"/>
      <c r="BL1118" s="26"/>
      <c r="BM1118" s="26"/>
      <c r="BN1118" s="26"/>
      <c r="BO1118" s="26"/>
      <c r="BP1118" s="26"/>
      <c r="BQ1118" s="26"/>
      <c r="BR1118" s="26"/>
      <c r="BS1118" s="26"/>
      <c r="BT1118" s="26"/>
      <c r="BU1118" s="26"/>
      <c r="BV1118" s="26"/>
      <c r="BW1118" s="26"/>
      <c r="BX1118" s="26"/>
      <c r="BY1118" s="26"/>
      <c r="BZ1118" s="26"/>
      <c r="CA1118" s="26"/>
      <c r="CB1118" s="26"/>
      <c r="CC1118" s="26"/>
      <c r="CD1118" s="26"/>
      <c r="CE1118" s="26"/>
      <c r="CF1118" s="26"/>
      <c r="CG1118" s="26"/>
      <c r="CH1118" s="26"/>
      <c r="CI1118" s="26"/>
      <c r="CJ1118" s="26"/>
      <c r="CK1118" s="26"/>
      <c r="CL1118" s="26"/>
      <c r="CM1118" s="26"/>
      <c r="CN1118" s="26"/>
      <c r="CO1118" s="26"/>
      <c r="CP1118" s="26"/>
      <c r="CQ1118" s="26"/>
      <c r="CR1118" s="26"/>
      <c r="CS1118" s="26"/>
      <c r="CT1118" s="26"/>
      <c r="CU1118" s="26"/>
      <c r="CV1118" s="26"/>
    </row>
    <row r="1119" spans="1:100">
      <c r="A1119" s="26">
        <v>34</v>
      </c>
      <c r="B1119" s="26" t="s">
        <v>43</v>
      </c>
      <c r="C1119" s="26" t="s">
        <v>36</v>
      </c>
      <c r="D1119" s="26">
        <v>1351</v>
      </c>
      <c r="E1119" s="26" t="s">
        <v>45</v>
      </c>
      <c r="F1119" s="26">
        <v>1</v>
      </c>
      <c r="G1119" s="26">
        <v>4</v>
      </c>
      <c r="H1119" s="26" t="s">
        <v>38</v>
      </c>
      <c r="I1119" s="26">
        <v>1</v>
      </c>
      <c r="J1119" s="26">
        <v>1580</v>
      </c>
      <c r="K1119" s="26">
        <v>2</v>
      </c>
      <c r="L1119" s="26" t="s">
        <v>46</v>
      </c>
      <c r="M1119" s="26">
        <v>45</v>
      </c>
      <c r="N1119" s="26">
        <v>3</v>
      </c>
      <c r="O1119" s="26">
        <v>2</v>
      </c>
      <c r="P1119" s="26" t="s">
        <v>47</v>
      </c>
      <c r="Q1119" s="26">
        <v>4</v>
      </c>
      <c r="R1119" s="26" t="s">
        <v>48</v>
      </c>
      <c r="S1119" s="26">
        <v>5484</v>
      </c>
      <c r="T1119" s="26">
        <v>13008</v>
      </c>
      <c r="U1119" s="26">
        <v>9</v>
      </c>
      <c r="V1119" s="26" t="s">
        <v>42</v>
      </c>
      <c r="W1119" s="26" t="s">
        <v>43</v>
      </c>
      <c r="X1119" s="26">
        <v>17</v>
      </c>
      <c r="Y1119" s="26">
        <v>3</v>
      </c>
      <c r="Z1119" s="26">
        <v>2</v>
      </c>
      <c r="AA1119" s="26">
        <v>80</v>
      </c>
      <c r="AB1119" s="26">
        <v>1</v>
      </c>
      <c r="AC1119" s="26">
        <v>9</v>
      </c>
      <c r="AD1119" s="26">
        <v>3</v>
      </c>
      <c r="AE1119" s="26">
        <v>2</v>
      </c>
      <c r="AF1119" s="26">
        <v>2</v>
      </c>
      <c r="AG1119" s="26">
        <v>2</v>
      </c>
      <c r="AH1119" s="26">
        <v>2</v>
      </c>
      <c r="AI1119" s="26">
        <v>1</v>
      </c>
      <c r="AJ1119" s="26"/>
      <c r="AK1119" s="26"/>
      <c r="AL1119" s="26"/>
      <c r="AM1119" s="26"/>
      <c r="AN1119" s="26"/>
      <c r="AO1119" s="26"/>
      <c r="AP1119" s="26"/>
      <c r="AQ1119" s="26"/>
      <c r="AR1119" s="26"/>
      <c r="AS1119" s="26"/>
      <c r="AT1119" s="26"/>
      <c r="AU1119" s="26"/>
      <c r="AV1119" s="26"/>
      <c r="AW1119" s="26"/>
      <c r="AX1119" s="26"/>
      <c r="AY1119" s="26"/>
      <c r="AZ1119" s="26"/>
      <c r="BA1119" s="26"/>
      <c r="BB1119" s="26"/>
      <c r="BC1119" s="26"/>
      <c r="BD1119" s="26"/>
      <c r="BE1119" s="26"/>
      <c r="BF1119" s="26"/>
      <c r="BG1119" s="26"/>
      <c r="BH1119" s="26"/>
      <c r="BI1119" s="26"/>
      <c r="BJ1119" s="26"/>
      <c r="BK1119" s="26"/>
      <c r="BL1119" s="26"/>
      <c r="BM1119" s="26"/>
      <c r="BN1119" s="26"/>
      <c r="BO1119" s="26"/>
      <c r="BP1119" s="26"/>
      <c r="BQ1119" s="26"/>
      <c r="BR1119" s="26"/>
      <c r="BS1119" s="26"/>
      <c r="BT1119" s="26"/>
      <c r="BU1119" s="26"/>
      <c r="BV1119" s="26"/>
      <c r="BW1119" s="26"/>
      <c r="BX1119" s="26"/>
      <c r="BY1119" s="26"/>
      <c r="BZ1119" s="26"/>
      <c r="CA1119" s="26"/>
      <c r="CB1119" s="26"/>
      <c r="CC1119" s="26"/>
      <c r="CD1119" s="26"/>
      <c r="CE1119" s="26"/>
      <c r="CF1119" s="26"/>
      <c r="CG1119" s="26"/>
      <c r="CH1119" s="26"/>
      <c r="CI1119" s="26"/>
      <c r="CJ1119" s="26"/>
      <c r="CK1119" s="26"/>
      <c r="CL1119" s="26"/>
      <c r="CM1119" s="26"/>
      <c r="CN1119" s="26"/>
      <c r="CO1119" s="26"/>
      <c r="CP1119" s="26"/>
      <c r="CQ1119" s="26"/>
      <c r="CR1119" s="26"/>
      <c r="CS1119" s="26"/>
      <c r="CT1119" s="26"/>
      <c r="CU1119" s="26"/>
      <c r="CV1119" s="26"/>
    </row>
    <row r="1120" spans="1:100">
      <c r="A1120" s="26">
        <v>26</v>
      </c>
      <c r="B1120" s="26" t="s">
        <v>43</v>
      </c>
      <c r="C1120" s="26" t="s">
        <v>36</v>
      </c>
      <c r="D1120" s="26">
        <v>474</v>
      </c>
      <c r="E1120" s="26" t="s">
        <v>45</v>
      </c>
      <c r="F1120" s="26">
        <v>3</v>
      </c>
      <c r="G1120" s="26">
        <v>3</v>
      </c>
      <c r="H1120" s="26" t="s">
        <v>38</v>
      </c>
      <c r="I1120" s="26">
        <v>1</v>
      </c>
      <c r="J1120" s="26">
        <v>1581</v>
      </c>
      <c r="K1120" s="26">
        <v>1</v>
      </c>
      <c r="L1120" s="26" t="s">
        <v>39</v>
      </c>
      <c r="M1120" s="26">
        <v>89</v>
      </c>
      <c r="N1120" s="26">
        <v>3</v>
      </c>
      <c r="O1120" s="26">
        <v>1</v>
      </c>
      <c r="P1120" s="26" t="s">
        <v>47</v>
      </c>
      <c r="Q1120" s="26">
        <v>4</v>
      </c>
      <c r="R1120" s="26" t="s">
        <v>48</v>
      </c>
      <c r="S1120" s="26">
        <v>2061</v>
      </c>
      <c r="T1120" s="26">
        <v>11133</v>
      </c>
      <c r="U1120" s="26">
        <v>1</v>
      </c>
      <c r="V1120" s="26" t="s">
        <v>42</v>
      </c>
      <c r="W1120" s="26" t="s">
        <v>43</v>
      </c>
      <c r="X1120" s="26">
        <v>21</v>
      </c>
      <c r="Y1120" s="26">
        <v>4</v>
      </c>
      <c r="Z1120" s="26">
        <v>1</v>
      </c>
      <c r="AA1120" s="26">
        <v>80</v>
      </c>
      <c r="AB1120" s="26">
        <v>0</v>
      </c>
      <c r="AC1120" s="26">
        <v>1</v>
      </c>
      <c r="AD1120" s="26">
        <v>5</v>
      </c>
      <c r="AE1120" s="26">
        <v>3</v>
      </c>
      <c r="AF1120" s="26">
        <v>1</v>
      </c>
      <c r="AG1120" s="26">
        <v>0</v>
      </c>
      <c r="AH1120" s="26">
        <v>0</v>
      </c>
      <c r="AI1120" s="26">
        <v>0</v>
      </c>
      <c r="AJ1120" s="26"/>
      <c r="AK1120" s="26"/>
      <c r="AL1120" s="26"/>
      <c r="AM1120" s="26"/>
      <c r="AN1120" s="26"/>
      <c r="AO1120" s="26"/>
      <c r="AP1120" s="26"/>
      <c r="AQ1120" s="26"/>
      <c r="AR1120" s="26"/>
      <c r="AS1120" s="26"/>
      <c r="AT1120" s="26"/>
      <c r="AU1120" s="26"/>
      <c r="AV1120" s="26"/>
      <c r="AW1120" s="26"/>
      <c r="AX1120" s="26"/>
      <c r="AY1120" s="26"/>
      <c r="AZ1120" s="26"/>
      <c r="BA1120" s="26"/>
      <c r="BB1120" s="26"/>
      <c r="BC1120" s="26"/>
      <c r="BD1120" s="26"/>
      <c r="BE1120" s="26"/>
      <c r="BF1120" s="26"/>
      <c r="BG1120" s="26"/>
      <c r="BH1120" s="26"/>
      <c r="BI1120" s="26"/>
      <c r="BJ1120" s="26"/>
      <c r="BK1120" s="26"/>
      <c r="BL1120" s="26"/>
      <c r="BM1120" s="26"/>
      <c r="BN1120" s="26"/>
      <c r="BO1120" s="26"/>
      <c r="BP1120" s="26"/>
      <c r="BQ1120" s="26"/>
      <c r="BR1120" s="26"/>
      <c r="BS1120" s="26"/>
      <c r="BT1120" s="26"/>
      <c r="BU1120" s="26"/>
      <c r="BV1120" s="26"/>
      <c r="BW1120" s="26"/>
      <c r="BX1120" s="26"/>
      <c r="BY1120" s="26"/>
      <c r="BZ1120" s="26"/>
      <c r="CA1120" s="26"/>
      <c r="CB1120" s="26"/>
      <c r="CC1120" s="26"/>
      <c r="CD1120" s="26"/>
      <c r="CE1120" s="26"/>
      <c r="CF1120" s="26"/>
      <c r="CG1120" s="26"/>
      <c r="CH1120" s="26"/>
      <c r="CI1120" s="26"/>
      <c r="CJ1120" s="26"/>
      <c r="CK1120" s="26"/>
      <c r="CL1120" s="26"/>
      <c r="CM1120" s="26"/>
      <c r="CN1120" s="26"/>
      <c r="CO1120" s="26"/>
      <c r="CP1120" s="26"/>
      <c r="CQ1120" s="26"/>
      <c r="CR1120" s="26"/>
      <c r="CS1120" s="26"/>
      <c r="CT1120" s="26"/>
      <c r="CU1120" s="26"/>
      <c r="CV1120" s="26"/>
    </row>
    <row r="1121" spans="1:100">
      <c r="A1121" s="26">
        <v>38</v>
      </c>
      <c r="B1121" s="26" t="s">
        <v>43</v>
      </c>
      <c r="C1121" s="26" t="s">
        <v>36</v>
      </c>
      <c r="D1121" s="26">
        <v>1245</v>
      </c>
      <c r="E1121" s="26" t="s">
        <v>37</v>
      </c>
      <c r="F1121" s="26">
        <v>14</v>
      </c>
      <c r="G1121" s="26">
        <v>3</v>
      </c>
      <c r="H1121" s="26" t="s">
        <v>38</v>
      </c>
      <c r="I1121" s="26">
        <v>1</v>
      </c>
      <c r="J1121" s="26">
        <v>1582</v>
      </c>
      <c r="K1121" s="26">
        <v>3</v>
      </c>
      <c r="L1121" s="26" t="s">
        <v>46</v>
      </c>
      <c r="M1121" s="26">
        <v>80</v>
      </c>
      <c r="N1121" s="26">
        <v>3</v>
      </c>
      <c r="O1121" s="26">
        <v>2</v>
      </c>
      <c r="P1121" s="26" t="s">
        <v>40</v>
      </c>
      <c r="Q1121" s="26">
        <v>2</v>
      </c>
      <c r="R1121" s="26" t="s">
        <v>48</v>
      </c>
      <c r="S1121" s="26">
        <v>9924</v>
      </c>
      <c r="T1121" s="26">
        <v>12355</v>
      </c>
      <c r="U1121" s="26">
        <v>0</v>
      </c>
      <c r="V1121" s="26" t="s">
        <v>42</v>
      </c>
      <c r="W1121" s="26" t="s">
        <v>43</v>
      </c>
      <c r="X1121" s="26">
        <v>11</v>
      </c>
      <c r="Y1121" s="26">
        <v>3</v>
      </c>
      <c r="Z1121" s="26">
        <v>4</v>
      </c>
      <c r="AA1121" s="26">
        <v>80</v>
      </c>
      <c r="AB1121" s="26">
        <v>1</v>
      </c>
      <c r="AC1121" s="26">
        <v>10</v>
      </c>
      <c r="AD1121" s="26">
        <v>3</v>
      </c>
      <c r="AE1121" s="26">
        <v>3</v>
      </c>
      <c r="AF1121" s="26">
        <v>9</v>
      </c>
      <c r="AG1121" s="26">
        <v>8</v>
      </c>
      <c r="AH1121" s="26">
        <v>7</v>
      </c>
      <c r="AI1121" s="26">
        <v>7</v>
      </c>
      <c r="AJ1121" s="26"/>
      <c r="AK1121" s="26"/>
      <c r="AL1121" s="26"/>
      <c r="AM1121" s="26"/>
      <c r="AN1121" s="26"/>
      <c r="AO1121" s="26"/>
      <c r="AP1121" s="26"/>
      <c r="AQ1121" s="26"/>
      <c r="AR1121" s="26"/>
      <c r="AS1121" s="26"/>
      <c r="AT1121" s="26"/>
      <c r="AU1121" s="26"/>
      <c r="AV1121" s="26"/>
      <c r="AW1121" s="26"/>
      <c r="AX1121" s="26"/>
      <c r="AY1121" s="26"/>
      <c r="AZ1121" s="26"/>
      <c r="BA1121" s="26"/>
      <c r="BB1121" s="26"/>
      <c r="BC1121" s="26"/>
      <c r="BD1121" s="26"/>
      <c r="BE1121" s="26"/>
      <c r="BF1121" s="26"/>
      <c r="BG1121" s="26"/>
      <c r="BH1121" s="26"/>
      <c r="BI1121" s="26"/>
      <c r="BJ1121" s="26"/>
      <c r="BK1121" s="26"/>
      <c r="BL1121" s="26"/>
      <c r="BM1121" s="26"/>
      <c r="BN1121" s="26"/>
      <c r="BO1121" s="26"/>
      <c r="BP1121" s="26"/>
      <c r="BQ1121" s="26"/>
      <c r="BR1121" s="26"/>
      <c r="BS1121" s="26"/>
      <c r="BT1121" s="26"/>
      <c r="BU1121" s="26"/>
      <c r="BV1121" s="26"/>
      <c r="BW1121" s="26"/>
      <c r="BX1121" s="26"/>
      <c r="BY1121" s="26"/>
      <c r="BZ1121" s="26"/>
      <c r="CA1121" s="26"/>
      <c r="CB1121" s="26"/>
      <c r="CC1121" s="26"/>
      <c r="CD1121" s="26"/>
      <c r="CE1121" s="26"/>
      <c r="CF1121" s="26"/>
      <c r="CG1121" s="26"/>
      <c r="CH1121" s="26"/>
      <c r="CI1121" s="26"/>
      <c r="CJ1121" s="26"/>
      <c r="CK1121" s="26"/>
      <c r="CL1121" s="26"/>
      <c r="CM1121" s="26"/>
      <c r="CN1121" s="26"/>
      <c r="CO1121" s="26"/>
      <c r="CP1121" s="26"/>
      <c r="CQ1121" s="26"/>
      <c r="CR1121" s="26"/>
      <c r="CS1121" s="26"/>
      <c r="CT1121" s="26"/>
      <c r="CU1121" s="26"/>
      <c r="CV1121" s="26"/>
    </row>
    <row r="1122" spans="1:100">
      <c r="A1122" s="26">
        <v>38</v>
      </c>
      <c r="B1122" s="26" t="s">
        <v>43</v>
      </c>
      <c r="C1122" s="26" t="s">
        <v>36</v>
      </c>
      <c r="D1122" s="26">
        <v>437</v>
      </c>
      <c r="E1122" s="26" t="s">
        <v>37</v>
      </c>
      <c r="F1122" s="26">
        <v>16</v>
      </c>
      <c r="G1122" s="26">
        <v>3</v>
      </c>
      <c r="H1122" s="26" t="s">
        <v>38</v>
      </c>
      <c r="I1122" s="26">
        <v>1</v>
      </c>
      <c r="J1122" s="26">
        <v>1583</v>
      </c>
      <c r="K1122" s="26">
        <v>2</v>
      </c>
      <c r="L1122" s="26" t="s">
        <v>39</v>
      </c>
      <c r="M1122" s="26">
        <v>90</v>
      </c>
      <c r="N1122" s="26">
        <v>3</v>
      </c>
      <c r="O1122" s="26">
        <v>2</v>
      </c>
      <c r="P1122" s="26" t="s">
        <v>40</v>
      </c>
      <c r="Q1122" s="26">
        <v>2</v>
      </c>
      <c r="R1122" s="26" t="s">
        <v>41</v>
      </c>
      <c r="S1122" s="26">
        <v>4198</v>
      </c>
      <c r="T1122" s="26">
        <v>16379</v>
      </c>
      <c r="U1122" s="26">
        <v>2</v>
      </c>
      <c r="V1122" s="26" t="s">
        <v>42</v>
      </c>
      <c r="W1122" s="26" t="s">
        <v>43</v>
      </c>
      <c r="X1122" s="26">
        <v>12</v>
      </c>
      <c r="Y1122" s="26">
        <v>3</v>
      </c>
      <c r="Z1122" s="26">
        <v>2</v>
      </c>
      <c r="AA1122" s="26">
        <v>80</v>
      </c>
      <c r="AB1122" s="26">
        <v>0</v>
      </c>
      <c r="AC1122" s="26">
        <v>8</v>
      </c>
      <c r="AD1122" s="26">
        <v>5</v>
      </c>
      <c r="AE1122" s="26">
        <v>4</v>
      </c>
      <c r="AF1122" s="26">
        <v>3</v>
      </c>
      <c r="AG1122" s="26">
        <v>2</v>
      </c>
      <c r="AH1122" s="26">
        <v>1</v>
      </c>
      <c r="AI1122" s="26">
        <v>2</v>
      </c>
      <c r="AJ1122" s="26"/>
      <c r="AK1122" s="26"/>
      <c r="AL1122" s="26"/>
      <c r="AM1122" s="26"/>
      <c r="AN1122" s="26"/>
      <c r="AO1122" s="26"/>
      <c r="AP1122" s="26"/>
      <c r="AQ1122" s="26"/>
      <c r="AR1122" s="26"/>
      <c r="AS1122" s="26"/>
      <c r="AT1122" s="26"/>
      <c r="AU1122" s="26"/>
      <c r="AV1122" s="26"/>
      <c r="AW1122" s="26"/>
      <c r="AX1122" s="26"/>
      <c r="AY1122" s="26"/>
      <c r="AZ1122" s="26"/>
      <c r="BA1122" s="26"/>
      <c r="BB1122" s="26"/>
      <c r="BC1122" s="26"/>
      <c r="BD1122" s="26"/>
      <c r="BE1122" s="26"/>
      <c r="BF1122" s="26"/>
      <c r="BG1122" s="26"/>
      <c r="BH1122" s="26"/>
      <c r="BI1122" s="26"/>
      <c r="BJ1122" s="26"/>
      <c r="BK1122" s="26"/>
      <c r="BL1122" s="26"/>
      <c r="BM1122" s="26"/>
      <c r="BN1122" s="26"/>
      <c r="BO1122" s="26"/>
      <c r="BP1122" s="26"/>
      <c r="BQ1122" s="26"/>
      <c r="BR1122" s="26"/>
      <c r="BS1122" s="26"/>
      <c r="BT1122" s="26"/>
      <c r="BU1122" s="26"/>
      <c r="BV1122" s="26"/>
      <c r="BW1122" s="26"/>
      <c r="BX1122" s="26"/>
      <c r="BY1122" s="26"/>
      <c r="BZ1122" s="26"/>
      <c r="CA1122" s="26"/>
      <c r="CB1122" s="26"/>
      <c r="CC1122" s="26"/>
      <c r="CD1122" s="26"/>
      <c r="CE1122" s="26"/>
      <c r="CF1122" s="26"/>
      <c r="CG1122" s="26"/>
      <c r="CH1122" s="26"/>
      <c r="CI1122" s="26"/>
      <c r="CJ1122" s="26"/>
      <c r="CK1122" s="26"/>
      <c r="CL1122" s="26"/>
      <c r="CM1122" s="26"/>
      <c r="CN1122" s="26"/>
      <c r="CO1122" s="26"/>
      <c r="CP1122" s="26"/>
      <c r="CQ1122" s="26"/>
      <c r="CR1122" s="26"/>
      <c r="CS1122" s="26"/>
      <c r="CT1122" s="26"/>
      <c r="CU1122" s="26"/>
      <c r="CV1122" s="26"/>
    </row>
    <row r="1123" spans="1:100">
      <c r="A1123" s="26">
        <v>36</v>
      </c>
      <c r="B1123" s="26" t="s">
        <v>43</v>
      </c>
      <c r="C1123" s="26" t="s">
        <v>36</v>
      </c>
      <c r="D1123" s="26">
        <v>884</v>
      </c>
      <c r="E1123" s="26" t="s">
        <v>37</v>
      </c>
      <c r="F1123" s="26">
        <v>1</v>
      </c>
      <c r="G1123" s="26">
        <v>4</v>
      </c>
      <c r="H1123" s="26" t="s">
        <v>38</v>
      </c>
      <c r="I1123" s="26">
        <v>1</v>
      </c>
      <c r="J1123" s="26">
        <v>1585</v>
      </c>
      <c r="K1123" s="26">
        <v>2</v>
      </c>
      <c r="L1123" s="26" t="s">
        <v>39</v>
      </c>
      <c r="M1123" s="26">
        <v>73</v>
      </c>
      <c r="N1123" s="26">
        <v>3</v>
      </c>
      <c r="O1123" s="26">
        <v>2</v>
      </c>
      <c r="P1123" s="26" t="s">
        <v>40</v>
      </c>
      <c r="Q1123" s="26">
        <v>3</v>
      </c>
      <c r="R1123" s="26" t="s">
        <v>41</v>
      </c>
      <c r="S1123" s="26">
        <v>6815</v>
      </c>
      <c r="T1123" s="26">
        <v>21447</v>
      </c>
      <c r="U1123" s="26">
        <v>6</v>
      </c>
      <c r="V1123" s="26" t="s">
        <v>42</v>
      </c>
      <c r="W1123" s="26" t="s">
        <v>43</v>
      </c>
      <c r="X1123" s="26">
        <v>13</v>
      </c>
      <c r="Y1123" s="26">
        <v>3</v>
      </c>
      <c r="Z1123" s="26">
        <v>1</v>
      </c>
      <c r="AA1123" s="26">
        <v>80</v>
      </c>
      <c r="AB1123" s="26">
        <v>0</v>
      </c>
      <c r="AC1123" s="26">
        <v>15</v>
      </c>
      <c r="AD1123" s="26">
        <v>5</v>
      </c>
      <c r="AE1123" s="26">
        <v>3</v>
      </c>
      <c r="AF1123" s="26">
        <v>1</v>
      </c>
      <c r="AG1123" s="26">
        <v>0</v>
      </c>
      <c r="AH1123" s="26">
        <v>0</v>
      </c>
      <c r="AI1123" s="26">
        <v>0</v>
      </c>
      <c r="AJ1123" s="26"/>
      <c r="AK1123" s="26"/>
      <c r="AL1123" s="26"/>
      <c r="AM1123" s="26"/>
      <c r="AN1123" s="26"/>
      <c r="AO1123" s="26"/>
      <c r="AP1123" s="26"/>
      <c r="AQ1123" s="26"/>
      <c r="AR1123" s="26"/>
      <c r="AS1123" s="26"/>
      <c r="AT1123" s="26"/>
      <c r="AU1123" s="26"/>
      <c r="AV1123" s="26"/>
      <c r="AW1123" s="26"/>
      <c r="AX1123" s="26"/>
      <c r="AY1123" s="26"/>
      <c r="AZ1123" s="26"/>
      <c r="BA1123" s="26"/>
      <c r="BB1123" s="26"/>
      <c r="BC1123" s="26"/>
      <c r="BD1123" s="26"/>
      <c r="BE1123" s="26"/>
      <c r="BF1123" s="26"/>
      <c r="BG1123" s="26"/>
      <c r="BH1123" s="26"/>
      <c r="BI1123" s="26"/>
      <c r="BJ1123" s="26"/>
      <c r="BK1123" s="26"/>
      <c r="BL1123" s="26"/>
      <c r="BM1123" s="26"/>
      <c r="BN1123" s="26"/>
      <c r="BO1123" s="26"/>
      <c r="BP1123" s="26"/>
      <c r="BQ1123" s="26"/>
      <c r="BR1123" s="26"/>
      <c r="BS1123" s="26"/>
      <c r="BT1123" s="26"/>
      <c r="BU1123" s="26"/>
      <c r="BV1123" s="26"/>
      <c r="BW1123" s="26"/>
      <c r="BX1123" s="26"/>
      <c r="BY1123" s="26"/>
      <c r="BZ1123" s="26"/>
      <c r="CA1123" s="26"/>
      <c r="CB1123" s="26"/>
      <c r="CC1123" s="26"/>
      <c r="CD1123" s="26"/>
      <c r="CE1123" s="26"/>
      <c r="CF1123" s="26"/>
      <c r="CG1123" s="26"/>
      <c r="CH1123" s="26"/>
      <c r="CI1123" s="26"/>
      <c r="CJ1123" s="26"/>
      <c r="CK1123" s="26"/>
      <c r="CL1123" s="26"/>
      <c r="CM1123" s="26"/>
      <c r="CN1123" s="26"/>
      <c r="CO1123" s="26"/>
      <c r="CP1123" s="26"/>
      <c r="CQ1123" s="26"/>
      <c r="CR1123" s="26"/>
      <c r="CS1123" s="26"/>
      <c r="CT1123" s="26"/>
      <c r="CU1123" s="26"/>
      <c r="CV1123" s="26"/>
    </row>
    <row r="1124" spans="1:100">
      <c r="A1124" s="26">
        <v>29</v>
      </c>
      <c r="B1124" s="26" t="s">
        <v>43</v>
      </c>
      <c r="C1124" s="26" t="s">
        <v>36</v>
      </c>
      <c r="D1124" s="26">
        <v>1370</v>
      </c>
      <c r="E1124" s="26" t="s">
        <v>45</v>
      </c>
      <c r="F1124" s="26">
        <v>3</v>
      </c>
      <c r="G1124" s="26">
        <v>1</v>
      </c>
      <c r="H1124" s="26" t="s">
        <v>51</v>
      </c>
      <c r="I1124" s="26">
        <v>1</v>
      </c>
      <c r="J1124" s="26">
        <v>1586</v>
      </c>
      <c r="K1124" s="26">
        <v>2</v>
      </c>
      <c r="L1124" s="26" t="s">
        <v>46</v>
      </c>
      <c r="M1124" s="26">
        <v>87</v>
      </c>
      <c r="N1124" s="26">
        <v>3</v>
      </c>
      <c r="O1124" s="26">
        <v>1</v>
      </c>
      <c r="P1124" s="26" t="s">
        <v>50</v>
      </c>
      <c r="Q1124" s="26">
        <v>1</v>
      </c>
      <c r="R1124" s="26" t="s">
        <v>41</v>
      </c>
      <c r="S1124" s="26">
        <v>4723</v>
      </c>
      <c r="T1124" s="26">
        <v>16213</v>
      </c>
      <c r="U1124" s="26">
        <v>1</v>
      </c>
      <c r="V1124" s="26" t="s">
        <v>42</v>
      </c>
      <c r="W1124" s="26" t="s">
        <v>35</v>
      </c>
      <c r="X1124" s="26">
        <v>18</v>
      </c>
      <c r="Y1124" s="26">
        <v>3</v>
      </c>
      <c r="Z1124" s="26">
        <v>4</v>
      </c>
      <c r="AA1124" s="26">
        <v>80</v>
      </c>
      <c r="AB1124" s="26">
        <v>0</v>
      </c>
      <c r="AC1124" s="26">
        <v>10</v>
      </c>
      <c r="AD1124" s="26">
        <v>3</v>
      </c>
      <c r="AE1124" s="26">
        <v>3</v>
      </c>
      <c r="AF1124" s="26">
        <v>10</v>
      </c>
      <c r="AG1124" s="26">
        <v>9</v>
      </c>
      <c r="AH1124" s="26">
        <v>1</v>
      </c>
      <c r="AI1124" s="26">
        <v>5</v>
      </c>
      <c r="AJ1124" s="26"/>
      <c r="AK1124" s="26"/>
      <c r="AL1124" s="26"/>
      <c r="AM1124" s="26"/>
      <c r="AN1124" s="26"/>
      <c r="AO1124" s="26"/>
      <c r="AP1124" s="26"/>
      <c r="AQ1124" s="26"/>
      <c r="AR1124" s="26"/>
      <c r="AS1124" s="26"/>
      <c r="AT1124" s="26"/>
      <c r="AU1124" s="26"/>
      <c r="AV1124" s="26"/>
      <c r="AW1124" s="26"/>
      <c r="AX1124" s="26"/>
      <c r="AY1124" s="26"/>
      <c r="AZ1124" s="26"/>
      <c r="BA1124" s="26"/>
      <c r="BB1124" s="26"/>
      <c r="BC1124" s="26"/>
      <c r="BD1124" s="26"/>
      <c r="BE1124" s="26"/>
      <c r="BF1124" s="26"/>
      <c r="BG1124" s="26"/>
      <c r="BH1124" s="26"/>
      <c r="BI1124" s="26"/>
      <c r="BJ1124" s="26"/>
      <c r="BK1124" s="26"/>
      <c r="BL1124" s="26"/>
      <c r="BM1124" s="26"/>
      <c r="BN1124" s="26"/>
      <c r="BO1124" s="26"/>
      <c r="BP1124" s="26"/>
      <c r="BQ1124" s="26"/>
      <c r="BR1124" s="26"/>
      <c r="BS1124" s="26"/>
      <c r="BT1124" s="26"/>
      <c r="BU1124" s="26"/>
      <c r="BV1124" s="26"/>
      <c r="BW1124" s="26"/>
      <c r="BX1124" s="26"/>
      <c r="BY1124" s="26"/>
      <c r="BZ1124" s="26"/>
      <c r="CA1124" s="26"/>
      <c r="CB1124" s="26"/>
      <c r="CC1124" s="26"/>
      <c r="CD1124" s="26"/>
      <c r="CE1124" s="26"/>
      <c r="CF1124" s="26"/>
      <c r="CG1124" s="26"/>
      <c r="CH1124" s="26"/>
      <c r="CI1124" s="26"/>
      <c r="CJ1124" s="26"/>
      <c r="CK1124" s="26"/>
      <c r="CL1124" s="26"/>
      <c r="CM1124" s="26"/>
      <c r="CN1124" s="26"/>
      <c r="CO1124" s="26"/>
      <c r="CP1124" s="26"/>
      <c r="CQ1124" s="26"/>
      <c r="CR1124" s="26"/>
      <c r="CS1124" s="26"/>
      <c r="CT1124" s="26"/>
      <c r="CU1124" s="26"/>
      <c r="CV1124" s="26"/>
    </row>
    <row r="1125" spans="1:100">
      <c r="A1125" s="26">
        <v>35</v>
      </c>
      <c r="B1125" s="26" t="s">
        <v>43</v>
      </c>
      <c r="C1125" s="26" t="s">
        <v>36</v>
      </c>
      <c r="D1125" s="26">
        <v>670</v>
      </c>
      <c r="E1125" s="26" t="s">
        <v>45</v>
      </c>
      <c r="F1125" s="26">
        <v>10</v>
      </c>
      <c r="G1125" s="26">
        <v>4</v>
      </c>
      <c r="H1125" s="26" t="s">
        <v>51</v>
      </c>
      <c r="I1125" s="26">
        <v>1</v>
      </c>
      <c r="J1125" s="26">
        <v>1587</v>
      </c>
      <c r="K1125" s="26">
        <v>1</v>
      </c>
      <c r="L1125" s="26" t="s">
        <v>39</v>
      </c>
      <c r="M1125" s="26">
        <v>51</v>
      </c>
      <c r="N1125" s="26">
        <v>3</v>
      </c>
      <c r="O1125" s="26">
        <v>2</v>
      </c>
      <c r="P1125" s="26" t="s">
        <v>54</v>
      </c>
      <c r="Q1125" s="26">
        <v>3</v>
      </c>
      <c r="R1125" s="26" t="s">
        <v>41</v>
      </c>
      <c r="S1125" s="26">
        <v>6142</v>
      </c>
      <c r="T1125" s="26">
        <v>4223</v>
      </c>
      <c r="U1125" s="26">
        <v>3</v>
      </c>
      <c r="V1125" s="26" t="s">
        <v>42</v>
      </c>
      <c r="W1125" s="26" t="s">
        <v>35</v>
      </c>
      <c r="X1125" s="26">
        <v>16</v>
      </c>
      <c r="Y1125" s="26">
        <v>3</v>
      </c>
      <c r="Z1125" s="26">
        <v>3</v>
      </c>
      <c r="AA1125" s="26">
        <v>80</v>
      </c>
      <c r="AB1125" s="26">
        <v>0</v>
      </c>
      <c r="AC1125" s="26">
        <v>10</v>
      </c>
      <c r="AD1125" s="26">
        <v>4</v>
      </c>
      <c r="AE1125" s="26">
        <v>3</v>
      </c>
      <c r="AF1125" s="26">
        <v>5</v>
      </c>
      <c r="AG1125" s="26">
        <v>2</v>
      </c>
      <c r="AH1125" s="26">
        <v>0</v>
      </c>
      <c r="AI1125" s="26">
        <v>4</v>
      </c>
      <c r="AJ1125" s="26"/>
      <c r="AK1125" s="26"/>
      <c r="AL1125" s="26"/>
      <c r="AM1125" s="26"/>
      <c r="AN1125" s="26"/>
      <c r="AO1125" s="26"/>
      <c r="AP1125" s="26"/>
      <c r="AQ1125" s="26"/>
      <c r="AR1125" s="26"/>
      <c r="AS1125" s="26"/>
      <c r="AT1125" s="26"/>
      <c r="AU1125" s="26"/>
      <c r="AV1125" s="26"/>
      <c r="AW1125" s="26"/>
      <c r="AX1125" s="26"/>
      <c r="AY1125" s="26"/>
      <c r="AZ1125" s="26"/>
      <c r="BA1125" s="26"/>
      <c r="BB1125" s="26"/>
      <c r="BC1125" s="26"/>
      <c r="BD1125" s="26"/>
      <c r="BE1125" s="26"/>
      <c r="BF1125" s="26"/>
      <c r="BG1125" s="26"/>
      <c r="BH1125" s="26"/>
      <c r="BI1125" s="26"/>
      <c r="BJ1125" s="26"/>
      <c r="BK1125" s="26"/>
      <c r="BL1125" s="26"/>
      <c r="BM1125" s="26"/>
      <c r="BN1125" s="26"/>
      <c r="BO1125" s="26"/>
      <c r="BP1125" s="26"/>
      <c r="BQ1125" s="26"/>
      <c r="BR1125" s="26"/>
      <c r="BS1125" s="26"/>
      <c r="BT1125" s="26"/>
      <c r="BU1125" s="26"/>
      <c r="BV1125" s="26"/>
      <c r="BW1125" s="26"/>
      <c r="BX1125" s="26"/>
      <c r="BY1125" s="26"/>
      <c r="BZ1125" s="26"/>
      <c r="CA1125" s="26"/>
      <c r="CB1125" s="26"/>
      <c r="CC1125" s="26"/>
      <c r="CD1125" s="26"/>
      <c r="CE1125" s="26"/>
      <c r="CF1125" s="26"/>
      <c r="CG1125" s="26"/>
      <c r="CH1125" s="26"/>
      <c r="CI1125" s="26"/>
      <c r="CJ1125" s="26"/>
      <c r="CK1125" s="26"/>
      <c r="CL1125" s="26"/>
      <c r="CM1125" s="26"/>
      <c r="CN1125" s="26"/>
      <c r="CO1125" s="26"/>
      <c r="CP1125" s="26"/>
      <c r="CQ1125" s="26"/>
      <c r="CR1125" s="26"/>
      <c r="CS1125" s="26"/>
      <c r="CT1125" s="26"/>
      <c r="CU1125" s="26"/>
      <c r="CV1125" s="26"/>
    </row>
    <row r="1126" spans="1:100">
      <c r="A1126" s="26">
        <v>39</v>
      </c>
      <c r="B1126" s="26" t="s">
        <v>43</v>
      </c>
      <c r="C1126" s="26" t="s">
        <v>36</v>
      </c>
      <c r="D1126" s="26">
        <v>1462</v>
      </c>
      <c r="E1126" s="26" t="s">
        <v>37</v>
      </c>
      <c r="F1126" s="26">
        <v>6</v>
      </c>
      <c r="G1126" s="26">
        <v>3</v>
      </c>
      <c r="H1126" s="26" t="s">
        <v>51</v>
      </c>
      <c r="I1126" s="26">
        <v>1</v>
      </c>
      <c r="J1126" s="26">
        <v>1588</v>
      </c>
      <c r="K1126" s="26">
        <v>4</v>
      </c>
      <c r="L1126" s="26" t="s">
        <v>46</v>
      </c>
      <c r="M1126" s="26">
        <v>38</v>
      </c>
      <c r="N1126" s="26">
        <v>4</v>
      </c>
      <c r="O1126" s="26">
        <v>3</v>
      </c>
      <c r="P1126" s="26" t="s">
        <v>40</v>
      </c>
      <c r="Q1126" s="26">
        <v>3</v>
      </c>
      <c r="R1126" s="26" t="s">
        <v>48</v>
      </c>
      <c r="S1126" s="26">
        <v>8237</v>
      </c>
      <c r="T1126" s="26">
        <v>4658</v>
      </c>
      <c r="U1126" s="26">
        <v>2</v>
      </c>
      <c r="V1126" s="26" t="s">
        <v>42</v>
      </c>
      <c r="W1126" s="26" t="s">
        <v>43</v>
      </c>
      <c r="X1126" s="26">
        <v>11</v>
      </c>
      <c r="Y1126" s="26">
        <v>3</v>
      </c>
      <c r="Z1126" s="26">
        <v>1</v>
      </c>
      <c r="AA1126" s="26">
        <v>80</v>
      </c>
      <c r="AB1126" s="26">
        <v>1</v>
      </c>
      <c r="AC1126" s="26">
        <v>11</v>
      </c>
      <c r="AD1126" s="26">
        <v>3</v>
      </c>
      <c r="AE1126" s="26">
        <v>3</v>
      </c>
      <c r="AF1126" s="26">
        <v>7</v>
      </c>
      <c r="AG1126" s="26">
        <v>6</v>
      </c>
      <c r="AH1126" s="26">
        <v>7</v>
      </c>
      <c r="AI1126" s="26">
        <v>6</v>
      </c>
      <c r="AJ1126" s="26"/>
      <c r="AK1126" s="26"/>
      <c r="AL1126" s="26"/>
      <c r="AM1126" s="26"/>
      <c r="AN1126" s="26"/>
      <c r="AO1126" s="26"/>
      <c r="AP1126" s="26"/>
      <c r="AQ1126" s="26"/>
      <c r="AR1126" s="26"/>
      <c r="AS1126" s="26"/>
      <c r="AT1126" s="26"/>
      <c r="AU1126" s="26"/>
      <c r="AV1126" s="26"/>
      <c r="AW1126" s="26"/>
      <c r="AX1126" s="26"/>
      <c r="AY1126" s="26"/>
      <c r="AZ1126" s="26"/>
      <c r="BA1126" s="26"/>
      <c r="BB1126" s="26"/>
      <c r="BC1126" s="26"/>
      <c r="BD1126" s="26"/>
      <c r="BE1126" s="26"/>
      <c r="BF1126" s="26"/>
      <c r="BG1126" s="26"/>
      <c r="BH1126" s="26"/>
      <c r="BI1126" s="26"/>
      <c r="BJ1126" s="26"/>
      <c r="BK1126" s="26"/>
      <c r="BL1126" s="26"/>
      <c r="BM1126" s="26"/>
      <c r="BN1126" s="26"/>
      <c r="BO1126" s="26"/>
      <c r="BP1126" s="26"/>
      <c r="BQ1126" s="26"/>
      <c r="BR1126" s="26"/>
      <c r="BS1126" s="26"/>
      <c r="BT1126" s="26"/>
      <c r="BU1126" s="26"/>
      <c r="BV1126" s="26"/>
      <c r="BW1126" s="26"/>
      <c r="BX1126" s="26"/>
      <c r="BY1126" s="26"/>
      <c r="BZ1126" s="26"/>
      <c r="CA1126" s="26"/>
      <c r="CB1126" s="26"/>
      <c r="CC1126" s="26"/>
      <c r="CD1126" s="26"/>
      <c r="CE1126" s="26"/>
      <c r="CF1126" s="26"/>
      <c r="CG1126" s="26"/>
      <c r="CH1126" s="26"/>
      <c r="CI1126" s="26"/>
      <c r="CJ1126" s="26"/>
      <c r="CK1126" s="26"/>
      <c r="CL1126" s="26"/>
      <c r="CM1126" s="26"/>
      <c r="CN1126" s="26"/>
      <c r="CO1126" s="26"/>
      <c r="CP1126" s="26"/>
      <c r="CQ1126" s="26"/>
      <c r="CR1126" s="26"/>
      <c r="CS1126" s="26"/>
      <c r="CT1126" s="26"/>
      <c r="CU1126" s="26"/>
      <c r="CV1126" s="26"/>
    </row>
    <row r="1127" spans="1:100">
      <c r="A1127" s="26">
        <v>29</v>
      </c>
      <c r="B1127" s="26" t="s">
        <v>43</v>
      </c>
      <c r="C1127" s="26" t="s">
        <v>44</v>
      </c>
      <c r="D1127" s="26">
        <v>995</v>
      </c>
      <c r="E1127" s="26" t="s">
        <v>45</v>
      </c>
      <c r="F1127" s="26">
        <v>2</v>
      </c>
      <c r="G1127" s="26">
        <v>1</v>
      </c>
      <c r="H1127" s="26" t="s">
        <v>38</v>
      </c>
      <c r="I1127" s="26">
        <v>1</v>
      </c>
      <c r="J1127" s="26">
        <v>1590</v>
      </c>
      <c r="K1127" s="26">
        <v>1</v>
      </c>
      <c r="L1127" s="26" t="s">
        <v>46</v>
      </c>
      <c r="M1127" s="26">
        <v>87</v>
      </c>
      <c r="N1127" s="26">
        <v>3</v>
      </c>
      <c r="O1127" s="26">
        <v>2</v>
      </c>
      <c r="P1127" s="26" t="s">
        <v>54</v>
      </c>
      <c r="Q1127" s="26">
        <v>4</v>
      </c>
      <c r="R1127" s="26" t="s">
        <v>52</v>
      </c>
      <c r="S1127" s="26">
        <v>8853</v>
      </c>
      <c r="T1127" s="26">
        <v>24483</v>
      </c>
      <c r="U1127" s="26">
        <v>1</v>
      </c>
      <c r="V1127" s="26" t="s">
        <v>42</v>
      </c>
      <c r="W1127" s="26" t="s">
        <v>43</v>
      </c>
      <c r="X1127" s="26">
        <v>19</v>
      </c>
      <c r="Y1127" s="26">
        <v>3</v>
      </c>
      <c r="Z1127" s="26">
        <v>4</v>
      </c>
      <c r="AA1127" s="26">
        <v>80</v>
      </c>
      <c r="AB1127" s="26">
        <v>1</v>
      </c>
      <c r="AC1127" s="26">
        <v>6</v>
      </c>
      <c r="AD1127" s="26">
        <v>0</v>
      </c>
      <c r="AE1127" s="26">
        <v>4</v>
      </c>
      <c r="AF1127" s="26">
        <v>6</v>
      </c>
      <c r="AG1127" s="26">
        <v>4</v>
      </c>
      <c r="AH1127" s="26">
        <v>1</v>
      </c>
      <c r="AI1127" s="26">
        <v>3</v>
      </c>
      <c r="AJ1127" s="26"/>
      <c r="AK1127" s="26"/>
      <c r="AL1127" s="26"/>
      <c r="AM1127" s="26"/>
      <c r="AN1127" s="26"/>
      <c r="AO1127" s="26"/>
      <c r="AP1127" s="26"/>
      <c r="AQ1127" s="26"/>
      <c r="AR1127" s="26"/>
      <c r="AS1127" s="26"/>
      <c r="AT1127" s="26"/>
      <c r="AU1127" s="26"/>
      <c r="AV1127" s="26"/>
      <c r="AW1127" s="26"/>
      <c r="AX1127" s="26"/>
      <c r="AY1127" s="26"/>
      <c r="AZ1127" s="26"/>
      <c r="BA1127" s="26"/>
      <c r="BB1127" s="26"/>
      <c r="BC1127" s="26"/>
      <c r="BD1127" s="26"/>
      <c r="BE1127" s="26"/>
      <c r="BF1127" s="26"/>
      <c r="BG1127" s="26"/>
      <c r="BH1127" s="26"/>
      <c r="BI1127" s="26"/>
      <c r="BJ1127" s="26"/>
      <c r="BK1127" s="26"/>
      <c r="BL1127" s="26"/>
      <c r="BM1127" s="26"/>
      <c r="BN1127" s="26"/>
      <c r="BO1127" s="26"/>
      <c r="BP1127" s="26"/>
      <c r="BQ1127" s="26"/>
      <c r="BR1127" s="26"/>
      <c r="BS1127" s="26"/>
      <c r="BT1127" s="26"/>
      <c r="BU1127" s="26"/>
      <c r="BV1127" s="26"/>
      <c r="BW1127" s="26"/>
      <c r="BX1127" s="26"/>
      <c r="BY1127" s="26"/>
      <c r="BZ1127" s="26"/>
      <c r="CA1127" s="26"/>
      <c r="CB1127" s="26"/>
      <c r="CC1127" s="26"/>
      <c r="CD1127" s="26"/>
      <c r="CE1127" s="26"/>
      <c r="CF1127" s="26"/>
      <c r="CG1127" s="26"/>
      <c r="CH1127" s="26"/>
      <c r="CI1127" s="26"/>
      <c r="CJ1127" s="26"/>
      <c r="CK1127" s="26"/>
      <c r="CL1127" s="26"/>
      <c r="CM1127" s="26"/>
      <c r="CN1127" s="26"/>
      <c r="CO1127" s="26"/>
      <c r="CP1127" s="26"/>
      <c r="CQ1127" s="26"/>
      <c r="CR1127" s="26"/>
      <c r="CS1127" s="26"/>
      <c r="CT1127" s="26"/>
      <c r="CU1127" s="26"/>
      <c r="CV1127" s="26"/>
    </row>
    <row r="1128" spans="1:100">
      <c r="A1128" s="26">
        <v>50</v>
      </c>
      <c r="B1128" s="26" t="s">
        <v>43</v>
      </c>
      <c r="C1128" s="26" t="s">
        <v>36</v>
      </c>
      <c r="D1128" s="26">
        <v>264</v>
      </c>
      <c r="E1128" s="26" t="s">
        <v>37</v>
      </c>
      <c r="F1128" s="26">
        <v>9</v>
      </c>
      <c r="G1128" s="26">
        <v>3</v>
      </c>
      <c r="H1128" s="26" t="s">
        <v>59</v>
      </c>
      <c r="I1128" s="26">
        <v>1</v>
      </c>
      <c r="J1128" s="26">
        <v>1591</v>
      </c>
      <c r="K1128" s="26">
        <v>3</v>
      </c>
      <c r="L1128" s="26" t="s">
        <v>46</v>
      </c>
      <c r="M1128" s="26">
        <v>59</v>
      </c>
      <c r="N1128" s="26">
        <v>3</v>
      </c>
      <c r="O1128" s="26">
        <v>5</v>
      </c>
      <c r="P1128" s="26" t="s">
        <v>56</v>
      </c>
      <c r="Q1128" s="26">
        <v>3</v>
      </c>
      <c r="R1128" s="26" t="s">
        <v>48</v>
      </c>
      <c r="S1128" s="26">
        <v>19331</v>
      </c>
      <c r="T1128" s="26">
        <v>19519</v>
      </c>
      <c r="U1128" s="26">
        <v>4</v>
      </c>
      <c r="V1128" s="26" t="s">
        <v>42</v>
      </c>
      <c r="W1128" s="26" t="s">
        <v>35</v>
      </c>
      <c r="X1128" s="26">
        <v>16</v>
      </c>
      <c r="Y1128" s="26">
        <v>3</v>
      </c>
      <c r="Z1128" s="26">
        <v>3</v>
      </c>
      <c r="AA1128" s="26">
        <v>80</v>
      </c>
      <c r="AB1128" s="26">
        <v>1</v>
      </c>
      <c r="AC1128" s="26">
        <v>27</v>
      </c>
      <c r="AD1128" s="26">
        <v>2</v>
      </c>
      <c r="AE1128" s="26">
        <v>3</v>
      </c>
      <c r="AF1128" s="26">
        <v>1</v>
      </c>
      <c r="AG1128" s="26">
        <v>0</v>
      </c>
      <c r="AH1128" s="26">
        <v>0</v>
      </c>
      <c r="AI1128" s="26">
        <v>0</v>
      </c>
      <c r="AJ1128" s="26"/>
      <c r="AK1128" s="26"/>
      <c r="AL1128" s="26"/>
      <c r="AM1128" s="26"/>
      <c r="AN1128" s="26"/>
      <c r="AO1128" s="26"/>
      <c r="AP1128" s="26"/>
      <c r="AQ1128" s="26"/>
      <c r="AR1128" s="26"/>
      <c r="AS1128" s="26"/>
      <c r="AT1128" s="26"/>
      <c r="AU1128" s="26"/>
      <c r="AV1128" s="26"/>
      <c r="AW1128" s="26"/>
      <c r="AX1128" s="26"/>
      <c r="AY1128" s="26"/>
      <c r="AZ1128" s="26"/>
      <c r="BA1128" s="26"/>
      <c r="BB1128" s="26"/>
      <c r="BC1128" s="26"/>
      <c r="BD1128" s="26"/>
      <c r="BE1128" s="26"/>
      <c r="BF1128" s="26"/>
      <c r="BG1128" s="26"/>
      <c r="BH1128" s="26"/>
      <c r="BI1128" s="26"/>
      <c r="BJ1128" s="26"/>
      <c r="BK1128" s="26"/>
      <c r="BL1128" s="26"/>
      <c r="BM1128" s="26"/>
      <c r="BN1128" s="26"/>
      <c r="BO1128" s="26"/>
      <c r="BP1128" s="26"/>
      <c r="BQ1128" s="26"/>
      <c r="BR1128" s="26"/>
      <c r="BS1128" s="26"/>
      <c r="BT1128" s="26"/>
      <c r="BU1128" s="26"/>
      <c r="BV1128" s="26"/>
      <c r="BW1128" s="26"/>
      <c r="BX1128" s="26"/>
      <c r="BY1128" s="26"/>
      <c r="BZ1128" s="26"/>
      <c r="CA1128" s="26"/>
      <c r="CB1128" s="26"/>
      <c r="CC1128" s="26"/>
      <c r="CD1128" s="26"/>
      <c r="CE1128" s="26"/>
      <c r="CF1128" s="26"/>
      <c r="CG1128" s="26"/>
      <c r="CH1128" s="26"/>
      <c r="CI1128" s="26"/>
      <c r="CJ1128" s="26"/>
      <c r="CK1128" s="26"/>
      <c r="CL1128" s="26"/>
      <c r="CM1128" s="26"/>
      <c r="CN1128" s="26"/>
      <c r="CO1128" s="26"/>
      <c r="CP1128" s="26"/>
      <c r="CQ1128" s="26"/>
      <c r="CR1128" s="26"/>
      <c r="CS1128" s="26"/>
      <c r="CT1128" s="26"/>
      <c r="CU1128" s="26"/>
      <c r="CV1128" s="26"/>
    </row>
    <row r="1129" spans="1:100">
      <c r="A1129" s="26">
        <v>23</v>
      </c>
      <c r="B1129" s="26" t="s">
        <v>43</v>
      </c>
      <c r="C1129" s="26" t="s">
        <v>36</v>
      </c>
      <c r="D1129" s="26">
        <v>977</v>
      </c>
      <c r="E1129" s="26" t="s">
        <v>45</v>
      </c>
      <c r="F1129" s="26">
        <v>10</v>
      </c>
      <c r="G1129" s="26">
        <v>3</v>
      </c>
      <c r="H1129" s="26" t="s">
        <v>60</v>
      </c>
      <c r="I1129" s="26">
        <v>1</v>
      </c>
      <c r="J1129" s="26">
        <v>1592</v>
      </c>
      <c r="K1129" s="26">
        <v>4</v>
      </c>
      <c r="L1129" s="26" t="s">
        <v>46</v>
      </c>
      <c r="M1129" s="26">
        <v>45</v>
      </c>
      <c r="N1129" s="26">
        <v>4</v>
      </c>
      <c r="O1129" s="26">
        <v>1</v>
      </c>
      <c r="P1129" s="26" t="s">
        <v>47</v>
      </c>
      <c r="Q1129" s="26">
        <v>3</v>
      </c>
      <c r="R1129" s="26" t="s">
        <v>48</v>
      </c>
      <c r="S1129" s="26">
        <v>2073</v>
      </c>
      <c r="T1129" s="26">
        <v>12826</v>
      </c>
      <c r="U1129" s="26">
        <v>2</v>
      </c>
      <c r="V1129" s="26" t="s">
        <v>42</v>
      </c>
      <c r="W1129" s="26" t="s">
        <v>43</v>
      </c>
      <c r="X1129" s="26">
        <v>16</v>
      </c>
      <c r="Y1129" s="26">
        <v>3</v>
      </c>
      <c r="Z1129" s="26">
        <v>4</v>
      </c>
      <c r="AA1129" s="26">
        <v>80</v>
      </c>
      <c r="AB1129" s="26">
        <v>1</v>
      </c>
      <c r="AC1129" s="26">
        <v>4</v>
      </c>
      <c r="AD1129" s="26">
        <v>2</v>
      </c>
      <c r="AE1129" s="26">
        <v>3</v>
      </c>
      <c r="AF1129" s="26">
        <v>2</v>
      </c>
      <c r="AG1129" s="26">
        <v>2</v>
      </c>
      <c r="AH1129" s="26">
        <v>2</v>
      </c>
      <c r="AI1129" s="26">
        <v>2</v>
      </c>
      <c r="AJ1129" s="26"/>
      <c r="AK1129" s="26"/>
      <c r="AL1129" s="26"/>
      <c r="AM1129" s="26"/>
      <c r="AN1129" s="26"/>
      <c r="AO1129" s="26"/>
      <c r="AP1129" s="26"/>
      <c r="AQ1129" s="26"/>
      <c r="AR1129" s="26"/>
      <c r="AS1129" s="26"/>
      <c r="AT1129" s="26"/>
      <c r="AU1129" s="26"/>
      <c r="AV1129" s="26"/>
      <c r="AW1129" s="26"/>
      <c r="AX1129" s="26"/>
      <c r="AY1129" s="26"/>
      <c r="AZ1129" s="26"/>
      <c r="BA1129" s="26"/>
      <c r="BB1129" s="26"/>
      <c r="BC1129" s="26"/>
      <c r="BD1129" s="26"/>
      <c r="BE1129" s="26"/>
      <c r="BF1129" s="26"/>
      <c r="BG1129" s="26"/>
      <c r="BH1129" s="26"/>
      <c r="BI1129" s="26"/>
      <c r="BJ1129" s="26"/>
      <c r="BK1129" s="26"/>
      <c r="BL1129" s="26"/>
      <c r="BM1129" s="26"/>
      <c r="BN1129" s="26"/>
      <c r="BO1129" s="26"/>
      <c r="BP1129" s="26"/>
      <c r="BQ1129" s="26"/>
      <c r="BR1129" s="26"/>
      <c r="BS1129" s="26"/>
      <c r="BT1129" s="26"/>
      <c r="BU1129" s="26"/>
      <c r="BV1129" s="26"/>
      <c r="BW1129" s="26"/>
      <c r="BX1129" s="26"/>
      <c r="BY1129" s="26"/>
      <c r="BZ1129" s="26"/>
      <c r="CA1129" s="26"/>
      <c r="CB1129" s="26"/>
      <c r="CC1129" s="26"/>
      <c r="CD1129" s="26"/>
      <c r="CE1129" s="26"/>
      <c r="CF1129" s="26"/>
      <c r="CG1129" s="26"/>
      <c r="CH1129" s="26"/>
      <c r="CI1129" s="26"/>
      <c r="CJ1129" s="26"/>
      <c r="CK1129" s="26"/>
      <c r="CL1129" s="26"/>
      <c r="CM1129" s="26"/>
      <c r="CN1129" s="26"/>
      <c r="CO1129" s="26"/>
      <c r="CP1129" s="26"/>
      <c r="CQ1129" s="26"/>
      <c r="CR1129" s="26"/>
      <c r="CS1129" s="26"/>
      <c r="CT1129" s="26"/>
      <c r="CU1129" s="26"/>
      <c r="CV1129" s="26"/>
    </row>
    <row r="1130" spans="1:100">
      <c r="A1130" s="26">
        <v>36</v>
      </c>
      <c r="B1130" s="26" t="s">
        <v>43</v>
      </c>
      <c r="C1130" s="26" t="s">
        <v>44</v>
      </c>
      <c r="D1130" s="26">
        <v>1302</v>
      </c>
      <c r="E1130" s="26" t="s">
        <v>45</v>
      </c>
      <c r="F1130" s="26">
        <v>6</v>
      </c>
      <c r="G1130" s="26">
        <v>4</v>
      </c>
      <c r="H1130" s="26" t="s">
        <v>38</v>
      </c>
      <c r="I1130" s="26">
        <v>1</v>
      </c>
      <c r="J1130" s="26">
        <v>1594</v>
      </c>
      <c r="K1130" s="26">
        <v>1</v>
      </c>
      <c r="L1130" s="26" t="s">
        <v>46</v>
      </c>
      <c r="M1130" s="26">
        <v>80</v>
      </c>
      <c r="N1130" s="26">
        <v>4</v>
      </c>
      <c r="O1130" s="26">
        <v>2</v>
      </c>
      <c r="P1130" s="26" t="s">
        <v>50</v>
      </c>
      <c r="Q1130" s="26">
        <v>1</v>
      </c>
      <c r="R1130" s="26" t="s">
        <v>48</v>
      </c>
      <c r="S1130" s="26">
        <v>5562</v>
      </c>
      <c r="T1130" s="26">
        <v>19711</v>
      </c>
      <c r="U1130" s="26">
        <v>3</v>
      </c>
      <c r="V1130" s="26" t="s">
        <v>42</v>
      </c>
      <c r="W1130" s="26" t="s">
        <v>35</v>
      </c>
      <c r="X1130" s="26">
        <v>13</v>
      </c>
      <c r="Y1130" s="26">
        <v>3</v>
      </c>
      <c r="Z1130" s="26">
        <v>4</v>
      </c>
      <c r="AA1130" s="26">
        <v>80</v>
      </c>
      <c r="AB1130" s="26">
        <v>1</v>
      </c>
      <c r="AC1130" s="26">
        <v>9</v>
      </c>
      <c r="AD1130" s="26">
        <v>3</v>
      </c>
      <c r="AE1130" s="26">
        <v>3</v>
      </c>
      <c r="AF1130" s="26">
        <v>3</v>
      </c>
      <c r="AG1130" s="26">
        <v>2</v>
      </c>
      <c r="AH1130" s="26">
        <v>0</v>
      </c>
      <c r="AI1130" s="26">
        <v>2</v>
      </c>
      <c r="AJ1130" s="26"/>
      <c r="AK1130" s="26"/>
      <c r="AL1130" s="26"/>
      <c r="AM1130" s="26"/>
      <c r="AN1130" s="26"/>
      <c r="AO1130" s="26"/>
      <c r="AP1130" s="26"/>
      <c r="AQ1130" s="26"/>
      <c r="AR1130" s="26"/>
      <c r="AS1130" s="26"/>
      <c r="AT1130" s="26"/>
      <c r="AU1130" s="26"/>
      <c r="AV1130" s="26"/>
      <c r="AW1130" s="26"/>
      <c r="AX1130" s="26"/>
      <c r="AY1130" s="26"/>
      <c r="AZ1130" s="26"/>
      <c r="BA1130" s="26"/>
      <c r="BB1130" s="26"/>
      <c r="BC1130" s="26"/>
      <c r="BD1130" s="26"/>
      <c r="BE1130" s="26"/>
      <c r="BF1130" s="26"/>
      <c r="BG1130" s="26"/>
      <c r="BH1130" s="26"/>
      <c r="BI1130" s="26"/>
      <c r="BJ1130" s="26"/>
      <c r="BK1130" s="26"/>
      <c r="BL1130" s="26"/>
      <c r="BM1130" s="26"/>
      <c r="BN1130" s="26"/>
      <c r="BO1130" s="26"/>
      <c r="BP1130" s="26"/>
      <c r="BQ1130" s="26"/>
      <c r="BR1130" s="26"/>
      <c r="BS1130" s="26"/>
      <c r="BT1130" s="26"/>
      <c r="BU1130" s="26"/>
      <c r="BV1130" s="26"/>
      <c r="BW1130" s="26"/>
      <c r="BX1130" s="26"/>
      <c r="BY1130" s="26"/>
      <c r="BZ1130" s="26"/>
      <c r="CA1130" s="26"/>
      <c r="CB1130" s="26"/>
      <c r="CC1130" s="26"/>
      <c r="CD1130" s="26"/>
      <c r="CE1130" s="26"/>
      <c r="CF1130" s="26"/>
      <c r="CG1130" s="26"/>
      <c r="CH1130" s="26"/>
      <c r="CI1130" s="26"/>
      <c r="CJ1130" s="26"/>
      <c r="CK1130" s="26"/>
      <c r="CL1130" s="26"/>
      <c r="CM1130" s="26"/>
      <c r="CN1130" s="26"/>
      <c r="CO1130" s="26"/>
      <c r="CP1130" s="26"/>
      <c r="CQ1130" s="26"/>
      <c r="CR1130" s="26"/>
      <c r="CS1130" s="26"/>
      <c r="CT1130" s="26"/>
      <c r="CU1130" s="26"/>
      <c r="CV1130" s="26"/>
    </row>
    <row r="1131" spans="1:100">
      <c r="A1131" s="26">
        <v>42</v>
      </c>
      <c r="B1131" s="26" t="s">
        <v>43</v>
      </c>
      <c r="C1131" s="26" t="s">
        <v>36</v>
      </c>
      <c r="D1131" s="26">
        <v>1059</v>
      </c>
      <c r="E1131" s="26" t="s">
        <v>45</v>
      </c>
      <c r="F1131" s="26">
        <v>9</v>
      </c>
      <c r="G1131" s="26">
        <v>2</v>
      </c>
      <c r="H1131" s="26" t="s">
        <v>49</v>
      </c>
      <c r="I1131" s="26">
        <v>1</v>
      </c>
      <c r="J1131" s="26">
        <v>1595</v>
      </c>
      <c r="K1131" s="26">
        <v>4</v>
      </c>
      <c r="L1131" s="26" t="s">
        <v>46</v>
      </c>
      <c r="M1131" s="26">
        <v>93</v>
      </c>
      <c r="N1131" s="26">
        <v>2</v>
      </c>
      <c r="O1131" s="26">
        <v>5</v>
      </c>
      <c r="P1131" s="26" t="s">
        <v>56</v>
      </c>
      <c r="Q1131" s="26">
        <v>4</v>
      </c>
      <c r="R1131" s="26" t="s">
        <v>41</v>
      </c>
      <c r="S1131" s="26">
        <v>19613</v>
      </c>
      <c r="T1131" s="26">
        <v>26362</v>
      </c>
      <c r="U1131" s="26">
        <v>8</v>
      </c>
      <c r="V1131" s="26" t="s">
        <v>42</v>
      </c>
      <c r="W1131" s="26" t="s">
        <v>43</v>
      </c>
      <c r="X1131" s="26">
        <v>22</v>
      </c>
      <c r="Y1131" s="26">
        <v>4</v>
      </c>
      <c r="Z1131" s="26">
        <v>4</v>
      </c>
      <c r="AA1131" s="26">
        <v>80</v>
      </c>
      <c r="AB1131" s="26">
        <v>0</v>
      </c>
      <c r="AC1131" s="26">
        <v>24</v>
      </c>
      <c r="AD1131" s="26">
        <v>2</v>
      </c>
      <c r="AE1131" s="26">
        <v>3</v>
      </c>
      <c r="AF1131" s="26">
        <v>1</v>
      </c>
      <c r="AG1131" s="26">
        <v>0</v>
      </c>
      <c r="AH1131" s="26">
        <v>0</v>
      </c>
      <c r="AI1131" s="26">
        <v>1</v>
      </c>
      <c r="AJ1131" s="26"/>
      <c r="AK1131" s="26"/>
      <c r="AL1131" s="26"/>
      <c r="AM1131" s="26"/>
      <c r="AN1131" s="26"/>
      <c r="AO1131" s="26"/>
      <c r="AP1131" s="26"/>
      <c r="AQ1131" s="26"/>
      <c r="AR1131" s="26"/>
      <c r="AS1131" s="26"/>
      <c r="AT1131" s="26"/>
      <c r="AU1131" s="26"/>
      <c r="AV1131" s="26"/>
      <c r="AW1131" s="26"/>
      <c r="AX1131" s="26"/>
      <c r="AY1131" s="26"/>
      <c r="AZ1131" s="26"/>
      <c r="BA1131" s="26"/>
      <c r="BB1131" s="26"/>
      <c r="BC1131" s="26"/>
      <c r="BD1131" s="26"/>
      <c r="BE1131" s="26"/>
      <c r="BF1131" s="26"/>
      <c r="BG1131" s="26"/>
      <c r="BH1131" s="26"/>
      <c r="BI1131" s="26"/>
      <c r="BJ1131" s="26"/>
      <c r="BK1131" s="26"/>
      <c r="BL1131" s="26"/>
      <c r="BM1131" s="26"/>
      <c r="BN1131" s="26"/>
      <c r="BO1131" s="26"/>
      <c r="BP1131" s="26"/>
      <c r="BQ1131" s="26"/>
      <c r="BR1131" s="26"/>
      <c r="BS1131" s="26"/>
      <c r="BT1131" s="26"/>
      <c r="BU1131" s="26"/>
      <c r="BV1131" s="26"/>
      <c r="BW1131" s="26"/>
      <c r="BX1131" s="26"/>
      <c r="BY1131" s="26"/>
      <c r="BZ1131" s="26"/>
      <c r="CA1131" s="26"/>
      <c r="CB1131" s="26"/>
      <c r="CC1131" s="26"/>
      <c r="CD1131" s="26"/>
      <c r="CE1131" s="26"/>
      <c r="CF1131" s="26"/>
      <c r="CG1131" s="26"/>
      <c r="CH1131" s="26"/>
      <c r="CI1131" s="26"/>
      <c r="CJ1131" s="26"/>
      <c r="CK1131" s="26"/>
      <c r="CL1131" s="26"/>
      <c r="CM1131" s="26"/>
      <c r="CN1131" s="26"/>
      <c r="CO1131" s="26"/>
      <c r="CP1131" s="26"/>
      <c r="CQ1131" s="26"/>
      <c r="CR1131" s="26"/>
      <c r="CS1131" s="26"/>
      <c r="CT1131" s="26"/>
      <c r="CU1131" s="26"/>
      <c r="CV1131" s="26"/>
    </row>
    <row r="1132" spans="1:100">
      <c r="A1132" s="26">
        <v>35</v>
      </c>
      <c r="B1132" s="26" t="s">
        <v>43</v>
      </c>
      <c r="C1132" s="26" t="s">
        <v>36</v>
      </c>
      <c r="D1132" s="26">
        <v>750</v>
      </c>
      <c r="E1132" s="26" t="s">
        <v>45</v>
      </c>
      <c r="F1132" s="26">
        <v>28</v>
      </c>
      <c r="G1132" s="26">
        <v>3</v>
      </c>
      <c r="H1132" s="26" t="s">
        <v>38</v>
      </c>
      <c r="I1132" s="26">
        <v>1</v>
      </c>
      <c r="J1132" s="26">
        <v>1596</v>
      </c>
      <c r="K1132" s="26">
        <v>2</v>
      </c>
      <c r="L1132" s="26" t="s">
        <v>46</v>
      </c>
      <c r="M1132" s="26">
        <v>46</v>
      </c>
      <c r="N1132" s="26">
        <v>4</v>
      </c>
      <c r="O1132" s="26">
        <v>2</v>
      </c>
      <c r="P1132" s="26" t="s">
        <v>50</v>
      </c>
      <c r="Q1132" s="26">
        <v>3</v>
      </c>
      <c r="R1132" s="26" t="s">
        <v>48</v>
      </c>
      <c r="S1132" s="26">
        <v>3407</v>
      </c>
      <c r="T1132" s="26">
        <v>25348</v>
      </c>
      <c r="U1132" s="26">
        <v>1</v>
      </c>
      <c r="V1132" s="26" t="s">
        <v>42</v>
      </c>
      <c r="W1132" s="26" t="s">
        <v>43</v>
      </c>
      <c r="X1132" s="26">
        <v>17</v>
      </c>
      <c r="Y1132" s="26">
        <v>3</v>
      </c>
      <c r="Z1132" s="26">
        <v>4</v>
      </c>
      <c r="AA1132" s="26">
        <v>80</v>
      </c>
      <c r="AB1132" s="26">
        <v>2</v>
      </c>
      <c r="AC1132" s="26">
        <v>10</v>
      </c>
      <c r="AD1132" s="26">
        <v>3</v>
      </c>
      <c r="AE1132" s="26">
        <v>2</v>
      </c>
      <c r="AF1132" s="26">
        <v>10</v>
      </c>
      <c r="AG1132" s="26">
        <v>9</v>
      </c>
      <c r="AH1132" s="26">
        <v>6</v>
      </c>
      <c r="AI1132" s="26">
        <v>8</v>
      </c>
      <c r="AJ1132" s="26"/>
      <c r="AK1132" s="26"/>
      <c r="AL1132" s="26"/>
      <c r="AM1132" s="26"/>
      <c r="AN1132" s="26"/>
      <c r="AO1132" s="26"/>
      <c r="AP1132" s="26"/>
      <c r="AQ1132" s="26"/>
      <c r="AR1132" s="26"/>
      <c r="AS1132" s="26"/>
      <c r="AT1132" s="26"/>
      <c r="AU1132" s="26"/>
      <c r="AV1132" s="26"/>
      <c r="AW1132" s="26"/>
      <c r="AX1132" s="26"/>
      <c r="AY1132" s="26"/>
      <c r="AZ1132" s="26"/>
      <c r="BA1132" s="26"/>
      <c r="BB1132" s="26"/>
      <c r="BC1132" s="26"/>
      <c r="BD1132" s="26"/>
      <c r="BE1132" s="26"/>
      <c r="BF1132" s="26"/>
      <c r="BG1132" s="26"/>
      <c r="BH1132" s="26"/>
      <c r="BI1132" s="26"/>
      <c r="BJ1132" s="26"/>
      <c r="BK1132" s="26"/>
      <c r="BL1132" s="26"/>
      <c r="BM1132" s="26"/>
      <c r="BN1132" s="26"/>
      <c r="BO1132" s="26"/>
      <c r="BP1132" s="26"/>
      <c r="BQ1132" s="26"/>
      <c r="BR1132" s="26"/>
      <c r="BS1132" s="26"/>
      <c r="BT1132" s="26"/>
      <c r="BU1132" s="26"/>
      <c r="BV1132" s="26"/>
      <c r="BW1132" s="26"/>
      <c r="BX1132" s="26"/>
      <c r="BY1132" s="26"/>
      <c r="BZ1132" s="26"/>
      <c r="CA1132" s="26"/>
      <c r="CB1132" s="26"/>
      <c r="CC1132" s="26"/>
      <c r="CD1132" s="26"/>
      <c r="CE1132" s="26"/>
      <c r="CF1132" s="26"/>
      <c r="CG1132" s="26"/>
      <c r="CH1132" s="26"/>
      <c r="CI1132" s="26"/>
      <c r="CJ1132" s="26"/>
      <c r="CK1132" s="26"/>
      <c r="CL1132" s="26"/>
      <c r="CM1132" s="26"/>
      <c r="CN1132" s="26"/>
      <c r="CO1132" s="26"/>
      <c r="CP1132" s="26"/>
      <c r="CQ1132" s="26"/>
      <c r="CR1132" s="26"/>
      <c r="CS1132" s="26"/>
      <c r="CT1132" s="26"/>
      <c r="CU1132" s="26"/>
      <c r="CV1132" s="26"/>
    </row>
    <row r="1133" spans="1:100">
      <c r="A1133" s="26">
        <v>34</v>
      </c>
      <c r="B1133" s="26" t="s">
        <v>43</v>
      </c>
      <c r="C1133" s="26" t="s">
        <v>44</v>
      </c>
      <c r="D1133" s="26">
        <v>653</v>
      </c>
      <c r="E1133" s="26" t="s">
        <v>45</v>
      </c>
      <c r="F1133" s="26">
        <v>10</v>
      </c>
      <c r="G1133" s="26">
        <v>4</v>
      </c>
      <c r="H1133" s="26" t="s">
        <v>60</v>
      </c>
      <c r="I1133" s="26">
        <v>1</v>
      </c>
      <c r="J1133" s="26">
        <v>1597</v>
      </c>
      <c r="K1133" s="26">
        <v>4</v>
      </c>
      <c r="L1133" s="26" t="s">
        <v>46</v>
      </c>
      <c r="M1133" s="26">
        <v>92</v>
      </c>
      <c r="N1133" s="26">
        <v>2</v>
      </c>
      <c r="O1133" s="26">
        <v>2</v>
      </c>
      <c r="P1133" s="26" t="s">
        <v>54</v>
      </c>
      <c r="Q1133" s="26">
        <v>3</v>
      </c>
      <c r="R1133" s="26" t="s">
        <v>48</v>
      </c>
      <c r="S1133" s="26">
        <v>5063</v>
      </c>
      <c r="T1133" s="26">
        <v>15332</v>
      </c>
      <c r="U1133" s="26">
        <v>1</v>
      </c>
      <c r="V1133" s="26" t="s">
        <v>42</v>
      </c>
      <c r="W1133" s="26" t="s">
        <v>43</v>
      </c>
      <c r="X1133" s="26">
        <v>14</v>
      </c>
      <c r="Y1133" s="26">
        <v>3</v>
      </c>
      <c r="Z1133" s="26">
        <v>2</v>
      </c>
      <c r="AA1133" s="26">
        <v>80</v>
      </c>
      <c r="AB1133" s="26">
        <v>1</v>
      </c>
      <c r="AC1133" s="26">
        <v>8</v>
      </c>
      <c r="AD1133" s="26">
        <v>3</v>
      </c>
      <c r="AE1133" s="26">
        <v>2</v>
      </c>
      <c r="AF1133" s="26">
        <v>8</v>
      </c>
      <c r="AG1133" s="26">
        <v>2</v>
      </c>
      <c r="AH1133" s="26">
        <v>7</v>
      </c>
      <c r="AI1133" s="26">
        <v>7</v>
      </c>
      <c r="AJ1133" s="26"/>
      <c r="AK1133" s="26"/>
      <c r="AL1133" s="26"/>
      <c r="AM1133" s="26"/>
      <c r="AN1133" s="26"/>
      <c r="AO1133" s="26"/>
      <c r="AP1133" s="26"/>
      <c r="AQ1133" s="26"/>
      <c r="AR1133" s="26"/>
      <c r="AS1133" s="26"/>
      <c r="AT1133" s="26"/>
      <c r="AU1133" s="26"/>
      <c r="AV1133" s="26"/>
      <c r="AW1133" s="26"/>
      <c r="AX1133" s="26"/>
      <c r="AY1133" s="26"/>
      <c r="AZ1133" s="26"/>
      <c r="BA1133" s="26"/>
      <c r="BB1133" s="26"/>
      <c r="BC1133" s="26"/>
      <c r="BD1133" s="26"/>
      <c r="BE1133" s="26"/>
      <c r="BF1133" s="26"/>
      <c r="BG1133" s="26"/>
      <c r="BH1133" s="26"/>
      <c r="BI1133" s="26"/>
      <c r="BJ1133" s="26"/>
      <c r="BK1133" s="26"/>
      <c r="BL1133" s="26"/>
      <c r="BM1133" s="26"/>
      <c r="BN1133" s="26"/>
      <c r="BO1133" s="26"/>
      <c r="BP1133" s="26"/>
      <c r="BQ1133" s="26"/>
      <c r="BR1133" s="26"/>
      <c r="BS1133" s="26"/>
      <c r="BT1133" s="26"/>
      <c r="BU1133" s="26"/>
      <c r="BV1133" s="26"/>
      <c r="BW1133" s="26"/>
      <c r="BX1133" s="26"/>
      <c r="BY1133" s="26"/>
      <c r="BZ1133" s="26"/>
      <c r="CA1133" s="26"/>
      <c r="CB1133" s="26"/>
      <c r="CC1133" s="26"/>
      <c r="CD1133" s="26"/>
      <c r="CE1133" s="26"/>
      <c r="CF1133" s="26"/>
      <c r="CG1133" s="26"/>
      <c r="CH1133" s="26"/>
      <c r="CI1133" s="26"/>
      <c r="CJ1133" s="26"/>
      <c r="CK1133" s="26"/>
      <c r="CL1133" s="26"/>
      <c r="CM1133" s="26"/>
      <c r="CN1133" s="26"/>
      <c r="CO1133" s="26"/>
      <c r="CP1133" s="26"/>
      <c r="CQ1133" s="26"/>
      <c r="CR1133" s="26"/>
      <c r="CS1133" s="26"/>
      <c r="CT1133" s="26"/>
      <c r="CU1133" s="26"/>
      <c r="CV1133" s="26"/>
    </row>
    <row r="1134" spans="1:100">
      <c r="A1134" s="26">
        <v>40</v>
      </c>
      <c r="B1134" s="26" t="s">
        <v>43</v>
      </c>
      <c r="C1134" s="26" t="s">
        <v>36</v>
      </c>
      <c r="D1134" s="26">
        <v>118</v>
      </c>
      <c r="E1134" s="26" t="s">
        <v>37</v>
      </c>
      <c r="F1134" s="26">
        <v>14</v>
      </c>
      <c r="G1134" s="26">
        <v>2</v>
      </c>
      <c r="H1134" s="26" t="s">
        <v>38</v>
      </c>
      <c r="I1134" s="26">
        <v>1</v>
      </c>
      <c r="J1134" s="26">
        <v>1598</v>
      </c>
      <c r="K1134" s="26">
        <v>4</v>
      </c>
      <c r="L1134" s="26" t="s">
        <v>39</v>
      </c>
      <c r="M1134" s="26">
        <v>84</v>
      </c>
      <c r="N1134" s="26">
        <v>3</v>
      </c>
      <c r="O1134" s="26">
        <v>2</v>
      </c>
      <c r="P1134" s="26" t="s">
        <v>40</v>
      </c>
      <c r="Q1134" s="26">
        <v>1</v>
      </c>
      <c r="R1134" s="26" t="s">
        <v>48</v>
      </c>
      <c r="S1134" s="26">
        <v>4639</v>
      </c>
      <c r="T1134" s="26">
        <v>11262</v>
      </c>
      <c r="U1134" s="26">
        <v>1</v>
      </c>
      <c r="V1134" s="26" t="s">
        <v>42</v>
      </c>
      <c r="W1134" s="26" t="s">
        <v>43</v>
      </c>
      <c r="X1134" s="26">
        <v>15</v>
      </c>
      <c r="Y1134" s="26">
        <v>3</v>
      </c>
      <c r="Z1134" s="26">
        <v>3</v>
      </c>
      <c r="AA1134" s="26">
        <v>80</v>
      </c>
      <c r="AB1134" s="26">
        <v>1</v>
      </c>
      <c r="AC1134" s="26">
        <v>5</v>
      </c>
      <c r="AD1134" s="26">
        <v>2</v>
      </c>
      <c r="AE1134" s="26">
        <v>3</v>
      </c>
      <c r="AF1134" s="26">
        <v>5</v>
      </c>
      <c r="AG1134" s="26">
        <v>4</v>
      </c>
      <c r="AH1134" s="26">
        <v>1</v>
      </c>
      <c r="AI1134" s="26">
        <v>2</v>
      </c>
      <c r="AJ1134" s="26"/>
      <c r="AK1134" s="26"/>
      <c r="AL1134" s="26"/>
      <c r="AM1134" s="26"/>
      <c r="AN1134" s="26"/>
      <c r="AO1134" s="26"/>
      <c r="AP1134" s="26"/>
      <c r="AQ1134" s="26"/>
      <c r="AR1134" s="26"/>
      <c r="AS1134" s="26"/>
      <c r="AT1134" s="26"/>
      <c r="AU1134" s="26"/>
      <c r="AV1134" s="26"/>
      <c r="AW1134" s="26"/>
      <c r="AX1134" s="26"/>
      <c r="AY1134" s="26"/>
      <c r="AZ1134" s="26"/>
      <c r="BA1134" s="26"/>
      <c r="BB1134" s="26"/>
      <c r="BC1134" s="26"/>
      <c r="BD1134" s="26"/>
      <c r="BE1134" s="26"/>
      <c r="BF1134" s="26"/>
      <c r="BG1134" s="26"/>
      <c r="BH1134" s="26"/>
      <c r="BI1134" s="26"/>
      <c r="BJ1134" s="26"/>
      <c r="BK1134" s="26"/>
      <c r="BL1134" s="26"/>
      <c r="BM1134" s="26"/>
      <c r="BN1134" s="26"/>
      <c r="BO1134" s="26"/>
      <c r="BP1134" s="26"/>
      <c r="BQ1134" s="26"/>
      <c r="BR1134" s="26"/>
      <c r="BS1134" s="26"/>
      <c r="BT1134" s="26"/>
      <c r="BU1134" s="26"/>
      <c r="BV1134" s="26"/>
      <c r="BW1134" s="26"/>
      <c r="BX1134" s="26"/>
      <c r="BY1134" s="26"/>
      <c r="BZ1134" s="26"/>
      <c r="CA1134" s="26"/>
      <c r="CB1134" s="26"/>
      <c r="CC1134" s="26"/>
      <c r="CD1134" s="26"/>
      <c r="CE1134" s="26"/>
      <c r="CF1134" s="26"/>
      <c r="CG1134" s="26"/>
      <c r="CH1134" s="26"/>
      <c r="CI1134" s="26"/>
      <c r="CJ1134" s="26"/>
      <c r="CK1134" s="26"/>
      <c r="CL1134" s="26"/>
      <c r="CM1134" s="26"/>
      <c r="CN1134" s="26"/>
      <c r="CO1134" s="26"/>
      <c r="CP1134" s="26"/>
      <c r="CQ1134" s="26"/>
      <c r="CR1134" s="26"/>
      <c r="CS1134" s="26"/>
      <c r="CT1134" s="26"/>
      <c r="CU1134" s="26"/>
      <c r="CV1134" s="26"/>
    </row>
    <row r="1135" spans="1:100">
      <c r="A1135" s="26">
        <v>43</v>
      </c>
      <c r="B1135" s="26" t="s">
        <v>43</v>
      </c>
      <c r="C1135" s="26" t="s">
        <v>36</v>
      </c>
      <c r="D1135" s="26">
        <v>990</v>
      </c>
      <c r="E1135" s="26" t="s">
        <v>45</v>
      </c>
      <c r="F1135" s="26">
        <v>27</v>
      </c>
      <c r="G1135" s="26">
        <v>3</v>
      </c>
      <c r="H1135" s="26" t="s">
        <v>60</v>
      </c>
      <c r="I1135" s="26">
        <v>1</v>
      </c>
      <c r="J1135" s="26">
        <v>1599</v>
      </c>
      <c r="K1135" s="26">
        <v>4</v>
      </c>
      <c r="L1135" s="26" t="s">
        <v>46</v>
      </c>
      <c r="M1135" s="26">
        <v>87</v>
      </c>
      <c r="N1135" s="26">
        <v>4</v>
      </c>
      <c r="O1135" s="26">
        <v>1</v>
      </c>
      <c r="P1135" s="26" t="s">
        <v>50</v>
      </c>
      <c r="Q1135" s="26">
        <v>2</v>
      </c>
      <c r="R1135" s="26" t="s">
        <v>52</v>
      </c>
      <c r="S1135" s="26">
        <v>4876</v>
      </c>
      <c r="T1135" s="26">
        <v>5855</v>
      </c>
      <c r="U1135" s="26">
        <v>5</v>
      </c>
      <c r="V1135" s="26" t="s">
        <v>42</v>
      </c>
      <c r="W1135" s="26" t="s">
        <v>43</v>
      </c>
      <c r="X1135" s="26">
        <v>12</v>
      </c>
      <c r="Y1135" s="26">
        <v>3</v>
      </c>
      <c r="Z1135" s="26">
        <v>3</v>
      </c>
      <c r="AA1135" s="26">
        <v>80</v>
      </c>
      <c r="AB1135" s="26">
        <v>1</v>
      </c>
      <c r="AC1135" s="26">
        <v>8</v>
      </c>
      <c r="AD1135" s="26">
        <v>0</v>
      </c>
      <c r="AE1135" s="26">
        <v>3</v>
      </c>
      <c r="AF1135" s="26">
        <v>6</v>
      </c>
      <c r="AG1135" s="26">
        <v>4</v>
      </c>
      <c r="AH1135" s="26">
        <v>0</v>
      </c>
      <c r="AI1135" s="26">
        <v>2</v>
      </c>
      <c r="AJ1135" s="26"/>
      <c r="AK1135" s="26"/>
      <c r="AL1135" s="26"/>
      <c r="AM1135" s="26"/>
      <c r="AN1135" s="26"/>
      <c r="AO1135" s="26"/>
      <c r="AP1135" s="26"/>
      <c r="AQ1135" s="26"/>
      <c r="AR1135" s="26"/>
      <c r="AS1135" s="26"/>
      <c r="AT1135" s="26"/>
      <c r="AU1135" s="26"/>
      <c r="AV1135" s="26"/>
      <c r="AW1135" s="26"/>
      <c r="AX1135" s="26"/>
      <c r="AY1135" s="26"/>
      <c r="AZ1135" s="26"/>
      <c r="BA1135" s="26"/>
      <c r="BB1135" s="26"/>
      <c r="BC1135" s="26"/>
      <c r="BD1135" s="26"/>
      <c r="BE1135" s="26"/>
      <c r="BF1135" s="26"/>
      <c r="BG1135" s="26"/>
      <c r="BH1135" s="26"/>
      <c r="BI1135" s="26"/>
      <c r="BJ1135" s="26"/>
      <c r="BK1135" s="26"/>
      <c r="BL1135" s="26"/>
      <c r="BM1135" s="26"/>
      <c r="BN1135" s="26"/>
      <c r="BO1135" s="26"/>
      <c r="BP1135" s="26"/>
      <c r="BQ1135" s="26"/>
      <c r="BR1135" s="26"/>
      <c r="BS1135" s="26"/>
      <c r="BT1135" s="26"/>
      <c r="BU1135" s="26"/>
      <c r="BV1135" s="26"/>
      <c r="BW1135" s="26"/>
      <c r="BX1135" s="26"/>
      <c r="BY1135" s="26"/>
      <c r="BZ1135" s="26"/>
      <c r="CA1135" s="26"/>
      <c r="CB1135" s="26"/>
      <c r="CC1135" s="26"/>
      <c r="CD1135" s="26"/>
      <c r="CE1135" s="26"/>
      <c r="CF1135" s="26"/>
      <c r="CG1135" s="26"/>
      <c r="CH1135" s="26"/>
      <c r="CI1135" s="26"/>
      <c r="CJ1135" s="26"/>
      <c r="CK1135" s="26"/>
      <c r="CL1135" s="26"/>
      <c r="CM1135" s="26"/>
      <c r="CN1135" s="26"/>
      <c r="CO1135" s="26"/>
      <c r="CP1135" s="26"/>
      <c r="CQ1135" s="26"/>
      <c r="CR1135" s="26"/>
      <c r="CS1135" s="26"/>
      <c r="CT1135" s="26"/>
      <c r="CU1135" s="26"/>
      <c r="CV1135" s="26"/>
    </row>
    <row r="1136" spans="1:100">
      <c r="A1136" s="26">
        <v>35</v>
      </c>
      <c r="B1136" s="26" t="s">
        <v>43</v>
      </c>
      <c r="C1136" s="26" t="s">
        <v>36</v>
      </c>
      <c r="D1136" s="26">
        <v>1349</v>
      </c>
      <c r="E1136" s="26" t="s">
        <v>45</v>
      </c>
      <c r="F1136" s="26">
        <v>7</v>
      </c>
      <c r="G1136" s="26">
        <v>2</v>
      </c>
      <c r="H1136" s="26" t="s">
        <v>38</v>
      </c>
      <c r="I1136" s="26">
        <v>1</v>
      </c>
      <c r="J1136" s="26">
        <v>1601</v>
      </c>
      <c r="K1136" s="26">
        <v>3</v>
      </c>
      <c r="L1136" s="26" t="s">
        <v>46</v>
      </c>
      <c r="M1136" s="26">
        <v>63</v>
      </c>
      <c r="N1136" s="26">
        <v>2</v>
      </c>
      <c r="O1136" s="26">
        <v>1</v>
      </c>
      <c r="P1136" s="26" t="s">
        <v>50</v>
      </c>
      <c r="Q1136" s="26">
        <v>4</v>
      </c>
      <c r="R1136" s="26" t="s">
        <v>48</v>
      </c>
      <c r="S1136" s="26">
        <v>2690</v>
      </c>
      <c r="T1136" s="26">
        <v>7713</v>
      </c>
      <c r="U1136" s="26">
        <v>1</v>
      </c>
      <c r="V1136" s="26" t="s">
        <v>42</v>
      </c>
      <c r="W1136" s="26" t="s">
        <v>43</v>
      </c>
      <c r="X1136" s="26">
        <v>18</v>
      </c>
      <c r="Y1136" s="26">
        <v>3</v>
      </c>
      <c r="Z1136" s="26">
        <v>4</v>
      </c>
      <c r="AA1136" s="26">
        <v>80</v>
      </c>
      <c r="AB1136" s="26">
        <v>1</v>
      </c>
      <c r="AC1136" s="26">
        <v>1</v>
      </c>
      <c r="AD1136" s="26">
        <v>5</v>
      </c>
      <c r="AE1136" s="26">
        <v>2</v>
      </c>
      <c r="AF1136" s="26">
        <v>1</v>
      </c>
      <c r="AG1136" s="26">
        <v>0</v>
      </c>
      <c r="AH1136" s="26">
        <v>0</v>
      </c>
      <c r="AI1136" s="26">
        <v>1</v>
      </c>
      <c r="AJ1136" s="26"/>
      <c r="AK1136" s="26"/>
      <c r="AL1136" s="26"/>
      <c r="AM1136" s="26"/>
      <c r="AN1136" s="26"/>
      <c r="AO1136" s="26"/>
      <c r="AP1136" s="26"/>
      <c r="AQ1136" s="26"/>
      <c r="AR1136" s="26"/>
      <c r="AS1136" s="26"/>
      <c r="AT1136" s="26"/>
      <c r="AU1136" s="26"/>
      <c r="AV1136" s="26"/>
      <c r="AW1136" s="26"/>
      <c r="AX1136" s="26"/>
      <c r="AY1136" s="26"/>
      <c r="AZ1136" s="26"/>
      <c r="BA1136" s="26"/>
      <c r="BB1136" s="26"/>
      <c r="BC1136" s="26"/>
      <c r="BD1136" s="26"/>
      <c r="BE1136" s="26"/>
      <c r="BF1136" s="26"/>
      <c r="BG1136" s="26"/>
      <c r="BH1136" s="26"/>
      <c r="BI1136" s="26"/>
      <c r="BJ1136" s="26"/>
      <c r="BK1136" s="26"/>
      <c r="BL1136" s="26"/>
      <c r="BM1136" s="26"/>
      <c r="BN1136" s="26"/>
      <c r="BO1136" s="26"/>
      <c r="BP1136" s="26"/>
      <c r="BQ1136" s="26"/>
      <c r="BR1136" s="26"/>
      <c r="BS1136" s="26"/>
      <c r="BT1136" s="26"/>
      <c r="BU1136" s="26"/>
      <c r="BV1136" s="26"/>
      <c r="BW1136" s="26"/>
      <c r="BX1136" s="26"/>
      <c r="BY1136" s="26"/>
      <c r="BZ1136" s="26"/>
      <c r="CA1136" s="26"/>
      <c r="CB1136" s="26"/>
      <c r="CC1136" s="26"/>
      <c r="CD1136" s="26"/>
      <c r="CE1136" s="26"/>
      <c r="CF1136" s="26"/>
      <c r="CG1136" s="26"/>
      <c r="CH1136" s="26"/>
      <c r="CI1136" s="26"/>
      <c r="CJ1136" s="26"/>
      <c r="CK1136" s="26"/>
      <c r="CL1136" s="26"/>
      <c r="CM1136" s="26"/>
      <c r="CN1136" s="26"/>
      <c r="CO1136" s="26"/>
      <c r="CP1136" s="26"/>
      <c r="CQ1136" s="26"/>
      <c r="CR1136" s="26"/>
      <c r="CS1136" s="26"/>
      <c r="CT1136" s="26"/>
      <c r="CU1136" s="26"/>
      <c r="CV1136" s="26"/>
    </row>
    <row r="1137" spans="1:100">
      <c r="A1137" s="26">
        <v>46</v>
      </c>
      <c r="B1137" s="26" t="s">
        <v>43</v>
      </c>
      <c r="C1137" s="26" t="s">
        <v>36</v>
      </c>
      <c r="D1137" s="26">
        <v>563</v>
      </c>
      <c r="E1137" s="26" t="s">
        <v>37</v>
      </c>
      <c r="F1137" s="26">
        <v>1</v>
      </c>
      <c r="G1137" s="26">
        <v>4</v>
      </c>
      <c r="H1137" s="26" t="s">
        <v>38</v>
      </c>
      <c r="I1137" s="26">
        <v>1</v>
      </c>
      <c r="J1137" s="26">
        <v>1602</v>
      </c>
      <c r="K1137" s="26">
        <v>4</v>
      </c>
      <c r="L1137" s="26" t="s">
        <v>46</v>
      </c>
      <c r="M1137" s="26">
        <v>56</v>
      </c>
      <c r="N1137" s="26">
        <v>4</v>
      </c>
      <c r="O1137" s="26">
        <v>4</v>
      </c>
      <c r="P1137" s="26" t="s">
        <v>56</v>
      </c>
      <c r="Q1137" s="26">
        <v>1</v>
      </c>
      <c r="R1137" s="26" t="s">
        <v>41</v>
      </c>
      <c r="S1137" s="26">
        <v>17567</v>
      </c>
      <c r="T1137" s="26">
        <v>3156</v>
      </c>
      <c r="U1137" s="26">
        <v>1</v>
      </c>
      <c r="V1137" s="26" t="s">
        <v>42</v>
      </c>
      <c r="W1137" s="26" t="s">
        <v>43</v>
      </c>
      <c r="X1137" s="26">
        <v>15</v>
      </c>
      <c r="Y1137" s="26">
        <v>3</v>
      </c>
      <c r="Z1137" s="26">
        <v>2</v>
      </c>
      <c r="AA1137" s="26">
        <v>80</v>
      </c>
      <c r="AB1137" s="26">
        <v>0</v>
      </c>
      <c r="AC1137" s="26">
        <v>27</v>
      </c>
      <c r="AD1137" s="26">
        <v>5</v>
      </c>
      <c r="AE1137" s="26">
        <v>1</v>
      </c>
      <c r="AF1137" s="26">
        <v>26</v>
      </c>
      <c r="AG1137" s="26">
        <v>0</v>
      </c>
      <c r="AH1137" s="26">
        <v>0</v>
      </c>
      <c r="AI1137" s="26">
        <v>12</v>
      </c>
      <c r="AJ1137" s="26"/>
      <c r="AK1137" s="26"/>
      <c r="AL1137" s="26"/>
      <c r="AM1137" s="26"/>
      <c r="AN1137" s="26"/>
      <c r="AO1137" s="26"/>
      <c r="AP1137" s="26"/>
      <c r="AQ1137" s="26"/>
      <c r="AR1137" s="26"/>
      <c r="AS1137" s="26"/>
      <c r="AT1137" s="26"/>
      <c r="AU1137" s="26"/>
      <c r="AV1137" s="26"/>
      <c r="AW1137" s="26"/>
      <c r="AX1137" s="26"/>
      <c r="AY1137" s="26"/>
      <c r="AZ1137" s="26"/>
      <c r="BA1137" s="26"/>
      <c r="BB1137" s="26"/>
      <c r="BC1137" s="26"/>
      <c r="BD1137" s="26"/>
      <c r="BE1137" s="26"/>
      <c r="BF1137" s="26"/>
      <c r="BG1137" s="26"/>
      <c r="BH1137" s="26"/>
      <c r="BI1137" s="26"/>
      <c r="BJ1137" s="26"/>
      <c r="BK1137" s="26"/>
      <c r="BL1137" s="26"/>
      <c r="BM1137" s="26"/>
      <c r="BN1137" s="26"/>
      <c r="BO1137" s="26"/>
      <c r="BP1137" s="26"/>
      <c r="BQ1137" s="26"/>
      <c r="BR1137" s="26"/>
      <c r="BS1137" s="26"/>
      <c r="BT1137" s="26"/>
      <c r="BU1137" s="26"/>
      <c r="BV1137" s="26"/>
      <c r="BW1137" s="26"/>
      <c r="BX1137" s="26"/>
      <c r="BY1137" s="26"/>
      <c r="BZ1137" s="26"/>
      <c r="CA1137" s="26"/>
      <c r="CB1137" s="26"/>
      <c r="CC1137" s="26"/>
      <c r="CD1137" s="26"/>
      <c r="CE1137" s="26"/>
      <c r="CF1137" s="26"/>
      <c r="CG1137" s="26"/>
      <c r="CH1137" s="26"/>
      <c r="CI1137" s="26"/>
      <c r="CJ1137" s="26"/>
      <c r="CK1137" s="26"/>
      <c r="CL1137" s="26"/>
      <c r="CM1137" s="26"/>
      <c r="CN1137" s="26"/>
      <c r="CO1137" s="26"/>
      <c r="CP1137" s="26"/>
      <c r="CQ1137" s="26"/>
      <c r="CR1137" s="26"/>
      <c r="CS1137" s="26"/>
      <c r="CT1137" s="26"/>
      <c r="CU1137" s="26"/>
      <c r="CV1137" s="26"/>
    </row>
    <row r="1138" spans="1:100">
      <c r="A1138" s="26">
        <v>28</v>
      </c>
      <c r="B1138" s="26" t="s">
        <v>35</v>
      </c>
      <c r="C1138" s="26" t="s">
        <v>36</v>
      </c>
      <c r="D1138" s="26">
        <v>329</v>
      </c>
      <c r="E1138" s="26" t="s">
        <v>45</v>
      </c>
      <c r="F1138" s="26">
        <v>24</v>
      </c>
      <c r="G1138" s="26">
        <v>3</v>
      </c>
      <c r="H1138" s="26" t="s">
        <v>51</v>
      </c>
      <c r="I1138" s="26">
        <v>1</v>
      </c>
      <c r="J1138" s="26">
        <v>1604</v>
      </c>
      <c r="K1138" s="26">
        <v>3</v>
      </c>
      <c r="L1138" s="26" t="s">
        <v>46</v>
      </c>
      <c r="M1138" s="26">
        <v>51</v>
      </c>
      <c r="N1138" s="26">
        <v>3</v>
      </c>
      <c r="O1138" s="26">
        <v>1</v>
      </c>
      <c r="P1138" s="26" t="s">
        <v>50</v>
      </c>
      <c r="Q1138" s="26">
        <v>2</v>
      </c>
      <c r="R1138" s="26" t="s">
        <v>48</v>
      </c>
      <c r="S1138" s="26">
        <v>2408</v>
      </c>
      <c r="T1138" s="26">
        <v>7324</v>
      </c>
      <c r="U1138" s="26">
        <v>1</v>
      </c>
      <c r="V1138" s="26" t="s">
        <v>42</v>
      </c>
      <c r="W1138" s="26" t="s">
        <v>35</v>
      </c>
      <c r="X1138" s="26">
        <v>17</v>
      </c>
      <c r="Y1138" s="26">
        <v>3</v>
      </c>
      <c r="Z1138" s="26">
        <v>3</v>
      </c>
      <c r="AA1138" s="26">
        <v>80</v>
      </c>
      <c r="AB1138" s="26">
        <v>3</v>
      </c>
      <c r="AC1138" s="26">
        <v>1</v>
      </c>
      <c r="AD1138" s="26">
        <v>3</v>
      </c>
      <c r="AE1138" s="26">
        <v>3</v>
      </c>
      <c r="AF1138" s="26">
        <v>1</v>
      </c>
      <c r="AG1138" s="26">
        <v>1</v>
      </c>
      <c r="AH1138" s="26">
        <v>0</v>
      </c>
      <c r="AI1138" s="26">
        <v>0</v>
      </c>
      <c r="AJ1138" s="26"/>
      <c r="AK1138" s="26"/>
      <c r="AL1138" s="26"/>
      <c r="AM1138" s="26"/>
      <c r="AN1138" s="26"/>
      <c r="AO1138" s="26"/>
      <c r="AP1138" s="26"/>
      <c r="AQ1138" s="26"/>
      <c r="AR1138" s="26"/>
      <c r="AS1138" s="26"/>
      <c r="AT1138" s="26"/>
      <c r="AU1138" s="26"/>
      <c r="AV1138" s="26"/>
      <c r="AW1138" s="26"/>
      <c r="AX1138" s="26"/>
      <c r="AY1138" s="26"/>
      <c r="AZ1138" s="26"/>
      <c r="BA1138" s="26"/>
      <c r="BB1138" s="26"/>
      <c r="BC1138" s="26"/>
      <c r="BD1138" s="26"/>
      <c r="BE1138" s="26"/>
      <c r="BF1138" s="26"/>
      <c r="BG1138" s="26"/>
      <c r="BH1138" s="26"/>
      <c r="BI1138" s="26"/>
      <c r="BJ1138" s="26"/>
      <c r="BK1138" s="26"/>
      <c r="BL1138" s="26"/>
      <c r="BM1138" s="26"/>
      <c r="BN1138" s="26"/>
      <c r="BO1138" s="26"/>
      <c r="BP1138" s="26"/>
      <c r="BQ1138" s="26"/>
      <c r="BR1138" s="26"/>
      <c r="BS1138" s="26"/>
      <c r="BT1138" s="26"/>
      <c r="BU1138" s="26"/>
      <c r="BV1138" s="26"/>
      <c r="BW1138" s="26"/>
      <c r="BX1138" s="26"/>
      <c r="BY1138" s="26"/>
      <c r="BZ1138" s="26"/>
      <c r="CA1138" s="26"/>
      <c r="CB1138" s="26"/>
      <c r="CC1138" s="26"/>
      <c r="CD1138" s="26"/>
      <c r="CE1138" s="26"/>
      <c r="CF1138" s="26"/>
      <c r="CG1138" s="26"/>
      <c r="CH1138" s="26"/>
      <c r="CI1138" s="26"/>
      <c r="CJ1138" s="26"/>
      <c r="CK1138" s="26"/>
      <c r="CL1138" s="26"/>
      <c r="CM1138" s="26"/>
      <c r="CN1138" s="26"/>
      <c r="CO1138" s="26"/>
      <c r="CP1138" s="26"/>
      <c r="CQ1138" s="26"/>
      <c r="CR1138" s="26"/>
      <c r="CS1138" s="26"/>
      <c r="CT1138" s="26"/>
      <c r="CU1138" s="26"/>
      <c r="CV1138" s="26"/>
    </row>
    <row r="1139" spans="1:100">
      <c r="A1139" s="26">
        <v>22</v>
      </c>
      <c r="B1139" s="26" t="s">
        <v>43</v>
      </c>
      <c r="C1139" s="26" t="s">
        <v>55</v>
      </c>
      <c r="D1139" s="26">
        <v>457</v>
      </c>
      <c r="E1139" s="26" t="s">
        <v>45</v>
      </c>
      <c r="F1139" s="26">
        <v>26</v>
      </c>
      <c r="G1139" s="26">
        <v>2</v>
      </c>
      <c r="H1139" s="26" t="s">
        <v>49</v>
      </c>
      <c r="I1139" s="26">
        <v>1</v>
      </c>
      <c r="J1139" s="26">
        <v>1605</v>
      </c>
      <c r="K1139" s="26">
        <v>2</v>
      </c>
      <c r="L1139" s="26" t="s">
        <v>39</v>
      </c>
      <c r="M1139" s="26">
        <v>85</v>
      </c>
      <c r="N1139" s="26">
        <v>2</v>
      </c>
      <c r="O1139" s="26">
        <v>1</v>
      </c>
      <c r="P1139" s="26" t="s">
        <v>47</v>
      </c>
      <c r="Q1139" s="26">
        <v>3</v>
      </c>
      <c r="R1139" s="26" t="s">
        <v>48</v>
      </c>
      <c r="S1139" s="26">
        <v>2814</v>
      </c>
      <c r="T1139" s="26">
        <v>10293</v>
      </c>
      <c r="U1139" s="26">
        <v>1</v>
      </c>
      <c r="V1139" s="26" t="s">
        <v>42</v>
      </c>
      <c r="W1139" s="26" t="s">
        <v>35</v>
      </c>
      <c r="X1139" s="26">
        <v>14</v>
      </c>
      <c r="Y1139" s="26">
        <v>3</v>
      </c>
      <c r="Z1139" s="26">
        <v>2</v>
      </c>
      <c r="AA1139" s="26">
        <v>80</v>
      </c>
      <c r="AB1139" s="26">
        <v>0</v>
      </c>
      <c r="AC1139" s="26">
        <v>4</v>
      </c>
      <c r="AD1139" s="26">
        <v>2</v>
      </c>
      <c r="AE1139" s="26">
        <v>2</v>
      </c>
      <c r="AF1139" s="26">
        <v>4</v>
      </c>
      <c r="AG1139" s="26">
        <v>2</v>
      </c>
      <c r="AH1139" s="26">
        <v>1</v>
      </c>
      <c r="AI1139" s="26">
        <v>3</v>
      </c>
      <c r="AJ1139" s="26"/>
      <c r="AK1139" s="26"/>
      <c r="AL1139" s="26"/>
      <c r="AM1139" s="26"/>
      <c r="AN1139" s="26"/>
      <c r="AO1139" s="26"/>
      <c r="AP1139" s="26"/>
      <c r="AQ1139" s="26"/>
      <c r="AR1139" s="26"/>
      <c r="AS1139" s="26"/>
      <c r="AT1139" s="26"/>
      <c r="AU1139" s="26"/>
      <c r="AV1139" s="26"/>
      <c r="AW1139" s="26"/>
      <c r="AX1139" s="26"/>
      <c r="AY1139" s="26"/>
      <c r="AZ1139" s="26"/>
      <c r="BA1139" s="26"/>
      <c r="BB1139" s="26"/>
      <c r="BC1139" s="26"/>
      <c r="BD1139" s="26"/>
      <c r="BE1139" s="26"/>
      <c r="BF1139" s="26"/>
      <c r="BG1139" s="26"/>
      <c r="BH1139" s="26"/>
      <c r="BI1139" s="26"/>
      <c r="BJ1139" s="26"/>
      <c r="BK1139" s="26"/>
      <c r="BL1139" s="26"/>
      <c r="BM1139" s="26"/>
      <c r="BN1139" s="26"/>
      <c r="BO1139" s="26"/>
      <c r="BP1139" s="26"/>
      <c r="BQ1139" s="26"/>
      <c r="BR1139" s="26"/>
      <c r="BS1139" s="26"/>
      <c r="BT1139" s="26"/>
      <c r="BU1139" s="26"/>
      <c r="BV1139" s="26"/>
      <c r="BW1139" s="26"/>
      <c r="BX1139" s="26"/>
      <c r="BY1139" s="26"/>
      <c r="BZ1139" s="26"/>
      <c r="CA1139" s="26"/>
      <c r="CB1139" s="26"/>
      <c r="CC1139" s="26"/>
      <c r="CD1139" s="26"/>
      <c r="CE1139" s="26"/>
      <c r="CF1139" s="26"/>
      <c r="CG1139" s="26"/>
      <c r="CH1139" s="26"/>
      <c r="CI1139" s="26"/>
      <c r="CJ1139" s="26"/>
      <c r="CK1139" s="26"/>
      <c r="CL1139" s="26"/>
      <c r="CM1139" s="26"/>
      <c r="CN1139" s="26"/>
      <c r="CO1139" s="26"/>
      <c r="CP1139" s="26"/>
      <c r="CQ1139" s="26"/>
      <c r="CR1139" s="26"/>
      <c r="CS1139" s="26"/>
      <c r="CT1139" s="26"/>
      <c r="CU1139" s="26"/>
      <c r="CV1139" s="26"/>
    </row>
    <row r="1140" spans="1:100">
      <c r="A1140" s="26">
        <v>50</v>
      </c>
      <c r="B1140" s="26" t="s">
        <v>43</v>
      </c>
      <c r="C1140" s="26" t="s">
        <v>44</v>
      </c>
      <c r="D1140" s="26">
        <v>1234</v>
      </c>
      <c r="E1140" s="26" t="s">
        <v>45</v>
      </c>
      <c r="F1140" s="26">
        <v>20</v>
      </c>
      <c r="G1140" s="26">
        <v>5</v>
      </c>
      <c r="H1140" s="26" t="s">
        <v>51</v>
      </c>
      <c r="I1140" s="26">
        <v>1</v>
      </c>
      <c r="J1140" s="26">
        <v>1606</v>
      </c>
      <c r="K1140" s="26">
        <v>2</v>
      </c>
      <c r="L1140" s="26" t="s">
        <v>46</v>
      </c>
      <c r="M1140" s="26">
        <v>41</v>
      </c>
      <c r="N1140" s="26">
        <v>3</v>
      </c>
      <c r="O1140" s="26">
        <v>4</v>
      </c>
      <c r="P1140" s="26" t="s">
        <v>54</v>
      </c>
      <c r="Q1140" s="26">
        <v>3</v>
      </c>
      <c r="R1140" s="26" t="s">
        <v>48</v>
      </c>
      <c r="S1140" s="26">
        <v>11245</v>
      </c>
      <c r="T1140" s="26">
        <v>20689</v>
      </c>
      <c r="U1140" s="26">
        <v>2</v>
      </c>
      <c r="V1140" s="26" t="s">
        <v>42</v>
      </c>
      <c r="W1140" s="26" t="s">
        <v>35</v>
      </c>
      <c r="X1140" s="26">
        <v>15</v>
      </c>
      <c r="Y1140" s="26">
        <v>3</v>
      </c>
      <c r="Z1140" s="26">
        <v>3</v>
      </c>
      <c r="AA1140" s="26">
        <v>80</v>
      </c>
      <c r="AB1140" s="26">
        <v>1</v>
      </c>
      <c r="AC1140" s="26">
        <v>32</v>
      </c>
      <c r="AD1140" s="26">
        <v>3</v>
      </c>
      <c r="AE1140" s="26">
        <v>3</v>
      </c>
      <c r="AF1140" s="26">
        <v>30</v>
      </c>
      <c r="AG1140" s="26">
        <v>8</v>
      </c>
      <c r="AH1140" s="26">
        <v>12</v>
      </c>
      <c r="AI1140" s="26">
        <v>13</v>
      </c>
      <c r="AJ1140" s="26"/>
      <c r="AK1140" s="26"/>
      <c r="AL1140" s="26"/>
      <c r="AM1140" s="26"/>
      <c r="AN1140" s="26"/>
      <c r="AO1140" s="26"/>
      <c r="AP1140" s="26"/>
      <c r="AQ1140" s="26"/>
      <c r="AR1140" s="26"/>
      <c r="AS1140" s="26"/>
      <c r="AT1140" s="26"/>
      <c r="AU1140" s="26"/>
      <c r="AV1140" s="26"/>
      <c r="AW1140" s="26"/>
      <c r="AX1140" s="26"/>
      <c r="AY1140" s="26"/>
      <c r="AZ1140" s="26"/>
      <c r="BA1140" s="26"/>
      <c r="BB1140" s="26"/>
      <c r="BC1140" s="26"/>
      <c r="BD1140" s="26"/>
      <c r="BE1140" s="26"/>
      <c r="BF1140" s="26"/>
      <c r="BG1140" s="26"/>
      <c r="BH1140" s="26"/>
      <c r="BI1140" s="26"/>
      <c r="BJ1140" s="26"/>
      <c r="BK1140" s="26"/>
      <c r="BL1140" s="26"/>
      <c r="BM1140" s="26"/>
      <c r="BN1140" s="26"/>
      <c r="BO1140" s="26"/>
      <c r="BP1140" s="26"/>
      <c r="BQ1140" s="26"/>
      <c r="BR1140" s="26"/>
      <c r="BS1140" s="26"/>
      <c r="BT1140" s="26"/>
      <c r="BU1140" s="26"/>
      <c r="BV1140" s="26"/>
      <c r="BW1140" s="26"/>
      <c r="BX1140" s="26"/>
      <c r="BY1140" s="26"/>
      <c r="BZ1140" s="26"/>
      <c r="CA1140" s="26"/>
      <c r="CB1140" s="26"/>
      <c r="CC1140" s="26"/>
      <c r="CD1140" s="26"/>
      <c r="CE1140" s="26"/>
      <c r="CF1140" s="26"/>
      <c r="CG1140" s="26"/>
      <c r="CH1140" s="26"/>
      <c r="CI1140" s="26"/>
      <c r="CJ1140" s="26"/>
      <c r="CK1140" s="26"/>
      <c r="CL1140" s="26"/>
      <c r="CM1140" s="26"/>
      <c r="CN1140" s="26"/>
      <c r="CO1140" s="26"/>
      <c r="CP1140" s="26"/>
      <c r="CQ1140" s="26"/>
      <c r="CR1140" s="26"/>
      <c r="CS1140" s="26"/>
      <c r="CT1140" s="26"/>
      <c r="CU1140" s="26"/>
      <c r="CV1140" s="26"/>
    </row>
    <row r="1141" spans="1:100">
      <c r="A1141" s="26">
        <v>32</v>
      </c>
      <c r="B1141" s="26" t="s">
        <v>43</v>
      </c>
      <c r="C1141" s="26" t="s">
        <v>36</v>
      </c>
      <c r="D1141" s="26">
        <v>634</v>
      </c>
      <c r="E1141" s="26" t="s">
        <v>45</v>
      </c>
      <c r="F1141" s="26">
        <v>5</v>
      </c>
      <c r="G1141" s="26">
        <v>4</v>
      </c>
      <c r="H1141" s="26" t="s">
        <v>49</v>
      </c>
      <c r="I1141" s="26">
        <v>1</v>
      </c>
      <c r="J1141" s="26">
        <v>1607</v>
      </c>
      <c r="K1141" s="26">
        <v>2</v>
      </c>
      <c r="L1141" s="26" t="s">
        <v>39</v>
      </c>
      <c r="M1141" s="26">
        <v>35</v>
      </c>
      <c r="N1141" s="26">
        <v>4</v>
      </c>
      <c r="O1141" s="26">
        <v>1</v>
      </c>
      <c r="P1141" s="26" t="s">
        <v>47</v>
      </c>
      <c r="Q1141" s="26">
        <v>4</v>
      </c>
      <c r="R1141" s="26" t="s">
        <v>48</v>
      </c>
      <c r="S1141" s="26">
        <v>3312</v>
      </c>
      <c r="T1141" s="26">
        <v>18783</v>
      </c>
      <c r="U1141" s="26">
        <v>3</v>
      </c>
      <c r="V1141" s="26" t="s">
        <v>42</v>
      </c>
      <c r="W1141" s="26" t="s">
        <v>43</v>
      </c>
      <c r="X1141" s="26">
        <v>17</v>
      </c>
      <c r="Y1141" s="26">
        <v>3</v>
      </c>
      <c r="Z1141" s="26">
        <v>4</v>
      </c>
      <c r="AA1141" s="26">
        <v>80</v>
      </c>
      <c r="AB1141" s="26">
        <v>2</v>
      </c>
      <c r="AC1141" s="26">
        <v>6</v>
      </c>
      <c r="AD1141" s="26">
        <v>3</v>
      </c>
      <c r="AE1141" s="26">
        <v>3</v>
      </c>
      <c r="AF1141" s="26">
        <v>3</v>
      </c>
      <c r="AG1141" s="26">
        <v>2</v>
      </c>
      <c r="AH1141" s="26">
        <v>0</v>
      </c>
      <c r="AI1141" s="26">
        <v>2</v>
      </c>
      <c r="AJ1141" s="26"/>
      <c r="AK1141" s="26"/>
      <c r="AL1141" s="26"/>
      <c r="AM1141" s="26"/>
      <c r="AN1141" s="26"/>
      <c r="AO1141" s="26"/>
      <c r="AP1141" s="26"/>
      <c r="AQ1141" s="26"/>
      <c r="AR1141" s="26"/>
      <c r="AS1141" s="26"/>
      <c r="AT1141" s="26"/>
      <c r="AU1141" s="26"/>
      <c r="AV1141" s="26"/>
      <c r="AW1141" s="26"/>
      <c r="AX1141" s="26"/>
      <c r="AY1141" s="26"/>
      <c r="AZ1141" s="26"/>
      <c r="BA1141" s="26"/>
      <c r="BB1141" s="26"/>
      <c r="BC1141" s="26"/>
      <c r="BD1141" s="26"/>
      <c r="BE1141" s="26"/>
      <c r="BF1141" s="26"/>
      <c r="BG1141" s="26"/>
      <c r="BH1141" s="26"/>
      <c r="BI1141" s="26"/>
      <c r="BJ1141" s="26"/>
      <c r="BK1141" s="26"/>
      <c r="BL1141" s="26"/>
      <c r="BM1141" s="26"/>
      <c r="BN1141" s="26"/>
      <c r="BO1141" s="26"/>
      <c r="BP1141" s="26"/>
      <c r="BQ1141" s="26"/>
      <c r="BR1141" s="26"/>
      <c r="BS1141" s="26"/>
      <c r="BT1141" s="26"/>
      <c r="BU1141" s="26"/>
      <c r="BV1141" s="26"/>
      <c r="BW1141" s="26"/>
      <c r="BX1141" s="26"/>
      <c r="BY1141" s="26"/>
      <c r="BZ1141" s="26"/>
      <c r="CA1141" s="26"/>
      <c r="CB1141" s="26"/>
      <c r="CC1141" s="26"/>
      <c r="CD1141" s="26"/>
      <c r="CE1141" s="26"/>
      <c r="CF1141" s="26"/>
      <c r="CG1141" s="26"/>
      <c r="CH1141" s="26"/>
      <c r="CI1141" s="26"/>
      <c r="CJ1141" s="26"/>
      <c r="CK1141" s="26"/>
      <c r="CL1141" s="26"/>
      <c r="CM1141" s="26"/>
      <c r="CN1141" s="26"/>
      <c r="CO1141" s="26"/>
      <c r="CP1141" s="26"/>
      <c r="CQ1141" s="26"/>
      <c r="CR1141" s="26"/>
      <c r="CS1141" s="26"/>
      <c r="CT1141" s="26"/>
      <c r="CU1141" s="26"/>
      <c r="CV1141" s="26"/>
    </row>
    <row r="1142" spans="1:100">
      <c r="A1142" s="26">
        <v>44</v>
      </c>
      <c r="B1142" s="26" t="s">
        <v>43</v>
      </c>
      <c r="C1142" s="26" t="s">
        <v>36</v>
      </c>
      <c r="D1142" s="26">
        <v>1313</v>
      </c>
      <c r="E1142" s="26" t="s">
        <v>45</v>
      </c>
      <c r="F1142" s="26">
        <v>7</v>
      </c>
      <c r="G1142" s="26">
        <v>3</v>
      </c>
      <c r="H1142" s="26" t="s">
        <v>51</v>
      </c>
      <c r="I1142" s="26">
        <v>1</v>
      </c>
      <c r="J1142" s="26">
        <v>1608</v>
      </c>
      <c r="K1142" s="26">
        <v>2</v>
      </c>
      <c r="L1142" s="26" t="s">
        <v>39</v>
      </c>
      <c r="M1142" s="26">
        <v>31</v>
      </c>
      <c r="N1142" s="26">
        <v>3</v>
      </c>
      <c r="O1142" s="26">
        <v>5</v>
      </c>
      <c r="P1142" s="26" t="s">
        <v>58</v>
      </c>
      <c r="Q1142" s="26">
        <v>4</v>
      </c>
      <c r="R1142" s="26" t="s">
        <v>52</v>
      </c>
      <c r="S1142" s="26">
        <v>19049</v>
      </c>
      <c r="T1142" s="26">
        <v>3549</v>
      </c>
      <c r="U1142" s="26">
        <v>0</v>
      </c>
      <c r="V1142" s="26" t="s">
        <v>42</v>
      </c>
      <c r="W1142" s="26" t="s">
        <v>35</v>
      </c>
      <c r="X1142" s="26">
        <v>14</v>
      </c>
      <c r="Y1142" s="26">
        <v>3</v>
      </c>
      <c r="Z1142" s="26">
        <v>4</v>
      </c>
      <c r="AA1142" s="26">
        <v>80</v>
      </c>
      <c r="AB1142" s="26">
        <v>1</v>
      </c>
      <c r="AC1142" s="26">
        <v>23</v>
      </c>
      <c r="AD1142" s="26">
        <v>4</v>
      </c>
      <c r="AE1142" s="26">
        <v>2</v>
      </c>
      <c r="AF1142" s="26">
        <v>22</v>
      </c>
      <c r="AG1142" s="26">
        <v>7</v>
      </c>
      <c r="AH1142" s="26">
        <v>1</v>
      </c>
      <c r="AI1142" s="26">
        <v>10</v>
      </c>
      <c r="AJ1142" s="26"/>
      <c r="AK1142" s="26"/>
      <c r="AL1142" s="26"/>
      <c r="AM1142" s="26"/>
      <c r="AN1142" s="26"/>
      <c r="AO1142" s="26"/>
      <c r="AP1142" s="26"/>
      <c r="AQ1142" s="26"/>
      <c r="AR1142" s="26"/>
      <c r="AS1142" s="26"/>
      <c r="AT1142" s="26"/>
      <c r="AU1142" s="26"/>
      <c r="AV1142" s="26"/>
      <c r="AW1142" s="26"/>
      <c r="AX1142" s="26"/>
      <c r="AY1142" s="26"/>
      <c r="AZ1142" s="26"/>
      <c r="BA1142" s="26"/>
      <c r="BB1142" s="26"/>
      <c r="BC1142" s="26"/>
      <c r="BD1142" s="26"/>
      <c r="BE1142" s="26"/>
      <c r="BF1142" s="26"/>
      <c r="BG1142" s="26"/>
      <c r="BH1142" s="26"/>
      <c r="BI1142" s="26"/>
      <c r="BJ1142" s="26"/>
      <c r="BK1142" s="26"/>
      <c r="BL1142" s="26"/>
      <c r="BM1142" s="26"/>
      <c r="BN1142" s="26"/>
      <c r="BO1142" s="26"/>
      <c r="BP1142" s="26"/>
      <c r="BQ1142" s="26"/>
      <c r="BR1142" s="26"/>
      <c r="BS1142" s="26"/>
      <c r="BT1142" s="26"/>
      <c r="BU1142" s="26"/>
      <c r="BV1142" s="26"/>
      <c r="BW1142" s="26"/>
      <c r="BX1142" s="26"/>
      <c r="BY1142" s="26"/>
      <c r="BZ1142" s="26"/>
      <c r="CA1142" s="26"/>
      <c r="CB1142" s="26"/>
      <c r="CC1142" s="26"/>
      <c r="CD1142" s="26"/>
      <c r="CE1142" s="26"/>
      <c r="CF1142" s="26"/>
      <c r="CG1142" s="26"/>
      <c r="CH1142" s="26"/>
      <c r="CI1142" s="26"/>
      <c r="CJ1142" s="26"/>
      <c r="CK1142" s="26"/>
      <c r="CL1142" s="26"/>
      <c r="CM1142" s="26"/>
      <c r="CN1142" s="26"/>
      <c r="CO1142" s="26"/>
      <c r="CP1142" s="26"/>
      <c r="CQ1142" s="26"/>
      <c r="CR1142" s="26"/>
      <c r="CS1142" s="26"/>
      <c r="CT1142" s="26"/>
      <c r="CU1142" s="26"/>
      <c r="CV1142" s="26"/>
    </row>
    <row r="1143" spans="1:100">
      <c r="A1143" s="26">
        <v>30</v>
      </c>
      <c r="B1143" s="26" t="s">
        <v>43</v>
      </c>
      <c r="C1143" s="26" t="s">
        <v>36</v>
      </c>
      <c r="D1143" s="26">
        <v>241</v>
      </c>
      <c r="E1143" s="26" t="s">
        <v>45</v>
      </c>
      <c r="F1143" s="26">
        <v>7</v>
      </c>
      <c r="G1143" s="26">
        <v>3</v>
      </c>
      <c r="H1143" s="26" t="s">
        <v>51</v>
      </c>
      <c r="I1143" s="26">
        <v>1</v>
      </c>
      <c r="J1143" s="26">
        <v>1609</v>
      </c>
      <c r="K1143" s="26">
        <v>2</v>
      </c>
      <c r="L1143" s="26" t="s">
        <v>46</v>
      </c>
      <c r="M1143" s="26">
        <v>48</v>
      </c>
      <c r="N1143" s="26">
        <v>2</v>
      </c>
      <c r="O1143" s="26">
        <v>1</v>
      </c>
      <c r="P1143" s="26" t="s">
        <v>47</v>
      </c>
      <c r="Q1143" s="26">
        <v>2</v>
      </c>
      <c r="R1143" s="26" t="s">
        <v>48</v>
      </c>
      <c r="S1143" s="26">
        <v>2141</v>
      </c>
      <c r="T1143" s="26">
        <v>5348</v>
      </c>
      <c r="U1143" s="26">
        <v>1</v>
      </c>
      <c r="V1143" s="26" t="s">
        <v>42</v>
      </c>
      <c r="W1143" s="26" t="s">
        <v>43</v>
      </c>
      <c r="X1143" s="26">
        <v>12</v>
      </c>
      <c r="Y1143" s="26">
        <v>3</v>
      </c>
      <c r="Z1143" s="26">
        <v>2</v>
      </c>
      <c r="AA1143" s="26">
        <v>80</v>
      </c>
      <c r="AB1143" s="26">
        <v>1</v>
      </c>
      <c r="AC1143" s="26">
        <v>6</v>
      </c>
      <c r="AD1143" s="26">
        <v>3</v>
      </c>
      <c r="AE1143" s="26">
        <v>2</v>
      </c>
      <c r="AF1143" s="26">
        <v>6</v>
      </c>
      <c r="AG1143" s="26">
        <v>4</v>
      </c>
      <c r="AH1143" s="26">
        <v>1</v>
      </c>
      <c r="AI1143" s="26">
        <v>1</v>
      </c>
      <c r="AJ1143" s="26"/>
      <c r="AK1143" s="26"/>
      <c r="AL1143" s="26"/>
      <c r="AM1143" s="26"/>
      <c r="AN1143" s="26"/>
      <c r="AO1143" s="26"/>
      <c r="AP1143" s="26"/>
      <c r="AQ1143" s="26"/>
      <c r="AR1143" s="26"/>
      <c r="AS1143" s="26"/>
      <c r="AT1143" s="26"/>
      <c r="AU1143" s="26"/>
      <c r="AV1143" s="26"/>
      <c r="AW1143" s="26"/>
      <c r="AX1143" s="26"/>
      <c r="AY1143" s="26"/>
      <c r="AZ1143" s="26"/>
      <c r="BA1143" s="26"/>
      <c r="BB1143" s="26"/>
      <c r="BC1143" s="26"/>
      <c r="BD1143" s="26"/>
      <c r="BE1143" s="26"/>
      <c r="BF1143" s="26"/>
      <c r="BG1143" s="26"/>
      <c r="BH1143" s="26"/>
      <c r="BI1143" s="26"/>
      <c r="BJ1143" s="26"/>
      <c r="BK1143" s="26"/>
      <c r="BL1143" s="26"/>
      <c r="BM1143" s="26"/>
      <c r="BN1143" s="26"/>
      <c r="BO1143" s="26"/>
      <c r="BP1143" s="26"/>
      <c r="BQ1143" s="26"/>
      <c r="BR1143" s="26"/>
      <c r="BS1143" s="26"/>
      <c r="BT1143" s="26"/>
      <c r="BU1143" s="26"/>
      <c r="BV1143" s="26"/>
      <c r="BW1143" s="26"/>
      <c r="BX1143" s="26"/>
      <c r="BY1143" s="26"/>
      <c r="BZ1143" s="26"/>
      <c r="CA1143" s="26"/>
      <c r="CB1143" s="26"/>
      <c r="CC1143" s="26"/>
      <c r="CD1143" s="26"/>
      <c r="CE1143" s="26"/>
      <c r="CF1143" s="26"/>
      <c r="CG1143" s="26"/>
      <c r="CH1143" s="26"/>
      <c r="CI1143" s="26"/>
      <c r="CJ1143" s="26"/>
      <c r="CK1143" s="26"/>
      <c r="CL1143" s="26"/>
      <c r="CM1143" s="26"/>
      <c r="CN1143" s="26"/>
      <c r="CO1143" s="26"/>
      <c r="CP1143" s="26"/>
      <c r="CQ1143" s="26"/>
      <c r="CR1143" s="26"/>
      <c r="CS1143" s="26"/>
      <c r="CT1143" s="26"/>
      <c r="CU1143" s="26"/>
      <c r="CV1143" s="26"/>
    </row>
    <row r="1144" spans="1:100">
      <c r="A1144" s="26">
        <v>45</v>
      </c>
      <c r="B1144" s="26" t="s">
        <v>43</v>
      </c>
      <c r="C1144" s="26" t="s">
        <v>36</v>
      </c>
      <c r="D1144" s="26">
        <v>1015</v>
      </c>
      <c r="E1144" s="26" t="s">
        <v>45</v>
      </c>
      <c r="F1144" s="26">
        <v>5</v>
      </c>
      <c r="G1144" s="26">
        <v>5</v>
      </c>
      <c r="H1144" s="26" t="s">
        <v>51</v>
      </c>
      <c r="I1144" s="26">
        <v>1</v>
      </c>
      <c r="J1144" s="26">
        <v>1611</v>
      </c>
      <c r="K1144" s="26">
        <v>3</v>
      </c>
      <c r="L1144" s="26" t="s">
        <v>39</v>
      </c>
      <c r="M1144" s="26">
        <v>50</v>
      </c>
      <c r="N1144" s="26">
        <v>1</v>
      </c>
      <c r="O1144" s="26">
        <v>2</v>
      </c>
      <c r="P1144" s="26" t="s">
        <v>50</v>
      </c>
      <c r="Q1144" s="26">
        <v>1</v>
      </c>
      <c r="R1144" s="26" t="s">
        <v>41</v>
      </c>
      <c r="S1144" s="26">
        <v>5769</v>
      </c>
      <c r="T1144" s="26">
        <v>23447</v>
      </c>
      <c r="U1144" s="26">
        <v>1</v>
      </c>
      <c r="V1144" s="26" t="s">
        <v>42</v>
      </c>
      <c r="W1144" s="26" t="s">
        <v>35</v>
      </c>
      <c r="X1144" s="26">
        <v>14</v>
      </c>
      <c r="Y1144" s="26">
        <v>3</v>
      </c>
      <c r="Z1144" s="26">
        <v>1</v>
      </c>
      <c r="AA1144" s="26">
        <v>80</v>
      </c>
      <c r="AB1144" s="26">
        <v>0</v>
      </c>
      <c r="AC1144" s="26">
        <v>10</v>
      </c>
      <c r="AD1144" s="26">
        <v>3</v>
      </c>
      <c r="AE1144" s="26">
        <v>3</v>
      </c>
      <c r="AF1144" s="26">
        <v>10</v>
      </c>
      <c r="AG1144" s="26">
        <v>7</v>
      </c>
      <c r="AH1144" s="26">
        <v>1</v>
      </c>
      <c r="AI1144" s="26">
        <v>4</v>
      </c>
      <c r="AJ1144" s="26"/>
      <c r="AK1144" s="26"/>
      <c r="AL1144" s="26"/>
      <c r="AM1144" s="26"/>
      <c r="AN1144" s="26"/>
      <c r="AO1144" s="26"/>
      <c r="AP1144" s="26"/>
      <c r="AQ1144" s="26"/>
      <c r="AR1144" s="26"/>
      <c r="AS1144" s="26"/>
      <c r="AT1144" s="26"/>
      <c r="AU1144" s="26"/>
      <c r="AV1144" s="26"/>
      <c r="AW1144" s="26"/>
      <c r="AX1144" s="26"/>
      <c r="AY1144" s="26"/>
      <c r="AZ1144" s="26"/>
      <c r="BA1144" s="26"/>
      <c r="BB1144" s="26"/>
      <c r="BC1144" s="26"/>
      <c r="BD1144" s="26"/>
      <c r="BE1144" s="26"/>
      <c r="BF1144" s="26"/>
      <c r="BG1144" s="26"/>
      <c r="BH1144" s="26"/>
      <c r="BI1144" s="26"/>
      <c r="BJ1144" s="26"/>
      <c r="BK1144" s="26"/>
      <c r="BL1144" s="26"/>
      <c r="BM1144" s="26"/>
      <c r="BN1144" s="26"/>
      <c r="BO1144" s="26"/>
      <c r="BP1144" s="26"/>
      <c r="BQ1144" s="26"/>
      <c r="BR1144" s="26"/>
      <c r="BS1144" s="26"/>
      <c r="BT1144" s="26"/>
      <c r="BU1144" s="26"/>
      <c r="BV1144" s="26"/>
      <c r="BW1144" s="26"/>
      <c r="BX1144" s="26"/>
      <c r="BY1144" s="26"/>
      <c r="BZ1144" s="26"/>
      <c r="CA1144" s="26"/>
      <c r="CB1144" s="26"/>
      <c r="CC1144" s="26"/>
      <c r="CD1144" s="26"/>
      <c r="CE1144" s="26"/>
      <c r="CF1144" s="26"/>
      <c r="CG1144" s="26"/>
      <c r="CH1144" s="26"/>
      <c r="CI1144" s="26"/>
      <c r="CJ1144" s="26"/>
      <c r="CK1144" s="26"/>
      <c r="CL1144" s="26"/>
      <c r="CM1144" s="26"/>
      <c r="CN1144" s="26"/>
      <c r="CO1144" s="26"/>
      <c r="CP1144" s="26"/>
      <c r="CQ1144" s="26"/>
      <c r="CR1144" s="26"/>
      <c r="CS1144" s="26"/>
      <c r="CT1144" s="26"/>
      <c r="CU1144" s="26"/>
      <c r="CV1144" s="26"/>
    </row>
    <row r="1145" spans="1:100">
      <c r="A1145" s="26">
        <v>45</v>
      </c>
      <c r="B1145" s="26" t="s">
        <v>43</v>
      </c>
      <c r="C1145" s="26" t="s">
        <v>55</v>
      </c>
      <c r="D1145" s="26">
        <v>336</v>
      </c>
      <c r="E1145" s="26" t="s">
        <v>37</v>
      </c>
      <c r="F1145" s="26">
        <v>26</v>
      </c>
      <c r="G1145" s="26">
        <v>3</v>
      </c>
      <c r="H1145" s="26" t="s">
        <v>59</v>
      </c>
      <c r="I1145" s="26">
        <v>1</v>
      </c>
      <c r="J1145" s="26">
        <v>1612</v>
      </c>
      <c r="K1145" s="26">
        <v>1</v>
      </c>
      <c r="L1145" s="26" t="s">
        <v>46</v>
      </c>
      <c r="M1145" s="26">
        <v>52</v>
      </c>
      <c r="N1145" s="26">
        <v>2</v>
      </c>
      <c r="O1145" s="26">
        <v>2</v>
      </c>
      <c r="P1145" s="26" t="s">
        <v>40</v>
      </c>
      <c r="Q1145" s="26">
        <v>1</v>
      </c>
      <c r="R1145" s="26" t="s">
        <v>48</v>
      </c>
      <c r="S1145" s="26">
        <v>4385</v>
      </c>
      <c r="T1145" s="26">
        <v>24162</v>
      </c>
      <c r="U1145" s="26">
        <v>1</v>
      </c>
      <c r="V1145" s="26" t="s">
        <v>42</v>
      </c>
      <c r="W1145" s="26" t="s">
        <v>43</v>
      </c>
      <c r="X1145" s="26">
        <v>15</v>
      </c>
      <c r="Y1145" s="26">
        <v>3</v>
      </c>
      <c r="Z1145" s="26">
        <v>1</v>
      </c>
      <c r="AA1145" s="26">
        <v>80</v>
      </c>
      <c r="AB1145" s="26">
        <v>1</v>
      </c>
      <c r="AC1145" s="26">
        <v>10</v>
      </c>
      <c r="AD1145" s="26">
        <v>2</v>
      </c>
      <c r="AE1145" s="26">
        <v>3</v>
      </c>
      <c r="AF1145" s="26">
        <v>10</v>
      </c>
      <c r="AG1145" s="26">
        <v>7</v>
      </c>
      <c r="AH1145" s="26">
        <v>4</v>
      </c>
      <c r="AI1145" s="26">
        <v>5</v>
      </c>
      <c r="AJ1145" s="26"/>
      <c r="AK1145" s="26"/>
      <c r="AL1145" s="26"/>
      <c r="AM1145" s="26"/>
      <c r="AN1145" s="26"/>
      <c r="AO1145" s="26"/>
      <c r="AP1145" s="26"/>
      <c r="AQ1145" s="26"/>
      <c r="AR1145" s="26"/>
      <c r="AS1145" s="26"/>
      <c r="AT1145" s="26"/>
      <c r="AU1145" s="26"/>
      <c r="AV1145" s="26"/>
      <c r="AW1145" s="26"/>
      <c r="AX1145" s="26"/>
      <c r="AY1145" s="26"/>
      <c r="AZ1145" s="26"/>
      <c r="BA1145" s="26"/>
      <c r="BB1145" s="26"/>
      <c r="BC1145" s="26"/>
      <c r="BD1145" s="26"/>
      <c r="BE1145" s="26"/>
      <c r="BF1145" s="26"/>
      <c r="BG1145" s="26"/>
      <c r="BH1145" s="26"/>
      <c r="BI1145" s="26"/>
      <c r="BJ1145" s="26"/>
      <c r="BK1145" s="26"/>
      <c r="BL1145" s="26"/>
      <c r="BM1145" s="26"/>
      <c r="BN1145" s="26"/>
      <c r="BO1145" s="26"/>
      <c r="BP1145" s="26"/>
      <c r="BQ1145" s="26"/>
      <c r="BR1145" s="26"/>
      <c r="BS1145" s="26"/>
      <c r="BT1145" s="26"/>
      <c r="BU1145" s="26"/>
      <c r="BV1145" s="26"/>
      <c r="BW1145" s="26"/>
      <c r="BX1145" s="26"/>
      <c r="BY1145" s="26"/>
      <c r="BZ1145" s="26"/>
      <c r="CA1145" s="26"/>
      <c r="CB1145" s="26"/>
      <c r="CC1145" s="26"/>
      <c r="CD1145" s="26"/>
      <c r="CE1145" s="26"/>
      <c r="CF1145" s="26"/>
      <c r="CG1145" s="26"/>
      <c r="CH1145" s="26"/>
      <c r="CI1145" s="26"/>
      <c r="CJ1145" s="26"/>
      <c r="CK1145" s="26"/>
      <c r="CL1145" s="26"/>
      <c r="CM1145" s="26"/>
      <c r="CN1145" s="26"/>
      <c r="CO1145" s="26"/>
      <c r="CP1145" s="26"/>
      <c r="CQ1145" s="26"/>
      <c r="CR1145" s="26"/>
      <c r="CS1145" s="26"/>
      <c r="CT1145" s="26"/>
      <c r="CU1145" s="26"/>
      <c r="CV1145" s="26"/>
    </row>
    <row r="1146" spans="1:100">
      <c r="A1146" s="26">
        <v>31</v>
      </c>
      <c r="B1146" s="26" t="s">
        <v>43</v>
      </c>
      <c r="C1146" s="26" t="s">
        <v>44</v>
      </c>
      <c r="D1146" s="26">
        <v>715</v>
      </c>
      <c r="E1146" s="26" t="s">
        <v>37</v>
      </c>
      <c r="F1146" s="26">
        <v>2</v>
      </c>
      <c r="G1146" s="26">
        <v>4</v>
      </c>
      <c r="H1146" s="26" t="s">
        <v>49</v>
      </c>
      <c r="I1146" s="26">
        <v>1</v>
      </c>
      <c r="J1146" s="26">
        <v>1613</v>
      </c>
      <c r="K1146" s="26">
        <v>4</v>
      </c>
      <c r="L1146" s="26" t="s">
        <v>46</v>
      </c>
      <c r="M1146" s="26">
        <v>54</v>
      </c>
      <c r="N1146" s="26">
        <v>3</v>
      </c>
      <c r="O1146" s="26">
        <v>2</v>
      </c>
      <c r="P1146" s="26" t="s">
        <v>40</v>
      </c>
      <c r="Q1146" s="26">
        <v>1</v>
      </c>
      <c r="R1146" s="26" t="s">
        <v>41</v>
      </c>
      <c r="S1146" s="26">
        <v>5332</v>
      </c>
      <c r="T1146" s="26">
        <v>21602</v>
      </c>
      <c r="U1146" s="26">
        <v>7</v>
      </c>
      <c r="V1146" s="26" t="s">
        <v>42</v>
      </c>
      <c r="W1146" s="26" t="s">
        <v>43</v>
      </c>
      <c r="X1146" s="26">
        <v>13</v>
      </c>
      <c r="Y1146" s="26">
        <v>3</v>
      </c>
      <c r="Z1146" s="26">
        <v>4</v>
      </c>
      <c r="AA1146" s="26">
        <v>80</v>
      </c>
      <c r="AB1146" s="26">
        <v>0</v>
      </c>
      <c r="AC1146" s="26">
        <v>10</v>
      </c>
      <c r="AD1146" s="26">
        <v>3</v>
      </c>
      <c r="AE1146" s="26">
        <v>3</v>
      </c>
      <c r="AF1146" s="26">
        <v>5</v>
      </c>
      <c r="AG1146" s="26">
        <v>2</v>
      </c>
      <c r="AH1146" s="26">
        <v>0</v>
      </c>
      <c r="AI1146" s="26">
        <v>3</v>
      </c>
      <c r="AJ1146" s="26"/>
      <c r="AK1146" s="26"/>
      <c r="AL1146" s="26"/>
      <c r="AM1146" s="26"/>
      <c r="AN1146" s="26"/>
      <c r="AO1146" s="26"/>
      <c r="AP1146" s="26"/>
      <c r="AQ1146" s="26"/>
      <c r="AR1146" s="26"/>
      <c r="AS1146" s="26"/>
      <c r="AT1146" s="26"/>
      <c r="AU1146" s="26"/>
      <c r="AV1146" s="26"/>
      <c r="AW1146" s="26"/>
      <c r="AX1146" s="26"/>
      <c r="AY1146" s="26"/>
      <c r="AZ1146" s="26"/>
      <c r="BA1146" s="26"/>
      <c r="BB1146" s="26"/>
      <c r="BC1146" s="26"/>
      <c r="BD1146" s="26"/>
      <c r="BE1146" s="26"/>
      <c r="BF1146" s="26"/>
      <c r="BG1146" s="26"/>
      <c r="BH1146" s="26"/>
      <c r="BI1146" s="26"/>
      <c r="BJ1146" s="26"/>
      <c r="BK1146" s="26"/>
      <c r="BL1146" s="26"/>
      <c r="BM1146" s="26"/>
      <c r="BN1146" s="26"/>
      <c r="BO1146" s="26"/>
      <c r="BP1146" s="26"/>
      <c r="BQ1146" s="26"/>
      <c r="BR1146" s="26"/>
      <c r="BS1146" s="26"/>
      <c r="BT1146" s="26"/>
      <c r="BU1146" s="26"/>
      <c r="BV1146" s="26"/>
      <c r="BW1146" s="26"/>
      <c r="BX1146" s="26"/>
      <c r="BY1146" s="26"/>
      <c r="BZ1146" s="26"/>
      <c r="CA1146" s="26"/>
      <c r="CB1146" s="26"/>
      <c r="CC1146" s="26"/>
      <c r="CD1146" s="26"/>
      <c r="CE1146" s="26"/>
      <c r="CF1146" s="26"/>
      <c r="CG1146" s="26"/>
      <c r="CH1146" s="26"/>
      <c r="CI1146" s="26"/>
      <c r="CJ1146" s="26"/>
      <c r="CK1146" s="26"/>
      <c r="CL1146" s="26"/>
      <c r="CM1146" s="26"/>
      <c r="CN1146" s="26"/>
      <c r="CO1146" s="26"/>
      <c r="CP1146" s="26"/>
      <c r="CQ1146" s="26"/>
      <c r="CR1146" s="26"/>
      <c r="CS1146" s="26"/>
      <c r="CT1146" s="26"/>
      <c r="CU1146" s="26"/>
      <c r="CV1146" s="26"/>
    </row>
    <row r="1147" spans="1:100">
      <c r="A1147" s="26">
        <v>36</v>
      </c>
      <c r="B1147" s="26" t="s">
        <v>43</v>
      </c>
      <c r="C1147" s="26" t="s">
        <v>36</v>
      </c>
      <c r="D1147" s="26">
        <v>559</v>
      </c>
      <c r="E1147" s="26" t="s">
        <v>45</v>
      </c>
      <c r="F1147" s="26">
        <v>12</v>
      </c>
      <c r="G1147" s="26">
        <v>4</v>
      </c>
      <c r="H1147" s="26" t="s">
        <v>38</v>
      </c>
      <c r="I1147" s="26">
        <v>1</v>
      </c>
      <c r="J1147" s="26">
        <v>1614</v>
      </c>
      <c r="K1147" s="26">
        <v>3</v>
      </c>
      <c r="L1147" s="26" t="s">
        <v>39</v>
      </c>
      <c r="M1147" s="26">
        <v>76</v>
      </c>
      <c r="N1147" s="26">
        <v>3</v>
      </c>
      <c r="O1147" s="26">
        <v>2</v>
      </c>
      <c r="P1147" s="26" t="s">
        <v>53</v>
      </c>
      <c r="Q1147" s="26">
        <v>3</v>
      </c>
      <c r="R1147" s="26" t="s">
        <v>48</v>
      </c>
      <c r="S1147" s="26">
        <v>4663</v>
      </c>
      <c r="T1147" s="26">
        <v>12421</v>
      </c>
      <c r="U1147" s="26">
        <v>9</v>
      </c>
      <c r="V1147" s="26" t="s">
        <v>42</v>
      </c>
      <c r="W1147" s="26" t="s">
        <v>35</v>
      </c>
      <c r="X1147" s="26">
        <v>12</v>
      </c>
      <c r="Y1147" s="26">
        <v>3</v>
      </c>
      <c r="Z1147" s="26">
        <v>2</v>
      </c>
      <c r="AA1147" s="26">
        <v>80</v>
      </c>
      <c r="AB1147" s="26">
        <v>2</v>
      </c>
      <c r="AC1147" s="26">
        <v>7</v>
      </c>
      <c r="AD1147" s="26">
        <v>2</v>
      </c>
      <c r="AE1147" s="26">
        <v>3</v>
      </c>
      <c r="AF1147" s="26">
        <v>3</v>
      </c>
      <c r="AG1147" s="26">
        <v>2</v>
      </c>
      <c r="AH1147" s="26">
        <v>1</v>
      </c>
      <c r="AI1147" s="26">
        <v>1</v>
      </c>
      <c r="AJ1147" s="26"/>
      <c r="AK1147" s="26"/>
      <c r="AL1147" s="26"/>
      <c r="AM1147" s="26"/>
      <c r="AN1147" s="26"/>
      <c r="AO1147" s="26"/>
      <c r="AP1147" s="26"/>
      <c r="AQ1147" s="26"/>
      <c r="AR1147" s="26"/>
      <c r="AS1147" s="26"/>
      <c r="AT1147" s="26"/>
      <c r="AU1147" s="26"/>
      <c r="AV1147" s="26"/>
      <c r="AW1147" s="26"/>
      <c r="AX1147" s="26"/>
      <c r="AY1147" s="26"/>
      <c r="AZ1147" s="26"/>
      <c r="BA1147" s="26"/>
      <c r="BB1147" s="26"/>
      <c r="BC1147" s="26"/>
      <c r="BD1147" s="26"/>
      <c r="BE1147" s="26"/>
      <c r="BF1147" s="26"/>
      <c r="BG1147" s="26"/>
      <c r="BH1147" s="26"/>
      <c r="BI1147" s="26"/>
      <c r="BJ1147" s="26"/>
      <c r="BK1147" s="26"/>
      <c r="BL1147" s="26"/>
      <c r="BM1147" s="26"/>
      <c r="BN1147" s="26"/>
      <c r="BO1147" s="26"/>
      <c r="BP1147" s="26"/>
      <c r="BQ1147" s="26"/>
      <c r="BR1147" s="26"/>
      <c r="BS1147" s="26"/>
      <c r="BT1147" s="26"/>
      <c r="BU1147" s="26"/>
      <c r="BV1147" s="26"/>
      <c r="BW1147" s="26"/>
      <c r="BX1147" s="26"/>
      <c r="BY1147" s="26"/>
      <c r="BZ1147" s="26"/>
      <c r="CA1147" s="26"/>
      <c r="CB1147" s="26"/>
      <c r="CC1147" s="26"/>
      <c r="CD1147" s="26"/>
      <c r="CE1147" s="26"/>
      <c r="CF1147" s="26"/>
      <c r="CG1147" s="26"/>
      <c r="CH1147" s="26"/>
      <c r="CI1147" s="26"/>
      <c r="CJ1147" s="26"/>
      <c r="CK1147" s="26"/>
      <c r="CL1147" s="26"/>
      <c r="CM1147" s="26"/>
      <c r="CN1147" s="26"/>
      <c r="CO1147" s="26"/>
      <c r="CP1147" s="26"/>
      <c r="CQ1147" s="26"/>
      <c r="CR1147" s="26"/>
      <c r="CS1147" s="26"/>
      <c r="CT1147" s="26"/>
      <c r="CU1147" s="26"/>
      <c r="CV1147" s="26"/>
    </row>
    <row r="1148" spans="1:100">
      <c r="A1148" s="26">
        <v>34</v>
      </c>
      <c r="B1148" s="26" t="s">
        <v>43</v>
      </c>
      <c r="C1148" s="26" t="s">
        <v>44</v>
      </c>
      <c r="D1148" s="26">
        <v>426</v>
      </c>
      <c r="E1148" s="26" t="s">
        <v>45</v>
      </c>
      <c r="F1148" s="26">
        <v>10</v>
      </c>
      <c r="G1148" s="26">
        <v>4</v>
      </c>
      <c r="H1148" s="26" t="s">
        <v>38</v>
      </c>
      <c r="I1148" s="26">
        <v>1</v>
      </c>
      <c r="J1148" s="26">
        <v>1615</v>
      </c>
      <c r="K1148" s="26">
        <v>3</v>
      </c>
      <c r="L1148" s="26" t="s">
        <v>46</v>
      </c>
      <c r="M1148" s="26">
        <v>42</v>
      </c>
      <c r="N1148" s="26">
        <v>4</v>
      </c>
      <c r="O1148" s="26">
        <v>2</v>
      </c>
      <c r="P1148" s="26" t="s">
        <v>53</v>
      </c>
      <c r="Q1148" s="26">
        <v>4</v>
      </c>
      <c r="R1148" s="26" t="s">
        <v>52</v>
      </c>
      <c r="S1148" s="26">
        <v>4724</v>
      </c>
      <c r="T1148" s="26">
        <v>17000</v>
      </c>
      <c r="U1148" s="26">
        <v>1</v>
      </c>
      <c r="V1148" s="26" t="s">
        <v>42</v>
      </c>
      <c r="W1148" s="26" t="s">
        <v>43</v>
      </c>
      <c r="X1148" s="26">
        <v>13</v>
      </c>
      <c r="Y1148" s="26">
        <v>3</v>
      </c>
      <c r="Z1148" s="26">
        <v>1</v>
      </c>
      <c r="AA1148" s="26">
        <v>80</v>
      </c>
      <c r="AB1148" s="26">
        <v>1</v>
      </c>
      <c r="AC1148" s="26">
        <v>9</v>
      </c>
      <c r="AD1148" s="26">
        <v>3</v>
      </c>
      <c r="AE1148" s="26">
        <v>3</v>
      </c>
      <c r="AF1148" s="26">
        <v>9</v>
      </c>
      <c r="AG1148" s="26">
        <v>7</v>
      </c>
      <c r="AH1148" s="26">
        <v>7</v>
      </c>
      <c r="AI1148" s="26">
        <v>2</v>
      </c>
      <c r="AJ1148" s="26"/>
      <c r="AK1148" s="26"/>
      <c r="AL1148" s="26"/>
      <c r="AM1148" s="26"/>
      <c r="AN1148" s="26"/>
      <c r="AO1148" s="26"/>
      <c r="AP1148" s="26"/>
      <c r="AQ1148" s="26"/>
      <c r="AR1148" s="26"/>
      <c r="AS1148" s="26"/>
      <c r="AT1148" s="26"/>
      <c r="AU1148" s="26"/>
      <c r="AV1148" s="26"/>
      <c r="AW1148" s="26"/>
      <c r="AX1148" s="26"/>
      <c r="AY1148" s="26"/>
      <c r="AZ1148" s="26"/>
      <c r="BA1148" s="26"/>
      <c r="BB1148" s="26"/>
      <c r="BC1148" s="26"/>
      <c r="BD1148" s="26"/>
      <c r="BE1148" s="26"/>
      <c r="BF1148" s="26"/>
      <c r="BG1148" s="26"/>
      <c r="BH1148" s="26"/>
      <c r="BI1148" s="26"/>
      <c r="BJ1148" s="26"/>
      <c r="BK1148" s="26"/>
      <c r="BL1148" s="26"/>
      <c r="BM1148" s="26"/>
      <c r="BN1148" s="26"/>
      <c r="BO1148" s="26"/>
      <c r="BP1148" s="26"/>
      <c r="BQ1148" s="26"/>
      <c r="BR1148" s="26"/>
      <c r="BS1148" s="26"/>
      <c r="BT1148" s="26"/>
      <c r="BU1148" s="26"/>
      <c r="BV1148" s="26"/>
      <c r="BW1148" s="26"/>
      <c r="BX1148" s="26"/>
      <c r="BY1148" s="26"/>
      <c r="BZ1148" s="26"/>
      <c r="CA1148" s="26"/>
      <c r="CB1148" s="26"/>
      <c r="CC1148" s="26"/>
      <c r="CD1148" s="26"/>
      <c r="CE1148" s="26"/>
      <c r="CF1148" s="26"/>
      <c r="CG1148" s="26"/>
      <c r="CH1148" s="26"/>
      <c r="CI1148" s="26"/>
      <c r="CJ1148" s="26"/>
      <c r="CK1148" s="26"/>
      <c r="CL1148" s="26"/>
      <c r="CM1148" s="26"/>
      <c r="CN1148" s="26"/>
      <c r="CO1148" s="26"/>
      <c r="CP1148" s="26"/>
      <c r="CQ1148" s="26"/>
      <c r="CR1148" s="26"/>
      <c r="CS1148" s="26"/>
      <c r="CT1148" s="26"/>
      <c r="CU1148" s="26"/>
      <c r="CV1148" s="26"/>
    </row>
    <row r="1149" spans="1:100">
      <c r="A1149" s="26">
        <v>49</v>
      </c>
      <c r="B1149" s="26" t="s">
        <v>43</v>
      </c>
      <c r="C1149" s="26" t="s">
        <v>36</v>
      </c>
      <c r="D1149" s="26">
        <v>722</v>
      </c>
      <c r="E1149" s="26" t="s">
        <v>45</v>
      </c>
      <c r="F1149" s="26">
        <v>25</v>
      </c>
      <c r="G1149" s="26">
        <v>4</v>
      </c>
      <c r="H1149" s="26" t="s">
        <v>38</v>
      </c>
      <c r="I1149" s="26">
        <v>1</v>
      </c>
      <c r="J1149" s="26">
        <v>1617</v>
      </c>
      <c r="K1149" s="26">
        <v>3</v>
      </c>
      <c r="L1149" s="26" t="s">
        <v>39</v>
      </c>
      <c r="M1149" s="26">
        <v>84</v>
      </c>
      <c r="N1149" s="26">
        <v>3</v>
      </c>
      <c r="O1149" s="26">
        <v>1</v>
      </c>
      <c r="P1149" s="26" t="s">
        <v>50</v>
      </c>
      <c r="Q1149" s="26">
        <v>1</v>
      </c>
      <c r="R1149" s="26" t="s">
        <v>48</v>
      </c>
      <c r="S1149" s="26">
        <v>3211</v>
      </c>
      <c r="T1149" s="26">
        <v>22102</v>
      </c>
      <c r="U1149" s="26">
        <v>1</v>
      </c>
      <c r="V1149" s="26" t="s">
        <v>42</v>
      </c>
      <c r="W1149" s="26" t="s">
        <v>43</v>
      </c>
      <c r="X1149" s="26">
        <v>14</v>
      </c>
      <c r="Y1149" s="26">
        <v>3</v>
      </c>
      <c r="Z1149" s="26">
        <v>4</v>
      </c>
      <c r="AA1149" s="26">
        <v>80</v>
      </c>
      <c r="AB1149" s="26">
        <v>1</v>
      </c>
      <c r="AC1149" s="26">
        <v>10</v>
      </c>
      <c r="AD1149" s="26">
        <v>3</v>
      </c>
      <c r="AE1149" s="26">
        <v>2</v>
      </c>
      <c r="AF1149" s="26">
        <v>9</v>
      </c>
      <c r="AG1149" s="26">
        <v>6</v>
      </c>
      <c r="AH1149" s="26">
        <v>1</v>
      </c>
      <c r="AI1149" s="26">
        <v>4</v>
      </c>
      <c r="AJ1149" s="26"/>
      <c r="AK1149" s="26"/>
      <c r="AL1149" s="26"/>
      <c r="AM1149" s="26"/>
      <c r="AN1149" s="26"/>
      <c r="AO1149" s="26"/>
      <c r="AP1149" s="26"/>
      <c r="AQ1149" s="26"/>
      <c r="AR1149" s="26"/>
      <c r="AS1149" s="26"/>
      <c r="AT1149" s="26"/>
      <c r="AU1149" s="26"/>
      <c r="AV1149" s="26"/>
      <c r="AW1149" s="26"/>
      <c r="AX1149" s="26"/>
      <c r="AY1149" s="26"/>
      <c r="AZ1149" s="26"/>
      <c r="BA1149" s="26"/>
      <c r="BB1149" s="26"/>
      <c r="BC1149" s="26"/>
      <c r="BD1149" s="26"/>
      <c r="BE1149" s="26"/>
      <c r="BF1149" s="26"/>
      <c r="BG1149" s="26"/>
      <c r="BH1149" s="26"/>
      <c r="BI1149" s="26"/>
      <c r="BJ1149" s="26"/>
      <c r="BK1149" s="26"/>
      <c r="BL1149" s="26"/>
      <c r="BM1149" s="26"/>
      <c r="BN1149" s="26"/>
      <c r="BO1149" s="26"/>
      <c r="BP1149" s="26"/>
      <c r="BQ1149" s="26"/>
      <c r="BR1149" s="26"/>
      <c r="BS1149" s="26"/>
      <c r="BT1149" s="26"/>
      <c r="BU1149" s="26"/>
      <c r="BV1149" s="26"/>
      <c r="BW1149" s="26"/>
      <c r="BX1149" s="26"/>
      <c r="BY1149" s="26"/>
      <c r="BZ1149" s="26"/>
      <c r="CA1149" s="26"/>
      <c r="CB1149" s="26"/>
      <c r="CC1149" s="26"/>
      <c r="CD1149" s="26"/>
      <c r="CE1149" s="26"/>
      <c r="CF1149" s="26"/>
      <c r="CG1149" s="26"/>
      <c r="CH1149" s="26"/>
      <c r="CI1149" s="26"/>
      <c r="CJ1149" s="26"/>
      <c r="CK1149" s="26"/>
      <c r="CL1149" s="26"/>
      <c r="CM1149" s="26"/>
      <c r="CN1149" s="26"/>
      <c r="CO1149" s="26"/>
      <c r="CP1149" s="26"/>
      <c r="CQ1149" s="26"/>
      <c r="CR1149" s="26"/>
      <c r="CS1149" s="26"/>
      <c r="CT1149" s="26"/>
      <c r="CU1149" s="26"/>
      <c r="CV1149" s="26"/>
    </row>
    <row r="1150" spans="1:100">
      <c r="A1150" s="26">
        <v>39</v>
      </c>
      <c r="B1150" s="26" t="s">
        <v>43</v>
      </c>
      <c r="C1150" s="26" t="s">
        <v>36</v>
      </c>
      <c r="D1150" s="26">
        <v>1387</v>
      </c>
      <c r="E1150" s="26" t="s">
        <v>45</v>
      </c>
      <c r="F1150" s="26">
        <v>10</v>
      </c>
      <c r="G1150" s="26">
        <v>5</v>
      </c>
      <c r="H1150" s="26" t="s">
        <v>51</v>
      </c>
      <c r="I1150" s="26">
        <v>1</v>
      </c>
      <c r="J1150" s="26">
        <v>1618</v>
      </c>
      <c r="K1150" s="26">
        <v>2</v>
      </c>
      <c r="L1150" s="26" t="s">
        <v>46</v>
      </c>
      <c r="M1150" s="26">
        <v>76</v>
      </c>
      <c r="N1150" s="26">
        <v>3</v>
      </c>
      <c r="O1150" s="26">
        <v>2</v>
      </c>
      <c r="P1150" s="26" t="s">
        <v>53</v>
      </c>
      <c r="Q1150" s="26">
        <v>1</v>
      </c>
      <c r="R1150" s="26" t="s">
        <v>48</v>
      </c>
      <c r="S1150" s="26">
        <v>5377</v>
      </c>
      <c r="T1150" s="26">
        <v>3835</v>
      </c>
      <c r="U1150" s="26">
        <v>2</v>
      </c>
      <c r="V1150" s="26" t="s">
        <v>42</v>
      </c>
      <c r="W1150" s="26" t="s">
        <v>43</v>
      </c>
      <c r="X1150" s="26">
        <v>13</v>
      </c>
      <c r="Y1150" s="26">
        <v>3</v>
      </c>
      <c r="Z1150" s="26">
        <v>4</v>
      </c>
      <c r="AA1150" s="26">
        <v>80</v>
      </c>
      <c r="AB1150" s="26">
        <v>3</v>
      </c>
      <c r="AC1150" s="26">
        <v>10</v>
      </c>
      <c r="AD1150" s="26">
        <v>3</v>
      </c>
      <c r="AE1150" s="26">
        <v>3</v>
      </c>
      <c r="AF1150" s="26">
        <v>7</v>
      </c>
      <c r="AG1150" s="26">
        <v>7</v>
      </c>
      <c r="AH1150" s="26">
        <v>7</v>
      </c>
      <c r="AI1150" s="26">
        <v>7</v>
      </c>
      <c r="AJ1150" s="26"/>
      <c r="AK1150" s="26"/>
      <c r="AL1150" s="26"/>
      <c r="AM1150" s="26"/>
      <c r="AN1150" s="26"/>
      <c r="AO1150" s="26"/>
      <c r="AP1150" s="26"/>
      <c r="AQ1150" s="26"/>
      <c r="AR1150" s="26"/>
      <c r="AS1150" s="26"/>
      <c r="AT1150" s="26"/>
      <c r="AU1150" s="26"/>
      <c r="AV1150" s="26"/>
      <c r="AW1150" s="26"/>
      <c r="AX1150" s="26"/>
      <c r="AY1150" s="26"/>
      <c r="AZ1150" s="26"/>
      <c r="BA1150" s="26"/>
      <c r="BB1150" s="26"/>
      <c r="BC1150" s="26"/>
      <c r="BD1150" s="26"/>
      <c r="BE1150" s="26"/>
      <c r="BF1150" s="26"/>
      <c r="BG1150" s="26"/>
      <c r="BH1150" s="26"/>
      <c r="BI1150" s="26"/>
      <c r="BJ1150" s="26"/>
      <c r="BK1150" s="26"/>
      <c r="BL1150" s="26"/>
      <c r="BM1150" s="26"/>
      <c r="BN1150" s="26"/>
      <c r="BO1150" s="26"/>
      <c r="BP1150" s="26"/>
      <c r="BQ1150" s="26"/>
      <c r="BR1150" s="26"/>
      <c r="BS1150" s="26"/>
      <c r="BT1150" s="26"/>
      <c r="BU1150" s="26"/>
      <c r="BV1150" s="26"/>
      <c r="BW1150" s="26"/>
      <c r="BX1150" s="26"/>
      <c r="BY1150" s="26"/>
      <c r="BZ1150" s="26"/>
      <c r="CA1150" s="26"/>
      <c r="CB1150" s="26"/>
      <c r="CC1150" s="26"/>
      <c r="CD1150" s="26"/>
      <c r="CE1150" s="26"/>
      <c r="CF1150" s="26"/>
      <c r="CG1150" s="26"/>
      <c r="CH1150" s="26"/>
      <c r="CI1150" s="26"/>
      <c r="CJ1150" s="26"/>
      <c r="CK1150" s="26"/>
      <c r="CL1150" s="26"/>
      <c r="CM1150" s="26"/>
      <c r="CN1150" s="26"/>
      <c r="CO1150" s="26"/>
      <c r="CP1150" s="26"/>
      <c r="CQ1150" s="26"/>
      <c r="CR1150" s="26"/>
      <c r="CS1150" s="26"/>
      <c r="CT1150" s="26"/>
      <c r="CU1150" s="26"/>
      <c r="CV1150" s="26"/>
    </row>
    <row r="1151" spans="1:100">
      <c r="A1151" s="26">
        <v>27</v>
      </c>
      <c r="B1151" s="26" t="s">
        <v>43</v>
      </c>
      <c r="C1151" s="26" t="s">
        <v>36</v>
      </c>
      <c r="D1151" s="26">
        <v>1302</v>
      </c>
      <c r="E1151" s="26" t="s">
        <v>45</v>
      </c>
      <c r="F1151" s="26">
        <v>19</v>
      </c>
      <c r="G1151" s="26">
        <v>3</v>
      </c>
      <c r="H1151" s="26" t="s">
        <v>49</v>
      </c>
      <c r="I1151" s="26">
        <v>1</v>
      </c>
      <c r="J1151" s="26">
        <v>1619</v>
      </c>
      <c r="K1151" s="26">
        <v>4</v>
      </c>
      <c r="L1151" s="26" t="s">
        <v>46</v>
      </c>
      <c r="M1151" s="26">
        <v>67</v>
      </c>
      <c r="N1151" s="26">
        <v>2</v>
      </c>
      <c r="O1151" s="26">
        <v>1</v>
      </c>
      <c r="P1151" s="26" t="s">
        <v>50</v>
      </c>
      <c r="Q1151" s="26">
        <v>1</v>
      </c>
      <c r="R1151" s="26" t="s">
        <v>52</v>
      </c>
      <c r="S1151" s="26">
        <v>4066</v>
      </c>
      <c r="T1151" s="26">
        <v>16290</v>
      </c>
      <c r="U1151" s="26">
        <v>1</v>
      </c>
      <c r="V1151" s="26" t="s">
        <v>42</v>
      </c>
      <c r="W1151" s="26" t="s">
        <v>43</v>
      </c>
      <c r="X1151" s="26">
        <v>11</v>
      </c>
      <c r="Y1151" s="26">
        <v>3</v>
      </c>
      <c r="Z1151" s="26">
        <v>1</v>
      </c>
      <c r="AA1151" s="26">
        <v>80</v>
      </c>
      <c r="AB1151" s="26">
        <v>2</v>
      </c>
      <c r="AC1151" s="26">
        <v>7</v>
      </c>
      <c r="AD1151" s="26">
        <v>3</v>
      </c>
      <c r="AE1151" s="26">
        <v>3</v>
      </c>
      <c r="AF1151" s="26">
        <v>7</v>
      </c>
      <c r="AG1151" s="26">
        <v>7</v>
      </c>
      <c r="AH1151" s="26">
        <v>0</v>
      </c>
      <c r="AI1151" s="26">
        <v>7</v>
      </c>
      <c r="AJ1151" s="26"/>
      <c r="AK1151" s="26"/>
      <c r="AL1151" s="26"/>
      <c r="AM1151" s="26"/>
      <c r="AN1151" s="26"/>
      <c r="AO1151" s="26"/>
      <c r="AP1151" s="26"/>
      <c r="AQ1151" s="26"/>
      <c r="AR1151" s="26"/>
      <c r="AS1151" s="26"/>
      <c r="AT1151" s="26"/>
      <c r="AU1151" s="26"/>
      <c r="AV1151" s="26"/>
      <c r="AW1151" s="26"/>
      <c r="AX1151" s="26"/>
      <c r="AY1151" s="26"/>
      <c r="AZ1151" s="26"/>
      <c r="BA1151" s="26"/>
      <c r="BB1151" s="26"/>
      <c r="BC1151" s="26"/>
      <c r="BD1151" s="26"/>
      <c r="BE1151" s="26"/>
      <c r="BF1151" s="26"/>
      <c r="BG1151" s="26"/>
      <c r="BH1151" s="26"/>
      <c r="BI1151" s="26"/>
      <c r="BJ1151" s="26"/>
      <c r="BK1151" s="26"/>
      <c r="BL1151" s="26"/>
      <c r="BM1151" s="26"/>
      <c r="BN1151" s="26"/>
      <c r="BO1151" s="26"/>
      <c r="BP1151" s="26"/>
      <c r="BQ1151" s="26"/>
      <c r="BR1151" s="26"/>
      <c r="BS1151" s="26"/>
      <c r="BT1151" s="26"/>
      <c r="BU1151" s="26"/>
      <c r="BV1151" s="26"/>
      <c r="BW1151" s="26"/>
      <c r="BX1151" s="26"/>
      <c r="BY1151" s="26"/>
      <c r="BZ1151" s="26"/>
      <c r="CA1151" s="26"/>
      <c r="CB1151" s="26"/>
      <c r="CC1151" s="26"/>
      <c r="CD1151" s="26"/>
      <c r="CE1151" s="26"/>
      <c r="CF1151" s="26"/>
      <c r="CG1151" s="26"/>
      <c r="CH1151" s="26"/>
      <c r="CI1151" s="26"/>
      <c r="CJ1151" s="26"/>
      <c r="CK1151" s="26"/>
      <c r="CL1151" s="26"/>
      <c r="CM1151" s="26"/>
      <c r="CN1151" s="26"/>
      <c r="CO1151" s="26"/>
      <c r="CP1151" s="26"/>
      <c r="CQ1151" s="26"/>
      <c r="CR1151" s="26"/>
      <c r="CS1151" s="26"/>
      <c r="CT1151" s="26"/>
      <c r="CU1151" s="26"/>
      <c r="CV1151" s="26"/>
    </row>
    <row r="1152" spans="1:100">
      <c r="A1152" s="26">
        <v>35</v>
      </c>
      <c r="B1152" s="26" t="s">
        <v>43</v>
      </c>
      <c r="C1152" s="26" t="s">
        <v>36</v>
      </c>
      <c r="D1152" s="26">
        <v>819</v>
      </c>
      <c r="E1152" s="26" t="s">
        <v>45</v>
      </c>
      <c r="F1152" s="26">
        <v>18</v>
      </c>
      <c r="G1152" s="26">
        <v>5</v>
      </c>
      <c r="H1152" s="26" t="s">
        <v>38</v>
      </c>
      <c r="I1152" s="26">
        <v>1</v>
      </c>
      <c r="J1152" s="26">
        <v>1621</v>
      </c>
      <c r="K1152" s="26">
        <v>2</v>
      </c>
      <c r="L1152" s="26" t="s">
        <v>46</v>
      </c>
      <c r="M1152" s="26">
        <v>48</v>
      </c>
      <c r="N1152" s="26">
        <v>4</v>
      </c>
      <c r="O1152" s="26">
        <v>2</v>
      </c>
      <c r="P1152" s="26" t="s">
        <v>47</v>
      </c>
      <c r="Q1152" s="26">
        <v>1</v>
      </c>
      <c r="R1152" s="26" t="s">
        <v>48</v>
      </c>
      <c r="S1152" s="26">
        <v>5208</v>
      </c>
      <c r="T1152" s="26">
        <v>26312</v>
      </c>
      <c r="U1152" s="26">
        <v>1</v>
      </c>
      <c r="V1152" s="26" t="s">
        <v>42</v>
      </c>
      <c r="W1152" s="26" t="s">
        <v>43</v>
      </c>
      <c r="X1152" s="26">
        <v>11</v>
      </c>
      <c r="Y1152" s="26">
        <v>3</v>
      </c>
      <c r="Z1152" s="26">
        <v>4</v>
      </c>
      <c r="AA1152" s="26">
        <v>80</v>
      </c>
      <c r="AB1152" s="26">
        <v>0</v>
      </c>
      <c r="AC1152" s="26">
        <v>16</v>
      </c>
      <c r="AD1152" s="26">
        <v>2</v>
      </c>
      <c r="AE1152" s="26">
        <v>3</v>
      </c>
      <c r="AF1152" s="26">
        <v>16</v>
      </c>
      <c r="AG1152" s="26">
        <v>15</v>
      </c>
      <c r="AH1152" s="26">
        <v>1</v>
      </c>
      <c r="AI1152" s="26">
        <v>10</v>
      </c>
      <c r="AJ1152" s="26"/>
      <c r="AK1152" s="26"/>
      <c r="AL1152" s="26"/>
      <c r="AM1152" s="26"/>
      <c r="AN1152" s="26"/>
      <c r="AO1152" s="26"/>
      <c r="AP1152" s="26"/>
      <c r="AQ1152" s="26"/>
      <c r="AR1152" s="26"/>
      <c r="AS1152" s="26"/>
      <c r="AT1152" s="26"/>
      <c r="AU1152" s="26"/>
      <c r="AV1152" s="26"/>
      <c r="AW1152" s="26"/>
      <c r="AX1152" s="26"/>
      <c r="AY1152" s="26"/>
      <c r="AZ1152" s="26"/>
      <c r="BA1152" s="26"/>
      <c r="BB1152" s="26"/>
      <c r="BC1152" s="26"/>
      <c r="BD1152" s="26"/>
      <c r="BE1152" s="26"/>
      <c r="BF1152" s="26"/>
      <c r="BG1152" s="26"/>
      <c r="BH1152" s="26"/>
      <c r="BI1152" s="26"/>
      <c r="BJ1152" s="26"/>
      <c r="BK1152" s="26"/>
      <c r="BL1152" s="26"/>
      <c r="BM1152" s="26"/>
      <c r="BN1152" s="26"/>
      <c r="BO1152" s="26"/>
      <c r="BP1152" s="26"/>
      <c r="BQ1152" s="26"/>
      <c r="BR1152" s="26"/>
      <c r="BS1152" s="26"/>
      <c r="BT1152" s="26"/>
      <c r="BU1152" s="26"/>
      <c r="BV1152" s="26"/>
      <c r="BW1152" s="26"/>
      <c r="BX1152" s="26"/>
      <c r="BY1152" s="26"/>
      <c r="BZ1152" s="26"/>
      <c r="CA1152" s="26"/>
      <c r="CB1152" s="26"/>
      <c r="CC1152" s="26"/>
      <c r="CD1152" s="26"/>
      <c r="CE1152" s="26"/>
      <c r="CF1152" s="26"/>
      <c r="CG1152" s="26"/>
      <c r="CH1152" s="26"/>
      <c r="CI1152" s="26"/>
      <c r="CJ1152" s="26"/>
      <c r="CK1152" s="26"/>
      <c r="CL1152" s="26"/>
      <c r="CM1152" s="26"/>
      <c r="CN1152" s="26"/>
      <c r="CO1152" s="26"/>
      <c r="CP1152" s="26"/>
      <c r="CQ1152" s="26"/>
      <c r="CR1152" s="26"/>
      <c r="CS1152" s="26"/>
      <c r="CT1152" s="26"/>
      <c r="CU1152" s="26"/>
      <c r="CV1152" s="26"/>
    </row>
    <row r="1153" spans="1:100">
      <c r="A1153" s="26">
        <v>28</v>
      </c>
      <c r="B1153" s="26" t="s">
        <v>43</v>
      </c>
      <c r="C1153" s="26" t="s">
        <v>36</v>
      </c>
      <c r="D1153" s="26">
        <v>580</v>
      </c>
      <c r="E1153" s="26" t="s">
        <v>45</v>
      </c>
      <c r="F1153" s="26">
        <v>27</v>
      </c>
      <c r="G1153" s="26">
        <v>3</v>
      </c>
      <c r="H1153" s="26" t="s">
        <v>51</v>
      </c>
      <c r="I1153" s="26">
        <v>1</v>
      </c>
      <c r="J1153" s="26">
        <v>1622</v>
      </c>
      <c r="K1153" s="26">
        <v>2</v>
      </c>
      <c r="L1153" s="26" t="s">
        <v>39</v>
      </c>
      <c r="M1153" s="26">
        <v>39</v>
      </c>
      <c r="N1153" s="26">
        <v>1</v>
      </c>
      <c r="O1153" s="26">
        <v>2</v>
      </c>
      <c r="P1153" s="26" t="s">
        <v>53</v>
      </c>
      <c r="Q1153" s="26">
        <v>1</v>
      </c>
      <c r="R1153" s="26" t="s">
        <v>52</v>
      </c>
      <c r="S1153" s="26">
        <v>4877</v>
      </c>
      <c r="T1153" s="26">
        <v>20460</v>
      </c>
      <c r="U1153" s="26">
        <v>0</v>
      </c>
      <c r="V1153" s="26" t="s">
        <v>42</v>
      </c>
      <c r="W1153" s="26" t="s">
        <v>43</v>
      </c>
      <c r="X1153" s="26">
        <v>21</v>
      </c>
      <c r="Y1153" s="26">
        <v>4</v>
      </c>
      <c r="Z1153" s="26">
        <v>2</v>
      </c>
      <c r="AA1153" s="26">
        <v>80</v>
      </c>
      <c r="AB1153" s="26">
        <v>1</v>
      </c>
      <c r="AC1153" s="26">
        <v>6</v>
      </c>
      <c r="AD1153" s="26">
        <v>5</v>
      </c>
      <c r="AE1153" s="26">
        <v>2</v>
      </c>
      <c r="AF1153" s="26">
        <v>5</v>
      </c>
      <c r="AG1153" s="26">
        <v>3</v>
      </c>
      <c r="AH1153" s="26">
        <v>0</v>
      </c>
      <c r="AI1153" s="26">
        <v>0</v>
      </c>
      <c r="AJ1153" s="26"/>
      <c r="AK1153" s="26"/>
      <c r="AL1153" s="26"/>
      <c r="AM1153" s="26"/>
      <c r="AN1153" s="26"/>
      <c r="AO1153" s="26"/>
      <c r="AP1153" s="26"/>
      <c r="AQ1153" s="26"/>
      <c r="AR1153" s="26"/>
      <c r="AS1153" s="26"/>
      <c r="AT1153" s="26"/>
      <c r="AU1153" s="26"/>
      <c r="AV1153" s="26"/>
      <c r="AW1153" s="26"/>
      <c r="AX1153" s="26"/>
      <c r="AY1153" s="26"/>
      <c r="AZ1153" s="26"/>
      <c r="BA1153" s="26"/>
      <c r="BB1153" s="26"/>
      <c r="BC1153" s="26"/>
      <c r="BD1153" s="26"/>
      <c r="BE1153" s="26"/>
      <c r="BF1153" s="26"/>
      <c r="BG1153" s="26"/>
      <c r="BH1153" s="26"/>
      <c r="BI1153" s="26"/>
      <c r="BJ1153" s="26"/>
      <c r="BK1153" s="26"/>
      <c r="BL1153" s="26"/>
      <c r="BM1153" s="26"/>
      <c r="BN1153" s="26"/>
      <c r="BO1153" s="26"/>
      <c r="BP1153" s="26"/>
      <c r="BQ1153" s="26"/>
      <c r="BR1153" s="26"/>
      <c r="BS1153" s="26"/>
      <c r="BT1153" s="26"/>
      <c r="BU1153" s="26"/>
      <c r="BV1153" s="26"/>
      <c r="BW1153" s="26"/>
      <c r="BX1153" s="26"/>
      <c r="BY1153" s="26"/>
      <c r="BZ1153" s="26"/>
      <c r="CA1153" s="26"/>
      <c r="CB1153" s="26"/>
      <c r="CC1153" s="26"/>
      <c r="CD1153" s="26"/>
      <c r="CE1153" s="26"/>
      <c r="CF1153" s="26"/>
      <c r="CG1153" s="26"/>
      <c r="CH1153" s="26"/>
      <c r="CI1153" s="26"/>
      <c r="CJ1153" s="26"/>
      <c r="CK1153" s="26"/>
      <c r="CL1153" s="26"/>
      <c r="CM1153" s="26"/>
      <c r="CN1153" s="26"/>
      <c r="CO1153" s="26"/>
      <c r="CP1153" s="26"/>
      <c r="CQ1153" s="26"/>
      <c r="CR1153" s="26"/>
      <c r="CS1153" s="26"/>
      <c r="CT1153" s="26"/>
      <c r="CU1153" s="26"/>
      <c r="CV1153" s="26"/>
    </row>
    <row r="1154" spans="1:100">
      <c r="A1154" s="26">
        <v>21</v>
      </c>
      <c r="B1154" s="26" t="s">
        <v>43</v>
      </c>
      <c r="C1154" s="26" t="s">
        <v>36</v>
      </c>
      <c r="D1154" s="26">
        <v>546</v>
      </c>
      <c r="E1154" s="26" t="s">
        <v>45</v>
      </c>
      <c r="F1154" s="26">
        <v>5</v>
      </c>
      <c r="G1154" s="26">
        <v>1</v>
      </c>
      <c r="H1154" s="26" t="s">
        <v>51</v>
      </c>
      <c r="I1154" s="26">
        <v>1</v>
      </c>
      <c r="J1154" s="26">
        <v>1623</v>
      </c>
      <c r="K1154" s="26">
        <v>3</v>
      </c>
      <c r="L1154" s="26" t="s">
        <v>46</v>
      </c>
      <c r="M1154" s="26">
        <v>97</v>
      </c>
      <c r="N1154" s="26">
        <v>3</v>
      </c>
      <c r="O1154" s="26">
        <v>1</v>
      </c>
      <c r="P1154" s="26" t="s">
        <v>47</v>
      </c>
      <c r="Q1154" s="26">
        <v>4</v>
      </c>
      <c r="R1154" s="26" t="s">
        <v>41</v>
      </c>
      <c r="S1154" s="26">
        <v>3117</v>
      </c>
      <c r="T1154" s="26">
        <v>26009</v>
      </c>
      <c r="U1154" s="26">
        <v>1</v>
      </c>
      <c r="V1154" s="26" t="s">
        <v>42</v>
      </c>
      <c r="W1154" s="26" t="s">
        <v>43</v>
      </c>
      <c r="X1154" s="26">
        <v>18</v>
      </c>
      <c r="Y1154" s="26">
        <v>3</v>
      </c>
      <c r="Z1154" s="26">
        <v>3</v>
      </c>
      <c r="AA1154" s="26">
        <v>80</v>
      </c>
      <c r="AB1154" s="26">
        <v>0</v>
      </c>
      <c r="AC1154" s="26">
        <v>3</v>
      </c>
      <c r="AD1154" s="26">
        <v>2</v>
      </c>
      <c r="AE1154" s="26">
        <v>3</v>
      </c>
      <c r="AF1154" s="26">
        <v>2</v>
      </c>
      <c r="AG1154" s="26">
        <v>2</v>
      </c>
      <c r="AH1154" s="26">
        <v>2</v>
      </c>
      <c r="AI1154" s="26">
        <v>2</v>
      </c>
      <c r="AJ1154" s="26"/>
      <c r="AK1154" s="26"/>
      <c r="AL1154" s="26"/>
      <c r="AM1154" s="26"/>
      <c r="AN1154" s="26"/>
      <c r="AO1154" s="26"/>
      <c r="AP1154" s="26"/>
      <c r="AQ1154" s="26"/>
      <c r="AR1154" s="26"/>
      <c r="AS1154" s="26"/>
      <c r="AT1154" s="26"/>
      <c r="AU1154" s="26"/>
      <c r="AV1154" s="26"/>
      <c r="AW1154" s="26"/>
      <c r="AX1154" s="26"/>
      <c r="AY1154" s="26"/>
      <c r="AZ1154" s="26"/>
      <c r="BA1154" s="26"/>
      <c r="BB1154" s="26"/>
      <c r="BC1154" s="26"/>
      <c r="BD1154" s="26"/>
      <c r="BE1154" s="26"/>
      <c r="BF1154" s="26"/>
      <c r="BG1154" s="26"/>
      <c r="BH1154" s="26"/>
      <c r="BI1154" s="26"/>
      <c r="BJ1154" s="26"/>
      <c r="BK1154" s="26"/>
      <c r="BL1154" s="26"/>
      <c r="BM1154" s="26"/>
      <c r="BN1154" s="26"/>
      <c r="BO1154" s="26"/>
      <c r="BP1154" s="26"/>
      <c r="BQ1154" s="26"/>
      <c r="BR1154" s="26"/>
      <c r="BS1154" s="26"/>
      <c r="BT1154" s="26"/>
      <c r="BU1154" s="26"/>
      <c r="BV1154" s="26"/>
      <c r="BW1154" s="26"/>
      <c r="BX1154" s="26"/>
      <c r="BY1154" s="26"/>
      <c r="BZ1154" s="26"/>
      <c r="CA1154" s="26"/>
      <c r="CB1154" s="26"/>
      <c r="CC1154" s="26"/>
      <c r="CD1154" s="26"/>
      <c r="CE1154" s="26"/>
      <c r="CF1154" s="26"/>
      <c r="CG1154" s="26"/>
      <c r="CH1154" s="26"/>
      <c r="CI1154" s="26"/>
      <c r="CJ1154" s="26"/>
      <c r="CK1154" s="26"/>
      <c r="CL1154" s="26"/>
      <c r="CM1154" s="26"/>
      <c r="CN1154" s="26"/>
      <c r="CO1154" s="26"/>
      <c r="CP1154" s="26"/>
      <c r="CQ1154" s="26"/>
      <c r="CR1154" s="26"/>
      <c r="CS1154" s="26"/>
      <c r="CT1154" s="26"/>
      <c r="CU1154" s="26"/>
      <c r="CV1154" s="26"/>
    </row>
    <row r="1155" spans="1:100">
      <c r="A1155" s="26">
        <v>18</v>
      </c>
      <c r="B1155" s="26" t="s">
        <v>35</v>
      </c>
      <c r="C1155" s="26" t="s">
        <v>44</v>
      </c>
      <c r="D1155" s="26">
        <v>544</v>
      </c>
      <c r="E1155" s="26" t="s">
        <v>37</v>
      </c>
      <c r="F1155" s="26">
        <v>3</v>
      </c>
      <c r="G1155" s="26">
        <v>2</v>
      </c>
      <c r="H1155" s="26" t="s">
        <v>51</v>
      </c>
      <c r="I1155" s="26">
        <v>1</v>
      </c>
      <c r="J1155" s="26">
        <v>1624</v>
      </c>
      <c r="K1155" s="26">
        <v>2</v>
      </c>
      <c r="L1155" s="26" t="s">
        <v>39</v>
      </c>
      <c r="M1155" s="26">
        <v>70</v>
      </c>
      <c r="N1155" s="26">
        <v>3</v>
      </c>
      <c r="O1155" s="26">
        <v>1</v>
      </c>
      <c r="P1155" s="26" t="s">
        <v>57</v>
      </c>
      <c r="Q1155" s="26">
        <v>4</v>
      </c>
      <c r="R1155" s="26" t="s">
        <v>41</v>
      </c>
      <c r="S1155" s="26">
        <v>1569</v>
      </c>
      <c r="T1155" s="26">
        <v>18420</v>
      </c>
      <c r="U1155" s="26">
        <v>1</v>
      </c>
      <c r="V1155" s="26" t="s">
        <v>42</v>
      </c>
      <c r="W1155" s="26" t="s">
        <v>35</v>
      </c>
      <c r="X1155" s="26">
        <v>12</v>
      </c>
      <c r="Y1155" s="26">
        <v>3</v>
      </c>
      <c r="Z1155" s="26">
        <v>3</v>
      </c>
      <c r="AA1155" s="26">
        <v>80</v>
      </c>
      <c r="AB1155" s="26">
        <v>0</v>
      </c>
      <c r="AC1155" s="26">
        <v>0</v>
      </c>
      <c r="AD1155" s="26">
        <v>2</v>
      </c>
      <c r="AE1155" s="26">
        <v>4</v>
      </c>
      <c r="AF1155" s="26">
        <v>0</v>
      </c>
      <c r="AG1155" s="26">
        <v>0</v>
      </c>
      <c r="AH1155" s="26">
        <v>0</v>
      </c>
      <c r="AI1155" s="26">
        <v>0</v>
      </c>
      <c r="AJ1155" s="26"/>
      <c r="AK1155" s="26"/>
      <c r="AL1155" s="26"/>
      <c r="AM1155" s="26"/>
      <c r="AN1155" s="26"/>
      <c r="AO1155" s="26"/>
      <c r="AP1155" s="26"/>
      <c r="AQ1155" s="26"/>
      <c r="AR1155" s="26"/>
      <c r="AS1155" s="26"/>
      <c r="AT1155" s="26"/>
      <c r="AU1155" s="26"/>
      <c r="AV1155" s="26"/>
      <c r="AW1155" s="26"/>
      <c r="AX1155" s="26"/>
      <c r="AY1155" s="26"/>
      <c r="AZ1155" s="26"/>
      <c r="BA1155" s="26"/>
      <c r="BB1155" s="26"/>
      <c r="BC1155" s="26"/>
      <c r="BD1155" s="26"/>
      <c r="BE1155" s="26"/>
      <c r="BF1155" s="26"/>
      <c r="BG1155" s="26"/>
      <c r="BH1155" s="26"/>
      <c r="BI1155" s="26"/>
      <c r="BJ1155" s="26"/>
      <c r="BK1155" s="26"/>
      <c r="BL1155" s="26"/>
      <c r="BM1155" s="26"/>
      <c r="BN1155" s="26"/>
      <c r="BO1155" s="26"/>
      <c r="BP1155" s="26"/>
      <c r="BQ1155" s="26"/>
      <c r="BR1155" s="26"/>
      <c r="BS1155" s="26"/>
      <c r="BT1155" s="26"/>
      <c r="BU1155" s="26"/>
      <c r="BV1155" s="26"/>
      <c r="BW1155" s="26"/>
      <c r="BX1155" s="26"/>
      <c r="BY1155" s="26"/>
      <c r="BZ1155" s="26"/>
      <c r="CA1155" s="26"/>
      <c r="CB1155" s="26"/>
      <c r="CC1155" s="26"/>
      <c r="CD1155" s="26"/>
      <c r="CE1155" s="26"/>
      <c r="CF1155" s="26"/>
      <c r="CG1155" s="26"/>
      <c r="CH1155" s="26"/>
      <c r="CI1155" s="26"/>
      <c r="CJ1155" s="26"/>
      <c r="CK1155" s="26"/>
      <c r="CL1155" s="26"/>
      <c r="CM1155" s="26"/>
      <c r="CN1155" s="26"/>
      <c r="CO1155" s="26"/>
      <c r="CP1155" s="26"/>
      <c r="CQ1155" s="26"/>
      <c r="CR1155" s="26"/>
      <c r="CS1155" s="26"/>
      <c r="CT1155" s="26"/>
      <c r="CU1155" s="26"/>
      <c r="CV1155" s="26"/>
    </row>
    <row r="1156" spans="1:100">
      <c r="A1156" s="26">
        <v>47</v>
      </c>
      <c r="B1156" s="26" t="s">
        <v>43</v>
      </c>
      <c r="C1156" s="26" t="s">
        <v>36</v>
      </c>
      <c r="D1156" s="26">
        <v>1176</v>
      </c>
      <c r="E1156" s="26" t="s">
        <v>61</v>
      </c>
      <c r="F1156" s="26">
        <v>26</v>
      </c>
      <c r="G1156" s="26">
        <v>4</v>
      </c>
      <c r="H1156" s="26" t="s">
        <v>38</v>
      </c>
      <c r="I1156" s="26">
        <v>1</v>
      </c>
      <c r="J1156" s="26">
        <v>1625</v>
      </c>
      <c r="K1156" s="26">
        <v>4</v>
      </c>
      <c r="L1156" s="26" t="s">
        <v>39</v>
      </c>
      <c r="M1156" s="26">
        <v>98</v>
      </c>
      <c r="N1156" s="26">
        <v>3</v>
      </c>
      <c r="O1156" s="26">
        <v>5</v>
      </c>
      <c r="P1156" s="26" t="s">
        <v>56</v>
      </c>
      <c r="Q1156" s="26">
        <v>3</v>
      </c>
      <c r="R1156" s="26" t="s">
        <v>48</v>
      </c>
      <c r="S1156" s="26">
        <v>19658</v>
      </c>
      <c r="T1156" s="26">
        <v>5220</v>
      </c>
      <c r="U1156" s="26">
        <v>3</v>
      </c>
      <c r="V1156" s="26" t="s">
        <v>42</v>
      </c>
      <c r="W1156" s="26" t="s">
        <v>43</v>
      </c>
      <c r="X1156" s="26">
        <v>11</v>
      </c>
      <c r="Y1156" s="26">
        <v>3</v>
      </c>
      <c r="Z1156" s="26">
        <v>3</v>
      </c>
      <c r="AA1156" s="26">
        <v>80</v>
      </c>
      <c r="AB1156" s="26">
        <v>1</v>
      </c>
      <c r="AC1156" s="26">
        <v>27</v>
      </c>
      <c r="AD1156" s="26">
        <v>2</v>
      </c>
      <c r="AE1156" s="26">
        <v>3</v>
      </c>
      <c r="AF1156" s="26">
        <v>5</v>
      </c>
      <c r="AG1156" s="26">
        <v>2</v>
      </c>
      <c r="AH1156" s="26">
        <v>1</v>
      </c>
      <c r="AI1156" s="26">
        <v>0</v>
      </c>
      <c r="AJ1156" s="26"/>
      <c r="AK1156" s="26"/>
      <c r="AL1156" s="26"/>
      <c r="AM1156" s="26"/>
      <c r="AN1156" s="26"/>
      <c r="AO1156" s="26"/>
      <c r="AP1156" s="26"/>
      <c r="AQ1156" s="26"/>
      <c r="AR1156" s="26"/>
      <c r="AS1156" s="26"/>
      <c r="AT1156" s="26"/>
      <c r="AU1156" s="26"/>
      <c r="AV1156" s="26"/>
      <c r="AW1156" s="26"/>
      <c r="AX1156" s="26"/>
      <c r="AY1156" s="26"/>
      <c r="AZ1156" s="26"/>
      <c r="BA1156" s="26"/>
      <c r="BB1156" s="26"/>
      <c r="BC1156" s="26"/>
      <c r="BD1156" s="26"/>
      <c r="BE1156" s="26"/>
      <c r="BF1156" s="26"/>
      <c r="BG1156" s="26"/>
      <c r="BH1156" s="26"/>
      <c r="BI1156" s="26"/>
      <c r="BJ1156" s="26"/>
      <c r="BK1156" s="26"/>
      <c r="BL1156" s="26"/>
      <c r="BM1156" s="26"/>
      <c r="BN1156" s="26"/>
      <c r="BO1156" s="26"/>
      <c r="BP1156" s="26"/>
      <c r="BQ1156" s="26"/>
      <c r="BR1156" s="26"/>
      <c r="BS1156" s="26"/>
      <c r="BT1156" s="26"/>
      <c r="BU1156" s="26"/>
      <c r="BV1156" s="26"/>
      <c r="BW1156" s="26"/>
      <c r="BX1156" s="26"/>
      <c r="BY1156" s="26"/>
      <c r="BZ1156" s="26"/>
      <c r="CA1156" s="26"/>
      <c r="CB1156" s="26"/>
      <c r="CC1156" s="26"/>
      <c r="CD1156" s="26"/>
      <c r="CE1156" s="26"/>
      <c r="CF1156" s="26"/>
      <c r="CG1156" s="26"/>
      <c r="CH1156" s="26"/>
      <c r="CI1156" s="26"/>
      <c r="CJ1156" s="26"/>
      <c r="CK1156" s="26"/>
      <c r="CL1156" s="26"/>
      <c r="CM1156" s="26"/>
      <c r="CN1156" s="26"/>
      <c r="CO1156" s="26"/>
      <c r="CP1156" s="26"/>
      <c r="CQ1156" s="26"/>
      <c r="CR1156" s="26"/>
      <c r="CS1156" s="26"/>
      <c r="CT1156" s="26"/>
      <c r="CU1156" s="26"/>
      <c r="CV1156" s="26"/>
    </row>
    <row r="1157" spans="1:100">
      <c r="A1157" s="26">
        <v>39</v>
      </c>
      <c r="B1157" s="26" t="s">
        <v>43</v>
      </c>
      <c r="C1157" s="26" t="s">
        <v>36</v>
      </c>
      <c r="D1157" s="26">
        <v>170</v>
      </c>
      <c r="E1157" s="26" t="s">
        <v>45</v>
      </c>
      <c r="F1157" s="26">
        <v>3</v>
      </c>
      <c r="G1157" s="26">
        <v>2</v>
      </c>
      <c r="H1157" s="26" t="s">
        <v>51</v>
      </c>
      <c r="I1157" s="26">
        <v>1</v>
      </c>
      <c r="J1157" s="26">
        <v>1627</v>
      </c>
      <c r="K1157" s="26">
        <v>3</v>
      </c>
      <c r="L1157" s="26" t="s">
        <v>46</v>
      </c>
      <c r="M1157" s="26">
        <v>76</v>
      </c>
      <c r="N1157" s="26">
        <v>2</v>
      </c>
      <c r="O1157" s="26">
        <v>2</v>
      </c>
      <c r="P1157" s="26" t="s">
        <v>50</v>
      </c>
      <c r="Q1157" s="26">
        <v>3</v>
      </c>
      <c r="R1157" s="26" t="s">
        <v>52</v>
      </c>
      <c r="S1157" s="26">
        <v>3069</v>
      </c>
      <c r="T1157" s="26">
        <v>10302</v>
      </c>
      <c r="U1157" s="26">
        <v>0</v>
      </c>
      <c r="V1157" s="26" t="s">
        <v>42</v>
      </c>
      <c r="W1157" s="26" t="s">
        <v>43</v>
      </c>
      <c r="X1157" s="26">
        <v>15</v>
      </c>
      <c r="Y1157" s="26">
        <v>3</v>
      </c>
      <c r="Z1157" s="26">
        <v>4</v>
      </c>
      <c r="AA1157" s="26">
        <v>80</v>
      </c>
      <c r="AB1157" s="26">
        <v>1</v>
      </c>
      <c r="AC1157" s="26">
        <v>11</v>
      </c>
      <c r="AD1157" s="26">
        <v>3</v>
      </c>
      <c r="AE1157" s="26">
        <v>3</v>
      </c>
      <c r="AF1157" s="26">
        <v>10</v>
      </c>
      <c r="AG1157" s="26">
        <v>8</v>
      </c>
      <c r="AH1157" s="26">
        <v>0</v>
      </c>
      <c r="AI1157" s="26">
        <v>7</v>
      </c>
      <c r="AJ1157" s="26"/>
      <c r="AK1157" s="26"/>
      <c r="AL1157" s="26"/>
      <c r="AM1157" s="26"/>
      <c r="AN1157" s="26"/>
      <c r="AO1157" s="26"/>
      <c r="AP1157" s="26"/>
      <c r="AQ1157" s="26"/>
      <c r="AR1157" s="26"/>
      <c r="AS1157" s="26"/>
      <c r="AT1157" s="26"/>
      <c r="AU1157" s="26"/>
      <c r="AV1157" s="26"/>
      <c r="AW1157" s="26"/>
      <c r="AX1157" s="26"/>
      <c r="AY1157" s="26"/>
      <c r="AZ1157" s="26"/>
      <c r="BA1157" s="26"/>
      <c r="BB1157" s="26"/>
      <c r="BC1157" s="26"/>
      <c r="BD1157" s="26"/>
      <c r="BE1157" s="26"/>
      <c r="BF1157" s="26"/>
      <c r="BG1157" s="26"/>
      <c r="BH1157" s="26"/>
      <c r="BI1157" s="26"/>
      <c r="BJ1157" s="26"/>
      <c r="BK1157" s="26"/>
      <c r="BL1157" s="26"/>
      <c r="BM1157" s="26"/>
      <c r="BN1157" s="26"/>
      <c r="BO1157" s="26"/>
      <c r="BP1157" s="26"/>
      <c r="BQ1157" s="26"/>
      <c r="BR1157" s="26"/>
      <c r="BS1157" s="26"/>
      <c r="BT1157" s="26"/>
      <c r="BU1157" s="26"/>
      <c r="BV1157" s="26"/>
      <c r="BW1157" s="26"/>
      <c r="BX1157" s="26"/>
      <c r="BY1157" s="26"/>
      <c r="BZ1157" s="26"/>
      <c r="CA1157" s="26"/>
      <c r="CB1157" s="26"/>
      <c r="CC1157" s="26"/>
      <c r="CD1157" s="26"/>
      <c r="CE1157" s="26"/>
      <c r="CF1157" s="26"/>
      <c r="CG1157" s="26"/>
      <c r="CH1157" s="26"/>
      <c r="CI1157" s="26"/>
      <c r="CJ1157" s="26"/>
      <c r="CK1157" s="26"/>
      <c r="CL1157" s="26"/>
      <c r="CM1157" s="26"/>
      <c r="CN1157" s="26"/>
      <c r="CO1157" s="26"/>
      <c r="CP1157" s="26"/>
      <c r="CQ1157" s="26"/>
      <c r="CR1157" s="26"/>
      <c r="CS1157" s="26"/>
      <c r="CT1157" s="26"/>
      <c r="CU1157" s="26"/>
      <c r="CV1157" s="26"/>
    </row>
    <row r="1158" spans="1:100">
      <c r="A1158" s="26">
        <v>40</v>
      </c>
      <c r="B1158" s="26" t="s">
        <v>43</v>
      </c>
      <c r="C1158" s="26" t="s">
        <v>36</v>
      </c>
      <c r="D1158" s="26">
        <v>884</v>
      </c>
      <c r="E1158" s="26" t="s">
        <v>45</v>
      </c>
      <c r="F1158" s="26">
        <v>15</v>
      </c>
      <c r="G1158" s="26">
        <v>3</v>
      </c>
      <c r="H1158" s="26" t="s">
        <v>38</v>
      </c>
      <c r="I1158" s="26">
        <v>1</v>
      </c>
      <c r="J1158" s="26">
        <v>1628</v>
      </c>
      <c r="K1158" s="26">
        <v>1</v>
      </c>
      <c r="L1158" s="26" t="s">
        <v>39</v>
      </c>
      <c r="M1158" s="26">
        <v>80</v>
      </c>
      <c r="N1158" s="26">
        <v>2</v>
      </c>
      <c r="O1158" s="26">
        <v>3</v>
      </c>
      <c r="P1158" s="26" t="s">
        <v>53</v>
      </c>
      <c r="Q1158" s="26">
        <v>3</v>
      </c>
      <c r="R1158" s="26" t="s">
        <v>48</v>
      </c>
      <c r="S1158" s="26">
        <v>10435</v>
      </c>
      <c r="T1158" s="26">
        <v>25800</v>
      </c>
      <c r="U1158" s="26">
        <v>1</v>
      </c>
      <c r="V1158" s="26" t="s">
        <v>42</v>
      </c>
      <c r="W1158" s="26" t="s">
        <v>43</v>
      </c>
      <c r="X1158" s="26">
        <v>13</v>
      </c>
      <c r="Y1158" s="26">
        <v>3</v>
      </c>
      <c r="Z1158" s="26">
        <v>4</v>
      </c>
      <c r="AA1158" s="26">
        <v>80</v>
      </c>
      <c r="AB1158" s="26">
        <v>2</v>
      </c>
      <c r="AC1158" s="26">
        <v>18</v>
      </c>
      <c r="AD1158" s="26">
        <v>2</v>
      </c>
      <c r="AE1158" s="26">
        <v>3</v>
      </c>
      <c r="AF1158" s="26">
        <v>18</v>
      </c>
      <c r="AG1158" s="26">
        <v>15</v>
      </c>
      <c r="AH1158" s="26">
        <v>14</v>
      </c>
      <c r="AI1158" s="26">
        <v>12</v>
      </c>
      <c r="AJ1158" s="26"/>
      <c r="AK1158" s="26"/>
      <c r="AL1158" s="26"/>
      <c r="AM1158" s="26"/>
      <c r="AN1158" s="26"/>
      <c r="AO1158" s="26"/>
      <c r="AP1158" s="26"/>
      <c r="AQ1158" s="26"/>
      <c r="AR1158" s="26"/>
      <c r="AS1158" s="26"/>
      <c r="AT1158" s="26"/>
      <c r="AU1158" s="26"/>
      <c r="AV1158" s="26"/>
      <c r="AW1158" s="26"/>
      <c r="AX1158" s="26"/>
      <c r="AY1158" s="26"/>
      <c r="AZ1158" s="26"/>
      <c r="BA1158" s="26"/>
      <c r="BB1158" s="26"/>
      <c r="BC1158" s="26"/>
      <c r="BD1158" s="26"/>
      <c r="BE1158" s="26"/>
      <c r="BF1158" s="26"/>
      <c r="BG1158" s="26"/>
      <c r="BH1158" s="26"/>
      <c r="BI1158" s="26"/>
      <c r="BJ1158" s="26"/>
      <c r="BK1158" s="26"/>
      <c r="BL1158" s="26"/>
      <c r="BM1158" s="26"/>
      <c r="BN1158" s="26"/>
      <c r="BO1158" s="26"/>
      <c r="BP1158" s="26"/>
      <c r="BQ1158" s="26"/>
      <c r="BR1158" s="26"/>
      <c r="BS1158" s="26"/>
      <c r="BT1158" s="26"/>
      <c r="BU1158" s="26"/>
      <c r="BV1158" s="26"/>
      <c r="BW1158" s="26"/>
      <c r="BX1158" s="26"/>
      <c r="BY1158" s="26"/>
      <c r="BZ1158" s="26"/>
      <c r="CA1158" s="26"/>
      <c r="CB1158" s="26"/>
      <c r="CC1158" s="26"/>
      <c r="CD1158" s="26"/>
      <c r="CE1158" s="26"/>
      <c r="CF1158" s="26"/>
      <c r="CG1158" s="26"/>
      <c r="CH1158" s="26"/>
      <c r="CI1158" s="26"/>
      <c r="CJ1158" s="26"/>
      <c r="CK1158" s="26"/>
      <c r="CL1158" s="26"/>
      <c r="CM1158" s="26"/>
      <c r="CN1158" s="26"/>
      <c r="CO1158" s="26"/>
      <c r="CP1158" s="26"/>
      <c r="CQ1158" s="26"/>
      <c r="CR1158" s="26"/>
      <c r="CS1158" s="26"/>
      <c r="CT1158" s="26"/>
      <c r="CU1158" s="26"/>
      <c r="CV1158" s="26"/>
    </row>
    <row r="1159" spans="1:100">
      <c r="A1159" s="26">
        <v>35</v>
      </c>
      <c r="B1159" s="26" t="s">
        <v>43</v>
      </c>
      <c r="C1159" s="26" t="s">
        <v>55</v>
      </c>
      <c r="D1159" s="26">
        <v>208</v>
      </c>
      <c r="E1159" s="26" t="s">
        <v>45</v>
      </c>
      <c r="F1159" s="26">
        <v>8</v>
      </c>
      <c r="G1159" s="26">
        <v>4</v>
      </c>
      <c r="H1159" s="26" t="s">
        <v>38</v>
      </c>
      <c r="I1159" s="26">
        <v>1</v>
      </c>
      <c r="J1159" s="26">
        <v>1630</v>
      </c>
      <c r="K1159" s="26">
        <v>3</v>
      </c>
      <c r="L1159" s="26" t="s">
        <v>39</v>
      </c>
      <c r="M1159" s="26">
        <v>52</v>
      </c>
      <c r="N1159" s="26">
        <v>3</v>
      </c>
      <c r="O1159" s="26">
        <v>2</v>
      </c>
      <c r="P1159" s="26" t="s">
        <v>54</v>
      </c>
      <c r="Q1159" s="26">
        <v>3</v>
      </c>
      <c r="R1159" s="26" t="s">
        <v>48</v>
      </c>
      <c r="S1159" s="26">
        <v>4148</v>
      </c>
      <c r="T1159" s="26">
        <v>12250</v>
      </c>
      <c r="U1159" s="26">
        <v>1</v>
      </c>
      <c r="V1159" s="26" t="s">
        <v>42</v>
      </c>
      <c r="W1159" s="26" t="s">
        <v>43</v>
      </c>
      <c r="X1159" s="26">
        <v>12</v>
      </c>
      <c r="Y1159" s="26">
        <v>3</v>
      </c>
      <c r="Z1159" s="26">
        <v>4</v>
      </c>
      <c r="AA1159" s="26">
        <v>80</v>
      </c>
      <c r="AB1159" s="26">
        <v>1</v>
      </c>
      <c r="AC1159" s="26">
        <v>15</v>
      </c>
      <c r="AD1159" s="26">
        <v>5</v>
      </c>
      <c r="AE1159" s="26">
        <v>3</v>
      </c>
      <c r="AF1159" s="26">
        <v>14</v>
      </c>
      <c r="AG1159" s="26">
        <v>11</v>
      </c>
      <c r="AH1159" s="26">
        <v>2</v>
      </c>
      <c r="AI1159" s="26">
        <v>9</v>
      </c>
      <c r="AJ1159" s="26"/>
      <c r="AK1159" s="26"/>
      <c r="AL1159" s="26"/>
      <c r="AM1159" s="26"/>
      <c r="AN1159" s="26"/>
      <c r="AO1159" s="26"/>
      <c r="AP1159" s="26"/>
      <c r="AQ1159" s="26"/>
      <c r="AR1159" s="26"/>
      <c r="AS1159" s="26"/>
      <c r="AT1159" s="26"/>
      <c r="AU1159" s="26"/>
      <c r="AV1159" s="26"/>
      <c r="AW1159" s="26"/>
      <c r="AX1159" s="26"/>
      <c r="AY1159" s="26"/>
      <c r="AZ1159" s="26"/>
      <c r="BA1159" s="26"/>
      <c r="BB1159" s="26"/>
      <c r="BC1159" s="26"/>
      <c r="BD1159" s="26"/>
      <c r="BE1159" s="26"/>
      <c r="BF1159" s="26"/>
      <c r="BG1159" s="26"/>
      <c r="BH1159" s="26"/>
      <c r="BI1159" s="26"/>
      <c r="BJ1159" s="26"/>
      <c r="BK1159" s="26"/>
      <c r="BL1159" s="26"/>
      <c r="BM1159" s="26"/>
      <c r="BN1159" s="26"/>
      <c r="BO1159" s="26"/>
      <c r="BP1159" s="26"/>
      <c r="BQ1159" s="26"/>
      <c r="BR1159" s="26"/>
      <c r="BS1159" s="26"/>
      <c r="BT1159" s="26"/>
      <c r="BU1159" s="26"/>
      <c r="BV1159" s="26"/>
      <c r="BW1159" s="26"/>
      <c r="BX1159" s="26"/>
      <c r="BY1159" s="26"/>
      <c r="BZ1159" s="26"/>
      <c r="CA1159" s="26"/>
      <c r="CB1159" s="26"/>
      <c r="CC1159" s="26"/>
      <c r="CD1159" s="26"/>
      <c r="CE1159" s="26"/>
      <c r="CF1159" s="26"/>
      <c r="CG1159" s="26"/>
      <c r="CH1159" s="26"/>
      <c r="CI1159" s="26"/>
      <c r="CJ1159" s="26"/>
      <c r="CK1159" s="26"/>
      <c r="CL1159" s="26"/>
      <c r="CM1159" s="26"/>
      <c r="CN1159" s="26"/>
      <c r="CO1159" s="26"/>
      <c r="CP1159" s="26"/>
      <c r="CQ1159" s="26"/>
      <c r="CR1159" s="26"/>
      <c r="CS1159" s="26"/>
      <c r="CT1159" s="26"/>
      <c r="CU1159" s="26"/>
      <c r="CV1159" s="26"/>
    </row>
    <row r="1160" spans="1:100">
      <c r="A1160" s="26">
        <v>37</v>
      </c>
      <c r="B1160" s="26" t="s">
        <v>43</v>
      </c>
      <c r="C1160" s="26" t="s">
        <v>36</v>
      </c>
      <c r="D1160" s="26">
        <v>671</v>
      </c>
      <c r="E1160" s="26" t="s">
        <v>45</v>
      </c>
      <c r="F1160" s="26">
        <v>19</v>
      </c>
      <c r="G1160" s="26">
        <v>3</v>
      </c>
      <c r="H1160" s="26" t="s">
        <v>38</v>
      </c>
      <c r="I1160" s="26">
        <v>1</v>
      </c>
      <c r="J1160" s="26">
        <v>1631</v>
      </c>
      <c r="K1160" s="26">
        <v>3</v>
      </c>
      <c r="L1160" s="26" t="s">
        <v>46</v>
      </c>
      <c r="M1160" s="26">
        <v>85</v>
      </c>
      <c r="N1160" s="26">
        <v>3</v>
      </c>
      <c r="O1160" s="26">
        <v>2</v>
      </c>
      <c r="P1160" s="26" t="s">
        <v>53</v>
      </c>
      <c r="Q1160" s="26">
        <v>3</v>
      </c>
      <c r="R1160" s="26" t="s">
        <v>48</v>
      </c>
      <c r="S1160" s="26">
        <v>5768</v>
      </c>
      <c r="T1160" s="26">
        <v>26493</v>
      </c>
      <c r="U1160" s="26">
        <v>3</v>
      </c>
      <c r="V1160" s="26" t="s">
        <v>42</v>
      </c>
      <c r="W1160" s="26" t="s">
        <v>43</v>
      </c>
      <c r="X1160" s="26">
        <v>17</v>
      </c>
      <c r="Y1160" s="26">
        <v>3</v>
      </c>
      <c r="Z1160" s="26">
        <v>1</v>
      </c>
      <c r="AA1160" s="26">
        <v>80</v>
      </c>
      <c r="AB1160" s="26">
        <v>3</v>
      </c>
      <c r="AC1160" s="26">
        <v>9</v>
      </c>
      <c r="AD1160" s="26">
        <v>2</v>
      </c>
      <c r="AE1160" s="26">
        <v>2</v>
      </c>
      <c r="AF1160" s="26">
        <v>4</v>
      </c>
      <c r="AG1160" s="26">
        <v>3</v>
      </c>
      <c r="AH1160" s="26">
        <v>0</v>
      </c>
      <c r="AI1160" s="26">
        <v>2</v>
      </c>
      <c r="AJ1160" s="26"/>
      <c r="AK1160" s="26"/>
      <c r="AL1160" s="26"/>
      <c r="AM1160" s="26"/>
      <c r="AN1160" s="26"/>
      <c r="AO1160" s="26"/>
      <c r="AP1160" s="26"/>
      <c r="AQ1160" s="26"/>
      <c r="AR1160" s="26"/>
      <c r="AS1160" s="26"/>
      <c r="AT1160" s="26"/>
      <c r="AU1160" s="26"/>
      <c r="AV1160" s="26"/>
      <c r="AW1160" s="26"/>
      <c r="AX1160" s="26"/>
      <c r="AY1160" s="26"/>
      <c r="AZ1160" s="26"/>
      <c r="BA1160" s="26"/>
      <c r="BB1160" s="26"/>
      <c r="BC1160" s="26"/>
      <c r="BD1160" s="26"/>
      <c r="BE1160" s="26"/>
      <c r="BF1160" s="26"/>
      <c r="BG1160" s="26"/>
      <c r="BH1160" s="26"/>
      <c r="BI1160" s="26"/>
      <c r="BJ1160" s="26"/>
      <c r="BK1160" s="26"/>
      <c r="BL1160" s="26"/>
      <c r="BM1160" s="26"/>
      <c r="BN1160" s="26"/>
      <c r="BO1160" s="26"/>
      <c r="BP1160" s="26"/>
      <c r="BQ1160" s="26"/>
      <c r="BR1160" s="26"/>
      <c r="BS1160" s="26"/>
      <c r="BT1160" s="26"/>
      <c r="BU1160" s="26"/>
      <c r="BV1160" s="26"/>
      <c r="BW1160" s="26"/>
      <c r="BX1160" s="26"/>
      <c r="BY1160" s="26"/>
      <c r="BZ1160" s="26"/>
      <c r="CA1160" s="26"/>
      <c r="CB1160" s="26"/>
      <c r="CC1160" s="26"/>
      <c r="CD1160" s="26"/>
      <c r="CE1160" s="26"/>
      <c r="CF1160" s="26"/>
      <c r="CG1160" s="26"/>
      <c r="CH1160" s="26"/>
      <c r="CI1160" s="26"/>
      <c r="CJ1160" s="26"/>
      <c r="CK1160" s="26"/>
      <c r="CL1160" s="26"/>
      <c r="CM1160" s="26"/>
      <c r="CN1160" s="26"/>
      <c r="CO1160" s="26"/>
      <c r="CP1160" s="26"/>
      <c r="CQ1160" s="26"/>
      <c r="CR1160" s="26"/>
      <c r="CS1160" s="26"/>
      <c r="CT1160" s="26"/>
      <c r="CU1160" s="26"/>
      <c r="CV1160" s="26"/>
    </row>
    <row r="1161" spans="1:100">
      <c r="A1161" s="26">
        <v>39</v>
      </c>
      <c r="B1161" s="26" t="s">
        <v>43</v>
      </c>
      <c r="C1161" s="26" t="s">
        <v>44</v>
      </c>
      <c r="D1161" s="26">
        <v>711</v>
      </c>
      <c r="E1161" s="26" t="s">
        <v>45</v>
      </c>
      <c r="F1161" s="26">
        <v>4</v>
      </c>
      <c r="G1161" s="26">
        <v>3</v>
      </c>
      <c r="H1161" s="26" t="s">
        <v>51</v>
      </c>
      <c r="I1161" s="26">
        <v>1</v>
      </c>
      <c r="J1161" s="26">
        <v>1633</v>
      </c>
      <c r="K1161" s="26">
        <v>1</v>
      </c>
      <c r="L1161" s="26" t="s">
        <v>39</v>
      </c>
      <c r="M1161" s="26">
        <v>81</v>
      </c>
      <c r="N1161" s="26">
        <v>3</v>
      </c>
      <c r="O1161" s="26">
        <v>2</v>
      </c>
      <c r="P1161" s="26" t="s">
        <v>53</v>
      </c>
      <c r="Q1161" s="26">
        <v>3</v>
      </c>
      <c r="R1161" s="26" t="s">
        <v>41</v>
      </c>
      <c r="S1161" s="26">
        <v>5042</v>
      </c>
      <c r="T1161" s="26">
        <v>3140</v>
      </c>
      <c r="U1161" s="26">
        <v>0</v>
      </c>
      <c r="V1161" s="26" t="s">
        <v>42</v>
      </c>
      <c r="W1161" s="26" t="s">
        <v>43</v>
      </c>
      <c r="X1161" s="26">
        <v>13</v>
      </c>
      <c r="Y1161" s="26">
        <v>3</v>
      </c>
      <c r="Z1161" s="26">
        <v>4</v>
      </c>
      <c r="AA1161" s="26">
        <v>80</v>
      </c>
      <c r="AB1161" s="26">
        <v>0</v>
      </c>
      <c r="AC1161" s="26">
        <v>10</v>
      </c>
      <c r="AD1161" s="26">
        <v>2</v>
      </c>
      <c r="AE1161" s="26">
        <v>1</v>
      </c>
      <c r="AF1161" s="26">
        <v>9</v>
      </c>
      <c r="AG1161" s="26">
        <v>2</v>
      </c>
      <c r="AH1161" s="26">
        <v>3</v>
      </c>
      <c r="AI1161" s="26">
        <v>8</v>
      </c>
      <c r="AJ1161" s="26"/>
      <c r="AK1161" s="26"/>
      <c r="AL1161" s="26"/>
      <c r="AM1161" s="26"/>
      <c r="AN1161" s="26"/>
      <c r="AO1161" s="26"/>
      <c r="AP1161" s="26"/>
      <c r="AQ1161" s="26"/>
      <c r="AR1161" s="26"/>
      <c r="AS1161" s="26"/>
      <c r="AT1161" s="26"/>
      <c r="AU1161" s="26"/>
      <c r="AV1161" s="26"/>
      <c r="AW1161" s="26"/>
      <c r="AX1161" s="26"/>
      <c r="AY1161" s="26"/>
      <c r="AZ1161" s="26"/>
      <c r="BA1161" s="26"/>
      <c r="BB1161" s="26"/>
      <c r="BC1161" s="26"/>
      <c r="BD1161" s="26"/>
      <c r="BE1161" s="26"/>
      <c r="BF1161" s="26"/>
      <c r="BG1161" s="26"/>
      <c r="BH1161" s="26"/>
      <c r="BI1161" s="26"/>
      <c r="BJ1161" s="26"/>
      <c r="BK1161" s="26"/>
      <c r="BL1161" s="26"/>
      <c r="BM1161" s="26"/>
      <c r="BN1161" s="26"/>
      <c r="BO1161" s="26"/>
      <c r="BP1161" s="26"/>
      <c r="BQ1161" s="26"/>
      <c r="BR1161" s="26"/>
      <c r="BS1161" s="26"/>
      <c r="BT1161" s="26"/>
      <c r="BU1161" s="26"/>
      <c r="BV1161" s="26"/>
      <c r="BW1161" s="26"/>
      <c r="BX1161" s="26"/>
      <c r="BY1161" s="26"/>
      <c r="BZ1161" s="26"/>
      <c r="CA1161" s="26"/>
      <c r="CB1161" s="26"/>
      <c r="CC1161" s="26"/>
      <c r="CD1161" s="26"/>
      <c r="CE1161" s="26"/>
      <c r="CF1161" s="26"/>
      <c r="CG1161" s="26"/>
      <c r="CH1161" s="26"/>
      <c r="CI1161" s="26"/>
      <c r="CJ1161" s="26"/>
      <c r="CK1161" s="26"/>
      <c r="CL1161" s="26"/>
      <c r="CM1161" s="26"/>
      <c r="CN1161" s="26"/>
      <c r="CO1161" s="26"/>
      <c r="CP1161" s="26"/>
      <c r="CQ1161" s="26"/>
      <c r="CR1161" s="26"/>
      <c r="CS1161" s="26"/>
      <c r="CT1161" s="26"/>
      <c r="CU1161" s="26"/>
      <c r="CV1161" s="26"/>
    </row>
    <row r="1162" spans="1:100">
      <c r="A1162" s="26">
        <v>45</v>
      </c>
      <c r="B1162" s="26" t="s">
        <v>43</v>
      </c>
      <c r="C1162" s="26" t="s">
        <v>36</v>
      </c>
      <c r="D1162" s="26">
        <v>1329</v>
      </c>
      <c r="E1162" s="26" t="s">
        <v>45</v>
      </c>
      <c r="F1162" s="26">
        <v>2</v>
      </c>
      <c r="G1162" s="26">
        <v>2</v>
      </c>
      <c r="H1162" s="26" t="s">
        <v>49</v>
      </c>
      <c r="I1162" s="26">
        <v>1</v>
      </c>
      <c r="J1162" s="26">
        <v>1635</v>
      </c>
      <c r="K1162" s="26">
        <v>4</v>
      </c>
      <c r="L1162" s="26" t="s">
        <v>39</v>
      </c>
      <c r="M1162" s="26">
        <v>59</v>
      </c>
      <c r="N1162" s="26">
        <v>2</v>
      </c>
      <c r="O1162" s="26">
        <v>2</v>
      </c>
      <c r="P1162" s="26" t="s">
        <v>53</v>
      </c>
      <c r="Q1162" s="26">
        <v>4</v>
      </c>
      <c r="R1162" s="26" t="s">
        <v>52</v>
      </c>
      <c r="S1162" s="26">
        <v>5770</v>
      </c>
      <c r="T1162" s="26">
        <v>5388</v>
      </c>
      <c r="U1162" s="26">
        <v>1</v>
      </c>
      <c r="V1162" s="26" t="s">
        <v>42</v>
      </c>
      <c r="W1162" s="26" t="s">
        <v>43</v>
      </c>
      <c r="X1162" s="26">
        <v>19</v>
      </c>
      <c r="Y1162" s="26">
        <v>3</v>
      </c>
      <c r="Z1162" s="26">
        <v>1</v>
      </c>
      <c r="AA1162" s="26">
        <v>80</v>
      </c>
      <c r="AB1162" s="26">
        <v>2</v>
      </c>
      <c r="AC1162" s="26">
        <v>10</v>
      </c>
      <c r="AD1162" s="26">
        <v>3</v>
      </c>
      <c r="AE1162" s="26">
        <v>3</v>
      </c>
      <c r="AF1162" s="26">
        <v>10</v>
      </c>
      <c r="AG1162" s="26">
        <v>7</v>
      </c>
      <c r="AH1162" s="26">
        <v>3</v>
      </c>
      <c r="AI1162" s="26">
        <v>9</v>
      </c>
      <c r="AJ1162" s="26"/>
      <c r="AK1162" s="26"/>
      <c r="AL1162" s="26"/>
      <c r="AM1162" s="26"/>
      <c r="AN1162" s="26"/>
      <c r="AO1162" s="26"/>
      <c r="AP1162" s="26"/>
      <c r="AQ1162" s="26"/>
      <c r="AR1162" s="26"/>
      <c r="AS1162" s="26"/>
      <c r="AT1162" s="26"/>
      <c r="AU1162" s="26"/>
      <c r="AV1162" s="26"/>
      <c r="AW1162" s="26"/>
      <c r="AX1162" s="26"/>
      <c r="AY1162" s="26"/>
      <c r="AZ1162" s="26"/>
      <c r="BA1162" s="26"/>
      <c r="BB1162" s="26"/>
      <c r="BC1162" s="26"/>
      <c r="BD1162" s="26"/>
      <c r="BE1162" s="26"/>
      <c r="BF1162" s="26"/>
      <c r="BG1162" s="26"/>
      <c r="BH1162" s="26"/>
      <c r="BI1162" s="26"/>
      <c r="BJ1162" s="26"/>
      <c r="BK1162" s="26"/>
      <c r="BL1162" s="26"/>
      <c r="BM1162" s="26"/>
      <c r="BN1162" s="26"/>
      <c r="BO1162" s="26"/>
      <c r="BP1162" s="26"/>
      <c r="BQ1162" s="26"/>
      <c r="BR1162" s="26"/>
      <c r="BS1162" s="26"/>
      <c r="BT1162" s="26"/>
      <c r="BU1162" s="26"/>
      <c r="BV1162" s="26"/>
      <c r="BW1162" s="26"/>
      <c r="BX1162" s="26"/>
      <c r="BY1162" s="26"/>
      <c r="BZ1162" s="26"/>
      <c r="CA1162" s="26"/>
      <c r="CB1162" s="26"/>
      <c r="CC1162" s="26"/>
      <c r="CD1162" s="26"/>
      <c r="CE1162" s="26"/>
      <c r="CF1162" s="26"/>
      <c r="CG1162" s="26"/>
      <c r="CH1162" s="26"/>
      <c r="CI1162" s="26"/>
      <c r="CJ1162" s="26"/>
      <c r="CK1162" s="26"/>
      <c r="CL1162" s="26"/>
      <c r="CM1162" s="26"/>
      <c r="CN1162" s="26"/>
      <c r="CO1162" s="26"/>
      <c r="CP1162" s="26"/>
      <c r="CQ1162" s="26"/>
      <c r="CR1162" s="26"/>
      <c r="CS1162" s="26"/>
      <c r="CT1162" s="26"/>
      <c r="CU1162" s="26"/>
      <c r="CV1162" s="26"/>
    </row>
    <row r="1163" spans="1:100">
      <c r="A1163" s="26">
        <v>38</v>
      </c>
      <c r="B1163" s="26" t="s">
        <v>43</v>
      </c>
      <c r="C1163" s="26" t="s">
        <v>36</v>
      </c>
      <c r="D1163" s="26">
        <v>397</v>
      </c>
      <c r="E1163" s="26" t="s">
        <v>45</v>
      </c>
      <c r="F1163" s="26">
        <v>2</v>
      </c>
      <c r="G1163" s="26">
        <v>2</v>
      </c>
      <c r="H1163" s="26" t="s">
        <v>51</v>
      </c>
      <c r="I1163" s="26">
        <v>1</v>
      </c>
      <c r="J1163" s="26">
        <v>1638</v>
      </c>
      <c r="K1163" s="26">
        <v>4</v>
      </c>
      <c r="L1163" s="26" t="s">
        <v>39</v>
      </c>
      <c r="M1163" s="26">
        <v>54</v>
      </c>
      <c r="N1163" s="26">
        <v>2</v>
      </c>
      <c r="O1163" s="26">
        <v>3</v>
      </c>
      <c r="P1163" s="26" t="s">
        <v>53</v>
      </c>
      <c r="Q1163" s="26">
        <v>3</v>
      </c>
      <c r="R1163" s="26" t="s">
        <v>48</v>
      </c>
      <c r="S1163" s="26">
        <v>7756</v>
      </c>
      <c r="T1163" s="26">
        <v>14199</v>
      </c>
      <c r="U1163" s="26">
        <v>3</v>
      </c>
      <c r="V1163" s="26" t="s">
        <v>42</v>
      </c>
      <c r="W1163" s="26" t="s">
        <v>35</v>
      </c>
      <c r="X1163" s="26">
        <v>19</v>
      </c>
      <c r="Y1163" s="26">
        <v>3</v>
      </c>
      <c r="Z1163" s="26">
        <v>4</v>
      </c>
      <c r="AA1163" s="26">
        <v>80</v>
      </c>
      <c r="AB1163" s="26">
        <v>1</v>
      </c>
      <c r="AC1163" s="26">
        <v>10</v>
      </c>
      <c r="AD1163" s="26">
        <v>6</v>
      </c>
      <c r="AE1163" s="26">
        <v>4</v>
      </c>
      <c r="AF1163" s="26">
        <v>5</v>
      </c>
      <c r="AG1163" s="26">
        <v>4</v>
      </c>
      <c r="AH1163" s="26">
        <v>0</v>
      </c>
      <c r="AI1163" s="26">
        <v>2</v>
      </c>
      <c r="AJ1163" s="26"/>
      <c r="AK1163" s="26"/>
      <c r="AL1163" s="26"/>
      <c r="AM1163" s="26"/>
      <c r="AN1163" s="26"/>
      <c r="AO1163" s="26"/>
      <c r="AP1163" s="26"/>
      <c r="AQ1163" s="26"/>
      <c r="AR1163" s="26"/>
      <c r="AS1163" s="26"/>
      <c r="AT1163" s="26"/>
      <c r="AU1163" s="26"/>
      <c r="AV1163" s="26"/>
      <c r="AW1163" s="26"/>
      <c r="AX1163" s="26"/>
      <c r="AY1163" s="26"/>
      <c r="AZ1163" s="26"/>
      <c r="BA1163" s="26"/>
      <c r="BB1163" s="26"/>
      <c r="BC1163" s="26"/>
      <c r="BD1163" s="26"/>
      <c r="BE1163" s="26"/>
      <c r="BF1163" s="26"/>
      <c r="BG1163" s="26"/>
      <c r="BH1163" s="26"/>
      <c r="BI1163" s="26"/>
      <c r="BJ1163" s="26"/>
      <c r="BK1163" s="26"/>
      <c r="BL1163" s="26"/>
      <c r="BM1163" s="26"/>
      <c r="BN1163" s="26"/>
      <c r="BO1163" s="26"/>
      <c r="BP1163" s="26"/>
      <c r="BQ1163" s="26"/>
      <c r="BR1163" s="26"/>
      <c r="BS1163" s="26"/>
      <c r="BT1163" s="26"/>
      <c r="BU1163" s="26"/>
      <c r="BV1163" s="26"/>
      <c r="BW1163" s="26"/>
      <c r="BX1163" s="26"/>
      <c r="BY1163" s="26"/>
      <c r="BZ1163" s="26"/>
      <c r="CA1163" s="26"/>
      <c r="CB1163" s="26"/>
      <c r="CC1163" s="26"/>
      <c r="CD1163" s="26"/>
      <c r="CE1163" s="26"/>
      <c r="CF1163" s="26"/>
      <c r="CG1163" s="26"/>
      <c r="CH1163" s="26"/>
      <c r="CI1163" s="26"/>
      <c r="CJ1163" s="26"/>
      <c r="CK1163" s="26"/>
      <c r="CL1163" s="26"/>
      <c r="CM1163" s="26"/>
      <c r="CN1163" s="26"/>
      <c r="CO1163" s="26"/>
      <c r="CP1163" s="26"/>
      <c r="CQ1163" s="26"/>
      <c r="CR1163" s="26"/>
      <c r="CS1163" s="26"/>
      <c r="CT1163" s="26"/>
      <c r="CU1163" s="26"/>
      <c r="CV1163" s="26"/>
    </row>
    <row r="1164" spans="1:100">
      <c r="A1164" s="26">
        <v>35</v>
      </c>
      <c r="B1164" s="26" t="s">
        <v>35</v>
      </c>
      <c r="C1164" s="26" t="s">
        <v>36</v>
      </c>
      <c r="D1164" s="26">
        <v>737</v>
      </c>
      <c r="E1164" s="26" t="s">
        <v>37</v>
      </c>
      <c r="F1164" s="26">
        <v>10</v>
      </c>
      <c r="G1164" s="26">
        <v>3</v>
      </c>
      <c r="H1164" s="26" t="s">
        <v>51</v>
      </c>
      <c r="I1164" s="26">
        <v>1</v>
      </c>
      <c r="J1164" s="26">
        <v>1639</v>
      </c>
      <c r="K1164" s="26">
        <v>4</v>
      </c>
      <c r="L1164" s="26" t="s">
        <v>46</v>
      </c>
      <c r="M1164" s="26">
        <v>55</v>
      </c>
      <c r="N1164" s="26">
        <v>2</v>
      </c>
      <c r="O1164" s="26">
        <v>3</v>
      </c>
      <c r="P1164" s="26" t="s">
        <v>40</v>
      </c>
      <c r="Q1164" s="26">
        <v>1</v>
      </c>
      <c r="R1164" s="26" t="s">
        <v>48</v>
      </c>
      <c r="S1164" s="26">
        <v>10306</v>
      </c>
      <c r="T1164" s="26">
        <v>21530</v>
      </c>
      <c r="U1164" s="26">
        <v>9</v>
      </c>
      <c r="V1164" s="26" t="s">
        <v>42</v>
      </c>
      <c r="W1164" s="26" t="s">
        <v>43</v>
      </c>
      <c r="X1164" s="26">
        <v>17</v>
      </c>
      <c r="Y1164" s="26">
        <v>3</v>
      </c>
      <c r="Z1164" s="26">
        <v>3</v>
      </c>
      <c r="AA1164" s="26">
        <v>80</v>
      </c>
      <c r="AB1164" s="26">
        <v>0</v>
      </c>
      <c r="AC1164" s="26">
        <v>15</v>
      </c>
      <c r="AD1164" s="26">
        <v>3</v>
      </c>
      <c r="AE1164" s="26">
        <v>3</v>
      </c>
      <c r="AF1164" s="26">
        <v>13</v>
      </c>
      <c r="AG1164" s="26">
        <v>12</v>
      </c>
      <c r="AH1164" s="26">
        <v>6</v>
      </c>
      <c r="AI1164" s="26">
        <v>0</v>
      </c>
      <c r="AJ1164" s="26"/>
      <c r="AK1164" s="26"/>
      <c r="AL1164" s="26"/>
      <c r="AM1164" s="26"/>
      <c r="AN1164" s="26"/>
      <c r="AO1164" s="26"/>
      <c r="AP1164" s="26"/>
      <c r="AQ1164" s="26"/>
      <c r="AR1164" s="26"/>
      <c r="AS1164" s="26"/>
      <c r="AT1164" s="26"/>
      <c r="AU1164" s="26"/>
      <c r="AV1164" s="26"/>
      <c r="AW1164" s="26"/>
      <c r="AX1164" s="26"/>
      <c r="AY1164" s="26"/>
      <c r="AZ1164" s="26"/>
      <c r="BA1164" s="26"/>
      <c r="BB1164" s="26"/>
      <c r="BC1164" s="26"/>
      <c r="BD1164" s="26"/>
      <c r="BE1164" s="26"/>
      <c r="BF1164" s="26"/>
      <c r="BG1164" s="26"/>
      <c r="BH1164" s="26"/>
      <c r="BI1164" s="26"/>
      <c r="BJ1164" s="26"/>
      <c r="BK1164" s="26"/>
      <c r="BL1164" s="26"/>
      <c r="BM1164" s="26"/>
      <c r="BN1164" s="26"/>
      <c r="BO1164" s="26"/>
      <c r="BP1164" s="26"/>
      <c r="BQ1164" s="26"/>
      <c r="BR1164" s="26"/>
      <c r="BS1164" s="26"/>
      <c r="BT1164" s="26"/>
      <c r="BU1164" s="26"/>
      <c r="BV1164" s="26"/>
      <c r="BW1164" s="26"/>
      <c r="BX1164" s="26"/>
      <c r="BY1164" s="26"/>
      <c r="BZ1164" s="26"/>
      <c r="CA1164" s="26"/>
      <c r="CB1164" s="26"/>
      <c r="CC1164" s="26"/>
      <c r="CD1164" s="26"/>
      <c r="CE1164" s="26"/>
      <c r="CF1164" s="26"/>
      <c r="CG1164" s="26"/>
      <c r="CH1164" s="26"/>
      <c r="CI1164" s="26"/>
      <c r="CJ1164" s="26"/>
      <c r="CK1164" s="26"/>
      <c r="CL1164" s="26"/>
      <c r="CM1164" s="26"/>
      <c r="CN1164" s="26"/>
      <c r="CO1164" s="26"/>
      <c r="CP1164" s="26"/>
      <c r="CQ1164" s="26"/>
      <c r="CR1164" s="26"/>
      <c r="CS1164" s="26"/>
      <c r="CT1164" s="26"/>
      <c r="CU1164" s="26"/>
      <c r="CV1164" s="26"/>
    </row>
    <row r="1165" spans="1:100">
      <c r="A1165" s="26">
        <v>37</v>
      </c>
      <c r="B1165" s="26" t="s">
        <v>43</v>
      </c>
      <c r="C1165" s="26" t="s">
        <v>36</v>
      </c>
      <c r="D1165" s="26">
        <v>1470</v>
      </c>
      <c r="E1165" s="26" t="s">
        <v>45</v>
      </c>
      <c r="F1165" s="26">
        <v>10</v>
      </c>
      <c r="G1165" s="26">
        <v>3</v>
      </c>
      <c r="H1165" s="26" t="s">
        <v>51</v>
      </c>
      <c r="I1165" s="26">
        <v>1</v>
      </c>
      <c r="J1165" s="26">
        <v>1640</v>
      </c>
      <c r="K1165" s="26">
        <v>2</v>
      </c>
      <c r="L1165" s="26" t="s">
        <v>39</v>
      </c>
      <c r="M1165" s="26">
        <v>71</v>
      </c>
      <c r="N1165" s="26">
        <v>3</v>
      </c>
      <c r="O1165" s="26">
        <v>1</v>
      </c>
      <c r="P1165" s="26" t="s">
        <v>47</v>
      </c>
      <c r="Q1165" s="26">
        <v>2</v>
      </c>
      <c r="R1165" s="26" t="s">
        <v>48</v>
      </c>
      <c r="S1165" s="26">
        <v>3936</v>
      </c>
      <c r="T1165" s="26">
        <v>9953</v>
      </c>
      <c r="U1165" s="26">
        <v>1</v>
      </c>
      <c r="V1165" s="26" t="s">
        <v>42</v>
      </c>
      <c r="W1165" s="26" t="s">
        <v>43</v>
      </c>
      <c r="X1165" s="26">
        <v>11</v>
      </c>
      <c r="Y1165" s="26">
        <v>3</v>
      </c>
      <c r="Z1165" s="26">
        <v>1</v>
      </c>
      <c r="AA1165" s="26">
        <v>80</v>
      </c>
      <c r="AB1165" s="26">
        <v>1</v>
      </c>
      <c r="AC1165" s="26">
        <v>8</v>
      </c>
      <c r="AD1165" s="26">
        <v>2</v>
      </c>
      <c r="AE1165" s="26">
        <v>1</v>
      </c>
      <c r="AF1165" s="26">
        <v>8</v>
      </c>
      <c r="AG1165" s="26">
        <v>4</v>
      </c>
      <c r="AH1165" s="26">
        <v>7</v>
      </c>
      <c r="AI1165" s="26">
        <v>7</v>
      </c>
      <c r="AJ1165" s="26"/>
      <c r="AK1165" s="26"/>
      <c r="AL1165" s="26"/>
      <c r="AM1165" s="26"/>
      <c r="AN1165" s="26"/>
      <c r="AO1165" s="26"/>
      <c r="AP1165" s="26"/>
      <c r="AQ1165" s="26"/>
      <c r="AR1165" s="26"/>
      <c r="AS1165" s="26"/>
      <c r="AT1165" s="26"/>
      <c r="AU1165" s="26"/>
      <c r="AV1165" s="26"/>
      <c r="AW1165" s="26"/>
      <c r="AX1165" s="26"/>
      <c r="AY1165" s="26"/>
      <c r="AZ1165" s="26"/>
      <c r="BA1165" s="26"/>
      <c r="BB1165" s="26"/>
      <c r="BC1165" s="26"/>
      <c r="BD1165" s="26"/>
      <c r="BE1165" s="26"/>
      <c r="BF1165" s="26"/>
      <c r="BG1165" s="26"/>
      <c r="BH1165" s="26"/>
      <c r="BI1165" s="26"/>
      <c r="BJ1165" s="26"/>
      <c r="BK1165" s="26"/>
      <c r="BL1165" s="26"/>
      <c r="BM1165" s="26"/>
      <c r="BN1165" s="26"/>
      <c r="BO1165" s="26"/>
      <c r="BP1165" s="26"/>
      <c r="BQ1165" s="26"/>
      <c r="BR1165" s="26"/>
      <c r="BS1165" s="26"/>
      <c r="BT1165" s="26"/>
      <c r="BU1165" s="26"/>
      <c r="BV1165" s="26"/>
      <c r="BW1165" s="26"/>
      <c r="BX1165" s="26"/>
      <c r="BY1165" s="26"/>
      <c r="BZ1165" s="26"/>
      <c r="CA1165" s="26"/>
      <c r="CB1165" s="26"/>
      <c r="CC1165" s="26"/>
      <c r="CD1165" s="26"/>
      <c r="CE1165" s="26"/>
      <c r="CF1165" s="26"/>
      <c r="CG1165" s="26"/>
      <c r="CH1165" s="26"/>
      <c r="CI1165" s="26"/>
      <c r="CJ1165" s="26"/>
      <c r="CK1165" s="26"/>
      <c r="CL1165" s="26"/>
      <c r="CM1165" s="26"/>
      <c r="CN1165" s="26"/>
      <c r="CO1165" s="26"/>
      <c r="CP1165" s="26"/>
      <c r="CQ1165" s="26"/>
      <c r="CR1165" s="26"/>
      <c r="CS1165" s="26"/>
      <c r="CT1165" s="26"/>
      <c r="CU1165" s="26"/>
      <c r="CV1165" s="26"/>
    </row>
    <row r="1166" spans="1:100">
      <c r="A1166" s="26">
        <v>40</v>
      </c>
      <c r="B1166" s="26" t="s">
        <v>43</v>
      </c>
      <c r="C1166" s="26" t="s">
        <v>36</v>
      </c>
      <c r="D1166" s="26">
        <v>448</v>
      </c>
      <c r="E1166" s="26" t="s">
        <v>45</v>
      </c>
      <c r="F1166" s="26">
        <v>16</v>
      </c>
      <c r="G1166" s="26">
        <v>3</v>
      </c>
      <c r="H1166" s="26" t="s">
        <v>38</v>
      </c>
      <c r="I1166" s="26">
        <v>1</v>
      </c>
      <c r="J1166" s="26">
        <v>1641</v>
      </c>
      <c r="K1166" s="26">
        <v>3</v>
      </c>
      <c r="L1166" s="26" t="s">
        <v>39</v>
      </c>
      <c r="M1166" s="26">
        <v>84</v>
      </c>
      <c r="N1166" s="26">
        <v>3</v>
      </c>
      <c r="O1166" s="26">
        <v>3</v>
      </c>
      <c r="P1166" s="26" t="s">
        <v>53</v>
      </c>
      <c r="Q1166" s="26">
        <v>4</v>
      </c>
      <c r="R1166" s="26" t="s">
        <v>41</v>
      </c>
      <c r="S1166" s="26">
        <v>7945</v>
      </c>
      <c r="T1166" s="26">
        <v>19948</v>
      </c>
      <c r="U1166" s="26">
        <v>6</v>
      </c>
      <c r="V1166" s="26" t="s">
        <v>42</v>
      </c>
      <c r="W1166" s="26" t="s">
        <v>35</v>
      </c>
      <c r="X1166" s="26">
        <v>15</v>
      </c>
      <c r="Y1166" s="26">
        <v>3</v>
      </c>
      <c r="Z1166" s="26">
        <v>4</v>
      </c>
      <c r="AA1166" s="26">
        <v>80</v>
      </c>
      <c r="AB1166" s="26">
        <v>0</v>
      </c>
      <c r="AC1166" s="26">
        <v>18</v>
      </c>
      <c r="AD1166" s="26">
        <v>2</v>
      </c>
      <c r="AE1166" s="26">
        <v>2</v>
      </c>
      <c r="AF1166" s="26">
        <v>4</v>
      </c>
      <c r="AG1166" s="26">
        <v>2</v>
      </c>
      <c r="AH1166" s="26">
        <v>3</v>
      </c>
      <c r="AI1166" s="26">
        <v>3</v>
      </c>
      <c r="AJ1166" s="26"/>
      <c r="AK1166" s="26"/>
      <c r="AL1166" s="26"/>
      <c r="AM1166" s="26"/>
      <c r="AN1166" s="26"/>
      <c r="AO1166" s="26"/>
      <c r="AP1166" s="26"/>
      <c r="AQ1166" s="26"/>
      <c r="AR1166" s="26"/>
      <c r="AS1166" s="26"/>
      <c r="AT1166" s="26"/>
      <c r="AU1166" s="26"/>
      <c r="AV1166" s="26"/>
      <c r="AW1166" s="26"/>
      <c r="AX1166" s="26"/>
      <c r="AY1166" s="26"/>
      <c r="AZ1166" s="26"/>
      <c r="BA1166" s="26"/>
      <c r="BB1166" s="26"/>
      <c r="BC1166" s="26"/>
      <c r="BD1166" s="26"/>
      <c r="BE1166" s="26"/>
      <c r="BF1166" s="26"/>
      <c r="BG1166" s="26"/>
      <c r="BH1166" s="26"/>
      <c r="BI1166" s="26"/>
      <c r="BJ1166" s="26"/>
      <c r="BK1166" s="26"/>
      <c r="BL1166" s="26"/>
      <c r="BM1166" s="26"/>
      <c r="BN1166" s="26"/>
      <c r="BO1166" s="26"/>
      <c r="BP1166" s="26"/>
      <c r="BQ1166" s="26"/>
      <c r="BR1166" s="26"/>
      <c r="BS1166" s="26"/>
      <c r="BT1166" s="26"/>
      <c r="BU1166" s="26"/>
      <c r="BV1166" s="26"/>
      <c r="BW1166" s="26"/>
      <c r="BX1166" s="26"/>
      <c r="BY1166" s="26"/>
      <c r="BZ1166" s="26"/>
      <c r="CA1166" s="26"/>
      <c r="CB1166" s="26"/>
      <c r="CC1166" s="26"/>
      <c r="CD1166" s="26"/>
      <c r="CE1166" s="26"/>
      <c r="CF1166" s="26"/>
      <c r="CG1166" s="26"/>
      <c r="CH1166" s="26"/>
      <c r="CI1166" s="26"/>
      <c r="CJ1166" s="26"/>
      <c r="CK1166" s="26"/>
      <c r="CL1166" s="26"/>
      <c r="CM1166" s="26"/>
      <c r="CN1166" s="26"/>
      <c r="CO1166" s="26"/>
      <c r="CP1166" s="26"/>
      <c r="CQ1166" s="26"/>
      <c r="CR1166" s="26"/>
      <c r="CS1166" s="26"/>
      <c r="CT1166" s="26"/>
      <c r="CU1166" s="26"/>
      <c r="CV1166" s="26"/>
    </row>
    <row r="1167" spans="1:100">
      <c r="A1167" s="26">
        <v>44</v>
      </c>
      <c r="B1167" s="26" t="s">
        <v>43</v>
      </c>
      <c r="C1167" s="26" t="s">
        <v>44</v>
      </c>
      <c r="D1167" s="26">
        <v>602</v>
      </c>
      <c r="E1167" s="26" t="s">
        <v>61</v>
      </c>
      <c r="F1167" s="26">
        <v>1</v>
      </c>
      <c r="G1167" s="26">
        <v>5</v>
      </c>
      <c r="H1167" s="26" t="s">
        <v>61</v>
      </c>
      <c r="I1167" s="26">
        <v>1</v>
      </c>
      <c r="J1167" s="26">
        <v>1642</v>
      </c>
      <c r="K1167" s="26">
        <v>1</v>
      </c>
      <c r="L1167" s="26" t="s">
        <v>46</v>
      </c>
      <c r="M1167" s="26">
        <v>37</v>
      </c>
      <c r="N1167" s="26">
        <v>3</v>
      </c>
      <c r="O1167" s="26">
        <v>2</v>
      </c>
      <c r="P1167" s="26" t="s">
        <v>61</v>
      </c>
      <c r="Q1167" s="26">
        <v>4</v>
      </c>
      <c r="R1167" s="26" t="s">
        <v>48</v>
      </c>
      <c r="S1167" s="26">
        <v>5743</v>
      </c>
      <c r="T1167" s="26">
        <v>10503</v>
      </c>
      <c r="U1167" s="26">
        <v>4</v>
      </c>
      <c r="V1167" s="26" t="s">
        <v>42</v>
      </c>
      <c r="W1167" s="26" t="s">
        <v>35</v>
      </c>
      <c r="X1167" s="26">
        <v>11</v>
      </c>
      <c r="Y1167" s="26">
        <v>3</v>
      </c>
      <c r="Z1167" s="26">
        <v>3</v>
      </c>
      <c r="AA1167" s="26">
        <v>80</v>
      </c>
      <c r="AB1167" s="26">
        <v>0</v>
      </c>
      <c r="AC1167" s="26">
        <v>14</v>
      </c>
      <c r="AD1167" s="26">
        <v>3</v>
      </c>
      <c r="AE1167" s="26">
        <v>3</v>
      </c>
      <c r="AF1167" s="26">
        <v>10</v>
      </c>
      <c r="AG1167" s="26">
        <v>7</v>
      </c>
      <c r="AH1167" s="26">
        <v>0</v>
      </c>
      <c r="AI1167" s="26">
        <v>2</v>
      </c>
      <c r="AJ1167" s="26"/>
      <c r="AK1167" s="26"/>
      <c r="AL1167" s="26"/>
      <c r="AM1167" s="26"/>
      <c r="AN1167" s="26"/>
      <c r="AO1167" s="26"/>
      <c r="AP1167" s="26"/>
      <c r="AQ1167" s="26"/>
      <c r="AR1167" s="26"/>
      <c r="AS1167" s="26"/>
      <c r="AT1167" s="26"/>
      <c r="AU1167" s="26"/>
      <c r="AV1167" s="26"/>
      <c r="AW1167" s="26"/>
      <c r="AX1167" s="26"/>
      <c r="AY1167" s="26"/>
      <c r="AZ1167" s="26"/>
      <c r="BA1167" s="26"/>
      <c r="BB1167" s="26"/>
      <c r="BC1167" s="26"/>
      <c r="BD1167" s="26"/>
      <c r="BE1167" s="26"/>
      <c r="BF1167" s="26"/>
      <c r="BG1167" s="26"/>
      <c r="BH1167" s="26"/>
      <c r="BI1167" s="26"/>
      <c r="BJ1167" s="26"/>
      <c r="BK1167" s="26"/>
      <c r="BL1167" s="26"/>
      <c r="BM1167" s="26"/>
      <c r="BN1167" s="26"/>
      <c r="BO1167" s="26"/>
      <c r="BP1167" s="26"/>
      <c r="BQ1167" s="26"/>
      <c r="BR1167" s="26"/>
      <c r="BS1167" s="26"/>
      <c r="BT1167" s="26"/>
      <c r="BU1167" s="26"/>
      <c r="BV1167" s="26"/>
      <c r="BW1167" s="26"/>
      <c r="BX1167" s="26"/>
      <c r="BY1167" s="26"/>
      <c r="BZ1167" s="26"/>
      <c r="CA1167" s="26"/>
      <c r="CB1167" s="26"/>
      <c r="CC1167" s="26"/>
      <c r="CD1167" s="26"/>
      <c r="CE1167" s="26"/>
      <c r="CF1167" s="26"/>
      <c r="CG1167" s="26"/>
      <c r="CH1167" s="26"/>
      <c r="CI1167" s="26"/>
      <c r="CJ1167" s="26"/>
      <c r="CK1167" s="26"/>
      <c r="CL1167" s="26"/>
      <c r="CM1167" s="26"/>
      <c r="CN1167" s="26"/>
      <c r="CO1167" s="26"/>
      <c r="CP1167" s="26"/>
      <c r="CQ1167" s="26"/>
      <c r="CR1167" s="26"/>
      <c r="CS1167" s="26"/>
      <c r="CT1167" s="26"/>
      <c r="CU1167" s="26"/>
      <c r="CV1167" s="26"/>
    </row>
    <row r="1168" spans="1:100">
      <c r="A1168" s="26">
        <v>48</v>
      </c>
      <c r="B1168" s="26" t="s">
        <v>43</v>
      </c>
      <c r="C1168" s="26" t="s">
        <v>44</v>
      </c>
      <c r="D1168" s="26">
        <v>365</v>
      </c>
      <c r="E1168" s="26" t="s">
        <v>45</v>
      </c>
      <c r="F1168" s="26">
        <v>4</v>
      </c>
      <c r="G1168" s="26">
        <v>5</v>
      </c>
      <c r="H1168" s="26" t="s">
        <v>51</v>
      </c>
      <c r="I1168" s="26">
        <v>1</v>
      </c>
      <c r="J1168" s="26">
        <v>1644</v>
      </c>
      <c r="K1168" s="26">
        <v>3</v>
      </c>
      <c r="L1168" s="26" t="s">
        <v>46</v>
      </c>
      <c r="M1168" s="26">
        <v>89</v>
      </c>
      <c r="N1168" s="26">
        <v>2</v>
      </c>
      <c r="O1168" s="26">
        <v>4</v>
      </c>
      <c r="P1168" s="26" t="s">
        <v>56</v>
      </c>
      <c r="Q1168" s="26">
        <v>4</v>
      </c>
      <c r="R1168" s="26" t="s">
        <v>48</v>
      </c>
      <c r="S1168" s="26">
        <v>15202</v>
      </c>
      <c r="T1168" s="26">
        <v>5602</v>
      </c>
      <c r="U1168" s="26">
        <v>2</v>
      </c>
      <c r="V1168" s="26" t="s">
        <v>42</v>
      </c>
      <c r="W1168" s="26" t="s">
        <v>43</v>
      </c>
      <c r="X1168" s="26">
        <v>25</v>
      </c>
      <c r="Y1168" s="26">
        <v>4</v>
      </c>
      <c r="Z1168" s="26">
        <v>2</v>
      </c>
      <c r="AA1168" s="26">
        <v>80</v>
      </c>
      <c r="AB1168" s="26">
        <v>1</v>
      </c>
      <c r="AC1168" s="26">
        <v>23</v>
      </c>
      <c r="AD1168" s="26">
        <v>3</v>
      </c>
      <c r="AE1168" s="26">
        <v>3</v>
      </c>
      <c r="AF1168" s="26">
        <v>2</v>
      </c>
      <c r="AG1168" s="26">
        <v>2</v>
      </c>
      <c r="AH1168" s="26">
        <v>2</v>
      </c>
      <c r="AI1168" s="26">
        <v>2</v>
      </c>
      <c r="AJ1168" s="26"/>
      <c r="AK1168" s="26"/>
      <c r="AL1168" s="26"/>
      <c r="AM1168" s="26"/>
      <c r="AN1168" s="26"/>
      <c r="AO1168" s="26"/>
      <c r="AP1168" s="26"/>
      <c r="AQ1168" s="26"/>
      <c r="AR1168" s="26"/>
      <c r="AS1168" s="26"/>
      <c r="AT1168" s="26"/>
      <c r="AU1168" s="26"/>
      <c r="AV1168" s="26"/>
      <c r="AW1168" s="26"/>
      <c r="AX1168" s="26"/>
      <c r="AY1168" s="26"/>
      <c r="AZ1168" s="26"/>
      <c r="BA1168" s="26"/>
      <c r="BB1168" s="26"/>
      <c r="BC1168" s="26"/>
      <c r="BD1168" s="26"/>
      <c r="BE1168" s="26"/>
      <c r="BF1168" s="26"/>
      <c r="BG1168" s="26"/>
      <c r="BH1168" s="26"/>
      <c r="BI1168" s="26"/>
      <c r="BJ1168" s="26"/>
      <c r="BK1168" s="26"/>
      <c r="BL1168" s="26"/>
      <c r="BM1168" s="26"/>
      <c r="BN1168" s="26"/>
      <c r="BO1168" s="26"/>
      <c r="BP1168" s="26"/>
      <c r="BQ1168" s="26"/>
      <c r="BR1168" s="26"/>
      <c r="BS1168" s="26"/>
      <c r="BT1168" s="26"/>
      <c r="BU1168" s="26"/>
      <c r="BV1168" s="26"/>
      <c r="BW1168" s="26"/>
      <c r="BX1168" s="26"/>
      <c r="BY1168" s="26"/>
      <c r="BZ1168" s="26"/>
      <c r="CA1168" s="26"/>
      <c r="CB1168" s="26"/>
      <c r="CC1168" s="26"/>
      <c r="CD1168" s="26"/>
      <c r="CE1168" s="26"/>
      <c r="CF1168" s="26"/>
      <c r="CG1168" s="26"/>
      <c r="CH1168" s="26"/>
      <c r="CI1168" s="26"/>
      <c r="CJ1168" s="26"/>
      <c r="CK1168" s="26"/>
      <c r="CL1168" s="26"/>
      <c r="CM1168" s="26"/>
      <c r="CN1168" s="26"/>
      <c r="CO1168" s="26"/>
      <c r="CP1168" s="26"/>
      <c r="CQ1168" s="26"/>
      <c r="CR1168" s="26"/>
      <c r="CS1168" s="26"/>
      <c r="CT1168" s="26"/>
      <c r="CU1168" s="26"/>
      <c r="CV1168" s="26"/>
    </row>
    <row r="1169" spans="1:100">
      <c r="A1169" s="26">
        <v>35</v>
      </c>
      <c r="B1169" s="26" t="s">
        <v>35</v>
      </c>
      <c r="C1169" s="26" t="s">
        <v>36</v>
      </c>
      <c r="D1169" s="26">
        <v>763</v>
      </c>
      <c r="E1169" s="26" t="s">
        <v>37</v>
      </c>
      <c r="F1169" s="26">
        <v>15</v>
      </c>
      <c r="G1169" s="26">
        <v>2</v>
      </c>
      <c r="H1169" s="26" t="s">
        <v>51</v>
      </c>
      <c r="I1169" s="26">
        <v>1</v>
      </c>
      <c r="J1169" s="26">
        <v>1645</v>
      </c>
      <c r="K1169" s="26">
        <v>1</v>
      </c>
      <c r="L1169" s="26" t="s">
        <v>46</v>
      </c>
      <c r="M1169" s="26">
        <v>59</v>
      </c>
      <c r="N1169" s="26">
        <v>1</v>
      </c>
      <c r="O1169" s="26">
        <v>2</v>
      </c>
      <c r="P1169" s="26" t="s">
        <v>40</v>
      </c>
      <c r="Q1169" s="26">
        <v>4</v>
      </c>
      <c r="R1169" s="26" t="s">
        <v>52</v>
      </c>
      <c r="S1169" s="26">
        <v>5440</v>
      </c>
      <c r="T1169" s="26">
        <v>22098</v>
      </c>
      <c r="U1169" s="26">
        <v>6</v>
      </c>
      <c r="V1169" s="26" t="s">
        <v>42</v>
      </c>
      <c r="W1169" s="26" t="s">
        <v>35</v>
      </c>
      <c r="X1169" s="26">
        <v>14</v>
      </c>
      <c r="Y1169" s="26">
        <v>3</v>
      </c>
      <c r="Z1169" s="26">
        <v>4</v>
      </c>
      <c r="AA1169" s="26">
        <v>80</v>
      </c>
      <c r="AB1169" s="26">
        <v>2</v>
      </c>
      <c r="AC1169" s="26">
        <v>7</v>
      </c>
      <c r="AD1169" s="26">
        <v>2</v>
      </c>
      <c r="AE1169" s="26">
        <v>2</v>
      </c>
      <c r="AF1169" s="26">
        <v>2</v>
      </c>
      <c r="AG1169" s="26">
        <v>2</v>
      </c>
      <c r="AH1169" s="26">
        <v>2</v>
      </c>
      <c r="AI1169" s="26">
        <v>2</v>
      </c>
      <c r="AJ1169" s="26"/>
      <c r="AK1169" s="26"/>
      <c r="AL1169" s="26"/>
      <c r="AM1169" s="26"/>
      <c r="AN1169" s="26"/>
      <c r="AO1169" s="26"/>
      <c r="AP1169" s="26"/>
      <c r="AQ1169" s="26"/>
      <c r="AR1169" s="26"/>
      <c r="AS1169" s="26"/>
      <c r="AT1169" s="26"/>
      <c r="AU1169" s="26"/>
      <c r="AV1169" s="26"/>
      <c r="AW1169" s="26"/>
      <c r="AX1169" s="26"/>
      <c r="AY1169" s="26"/>
      <c r="AZ1169" s="26"/>
      <c r="BA1169" s="26"/>
      <c r="BB1169" s="26"/>
      <c r="BC1169" s="26"/>
      <c r="BD1169" s="26"/>
      <c r="BE1169" s="26"/>
      <c r="BF1169" s="26"/>
      <c r="BG1169" s="26"/>
      <c r="BH1169" s="26"/>
      <c r="BI1169" s="26"/>
      <c r="BJ1169" s="26"/>
      <c r="BK1169" s="26"/>
      <c r="BL1169" s="26"/>
      <c r="BM1169" s="26"/>
      <c r="BN1169" s="26"/>
      <c r="BO1169" s="26"/>
      <c r="BP1169" s="26"/>
      <c r="BQ1169" s="26"/>
      <c r="BR1169" s="26"/>
      <c r="BS1169" s="26"/>
      <c r="BT1169" s="26"/>
      <c r="BU1169" s="26"/>
      <c r="BV1169" s="26"/>
      <c r="BW1169" s="26"/>
      <c r="BX1169" s="26"/>
      <c r="BY1169" s="26"/>
      <c r="BZ1169" s="26"/>
      <c r="CA1169" s="26"/>
      <c r="CB1169" s="26"/>
      <c r="CC1169" s="26"/>
      <c r="CD1169" s="26"/>
      <c r="CE1169" s="26"/>
      <c r="CF1169" s="26"/>
      <c r="CG1169" s="26"/>
      <c r="CH1169" s="26"/>
      <c r="CI1169" s="26"/>
      <c r="CJ1169" s="26"/>
      <c r="CK1169" s="26"/>
      <c r="CL1169" s="26"/>
      <c r="CM1169" s="26"/>
      <c r="CN1169" s="26"/>
      <c r="CO1169" s="26"/>
      <c r="CP1169" s="26"/>
      <c r="CQ1169" s="26"/>
      <c r="CR1169" s="26"/>
      <c r="CS1169" s="26"/>
      <c r="CT1169" s="26"/>
      <c r="CU1169" s="26"/>
      <c r="CV1169" s="26"/>
    </row>
    <row r="1170" spans="1:100">
      <c r="A1170" s="26">
        <v>24</v>
      </c>
      <c r="B1170" s="26" t="s">
        <v>43</v>
      </c>
      <c r="C1170" s="26" t="s">
        <v>44</v>
      </c>
      <c r="D1170" s="26">
        <v>567</v>
      </c>
      <c r="E1170" s="26" t="s">
        <v>45</v>
      </c>
      <c r="F1170" s="26">
        <v>2</v>
      </c>
      <c r="G1170" s="26">
        <v>1</v>
      </c>
      <c r="H1170" s="26" t="s">
        <v>60</v>
      </c>
      <c r="I1170" s="26">
        <v>1</v>
      </c>
      <c r="J1170" s="26">
        <v>1646</v>
      </c>
      <c r="K1170" s="26">
        <v>1</v>
      </c>
      <c r="L1170" s="26" t="s">
        <v>39</v>
      </c>
      <c r="M1170" s="26">
        <v>32</v>
      </c>
      <c r="N1170" s="26">
        <v>3</v>
      </c>
      <c r="O1170" s="26">
        <v>1</v>
      </c>
      <c r="P1170" s="26" t="s">
        <v>47</v>
      </c>
      <c r="Q1170" s="26">
        <v>4</v>
      </c>
      <c r="R1170" s="26" t="s">
        <v>41</v>
      </c>
      <c r="S1170" s="26">
        <v>3760</v>
      </c>
      <c r="T1170" s="26">
        <v>17218</v>
      </c>
      <c r="U1170" s="26">
        <v>1</v>
      </c>
      <c r="V1170" s="26" t="s">
        <v>42</v>
      </c>
      <c r="W1170" s="26" t="s">
        <v>35</v>
      </c>
      <c r="X1170" s="26">
        <v>13</v>
      </c>
      <c r="Y1170" s="26">
        <v>3</v>
      </c>
      <c r="Z1170" s="26">
        <v>3</v>
      </c>
      <c r="AA1170" s="26">
        <v>80</v>
      </c>
      <c r="AB1170" s="26">
        <v>0</v>
      </c>
      <c r="AC1170" s="26">
        <v>6</v>
      </c>
      <c r="AD1170" s="26">
        <v>2</v>
      </c>
      <c r="AE1170" s="26">
        <v>3</v>
      </c>
      <c r="AF1170" s="26">
        <v>6</v>
      </c>
      <c r="AG1170" s="26">
        <v>3</v>
      </c>
      <c r="AH1170" s="26">
        <v>1</v>
      </c>
      <c r="AI1170" s="26">
        <v>3</v>
      </c>
      <c r="AJ1170" s="26"/>
      <c r="AK1170" s="26"/>
      <c r="AL1170" s="26"/>
      <c r="AM1170" s="26"/>
      <c r="AN1170" s="26"/>
      <c r="AO1170" s="26"/>
      <c r="AP1170" s="26"/>
      <c r="AQ1170" s="26"/>
      <c r="AR1170" s="26"/>
      <c r="AS1170" s="26"/>
      <c r="AT1170" s="26"/>
      <c r="AU1170" s="26"/>
      <c r="AV1170" s="26"/>
      <c r="AW1170" s="26"/>
      <c r="AX1170" s="26"/>
      <c r="AY1170" s="26"/>
      <c r="AZ1170" s="26"/>
      <c r="BA1170" s="26"/>
      <c r="BB1170" s="26"/>
      <c r="BC1170" s="26"/>
      <c r="BD1170" s="26"/>
      <c r="BE1170" s="26"/>
      <c r="BF1170" s="26"/>
      <c r="BG1170" s="26"/>
      <c r="BH1170" s="26"/>
      <c r="BI1170" s="26"/>
      <c r="BJ1170" s="26"/>
      <c r="BK1170" s="26"/>
      <c r="BL1170" s="26"/>
      <c r="BM1170" s="26"/>
      <c r="BN1170" s="26"/>
      <c r="BO1170" s="26"/>
      <c r="BP1170" s="26"/>
      <c r="BQ1170" s="26"/>
      <c r="BR1170" s="26"/>
      <c r="BS1170" s="26"/>
      <c r="BT1170" s="26"/>
      <c r="BU1170" s="26"/>
      <c r="BV1170" s="26"/>
      <c r="BW1170" s="26"/>
      <c r="BX1170" s="26"/>
      <c r="BY1170" s="26"/>
      <c r="BZ1170" s="26"/>
      <c r="CA1170" s="26"/>
      <c r="CB1170" s="26"/>
      <c r="CC1170" s="26"/>
      <c r="CD1170" s="26"/>
      <c r="CE1170" s="26"/>
      <c r="CF1170" s="26"/>
      <c r="CG1170" s="26"/>
      <c r="CH1170" s="26"/>
      <c r="CI1170" s="26"/>
      <c r="CJ1170" s="26"/>
      <c r="CK1170" s="26"/>
      <c r="CL1170" s="26"/>
      <c r="CM1170" s="26"/>
      <c r="CN1170" s="26"/>
      <c r="CO1170" s="26"/>
      <c r="CP1170" s="26"/>
      <c r="CQ1170" s="26"/>
      <c r="CR1170" s="26"/>
      <c r="CS1170" s="26"/>
      <c r="CT1170" s="26"/>
      <c r="CU1170" s="26"/>
      <c r="CV1170" s="26"/>
    </row>
    <row r="1171" spans="1:100">
      <c r="A1171" s="26">
        <v>27</v>
      </c>
      <c r="B1171" s="26" t="s">
        <v>43</v>
      </c>
      <c r="C1171" s="26" t="s">
        <v>36</v>
      </c>
      <c r="D1171" s="26">
        <v>486</v>
      </c>
      <c r="E1171" s="26" t="s">
        <v>45</v>
      </c>
      <c r="F1171" s="26">
        <v>8</v>
      </c>
      <c r="G1171" s="26">
        <v>3</v>
      </c>
      <c r="H1171" s="26" t="s">
        <v>51</v>
      </c>
      <c r="I1171" s="26">
        <v>1</v>
      </c>
      <c r="J1171" s="26">
        <v>1647</v>
      </c>
      <c r="K1171" s="26">
        <v>2</v>
      </c>
      <c r="L1171" s="26" t="s">
        <v>39</v>
      </c>
      <c r="M1171" s="26">
        <v>86</v>
      </c>
      <c r="N1171" s="26">
        <v>4</v>
      </c>
      <c r="O1171" s="26">
        <v>1</v>
      </c>
      <c r="P1171" s="26" t="s">
        <v>47</v>
      </c>
      <c r="Q1171" s="26">
        <v>3</v>
      </c>
      <c r="R1171" s="26" t="s">
        <v>48</v>
      </c>
      <c r="S1171" s="26">
        <v>3517</v>
      </c>
      <c r="T1171" s="26">
        <v>22490</v>
      </c>
      <c r="U1171" s="26">
        <v>7</v>
      </c>
      <c r="V1171" s="26" t="s">
        <v>42</v>
      </c>
      <c r="W1171" s="26" t="s">
        <v>43</v>
      </c>
      <c r="X1171" s="26">
        <v>17</v>
      </c>
      <c r="Y1171" s="26">
        <v>3</v>
      </c>
      <c r="Z1171" s="26">
        <v>1</v>
      </c>
      <c r="AA1171" s="26">
        <v>80</v>
      </c>
      <c r="AB1171" s="26">
        <v>0</v>
      </c>
      <c r="AC1171" s="26">
        <v>5</v>
      </c>
      <c r="AD1171" s="26">
        <v>0</v>
      </c>
      <c r="AE1171" s="26">
        <v>3</v>
      </c>
      <c r="AF1171" s="26">
        <v>3</v>
      </c>
      <c r="AG1171" s="26">
        <v>2</v>
      </c>
      <c r="AH1171" s="26">
        <v>0</v>
      </c>
      <c r="AI1171" s="26">
        <v>2</v>
      </c>
      <c r="AJ1171" s="26"/>
      <c r="AK1171" s="26"/>
      <c r="AL1171" s="26"/>
      <c r="AM1171" s="26"/>
      <c r="AN1171" s="26"/>
      <c r="AO1171" s="26"/>
      <c r="AP1171" s="26"/>
      <c r="AQ1171" s="26"/>
      <c r="AR1171" s="26"/>
      <c r="AS1171" s="26"/>
      <c r="AT1171" s="26"/>
      <c r="AU1171" s="26"/>
      <c r="AV1171" s="26"/>
      <c r="AW1171" s="26"/>
      <c r="AX1171" s="26"/>
      <c r="AY1171" s="26"/>
      <c r="AZ1171" s="26"/>
      <c r="BA1171" s="26"/>
      <c r="BB1171" s="26"/>
      <c r="BC1171" s="26"/>
      <c r="BD1171" s="26"/>
      <c r="BE1171" s="26"/>
      <c r="BF1171" s="26"/>
      <c r="BG1171" s="26"/>
      <c r="BH1171" s="26"/>
      <c r="BI1171" s="26"/>
      <c r="BJ1171" s="26"/>
      <c r="BK1171" s="26"/>
      <c r="BL1171" s="26"/>
      <c r="BM1171" s="26"/>
      <c r="BN1171" s="26"/>
      <c r="BO1171" s="26"/>
      <c r="BP1171" s="26"/>
      <c r="BQ1171" s="26"/>
      <c r="BR1171" s="26"/>
      <c r="BS1171" s="26"/>
      <c r="BT1171" s="26"/>
      <c r="BU1171" s="26"/>
      <c r="BV1171" s="26"/>
      <c r="BW1171" s="26"/>
      <c r="BX1171" s="26"/>
      <c r="BY1171" s="26"/>
      <c r="BZ1171" s="26"/>
      <c r="CA1171" s="26"/>
      <c r="CB1171" s="26"/>
      <c r="CC1171" s="26"/>
      <c r="CD1171" s="26"/>
      <c r="CE1171" s="26"/>
      <c r="CF1171" s="26"/>
      <c r="CG1171" s="26"/>
      <c r="CH1171" s="26"/>
      <c r="CI1171" s="26"/>
      <c r="CJ1171" s="26"/>
      <c r="CK1171" s="26"/>
      <c r="CL1171" s="26"/>
      <c r="CM1171" s="26"/>
      <c r="CN1171" s="26"/>
      <c r="CO1171" s="26"/>
      <c r="CP1171" s="26"/>
      <c r="CQ1171" s="26"/>
      <c r="CR1171" s="26"/>
      <c r="CS1171" s="26"/>
      <c r="CT1171" s="26"/>
      <c r="CU1171" s="26"/>
      <c r="CV1171" s="26"/>
    </row>
    <row r="1172" spans="1:100">
      <c r="A1172" s="26">
        <v>27</v>
      </c>
      <c r="B1172" s="26" t="s">
        <v>43</v>
      </c>
      <c r="C1172" s="26" t="s">
        <v>44</v>
      </c>
      <c r="D1172" s="26">
        <v>591</v>
      </c>
      <c r="E1172" s="26" t="s">
        <v>45</v>
      </c>
      <c r="F1172" s="26">
        <v>2</v>
      </c>
      <c r="G1172" s="26">
        <v>3</v>
      </c>
      <c r="H1172" s="26" t="s">
        <v>51</v>
      </c>
      <c r="I1172" s="26">
        <v>1</v>
      </c>
      <c r="J1172" s="26">
        <v>1648</v>
      </c>
      <c r="K1172" s="26">
        <v>4</v>
      </c>
      <c r="L1172" s="26" t="s">
        <v>46</v>
      </c>
      <c r="M1172" s="26">
        <v>87</v>
      </c>
      <c r="N1172" s="26">
        <v>3</v>
      </c>
      <c r="O1172" s="26">
        <v>1</v>
      </c>
      <c r="P1172" s="26" t="s">
        <v>47</v>
      </c>
      <c r="Q1172" s="26">
        <v>4</v>
      </c>
      <c r="R1172" s="26" t="s">
        <v>41</v>
      </c>
      <c r="S1172" s="26">
        <v>2580</v>
      </c>
      <c r="T1172" s="26">
        <v>6297</v>
      </c>
      <c r="U1172" s="26">
        <v>2</v>
      </c>
      <c r="V1172" s="26" t="s">
        <v>42</v>
      </c>
      <c r="W1172" s="26" t="s">
        <v>43</v>
      </c>
      <c r="X1172" s="26">
        <v>13</v>
      </c>
      <c r="Y1172" s="26">
        <v>3</v>
      </c>
      <c r="Z1172" s="26">
        <v>3</v>
      </c>
      <c r="AA1172" s="26">
        <v>80</v>
      </c>
      <c r="AB1172" s="26">
        <v>0</v>
      </c>
      <c r="AC1172" s="26">
        <v>6</v>
      </c>
      <c r="AD1172" s="26">
        <v>0</v>
      </c>
      <c r="AE1172" s="26">
        <v>2</v>
      </c>
      <c r="AF1172" s="26">
        <v>4</v>
      </c>
      <c r="AG1172" s="26">
        <v>2</v>
      </c>
      <c r="AH1172" s="26">
        <v>1</v>
      </c>
      <c r="AI1172" s="26">
        <v>2</v>
      </c>
      <c r="AJ1172" s="26"/>
      <c r="AK1172" s="26"/>
      <c r="AL1172" s="26"/>
      <c r="AM1172" s="26"/>
      <c r="AN1172" s="26"/>
      <c r="AO1172" s="26"/>
      <c r="AP1172" s="26"/>
      <c r="AQ1172" s="26"/>
      <c r="AR1172" s="26"/>
      <c r="AS1172" s="26"/>
      <c r="AT1172" s="26"/>
      <c r="AU1172" s="26"/>
      <c r="AV1172" s="26"/>
      <c r="AW1172" s="26"/>
      <c r="AX1172" s="26"/>
      <c r="AY1172" s="26"/>
      <c r="AZ1172" s="26"/>
      <c r="BA1172" s="26"/>
      <c r="BB1172" s="26"/>
      <c r="BC1172" s="26"/>
      <c r="BD1172" s="26"/>
      <c r="BE1172" s="26"/>
      <c r="BF1172" s="26"/>
      <c r="BG1172" s="26"/>
      <c r="BH1172" s="26"/>
      <c r="BI1172" s="26"/>
      <c r="BJ1172" s="26"/>
      <c r="BK1172" s="26"/>
      <c r="BL1172" s="26"/>
      <c r="BM1172" s="26"/>
      <c r="BN1172" s="26"/>
      <c r="BO1172" s="26"/>
      <c r="BP1172" s="26"/>
      <c r="BQ1172" s="26"/>
      <c r="BR1172" s="26"/>
      <c r="BS1172" s="26"/>
      <c r="BT1172" s="26"/>
      <c r="BU1172" s="26"/>
      <c r="BV1172" s="26"/>
      <c r="BW1172" s="26"/>
      <c r="BX1172" s="26"/>
      <c r="BY1172" s="26"/>
      <c r="BZ1172" s="26"/>
      <c r="CA1172" s="26"/>
      <c r="CB1172" s="26"/>
      <c r="CC1172" s="26"/>
      <c r="CD1172" s="26"/>
      <c r="CE1172" s="26"/>
      <c r="CF1172" s="26"/>
      <c r="CG1172" s="26"/>
      <c r="CH1172" s="26"/>
      <c r="CI1172" s="26"/>
      <c r="CJ1172" s="26"/>
      <c r="CK1172" s="26"/>
      <c r="CL1172" s="26"/>
      <c r="CM1172" s="26"/>
      <c r="CN1172" s="26"/>
      <c r="CO1172" s="26"/>
      <c r="CP1172" s="26"/>
      <c r="CQ1172" s="26"/>
      <c r="CR1172" s="26"/>
      <c r="CS1172" s="26"/>
      <c r="CT1172" s="26"/>
      <c r="CU1172" s="26"/>
      <c r="CV1172" s="26"/>
    </row>
    <row r="1173" spans="1:100">
      <c r="A1173" s="26">
        <v>40</v>
      </c>
      <c r="B1173" s="26" t="s">
        <v>35</v>
      </c>
      <c r="C1173" s="26" t="s">
        <v>36</v>
      </c>
      <c r="D1173" s="26">
        <v>1329</v>
      </c>
      <c r="E1173" s="26" t="s">
        <v>45</v>
      </c>
      <c r="F1173" s="26">
        <v>7</v>
      </c>
      <c r="G1173" s="26">
        <v>3</v>
      </c>
      <c r="H1173" s="26" t="s">
        <v>38</v>
      </c>
      <c r="I1173" s="26">
        <v>1</v>
      </c>
      <c r="J1173" s="26">
        <v>1649</v>
      </c>
      <c r="K1173" s="26">
        <v>1</v>
      </c>
      <c r="L1173" s="26" t="s">
        <v>46</v>
      </c>
      <c r="M1173" s="26">
        <v>73</v>
      </c>
      <c r="N1173" s="26">
        <v>3</v>
      </c>
      <c r="O1173" s="26">
        <v>1</v>
      </c>
      <c r="P1173" s="26" t="s">
        <v>50</v>
      </c>
      <c r="Q1173" s="26">
        <v>1</v>
      </c>
      <c r="R1173" s="26" t="s">
        <v>41</v>
      </c>
      <c r="S1173" s="26">
        <v>2166</v>
      </c>
      <c r="T1173" s="26">
        <v>3339</v>
      </c>
      <c r="U1173" s="26">
        <v>3</v>
      </c>
      <c r="V1173" s="26" t="s">
        <v>42</v>
      </c>
      <c r="W1173" s="26" t="s">
        <v>35</v>
      </c>
      <c r="X1173" s="26">
        <v>14</v>
      </c>
      <c r="Y1173" s="26">
        <v>3</v>
      </c>
      <c r="Z1173" s="26">
        <v>2</v>
      </c>
      <c r="AA1173" s="26">
        <v>80</v>
      </c>
      <c r="AB1173" s="26">
        <v>0</v>
      </c>
      <c r="AC1173" s="26">
        <v>10</v>
      </c>
      <c r="AD1173" s="26">
        <v>3</v>
      </c>
      <c r="AE1173" s="26">
        <v>1</v>
      </c>
      <c r="AF1173" s="26">
        <v>4</v>
      </c>
      <c r="AG1173" s="26">
        <v>2</v>
      </c>
      <c r="AH1173" s="26">
        <v>0</v>
      </c>
      <c r="AI1173" s="26">
        <v>3</v>
      </c>
      <c r="AJ1173" s="26"/>
      <c r="AK1173" s="26"/>
      <c r="AL1173" s="26"/>
      <c r="AM1173" s="26"/>
      <c r="AN1173" s="26"/>
      <c r="AO1173" s="26"/>
      <c r="AP1173" s="26"/>
      <c r="AQ1173" s="26"/>
      <c r="AR1173" s="26"/>
      <c r="AS1173" s="26"/>
      <c r="AT1173" s="26"/>
      <c r="AU1173" s="26"/>
      <c r="AV1173" s="26"/>
      <c r="AW1173" s="26"/>
      <c r="AX1173" s="26"/>
      <c r="AY1173" s="26"/>
      <c r="AZ1173" s="26"/>
      <c r="BA1173" s="26"/>
      <c r="BB1173" s="26"/>
      <c r="BC1173" s="26"/>
      <c r="BD1173" s="26"/>
      <c r="BE1173" s="26"/>
      <c r="BF1173" s="26"/>
      <c r="BG1173" s="26"/>
      <c r="BH1173" s="26"/>
      <c r="BI1173" s="26"/>
      <c r="BJ1173" s="26"/>
      <c r="BK1173" s="26"/>
      <c r="BL1173" s="26"/>
      <c r="BM1173" s="26"/>
      <c r="BN1173" s="26"/>
      <c r="BO1173" s="26"/>
      <c r="BP1173" s="26"/>
      <c r="BQ1173" s="26"/>
      <c r="BR1173" s="26"/>
      <c r="BS1173" s="26"/>
      <c r="BT1173" s="26"/>
      <c r="BU1173" s="26"/>
      <c r="BV1173" s="26"/>
      <c r="BW1173" s="26"/>
      <c r="BX1173" s="26"/>
      <c r="BY1173" s="26"/>
      <c r="BZ1173" s="26"/>
      <c r="CA1173" s="26"/>
      <c r="CB1173" s="26"/>
      <c r="CC1173" s="26"/>
      <c r="CD1173" s="26"/>
      <c r="CE1173" s="26"/>
      <c r="CF1173" s="26"/>
      <c r="CG1173" s="26"/>
      <c r="CH1173" s="26"/>
      <c r="CI1173" s="26"/>
      <c r="CJ1173" s="26"/>
      <c r="CK1173" s="26"/>
      <c r="CL1173" s="26"/>
      <c r="CM1173" s="26"/>
      <c r="CN1173" s="26"/>
      <c r="CO1173" s="26"/>
      <c r="CP1173" s="26"/>
      <c r="CQ1173" s="26"/>
      <c r="CR1173" s="26"/>
      <c r="CS1173" s="26"/>
      <c r="CT1173" s="26"/>
      <c r="CU1173" s="26"/>
      <c r="CV1173" s="26"/>
    </row>
    <row r="1174" spans="1:100">
      <c r="A1174" s="26">
        <v>29</v>
      </c>
      <c r="B1174" s="26" t="s">
        <v>43</v>
      </c>
      <c r="C1174" s="26" t="s">
        <v>36</v>
      </c>
      <c r="D1174" s="26">
        <v>469</v>
      </c>
      <c r="E1174" s="26" t="s">
        <v>37</v>
      </c>
      <c r="F1174" s="26">
        <v>10</v>
      </c>
      <c r="G1174" s="26">
        <v>3</v>
      </c>
      <c r="H1174" s="26" t="s">
        <v>51</v>
      </c>
      <c r="I1174" s="26">
        <v>1</v>
      </c>
      <c r="J1174" s="26">
        <v>1650</v>
      </c>
      <c r="K1174" s="26">
        <v>3</v>
      </c>
      <c r="L1174" s="26" t="s">
        <v>46</v>
      </c>
      <c r="M1174" s="26">
        <v>42</v>
      </c>
      <c r="N1174" s="26">
        <v>2</v>
      </c>
      <c r="O1174" s="26">
        <v>2</v>
      </c>
      <c r="P1174" s="26" t="s">
        <v>40</v>
      </c>
      <c r="Q1174" s="26">
        <v>3</v>
      </c>
      <c r="R1174" s="26" t="s">
        <v>41</v>
      </c>
      <c r="S1174" s="26">
        <v>5869</v>
      </c>
      <c r="T1174" s="26">
        <v>23413</v>
      </c>
      <c r="U1174" s="26">
        <v>9</v>
      </c>
      <c r="V1174" s="26" t="s">
        <v>42</v>
      </c>
      <c r="W1174" s="26" t="s">
        <v>43</v>
      </c>
      <c r="X1174" s="26">
        <v>11</v>
      </c>
      <c r="Y1174" s="26">
        <v>3</v>
      </c>
      <c r="Z1174" s="26">
        <v>3</v>
      </c>
      <c r="AA1174" s="26">
        <v>80</v>
      </c>
      <c r="AB1174" s="26">
        <v>0</v>
      </c>
      <c r="AC1174" s="26">
        <v>8</v>
      </c>
      <c r="AD1174" s="26">
        <v>2</v>
      </c>
      <c r="AE1174" s="26">
        <v>3</v>
      </c>
      <c r="AF1174" s="26">
        <v>5</v>
      </c>
      <c r="AG1174" s="26">
        <v>2</v>
      </c>
      <c r="AH1174" s="26">
        <v>1</v>
      </c>
      <c r="AI1174" s="26">
        <v>4</v>
      </c>
      <c r="AJ1174" s="26"/>
      <c r="AK1174" s="26"/>
      <c r="AL1174" s="26"/>
      <c r="AM1174" s="26"/>
      <c r="AN1174" s="26"/>
      <c r="AO1174" s="26"/>
      <c r="AP1174" s="26"/>
      <c r="AQ1174" s="26"/>
      <c r="AR1174" s="26"/>
      <c r="AS1174" s="26"/>
      <c r="AT1174" s="26"/>
      <c r="AU1174" s="26"/>
      <c r="AV1174" s="26"/>
      <c r="AW1174" s="26"/>
      <c r="AX1174" s="26"/>
      <c r="AY1174" s="26"/>
      <c r="AZ1174" s="26"/>
      <c r="BA1174" s="26"/>
      <c r="BB1174" s="26"/>
      <c r="BC1174" s="26"/>
      <c r="BD1174" s="26"/>
      <c r="BE1174" s="26"/>
      <c r="BF1174" s="26"/>
      <c r="BG1174" s="26"/>
      <c r="BH1174" s="26"/>
      <c r="BI1174" s="26"/>
      <c r="BJ1174" s="26"/>
      <c r="BK1174" s="26"/>
      <c r="BL1174" s="26"/>
      <c r="BM1174" s="26"/>
      <c r="BN1174" s="26"/>
      <c r="BO1174" s="26"/>
      <c r="BP1174" s="26"/>
      <c r="BQ1174" s="26"/>
      <c r="BR1174" s="26"/>
      <c r="BS1174" s="26"/>
      <c r="BT1174" s="26"/>
      <c r="BU1174" s="26"/>
      <c r="BV1174" s="26"/>
      <c r="BW1174" s="26"/>
      <c r="BX1174" s="26"/>
      <c r="BY1174" s="26"/>
      <c r="BZ1174" s="26"/>
      <c r="CA1174" s="26"/>
      <c r="CB1174" s="26"/>
      <c r="CC1174" s="26"/>
      <c r="CD1174" s="26"/>
      <c r="CE1174" s="26"/>
      <c r="CF1174" s="26"/>
      <c r="CG1174" s="26"/>
      <c r="CH1174" s="26"/>
      <c r="CI1174" s="26"/>
      <c r="CJ1174" s="26"/>
      <c r="CK1174" s="26"/>
      <c r="CL1174" s="26"/>
      <c r="CM1174" s="26"/>
      <c r="CN1174" s="26"/>
      <c r="CO1174" s="26"/>
      <c r="CP1174" s="26"/>
      <c r="CQ1174" s="26"/>
      <c r="CR1174" s="26"/>
      <c r="CS1174" s="26"/>
      <c r="CT1174" s="26"/>
      <c r="CU1174" s="26"/>
      <c r="CV1174" s="26"/>
    </row>
    <row r="1175" spans="1:100">
      <c r="A1175" s="26">
        <v>36</v>
      </c>
      <c r="B1175" s="26" t="s">
        <v>43</v>
      </c>
      <c r="C1175" s="26" t="s">
        <v>36</v>
      </c>
      <c r="D1175" s="26">
        <v>711</v>
      </c>
      <c r="E1175" s="26" t="s">
        <v>45</v>
      </c>
      <c r="F1175" s="26">
        <v>5</v>
      </c>
      <c r="G1175" s="26">
        <v>4</v>
      </c>
      <c r="H1175" s="26" t="s">
        <v>38</v>
      </c>
      <c r="I1175" s="26">
        <v>1</v>
      </c>
      <c r="J1175" s="26">
        <v>1651</v>
      </c>
      <c r="K1175" s="26">
        <v>2</v>
      </c>
      <c r="L1175" s="26" t="s">
        <v>39</v>
      </c>
      <c r="M1175" s="26">
        <v>42</v>
      </c>
      <c r="N1175" s="26">
        <v>3</v>
      </c>
      <c r="O1175" s="26">
        <v>3</v>
      </c>
      <c r="P1175" s="26" t="s">
        <v>54</v>
      </c>
      <c r="Q1175" s="26">
        <v>1</v>
      </c>
      <c r="R1175" s="26" t="s">
        <v>48</v>
      </c>
      <c r="S1175" s="26">
        <v>8008</v>
      </c>
      <c r="T1175" s="26">
        <v>22792</v>
      </c>
      <c r="U1175" s="26">
        <v>4</v>
      </c>
      <c r="V1175" s="26" t="s">
        <v>42</v>
      </c>
      <c r="W1175" s="26" t="s">
        <v>43</v>
      </c>
      <c r="X1175" s="26">
        <v>12</v>
      </c>
      <c r="Y1175" s="26">
        <v>3</v>
      </c>
      <c r="Z1175" s="26">
        <v>3</v>
      </c>
      <c r="AA1175" s="26">
        <v>80</v>
      </c>
      <c r="AB1175" s="26">
        <v>2</v>
      </c>
      <c r="AC1175" s="26">
        <v>9</v>
      </c>
      <c r="AD1175" s="26">
        <v>6</v>
      </c>
      <c r="AE1175" s="26">
        <v>3</v>
      </c>
      <c r="AF1175" s="26">
        <v>3</v>
      </c>
      <c r="AG1175" s="26">
        <v>2</v>
      </c>
      <c r="AH1175" s="26">
        <v>0</v>
      </c>
      <c r="AI1175" s="26">
        <v>2</v>
      </c>
      <c r="AJ1175" s="26"/>
      <c r="AK1175" s="26"/>
      <c r="AL1175" s="26"/>
      <c r="AM1175" s="26"/>
      <c r="AN1175" s="26"/>
      <c r="AO1175" s="26"/>
      <c r="AP1175" s="26"/>
      <c r="AQ1175" s="26"/>
      <c r="AR1175" s="26"/>
      <c r="AS1175" s="26"/>
      <c r="AT1175" s="26"/>
      <c r="AU1175" s="26"/>
      <c r="AV1175" s="26"/>
      <c r="AW1175" s="26"/>
      <c r="AX1175" s="26"/>
      <c r="AY1175" s="26"/>
      <c r="AZ1175" s="26"/>
      <c r="BA1175" s="26"/>
      <c r="BB1175" s="26"/>
      <c r="BC1175" s="26"/>
      <c r="BD1175" s="26"/>
      <c r="BE1175" s="26"/>
      <c r="BF1175" s="26"/>
      <c r="BG1175" s="26"/>
      <c r="BH1175" s="26"/>
      <c r="BI1175" s="26"/>
      <c r="BJ1175" s="26"/>
      <c r="BK1175" s="26"/>
      <c r="BL1175" s="26"/>
      <c r="BM1175" s="26"/>
      <c r="BN1175" s="26"/>
      <c r="BO1175" s="26"/>
      <c r="BP1175" s="26"/>
      <c r="BQ1175" s="26"/>
      <c r="BR1175" s="26"/>
      <c r="BS1175" s="26"/>
      <c r="BT1175" s="26"/>
      <c r="BU1175" s="26"/>
      <c r="BV1175" s="26"/>
      <c r="BW1175" s="26"/>
      <c r="BX1175" s="26"/>
      <c r="BY1175" s="26"/>
      <c r="BZ1175" s="26"/>
      <c r="CA1175" s="26"/>
      <c r="CB1175" s="26"/>
      <c r="CC1175" s="26"/>
      <c r="CD1175" s="26"/>
      <c r="CE1175" s="26"/>
      <c r="CF1175" s="26"/>
      <c r="CG1175" s="26"/>
      <c r="CH1175" s="26"/>
      <c r="CI1175" s="26"/>
      <c r="CJ1175" s="26"/>
      <c r="CK1175" s="26"/>
      <c r="CL1175" s="26"/>
      <c r="CM1175" s="26"/>
      <c r="CN1175" s="26"/>
      <c r="CO1175" s="26"/>
      <c r="CP1175" s="26"/>
      <c r="CQ1175" s="26"/>
      <c r="CR1175" s="26"/>
      <c r="CS1175" s="26"/>
      <c r="CT1175" s="26"/>
      <c r="CU1175" s="26"/>
      <c r="CV1175" s="26"/>
    </row>
    <row r="1176" spans="1:100">
      <c r="A1176" s="26">
        <v>25</v>
      </c>
      <c r="B1176" s="26" t="s">
        <v>43</v>
      </c>
      <c r="C1176" s="26" t="s">
        <v>44</v>
      </c>
      <c r="D1176" s="26">
        <v>772</v>
      </c>
      <c r="E1176" s="26" t="s">
        <v>45</v>
      </c>
      <c r="F1176" s="26">
        <v>2</v>
      </c>
      <c r="G1176" s="26">
        <v>1</v>
      </c>
      <c r="H1176" s="26" t="s">
        <v>38</v>
      </c>
      <c r="I1176" s="26">
        <v>1</v>
      </c>
      <c r="J1176" s="26">
        <v>1653</v>
      </c>
      <c r="K1176" s="26">
        <v>4</v>
      </c>
      <c r="L1176" s="26" t="s">
        <v>46</v>
      </c>
      <c r="M1176" s="26">
        <v>77</v>
      </c>
      <c r="N1176" s="26">
        <v>4</v>
      </c>
      <c r="O1176" s="26">
        <v>2</v>
      </c>
      <c r="P1176" s="26" t="s">
        <v>53</v>
      </c>
      <c r="Q1176" s="26">
        <v>3</v>
      </c>
      <c r="R1176" s="26" t="s">
        <v>52</v>
      </c>
      <c r="S1176" s="26">
        <v>5206</v>
      </c>
      <c r="T1176" s="26">
        <v>4973</v>
      </c>
      <c r="U1176" s="26">
        <v>1</v>
      </c>
      <c r="V1176" s="26" t="s">
        <v>42</v>
      </c>
      <c r="W1176" s="26" t="s">
        <v>43</v>
      </c>
      <c r="X1176" s="26">
        <v>17</v>
      </c>
      <c r="Y1176" s="26">
        <v>3</v>
      </c>
      <c r="Z1176" s="26">
        <v>3</v>
      </c>
      <c r="AA1176" s="26">
        <v>80</v>
      </c>
      <c r="AB1176" s="26">
        <v>2</v>
      </c>
      <c r="AC1176" s="26">
        <v>7</v>
      </c>
      <c r="AD1176" s="26">
        <v>6</v>
      </c>
      <c r="AE1176" s="26">
        <v>3</v>
      </c>
      <c r="AF1176" s="26">
        <v>7</v>
      </c>
      <c r="AG1176" s="26">
        <v>7</v>
      </c>
      <c r="AH1176" s="26">
        <v>0</v>
      </c>
      <c r="AI1176" s="26">
        <v>7</v>
      </c>
      <c r="AJ1176" s="26"/>
      <c r="AK1176" s="26"/>
      <c r="AL1176" s="26"/>
      <c r="AM1176" s="26"/>
      <c r="AN1176" s="26"/>
      <c r="AO1176" s="26"/>
      <c r="AP1176" s="26"/>
      <c r="AQ1176" s="26"/>
      <c r="AR1176" s="26"/>
      <c r="AS1176" s="26"/>
      <c r="AT1176" s="26"/>
      <c r="AU1176" s="26"/>
      <c r="AV1176" s="26"/>
      <c r="AW1176" s="26"/>
      <c r="AX1176" s="26"/>
      <c r="AY1176" s="26"/>
      <c r="AZ1176" s="26"/>
      <c r="BA1176" s="26"/>
      <c r="BB1176" s="26"/>
      <c r="BC1176" s="26"/>
      <c r="BD1176" s="26"/>
      <c r="BE1176" s="26"/>
      <c r="BF1176" s="26"/>
      <c r="BG1176" s="26"/>
      <c r="BH1176" s="26"/>
      <c r="BI1176" s="26"/>
      <c r="BJ1176" s="26"/>
      <c r="BK1176" s="26"/>
      <c r="BL1176" s="26"/>
      <c r="BM1176" s="26"/>
      <c r="BN1176" s="26"/>
      <c r="BO1176" s="26"/>
      <c r="BP1176" s="26"/>
      <c r="BQ1176" s="26"/>
      <c r="BR1176" s="26"/>
      <c r="BS1176" s="26"/>
      <c r="BT1176" s="26"/>
      <c r="BU1176" s="26"/>
      <c r="BV1176" s="26"/>
      <c r="BW1176" s="26"/>
      <c r="BX1176" s="26"/>
      <c r="BY1176" s="26"/>
      <c r="BZ1176" s="26"/>
      <c r="CA1176" s="26"/>
      <c r="CB1176" s="26"/>
      <c r="CC1176" s="26"/>
      <c r="CD1176" s="26"/>
      <c r="CE1176" s="26"/>
      <c r="CF1176" s="26"/>
      <c r="CG1176" s="26"/>
      <c r="CH1176" s="26"/>
      <c r="CI1176" s="26"/>
      <c r="CJ1176" s="26"/>
      <c r="CK1176" s="26"/>
      <c r="CL1176" s="26"/>
      <c r="CM1176" s="26"/>
      <c r="CN1176" s="26"/>
      <c r="CO1176" s="26"/>
      <c r="CP1176" s="26"/>
      <c r="CQ1176" s="26"/>
      <c r="CR1176" s="26"/>
      <c r="CS1176" s="26"/>
      <c r="CT1176" s="26"/>
      <c r="CU1176" s="26"/>
      <c r="CV1176" s="26"/>
    </row>
    <row r="1177" spans="1:100">
      <c r="A1177" s="26">
        <v>39</v>
      </c>
      <c r="B1177" s="26" t="s">
        <v>43</v>
      </c>
      <c r="C1177" s="26" t="s">
        <v>36</v>
      </c>
      <c r="D1177" s="26">
        <v>492</v>
      </c>
      <c r="E1177" s="26" t="s">
        <v>45</v>
      </c>
      <c r="F1177" s="26">
        <v>12</v>
      </c>
      <c r="G1177" s="26">
        <v>3</v>
      </c>
      <c r="H1177" s="26" t="s">
        <v>51</v>
      </c>
      <c r="I1177" s="26">
        <v>1</v>
      </c>
      <c r="J1177" s="26">
        <v>1654</v>
      </c>
      <c r="K1177" s="26">
        <v>4</v>
      </c>
      <c r="L1177" s="26" t="s">
        <v>46</v>
      </c>
      <c r="M1177" s="26">
        <v>66</v>
      </c>
      <c r="N1177" s="26">
        <v>3</v>
      </c>
      <c r="O1177" s="26">
        <v>2</v>
      </c>
      <c r="P1177" s="26" t="s">
        <v>53</v>
      </c>
      <c r="Q1177" s="26">
        <v>2</v>
      </c>
      <c r="R1177" s="26" t="s">
        <v>48</v>
      </c>
      <c r="S1177" s="26">
        <v>5295</v>
      </c>
      <c r="T1177" s="26">
        <v>7693</v>
      </c>
      <c r="U1177" s="26">
        <v>4</v>
      </c>
      <c r="V1177" s="26" t="s">
        <v>42</v>
      </c>
      <c r="W1177" s="26" t="s">
        <v>43</v>
      </c>
      <c r="X1177" s="26">
        <v>21</v>
      </c>
      <c r="Y1177" s="26">
        <v>4</v>
      </c>
      <c r="Z1177" s="26">
        <v>3</v>
      </c>
      <c r="AA1177" s="26">
        <v>80</v>
      </c>
      <c r="AB1177" s="26">
        <v>0</v>
      </c>
      <c r="AC1177" s="26">
        <v>7</v>
      </c>
      <c r="AD1177" s="26">
        <v>3</v>
      </c>
      <c r="AE1177" s="26">
        <v>3</v>
      </c>
      <c r="AF1177" s="26">
        <v>5</v>
      </c>
      <c r="AG1177" s="26">
        <v>4</v>
      </c>
      <c r="AH1177" s="26">
        <v>1</v>
      </c>
      <c r="AI1177" s="26">
        <v>0</v>
      </c>
      <c r="AJ1177" s="26"/>
      <c r="AK1177" s="26"/>
      <c r="AL1177" s="26"/>
      <c r="AM1177" s="26"/>
      <c r="AN1177" s="26"/>
      <c r="AO1177" s="26"/>
      <c r="AP1177" s="26"/>
      <c r="AQ1177" s="26"/>
      <c r="AR1177" s="26"/>
      <c r="AS1177" s="26"/>
      <c r="AT1177" s="26"/>
      <c r="AU1177" s="26"/>
      <c r="AV1177" s="26"/>
      <c r="AW1177" s="26"/>
      <c r="AX1177" s="26"/>
      <c r="AY1177" s="26"/>
      <c r="AZ1177" s="26"/>
      <c r="BA1177" s="26"/>
      <c r="BB1177" s="26"/>
      <c r="BC1177" s="26"/>
      <c r="BD1177" s="26"/>
      <c r="BE1177" s="26"/>
      <c r="BF1177" s="26"/>
      <c r="BG1177" s="26"/>
      <c r="BH1177" s="26"/>
      <c r="BI1177" s="26"/>
      <c r="BJ1177" s="26"/>
      <c r="BK1177" s="26"/>
      <c r="BL1177" s="26"/>
      <c r="BM1177" s="26"/>
      <c r="BN1177" s="26"/>
      <c r="BO1177" s="26"/>
      <c r="BP1177" s="26"/>
      <c r="BQ1177" s="26"/>
      <c r="BR1177" s="26"/>
      <c r="BS1177" s="26"/>
      <c r="BT1177" s="26"/>
      <c r="BU1177" s="26"/>
      <c r="BV1177" s="26"/>
      <c r="BW1177" s="26"/>
      <c r="BX1177" s="26"/>
      <c r="BY1177" s="26"/>
      <c r="BZ1177" s="26"/>
      <c r="CA1177" s="26"/>
      <c r="CB1177" s="26"/>
      <c r="CC1177" s="26"/>
      <c r="CD1177" s="26"/>
      <c r="CE1177" s="26"/>
      <c r="CF1177" s="26"/>
      <c r="CG1177" s="26"/>
      <c r="CH1177" s="26"/>
      <c r="CI1177" s="26"/>
      <c r="CJ1177" s="26"/>
      <c r="CK1177" s="26"/>
      <c r="CL1177" s="26"/>
      <c r="CM1177" s="26"/>
      <c r="CN1177" s="26"/>
      <c r="CO1177" s="26"/>
      <c r="CP1177" s="26"/>
      <c r="CQ1177" s="26"/>
      <c r="CR1177" s="26"/>
      <c r="CS1177" s="26"/>
      <c r="CT1177" s="26"/>
      <c r="CU1177" s="26"/>
      <c r="CV1177" s="26"/>
    </row>
    <row r="1178" spans="1:100">
      <c r="A1178" s="26">
        <v>49</v>
      </c>
      <c r="B1178" s="26" t="s">
        <v>43</v>
      </c>
      <c r="C1178" s="26" t="s">
        <v>36</v>
      </c>
      <c r="D1178" s="26">
        <v>301</v>
      </c>
      <c r="E1178" s="26" t="s">
        <v>45</v>
      </c>
      <c r="F1178" s="26">
        <v>22</v>
      </c>
      <c r="G1178" s="26">
        <v>4</v>
      </c>
      <c r="H1178" s="26" t="s">
        <v>49</v>
      </c>
      <c r="I1178" s="26">
        <v>1</v>
      </c>
      <c r="J1178" s="26">
        <v>1655</v>
      </c>
      <c r="K1178" s="26">
        <v>1</v>
      </c>
      <c r="L1178" s="26" t="s">
        <v>39</v>
      </c>
      <c r="M1178" s="26">
        <v>72</v>
      </c>
      <c r="N1178" s="26">
        <v>3</v>
      </c>
      <c r="O1178" s="26">
        <v>4</v>
      </c>
      <c r="P1178" s="26" t="s">
        <v>58</v>
      </c>
      <c r="Q1178" s="26">
        <v>2</v>
      </c>
      <c r="R1178" s="26" t="s">
        <v>48</v>
      </c>
      <c r="S1178" s="26">
        <v>16413</v>
      </c>
      <c r="T1178" s="26">
        <v>3498</v>
      </c>
      <c r="U1178" s="26">
        <v>3</v>
      </c>
      <c r="V1178" s="26" t="s">
        <v>42</v>
      </c>
      <c r="W1178" s="26" t="s">
        <v>43</v>
      </c>
      <c r="X1178" s="26">
        <v>16</v>
      </c>
      <c r="Y1178" s="26">
        <v>3</v>
      </c>
      <c r="Z1178" s="26">
        <v>2</v>
      </c>
      <c r="AA1178" s="26">
        <v>80</v>
      </c>
      <c r="AB1178" s="26">
        <v>2</v>
      </c>
      <c r="AC1178" s="26">
        <v>27</v>
      </c>
      <c r="AD1178" s="26">
        <v>2</v>
      </c>
      <c r="AE1178" s="26">
        <v>3</v>
      </c>
      <c r="AF1178" s="26">
        <v>4</v>
      </c>
      <c r="AG1178" s="26">
        <v>2</v>
      </c>
      <c r="AH1178" s="26">
        <v>1</v>
      </c>
      <c r="AI1178" s="26">
        <v>2</v>
      </c>
      <c r="AJ1178" s="26"/>
      <c r="AK1178" s="26"/>
      <c r="AL1178" s="26"/>
      <c r="AM1178" s="26"/>
      <c r="AN1178" s="26"/>
      <c r="AO1178" s="26"/>
      <c r="AP1178" s="26"/>
      <c r="AQ1178" s="26"/>
      <c r="AR1178" s="26"/>
      <c r="AS1178" s="26"/>
      <c r="AT1178" s="26"/>
      <c r="AU1178" s="26"/>
      <c r="AV1178" s="26"/>
      <c r="AW1178" s="26"/>
      <c r="AX1178" s="26"/>
      <c r="AY1178" s="26"/>
      <c r="AZ1178" s="26"/>
      <c r="BA1178" s="26"/>
      <c r="BB1178" s="26"/>
      <c r="BC1178" s="26"/>
      <c r="BD1178" s="26"/>
      <c r="BE1178" s="26"/>
      <c r="BF1178" s="26"/>
      <c r="BG1178" s="26"/>
      <c r="BH1178" s="26"/>
      <c r="BI1178" s="26"/>
      <c r="BJ1178" s="26"/>
      <c r="BK1178" s="26"/>
      <c r="BL1178" s="26"/>
      <c r="BM1178" s="26"/>
      <c r="BN1178" s="26"/>
      <c r="BO1178" s="26"/>
      <c r="BP1178" s="26"/>
      <c r="BQ1178" s="26"/>
      <c r="BR1178" s="26"/>
      <c r="BS1178" s="26"/>
      <c r="BT1178" s="26"/>
      <c r="BU1178" s="26"/>
      <c r="BV1178" s="26"/>
      <c r="BW1178" s="26"/>
      <c r="BX1178" s="26"/>
      <c r="BY1178" s="26"/>
      <c r="BZ1178" s="26"/>
      <c r="CA1178" s="26"/>
      <c r="CB1178" s="26"/>
      <c r="CC1178" s="26"/>
      <c r="CD1178" s="26"/>
      <c r="CE1178" s="26"/>
      <c r="CF1178" s="26"/>
      <c r="CG1178" s="26"/>
      <c r="CH1178" s="26"/>
      <c r="CI1178" s="26"/>
      <c r="CJ1178" s="26"/>
      <c r="CK1178" s="26"/>
      <c r="CL1178" s="26"/>
      <c r="CM1178" s="26"/>
      <c r="CN1178" s="26"/>
      <c r="CO1178" s="26"/>
      <c r="CP1178" s="26"/>
      <c r="CQ1178" s="26"/>
      <c r="CR1178" s="26"/>
      <c r="CS1178" s="26"/>
      <c r="CT1178" s="26"/>
      <c r="CU1178" s="26"/>
      <c r="CV1178" s="26"/>
    </row>
    <row r="1179" spans="1:100">
      <c r="A1179" s="26">
        <v>50</v>
      </c>
      <c r="B1179" s="26" t="s">
        <v>43</v>
      </c>
      <c r="C1179" s="26" t="s">
        <v>36</v>
      </c>
      <c r="D1179" s="26">
        <v>813</v>
      </c>
      <c r="E1179" s="26" t="s">
        <v>45</v>
      </c>
      <c r="F1179" s="26">
        <v>17</v>
      </c>
      <c r="G1179" s="26">
        <v>5</v>
      </c>
      <c r="H1179" s="26" t="s">
        <v>38</v>
      </c>
      <c r="I1179" s="26">
        <v>1</v>
      </c>
      <c r="J1179" s="26">
        <v>1656</v>
      </c>
      <c r="K1179" s="26">
        <v>4</v>
      </c>
      <c r="L1179" s="26" t="s">
        <v>39</v>
      </c>
      <c r="M1179" s="26">
        <v>50</v>
      </c>
      <c r="N1179" s="26">
        <v>2</v>
      </c>
      <c r="O1179" s="26">
        <v>3</v>
      </c>
      <c r="P1179" s="26" t="s">
        <v>58</v>
      </c>
      <c r="Q1179" s="26">
        <v>1</v>
      </c>
      <c r="R1179" s="26" t="s">
        <v>52</v>
      </c>
      <c r="S1179" s="26">
        <v>13269</v>
      </c>
      <c r="T1179" s="26">
        <v>21981</v>
      </c>
      <c r="U1179" s="26">
        <v>5</v>
      </c>
      <c r="V1179" s="26" t="s">
        <v>42</v>
      </c>
      <c r="W1179" s="26" t="s">
        <v>43</v>
      </c>
      <c r="X1179" s="26">
        <v>15</v>
      </c>
      <c r="Y1179" s="26">
        <v>3</v>
      </c>
      <c r="Z1179" s="26">
        <v>3</v>
      </c>
      <c r="AA1179" s="26">
        <v>80</v>
      </c>
      <c r="AB1179" s="26">
        <v>3</v>
      </c>
      <c r="AC1179" s="26">
        <v>19</v>
      </c>
      <c r="AD1179" s="26">
        <v>3</v>
      </c>
      <c r="AE1179" s="26">
        <v>3</v>
      </c>
      <c r="AF1179" s="26">
        <v>14</v>
      </c>
      <c r="AG1179" s="26">
        <v>11</v>
      </c>
      <c r="AH1179" s="26">
        <v>1</v>
      </c>
      <c r="AI1179" s="26">
        <v>11</v>
      </c>
      <c r="AJ1179" s="26"/>
      <c r="AK1179" s="26"/>
      <c r="AL1179" s="26"/>
      <c r="AM1179" s="26"/>
      <c r="AN1179" s="26"/>
      <c r="AO1179" s="26"/>
      <c r="AP1179" s="26"/>
      <c r="AQ1179" s="26"/>
      <c r="AR1179" s="26"/>
      <c r="AS1179" s="26"/>
      <c r="AT1179" s="26"/>
      <c r="AU1179" s="26"/>
      <c r="AV1179" s="26"/>
      <c r="AW1179" s="26"/>
      <c r="AX1179" s="26"/>
      <c r="AY1179" s="26"/>
      <c r="AZ1179" s="26"/>
      <c r="BA1179" s="26"/>
      <c r="BB1179" s="26"/>
      <c r="BC1179" s="26"/>
      <c r="BD1179" s="26"/>
      <c r="BE1179" s="26"/>
      <c r="BF1179" s="26"/>
      <c r="BG1179" s="26"/>
      <c r="BH1179" s="26"/>
      <c r="BI1179" s="26"/>
      <c r="BJ1179" s="26"/>
      <c r="BK1179" s="26"/>
      <c r="BL1179" s="26"/>
      <c r="BM1179" s="26"/>
      <c r="BN1179" s="26"/>
      <c r="BO1179" s="26"/>
      <c r="BP1179" s="26"/>
      <c r="BQ1179" s="26"/>
      <c r="BR1179" s="26"/>
      <c r="BS1179" s="26"/>
      <c r="BT1179" s="26"/>
      <c r="BU1179" s="26"/>
      <c r="BV1179" s="26"/>
      <c r="BW1179" s="26"/>
      <c r="BX1179" s="26"/>
      <c r="BY1179" s="26"/>
      <c r="BZ1179" s="26"/>
      <c r="CA1179" s="26"/>
      <c r="CB1179" s="26"/>
      <c r="CC1179" s="26"/>
      <c r="CD1179" s="26"/>
      <c r="CE1179" s="26"/>
      <c r="CF1179" s="26"/>
      <c r="CG1179" s="26"/>
      <c r="CH1179" s="26"/>
      <c r="CI1179" s="26"/>
      <c r="CJ1179" s="26"/>
      <c r="CK1179" s="26"/>
      <c r="CL1179" s="26"/>
      <c r="CM1179" s="26"/>
      <c r="CN1179" s="26"/>
      <c r="CO1179" s="26"/>
      <c r="CP1179" s="26"/>
      <c r="CQ1179" s="26"/>
      <c r="CR1179" s="26"/>
      <c r="CS1179" s="26"/>
      <c r="CT1179" s="26"/>
      <c r="CU1179" s="26"/>
      <c r="CV1179" s="26"/>
    </row>
    <row r="1180" spans="1:100">
      <c r="A1180" s="26">
        <v>20</v>
      </c>
      <c r="B1180" s="26" t="s">
        <v>43</v>
      </c>
      <c r="C1180" s="26" t="s">
        <v>36</v>
      </c>
      <c r="D1180" s="26">
        <v>1141</v>
      </c>
      <c r="E1180" s="26" t="s">
        <v>37</v>
      </c>
      <c r="F1180" s="26">
        <v>2</v>
      </c>
      <c r="G1180" s="26">
        <v>3</v>
      </c>
      <c r="H1180" s="26" t="s">
        <v>51</v>
      </c>
      <c r="I1180" s="26">
        <v>1</v>
      </c>
      <c r="J1180" s="26">
        <v>1657</v>
      </c>
      <c r="K1180" s="26">
        <v>3</v>
      </c>
      <c r="L1180" s="26" t="s">
        <v>39</v>
      </c>
      <c r="M1180" s="26">
        <v>31</v>
      </c>
      <c r="N1180" s="26">
        <v>3</v>
      </c>
      <c r="O1180" s="26">
        <v>1</v>
      </c>
      <c r="P1180" s="26" t="s">
        <v>57</v>
      </c>
      <c r="Q1180" s="26">
        <v>3</v>
      </c>
      <c r="R1180" s="26" t="s">
        <v>41</v>
      </c>
      <c r="S1180" s="26">
        <v>2783</v>
      </c>
      <c r="T1180" s="26">
        <v>13251</v>
      </c>
      <c r="U1180" s="26">
        <v>1</v>
      </c>
      <c r="V1180" s="26" t="s">
        <v>42</v>
      </c>
      <c r="W1180" s="26" t="s">
        <v>43</v>
      </c>
      <c r="X1180" s="26">
        <v>19</v>
      </c>
      <c r="Y1180" s="26">
        <v>3</v>
      </c>
      <c r="Z1180" s="26">
        <v>1</v>
      </c>
      <c r="AA1180" s="26">
        <v>80</v>
      </c>
      <c r="AB1180" s="26">
        <v>0</v>
      </c>
      <c r="AC1180" s="26">
        <v>2</v>
      </c>
      <c r="AD1180" s="26">
        <v>3</v>
      </c>
      <c r="AE1180" s="26">
        <v>3</v>
      </c>
      <c r="AF1180" s="26">
        <v>2</v>
      </c>
      <c r="AG1180" s="26">
        <v>2</v>
      </c>
      <c r="AH1180" s="26">
        <v>2</v>
      </c>
      <c r="AI1180" s="26">
        <v>2</v>
      </c>
      <c r="AJ1180" s="26"/>
      <c r="AK1180" s="26"/>
      <c r="AL1180" s="26"/>
      <c r="AM1180" s="26"/>
      <c r="AN1180" s="26"/>
      <c r="AO1180" s="26"/>
      <c r="AP1180" s="26"/>
      <c r="AQ1180" s="26"/>
      <c r="AR1180" s="26"/>
      <c r="AS1180" s="26"/>
      <c r="AT1180" s="26"/>
      <c r="AU1180" s="26"/>
      <c r="AV1180" s="26"/>
      <c r="AW1180" s="26"/>
      <c r="AX1180" s="26"/>
      <c r="AY1180" s="26"/>
      <c r="AZ1180" s="26"/>
      <c r="BA1180" s="26"/>
      <c r="BB1180" s="26"/>
      <c r="BC1180" s="26"/>
      <c r="BD1180" s="26"/>
      <c r="BE1180" s="26"/>
      <c r="BF1180" s="26"/>
      <c r="BG1180" s="26"/>
      <c r="BH1180" s="26"/>
      <c r="BI1180" s="26"/>
      <c r="BJ1180" s="26"/>
      <c r="BK1180" s="26"/>
      <c r="BL1180" s="26"/>
      <c r="BM1180" s="26"/>
      <c r="BN1180" s="26"/>
      <c r="BO1180" s="26"/>
      <c r="BP1180" s="26"/>
      <c r="BQ1180" s="26"/>
      <c r="BR1180" s="26"/>
      <c r="BS1180" s="26"/>
      <c r="BT1180" s="26"/>
      <c r="BU1180" s="26"/>
      <c r="BV1180" s="26"/>
      <c r="BW1180" s="26"/>
      <c r="BX1180" s="26"/>
      <c r="BY1180" s="26"/>
      <c r="BZ1180" s="26"/>
      <c r="CA1180" s="26"/>
      <c r="CB1180" s="26"/>
      <c r="CC1180" s="26"/>
      <c r="CD1180" s="26"/>
      <c r="CE1180" s="26"/>
      <c r="CF1180" s="26"/>
      <c r="CG1180" s="26"/>
      <c r="CH1180" s="26"/>
      <c r="CI1180" s="26"/>
      <c r="CJ1180" s="26"/>
      <c r="CK1180" s="26"/>
      <c r="CL1180" s="26"/>
      <c r="CM1180" s="26"/>
      <c r="CN1180" s="26"/>
      <c r="CO1180" s="26"/>
      <c r="CP1180" s="26"/>
      <c r="CQ1180" s="26"/>
      <c r="CR1180" s="26"/>
      <c r="CS1180" s="26"/>
      <c r="CT1180" s="26"/>
      <c r="CU1180" s="26"/>
      <c r="CV1180" s="26"/>
    </row>
    <row r="1181" spans="1:100">
      <c r="A1181" s="26">
        <v>34</v>
      </c>
      <c r="B1181" s="26" t="s">
        <v>43</v>
      </c>
      <c r="C1181" s="26" t="s">
        <v>36</v>
      </c>
      <c r="D1181" s="26">
        <v>1130</v>
      </c>
      <c r="E1181" s="26" t="s">
        <v>45</v>
      </c>
      <c r="F1181" s="26">
        <v>3</v>
      </c>
      <c r="G1181" s="26">
        <v>3</v>
      </c>
      <c r="H1181" s="26" t="s">
        <v>38</v>
      </c>
      <c r="I1181" s="26">
        <v>1</v>
      </c>
      <c r="J1181" s="26">
        <v>1658</v>
      </c>
      <c r="K1181" s="26">
        <v>4</v>
      </c>
      <c r="L1181" s="26" t="s">
        <v>39</v>
      </c>
      <c r="M1181" s="26">
        <v>66</v>
      </c>
      <c r="N1181" s="26">
        <v>3</v>
      </c>
      <c r="O1181" s="26">
        <v>2</v>
      </c>
      <c r="P1181" s="26" t="s">
        <v>47</v>
      </c>
      <c r="Q1181" s="26">
        <v>2</v>
      </c>
      <c r="R1181" s="26" t="s">
        <v>52</v>
      </c>
      <c r="S1181" s="26">
        <v>5433</v>
      </c>
      <c r="T1181" s="26">
        <v>19332</v>
      </c>
      <c r="U1181" s="26">
        <v>1</v>
      </c>
      <c r="V1181" s="26" t="s">
        <v>42</v>
      </c>
      <c r="W1181" s="26" t="s">
        <v>43</v>
      </c>
      <c r="X1181" s="26">
        <v>12</v>
      </c>
      <c r="Y1181" s="26">
        <v>3</v>
      </c>
      <c r="Z1181" s="26">
        <v>3</v>
      </c>
      <c r="AA1181" s="26">
        <v>80</v>
      </c>
      <c r="AB1181" s="26">
        <v>1</v>
      </c>
      <c r="AC1181" s="26">
        <v>11</v>
      </c>
      <c r="AD1181" s="26">
        <v>2</v>
      </c>
      <c r="AE1181" s="26">
        <v>3</v>
      </c>
      <c r="AF1181" s="26">
        <v>11</v>
      </c>
      <c r="AG1181" s="26">
        <v>8</v>
      </c>
      <c r="AH1181" s="26">
        <v>7</v>
      </c>
      <c r="AI1181" s="26">
        <v>9</v>
      </c>
      <c r="AJ1181" s="26"/>
      <c r="AK1181" s="26"/>
      <c r="AL1181" s="26"/>
      <c r="AM1181" s="26"/>
      <c r="AN1181" s="26"/>
      <c r="AO1181" s="26"/>
      <c r="AP1181" s="26"/>
      <c r="AQ1181" s="26"/>
      <c r="AR1181" s="26"/>
      <c r="AS1181" s="26"/>
      <c r="AT1181" s="26"/>
      <c r="AU1181" s="26"/>
      <c r="AV1181" s="26"/>
      <c r="AW1181" s="26"/>
      <c r="AX1181" s="26"/>
      <c r="AY1181" s="26"/>
      <c r="AZ1181" s="26"/>
      <c r="BA1181" s="26"/>
      <c r="BB1181" s="26"/>
      <c r="BC1181" s="26"/>
      <c r="BD1181" s="26"/>
      <c r="BE1181" s="26"/>
      <c r="BF1181" s="26"/>
      <c r="BG1181" s="26"/>
      <c r="BH1181" s="26"/>
      <c r="BI1181" s="26"/>
      <c r="BJ1181" s="26"/>
      <c r="BK1181" s="26"/>
      <c r="BL1181" s="26"/>
      <c r="BM1181" s="26"/>
      <c r="BN1181" s="26"/>
      <c r="BO1181" s="26"/>
      <c r="BP1181" s="26"/>
      <c r="BQ1181" s="26"/>
      <c r="BR1181" s="26"/>
      <c r="BS1181" s="26"/>
      <c r="BT1181" s="26"/>
      <c r="BU1181" s="26"/>
      <c r="BV1181" s="26"/>
      <c r="BW1181" s="26"/>
      <c r="BX1181" s="26"/>
      <c r="BY1181" s="26"/>
      <c r="BZ1181" s="26"/>
      <c r="CA1181" s="26"/>
      <c r="CB1181" s="26"/>
      <c r="CC1181" s="26"/>
      <c r="CD1181" s="26"/>
      <c r="CE1181" s="26"/>
      <c r="CF1181" s="26"/>
      <c r="CG1181" s="26"/>
      <c r="CH1181" s="26"/>
      <c r="CI1181" s="26"/>
      <c r="CJ1181" s="26"/>
      <c r="CK1181" s="26"/>
      <c r="CL1181" s="26"/>
      <c r="CM1181" s="26"/>
      <c r="CN1181" s="26"/>
      <c r="CO1181" s="26"/>
      <c r="CP1181" s="26"/>
      <c r="CQ1181" s="26"/>
      <c r="CR1181" s="26"/>
      <c r="CS1181" s="26"/>
      <c r="CT1181" s="26"/>
      <c r="CU1181" s="26"/>
      <c r="CV1181" s="26"/>
    </row>
    <row r="1182" spans="1:100">
      <c r="A1182" s="26">
        <v>36</v>
      </c>
      <c r="B1182" s="26" t="s">
        <v>43</v>
      </c>
      <c r="C1182" s="26" t="s">
        <v>36</v>
      </c>
      <c r="D1182" s="26">
        <v>311</v>
      </c>
      <c r="E1182" s="26" t="s">
        <v>45</v>
      </c>
      <c r="F1182" s="26">
        <v>7</v>
      </c>
      <c r="G1182" s="26">
        <v>3</v>
      </c>
      <c r="H1182" s="26" t="s">
        <v>38</v>
      </c>
      <c r="I1182" s="26">
        <v>1</v>
      </c>
      <c r="J1182" s="26">
        <v>1659</v>
      </c>
      <c r="K1182" s="26">
        <v>1</v>
      </c>
      <c r="L1182" s="26" t="s">
        <v>46</v>
      </c>
      <c r="M1182" s="26">
        <v>77</v>
      </c>
      <c r="N1182" s="26">
        <v>3</v>
      </c>
      <c r="O1182" s="26">
        <v>1</v>
      </c>
      <c r="P1182" s="26" t="s">
        <v>50</v>
      </c>
      <c r="Q1182" s="26">
        <v>2</v>
      </c>
      <c r="R1182" s="26" t="s">
        <v>41</v>
      </c>
      <c r="S1182" s="26">
        <v>2013</v>
      </c>
      <c r="T1182" s="26">
        <v>10950</v>
      </c>
      <c r="U1182" s="26">
        <v>2</v>
      </c>
      <c r="V1182" s="26" t="s">
        <v>42</v>
      </c>
      <c r="W1182" s="26" t="s">
        <v>43</v>
      </c>
      <c r="X1182" s="26">
        <v>11</v>
      </c>
      <c r="Y1182" s="26">
        <v>3</v>
      </c>
      <c r="Z1182" s="26">
        <v>3</v>
      </c>
      <c r="AA1182" s="26">
        <v>80</v>
      </c>
      <c r="AB1182" s="26">
        <v>0</v>
      </c>
      <c r="AC1182" s="26">
        <v>15</v>
      </c>
      <c r="AD1182" s="26">
        <v>4</v>
      </c>
      <c r="AE1182" s="26">
        <v>3</v>
      </c>
      <c r="AF1182" s="26">
        <v>4</v>
      </c>
      <c r="AG1182" s="26">
        <v>3</v>
      </c>
      <c r="AH1182" s="26">
        <v>1</v>
      </c>
      <c r="AI1182" s="26">
        <v>3</v>
      </c>
      <c r="AJ1182" s="26"/>
      <c r="AK1182" s="26"/>
      <c r="AL1182" s="26"/>
      <c r="AM1182" s="26"/>
      <c r="AN1182" s="26"/>
      <c r="AO1182" s="26"/>
      <c r="AP1182" s="26"/>
      <c r="AQ1182" s="26"/>
      <c r="AR1182" s="26"/>
      <c r="AS1182" s="26"/>
      <c r="AT1182" s="26"/>
      <c r="AU1182" s="26"/>
      <c r="AV1182" s="26"/>
      <c r="AW1182" s="26"/>
      <c r="AX1182" s="26"/>
      <c r="AY1182" s="26"/>
      <c r="AZ1182" s="26"/>
      <c r="BA1182" s="26"/>
      <c r="BB1182" s="26"/>
      <c r="BC1182" s="26"/>
      <c r="BD1182" s="26"/>
      <c r="BE1182" s="26"/>
      <c r="BF1182" s="26"/>
      <c r="BG1182" s="26"/>
      <c r="BH1182" s="26"/>
      <c r="BI1182" s="26"/>
      <c r="BJ1182" s="26"/>
      <c r="BK1182" s="26"/>
      <c r="BL1182" s="26"/>
      <c r="BM1182" s="26"/>
      <c r="BN1182" s="26"/>
      <c r="BO1182" s="26"/>
      <c r="BP1182" s="26"/>
      <c r="BQ1182" s="26"/>
      <c r="BR1182" s="26"/>
      <c r="BS1182" s="26"/>
      <c r="BT1182" s="26"/>
      <c r="BU1182" s="26"/>
      <c r="BV1182" s="26"/>
      <c r="BW1182" s="26"/>
      <c r="BX1182" s="26"/>
      <c r="BY1182" s="26"/>
      <c r="BZ1182" s="26"/>
      <c r="CA1182" s="26"/>
      <c r="CB1182" s="26"/>
      <c r="CC1182" s="26"/>
      <c r="CD1182" s="26"/>
      <c r="CE1182" s="26"/>
      <c r="CF1182" s="26"/>
      <c r="CG1182" s="26"/>
      <c r="CH1182" s="26"/>
      <c r="CI1182" s="26"/>
      <c r="CJ1182" s="26"/>
      <c r="CK1182" s="26"/>
      <c r="CL1182" s="26"/>
      <c r="CM1182" s="26"/>
      <c r="CN1182" s="26"/>
      <c r="CO1182" s="26"/>
      <c r="CP1182" s="26"/>
      <c r="CQ1182" s="26"/>
      <c r="CR1182" s="26"/>
      <c r="CS1182" s="26"/>
      <c r="CT1182" s="26"/>
      <c r="CU1182" s="26"/>
      <c r="CV1182" s="26"/>
    </row>
    <row r="1183" spans="1:100">
      <c r="A1183" s="26">
        <v>49</v>
      </c>
      <c r="B1183" s="26" t="s">
        <v>43</v>
      </c>
      <c r="C1183" s="26" t="s">
        <v>36</v>
      </c>
      <c r="D1183" s="26">
        <v>465</v>
      </c>
      <c r="E1183" s="26" t="s">
        <v>45</v>
      </c>
      <c r="F1183" s="26">
        <v>6</v>
      </c>
      <c r="G1183" s="26">
        <v>1</v>
      </c>
      <c r="H1183" s="26" t="s">
        <v>38</v>
      </c>
      <c r="I1183" s="26">
        <v>1</v>
      </c>
      <c r="J1183" s="26">
        <v>1661</v>
      </c>
      <c r="K1183" s="26">
        <v>3</v>
      </c>
      <c r="L1183" s="26" t="s">
        <v>39</v>
      </c>
      <c r="M1183" s="26">
        <v>41</v>
      </c>
      <c r="N1183" s="26">
        <v>2</v>
      </c>
      <c r="O1183" s="26">
        <v>4</v>
      </c>
      <c r="P1183" s="26" t="s">
        <v>54</v>
      </c>
      <c r="Q1183" s="26">
        <v>3</v>
      </c>
      <c r="R1183" s="26" t="s">
        <v>48</v>
      </c>
      <c r="S1183" s="26">
        <v>13966</v>
      </c>
      <c r="T1183" s="26">
        <v>11652</v>
      </c>
      <c r="U1183" s="26">
        <v>2</v>
      </c>
      <c r="V1183" s="26" t="s">
        <v>42</v>
      </c>
      <c r="W1183" s="26" t="s">
        <v>35</v>
      </c>
      <c r="X1183" s="26">
        <v>19</v>
      </c>
      <c r="Y1183" s="26">
        <v>3</v>
      </c>
      <c r="Z1183" s="26">
        <v>2</v>
      </c>
      <c r="AA1183" s="26">
        <v>80</v>
      </c>
      <c r="AB1183" s="26">
        <v>1</v>
      </c>
      <c r="AC1183" s="26">
        <v>30</v>
      </c>
      <c r="AD1183" s="26">
        <v>3</v>
      </c>
      <c r="AE1183" s="26">
        <v>3</v>
      </c>
      <c r="AF1183" s="26">
        <v>15</v>
      </c>
      <c r="AG1183" s="26">
        <v>11</v>
      </c>
      <c r="AH1183" s="26">
        <v>2</v>
      </c>
      <c r="AI1183" s="26">
        <v>12</v>
      </c>
      <c r="AJ1183" s="26"/>
      <c r="AK1183" s="26"/>
      <c r="AL1183" s="26"/>
      <c r="AM1183" s="26"/>
      <c r="AN1183" s="26"/>
      <c r="AO1183" s="26"/>
      <c r="AP1183" s="26"/>
      <c r="AQ1183" s="26"/>
      <c r="AR1183" s="26"/>
      <c r="AS1183" s="26"/>
      <c r="AT1183" s="26"/>
      <c r="AU1183" s="26"/>
      <c r="AV1183" s="26"/>
      <c r="AW1183" s="26"/>
      <c r="AX1183" s="26"/>
      <c r="AY1183" s="26"/>
      <c r="AZ1183" s="26"/>
      <c r="BA1183" s="26"/>
      <c r="BB1183" s="26"/>
      <c r="BC1183" s="26"/>
      <c r="BD1183" s="26"/>
      <c r="BE1183" s="26"/>
      <c r="BF1183" s="26"/>
      <c r="BG1183" s="26"/>
      <c r="BH1183" s="26"/>
      <c r="BI1183" s="26"/>
      <c r="BJ1183" s="26"/>
      <c r="BK1183" s="26"/>
      <c r="BL1183" s="26"/>
      <c r="BM1183" s="26"/>
      <c r="BN1183" s="26"/>
      <c r="BO1183" s="26"/>
      <c r="BP1183" s="26"/>
      <c r="BQ1183" s="26"/>
      <c r="BR1183" s="26"/>
      <c r="BS1183" s="26"/>
      <c r="BT1183" s="26"/>
      <c r="BU1183" s="26"/>
      <c r="BV1183" s="26"/>
      <c r="BW1183" s="26"/>
      <c r="BX1183" s="26"/>
      <c r="BY1183" s="26"/>
      <c r="BZ1183" s="26"/>
      <c r="CA1183" s="26"/>
      <c r="CB1183" s="26"/>
      <c r="CC1183" s="26"/>
      <c r="CD1183" s="26"/>
      <c r="CE1183" s="26"/>
      <c r="CF1183" s="26"/>
      <c r="CG1183" s="26"/>
      <c r="CH1183" s="26"/>
      <c r="CI1183" s="26"/>
      <c r="CJ1183" s="26"/>
      <c r="CK1183" s="26"/>
      <c r="CL1183" s="26"/>
      <c r="CM1183" s="26"/>
      <c r="CN1183" s="26"/>
      <c r="CO1183" s="26"/>
      <c r="CP1183" s="26"/>
      <c r="CQ1183" s="26"/>
      <c r="CR1183" s="26"/>
      <c r="CS1183" s="26"/>
      <c r="CT1183" s="26"/>
      <c r="CU1183" s="26"/>
      <c r="CV1183" s="26"/>
    </row>
    <row r="1184" spans="1:100">
      <c r="A1184" s="26">
        <v>36</v>
      </c>
      <c r="B1184" s="26" t="s">
        <v>43</v>
      </c>
      <c r="C1184" s="26" t="s">
        <v>55</v>
      </c>
      <c r="D1184" s="26">
        <v>894</v>
      </c>
      <c r="E1184" s="26" t="s">
        <v>45</v>
      </c>
      <c r="F1184" s="26">
        <v>1</v>
      </c>
      <c r="G1184" s="26">
        <v>4</v>
      </c>
      <c r="H1184" s="26" t="s">
        <v>51</v>
      </c>
      <c r="I1184" s="26">
        <v>1</v>
      </c>
      <c r="J1184" s="26">
        <v>1662</v>
      </c>
      <c r="K1184" s="26">
        <v>4</v>
      </c>
      <c r="L1184" s="26" t="s">
        <v>39</v>
      </c>
      <c r="M1184" s="26">
        <v>33</v>
      </c>
      <c r="N1184" s="26">
        <v>2</v>
      </c>
      <c r="O1184" s="26">
        <v>2</v>
      </c>
      <c r="P1184" s="26" t="s">
        <v>53</v>
      </c>
      <c r="Q1184" s="26">
        <v>3</v>
      </c>
      <c r="R1184" s="26" t="s">
        <v>48</v>
      </c>
      <c r="S1184" s="26">
        <v>4374</v>
      </c>
      <c r="T1184" s="26">
        <v>15411</v>
      </c>
      <c r="U1184" s="26">
        <v>0</v>
      </c>
      <c r="V1184" s="26" t="s">
        <v>42</v>
      </c>
      <c r="W1184" s="26" t="s">
        <v>43</v>
      </c>
      <c r="X1184" s="26">
        <v>15</v>
      </c>
      <c r="Y1184" s="26">
        <v>3</v>
      </c>
      <c r="Z1184" s="26">
        <v>3</v>
      </c>
      <c r="AA1184" s="26">
        <v>80</v>
      </c>
      <c r="AB1184" s="26">
        <v>0</v>
      </c>
      <c r="AC1184" s="26">
        <v>4</v>
      </c>
      <c r="AD1184" s="26">
        <v>6</v>
      </c>
      <c r="AE1184" s="26">
        <v>3</v>
      </c>
      <c r="AF1184" s="26">
        <v>3</v>
      </c>
      <c r="AG1184" s="26">
        <v>2</v>
      </c>
      <c r="AH1184" s="26">
        <v>1</v>
      </c>
      <c r="AI1184" s="26">
        <v>2</v>
      </c>
      <c r="AJ1184" s="26"/>
      <c r="AK1184" s="26"/>
      <c r="AL1184" s="26"/>
      <c r="AM1184" s="26"/>
      <c r="AN1184" s="26"/>
      <c r="AO1184" s="26"/>
      <c r="AP1184" s="26"/>
      <c r="AQ1184" s="26"/>
      <c r="AR1184" s="26"/>
      <c r="AS1184" s="26"/>
      <c r="AT1184" s="26"/>
      <c r="AU1184" s="26"/>
      <c r="AV1184" s="26"/>
      <c r="AW1184" s="26"/>
      <c r="AX1184" s="26"/>
      <c r="AY1184" s="26"/>
      <c r="AZ1184" s="26"/>
      <c r="BA1184" s="26"/>
      <c r="BB1184" s="26"/>
      <c r="BC1184" s="26"/>
      <c r="BD1184" s="26"/>
      <c r="BE1184" s="26"/>
      <c r="BF1184" s="26"/>
      <c r="BG1184" s="26"/>
      <c r="BH1184" s="26"/>
      <c r="BI1184" s="26"/>
      <c r="BJ1184" s="26"/>
      <c r="BK1184" s="26"/>
      <c r="BL1184" s="26"/>
      <c r="BM1184" s="26"/>
      <c r="BN1184" s="26"/>
      <c r="BO1184" s="26"/>
      <c r="BP1184" s="26"/>
      <c r="BQ1184" s="26"/>
      <c r="BR1184" s="26"/>
      <c r="BS1184" s="26"/>
      <c r="BT1184" s="26"/>
      <c r="BU1184" s="26"/>
      <c r="BV1184" s="26"/>
      <c r="BW1184" s="26"/>
      <c r="BX1184" s="26"/>
      <c r="BY1184" s="26"/>
      <c r="BZ1184" s="26"/>
      <c r="CA1184" s="26"/>
      <c r="CB1184" s="26"/>
      <c r="CC1184" s="26"/>
      <c r="CD1184" s="26"/>
      <c r="CE1184" s="26"/>
      <c r="CF1184" s="26"/>
      <c r="CG1184" s="26"/>
      <c r="CH1184" s="26"/>
      <c r="CI1184" s="26"/>
      <c r="CJ1184" s="26"/>
      <c r="CK1184" s="26"/>
      <c r="CL1184" s="26"/>
      <c r="CM1184" s="26"/>
      <c r="CN1184" s="26"/>
      <c r="CO1184" s="26"/>
      <c r="CP1184" s="26"/>
      <c r="CQ1184" s="26"/>
      <c r="CR1184" s="26"/>
      <c r="CS1184" s="26"/>
      <c r="CT1184" s="26"/>
      <c r="CU1184" s="26"/>
      <c r="CV1184" s="26"/>
    </row>
    <row r="1185" spans="1:100">
      <c r="A1185" s="26">
        <v>36</v>
      </c>
      <c r="B1185" s="26" t="s">
        <v>43</v>
      </c>
      <c r="C1185" s="26" t="s">
        <v>36</v>
      </c>
      <c r="D1185" s="26">
        <v>1040</v>
      </c>
      <c r="E1185" s="26" t="s">
        <v>45</v>
      </c>
      <c r="F1185" s="26">
        <v>3</v>
      </c>
      <c r="G1185" s="26">
        <v>2</v>
      </c>
      <c r="H1185" s="26" t="s">
        <v>38</v>
      </c>
      <c r="I1185" s="26">
        <v>1</v>
      </c>
      <c r="J1185" s="26">
        <v>1664</v>
      </c>
      <c r="K1185" s="26">
        <v>4</v>
      </c>
      <c r="L1185" s="26" t="s">
        <v>46</v>
      </c>
      <c r="M1185" s="26">
        <v>79</v>
      </c>
      <c r="N1185" s="26">
        <v>4</v>
      </c>
      <c r="O1185" s="26">
        <v>2</v>
      </c>
      <c r="P1185" s="26" t="s">
        <v>54</v>
      </c>
      <c r="Q1185" s="26">
        <v>1</v>
      </c>
      <c r="R1185" s="26" t="s">
        <v>52</v>
      </c>
      <c r="S1185" s="26">
        <v>6842</v>
      </c>
      <c r="T1185" s="26">
        <v>26308</v>
      </c>
      <c r="U1185" s="26">
        <v>6</v>
      </c>
      <c r="V1185" s="26" t="s">
        <v>42</v>
      </c>
      <c r="W1185" s="26" t="s">
        <v>43</v>
      </c>
      <c r="X1185" s="26">
        <v>20</v>
      </c>
      <c r="Y1185" s="26">
        <v>4</v>
      </c>
      <c r="Z1185" s="26">
        <v>1</v>
      </c>
      <c r="AA1185" s="26">
        <v>80</v>
      </c>
      <c r="AB1185" s="26">
        <v>1</v>
      </c>
      <c r="AC1185" s="26">
        <v>13</v>
      </c>
      <c r="AD1185" s="26">
        <v>3</v>
      </c>
      <c r="AE1185" s="26">
        <v>3</v>
      </c>
      <c r="AF1185" s="26">
        <v>5</v>
      </c>
      <c r="AG1185" s="26">
        <v>4</v>
      </c>
      <c r="AH1185" s="26">
        <v>0</v>
      </c>
      <c r="AI1185" s="26">
        <v>4</v>
      </c>
      <c r="AJ1185" s="26"/>
      <c r="AK1185" s="26"/>
      <c r="AL1185" s="26"/>
      <c r="AM1185" s="26"/>
      <c r="AN1185" s="26"/>
      <c r="AO1185" s="26"/>
      <c r="AP1185" s="26"/>
      <c r="AQ1185" s="26"/>
      <c r="AR1185" s="26"/>
      <c r="AS1185" s="26"/>
      <c r="AT1185" s="26"/>
      <c r="AU1185" s="26"/>
      <c r="AV1185" s="26"/>
      <c r="AW1185" s="26"/>
      <c r="AX1185" s="26"/>
      <c r="AY1185" s="26"/>
      <c r="AZ1185" s="26"/>
      <c r="BA1185" s="26"/>
      <c r="BB1185" s="26"/>
      <c r="BC1185" s="26"/>
      <c r="BD1185" s="26"/>
      <c r="BE1185" s="26"/>
      <c r="BF1185" s="26"/>
      <c r="BG1185" s="26"/>
      <c r="BH1185" s="26"/>
      <c r="BI1185" s="26"/>
      <c r="BJ1185" s="26"/>
      <c r="BK1185" s="26"/>
      <c r="BL1185" s="26"/>
      <c r="BM1185" s="26"/>
      <c r="BN1185" s="26"/>
      <c r="BO1185" s="26"/>
      <c r="BP1185" s="26"/>
      <c r="BQ1185" s="26"/>
      <c r="BR1185" s="26"/>
      <c r="BS1185" s="26"/>
      <c r="BT1185" s="26"/>
      <c r="BU1185" s="26"/>
      <c r="BV1185" s="26"/>
      <c r="BW1185" s="26"/>
      <c r="BX1185" s="26"/>
      <c r="BY1185" s="26"/>
      <c r="BZ1185" s="26"/>
      <c r="CA1185" s="26"/>
      <c r="CB1185" s="26"/>
      <c r="CC1185" s="26"/>
      <c r="CD1185" s="26"/>
      <c r="CE1185" s="26"/>
      <c r="CF1185" s="26"/>
      <c r="CG1185" s="26"/>
      <c r="CH1185" s="26"/>
      <c r="CI1185" s="26"/>
      <c r="CJ1185" s="26"/>
      <c r="CK1185" s="26"/>
      <c r="CL1185" s="26"/>
      <c r="CM1185" s="26"/>
      <c r="CN1185" s="26"/>
      <c r="CO1185" s="26"/>
      <c r="CP1185" s="26"/>
      <c r="CQ1185" s="26"/>
      <c r="CR1185" s="26"/>
      <c r="CS1185" s="26"/>
      <c r="CT1185" s="26"/>
      <c r="CU1185" s="26"/>
      <c r="CV1185" s="26"/>
    </row>
    <row r="1186" spans="1:100">
      <c r="A1186" s="26">
        <v>54</v>
      </c>
      <c r="B1186" s="26" t="s">
        <v>43</v>
      </c>
      <c r="C1186" s="26" t="s">
        <v>36</v>
      </c>
      <c r="D1186" s="26">
        <v>584</v>
      </c>
      <c r="E1186" s="26" t="s">
        <v>45</v>
      </c>
      <c r="F1186" s="26">
        <v>22</v>
      </c>
      <c r="G1186" s="26">
        <v>5</v>
      </c>
      <c r="H1186" s="26" t="s">
        <v>51</v>
      </c>
      <c r="I1186" s="26">
        <v>1</v>
      </c>
      <c r="J1186" s="26">
        <v>1665</v>
      </c>
      <c r="K1186" s="26">
        <v>2</v>
      </c>
      <c r="L1186" s="26" t="s">
        <v>39</v>
      </c>
      <c r="M1186" s="26">
        <v>91</v>
      </c>
      <c r="N1186" s="26">
        <v>3</v>
      </c>
      <c r="O1186" s="26">
        <v>4</v>
      </c>
      <c r="P1186" s="26" t="s">
        <v>56</v>
      </c>
      <c r="Q1186" s="26">
        <v>3</v>
      </c>
      <c r="R1186" s="26" t="s">
        <v>48</v>
      </c>
      <c r="S1186" s="26">
        <v>17426</v>
      </c>
      <c r="T1186" s="26">
        <v>18685</v>
      </c>
      <c r="U1186" s="26">
        <v>3</v>
      </c>
      <c r="V1186" s="26" t="s">
        <v>42</v>
      </c>
      <c r="W1186" s="26" t="s">
        <v>43</v>
      </c>
      <c r="X1186" s="26">
        <v>25</v>
      </c>
      <c r="Y1186" s="26">
        <v>4</v>
      </c>
      <c r="Z1186" s="26">
        <v>3</v>
      </c>
      <c r="AA1186" s="26">
        <v>80</v>
      </c>
      <c r="AB1186" s="26">
        <v>1</v>
      </c>
      <c r="AC1186" s="26">
        <v>36</v>
      </c>
      <c r="AD1186" s="26">
        <v>6</v>
      </c>
      <c r="AE1186" s="26">
        <v>3</v>
      </c>
      <c r="AF1186" s="26">
        <v>10</v>
      </c>
      <c r="AG1186" s="26">
        <v>8</v>
      </c>
      <c r="AH1186" s="26">
        <v>4</v>
      </c>
      <c r="AI1186" s="26">
        <v>7</v>
      </c>
      <c r="AJ1186" s="26"/>
      <c r="AK1186" s="26"/>
      <c r="AL1186" s="26"/>
      <c r="AM1186" s="26"/>
      <c r="AN1186" s="26"/>
      <c r="AO1186" s="26"/>
      <c r="AP1186" s="26"/>
      <c r="AQ1186" s="26"/>
      <c r="AR1186" s="26"/>
      <c r="AS1186" s="26"/>
      <c r="AT1186" s="26"/>
      <c r="AU1186" s="26"/>
      <c r="AV1186" s="26"/>
      <c r="AW1186" s="26"/>
      <c r="AX1186" s="26"/>
      <c r="AY1186" s="26"/>
      <c r="AZ1186" s="26"/>
      <c r="BA1186" s="26"/>
      <c r="BB1186" s="26"/>
      <c r="BC1186" s="26"/>
      <c r="BD1186" s="26"/>
      <c r="BE1186" s="26"/>
      <c r="BF1186" s="26"/>
      <c r="BG1186" s="26"/>
      <c r="BH1186" s="26"/>
      <c r="BI1186" s="26"/>
      <c r="BJ1186" s="26"/>
      <c r="BK1186" s="26"/>
      <c r="BL1186" s="26"/>
      <c r="BM1186" s="26"/>
      <c r="BN1186" s="26"/>
      <c r="BO1186" s="26"/>
      <c r="BP1186" s="26"/>
      <c r="BQ1186" s="26"/>
      <c r="BR1186" s="26"/>
      <c r="BS1186" s="26"/>
      <c r="BT1186" s="26"/>
      <c r="BU1186" s="26"/>
      <c r="BV1186" s="26"/>
      <c r="BW1186" s="26"/>
      <c r="BX1186" s="26"/>
      <c r="BY1186" s="26"/>
      <c r="BZ1186" s="26"/>
      <c r="CA1186" s="26"/>
      <c r="CB1186" s="26"/>
      <c r="CC1186" s="26"/>
      <c r="CD1186" s="26"/>
      <c r="CE1186" s="26"/>
      <c r="CF1186" s="26"/>
      <c r="CG1186" s="26"/>
      <c r="CH1186" s="26"/>
      <c r="CI1186" s="26"/>
      <c r="CJ1186" s="26"/>
      <c r="CK1186" s="26"/>
      <c r="CL1186" s="26"/>
      <c r="CM1186" s="26"/>
      <c r="CN1186" s="26"/>
      <c r="CO1186" s="26"/>
      <c r="CP1186" s="26"/>
      <c r="CQ1186" s="26"/>
      <c r="CR1186" s="26"/>
      <c r="CS1186" s="26"/>
      <c r="CT1186" s="26"/>
      <c r="CU1186" s="26"/>
      <c r="CV1186" s="26"/>
    </row>
    <row r="1187" spans="1:100">
      <c r="A1187" s="26">
        <v>43</v>
      </c>
      <c r="B1187" s="26" t="s">
        <v>43</v>
      </c>
      <c r="C1187" s="26" t="s">
        <v>36</v>
      </c>
      <c r="D1187" s="26">
        <v>1291</v>
      </c>
      <c r="E1187" s="26" t="s">
        <v>45</v>
      </c>
      <c r="F1187" s="26">
        <v>15</v>
      </c>
      <c r="G1187" s="26">
        <v>2</v>
      </c>
      <c r="H1187" s="26" t="s">
        <v>38</v>
      </c>
      <c r="I1187" s="26">
        <v>1</v>
      </c>
      <c r="J1187" s="26">
        <v>1666</v>
      </c>
      <c r="K1187" s="26">
        <v>3</v>
      </c>
      <c r="L1187" s="26" t="s">
        <v>46</v>
      </c>
      <c r="M1187" s="26">
        <v>65</v>
      </c>
      <c r="N1187" s="26">
        <v>2</v>
      </c>
      <c r="O1187" s="26">
        <v>4</v>
      </c>
      <c r="P1187" s="26" t="s">
        <v>58</v>
      </c>
      <c r="Q1187" s="26">
        <v>3</v>
      </c>
      <c r="R1187" s="26" t="s">
        <v>48</v>
      </c>
      <c r="S1187" s="26">
        <v>17603</v>
      </c>
      <c r="T1187" s="26">
        <v>3525</v>
      </c>
      <c r="U1187" s="26">
        <v>1</v>
      </c>
      <c r="V1187" s="26" t="s">
        <v>42</v>
      </c>
      <c r="W1187" s="26" t="s">
        <v>43</v>
      </c>
      <c r="X1187" s="26">
        <v>24</v>
      </c>
      <c r="Y1187" s="26">
        <v>4</v>
      </c>
      <c r="Z1187" s="26">
        <v>1</v>
      </c>
      <c r="AA1187" s="26">
        <v>80</v>
      </c>
      <c r="AB1187" s="26">
        <v>1</v>
      </c>
      <c r="AC1187" s="26">
        <v>14</v>
      </c>
      <c r="AD1187" s="26">
        <v>3</v>
      </c>
      <c r="AE1187" s="26">
        <v>3</v>
      </c>
      <c r="AF1187" s="26">
        <v>14</v>
      </c>
      <c r="AG1187" s="26">
        <v>10</v>
      </c>
      <c r="AH1187" s="26">
        <v>6</v>
      </c>
      <c r="AI1187" s="26">
        <v>11</v>
      </c>
      <c r="AJ1187" s="26"/>
      <c r="AK1187" s="26"/>
      <c r="AL1187" s="26"/>
      <c r="AM1187" s="26"/>
      <c r="AN1187" s="26"/>
      <c r="AO1187" s="26"/>
      <c r="AP1187" s="26"/>
      <c r="AQ1187" s="26"/>
      <c r="AR1187" s="26"/>
      <c r="AS1187" s="26"/>
      <c r="AT1187" s="26"/>
      <c r="AU1187" s="26"/>
      <c r="AV1187" s="26"/>
      <c r="AW1187" s="26"/>
      <c r="AX1187" s="26"/>
      <c r="AY1187" s="26"/>
      <c r="AZ1187" s="26"/>
      <c r="BA1187" s="26"/>
      <c r="BB1187" s="26"/>
      <c r="BC1187" s="26"/>
      <c r="BD1187" s="26"/>
      <c r="BE1187" s="26"/>
      <c r="BF1187" s="26"/>
      <c r="BG1187" s="26"/>
      <c r="BH1187" s="26"/>
      <c r="BI1187" s="26"/>
      <c r="BJ1187" s="26"/>
      <c r="BK1187" s="26"/>
      <c r="BL1187" s="26"/>
      <c r="BM1187" s="26"/>
      <c r="BN1187" s="26"/>
      <c r="BO1187" s="26"/>
      <c r="BP1187" s="26"/>
      <c r="BQ1187" s="26"/>
      <c r="BR1187" s="26"/>
      <c r="BS1187" s="26"/>
      <c r="BT1187" s="26"/>
      <c r="BU1187" s="26"/>
      <c r="BV1187" s="26"/>
      <c r="BW1187" s="26"/>
      <c r="BX1187" s="26"/>
      <c r="BY1187" s="26"/>
      <c r="BZ1187" s="26"/>
      <c r="CA1187" s="26"/>
      <c r="CB1187" s="26"/>
      <c r="CC1187" s="26"/>
      <c r="CD1187" s="26"/>
      <c r="CE1187" s="26"/>
      <c r="CF1187" s="26"/>
      <c r="CG1187" s="26"/>
      <c r="CH1187" s="26"/>
      <c r="CI1187" s="26"/>
      <c r="CJ1187" s="26"/>
      <c r="CK1187" s="26"/>
      <c r="CL1187" s="26"/>
      <c r="CM1187" s="26"/>
      <c r="CN1187" s="26"/>
      <c r="CO1187" s="26"/>
      <c r="CP1187" s="26"/>
      <c r="CQ1187" s="26"/>
      <c r="CR1187" s="26"/>
      <c r="CS1187" s="26"/>
      <c r="CT1187" s="26"/>
      <c r="CU1187" s="26"/>
      <c r="CV1187" s="26"/>
    </row>
    <row r="1188" spans="1:100">
      <c r="A1188" s="26">
        <v>35</v>
      </c>
      <c r="B1188" s="26" t="s">
        <v>35</v>
      </c>
      <c r="C1188" s="26" t="s">
        <v>44</v>
      </c>
      <c r="D1188" s="26">
        <v>880</v>
      </c>
      <c r="E1188" s="26" t="s">
        <v>37</v>
      </c>
      <c r="F1188" s="26">
        <v>12</v>
      </c>
      <c r="G1188" s="26">
        <v>4</v>
      </c>
      <c r="H1188" s="26" t="s">
        <v>49</v>
      </c>
      <c r="I1188" s="26">
        <v>1</v>
      </c>
      <c r="J1188" s="26">
        <v>1667</v>
      </c>
      <c r="K1188" s="26">
        <v>4</v>
      </c>
      <c r="L1188" s="26" t="s">
        <v>46</v>
      </c>
      <c r="M1188" s="26">
        <v>36</v>
      </c>
      <c r="N1188" s="26">
        <v>3</v>
      </c>
      <c r="O1188" s="26">
        <v>2</v>
      </c>
      <c r="P1188" s="26" t="s">
        <v>40</v>
      </c>
      <c r="Q1188" s="26">
        <v>4</v>
      </c>
      <c r="R1188" s="26" t="s">
        <v>41</v>
      </c>
      <c r="S1188" s="26">
        <v>4581</v>
      </c>
      <c r="T1188" s="26">
        <v>10414</v>
      </c>
      <c r="U1188" s="26">
        <v>3</v>
      </c>
      <c r="V1188" s="26" t="s">
        <v>42</v>
      </c>
      <c r="W1188" s="26" t="s">
        <v>35</v>
      </c>
      <c r="X1188" s="26">
        <v>24</v>
      </c>
      <c r="Y1188" s="26">
        <v>4</v>
      </c>
      <c r="Z1188" s="26">
        <v>1</v>
      </c>
      <c r="AA1188" s="26">
        <v>80</v>
      </c>
      <c r="AB1188" s="26">
        <v>0</v>
      </c>
      <c r="AC1188" s="26">
        <v>13</v>
      </c>
      <c r="AD1188" s="26">
        <v>2</v>
      </c>
      <c r="AE1188" s="26">
        <v>4</v>
      </c>
      <c r="AF1188" s="26">
        <v>11</v>
      </c>
      <c r="AG1188" s="26">
        <v>9</v>
      </c>
      <c r="AH1188" s="26">
        <v>6</v>
      </c>
      <c r="AI1188" s="26">
        <v>7</v>
      </c>
      <c r="AJ1188" s="26"/>
      <c r="AK1188" s="26"/>
      <c r="AL1188" s="26"/>
      <c r="AM1188" s="26"/>
      <c r="AN1188" s="26"/>
      <c r="AO1188" s="26"/>
      <c r="AP1188" s="26"/>
      <c r="AQ1188" s="26"/>
      <c r="AR1188" s="26"/>
      <c r="AS1188" s="26"/>
      <c r="AT1188" s="26"/>
      <c r="AU1188" s="26"/>
      <c r="AV1188" s="26"/>
      <c r="AW1188" s="26"/>
      <c r="AX1188" s="26"/>
      <c r="AY1188" s="26"/>
      <c r="AZ1188" s="26"/>
      <c r="BA1188" s="26"/>
      <c r="BB1188" s="26"/>
      <c r="BC1188" s="26"/>
      <c r="BD1188" s="26"/>
      <c r="BE1188" s="26"/>
      <c r="BF1188" s="26"/>
      <c r="BG1188" s="26"/>
      <c r="BH1188" s="26"/>
      <c r="BI1188" s="26"/>
      <c r="BJ1188" s="26"/>
      <c r="BK1188" s="26"/>
      <c r="BL1188" s="26"/>
      <c r="BM1188" s="26"/>
      <c r="BN1188" s="26"/>
      <c r="BO1188" s="26"/>
      <c r="BP1188" s="26"/>
      <c r="BQ1188" s="26"/>
      <c r="BR1188" s="26"/>
      <c r="BS1188" s="26"/>
      <c r="BT1188" s="26"/>
      <c r="BU1188" s="26"/>
      <c r="BV1188" s="26"/>
      <c r="BW1188" s="26"/>
      <c r="BX1188" s="26"/>
      <c r="BY1188" s="26"/>
      <c r="BZ1188" s="26"/>
      <c r="CA1188" s="26"/>
      <c r="CB1188" s="26"/>
      <c r="CC1188" s="26"/>
      <c r="CD1188" s="26"/>
      <c r="CE1188" s="26"/>
      <c r="CF1188" s="26"/>
      <c r="CG1188" s="26"/>
      <c r="CH1188" s="26"/>
      <c r="CI1188" s="26"/>
      <c r="CJ1188" s="26"/>
      <c r="CK1188" s="26"/>
      <c r="CL1188" s="26"/>
      <c r="CM1188" s="26"/>
      <c r="CN1188" s="26"/>
      <c r="CO1188" s="26"/>
      <c r="CP1188" s="26"/>
      <c r="CQ1188" s="26"/>
      <c r="CR1188" s="26"/>
      <c r="CS1188" s="26"/>
      <c r="CT1188" s="26"/>
      <c r="CU1188" s="26"/>
      <c r="CV1188" s="26"/>
    </row>
    <row r="1189" spans="1:100">
      <c r="A1189" s="26">
        <v>38</v>
      </c>
      <c r="B1189" s="26" t="s">
        <v>43</v>
      </c>
      <c r="C1189" s="26" t="s">
        <v>44</v>
      </c>
      <c r="D1189" s="26">
        <v>1189</v>
      </c>
      <c r="E1189" s="26" t="s">
        <v>45</v>
      </c>
      <c r="F1189" s="26">
        <v>1</v>
      </c>
      <c r="G1189" s="26">
        <v>3</v>
      </c>
      <c r="H1189" s="26" t="s">
        <v>38</v>
      </c>
      <c r="I1189" s="26">
        <v>1</v>
      </c>
      <c r="J1189" s="26">
        <v>1668</v>
      </c>
      <c r="K1189" s="26">
        <v>4</v>
      </c>
      <c r="L1189" s="26" t="s">
        <v>46</v>
      </c>
      <c r="M1189" s="26">
        <v>90</v>
      </c>
      <c r="N1189" s="26">
        <v>3</v>
      </c>
      <c r="O1189" s="26">
        <v>2</v>
      </c>
      <c r="P1189" s="26" t="s">
        <v>47</v>
      </c>
      <c r="Q1189" s="26">
        <v>4</v>
      </c>
      <c r="R1189" s="26" t="s">
        <v>48</v>
      </c>
      <c r="S1189" s="26">
        <v>4735</v>
      </c>
      <c r="T1189" s="26">
        <v>9867</v>
      </c>
      <c r="U1189" s="26">
        <v>7</v>
      </c>
      <c r="V1189" s="26" t="s">
        <v>42</v>
      </c>
      <c r="W1189" s="26" t="s">
        <v>43</v>
      </c>
      <c r="X1189" s="26">
        <v>15</v>
      </c>
      <c r="Y1189" s="26">
        <v>3</v>
      </c>
      <c r="Z1189" s="26">
        <v>4</v>
      </c>
      <c r="AA1189" s="26">
        <v>80</v>
      </c>
      <c r="AB1189" s="26">
        <v>2</v>
      </c>
      <c r="AC1189" s="26">
        <v>19</v>
      </c>
      <c r="AD1189" s="26">
        <v>4</v>
      </c>
      <c r="AE1189" s="26">
        <v>4</v>
      </c>
      <c r="AF1189" s="26">
        <v>13</v>
      </c>
      <c r="AG1189" s="26">
        <v>11</v>
      </c>
      <c r="AH1189" s="26">
        <v>2</v>
      </c>
      <c r="AI1189" s="26">
        <v>9</v>
      </c>
      <c r="AJ1189" s="26"/>
      <c r="AK1189" s="26"/>
      <c r="AL1189" s="26"/>
      <c r="AM1189" s="26"/>
      <c r="AN1189" s="26"/>
      <c r="AO1189" s="26"/>
      <c r="AP1189" s="26"/>
      <c r="AQ1189" s="26"/>
      <c r="AR1189" s="26"/>
      <c r="AS1189" s="26"/>
      <c r="AT1189" s="26"/>
      <c r="AU1189" s="26"/>
      <c r="AV1189" s="26"/>
      <c r="AW1189" s="26"/>
      <c r="AX1189" s="26"/>
      <c r="AY1189" s="26"/>
      <c r="AZ1189" s="26"/>
      <c r="BA1189" s="26"/>
      <c r="BB1189" s="26"/>
      <c r="BC1189" s="26"/>
      <c r="BD1189" s="26"/>
      <c r="BE1189" s="26"/>
      <c r="BF1189" s="26"/>
      <c r="BG1189" s="26"/>
      <c r="BH1189" s="26"/>
      <c r="BI1189" s="26"/>
      <c r="BJ1189" s="26"/>
      <c r="BK1189" s="26"/>
      <c r="BL1189" s="26"/>
      <c r="BM1189" s="26"/>
      <c r="BN1189" s="26"/>
      <c r="BO1189" s="26"/>
      <c r="BP1189" s="26"/>
      <c r="BQ1189" s="26"/>
      <c r="BR1189" s="26"/>
      <c r="BS1189" s="26"/>
      <c r="BT1189" s="26"/>
      <c r="BU1189" s="26"/>
      <c r="BV1189" s="26"/>
      <c r="BW1189" s="26"/>
      <c r="BX1189" s="26"/>
      <c r="BY1189" s="26"/>
      <c r="BZ1189" s="26"/>
      <c r="CA1189" s="26"/>
      <c r="CB1189" s="26"/>
      <c r="CC1189" s="26"/>
      <c r="CD1189" s="26"/>
      <c r="CE1189" s="26"/>
      <c r="CF1189" s="26"/>
      <c r="CG1189" s="26"/>
      <c r="CH1189" s="26"/>
      <c r="CI1189" s="26"/>
      <c r="CJ1189" s="26"/>
      <c r="CK1189" s="26"/>
      <c r="CL1189" s="26"/>
      <c r="CM1189" s="26"/>
      <c r="CN1189" s="26"/>
      <c r="CO1189" s="26"/>
      <c r="CP1189" s="26"/>
      <c r="CQ1189" s="26"/>
      <c r="CR1189" s="26"/>
      <c r="CS1189" s="26"/>
      <c r="CT1189" s="26"/>
      <c r="CU1189" s="26"/>
      <c r="CV1189" s="26"/>
    </row>
    <row r="1190" spans="1:100">
      <c r="A1190" s="26">
        <v>29</v>
      </c>
      <c r="B1190" s="26" t="s">
        <v>43</v>
      </c>
      <c r="C1190" s="26" t="s">
        <v>36</v>
      </c>
      <c r="D1190" s="26">
        <v>991</v>
      </c>
      <c r="E1190" s="26" t="s">
        <v>37</v>
      </c>
      <c r="F1190" s="26">
        <v>5</v>
      </c>
      <c r="G1190" s="26">
        <v>3</v>
      </c>
      <c r="H1190" s="26" t="s">
        <v>51</v>
      </c>
      <c r="I1190" s="26">
        <v>1</v>
      </c>
      <c r="J1190" s="26">
        <v>1669</v>
      </c>
      <c r="K1190" s="26">
        <v>1</v>
      </c>
      <c r="L1190" s="26" t="s">
        <v>46</v>
      </c>
      <c r="M1190" s="26">
        <v>43</v>
      </c>
      <c r="N1190" s="26">
        <v>2</v>
      </c>
      <c r="O1190" s="26">
        <v>2</v>
      </c>
      <c r="P1190" s="26" t="s">
        <v>40</v>
      </c>
      <c r="Q1190" s="26">
        <v>2</v>
      </c>
      <c r="R1190" s="26" t="s">
        <v>52</v>
      </c>
      <c r="S1190" s="26">
        <v>4187</v>
      </c>
      <c r="T1190" s="26">
        <v>3356</v>
      </c>
      <c r="U1190" s="26">
        <v>1</v>
      </c>
      <c r="V1190" s="26" t="s">
        <v>42</v>
      </c>
      <c r="W1190" s="26" t="s">
        <v>35</v>
      </c>
      <c r="X1190" s="26">
        <v>13</v>
      </c>
      <c r="Y1190" s="26">
        <v>3</v>
      </c>
      <c r="Z1190" s="26">
        <v>2</v>
      </c>
      <c r="AA1190" s="26">
        <v>80</v>
      </c>
      <c r="AB1190" s="26">
        <v>1</v>
      </c>
      <c r="AC1190" s="26">
        <v>10</v>
      </c>
      <c r="AD1190" s="26">
        <v>3</v>
      </c>
      <c r="AE1190" s="26">
        <v>2</v>
      </c>
      <c r="AF1190" s="26">
        <v>10</v>
      </c>
      <c r="AG1190" s="26">
        <v>0</v>
      </c>
      <c r="AH1190" s="26">
        <v>0</v>
      </c>
      <c r="AI1190" s="26">
        <v>9</v>
      </c>
      <c r="AJ1190" s="26"/>
      <c r="AK1190" s="26"/>
      <c r="AL1190" s="26"/>
      <c r="AM1190" s="26"/>
      <c r="AN1190" s="26"/>
      <c r="AO1190" s="26"/>
      <c r="AP1190" s="26"/>
      <c r="AQ1190" s="26"/>
      <c r="AR1190" s="26"/>
      <c r="AS1190" s="26"/>
      <c r="AT1190" s="26"/>
      <c r="AU1190" s="26"/>
      <c r="AV1190" s="26"/>
      <c r="AW1190" s="26"/>
      <c r="AX1190" s="26"/>
      <c r="AY1190" s="26"/>
      <c r="AZ1190" s="26"/>
      <c r="BA1190" s="26"/>
      <c r="BB1190" s="26"/>
      <c r="BC1190" s="26"/>
      <c r="BD1190" s="26"/>
      <c r="BE1190" s="26"/>
      <c r="BF1190" s="26"/>
      <c r="BG1190" s="26"/>
      <c r="BH1190" s="26"/>
      <c r="BI1190" s="26"/>
      <c r="BJ1190" s="26"/>
      <c r="BK1190" s="26"/>
      <c r="BL1190" s="26"/>
      <c r="BM1190" s="26"/>
      <c r="BN1190" s="26"/>
      <c r="BO1190" s="26"/>
      <c r="BP1190" s="26"/>
      <c r="BQ1190" s="26"/>
      <c r="BR1190" s="26"/>
      <c r="BS1190" s="26"/>
      <c r="BT1190" s="26"/>
      <c r="BU1190" s="26"/>
      <c r="BV1190" s="26"/>
      <c r="BW1190" s="26"/>
      <c r="BX1190" s="26"/>
      <c r="BY1190" s="26"/>
      <c r="BZ1190" s="26"/>
      <c r="CA1190" s="26"/>
      <c r="CB1190" s="26"/>
      <c r="CC1190" s="26"/>
      <c r="CD1190" s="26"/>
      <c r="CE1190" s="26"/>
      <c r="CF1190" s="26"/>
      <c r="CG1190" s="26"/>
      <c r="CH1190" s="26"/>
      <c r="CI1190" s="26"/>
      <c r="CJ1190" s="26"/>
      <c r="CK1190" s="26"/>
      <c r="CL1190" s="26"/>
      <c r="CM1190" s="26"/>
      <c r="CN1190" s="26"/>
      <c r="CO1190" s="26"/>
      <c r="CP1190" s="26"/>
      <c r="CQ1190" s="26"/>
      <c r="CR1190" s="26"/>
      <c r="CS1190" s="26"/>
      <c r="CT1190" s="26"/>
      <c r="CU1190" s="26"/>
      <c r="CV1190" s="26"/>
    </row>
    <row r="1191" spans="1:100">
      <c r="A1191" s="26">
        <v>33</v>
      </c>
      <c r="B1191" s="26" t="s">
        <v>43</v>
      </c>
      <c r="C1191" s="26" t="s">
        <v>36</v>
      </c>
      <c r="D1191" s="26">
        <v>392</v>
      </c>
      <c r="E1191" s="26" t="s">
        <v>37</v>
      </c>
      <c r="F1191" s="26">
        <v>2</v>
      </c>
      <c r="G1191" s="26">
        <v>4</v>
      </c>
      <c r="H1191" s="26" t="s">
        <v>51</v>
      </c>
      <c r="I1191" s="26">
        <v>1</v>
      </c>
      <c r="J1191" s="26">
        <v>1670</v>
      </c>
      <c r="K1191" s="26">
        <v>4</v>
      </c>
      <c r="L1191" s="26" t="s">
        <v>46</v>
      </c>
      <c r="M1191" s="26">
        <v>93</v>
      </c>
      <c r="N1191" s="26">
        <v>3</v>
      </c>
      <c r="O1191" s="26">
        <v>2</v>
      </c>
      <c r="P1191" s="26" t="s">
        <v>40</v>
      </c>
      <c r="Q1191" s="26">
        <v>4</v>
      </c>
      <c r="R1191" s="26" t="s">
        <v>52</v>
      </c>
      <c r="S1191" s="26">
        <v>5505</v>
      </c>
      <c r="T1191" s="26">
        <v>3921</v>
      </c>
      <c r="U1191" s="26">
        <v>1</v>
      </c>
      <c r="V1191" s="26" t="s">
        <v>42</v>
      </c>
      <c r="W1191" s="26" t="s">
        <v>43</v>
      </c>
      <c r="X1191" s="26">
        <v>14</v>
      </c>
      <c r="Y1191" s="26">
        <v>3</v>
      </c>
      <c r="Z1191" s="26">
        <v>3</v>
      </c>
      <c r="AA1191" s="26">
        <v>80</v>
      </c>
      <c r="AB1191" s="26">
        <v>2</v>
      </c>
      <c r="AC1191" s="26">
        <v>6</v>
      </c>
      <c r="AD1191" s="26">
        <v>5</v>
      </c>
      <c r="AE1191" s="26">
        <v>3</v>
      </c>
      <c r="AF1191" s="26">
        <v>6</v>
      </c>
      <c r="AG1191" s="26">
        <v>2</v>
      </c>
      <c r="AH1191" s="26">
        <v>0</v>
      </c>
      <c r="AI1191" s="26">
        <v>4</v>
      </c>
      <c r="AJ1191" s="26"/>
      <c r="AK1191" s="26"/>
      <c r="AL1191" s="26"/>
      <c r="AM1191" s="26"/>
      <c r="AN1191" s="26"/>
      <c r="AO1191" s="26"/>
      <c r="AP1191" s="26"/>
      <c r="AQ1191" s="26"/>
      <c r="AR1191" s="26"/>
      <c r="AS1191" s="26"/>
      <c r="AT1191" s="26"/>
      <c r="AU1191" s="26"/>
      <c r="AV1191" s="26"/>
      <c r="AW1191" s="26"/>
      <c r="AX1191" s="26"/>
      <c r="AY1191" s="26"/>
      <c r="AZ1191" s="26"/>
      <c r="BA1191" s="26"/>
      <c r="BB1191" s="26"/>
      <c r="BC1191" s="26"/>
      <c r="BD1191" s="26"/>
      <c r="BE1191" s="26"/>
      <c r="BF1191" s="26"/>
      <c r="BG1191" s="26"/>
      <c r="BH1191" s="26"/>
      <c r="BI1191" s="26"/>
      <c r="BJ1191" s="26"/>
      <c r="BK1191" s="26"/>
      <c r="BL1191" s="26"/>
      <c r="BM1191" s="26"/>
      <c r="BN1191" s="26"/>
      <c r="BO1191" s="26"/>
      <c r="BP1191" s="26"/>
      <c r="BQ1191" s="26"/>
      <c r="BR1191" s="26"/>
      <c r="BS1191" s="26"/>
      <c r="BT1191" s="26"/>
      <c r="BU1191" s="26"/>
      <c r="BV1191" s="26"/>
      <c r="BW1191" s="26"/>
      <c r="BX1191" s="26"/>
      <c r="BY1191" s="26"/>
      <c r="BZ1191" s="26"/>
      <c r="CA1191" s="26"/>
      <c r="CB1191" s="26"/>
      <c r="CC1191" s="26"/>
      <c r="CD1191" s="26"/>
      <c r="CE1191" s="26"/>
      <c r="CF1191" s="26"/>
      <c r="CG1191" s="26"/>
      <c r="CH1191" s="26"/>
      <c r="CI1191" s="26"/>
      <c r="CJ1191" s="26"/>
      <c r="CK1191" s="26"/>
      <c r="CL1191" s="26"/>
      <c r="CM1191" s="26"/>
      <c r="CN1191" s="26"/>
      <c r="CO1191" s="26"/>
      <c r="CP1191" s="26"/>
      <c r="CQ1191" s="26"/>
      <c r="CR1191" s="26"/>
      <c r="CS1191" s="26"/>
      <c r="CT1191" s="26"/>
      <c r="CU1191" s="26"/>
      <c r="CV1191" s="26"/>
    </row>
    <row r="1192" spans="1:100">
      <c r="A1192" s="26">
        <v>32</v>
      </c>
      <c r="B1192" s="26" t="s">
        <v>43</v>
      </c>
      <c r="C1192" s="26" t="s">
        <v>36</v>
      </c>
      <c r="D1192" s="26">
        <v>977</v>
      </c>
      <c r="E1192" s="26" t="s">
        <v>45</v>
      </c>
      <c r="F1192" s="26">
        <v>2</v>
      </c>
      <c r="G1192" s="26">
        <v>3</v>
      </c>
      <c r="H1192" s="26" t="s">
        <v>51</v>
      </c>
      <c r="I1192" s="26">
        <v>1</v>
      </c>
      <c r="J1192" s="26">
        <v>1671</v>
      </c>
      <c r="K1192" s="26">
        <v>4</v>
      </c>
      <c r="L1192" s="26" t="s">
        <v>46</v>
      </c>
      <c r="M1192" s="26">
        <v>45</v>
      </c>
      <c r="N1192" s="26">
        <v>3</v>
      </c>
      <c r="O1192" s="26">
        <v>2</v>
      </c>
      <c r="P1192" s="26" t="s">
        <v>47</v>
      </c>
      <c r="Q1192" s="26">
        <v>2</v>
      </c>
      <c r="R1192" s="26" t="s">
        <v>52</v>
      </c>
      <c r="S1192" s="26">
        <v>5470</v>
      </c>
      <c r="T1192" s="26">
        <v>25518</v>
      </c>
      <c r="U1192" s="26">
        <v>0</v>
      </c>
      <c r="V1192" s="26" t="s">
        <v>42</v>
      </c>
      <c r="W1192" s="26" t="s">
        <v>43</v>
      </c>
      <c r="X1192" s="26">
        <v>13</v>
      </c>
      <c r="Y1192" s="26">
        <v>3</v>
      </c>
      <c r="Z1192" s="26">
        <v>3</v>
      </c>
      <c r="AA1192" s="26">
        <v>80</v>
      </c>
      <c r="AB1192" s="26">
        <v>2</v>
      </c>
      <c r="AC1192" s="26">
        <v>10</v>
      </c>
      <c r="AD1192" s="26">
        <v>4</v>
      </c>
      <c r="AE1192" s="26">
        <v>2</v>
      </c>
      <c r="AF1192" s="26">
        <v>9</v>
      </c>
      <c r="AG1192" s="26">
        <v>5</v>
      </c>
      <c r="AH1192" s="26">
        <v>1</v>
      </c>
      <c r="AI1192" s="26">
        <v>6</v>
      </c>
      <c r="AJ1192" s="26"/>
      <c r="AK1192" s="26"/>
      <c r="AL1192" s="26"/>
      <c r="AM1192" s="26"/>
      <c r="AN1192" s="26"/>
      <c r="AO1192" s="26"/>
      <c r="AP1192" s="26"/>
      <c r="AQ1192" s="26"/>
      <c r="AR1192" s="26"/>
      <c r="AS1192" s="26"/>
      <c r="AT1192" s="26"/>
      <c r="AU1192" s="26"/>
      <c r="AV1192" s="26"/>
      <c r="AW1192" s="26"/>
      <c r="AX1192" s="26"/>
      <c r="AY1192" s="26"/>
      <c r="AZ1192" s="26"/>
      <c r="BA1192" s="26"/>
      <c r="BB1192" s="26"/>
      <c r="BC1192" s="26"/>
      <c r="BD1192" s="26"/>
      <c r="BE1192" s="26"/>
      <c r="BF1192" s="26"/>
      <c r="BG1192" s="26"/>
      <c r="BH1192" s="26"/>
      <c r="BI1192" s="26"/>
      <c r="BJ1192" s="26"/>
      <c r="BK1192" s="26"/>
      <c r="BL1192" s="26"/>
      <c r="BM1192" s="26"/>
      <c r="BN1192" s="26"/>
      <c r="BO1192" s="26"/>
      <c r="BP1192" s="26"/>
      <c r="BQ1192" s="26"/>
      <c r="BR1192" s="26"/>
      <c r="BS1192" s="26"/>
      <c r="BT1192" s="26"/>
      <c r="BU1192" s="26"/>
      <c r="BV1192" s="26"/>
      <c r="BW1192" s="26"/>
      <c r="BX1192" s="26"/>
      <c r="BY1192" s="26"/>
      <c r="BZ1192" s="26"/>
      <c r="CA1192" s="26"/>
      <c r="CB1192" s="26"/>
      <c r="CC1192" s="26"/>
      <c r="CD1192" s="26"/>
      <c r="CE1192" s="26"/>
      <c r="CF1192" s="26"/>
      <c r="CG1192" s="26"/>
      <c r="CH1192" s="26"/>
      <c r="CI1192" s="26"/>
      <c r="CJ1192" s="26"/>
      <c r="CK1192" s="26"/>
      <c r="CL1192" s="26"/>
      <c r="CM1192" s="26"/>
      <c r="CN1192" s="26"/>
      <c r="CO1192" s="26"/>
      <c r="CP1192" s="26"/>
      <c r="CQ1192" s="26"/>
      <c r="CR1192" s="26"/>
      <c r="CS1192" s="26"/>
      <c r="CT1192" s="26"/>
      <c r="CU1192" s="26"/>
      <c r="CV1192" s="26"/>
    </row>
    <row r="1193" spans="1:100">
      <c r="A1193" s="26">
        <v>31</v>
      </c>
      <c r="B1193" s="26" t="s">
        <v>43</v>
      </c>
      <c r="C1193" s="26" t="s">
        <v>36</v>
      </c>
      <c r="D1193" s="26">
        <v>1112</v>
      </c>
      <c r="E1193" s="26" t="s">
        <v>37</v>
      </c>
      <c r="F1193" s="26">
        <v>5</v>
      </c>
      <c r="G1193" s="26">
        <v>4</v>
      </c>
      <c r="H1193" s="26" t="s">
        <v>38</v>
      </c>
      <c r="I1193" s="26">
        <v>1</v>
      </c>
      <c r="J1193" s="26">
        <v>1673</v>
      </c>
      <c r="K1193" s="26">
        <v>1</v>
      </c>
      <c r="L1193" s="26" t="s">
        <v>39</v>
      </c>
      <c r="M1193" s="26">
        <v>67</v>
      </c>
      <c r="N1193" s="26">
        <v>3</v>
      </c>
      <c r="O1193" s="26">
        <v>2</v>
      </c>
      <c r="P1193" s="26" t="s">
        <v>40</v>
      </c>
      <c r="Q1193" s="26">
        <v>4</v>
      </c>
      <c r="R1193" s="26" t="s">
        <v>48</v>
      </c>
      <c r="S1193" s="26">
        <v>5476</v>
      </c>
      <c r="T1193" s="26">
        <v>22589</v>
      </c>
      <c r="U1193" s="26">
        <v>1</v>
      </c>
      <c r="V1193" s="26" t="s">
        <v>42</v>
      </c>
      <c r="W1193" s="26" t="s">
        <v>43</v>
      </c>
      <c r="X1193" s="26">
        <v>11</v>
      </c>
      <c r="Y1193" s="26">
        <v>3</v>
      </c>
      <c r="Z1193" s="26">
        <v>1</v>
      </c>
      <c r="AA1193" s="26">
        <v>80</v>
      </c>
      <c r="AB1193" s="26">
        <v>2</v>
      </c>
      <c r="AC1193" s="26">
        <v>10</v>
      </c>
      <c r="AD1193" s="26">
        <v>2</v>
      </c>
      <c r="AE1193" s="26">
        <v>3</v>
      </c>
      <c r="AF1193" s="26">
        <v>10</v>
      </c>
      <c r="AG1193" s="26">
        <v>0</v>
      </c>
      <c r="AH1193" s="26">
        <v>0</v>
      </c>
      <c r="AI1193" s="26">
        <v>2</v>
      </c>
      <c r="AJ1193" s="26"/>
      <c r="AK1193" s="26"/>
      <c r="AL1193" s="26"/>
      <c r="AM1193" s="26"/>
      <c r="AN1193" s="26"/>
      <c r="AO1193" s="26"/>
      <c r="AP1193" s="26"/>
      <c r="AQ1193" s="26"/>
      <c r="AR1193" s="26"/>
      <c r="AS1193" s="26"/>
      <c r="AT1193" s="26"/>
      <c r="AU1193" s="26"/>
      <c r="AV1193" s="26"/>
      <c r="AW1193" s="26"/>
      <c r="AX1193" s="26"/>
      <c r="AY1193" s="26"/>
      <c r="AZ1193" s="26"/>
      <c r="BA1193" s="26"/>
      <c r="BB1193" s="26"/>
      <c r="BC1193" s="26"/>
      <c r="BD1193" s="26"/>
      <c r="BE1193" s="26"/>
      <c r="BF1193" s="26"/>
      <c r="BG1193" s="26"/>
      <c r="BH1193" s="26"/>
      <c r="BI1193" s="26"/>
      <c r="BJ1193" s="26"/>
      <c r="BK1193" s="26"/>
      <c r="BL1193" s="26"/>
      <c r="BM1193" s="26"/>
      <c r="BN1193" s="26"/>
      <c r="BO1193" s="26"/>
      <c r="BP1193" s="26"/>
      <c r="BQ1193" s="26"/>
      <c r="BR1193" s="26"/>
      <c r="BS1193" s="26"/>
      <c r="BT1193" s="26"/>
      <c r="BU1193" s="26"/>
      <c r="BV1193" s="26"/>
      <c r="BW1193" s="26"/>
      <c r="BX1193" s="26"/>
      <c r="BY1193" s="26"/>
      <c r="BZ1193" s="26"/>
      <c r="CA1193" s="26"/>
      <c r="CB1193" s="26"/>
      <c r="CC1193" s="26"/>
      <c r="CD1193" s="26"/>
      <c r="CE1193" s="26"/>
      <c r="CF1193" s="26"/>
      <c r="CG1193" s="26"/>
      <c r="CH1193" s="26"/>
      <c r="CI1193" s="26"/>
      <c r="CJ1193" s="26"/>
      <c r="CK1193" s="26"/>
      <c r="CL1193" s="26"/>
      <c r="CM1193" s="26"/>
      <c r="CN1193" s="26"/>
      <c r="CO1193" s="26"/>
      <c r="CP1193" s="26"/>
      <c r="CQ1193" s="26"/>
      <c r="CR1193" s="26"/>
      <c r="CS1193" s="26"/>
      <c r="CT1193" s="26"/>
      <c r="CU1193" s="26"/>
      <c r="CV1193" s="26"/>
    </row>
    <row r="1194" spans="1:100">
      <c r="A1194" s="26">
        <v>49</v>
      </c>
      <c r="B1194" s="26" t="s">
        <v>43</v>
      </c>
      <c r="C1194" s="26" t="s">
        <v>36</v>
      </c>
      <c r="D1194" s="26">
        <v>464</v>
      </c>
      <c r="E1194" s="26" t="s">
        <v>45</v>
      </c>
      <c r="F1194" s="26">
        <v>16</v>
      </c>
      <c r="G1194" s="26">
        <v>3</v>
      </c>
      <c r="H1194" s="26" t="s">
        <v>51</v>
      </c>
      <c r="I1194" s="26">
        <v>1</v>
      </c>
      <c r="J1194" s="26">
        <v>1674</v>
      </c>
      <c r="K1194" s="26">
        <v>4</v>
      </c>
      <c r="L1194" s="26" t="s">
        <v>39</v>
      </c>
      <c r="M1194" s="26">
        <v>74</v>
      </c>
      <c r="N1194" s="26">
        <v>3</v>
      </c>
      <c r="O1194" s="26">
        <v>1</v>
      </c>
      <c r="P1194" s="26" t="s">
        <v>50</v>
      </c>
      <c r="Q1194" s="26">
        <v>1</v>
      </c>
      <c r="R1194" s="26" t="s">
        <v>52</v>
      </c>
      <c r="S1194" s="26">
        <v>2587</v>
      </c>
      <c r="T1194" s="26">
        <v>24941</v>
      </c>
      <c r="U1194" s="26">
        <v>4</v>
      </c>
      <c r="V1194" s="26" t="s">
        <v>42</v>
      </c>
      <c r="W1194" s="26" t="s">
        <v>35</v>
      </c>
      <c r="X1194" s="26">
        <v>16</v>
      </c>
      <c r="Y1194" s="26">
        <v>3</v>
      </c>
      <c r="Z1194" s="26">
        <v>2</v>
      </c>
      <c r="AA1194" s="26">
        <v>80</v>
      </c>
      <c r="AB1194" s="26">
        <v>1</v>
      </c>
      <c r="AC1194" s="26">
        <v>17</v>
      </c>
      <c r="AD1194" s="26">
        <v>2</v>
      </c>
      <c r="AE1194" s="26">
        <v>2</v>
      </c>
      <c r="AF1194" s="26">
        <v>2</v>
      </c>
      <c r="AG1194" s="26">
        <v>2</v>
      </c>
      <c r="AH1194" s="26">
        <v>2</v>
      </c>
      <c r="AI1194" s="26">
        <v>2</v>
      </c>
      <c r="AJ1194" s="26"/>
      <c r="AK1194" s="26"/>
      <c r="AL1194" s="26"/>
      <c r="AM1194" s="26"/>
      <c r="AN1194" s="26"/>
      <c r="AO1194" s="26"/>
      <c r="AP1194" s="26"/>
      <c r="AQ1194" s="26"/>
      <c r="AR1194" s="26"/>
      <c r="AS1194" s="26"/>
      <c r="AT1194" s="26"/>
      <c r="AU1194" s="26"/>
      <c r="AV1194" s="26"/>
      <c r="AW1194" s="26"/>
      <c r="AX1194" s="26"/>
      <c r="AY1194" s="26"/>
      <c r="AZ1194" s="26"/>
      <c r="BA1194" s="26"/>
      <c r="BB1194" s="26"/>
      <c r="BC1194" s="26"/>
      <c r="BD1194" s="26"/>
      <c r="BE1194" s="26"/>
      <c r="BF1194" s="26"/>
      <c r="BG1194" s="26"/>
      <c r="BH1194" s="26"/>
      <c r="BI1194" s="26"/>
      <c r="BJ1194" s="26"/>
      <c r="BK1194" s="26"/>
      <c r="BL1194" s="26"/>
      <c r="BM1194" s="26"/>
      <c r="BN1194" s="26"/>
      <c r="BO1194" s="26"/>
      <c r="BP1194" s="26"/>
      <c r="BQ1194" s="26"/>
      <c r="BR1194" s="26"/>
      <c r="BS1194" s="26"/>
      <c r="BT1194" s="26"/>
      <c r="BU1194" s="26"/>
      <c r="BV1194" s="26"/>
      <c r="BW1194" s="26"/>
      <c r="BX1194" s="26"/>
      <c r="BY1194" s="26"/>
      <c r="BZ1194" s="26"/>
      <c r="CA1194" s="26"/>
      <c r="CB1194" s="26"/>
      <c r="CC1194" s="26"/>
      <c r="CD1194" s="26"/>
      <c r="CE1194" s="26"/>
      <c r="CF1194" s="26"/>
      <c r="CG1194" s="26"/>
      <c r="CH1194" s="26"/>
      <c r="CI1194" s="26"/>
      <c r="CJ1194" s="26"/>
      <c r="CK1194" s="26"/>
      <c r="CL1194" s="26"/>
      <c r="CM1194" s="26"/>
      <c r="CN1194" s="26"/>
      <c r="CO1194" s="26"/>
      <c r="CP1194" s="26"/>
      <c r="CQ1194" s="26"/>
      <c r="CR1194" s="26"/>
      <c r="CS1194" s="26"/>
      <c r="CT1194" s="26"/>
      <c r="CU1194" s="26"/>
      <c r="CV1194" s="26"/>
    </row>
    <row r="1195" spans="1:100">
      <c r="A1195" s="26">
        <v>38</v>
      </c>
      <c r="B1195" s="26" t="s">
        <v>43</v>
      </c>
      <c r="C1195" s="26" t="s">
        <v>44</v>
      </c>
      <c r="D1195" s="26">
        <v>148</v>
      </c>
      <c r="E1195" s="26" t="s">
        <v>45</v>
      </c>
      <c r="F1195" s="26">
        <v>2</v>
      </c>
      <c r="G1195" s="26">
        <v>3</v>
      </c>
      <c r="H1195" s="26" t="s">
        <v>51</v>
      </c>
      <c r="I1195" s="26">
        <v>1</v>
      </c>
      <c r="J1195" s="26">
        <v>1675</v>
      </c>
      <c r="K1195" s="26">
        <v>4</v>
      </c>
      <c r="L1195" s="26" t="s">
        <v>39</v>
      </c>
      <c r="M1195" s="26">
        <v>42</v>
      </c>
      <c r="N1195" s="26">
        <v>2</v>
      </c>
      <c r="O1195" s="26">
        <v>1</v>
      </c>
      <c r="P1195" s="26" t="s">
        <v>50</v>
      </c>
      <c r="Q1195" s="26">
        <v>2</v>
      </c>
      <c r="R1195" s="26" t="s">
        <v>41</v>
      </c>
      <c r="S1195" s="26">
        <v>2440</v>
      </c>
      <c r="T1195" s="26">
        <v>23826</v>
      </c>
      <c r="U1195" s="26">
        <v>1</v>
      </c>
      <c r="V1195" s="26" t="s">
        <v>42</v>
      </c>
      <c r="W1195" s="26" t="s">
        <v>43</v>
      </c>
      <c r="X1195" s="26">
        <v>22</v>
      </c>
      <c r="Y1195" s="26">
        <v>4</v>
      </c>
      <c r="Z1195" s="26">
        <v>2</v>
      </c>
      <c r="AA1195" s="26">
        <v>80</v>
      </c>
      <c r="AB1195" s="26">
        <v>0</v>
      </c>
      <c r="AC1195" s="26">
        <v>4</v>
      </c>
      <c r="AD1195" s="26">
        <v>3</v>
      </c>
      <c r="AE1195" s="26">
        <v>3</v>
      </c>
      <c r="AF1195" s="26">
        <v>4</v>
      </c>
      <c r="AG1195" s="26">
        <v>3</v>
      </c>
      <c r="AH1195" s="26">
        <v>3</v>
      </c>
      <c r="AI1195" s="26">
        <v>3</v>
      </c>
      <c r="AJ1195" s="26"/>
      <c r="AK1195" s="26"/>
      <c r="AL1195" s="26"/>
      <c r="AM1195" s="26"/>
      <c r="AN1195" s="26"/>
      <c r="AO1195" s="26"/>
      <c r="AP1195" s="26"/>
      <c r="AQ1195" s="26"/>
      <c r="AR1195" s="26"/>
      <c r="AS1195" s="26"/>
      <c r="AT1195" s="26"/>
      <c r="AU1195" s="26"/>
      <c r="AV1195" s="26"/>
      <c r="AW1195" s="26"/>
      <c r="AX1195" s="26"/>
      <c r="AY1195" s="26"/>
      <c r="AZ1195" s="26"/>
      <c r="BA1195" s="26"/>
      <c r="BB1195" s="26"/>
      <c r="BC1195" s="26"/>
      <c r="BD1195" s="26"/>
      <c r="BE1195" s="26"/>
      <c r="BF1195" s="26"/>
      <c r="BG1195" s="26"/>
      <c r="BH1195" s="26"/>
      <c r="BI1195" s="26"/>
      <c r="BJ1195" s="26"/>
      <c r="BK1195" s="26"/>
      <c r="BL1195" s="26"/>
      <c r="BM1195" s="26"/>
      <c r="BN1195" s="26"/>
      <c r="BO1195" s="26"/>
      <c r="BP1195" s="26"/>
      <c r="BQ1195" s="26"/>
      <c r="BR1195" s="26"/>
      <c r="BS1195" s="26"/>
      <c r="BT1195" s="26"/>
      <c r="BU1195" s="26"/>
      <c r="BV1195" s="26"/>
      <c r="BW1195" s="26"/>
      <c r="BX1195" s="26"/>
      <c r="BY1195" s="26"/>
      <c r="BZ1195" s="26"/>
      <c r="CA1195" s="26"/>
      <c r="CB1195" s="26"/>
      <c r="CC1195" s="26"/>
      <c r="CD1195" s="26"/>
      <c r="CE1195" s="26"/>
      <c r="CF1195" s="26"/>
      <c r="CG1195" s="26"/>
      <c r="CH1195" s="26"/>
      <c r="CI1195" s="26"/>
      <c r="CJ1195" s="26"/>
      <c r="CK1195" s="26"/>
      <c r="CL1195" s="26"/>
      <c r="CM1195" s="26"/>
      <c r="CN1195" s="26"/>
      <c r="CO1195" s="26"/>
      <c r="CP1195" s="26"/>
      <c r="CQ1195" s="26"/>
      <c r="CR1195" s="26"/>
      <c r="CS1195" s="26"/>
      <c r="CT1195" s="26"/>
      <c r="CU1195" s="26"/>
      <c r="CV1195" s="26"/>
    </row>
    <row r="1196" spans="1:100">
      <c r="A1196" s="26">
        <v>47</v>
      </c>
      <c r="B1196" s="26" t="s">
        <v>43</v>
      </c>
      <c r="C1196" s="26" t="s">
        <v>36</v>
      </c>
      <c r="D1196" s="26">
        <v>1225</v>
      </c>
      <c r="E1196" s="26" t="s">
        <v>37</v>
      </c>
      <c r="F1196" s="26">
        <v>2</v>
      </c>
      <c r="G1196" s="26">
        <v>4</v>
      </c>
      <c r="H1196" s="26" t="s">
        <v>38</v>
      </c>
      <c r="I1196" s="26">
        <v>1</v>
      </c>
      <c r="J1196" s="26">
        <v>1676</v>
      </c>
      <c r="K1196" s="26">
        <v>2</v>
      </c>
      <c r="L1196" s="26" t="s">
        <v>39</v>
      </c>
      <c r="M1196" s="26">
        <v>47</v>
      </c>
      <c r="N1196" s="26">
        <v>4</v>
      </c>
      <c r="O1196" s="26">
        <v>4</v>
      </c>
      <c r="P1196" s="26" t="s">
        <v>56</v>
      </c>
      <c r="Q1196" s="26">
        <v>2</v>
      </c>
      <c r="R1196" s="26" t="s">
        <v>52</v>
      </c>
      <c r="S1196" s="26">
        <v>15972</v>
      </c>
      <c r="T1196" s="26">
        <v>21086</v>
      </c>
      <c r="U1196" s="26">
        <v>6</v>
      </c>
      <c r="V1196" s="26" t="s">
        <v>42</v>
      </c>
      <c r="W1196" s="26" t="s">
        <v>43</v>
      </c>
      <c r="X1196" s="26">
        <v>14</v>
      </c>
      <c r="Y1196" s="26">
        <v>3</v>
      </c>
      <c r="Z1196" s="26">
        <v>3</v>
      </c>
      <c r="AA1196" s="26">
        <v>80</v>
      </c>
      <c r="AB1196" s="26">
        <v>3</v>
      </c>
      <c r="AC1196" s="26">
        <v>29</v>
      </c>
      <c r="AD1196" s="26">
        <v>2</v>
      </c>
      <c r="AE1196" s="26">
        <v>3</v>
      </c>
      <c r="AF1196" s="26">
        <v>3</v>
      </c>
      <c r="AG1196" s="26">
        <v>2</v>
      </c>
      <c r="AH1196" s="26">
        <v>1</v>
      </c>
      <c r="AI1196" s="26">
        <v>2</v>
      </c>
      <c r="AJ1196" s="26"/>
      <c r="AK1196" s="26"/>
      <c r="AL1196" s="26"/>
      <c r="AM1196" s="26"/>
      <c r="AN1196" s="26"/>
      <c r="AO1196" s="26"/>
      <c r="AP1196" s="26"/>
      <c r="AQ1196" s="26"/>
      <c r="AR1196" s="26"/>
      <c r="AS1196" s="26"/>
      <c r="AT1196" s="26"/>
      <c r="AU1196" s="26"/>
      <c r="AV1196" s="26"/>
      <c r="AW1196" s="26"/>
      <c r="AX1196" s="26"/>
      <c r="AY1196" s="26"/>
      <c r="AZ1196" s="26"/>
      <c r="BA1196" s="26"/>
      <c r="BB1196" s="26"/>
      <c r="BC1196" s="26"/>
      <c r="BD1196" s="26"/>
      <c r="BE1196" s="26"/>
      <c r="BF1196" s="26"/>
      <c r="BG1196" s="26"/>
      <c r="BH1196" s="26"/>
      <c r="BI1196" s="26"/>
      <c r="BJ1196" s="26"/>
      <c r="BK1196" s="26"/>
      <c r="BL1196" s="26"/>
      <c r="BM1196" s="26"/>
      <c r="BN1196" s="26"/>
      <c r="BO1196" s="26"/>
      <c r="BP1196" s="26"/>
      <c r="BQ1196" s="26"/>
      <c r="BR1196" s="26"/>
      <c r="BS1196" s="26"/>
      <c r="BT1196" s="26"/>
      <c r="BU1196" s="26"/>
      <c r="BV1196" s="26"/>
      <c r="BW1196" s="26"/>
      <c r="BX1196" s="26"/>
      <c r="BY1196" s="26"/>
      <c r="BZ1196" s="26"/>
      <c r="CA1196" s="26"/>
      <c r="CB1196" s="26"/>
      <c r="CC1196" s="26"/>
      <c r="CD1196" s="26"/>
      <c r="CE1196" s="26"/>
      <c r="CF1196" s="26"/>
      <c r="CG1196" s="26"/>
      <c r="CH1196" s="26"/>
      <c r="CI1196" s="26"/>
      <c r="CJ1196" s="26"/>
      <c r="CK1196" s="26"/>
      <c r="CL1196" s="26"/>
      <c r="CM1196" s="26"/>
      <c r="CN1196" s="26"/>
      <c r="CO1196" s="26"/>
      <c r="CP1196" s="26"/>
      <c r="CQ1196" s="26"/>
      <c r="CR1196" s="26"/>
      <c r="CS1196" s="26"/>
      <c r="CT1196" s="26"/>
      <c r="CU1196" s="26"/>
      <c r="CV1196" s="26"/>
    </row>
    <row r="1197" spans="1:100">
      <c r="A1197" s="26">
        <v>49</v>
      </c>
      <c r="B1197" s="26" t="s">
        <v>43</v>
      </c>
      <c r="C1197" s="26" t="s">
        <v>36</v>
      </c>
      <c r="D1197" s="26">
        <v>809</v>
      </c>
      <c r="E1197" s="26" t="s">
        <v>45</v>
      </c>
      <c r="F1197" s="26">
        <v>1</v>
      </c>
      <c r="G1197" s="26">
        <v>3</v>
      </c>
      <c r="H1197" s="26" t="s">
        <v>38</v>
      </c>
      <c r="I1197" s="26">
        <v>1</v>
      </c>
      <c r="J1197" s="26">
        <v>1677</v>
      </c>
      <c r="K1197" s="26">
        <v>3</v>
      </c>
      <c r="L1197" s="26" t="s">
        <v>46</v>
      </c>
      <c r="M1197" s="26">
        <v>36</v>
      </c>
      <c r="N1197" s="26">
        <v>3</v>
      </c>
      <c r="O1197" s="26">
        <v>4</v>
      </c>
      <c r="P1197" s="26" t="s">
        <v>56</v>
      </c>
      <c r="Q1197" s="26">
        <v>3</v>
      </c>
      <c r="R1197" s="26" t="s">
        <v>41</v>
      </c>
      <c r="S1197" s="26">
        <v>15379</v>
      </c>
      <c r="T1197" s="26">
        <v>22384</v>
      </c>
      <c r="U1197" s="26">
        <v>4</v>
      </c>
      <c r="V1197" s="26" t="s">
        <v>42</v>
      </c>
      <c r="W1197" s="26" t="s">
        <v>43</v>
      </c>
      <c r="X1197" s="26">
        <v>14</v>
      </c>
      <c r="Y1197" s="26">
        <v>3</v>
      </c>
      <c r="Z1197" s="26">
        <v>1</v>
      </c>
      <c r="AA1197" s="26">
        <v>80</v>
      </c>
      <c r="AB1197" s="26">
        <v>0</v>
      </c>
      <c r="AC1197" s="26">
        <v>23</v>
      </c>
      <c r="AD1197" s="26">
        <v>2</v>
      </c>
      <c r="AE1197" s="26">
        <v>3</v>
      </c>
      <c r="AF1197" s="26">
        <v>8</v>
      </c>
      <c r="AG1197" s="26">
        <v>7</v>
      </c>
      <c r="AH1197" s="26">
        <v>0</v>
      </c>
      <c r="AI1197" s="26">
        <v>0</v>
      </c>
      <c r="AJ1197" s="26"/>
      <c r="AK1197" s="26"/>
      <c r="AL1197" s="26"/>
      <c r="AM1197" s="26"/>
      <c r="AN1197" s="26"/>
      <c r="AO1197" s="26"/>
      <c r="AP1197" s="26"/>
      <c r="AQ1197" s="26"/>
      <c r="AR1197" s="26"/>
      <c r="AS1197" s="26"/>
      <c r="AT1197" s="26"/>
      <c r="AU1197" s="26"/>
      <c r="AV1197" s="26"/>
      <c r="AW1197" s="26"/>
      <c r="AX1197" s="26"/>
      <c r="AY1197" s="26"/>
      <c r="AZ1197" s="26"/>
      <c r="BA1197" s="26"/>
      <c r="BB1197" s="26"/>
      <c r="BC1197" s="26"/>
      <c r="BD1197" s="26"/>
      <c r="BE1197" s="26"/>
      <c r="BF1197" s="26"/>
      <c r="BG1197" s="26"/>
      <c r="BH1197" s="26"/>
      <c r="BI1197" s="26"/>
      <c r="BJ1197" s="26"/>
      <c r="BK1197" s="26"/>
      <c r="BL1197" s="26"/>
      <c r="BM1197" s="26"/>
      <c r="BN1197" s="26"/>
      <c r="BO1197" s="26"/>
      <c r="BP1197" s="26"/>
      <c r="BQ1197" s="26"/>
      <c r="BR1197" s="26"/>
      <c r="BS1197" s="26"/>
      <c r="BT1197" s="26"/>
      <c r="BU1197" s="26"/>
      <c r="BV1197" s="26"/>
      <c r="BW1197" s="26"/>
      <c r="BX1197" s="26"/>
      <c r="BY1197" s="26"/>
      <c r="BZ1197" s="26"/>
      <c r="CA1197" s="26"/>
      <c r="CB1197" s="26"/>
      <c r="CC1197" s="26"/>
      <c r="CD1197" s="26"/>
      <c r="CE1197" s="26"/>
      <c r="CF1197" s="26"/>
      <c r="CG1197" s="26"/>
      <c r="CH1197" s="26"/>
      <c r="CI1197" s="26"/>
      <c r="CJ1197" s="26"/>
      <c r="CK1197" s="26"/>
      <c r="CL1197" s="26"/>
      <c r="CM1197" s="26"/>
      <c r="CN1197" s="26"/>
      <c r="CO1197" s="26"/>
      <c r="CP1197" s="26"/>
      <c r="CQ1197" s="26"/>
      <c r="CR1197" s="26"/>
      <c r="CS1197" s="26"/>
      <c r="CT1197" s="26"/>
      <c r="CU1197" s="26"/>
      <c r="CV1197" s="26"/>
    </row>
    <row r="1198" spans="1:100">
      <c r="A1198" s="26">
        <v>41</v>
      </c>
      <c r="B1198" s="26" t="s">
        <v>43</v>
      </c>
      <c r="C1198" s="26" t="s">
        <v>36</v>
      </c>
      <c r="D1198" s="26">
        <v>1206</v>
      </c>
      <c r="E1198" s="26" t="s">
        <v>37</v>
      </c>
      <c r="F1198" s="26">
        <v>23</v>
      </c>
      <c r="G1198" s="26">
        <v>2</v>
      </c>
      <c r="H1198" s="26" t="s">
        <v>38</v>
      </c>
      <c r="I1198" s="26">
        <v>1</v>
      </c>
      <c r="J1198" s="26">
        <v>1678</v>
      </c>
      <c r="K1198" s="26">
        <v>4</v>
      </c>
      <c r="L1198" s="26" t="s">
        <v>46</v>
      </c>
      <c r="M1198" s="26">
        <v>80</v>
      </c>
      <c r="N1198" s="26">
        <v>3</v>
      </c>
      <c r="O1198" s="26">
        <v>3</v>
      </c>
      <c r="P1198" s="26" t="s">
        <v>40</v>
      </c>
      <c r="Q1198" s="26">
        <v>3</v>
      </c>
      <c r="R1198" s="26" t="s">
        <v>41</v>
      </c>
      <c r="S1198" s="26">
        <v>7082</v>
      </c>
      <c r="T1198" s="26">
        <v>11591</v>
      </c>
      <c r="U1198" s="26">
        <v>3</v>
      </c>
      <c r="V1198" s="26" t="s">
        <v>42</v>
      </c>
      <c r="W1198" s="26" t="s">
        <v>35</v>
      </c>
      <c r="X1198" s="26">
        <v>16</v>
      </c>
      <c r="Y1198" s="26">
        <v>3</v>
      </c>
      <c r="Z1198" s="26">
        <v>4</v>
      </c>
      <c r="AA1198" s="26">
        <v>80</v>
      </c>
      <c r="AB1198" s="26">
        <v>0</v>
      </c>
      <c r="AC1198" s="26">
        <v>21</v>
      </c>
      <c r="AD1198" s="26">
        <v>2</v>
      </c>
      <c r="AE1198" s="26">
        <v>3</v>
      </c>
      <c r="AF1198" s="26">
        <v>2</v>
      </c>
      <c r="AG1198" s="26">
        <v>0</v>
      </c>
      <c r="AH1198" s="26">
        <v>0</v>
      </c>
      <c r="AI1198" s="26">
        <v>2</v>
      </c>
      <c r="AJ1198" s="26"/>
      <c r="AK1198" s="26"/>
      <c r="AL1198" s="26"/>
      <c r="AM1198" s="26"/>
      <c r="AN1198" s="26"/>
      <c r="AO1198" s="26"/>
      <c r="AP1198" s="26"/>
      <c r="AQ1198" s="26"/>
      <c r="AR1198" s="26"/>
      <c r="AS1198" s="26"/>
      <c r="AT1198" s="26"/>
      <c r="AU1198" s="26"/>
      <c r="AV1198" s="26"/>
      <c r="AW1198" s="26"/>
      <c r="AX1198" s="26"/>
      <c r="AY1198" s="26"/>
      <c r="AZ1198" s="26"/>
      <c r="BA1198" s="26"/>
      <c r="BB1198" s="26"/>
      <c r="BC1198" s="26"/>
      <c r="BD1198" s="26"/>
      <c r="BE1198" s="26"/>
      <c r="BF1198" s="26"/>
      <c r="BG1198" s="26"/>
      <c r="BH1198" s="26"/>
      <c r="BI1198" s="26"/>
      <c r="BJ1198" s="26"/>
      <c r="BK1198" s="26"/>
      <c r="BL1198" s="26"/>
      <c r="BM1198" s="26"/>
      <c r="BN1198" s="26"/>
      <c r="BO1198" s="26"/>
      <c r="BP1198" s="26"/>
      <c r="BQ1198" s="26"/>
      <c r="BR1198" s="26"/>
      <c r="BS1198" s="26"/>
      <c r="BT1198" s="26"/>
      <c r="BU1198" s="26"/>
      <c r="BV1198" s="26"/>
      <c r="BW1198" s="26"/>
      <c r="BX1198" s="26"/>
      <c r="BY1198" s="26"/>
      <c r="BZ1198" s="26"/>
      <c r="CA1198" s="26"/>
      <c r="CB1198" s="26"/>
      <c r="CC1198" s="26"/>
      <c r="CD1198" s="26"/>
      <c r="CE1198" s="26"/>
      <c r="CF1198" s="26"/>
      <c r="CG1198" s="26"/>
      <c r="CH1198" s="26"/>
      <c r="CI1198" s="26"/>
      <c r="CJ1198" s="26"/>
      <c r="CK1198" s="26"/>
      <c r="CL1198" s="26"/>
      <c r="CM1198" s="26"/>
      <c r="CN1198" s="26"/>
      <c r="CO1198" s="26"/>
      <c r="CP1198" s="26"/>
      <c r="CQ1198" s="26"/>
      <c r="CR1198" s="26"/>
      <c r="CS1198" s="26"/>
      <c r="CT1198" s="26"/>
      <c r="CU1198" s="26"/>
      <c r="CV1198" s="26"/>
    </row>
    <row r="1199" spans="1:100">
      <c r="A1199" s="26">
        <v>20</v>
      </c>
      <c r="B1199" s="26" t="s">
        <v>43</v>
      </c>
      <c r="C1199" s="26" t="s">
        <v>36</v>
      </c>
      <c r="D1199" s="26">
        <v>727</v>
      </c>
      <c r="E1199" s="26" t="s">
        <v>37</v>
      </c>
      <c r="F1199" s="26">
        <v>9</v>
      </c>
      <c r="G1199" s="26">
        <v>1</v>
      </c>
      <c r="H1199" s="26" t="s">
        <v>38</v>
      </c>
      <c r="I1199" s="26">
        <v>1</v>
      </c>
      <c r="J1199" s="26">
        <v>1680</v>
      </c>
      <c r="K1199" s="26">
        <v>4</v>
      </c>
      <c r="L1199" s="26" t="s">
        <v>46</v>
      </c>
      <c r="M1199" s="26">
        <v>54</v>
      </c>
      <c r="N1199" s="26">
        <v>3</v>
      </c>
      <c r="O1199" s="26">
        <v>1</v>
      </c>
      <c r="P1199" s="26" t="s">
        <v>57</v>
      </c>
      <c r="Q1199" s="26">
        <v>1</v>
      </c>
      <c r="R1199" s="26" t="s">
        <v>41</v>
      </c>
      <c r="S1199" s="26">
        <v>2728</v>
      </c>
      <c r="T1199" s="26">
        <v>21082</v>
      </c>
      <c r="U1199" s="26">
        <v>1</v>
      </c>
      <c r="V1199" s="26" t="s">
        <v>42</v>
      </c>
      <c r="W1199" s="26" t="s">
        <v>43</v>
      </c>
      <c r="X1199" s="26">
        <v>11</v>
      </c>
      <c r="Y1199" s="26">
        <v>3</v>
      </c>
      <c r="Z1199" s="26">
        <v>1</v>
      </c>
      <c r="AA1199" s="26">
        <v>80</v>
      </c>
      <c r="AB1199" s="26">
        <v>0</v>
      </c>
      <c r="AC1199" s="26">
        <v>2</v>
      </c>
      <c r="AD1199" s="26">
        <v>3</v>
      </c>
      <c r="AE1199" s="26">
        <v>3</v>
      </c>
      <c r="AF1199" s="26">
        <v>2</v>
      </c>
      <c r="AG1199" s="26">
        <v>2</v>
      </c>
      <c r="AH1199" s="26">
        <v>0</v>
      </c>
      <c r="AI1199" s="26">
        <v>2</v>
      </c>
      <c r="AJ1199" s="26"/>
      <c r="AK1199" s="26"/>
      <c r="AL1199" s="26"/>
      <c r="AM1199" s="26"/>
      <c r="AN1199" s="26"/>
      <c r="AO1199" s="26"/>
      <c r="AP1199" s="26"/>
      <c r="AQ1199" s="26"/>
      <c r="AR1199" s="26"/>
      <c r="AS1199" s="26"/>
      <c r="AT1199" s="26"/>
      <c r="AU1199" s="26"/>
      <c r="AV1199" s="26"/>
      <c r="AW1199" s="26"/>
      <c r="AX1199" s="26"/>
      <c r="AY1199" s="26"/>
      <c r="AZ1199" s="26"/>
      <c r="BA1199" s="26"/>
      <c r="BB1199" s="26"/>
      <c r="BC1199" s="26"/>
      <c r="BD1199" s="26"/>
      <c r="BE1199" s="26"/>
      <c r="BF1199" s="26"/>
      <c r="BG1199" s="26"/>
      <c r="BH1199" s="26"/>
      <c r="BI1199" s="26"/>
      <c r="BJ1199" s="26"/>
      <c r="BK1199" s="26"/>
      <c r="BL1199" s="26"/>
      <c r="BM1199" s="26"/>
      <c r="BN1199" s="26"/>
      <c r="BO1199" s="26"/>
      <c r="BP1199" s="26"/>
      <c r="BQ1199" s="26"/>
      <c r="BR1199" s="26"/>
      <c r="BS1199" s="26"/>
      <c r="BT1199" s="26"/>
      <c r="BU1199" s="26"/>
      <c r="BV1199" s="26"/>
      <c r="BW1199" s="26"/>
      <c r="BX1199" s="26"/>
      <c r="BY1199" s="26"/>
      <c r="BZ1199" s="26"/>
      <c r="CA1199" s="26"/>
      <c r="CB1199" s="26"/>
      <c r="CC1199" s="26"/>
      <c r="CD1199" s="26"/>
      <c r="CE1199" s="26"/>
      <c r="CF1199" s="26"/>
      <c r="CG1199" s="26"/>
      <c r="CH1199" s="26"/>
      <c r="CI1199" s="26"/>
      <c r="CJ1199" s="26"/>
      <c r="CK1199" s="26"/>
      <c r="CL1199" s="26"/>
      <c r="CM1199" s="26"/>
      <c r="CN1199" s="26"/>
      <c r="CO1199" s="26"/>
      <c r="CP1199" s="26"/>
      <c r="CQ1199" s="26"/>
      <c r="CR1199" s="26"/>
      <c r="CS1199" s="26"/>
      <c r="CT1199" s="26"/>
      <c r="CU1199" s="26"/>
      <c r="CV1199" s="26"/>
    </row>
    <row r="1200" spans="1:100">
      <c r="A1200" s="26">
        <v>33</v>
      </c>
      <c r="B1200" s="26" t="s">
        <v>43</v>
      </c>
      <c r="C1200" s="26" t="s">
        <v>55</v>
      </c>
      <c r="D1200" s="26">
        <v>530</v>
      </c>
      <c r="E1200" s="26" t="s">
        <v>37</v>
      </c>
      <c r="F1200" s="26">
        <v>16</v>
      </c>
      <c r="G1200" s="26">
        <v>3</v>
      </c>
      <c r="H1200" s="26" t="s">
        <v>38</v>
      </c>
      <c r="I1200" s="26">
        <v>1</v>
      </c>
      <c r="J1200" s="26">
        <v>1681</v>
      </c>
      <c r="K1200" s="26">
        <v>3</v>
      </c>
      <c r="L1200" s="26" t="s">
        <v>39</v>
      </c>
      <c r="M1200" s="26">
        <v>36</v>
      </c>
      <c r="N1200" s="26">
        <v>3</v>
      </c>
      <c r="O1200" s="26">
        <v>2</v>
      </c>
      <c r="P1200" s="26" t="s">
        <v>40</v>
      </c>
      <c r="Q1200" s="26">
        <v>4</v>
      </c>
      <c r="R1200" s="26" t="s">
        <v>52</v>
      </c>
      <c r="S1200" s="26">
        <v>5368</v>
      </c>
      <c r="T1200" s="26">
        <v>16130</v>
      </c>
      <c r="U1200" s="26">
        <v>1</v>
      </c>
      <c r="V1200" s="26" t="s">
        <v>42</v>
      </c>
      <c r="W1200" s="26" t="s">
        <v>35</v>
      </c>
      <c r="X1200" s="26">
        <v>25</v>
      </c>
      <c r="Y1200" s="26">
        <v>4</v>
      </c>
      <c r="Z1200" s="26">
        <v>3</v>
      </c>
      <c r="AA1200" s="26">
        <v>80</v>
      </c>
      <c r="AB1200" s="26">
        <v>1</v>
      </c>
      <c r="AC1200" s="26">
        <v>7</v>
      </c>
      <c r="AD1200" s="26">
        <v>2</v>
      </c>
      <c r="AE1200" s="26">
        <v>3</v>
      </c>
      <c r="AF1200" s="26">
        <v>6</v>
      </c>
      <c r="AG1200" s="26">
        <v>5</v>
      </c>
      <c r="AH1200" s="26">
        <v>1</v>
      </c>
      <c r="AI1200" s="26">
        <v>2</v>
      </c>
      <c r="AJ1200" s="26"/>
      <c r="AK1200" s="26"/>
      <c r="AL1200" s="26"/>
      <c r="AM1200" s="26"/>
      <c r="AN1200" s="26"/>
      <c r="AO1200" s="26"/>
      <c r="AP1200" s="26"/>
      <c r="AQ1200" s="26"/>
      <c r="AR1200" s="26"/>
      <c r="AS1200" s="26"/>
      <c r="AT1200" s="26"/>
      <c r="AU1200" s="26"/>
      <c r="AV1200" s="26"/>
      <c r="AW1200" s="26"/>
      <c r="AX1200" s="26"/>
      <c r="AY1200" s="26"/>
      <c r="AZ1200" s="26"/>
      <c r="BA1200" s="26"/>
      <c r="BB1200" s="26"/>
      <c r="BC1200" s="26"/>
      <c r="BD1200" s="26"/>
      <c r="BE1200" s="26"/>
      <c r="BF1200" s="26"/>
      <c r="BG1200" s="26"/>
      <c r="BH1200" s="26"/>
      <c r="BI1200" s="26"/>
      <c r="BJ1200" s="26"/>
      <c r="BK1200" s="26"/>
      <c r="BL1200" s="26"/>
      <c r="BM1200" s="26"/>
      <c r="BN1200" s="26"/>
      <c r="BO1200" s="26"/>
      <c r="BP1200" s="26"/>
      <c r="BQ1200" s="26"/>
      <c r="BR1200" s="26"/>
      <c r="BS1200" s="26"/>
      <c r="BT1200" s="26"/>
      <c r="BU1200" s="26"/>
      <c r="BV1200" s="26"/>
      <c r="BW1200" s="26"/>
      <c r="BX1200" s="26"/>
      <c r="BY1200" s="26"/>
      <c r="BZ1200" s="26"/>
      <c r="CA1200" s="26"/>
      <c r="CB1200" s="26"/>
      <c r="CC1200" s="26"/>
      <c r="CD1200" s="26"/>
      <c r="CE1200" s="26"/>
      <c r="CF1200" s="26"/>
      <c r="CG1200" s="26"/>
      <c r="CH1200" s="26"/>
      <c r="CI1200" s="26"/>
      <c r="CJ1200" s="26"/>
      <c r="CK1200" s="26"/>
      <c r="CL1200" s="26"/>
      <c r="CM1200" s="26"/>
      <c r="CN1200" s="26"/>
      <c r="CO1200" s="26"/>
      <c r="CP1200" s="26"/>
      <c r="CQ1200" s="26"/>
      <c r="CR1200" s="26"/>
      <c r="CS1200" s="26"/>
      <c r="CT1200" s="26"/>
      <c r="CU1200" s="26"/>
      <c r="CV1200" s="26"/>
    </row>
    <row r="1201" spans="1:100">
      <c r="A1201" s="26">
        <v>36</v>
      </c>
      <c r="B1201" s="26" t="s">
        <v>43</v>
      </c>
      <c r="C1201" s="26" t="s">
        <v>36</v>
      </c>
      <c r="D1201" s="26">
        <v>1351</v>
      </c>
      <c r="E1201" s="26" t="s">
        <v>45</v>
      </c>
      <c r="F1201" s="26">
        <v>26</v>
      </c>
      <c r="G1201" s="26">
        <v>4</v>
      </c>
      <c r="H1201" s="26" t="s">
        <v>38</v>
      </c>
      <c r="I1201" s="26">
        <v>1</v>
      </c>
      <c r="J1201" s="26">
        <v>1682</v>
      </c>
      <c r="K1201" s="26">
        <v>1</v>
      </c>
      <c r="L1201" s="26" t="s">
        <v>46</v>
      </c>
      <c r="M1201" s="26">
        <v>80</v>
      </c>
      <c r="N1201" s="26">
        <v>3</v>
      </c>
      <c r="O1201" s="26">
        <v>2</v>
      </c>
      <c r="P1201" s="26" t="s">
        <v>54</v>
      </c>
      <c r="Q1201" s="26">
        <v>3</v>
      </c>
      <c r="R1201" s="26" t="s">
        <v>48</v>
      </c>
      <c r="S1201" s="26">
        <v>5347</v>
      </c>
      <c r="T1201" s="26">
        <v>7419</v>
      </c>
      <c r="U1201" s="26">
        <v>6</v>
      </c>
      <c r="V1201" s="26" t="s">
        <v>42</v>
      </c>
      <c r="W1201" s="26" t="s">
        <v>43</v>
      </c>
      <c r="X1201" s="26">
        <v>14</v>
      </c>
      <c r="Y1201" s="26">
        <v>3</v>
      </c>
      <c r="Z1201" s="26">
        <v>2</v>
      </c>
      <c r="AA1201" s="26">
        <v>80</v>
      </c>
      <c r="AB1201" s="26">
        <v>2</v>
      </c>
      <c r="AC1201" s="26">
        <v>10</v>
      </c>
      <c r="AD1201" s="26">
        <v>2</v>
      </c>
      <c r="AE1201" s="26">
        <v>2</v>
      </c>
      <c r="AF1201" s="26">
        <v>3</v>
      </c>
      <c r="AG1201" s="26">
        <v>2</v>
      </c>
      <c r="AH1201" s="26">
        <v>0</v>
      </c>
      <c r="AI1201" s="26">
        <v>2</v>
      </c>
      <c r="AJ1201" s="26"/>
      <c r="AK1201" s="26"/>
      <c r="AL1201" s="26"/>
      <c r="AM1201" s="26"/>
      <c r="AN1201" s="26"/>
      <c r="AO1201" s="26"/>
      <c r="AP1201" s="26"/>
      <c r="AQ1201" s="26"/>
      <c r="AR1201" s="26"/>
      <c r="AS1201" s="26"/>
      <c r="AT1201" s="26"/>
      <c r="AU1201" s="26"/>
      <c r="AV1201" s="26"/>
      <c r="AW1201" s="26"/>
      <c r="AX1201" s="26"/>
      <c r="AY1201" s="26"/>
      <c r="AZ1201" s="26"/>
      <c r="BA1201" s="26"/>
      <c r="BB1201" s="26"/>
      <c r="BC1201" s="26"/>
      <c r="BD1201" s="26"/>
      <c r="BE1201" s="26"/>
      <c r="BF1201" s="26"/>
      <c r="BG1201" s="26"/>
      <c r="BH1201" s="26"/>
      <c r="BI1201" s="26"/>
      <c r="BJ1201" s="26"/>
      <c r="BK1201" s="26"/>
      <c r="BL1201" s="26"/>
      <c r="BM1201" s="26"/>
      <c r="BN1201" s="26"/>
      <c r="BO1201" s="26"/>
      <c r="BP1201" s="26"/>
      <c r="BQ1201" s="26"/>
      <c r="BR1201" s="26"/>
      <c r="BS1201" s="26"/>
      <c r="BT1201" s="26"/>
      <c r="BU1201" s="26"/>
      <c r="BV1201" s="26"/>
      <c r="BW1201" s="26"/>
      <c r="BX1201" s="26"/>
      <c r="BY1201" s="26"/>
      <c r="BZ1201" s="26"/>
      <c r="CA1201" s="26"/>
      <c r="CB1201" s="26"/>
      <c r="CC1201" s="26"/>
      <c r="CD1201" s="26"/>
      <c r="CE1201" s="26"/>
      <c r="CF1201" s="26"/>
      <c r="CG1201" s="26"/>
      <c r="CH1201" s="26"/>
      <c r="CI1201" s="26"/>
      <c r="CJ1201" s="26"/>
      <c r="CK1201" s="26"/>
      <c r="CL1201" s="26"/>
      <c r="CM1201" s="26"/>
      <c r="CN1201" s="26"/>
      <c r="CO1201" s="26"/>
      <c r="CP1201" s="26"/>
      <c r="CQ1201" s="26"/>
      <c r="CR1201" s="26"/>
      <c r="CS1201" s="26"/>
      <c r="CT1201" s="26"/>
      <c r="CU1201" s="26"/>
      <c r="CV1201" s="26"/>
    </row>
    <row r="1202" spans="1:100">
      <c r="A1202" s="26">
        <v>44</v>
      </c>
      <c r="B1202" s="26" t="s">
        <v>43</v>
      </c>
      <c r="C1202" s="26" t="s">
        <v>36</v>
      </c>
      <c r="D1202" s="26">
        <v>528</v>
      </c>
      <c r="E1202" s="26" t="s">
        <v>61</v>
      </c>
      <c r="F1202" s="26">
        <v>1</v>
      </c>
      <c r="G1202" s="26">
        <v>3</v>
      </c>
      <c r="H1202" s="26" t="s">
        <v>38</v>
      </c>
      <c r="I1202" s="26">
        <v>1</v>
      </c>
      <c r="J1202" s="26">
        <v>1683</v>
      </c>
      <c r="K1202" s="26">
        <v>3</v>
      </c>
      <c r="L1202" s="26" t="s">
        <v>39</v>
      </c>
      <c r="M1202" s="26">
        <v>44</v>
      </c>
      <c r="N1202" s="26">
        <v>3</v>
      </c>
      <c r="O1202" s="26">
        <v>1</v>
      </c>
      <c r="P1202" s="26" t="s">
        <v>61</v>
      </c>
      <c r="Q1202" s="26">
        <v>4</v>
      </c>
      <c r="R1202" s="26" t="s">
        <v>52</v>
      </c>
      <c r="S1202" s="26">
        <v>3195</v>
      </c>
      <c r="T1202" s="26">
        <v>4167</v>
      </c>
      <c r="U1202" s="26">
        <v>4</v>
      </c>
      <c r="V1202" s="26" t="s">
        <v>42</v>
      </c>
      <c r="W1202" s="26" t="s">
        <v>35</v>
      </c>
      <c r="X1202" s="26">
        <v>18</v>
      </c>
      <c r="Y1202" s="26">
        <v>3</v>
      </c>
      <c r="Z1202" s="26">
        <v>1</v>
      </c>
      <c r="AA1202" s="26">
        <v>80</v>
      </c>
      <c r="AB1202" s="26">
        <v>3</v>
      </c>
      <c r="AC1202" s="26">
        <v>8</v>
      </c>
      <c r="AD1202" s="26">
        <v>2</v>
      </c>
      <c r="AE1202" s="26">
        <v>3</v>
      </c>
      <c r="AF1202" s="26">
        <v>2</v>
      </c>
      <c r="AG1202" s="26">
        <v>2</v>
      </c>
      <c r="AH1202" s="26">
        <v>2</v>
      </c>
      <c r="AI1202" s="26">
        <v>2</v>
      </c>
      <c r="AJ1202" s="26"/>
      <c r="AK1202" s="26"/>
      <c r="AL1202" s="26"/>
      <c r="AM1202" s="26"/>
      <c r="AN1202" s="26"/>
      <c r="AO1202" s="26"/>
      <c r="AP1202" s="26"/>
      <c r="AQ1202" s="26"/>
      <c r="AR1202" s="26"/>
      <c r="AS1202" s="26"/>
      <c r="AT1202" s="26"/>
      <c r="AU1202" s="26"/>
      <c r="AV1202" s="26"/>
      <c r="AW1202" s="26"/>
      <c r="AX1202" s="26"/>
      <c r="AY1202" s="26"/>
      <c r="AZ1202" s="26"/>
      <c r="BA1202" s="26"/>
      <c r="BB1202" s="26"/>
      <c r="BC1202" s="26"/>
      <c r="BD1202" s="26"/>
      <c r="BE1202" s="26"/>
      <c r="BF1202" s="26"/>
      <c r="BG1202" s="26"/>
      <c r="BH1202" s="26"/>
      <c r="BI1202" s="26"/>
      <c r="BJ1202" s="26"/>
      <c r="BK1202" s="26"/>
      <c r="BL1202" s="26"/>
      <c r="BM1202" s="26"/>
      <c r="BN1202" s="26"/>
      <c r="BO1202" s="26"/>
      <c r="BP1202" s="26"/>
      <c r="BQ1202" s="26"/>
      <c r="BR1202" s="26"/>
      <c r="BS1202" s="26"/>
      <c r="BT1202" s="26"/>
      <c r="BU1202" s="26"/>
      <c r="BV1202" s="26"/>
      <c r="BW1202" s="26"/>
      <c r="BX1202" s="26"/>
      <c r="BY1202" s="26"/>
      <c r="BZ1202" s="26"/>
      <c r="CA1202" s="26"/>
      <c r="CB1202" s="26"/>
      <c r="CC1202" s="26"/>
      <c r="CD1202" s="26"/>
      <c r="CE1202" s="26"/>
      <c r="CF1202" s="26"/>
      <c r="CG1202" s="26"/>
      <c r="CH1202" s="26"/>
      <c r="CI1202" s="26"/>
      <c r="CJ1202" s="26"/>
      <c r="CK1202" s="26"/>
      <c r="CL1202" s="26"/>
      <c r="CM1202" s="26"/>
      <c r="CN1202" s="26"/>
      <c r="CO1202" s="26"/>
      <c r="CP1202" s="26"/>
      <c r="CQ1202" s="26"/>
      <c r="CR1202" s="26"/>
      <c r="CS1202" s="26"/>
      <c r="CT1202" s="26"/>
      <c r="CU1202" s="26"/>
      <c r="CV1202" s="26"/>
    </row>
    <row r="1203" spans="1:100">
      <c r="A1203" s="26">
        <v>23</v>
      </c>
      <c r="B1203" s="26" t="s">
        <v>35</v>
      </c>
      <c r="C1203" s="26" t="s">
        <v>36</v>
      </c>
      <c r="D1203" s="26">
        <v>1320</v>
      </c>
      <c r="E1203" s="26" t="s">
        <v>45</v>
      </c>
      <c r="F1203" s="26">
        <v>8</v>
      </c>
      <c r="G1203" s="26">
        <v>1</v>
      </c>
      <c r="H1203" s="26" t="s">
        <v>51</v>
      </c>
      <c r="I1203" s="26">
        <v>1</v>
      </c>
      <c r="J1203" s="26">
        <v>1684</v>
      </c>
      <c r="K1203" s="26">
        <v>4</v>
      </c>
      <c r="L1203" s="26" t="s">
        <v>46</v>
      </c>
      <c r="M1203" s="26">
        <v>93</v>
      </c>
      <c r="N1203" s="26">
        <v>2</v>
      </c>
      <c r="O1203" s="26">
        <v>1</v>
      </c>
      <c r="P1203" s="26" t="s">
        <v>50</v>
      </c>
      <c r="Q1203" s="26">
        <v>3</v>
      </c>
      <c r="R1203" s="26" t="s">
        <v>41</v>
      </c>
      <c r="S1203" s="26">
        <v>3989</v>
      </c>
      <c r="T1203" s="26">
        <v>20586</v>
      </c>
      <c r="U1203" s="26">
        <v>1</v>
      </c>
      <c r="V1203" s="26" t="s">
        <v>42</v>
      </c>
      <c r="W1203" s="26" t="s">
        <v>35</v>
      </c>
      <c r="X1203" s="26">
        <v>11</v>
      </c>
      <c r="Y1203" s="26">
        <v>3</v>
      </c>
      <c r="Z1203" s="26">
        <v>1</v>
      </c>
      <c r="AA1203" s="26">
        <v>80</v>
      </c>
      <c r="AB1203" s="26">
        <v>0</v>
      </c>
      <c r="AC1203" s="26">
        <v>5</v>
      </c>
      <c r="AD1203" s="26">
        <v>2</v>
      </c>
      <c r="AE1203" s="26">
        <v>3</v>
      </c>
      <c r="AF1203" s="26">
        <v>5</v>
      </c>
      <c r="AG1203" s="26">
        <v>4</v>
      </c>
      <c r="AH1203" s="26">
        <v>1</v>
      </c>
      <c r="AI1203" s="26">
        <v>2</v>
      </c>
      <c r="AJ1203" s="26"/>
      <c r="AK1203" s="26"/>
      <c r="AL1203" s="26"/>
      <c r="AM1203" s="26"/>
      <c r="AN1203" s="26"/>
      <c r="AO1203" s="26"/>
      <c r="AP1203" s="26"/>
      <c r="AQ1203" s="26"/>
      <c r="AR1203" s="26"/>
      <c r="AS1203" s="26"/>
      <c r="AT1203" s="26"/>
      <c r="AU1203" s="26"/>
      <c r="AV1203" s="26"/>
      <c r="AW1203" s="26"/>
      <c r="AX1203" s="26"/>
      <c r="AY1203" s="26"/>
      <c r="AZ1203" s="26"/>
      <c r="BA1203" s="26"/>
      <c r="BB1203" s="26"/>
      <c r="BC1203" s="26"/>
      <c r="BD1203" s="26"/>
      <c r="BE1203" s="26"/>
      <c r="BF1203" s="26"/>
      <c r="BG1203" s="26"/>
      <c r="BH1203" s="26"/>
      <c r="BI1203" s="26"/>
      <c r="BJ1203" s="26"/>
      <c r="BK1203" s="26"/>
      <c r="BL1203" s="26"/>
      <c r="BM1203" s="26"/>
      <c r="BN1203" s="26"/>
      <c r="BO1203" s="26"/>
      <c r="BP1203" s="26"/>
      <c r="BQ1203" s="26"/>
      <c r="BR1203" s="26"/>
      <c r="BS1203" s="26"/>
      <c r="BT1203" s="26"/>
      <c r="BU1203" s="26"/>
      <c r="BV1203" s="26"/>
      <c r="BW1203" s="26"/>
      <c r="BX1203" s="26"/>
      <c r="BY1203" s="26"/>
      <c r="BZ1203" s="26"/>
      <c r="CA1203" s="26"/>
      <c r="CB1203" s="26"/>
      <c r="CC1203" s="26"/>
      <c r="CD1203" s="26"/>
      <c r="CE1203" s="26"/>
      <c r="CF1203" s="26"/>
      <c r="CG1203" s="26"/>
      <c r="CH1203" s="26"/>
      <c r="CI1203" s="26"/>
      <c r="CJ1203" s="26"/>
      <c r="CK1203" s="26"/>
      <c r="CL1203" s="26"/>
      <c r="CM1203" s="26"/>
      <c r="CN1203" s="26"/>
      <c r="CO1203" s="26"/>
      <c r="CP1203" s="26"/>
      <c r="CQ1203" s="26"/>
      <c r="CR1203" s="26"/>
      <c r="CS1203" s="26"/>
      <c r="CT1203" s="26"/>
      <c r="CU1203" s="26"/>
      <c r="CV1203" s="26"/>
    </row>
    <row r="1204" spans="1:100">
      <c r="A1204" s="26">
        <v>38</v>
      </c>
      <c r="B1204" s="26" t="s">
        <v>43</v>
      </c>
      <c r="C1204" s="26" t="s">
        <v>36</v>
      </c>
      <c r="D1204" s="26">
        <v>1495</v>
      </c>
      <c r="E1204" s="26" t="s">
        <v>45</v>
      </c>
      <c r="F1204" s="26">
        <v>4</v>
      </c>
      <c r="G1204" s="26">
        <v>2</v>
      </c>
      <c r="H1204" s="26" t="s">
        <v>51</v>
      </c>
      <c r="I1204" s="26">
        <v>1</v>
      </c>
      <c r="J1204" s="26">
        <v>1687</v>
      </c>
      <c r="K1204" s="26">
        <v>4</v>
      </c>
      <c r="L1204" s="26" t="s">
        <v>39</v>
      </c>
      <c r="M1204" s="26">
        <v>87</v>
      </c>
      <c r="N1204" s="26">
        <v>3</v>
      </c>
      <c r="O1204" s="26">
        <v>1</v>
      </c>
      <c r="P1204" s="26" t="s">
        <v>50</v>
      </c>
      <c r="Q1204" s="26">
        <v>3</v>
      </c>
      <c r="R1204" s="26" t="s">
        <v>48</v>
      </c>
      <c r="S1204" s="26">
        <v>3306</v>
      </c>
      <c r="T1204" s="26">
        <v>26176</v>
      </c>
      <c r="U1204" s="26">
        <v>7</v>
      </c>
      <c r="V1204" s="26" t="s">
        <v>42</v>
      </c>
      <c r="W1204" s="26" t="s">
        <v>43</v>
      </c>
      <c r="X1204" s="26">
        <v>19</v>
      </c>
      <c r="Y1204" s="26">
        <v>3</v>
      </c>
      <c r="Z1204" s="26">
        <v>4</v>
      </c>
      <c r="AA1204" s="26">
        <v>80</v>
      </c>
      <c r="AB1204" s="26">
        <v>1</v>
      </c>
      <c r="AC1204" s="26">
        <v>7</v>
      </c>
      <c r="AD1204" s="26">
        <v>5</v>
      </c>
      <c r="AE1204" s="26">
        <v>2</v>
      </c>
      <c r="AF1204" s="26">
        <v>0</v>
      </c>
      <c r="AG1204" s="26">
        <v>0</v>
      </c>
      <c r="AH1204" s="26">
        <v>0</v>
      </c>
      <c r="AI1204" s="26">
        <v>0</v>
      </c>
      <c r="AJ1204" s="26"/>
      <c r="AK1204" s="26"/>
      <c r="AL1204" s="26"/>
      <c r="AM1204" s="26"/>
      <c r="AN1204" s="26"/>
      <c r="AO1204" s="26"/>
      <c r="AP1204" s="26"/>
      <c r="AQ1204" s="26"/>
      <c r="AR1204" s="26"/>
      <c r="AS1204" s="26"/>
      <c r="AT1204" s="26"/>
      <c r="AU1204" s="26"/>
      <c r="AV1204" s="26"/>
      <c r="AW1204" s="26"/>
      <c r="AX1204" s="26"/>
      <c r="AY1204" s="26"/>
      <c r="AZ1204" s="26"/>
      <c r="BA1204" s="26"/>
      <c r="BB1204" s="26"/>
      <c r="BC1204" s="26"/>
      <c r="BD1204" s="26"/>
      <c r="BE1204" s="26"/>
      <c r="BF1204" s="26"/>
      <c r="BG1204" s="26"/>
      <c r="BH1204" s="26"/>
      <c r="BI1204" s="26"/>
      <c r="BJ1204" s="26"/>
      <c r="BK1204" s="26"/>
      <c r="BL1204" s="26"/>
      <c r="BM1204" s="26"/>
      <c r="BN1204" s="26"/>
      <c r="BO1204" s="26"/>
      <c r="BP1204" s="26"/>
      <c r="BQ1204" s="26"/>
      <c r="BR1204" s="26"/>
      <c r="BS1204" s="26"/>
      <c r="BT1204" s="26"/>
      <c r="BU1204" s="26"/>
      <c r="BV1204" s="26"/>
      <c r="BW1204" s="26"/>
      <c r="BX1204" s="26"/>
      <c r="BY1204" s="26"/>
      <c r="BZ1204" s="26"/>
      <c r="CA1204" s="26"/>
      <c r="CB1204" s="26"/>
      <c r="CC1204" s="26"/>
      <c r="CD1204" s="26"/>
      <c r="CE1204" s="26"/>
      <c r="CF1204" s="26"/>
      <c r="CG1204" s="26"/>
      <c r="CH1204" s="26"/>
      <c r="CI1204" s="26"/>
      <c r="CJ1204" s="26"/>
      <c r="CK1204" s="26"/>
      <c r="CL1204" s="26"/>
      <c r="CM1204" s="26"/>
      <c r="CN1204" s="26"/>
      <c r="CO1204" s="26"/>
      <c r="CP1204" s="26"/>
      <c r="CQ1204" s="26"/>
      <c r="CR1204" s="26"/>
      <c r="CS1204" s="26"/>
      <c r="CT1204" s="26"/>
      <c r="CU1204" s="26"/>
      <c r="CV1204" s="26"/>
    </row>
    <row r="1205" spans="1:100">
      <c r="A1205" s="26">
        <v>53</v>
      </c>
      <c r="B1205" s="26" t="s">
        <v>43</v>
      </c>
      <c r="C1205" s="26" t="s">
        <v>36</v>
      </c>
      <c r="D1205" s="26">
        <v>1395</v>
      </c>
      <c r="E1205" s="26" t="s">
        <v>45</v>
      </c>
      <c r="F1205" s="26">
        <v>24</v>
      </c>
      <c r="G1205" s="26">
        <v>4</v>
      </c>
      <c r="H1205" s="26" t="s">
        <v>51</v>
      </c>
      <c r="I1205" s="26">
        <v>1</v>
      </c>
      <c r="J1205" s="26">
        <v>1689</v>
      </c>
      <c r="K1205" s="26">
        <v>2</v>
      </c>
      <c r="L1205" s="26" t="s">
        <v>46</v>
      </c>
      <c r="M1205" s="26">
        <v>48</v>
      </c>
      <c r="N1205" s="26">
        <v>4</v>
      </c>
      <c r="O1205" s="26">
        <v>3</v>
      </c>
      <c r="P1205" s="26" t="s">
        <v>54</v>
      </c>
      <c r="Q1205" s="26">
        <v>4</v>
      </c>
      <c r="R1205" s="26" t="s">
        <v>48</v>
      </c>
      <c r="S1205" s="26">
        <v>7005</v>
      </c>
      <c r="T1205" s="26">
        <v>3458</v>
      </c>
      <c r="U1205" s="26">
        <v>3</v>
      </c>
      <c r="V1205" s="26" t="s">
        <v>42</v>
      </c>
      <c r="W1205" s="26" t="s">
        <v>43</v>
      </c>
      <c r="X1205" s="26">
        <v>15</v>
      </c>
      <c r="Y1205" s="26">
        <v>3</v>
      </c>
      <c r="Z1205" s="26">
        <v>3</v>
      </c>
      <c r="AA1205" s="26">
        <v>80</v>
      </c>
      <c r="AB1205" s="26">
        <v>0</v>
      </c>
      <c r="AC1205" s="26">
        <v>11</v>
      </c>
      <c r="AD1205" s="26">
        <v>2</v>
      </c>
      <c r="AE1205" s="26">
        <v>3</v>
      </c>
      <c r="AF1205" s="26">
        <v>4</v>
      </c>
      <c r="AG1205" s="26">
        <v>3</v>
      </c>
      <c r="AH1205" s="26">
        <v>1</v>
      </c>
      <c r="AI1205" s="26">
        <v>2</v>
      </c>
      <c r="AJ1205" s="26"/>
      <c r="AK1205" s="26"/>
      <c r="AL1205" s="26"/>
      <c r="AM1205" s="26"/>
      <c r="AN1205" s="26"/>
      <c r="AO1205" s="26"/>
      <c r="AP1205" s="26"/>
      <c r="AQ1205" s="26"/>
      <c r="AR1205" s="26"/>
      <c r="AS1205" s="26"/>
      <c r="AT1205" s="26"/>
      <c r="AU1205" s="26"/>
      <c r="AV1205" s="26"/>
      <c r="AW1205" s="26"/>
      <c r="AX1205" s="26"/>
      <c r="AY1205" s="26"/>
      <c r="AZ1205" s="26"/>
      <c r="BA1205" s="26"/>
      <c r="BB1205" s="26"/>
      <c r="BC1205" s="26"/>
      <c r="BD1205" s="26"/>
      <c r="BE1205" s="26"/>
      <c r="BF1205" s="26"/>
      <c r="BG1205" s="26"/>
      <c r="BH1205" s="26"/>
      <c r="BI1205" s="26"/>
      <c r="BJ1205" s="26"/>
      <c r="BK1205" s="26"/>
      <c r="BL1205" s="26"/>
      <c r="BM1205" s="26"/>
      <c r="BN1205" s="26"/>
      <c r="BO1205" s="26"/>
      <c r="BP1205" s="26"/>
      <c r="BQ1205" s="26"/>
      <c r="BR1205" s="26"/>
      <c r="BS1205" s="26"/>
      <c r="BT1205" s="26"/>
      <c r="BU1205" s="26"/>
      <c r="BV1205" s="26"/>
      <c r="BW1205" s="26"/>
      <c r="BX1205" s="26"/>
      <c r="BY1205" s="26"/>
      <c r="BZ1205" s="26"/>
      <c r="CA1205" s="26"/>
      <c r="CB1205" s="26"/>
      <c r="CC1205" s="26"/>
      <c r="CD1205" s="26"/>
      <c r="CE1205" s="26"/>
      <c r="CF1205" s="26"/>
      <c r="CG1205" s="26"/>
      <c r="CH1205" s="26"/>
      <c r="CI1205" s="26"/>
      <c r="CJ1205" s="26"/>
      <c r="CK1205" s="26"/>
      <c r="CL1205" s="26"/>
      <c r="CM1205" s="26"/>
      <c r="CN1205" s="26"/>
      <c r="CO1205" s="26"/>
      <c r="CP1205" s="26"/>
      <c r="CQ1205" s="26"/>
      <c r="CR1205" s="26"/>
      <c r="CS1205" s="26"/>
      <c r="CT1205" s="26"/>
      <c r="CU1205" s="26"/>
      <c r="CV1205" s="26"/>
    </row>
    <row r="1206" spans="1:100">
      <c r="A1206" s="26">
        <v>48</v>
      </c>
      <c r="B1206" s="26" t="s">
        <v>35</v>
      </c>
      <c r="C1206" s="26" t="s">
        <v>44</v>
      </c>
      <c r="D1206" s="26">
        <v>708</v>
      </c>
      <c r="E1206" s="26" t="s">
        <v>37</v>
      </c>
      <c r="F1206" s="26">
        <v>7</v>
      </c>
      <c r="G1206" s="26">
        <v>2</v>
      </c>
      <c r="H1206" s="26" t="s">
        <v>51</v>
      </c>
      <c r="I1206" s="26">
        <v>1</v>
      </c>
      <c r="J1206" s="26">
        <v>1691</v>
      </c>
      <c r="K1206" s="26">
        <v>4</v>
      </c>
      <c r="L1206" s="26" t="s">
        <v>39</v>
      </c>
      <c r="M1206" s="26">
        <v>95</v>
      </c>
      <c r="N1206" s="26">
        <v>3</v>
      </c>
      <c r="O1206" s="26">
        <v>1</v>
      </c>
      <c r="P1206" s="26" t="s">
        <v>57</v>
      </c>
      <c r="Q1206" s="26">
        <v>3</v>
      </c>
      <c r="R1206" s="26" t="s">
        <v>48</v>
      </c>
      <c r="S1206" s="26">
        <v>2655</v>
      </c>
      <c r="T1206" s="26">
        <v>11740</v>
      </c>
      <c r="U1206" s="26">
        <v>2</v>
      </c>
      <c r="V1206" s="26" t="s">
        <v>42</v>
      </c>
      <c r="W1206" s="26" t="s">
        <v>35</v>
      </c>
      <c r="X1206" s="26">
        <v>11</v>
      </c>
      <c r="Y1206" s="26">
        <v>3</v>
      </c>
      <c r="Z1206" s="26">
        <v>3</v>
      </c>
      <c r="AA1206" s="26">
        <v>80</v>
      </c>
      <c r="AB1206" s="26">
        <v>2</v>
      </c>
      <c r="AC1206" s="26">
        <v>19</v>
      </c>
      <c r="AD1206" s="26">
        <v>3</v>
      </c>
      <c r="AE1206" s="26">
        <v>3</v>
      </c>
      <c r="AF1206" s="26">
        <v>9</v>
      </c>
      <c r="AG1206" s="26">
        <v>7</v>
      </c>
      <c r="AH1206" s="26">
        <v>7</v>
      </c>
      <c r="AI1206" s="26">
        <v>7</v>
      </c>
      <c r="AJ1206" s="26"/>
      <c r="AK1206" s="26"/>
      <c r="AL1206" s="26"/>
      <c r="AM1206" s="26"/>
      <c r="AN1206" s="26"/>
      <c r="AO1206" s="26"/>
      <c r="AP1206" s="26"/>
      <c r="AQ1206" s="26"/>
      <c r="AR1206" s="26"/>
      <c r="AS1206" s="26"/>
      <c r="AT1206" s="26"/>
      <c r="AU1206" s="26"/>
      <c r="AV1206" s="26"/>
      <c r="AW1206" s="26"/>
      <c r="AX1206" s="26"/>
      <c r="AY1206" s="26"/>
      <c r="AZ1206" s="26"/>
      <c r="BA1206" s="26"/>
      <c r="BB1206" s="26"/>
      <c r="BC1206" s="26"/>
      <c r="BD1206" s="26"/>
      <c r="BE1206" s="26"/>
      <c r="BF1206" s="26"/>
      <c r="BG1206" s="26"/>
      <c r="BH1206" s="26"/>
      <c r="BI1206" s="26"/>
      <c r="BJ1206" s="26"/>
      <c r="BK1206" s="26"/>
      <c r="BL1206" s="26"/>
      <c r="BM1206" s="26"/>
      <c r="BN1206" s="26"/>
      <c r="BO1206" s="26"/>
      <c r="BP1206" s="26"/>
      <c r="BQ1206" s="26"/>
      <c r="BR1206" s="26"/>
      <c r="BS1206" s="26"/>
      <c r="BT1206" s="26"/>
      <c r="BU1206" s="26"/>
      <c r="BV1206" s="26"/>
      <c r="BW1206" s="26"/>
      <c r="BX1206" s="26"/>
      <c r="BY1206" s="26"/>
      <c r="BZ1206" s="26"/>
      <c r="CA1206" s="26"/>
      <c r="CB1206" s="26"/>
      <c r="CC1206" s="26"/>
      <c r="CD1206" s="26"/>
      <c r="CE1206" s="26"/>
      <c r="CF1206" s="26"/>
      <c r="CG1206" s="26"/>
      <c r="CH1206" s="26"/>
      <c r="CI1206" s="26"/>
      <c r="CJ1206" s="26"/>
      <c r="CK1206" s="26"/>
      <c r="CL1206" s="26"/>
      <c r="CM1206" s="26"/>
      <c r="CN1206" s="26"/>
      <c r="CO1206" s="26"/>
      <c r="CP1206" s="26"/>
      <c r="CQ1206" s="26"/>
      <c r="CR1206" s="26"/>
      <c r="CS1206" s="26"/>
      <c r="CT1206" s="26"/>
      <c r="CU1206" s="26"/>
      <c r="CV1206" s="26"/>
    </row>
    <row r="1207" spans="1:100">
      <c r="A1207" s="26">
        <v>32</v>
      </c>
      <c r="B1207" s="26" t="s">
        <v>35</v>
      </c>
      <c r="C1207" s="26" t="s">
        <v>36</v>
      </c>
      <c r="D1207" s="26">
        <v>1259</v>
      </c>
      <c r="E1207" s="26" t="s">
        <v>45</v>
      </c>
      <c r="F1207" s="26">
        <v>2</v>
      </c>
      <c r="G1207" s="26">
        <v>4</v>
      </c>
      <c r="H1207" s="26" t="s">
        <v>38</v>
      </c>
      <c r="I1207" s="26">
        <v>1</v>
      </c>
      <c r="J1207" s="26">
        <v>1692</v>
      </c>
      <c r="K1207" s="26">
        <v>4</v>
      </c>
      <c r="L1207" s="26" t="s">
        <v>46</v>
      </c>
      <c r="M1207" s="26">
        <v>95</v>
      </c>
      <c r="N1207" s="26">
        <v>3</v>
      </c>
      <c r="O1207" s="26">
        <v>1</v>
      </c>
      <c r="P1207" s="26" t="s">
        <v>50</v>
      </c>
      <c r="Q1207" s="26">
        <v>2</v>
      </c>
      <c r="R1207" s="26" t="s">
        <v>41</v>
      </c>
      <c r="S1207" s="26">
        <v>1393</v>
      </c>
      <c r="T1207" s="26">
        <v>24852</v>
      </c>
      <c r="U1207" s="26">
        <v>1</v>
      </c>
      <c r="V1207" s="26" t="s">
        <v>42</v>
      </c>
      <c r="W1207" s="26" t="s">
        <v>43</v>
      </c>
      <c r="X1207" s="26">
        <v>12</v>
      </c>
      <c r="Y1207" s="26">
        <v>3</v>
      </c>
      <c r="Z1207" s="26">
        <v>1</v>
      </c>
      <c r="AA1207" s="26">
        <v>80</v>
      </c>
      <c r="AB1207" s="26">
        <v>0</v>
      </c>
      <c r="AC1207" s="26">
        <v>1</v>
      </c>
      <c r="AD1207" s="26">
        <v>2</v>
      </c>
      <c r="AE1207" s="26">
        <v>3</v>
      </c>
      <c r="AF1207" s="26">
        <v>1</v>
      </c>
      <c r="AG1207" s="26">
        <v>0</v>
      </c>
      <c r="AH1207" s="26">
        <v>0</v>
      </c>
      <c r="AI1207" s="26">
        <v>0</v>
      </c>
      <c r="AJ1207" s="26"/>
      <c r="AK1207" s="26"/>
      <c r="AL1207" s="26"/>
      <c r="AM1207" s="26"/>
      <c r="AN1207" s="26"/>
      <c r="AO1207" s="26"/>
      <c r="AP1207" s="26"/>
      <c r="AQ1207" s="26"/>
      <c r="AR1207" s="26"/>
      <c r="AS1207" s="26"/>
      <c r="AT1207" s="26"/>
      <c r="AU1207" s="26"/>
      <c r="AV1207" s="26"/>
      <c r="AW1207" s="26"/>
      <c r="AX1207" s="26"/>
      <c r="AY1207" s="26"/>
      <c r="AZ1207" s="26"/>
      <c r="BA1207" s="26"/>
      <c r="BB1207" s="26"/>
      <c r="BC1207" s="26"/>
      <c r="BD1207" s="26"/>
      <c r="BE1207" s="26"/>
      <c r="BF1207" s="26"/>
      <c r="BG1207" s="26"/>
      <c r="BH1207" s="26"/>
      <c r="BI1207" s="26"/>
      <c r="BJ1207" s="26"/>
      <c r="BK1207" s="26"/>
      <c r="BL1207" s="26"/>
      <c r="BM1207" s="26"/>
      <c r="BN1207" s="26"/>
      <c r="BO1207" s="26"/>
      <c r="BP1207" s="26"/>
      <c r="BQ1207" s="26"/>
      <c r="BR1207" s="26"/>
      <c r="BS1207" s="26"/>
      <c r="BT1207" s="26"/>
      <c r="BU1207" s="26"/>
      <c r="BV1207" s="26"/>
      <c r="BW1207" s="26"/>
      <c r="BX1207" s="26"/>
      <c r="BY1207" s="26"/>
      <c r="BZ1207" s="26"/>
      <c r="CA1207" s="26"/>
      <c r="CB1207" s="26"/>
      <c r="CC1207" s="26"/>
      <c r="CD1207" s="26"/>
      <c r="CE1207" s="26"/>
      <c r="CF1207" s="26"/>
      <c r="CG1207" s="26"/>
      <c r="CH1207" s="26"/>
      <c r="CI1207" s="26"/>
      <c r="CJ1207" s="26"/>
      <c r="CK1207" s="26"/>
      <c r="CL1207" s="26"/>
      <c r="CM1207" s="26"/>
      <c r="CN1207" s="26"/>
      <c r="CO1207" s="26"/>
      <c r="CP1207" s="26"/>
      <c r="CQ1207" s="26"/>
      <c r="CR1207" s="26"/>
      <c r="CS1207" s="26"/>
      <c r="CT1207" s="26"/>
      <c r="CU1207" s="26"/>
      <c r="CV1207" s="26"/>
    </row>
    <row r="1208" spans="1:100">
      <c r="A1208" s="26">
        <v>26</v>
      </c>
      <c r="B1208" s="26" t="s">
        <v>43</v>
      </c>
      <c r="C1208" s="26" t="s">
        <v>55</v>
      </c>
      <c r="D1208" s="26">
        <v>786</v>
      </c>
      <c r="E1208" s="26" t="s">
        <v>45</v>
      </c>
      <c r="F1208" s="26">
        <v>7</v>
      </c>
      <c r="G1208" s="26">
        <v>3</v>
      </c>
      <c r="H1208" s="26" t="s">
        <v>51</v>
      </c>
      <c r="I1208" s="26">
        <v>1</v>
      </c>
      <c r="J1208" s="26">
        <v>1693</v>
      </c>
      <c r="K1208" s="26">
        <v>4</v>
      </c>
      <c r="L1208" s="26" t="s">
        <v>46</v>
      </c>
      <c r="M1208" s="26">
        <v>76</v>
      </c>
      <c r="N1208" s="26">
        <v>3</v>
      </c>
      <c r="O1208" s="26">
        <v>1</v>
      </c>
      <c r="P1208" s="26" t="s">
        <v>50</v>
      </c>
      <c r="Q1208" s="26">
        <v>4</v>
      </c>
      <c r="R1208" s="26" t="s">
        <v>41</v>
      </c>
      <c r="S1208" s="26">
        <v>2570</v>
      </c>
      <c r="T1208" s="26">
        <v>11925</v>
      </c>
      <c r="U1208" s="26">
        <v>1</v>
      </c>
      <c r="V1208" s="26" t="s">
        <v>42</v>
      </c>
      <c r="W1208" s="26" t="s">
        <v>43</v>
      </c>
      <c r="X1208" s="26">
        <v>20</v>
      </c>
      <c r="Y1208" s="26">
        <v>4</v>
      </c>
      <c r="Z1208" s="26">
        <v>3</v>
      </c>
      <c r="AA1208" s="26">
        <v>80</v>
      </c>
      <c r="AB1208" s="26">
        <v>0</v>
      </c>
      <c r="AC1208" s="26">
        <v>7</v>
      </c>
      <c r="AD1208" s="26">
        <v>5</v>
      </c>
      <c r="AE1208" s="26">
        <v>3</v>
      </c>
      <c r="AF1208" s="26">
        <v>7</v>
      </c>
      <c r="AG1208" s="26">
        <v>7</v>
      </c>
      <c r="AH1208" s="26">
        <v>5</v>
      </c>
      <c r="AI1208" s="26">
        <v>7</v>
      </c>
      <c r="AJ1208" s="26"/>
      <c r="AK1208" s="26"/>
      <c r="AL1208" s="26"/>
      <c r="AM1208" s="26"/>
      <c r="AN1208" s="26"/>
      <c r="AO1208" s="26"/>
      <c r="AP1208" s="26"/>
      <c r="AQ1208" s="26"/>
      <c r="AR1208" s="26"/>
      <c r="AS1208" s="26"/>
      <c r="AT1208" s="26"/>
      <c r="AU1208" s="26"/>
      <c r="AV1208" s="26"/>
      <c r="AW1208" s="26"/>
      <c r="AX1208" s="26"/>
      <c r="AY1208" s="26"/>
      <c r="AZ1208" s="26"/>
      <c r="BA1208" s="26"/>
      <c r="BB1208" s="26"/>
      <c r="BC1208" s="26"/>
      <c r="BD1208" s="26"/>
      <c r="BE1208" s="26"/>
      <c r="BF1208" s="26"/>
      <c r="BG1208" s="26"/>
      <c r="BH1208" s="26"/>
      <c r="BI1208" s="26"/>
      <c r="BJ1208" s="26"/>
      <c r="BK1208" s="26"/>
      <c r="BL1208" s="26"/>
      <c r="BM1208" s="26"/>
      <c r="BN1208" s="26"/>
      <c r="BO1208" s="26"/>
      <c r="BP1208" s="26"/>
      <c r="BQ1208" s="26"/>
      <c r="BR1208" s="26"/>
      <c r="BS1208" s="26"/>
      <c r="BT1208" s="26"/>
      <c r="BU1208" s="26"/>
      <c r="BV1208" s="26"/>
      <c r="BW1208" s="26"/>
      <c r="BX1208" s="26"/>
      <c r="BY1208" s="26"/>
      <c r="BZ1208" s="26"/>
      <c r="CA1208" s="26"/>
      <c r="CB1208" s="26"/>
      <c r="CC1208" s="26"/>
      <c r="CD1208" s="26"/>
      <c r="CE1208" s="26"/>
      <c r="CF1208" s="26"/>
      <c r="CG1208" s="26"/>
      <c r="CH1208" s="26"/>
      <c r="CI1208" s="26"/>
      <c r="CJ1208" s="26"/>
      <c r="CK1208" s="26"/>
      <c r="CL1208" s="26"/>
      <c r="CM1208" s="26"/>
      <c r="CN1208" s="26"/>
      <c r="CO1208" s="26"/>
      <c r="CP1208" s="26"/>
      <c r="CQ1208" s="26"/>
      <c r="CR1208" s="26"/>
      <c r="CS1208" s="26"/>
      <c r="CT1208" s="26"/>
      <c r="CU1208" s="26"/>
      <c r="CV1208" s="26"/>
    </row>
    <row r="1209" spans="1:100">
      <c r="A1209" s="26">
        <v>55</v>
      </c>
      <c r="B1209" s="26" t="s">
        <v>43</v>
      </c>
      <c r="C1209" s="26" t="s">
        <v>36</v>
      </c>
      <c r="D1209" s="26">
        <v>1441</v>
      </c>
      <c r="E1209" s="26" t="s">
        <v>45</v>
      </c>
      <c r="F1209" s="26">
        <v>22</v>
      </c>
      <c r="G1209" s="26">
        <v>3</v>
      </c>
      <c r="H1209" s="26" t="s">
        <v>60</v>
      </c>
      <c r="I1209" s="26">
        <v>1</v>
      </c>
      <c r="J1209" s="26">
        <v>1694</v>
      </c>
      <c r="K1209" s="26">
        <v>1</v>
      </c>
      <c r="L1209" s="26" t="s">
        <v>46</v>
      </c>
      <c r="M1209" s="26">
        <v>94</v>
      </c>
      <c r="N1209" s="26">
        <v>2</v>
      </c>
      <c r="O1209" s="26">
        <v>1</v>
      </c>
      <c r="P1209" s="26" t="s">
        <v>47</v>
      </c>
      <c r="Q1209" s="26">
        <v>2</v>
      </c>
      <c r="R1209" s="26" t="s">
        <v>52</v>
      </c>
      <c r="S1209" s="26">
        <v>3537</v>
      </c>
      <c r="T1209" s="26">
        <v>23737</v>
      </c>
      <c r="U1209" s="26">
        <v>5</v>
      </c>
      <c r="V1209" s="26" t="s">
        <v>42</v>
      </c>
      <c r="W1209" s="26" t="s">
        <v>43</v>
      </c>
      <c r="X1209" s="26">
        <v>12</v>
      </c>
      <c r="Y1209" s="26">
        <v>3</v>
      </c>
      <c r="Z1209" s="26">
        <v>4</v>
      </c>
      <c r="AA1209" s="26">
        <v>80</v>
      </c>
      <c r="AB1209" s="26">
        <v>1</v>
      </c>
      <c r="AC1209" s="26">
        <v>8</v>
      </c>
      <c r="AD1209" s="26">
        <v>1</v>
      </c>
      <c r="AE1209" s="26">
        <v>3</v>
      </c>
      <c r="AF1209" s="26">
        <v>4</v>
      </c>
      <c r="AG1209" s="26">
        <v>2</v>
      </c>
      <c r="AH1209" s="26">
        <v>1</v>
      </c>
      <c r="AI1209" s="26">
        <v>2</v>
      </c>
      <c r="AJ1209" s="26"/>
      <c r="AK1209" s="26"/>
      <c r="AL1209" s="26"/>
      <c r="AM1209" s="26"/>
      <c r="AN1209" s="26"/>
      <c r="AO1209" s="26"/>
      <c r="AP1209" s="26"/>
      <c r="AQ1209" s="26"/>
      <c r="AR1209" s="26"/>
      <c r="AS1209" s="26"/>
      <c r="AT1209" s="26"/>
      <c r="AU1209" s="26"/>
      <c r="AV1209" s="26"/>
      <c r="AW1209" s="26"/>
      <c r="AX1209" s="26"/>
      <c r="AY1209" s="26"/>
      <c r="AZ1209" s="26"/>
      <c r="BA1209" s="26"/>
      <c r="BB1209" s="26"/>
      <c r="BC1209" s="26"/>
      <c r="BD1209" s="26"/>
      <c r="BE1209" s="26"/>
      <c r="BF1209" s="26"/>
      <c r="BG1209" s="26"/>
      <c r="BH1209" s="26"/>
      <c r="BI1209" s="26"/>
      <c r="BJ1209" s="26"/>
      <c r="BK1209" s="26"/>
      <c r="BL1209" s="26"/>
      <c r="BM1209" s="26"/>
      <c r="BN1209" s="26"/>
      <c r="BO1209" s="26"/>
      <c r="BP1209" s="26"/>
      <c r="BQ1209" s="26"/>
      <c r="BR1209" s="26"/>
      <c r="BS1209" s="26"/>
      <c r="BT1209" s="26"/>
      <c r="BU1209" s="26"/>
      <c r="BV1209" s="26"/>
      <c r="BW1209" s="26"/>
      <c r="BX1209" s="26"/>
      <c r="BY1209" s="26"/>
      <c r="BZ1209" s="26"/>
      <c r="CA1209" s="26"/>
      <c r="CB1209" s="26"/>
      <c r="CC1209" s="26"/>
      <c r="CD1209" s="26"/>
      <c r="CE1209" s="26"/>
      <c r="CF1209" s="26"/>
      <c r="CG1209" s="26"/>
      <c r="CH1209" s="26"/>
      <c r="CI1209" s="26"/>
      <c r="CJ1209" s="26"/>
      <c r="CK1209" s="26"/>
      <c r="CL1209" s="26"/>
      <c r="CM1209" s="26"/>
      <c r="CN1209" s="26"/>
      <c r="CO1209" s="26"/>
      <c r="CP1209" s="26"/>
      <c r="CQ1209" s="26"/>
      <c r="CR1209" s="26"/>
      <c r="CS1209" s="26"/>
      <c r="CT1209" s="26"/>
      <c r="CU1209" s="26"/>
      <c r="CV1209" s="26"/>
    </row>
    <row r="1210" spans="1:100">
      <c r="A1210" s="26">
        <v>34</v>
      </c>
      <c r="B1210" s="26" t="s">
        <v>43</v>
      </c>
      <c r="C1210" s="26" t="s">
        <v>36</v>
      </c>
      <c r="D1210" s="26">
        <v>1157</v>
      </c>
      <c r="E1210" s="26" t="s">
        <v>45</v>
      </c>
      <c r="F1210" s="26">
        <v>5</v>
      </c>
      <c r="G1210" s="26">
        <v>2</v>
      </c>
      <c r="H1210" s="26" t="s">
        <v>51</v>
      </c>
      <c r="I1210" s="26">
        <v>1</v>
      </c>
      <c r="J1210" s="26">
        <v>1696</v>
      </c>
      <c r="K1210" s="26">
        <v>2</v>
      </c>
      <c r="L1210" s="26" t="s">
        <v>46</v>
      </c>
      <c r="M1210" s="26">
        <v>57</v>
      </c>
      <c r="N1210" s="26">
        <v>2</v>
      </c>
      <c r="O1210" s="26">
        <v>2</v>
      </c>
      <c r="P1210" s="26" t="s">
        <v>50</v>
      </c>
      <c r="Q1210" s="26">
        <v>4</v>
      </c>
      <c r="R1210" s="26" t="s">
        <v>48</v>
      </c>
      <c r="S1210" s="26">
        <v>3986</v>
      </c>
      <c r="T1210" s="26">
        <v>11912</v>
      </c>
      <c r="U1210" s="26">
        <v>1</v>
      </c>
      <c r="V1210" s="26" t="s">
        <v>42</v>
      </c>
      <c r="W1210" s="26" t="s">
        <v>43</v>
      </c>
      <c r="X1210" s="26">
        <v>14</v>
      </c>
      <c r="Y1210" s="26">
        <v>3</v>
      </c>
      <c r="Z1210" s="26">
        <v>3</v>
      </c>
      <c r="AA1210" s="26">
        <v>80</v>
      </c>
      <c r="AB1210" s="26">
        <v>1</v>
      </c>
      <c r="AC1210" s="26">
        <v>15</v>
      </c>
      <c r="AD1210" s="26">
        <v>3</v>
      </c>
      <c r="AE1210" s="26">
        <v>4</v>
      </c>
      <c r="AF1210" s="26">
        <v>15</v>
      </c>
      <c r="AG1210" s="26">
        <v>10</v>
      </c>
      <c r="AH1210" s="26">
        <v>4</v>
      </c>
      <c r="AI1210" s="26">
        <v>13</v>
      </c>
      <c r="AJ1210" s="26"/>
      <c r="AK1210" s="26"/>
      <c r="AL1210" s="26"/>
      <c r="AM1210" s="26"/>
      <c r="AN1210" s="26"/>
      <c r="AO1210" s="26"/>
      <c r="AP1210" s="26"/>
      <c r="AQ1210" s="26"/>
      <c r="AR1210" s="26"/>
      <c r="AS1210" s="26"/>
      <c r="AT1210" s="26"/>
      <c r="AU1210" s="26"/>
      <c r="AV1210" s="26"/>
      <c r="AW1210" s="26"/>
      <c r="AX1210" s="26"/>
      <c r="AY1210" s="26"/>
      <c r="AZ1210" s="26"/>
      <c r="BA1210" s="26"/>
      <c r="BB1210" s="26"/>
      <c r="BC1210" s="26"/>
      <c r="BD1210" s="26"/>
      <c r="BE1210" s="26"/>
      <c r="BF1210" s="26"/>
      <c r="BG1210" s="26"/>
      <c r="BH1210" s="26"/>
      <c r="BI1210" s="26"/>
      <c r="BJ1210" s="26"/>
      <c r="BK1210" s="26"/>
      <c r="BL1210" s="26"/>
      <c r="BM1210" s="26"/>
      <c r="BN1210" s="26"/>
      <c r="BO1210" s="26"/>
      <c r="BP1210" s="26"/>
      <c r="BQ1210" s="26"/>
      <c r="BR1210" s="26"/>
      <c r="BS1210" s="26"/>
      <c r="BT1210" s="26"/>
      <c r="BU1210" s="26"/>
      <c r="BV1210" s="26"/>
      <c r="BW1210" s="26"/>
      <c r="BX1210" s="26"/>
      <c r="BY1210" s="26"/>
      <c r="BZ1210" s="26"/>
      <c r="CA1210" s="26"/>
      <c r="CB1210" s="26"/>
      <c r="CC1210" s="26"/>
      <c r="CD1210" s="26"/>
      <c r="CE1210" s="26"/>
      <c r="CF1210" s="26"/>
      <c r="CG1210" s="26"/>
      <c r="CH1210" s="26"/>
      <c r="CI1210" s="26"/>
      <c r="CJ1210" s="26"/>
      <c r="CK1210" s="26"/>
      <c r="CL1210" s="26"/>
      <c r="CM1210" s="26"/>
      <c r="CN1210" s="26"/>
      <c r="CO1210" s="26"/>
      <c r="CP1210" s="26"/>
      <c r="CQ1210" s="26"/>
      <c r="CR1210" s="26"/>
      <c r="CS1210" s="26"/>
      <c r="CT1210" s="26"/>
      <c r="CU1210" s="26"/>
      <c r="CV1210" s="26"/>
    </row>
    <row r="1211" spans="1:100">
      <c r="A1211" s="26">
        <v>60</v>
      </c>
      <c r="B1211" s="26" t="s">
        <v>43</v>
      </c>
      <c r="C1211" s="26" t="s">
        <v>36</v>
      </c>
      <c r="D1211" s="26">
        <v>370</v>
      </c>
      <c r="E1211" s="26" t="s">
        <v>45</v>
      </c>
      <c r="F1211" s="26">
        <v>1</v>
      </c>
      <c r="G1211" s="26">
        <v>4</v>
      </c>
      <c r="H1211" s="26" t="s">
        <v>51</v>
      </c>
      <c r="I1211" s="26">
        <v>1</v>
      </c>
      <c r="J1211" s="26">
        <v>1697</v>
      </c>
      <c r="K1211" s="26">
        <v>3</v>
      </c>
      <c r="L1211" s="26" t="s">
        <v>46</v>
      </c>
      <c r="M1211" s="26">
        <v>92</v>
      </c>
      <c r="N1211" s="26">
        <v>1</v>
      </c>
      <c r="O1211" s="26">
        <v>3</v>
      </c>
      <c r="P1211" s="26" t="s">
        <v>54</v>
      </c>
      <c r="Q1211" s="26">
        <v>4</v>
      </c>
      <c r="R1211" s="26" t="s">
        <v>52</v>
      </c>
      <c r="S1211" s="26">
        <v>10883</v>
      </c>
      <c r="T1211" s="26">
        <v>20467</v>
      </c>
      <c r="U1211" s="26">
        <v>3</v>
      </c>
      <c r="V1211" s="26" t="s">
        <v>42</v>
      </c>
      <c r="W1211" s="26" t="s">
        <v>43</v>
      </c>
      <c r="X1211" s="26">
        <v>20</v>
      </c>
      <c r="Y1211" s="26">
        <v>4</v>
      </c>
      <c r="Z1211" s="26">
        <v>3</v>
      </c>
      <c r="AA1211" s="26">
        <v>80</v>
      </c>
      <c r="AB1211" s="26">
        <v>1</v>
      </c>
      <c r="AC1211" s="26">
        <v>19</v>
      </c>
      <c r="AD1211" s="26">
        <v>2</v>
      </c>
      <c r="AE1211" s="26">
        <v>4</v>
      </c>
      <c r="AF1211" s="26">
        <v>1</v>
      </c>
      <c r="AG1211" s="26">
        <v>0</v>
      </c>
      <c r="AH1211" s="26">
        <v>0</v>
      </c>
      <c r="AI1211" s="26">
        <v>0</v>
      </c>
      <c r="AJ1211" s="26"/>
      <c r="AK1211" s="26"/>
      <c r="AL1211" s="26"/>
      <c r="AM1211" s="26"/>
      <c r="AN1211" s="26"/>
      <c r="AO1211" s="26"/>
      <c r="AP1211" s="26"/>
      <c r="AQ1211" s="26"/>
      <c r="AR1211" s="26"/>
      <c r="AS1211" s="26"/>
      <c r="AT1211" s="26"/>
      <c r="AU1211" s="26"/>
      <c r="AV1211" s="26"/>
      <c r="AW1211" s="26"/>
      <c r="AX1211" s="26"/>
      <c r="AY1211" s="26"/>
      <c r="AZ1211" s="26"/>
      <c r="BA1211" s="26"/>
      <c r="BB1211" s="26"/>
      <c r="BC1211" s="26"/>
      <c r="BD1211" s="26"/>
      <c r="BE1211" s="26"/>
      <c r="BF1211" s="26"/>
      <c r="BG1211" s="26"/>
      <c r="BH1211" s="26"/>
      <c r="BI1211" s="26"/>
      <c r="BJ1211" s="26"/>
      <c r="BK1211" s="26"/>
      <c r="BL1211" s="26"/>
      <c r="BM1211" s="26"/>
      <c r="BN1211" s="26"/>
      <c r="BO1211" s="26"/>
      <c r="BP1211" s="26"/>
      <c r="BQ1211" s="26"/>
      <c r="BR1211" s="26"/>
      <c r="BS1211" s="26"/>
      <c r="BT1211" s="26"/>
      <c r="BU1211" s="26"/>
      <c r="BV1211" s="26"/>
      <c r="BW1211" s="26"/>
      <c r="BX1211" s="26"/>
      <c r="BY1211" s="26"/>
      <c r="BZ1211" s="26"/>
      <c r="CA1211" s="26"/>
      <c r="CB1211" s="26"/>
      <c r="CC1211" s="26"/>
      <c r="CD1211" s="26"/>
      <c r="CE1211" s="26"/>
      <c r="CF1211" s="26"/>
      <c r="CG1211" s="26"/>
      <c r="CH1211" s="26"/>
      <c r="CI1211" s="26"/>
      <c r="CJ1211" s="26"/>
      <c r="CK1211" s="26"/>
      <c r="CL1211" s="26"/>
      <c r="CM1211" s="26"/>
      <c r="CN1211" s="26"/>
      <c r="CO1211" s="26"/>
      <c r="CP1211" s="26"/>
      <c r="CQ1211" s="26"/>
      <c r="CR1211" s="26"/>
      <c r="CS1211" s="26"/>
      <c r="CT1211" s="26"/>
      <c r="CU1211" s="26"/>
      <c r="CV1211" s="26"/>
    </row>
    <row r="1212" spans="1:100">
      <c r="A1212" s="26">
        <v>33</v>
      </c>
      <c r="B1212" s="26" t="s">
        <v>43</v>
      </c>
      <c r="C1212" s="26" t="s">
        <v>36</v>
      </c>
      <c r="D1212" s="26">
        <v>267</v>
      </c>
      <c r="E1212" s="26" t="s">
        <v>45</v>
      </c>
      <c r="F1212" s="26">
        <v>21</v>
      </c>
      <c r="G1212" s="26">
        <v>3</v>
      </c>
      <c r="H1212" s="26" t="s">
        <v>51</v>
      </c>
      <c r="I1212" s="26">
        <v>1</v>
      </c>
      <c r="J1212" s="26">
        <v>1698</v>
      </c>
      <c r="K1212" s="26">
        <v>2</v>
      </c>
      <c r="L1212" s="26" t="s">
        <v>46</v>
      </c>
      <c r="M1212" s="26">
        <v>79</v>
      </c>
      <c r="N1212" s="26">
        <v>4</v>
      </c>
      <c r="O1212" s="26">
        <v>1</v>
      </c>
      <c r="P1212" s="26" t="s">
        <v>50</v>
      </c>
      <c r="Q1212" s="26">
        <v>2</v>
      </c>
      <c r="R1212" s="26" t="s">
        <v>48</v>
      </c>
      <c r="S1212" s="26">
        <v>2028</v>
      </c>
      <c r="T1212" s="26">
        <v>13637</v>
      </c>
      <c r="U1212" s="26">
        <v>1</v>
      </c>
      <c r="V1212" s="26" t="s">
        <v>42</v>
      </c>
      <c r="W1212" s="26" t="s">
        <v>43</v>
      </c>
      <c r="X1212" s="26">
        <v>18</v>
      </c>
      <c r="Y1212" s="26">
        <v>3</v>
      </c>
      <c r="Z1212" s="26">
        <v>4</v>
      </c>
      <c r="AA1212" s="26">
        <v>80</v>
      </c>
      <c r="AB1212" s="26">
        <v>3</v>
      </c>
      <c r="AC1212" s="26">
        <v>14</v>
      </c>
      <c r="AD1212" s="26">
        <v>6</v>
      </c>
      <c r="AE1212" s="26">
        <v>3</v>
      </c>
      <c r="AF1212" s="26">
        <v>14</v>
      </c>
      <c r="AG1212" s="26">
        <v>11</v>
      </c>
      <c r="AH1212" s="26">
        <v>2</v>
      </c>
      <c r="AI1212" s="26">
        <v>13</v>
      </c>
      <c r="AJ1212" s="26"/>
      <c r="AK1212" s="26"/>
      <c r="AL1212" s="26"/>
      <c r="AM1212" s="26"/>
      <c r="AN1212" s="26"/>
      <c r="AO1212" s="26"/>
      <c r="AP1212" s="26"/>
      <c r="AQ1212" s="26"/>
      <c r="AR1212" s="26"/>
      <c r="AS1212" s="26"/>
      <c r="AT1212" s="26"/>
      <c r="AU1212" s="26"/>
      <c r="AV1212" s="26"/>
      <c r="AW1212" s="26"/>
      <c r="AX1212" s="26"/>
      <c r="AY1212" s="26"/>
      <c r="AZ1212" s="26"/>
      <c r="BA1212" s="26"/>
      <c r="BB1212" s="26"/>
      <c r="BC1212" s="26"/>
      <c r="BD1212" s="26"/>
      <c r="BE1212" s="26"/>
      <c r="BF1212" s="26"/>
      <c r="BG1212" s="26"/>
      <c r="BH1212" s="26"/>
      <c r="BI1212" s="26"/>
      <c r="BJ1212" s="26"/>
      <c r="BK1212" s="26"/>
      <c r="BL1212" s="26"/>
      <c r="BM1212" s="26"/>
      <c r="BN1212" s="26"/>
      <c r="BO1212" s="26"/>
      <c r="BP1212" s="26"/>
      <c r="BQ1212" s="26"/>
      <c r="BR1212" s="26"/>
      <c r="BS1212" s="26"/>
      <c r="BT1212" s="26"/>
      <c r="BU1212" s="26"/>
      <c r="BV1212" s="26"/>
      <c r="BW1212" s="26"/>
      <c r="BX1212" s="26"/>
      <c r="BY1212" s="26"/>
      <c r="BZ1212" s="26"/>
      <c r="CA1212" s="26"/>
      <c r="CB1212" s="26"/>
      <c r="CC1212" s="26"/>
      <c r="CD1212" s="26"/>
      <c r="CE1212" s="26"/>
      <c r="CF1212" s="26"/>
      <c r="CG1212" s="26"/>
      <c r="CH1212" s="26"/>
      <c r="CI1212" s="26"/>
      <c r="CJ1212" s="26"/>
      <c r="CK1212" s="26"/>
      <c r="CL1212" s="26"/>
      <c r="CM1212" s="26"/>
      <c r="CN1212" s="26"/>
      <c r="CO1212" s="26"/>
      <c r="CP1212" s="26"/>
      <c r="CQ1212" s="26"/>
      <c r="CR1212" s="26"/>
      <c r="CS1212" s="26"/>
      <c r="CT1212" s="26"/>
      <c r="CU1212" s="26"/>
      <c r="CV1212" s="26"/>
    </row>
    <row r="1213" spans="1:100">
      <c r="A1213" s="26">
        <v>37</v>
      </c>
      <c r="B1213" s="26" t="s">
        <v>43</v>
      </c>
      <c r="C1213" s="26" t="s">
        <v>44</v>
      </c>
      <c r="D1213" s="26">
        <v>1278</v>
      </c>
      <c r="E1213" s="26" t="s">
        <v>37</v>
      </c>
      <c r="F1213" s="26">
        <v>1</v>
      </c>
      <c r="G1213" s="26">
        <v>4</v>
      </c>
      <c r="H1213" s="26" t="s">
        <v>51</v>
      </c>
      <c r="I1213" s="26">
        <v>1</v>
      </c>
      <c r="J1213" s="26">
        <v>1700</v>
      </c>
      <c r="K1213" s="26">
        <v>3</v>
      </c>
      <c r="L1213" s="26" t="s">
        <v>46</v>
      </c>
      <c r="M1213" s="26">
        <v>31</v>
      </c>
      <c r="N1213" s="26">
        <v>1</v>
      </c>
      <c r="O1213" s="26">
        <v>2</v>
      </c>
      <c r="P1213" s="26" t="s">
        <v>40</v>
      </c>
      <c r="Q1213" s="26">
        <v>4</v>
      </c>
      <c r="R1213" s="26" t="s">
        <v>52</v>
      </c>
      <c r="S1213" s="26">
        <v>9525</v>
      </c>
      <c r="T1213" s="26">
        <v>7677</v>
      </c>
      <c r="U1213" s="26">
        <v>1</v>
      </c>
      <c r="V1213" s="26" t="s">
        <v>42</v>
      </c>
      <c r="W1213" s="26" t="s">
        <v>43</v>
      </c>
      <c r="X1213" s="26">
        <v>14</v>
      </c>
      <c r="Y1213" s="26">
        <v>3</v>
      </c>
      <c r="Z1213" s="26">
        <v>3</v>
      </c>
      <c r="AA1213" s="26">
        <v>80</v>
      </c>
      <c r="AB1213" s="26">
        <v>2</v>
      </c>
      <c r="AC1213" s="26">
        <v>6</v>
      </c>
      <c r="AD1213" s="26">
        <v>2</v>
      </c>
      <c r="AE1213" s="26">
        <v>2</v>
      </c>
      <c r="AF1213" s="26">
        <v>6</v>
      </c>
      <c r="AG1213" s="26">
        <v>3</v>
      </c>
      <c r="AH1213" s="26">
        <v>1</v>
      </c>
      <c r="AI1213" s="26">
        <v>3</v>
      </c>
      <c r="AJ1213" s="26"/>
      <c r="AK1213" s="26"/>
      <c r="AL1213" s="26"/>
      <c r="AM1213" s="26"/>
      <c r="AN1213" s="26"/>
      <c r="AO1213" s="26"/>
      <c r="AP1213" s="26"/>
      <c r="AQ1213" s="26"/>
      <c r="AR1213" s="26"/>
      <c r="AS1213" s="26"/>
      <c r="AT1213" s="26"/>
      <c r="AU1213" s="26"/>
      <c r="AV1213" s="26"/>
      <c r="AW1213" s="26"/>
      <c r="AX1213" s="26"/>
      <c r="AY1213" s="26"/>
      <c r="AZ1213" s="26"/>
      <c r="BA1213" s="26"/>
      <c r="BB1213" s="26"/>
      <c r="BC1213" s="26"/>
      <c r="BD1213" s="26"/>
      <c r="BE1213" s="26"/>
      <c r="BF1213" s="26"/>
      <c r="BG1213" s="26"/>
      <c r="BH1213" s="26"/>
      <c r="BI1213" s="26"/>
      <c r="BJ1213" s="26"/>
      <c r="BK1213" s="26"/>
      <c r="BL1213" s="26"/>
      <c r="BM1213" s="26"/>
      <c r="BN1213" s="26"/>
      <c r="BO1213" s="26"/>
      <c r="BP1213" s="26"/>
      <c r="BQ1213" s="26"/>
      <c r="BR1213" s="26"/>
      <c r="BS1213" s="26"/>
      <c r="BT1213" s="26"/>
      <c r="BU1213" s="26"/>
      <c r="BV1213" s="26"/>
      <c r="BW1213" s="26"/>
      <c r="BX1213" s="26"/>
      <c r="BY1213" s="26"/>
      <c r="BZ1213" s="26"/>
      <c r="CA1213" s="26"/>
      <c r="CB1213" s="26"/>
      <c r="CC1213" s="26"/>
      <c r="CD1213" s="26"/>
      <c r="CE1213" s="26"/>
      <c r="CF1213" s="26"/>
      <c r="CG1213" s="26"/>
      <c r="CH1213" s="26"/>
      <c r="CI1213" s="26"/>
      <c r="CJ1213" s="26"/>
      <c r="CK1213" s="26"/>
      <c r="CL1213" s="26"/>
      <c r="CM1213" s="26"/>
      <c r="CN1213" s="26"/>
      <c r="CO1213" s="26"/>
      <c r="CP1213" s="26"/>
      <c r="CQ1213" s="26"/>
      <c r="CR1213" s="26"/>
      <c r="CS1213" s="26"/>
      <c r="CT1213" s="26"/>
      <c r="CU1213" s="26"/>
      <c r="CV1213" s="26"/>
    </row>
    <row r="1214" spans="1:100">
      <c r="A1214" s="26">
        <v>34</v>
      </c>
      <c r="B1214" s="26" t="s">
        <v>43</v>
      </c>
      <c r="C1214" s="26" t="s">
        <v>36</v>
      </c>
      <c r="D1214" s="26">
        <v>678</v>
      </c>
      <c r="E1214" s="26" t="s">
        <v>45</v>
      </c>
      <c r="F1214" s="26">
        <v>19</v>
      </c>
      <c r="G1214" s="26">
        <v>3</v>
      </c>
      <c r="H1214" s="26" t="s">
        <v>38</v>
      </c>
      <c r="I1214" s="26">
        <v>1</v>
      </c>
      <c r="J1214" s="26">
        <v>1701</v>
      </c>
      <c r="K1214" s="26">
        <v>2</v>
      </c>
      <c r="L1214" s="26" t="s">
        <v>39</v>
      </c>
      <c r="M1214" s="26">
        <v>35</v>
      </c>
      <c r="N1214" s="26">
        <v>2</v>
      </c>
      <c r="O1214" s="26">
        <v>1</v>
      </c>
      <c r="P1214" s="26" t="s">
        <v>47</v>
      </c>
      <c r="Q1214" s="26">
        <v>4</v>
      </c>
      <c r="R1214" s="26" t="s">
        <v>48</v>
      </c>
      <c r="S1214" s="26">
        <v>2929</v>
      </c>
      <c r="T1214" s="26">
        <v>20338</v>
      </c>
      <c r="U1214" s="26">
        <v>1</v>
      </c>
      <c r="V1214" s="26" t="s">
        <v>42</v>
      </c>
      <c r="W1214" s="26" t="s">
        <v>43</v>
      </c>
      <c r="X1214" s="26">
        <v>12</v>
      </c>
      <c r="Y1214" s="26">
        <v>3</v>
      </c>
      <c r="Z1214" s="26">
        <v>2</v>
      </c>
      <c r="AA1214" s="26">
        <v>80</v>
      </c>
      <c r="AB1214" s="26">
        <v>0</v>
      </c>
      <c r="AC1214" s="26">
        <v>10</v>
      </c>
      <c r="AD1214" s="26">
        <v>3</v>
      </c>
      <c r="AE1214" s="26">
        <v>3</v>
      </c>
      <c r="AF1214" s="26">
        <v>10</v>
      </c>
      <c r="AG1214" s="26">
        <v>9</v>
      </c>
      <c r="AH1214" s="26">
        <v>8</v>
      </c>
      <c r="AI1214" s="26">
        <v>7</v>
      </c>
      <c r="AJ1214" s="26"/>
      <c r="AK1214" s="26"/>
      <c r="AL1214" s="26"/>
      <c r="AM1214" s="26"/>
      <c r="AN1214" s="26"/>
      <c r="AO1214" s="26"/>
      <c r="AP1214" s="26"/>
      <c r="AQ1214" s="26"/>
      <c r="AR1214" s="26"/>
      <c r="AS1214" s="26"/>
      <c r="AT1214" s="26"/>
      <c r="AU1214" s="26"/>
      <c r="AV1214" s="26"/>
      <c r="AW1214" s="26"/>
      <c r="AX1214" s="26"/>
      <c r="AY1214" s="26"/>
      <c r="AZ1214" s="26"/>
      <c r="BA1214" s="26"/>
      <c r="BB1214" s="26"/>
      <c r="BC1214" s="26"/>
      <c r="BD1214" s="26"/>
      <c r="BE1214" s="26"/>
      <c r="BF1214" s="26"/>
      <c r="BG1214" s="26"/>
      <c r="BH1214" s="26"/>
      <c r="BI1214" s="26"/>
      <c r="BJ1214" s="26"/>
      <c r="BK1214" s="26"/>
      <c r="BL1214" s="26"/>
      <c r="BM1214" s="26"/>
      <c r="BN1214" s="26"/>
      <c r="BO1214" s="26"/>
      <c r="BP1214" s="26"/>
      <c r="BQ1214" s="26"/>
      <c r="BR1214" s="26"/>
      <c r="BS1214" s="26"/>
      <c r="BT1214" s="26"/>
      <c r="BU1214" s="26"/>
      <c r="BV1214" s="26"/>
      <c r="BW1214" s="26"/>
      <c r="BX1214" s="26"/>
      <c r="BY1214" s="26"/>
      <c r="BZ1214" s="26"/>
      <c r="CA1214" s="26"/>
      <c r="CB1214" s="26"/>
      <c r="CC1214" s="26"/>
      <c r="CD1214" s="26"/>
      <c r="CE1214" s="26"/>
      <c r="CF1214" s="26"/>
      <c r="CG1214" s="26"/>
      <c r="CH1214" s="26"/>
      <c r="CI1214" s="26"/>
      <c r="CJ1214" s="26"/>
      <c r="CK1214" s="26"/>
      <c r="CL1214" s="26"/>
      <c r="CM1214" s="26"/>
      <c r="CN1214" s="26"/>
      <c r="CO1214" s="26"/>
      <c r="CP1214" s="26"/>
      <c r="CQ1214" s="26"/>
      <c r="CR1214" s="26"/>
      <c r="CS1214" s="26"/>
      <c r="CT1214" s="26"/>
      <c r="CU1214" s="26"/>
      <c r="CV1214" s="26"/>
    </row>
    <row r="1215" spans="1:100">
      <c r="A1215" s="26">
        <v>23</v>
      </c>
      <c r="B1215" s="26" t="s">
        <v>35</v>
      </c>
      <c r="C1215" s="26" t="s">
        <v>36</v>
      </c>
      <c r="D1215" s="26">
        <v>427</v>
      </c>
      <c r="E1215" s="26" t="s">
        <v>37</v>
      </c>
      <c r="F1215" s="26">
        <v>7</v>
      </c>
      <c r="G1215" s="26">
        <v>3</v>
      </c>
      <c r="H1215" s="26" t="s">
        <v>38</v>
      </c>
      <c r="I1215" s="26">
        <v>1</v>
      </c>
      <c r="J1215" s="26">
        <v>1702</v>
      </c>
      <c r="K1215" s="26">
        <v>3</v>
      </c>
      <c r="L1215" s="26" t="s">
        <v>46</v>
      </c>
      <c r="M1215" s="26">
        <v>99</v>
      </c>
      <c r="N1215" s="26">
        <v>3</v>
      </c>
      <c r="O1215" s="26">
        <v>1</v>
      </c>
      <c r="P1215" s="26" t="s">
        <v>57</v>
      </c>
      <c r="Q1215" s="26">
        <v>4</v>
      </c>
      <c r="R1215" s="26" t="s">
        <v>52</v>
      </c>
      <c r="S1215" s="26">
        <v>2275</v>
      </c>
      <c r="T1215" s="26">
        <v>25103</v>
      </c>
      <c r="U1215" s="26">
        <v>1</v>
      </c>
      <c r="V1215" s="26" t="s">
        <v>42</v>
      </c>
      <c r="W1215" s="26" t="s">
        <v>35</v>
      </c>
      <c r="X1215" s="26">
        <v>21</v>
      </c>
      <c r="Y1215" s="26">
        <v>4</v>
      </c>
      <c r="Z1215" s="26">
        <v>2</v>
      </c>
      <c r="AA1215" s="26">
        <v>80</v>
      </c>
      <c r="AB1215" s="26">
        <v>1</v>
      </c>
      <c r="AC1215" s="26">
        <v>3</v>
      </c>
      <c r="AD1215" s="26">
        <v>2</v>
      </c>
      <c r="AE1215" s="26">
        <v>3</v>
      </c>
      <c r="AF1215" s="26">
        <v>3</v>
      </c>
      <c r="AG1215" s="26">
        <v>2</v>
      </c>
      <c r="AH1215" s="26">
        <v>0</v>
      </c>
      <c r="AI1215" s="26">
        <v>2</v>
      </c>
      <c r="AJ1215" s="26"/>
      <c r="AK1215" s="26"/>
      <c r="AL1215" s="26"/>
      <c r="AM1215" s="26"/>
      <c r="AN1215" s="26"/>
      <c r="AO1215" s="26"/>
      <c r="AP1215" s="26"/>
      <c r="AQ1215" s="26"/>
      <c r="AR1215" s="26"/>
      <c r="AS1215" s="26"/>
      <c r="AT1215" s="26"/>
      <c r="AU1215" s="26"/>
      <c r="AV1215" s="26"/>
      <c r="AW1215" s="26"/>
      <c r="AX1215" s="26"/>
      <c r="AY1215" s="26"/>
      <c r="AZ1215" s="26"/>
      <c r="BA1215" s="26"/>
      <c r="BB1215" s="26"/>
      <c r="BC1215" s="26"/>
      <c r="BD1215" s="26"/>
      <c r="BE1215" s="26"/>
      <c r="BF1215" s="26"/>
      <c r="BG1215" s="26"/>
      <c r="BH1215" s="26"/>
      <c r="BI1215" s="26"/>
      <c r="BJ1215" s="26"/>
      <c r="BK1215" s="26"/>
      <c r="BL1215" s="26"/>
      <c r="BM1215" s="26"/>
      <c r="BN1215" s="26"/>
      <c r="BO1215" s="26"/>
      <c r="BP1215" s="26"/>
      <c r="BQ1215" s="26"/>
      <c r="BR1215" s="26"/>
      <c r="BS1215" s="26"/>
      <c r="BT1215" s="26"/>
      <c r="BU1215" s="26"/>
      <c r="BV1215" s="26"/>
      <c r="BW1215" s="26"/>
      <c r="BX1215" s="26"/>
      <c r="BY1215" s="26"/>
      <c r="BZ1215" s="26"/>
      <c r="CA1215" s="26"/>
      <c r="CB1215" s="26"/>
      <c r="CC1215" s="26"/>
      <c r="CD1215" s="26"/>
      <c r="CE1215" s="26"/>
      <c r="CF1215" s="26"/>
      <c r="CG1215" s="26"/>
      <c r="CH1215" s="26"/>
      <c r="CI1215" s="26"/>
      <c r="CJ1215" s="26"/>
      <c r="CK1215" s="26"/>
      <c r="CL1215" s="26"/>
      <c r="CM1215" s="26"/>
      <c r="CN1215" s="26"/>
      <c r="CO1215" s="26"/>
      <c r="CP1215" s="26"/>
      <c r="CQ1215" s="26"/>
      <c r="CR1215" s="26"/>
      <c r="CS1215" s="26"/>
      <c r="CT1215" s="26"/>
      <c r="CU1215" s="26"/>
      <c r="CV1215" s="26"/>
    </row>
    <row r="1216" spans="1:100">
      <c r="A1216" s="26">
        <v>44</v>
      </c>
      <c r="B1216" s="26" t="s">
        <v>43</v>
      </c>
      <c r="C1216" s="26" t="s">
        <v>36</v>
      </c>
      <c r="D1216" s="26">
        <v>921</v>
      </c>
      <c r="E1216" s="26" t="s">
        <v>45</v>
      </c>
      <c r="F1216" s="26">
        <v>2</v>
      </c>
      <c r="G1216" s="26">
        <v>3</v>
      </c>
      <c r="H1216" s="26" t="s">
        <v>38</v>
      </c>
      <c r="I1216" s="26">
        <v>1</v>
      </c>
      <c r="J1216" s="26">
        <v>1703</v>
      </c>
      <c r="K1216" s="26">
        <v>3</v>
      </c>
      <c r="L1216" s="26" t="s">
        <v>39</v>
      </c>
      <c r="M1216" s="26">
        <v>96</v>
      </c>
      <c r="N1216" s="26">
        <v>4</v>
      </c>
      <c r="O1216" s="26">
        <v>3</v>
      </c>
      <c r="P1216" s="26" t="s">
        <v>54</v>
      </c>
      <c r="Q1216" s="26">
        <v>4</v>
      </c>
      <c r="R1216" s="26" t="s">
        <v>48</v>
      </c>
      <c r="S1216" s="26">
        <v>7879</v>
      </c>
      <c r="T1216" s="26">
        <v>14810</v>
      </c>
      <c r="U1216" s="26">
        <v>1</v>
      </c>
      <c r="V1216" s="26" t="s">
        <v>42</v>
      </c>
      <c r="W1216" s="26" t="s">
        <v>35</v>
      </c>
      <c r="X1216" s="26">
        <v>19</v>
      </c>
      <c r="Y1216" s="26">
        <v>3</v>
      </c>
      <c r="Z1216" s="26">
        <v>2</v>
      </c>
      <c r="AA1216" s="26">
        <v>80</v>
      </c>
      <c r="AB1216" s="26">
        <v>1</v>
      </c>
      <c r="AC1216" s="26">
        <v>9</v>
      </c>
      <c r="AD1216" s="26">
        <v>2</v>
      </c>
      <c r="AE1216" s="26">
        <v>3</v>
      </c>
      <c r="AF1216" s="26">
        <v>8</v>
      </c>
      <c r="AG1216" s="26">
        <v>7</v>
      </c>
      <c r="AH1216" s="26">
        <v>6</v>
      </c>
      <c r="AI1216" s="26">
        <v>7</v>
      </c>
      <c r="AJ1216" s="26"/>
      <c r="AK1216" s="26"/>
      <c r="AL1216" s="26"/>
      <c r="AM1216" s="26"/>
      <c r="AN1216" s="26"/>
      <c r="AO1216" s="26"/>
      <c r="AP1216" s="26"/>
      <c r="AQ1216" s="26"/>
      <c r="AR1216" s="26"/>
      <c r="AS1216" s="26"/>
      <c r="AT1216" s="26"/>
      <c r="AU1216" s="26"/>
      <c r="AV1216" s="26"/>
      <c r="AW1216" s="26"/>
      <c r="AX1216" s="26"/>
      <c r="AY1216" s="26"/>
      <c r="AZ1216" s="26"/>
      <c r="BA1216" s="26"/>
      <c r="BB1216" s="26"/>
      <c r="BC1216" s="26"/>
      <c r="BD1216" s="26"/>
      <c r="BE1216" s="26"/>
      <c r="BF1216" s="26"/>
      <c r="BG1216" s="26"/>
      <c r="BH1216" s="26"/>
      <c r="BI1216" s="26"/>
      <c r="BJ1216" s="26"/>
      <c r="BK1216" s="26"/>
      <c r="BL1216" s="26"/>
      <c r="BM1216" s="26"/>
      <c r="BN1216" s="26"/>
      <c r="BO1216" s="26"/>
      <c r="BP1216" s="26"/>
      <c r="BQ1216" s="26"/>
      <c r="BR1216" s="26"/>
      <c r="BS1216" s="26"/>
      <c r="BT1216" s="26"/>
      <c r="BU1216" s="26"/>
      <c r="BV1216" s="26"/>
      <c r="BW1216" s="26"/>
      <c r="BX1216" s="26"/>
      <c r="BY1216" s="26"/>
      <c r="BZ1216" s="26"/>
      <c r="CA1216" s="26"/>
      <c r="CB1216" s="26"/>
      <c r="CC1216" s="26"/>
      <c r="CD1216" s="26"/>
      <c r="CE1216" s="26"/>
      <c r="CF1216" s="26"/>
      <c r="CG1216" s="26"/>
      <c r="CH1216" s="26"/>
      <c r="CI1216" s="26"/>
      <c r="CJ1216" s="26"/>
      <c r="CK1216" s="26"/>
      <c r="CL1216" s="26"/>
      <c r="CM1216" s="26"/>
      <c r="CN1216" s="26"/>
      <c r="CO1216" s="26"/>
      <c r="CP1216" s="26"/>
      <c r="CQ1216" s="26"/>
      <c r="CR1216" s="26"/>
      <c r="CS1216" s="26"/>
      <c r="CT1216" s="26"/>
      <c r="CU1216" s="26"/>
      <c r="CV1216" s="26"/>
    </row>
    <row r="1217" spans="1:100">
      <c r="A1217" s="26">
        <v>35</v>
      </c>
      <c r="B1217" s="26" t="s">
        <v>43</v>
      </c>
      <c r="C1217" s="26" t="s">
        <v>44</v>
      </c>
      <c r="D1217" s="26">
        <v>146</v>
      </c>
      <c r="E1217" s="26" t="s">
        <v>45</v>
      </c>
      <c r="F1217" s="26">
        <v>2</v>
      </c>
      <c r="G1217" s="26">
        <v>4</v>
      </c>
      <c r="H1217" s="26" t="s">
        <v>51</v>
      </c>
      <c r="I1217" s="26">
        <v>1</v>
      </c>
      <c r="J1217" s="26">
        <v>1704</v>
      </c>
      <c r="K1217" s="26">
        <v>1</v>
      </c>
      <c r="L1217" s="26" t="s">
        <v>46</v>
      </c>
      <c r="M1217" s="26">
        <v>79</v>
      </c>
      <c r="N1217" s="26">
        <v>2</v>
      </c>
      <c r="O1217" s="26">
        <v>1</v>
      </c>
      <c r="P1217" s="26" t="s">
        <v>47</v>
      </c>
      <c r="Q1217" s="26">
        <v>4</v>
      </c>
      <c r="R1217" s="26" t="s">
        <v>41</v>
      </c>
      <c r="S1217" s="26">
        <v>4930</v>
      </c>
      <c r="T1217" s="26">
        <v>13970</v>
      </c>
      <c r="U1217" s="26">
        <v>0</v>
      </c>
      <c r="V1217" s="26" t="s">
        <v>42</v>
      </c>
      <c r="W1217" s="26" t="s">
        <v>35</v>
      </c>
      <c r="X1217" s="26">
        <v>14</v>
      </c>
      <c r="Y1217" s="26">
        <v>3</v>
      </c>
      <c r="Z1217" s="26">
        <v>3</v>
      </c>
      <c r="AA1217" s="26">
        <v>80</v>
      </c>
      <c r="AB1217" s="26">
        <v>0</v>
      </c>
      <c r="AC1217" s="26">
        <v>6</v>
      </c>
      <c r="AD1217" s="26">
        <v>2</v>
      </c>
      <c r="AE1217" s="26">
        <v>4</v>
      </c>
      <c r="AF1217" s="26">
        <v>5</v>
      </c>
      <c r="AG1217" s="26">
        <v>4</v>
      </c>
      <c r="AH1217" s="26">
        <v>1</v>
      </c>
      <c r="AI1217" s="26">
        <v>4</v>
      </c>
      <c r="AJ1217" s="26"/>
      <c r="AK1217" s="26"/>
      <c r="AL1217" s="26"/>
      <c r="AM1217" s="26"/>
      <c r="AN1217" s="26"/>
      <c r="AO1217" s="26"/>
      <c r="AP1217" s="26"/>
      <c r="AQ1217" s="26"/>
      <c r="AR1217" s="26"/>
      <c r="AS1217" s="26"/>
      <c r="AT1217" s="26"/>
      <c r="AU1217" s="26"/>
      <c r="AV1217" s="26"/>
      <c r="AW1217" s="26"/>
      <c r="AX1217" s="26"/>
      <c r="AY1217" s="26"/>
      <c r="AZ1217" s="26"/>
      <c r="BA1217" s="26"/>
      <c r="BB1217" s="26"/>
      <c r="BC1217" s="26"/>
      <c r="BD1217" s="26"/>
      <c r="BE1217" s="26"/>
      <c r="BF1217" s="26"/>
      <c r="BG1217" s="26"/>
      <c r="BH1217" s="26"/>
      <c r="BI1217" s="26"/>
      <c r="BJ1217" s="26"/>
      <c r="BK1217" s="26"/>
      <c r="BL1217" s="26"/>
      <c r="BM1217" s="26"/>
      <c r="BN1217" s="26"/>
      <c r="BO1217" s="26"/>
      <c r="BP1217" s="26"/>
      <c r="BQ1217" s="26"/>
      <c r="BR1217" s="26"/>
      <c r="BS1217" s="26"/>
      <c r="BT1217" s="26"/>
      <c r="BU1217" s="26"/>
      <c r="BV1217" s="26"/>
      <c r="BW1217" s="26"/>
      <c r="BX1217" s="26"/>
      <c r="BY1217" s="26"/>
      <c r="BZ1217" s="26"/>
      <c r="CA1217" s="26"/>
      <c r="CB1217" s="26"/>
      <c r="CC1217" s="26"/>
      <c r="CD1217" s="26"/>
      <c r="CE1217" s="26"/>
      <c r="CF1217" s="26"/>
      <c r="CG1217" s="26"/>
      <c r="CH1217" s="26"/>
      <c r="CI1217" s="26"/>
      <c r="CJ1217" s="26"/>
      <c r="CK1217" s="26"/>
      <c r="CL1217" s="26"/>
      <c r="CM1217" s="26"/>
      <c r="CN1217" s="26"/>
      <c r="CO1217" s="26"/>
      <c r="CP1217" s="26"/>
      <c r="CQ1217" s="26"/>
      <c r="CR1217" s="26"/>
      <c r="CS1217" s="26"/>
      <c r="CT1217" s="26"/>
      <c r="CU1217" s="26"/>
      <c r="CV1217" s="26"/>
    </row>
    <row r="1218" spans="1:100">
      <c r="A1218" s="26">
        <v>43</v>
      </c>
      <c r="B1218" s="26" t="s">
        <v>43</v>
      </c>
      <c r="C1218" s="26" t="s">
        <v>36</v>
      </c>
      <c r="D1218" s="26">
        <v>1179</v>
      </c>
      <c r="E1218" s="26" t="s">
        <v>37</v>
      </c>
      <c r="F1218" s="26">
        <v>2</v>
      </c>
      <c r="G1218" s="26">
        <v>3</v>
      </c>
      <c r="H1218" s="26" t="s">
        <v>51</v>
      </c>
      <c r="I1218" s="26">
        <v>1</v>
      </c>
      <c r="J1218" s="26">
        <v>1706</v>
      </c>
      <c r="K1218" s="26">
        <v>4</v>
      </c>
      <c r="L1218" s="26" t="s">
        <v>46</v>
      </c>
      <c r="M1218" s="26">
        <v>73</v>
      </c>
      <c r="N1218" s="26">
        <v>3</v>
      </c>
      <c r="O1218" s="26">
        <v>2</v>
      </c>
      <c r="P1218" s="26" t="s">
        <v>40</v>
      </c>
      <c r="Q1218" s="26">
        <v>4</v>
      </c>
      <c r="R1218" s="26" t="s">
        <v>48</v>
      </c>
      <c r="S1218" s="26">
        <v>7847</v>
      </c>
      <c r="T1218" s="26">
        <v>6069</v>
      </c>
      <c r="U1218" s="26">
        <v>1</v>
      </c>
      <c r="V1218" s="26" t="s">
        <v>42</v>
      </c>
      <c r="W1218" s="26" t="s">
        <v>35</v>
      </c>
      <c r="X1218" s="26">
        <v>17</v>
      </c>
      <c r="Y1218" s="26">
        <v>3</v>
      </c>
      <c r="Z1218" s="26">
        <v>1</v>
      </c>
      <c r="AA1218" s="26">
        <v>80</v>
      </c>
      <c r="AB1218" s="26">
        <v>1</v>
      </c>
      <c r="AC1218" s="26">
        <v>10</v>
      </c>
      <c r="AD1218" s="26">
        <v>3</v>
      </c>
      <c r="AE1218" s="26">
        <v>3</v>
      </c>
      <c r="AF1218" s="26">
        <v>10</v>
      </c>
      <c r="AG1218" s="26">
        <v>9</v>
      </c>
      <c r="AH1218" s="26">
        <v>8</v>
      </c>
      <c r="AI1218" s="26">
        <v>8</v>
      </c>
      <c r="AJ1218" s="26"/>
      <c r="AK1218" s="26"/>
      <c r="AL1218" s="26"/>
      <c r="AM1218" s="26"/>
      <c r="AN1218" s="26"/>
      <c r="AO1218" s="26"/>
      <c r="AP1218" s="26"/>
      <c r="AQ1218" s="26"/>
      <c r="AR1218" s="26"/>
      <c r="AS1218" s="26"/>
      <c r="AT1218" s="26"/>
      <c r="AU1218" s="26"/>
      <c r="AV1218" s="26"/>
      <c r="AW1218" s="26"/>
      <c r="AX1218" s="26"/>
      <c r="AY1218" s="26"/>
      <c r="AZ1218" s="26"/>
      <c r="BA1218" s="26"/>
      <c r="BB1218" s="26"/>
      <c r="BC1218" s="26"/>
      <c r="BD1218" s="26"/>
      <c r="BE1218" s="26"/>
      <c r="BF1218" s="26"/>
      <c r="BG1218" s="26"/>
      <c r="BH1218" s="26"/>
      <c r="BI1218" s="26"/>
      <c r="BJ1218" s="26"/>
      <c r="BK1218" s="26"/>
      <c r="BL1218" s="26"/>
      <c r="BM1218" s="26"/>
      <c r="BN1218" s="26"/>
      <c r="BO1218" s="26"/>
      <c r="BP1218" s="26"/>
      <c r="BQ1218" s="26"/>
      <c r="BR1218" s="26"/>
      <c r="BS1218" s="26"/>
      <c r="BT1218" s="26"/>
      <c r="BU1218" s="26"/>
      <c r="BV1218" s="26"/>
      <c r="BW1218" s="26"/>
      <c r="BX1218" s="26"/>
      <c r="BY1218" s="26"/>
      <c r="BZ1218" s="26"/>
      <c r="CA1218" s="26"/>
      <c r="CB1218" s="26"/>
      <c r="CC1218" s="26"/>
      <c r="CD1218" s="26"/>
      <c r="CE1218" s="26"/>
      <c r="CF1218" s="26"/>
      <c r="CG1218" s="26"/>
      <c r="CH1218" s="26"/>
      <c r="CI1218" s="26"/>
      <c r="CJ1218" s="26"/>
      <c r="CK1218" s="26"/>
      <c r="CL1218" s="26"/>
      <c r="CM1218" s="26"/>
      <c r="CN1218" s="26"/>
      <c r="CO1218" s="26"/>
      <c r="CP1218" s="26"/>
      <c r="CQ1218" s="26"/>
      <c r="CR1218" s="26"/>
      <c r="CS1218" s="26"/>
      <c r="CT1218" s="26"/>
      <c r="CU1218" s="26"/>
      <c r="CV1218" s="26"/>
    </row>
    <row r="1219" spans="1:100">
      <c r="A1219" s="26">
        <v>24</v>
      </c>
      <c r="B1219" s="26" t="s">
        <v>43</v>
      </c>
      <c r="C1219" s="26" t="s">
        <v>36</v>
      </c>
      <c r="D1219" s="26">
        <v>581</v>
      </c>
      <c r="E1219" s="26" t="s">
        <v>45</v>
      </c>
      <c r="F1219" s="26">
        <v>9</v>
      </c>
      <c r="G1219" s="26">
        <v>3</v>
      </c>
      <c r="H1219" s="26" t="s">
        <v>51</v>
      </c>
      <c r="I1219" s="26">
        <v>1</v>
      </c>
      <c r="J1219" s="26">
        <v>1707</v>
      </c>
      <c r="K1219" s="26">
        <v>3</v>
      </c>
      <c r="L1219" s="26" t="s">
        <v>46</v>
      </c>
      <c r="M1219" s="26">
        <v>62</v>
      </c>
      <c r="N1219" s="26">
        <v>4</v>
      </c>
      <c r="O1219" s="26">
        <v>1</v>
      </c>
      <c r="P1219" s="26" t="s">
        <v>47</v>
      </c>
      <c r="Q1219" s="26">
        <v>3</v>
      </c>
      <c r="R1219" s="26" t="s">
        <v>48</v>
      </c>
      <c r="S1219" s="26">
        <v>4401</v>
      </c>
      <c r="T1219" s="26">
        <v>17616</v>
      </c>
      <c r="U1219" s="26">
        <v>1</v>
      </c>
      <c r="V1219" s="26" t="s">
        <v>42</v>
      </c>
      <c r="W1219" s="26" t="s">
        <v>43</v>
      </c>
      <c r="X1219" s="26">
        <v>16</v>
      </c>
      <c r="Y1219" s="26">
        <v>3</v>
      </c>
      <c r="Z1219" s="26">
        <v>4</v>
      </c>
      <c r="AA1219" s="26">
        <v>80</v>
      </c>
      <c r="AB1219" s="26">
        <v>1</v>
      </c>
      <c r="AC1219" s="26">
        <v>5</v>
      </c>
      <c r="AD1219" s="26">
        <v>1</v>
      </c>
      <c r="AE1219" s="26">
        <v>3</v>
      </c>
      <c r="AF1219" s="26">
        <v>5</v>
      </c>
      <c r="AG1219" s="26">
        <v>3</v>
      </c>
      <c r="AH1219" s="26">
        <v>0</v>
      </c>
      <c r="AI1219" s="26">
        <v>4</v>
      </c>
      <c r="AJ1219" s="26"/>
      <c r="AK1219" s="26"/>
      <c r="AL1219" s="26"/>
      <c r="AM1219" s="26"/>
      <c r="AN1219" s="26"/>
      <c r="AO1219" s="26"/>
      <c r="AP1219" s="26"/>
      <c r="AQ1219" s="26"/>
      <c r="AR1219" s="26"/>
      <c r="AS1219" s="26"/>
      <c r="AT1219" s="26"/>
      <c r="AU1219" s="26"/>
      <c r="AV1219" s="26"/>
      <c r="AW1219" s="26"/>
      <c r="AX1219" s="26"/>
      <c r="AY1219" s="26"/>
      <c r="AZ1219" s="26"/>
      <c r="BA1219" s="26"/>
      <c r="BB1219" s="26"/>
      <c r="BC1219" s="26"/>
      <c r="BD1219" s="26"/>
      <c r="BE1219" s="26"/>
      <c r="BF1219" s="26"/>
      <c r="BG1219" s="26"/>
      <c r="BH1219" s="26"/>
      <c r="BI1219" s="26"/>
      <c r="BJ1219" s="26"/>
      <c r="BK1219" s="26"/>
      <c r="BL1219" s="26"/>
      <c r="BM1219" s="26"/>
      <c r="BN1219" s="26"/>
      <c r="BO1219" s="26"/>
      <c r="BP1219" s="26"/>
      <c r="BQ1219" s="26"/>
      <c r="BR1219" s="26"/>
      <c r="BS1219" s="26"/>
      <c r="BT1219" s="26"/>
      <c r="BU1219" s="26"/>
      <c r="BV1219" s="26"/>
      <c r="BW1219" s="26"/>
      <c r="BX1219" s="26"/>
      <c r="BY1219" s="26"/>
      <c r="BZ1219" s="26"/>
      <c r="CA1219" s="26"/>
      <c r="CB1219" s="26"/>
      <c r="CC1219" s="26"/>
      <c r="CD1219" s="26"/>
      <c r="CE1219" s="26"/>
      <c r="CF1219" s="26"/>
      <c r="CG1219" s="26"/>
      <c r="CH1219" s="26"/>
      <c r="CI1219" s="26"/>
      <c r="CJ1219" s="26"/>
      <c r="CK1219" s="26"/>
      <c r="CL1219" s="26"/>
      <c r="CM1219" s="26"/>
      <c r="CN1219" s="26"/>
      <c r="CO1219" s="26"/>
      <c r="CP1219" s="26"/>
      <c r="CQ1219" s="26"/>
      <c r="CR1219" s="26"/>
      <c r="CS1219" s="26"/>
      <c r="CT1219" s="26"/>
      <c r="CU1219" s="26"/>
      <c r="CV1219" s="26"/>
    </row>
    <row r="1220" spans="1:100">
      <c r="A1220" s="26">
        <v>41</v>
      </c>
      <c r="B1220" s="26" t="s">
        <v>43</v>
      </c>
      <c r="C1220" s="26" t="s">
        <v>36</v>
      </c>
      <c r="D1220" s="26">
        <v>918</v>
      </c>
      <c r="E1220" s="26" t="s">
        <v>37</v>
      </c>
      <c r="F1220" s="26">
        <v>6</v>
      </c>
      <c r="G1220" s="26">
        <v>3</v>
      </c>
      <c r="H1220" s="26" t="s">
        <v>59</v>
      </c>
      <c r="I1220" s="26">
        <v>1</v>
      </c>
      <c r="J1220" s="26">
        <v>1708</v>
      </c>
      <c r="K1220" s="26">
        <v>4</v>
      </c>
      <c r="L1220" s="26" t="s">
        <v>46</v>
      </c>
      <c r="M1220" s="26">
        <v>35</v>
      </c>
      <c r="N1220" s="26">
        <v>3</v>
      </c>
      <c r="O1220" s="26">
        <v>3</v>
      </c>
      <c r="P1220" s="26" t="s">
        <v>40</v>
      </c>
      <c r="Q1220" s="26">
        <v>3</v>
      </c>
      <c r="R1220" s="26" t="s">
        <v>41</v>
      </c>
      <c r="S1220" s="26">
        <v>9241</v>
      </c>
      <c r="T1220" s="26">
        <v>15869</v>
      </c>
      <c r="U1220" s="26">
        <v>1</v>
      </c>
      <c r="V1220" s="26" t="s">
        <v>42</v>
      </c>
      <c r="W1220" s="26" t="s">
        <v>43</v>
      </c>
      <c r="X1220" s="26">
        <v>12</v>
      </c>
      <c r="Y1220" s="26">
        <v>3</v>
      </c>
      <c r="Z1220" s="26">
        <v>2</v>
      </c>
      <c r="AA1220" s="26">
        <v>80</v>
      </c>
      <c r="AB1220" s="26">
        <v>0</v>
      </c>
      <c r="AC1220" s="26">
        <v>10</v>
      </c>
      <c r="AD1220" s="26">
        <v>3</v>
      </c>
      <c r="AE1220" s="26">
        <v>3</v>
      </c>
      <c r="AF1220" s="26">
        <v>10</v>
      </c>
      <c r="AG1220" s="26">
        <v>8</v>
      </c>
      <c r="AH1220" s="26">
        <v>8</v>
      </c>
      <c r="AI1220" s="26">
        <v>7</v>
      </c>
      <c r="AJ1220" s="26"/>
      <c r="AK1220" s="26"/>
      <c r="AL1220" s="26"/>
      <c r="AM1220" s="26"/>
      <c r="AN1220" s="26"/>
      <c r="AO1220" s="26"/>
      <c r="AP1220" s="26"/>
      <c r="AQ1220" s="26"/>
      <c r="AR1220" s="26"/>
      <c r="AS1220" s="26"/>
      <c r="AT1220" s="26"/>
      <c r="AU1220" s="26"/>
      <c r="AV1220" s="26"/>
      <c r="AW1220" s="26"/>
      <c r="AX1220" s="26"/>
      <c r="AY1220" s="26"/>
      <c r="AZ1220" s="26"/>
      <c r="BA1220" s="26"/>
      <c r="BB1220" s="26"/>
      <c r="BC1220" s="26"/>
      <c r="BD1220" s="26"/>
      <c r="BE1220" s="26"/>
      <c r="BF1220" s="26"/>
      <c r="BG1220" s="26"/>
      <c r="BH1220" s="26"/>
      <c r="BI1220" s="26"/>
      <c r="BJ1220" s="26"/>
      <c r="BK1220" s="26"/>
      <c r="BL1220" s="26"/>
      <c r="BM1220" s="26"/>
      <c r="BN1220" s="26"/>
      <c r="BO1220" s="26"/>
      <c r="BP1220" s="26"/>
      <c r="BQ1220" s="26"/>
      <c r="BR1220" s="26"/>
      <c r="BS1220" s="26"/>
      <c r="BT1220" s="26"/>
      <c r="BU1220" s="26"/>
      <c r="BV1220" s="26"/>
      <c r="BW1220" s="26"/>
      <c r="BX1220" s="26"/>
      <c r="BY1220" s="26"/>
      <c r="BZ1220" s="26"/>
      <c r="CA1220" s="26"/>
      <c r="CB1220" s="26"/>
      <c r="CC1220" s="26"/>
      <c r="CD1220" s="26"/>
      <c r="CE1220" s="26"/>
      <c r="CF1220" s="26"/>
      <c r="CG1220" s="26"/>
      <c r="CH1220" s="26"/>
      <c r="CI1220" s="26"/>
      <c r="CJ1220" s="26"/>
      <c r="CK1220" s="26"/>
      <c r="CL1220" s="26"/>
      <c r="CM1220" s="26"/>
      <c r="CN1220" s="26"/>
      <c r="CO1220" s="26"/>
      <c r="CP1220" s="26"/>
      <c r="CQ1220" s="26"/>
      <c r="CR1220" s="26"/>
      <c r="CS1220" s="26"/>
      <c r="CT1220" s="26"/>
      <c r="CU1220" s="26"/>
      <c r="CV1220" s="26"/>
    </row>
    <row r="1221" spans="1:100">
      <c r="A1221" s="26">
        <v>29</v>
      </c>
      <c r="B1221" s="26" t="s">
        <v>43</v>
      </c>
      <c r="C1221" s="26" t="s">
        <v>36</v>
      </c>
      <c r="D1221" s="26">
        <v>1082</v>
      </c>
      <c r="E1221" s="26" t="s">
        <v>45</v>
      </c>
      <c r="F1221" s="26">
        <v>9</v>
      </c>
      <c r="G1221" s="26">
        <v>4</v>
      </c>
      <c r="H1221" s="26" t="s">
        <v>51</v>
      </c>
      <c r="I1221" s="26">
        <v>1</v>
      </c>
      <c r="J1221" s="26">
        <v>1709</v>
      </c>
      <c r="K1221" s="26">
        <v>4</v>
      </c>
      <c r="L1221" s="26" t="s">
        <v>39</v>
      </c>
      <c r="M1221" s="26">
        <v>43</v>
      </c>
      <c r="N1221" s="26">
        <v>3</v>
      </c>
      <c r="O1221" s="26">
        <v>1</v>
      </c>
      <c r="P1221" s="26" t="s">
        <v>50</v>
      </c>
      <c r="Q1221" s="26">
        <v>3</v>
      </c>
      <c r="R1221" s="26" t="s">
        <v>48</v>
      </c>
      <c r="S1221" s="26">
        <v>2974</v>
      </c>
      <c r="T1221" s="26">
        <v>25412</v>
      </c>
      <c r="U1221" s="26">
        <v>9</v>
      </c>
      <c r="V1221" s="26" t="s">
        <v>42</v>
      </c>
      <c r="W1221" s="26" t="s">
        <v>43</v>
      </c>
      <c r="X1221" s="26">
        <v>17</v>
      </c>
      <c r="Y1221" s="26">
        <v>3</v>
      </c>
      <c r="Z1221" s="26">
        <v>3</v>
      </c>
      <c r="AA1221" s="26">
        <v>80</v>
      </c>
      <c r="AB1221" s="26">
        <v>1</v>
      </c>
      <c r="AC1221" s="26">
        <v>9</v>
      </c>
      <c r="AD1221" s="26">
        <v>2</v>
      </c>
      <c r="AE1221" s="26">
        <v>3</v>
      </c>
      <c r="AF1221" s="26">
        <v>5</v>
      </c>
      <c r="AG1221" s="26">
        <v>3</v>
      </c>
      <c r="AH1221" s="26">
        <v>1</v>
      </c>
      <c r="AI1221" s="26">
        <v>2</v>
      </c>
      <c r="AJ1221" s="26"/>
      <c r="AK1221" s="26"/>
      <c r="AL1221" s="26"/>
      <c r="AM1221" s="26"/>
      <c r="AN1221" s="26"/>
      <c r="AO1221" s="26"/>
      <c r="AP1221" s="26"/>
      <c r="AQ1221" s="26"/>
      <c r="AR1221" s="26"/>
      <c r="AS1221" s="26"/>
      <c r="AT1221" s="26"/>
      <c r="AU1221" s="26"/>
      <c r="AV1221" s="26"/>
      <c r="AW1221" s="26"/>
      <c r="AX1221" s="26"/>
      <c r="AY1221" s="26"/>
      <c r="AZ1221" s="26"/>
      <c r="BA1221" s="26"/>
      <c r="BB1221" s="26"/>
      <c r="BC1221" s="26"/>
      <c r="BD1221" s="26"/>
      <c r="BE1221" s="26"/>
      <c r="BF1221" s="26"/>
      <c r="BG1221" s="26"/>
      <c r="BH1221" s="26"/>
      <c r="BI1221" s="26"/>
      <c r="BJ1221" s="26"/>
      <c r="BK1221" s="26"/>
      <c r="BL1221" s="26"/>
      <c r="BM1221" s="26"/>
      <c r="BN1221" s="26"/>
      <c r="BO1221" s="26"/>
      <c r="BP1221" s="26"/>
      <c r="BQ1221" s="26"/>
      <c r="BR1221" s="26"/>
      <c r="BS1221" s="26"/>
      <c r="BT1221" s="26"/>
      <c r="BU1221" s="26"/>
      <c r="BV1221" s="26"/>
      <c r="BW1221" s="26"/>
      <c r="BX1221" s="26"/>
      <c r="BY1221" s="26"/>
      <c r="BZ1221" s="26"/>
      <c r="CA1221" s="26"/>
      <c r="CB1221" s="26"/>
      <c r="CC1221" s="26"/>
      <c r="CD1221" s="26"/>
      <c r="CE1221" s="26"/>
      <c r="CF1221" s="26"/>
      <c r="CG1221" s="26"/>
      <c r="CH1221" s="26"/>
      <c r="CI1221" s="26"/>
      <c r="CJ1221" s="26"/>
      <c r="CK1221" s="26"/>
      <c r="CL1221" s="26"/>
      <c r="CM1221" s="26"/>
      <c r="CN1221" s="26"/>
      <c r="CO1221" s="26"/>
      <c r="CP1221" s="26"/>
      <c r="CQ1221" s="26"/>
      <c r="CR1221" s="26"/>
      <c r="CS1221" s="26"/>
      <c r="CT1221" s="26"/>
      <c r="CU1221" s="26"/>
      <c r="CV1221" s="26"/>
    </row>
    <row r="1222" spans="1:100">
      <c r="A1222" s="26">
        <v>36</v>
      </c>
      <c r="B1222" s="26" t="s">
        <v>43</v>
      </c>
      <c r="C1222" s="26" t="s">
        <v>36</v>
      </c>
      <c r="D1222" s="26">
        <v>530</v>
      </c>
      <c r="E1222" s="26" t="s">
        <v>37</v>
      </c>
      <c r="F1222" s="26">
        <v>2</v>
      </c>
      <c r="G1222" s="26">
        <v>4</v>
      </c>
      <c r="H1222" s="26" t="s">
        <v>38</v>
      </c>
      <c r="I1222" s="26">
        <v>1</v>
      </c>
      <c r="J1222" s="26">
        <v>1710</v>
      </c>
      <c r="K1222" s="26">
        <v>3</v>
      </c>
      <c r="L1222" s="26" t="s">
        <v>39</v>
      </c>
      <c r="M1222" s="26">
        <v>51</v>
      </c>
      <c r="N1222" s="26">
        <v>3</v>
      </c>
      <c r="O1222" s="26">
        <v>2</v>
      </c>
      <c r="P1222" s="26" t="s">
        <v>57</v>
      </c>
      <c r="Q1222" s="26">
        <v>4</v>
      </c>
      <c r="R1222" s="26" t="s">
        <v>41</v>
      </c>
      <c r="S1222" s="26">
        <v>4502</v>
      </c>
      <c r="T1222" s="26">
        <v>7439</v>
      </c>
      <c r="U1222" s="26">
        <v>3</v>
      </c>
      <c r="V1222" s="26" t="s">
        <v>42</v>
      </c>
      <c r="W1222" s="26" t="s">
        <v>43</v>
      </c>
      <c r="X1222" s="26">
        <v>15</v>
      </c>
      <c r="Y1222" s="26">
        <v>3</v>
      </c>
      <c r="Z1222" s="26">
        <v>3</v>
      </c>
      <c r="AA1222" s="26">
        <v>80</v>
      </c>
      <c r="AB1222" s="26">
        <v>0</v>
      </c>
      <c r="AC1222" s="26">
        <v>17</v>
      </c>
      <c r="AD1222" s="26">
        <v>2</v>
      </c>
      <c r="AE1222" s="26">
        <v>2</v>
      </c>
      <c r="AF1222" s="26">
        <v>13</v>
      </c>
      <c r="AG1222" s="26">
        <v>7</v>
      </c>
      <c r="AH1222" s="26">
        <v>6</v>
      </c>
      <c r="AI1222" s="26">
        <v>7</v>
      </c>
      <c r="AJ1222" s="26"/>
      <c r="AK1222" s="26"/>
      <c r="AL1222" s="26"/>
      <c r="AM1222" s="26"/>
      <c r="AN1222" s="26"/>
      <c r="AO1222" s="26"/>
      <c r="AP1222" s="26"/>
      <c r="AQ1222" s="26"/>
      <c r="AR1222" s="26"/>
      <c r="AS1222" s="26"/>
      <c r="AT1222" s="26"/>
      <c r="AU1222" s="26"/>
      <c r="AV1222" s="26"/>
      <c r="AW1222" s="26"/>
      <c r="AX1222" s="26"/>
      <c r="AY1222" s="26"/>
      <c r="AZ1222" s="26"/>
      <c r="BA1222" s="26"/>
      <c r="BB1222" s="26"/>
      <c r="BC1222" s="26"/>
      <c r="BD1222" s="26"/>
      <c r="BE1222" s="26"/>
      <c r="BF1222" s="26"/>
      <c r="BG1222" s="26"/>
      <c r="BH1222" s="26"/>
      <c r="BI1222" s="26"/>
      <c r="BJ1222" s="26"/>
      <c r="BK1222" s="26"/>
      <c r="BL1222" s="26"/>
      <c r="BM1222" s="26"/>
      <c r="BN1222" s="26"/>
      <c r="BO1222" s="26"/>
      <c r="BP1222" s="26"/>
      <c r="BQ1222" s="26"/>
      <c r="BR1222" s="26"/>
      <c r="BS1222" s="26"/>
      <c r="BT1222" s="26"/>
      <c r="BU1222" s="26"/>
      <c r="BV1222" s="26"/>
      <c r="BW1222" s="26"/>
      <c r="BX1222" s="26"/>
      <c r="BY1222" s="26"/>
      <c r="BZ1222" s="26"/>
      <c r="CA1222" s="26"/>
      <c r="CB1222" s="26"/>
      <c r="CC1222" s="26"/>
      <c r="CD1222" s="26"/>
      <c r="CE1222" s="26"/>
      <c r="CF1222" s="26"/>
      <c r="CG1222" s="26"/>
      <c r="CH1222" s="26"/>
      <c r="CI1222" s="26"/>
      <c r="CJ1222" s="26"/>
      <c r="CK1222" s="26"/>
      <c r="CL1222" s="26"/>
      <c r="CM1222" s="26"/>
      <c r="CN1222" s="26"/>
      <c r="CO1222" s="26"/>
      <c r="CP1222" s="26"/>
      <c r="CQ1222" s="26"/>
      <c r="CR1222" s="26"/>
      <c r="CS1222" s="26"/>
      <c r="CT1222" s="26"/>
      <c r="CU1222" s="26"/>
      <c r="CV1222" s="26"/>
    </row>
    <row r="1223" spans="1:100">
      <c r="A1223" s="26">
        <v>45</v>
      </c>
      <c r="B1223" s="26" t="s">
        <v>43</v>
      </c>
      <c r="C1223" s="26" t="s">
        <v>55</v>
      </c>
      <c r="D1223" s="26">
        <v>1238</v>
      </c>
      <c r="E1223" s="26" t="s">
        <v>45</v>
      </c>
      <c r="F1223" s="26">
        <v>1</v>
      </c>
      <c r="G1223" s="26">
        <v>1</v>
      </c>
      <c r="H1223" s="26" t="s">
        <v>38</v>
      </c>
      <c r="I1223" s="26">
        <v>1</v>
      </c>
      <c r="J1223" s="26">
        <v>1712</v>
      </c>
      <c r="K1223" s="26">
        <v>3</v>
      </c>
      <c r="L1223" s="26" t="s">
        <v>46</v>
      </c>
      <c r="M1223" s="26">
        <v>74</v>
      </c>
      <c r="N1223" s="26">
        <v>2</v>
      </c>
      <c r="O1223" s="26">
        <v>3</v>
      </c>
      <c r="P1223" s="26" t="s">
        <v>54</v>
      </c>
      <c r="Q1223" s="26">
        <v>3</v>
      </c>
      <c r="R1223" s="26" t="s">
        <v>48</v>
      </c>
      <c r="S1223" s="26">
        <v>10748</v>
      </c>
      <c r="T1223" s="26">
        <v>3395</v>
      </c>
      <c r="U1223" s="26">
        <v>3</v>
      </c>
      <c r="V1223" s="26" t="s">
        <v>42</v>
      </c>
      <c r="W1223" s="26" t="s">
        <v>43</v>
      </c>
      <c r="X1223" s="26">
        <v>23</v>
      </c>
      <c r="Y1223" s="26">
        <v>4</v>
      </c>
      <c r="Z1223" s="26">
        <v>4</v>
      </c>
      <c r="AA1223" s="26">
        <v>80</v>
      </c>
      <c r="AB1223" s="26">
        <v>1</v>
      </c>
      <c r="AC1223" s="26">
        <v>25</v>
      </c>
      <c r="AD1223" s="26">
        <v>3</v>
      </c>
      <c r="AE1223" s="26">
        <v>2</v>
      </c>
      <c r="AF1223" s="26">
        <v>23</v>
      </c>
      <c r="AG1223" s="26">
        <v>15</v>
      </c>
      <c r="AH1223" s="26">
        <v>14</v>
      </c>
      <c r="AI1223" s="26">
        <v>4</v>
      </c>
      <c r="AJ1223" s="26"/>
      <c r="AK1223" s="26"/>
      <c r="AL1223" s="26"/>
      <c r="AM1223" s="26"/>
      <c r="AN1223" s="26"/>
      <c r="AO1223" s="26"/>
      <c r="AP1223" s="26"/>
      <c r="AQ1223" s="26"/>
      <c r="AR1223" s="26"/>
      <c r="AS1223" s="26"/>
      <c r="AT1223" s="26"/>
      <c r="AU1223" s="26"/>
      <c r="AV1223" s="26"/>
      <c r="AW1223" s="26"/>
      <c r="AX1223" s="26"/>
      <c r="AY1223" s="26"/>
      <c r="AZ1223" s="26"/>
      <c r="BA1223" s="26"/>
      <c r="BB1223" s="26"/>
      <c r="BC1223" s="26"/>
      <c r="BD1223" s="26"/>
      <c r="BE1223" s="26"/>
      <c r="BF1223" s="26"/>
      <c r="BG1223" s="26"/>
      <c r="BH1223" s="26"/>
      <c r="BI1223" s="26"/>
      <c r="BJ1223" s="26"/>
      <c r="BK1223" s="26"/>
      <c r="BL1223" s="26"/>
      <c r="BM1223" s="26"/>
      <c r="BN1223" s="26"/>
      <c r="BO1223" s="26"/>
      <c r="BP1223" s="26"/>
      <c r="BQ1223" s="26"/>
      <c r="BR1223" s="26"/>
      <c r="BS1223" s="26"/>
      <c r="BT1223" s="26"/>
      <c r="BU1223" s="26"/>
      <c r="BV1223" s="26"/>
      <c r="BW1223" s="26"/>
      <c r="BX1223" s="26"/>
      <c r="BY1223" s="26"/>
      <c r="BZ1223" s="26"/>
      <c r="CA1223" s="26"/>
      <c r="CB1223" s="26"/>
      <c r="CC1223" s="26"/>
      <c r="CD1223" s="26"/>
      <c r="CE1223" s="26"/>
      <c r="CF1223" s="26"/>
      <c r="CG1223" s="26"/>
      <c r="CH1223" s="26"/>
      <c r="CI1223" s="26"/>
      <c r="CJ1223" s="26"/>
      <c r="CK1223" s="26"/>
      <c r="CL1223" s="26"/>
      <c r="CM1223" s="26"/>
      <c r="CN1223" s="26"/>
      <c r="CO1223" s="26"/>
      <c r="CP1223" s="26"/>
      <c r="CQ1223" s="26"/>
      <c r="CR1223" s="26"/>
      <c r="CS1223" s="26"/>
      <c r="CT1223" s="26"/>
      <c r="CU1223" s="26"/>
      <c r="CV1223" s="26"/>
    </row>
    <row r="1224" spans="1:100">
      <c r="A1224" s="26">
        <v>24</v>
      </c>
      <c r="B1224" s="26" t="s">
        <v>35</v>
      </c>
      <c r="C1224" s="26" t="s">
        <v>36</v>
      </c>
      <c r="D1224" s="26">
        <v>240</v>
      </c>
      <c r="E1224" s="26" t="s">
        <v>61</v>
      </c>
      <c r="F1224" s="26">
        <v>22</v>
      </c>
      <c r="G1224" s="26">
        <v>1</v>
      </c>
      <c r="H1224" s="26" t="s">
        <v>61</v>
      </c>
      <c r="I1224" s="26">
        <v>1</v>
      </c>
      <c r="J1224" s="26">
        <v>1714</v>
      </c>
      <c r="K1224" s="26">
        <v>4</v>
      </c>
      <c r="L1224" s="26" t="s">
        <v>46</v>
      </c>
      <c r="M1224" s="26">
        <v>58</v>
      </c>
      <c r="N1224" s="26">
        <v>1</v>
      </c>
      <c r="O1224" s="26">
        <v>1</v>
      </c>
      <c r="P1224" s="26" t="s">
        <v>61</v>
      </c>
      <c r="Q1224" s="26">
        <v>3</v>
      </c>
      <c r="R1224" s="26" t="s">
        <v>48</v>
      </c>
      <c r="S1224" s="26">
        <v>1555</v>
      </c>
      <c r="T1224" s="26">
        <v>11585</v>
      </c>
      <c r="U1224" s="26">
        <v>1</v>
      </c>
      <c r="V1224" s="26" t="s">
        <v>42</v>
      </c>
      <c r="W1224" s="26" t="s">
        <v>43</v>
      </c>
      <c r="X1224" s="26">
        <v>11</v>
      </c>
      <c r="Y1224" s="26">
        <v>3</v>
      </c>
      <c r="Z1224" s="26">
        <v>3</v>
      </c>
      <c r="AA1224" s="26">
        <v>80</v>
      </c>
      <c r="AB1224" s="26">
        <v>1</v>
      </c>
      <c r="AC1224" s="26">
        <v>1</v>
      </c>
      <c r="AD1224" s="26">
        <v>2</v>
      </c>
      <c r="AE1224" s="26">
        <v>3</v>
      </c>
      <c r="AF1224" s="26">
        <v>1</v>
      </c>
      <c r="AG1224" s="26">
        <v>0</v>
      </c>
      <c r="AH1224" s="26">
        <v>0</v>
      </c>
      <c r="AI1224" s="26">
        <v>0</v>
      </c>
      <c r="AJ1224" s="26"/>
      <c r="AK1224" s="26"/>
      <c r="AL1224" s="26"/>
      <c r="AM1224" s="26"/>
      <c r="AN1224" s="26"/>
      <c r="AO1224" s="26"/>
      <c r="AP1224" s="26"/>
      <c r="AQ1224" s="26"/>
      <c r="AR1224" s="26"/>
      <c r="AS1224" s="26"/>
      <c r="AT1224" s="26"/>
      <c r="AU1224" s="26"/>
      <c r="AV1224" s="26"/>
      <c r="AW1224" s="26"/>
      <c r="AX1224" s="26"/>
      <c r="AY1224" s="26"/>
      <c r="AZ1224" s="26"/>
      <c r="BA1224" s="26"/>
      <c r="BB1224" s="26"/>
      <c r="BC1224" s="26"/>
      <c r="BD1224" s="26"/>
      <c r="BE1224" s="26"/>
      <c r="BF1224" s="26"/>
      <c r="BG1224" s="26"/>
      <c r="BH1224" s="26"/>
      <c r="BI1224" s="26"/>
      <c r="BJ1224" s="26"/>
      <c r="BK1224" s="26"/>
      <c r="BL1224" s="26"/>
      <c r="BM1224" s="26"/>
      <c r="BN1224" s="26"/>
      <c r="BO1224" s="26"/>
      <c r="BP1224" s="26"/>
      <c r="BQ1224" s="26"/>
      <c r="BR1224" s="26"/>
      <c r="BS1224" s="26"/>
      <c r="BT1224" s="26"/>
      <c r="BU1224" s="26"/>
      <c r="BV1224" s="26"/>
      <c r="BW1224" s="26"/>
      <c r="BX1224" s="26"/>
      <c r="BY1224" s="26"/>
      <c r="BZ1224" s="26"/>
      <c r="CA1224" s="26"/>
      <c r="CB1224" s="26"/>
      <c r="CC1224" s="26"/>
      <c r="CD1224" s="26"/>
      <c r="CE1224" s="26"/>
      <c r="CF1224" s="26"/>
      <c r="CG1224" s="26"/>
      <c r="CH1224" s="26"/>
      <c r="CI1224" s="26"/>
      <c r="CJ1224" s="26"/>
      <c r="CK1224" s="26"/>
      <c r="CL1224" s="26"/>
      <c r="CM1224" s="26"/>
      <c r="CN1224" s="26"/>
      <c r="CO1224" s="26"/>
      <c r="CP1224" s="26"/>
      <c r="CQ1224" s="26"/>
      <c r="CR1224" s="26"/>
      <c r="CS1224" s="26"/>
      <c r="CT1224" s="26"/>
      <c r="CU1224" s="26"/>
      <c r="CV1224" s="26"/>
    </row>
    <row r="1225" spans="1:100">
      <c r="A1225" s="26">
        <v>47</v>
      </c>
      <c r="B1225" s="26" t="s">
        <v>35</v>
      </c>
      <c r="C1225" s="26" t="s">
        <v>44</v>
      </c>
      <c r="D1225" s="26">
        <v>1093</v>
      </c>
      <c r="E1225" s="26" t="s">
        <v>37</v>
      </c>
      <c r="F1225" s="26">
        <v>9</v>
      </c>
      <c r="G1225" s="26">
        <v>3</v>
      </c>
      <c r="H1225" s="26" t="s">
        <v>38</v>
      </c>
      <c r="I1225" s="26">
        <v>1</v>
      </c>
      <c r="J1225" s="26">
        <v>1716</v>
      </c>
      <c r="K1225" s="26">
        <v>3</v>
      </c>
      <c r="L1225" s="26" t="s">
        <v>46</v>
      </c>
      <c r="M1225" s="26">
        <v>82</v>
      </c>
      <c r="N1225" s="26">
        <v>1</v>
      </c>
      <c r="O1225" s="26">
        <v>4</v>
      </c>
      <c r="P1225" s="26" t="s">
        <v>40</v>
      </c>
      <c r="Q1225" s="26">
        <v>3</v>
      </c>
      <c r="R1225" s="26" t="s">
        <v>48</v>
      </c>
      <c r="S1225" s="26">
        <v>12936</v>
      </c>
      <c r="T1225" s="26">
        <v>24164</v>
      </c>
      <c r="U1225" s="26">
        <v>7</v>
      </c>
      <c r="V1225" s="26" t="s">
        <v>42</v>
      </c>
      <c r="W1225" s="26" t="s">
        <v>43</v>
      </c>
      <c r="X1225" s="26">
        <v>11</v>
      </c>
      <c r="Y1225" s="26">
        <v>3</v>
      </c>
      <c r="Z1225" s="26">
        <v>3</v>
      </c>
      <c r="AA1225" s="26">
        <v>80</v>
      </c>
      <c r="AB1225" s="26">
        <v>0</v>
      </c>
      <c r="AC1225" s="26">
        <v>25</v>
      </c>
      <c r="AD1225" s="26">
        <v>3</v>
      </c>
      <c r="AE1225" s="26">
        <v>1</v>
      </c>
      <c r="AF1225" s="26">
        <v>23</v>
      </c>
      <c r="AG1225" s="26">
        <v>5</v>
      </c>
      <c r="AH1225" s="26">
        <v>14</v>
      </c>
      <c r="AI1225" s="26">
        <v>10</v>
      </c>
      <c r="AJ1225" s="26"/>
      <c r="AK1225" s="26"/>
      <c r="AL1225" s="26"/>
      <c r="AM1225" s="26"/>
      <c r="AN1225" s="26"/>
      <c r="AO1225" s="26"/>
      <c r="AP1225" s="26"/>
      <c r="AQ1225" s="26"/>
      <c r="AR1225" s="26"/>
      <c r="AS1225" s="26"/>
      <c r="AT1225" s="26"/>
      <c r="AU1225" s="26"/>
      <c r="AV1225" s="26"/>
      <c r="AW1225" s="26"/>
      <c r="AX1225" s="26"/>
      <c r="AY1225" s="26"/>
      <c r="AZ1225" s="26"/>
      <c r="BA1225" s="26"/>
      <c r="BB1225" s="26"/>
      <c r="BC1225" s="26"/>
      <c r="BD1225" s="26"/>
      <c r="BE1225" s="26"/>
      <c r="BF1225" s="26"/>
      <c r="BG1225" s="26"/>
      <c r="BH1225" s="26"/>
      <c r="BI1225" s="26"/>
      <c r="BJ1225" s="26"/>
      <c r="BK1225" s="26"/>
      <c r="BL1225" s="26"/>
      <c r="BM1225" s="26"/>
      <c r="BN1225" s="26"/>
      <c r="BO1225" s="26"/>
      <c r="BP1225" s="26"/>
      <c r="BQ1225" s="26"/>
      <c r="BR1225" s="26"/>
      <c r="BS1225" s="26"/>
      <c r="BT1225" s="26"/>
      <c r="BU1225" s="26"/>
      <c r="BV1225" s="26"/>
      <c r="BW1225" s="26"/>
      <c r="BX1225" s="26"/>
      <c r="BY1225" s="26"/>
      <c r="BZ1225" s="26"/>
      <c r="CA1225" s="26"/>
      <c r="CB1225" s="26"/>
      <c r="CC1225" s="26"/>
      <c r="CD1225" s="26"/>
      <c r="CE1225" s="26"/>
      <c r="CF1225" s="26"/>
      <c r="CG1225" s="26"/>
      <c r="CH1225" s="26"/>
      <c r="CI1225" s="26"/>
      <c r="CJ1225" s="26"/>
      <c r="CK1225" s="26"/>
      <c r="CL1225" s="26"/>
      <c r="CM1225" s="26"/>
      <c r="CN1225" s="26"/>
      <c r="CO1225" s="26"/>
      <c r="CP1225" s="26"/>
      <c r="CQ1225" s="26"/>
      <c r="CR1225" s="26"/>
      <c r="CS1225" s="26"/>
      <c r="CT1225" s="26"/>
      <c r="CU1225" s="26"/>
      <c r="CV1225" s="26"/>
    </row>
    <row r="1226" spans="1:100">
      <c r="A1226" s="26">
        <v>26</v>
      </c>
      <c r="B1226" s="26" t="s">
        <v>43</v>
      </c>
      <c r="C1226" s="26" t="s">
        <v>36</v>
      </c>
      <c r="D1226" s="26">
        <v>390</v>
      </c>
      <c r="E1226" s="26" t="s">
        <v>45</v>
      </c>
      <c r="F1226" s="26">
        <v>17</v>
      </c>
      <c r="G1226" s="26">
        <v>4</v>
      </c>
      <c r="H1226" s="26" t="s">
        <v>51</v>
      </c>
      <c r="I1226" s="26">
        <v>1</v>
      </c>
      <c r="J1226" s="26">
        <v>1718</v>
      </c>
      <c r="K1226" s="26">
        <v>4</v>
      </c>
      <c r="L1226" s="26" t="s">
        <v>46</v>
      </c>
      <c r="M1226" s="26">
        <v>62</v>
      </c>
      <c r="N1226" s="26">
        <v>1</v>
      </c>
      <c r="O1226" s="26">
        <v>1</v>
      </c>
      <c r="P1226" s="26" t="s">
        <v>50</v>
      </c>
      <c r="Q1226" s="26">
        <v>3</v>
      </c>
      <c r="R1226" s="26" t="s">
        <v>48</v>
      </c>
      <c r="S1226" s="26">
        <v>2305</v>
      </c>
      <c r="T1226" s="26">
        <v>6217</v>
      </c>
      <c r="U1226" s="26">
        <v>1</v>
      </c>
      <c r="V1226" s="26" t="s">
        <v>42</v>
      </c>
      <c r="W1226" s="26" t="s">
        <v>43</v>
      </c>
      <c r="X1226" s="26">
        <v>15</v>
      </c>
      <c r="Y1226" s="26">
        <v>3</v>
      </c>
      <c r="Z1226" s="26">
        <v>3</v>
      </c>
      <c r="AA1226" s="26">
        <v>80</v>
      </c>
      <c r="AB1226" s="26">
        <v>3</v>
      </c>
      <c r="AC1226" s="26">
        <v>3</v>
      </c>
      <c r="AD1226" s="26">
        <v>3</v>
      </c>
      <c r="AE1226" s="26">
        <v>4</v>
      </c>
      <c r="AF1226" s="26">
        <v>3</v>
      </c>
      <c r="AG1226" s="26">
        <v>2</v>
      </c>
      <c r="AH1226" s="26">
        <v>0</v>
      </c>
      <c r="AI1226" s="26">
        <v>2</v>
      </c>
      <c r="AJ1226" s="26"/>
      <c r="AK1226" s="26"/>
      <c r="AL1226" s="26"/>
      <c r="AM1226" s="26"/>
      <c r="AN1226" s="26"/>
      <c r="AO1226" s="26"/>
      <c r="AP1226" s="26"/>
      <c r="AQ1226" s="26"/>
      <c r="AR1226" s="26"/>
      <c r="AS1226" s="26"/>
      <c r="AT1226" s="26"/>
      <c r="AU1226" s="26"/>
      <c r="AV1226" s="26"/>
      <c r="AW1226" s="26"/>
      <c r="AX1226" s="26"/>
      <c r="AY1226" s="26"/>
      <c r="AZ1226" s="26"/>
      <c r="BA1226" s="26"/>
      <c r="BB1226" s="26"/>
      <c r="BC1226" s="26"/>
      <c r="BD1226" s="26"/>
      <c r="BE1226" s="26"/>
      <c r="BF1226" s="26"/>
      <c r="BG1226" s="26"/>
      <c r="BH1226" s="26"/>
      <c r="BI1226" s="26"/>
      <c r="BJ1226" s="26"/>
      <c r="BK1226" s="26"/>
      <c r="BL1226" s="26"/>
      <c r="BM1226" s="26"/>
      <c r="BN1226" s="26"/>
      <c r="BO1226" s="26"/>
      <c r="BP1226" s="26"/>
      <c r="BQ1226" s="26"/>
      <c r="BR1226" s="26"/>
      <c r="BS1226" s="26"/>
      <c r="BT1226" s="26"/>
      <c r="BU1226" s="26"/>
      <c r="BV1226" s="26"/>
      <c r="BW1226" s="26"/>
      <c r="BX1226" s="26"/>
      <c r="BY1226" s="26"/>
      <c r="BZ1226" s="26"/>
      <c r="CA1226" s="26"/>
      <c r="CB1226" s="26"/>
      <c r="CC1226" s="26"/>
      <c r="CD1226" s="26"/>
      <c r="CE1226" s="26"/>
      <c r="CF1226" s="26"/>
      <c r="CG1226" s="26"/>
      <c r="CH1226" s="26"/>
      <c r="CI1226" s="26"/>
      <c r="CJ1226" s="26"/>
      <c r="CK1226" s="26"/>
      <c r="CL1226" s="26"/>
      <c r="CM1226" s="26"/>
      <c r="CN1226" s="26"/>
      <c r="CO1226" s="26"/>
      <c r="CP1226" s="26"/>
      <c r="CQ1226" s="26"/>
      <c r="CR1226" s="26"/>
      <c r="CS1226" s="26"/>
      <c r="CT1226" s="26"/>
      <c r="CU1226" s="26"/>
      <c r="CV1226" s="26"/>
    </row>
    <row r="1227" spans="1:100">
      <c r="A1227" s="26">
        <v>45</v>
      </c>
      <c r="B1227" s="26" t="s">
        <v>43</v>
      </c>
      <c r="C1227" s="26" t="s">
        <v>36</v>
      </c>
      <c r="D1227" s="26">
        <v>1005</v>
      </c>
      <c r="E1227" s="26" t="s">
        <v>45</v>
      </c>
      <c r="F1227" s="26">
        <v>28</v>
      </c>
      <c r="G1227" s="26">
        <v>2</v>
      </c>
      <c r="H1227" s="26" t="s">
        <v>60</v>
      </c>
      <c r="I1227" s="26">
        <v>1</v>
      </c>
      <c r="J1227" s="26">
        <v>1719</v>
      </c>
      <c r="K1227" s="26">
        <v>4</v>
      </c>
      <c r="L1227" s="26" t="s">
        <v>39</v>
      </c>
      <c r="M1227" s="26">
        <v>48</v>
      </c>
      <c r="N1227" s="26">
        <v>2</v>
      </c>
      <c r="O1227" s="26">
        <v>4</v>
      </c>
      <c r="P1227" s="26" t="s">
        <v>58</v>
      </c>
      <c r="Q1227" s="26">
        <v>2</v>
      </c>
      <c r="R1227" s="26" t="s">
        <v>41</v>
      </c>
      <c r="S1227" s="26">
        <v>16704</v>
      </c>
      <c r="T1227" s="26">
        <v>17119</v>
      </c>
      <c r="U1227" s="26">
        <v>1</v>
      </c>
      <c r="V1227" s="26" t="s">
        <v>42</v>
      </c>
      <c r="W1227" s="26" t="s">
        <v>43</v>
      </c>
      <c r="X1227" s="26">
        <v>11</v>
      </c>
      <c r="Y1227" s="26">
        <v>3</v>
      </c>
      <c r="Z1227" s="26">
        <v>3</v>
      </c>
      <c r="AA1227" s="26">
        <v>80</v>
      </c>
      <c r="AB1227" s="26">
        <v>0</v>
      </c>
      <c r="AC1227" s="26">
        <v>21</v>
      </c>
      <c r="AD1227" s="26">
        <v>2</v>
      </c>
      <c r="AE1227" s="26">
        <v>3</v>
      </c>
      <c r="AF1227" s="26">
        <v>21</v>
      </c>
      <c r="AG1227" s="26">
        <v>6</v>
      </c>
      <c r="AH1227" s="26">
        <v>8</v>
      </c>
      <c r="AI1227" s="26">
        <v>6</v>
      </c>
      <c r="AJ1227" s="26"/>
      <c r="AK1227" s="26"/>
      <c r="AL1227" s="26"/>
      <c r="AM1227" s="26"/>
      <c r="AN1227" s="26"/>
      <c r="AO1227" s="26"/>
      <c r="AP1227" s="26"/>
      <c r="AQ1227" s="26"/>
      <c r="AR1227" s="26"/>
      <c r="AS1227" s="26"/>
      <c r="AT1227" s="26"/>
      <c r="AU1227" s="26"/>
      <c r="AV1227" s="26"/>
      <c r="AW1227" s="26"/>
      <c r="AX1227" s="26"/>
      <c r="AY1227" s="26"/>
      <c r="AZ1227" s="26"/>
      <c r="BA1227" s="26"/>
      <c r="BB1227" s="26"/>
      <c r="BC1227" s="26"/>
      <c r="BD1227" s="26"/>
      <c r="BE1227" s="26"/>
      <c r="BF1227" s="26"/>
      <c r="BG1227" s="26"/>
      <c r="BH1227" s="26"/>
      <c r="BI1227" s="26"/>
      <c r="BJ1227" s="26"/>
      <c r="BK1227" s="26"/>
      <c r="BL1227" s="26"/>
      <c r="BM1227" s="26"/>
      <c r="BN1227" s="26"/>
      <c r="BO1227" s="26"/>
      <c r="BP1227" s="26"/>
      <c r="BQ1227" s="26"/>
      <c r="BR1227" s="26"/>
      <c r="BS1227" s="26"/>
      <c r="BT1227" s="26"/>
      <c r="BU1227" s="26"/>
      <c r="BV1227" s="26"/>
      <c r="BW1227" s="26"/>
      <c r="BX1227" s="26"/>
      <c r="BY1227" s="26"/>
      <c r="BZ1227" s="26"/>
      <c r="CA1227" s="26"/>
      <c r="CB1227" s="26"/>
      <c r="CC1227" s="26"/>
      <c r="CD1227" s="26"/>
      <c r="CE1227" s="26"/>
      <c r="CF1227" s="26"/>
      <c r="CG1227" s="26"/>
      <c r="CH1227" s="26"/>
      <c r="CI1227" s="26"/>
      <c r="CJ1227" s="26"/>
      <c r="CK1227" s="26"/>
      <c r="CL1227" s="26"/>
      <c r="CM1227" s="26"/>
      <c r="CN1227" s="26"/>
      <c r="CO1227" s="26"/>
      <c r="CP1227" s="26"/>
      <c r="CQ1227" s="26"/>
      <c r="CR1227" s="26"/>
      <c r="CS1227" s="26"/>
      <c r="CT1227" s="26"/>
      <c r="CU1227" s="26"/>
      <c r="CV1227" s="26"/>
    </row>
    <row r="1228" spans="1:100">
      <c r="A1228" s="26">
        <v>32</v>
      </c>
      <c r="B1228" s="26" t="s">
        <v>43</v>
      </c>
      <c r="C1228" s="26" t="s">
        <v>44</v>
      </c>
      <c r="D1228" s="26">
        <v>585</v>
      </c>
      <c r="E1228" s="26" t="s">
        <v>45</v>
      </c>
      <c r="F1228" s="26">
        <v>10</v>
      </c>
      <c r="G1228" s="26">
        <v>3</v>
      </c>
      <c r="H1228" s="26" t="s">
        <v>38</v>
      </c>
      <c r="I1228" s="26">
        <v>1</v>
      </c>
      <c r="J1228" s="26">
        <v>1720</v>
      </c>
      <c r="K1228" s="26">
        <v>1</v>
      </c>
      <c r="L1228" s="26" t="s">
        <v>46</v>
      </c>
      <c r="M1228" s="26">
        <v>56</v>
      </c>
      <c r="N1228" s="26">
        <v>3</v>
      </c>
      <c r="O1228" s="26">
        <v>1</v>
      </c>
      <c r="P1228" s="26" t="s">
        <v>47</v>
      </c>
      <c r="Q1228" s="26">
        <v>3</v>
      </c>
      <c r="R1228" s="26" t="s">
        <v>48</v>
      </c>
      <c r="S1228" s="26">
        <v>3433</v>
      </c>
      <c r="T1228" s="26">
        <v>17360</v>
      </c>
      <c r="U1228" s="26">
        <v>6</v>
      </c>
      <c r="V1228" s="26" t="s">
        <v>42</v>
      </c>
      <c r="W1228" s="26" t="s">
        <v>43</v>
      </c>
      <c r="X1228" s="26">
        <v>13</v>
      </c>
      <c r="Y1228" s="26">
        <v>3</v>
      </c>
      <c r="Z1228" s="26">
        <v>1</v>
      </c>
      <c r="AA1228" s="26">
        <v>80</v>
      </c>
      <c r="AB1228" s="26">
        <v>1</v>
      </c>
      <c r="AC1228" s="26">
        <v>10</v>
      </c>
      <c r="AD1228" s="26">
        <v>3</v>
      </c>
      <c r="AE1228" s="26">
        <v>2</v>
      </c>
      <c r="AF1228" s="26">
        <v>5</v>
      </c>
      <c r="AG1228" s="26">
        <v>2</v>
      </c>
      <c r="AH1228" s="26">
        <v>1</v>
      </c>
      <c r="AI1228" s="26">
        <v>3</v>
      </c>
      <c r="AJ1228" s="26"/>
      <c r="AK1228" s="26"/>
      <c r="AL1228" s="26"/>
      <c r="AM1228" s="26"/>
      <c r="AN1228" s="26"/>
      <c r="AO1228" s="26"/>
      <c r="AP1228" s="26"/>
      <c r="AQ1228" s="26"/>
      <c r="AR1228" s="26"/>
      <c r="AS1228" s="26"/>
      <c r="AT1228" s="26"/>
      <c r="AU1228" s="26"/>
      <c r="AV1228" s="26"/>
      <c r="AW1228" s="26"/>
      <c r="AX1228" s="26"/>
      <c r="AY1228" s="26"/>
      <c r="AZ1228" s="26"/>
      <c r="BA1228" s="26"/>
      <c r="BB1228" s="26"/>
      <c r="BC1228" s="26"/>
      <c r="BD1228" s="26"/>
      <c r="BE1228" s="26"/>
      <c r="BF1228" s="26"/>
      <c r="BG1228" s="26"/>
      <c r="BH1228" s="26"/>
      <c r="BI1228" s="26"/>
      <c r="BJ1228" s="26"/>
      <c r="BK1228" s="26"/>
      <c r="BL1228" s="26"/>
      <c r="BM1228" s="26"/>
      <c r="BN1228" s="26"/>
      <c r="BO1228" s="26"/>
      <c r="BP1228" s="26"/>
      <c r="BQ1228" s="26"/>
      <c r="BR1228" s="26"/>
      <c r="BS1228" s="26"/>
      <c r="BT1228" s="26"/>
      <c r="BU1228" s="26"/>
      <c r="BV1228" s="26"/>
      <c r="BW1228" s="26"/>
      <c r="BX1228" s="26"/>
      <c r="BY1228" s="26"/>
      <c r="BZ1228" s="26"/>
      <c r="CA1228" s="26"/>
      <c r="CB1228" s="26"/>
      <c r="CC1228" s="26"/>
      <c r="CD1228" s="26"/>
      <c r="CE1228" s="26"/>
      <c r="CF1228" s="26"/>
      <c r="CG1228" s="26"/>
      <c r="CH1228" s="26"/>
      <c r="CI1228" s="26"/>
      <c r="CJ1228" s="26"/>
      <c r="CK1228" s="26"/>
      <c r="CL1228" s="26"/>
      <c r="CM1228" s="26"/>
      <c r="CN1228" s="26"/>
      <c r="CO1228" s="26"/>
      <c r="CP1228" s="26"/>
      <c r="CQ1228" s="26"/>
      <c r="CR1228" s="26"/>
      <c r="CS1228" s="26"/>
      <c r="CT1228" s="26"/>
      <c r="CU1228" s="26"/>
      <c r="CV1228" s="26"/>
    </row>
    <row r="1229" spans="1:100">
      <c r="A1229" s="26">
        <v>31</v>
      </c>
      <c r="B1229" s="26" t="s">
        <v>43</v>
      </c>
      <c r="C1229" s="26" t="s">
        <v>36</v>
      </c>
      <c r="D1229" s="26">
        <v>741</v>
      </c>
      <c r="E1229" s="26" t="s">
        <v>45</v>
      </c>
      <c r="F1229" s="26">
        <v>2</v>
      </c>
      <c r="G1229" s="26">
        <v>4</v>
      </c>
      <c r="H1229" s="26" t="s">
        <v>38</v>
      </c>
      <c r="I1229" s="26">
        <v>1</v>
      </c>
      <c r="J1229" s="26">
        <v>1721</v>
      </c>
      <c r="K1229" s="26">
        <v>2</v>
      </c>
      <c r="L1229" s="26" t="s">
        <v>46</v>
      </c>
      <c r="M1229" s="26">
        <v>69</v>
      </c>
      <c r="N1229" s="26">
        <v>3</v>
      </c>
      <c r="O1229" s="26">
        <v>1</v>
      </c>
      <c r="P1229" s="26" t="s">
        <v>50</v>
      </c>
      <c r="Q1229" s="26">
        <v>3</v>
      </c>
      <c r="R1229" s="26" t="s">
        <v>48</v>
      </c>
      <c r="S1229" s="26">
        <v>3477</v>
      </c>
      <c r="T1229" s="26">
        <v>18103</v>
      </c>
      <c r="U1229" s="26">
        <v>1</v>
      </c>
      <c r="V1229" s="26" t="s">
        <v>42</v>
      </c>
      <c r="W1229" s="26" t="s">
        <v>43</v>
      </c>
      <c r="X1229" s="26">
        <v>14</v>
      </c>
      <c r="Y1229" s="26">
        <v>3</v>
      </c>
      <c r="Z1229" s="26">
        <v>4</v>
      </c>
      <c r="AA1229" s="26">
        <v>80</v>
      </c>
      <c r="AB1229" s="26">
        <v>1</v>
      </c>
      <c r="AC1229" s="26">
        <v>6</v>
      </c>
      <c r="AD1229" s="26">
        <v>2</v>
      </c>
      <c r="AE1229" s="26">
        <v>4</v>
      </c>
      <c r="AF1229" s="26">
        <v>5</v>
      </c>
      <c r="AG1229" s="26">
        <v>2</v>
      </c>
      <c r="AH1229" s="26">
        <v>0</v>
      </c>
      <c r="AI1229" s="26">
        <v>3</v>
      </c>
      <c r="AJ1229" s="26"/>
      <c r="AK1229" s="26"/>
      <c r="AL1229" s="26"/>
      <c r="AM1229" s="26"/>
      <c r="AN1229" s="26"/>
      <c r="AO1229" s="26"/>
      <c r="AP1229" s="26"/>
      <c r="AQ1229" s="26"/>
      <c r="AR1229" s="26"/>
      <c r="AS1229" s="26"/>
      <c r="AT1229" s="26"/>
      <c r="AU1229" s="26"/>
      <c r="AV1229" s="26"/>
      <c r="AW1229" s="26"/>
      <c r="AX1229" s="26"/>
      <c r="AY1229" s="26"/>
      <c r="AZ1229" s="26"/>
      <c r="BA1229" s="26"/>
      <c r="BB1229" s="26"/>
      <c r="BC1229" s="26"/>
      <c r="BD1229" s="26"/>
      <c r="BE1229" s="26"/>
      <c r="BF1229" s="26"/>
      <c r="BG1229" s="26"/>
      <c r="BH1229" s="26"/>
      <c r="BI1229" s="26"/>
      <c r="BJ1229" s="26"/>
      <c r="BK1229" s="26"/>
      <c r="BL1229" s="26"/>
      <c r="BM1229" s="26"/>
      <c r="BN1229" s="26"/>
      <c r="BO1229" s="26"/>
      <c r="BP1229" s="26"/>
      <c r="BQ1229" s="26"/>
      <c r="BR1229" s="26"/>
      <c r="BS1229" s="26"/>
      <c r="BT1229" s="26"/>
      <c r="BU1229" s="26"/>
      <c r="BV1229" s="26"/>
      <c r="BW1229" s="26"/>
      <c r="BX1229" s="26"/>
      <c r="BY1229" s="26"/>
      <c r="BZ1229" s="26"/>
      <c r="CA1229" s="26"/>
      <c r="CB1229" s="26"/>
      <c r="CC1229" s="26"/>
      <c r="CD1229" s="26"/>
      <c r="CE1229" s="26"/>
      <c r="CF1229" s="26"/>
      <c r="CG1229" s="26"/>
      <c r="CH1229" s="26"/>
      <c r="CI1229" s="26"/>
      <c r="CJ1229" s="26"/>
      <c r="CK1229" s="26"/>
      <c r="CL1229" s="26"/>
      <c r="CM1229" s="26"/>
      <c r="CN1229" s="26"/>
      <c r="CO1229" s="26"/>
      <c r="CP1229" s="26"/>
      <c r="CQ1229" s="26"/>
      <c r="CR1229" s="26"/>
      <c r="CS1229" s="26"/>
      <c r="CT1229" s="26"/>
      <c r="CU1229" s="26"/>
      <c r="CV1229" s="26"/>
    </row>
    <row r="1230" spans="1:100">
      <c r="A1230" s="26">
        <v>41</v>
      </c>
      <c r="B1230" s="26" t="s">
        <v>43</v>
      </c>
      <c r="C1230" s="26" t="s">
        <v>55</v>
      </c>
      <c r="D1230" s="26">
        <v>552</v>
      </c>
      <c r="E1230" s="26" t="s">
        <v>61</v>
      </c>
      <c r="F1230" s="26">
        <v>4</v>
      </c>
      <c r="G1230" s="26">
        <v>3</v>
      </c>
      <c r="H1230" s="26" t="s">
        <v>61</v>
      </c>
      <c r="I1230" s="26">
        <v>1</v>
      </c>
      <c r="J1230" s="26">
        <v>1722</v>
      </c>
      <c r="K1230" s="26">
        <v>3</v>
      </c>
      <c r="L1230" s="26" t="s">
        <v>46</v>
      </c>
      <c r="M1230" s="26">
        <v>60</v>
      </c>
      <c r="N1230" s="26">
        <v>1</v>
      </c>
      <c r="O1230" s="26">
        <v>2</v>
      </c>
      <c r="P1230" s="26" t="s">
        <v>61</v>
      </c>
      <c r="Q1230" s="26">
        <v>2</v>
      </c>
      <c r="R1230" s="26" t="s">
        <v>48</v>
      </c>
      <c r="S1230" s="26">
        <v>6430</v>
      </c>
      <c r="T1230" s="26">
        <v>20794</v>
      </c>
      <c r="U1230" s="26">
        <v>6</v>
      </c>
      <c r="V1230" s="26" t="s">
        <v>42</v>
      </c>
      <c r="W1230" s="26" t="s">
        <v>43</v>
      </c>
      <c r="X1230" s="26">
        <v>19</v>
      </c>
      <c r="Y1230" s="26">
        <v>3</v>
      </c>
      <c r="Z1230" s="26">
        <v>2</v>
      </c>
      <c r="AA1230" s="26">
        <v>80</v>
      </c>
      <c r="AB1230" s="26">
        <v>1</v>
      </c>
      <c r="AC1230" s="26">
        <v>10</v>
      </c>
      <c r="AD1230" s="26">
        <v>4</v>
      </c>
      <c r="AE1230" s="26">
        <v>3</v>
      </c>
      <c r="AF1230" s="26">
        <v>3</v>
      </c>
      <c r="AG1230" s="26">
        <v>2</v>
      </c>
      <c r="AH1230" s="26">
        <v>1</v>
      </c>
      <c r="AI1230" s="26">
        <v>2</v>
      </c>
      <c r="AJ1230" s="26"/>
      <c r="AK1230" s="26"/>
      <c r="AL1230" s="26"/>
      <c r="AM1230" s="26"/>
      <c r="AN1230" s="26"/>
      <c r="AO1230" s="26"/>
      <c r="AP1230" s="26"/>
      <c r="AQ1230" s="26"/>
      <c r="AR1230" s="26"/>
      <c r="AS1230" s="26"/>
      <c r="AT1230" s="26"/>
      <c r="AU1230" s="26"/>
      <c r="AV1230" s="26"/>
      <c r="AW1230" s="26"/>
      <c r="AX1230" s="26"/>
      <c r="AY1230" s="26"/>
      <c r="AZ1230" s="26"/>
      <c r="BA1230" s="26"/>
      <c r="BB1230" s="26"/>
      <c r="BC1230" s="26"/>
      <c r="BD1230" s="26"/>
      <c r="BE1230" s="26"/>
      <c r="BF1230" s="26"/>
      <c r="BG1230" s="26"/>
      <c r="BH1230" s="26"/>
      <c r="BI1230" s="26"/>
      <c r="BJ1230" s="26"/>
      <c r="BK1230" s="26"/>
      <c r="BL1230" s="26"/>
      <c r="BM1230" s="26"/>
      <c r="BN1230" s="26"/>
      <c r="BO1230" s="26"/>
      <c r="BP1230" s="26"/>
      <c r="BQ1230" s="26"/>
      <c r="BR1230" s="26"/>
      <c r="BS1230" s="26"/>
      <c r="BT1230" s="26"/>
      <c r="BU1230" s="26"/>
      <c r="BV1230" s="26"/>
      <c r="BW1230" s="26"/>
      <c r="BX1230" s="26"/>
      <c r="BY1230" s="26"/>
      <c r="BZ1230" s="26"/>
      <c r="CA1230" s="26"/>
      <c r="CB1230" s="26"/>
      <c r="CC1230" s="26"/>
      <c r="CD1230" s="26"/>
      <c r="CE1230" s="26"/>
      <c r="CF1230" s="26"/>
      <c r="CG1230" s="26"/>
      <c r="CH1230" s="26"/>
      <c r="CI1230" s="26"/>
      <c r="CJ1230" s="26"/>
      <c r="CK1230" s="26"/>
      <c r="CL1230" s="26"/>
      <c r="CM1230" s="26"/>
      <c r="CN1230" s="26"/>
      <c r="CO1230" s="26"/>
      <c r="CP1230" s="26"/>
      <c r="CQ1230" s="26"/>
      <c r="CR1230" s="26"/>
      <c r="CS1230" s="26"/>
      <c r="CT1230" s="26"/>
      <c r="CU1230" s="26"/>
      <c r="CV1230" s="26"/>
    </row>
    <row r="1231" spans="1:100">
      <c r="A1231" s="26">
        <v>40</v>
      </c>
      <c r="B1231" s="26" t="s">
        <v>43</v>
      </c>
      <c r="C1231" s="26" t="s">
        <v>36</v>
      </c>
      <c r="D1231" s="26">
        <v>369</v>
      </c>
      <c r="E1231" s="26" t="s">
        <v>45</v>
      </c>
      <c r="F1231" s="26">
        <v>8</v>
      </c>
      <c r="G1231" s="26">
        <v>2</v>
      </c>
      <c r="H1231" s="26" t="s">
        <v>38</v>
      </c>
      <c r="I1231" s="26">
        <v>1</v>
      </c>
      <c r="J1231" s="26">
        <v>1724</v>
      </c>
      <c r="K1231" s="26">
        <v>2</v>
      </c>
      <c r="L1231" s="26" t="s">
        <v>39</v>
      </c>
      <c r="M1231" s="26">
        <v>92</v>
      </c>
      <c r="N1231" s="26">
        <v>3</v>
      </c>
      <c r="O1231" s="26">
        <v>2</v>
      </c>
      <c r="P1231" s="26" t="s">
        <v>53</v>
      </c>
      <c r="Q1231" s="26">
        <v>1</v>
      </c>
      <c r="R1231" s="26" t="s">
        <v>48</v>
      </c>
      <c r="S1231" s="26">
        <v>6516</v>
      </c>
      <c r="T1231" s="26">
        <v>5041</v>
      </c>
      <c r="U1231" s="26">
        <v>2</v>
      </c>
      <c r="V1231" s="26" t="s">
        <v>42</v>
      </c>
      <c r="W1231" s="26" t="s">
        <v>35</v>
      </c>
      <c r="X1231" s="26">
        <v>16</v>
      </c>
      <c r="Y1231" s="26">
        <v>3</v>
      </c>
      <c r="Z1231" s="26">
        <v>2</v>
      </c>
      <c r="AA1231" s="26">
        <v>80</v>
      </c>
      <c r="AB1231" s="26">
        <v>1</v>
      </c>
      <c r="AC1231" s="26">
        <v>18</v>
      </c>
      <c r="AD1231" s="26">
        <v>3</v>
      </c>
      <c r="AE1231" s="26">
        <v>3</v>
      </c>
      <c r="AF1231" s="26">
        <v>1</v>
      </c>
      <c r="AG1231" s="26">
        <v>0</v>
      </c>
      <c r="AH1231" s="26">
        <v>0</v>
      </c>
      <c r="AI1231" s="26">
        <v>0</v>
      </c>
      <c r="AJ1231" s="26"/>
      <c r="AK1231" s="26"/>
      <c r="AL1231" s="26"/>
      <c r="AM1231" s="26"/>
      <c r="AN1231" s="26"/>
      <c r="AO1231" s="26"/>
      <c r="AP1231" s="26"/>
      <c r="AQ1231" s="26"/>
      <c r="AR1231" s="26"/>
      <c r="AS1231" s="26"/>
      <c r="AT1231" s="26"/>
      <c r="AU1231" s="26"/>
      <c r="AV1231" s="26"/>
      <c r="AW1231" s="26"/>
      <c r="AX1231" s="26"/>
      <c r="AY1231" s="26"/>
      <c r="AZ1231" s="26"/>
      <c r="BA1231" s="26"/>
      <c r="BB1231" s="26"/>
      <c r="BC1231" s="26"/>
      <c r="BD1231" s="26"/>
      <c r="BE1231" s="26"/>
      <c r="BF1231" s="26"/>
      <c r="BG1231" s="26"/>
      <c r="BH1231" s="26"/>
      <c r="BI1231" s="26"/>
      <c r="BJ1231" s="26"/>
      <c r="BK1231" s="26"/>
      <c r="BL1231" s="26"/>
      <c r="BM1231" s="26"/>
      <c r="BN1231" s="26"/>
      <c r="BO1231" s="26"/>
      <c r="BP1231" s="26"/>
      <c r="BQ1231" s="26"/>
      <c r="BR1231" s="26"/>
      <c r="BS1231" s="26"/>
      <c r="BT1231" s="26"/>
      <c r="BU1231" s="26"/>
      <c r="BV1231" s="26"/>
      <c r="BW1231" s="26"/>
      <c r="BX1231" s="26"/>
      <c r="BY1231" s="26"/>
      <c r="BZ1231" s="26"/>
      <c r="CA1231" s="26"/>
      <c r="CB1231" s="26"/>
      <c r="CC1231" s="26"/>
      <c r="CD1231" s="26"/>
      <c r="CE1231" s="26"/>
      <c r="CF1231" s="26"/>
      <c r="CG1231" s="26"/>
      <c r="CH1231" s="26"/>
      <c r="CI1231" s="26"/>
      <c r="CJ1231" s="26"/>
      <c r="CK1231" s="26"/>
      <c r="CL1231" s="26"/>
      <c r="CM1231" s="26"/>
      <c r="CN1231" s="26"/>
      <c r="CO1231" s="26"/>
      <c r="CP1231" s="26"/>
      <c r="CQ1231" s="26"/>
      <c r="CR1231" s="26"/>
      <c r="CS1231" s="26"/>
      <c r="CT1231" s="26"/>
      <c r="CU1231" s="26"/>
      <c r="CV1231" s="26"/>
    </row>
    <row r="1232" spans="1:100">
      <c r="A1232" s="26">
        <v>24</v>
      </c>
      <c r="B1232" s="26" t="s">
        <v>43</v>
      </c>
      <c r="C1232" s="26" t="s">
        <v>36</v>
      </c>
      <c r="D1232" s="26">
        <v>506</v>
      </c>
      <c r="E1232" s="26" t="s">
        <v>45</v>
      </c>
      <c r="F1232" s="26">
        <v>29</v>
      </c>
      <c r="G1232" s="26">
        <v>1</v>
      </c>
      <c r="H1232" s="26" t="s">
        <v>51</v>
      </c>
      <c r="I1232" s="26">
        <v>1</v>
      </c>
      <c r="J1232" s="26">
        <v>1725</v>
      </c>
      <c r="K1232" s="26">
        <v>2</v>
      </c>
      <c r="L1232" s="26" t="s">
        <v>46</v>
      </c>
      <c r="M1232" s="26">
        <v>91</v>
      </c>
      <c r="N1232" s="26">
        <v>3</v>
      </c>
      <c r="O1232" s="26">
        <v>1</v>
      </c>
      <c r="P1232" s="26" t="s">
        <v>50</v>
      </c>
      <c r="Q1232" s="26">
        <v>1</v>
      </c>
      <c r="R1232" s="26" t="s">
        <v>52</v>
      </c>
      <c r="S1232" s="26">
        <v>3907</v>
      </c>
      <c r="T1232" s="26">
        <v>3622</v>
      </c>
      <c r="U1232" s="26">
        <v>1</v>
      </c>
      <c r="V1232" s="26" t="s">
        <v>42</v>
      </c>
      <c r="W1232" s="26" t="s">
        <v>43</v>
      </c>
      <c r="X1232" s="26">
        <v>13</v>
      </c>
      <c r="Y1232" s="26">
        <v>3</v>
      </c>
      <c r="Z1232" s="26">
        <v>2</v>
      </c>
      <c r="AA1232" s="26">
        <v>80</v>
      </c>
      <c r="AB1232" s="26">
        <v>3</v>
      </c>
      <c r="AC1232" s="26">
        <v>6</v>
      </c>
      <c r="AD1232" s="26">
        <v>2</v>
      </c>
      <c r="AE1232" s="26">
        <v>4</v>
      </c>
      <c r="AF1232" s="26">
        <v>6</v>
      </c>
      <c r="AG1232" s="26">
        <v>2</v>
      </c>
      <c r="AH1232" s="26">
        <v>1</v>
      </c>
      <c r="AI1232" s="26">
        <v>2</v>
      </c>
      <c r="AJ1232" s="26"/>
      <c r="AK1232" s="26"/>
      <c r="AL1232" s="26"/>
      <c r="AM1232" s="26"/>
      <c r="AN1232" s="26"/>
      <c r="AO1232" s="26"/>
      <c r="AP1232" s="26"/>
      <c r="AQ1232" s="26"/>
      <c r="AR1232" s="26"/>
      <c r="AS1232" s="26"/>
      <c r="AT1232" s="26"/>
      <c r="AU1232" s="26"/>
      <c r="AV1232" s="26"/>
      <c r="AW1232" s="26"/>
      <c r="AX1232" s="26"/>
      <c r="AY1232" s="26"/>
      <c r="AZ1232" s="26"/>
      <c r="BA1232" s="26"/>
      <c r="BB1232" s="26"/>
      <c r="BC1232" s="26"/>
      <c r="BD1232" s="26"/>
      <c r="BE1232" s="26"/>
      <c r="BF1232" s="26"/>
      <c r="BG1232" s="26"/>
      <c r="BH1232" s="26"/>
      <c r="BI1232" s="26"/>
      <c r="BJ1232" s="26"/>
      <c r="BK1232" s="26"/>
      <c r="BL1232" s="26"/>
      <c r="BM1232" s="26"/>
      <c r="BN1232" s="26"/>
      <c r="BO1232" s="26"/>
      <c r="BP1232" s="26"/>
      <c r="BQ1232" s="26"/>
      <c r="BR1232" s="26"/>
      <c r="BS1232" s="26"/>
      <c r="BT1232" s="26"/>
      <c r="BU1232" s="26"/>
      <c r="BV1232" s="26"/>
      <c r="BW1232" s="26"/>
      <c r="BX1232" s="26"/>
      <c r="BY1232" s="26"/>
      <c r="BZ1232" s="26"/>
      <c r="CA1232" s="26"/>
      <c r="CB1232" s="26"/>
      <c r="CC1232" s="26"/>
      <c r="CD1232" s="26"/>
      <c r="CE1232" s="26"/>
      <c r="CF1232" s="26"/>
      <c r="CG1232" s="26"/>
      <c r="CH1232" s="26"/>
      <c r="CI1232" s="26"/>
      <c r="CJ1232" s="26"/>
      <c r="CK1232" s="26"/>
      <c r="CL1232" s="26"/>
      <c r="CM1232" s="26"/>
      <c r="CN1232" s="26"/>
      <c r="CO1232" s="26"/>
      <c r="CP1232" s="26"/>
      <c r="CQ1232" s="26"/>
      <c r="CR1232" s="26"/>
      <c r="CS1232" s="26"/>
      <c r="CT1232" s="26"/>
      <c r="CU1232" s="26"/>
      <c r="CV1232" s="26"/>
    </row>
    <row r="1233" spans="1:100">
      <c r="A1233" s="26">
        <v>46</v>
      </c>
      <c r="B1233" s="26" t="s">
        <v>43</v>
      </c>
      <c r="C1233" s="26" t="s">
        <v>36</v>
      </c>
      <c r="D1233" s="26">
        <v>717</v>
      </c>
      <c r="E1233" s="26" t="s">
        <v>45</v>
      </c>
      <c r="F1233" s="26">
        <v>13</v>
      </c>
      <c r="G1233" s="26">
        <v>4</v>
      </c>
      <c r="H1233" s="26" t="s">
        <v>38</v>
      </c>
      <c r="I1233" s="26">
        <v>1</v>
      </c>
      <c r="J1233" s="26">
        <v>1727</v>
      </c>
      <c r="K1233" s="26">
        <v>3</v>
      </c>
      <c r="L1233" s="26" t="s">
        <v>46</v>
      </c>
      <c r="M1233" s="26">
        <v>34</v>
      </c>
      <c r="N1233" s="26">
        <v>3</v>
      </c>
      <c r="O1233" s="26">
        <v>2</v>
      </c>
      <c r="P1233" s="26" t="s">
        <v>54</v>
      </c>
      <c r="Q1233" s="26">
        <v>2</v>
      </c>
      <c r="R1233" s="26" t="s">
        <v>41</v>
      </c>
      <c r="S1233" s="26">
        <v>5562</v>
      </c>
      <c r="T1233" s="26">
        <v>9697</v>
      </c>
      <c r="U1233" s="26">
        <v>6</v>
      </c>
      <c r="V1233" s="26" t="s">
        <v>42</v>
      </c>
      <c r="W1233" s="26" t="s">
        <v>43</v>
      </c>
      <c r="X1233" s="26">
        <v>14</v>
      </c>
      <c r="Y1233" s="26">
        <v>3</v>
      </c>
      <c r="Z1233" s="26">
        <v>4</v>
      </c>
      <c r="AA1233" s="26">
        <v>80</v>
      </c>
      <c r="AB1233" s="26">
        <v>0</v>
      </c>
      <c r="AC1233" s="26">
        <v>19</v>
      </c>
      <c r="AD1233" s="26">
        <v>3</v>
      </c>
      <c r="AE1233" s="26">
        <v>3</v>
      </c>
      <c r="AF1233" s="26">
        <v>10</v>
      </c>
      <c r="AG1233" s="26">
        <v>7</v>
      </c>
      <c r="AH1233" s="26">
        <v>0</v>
      </c>
      <c r="AI1233" s="26">
        <v>9</v>
      </c>
      <c r="AJ1233" s="26"/>
      <c r="AK1233" s="26"/>
      <c r="AL1233" s="26"/>
      <c r="AM1233" s="26"/>
      <c r="AN1233" s="26"/>
      <c r="AO1233" s="26"/>
      <c r="AP1233" s="26"/>
      <c r="AQ1233" s="26"/>
      <c r="AR1233" s="26"/>
      <c r="AS1233" s="26"/>
      <c r="AT1233" s="26"/>
      <c r="AU1233" s="26"/>
      <c r="AV1233" s="26"/>
      <c r="AW1233" s="26"/>
      <c r="AX1233" s="26"/>
      <c r="AY1233" s="26"/>
      <c r="AZ1233" s="26"/>
      <c r="BA1233" s="26"/>
      <c r="BB1233" s="26"/>
      <c r="BC1233" s="26"/>
      <c r="BD1233" s="26"/>
      <c r="BE1233" s="26"/>
      <c r="BF1233" s="26"/>
      <c r="BG1233" s="26"/>
      <c r="BH1233" s="26"/>
      <c r="BI1233" s="26"/>
      <c r="BJ1233" s="26"/>
      <c r="BK1233" s="26"/>
      <c r="BL1233" s="26"/>
      <c r="BM1233" s="26"/>
      <c r="BN1233" s="26"/>
      <c r="BO1233" s="26"/>
      <c r="BP1233" s="26"/>
      <c r="BQ1233" s="26"/>
      <c r="BR1233" s="26"/>
      <c r="BS1233" s="26"/>
      <c r="BT1233" s="26"/>
      <c r="BU1233" s="26"/>
      <c r="BV1233" s="26"/>
      <c r="BW1233" s="26"/>
      <c r="BX1233" s="26"/>
      <c r="BY1233" s="26"/>
      <c r="BZ1233" s="26"/>
      <c r="CA1233" s="26"/>
      <c r="CB1233" s="26"/>
      <c r="CC1233" s="26"/>
      <c r="CD1233" s="26"/>
      <c r="CE1233" s="26"/>
      <c r="CF1233" s="26"/>
      <c r="CG1233" s="26"/>
      <c r="CH1233" s="26"/>
      <c r="CI1233" s="26"/>
      <c r="CJ1233" s="26"/>
      <c r="CK1233" s="26"/>
      <c r="CL1233" s="26"/>
      <c r="CM1233" s="26"/>
      <c r="CN1233" s="26"/>
      <c r="CO1233" s="26"/>
      <c r="CP1233" s="26"/>
      <c r="CQ1233" s="26"/>
      <c r="CR1233" s="26"/>
      <c r="CS1233" s="26"/>
      <c r="CT1233" s="26"/>
      <c r="CU1233" s="26"/>
      <c r="CV1233" s="26"/>
    </row>
    <row r="1234" spans="1:100">
      <c r="A1234" s="26">
        <v>35</v>
      </c>
      <c r="B1234" s="26" t="s">
        <v>43</v>
      </c>
      <c r="C1234" s="26" t="s">
        <v>36</v>
      </c>
      <c r="D1234" s="26">
        <v>1370</v>
      </c>
      <c r="E1234" s="26" t="s">
        <v>45</v>
      </c>
      <c r="F1234" s="26">
        <v>27</v>
      </c>
      <c r="G1234" s="26">
        <v>4</v>
      </c>
      <c r="H1234" s="26" t="s">
        <v>38</v>
      </c>
      <c r="I1234" s="26">
        <v>1</v>
      </c>
      <c r="J1234" s="26">
        <v>1728</v>
      </c>
      <c r="K1234" s="26">
        <v>4</v>
      </c>
      <c r="L1234" s="26" t="s">
        <v>46</v>
      </c>
      <c r="M1234" s="26">
        <v>49</v>
      </c>
      <c r="N1234" s="26">
        <v>3</v>
      </c>
      <c r="O1234" s="26">
        <v>2</v>
      </c>
      <c r="P1234" s="26" t="s">
        <v>53</v>
      </c>
      <c r="Q1234" s="26">
        <v>3</v>
      </c>
      <c r="R1234" s="26" t="s">
        <v>48</v>
      </c>
      <c r="S1234" s="26">
        <v>6883</v>
      </c>
      <c r="T1234" s="26">
        <v>5151</v>
      </c>
      <c r="U1234" s="26">
        <v>2</v>
      </c>
      <c r="V1234" s="26" t="s">
        <v>42</v>
      </c>
      <c r="W1234" s="26" t="s">
        <v>43</v>
      </c>
      <c r="X1234" s="26">
        <v>16</v>
      </c>
      <c r="Y1234" s="26">
        <v>3</v>
      </c>
      <c r="Z1234" s="26">
        <v>2</v>
      </c>
      <c r="AA1234" s="26">
        <v>80</v>
      </c>
      <c r="AB1234" s="26">
        <v>1</v>
      </c>
      <c r="AC1234" s="26">
        <v>17</v>
      </c>
      <c r="AD1234" s="26">
        <v>3</v>
      </c>
      <c r="AE1234" s="26">
        <v>3</v>
      </c>
      <c r="AF1234" s="26">
        <v>7</v>
      </c>
      <c r="AG1234" s="26">
        <v>7</v>
      </c>
      <c r="AH1234" s="26">
        <v>0</v>
      </c>
      <c r="AI1234" s="26">
        <v>7</v>
      </c>
      <c r="AJ1234" s="26"/>
      <c r="AK1234" s="26"/>
      <c r="AL1234" s="26"/>
      <c r="AM1234" s="26"/>
      <c r="AN1234" s="26"/>
      <c r="AO1234" s="26"/>
      <c r="AP1234" s="26"/>
      <c r="AQ1234" s="26"/>
      <c r="AR1234" s="26"/>
      <c r="AS1234" s="26"/>
      <c r="AT1234" s="26"/>
      <c r="AU1234" s="26"/>
      <c r="AV1234" s="26"/>
      <c r="AW1234" s="26"/>
      <c r="AX1234" s="26"/>
      <c r="AY1234" s="26"/>
      <c r="AZ1234" s="26"/>
      <c r="BA1234" s="26"/>
      <c r="BB1234" s="26"/>
      <c r="BC1234" s="26"/>
      <c r="BD1234" s="26"/>
      <c r="BE1234" s="26"/>
      <c r="BF1234" s="26"/>
      <c r="BG1234" s="26"/>
      <c r="BH1234" s="26"/>
      <c r="BI1234" s="26"/>
      <c r="BJ1234" s="26"/>
      <c r="BK1234" s="26"/>
      <c r="BL1234" s="26"/>
      <c r="BM1234" s="26"/>
      <c r="BN1234" s="26"/>
      <c r="BO1234" s="26"/>
      <c r="BP1234" s="26"/>
      <c r="BQ1234" s="26"/>
      <c r="BR1234" s="26"/>
      <c r="BS1234" s="26"/>
      <c r="BT1234" s="26"/>
      <c r="BU1234" s="26"/>
      <c r="BV1234" s="26"/>
      <c r="BW1234" s="26"/>
      <c r="BX1234" s="26"/>
      <c r="BY1234" s="26"/>
      <c r="BZ1234" s="26"/>
      <c r="CA1234" s="26"/>
      <c r="CB1234" s="26"/>
      <c r="CC1234" s="26"/>
      <c r="CD1234" s="26"/>
      <c r="CE1234" s="26"/>
      <c r="CF1234" s="26"/>
      <c r="CG1234" s="26"/>
      <c r="CH1234" s="26"/>
      <c r="CI1234" s="26"/>
      <c r="CJ1234" s="26"/>
      <c r="CK1234" s="26"/>
      <c r="CL1234" s="26"/>
      <c r="CM1234" s="26"/>
      <c r="CN1234" s="26"/>
      <c r="CO1234" s="26"/>
      <c r="CP1234" s="26"/>
      <c r="CQ1234" s="26"/>
      <c r="CR1234" s="26"/>
      <c r="CS1234" s="26"/>
      <c r="CT1234" s="26"/>
      <c r="CU1234" s="26"/>
      <c r="CV1234" s="26"/>
    </row>
    <row r="1235" spans="1:100">
      <c r="A1235" s="26">
        <v>30</v>
      </c>
      <c r="B1235" s="26" t="s">
        <v>43</v>
      </c>
      <c r="C1235" s="26" t="s">
        <v>36</v>
      </c>
      <c r="D1235" s="26">
        <v>793</v>
      </c>
      <c r="E1235" s="26" t="s">
        <v>45</v>
      </c>
      <c r="F1235" s="26">
        <v>16</v>
      </c>
      <c r="G1235" s="26">
        <v>1</v>
      </c>
      <c r="H1235" s="26" t="s">
        <v>38</v>
      </c>
      <c r="I1235" s="26">
        <v>1</v>
      </c>
      <c r="J1235" s="26">
        <v>1729</v>
      </c>
      <c r="K1235" s="26">
        <v>2</v>
      </c>
      <c r="L1235" s="26" t="s">
        <v>46</v>
      </c>
      <c r="M1235" s="26">
        <v>33</v>
      </c>
      <c r="N1235" s="26">
        <v>3</v>
      </c>
      <c r="O1235" s="26">
        <v>1</v>
      </c>
      <c r="P1235" s="26" t="s">
        <v>47</v>
      </c>
      <c r="Q1235" s="26">
        <v>4</v>
      </c>
      <c r="R1235" s="26" t="s">
        <v>48</v>
      </c>
      <c r="S1235" s="26">
        <v>2862</v>
      </c>
      <c r="T1235" s="26">
        <v>3811</v>
      </c>
      <c r="U1235" s="26">
        <v>1</v>
      </c>
      <c r="V1235" s="26" t="s">
        <v>42</v>
      </c>
      <c r="W1235" s="26" t="s">
        <v>43</v>
      </c>
      <c r="X1235" s="26">
        <v>12</v>
      </c>
      <c r="Y1235" s="26">
        <v>3</v>
      </c>
      <c r="Z1235" s="26">
        <v>2</v>
      </c>
      <c r="AA1235" s="26">
        <v>80</v>
      </c>
      <c r="AB1235" s="26">
        <v>1</v>
      </c>
      <c r="AC1235" s="26">
        <v>10</v>
      </c>
      <c r="AD1235" s="26">
        <v>2</v>
      </c>
      <c r="AE1235" s="26">
        <v>2</v>
      </c>
      <c r="AF1235" s="26">
        <v>10</v>
      </c>
      <c r="AG1235" s="26">
        <v>0</v>
      </c>
      <c r="AH1235" s="26">
        <v>0</v>
      </c>
      <c r="AI1235" s="26">
        <v>8</v>
      </c>
      <c r="AJ1235" s="26"/>
      <c r="AK1235" s="26"/>
      <c r="AL1235" s="26"/>
      <c r="AM1235" s="26"/>
      <c r="AN1235" s="26"/>
      <c r="AO1235" s="26"/>
      <c r="AP1235" s="26"/>
      <c r="AQ1235" s="26"/>
      <c r="AR1235" s="26"/>
      <c r="AS1235" s="26"/>
      <c r="AT1235" s="26"/>
      <c r="AU1235" s="26"/>
      <c r="AV1235" s="26"/>
      <c r="AW1235" s="26"/>
      <c r="AX1235" s="26"/>
      <c r="AY1235" s="26"/>
      <c r="AZ1235" s="26"/>
      <c r="BA1235" s="26"/>
      <c r="BB1235" s="26"/>
      <c r="BC1235" s="26"/>
      <c r="BD1235" s="26"/>
      <c r="BE1235" s="26"/>
      <c r="BF1235" s="26"/>
      <c r="BG1235" s="26"/>
      <c r="BH1235" s="26"/>
      <c r="BI1235" s="26"/>
      <c r="BJ1235" s="26"/>
      <c r="BK1235" s="26"/>
      <c r="BL1235" s="26"/>
      <c r="BM1235" s="26"/>
      <c r="BN1235" s="26"/>
      <c r="BO1235" s="26"/>
      <c r="BP1235" s="26"/>
      <c r="BQ1235" s="26"/>
      <c r="BR1235" s="26"/>
      <c r="BS1235" s="26"/>
      <c r="BT1235" s="26"/>
      <c r="BU1235" s="26"/>
      <c r="BV1235" s="26"/>
      <c r="BW1235" s="26"/>
      <c r="BX1235" s="26"/>
      <c r="BY1235" s="26"/>
      <c r="BZ1235" s="26"/>
      <c r="CA1235" s="26"/>
      <c r="CB1235" s="26"/>
      <c r="CC1235" s="26"/>
      <c r="CD1235" s="26"/>
      <c r="CE1235" s="26"/>
      <c r="CF1235" s="26"/>
      <c r="CG1235" s="26"/>
      <c r="CH1235" s="26"/>
      <c r="CI1235" s="26"/>
      <c r="CJ1235" s="26"/>
      <c r="CK1235" s="26"/>
      <c r="CL1235" s="26"/>
      <c r="CM1235" s="26"/>
      <c r="CN1235" s="26"/>
      <c r="CO1235" s="26"/>
      <c r="CP1235" s="26"/>
      <c r="CQ1235" s="26"/>
      <c r="CR1235" s="26"/>
      <c r="CS1235" s="26"/>
      <c r="CT1235" s="26"/>
      <c r="CU1235" s="26"/>
      <c r="CV1235" s="26"/>
    </row>
    <row r="1236" spans="1:100">
      <c r="A1236" s="26">
        <v>47</v>
      </c>
      <c r="B1236" s="26" t="s">
        <v>43</v>
      </c>
      <c r="C1236" s="26" t="s">
        <v>55</v>
      </c>
      <c r="D1236" s="26">
        <v>543</v>
      </c>
      <c r="E1236" s="26" t="s">
        <v>37</v>
      </c>
      <c r="F1236" s="26">
        <v>2</v>
      </c>
      <c r="G1236" s="26">
        <v>4</v>
      </c>
      <c r="H1236" s="26" t="s">
        <v>59</v>
      </c>
      <c r="I1236" s="26">
        <v>1</v>
      </c>
      <c r="J1236" s="26">
        <v>1731</v>
      </c>
      <c r="K1236" s="26">
        <v>3</v>
      </c>
      <c r="L1236" s="26" t="s">
        <v>46</v>
      </c>
      <c r="M1236" s="26">
        <v>87</v>
      </c>
      <c r="N1236" s="26">
        <v>3</v>
      </c>
      <c r="O1236" s="26">
        <v>2</v>
      </c>
      <c r="P1236" s="26" t="s">
        <v>40</v>
      </c>
      <c r="Q1236" s="26">
        <v>2</v>
      </c>
      <c r="R1236" s="26" t="s">
        <v>48</v>
      </c>
      <c r="S1236" s="26">
        <v>4978</v>
      </c>
      <c r="T1236" s="26">
        <v>3536</v>
      </c>
      <c r="U1236" s="26">
        <v>7</v>
      </c>
      <c r="V1236" s="26" t="s">
        <v>42</v>
      </c>
      <c r="W1236" s="26" t="s">
        <v>43</v>
      </c>
      <c r="X1236" s="26">
        <v>11</v>
      </c>
      <c r="Y1236" s="26">
        <v>3</v>
      </c>
      <c r="Z1236" s="26">
        <v>4</v>
      </c>
      <c r="AA1236" s="26">
        <v>80</v>
      </c>
      <c r="AB1236" s="26">
        <v>1</v>
      </c>
      <c r="AC1236" s="26">
        <v>4</v>
      </c>
      <c r="AD1236" s="26">
        <v>3</v>
      </c>
      <c r="AE1236" s="26">
        <v>1</v>
      </c>
      <c r="AF1236" s="26">
        <v>1</v>
      </c>
      <c r="AG1236" s="26">
        <v>0</v>
      </c>
      <c r="AH1236" s="26">
        <v>0</v>
      </c>
      <c r="AI1236" s="26">
        <v>0</v>
      </c>
      <c r="AJ1236" s="26"/>
      <c r="AK1236" s="26"/>
      <c r="AL1236" s="26"/>
      <c r="AM1236" s="26"/>
      <c r="AN1236" s="26"/>
      <c r="AO1236" s="26"/>
      <c r="AP1236" s="26"/>
      <c r="AQ1236" s="26"/>
      <c r="AR1236" s="26"/>
      <c r="AS1236" s="26"/>
      <c r="AT1236" s="26"/>
      <c r="AU1236" s="26"/>
      <c r="AV1236" s="26"/>
      <c r="AW1236" s="26"/>
      <c r="AX1236" s="26"/>
      <c r="AY1236" s="26"/>
      <c r="AZ1236" s="26"/>
      <c r="BA1236" s="26"/>
      <c r="BB1236" s="26"/>
      <c r="BC1236" s="26"/>
      <c r="BD1236" s="26"/>
      <c r="BE1236" s="26"/>
      <c r="BF1236" s="26"/>
      <c r="BG1236" s="26"/>
      <c r="BH1236" s="26"/>
      <c r="BI1236" s="26"/>
      <c r="BJ1236" s="26"/>
      <c r="BK1236" s="26"/>
      <c r="BL1236" s="26"/>
      <c r="BM1236" s="26"/>
      <c r="BN1236" s="26"/>
      <c r="BO1236" s="26"/>
      <c r="BP1236" s="26"/>
      <c r="BQ1236" s="26"/>
      <c r="BR1236" s="26"/>
      <c r="BS1236" s="26"/>
      <c r="BT1236" s="26"/>
      <c r="BU1236" s="26"/>
      <c r="BV1236" s="26"/>
      <c r="BW1236" s="26"/>
      <c r="BX1236" s="26"/>
      <c r="BY1236" s="26"/>
      <c r="BZ1236" s="26"/>
      <c r="CA1236" s="26"/>
      <c r="CB1236" s="26"/>
      <c r="CC1236" s="26"/>
      <c r="CD1236" s="26"/>
      <c r="CE1236" s="26"/>
      <c r="CF1236" s="26"/>
      <c r="CG1236" s="26"/>
      <c r="CH1236" s="26"/>
      <c r="CI1236" s="26"/>
      <c r="CJ1236" s="26"/>
      <c r="CK1236" s="26"/>
      <c r="CL1236" s="26"/>
      <c r="CM1236" s="26"/>
      <c r="CN1236" s="26"/>
      <c r="CO1236" s="26"/>
      <c r="CP1236" s="26"/>
      <c r="CQ1236" s="26"/>
      <c r="CR1236" s="26"/>
      <c r="CS1236" s="26"/>
      <c r="CT1236" s="26"/>
      <c r="CU1236" s="26"/>
      <c r="CV1236" s="26"/>
    </row>
    <row r="1237" spans="1:100">
      <c r="A1237" s="26">
        <v>46</v>
      </c>
      <c r="B1237" s="26" t="s">
        <v>43</v>
      </c>
      <c r="C1237" s="26" t="s">
        <v>36</v>
      </c>
      <c r="D1237" s="26">
        <v>1277</v>
      </c>
      <c r="E1237" s="26" t="s">
        <v>37</v>
      </c>
      <c r="F1237" s="26">
        <v>2</v>
      </c>
      <c r="G1237" s="26">
        <v>3</v>
      </c>
      <c r="H1237" s="26" t="s">
        <v>38</v>
      </c>
      <c r="I1237" s="26">
        <v>1</v>
      </c>
      <c r="J1237" s="26">
        <v>1732</v>
      </c>
      <c r="K1237" s="26">
        <v>3</v>
      </c>
      <c r="L1237" s="26" t="s">
        <v>46</v>
      </c>
      <c r="M1237" s="26">
        <v>74</v>
      </c>
      <c r="N1237" s="26">
        <v>3</v>
      </c>
      <c r="O1237" s="26">
        <v>3</v>
      </c>
      <c r="P1237" s="26" t="s">
        <v>40</v>
      </c>
      <c r="Q1237" s="26">
        <v>4</v>
      </c>
      <c r="R1237" s="26" t="s">
        <v>52</v>
      </c>
      <c r="S1237" s="26">
        <v>10368</v>
      </c>
      <c r="T1237" s="26">
        <v>5596</v>
      </c>
      <c r="U1237" s="26">
        <v>4</v>
      </c>
      <c r="V1237" s="26" t="s">
        <v>42</v>
      </c>
      <c r="W1237" s="26" t="s">
        <v>35</v>
      </c>
      <c r="X1237" s="26">
        <v>12</v>
      </c>
      <c r="Y1237" s="26">
        <v>3</v>
      </c>
      <c r="Z1237" s="26">
        <v>2</v>
      </c>
      <c r="AA1237" s="26">
        <v>80</v>
      </c>
      <c r="AB1237" s="26">
        <v>1</v>
      </c>
      <c r="AC1237" s="26">
        <v>13</v>
      </c>
      <c r="AD1237" s="26">
        <v>5</v>
      </c>
      <c r="AE1237" s="26">
        <v>2</v>
      </c>
      <c r="AF1237" s="26">
        <v>10</v>
      </c>
      <c r="AG1237" s="26">
        <v>6</v>
      </c>
      <c r="AH1237" s="26">
        <v>0</v>
      </c>
      <c r="AI1237" s="26">
        <v>3</v>
      </c>
      <c r="AJ1237" s="26"/>
      <c r="AK1237" s="26"/>
      <c r="AL1237" s="26"/>
      <c r="AM1237" s="26"/>
      <c r="AN1237" s="26"/>
      <c r="AO1237" s="26"/>
      <c r="AP1237" s="26"/>
      <c r="AQ1237" s="26"/>
      <c r="AR1237" s="26"/>
      <c r="AS1237" s="26"/>
      <c r="AT1237" s="26"/>
      <c r="AU1237" s="26"/>
      <c r="AV1237" s="26"/>
      <c r="AW1237" s="26"/>
      <c r="AX1237" s="26"/>
      <c r="AY1237" s="26"/>
      <c r="AZ1237" s="26"/>
      <c r="BA1237" s="26"/>
      <c r="BB1237" s="26"/>
      <c r="BC1237" s="26"/>
      <c r="BD1237" s="26"/>
      <c r="BE1237" s="26"/>
      <c r="BF1237" s="26"/>
      <c r="BG1237" s="26"/>
      <c r="BH1237" s="26"/>
      <c r="BI1237" s="26"/>
      <c r="BJ1237" s="26"/>
      <c r="BK1237" s="26"/>
      <c r="BL1237" s="26"/>
      <c r="BM1237" s="26"/>
      <c r="BN1237" s="26"/>
      <c r="BO1237" s="26"/>
      <c r="BP1237" s="26"/>
      <c r="BQ1237" s="26"/>
      <c r="BR1237" s="26"/>
      <c r="BS1237" s="26"/>
      <c r="BT1237" s="26"/>
      <c r="BU1237" s="26"/>
      <c r="BV1237" s="26"/>
      <c r="BW1237" s="26"/>
      <c r="BX1237" s="26"/>
      <c r="BY1237" s="26"/>
      <c r="BZ1237" s="26"/>
      <c r="CA1237" s="26"/>
      <c r="CB1237" s="26"/>
      <c r="CC1237" s="26"/>
      <c r="CD1237" s="26"/>
      <c r="CE1237" s="26"/>
      <c r="CF1237" s="26"/>
      <c r="CG1237" s="26"/>
      <c r="CH1237" s="26"/>
      <c r="CI1237" s="26"/>
      <c r="CJ1237" s="26"/>
      <c r="CK1237" s="26"/>
      <c r="CL1237" s="26"/>
      <c r="CM1237" s="26"/>
      <c r="CN1237" s="26"/>
      <c r="CO1237" s="26"/>
      <c r="CP1237" s="26"/>
      <c r="CQ1237" s="26"/>
      <c r="CR1237" s="26"/>
      <c r="CS1237" s="26"/>
      <c r="CT1237" s="26"/>
      <c r="CU1237" s="26"/>
      <c r="CV1237" s="26"/>
    </row>
    <row r="1238" spans="1:100">
      <c r="A1238" s="26">
        <v>36</v>
      </c>
      <c r="B1238" s="26" t="s">
        <v>35</v>
      </c>
      <c r="C1238" s="26" t="s">
        <v>36</v>
      </c>
      <c r="D1238" s="26">
        <v>1456</v>
      </c>
      <c r="E1238" s="26" t="s">
        <v>37</v>
      </c>
      <c r="F1238" s="26">
        <v>13</v>
      </c>
      <c r="G1238" s="26">
        <v>5</v>
      </c>
      <c r="H1238" s="26" t="s">
        <v>59</v>
      </c>
      <c r="I1238" s="26">
        <v>1</v>
      </c>
      <c r="J1238" s="26">
        <v>1733</v>
      </c>
      <c r="K1238" s="26">
        <v>2</v>
      </c>
      <c r="L1238" s="26" t="s">
        <v>46</v>
      </c>
      <c r="M1238" s="26">
        <v>96</v>
      </c>
      <c r="N1238" s="26">
        <v>2</v>
      </c>
      <c r="O1238" s="26">
        <v>2</v>
      </c>
      <c r="P1238" s="26" t="s">
        <v>40</v>
      </c>
      <c r="Q1238" s="26">
        <v>1</v>
      </c>
      <c r="R1238" s="26" t="s">
        <v>52</v>
      </c>
      <c r="S1238" s="26">
        <v>6134</v>
      </c>
      <c r="T1238" s="26">
        <v>8658</v>
      </c>
      <c r="U1238" s="26">
        <v>5</v>
      </c>
      <c r="V1238" s="26" t="s">
        <v>42</v>
      </c>
      <c r="W1238" s="26" t="s">
        <v>35</v>
      </c>
      <c r="X1238" s="26">
        <v>13</v>
      </c>
      <c r="Y1238" s="26">
        <v>3</v>
      </c>
      <c r="Z1238" s="26">
        <v>2</v>
      </c>
      <c r="AA1238" s="26">
        <v>80</v>
      </c>
      <c r="AB1238" s="26">
        <v>3</v>
      </c>
      <c r="AC1238" s="26">
        <v>16</v>
      </c>
      <c r="AD1238" s="26">
        <v>3</v>
      </c>
      <c r="AE1238" s="26">
        <v>3</v>
      </c>
      <c r="AF1238" s="26">
        <v>2</v>
      </c>
      <c r="AG1238" s="26">
        <v>2</v>
      </c>
      <c r="AH1238" s="26">
        <v>2</v>
      </c>
      <c r="AI1238" s="26">
        <v>2</v>
      </c>
      <c r="AJ1238" s="26"/>
      <c r="AK1238" s="26"/>
      <c r="AL1238" s="26"/>
      <c r="AM1238" s="26"/>
      <c r="AN1238" s="26"/>
      <c r="AO1238" s="26"/>
      <c r="AP1238" s="26"/>
      <c r="AQ1238" s="26"/>
      <c r="AR1238" s="26"/>
      <c r="AS1238" s="26"/>
      <c r="AT1238" s="26"/>
      <c r="AU1238" s="26"/>
      <c r="AV1238" s="26"/>
      <c r="AW1238" s="26"/>
      <c r="AX1238" s="26"/>
      <c r="AY1238" s="26"/>
      <c r="AZ1238" s="26"/>
      <c r="BA1238" s="26"/>
      <c r="BB1238" s="26"/>
      <c r="BC1238" s="26"/>
      <c r="BD1238" s="26"/>
      <c r="BE1238" s="26"/>
      <c r="BF1238" s="26"/>
      <c r="BG1238" s="26"/>
      <c r="BH1238" s="26"/>
      <c r="BI1238" s="26"/>
      <c r="BJ1238" s="26"/>
      <c r="BK1238" s="26"/>
      <c r="BL1238" s="26"/>
      <c r="BM1238" s="26"/>
      <c r="BN1238" s="26"/>
      <c r="BO1238" s="26"/>
      <c r="BP1238" s="26"/>
      <c r="BQ1238" s="26"/>
      <c r="BR1238" s="26"/>
      <c r="BS1238" s="26"/>
      <c r="BT1238" s="26"/>
      <c r="BU1238" s="26"/>
      <c r="BV1238" s="26"/>
      <c r="BW1238" s="26"/>
      <c r="BX1238" s="26"/>
      <c r="BY1238" s="26"/>
      <c r="BZ1238" s="26"/>
      <c r="CA1238" s="26"/>
      <c r="CB1238" s="26"/>
      <c r="CC1238" s="26"/>
      <c r="CD1238" s="26"/>
      <c r="CE1238" s="26"/>
      <c r="CF1238" s="26"/>
      <c r="CG1238" s="26"/>
      <c r="CH1238" s="26"/>
      <c r="CI1238" s="26"/>
      <c r="CJ1238" s="26"/>
      <c r="CK1238" s="26"/>
      <c r="CL1238" s="26"/>
      <c r="CM1238" s="26"/>
      <c r="CN1238" s="26"/>
      <c r="CO1238" s="26"/>
      <c r="CP1238" s="26"/>
      <c r="CQ1238" s="26"/>
      <c r="CR1238" s="26"/>
      <c r="CS1238" s="26"/>
      <c r="CT1238" s="26"/>
      <c r="CU1238" s="26"/>
      <c r="CV1238" s="26"/>
    </row>
    <row r="1239" spans="1:100">
      <c r="A1239" s="26">
        <v>32</v>
      </c>
      <c r="B1239" s="26" t="s">
        <v>35</v>
      </c>
      <c r="C1239" s="26" t="s">
        <v>36</v>
      </c>
      <c r="D1239" s="26">
        <v>964</v>
      </c>
      <c r="E1239" s="26" t="s">
        <v>37</v>
      </c>
      <c r="F1239" s="26">
        <v>1</v>
      </c>
      <c r="G1239" s="26">
        <v>2</v>
      </c>
      <c r="H1239" s="26" t="s">
        <v>38</v>
      </c>
      <c r="I1239" s="26">
        <v>1</v>
      </c>
      <c r="J1239" s="26">
        <v>1734</v>
      </c>
      <c r="K1239" s="26">
        <v>1</v>
      </c>
      <c r="L1239" s="26" t="s">
        <v>46</v>
      </c>
      <c r="M1239" s="26">
        <v>34</v>
      </c>
      <c r="N1239" s="26">
        <v>1</v>
      </c>
      <c r="O1239" s="26">
        <v>2</v>
      </c>
      <c r="P1239" s="26" t="s">
        <v>40</v>
      </c>
      <c r="Q1239" s="26">
        <v>2</v>
      </c>
      <c r="R1239" s="26" t="s">
        <v>41</v>
      </c>
      <c r="S1239" s="26">
        <v>6735</v>
      </c>
      <c r="T1239" s="26">
        <v>12147</v>
      </c>
      <c r="U1239" s="26">
        <v>6</v>
      </c>
      <c r="V1239" s="26" t="s">
        <v>42</v>
      </c>
      <c r="W1239" s="26" t="s">
        <v>43</v>
      </c>
      <c r="X1239" s="26">
        <v>15</v>
      </c>
      <c r="Y1239" s="26">
        <v>3</v>
      </c>
      <c r="Z1239" s="26">
        <v>2</v>
      </c>
      <c r="AA1239" s="26">
        <v>80</v>
      </c>
      <c r="AB1239" s="26">
        <v>0</v>
      </c>
      <c r="AC1239" s="26">
        <v>10</v>
      </c>
      <c r="AD1239" s="26">
        <v>2</v>
      </c>
      <c r="AE1239" s="26">
        <v>3</v>
      </c>
      <c r="AF1239" s="26">
        <v>0</v>
      </c>
      <c r="AG1239" s="26">
        <v>0</v>
      </c>
      <c r="AH1239" s="26">
        <v>0</v>
      </c>
      <c r="AI1239" s="26">
        <v>0</v>
      </c>
      <c r="AJ1239" s="26"/>
      <c r="AK1239" s="26"/>
      <c r="AL1239" s="26"/>
      <c r="AM1239" s="26"/>
      <c r="AN1239" s="26"/>
      <c r="AO1239" s="26"/>
      <c r="AP1239" s="26"/>
      <c r="AQ1239" s="26"/>
      <c r="AR1239" s="26"/>
      <c r="AS1239" s="26"/>
      <c r="AT1239" s="26"/>
      <c r="AU1239" s="26"/>
      <c r="AV1239" s="26"/>
      <c r="AW1239" s="26"/>
      <c r="AX1239" s="26"/>
      <c r="AY1239" s="26"/>
      <c r="AZ1239" s="26"/>
      <c r="BA1239" s="26"/>
      <c r="BB1239" s="26"/>
      <c r="BC1239" s="26"/>
      <c r="BD1239" s="26"/>
      <c r="BE1239" s="26"/>
      <c r="BF1239" s="26"/>
      <c r="BG1239" s="26"/>
      <c r="BH1239" s="26"/>
      <c r="BI1239" s="26"/>
      <c r="BJ1239" s="26"/>
      <c r="BK1239" s="26"/>
      <c r="BL1239" s="26"/>
      <c r="BM1239" s="26"/>
      <c r="BN1239" s="26"/>
      <c r="BO1239" s="26"/>
      <c r="BP1239" s="26"/>
      <c r="BQ1239" s="26"/>
      <c r="BR1239" s="26"/>
      <c r="BS1239" s="26"/>
      <c r="BT1239" s="26"/>
      <c r="BU1239" s="26"/>
      <c r="BV1239" s="26"/>
      <c r="BW1239" s="26"/>
      <c r="BX1239" s="26"/>
      <c r="BY1239" s="26"/>
      <c r="BZ1239" s="26"/>
      <c r="CA1239" s="26"/>
      <c r="CB1239" s="26"/>
      <c r="CC1239" s="26"/>
      <c r="CD1239" s="26"/>
      <c r="CE1239" s="26"/>
      <c r="CF1239" s="26"/>
      <c r="CG1239" s="26"/>
      <c r="CH1239" s="26"/>
      <c r="CI1239" s="26"/>
      <c r="CJ1239" s="26"/>
      <c r="CK1239" s="26"/>
      <c r="CL1239" s="26"/>
      <c r="CM1239" s="26"/>
      <c r="CN1239" s="26"/>
      <c r="CO1239" s="26"/>
      <c r="CP1239" s="26"/>
      <c r="CQ1239" s="26"/>
      <c r="CR1239" s="26"/>
      <c r="CS1239" s="26"/>
      <c r="CT1239" s="26"/>
      <c r="CU1239" s="26"/>
      <c r="CV1239" s="26"/>
    </row>
    <row r="1240" spans="1:100">
      <c r="A1240" s="26">
        <v>23</v>
      </c>
      <c r="B1240" s="26" t="s">
        <v>43</v>
      </c>
      <c r="C1240" s="26" t="s">
        <v>36</v>
      </c>
      <c r="D1240" s="26">
        <v>160</v>
      </c>
      <c r="E1240" s="26" t="s">
        <v>45</v>
      </c>
      <c r="F1240" s="26">
        <v>4</v>
      </c>
      <c r="G1240" s="26">
        <v>1</v>
      </c>
      <c r="H1240" s="26" t="s">
        <v>51</v>
      </c>
      <c r="I1240" s="26">
        <v>1</v>
      </c>
      <c r="J1240" s="26">
        <v>1735</v>
      </c>
      <c r="K1240" s="26">
        <v>3</v>
      </c>
      <c r="L1240" s="26" t="s">
        <v>39</v>
      </c>
      <c r="M1240" s="26">
        <v>51</v>
      </c>
      <c r="N1240" s="26">
        <v>3</v>
      </c>
      <c r="O1240" s="26">
        <v>1</v>
      </c>
      <c r="P1240" s="26" t="s">
        <v>50</v>
      </c>
      <c r="Q1240" s="26">
        <v>2</v>
      </c>
      <c r="R1240" s="26" t="s">
        <v>41</v>
      </c>
      <c r="S1240" s="26">
        <v>3295</v>
      </c>
      <c r="T1240" s="26">
        <v>12862</v>
      </c>
      <c r="U1240" s="26">
        <v>1</v>
      </c>
      <c r="V1240" s="26" t="s">
        <v>42</v>
      </c>
      <c r="W1240" s="26" t="s">
        <v>43</v>
      </c>
      <c r="X1240" s="26">
        <v>13</v>
      </c>
      <c r="Y1240" s="26">
        <v>3</v>
      </c>
      <c r="Z1240" s="26">
        <v>3</v>
      </c>
      <c r="AA1240" s="26">
        <v>80</v>
      </c>
      <c r="AB1240" s="26">
        <v>0</v>
      </c>
      <c r="AC1240" s="26">
        <v>3</v>
      </c>
      <c r="AD1240" s="26">
        <v>3</v>
      </c>
      <c r="AE1240" s="26">
        <v>1</v>
      </c>
      <c r="AF1240" s="26">
        <v>3</v>
      </c>
      <c r="AG1240" s="26">
        <v>2</v>
      </c>
      <c r="AH1240" s="26">
        <v>1</v>
      </c>
      <c r="AI1240" s="26">
        <v>2</v>
      </c>
      <c r="AJ1240" s="26"/>
      <c r="AK1240" s="26"/>
      <c r="AL1240" s="26"/>
      <c r="AM1240" s="26"/>
      <c r="AN1240" s="26"/>
      <c r="AO1240" s="26"/>
      <c r="AP1240" s="26"/>
      <c r="AQ1240" s="26"/>
      <c r="AR1240" s="26"/>
      <c r="AS1240" s="26"/>
      <c r="AT1240" s="26"/>
      <c r="AU1240" s="26"/>
      <c r="AV1240" s="26"/>
      <c r="AW1240" s="26"/>
      <c r="AX1240" s="26"/>
      <c r="AY1240" s="26"/>
      <c r="AZ1240" s="26"/>
      <c r="BA1240" s="26"/>
      <c r="BB1240" s="26"/>
      <c r="BC1240" s="26"/>
      <c r="BD1240" s="26"/>
      <c r="BE1240" s="26"/>
      <c r="BF1240" s="26"/>
      <c r="BG1240" s="26"/>
      <c r="BH1240" s="26"/>
      <c r="BI1240" s="26"/>
      <c r="BJ1240" s="26"/>
      <c r="BK1240" s="26"/>
      <c r="BL1240" s="26"/>
      <c r="BM1240" s="26"/>
      <c r="BN1240" s="26"/>
      <c r="BO1240" s="26"/>
      <c r="BP1240" s="26"/>
      <c r="BQ1240" s="26"/>
      <c r="BR1240" s="26"/>
      <c r="BS1240" s="26"/>
      <c r="BT1240" s="26"/>
      <c r="BU1240" s="26"/>
      <c r="BV1240" s="26"/>
      <c r="BW1240" s="26"/>
      <c r="BX1240" s="26"/>
      <c r="BY1240" s="26"/>
      <c r="BZ1240" s="26"/>
      <c r="CA1240" s="26"/>
      <c r="CB1240" s="26"/>
      <c r="CC1240" s="26"/>
      <c r="CD1240" s="26"/>
      <c r="CE1240" s="26"/>
      <c r="CF1240" s="26"/>
      <c r="CG1240" s="26"/>
      <c r="CH1240" s="26"/>
      <c r="CI1240" s="26"/>
      <c r="CJ1240" s="26"/>
      <c r="CK1240" s="26"/>
      <c r="CL1240" s="26"/>
      <c r="CM1240" s="26"/>
      <c r="CN1240" s="26"/>
      <c r="CO1240" s="26"/>
      <c r="CP1240" s="26"/>
      <c r="CQ1240" s="26"/>
      <c r="CR1240" s="26"/>
      <c r="CS1240" s="26"/>
      <c r="CT1240" s="26"/>
      <c r="CU1240" s="26"/>
      <c r="CV1240" s="26"/>
    </row>
    <row r="1241" spans="1:100">
      <c r="A1241" s="26">
        <v>31</v>
      </c>
      <c r="B1241" s="26" t="s">
        <v>43</v>
      </c>
      <c r="C1241" s="26" t="s">
        <v>44</v>
      </c>
      <c r="D1241" s="26">
        <v>163</v>
      </c>
      <c r="E1241" s="26" t="s">
        <v>45</v>
      </c>
      <c r="F1241" s="26">
        <v>24</v>
      </c>
      <c r="G1241" s="26">
        <v>1</v>
      </c>
      <c r="H1241" s="26" t="s">
        <v>60</v>
      </c>
      <c r="I1241" s="26">
        <v>1</v>
      </c>
      <c r="J1241" s="26">
        <v>1736</v>
      </c>
      <c r="K1241" s="26">
        <v>4</v>
      </c>
      <c r="L1241" s="26" t="s">
        <v>39</v>
      </c>
      <c r="M1241" s="26">
        <v>30</v>
      </c>
      <c r="N1241" s="26">
        <v>3</v>
      </c>
      <c r="O1241" s="26">
        <v>2</v>
      </c>
      <c r="P1241" s="26" t="s">
        <v>53</v>
      </c>
      <c r="Q1241" s="26">
        <v>4</v>
      </c>
      <c r="R1241" s="26" t="s">
        <v>41</v>
      </c>
      <c r="S1241" s="26">
        <v>5238</v>
      </c>
      <c r="T1241" s="26">
        <v>6670</v>
      </c>
      <c r="U1241" s="26">
        <v>2</v>
      </c>
      <c r="V1241" s="26" t="s">
        <v>42</v>
      </c>
      <c r="W1241" s="26" t="s">
        <v>43</v>
      </c>
      <c r="X1241" s="26">
        <v>20</v>
      </c>
      <c r="Y1241" s="26">
        <v>4</v>
      </c>
      <c r="Z1241" s="26">
        <v>4</v>
      </c>
      <c r="AA1241" s="26">
        <v>80</v>
      </c>
      <c r="AB1241" s="26">
        <v>0</v>
      </c>
      <c r="AC1241" s="26">
        <v>9</v>
      </c>
      <c r="AD1241" s="26">
        <v>3</v>
      </c>
      <c r="AE1241" s="26">
        <v>2</v>
      </c>
      <c r="AF1241" s="26">
        <v>5</v>
      </c>
      <c r="AG1241" s="26">
        <v>4</v>
      </c>
      <c r="AH1241" s="26">
        <v>1</v>
      </c>
      <c r="AI1241" s="26">
        <v>4</v>
      </c>
      <c r="AJ1241" s="26"/>
      <c r="AK1241" s="26"/>
      <c r="AL1241" s="26"/>
      <c r="AM1241" s="26"/>
      <c r="AN1241" s="26"/>
      <c r="AO1241" s="26"/>
      <c r="AP1241" s="26"/>
      <c r="AQ1241" s="26"/>
      <c r="AR1241" s="26"/>
      <c r="AS1241" s="26"/>
      <c r="AT1241" s="26"/>
      <c r="AU1241" s="26"/>
      <c r="AV1241" s="26"/>
      <c r="AW1241" s="26"/>
      <c r="AX1241" s="26"/>
      <c r="AY1241" s="26"/>
      <c r="AZ1241" s="26"/>
      <c r="BA1241" s="26"/>
      <c r="BB1241" s="26"/>
      <c r="BC1241" s="26"/>
      <c r="BD1241" s="26"/>
      <c r="BE1241" s="26"/>
      <c r="BF1241" s="26"/>
      <c r="BG1241" s="26"/>
      <c r="BH1241" s="26"/>
      <c r="BI1241" s="26"/>
      <c r="BJ1241" s="26"/>
      <c r="BK1241" s="26"/>
      <c r="BL1241" s="26"/>
      <c r="BM1241" s="26"/>
      <c r="BN1241" s="26"/>
      <c r="BO1241" s="26"/>
      <c r="BP1241" s="26"/>
      <c r="BQ1241" s="26"/>
      <c r="BR1241" s="26"/>
      <c r="BS1241" s="26"/>
      <c r="BT1241" s="26"/>
      <c r="BU1241" s="26"/>
      <c r="BV1241" s="26"/>
      <c r="BW1241" s="26"/>
      <c r="BX1241" s="26"/>
      <c r="BY1241" s="26"/>
      <c r="BZ1241" s="26"/>
      <c r="CA1241" s="26"/>
      <c r="CB1241" s="26"/>
      <c r="CC1241" s="26"/>
      <c r="CD1241" s="26"/>
      <c r="CE1241" s="26"/>
      <c r="CF1241" s="26"/>
      <c r="CG1241" s="26"/>
      <c r="CH1241" s="26"/>
      <c r="CI1241" s="26"/>
      <c r="CJ1241" s="26"/>
      <c r="CK1241" s="26"/>
      <c r="CL1241" s="26"/>
      <c r="CM1241" s="26"/>
      <c r="CN1241" s="26"/>
      <c r="CO1241" s="26"/>
      <c r="CP1241" s="26"/>
      <c r="CQ1241" s="26"/>
      <c r="CR1241" s="26"/>
      <c r="CS1241" s="26"/>
      <c r="CT1241" s="26"/>
      <c r="CU1241" s="26"/>
      <c r="CV1241" s="26"/>
    </row>
    <row r="1242" spans="1:100">
      <c r="A1242" s="26">
        <v>39</v>
      </c>
      <c r="B1242" s="26" t="s">
        <v>43</v>
      </c>
      <c r="C1242" s="26" t="s">
        <v>55</v>
      </c>
      <c r="D1242" s="26">
        <v>792</v>
      </c>
      <c r="E1242" s="26" t="s">
        <v>45</v>
      </c>
      <c r="F1242" s="26">
        <v>1</v>
      </c>
      <c r="G1242" s="26">
        <v>3</v>
      </c>
      <c r="H1242" s="26" t="s">
        <v>38</v>
      </c>
      <c r="I1242" s="26">
        <v>1</v>
      </c>
      <c r="J1242" s="26">
        <v>1737</v>
      </c>
      <c r="K1242" s="26">
        <v>4</v>
      </c>
      <c r="L1242" s="26" t="s">
        <v>46</v>
      </c>
      <c r="M1242" s="26">
        <v>77</v>
      </c>
      <c r="N1242" s="26">
        <v>3</v>
      </c>
      <c r="O1242" s="26">
        <v>2</v>
      </c>
      <c r="P1242" s="26" t="s">
        <v>50</v>
      </c>
      <c r="Q1242" s="26">
        <v>4</v>
      </c>
      <c r="R1242" s="26" t="s">
        <v>48</v>
      </c>
      <c r="S1242" s="26">
        <v>6472</v>
      </c>
      <c r="T1242" s="26">
        <v>8989</v>
      </c>
      <c r="U1242" s="26">
        <v>1</v>
      </c>
      <c r="V1242" s="26" t="s">
        <v>42</v>
      </c>
      <c r="W1242" s="26" t="s">
        <v>35</v>
      </c>
      <c r="X1242" s="26">
        <v>15</v>
      </c>
      <c r="Y1242" s="26">
        <v>3</v>
      </c>
      <c r="Z1242" s="26">
        <v>4</v>
      </c>
      <c r="AA1242" s="26">
        <v>80</v>
      </c>
      <c r="AB1242" s="26">
        <v>1</v>
      </c>
      <c r="AC1242" s="26">
        <v>9</v>
      </c>
      <c r="AD1242" s="26">
        <v>2</v>
      </c>
      <c r="AE1242" s="26">
        <v>3</v>
      </c>
      <c r="AF1242" s="26">
        <v>9</v>
      </c>
      <c r="AG1242" s="26">
        <v>8</v>
      </c>
      <c r="AH1242" s="26">
        <v>5</v>
      </c>
      <c r="AI1242" s="26">
        <v>8</v>
      </c>
      <c r="AJ1242" s="26"/>
      <c r="AK1242" s="26"/>
      <c r="AL1242" s="26"/>
      <c r="AM1242" s="26"/>
      <c r="AN1242" s="26"/>
      <c r="AO1242" s="26"/>
      <c r="AP1242" s="26"/>
      <c r="AQ1242" s="26"/>
      <c r="AR1242" s="26"/>
      <c r="AS1242" s="26"/>
      <c r="AT1242" s="26"/>
      <c r="AU1242" s="26"/>
      <c r="AV1242" s="26"/>
      <c r="AW1242" s="26"/>
      <c r="AX1242" s="26"/>
      <c r="AY1242" s="26"/>
      <c r="AZ1242" s="26"/>
      <c r="BA1242" s="26"/>
      <c r="BB1242" s="26"/>
      <c r="BC1242" s="26"/>
      <c r="BD1242" s="26"/>
      <c r="BE1242" s="26"/>
      <c r="BF1242" s="26"/>
      <c r="BG1242" s="26"/>
      <c r="BH1242" s="26"/>
      <c r="BI1242" s="26"/>
      <c r="BJ1242" s="26"/>
      <c r="BK1242" s="26"/>
      <c r="BL1242" s="26"/>
      <c r="BM1242" s="26"/>
      <c r="BN1242" s="26"/>
      <c r="BO1242" s="26"/>
      <c r="BP1242" s="26"/>
      <c r="BQ1242" s="26"/>
      <c r="BR1242" s="26"/>
      <c r="BS1242" s="26"/>
      <c r="BT1242" s="26"/>
      <c r="BU1242" s="26"/>
      <c r="BV1242" s="26"/>
      <c r="BW1242" s="26"/>
      <c r="BX1242" s="26"/>
      <c r="BY1242" s="26"/>
      <c r="BZ1242" s="26"/>
      <c r="CA1242" s="26"/>
      <c r="CB1242" s="26"/>
      <c r="CC1242" s="26"/>
      <c r="CD1242" s="26"/>
      <c r="CE1242" s="26"/>
      <c r="CF1242" s="26"/>
      <c r="CG1242" s="26"/>
      <c r="CH1242" s="26"/>
      <c r="CI1242" s="26"/>
      <c r="CJ1242" s="26"/>
      <c r="CK1242" s="26"/>
      <c r="CL1242" s="26"/>
      <c r="CM1242" s="26"/>
      <c r="CN1242" s="26"/>
      <c r="CO1242" s="26"/>
      <c r="CP1242" s="26"/>
      <c r="CQ1242" s="26"/>
      <c r="CR1242" s="26"/>
      <c r="CS1242" s="26"/>
      <c r="CT1242" s="26"/>
      <c r="CU1242" s="26"/>
      <c r="CV1242" s="26"/>
    </row>
    <row r="1243" spans="1:100">
      <c r="A1243" s="26">
        <v>32</v>
      </c>
      <c r="B1243" s="26" t="s">
        <v>43</v>
      </c>
      <c r="C1243" s="26" t="s">
        <v>36</v>
      </c>
      <c r="D1243" s="26">
        <v>371</v>
      </c>
      <c r="E1243" s="26" t="s">
        <v>37</v>
      </c>
      <c r="F1243" s="26">
        <v>19</v>
      </c>
      <c r="G1243" s="26">
        <v>3</v>
      </c>
      <c r="H1243" s="26" t="s">
        <v>38</v>
      </c>
      <c r="I1243" s="26">
        <v>1</v>
      </c>
      <c r="J1243" s="26">
        <v>1739</v>
      </c>
      <c r="K1243" s="26">
        <v>4</v>
      </c>
      <c r="L1243" s="26" t="s">
        <v>46</v>
      </c>
      <c r="M1243" s="26">
        <v>80</v>
      </c>
      <c r="N1243" s="26">
        <v>1</v>
      </c>
      <c r="O1243" s="26">
        <v>3</v>
      </c>
      <c r="P1243" s="26" t="s">
        <v>40</v>
      </c>
      <c r="Q1243" s="26">
        <v>3</v>
      </c>
      <c r="R1243" s="26" t="s">
        <v>48</v>
      </c>
      <c r="S1243" s="26">
        <v>9610</v>
      </c>
      <c r="T1243" s="26">
        <v>3840</v>
      </c>
      <c r="U1243" s="26">
        <v>3</v>
      </c>
      <c r="V1243" s="26" t="s">
        <v>42</v>
      </c>
      <c r="W1243" s="26" t="s">
        <v>43</v>
      </c>
      <c r="X1243" s="26">
        <v>13</v>
      </c>
      <c r="Y1243" s="26">
        <v>3</v>
      </c>
      <c r="Z1243" s="26">
        <v>3</v>
      </c>
      <c r="AA1243" s="26">
        <v>80</v>
      </c>
      <c r="AB1243" s="26">
        <v>1</v>
      </c>
      <c r="AC1243" s="26">
        <v>10</v>
      </c>
      <c r="AD1243" s="26">
        <v>2</v>
      </c>
      <c r="AE1243" s="26">
        <v>1</v>
      </c>
      <c r="AF1243" s="26">
        <v>4</v>
      </c>
      <c r="AG1243" s="26">
        <v>3</v>
      </c>
      <c r="AH1243" s="26">
        <v>0</v>
      </c>
      <c r="AI1243" s="26">
        <v>2</v>
      </c>
      <c r="AJ1243" s="26"/>
      <c r="AK1243" s="26"/>
      <c r="AL1243" s="26"/>
      <c r="AM1243" s="26"/>
      <c r="AN1243" s="26"/>
      <c r="AO1243" s="26"/>
      <c r="AP1243" s="26"/>
      <c r="AQ1243" s="26"/>
      <c r="AR1243" s="26"/>
      <c r="AS1243" s="26"/>
      <c r="AT1243" s="26"/>
      <c r="AU1243" s="26"/>
      <c r="AV1243" s="26"/>
      <c r="AW1243" s="26"/>
      <c r="AX1243" s="26"/>
      <c r="AY1243" s="26"/>
      <c r="AZ1243" s="26"/>
      <c r="BA1243" s="26"/>
      <c r="BB1243" s="26"/>
      <c r="BC1243" s="26"/>
      <c r="BD1243" s="26"/>
      <c r="BE1243" s="26"/>
      <c r="BF1243" s="26"/>
      <c r="BG1243" s="26"/>
      <c r="BH1243" s="26"/>
      <c r="BI1243" s="26"/>
      <c r="BJ1243" s="26"/>
      <c r="BK1243" s="26"/>
      <c r="BL1243" s="26"/>
      <c r="BM1243" s="26"/>
      <c r="BN1243" s="26"/>
      <c r="BO1243" s="26"/>
      <c r="BP1243" s="26"/>
      <c r="BQ1243" s="26"/>
      <c r="BR1243" s="26"/>
      <c r="BS1243" s="26"/>
      <c r="BT1243" s="26"/>
      <c r="BU1243" s="26"/>
      <c r="BV1243" s="26"/>
      <c r="BW1243" s="26"/>
      <c r="BX1243" s="26"/>
      <c r="BY1243" s="26"/>
      <c r="BZ1243" s="26"/>
      <c r="CA1243" s="26"/>
      <c r="CB1243" s="26"/>
      <c r="CC1243" s="26"/>
      <c r="CD1243" s="26"/>
      <c r="CE1243" s="26"/>
      <c r="CF1243" s="26"/>
      <c r="CG1243" s="26"/>
      <c r="CH1243" s="26"/>
      <c r="CI1243" s="26"/>
      <c r="CJ1243" s="26"/>
      <c r="CK1243" s="26"/>
      <c r="CL1243" s="26"/>
      <c r="CM1243" s="26"/>
      <c r="CN1243" s="26"/>
      <c r="CO1243" s="26"/>
      <c r="CP1243" s="26"/>
      <c r="CQ1243" s="26"/>
      <c r="CR1243" s="26"/>
      <c r="CS1243" s="26"/>
      <c r="CT1243" s="26"/>
      <c r="CU1243" s="26"/>
      <c r="CV1243" s="26"/>
    </row>
    <row r="1244" spans="1:100">
      <c r="A1244" s="26">
        <v>40</v>
      </c>
      <c r="B1244" s="26" t="s">
        <v>43</v>
      </c>
      <c r="C1244" s="26" t="s">
        <v>36</v>
      </c>
      <c r="D1244" s="26">
        <v>611</v>
      </c>
      <c r="E1244" s="26" t="s">
        <v>37</v>
      </c>
      <c r="F1244" s="26">
        <v>7</v>
      </c>
      <c r="G1244" s="26">
        <v>4</v>
      </c>
      <c r="H1244" s="26" t="s">
        <v>51</v>
      </c>
      <c r="I1244" s="26">
        <v>1</v>
      </c>
      <c r="J1244" s="26">
        <v>1740</v>
      </c>
      <c r="K1244" s="26">
        <v>2</v>
      </c>
      <c r="L1244" s="26" t="s">
        <v>46</v>
      </c>
      <c r="M1244" s="26">
        <v>88</v>
      </c>
      <c r="N1244" s="26">
        <v>3</v>
      </c>
      <c r="O1244" s="26">
        <v>5</v>
      </c>
      <c r="P1244" s="26" t="s">
        <v>56</v>
      </c>
      <c r="Q1244" s="26">
        <v>2</v>
      </c>
      <c r="R1244" s="26" t="s">
        <v>41</v>
      </c>
      <c r="S1244" s="26">
        <v>19833</v>
      </c>
      <c r="T1244" s="26">
        <v>4349</v>
      </c>
      <c r="U1244" s="26">
        <v>1</v>
      </c>
      <c r="V1244" s="26" t="s">
        <v>42</v>
      </c>
      <c r="W1244" s="26" t="s">
        <v>43</v>
      </c>
      <c r="X1244" s="26">
        <v>14</v>
      </c>
      <c r="Y1244" s="26">
        <v>3</v>
      </c>
      <c r="Z1244" s="26">
        <v>2</v>
      </c>
      <c r="AA1244" s="26">
        <v>80</v>
      </c>
      <c r="AB1244" s="26">
        <v>0</v>
      </c>
      <c r="AC1244" s="26">
        <v>21</v>
      </c>
      <c r="AD1244" s="26">
        <v>3</v>
      </c>
      <c r="AE1244" s="26">
        <v>2</v>
      </c>
      <c r="AF1244" s="26">
        <v>21</v>
      </c>
      <c r="AG1244" s="26">
        <v>8</v>
      </c>
      <c r="AH1244" s="26">
        <v>12</v>
      </c>
      <c r="AI1244" s="26">
        <v>8</v>
      </c>
      <c r="AJ1244" s="26"/>
      <c r="AK1244" s="26"/>
      <c r="AL1244" s="26"/>
      <c r="AM1244" s="26"/>
      <c r="AN1244" s="26"/>
      <c r="AO1244" s="26"/>
      <c r="AP1244" s="26"/>
      <c r="AQ1244" s="26"/>
      <c r="AR1244" s="26"/>
      <c r="AS1244" s="26"/>
      <c r="AT1244" s="26"/>
      <c r="AU1244" s="26"/>
      <c r="AV1244" s="26"/>
      <c r="AW1244" s="26"/>
      <c r="AX1244" s="26"/>
      <c r="AY1244" s="26"/>
      <c r="AZ1244" s="26"/>
      <c r="BA1244" s="26"/>
      <c r="BB1244" s="26"/>
      <c r="BC1244" s="26"/>
      <c r="BD1244" s="26"/>
      <c r="BE1244" s="26"/>
      <c r="BF1244" s="26"/>
      <c r="BG1244" s="26"/>
      <c r="BH1244" s="26"/>
      <c r="BI1244" s="26"/>
      <c r="BJ1244" s="26"/>
      <c r="BK1244" s="26"/>
      <c r="BL1244" s="26"/>
      <c r="BM1244" s="26"/>
      <c r="BN1244" s="26"/>
      <c r="BO1244" s="26"/>
      <c r="BP1244" s="26"/>
      <c r="BQ1244" s="26"/>
      <c r="BR1244" s="26"/>
      <c r="BS1244" s="26"/>
      <c r="BT1244" s="26"/>
      <c r="BU1244" s="26"/>
      <c r="BV1244" s="26"/>
      <c r="BW1244" s="26"/>
      <c r="BX1244" s="26"/>
      <c r="BY1244" s="26"/>
      <c r="BZ1244" s="26"/>
      <c r="CA1244" s="26"/>
      <c r="CB1244" s="26"/>
      <c r="CC1244" s="26"/>
      <c r="CD1244" s="26"/>
      <c r="CE1244" s="26"/>
      <c r="CF1244" s="26"/>
      <c r="CG1244" s="26"/>
      <c r="CH1244" s="26"/>
      <c r="CI1244" s="26"/>
      <c r="CJ1244" s="26"/>
      <c r="CK1244" s="26"/>
      <c r="CL1244" s="26"/>
      <c r="CM1244" s="26"/>
      <c r="CN1244" s="26"/>
      <c r="CO1244" s="26"/>
      <c r="CP1244" s="26"/>
      <c r="CQ1244" s="26"/>
      <c r="CR1244" s="26"/>
      <c r="CS1244" s="26"/>
      <c r="CT1244" s="26"/>
      <c r="CU1244" s="26"/>
      <c r="CV1244" s="26"/>
    </row>
    <row r="1245" spans="1:100">
      <c r="A1245" s="26">
        <v>45</v>
      </c>
      <c r="B1245" s="26" t="s">
        <v>43</v>
      </c>
      <c r="C1245" s="26" t="s">
        <v>36</v>
      </c>
      <c r="D1245" s="26">
        <v>176</v>
      </c>
      <c r="E1245" s="26" t="s">
        <v>61</v>
      </c>
      <c r="F1245" s="26">
        <v>4</v>
      </c>
      <c r="G1245" s="26">
        <v>3</v>
      </c>
      <c r="H1245" s="26" t="s">
        <v>38</v>
      </c>
      <c r="I1245" s="26">
        <v>1</v>
      </c>
      <c r="J1245" s="26">
        <v>1744</v>
      </c>
      <c r="K1245" s="26">
        <v>3</v>
      </c>
      <c r="L1245" s="26" t="s">
        <v>39</v>
      </c>
      <c r="M1245" s="26">
        <v>56</v>
      </c>
      <c r="N1245" s="26">
        <v>1</v>
      </c>
      <c r="O1245" s="26">
        <v>3</v>
      </c>
      <c r="P1245" s="26" t="s">
        <v>61</v>
      </c>
      <c r="Q1245" s="26">
        <v>3</v>
      </c>
      <c r="R1245" s="26" t="s">
        <v>48</v>
      </c>
      <c r="S1245" s="26">
        <v>9756</v>
      </c>
      <c r="T1245" s="26">
        <v>6595</v>
      </c>
      <c r="U1245" s="26">
        <v>4</v>
      </c>
      <c r="V1245" s="26" t="s">
        <v>42</v>
      </c>
      <c r="W1245" s="26" t="s">
        <v>43</v>
      </c>
      <c r="X1245" s="26">
        <v>21</v>
      </c>
      <c r="Y1245" s="26">
        <v>4</v>
      </c>
      <c r="Z1245" s="26">
        <v>3</v>
      </c>
      <c r="AA1245" s="26">
        <v>80</v>
      </c>
      <c r="AB1245" s="26">
        <v>2</v>
      </c>
      <c r="AC1245" s="26">
        <v>9</v>
      </c>
      <c r="AD1245" s="26">
        <v>2</v>
      </c>
      <c r="AE1245" s="26">
        <v>4</v>
      </c>
      <c r="AF1245" s="26">
        <v>5</v>
      </c>
      <c r="AG1245" s="26">
        <v>0</v>
      </c>
      <c r="AH1245" s="26">
        <v>0</v>
      </c>
      <c r="AI1245" s="26">
        <v>3</v>
      </c>
      <c r="AJ1245" s="26"/>
      <c r="AK1245" s="26"/>
      <c r="AL1245" s="26"/>
      <c r="AM1245" s="26"/>
      <c r="AN1245" s="26"/>
      <c r="AO1245" s="26"/>
      <c r="AP1245" s="26"/>
      <c r="AQ1245" s="26"/>
      <c r="AR1245" s="26"/>
      <c r="AS1245" s="26"/>
      <c r="AT1245" s="26"/>
      <c r="AU1245" s="26"/>
      <c r="AV1245" s="26"/>
      <c r="AW1245" s="26"/>
      <c r="AX1245" s="26"/>
      <c r="AY1245" s="26"/>
      <c r="AZ1245" s="26"/>
      <c r="BA1245" s="26"/>
      <c r="BB1245" s="26"/>
      <c r="BC1245" s="26"/>
      <c r="BD1245" s="26"/>
      <c r="BE1245" s="26"/>
      <c r="BF1245" s="26"/>
      <c r="BG1245" s="26"/>
      <c r="BH1245" s="26"/>
      <c r="BI1245" s="26"/>
      <c r="BJ1245" s="26"/>
      <c r="BK1245" s="26"/>
      <c r="BL1245" s="26"/>
      <c r="BM1245" s="26"/>
      <c r="BN1245" s="26"/>
      <c r="BO1245" s="26"/>
      <c r="BP1245" s="26"/>
      <c r="BQ1245" s="26"/>
      <c r="BR1245" s="26"/>
      <c r="BS1245" s="26"/>
      <c r="BT1245" s="26"/>
      <c r="BU1245" s="26"/>
      <c r="BV1245" s="26"/>
      <c r="BW1245" s="26"/>
      <c r="BX1245" s="26"/>
      <c r="BY1245" s="26"/>
      <c r="BZ1245" s="26"/>
      <c r="CA1245" s="26"/>
      <c r="CB1245" s="26"/>
      <c r="CC1245" s="26"/>
      <c r="CD1245" s="26"/>
      <c r="CE1245" s="26"/>
      <c r="CF1245" s="26"/>
      <c r="CG1245" s="26"/>
      <c r="CH1245" s="26"/>
      <c r="CI1245" s="26"/>
      <c r="CJ1245" s="26"/>
      <c r="CK1245" s="26"/>
      <c r="CL1245" s="26"/>
      <c r="CM1245" s="26"/>
      <c r="CN1245" s="26"/>
      <c r="CO1245" s="26"/>
      <c r="CP1245" s="26"/>
      <c r="CQ1245" s="26"/>
      <c r="CR1245" s="26"/>
      <c r="CS1245" s="26"/>
      <c r="CT1245" s="26"/>
      <c r="CU1245" s="26"/>
      <c r="CV1245" s="26"/>
    </row>
    <row r="1246" spans="1:100">
      <c r="A1246" s="26">
        <v>30</v>
      </c>
      <c r="B1246" s="26" t="s">
        <v>43</v>
      </c>
      <c r="C1246" s="26" t="s">
        <v>44</v>
      </c>
      <c r="D1246" s="26">
        <v>1312</v>
      </c>
      <c r="E1246" s="26" t="s">
        <v>45</v>
      </c>
      <c r="F1246" s="26">
        <v>2</v>
      </c>
      <c r="G1246" s="26">
        <v>4</v>
      </c>
      <c r="H1246" s="26" t="s">
        <v>60</v>
      </c>
      <c r="I1246" s="26">
        <v>1</v>
      </c>
      <c r="J1246" s="26">
        <v>1745</v>
      </c>
      <c r="K1246" s="26">
        <v>4</v>
      </c>
      <c r="L1246" s="26" t="s">
        <v>39</v>
      </c>
      <c r="M1246" s="26">
        <v>78</v>
      </c>
      <c r="N1246" s="26">
        <v>2</v>
      </c>
      <c r="O1246" s="26">
        <v>1</v>
      </c>
      <c r="P1246" s="26" t="s">
        <v>47</v>
      </c>
      <c r="Q1246" s="26">
        <v>1</v>
      </c>
      <c r="R1246" s="26" t="s">
        <v>41</v>
      </c>
      <c r="S1246" s="26">
        <v>4968</v>
      </c>
      <c r="T1246" s="26">
        <v>26427</v>
      </c>
      <c r="U1246" s="26">
        <v>0</v>
      </c>
      <c r="V1246" s="26" t="s">
        <v>42</v>
      </c>
      <c r="W1246" s="26" t="s">
        <v>43</v>
      </c>
      <c r="X1246" s="26">
        <v>16</v>
      </c>
      <c r="Y1246" s="26">
        <v>3</v>
      </c>
      <c r="Z1246" s="26">
        <v>4</v>
      </c>
      <c r="AA1246" s="26">
        <v>80</v>
      </c>
      <c r="AB1246" s="26">
        <v>0</v>
      </c>
      <c r="AC1246" s="26">
        <v>10</v>
      </c>
      <c r="AD1246" s="26">
        <v>2</v>
      </c>
      <c r="AE1246" s="26">
        <v>3</v>
      </c>
      <c r="AF1246" s="26">
        <v>9</v>
      </c>
      <c r="AG1246" s="26">
        <v>7</v>
      </c>
      <c r="AH1246" s="26">
        <v>0</v>
      </c>
      <c r="AI1246" s="26">
        <v>7</v>
      </c>
      <c r="AJ1246" s="26"/>
      <c r="AK1246" s="26"/>
      <c r="AL1246" s="26"/>
      <c r="AM1246" s="26"/>
      <c r="AN1246" s="26"/>
      <c r="AO1246" s="26"/>
      <c r="AP1246" s="26"/>
      <c r="AQ1246" s="26"/>
      <c r="AR1246" s="26"/>
      <c r="AS1246" s="26"/>
      <c r="AT1246" s="26"/>
      <c r="AU1246" s="26"/>
      <c r="AV1246" s="26"/>
      <c r="AW1246" s="26"/>
      <c r="AX1246" s="26"/>
      <c r="AY1246" s="26"/>
      <c r="AZ1246" s="26"/>
      <c r="BA1246" s="26"/>
      <c r="BB1246" s="26"/>
      <c r="BC1246" s="26"/>
      <c r="BD1246" s="26"/>
      <c r="BE1246" s="26"/>
      <c r="BF1246" s="26"/>
      <c r="BG1246" s="26"/>
      <c r="BH1246" s="26"/>
      <c r="BI1246" s="26"/>
      <c r="BJ1246" s="26"/>
      <c r="BK1246" s="26"/>
      <c r="BL1246" s="26"/>
      <c r="BM1246" s="26"/>
      <c r="BN1246" s="26"/>
      <c r="BO1246" s="26"/>
      <c r="BP1246" s="26"/>
      <c r="BQ1246" s="26"/>
      <c r="BR1246" s="26"/>
      <c r="BS1246" s="26"/>
      <c r="BT1246" s="26"/>
      <c r="BU1246" s="26"/>
      <c r="BV1246" s="26"/>
      <c r="BW1246" s="26"/>
      <c r="BX1246" s="26"/>
      <c r="BY1246" s="26"/>
      <c r="BZ1246" s="26"/>
      <c r="CA1246" s="26"/>
      <c r="CB1246" s="26"/>
      <c r="CC1246" s="26"/>
      <c r="CD1246" s="26"/>
      <c r="CE1246" s="26"/>
      <c r="CF1246" s="26"/>
      <c r="CG1246" s="26"/>
      <c r="CH1246" s="26"/>
      <c r="CI1246" s="26"/>
      <c r="CJ1246" s="26"/>
      <c r="CK1246" s="26"/>
      <c r="CL1246" s="26"/>
      <c r="CM1246" s="26"/>
      <c r="CN1246" s="26"/>
      <c r="CO1246" s="26"/>
      <c r="CP1246" s="26"/>
      <c r="CQ1246" s="26"/>
      <c r="CR1246" s="26"/>
      <c r="CS1246" s="26"/>
      <c r="CT1246" s="26"/>
      <c r="CU1246" s="26"/>
      <c r="CV1246" s="26"/>
    </row>
    <row r="1247" spans="1:100">
      <c r="A1247" s="26">
        <v>24</v>
      </c>
      <c r="B1247" s="26" t="s">
        <v>43</v>
      </c>
      <c r="C1247" s="26" t="s">
        <v>44</v>
      </c>
      <c r="D1247" s="26">
        <v>897</v>
      </c>
      <c r="E1247" s="26" t="s">
        <v>61</v>
      </c>
      <c r="F1247" s="26">
        <v>10</v>
      </c>
      <c r="G1247" s="26">
        <v>3</v>
      </c>
      <c r="H1247" s="26" t="s">
        <v>51</v>
      </c>
      <c r="I1247" s="26">
        <v>1</v>
      </c>
      <c r="J1247" s="26">
        <v>1746</v>
      </c>
      <c r="K1247" s="26">
        <v>1</v>
      </c>
      <c r="L1247" s="26" t="s">
        <v>46</v>
      </c>
      <c r="M1247" s="26">
        <v>59</v>
      </c>
      <c r="N1247" s="26">
        <v>3</v>
      </c>
      <c r="O1247" s="26">
        <v>1</v>
      </c>
      <c r="P1247" s="26" t="s">
        <v>61</v>
      </c>
      <c r="Q1247" s="26">
        <v>4</v>
      </c>
      <c r="R1247" s="26" t="s">
        <v>48</v>
      </c>
      <c r="S1247" s="26">
        <v>2145</v>
      </c>
      <c r="T1247" s="26">
        <v>2097</v>
      </c>
      <c r="U1247" s="26">
        <v>0</v>
      </c>
      <c r="V1247" s="26" t="s">
        <v>42</v>
      </c>
      <c r="W1247" s="26" t="s">
        <v>43</v>
      </c>
      <c r="X1247" s="26">
        <v>14</v>
      </c>
      <c r="Y1247" s="26">
        <v>3</v>
      </c>
      <c r="Z1247" s="26">
        <v>4</v>
      </c>
      <c r="AA1247" s="26">
        <v>80</v>
      </c>
      <c r="AB1247" s="26">
        <v>1</v>
      </c>
      <c r="AC1247" s="26">
        <v>3</v>
      </c>
      <c r="AD1247" s="26">
        <v>2</v>
      </c>
      <c r="AE1247" s="26">
        <v>3</v>
      </c>
      <c r="AF1247" s="26">
        <v>2</v>
      </c>
      <c r="AG1247" s="26">
        <v>2</v>
      </c>
      <c r="AH1247" s="26">
        <v>2</v>
      </c>
      <c r="AI1247" s="26">
        <v>1</v>
      </c>
      <c r="AJ1247" s="26"/>
      <c r="AK1247" s="26"/>
      <c r="AL1247" s="26"/>
      <c r="AM1247" s="26"/>
      <c r="AN1247" s="26"/>
      <c r="AO1247" s="26"/>
      <c r="AP1247" s="26"/>
      <c r="AQ1247" s="26"/>
      <c r="AR1247" s="26"/>
      <c r="AS1247" s="26"/>
      <c r="AT1247" s="26"/>
      <c r="AU1247" s="26"/>
      <c r="AV1247" s="26"/>
      <c r="AW1247" s="26"/>
      <c r="AX1247" s="26"/>
      <c r="AY1247" s="26"/>
      <c r="AZ1247" s="26"/>
      <c r="BA1247" s="26"/>
      <c r="BB1247" s="26"/>
      <c r="BC1247" s="26"/>
      <c r="BD1247" s="26"/>
      <c r="BE1247" s="26"/>
      <c r="BF1247" s="26"/>
      <c r="BG1247" s="26"/>
      <c r="BH1247" s="26"/>
      <c r="BI1247" s="26"/>
      <c r="BJ1247" s="26"/>
      <c r="BK1247" s="26"/>
      <c r="BL1247" s="26"/>
      <c r="BM1247" s="26"/>
      <c r="BN1247" s="26"/>
      <c r="BO1247" s="26"/>
      <c r="BP1247" s="26"/>
      <c r="BQ1247" s="26"/>
      <c r="BR1247" s="26"/>
      <c r="BS1247" s="26"/>
      <c r="BT1247" s="26"/>
      <c r="BU1247" s="26"/>
      <c r="BV1247" s="26"/>
      <c r="BW1247" s="26"/>
      <c r="BX1247" s="26"/>
      <c r="BY1247" s="26"/>
      <c r="BZ1247" s="26"/>
      <c r="CA1247" s="26"/>
      <c r="CB1247" s="26"/>
      <c r="CC1247" s="26"/>
      <c r="CD1247" s="26"/>
      <c r="CE1247" s="26"/>
      <c r="CF1247" s="26"/>
      <c r="CG1247" s="26"/>
      <c r="CH1247" s="26"/>
      <c r="CI1247" s="26"/>
      <c r="CJ1247" s="26"/>
      <c r="CK1247" s="26"/>
      <c r="CL1247" s="26"/>
      <c r="CM1247" s="26"/>
      <c r="CN1247" s="26"/>
      <c r="CO1247" s="26"/>
      <c r="CP1247" s="26"/>
      <c r="CQ1247" s="26"/>
      <c r="CR1247" s="26"/>
      <c r="CS1247" s="26"/>
      <c r="CT1247" s="26"/>
      <c r="CU1247" s="26"/>
      <c r="CV1247" s="26"/>
    </row>
    <row r="1248" spans="1:100">
      <c r="A1248" s="26">
        <v>30</v>
      </c>
      <c r="B1248" s="26" t="s">
        <v>35</v>
      </c>
      <c r="C1248" s="26" t="s">
        <v>44</v>
      </c>
      <c r="D1248" s="26">
        <v>600</v>
      </c>
      <c r="E1248" s="26" t="s">
        <v>61</v>
      </c>
      <c r="F1248" s="26">
        <v>8</v>
      </c>
      <c r="G1248" s="26">
        <v>3</v>
      </c>
      <c r="H1248" s="26" t="s">
        <v>61</v>
      </c>
      <c r="I1248" s="26">
        <v>1</v>
      </c>
      <c r="J1248" s="26">
        <v>1747</v>
      </c>
      <c r="K1248" s="26">
        <v>3</v>
      </c>
      <c r="L1248" s="26" t="s">
        <v>39</v>
      </c>
      <c r="M1248" s="26">
        <v>66</v>
      </c>
      <c r="N1248" s="26">
        <v>2</v>
      </c>
      <c r="O1248" s="26">
        <v>1</v>
      </c>
      <c r="P1248" s="26" t="s">
        <v>61</v>
      </c>
      <c r="Q1248" s="26">
        <v>4</v>
      </c>
      <c r="R1248" s="26" t="s">
        <v>52</v>
      </c>
      <c r="S1248" s="26">
        <v>2180</v>
      </c>
      <c r="T1248" s="26">
        <v>9732</v>
      </c>
      <c r="U1248" s="26">
        <v>6</v>
      </c>
      <c r="V1248" s="26" t="s">
        <v>42</v>
      </c>
      <c r="W1248" s="26" t="s">
        <v>43</v>
      </c>
      <c r="X1248" s="26">
        <v>11</v>
      </c>
      <c r="Y1248" s="26">
        <v>3</v>
      </c>
      <c r="Z1248" s="26">
        <v>3</v>
      </c>
      <c r="AA1248" s="26">
        <v>80</v>
      </c>
      <c r="AB1248" s="26">
        <v>1</v>
      </c>
      <c r="AC1248" s="26">
        <v>6</v>
      </c>
      <c r="AD1248" s="26">
        <v>0</v>
      </c>
      <c r="AE1248" s="26">
        <v>2</v>
      </c>
      <c r="AF1248" s="26">
        <v>4</v>
      </c>
      <c r="AG1248" s="26">
        <v>2</v>
      </c>
      <c r="AH1248" s="26">
        <v>1</v>
      </c>
      <c r="AI1248" s="26">
        <v>2</v>
      </c>
      <c r="AJ1248" s="26"/>
      <c r="AK1248" s="26"/>
      <c r="AL1248" s="26"/>
      <c r="AM1248" s="26"/>
      <c r="AN1248" s="26"/>
      <c r="AO1248" s="26"/>
      <c r="AP1248" s="26"/>
      <c r="AQ1248" s="26"/>
      <c r="AR1248" s="26"/>
      <c r="AS1248" s="26"/>
      <c r="AT1248" s="26"/>
      <c r="AU1248" s="26"/>
      <c r="AV1248" s="26"/>
      <c r="AW1248" s="26"/>
      <c r="AX1248" s="26"/>
      <c r="AY1248" s="26"/>
      <c r="AZ1248" s="26"/>
      <c r="BA1248" s="26"/>
      <c r="BB1248" s="26"/>
      <c r="BC1248" s="26"/>
      <c r="BD1248" s="26"/>
      <c r="BE1248" s="26"/>
      <c r="BF1248" s="26"/>
      <c r="BG1248" s="26"/>
      <c r="BH1248" s="26"/>
      <c r="BI1248" s="26"/>
      <c r="BJ1248" s="26"/>
      <c r="BK1248" s="26"/>
      <c r="BL1248" s="26"/>
      <c r="BM1248" s="26"/>
      <c r="BN1248" s="26"/>
      <c r="BO1248" s="26"/>
      <c r="BP1248" s="26"/>
      <c r="BQ1248" s="26"/>
      <c r="BR1248" s="26"/>
      <c r="BS1248" s="26"/>
      <c r="BT1248" s="26"/>
      <c r="BU1248" s="26"/>
      <c r="BV1248" s="26"/>
      <c r="BW1248" s="26"/>
      <c r="BX1248" s="26"/>
      <c r="BY1248" s="26"/>
      <c r="BZ1248" s="26"/>
      <c r="CA1248" s="26"/>
      <c r="CB1248" s="26"/>
      <c r="CC1248" s="26"/>
      <c r="CD1248" s="26"/>
      <c r="CE1248" s="26"/>
      <c r="CF1248" s="26"/>
      <c r="CG1248" s="26"/>
      <c r="CH1248" s="26"/>
      <c r="CI1248" s="26"/>
      <c r="CJ1248" s="26"/>
      <c r="CK1248" s="26"/>
      <c r="CL1248" s="26"/>
      <c r="CM1248" s="26"/>
      <c r="CN1248" s="26"/>
      <c r="CO1248" s="26"/>
      <c r="CP1248" s="26"/>
      <c r="CQ1248" s="26"/>
      <c r="CR1248" s="26"/>
      <c r="CS1248" s="26"/>
      <c r="CT1248" s="26"/>
      <c r="CU1248" s="26"/>
      <c r="CV1248" s="26"/>
    </row>
    <row r="1249" spans="1:100">
      <c r="A1249" s="26">
        <v>31</v>
      </c>
      <c r="B1249" s="26" t="s">
        <v>43</v>
      </c>
      <c r="C1249" s="26" t="s">
        <v>36</v>
      </c>
      <c r="D1249" s="26">
        <v>1003</v>
      </c>
      <c r="E1249" s="26" t="s">
        <v>37</v>
      </c>
      <c r="F1249" s="26">
        <v>5</v>
      </c>
      <c r="G1249" s="26">
        <v>3</v>
      </c>
      <c r="H1249" s="26" t="s">
        <v>60</v>
      </c>
      <c r="I1249" s="26">
        <v>1</v>
      </c>
      <c r="J1249" s="26">
        <v>1749</v>
      </c>
      <c r="K1249" s="26">
        <v>1</v>
      </c>
      <c r="L1249" s="26" t="s">
        <v>46</v>
      </c>
      <c r="M1249" s="26">
        <v>51</v>
      </c>
      <c r="N1249" s="26">
        <v>3</v>
      </c>
      <c r="O1249" s="26">
        <v>2</v>
      </c>
      <c r="P1249" s="26" t="s">
        <v>40</v>
      </c>
      <c r="Q1249" s="26">
        <v>3</v>
      </c>
      <c r="R1249" s="26" t="s">
        <v>48</v>
      </c>
      <c r="S1249" s="26">
        <v>8346</v>
      </c>
      <c r="T1249" s="26">
        <v>20943</v>
      </c>
      <c r="U1249" s="26">
        <v>1</v>
      </c>
      <c r="V1249" s="26" t="s">
        <v>42</v>
      </c>
      <c r="W1249" s="26" t="s">
        <v>43</v>
      </c>
      <c r="X1249" s="26">
        <v>19</v>
      </c>
      <c r="Y1249" s="26">
        <v>3</v>
      </c>
      <c r="Z1249" s="26">
        <v>3</v>
      </c>
      <c r="AA1249" s="26">
        <v>80</v>
      </c>
      <c r="AB1249" s="26">
        <v>1</v>
      </c>
      <c r="AC1249" s="26">
        <v>6</v>
      </c>
      <c r="AD1249" s="26">
        <v>3</v>
      </c>
      <c r="AE1249" s="26">
        <v>3</v>
      </c>
      <c r="AF1249" s="26">
        <v>5</v>
      </c>
      <c r="AG1249" s="26">
        <v>2</v>
      </c>
      <c r="AH1249" s="26">
        <v>0</v>
      </c>
      <c r="AI1249" s="26">
        <v>2</v>
      </c>
      <c r="AJ1249" s="26"/>
      <c r="AK1249" s="26"/>
      <c r="AL1249" s="26"/>
      <c r="AM1249" s="26"/>
      <c r="AN1249" s="26"/>
      <c r="AO1249" s="26"/>
      <c r="AP1249" s="26"/>
      <c r="AQ1249" s="26"/>
      <c r="AR1249" s="26"/>
      <c r="AS1249" s="26"/>
      <c r="AT1249" s="26"/>
      <c r="AU1249" s="26"/>
      <c r="AV1249" s="26"/>
      <c r="AW1249" s="26"/>
      <c r="AX1249" s="26"/>
      <c r="AY1249" s="26"/>
      <c r="AZ1249" s="26"/>
      <c r="BA1249" s="26"/>
      <c r="BB1249" s="26"/>
      <c r="BC1249" s="26"/>
      <c r="BD1249" s="26"/>
      <c r="BE1249" s="26"/>
      <c r="BF1249" s="26"/>
      <c r="BG1249" s="26"/>
      <c r="BH1249" s="26"/>
      <c r="BI1249" s="26"/>
      <c r="BJ1249" s="26"/>
      <c r="BK1249" s="26"/>
      <c r="BL1249" s="26"/>
      <c r="BM1249" s="26"/>
      <c r="BN1249" s="26"/>
      <c r="BO1249" s="26"/>
      <c r="BP1249" s="26"/>
      <c r="BQ1249" s="26"/>
      <c r="BR1249" s="26"/>
      <c r="BS1249" s="26"/>
      <c r="BT1249" s="26"/>
      <c r="BU1249" s="26"/>
      <c r="BV1249" s="26"/>
      <c r="BW1249" s="26"/>
      <c r="BX1249" s="26"/>
      <c r="BY1249" s="26"/>
      <c r="BZ1249" s="26"/>
      <c r="CA1249" s="26"/>
      <c r="CB1249" s="26"/>
      <c r="CC1249" s="26"/>
      <c r="CD1249" s="26"/>
      <c r="CE1249" s="26"/>
      <c r="CF1249" s="26"/>
      <c r="CG1249" s="26"/>
      <c r="CH1249" s="26"/>
      <c r="CI1249" s="26"/>
      <c r="CJ1249" s="26"/>
      <c r="CK1249" s="26"/>
      <c r="CL1249" s="26"/>
      <c r="CM1249" s="26"/>
      <c r="CN1249" s="26"/>
      <c r="CO1249" s="26"/>
      <c r="CP1249" s="26"/>
      <c r="CQ1249" s="26"/>
      <c r="CR1249" s="26"/>
      <c r="CS1249" s="26"/>
      <c r="CT1249" s="26"/>
      <c r="CU1249" s="26"/>
      <c r="CV1249" s="26"/>
    </row>
    <row r="1250" spans="1:100">
      <c r="A1250" s="26">
        <v>27</v>
      </c>
      <c r="B1250" s="26" t="s">
        <v>43</v>
      </c>
      <c r="C1250" s="26" t="s">
        <v>36</v>
      </c>
      <c r="D1250" s="26">
        <v>1054</v>
      </c>
      <c r="E1250" s="26" t="s">
        <v>45</v>
      </c>
      <c r="F1250" s="26">
        <v>8</v>
      </c>
      <c r="G1250" s="26">
        <v>3</v>
      </c>
      <c r="H1250" s="26" t="s">
        <v>51</v>
      </c>
      <c r="I1250" s="26">
        <v>1</v>
      </c>
      <c r="J1250" s="26">
        <v>1751</v>
      </c>
      <c r="K1250" s="26">
        <v>3</v>
      </c>
      <c r="L1250" s="26" t="s">
        <v>39</v>
      </c>
      <c r="M1250" s="26">
        <v>67</v>
      </c>
      <c r="N1250" s="26">
        <v>3</v>
      </c>
      <c r="O1250" s="26">
        <v>1</v>
      </c>
      <c r="P1250" s="26" t="s">
        <v>47</v>
      </c>
      <c r="Q1250" s="26">
        <v>4</v>
      </c>
      <c r="R1250" s="26" t="s">
        <v>41</v>
      </c>
      <c r="S1250" s="26">
        <v>3445</v>
      </c>
      <c r="T1250" s="26">
        <v>6152</v>
      </c>
      <c r="U1250" s="26">
        <v>1</v>
      </c>
      <c r="V1250" s="26" t="s">
        <v>42</v>
      </c>
      <c r="W1250" s="26" t="s">
        <v>43</v>
      </c>
      <c r="X1250" s="26">
        <v>11</v>
      </c>
      <c r="Y1250" s="26">
        <v>3</v>
      </c>
      <c r="Z1250" s="26">
        <v>3</v>
      </c>
      <c r="AA1250" s="26">
        <v>80</v>
      </c>
      <c r="AB1250" s="26">
        <v>0</v>
      </c>
      <c r="AC1250" s="26">
        <v>6</v>
      </c>
      <c r="AD1250" s="26">
        <v>5</v>
      </c>
      <c r="AE1250" s="26">
        <v>2</v>
      </c>
      <c r="AF1250" s="26">
        <v>6</v>
      </c>
      <c r="AG1250" s="26">
        <v>2</v>
      </c>
      <c r="AH1250" s="26">
        <v>1</v>
      </c>
      <c r="AI1250" s="26">
        <v>4</v>
      </c>
      <c r="AJ1250" s="26"/>
      <c r="AK1250" s="26"/>
      <c r="AL1250" s="26"/>
      <c r="AM1250" s="26"/>
      <c r="AN1250" s="26"/>
      <c r="AO1250" s="26"/>
      <c r="AP1250" s="26"/>
      <c r="AQ1250" s="26"/>
      <c r="AR1250" s="26"/>
      <c r="AS1250" s="26"/>
      <c r="AT1250" s="26"/>
      <c r="AU1250" s="26"/>
      <c r="AV1250" s="26"/>
      <c r="AW1250" s="26"/>
      <c r="AX1250" s="26"/>
      <c r="AY1250" s="26"/>
      <c r="AZ1250" s="26"/>
      <c r="BA1250" s="26"/>
      <c r="BB1250" s="26"/>
      <c r="BC1250" s="26"/>
      <c r="BD1250" s="26"/>
      <c r="BE1250" s="26"/>
      <c r="BF1250" s="26"/>
      <c r="BG1250" s="26"/>
      <c r="BH1250" s="26"/>
      <c r="BI1250" s="26"/>
      <c r="BJ1250" s="26"/>
      <c r="BK1250" s="26"/>
      <c r="BL1250" s="26"/>
      <c r="BM1250" s="26"/>
      <c r="BN1250" s="26"/>
      <c r="BO1250" s="26"/>
      <c r="BP1250" s="26"/>
      <c r="BQ1250" s="26"/>
      <c r="BR1250" s="26"/>
      <c r="BS1250" s="26"/>
      <c r="BT1250" s="26"/>
      <c r="BU1250" s="26"/>
      <c r="BV1250" s="26"/>
      <c r="BW1250" s="26"/>
      <c r="BX1250" s="26"/>
      <c r="BY1250" s="26"/>
      <c r="BZ1250" s="26"/>
      <c r="CA1250" s="26"/>
      <c r="CB1250" s="26"/>
      <c r="CC1250" s="26"/>
      <c r="CD1250" s="26"/>
      <c r="CE1250" s="26"/>
      <c r="CF1250" s="26"/>
      <c r="CG1250" s="26"/>
      <c r="CH1250" s="26"/>
      <c r="CI1250" s="26"/>
      <c r="CJ1250" s="26"/>
      <c r="CK1250" s="26"/>
      <c r="CL1250" s="26"/>
      <c r="CM1250" s="26"/>
      <c r="CN1250" s="26"/>
      <c r="CO1250" s="26"/>
      <c r="CP1250" s="26"/>
      <c r="CQ1250" s="26"/>
      <c r="CR1250" s="26"/>
      <c r="CS1250" s="26"/>
      <c r="CT1250" s="26"/>
      <c r="CU1250" s="26"/>
      <c r="CV1250" s="26"/>
    </row>
    <row r="1251" spans="1:100">
      <c r="A1251" s="26">
        <v>29</v>
      </c>
      <c r="B1251" s="26" t="s">
        <v>35</v>
      </c>
      <c r="C1251" s="26" t="s">
        <v>36</v>
      </c>
      <c r="D1251" s="26">
        <v>428</v>
      </c>
      <c r="E1251" s="26" t="s">
        <v>37</v>
      </c>
      <c r="F1251" s="26">
        <v>9</v>
      </c>
      <c r="G1251" s="26">
        <v>3</v>
      </c>
      <c r="H1251" s="26" t="s">
        <v>59</v>
      </c>
      <c r="I1251" s="26">
        <v>1</v>
      </c>
      <c r="J1251" s="26">
        <v>1752</v>
      </c>
      <c r="K1251" s="26">
        <v>2</v>
      </c>
      <c r="L1251" s="26" t="s">
        <v>39</v>
      </c>
      <c r="M1251" s="26">
        <v>52</v>
      </c>
      <c r="N1251" s="26">
        <v>1</v>
      </c>
      <c r="O1251" s="26">
        <v>1</v>
      </c>
      <c r="P1251" s="26" t="s">
        <v>57</v>
      </c>
      <c r="Q1251" s="26">
        <v>2</v>
      </c>
      <c r="R1251" s="26" t="s">
        <v>41</v>
      </c>
      <c r="S1251" s="26">
        <v>2760</v>
      </c>
      <c r="T1251" s="26">
        <v>14630</v>
      </c>
      <c r="U1251" s="26">
        <v>1</v>
      </c>
      <c r="V1251" s="26" t="s">
        <v>42</v>
      </c>
      <c r="W1251" s="26" t="s">
        <v>43</v>
      </c>
      <c r="X1251" s="26">
        <v>13</v>
      </c>
      <c r="Y1251" s="26">
        <v>3</v>
      </c>
      <c r="Z1251" s="26">
        <v>3</v>
      </c>
      <c r="AA1251" s="26">
        <v>80</v>
      </c>
      <c r="AB1251" s="26">
        <v>0</v>
      </c>
      <c r="AC1251" s="26">
        <v>2</v>
      </c>
      <c r="AD1251" s="26">
        <v>3</v>
      </c>
      <c r="AE1251" s="26">
        <v>3</v>
      </c>
      <c r="AF1251" s="26">
        <v>2</v>
      </c>
      <c r="AG1251" s="26">
        <v>2</v>
      </c>
      <c r="AH1251" s="26">
        <v>2</v>
      </c>
      <c r="AI1251" s="26">
        <v>2</v>
      </c>
      <c r="AJ1251" s="26"/>
      <c r="AK1251" s="26"/>
      <c r="AL1251" s="26"/>
      <c r="AM1251" s="26"/>
      <c r="AN1251" s="26"/>
      <c r="AO1251" s="26"/>
      <c r="AP1251" s="26"/>
      <c r="AQ1251" s="26"/>
      <c r="AR1251" s="26"/>
      <c r="AS1251" s="26"/>
      <c r="AT1251" s="26"/>
      <c r="AU1251" s="26"/>
      <c r="AV1251" s="26"/>
      <c r="AW1251" s="26"/>
      <c r="AX1251" s="26"/>
      <c r="AY1251" s="26"/>
      <c r="AZ1251" s="26"/>
      <c r="BA1251" s="26"/>
      <c r="BB1251" s="26"/>
      <c r="BC1251" s="26"/>
      <c r="BD1251" s="26"/>
      <c r="BE1251" s="26"/>
      <c r="BF1251" s="26"/>
      <c r="BG1251" s="26"/>
      <c r="BH1251" s="26"/>
      <c r="BI1251" s="26"/>
      <c r="BJ1251" s="26"/>
      <c r="BK1251" s="26"/>
      <c r="BL1251" s="26"/>
      <c r="BM1251" s="26"/>
      <c r="BN1251" s="26"/>
      <c r="BO1251" s="26"/>
      <c r="BP1251" s="26"/>
      <c r="BQ1251" s="26"/>
      <c r="BR1251" s="26"/>
      <c r="BS1251" s="26"/>
      <c r="BT1251" s="26"/>
      <c r="BU1251" s="26"/>
      <c r="BV1251" s="26"/>
      <c r="BW1251" s="26"/>
      <c r="BX1251" s="26"/>
      <c r="BY1251" s="26"/>
      <c r="BZ1251" s="26"/>
      <c r="CA1251" s="26"/>
      <c r="CB1251" s="26"/>
      <c r="CC1251" s="26"/>
      <c r="CD1251" s="26"/>
      <c r="CE1251" s="26"/>
      <c r="CF1251" s="26"/>
      <c r="CG1251" s="26"/>
      <c r="CH1251" s="26"/>
      <c r="CI1251" s="26"/>
      <c r="CJ1251" s="26"/>
      <c r="CK1251" s="26"/>
      <c r="CL1251" s="26"/>
      <c r="CM1251" s="26"/>
      <c r="CN1251" s="26"/>
      <c r="CO1251" s="26"/>
      <c r="CP1251" s="26"/>
      <c r="CQ1251" s="26"/>
      <c r="CR1251" s="26"/>
      <c r="CS1251" s="26"/>
      <c r="CT1251" s="26"/>
      <c r="CU1251" s="26"/>
      <c r="CV1251" s="26"/>
    </row>
    <row r="1252" spans="1:100">
      <c r="A1252" s="26">
        <v>29</v>
      </c>
      <c r="B1252" s="26" t="s">
        <v>43</v>
      </c>
      <c r="C1252" s="26" t="s">
        <v>44</v>
      </c>
      <c r="D1252" s="26">
        <v>461</v>
      </c>
      <c r="E1252" s="26" t="s">
        <v>45</v>
      </c>
      <c r="F1252" s="26">
        <v>1</v>
      </c>
      <c r="G1252" s="26">
        <v>3</v>
      </c>
      <c r="H1252" s="26" t="s">
        <v>38</v>
      </c>
      <c r="I1252" s="26">
        <v>1</v>
      </c>
      <c r="J1252" s="26">
        <v>1753</v>
      </c>
      <c r="K1252" s="26">
        <v>4</v>
      </c>
      <c r="L1252" s="26" t="s">
        <v>46</v>
      </c>
      <c r="M1252" s="26">
        <v>70</v>
      </c>
      <c r="N1252" s="26">
        <v>4</v>
      </c>
      <c r="O1252" s="26">
        <v>2</v>
      </c>
      <c r="P1252" s="26" t="s">
        <v>54</v>
      </c>
      <c r="Q1252" s="26">
        <v>3</v>
      </c>
      <c r="R1252" s="26" t="s">
        <v>41</v>
      </c>
      <c r="S1252" s="26">
        <v>6294</v>
      </c>
      <c r="T1252" s="26">
        <v>23060</v>
      </c>
      <c r="U1252" s="26">
        <v>8</v>
      </c>
      <c r="V1252" s="26" t="s">
        <v>42</v>
      </c>
      <c r="W1252" s="26" t="s">
        <v>35</v>
      </c>
      <c r="X1252" s="26">
        <v>12</v>
      </c>
      <c r="Y1252" s="26">
        <v>3</v>
      </c>
      <c r="Z1252" s="26">
        <v>4</v>
      </c>
      <c r="AA1252" s="26">
        <v>80</v>
      </c>
      <c r="AB1252" s="26">
        <v>0</v>
      </c>
      <c r="AC1252" s="26">
        <v>10</v>
      </c>
      <c r="AD1252" s="26">
        <v>5</v>
      </c>
      <c r="AE1252" s="26">
        <v>4</v>
      </c>
      <c r="AF1252" s="26">
        <v>3</v>
      </c>
      <c r="AG1252" s="26">
        <v>2</v>
      </c>
      <c r="AH1252" s="26">
        <v>0</v>
      </c>
      <c r="AI1252" s="26">
        <v>2</v>
      </c>
      <c r="AJ1252" s="26"/>
      <c r="AK1252" s="26"/>
      <c r="AL1252" s="26"/>
      <c r="AM1252" s="26"/>
      <c r="AN1252" s="26"/>
      <c r="AO1252" s="26"/>
      <c r="AP1252" s="26"/>
      <c r="AQ1252" s="26"/>
      <c r="AR1252" s="26"/>
      <c r="AS1252" s="26"/>
      <c r="AT1252" s="26"/>
      <c r="AU1252" s="26"/>
      <c r="AV1252" s="26"/>
      <c r="AW1252" s="26"/>
      <c r="AX1252" s="26"/>
      <c r="AY1252" s="26"/>
      <c r="AZ1252" s="26"/>
      <c r="BA1252" s="26"/>
      <c r="BB1252" s="26"/>
      <c r="BC1252" s="26"/>
      <c r="BD1252" s="26"/>
      <c r="BE1252" s="26"/>
      <c r="BF1252" s="26"/>
      <c r="BG1252" s="26"/>
      <c r="BH1252" s="26"/>
      <c r="BI1252" s="26"/>
      <c r="BJ1252" s="26"/>
      <c r="BK1252" s="26"/>
      <c r="BL1252" s="26"/>
      <c r="BM1252" s="26"/>
      <c r="BN1252" s="26"/>
      <c r="BO1252" s="26"/>
      <c r="BP1252" s="26"/>
      <c r="BQ1252" s="26"/>
      <c r="BR1252" s="26"/>
      <c r="BS1252" s="26"/>
      <c r="BT1252" s="26"/>
      <c r="BU1252" s="26"/>
      <c r="BV1252" s="26"/>
      <c r="BW1252" s="26"/>
      <c r="BX1252" s="26"/>
      <c r="BY1252" s="26"/>
      <c r="BZ1252" s="26"/>
      <c r="CA1252" s="26"/>
      <c r="CB1252" s="26"/>
      <c r="CC1252" s="26"/>
      <c r="CD1252" s="26"/>
      <c r="CE1252" s="26"/>
      <c r="CF1252" s="26"/>
      <c r="CG1252" s="26"/>
      <c r="CH1252" s="26"/>
      <c r="CI1252" s="26"/>
      <c r="CJ1252" s="26"/>
      <c r="CK1252" s="26"/>
      <c r="CL1252" s="26"/>
      <c r="CM1252" s="26"/>
      <c r="CN1252" s="26"/>
      <c r="CO1252" s="26"/>
      <c r="CP1252" s="26"/>
      <c r="CQ1252" s="26"/>
      <c r="CR1252" s="26"/>
      <c r="CS1252" s="26"/>
      <c r="CT1252" s="26"/>
      <c r="CU1252" s="26"/>
      <c r="CV1252" s="26"/>
    </row>
    <row r="1253" spans="1:100">
      <c r="A1253" s="26">
        <v>30</v>
      </c>
      <c r="B1253" s="26" t="s">
        <v>43</v>
      </c>
      <c r="C1253" s="26" t="s">
        <v>36</v>
      </c>
      <c r="D1253" s="26">
        <v>979</v>
      </c>
      <c r="E1253" s="26" t="s">
        <v>37</v>
      </c>
      <c r="F1253" s="26">
        <v>15</v>
      </c>
      <c r="G1253" s="26">
        <v>2</v>
      </c>
      <c r="H1253" s="26" t="s">
        <v>59</v>
      </c>
      <c r="I1253" s="26">
        <v>1</v>
      </c>
      <c r="J1253" s="26">
        <v>1754</v>
      </c>
      <c r="K1253" s="26">
        <v>3</v>
      </c>
      <c r="L1253" s="26" t="s">
        <v>46</v>
      </c>
      <c r="M1253" s="26">
        <v>94</v>
      </c>
      <c r="N1253" s="26">
        <v>2</v>
      </c>
      <c r="O1253" s="26">
        <v>3</v>
      </c>
      <c r="P1253" s="26" t="s">
        <v>40</v>
      </c>
      <c r="Q1253" s="26">
        <v>1</v>
      </c>
      <c r="R1253" s="26" t="s">
        <v>52</v>
      </c>
      <c r="S1253" s="26">
        <v>7140</v>
      </c>
      <c r="T1253" s="26">
        <v>3088</v>
      </c>
      <c r="U1253" s="26">
        <v>2</v>
      </c>
      <c r="V1253" s="26" t="s">
        <v>42</v>
      </c>
      <c r="W1253" s="26" t="s">
        <v>43</v>
      </c>
      <c r="X1253" s="26">
        <v>11</v>
      </c>
      <c r="Y1253" s="26">
        <v>3</v>
      </c>
      <c r="Z1253" s="26">
        <v>1</v>
      </c>
      <c r="AA1253" s="26">
        <v>80</v>
      </c>
      <c r="AB1253" s="26">
        <v>1</v>
      </c>
      <c r="AC1253" s="26">
        <v>12</v>
      </c>
      <c r="AD1253" s="26">
        <v>2</v>
      </c>
      <c r="AE1253" s="26">
        <v>3</v>
      </c>
      <c r="AF1253" s="26">
        <v>7</v>
      </c>
      <c r="AG1253" s="26">
        <v>7</v>
      </c>
      <c r="AH1253" s="26">
        <v>1</v>
      </c>
      <c r="AI1253" s="26">
        <v>7</v>
      </c>
      <c r="AJ1253" s="26"/>
      <c r="AK1253" s="26"/>
      <c r="AL1253" s="26"/>
      <c r="AM1253" s="26"/>
      <c r="AN1253" s="26"/>
      <c r="AO1253" s="26"/>
      <c r="AP1253" s="26"/>
      <c r="AQ1253" s="26"/>
      <c r="AR1253" s="26"/>
      <c r="AS1253" s="26"/>
      <c r="AT1253" s="26"/>
      <c r="AU1253" s="26"/>
      <c r="AV1253" s="26"/>
      <c r="AW1253" s="26"/>
      <c r="AX1253" s="26"/>
      <c r="AY1253" s="26"/>
      <c r="AZ1253" s="26"/>
      <c r="BA1253" s="26"/>
      <c r="BB1253" s="26"/>
      <c r="BC1253" s="26"/>
      <c r="BD1253" s="26"/>
      <c r="BE1253" s="26"/>
      <c r="BF1253" s="26"/>
      <c r="BG1253" s="26"/>
      <c r="BH1253" s="26"/>
      <c r="BI1253" s="26"/>
      <c r="BJ1253" s="26"/>
      <c r="BK1253" s="26"/>
      <c r="BL1253" s="26"/>
      <c r="BM1253" s="26"/>
      <c r="BN1253" s="26"/>
      <c r="BO1253" s="26"/>
      <c r="BP1253" s="26"/>
      <c r="BQ1253" s="26"/>
      <c r="BR1253" s="26"/>
      <c r="BS1253" s="26"/>
      <c r="BT1253" s="26"/>
      <c r="BU1253" s="26"/>
      <c r="BV1253" s="26"/>
      <c r="BW1253" s="26"/>
      <c r="BX1253" s="26"/>
      <c r="BY1253" s="26"/>
      <c r="BZ1253" s="26"/>
      <c r="CA1253" s="26"/>
      <c r="CB1253" s="26"/>
      <c r="CC1253" s="26"/>
      <c r="CD1253" s="26"/>
      <c r="CE1253" s="26"/>
      <c r="CF1253" s="26"/>
      <c r="CG1253" s="26"/>
      <c r="CH1253" s="26"/>
      <c r="CI1253" s="26"/>
      <c r="CJ1253" s="26"/>
      <c r="CK1253" s="26"/>
      <c r="CL1253" s="26"/>
      <c r="CM1253" s="26"/>
      <c r="CN1253" s="26"/>
      <c r="CO1253" s="26"/>
      <c r="CP1253" s="26"/>
      <c r="CQ1253" s="26"/>
      <c r="CR1253" s="26"/>
      <c r="CS1253" s="26"/>
      <c r="CT1253" s="26"/>
      <c r="CU1253" s="26"/>
      <c r="CV1253" s="26"/>
    </row>
    <row r="1254" spans="1:100">
      <c r="A1254" s="26">
        <v>34</v>
      </c>
      <c r="B1254" s="26" t="s">
        <v>43</v>
      </c>
      <c r="C1254" s="26" t="s">
        <v>36</v>
      </c>
      <c r="D1254" s="26">
        <v>181</v>
      </c>
      <c r="E1254" s="26" t="s">
        <v>45</v>
      </c>
      <c r="F1254" s="26">
        <v>2</v>
      </c>
      <c r="G1254" s="26">
        <v>4</v>
      </c>
      <c r="H1254" s="26" t="s">
        <v>51</v>
      </c>
      <c r="I1254" s="26">
        <v>1</v>
      </c>
      <c r="J1254" s="26">
        <v>1755</v>
      </c>
      <c r="K1254" s="26">
        <v>4</v>
      </c>
      <c r="L1254" s="26" t="s">
        <v>46</v>
      </c>
      <c r="M1254" s="26">
        <v>97</v>
      </c>
      <c r="N1254" s="26">
        <v>4</v>
      </c>
      <c r="O1254" s="26">
        <v>1</v>
      </c>
      <c r="P1254" s="26" t="s">
        <v>47</v>
      </c>
      <c r="Q1254" s="26">
        <v>4</v>
      </c>
      <c r="R1254" s="26" t="s">
        <v>48</v>
      </c>
      <c r="S1254" s="26">
        <v>2932</v>
      </c>
      <c r="T1254" s="26">
        <v>5586</v>
      </c>
      <c r="U1254" s="26">
        <v>0</v>
      </c>
      <c r="V1254" s="26" t="s">
        <v>42</v>
      </c>
      <c r="W1254" s="26" t="s">
        <v>35</v>
      </c>
      <c r="X1254" s="26">
        <v>14</v>
      </c>
      <c r="Y1254" s="26">
        <v>3</v>
      </c>
      <c r="Z1254" s="26">
        <v>1</v>
      </c>
      <c r="AA1254" s="26">
        <v>80</v>
      </c>
      <c r="AB1254" s="26">
        <v>3</v>
      </c>
      <c r="AC1254" s="26">
        <v>6</v>
      </c>
      <c r="AD1254" s="26">
        <v>3</v>
      </c>
      <c r="AE1254" s="26">
        <v>3</v>
      </c>
      <c r="AF1254" s="26">
        <v>5</v>
      </c>
      <c r="AG1254" s="26">
        <v>0</v>
      </c>
      <c r="AH1254" s="26">
        <v>1</v>
      </c>
      <c r="AI1254" s="26">
        <v>2</v>
      </c>
      <c r="AJ1254" s="26"/>
      <c r="AK1254" s="26"/>
      <c r="AL1254" s="26"/>
      <c r="AM1254" s="26"/>
      <c r="AN1254" s="26"/>
      <c r="AO1254" s="26"/>
      <c r="AP1254" s="26"/>
      <c r="AQ1254" s="26"/>
      <c r="AR1254" s="26"/>
      <c r="AS1254" s="26"/>
      <c r="AT1254" s="26"/>
      <c r="AU1254" s="26"/>
      <c r="AV1254" s="26"/>
      <c r="AW1254" s="26"/>
      <c r="AX1254" s="26"/>
      <c r="AY1254" s="26"/>
      <c r="AZ1254" s="26"/>
      <c r="BA1254" s="26"/>
      <c r="BB1254" s="26"/>
      <c r="BC1254" s="26"/>
      <c r="BD1254" s="26"/>
      <c r="BE1254" s="26"/>
      <c r="BF1254" s="26"/>
      <c r="BG1254" s="26"/>
      <c r="BH1254" s="26"/>
      <c r="BI1254" s="26"/>
      <c r="BJ1254" s="26"/>
      <c r="BK1254" s="26"/>
      <c r="BL1254" s="26"/>
      <c r="BM1254" s="26"/>
      <c r="BN1254" s="26"/>
      <c r="BO1254" s="26"/>
      <c r="BP1254" s="26"/>
      <c r="BQ1254" s="26"/>
      <c r="BR1254" s="26"/>
      <c r="BS1254" s="26"/>
      <c r="BT1254" s="26"/>
      <c r="BU1254" s="26"/>
      <c r="BV1254" s="26"/>
      <c r="BW1254" s="26"/>
      <c r="BX1254" s="26"/>
      <c r="BY1254" s="26"/>
      <c r="BZ1254" s="26"/>
      <c r="CA1254" s="26"/>
      <c r="CB1254" s="26"/>
      <c r="CC1254" s="26"/>
      <c r="CD1254" s="26"/>
      <c r="CE1254" s="26"/>
      <c r="CF1254" s="26"/>
      <c r="CG1254" s="26"/>
      <c r="CH1254" s="26"/>
      <c r="CI1254" s="26"/>
      <c r="CJ1254" s="26"/>
      <c r="CK1254" s="26"/>
      <c r="CL1254" s="26"/>
      <c r="CM1254" s="26"/>
      <c r="CN1254" s="26"/>
      <c r="CO1254" s="26"/>
      <c r="CP1254" s="26"/>
      <c r="CQ1254" s="26"/>
      <c r="CR1254" s="26"/>
      <c r="CS1254" s="26"/>
      <c r="CT1254" s="26"/>
      <c r="CU1254" s="26"/>
      <c r="CV1254" s="26"/>
    </row>
    <row r="1255" spans="1:100">
      <c r="A1255" s="26">
        <v>33</v>
      </c>
      <c r="B1255" s="26" t="s">
        <v>43</v>
      </c>
      <c r="C1255" s="26" t="s">
        <v>55</v>
      </c>
      <c r="D1255" s="26">
        <v>1283</v>
      </c>
      <c r="E1255" s="26" t="s">
        <v>37</v>
      </c>
      <c r="F1255" s="26">
        <v>2</v>
      </c>
      <c r="G1255" s="26">
        <v>3</v>
      </c>
      <c r="H1255" s="26" t="s">
        <v>59</v>
      </c>
      <c r="I1255" s="26">
        <v>1</v>
      </c>
      <c r="J1255" s="26">
        <v>1756</v>
      </c>
      <c r="K1255" s="26">
        <v>4</v>
      </c>
      <c r="L1255" s="26" t="s">
        <v>39</v>
      </c>
      <c r="M1255" s="26">
        <v>62</v>
      </c>
      <c r="N1255" s="26">
        <v>3</v>
      </c>
      <c r="O1255" s="26">
        <v>2</v>
      </c>
      <c r="P1255" s="26" t="s">
        <v>40</v>
      </c>
      <c r="Q1255" s="26">
        <v>2</v>
      </c>
      <c r="R1255" s="26" t="s">
        <v>41</v>
      </c>
      <c r="S1255" s="26">
        <v>5147</v>
      </c>
      <c r="T1255" s="26">
        <v>10697</v>
      </c>
      <c r="U1255" s="26">
        <v>8</v>
      </c>
      <c r="V1255" s="26" t="s">
        <v>42</v>
      </c>
      <c r="W1255" s="26" t="s">
        <v>43</v>
      </c>
      <c r="X1255" s="26">
        <v>15</v>
      </c>
      <c r="Y1255" s="26">
        <v>3</v>
      </c>
      <c r="Z1255" s="26">
        <v>4</v>
      </c>
      <c r="AA1255" s="26">
        <v>80</v>
      </c>
      <c r="AB1255" s="26">
        <v>0</v>
      </c>
      <c r="AC1255" s="26">
        <v>13</v>
      </c>
      <c r="AD1255" s="26">
        <v>2</v>
      </c>
      <c r="AE1255" s="26">
        <v>2</v>
      </c>
      <c r="AF1255" s="26">
        <v>11</v>
      </c>
      <c r="AG1255" s="26">
        <v>7</v>
      </c>
      <c r="AH1255" s="26">
        <v>1</v>
      </c>
      <c r="AI1255" s="26">
        <v>7</v>
      </c>
      <c r="AJ1255" s="26"/>
      <c r="AK1255" s="26"/>
      <c r="AL1255" s="26"/>
      <c r="AM1255" s="26"/>
      <c r="AN1255" s="26"/>
      <c r="AO1255" s="26"/>
      <c r="AP1255" s="26"/>
      <c r="AQ1255" s="26"/>
      <c r="AR1255" s="26"/>
      <c r="AS1255" s="26"/>
      <c r="AT1255" s="26"/>
      <c r="AU1255" s="26"/>
      <c r="AV1255" s="26"/>
      <c r="AW1255" s="26"/>
      <c r="AX1255" s="26"/>
      <c r="AY1255" s="26"/>
      <c r="AZ1255" s="26"/>
      <c r="BA1255" s="26"/>
      <c r="BB1255" s="26"/>
      <c r="BC1255" s="26"/>
      <c r="BD1255" s="26"/>
      <c r="BE1255" s="26"/>
      <c r="BF1255" s="26"/>
      <c r="BG1255" s="26"/>
      <c r="BH1255" s="26"/>
      <c r="BI1255" s="26"/>
      <c r="BJ1255" s="26"/>
      <c r="BK1255" s="26"/>
      <c r="BL1255" s="26"/>
      <c r="BM1255" s="26"/>
      <c r="BN1255" s="26"/>
      <c r="BO1255" s="26"/>
      <c r="BP1255" s="26"/>
      <c r="BQ1255" s="26"/>
      <c r="BR1255" s="26"/>
      <c r="BS1255" s="26"/>
      <c r="BT1255" s="26"/>
      <c r="BU1255" s="26"/>
      <c r="BV1255" s="26"/>
      <c r="BW1255" s="26"/>
      <c r="BX1255" s="26"/>
      <c r="BY1255" s="26"/>
      <c r="BZ1255" s="26"/>
      <c r="CA1255" s="26"/>
      <c r="CB1255" s="26"/>
      <c r="CC1255" s="26"/>
      <c r="CD1255" s="26"/>
      <c r="CE1255" s="26"/>
      <c r="CF1255" s="26"/>
      <c r="CG1255" s="26"/>
      <c r="CH1255" s="26"/>
      <c r="CI1255" s="26"/>
      <c r="CJ1255" s="26"/>
      <c r="CK1255" s="26"/>
      <c r="CL1255" s="26"/>
      <c r="CM1255" s="26"/>
      <c r="CN1255" s="26"/>
      <c r="CO1255" s="26"/>
      <c r="CP1255" s="26"/>
      <c r="CQ1255" s="26"/>
      <c r="CR1255" s="26"/>
      <c r="CS1255" s="26"/>
      <c r="CT1255" s="26"/>
      <c r="CU1255" s="26"/>
      <c r="CV1255" s="26"/>
    </row>
    <row r="1256" spans="1:100">
      <c r="A1256" s="26">
        <v>49</v>
      </c>
      <c r="B1256" s="26" t="s">
        <v>43</v>
      </c>
      <c r="C1256" s="26" t="s">
        <v>36</v>
      </c>
      <c r="D1256" s="26">
        <v>1313</v>
      </c>
      <c r="E1256" s="26" t="s">
        <v>37</v>
      </c>
      <c r="F1256" s="26">
        <v>11</v>
      </c>
      <c r="G1256" s="26">
        <v>4</v>
      </c>
      <c r="H1256" s="26" t="s">
        <v>59</v>
      </c>
      <c r="I1256" s="26">
        <v>1</v>
      </c>
      <c r="J1256" s="26">
        <v>1757</v>
      </c>
      <c r="K1256" s="26">
        <v>4</v>
      </c>
      <c r="L1256" s="26" t="s">
        <v>39</v>
      </c>
      <c r="M1256" s="26">
        <v>80</v>
      </c>
      <c r="N1256" s="26">
        <v>3</v>
      </c>
      <c r="O1256" s="26">
        <v>2</v>
      </c>
      <c r="P1256" s="26" t="s">
        <v>40</v>
      </c>
      <c r="Q1256" s="26">
        <v>4</v>
      </c>
      <c r="R1256" s="26" t="s">
        <v>41</v>
      </c>
      <c r="S1256" s="26">
        <v>4507</v>
      </c>
      <c r="T1256" s="26">
        <v>8191</v>
      </c>
      <c r="U1256" s="26">
        <v>3</v>
      </c>
      <c r="V1256" s="26" t="s">
        <v>42</v>
      </c>
      <c r="W1256" s="26" t="s">
        <v>43</v>
      </c>
      <c r="X1256" s="26">
        <v>12</v>
      </c>
      <c r="Y1256" s="26">
        <v>3</v>
      </c>
      <c r="Z1256" s="26">
        <v>3</v>
      </c>
      <c r="AA1256" s="26">
        <v>80</v>
      </c>
      <c r="AB1256" s="26">
        <v>0</v>
      </c>
      <c r="AC1256" s="26">
        <v>8</v>
      </c>
      <c r="AD1256" s="26">
        <v>1</v>
      </c>
      <c r="AE1256" s="26">
        <v>4</v>
      </c>
      <c r="AF1256" s="26">
        <v>5</v>
      </c>
      <c r="AG1256" s="26">
        <v>1</v>
      </c>
      <c r="AH1256" s="26">
        <v>0</v>
      </c>
      <c r="AI1256" s="26">
        <v>4</v>
      </c>
      <c r="AJ1256" s="26"/>
      <c r="AK1256" s="26"/>
      <c r="AL1256" s="26"/>
      <c r="AM1256" s="26"/>
      <c r="AN1256" s="26"/>
      <c r="AO1256" s="26"/>
      <c r="AP1256" s="26"/>
      <c r="AQ1256" s="26"/>
      <c r="AR1256" s="26"/>
      <c r="AS1256" s="26"/>
      <c r="AT1256" s="26"/>
      <c r="AU1256" s="26"/>
      <c r="AV1256" s="26"/>
      <c r="AW1256" s="26"/>
      <c r="AX1256" s="26"/>
      <c r="AY1256" s="26"/>
      <c r="AZ1256" s="26"/>
      <c r="BA1256" s="26"/>
      <c r="BB1256" s="26"/>
      <c r="BC1256" s="26"/>
      <c r="BD1256" s="26"/>
      <c r="BE1256" s="26"/>
      <c r="BF1256" s="26"/>
      <c r="BG1256" s="26"/>
      <c r="BH1256" s="26"/>
      <c r="BI1256" s="26"/>
      <c r="BJ1256" s="26"/>
      <c r="BK1256" s="26"/>
      <c r="BL1256" s="26"/>
      <c r="BM1256" s="26"/>
      <c r="BN1256" s="26"/>
      <c r="BO1256" s="26"/>
      <c r="BP1256" s="26"/>
      <c r="BQ1256" s="26"/>
      <c r="BR1256" s="26"/>
      <c r="BS1256" s="26"/>
      <c r="BT1256" s="26"/>
      <c r="BU1256" s="26"/>
      <c r="BV1256" s="26"/>
      <c r="BW1256" s="26"/>
      <c r="BX1256" s="26"/>
      <c r="BY1256" s="26"/>
      <c r="BZ1256" s="26"/>
      <c r="CA1256" s="26"/>
      <c r="CB1256" s="26"/>
      <c r="CC1256" s="26"/>
      <c r="CD1256" s="26"/>
      <c r="CE1256" s="26"/>
      <c r="CF1256" s="26"/>
      <c r="CG1256" s="26"/>
      <c r="CH1256" s="26"/>
      <c r="CI1256" s="26"/>
      <c r="CJ1256" s="26"/>
      <c r="CK1256" s="26"/>
      <c r="CL1256" s="26"/>
      <c r="CM1256" s="26"/>
      <c r="CN1256" s="26"/>
      <c r="CO1256" s="26"/>
      <c r="CP1256" s="26"/>
      <c r="CQ1256" s="26"/>
      <c r="CR1256" s="26"/>
      <c r="CS1256" s="26"/>
      <c r="CT1256" s="26"/>
      <c r="CU1256" s="26"/>
      <c r="CV1256" s="26"/>
    </row>
    <row r="1257" spans="1:100">
      <c r="A1257" s="26">
        <v>33</v>
      </c>
      <c r="B1257" s="26" t="s">
        <v>35</v>
      </c>
      <c r="C1257" s="26" t="s">
        <v>36</v>
      </c>
      <c r="D1257" s="26">
        <v>211</v>
      </c>
      <c r="E1257" s="26" t="s">
        <v>37</v>
      </c>
      <c r="F1257" s="26">
        <v>16</v>
      </c>
      <c r="G1257" s="26">
        <v>3</v>
      </c>
      <c r="H1257" s="26" t="s">
        <v>38</v>
      </c>
      <c r="I1257" s="26">
        <v>1</v>
      </c>
      <c r="J1257" s="26">
        <v>1758</v>
      </c>
      <c r="K1257" s="26">
        <v>1</v>
      </c>
      <c r="L1257" s="26" t="s">
        <v>39</v>
      </c>
      <c r="M1257" s="26">
        <v>74</v>
      </c>
      <c r="N1257" s="26">
        <v>3</v>
      </c>
      <c r="O1257" s="26">
        <v>3</v>
      </c>
      <c r="P1257" s="26" t="s">
        <v>40</v>
      </c>
      <c r="Q1257" s="26">
        <v>1</v>
      </c>
      <c r="R1257" s="26" t="s">
        <v>41</v>
      </c>
      <c r="S1257" s="26">
        <v>8564</v>
      </c>
      <c r="T1257" s="26">
        <v>10092</v>
      </c>
      <c r="U1257" s="26">
        <v>2</v>
      </c>
      <c r="V1257" s="26" t="s">
        <v>42</v>
      </c>
      <c r="W1257" s="26" t="s">
        <v>35</v>
      </c>
      <c r="X1257" s="26">
        <v>20</v>
      </c>
      <c r="Y1257" s="26">
        <v>4</v>
      </c>
      <c r="Z1257" s="26">
        <v>3</v>
      </c>
      <c r="AA1257" s="26">
        <v>80</v>
      </c>
      <c r="AB1257" s="26">
        <v>0</v>
      </c>
      <c r="AC1257" s="26">
        <v>11</v>
      </c>
      <c r="AD1257" s="26">
        <v>2</v>
      </c>
      <c r="AE1257" s="26">
        <v>2</v>
      </c>
      <c r="AF1257" s="26">
        <v>0</v>
      </c>
      <c r="AG1257" s="26">
        <v>0</v>
      </c>
      <c r="AH1257" s="26">
        <v>0</v>
      </c>
      <c r="AI1257" s="26">
        <v>0</v>
      </c>
      <c r="AJ1257" s="26"/>
      <c r="AK1257" s="26"/>
      <c r="AL1257" s="26"/>
      <c r="AM1257" s="26"/>
      <c r="AN1257" s="26"/>
      <c r="AO1257" s="26"/>
      <c r="AP1257" s="26"/>
      <c r="AQ1257" s="26"/>
      <c r="AR1257" s="26"/>
      <c r="AS1257" s="26"/>
      <c r="AT1257" s="26"/>
      <c r="AU1257" s="26"/>
      <c r="AV1257" s="26"/>
      <c r="AW1257" s="26"/>
      <c r="AX1257" s="26"/>
      <c r="AY1257" s="26"/>
      <c r="AZ1257" s="26"/>
      <c r="BA1257" s="26"/>
      <c r="BB1257" s="26"/>
      <c r="BC1257" s="26"/>
      <c r="BD1257" s="26"/>
      <c r="BE1257" s="26"/>
      <c r="BF1257" s="26"/>
      <c r="BG1257" s="26"/>
      <c r="BH1257" s="26"/>
      <c r="BI1257" s="26"/>
      <c r="BJ1257" s="26"/>
      <c r="BK1257" s="26"/>
      <c r="BL1257" s="26"/>
      <c r="BM1257" s="26"/>
      <c r="BN1257" s="26"/>
      <c r="BO1257" s="26"/>
      <c r="BP1257" s="26"/>
      <c r="BQ1257" s="26"/>
      <c r="BR1257" s="26"/>
      <c r="BS1257" s="26"/>
      <c r="BT1257" s="26"/>
      <c r="BU1257" s="26"/>
      <c r="BV1257" s="26"/>
      <c r="BW1257" s="26"/>
      <c r="BX1257" s="26"/>
      <c r="BY1257" s="26"/>
      <c r="BZ1257" s="26"/>
      <c r="CA1257" s="26"/>
      <c r="CB1257" s="26"/>
      <c r="CC1257" s="26"/>
      <c r="CD1257" s="26"/>
      <c r="CE1257" s="26"/>
      <c r="CF1257" s="26"/>
      <c r="CG1257" s="26"/>
      <c r="CH1257" s="26"/>
      <c r="CI1257" s="26"/>
      <c r="CJ1257" s="26"/>
      <c r="CK1257" s="26"/>
      <c r="CL1257" s="26"/>
      <c r="CM1257" s="26"/>
      <c r="CN1257" s="26"/>
      <c r="CO1257" s="26"/>
      <c r="CP1257" s="26"/>
      <c r="CQ1257" s="26"/>
      <c r="CR1257" s="26"/>
      <c r="CS1257" s="26"/>
      <c r="CT1257" s="26"/>
      <c r="CU1257" s="26"/>
      <c r="CV1257" s="26"/>
    </row>
    <row r="1258" spans="1:100">
      <c r="A1258" s="26">
        <v>38</v>
      </c>
      <c r="B1258" s="26" t="s">
        <v>43</v>
      </c>
      <c r="C1258" s="26" t="s">
        <v>44</v>
      </c>
      <c r="D1258" s="26">
        <v>594</v>
      </c>
      <c r="E1258" s="26" t="s">
        <v>45</v>
      </c>
      <c r="F1258" s="26">
        <v>2</v>
      </c>
      <c r="G1258" s="26">
        <v>2</v>
      </c>
      <c r="H1258" s="26" t="s">
        <v>51</v>
      </c>
      <c r="I1258" s="26">
        <v>1</v>
      </c>
      <c r="J1258" s="26">
        <v>1760</v>
      </c>
      <c r="K1258" s="26">
        <v>3</v>
      </c>
      <c r="L1258" s="26" t="s">
        <v>39</v>
      </c>
      <c r="M1258" s="26">
        <v>75</v>
      </c>
      <c r="N1258" s="26">
        <v>2</v>
      </c>
      <c r="O1258" s="26">
        <v>1</v>
      </c>
      <c r="P1258" s="26" t="s">
        <v>50</v>
      </c>
      <c r="Q1258" s="26">
        <v>2</v>
      </c>
      <c r="R1258" s="26" t="s">
        <v>48</v>
      </c>
      <c r="S1258" s="26">
        <v>2468</v>
      </c>
      <c r="T1258" s="26">
        <v>15963</v>
      </c>
      <c r="U1258" s="26">
        <v>4</v>
      </c>
      <c r="V1258" s="26" t="s">
        <v>42</v>
      </c>
      <c r="W1258" s="26" t="s">
        <v>43</v>
      </c>
      <c r="X1258" s="26">
        <v>14</v>
      </c>
      <c r="Y1258" s="26">
        <v>3</v>
      </c>
      <c r="Z1258" s="26">
        <v>2</v>
      </c>
      <c r="AA1258" s="26">
        <v>80</v>
      </c>
      <c r="AB1258" s="26">
        <v>1</v>
      </c>
      <c r="AC1258" s="26">
        <v>9</v>
      </c>
      <c r="AD1258" s="26">
        <v>4</v>
      </c>
      <c r="AE1258" s="26">
        <v>2</v>
      </c>
      <c r="AF1258" s="26">
        <v>6</v>
      </c>
      <c r="AG1258" s="26">
        <v>1</v>
      </c>
      <c r="AH1258" s="26">
        <v>0</v>
      </c>
      <c r="AI1258" s="26">
        <v>5</v>
      </c>
      <c r="AJ1258" s="26"/>
      <c r="AK1258" s="26"/>
      <c r="AL1258" s="26"/>
      <c r="AM1258" s="26"/>
      <c r="AN1258" s="26"/>
      <c r="AO1258" s="26"/>
      <c r="AP1258" s="26"/>
      <c r="AQ1258" s="26"/>
      <c r="AR1258" s="26"/>
      <c r="AS1258" s="26"/>
      <c r="AT1258" s="26"/>
      <c r="AU1258" s="26"/>
      <c r="AV1258" s="26"/>
      <c r="AW1258" s="26"/>
      <c r="AX1258" s="26"/>
      <c r="AY1258" s="26"/>
      <c r="AZ1258" s="26"/>
      <c r="BA1258" s="26"/>
      <c r="BB1258" s="26"/>
      <c r="BC1258" s="26"/>
      <c r="BD1258" s="26"/>
      <c r="BE1258" s="26"/>
      <c r="BF1258" s="26"/>
      <c r="BG1258" s="26"/>
      <c r="BH1258" s="26"/>
      <c r="BI1258" s="26"/>
      <c r="BJ1258" s="26"/>
      <c r="BK1258" s="26"/>
      <c r="BL1258" s="26"/>
      <c r="BM1258" s="26"/>
      <c r="BN1258" s="26"/>
      <c r="BO1258" s="26"/>
      <c r="BP1258" s="26"/>
      <c r="BQ1258" s="26"/>
      <c r="BR1258" s="26"/>
      <c r="BS1258" s="26"/>
      <c r="BT1258" s="26"/>
      <c r="BU1258" s="26"/>
      <c r="BV1258" s="26"/>
      <c r="BW1258" s="26"/>
      <c r="BX1258" s="26"/>
      <c r="BY1258" s="26"/>
      <c r="BZ1258" s="26"/>
      <c r="CA1258" s="26"/>
      <c r="CB1258" s="26"/>
      <c r="CC1258" s="26"/>
      <c r="CD1258" s="26"/>
      <c r="CE1258" s="26"/>
      <c r="CF1258" s="26"/>
      <c r="CG1258" s="26"/>
      <c r="CH1258" s="26"/>
      <c r="CI1258" s="26"/>
      <c r="CJ1258" s="26"/>
      <c r="CK1258" s="26"/>
      <c r="CL1258" s="26"/>
      <c r="CM1258" s="26"/>
      <c r="CN1258" s="26"/>
      <c r="CO1258" s="26"/>
      <c r="CP1258" s="26"/>
      <c r="CQ1258" s="26"/>
      <c r="CR1258" s="26"/>
      <c r="CS1258" s="26"/>
      <c r="CT1258" s="26"/>
      <c r="CU1258" s="26"/>
      <c r="CV1258" s="26"/>
    </row>
    <row r="1259" spans="1:100">
      <c r="A1259" s="26">
        <v>31</v>
      </c>
      <c r="B1259" s="26" t="s">
        <v>35</v>
      </c>
      <c r="C1259" s="26" t="s">
        <v>36</v>
      </c>
      <c r="D1259" s="26">
        <v>1079</v>
      </c>
      <c r="E1259" s="26" t="s">
        <v>37</v>
      </c>
      <c r="F1259" s="26">
        <v>16</v>
      </c>
      <c r="G1259" s="26">
        <v>4</v>
      </c>
      <c r="H1259" s="26" t="s">
        <v>59</v>
      </c>
      <c r="I1259" s="26">
        <v>1</v>
      </c>
      <c r="J1259" s="26">
        <v>1761</v>
      </c>
      <c r="K1259" s="26">
        <v>1</v>
      </c>
      <c r="L1259" s="26" t="s">
        <v>46</v>
      </c>
      <c r="M1259" s="26">
        <v>70</v>
      </c>
      <c r="N1259" s="26">
        <v>3</v>
      </c>
      <c r="O1259" s="26">
        <v>3</v>
      </c>
      <c r="P1259" s="26" t="s">
        <v>40</v>
      </c>
      <c r="Q1259" s="26">
        <v>3</v>
      </c>
      <c r="R1259" s="26" t="s">
        <v>48</v>
      </c>
      <c r="S1259" s="26">
        <v>8161</v>
      </c>
      <c r="T1259" s="26">
        <v>19002</v>
      </c>
      <c r="U1259" s="26">
        <v>2</v>
      </c>
      <c r="V1259" s="26" t="s">
        <v>42</v>
      </c>
      <c r="W1259" s="26" t="s">
        <v>43</v>
      </c>
      <c r="X1259" s="26">
        <v>13</v>
      </c>
      <c r="Y1259" s="26">
        <v>3</v>
      </c>
      <c r="Z1259" s="26">
        <v>1</v>
      </c>
      <c r="AA1259" s="26">
        <v>80</v>
      </c>
      <c r="AB1259" s="26">
        <v>3</v>
      </c>
      <c r="AC1259" s="26">
        <v>10</v>
      </c>
      <c r="AD1259" s="26">
        <v>2</v>
      </c>
      <c r="AE1259" s="26">
        <v>3</v>
      </c>
      <c r="AF1259" s="26">
        <v>1</v>
      </c>
      <c r="AG1259" s="26">
        <v>0</v>
      </c>
      <c r="AH1259" s="26">
        <v>0</v>
      </c>
      <c r="AI1259" s="26">
        <v>0</v>
      </c>
      <c r="AJ1259" s="26"/>
      <c r="AK1259" s="26"/>
      <c r="AL1259" s="26"/>
      <c r="AM1259" s="26"/>
      <c r="AN1259" s="26"/>
      <c r="AO1259" s="26"/>
      <c r="AP1259" s="26"/>
      <c r="AQ1259" s="26"/>
      <c r="AR1259" s="26"/>
      <c r="AS1259" s="26"/>
      <c r="AT1259" s="26"/>
      <c r="AU1259" s="26"/>
      <c r="AV1259" s="26"/>
      <c r="AW1259" s="26"/>
      <c r="AX1259" s="26"/>
      <c r="AY1259" s="26"/>
      <c r="AZ1259" s="26"/>
      <c r="BA1259" s="26"/>
      <c r="BB1259" s="26"/>
      <c r="BC1259" s="26"/>
      <c r="BD1259" s="26"/>
      <c r="BE1259" s="26"/>
      <c r="BF1259" s="26"/>
      <c r="BG1259" s="26"/>
      <c r="BH1259" s="26"/>
      <c r="BI1259" s="26"/>
      <c r="BJ1259" s="26"/>
      <c r="BK1259" s="26"/>
      <c r="BL1259" s="26"/>
      <c r="BM1259" s="26"/>
      <c r="BN1259" s="26"/>
      <c r="BO1259" s="26"/>
      <c r="BP1259" s="26"/>
      <c r="BQ1259" s="26"/>
      <c r="BR1259" s="26"/>
      <c r="BS1259" s="26"/>
      <c r="BT1259" s="26"/>
      <c r="BU1259" s="26"/>
      <c r="BV1259" s="26"/>
      <c r="BW1259" s="26"/>
      <c r="BX1259" s="26"/>
      <c r="BY1259" s="26"/>
      <c r="BZ1259" s="26"/>
      <c r="CA1259" s="26"/>
      <c r="CB1259" s="26"/>
      <c r="CC1259" s="26"/>
      <c r="CD1259" s="26"/>
      <c r="CE1259" s="26"/>
      <c r="CF1259" s="26"/>
      <c r="CG1259" s="26"/>
      <c r="CH1259" s="26"/>
      <c r="CI1259" s="26"/>
      <c r="CJ1259" s="26"/>
      <c r="CK1259" s="26"/>
      <c r="CL1259" s="26"/>
      <c r="CM1259" s="26"/>
      <c r="CN1259" s="26"/>
      <c r="CO1259" s="26"/>
      <c r="CP1259" s="26"/>
      <c r="CQ1259" s="26"/>
      <c r="CR1259" s="26"/>
      <c r="CS1259" s="26"/>
      <c r="CT1259" s="26"/>
      <c r="CU1259" s="26"/>
      <c r="CV1259" s="26"/>
    </row>
    <row r="1260" spans="1:100">
      <c r="A1260" s="26">
        <v>29</v>
      </c>
      <c r="B1260" s="26" t="s">
        <v>43</v>
      </c>
      <c r="C1260" s="26" t="s">
        <v>36</v>
      </c>
      <c r="D1260" s="26">
        <v>590</v>
      </c>
      <c r="E1260" s="26" t="s">
        <v>45</v>
      </c>
      <c r="F1260" s="26">
        <v>4</v>
      </c>
      <c r="G1260" s="26">
        <v>3</v>
      </c>
      <c r="H1260" s="26" t="s">
        <v>60</v>
      </c>
      <c r="I1260" s="26">
        <v>1</v>
      </c>
      <c r="J1260" s="26">
        <v>1762</v>
      </c>
      <c r="K1260" s="26">
        <v>4</v>
      </c>
      <c r="L1260" s="26" t="s">
        <v>39</v>
      </c>
      <c r="M1260" s="26">
        <v>91</v>
      </c>
      <c r="N1260" s="26">
        <v>2</v>
      </c>
      <c r="O1260" s="26">
        <v>1</v>
      </c>
      <c r="P1260" s="26" t="s">
        <v>47</v>
      </c>
      <c r="Q1260" s="26">
        <v>1</v>
      </c>
      <c r="R1260" s="26" t="s">
        <v>52</v>
      </c>
      <c r="S1260" s="26">
        <v>2109</v>
      </c>
      <c r="T1260" s="26">
        <v>10007</v>
      </c>
      <c r="U1260" s="26">
        <v>1</v>
      </c>
      <c r="V1260" s="26" t="s">
        <v>42</v>
      </c>
      <c r="W1260" s="26" t="s">
        <v>43</v>
      </c>
      <c r="X1260" s="26">
        <v>13</v>
      </c>
      <c r="Y1260" s="26">
        <v>3</v>
      </c>
      <c r="Z1260" s="26">
        <v>3</v>
      </c>
      <c r="AA1260" s="26">
        <v>80</v>
      </c>
      <c r="AB1260" s="26">
        <v>1</v>
      </c>
      <c r="AC1260" s="26">
        <v>1</v>
      </c>
      <c r="AD1260" s="26">
        <v>2</v>
      </c>
      <c r="AE1260" s="26">
        <v>3</v>
      </c>
      <c r="AF1260" s="26">
        <v>1</v>
      </c>
      <c r="AG1260" s="26">
        <v>0</v>
      </c>
      <c r="AH1260" s="26">
        <v>0</v>
      </c>
      <c r="AI1260" s="26">
        <v>0</v>
      </c>
      <c r="AJ1260" s="26"/>
      <c r="AK1260" s="26"/>
      <c r="AL1260" s="26"/>
      <c r="AM1260" s="26"/>
      <c r="AN1260" s="26"/>
      <c r="AO1260" s="26"/>
      <c r="AP1260" s="26"/>
      <c r="AQ1260" s="26"/>
      <c r="AR1260" s="26"/>
      <c r="AS1260" s="26"/>
      <c r="AT1260" s="26"/>
      <c r="AU1260" s="26"/>
      <c r="AV1260" s="26"/>
      <c r="AW1260" s="26"/>
      <c r="AX1260" s="26"/>
      <c r="AY1260" s="26"/>
      <c r="AZ1260" s="26"/>
      <c r="BA1260" s="26"/>
      <c r="BB1260" s="26"/>
      <c r="BC1260" s="26"/>
      <c r="BD1260" s="26"/>
      <c r="BE1260" s="26"/>
      <c r="BF1260" s="26"/>
      <c r="BG1260" s="26"/>
      <c r="BH1260" s="26"/>
      <c r="BI1260" s="26"/>
      <c r="BJ1260" s="26"/>
      <c r="BK1260" s="26"/>
      <c r="BL1260" s="26"/>
      <c r="BM1260" s="26"/>
      <c r="BN1260" s="26"/>
      <c r="BO1260" s="26"/>
      <c r="BP1260" s="26"/>
      <c r="BQ1260" s="26"/>
      <c r="BR1260" s="26"/>
      <c r="BS1260" s="26"/>
      <c r="BT1260" s="26"/>
      <c r="BU1260" s="26"/>
      <c r="BV1260" s="26"/>
      <c r="BW1260" s="26"/>
      <c r="BX1260" s="26"/>
      <c r="BY1260" s="26"/>
      <c r="BZ1260" s="26"/>
      <c r="CA1260" s="26"/>
      <c r="CB1260" s="26"/>
      <c r="CC1260" s="26"/>
      <c r="CD1260" s="26"/>
      <c r="CE1260" s="26"/>
      <c r="CF1260" s="26"/>
      <c r="CG1260" s="26"/>
      <c r="CH1260" s="26"/>
      <c r="CI1260" s="26"/>
      <c r="CJ1260" s="26"/>
      <c r="CK1260" s="26"/>
      <c r="CL1260" s="26"/>
      <c r="CM1260" s="26"/>
      <c r="CN1260" s="26"/>
      <c r="CO1260" s="26"/>
      <c r="CP1260" s="26"/>
      <c r="CQ1260" s="26"/>
      <c r="CR1260" s="26"/>
      <c r="CS1260" s="26"/>
      <c r="CT1260" s="26"/>
      <c r="CU1260" s="26"/>
      <c r="CV1260" s="26"/>
    </row>
    <row r="1261" spans="1:100">
      <c r="A1261" s="26">
        <v>30</v>
      </c>
      <c r="B1261" s="26" t="s">
        <v>43</v>
      </c>
      <c r="C1261" s="26" t="s">
        <v>36</v>
      </c>
      <c r="D1261" s="26">
        <v>305</v>
      </c>
      <c r="E1261" s="26" t="s">
        <v>45</v>
      </c>
      <c r="F1261" s="26">
        <v>16</v>
      </c>
      <c r="G1261" s="26">
        <v>3</v>
      </c>
      <c r="H1261" s="26" t="s">
        <v>38</v>
      </c>
      <c r="I1261" s="26">
        <v>1</v>
      </c>
      <c r="J1261" s="26">
        <v>1763</v>
      </c>
      <c r="K1261" s="26">
        <v>3</v>
      </c>
      <c r="L1261" s="26" t="s">
        <v>46</v>
      </c>
      <c r="M1261" s="26">
        <v>58</v>
      </c>
      <c r="N1261" s="26">
        <v>4</v>
      </c>
      <c r="O1261" s="26">
        <v>2</v>
      </c>
      <c r="P1261" s="26" t="s">
        <v>54</v>
      </c>
      <c r="Q1261" s="26">
        <v>3</v>
      </c>
      <c r="R1261" s="26" t="s">
        <v>48</v>
      </c>
      <c r="S1261" s="26">
        <v>5294</v>
      </c>
      <c r="T1261" s="26">
        <v>9128</v>
      </c>
      <c r="U1261" s="26">
        <v>3</v>
      </c>
      <c r="V1261" s="26" t="s">
        <v>42</v>
      </c>
      <c r="W1261" s="26" t="s">
        <v>43</v>
      </c>
      <c r="X1261" s="26">
        <v>16</v>
      </c>
      <c r="Y1261" s="26">
        <v>3</v>
      </c>
      <c r="Z1261" s="26">
        <v>3</v>
      </c>
      <c r="AA1261" s="26">
        <v>80</v>
      </c>
      <c r="AB1261" s="26">
        <v>1</v>
      </c>
      <c r="AC1261" s="26">
        <v>10</v>
      </c>
      <c r="AD1261" s="26">
        <v>3</v>
      </c>
      <c r="AE1261" s="26">
        <v>3</v>
      </c>
      <c r="AF1261" s="26">
        <v>7</v>
      </c>
      <c r="AG1261" s="26">
        <v>0</v>
      </c>
      <c r="AH1261" s="26">
        <v>1</v>
      </c>
      <c r="AI1261" s="26">
        <v>7</v>
      </c>
      <c r="AJ1261" s="26"/>
      <c r="AK1261" s="26"/>
      <c r="AL1261" s="26"/>
      <c r="AM1261" s="26"/>
      <c r="AN1261" s="26"/>
      <c r="AO1261" s="26"/>
      <c r="AP1261" s="26"/>
      <c r="AQ1261" s="26"/>
      <c r="AR1261" s="26"/>
      <c r="AS1261" s="26"/>
      <c r="AT1261" s="26"/>
      <c r="AU1261" s="26"/>
      <c r="AV1261" s="26"/>
      <c r="AW1261" s="26"/>
      <c r="AX1261" s="26"/>
      <c r="AY1261" s="26"/>
      <c r="AZ1261" s="26"/>
      <c r="BA1261" s="26"/>
      <c r="BB1261" s="26"/>
      <c r="BC1261" s="26"/>
      <c r="BD1261" s="26"/>
      <c r="BE1261" s="26"/>
      <c r="BF1261" s="26"/>
      <c r="BG1261" s="26"/>
      <c r="BH1261" s="26"/>
      <c r="BI1261" s="26"/>
      <c r="BJ1261" s="26"/>
      <c r="BK1261" s="26"/>
      <c r="BL1261" s="26"/>
      <c r="BM1261" s="26"/>
      <c r="BN1261" s="26"/>
      <c r="BO1261" s="26"/>
      <c r="BP1261" s="26"/>
      <c r="BQ1261" s="26"/>
      <c r="BR1261" s="26"/>
      <c r="BS1261" s="26"/>
      <c r="BT1261" s="26"/>
      <c r="BU1261" s="26"/>
      <c r="BV1261" s="26"/>
      <c r="BW1261" s="26"/>
      <c r="BX1261" s="26"/>
      <c r="BY1261" s="26"/>
      <c r="BZ1261" s="26"/>
      <c r="CA1261" s="26"/>
      <c r="CB1261" s="26"/>
      <c r="CC1261" s="26"/>
      <c r="CD1261" s="26"/>
      <c r="CE1261" s="26"/>
      <c r="CF1261" s="26"/>
      <c r="CG1261" s="26"/>
      <c r="CH1261" s="26"/>
      <c r="CI1261" s="26"/>
      <c r="CJ1261" s="26"/>
      <c r="CK1261" s="26"/>
      <c r="CL1261" s="26"/>
      <c r="CM1261" s="26"/>
      <c r="CN1261" s="26"/>
      <c r="CO1261" s="26"/>
      <c r="CP1261" s="26"/>
      <c r="CQ1261" s="26"/>
      <c r="CR1261" s="26"/>
      <c r="CS1261" s="26"/>
      <c r="CT1261" s="26"/>
      <c r="CU1261" s="26"/>
      <c r="CV1261" s="26"/>
    </row>
    <row r="1262" spans="1:100">
      <c r="A1262" s="26">
        <v>32</v>
      </c>
      <c r="B1262" s="26" t="s">
        <v>43</v>
      </c>
      <c r="C1262" s="26" t="s">
        <v>55</v>
      </c>
      <c r="D1262" s="26">
        <v>953</v>
      </c>
      <c r="E1262" s="26" t="s">
        <v>45</v>
      </c>
      <c r="F1262" s="26">
        <v>5</v>
      </c>
      <c r="G1262" s="26">
        <v>4</v>
      </c>
      <c r="H1262" s="26" t="s">
        <v>60</v>
      </c>
      <c r="I1262" s="26">
        <v>1</v>
      </c>
      <c r="J1262" s="26">
        <v>1764</v>
      </c>
      <c r="K1262" s="26">
        <v>2</v>
      </c>
      <c r="L1262" s="26" t="s">
        <v>46</v>
      </c>
      <c r="M1262" s="26">
        <v>65</v>
      </c>
      <c r="N1262" s="26">
        <v>3</v>
      </c>
      <c r="O1262" s="26">
        <v>1</v>
      </c>
      <c r="P1262" s="26" t="s">
        <v>47</v>
      </c>
      <c r="Q1262" s="26">
        <v>2</v>
      </c>
      <c r="R1262" s="26" t="s">
        <v>41</v>
      </c>
      <c r="S1262" s="26">
        <v>2718</v>
      </c>
      <c r="T1262" s="26">
        <v>17674</v>
      </c>
      <c r="U1262" s="26">
        <v>2</v>
      </c>
      <c r="V1262" s="26" t="s">
        <v>42</v>
      </c>
      <c r="W1262" s="26" t="s">
        <v>43</v>
      </c>
      <c r="X1262" s="26">
        <v>14</v>
      </c>
      <c r="Y1262" s="26">
        <v>3</v>
      </c>
      <c r="Z1262" s="26">
        <v>2</v>
      </c>
      <c r="AA1262" s="26">
        <v>80</v>
      </c>
      <c r="AB1262" s="26">
        <v>0</v>
      </c>
      <c r="AC1262" s="26">
        <v>12</v>
      </c>
      <c r="AD1262" s="26">
        <v>3</v>
      </c>
      <c r="AE1262" s="26">
        <v>3</v>
      </c>
      <c r="AF1262" s="26">
        <v>7</v>
      </c>
      <c r="AG1262" s="26">
        <v>7</v>
      </c>
      <c r="AH1262" s="26">
        <v>0</v>
      </c>
      <c r="AI1262" s="26">
        <v>7</v>
      </c>
      <c r="AJ1262" s="26"/>
      <c r="AK1262" s="26"/>
      <c r="AL1262" s="26"/>
      <c r="AM1262" s="26"/>
      <c r="AN1262" s="26"/>
      <c r="AO1262" s="26"/>
      <c r="AP1262" s="26"/>
      <c r="AQ1262" s="26"/>
      <c r="AR1262" s="26"/>
      <c r="AS1262" s="26"/>
      <c r="AT1262" s="26"/>
      <c r="AU1262" s="26"/>
      <c r="AV1262" s="26"/>
      <c r="AW1262" s="26"/>
      <c r="AX1262" s="26"/>
      <c r="AY1262" s="26"/>
      <c r="AZ1262" s="26"/>
      <c r="BA1262" s="26"/>
      <c r="BB1262" s="26"/>
      <c r="BC1262" s="26"/>
      <c r="BD1262" s="26"/>
      <c r="BE1262" s="26"/>
      <c r="BF1262" s="26"/>
      <c r="BG1262" s="26"/>
      <c r="BH1262" s="26"/>
      <c r="BI1262" s="26"/>
      <c r="BJ1262" s="26"/>
      <c r="BK1262" s="26"/>
      <c r="BL1262" s="26"/>
      <c r="BM1262" s="26"/>
      <c r="BN1262" s="26"/>
      <c r="BO1262" s="26"/>
      <c r="BP1262" s="26"/>
      <c r="BQ1262" s="26"/>
      <c r="BR1262" s="26"/>
      <c r="BS1262" s="26"/>
      <c r="BT1262" s="26"/>
      <c r="BU1262" s="26"/>
      <c r="BV1262" s="26"/>
      <c r="BW1262" s="26"/>
      <c r="BX1262" s="26"/>
      <c r="BY1262" s="26"/>
      <c r="BZ1262" s="26"/>
      <c r="CA1262" s="26"/>
      <c r="CB1262" s="26"/>
      <c r="CC1262" s="26"/>
      <c r="CD1262" s="26"/>
      <c r="CE1262" s="26"/>
      <c r="CF1262" s="26"/>
      <c r="CG1262" s="26"/>
      <c r="CH1262" s="26"/>
      <c r="CI1262" s="26"/>
      <c r="CJ1262" s="26"/>
      <c r="CK1262" s="26"/>
      <c r="CL1262" s="26"/>
      <c r="CM1262" s="26"/>
      <c r="CN1262" s="26"/>
      <c r="CO1262" s="26"/>
      <c r="CP1262" s="26"/>
      <c r="CQ1262" s="26"/>
      <c r="CR1262" s="26"/>
      <c r="CS1262" s="26"/>
      <c r="CT1262" s="26"/>
      <c r="CU1262" s="26"/>
      <c r="CV1262" s="26"/>
    </row>
    <row r="1263" spans="1:100">
      <c r="A1263" s="26">
        <v>38</v>
      </c>
      <c r="B1263" s="26" t="s">
        <v>43</v>
      </c>
      <c r="C1263" s="26" t="s">
        <v>36</v>
      </c>
      <c r="D1263" s="26">
        <v>833</v>
      </c>
      <c r="E1263" s="26" t="s">
        <v>45</v>
      </c>
      <c r="F1263" s="26">
        <v>18</v>
      </c>
      <c r="G1263" s="26">
        <v>3</v>
      </c>
      <c r="H1263" s="26" t="s">
        <v>51</v>
      </c>
      <c r="I1263" s="26">
        <v>1</v>
      </c>
      <c r="J1263" s="26">
        <v>1766</v>
      </c>
      <c r="K1263" s="26">
        <v>2</v>
      </c>
      <c r="L1263" s="26" t="s">
        <v>46</v>
      </c>
      <c r="M1263" s="26">
        <v>60</v>
      </c>
      <c r="N1263" s="26">
        <v>1</v>
      </c>
      <c r="O1263" s="26">
        <v>2</v>
      </c>
      <c r="P1263" s="26" t="s">
        <v>54</v>
      </c>
      <c r="Q1263" s="26">
        <v>4</v>
      </c>
      <c r="R1263" s="26" t="s">
        <v>48</v>
      </c>
      <c r="S1263" s="26">
        <v>5811</v>
      </c>
      <c r="T1263" s="26">
        <v>24539</v>
      </c>
      <c r="U1263" s="26">
        <v>3</v>
      </c>
      <c r="V1263" s="26" t="s">
        <v>42</v>
      </c>
      <c r="W1263" s="26" t="s">
        <v>35</v>
      </c>
      <c r="X1263" s="26">
        <v>16</v>
      </c>
      <c r="Y1263" s="26">
        <v>3</v>
      </c>
      <c r="Z1263" s="26">
        <v>3</v>
      </c>
      <c r="AA1263" s="26">
        <v>80</v>
      </c>
      <c r="AB1263" s="26">
        <v>1</v>
      </c>
      <c r="AC1263" s="26">
        <v>15</v>
      </c>
      <c r="AD1263" s="26">
        <v>2</v>
      </c>
      <c r="AE1263" s="26">
        <v>3</v>
      </c>
      <c r="AF1263" s="26">
        <v>1</v>
      </c>
      <c r="AG1263" s="26">
        <v>0</v>
      </c>
      <c r="AH1263" s="26">
        <v>1</v>
      </c>
      <c r="AI1263" s="26">
        <v>0</v>
      </c>
      <c r="AJ1263" s="26"/>
      <c r="AK1263" s="26"/>
      <c r="AL1263" s="26"/>
      <c r="AM1263" s="26"/>
      <c r="AN1263" s="26"/>
      <c r="AO1263" s="26"/>
      <c r="AP1263" s="26"/>
      <c r="AQ1263" s="26"/>
      <c r="AR1263" s="26"/>
      <c r="AS1263" s="26"/>
      <c r="AT1263" s="26"/>
      <c r="AU1263" s="26"/>
      <c r="AV1263" s="26"/>
      <c r="AW1263" s="26"/>
      <c r="AX1263" s="26"/>
      <c r="AY1263" s="26"/>
      <c r="AZ1263" s="26"/>
      <c r="BA1263" s="26"/>
      <c r="BB1263" s="26"/>
      <c r="BC1263" s="26"/>
      <c r="BD1263" s="26"/>
      <c r="BE1263" s="26"/>
      <c r="BF1263" s="26"/>
      <c r="BG1263" s="26"/>
      <c r="BH1263" s="26"/>
      <c r="BI1263" s="26"/>
      <c r="BJ1263" s="26"/>
      <c r="BK1263" s="26"/>
      <c r="BL1263" s="26"/>
      <c r="BM1263" s="26"/>
      <c r="BN1263" s="26"/>
      <c r="BO1263" s="26"/>
      <c r="BP1263" s="26"/>
      <c r="BQ1263" s="26"/>
      <c r="BR1263" s="26"/>
      <c r="BS1263" s="26"/>
      <c r="BT1263" s="26"/>
      <c r="BU1263" s="26"/>
      <c r="BV1263" s="26"/>
      <c r="BW1263" s="26"/>
      <c r="BX1263" s="26"/>
      <c r="BY1263" s="26"/>
      <c r="BZ1263" s="26"/>
      <c r="CA1263" s="26"/>
      <c r="CB1263" s="26"/>
      <c r="CC1263" s="26"/>
      <c r="CD1263" s="26"/>
      <c r="CE1263" s="26"/>
      <c r="CF1263" s="26"/>
      <c r="CG1263" s="26"/>
      <c r="CH1263" s="26"/>
      <c r="CI1263" s="26"/>
      <c r="CJ1263" s="26"/>
      <c r="CK1263" s="26"/>
      <c r="CL1263" s="26"/>
      <c r="CM1263" s="26"/>
      <c r="CN1263" s="26"/>
      <c r="CO1263" s="26"/>
      <c r="CP1263" s="26"/>
      <c r="CQ1263" s="26"/>
      <c r="CR1263" s="26"/>
      <c r="CS1263" s="26"/>
      <c r="CT1263" s="26"/>
      <c r="CU1263" s="26"/>
      <c r="CV1263" s="26"/>
    </row>
    <row r="1264" spans="1:100">
      <c r="A1264" s="26">
        <v>43</v>
      </c>
      <c r="B1264" s="26" t="s">
        <v>35</v>
      </c>
      <c r="C1264" s="26" t="s">
        <v>44</v>
      </c>
      <c r="D1264" s="26">
        <v>807</v>
      </c>
      <c r="E1264" s="26" t="s">
        <v>45</v>
      </c>
      <c r="F1264" s="26">
        <v>17</v>
      </c>
      <c r="G1264" s="26">
        <v>3</v>
      </c>
      <c r="H1264" s="26" t="s">
        <v>60</v>
      </c>
      <c r="I1264" s="26">
        <v>1</v>
      </c>
      <c r="J1264" s="26">
        <v>1767</v>
      </c>
      <c r="K1264" s="26">
        <v>3</v>
      </c>
      <c r="L1264" s="26" t="s">
        <v>46</v>
      </c>
      <c r="M1264" s="26">
        <v>38</v>
      </c>
      <c r="N1264" s="26">
        <v>2</v>
      </c>
      <c r="O1264" s="26">
        <v>1</v>
      </c>
      <c r="P1264" s="26" t="s">
        <v>47</v>
      </c>
      <c r="Q1264" s="26">
        <v>3</v>
      </c>
      <c r="R1264" s="26" t="s">
        <v>48</v>
      </c>
      <c r="S1264" s="26">
        <v>2437</v>
      </c>
      <c r="T1264" s="26">
        <v>15587</v>
      </c>
      <c r="U1264" s="26">
        <v>9</v>
      </c>
      <c r="V1264" s="26" t="s">
        <v>42</v>
      </c>
      <c r="W1264" s="26" t="s">
        <v>35</v>
      </c>
      <c r="X1264" s="26">
        <v>16</v>
      </c>
      <c r="Y1264" s="26">
        <v>3</v>
      </c>
      <c r="Z1264" s="26">
        <v>4</v>
      </c>
      <c r="AA1264" s="26">
        <v>80</v>
      </c>
      <c r="AB1264" s="26">
        <v>1</v>
      </c>
      <c r="AC1264" s="26">
        <v>6</v>
      </c>
      <c r="AD1264" s="26">
        <v>4</v>
      </c>
      <c r="AE1264" s="26">
        <v>3</v>
      </c>
      <c r="AF1264" s="26">
        <v>1</v>
      </c>
      <c r="AG1264" s="26">
        <v>0</v>
      </c>
      <c r="AH1264" s="26">
        <v>0</v>
      </c>
      <c r="AI1264" s="26">
        <v>0</v>
      </c>
      <c r="AJ1264" s="26"/>
      <c r="AK1264" s="26"/>
      <c r="AL1264" s="26"/>
      <c r="AM1264" s="26"/>
      <c r="AN1264" s="26"/>
      <c r="AO1264" s="26"/>
      <c r="AP1264" s="26"/>
      <c r="AQ1264" s="26"/>
      <c r="AR1264" s="26"/>
      <c r="AS1264" s="26"/>
      <c r="AT1264" s="26"/>
      <c r="AU1264" s="26"/>
      <c r="AV1264" s="26"/>
      <c r="AW1264" s="26"/>
      <c r="AX1264" s="26"/>
      <c r="AY1264" s="26"/>
      <c r="AZ1264" s="26"/>
      <c r="BA1264" s="26"/>
      <c r="BB1264" s="26"/>
      <c r="BC1264" s="26"/>
      <c r="BD1264" s="26"/>
      <c r="BE1264" s="26"/>
      <c r="BF1264" s="26"/>
      <c r="BG1264" s="26"/>
      <c r="BH1264" s="26"/>
      <c r="BI1264" s="26"/>
      <c r="BJ1264" s="26"/>
      <c r="BK1264" s="26"/>
      <c r="BL1264" s="26"/>
      <c r="BM1264" s="26"/>
      <c r="BN1264" s="26"/>
      <c r="BO1264" s="26"/>
      <c r="BP1264" s="26"/>
      <c r="BQ1264" s="26"/>
      <c r="BR1264" s="26"/>
      <c r="BS1264" s="26"/>
      <c r="BT1264" s="26"/>
      <c r="BU1264" s="26"/>
      <c r="BV1264" s="26"/>
      <c r="BW1264" s="26"/>
      <c r="BX1264" s="26"/>
      <c r="BY1264" s="26"/>
      <c r="BZ1264" s="26"/>
      <c r="CA1264" s="26"/>
      <c r="CB1264" s="26"/>
      <c r="CC1264" s="26"/>
      <c r="CD1264" s="26"/>
      <c r="CE1264" s="26"/>
      <c r="CF1264" s="26"/>
      <c r="CG1264" s="26"/>
      <c r="CH1264" s="26"/>
      <c r="CI1264" s="26"/>
      <c r="CJ1264" s="26"/>
      <c r="CK1264" s="26"/>
      <c r="CL1264" s="26"/>
      <c r="CM1264" s="26"/>
      <c r="CN1264" s="26"/>
      <c r="CO1264" s="26"/>
      <c r="CP1264" s="26"/>
      <c r="CQ1264" s="26"/>
      <c r="CR1264" s="26"/>
      <c r="CS1264" s="26"/>
      <c r="CT1264" s="26"/>
      <c r="CU1264" s="26"/>
      <c r="CV1264" s="26"/>
    </row>
    <row r="1265" spans="1:100">
      <c r="A1265" s="26">
        <v>42</v>
      </c>
      <c r="B1265" s="26" t="s">
        <v>43</v>
      </c>
      <c r="C1265" s="26" t="s">
        <v>36</v>
      </c>
      <c r="D1265" s="26">
        <v>855</v>
      </c>
      <c r="E1265" s="26" t="s">
        <v>45</v>
      </c>
      <c r="F1265" s="26">
        <v>12</v>
      </c>
      <c r="G1265" s="26">
        <v>3</v>
      </c>
      <c r="H1265" s="26" t="s">
        <v>51</v>
      </c>
      <c r="I1265" s="26">
        <v>1</v>
      </c>
      <c r="J1265" s="26">
        <v>1768</v>
      </c>
      <c r="K1265" s="26">
        <v>2</v>
      </c>
      <c r="L1265" s="26" t="s">
        <v>46</v>
      </c>
      <c r="M1265" s="26">
        <v>57</v>
      </c>
      <c r="N1265" s="26">
        <v>3</v>
      </c>
      <c r="O1265" s="26">
        <v>1</v>
      </c>
      <c r="P1265" s="26" t="s">
        <v>50</v>
      </c>
      <c r="Q1265" s="26">
        <v>2</v>
      </c>
      <c r="R1265" s="26" t="s">
        <v>52</v>
      </c>
      <c r="S1265" s="26">
        <v>2766</v>
      </c>
      <c r="T1265" s="26">
        <v>8952</v>
      </c>
      <c r="U1265" s="26">
        <v>8</v>
      </c>
      <c r="V1265" s="26" t="s">
        <v>42</v>
      </c>
      <c r="W1265" s="26" t="s">
        <v>43</v>
      </c>
      <c r="X1265" s="26">
        <v>22</v>
      </c>
      <c r="Y1265" s="26">
        <v>4</v>
      </c>
      <c r="Z1265" s="26">
        <v>2</v>
      </c>
      <c r="AA1265" s="26">
        <v>80</v>
      </c>
      <c r="AB1265" s="26">
        <v>3</v>
      </c>
      <c r="AC1265" s="26">
        <v>7</v>
      </c>
      <c r="AD1265" s="26">
        <v>6</v>
      </c>
      <c r="AE1265" s="26">
        <v>2</v>
      </c>
      <c r="AF1265" s="26">
        <v>5</v>
      </c>
      <c r="AG1265" s="26">
        <v>3</v>
      </c>
      <c r="AH1265" s="26">
        <v>0</v>
      </c>
      <c r="AI1265" s="26">
        <v>4</v>
      </c>
      <c r="AJ1265" s="26"/>
      <c r="AK1265" s="26"/>
      <c r="AL1265" s="26"/>
      <c r="AM1265" s="26"/>
      <c r="AN1265" s="26"/>
      <c r="AO1265" s="26"/>
      <c r="AP1265" s="26"/>
      <c r="AQ1265" s="26"/>
      <c r="AR1265" s="26"/>
      <c r="AS1265" s="26"/>
      <c r="AT1265" s="26"/>
      <c r="AU1265" s="26"/>
      <c r="AV1265" s="26"/>
      <c r="AW1265" s="26"/>
      <c r="AX1265" s="26"/>
      <c r="AY1265" s="26"/>
      <c r="AZ1265" s="26"/>
      <c r="BA1265" s="26"/>
      <c r="BB1265" s="26"/>
      <c r="BC1265" s="26"/>
      <c r="BD1265" s="26"/>
      <c r="BE1265" s="26"/>
      <c r="BF1265" s="26"/>
      <c r="BG1265" s="26"/>
      <c r="BH1265" s="26"/>
      <c r="BI1265" s="26"/>
      <c r="BJ1265" s="26"/>
      <c r="BK1265" s="26"/>
      <c r="BL1265" s="26"/>
      <c r="BM1265" s="26"/>
      <c r="BN1265" s="26"/>
      <c r="BO1265" s="26"/>
      <c r="BP1265" s="26"/>
      <c r="BQ1265" s="26"/>
      <c r="BR1265" s="26"/>
      <c r="BS1265" s="26"/>
      <c r="BT1265" s="26"/>
      <c r="BU1265" s="26"/>
      <c r="BV1265" s="26"/>
      <c r="BW1265" s="26"/>
      <c r="BX1265" s="26"/>
      <c r="BY1265" s="26"/>
      <c r="BZ1265" s="26"/>
      <c r="CA1265" s="26"/>
      <c r="CB1265" s="26"/>
      <c r="CC1265" s="26"/>
      <c r="CD1265" s="26"/>
      <c r="CE1265" s="26"/>
      <c r="CF1265" s="26"/>
      <c r="CG1265" s="26"/>
      <c r="CH1265" s="26"/>
      <c r="CI1265" s="26"/>
      <c r="CJ1265" s="26"/>
      <c r="CK1265" s="26"/>
      <c r="CL1265" s="26"/>
      <c r="CM1265" s="26"/>
      <c r="CN1265" s="26"/>
      <c r="CO1265" s="26"/>
      <c r="CP1265" s="26"/>
      <c r="CQ1265" s="26"/>
      <c r="CR1265" s="26"/>
      <c r="CS1265" s="26"/>
      <c r="CT1265" s="26"/>
      <c r="CU1265" s="26"/>
      <c r="CV1265" s="26"/>
    </row>
    <row r="1266" spans="1:100">
      <c r="A1266" s="26">
        <v>55</v>
      </c>
      <c r="B1266" s="26" t="s">
        <v>43</v>
      </c>
      <c r="C1266" s="26" t="s">
        <v>36</v>
      </c>
      <c r="D1266" s="26">
        <v>478</v>
      </c>
      <c r="E1266" s="26" t="s">
        <v>45</v>
      </c>
      <c r="F1266" s="26">
        <v>2</v>
      </c>
      <c r="G1266" s="26">
        <v>3</v>
      </c>
      <c r="H1266" s="26" t="s">
        <v>51</v>
      </c>
      <c r="I1266" s="26">
        <v>1</v>
      </c>
      <c r="J1266" s="26">
        <v>1770</v>
      </c>
      <c r="K1266" s="26">
        <v>3</v>
      </c>
      <c r="L1266" s="26" t="s">
        <v>46</v>
      </c>
      <c r="M1266" s="26">
        <v>60</v>
      </c>
      <c r="N1266" s="26">
        <v>2</v>
      </c>
      <c r="O1266" s="26">
        <v>5</v>
      </c>
      <c r="P1266" s="26" t="s">
        <v>58</v>
      </c>
      <c r="Q1266" s="26">
        <v>1</v>
      </c>
      <c r="R1266" s="26" t="s">
        <v>48</v>
      </c>
      <c r="S1266" s="26">
        <v>19038</v>
      </c>
      <c r="T1266" s="26">
        <v>19805</v>
      </c>
      <c r="U1266" s="26">
        <v>8</v>
      </c>
      <c r="V1266" s="26" t="s">
        <v>42</v>
      </c>
      <c r="W1266" s="26" t="s">
        <v>43</v>
      </c>
      <c r="X1266" s="26">
        <v>12</v>
      </c>
      <c r="Y1266" s="26">
        <v>3</v>
      </c>
      <c r="Z1266" s="26">
        <v>2</v>
      </c>
      <c r="AA1266" s="26">
        <v>80</v>
      </c>
      <c r="AB1266" s="26">
        <v>3</v>
      </c>
      <c r="AC1266" s="26">
        <v>34</v>
      </c>
      <c r="AD1266" s="26">
        <v>2</v>
      </c>
      <c r="AE1266" s="26">
        <v>3</v>
      </c>
      <c r="AF1266" s="26">
        <v>1</v>
      </c>
      <c r="AG1266" s="26">
        <v>0</v>
      </c>
      <c r="AH1266" s="26">
        <v>0</v>
      </c>
      <c r="AI1266" s="26">
        <v>0</v>
      </c>
      <c r="AJ1266" s="26"/>
      <c r="AK1266" s="26"/>
      <c r="AL1266" s="26"/>
      <c r="AM1266" s="26"/>
      <c r="AN1266" s="26"/>
      <c r="AO1266" s="26"/>
      <c r="AP1266" s="26"/>
      <c r="AQ1266" s="26"/>
      <c r="AR1266" s="26"/>
      <c r="AS1266" s="26"/>
      <c r="AT1266" s="26"/>
      <c r="AU1266" s="26"/>
      <c r="AV1266" s="26"/>
      <c r="AW1266" s="26"/>
      <c r="AX1266" s="26"/>
      <c r="AY1266" s="26"/>
      <c r="AZ1266" s="26"/>
      <c r="BA1266" s="26"/>
      <c r="BB1266" s="26"/>
      <c r="BC1266" s="26"/>
      <c r="BD1266" s="26"/>
      <c r="BE1266" s="26"/>
      <c r="BF1266" s="26"/>
      <c r="BG1266" s="26"/>
      <c r="BH1266" s="26"/>
      <c r="BI1266" s="26"/>
      <c r="BJ1266" s="26"/>
      <c r="BK1266" s="26"/>
      <c r="BL1266" s="26"/>
      <c r="BM1266" s="26"/>
      <c r="BN1266" s="26"/>
      <c r="BO1266" s="26"/>
      <c r="BP1266" s="26"/>
      <c r="BQ1266" s="26"/>
      <c r="BR1266" s="26"/>
      <c r="BS1266" s="26"/>
      <c r="BT1266" s="26"/>
      <c r="BU1266" s="26"/>
      <c r="BV1266" s="26"/>
      <c r="BW1266" s="26"/>
      <c r="BX1266" s="26"/>
      <c r="BY1266" s="26"/>
      <c r="BZ1266" s="26"/>
      <c r="CA1266" s="26"/>
      <c r="CB1266" s="26"/>
      <c r="CC1266" s="26"/>
      <c r="CD1266" s="26"/>
      <c r="CE1266" s="26"/>
      <c r="CF1266" s="26"/>
      <c r="CG1266" s="26"/>
      <c r="CH1266" s="26"/>
      <c r="CI1266" s="26"/>
      <c r="CJ1266" s="26"/>
      <c r="CK1266" s="26"/>
      <c r="CL1266" s="26"/>
      <c r="CM1266" s="26"/>
      <c r="CN1266" s="26"/>
      <c r="CO1266" s="26"/>
      <c r="CP1266" s="26"/>
      <c r="CQ1266" s="26"/>
      <c r="CR1266" s="26"/>
      <c r="CS1266" s="26"/>
      <c r="CT1266" s="26"/>
      <c r="CU1266" s="26"/>
      <c r="CV1266" s="26"/>
    </row>
    <row r="1267" spans="1:100">
      <c r="A1267" s="26">
        <v>33</v>
      </c>
      <c r="B1267" s="26" t="s">
        <v>43</v>
      </c>
      <c r="C1267" s="26" t="s">
        <v>55</v>
      </c>
      <c r="D1267" s="26">
        <v>775</v>
      </c>
      <c r="E1267" s="26" t="s">
        <v>45</v>
      </c>
      <c r="F1267" s="26">
        <v>4</v>
      </c>
      <c r="G1267" s="26">
        <v>3</v>
      </c>
      <c r="H1267" s="26" t="s">
        <v>60</v>
      </c>
      <c r="I1267" s="26">
        <v>1</v>
      </c>
      <c r="J1267" s="26">
        <v>1771</v>
      </c>
      <c r="K1267" s="26">
        <v>4</v>
      </c>
      <c r="L1267" s="26" t="s">
        <v>46</v>
      </c>
      <c r="M1267" s="26">
        <v>90</v>
      </c>
      <c r="N1267" s="26">
        <v>3</v>
      </c>
      <c r="O1267" s="26">
        <v>2</v>
      </c>
      <c r="P1267" s="26" t="s">
        <v>47</v>
      </c>
      <c r="Q1267" s="26">
        <v>2</v>
      </c>
      <c r="R1267" s="26" t="s">
        <v>52</v>
      </c>
      <c r="S1267" s="26">
        <v>3055</v>
      </c>
      <c r="T1267" s="26">
        <v>6194</v>
      </c>
      <c r="U1267" s="26">
        <v>5</v>
      </c>
      <c r="V1267" s="26" t="s">
        <v>42</v>
      </c>
      <c r="W1267" s="26" t="s">
        <v>43</v>
      </c>
      <c r="X1267" s="26">
        <v>15</v>
      </c>
      <c r="Y1267" s="26">
        <v>3</v>
      </c>
      <c r="Z1267" s="26">
        <v>4</v>
      </c>
      <c r="AA1267" s="26">
        <v>80</v>
      </c>
      <c r="AB1267" s="26">
        <v>2</v>
      </c>
      <c r="AC1267" s="26">
        <v>11</v>
      </c>
      <c r="AD1267" s="26">
        <v>2</v>
      </c>
      <c r="AE1267" s="26">
        <v>2</v>
      </c>
      <c r="AF1267" s="26">
        <v>9</v>
      </c>
      <c r="AG1267" s="26">
        <v>8</v>
      </c>
      <c r="AH1267" s="26">
        <v>1</v>
      </c>
      <c r="AI1267" s="26">
        <v>7</v>
      </c>
      <c r="AJ1267" s="26"/>
      <c r="AK1267" s="26"/>
      <c r="AL1267" s="26"/>
      <c r="AM1267" s="26"/>
      <c r="AN1267" s="26"/>
      <c r="AO1267" s="26"/>
      <c r="AP1267" s="26"/>
      <c r="AQ1267" s="26"/>
      <c r="AR1267" s="26"/>
      <c r="AS1267" s="26"/>
      <c r="AT1267" s="26"/>
      <c r="AU1267" s="26"/>
      <c r="AV1267" s="26"/>
      <c r="AW1267" s="26"/>
      <c r="AX1267" s="26"/>
      <c r="AY1267" s="26"/>
      <c r="AZ1267" s="26"/>
      <c r="BA1267" s="26"/>
      <c r="BB1267" s="26"/>
      <c r="BC1267" s="26"/>
      <c r="BD1267" s="26"/>
      <c r="BE1267" s="26"/>
      <c r="BF1267" s="26"/>
      <c r="BG1267" s="26"/>
      <c r="BH1267" s="26"/>
      <c r="BI1267" s="26"/>
      <c r="BJ1267" s="26"/>
      <c r="BK1267" s="26"/>
      <c r="BL1267" s="26"/>
      <c r="BM1267" s="26"/>
      <c r="BN1267" s="26"/>
      <c r="BO1267" s="26"/>
      <c r="BP1267" s="26"/>
      <c r="BQ1267" s="26"/>
      <c r="BR1267" s="26"/>
      <c r="BS1267" s="26"/>
      <c r="BT1267" s="26"/>
      <c r="BU1267" s="26"/>
      <c r="BV1267" s="26"/>
      <c r="BW1267" s="26"/>
      <c r="BX1267" s="26"/>
      <c r="BY1267" s="26"/>
      <c r="BZ1267" s="26"/>
      <c r="CA1267" s="26"/>
      <c r="CB1267" s="26"/>
      <c r="CC1267" s="26"/>
      <c r="CD1267" s="26"/>
      <c r="CE1267" s="26"/>
      <c r="CF1267" s="26"/>
      <c r="CG1267" s="26"/>
      <c r="CH1267" s="26"/>
      <c r="CI1267" s="26"/>
      <c r="CJ1267" s="26"/>
      <c r="CK1267" s="26"/>
      <c r="CL1267" s="26"/>
      <c r="CM1267" s="26"/>
      <c r="CN1267" s="26"/>
      <c r="CO1267" s="26"/>
      <c r="CP1267" s="26"/>
      <c r="CQ1267" s="26"/>
      <c r="CR1267" s="26"/>
      <c r="CS1267" s="26"/>
      <c r="CT1267" s="26"/>
      <c r="CU1267" s="26"/>
      <c r="CV1267" s="26"/>
    </row>
    <row r="1268" spans="1:100">
      <c r="A1268" s="26">
        <v>41</v>
      </c>
      <c r="B1268" s="26" t="s">
        <v>43</v>
      </c>
      <c r="C1268" s="26" t="s">
        <v>36</v>
      </c>
      <c r="D1268" s="26">
        <v>548</v>
      </c>
      <c r="E1268" s="26" t="s">
        <v>45</v>
      </c>
      <c r="F1268" s="26">
        <v>9</v>
      </c>
      <c r="G1268" s="26">
        <v>4</v>
      </c>
      <c r="H1268" s="26" t="s">
        <v>38</v>
      </c>
      <c r="I1268" s="26">
        <v>1</v>
      </c>
      <c r="J1268" s="26">
        <v>1772</v>
      </c>
      <c r="K1268" s="26">
        <v>3</v>
      </c>
      <c r="L1268" s="26" t="s">
        <v>46</v>
      </c>
      <c r="M1268" s="26">
        <v>94</v>
      </c>
      <c r="N1268" s="26">
        <v>3</v>
      </c>
      <c r="O1268" s="26">
        <v>1</v>
      </c>
      <c r="P1268" s="26" t="s">
        <v>50</v>
      </c>
      <c r="Q1268" s="26">
        <v>1</v>
      </c>
      <c r="R1268" s="26" t="s">
        <v>52</v>
      </c>
      <c r="S1268" s="26">
        <v>2289</v>
      </c>
      <c r="T1268" s="26">
        <v>20520</v>
      </c>
      <c r="U1268" s="26">
        <v>1</v>
      </c>
      <c r="V1268" s="26" t="s">
        <v>42</v>
      </c>
      <c r="W1268" s="26" t="s">
        <v>43</v>
      </c>
      <c r="X1268" s="26">
        <v>20</v>
      </c>
      <c r="Y1268" s="26">
        <v>4</v>
      </c>
      <c r="Z1268" s="26">
        <v>2</v>
      </c>
      <c r="AA1268" s="26">
        <v>80</v>
      </c>
      <c r="AB1268" s="26">
        <v>2</v>
      </c>
      <c r="AC1268" s="26">
        <v>5</v>
      </c>
      <c r="AD1268" s="26">
        <v>2</v>
      </c>
      <c r="AE1268" s="26">
        <v>3</v>
      </c>
      <c r="AF1268" s="26">
        <v>5</v>
      </c>
      <c r="AG1268" s="26">
        <v>3</v>
      </c>
      <c r="AH1268" s="26">
        <v>0</v>
      </c>
      <c r="AI1268" s="26">
        <v>4</v>
      </c>
      <c r="AJ1268" s="26"/>
      <c r="AK1268" s="26"/>
      <c r="AL1268" s="26"/>
      <c r="AM1268" s="26"/>
      <c r="AN1268" s="26"/>
      <c r="AO1268" s="26"/>
      <c r="AP1268" s="26"/>
      <c r="AQ1268" s="26"/>
      <c r="AR1268" s="26"/>
      <c r="AS1268" s="26"/>
      <c r="AT1268" s="26"/>
      <c r="AU1268" s="26"/>
      <c r="AV1268" s="26"/>
      <c r="AW1268" s="26"/>
      <c r="AX1268" s="26"/>
      <c r="AY1268" s="26"/>
      <c r="AZ1268" s="26"/>
      <c r="BA1268" s="26"/>
      <c r="BB1268" s="26"/>
      <c r="BC1268" s="26"/>
      <c r="BD1268" s="26"/>
      <c r="BE1268" s="26"/>
      <c r="BF1268" s="26"/>
      <c r="BG1268" s="26"/>
      <c r="BH1268" s="26"/>
      <c r="BI1268" s="26"/>
      <c r="BJ1268" s="26"/>
      <c r="BK1268" s="26"/>
      <c r="BL1268" s="26"/>
      <c r="BM1268" s="26"/>
      <c r="BN1268" s="26"/>
      <c r="BO1268" s="26"/>
      <c r="BP1268" s="26"/>
      <c r="BQ1268" s="26"/>
      <c r="BR1268" s="26"/>
      <c r="BS1268" s="26"/>
      <c r="BT1268" s="26"/>
      <c r="BU1268" s="26"/>
      <c r="BV1268" s="26"/>
      <c r="BW1268" s="26"/>
      <c r="BX1268" s="26"/>
      <c r="BY1268" s="26"/>
      <c r="BZ1268" s="26"/>
      <c r="CA1268" s="26"/>
      <c r="CB1268" s="26"/>
      <c r="CC1268" s="26"/>
      <c r="CD1268" s="26"/>
      <c r="CE1268" s="26"/>
      <c r="CF1268" s="26"/>
      <c r="CG1268" s="26"/>
      <c r="CH1268" s="26"/>
      <c r="CI1268" s="26"/>
      <c r="CJ1268" s="26"/>
      <c r="CK1268" s="26"/>
      <c r="CL1268" s="26"/>
      <c r="CM1268" s="26"/>
      <c r="CN1268" s="26"/>
      <c r="CO1268" s="26"/>
      <c r="CP1268" s="26"/>
      <c r="CQ1268" s="26"/>
      <c r="CR1268" s="26"/>
      <c r="CS1268" s="26"/>
      <c r="CT1268" s="26"/>
      <c r="CU1268" s="26"/>
      <c r="CV1268" s="26"/>
    </row>
    <row r="1269" spans="1:100">
      <c r="A1269" s="26">
        <v>34</v>
      </c>
      <c r="B1269" s="26" t="s">
        <v>43</v>
      </c>
      <c r="C1269" s="26" t="s">
        <v>55</v>
      </c>
      <c r="D1269" s="26">
        <v>1375</v>
      </c>
      <c r="E1269" s="26" t="s">
        <v>37</v>
      </c>
      <c r="F1269" s="26">
        <v>10</v>
      </c>
      <c r="G1269" s="26">
        <v>3</v>
      </c>
      <c r="H1269" s="26" t="s">
        <v>38</v>
      </c>
      <c r="I1269" s="26">
        <v>1</v>
      </c>
      <c r="J1269" s="26">
        <v>1774</v>
      </c>
      <c r="K1269" s="26">
        <v>4</v>
      </c>
      <c r="L1269" s="26" t="s">
        <v>46</v>
      </c>
      <c r="M1269" s="26">
        <v>87</v>
      </c>
      <c r="N1269" s="26">
        <v>3</v>
      </c>
      <c r="O1269" s="26">
        <v>2</v>
      </c>
      <c r="P1269" s="26" t="s">
        <v>40</v>
      </c>
      <c r="Q1269" s="26">
        <v>3</v>
      </c>
      <c r="R1269" s="26" t="s">
        <v>52</v>
      </c>
      <c r="S1269" s="26">
        <v>4001</v>
      </c>
      <c r="T1269" s="26">
        <v>12313</v>
      </c>
      <c r="U1269" s="26">
        <v>1</v>
      </c>
      <c r="V1269" s="26" t="s">
        <v>42</v>
      </c>
      <c r="W1269" s="26" t="s">
        <v>35</v>
      </c>
      <c r="X1269" s="26">
        <v>14</v>
      </c>
      <c r="Y1269" s="26">
        <v>3</v>
      </c>
      <c r="Z1269" s="26">
        <v>3</v>
      </c>
      <c r="AA1269" s="26">
        <v>80</v>
      </c>
      <c r="AB1269" s="26">
        <v>1</v>
      </c>
      <c r="AC1269" s="26">
        <v>15</v>
      </c>
      <c r="AD1269" s="26">
        <v>3</v>
      </c>
      <c r="AE1269" s="26">
        <v>3</v>
      </c>
      <c r="AF1269" s="26">
        <v>15</v>
      </c>
      <c r="AG1269" s="26">
        <v>14</v>
      </c>
      <c r="AH1269" s="26">
        <v>0</v>
      </c>
      <c r="AI1269" s="26">
        <v>7</v>
      </c>
      <c r="AJ1269" s="26"/>
      <c r="AK1269" s="26"/>
      <c r="AL1269" s="26"/>
      <c r="AM1269" s="26"/>
      <c r="AN1269" s="26"/>
      <c r="AO1269" s="26"/>
      <c r="AP1269" s="26"/>
      <c r="AQ1269" s="26"/>
      <c r="AR1269" s="26"/>
      <c r="AS1269" s="26"/>
      <c r="AT1269" s="26"/>
      <c r="AU1269" s="26"/>
      <c r="AV1269" s="26"/>
      <c r="AW1269" s="26"/>
      <c r="AX1269" s="26"/>
      <c r="AY1269" s="26"/>
      <c r="AZ1269" s="26"/>
      <c r="BA1269" s="26"/>
      <c r="BB1269" s="26"/>
      <c r="BC1269" s="26"/>
      <c r="BD1269" s="26"/>
      <c r="BE1269" s="26"/>
      <c r="BF1269" s="26"/>
      <c r="BG1269" s="26"/>
      <c r="BH1269" s="26"/>
      <c r="BI1269" s="26"/>
      <c r="BJ1269" s="26"/>
      <c r="BK1269" s="26"/>
      <c r="BL1269" s="26"/>
      <c r="BM1269" s="26"/>
      <c r="BN1269" s="26"/>
      <c r="BO1269" s="26"/>
      <c r="BP1269" s="26"/>
      <c r="BQ1269" s="26"/>
      <c r="BR1269" s="26"/>
      <c r="BS1269" s="26"/>
      <c r="BT1269" s="26"/>
      <c r="BU1269" s="26"/>
      <c r="BV1269" s="26"/>
      <c r="BW1269" s="26"/>
      <c r="BX1269" s="26"/>
      <c r="BY1269" s="26"/>
      <c r="BZ1269" s="26"/>
      <c r="CA1269" s="26"/>
      <c r="CB1269" s="26"/>
      <c r="CC1269" s="26"/>
      <c r="CD1269" s="26"/>
      <c r="CE1269" s="26"/>
      <c r="CF1269" s="26"/>
      <c r="CG1269" s="26"/>
      <c r="CH1269" s="26"/>
      <c r="CI1269" s="26"/>
      <c r="CJ1269" s="26"/>
      <c r="CK1269" s="26"/>
      <c r="CL1269" s="26"/>
      <c r="CM1269" s="26"/>
      <c r="CN1269" s="26"/>
      <c r="CO1269" s="26"/>
      <c r="CP1269" s="26"/>
      <c r="CQ1269" s="26"/>
      <c r="CR1269" s="26"/>
      <c r="CS1269" s="26"/>
      <c r="CT1269" s="26"/>
      <c r="CU1269" s="26"/>
      <c r="CV1269" s="26"/>
    </row>
    <row r="1270" spans="1:100">
      <c r="A1270" s="26">
        <v>53</v>
      </c>
      <c r="B1270" s="26" t="s">
        <v>43</v>
      </c>
      <c r="C1270" s="26" t="s">
        <v>55</v>
      </c>
      <c r="D1270" s="26">
        <v>661</v>
      </c>
      <c r="E1270" s="26" t="s">
        <v>45</v>
      </c>
      <c r="F1270" s="26">
        <v>1</v>
      </c>
      <c r="G1270" s="26">
        <v>4</v>
      </c>
      <c r="H1270" s="26" t="s">
        <v>51</v>
      </c>
      <c r="I1270" s="26">
        <v>1</v>
      </c>
      <c r="J1270" s="26">
        <v>1775</v>
      </c>
      <c r="K1270" s="26">
        <v>1</v>
      </c>
      <c r="L1270" s="26" t="s">
        <v>39</v>
      </c>
      <c r="M1270" s="26">
        <v>60</v>
      </c>
      <c r="N1270" s="26">
        <v>2</v>
      </c>
      <c r="O1270" s="26">
        <v>4</v>
      </c>
      <c r="P1270" s="26" t="s">
        <v>53</v>
      </c>
      <c r="Q1270" s="26">
        <v>3</v>
      </c>
      <c r="R1270" s="26" t="s">
        <v>48</v>
      </c>
      <c r="S1270" s="26">
        <v>12965</v>
      </c>
      <c r="T1270" s="26">
        <v>22308</v>
      </c>
      <c r="U1270" s="26">
        <v>4</v>
      </c>
      <c r="V1270" s="26" t="s">
        <v>42</v>
      </c>
      <c r="W1270" s="26" t="s">
        <v>35</v>
      </c>
      <c r="X1270" s="26">
        <v>20</v>
      </c>
      <c r="Y1270" s="26">
        <v>4</v>
      </c>
      <c r="Z1270" s="26">
        <v>4</v>
      </c>
      <c r="AA1270" s="26">
        <v>80</v>
      </c>
      <c r="AB1270" s="26">
        <v>3</v>
      </c>
      <c r="AC1270" s="26">
        <v>27</v>
      </c>
      <c r="AD1270" s="26">
        <v>2</v>
      </c>
      <c r="AE1270" s="26">
        <v>2</v>
      </c>
      <c r="AF1270" s="26">
        <v>3</v>
      </c>
      <c r="AG1270" s="26">
        <v>2</v>
      </c>
      <c r="AH1270" s="26">
        <v>0</v>
      </c>
      <c r="AI1270" s="26">
        <v>2</v>
      </c>
      <c r="AJ1270" s="26"/>
      <c r="AK1270" s="26"/>
      <c r="AL1270" s="26"/>
      <c r="AM1270" s="26"/>
      <c r="AN1270" s="26"/>
      <c r="AO1270" s="26"/>
      <c r="AP1270" s="26"/>
      <c r="AQ1270" s="26"/>
      <c r="AR1270" s="26"/>
      <c r="AS1270" s="26"/>
      <c r="AT1270" s="26"/>
      <c r="AU1270" s="26"/>
      <c r="AV1270" s="26"/>
      <c r="AW1270" s="26"/>
      <c r="AX1270" s="26"/>
      <c r="AY1270" s="26"/>
      <c r="AZ1270" s="26"/>
      <c r="BA1270" s="26"/>
      <c r="BB1270" s="26"/>
      <c r="BC1270" s="26"/>
      <c r="BD1270" s="26"/>
      <c r="BE1270" s="26"/>
      <c r="BF1270" s="26"/>
      <c r="BG1270" s="26"/>
      <c r="BH1270" s="26"/>
      <c r="BI1270" s="26"/>
      <c r="BJ1270" s="26"/>
      <c r="BK1270" s="26"/>
      <c r="BL1270" s="26"/>
      <c r="BM1270" s="26"/>
      <c r="BN1270" s="26"/>
      <c r="BO1270" s="26"/>
      <c r="BP1270" s="26"/>
      <c r="BQ1270" s="26"/>
      <c r="BR1270" s="26"/>
      <c r="BS1270" s="26"/>
      <c r="BT1270" s="26"/>
      <c r="BU1270" s="26"/>
      <c r="BV1270" s="26"/>
      <c r="BW1270" s="26"/>
      <c r="BX1270" s="26"/>
      <c r="BY1270" s="26"/>
      <c r="BZ1270" s="26"/>
      <c r="CA1270" s="26"/>
      <c r="CB1270" s="26"/>
      <c r="CC1270" s="26"/>
      <c r="CD1270" s="26"/>
      <c r="CE1270" s="26"/>
      <c r="CF1270" s="26"/>
      <c r="CG1270" s="26"/>
      <c r="CH1270" s="26"/>
      <c r="CI1270" s="26"/>
      <c r="CJ1270" s="26"/>
      <c r="CK1270" s="26"/>
      <c r="CL1270" s="26"/>
      <c r="CM1270" s="26"/>
      <c r="CN1270" s="26"/>
      <c r="CO1270" s="26"/>
      <c r="CP1270" s="26"/>
      <c r="CQ1270" s="26"/>
      <c r="CR1270" s="26"/>
      <c r="CS1270" s="26"/>
      <c r="CT1270" s="26"/>
      <c r="CU1270" s="26"/>
      <c r="CV1270" s="26"/>
    </row>
    <row r="1271" spans="1:100">
      <c r="A1271" s="26">
        <v>43</v>
      </c>
      <c r="B1271" s="26" t="s">
        <v>43</v>
      </c>
      <c r="C1271" s="26" t="s">
        <v>36</v>
      </c>
      <c r="D1271" s="26">
        <v>244</v>
      </c>
      <c r="E1271" s="26" t="s">
        <v>61</v>
      </c>
      <c r="F1271" s="26">
        <v>2</v>
      </c>
      <c r="G1271" s="26">
        <v>3</v>
      </c>
      <c r="H1271" s="26" t="s">
        <v>38</v>
      </c>
      <c r="I1271" s="26">
        <v>1</v>
      </c>
      <c r="J1271" s="26">
        <v>1778</v>
      </c>
      <c r="K1271" s="26">
        <v>2</v>
      </c>
      <c r="L1271" s="26" t="s">
        <v>46</v>
      </c>
      <c r="M1271" s="26">
        <v>97</v>
      </c>
      <c r="N1271" s="26">
        <v>3</v>
      </c>
      <c r="O1271" s="26">
        <v>1</v>
      </c>
      <c r="P1271" s="26" t="s">
        <v>61</v>
      </c>
      <c r="Q1271" s="26">
        <v>4</v>
      </c>
      <c r="R1271" s="26" t="s">
        <v>41</v>
      </c>
      <c r="S1271" s="26">
        <v>3539</v>
      </c>
      <c r="T1271" s="26">
        <v>5033</v>
      </c>
      <c r="U1271" s="26">
        <v>0</v>
      </c>
      <c r="V1271" s="26" t="s">
        <v>42</v>
      </c>
      <c r="W1271" s="26" t="s">
        <v>43</v>
      </c>
      <c r="X1271" s="26">
        <v>13</v>
      </c>
      <c r="Y1271" s="26">
        <v>3</v>
      </c>
      <c r="Z1271" s="26">
        <v>2</v>
      </c>
      <c r="AA1271" s="26">
        <v>80</v>
      </c>
      <c r="AB1271" s="26">
        <v>0</v>
      </c>
      <c r="AC1271" s="26">
        <v>10</v>
      </c>
      <c r="AD1271" s="26">
        <v>5</v>
      </c>
      <c r="AE1271" s="26">
        <v>3</v>
      </c>
      <c r="AF1271" s="26">
        <v>9</v>
      </c>
      <c r="AG1271" s="26">
        <v>7</v>
      </c>
      <c r="AH1271" s="26">
        <v>1</v>
      </c>
      <c r="AI1271" s="26">
        <v>8</v>
      </c>
      <c r="AJ1271" s="26"/>
      <c r="AK1271" s="26"/>
      <c r="AL1271" s="26"/>
      <c r="AM1271" s="26"/>
      <c r="AN1271" s="26"/>
      <c r="AO1271" s="26"/>
      <c r="AP1271" s="26"/>
      <c r="AQ1271" s="26"/>
      <c r="AR1271" s="26"/>
      <c r="AS1271" s="26"/>
      <c r="AT1271" s="26"/>
      <c r="AU1271" s="26"/>
      <c r="AV1271" s="26"/>
      <c r="AW1271" s="26"/>
      <c r="AX1271" s="26"/>
      <c r="AY1271" s="26"/>
      <c r="AZ1271" s="26"/>
      <c r="BA1271" s="26"/>
      <c r="BB1271" s="26"/>
      <c r="BC1271" s="26"/>
      <c r="BD1271" s="26"/>
      <c r="BE1271" s="26"/>
      <c r="BF1271" s="26"/>
      <c r="BG1271" s="26"/>
      <c r="BH1271" s="26"/>
      <c r="BI1271" s="26"/>
      <c r="BJ1271" s="26"/>
      <c r="BK1271" s="26"/>
      <c r="BL1271" s="26"/>
      <c r="BM1271" s="26"/>
      <c r="BN1271" s="26"/>
      <c r="BO1271" s="26"/>
      <c r="BP1271" s="26"/>
      <c r="BQ1271" s="26"/>
      <c r="BR1271" s="26"/>
      <c r="BS1271" s="26"/>
      <c r="BT1271" s="26"/>
      <c r="BU1271" s="26"/>
      <c r="BV1271" s="26"/>
      <c r="BW1271" s="26"/>
      <c r="BX1271" s="26"/>
      <c r="BY1271" s="26"/>
      <c r="BZ1271" s="26"/>
      <c r="CA1271" s="26"/>
      <c r="CB1271" s="26"/>
      <c r="CC1271" s="26"/>
      <c r="CD1271" s="26"/>
      <c r="CE1271" s="26"/>
      <c r="CF1271" s="26"/>
      <c r="CG1271" s="26"/>
      <c r="CH1271" s="26"/>
      <c r="CI1271" s="26"/>
      <c r="CJ1271" s="26"/>
      <c r="CK1271" s="26"/>
      <c r="CL1271" s="26"/>
      <c r="CM1271" s="26"/>
      <c r="CN1271" s="26"/>
      <c r="CO1271" s="26"/>
      <c r="CP1271" s="26"/>
      <c r="CQ1271" s="26"/>
      <c r="CR1271" s="26"/>
      <c r="CS1271" s="26"/>
      <c r="CT1271" s="26"/>
      <c r="CU1271" s="26"/>
      <c r="CV1271" s="26"/>
    </row>
    <row r="1272" spans="1:100">
      <c r="A1272" s="26">
        <v>34</v>
      </c>
      <c r="B1272" s="26" t="s">
        <v>43</v>
      </c>
      <c r="C1272" s="26" t="s">
        <v>36</v>
      </c>
      <c r="D1272" s="26">
        <v>511</v>
      </c>
      <c r="E1272" s="26" t="s">
        <v>37</v>
      </c>
      <c r="F1272" s="26">
        <v>3</v>
      </c>
      <c r="G1272" s="26">
        <v>2</v>
      </c>
      <c r="H1272" s="26" t="s">
        <v>38</v>
      </c>
      <c r="I1272" s="26">
        <v>1</v>
      </c>
      <c r="J1272" s="26">
        <v>1779</v>
      </c>
      <c r="K1272" s="26">
        <v>4</v>
      </c>
      <c r="L1272" s="26" t="s">
        <v>39</v>
      </c>
      <c r="M1272" s="26">
        <v>32</v>
      </c>
      <c r="N1272" s="26">
        <v>1</v>
      </c>
      <c r="O1272" s="26">
        <v>2</v>
      </c>
      <c r="P1272" s="26" t="s">
        <v>40</v>
      </c>
      <c r="Q1272" s="26">
        <v>4</v>
      </c>
      <c r="R1272" s="26" t="s">
        <v>41</v>
      </c>
      <c r="S1272" s="26">
        <v>6029</v>
      </c>
      <c r="T1272" s="26">
        <v>25353</v>
      </c>
      <c r="U1272" s="26">
        <v>5</v>
      </c>
      <c r="V1272" s="26" t="s">
        <v>42</v>
      </c>
      <c r="W1272" s="26" t="s">
        <v>43</v>
      </c>
      <c r="X1272" s="26">
        <v>12</v>
      </c>
      <c r="Y1272" s="26">
        <v>3</v>
      </c>
      <c r="Z1272" s="26">
        <v>1</v>
      </c>
      <c r="AA1272" s="26">
        <v>80</v>
      </c>
      <c r="AB1272" s="26">
        <v>0</v>
      </c>
      <c r="AC1272" s="26">
        <v>6</v>
      </c>
      <c r="AD1272" s="26">
        <v>3</v>
      </c>
      <c r="AE1272" s="26">
        <v>3</v>
      </c>
      <c r="AF1272" s="26">
        <v>2</v>
      </c>
      <c r="AG1272" s="26">
        <v>2</v>
      </c>
      <c r="AH1272" s="26">
        <v>2</v>
      </c>
      <c r="AI1272" s="26">
        <v>2</v>
      </c>
      <c r="AJ1272" s="26"/>
      <c r="AK1272" s="26"/>
      <c r="AL1272" s="26"/>
      <c r="AM1272" s="26"/>
      <c r="AN1272" s="26"/>
      <c r="AO1272" s="26"/>
      <c r="AP1272" s="26"/>
      <c r="AQ1272" s="26"/>
      <c r="AR1272" s="26"/>
      <c r="AS1272" s="26"/>
      <c r="AT1272" s="26"/>
      <c r="AU1272" s="26"/>
      <c r="AV1272" s="26"/>
      <c r="AW1272" s="26"/>
      <c r="AX1272" s="26"/>
      <c r="AY1272" s="26"/>
      <c r="AZ1272" s="26"/>
      <c r="BA1272" s="26"/>
      <c r="BB1272" s="26"/>
      <c r="BC1272" s="26"/>
      <c r="BD1272" s="26"/>
      <c r="BE1272" s="26"/>
      <c r="BF1272" s="26"/>
      <c r="BG1272" s="26"/>
      <c r="BH1272" s="26"/>
      <c r="BI1272" s="26"/>
      <c r="BJ1272" s="26"/>
      <c r="BK1272" s="26"/>
      <c r="BL1272" s="26"/>
      <c r="BM1272" s="26"/>
      <c r="BN1272" s="26"/>
      <c r="BO1272" s="26"/>
      <c r="BP1272" s="26"/>
      <c r="BQ1272" s="26"/>
      <c r="BR1272" s="26"/>
      <c r="BS1272" s="26"/>
      <c r="BT1272" s="26"/>
      <c r="BU1272" s="26"/>
      <c r="BV1272" s="26"/>
      <c r="BW1272" s="26"/>
      <c r="BX1272" s="26"/>
      <c r="BY1272" s="26"/>
      <c r="BZ1272" s="26"/>
      <c r="CA1272" s="26"/>
      <c r="CB1272" s="26"/>
      <c r="CC1272" s="26"/>
      <c r="CD1272" s="26"/>
      <c r="CE1272" s="26"/>
      <c r="CF1272" s="26"/>
      <c r="CG1272" s="26"/>
      <c r="CH1272" s="26"/>
      <c r="CI1272" s="26"/>
      <c r="CJ1272" s="26"/>
      <c r="CK1272" s="26"/>
      <c r="CL1272" s="26"/>
      <c r="CM1272" s="26"/>
      <c r="CN1272" s="26"/>
      <c r="CO1272" s="26"/>
      <c r="CP1272" s="26"/>
      <c r="CQ1272" s="26"/>
      <c r="CR1272" s="26"/>
      <c r="CS1272" s="26"/>
      <c r="CT1272" s="26"/>
      <c r="CU1272" s="26"/>
      <c r="CV1272" s="26"/>
    </row>
    <row r="1273" spans="1:100">
      <c r="A1273" s="26">
        <v>21</v>
      </c>
      <c r="B1273" s="26" t="s">
        <v>35</v>
      </c>
      <c r="C1273" s="26" t="s">
        <v>36</v>
      </c>
      <c r="D1273" s="26">
        <v>337</v>
      </c>
      <c r="E1273" s="26" t="s">
        <v>37</v>
      </c>
      <c r="F1273" s="26">
        <v>7</v>
      </c>
      <c r="G1273" s="26">
        <v>1</v>
      </c>
      <c r="H1273" s="26" t="s">
        <v>59</v>
      </c>
      <c r="I1273" s="26">
        <v>1</v>
      </c>
      <c r="J1273" s="26">
        <v>1780</v>
      </c>
      <c r="K1273" s="26">
        <v>2</v>
      </c>
      <c r="L1273" s="26" t="s">
        <v>46</v>
      </c>
      <c r="M1273" s="26">
        <v>31</v>
      </c>
      <c r="N1273" s="26">
        <v>3</v>
      </c>
      <c r="O1273" s="26">
        <v>1</v>
      </c>
      <c r="P1273" s="26" t="s">
        <v>57</v>
      </c>
      <c r="Q1273" s="26">
        <v>2</v>
      </c>
      <c r="R1273" s="26" t="s">
        <v>41</v>
      </c>
      <c r="S1273" s="26">
        <v>2679</v>
      </c>
      <c r="T1273" s="26">
        <v>4567</v>
      </c>
      <c r="U1273" s="26">
        <v>1</v>
      </c>
      <c r="V1273" s="26" t="s">
        <v>42</v>
      </c>
      <c r="W1273" s="26" t="s">
        <v>43</v>
      </c>
      <c r="X1273" s="26">
        <v>13</v>
      </c>
      <c r="Y1273" s="26">
        <v>3</v>
      </c>
      <c r="Z1273" s="26">
        <v>2</v>
      </c>
      <c r="AA1273" s="26">
        <v>80</v>
      </c>
      <c r="AB1273" s="26">
        <v>0</v>
      </c>
      <c r="AC1273" s="26">
        <v>1</v>
      </c>
      <c r="AD1273" s="26">
        <v>3</v>
      </c>
      <c r="AE1273" s="26">
        <v>3</v>
      </c>
      <c r="AF1273" s="26">
        <v>1</v>
      </c>
      <c r="AG1273" s="26">
        <v>0</v>
      </c>
      <c r="AH1273" s="26">
        <v>1</v>
      </c>
      <c r="AI1273" s="26">
        <v>0</v>
      </c>
      <c r="AJ1273" s="26"/>
      <c r="AK1273" s="26"/>
      <c r="AL1273" s="26"/>
      <c r="AM1273" s="26"/>
      <c r="AN1273" s="26"/>
      <c r="AO1273" s="26"/>
      <c r="AP1273" s="26"/>
      <c r="AQ1273" s="26"/>
      <c r="AR1273" s="26"/>
      <c r="AS1273" s="26"/>
      <c r="AT1273" s="26"/>
      <c r="AU1273" s="26"/>
      <c r="AV1273" s="26"/>
      <c r="AW1273" s="26"/>
      <c r="AX1273" s="26"/>
      <c r="AY1273" s="26"/>
      <c r="AZ1273" s="26"/>
      <c r="BA1273" s="26"/>
      <c r="BB1273" s="26"/>
      <c r="BC1273" s="26"/>
      <c r="BD1273" s="26"/>
      <c r="BE1273" s="26"/>
      <c r="BF1273" s="26"/>
      <c r="BG1273" s="26"/>
      <c r="BH1273" s="26"/>
      <c r="BI1273" s="26"/>
      <c r="BJ1273" s="26"/>
      <c r="BK1273" s="26"/>
      <c r="BL1273" s="26"/>
      <c r="BM1273" s="26"/>
      <c r="BN1273" s="26"/>
      <c r="BO1273" s="26"/>
      <c r="BP1273" s="26"/>
      <c r="BQ1273" s="26"/>
      <c r="BR1273" s="26"/>
      <c r="BS1273" s="26"/>
      <c r="BT1273" s="26"/>
      <c r="BU1273" s="26"/>
      <c r="BV1273" s="26"/>
      <c r="BW1273" s="26"/>
      <c r="BX1273" s="26"/>
      <c r="BY1273" s="26"/>
      <c r="BZ1273" s="26"/>
      <c r="CA1273" s="26"/>
      <c r="CB1273" s="26"/>
      <c r="CC1273" s="26"/>
      <c r="CD1273" s="26"/>
      <c r="CE1273" s="26"/>
      <c r="CF1273" s="26"/>
      <c r="CG1273" s="26"/>
      <c r="CH1273" s="26"/>
      <c r="CI1273" s="26"/>
      <c r="CJ1273" s="26"/>
      <c r="CK1273" s="26"/>
      <c r="CL1273" s="26"/>
      <c r="CM1273" s="26"/>
      <c r="CN1273" s="26"/>
      <c r="CO1273" s="26"/>
      <c r="CP1273" s="26"/>
      <c r="CQ1273" s="26"/>
      <c r="CR1273" s="26"/>
      <c r="CS1273" s="26"/>
      <c r="CT1273" s="26"/>
      <c r="CU1273" s="26"/>
      <c r="CV1273" s="26"/>
    </row>
    <row r="1274" spans="1:100">
      <c r="A1274" s="26">
        <v>38</v>
      </c>
      <c r="B1274" s="26" t="s">
        <v>43</v>
      </c>
      <c r="C1274" s="26" t="s">
        <v>36</v>
      </c>
      <c r="D1274" s="26">
        <v>1153</v>
      </c>
      <c r="E1274" s="26" t="s">
        <v>45</v>
      </c>
      <c r="F1274" s="26">
        <v>6</v>
      </c>
      <c r="G1274" s="26">
        <v>2</v>
      </c>
      <c r="H1274" s="26" t="s">
        <v>49</v>
      </c>
      <c r="I1274" s="26">
        <v>1</v>
      </c>
      <c r="J1274" s="26">
        <v>1782</v>
      </c>
      <c r="K1274" s="26">
        <v>4</v>
      </c>
      <c r="L1274" s="26" t="s">
        <v>39</v>
      </c>
      <c r="M1274" s="26">
        <v>40</v>
      </c>
      <c r="N1274" s="26">
        <v>2</v>
      </c>
      <c r="O1274" s="26">
        <v>1</v>
      </c>
      <c r="P1274" s="26" t="s">
        <v>50</v>
      </c>
      <c r="Q1274" s="26">
        <v>3</v>
      </c>
      <c r="R1274" s="26" t="s">
        <v>48</v>
      </c>
      <c r="S1274" s="26">
        <v>3702</v>
      </c>
      <c r="T1274" s="26">
        <v>16376</v>
      </c>
      <c r="U1274" s="26">
        <v>1</v>
      </c>
      <c r="V1274" s="26" t="s">
        <v>42</v>
      </c>
      <c r="W1274" s="26" t="s">
        <v>43</v>
      </c>
      <c r="X1274" s="26">
        <v>11</v>
      </c>
      <c r="Y1274" s="26">
        <v>3</v>
      </c>
      <c r="Z1274" s="26">
        <v>2</v>
      </c>
      <c r="AA1274" s="26">
        <v>80</v>
      </c>
      <c r="AB1274" s="26">
        <v>1</v>
      </c>
      <c r="AC1274" s="26">
        <v>5</v>
      </c>
      <c r="AD1274" s="26">
        <v>3</v>
      </c>
      <c r="AE1274" s="26">
        <v>3</v>
      </c>
      <c r="AF1274" s="26">
        <v>5</v>
      </c>
      <c r="AG1274" s="26">
        <v>4</v>
      </c>
      <c r="AH1274" s="26">
        <v>0</v>
      </c>
      <c r="AI1274" s="26">
        <v>4</v>
      </c>
      <c r="AJ1274" s="26"/>
      <c r="AK1274" s="26"/>
      <c r="AL1274" s="26"/>
      <c r="AM1274" s="26"/>
      <c r="AN1274" s="26"/>
      <c r="AO1274" s="26"/>
      <c r="AP1274" s="26"/>
      <c r="AQ1274" s="26"/>
      <c r="AR1274" s="26"/>
      <c r="AS1274" s="26"/>
      <c r="AT1274" s="26"/>
      <c r="AU1274" s="26"/>
      <c r="AV1274" s="26"/>
      <c r="AW1274" s="26"/>
      <c r="AX1274" s="26"/>
      <c r="AY1274" s="26"/>
      <c r="AZ1274" s="26"/>
      <c r="BA1274" s="26"/>
      <c r="BB1274" s="26"/>
      <c r="BC1274" s="26"/>
      <c r="BD1274" s="26"/>
      <c r="BE1274" s="26"/>
      <c r="BF1274" s="26"/>
      <c r="BG1274" s="26"/>
      <c r="BH1274" s="26"/>
      <c r="BI1274" s="26"/>
      <c r="BJ1274" s="26"/>
      <c r="BK1274" s="26"/>
      <c r="BL1274" s="26"/>
      <c r="BM1274" s="26"/>
      <c r="BN1274" s="26"/>
      <c r="BO1274" s="26"/>
      <c r="BP1274" s="26"/>
      <c r="BQ1274" s="26"/>
      <c r="BR1274" s="26"/>
      <c r="BS1274" s="26"/>
      <c r="BT1274" s="26"/>
      <c r="BU1274" s="26"/>
      <c r="BV1274" s="26"/>
      <c r="BW1274" s="26"/>
      <c r="BX1274" s="26"/>
      <c r="BY1274" s="26"/>
      <c r="BZ1274" s="26"/>
      <c r="CA1274" s="26"/>
      <c r="CB1274" s="26"/>
      <c r="CC1274" s="26"/>
      <c r="CD1274" s="26"/>
      <c r="CE1274" s="26"/>
      <c r="CF1274" s="26"/>
      <c r="CG1274" s="26"/>
      <c r="CH1274" s="26"/>
      <c r="CI1274" s="26"/>
      <c r="CJ1274" s="26"/>
      <c r="CK1274" s="26"/>
      <c r="CL1274" s="26"/>
      <c r="CM1274" s="26"/>
      <c r="CN1274" s="26"/>
      <c r="CO1274" s="26"/>
      <c r="CP1274" s="26"/>
      <c r="CQ1274" s="26"/>
      <c r="CR1274" s="26"/>
      <c r="CS1274" s="26"/>
      <c r="CT1274" s="26"/>
      <c r="CU1274" s="26"/>
      <c r="CV1274" s="26"/>
    </row>
    <row r="1275" spans="1:100">
      <c r="A1275" s="26">
        <v>22</v>
      </c>
      <c r="B1275" s="26" t="s">
        <v>35</v>
      </c>
      <c r="C1275" s="26" t="s">
        <v>36</v>
      </c>
      <c r="D1275" s="26">
        <v>1294</v>
      </c>
      <c r="E1275" s="26" t="s">
        <v>45</v>
      </c>
      <c r="F1275" s="26">
        <v>8</v>
      </c>
      <c r="G1275" s="26">
        <v>1</v>
      </c>
      <c r="H1275" s="26" t="s">
        <v>51</v>
      </c>
      <c r="I1275" s="26">
        <v>1</v>
      </c>
      <c r="J1275" s="26">
        <v>1783</v>
      </c>
      <c r="K1275" s="26">
        <v>3</v>
      </c>
      <c r="L1275" s="26" t="s">
        <v>39</v>
      </c>
      <c r="M1275" s="26">
        <v>79</v>
      </c>
      <c r="N1275" s="26">
        <v>3</v>
      </c>
      <c r="O1275" s="26">
        <v>1</v>
      </c>
      <c r="P1275" s="26" t="s">
        <v>50</v>
      </c>
      <c r="Q1275" s="26">
        <v>1</v>
      </c>
      <c r="R1275" s="26" t="s">
        <v>48</v>
      </c>
      <c r="S1275" s="26">
        <v>2398</v>
      </c>
      <c r="T1275" s="26">
        <v>15999</v>
      </c>
      <c r="U1275" s="26">
        <v>1</v>
      </c>
      <c r="V1275" s="26" t="s">
        <v>42</v>
      </c>
      <c r="W1275" s="26" t="s">
        <v>35</v>
      </c>
      <c r="X1275" s="26">
        <v>17</v>
      </c>
      <c r="Y1275" s="26">
        <v>3</v>
      </c>
      <c r="Z1275" s="26">
        <v>3</v>
      </c>
      <c r="AA1275" s="26">
        <v>80</v>
      </c>
      <c r="AB1275" s="26">
        <v>0</v>
      </c>
      <c r="AC1275" s="26">
        <v>1</v>
      </c>
      <c r="AD1275" s="26">
        <v>6</v>
      </c>
      <c r="AE1275" s="26">
        <v>3</v>
      </c>
      <c r="AF1275" s="26">
        <v>1</v>
      </c>
      <c r="AG1275" s="26">
        <v>0</v>
      </c>
      <c r="AH1275" s="26">
        <v>0</v>
      </c>
      <c r="AI1275" s="26">
        <v>0</v>
      </c>
      <c r="AJ1275" s="26"/>
      <c r="AK1275" s="26"/>
      <c r="AL1275" s="26"/>
      <c r="AM1275" s="26"/>
      <c r="AN1275" s="26"/>
      <c r="AO1275" s="26"/>
      <c r="AP1275" s="26"/>
      <c r="AQ1275" s="26"/>
      <c r="AR1275" s="26"/>
      <c r="AS1275" s="26"/>
      <c r="AT1275" s="26"/>
      <c r="AU1275" s="26"/>
      <c r="AV1275" s="26"/>
      <c r="AW1275" s="26"/>
      <c r="AX1275" s="26"/>
      <c r="AY1275" s="26"/>
      <c r="AZ1275" s="26"/>
      <c r="BA1275" s="26"/>
      <c r="BB1275" s="26"/>
      <c r="BC1275" s="26"/>
      <c r="BD1275" s="26"/>
      <c r="BE1275" s="26"/>
      <c r="BF1275" s="26"/>
      <c r="BG1275" s="26"/>
      <c r="BH1275" s="26"/>
      <c r="BI1275" s="26"/>
      <c r="BJ1275" s="26"/>
      <c r="BK1275" s="26"/>
      <c r="BL1275" s="26"/>
      <c r="BM1275" s="26"/>
      <c r="BN1275" s="26"/>
      <c r="BO1275" s="26"/>
      <c r="BP1275" s="26"/>
      <c r="BQ1275" s="26"/>
      <c r="BR1275" s="26"/>
      <c r="BS1275" s="26"/>
      <c r="BT1275" s="26"/>
      <c r="BU1275" s="26"/>
      <c r="BV1275" s="26"/>
      <c r="BW1275" s="26"/>
      <c r="BX1275" s="26"/>
      <c r="BY1275" s="26"/>
      <c r="BZ1275" s="26"/>
      <c r="CA1275" s="26"/>
      <c r="CB1275" s="26"/>
      <c r="CC1275" s="26"/>
      <c r="CD1275" s="26"/>
      <c r="CE1275" s="26"/>
      <c r="CF1275" s="26"/>
      <c r="CG1275" s="26"/>
      <c r="CH1275" s="26"/>
      <c r="CI1275" s="26"/>
      <c r="CJ1275" s="26"/>
      <c r="CK1275" s="26"/>
      <c r="CL1275" s="26"/>
      <c r="CM1275" s="26"/>
      <c r="CN1275" s="26"/>
      <c r="CO1275" s="26"/>
      <c r="CP1275" s="26"/>
      <c r="CQ1275" s="26"/>
      <c r="CR1275" s="26"/>
      <c r="CS1275" s="26"/>
      <c r="CT1275" s="26"/>
      <c r="CU1275" s="26"/>
      <c r="CV1275" s="26"/>
    </row>
    <row r="1276" spans="1:100">
      <c r="A1276" s="26">
        <v>31</v>
      </c>
      <c r="B1276" s="26" t="s">
        <v>43</v>
      </c>
      <c r="C1276" s="26" t="s">
        <v>36</v>
      </c>
      <c r="D1276" s="26">
        <v>196</v>
      </c>
      <c r="E1276" s="26" t="s">
        <v>37</v>
      </c>
      <c r="F1276" s="26">
        <v>29</v>
      </c>
      <c r="G1276" s="26">
        <v>4</v>
      </c>
      <c r="H1276" s="26" t="s">
        <v>59</v>
      </c>
      <c r="I1276" s="26">
        <v>1</v>
      </c>
      <c r="J1276" s="26">
        <v>1784</v>
      </c>
      <c r="K1276" s="26">
        <v>1</v>
      </c>
      <c r="L1276" s="26" t="s">
        <v>39</v>
      </c>
      <c r="M1276" s="26">
        <v>91</v>
      </c>
      <c r="N1276" s="26">
        <v>2</v>
      </c>
      <c r="O1276" s="26">
        <v>2</v>
      </c>
      <c r="P1276" s="26" t="s">
        <v>40</v>
      </c>
      <c r="Q1276" s="26">
        <v>4</v>
      </c>
      <c r="R1276" s="26" t="s">
        <v>48</v>
      </c>
      <c r="S1276" s="26">
        <v>5468</v>
      </c>
      <c r="T1276" s="26">
        <v>13402</v>
      </c>
      <c r="U1276" s="26">
        <v>1</v>
      </c>
      <c r="V1276" s="26" t="s">
        <v>42</v>
      </c>
      <c r="W1276" s="26" t="s">
        <v>43</v>
      </c>
      <c r="X1276" s="26">
        <v>14</v>
      </c>
      <c r="Y1276" s="26">
        <v>3</v>
      </c>
      <c r="Z1276" s="26">
        <v>1</v>
      </c>
      <c r="AA1276" s="26">
        <v>80</v>
      </c>
      <c r="AB1276" s="26">
        <v>2</v>
      </c>
      <c r="AC1276" s="26">
        <v>13</v>
      </c>
      <c r="AD1276" s="26">
        <v>3</v>
      </c>
      <c r="AE1276" s="26">
        <v>3</v>
      </c>
      <c r="AF1276" s="26">
        <v>12</v>
      </c>
      <c r="AG1276" s="26">
        <v>7</v>
      </c>
      <c r="AH1276" s="26">
        <v>5</v>
      </c>
      <c r="AI1276" s="26">
        <v>7</v>
      </c>
      <c r="AJ1276" s="26"/>
      <c r="AK1276" s="26"/>
      <c r="AL1276" s="26"/>
      <c r="AM1276" s="26"/>
      <c r="AN1276" s="26"/>
      <c r="AO1276" s="26"/>
      <c r="AP1276" s="26"/>
      <c r="AQ1276" s="26"/>
      <c r="AR1276" s="26"/>
      <c r="AS1276" s="26"/>
      <c r="AT1276" s="26"/>
      <c r="AU1276" s="26"/>
      <c r="AV1276" s="26"/>
      <c r="AW1276" s="26"/>
      <c r="AX1276" s="26"/>
      <c r="AY1276" s="26"/>
      <c r="AZ1276" s="26"/>
      <c r="BA1276" s="26"/>
      <c r="BB1276" s="26"/>
      <c r="BC1276" s="26"/>
      <c r="BD1276" s="26"/>
      <c r="BE1276" s="26"/>
      <c r="BF1276" s="26"/>
      <c r="BG1276" s="26"/>
      <c r="BH1276" s="26"/>
      <c r="BI1276" s="26"/>
      <c r="BJ1276" s="26"/>
      <c r="BK1276" s="26"/>
      <c r="BL1276" s="26"/>
      <c r="BM1276" s="26"/>
      <c r="BN1276" s="26"/>
      <c r="BO1276" s="26"/>
      <c r="BP1276" s="26"/>
      <c r="BQ1276" s="26"/>
      <c r="BR1276" s="26"/>
      <c r="BS1276" s="26"/>
      <c r="BT1276" s="26"/>
      <c r="BU1276" s="26"/>
      <c r="BV1276" s="26"/>
      <c r="BW1276" s="26"/>
      <c r="BX1276" s="26"/>
      <c r="BY1276" s="26"/>
      <c r="BZ1276" s="26"/>
      <c r="CA1276" s="26"/>
      <c r="CB1276" s="26"/>
      <c r="CC1276" s="26"/>
      <c r="CD1276" s="26"/>
      <c r="CE1276" s="26"/>
      <c r="CF1276" s="26"/>
      <c r="CG1276" s="26"/>
      <c r="CH1276" s="26"/>
      <c r="CI1276" s="26"/>
      <c r="CJ1276" s="26"/>
      <c r="CK1276" s="26"/>
      <c r="CL1276" s="26"/>
      <c r="CM1276" s="26"/>
      <c r="CN1276" s="26"/>
      <c r="CO1276" s="26"/>
      <c r="CP1276" s="26"/>
      <c r="CQ1276" s="26"/>
      <c r="CR1276" s="26"/>
      <c r="CS1276" s="26"/>
      <c r="CT1276" s="26"/>
      <c r="CU1276" s="26"/>
      <c r="CV1276" s="26"/>
    </row>
    <row r="1277" spans="1:100">
      <c r="A1277" s="26">
        <v>51</v>
      </c>
      <c r="B1277" s="26" t="s">
        <v>43</v>
      </c>
      <c r="C1277" s="26" t="s">
        <v>36</v>
      </c>
      <c r="D1277" s="26">
        <v>942</v>
      </c>
      <c r="E1277" s="26" t="s">
        <v>45</v>
      </c>
      <c r="F1277" s="26">
        <v>3</v>
      </c>
      <c r="G1277" s="26">
        <v>3</v>
      </c>
      <c r="H1277" s="26" t="s">
        <v>60</v>
      </c>
      <c r="I1277" s="26">
        <v>1</v>
      </c>
      <c r="J1277" s="26">
        <v>1786</v>
      </c>
      <c r="K1277" s="26">
        <v>1</v>
      </c>
      <c r="L1277" s="26" t="s">
        <v>39</v>
      </c>
      <c r="M1277" s="26">
        <v>53</v>
      </c>
      <c r="N1277" s="26">
        <v>3</v>
      </c>
      <c r="O1277" s="26">
        <v>3</v>
      </c>
      <c r="P1277" s="26" t="s">
        <v>56</v>
      </c>
      <c r="Q1277" s="26">
        <v>3</v>
      </c>
      <c r="R1277" s="26" t="s">
        <v>48</v>
      </c>
      <c r="S1277" s="26">
        <v>13116</v>
      </c>
      <c r="T1277" s="26">
        <v>22984</v>
      </c>
      <c r="U1277" s="26">
        <v>2</v>
      </c>
      <c r="V1277" s="26" t="s">
        <v>42</v>
      </c>
      <c r="W1277" s="26" t="s">
        <v>43</v>
      </c>
      <c r="X1277" s="26">
        <v>11</v>
      </c>
      <c r="Y1277" s="26">
        <v>3</v>
      </c>
      <c r="Z1277" s="26">
        <v>4</v>
      </c>
      <c r="AA1277" s="26">
        <v>80</v>
      </c>
      <c r="AB1277" s="26">
        <v>0</v>
      </c>
      <c r="AC1277" s="26">
        <v>15</v>
      </c>
      <c r="AD1277" s="26">
        <v>2</v>
      </c>
      <c r="AE1277" s="26">
        <v>3</v>
      </c>
      <c r="AF1277" s="26">
        <v>2</v>
      </c>
      <c r="AG1277" s="26">
        <v>2</v>
      </c>
      <c r="AH1277" s="26">
        <v>2</v>
      </c>
      <c r="AI1277" s="26">
        <v>2</v>
      </c>
      <c r="AJ1277" s="26"/>
      <c r="AK1277" s="26"/>
      <c r="AL1277" s="26"/>
      <c r="AM1277" s="26"/>
      <c r="AN1277" s="26"/>
      <c r="AO1277" s="26"/>
      <c r="AP1277" s="26"/>
      <c r="AQ1277" s="26"/>
      <c r="AR1277" s="26"/>
      <c r="AS1277" s="26"/>
      <c r="AT1277" s="26"/>
      <c r="AU1277" s="26"/>
      <c r="AV1277" s="26"/>
      <c r="AW1277" s="26"/>
      <c r="AX1277" s="26"/>
      <c r="AY1277" s="26"/>
      <c r="AZ1277" s="26"/>
      <c r="BA1277" s="26"/>
      <c r="BB1277" s="26"/>
      <c r="BC1277" s="26"/>
      <c r="BD1277" s="26"/>
      <c r="BE1277" s="26"/>
      <c r="BF1277" s="26"/>
      <c r="BG1277" s="26"/>
      <c r="BH1277" s="26"/>
      <c r="BI1277" s="26"/>
      <c r="BJ1277" s="26"/>
      <c r="BK1277" s="26"/>
      <c r="BL1277" s="26"/>
      <c r="BM1277" s="26"/>
      <c r="BN1277" s="26"/>
      <c r="BO1277" s="26"/>
      <c r="BP1277" s="26"/>
      <c r="BQ1277" s="26"/>
      <c r="BR1277" s="26"/>
      <c r="BS1277" s="26"/>
      <c r="BT1277" s="26"/>
      <c r="BU1277" s="26"/>
      <c r="BV1277" s="26"/>
      <c r="BW1277" s="26"/>
      <c r="BX1277" s="26"/>
      <c r="BY1277" s="26"/>
      <c r="BZ1277" s="26"/>
      <c r="CA1277" s="26"/>
      <c r="CB1277" s="26"/>
      <c r="CC1277" s="26"/>
      <c r="CD1277" s="26"/>
      <c r="CE1277" s="26"/>
      <c r="CF1277" s="26"/>
      <c r="CG1277" s="26"/>
      <c r="CH1277" s="26"/>
      <c r="CI1277" s="26"/>
      <c r="CJ1277" s="26"/>
      <c r="CK1277" s="26"/>
      <c r="CL1277" s="26"/>
      <c r="CM1277" s="26"/>
      <c r="CN1277" s="26"/>
      <c r="CO1277" s="26"/>
      <c r="CP1277" s="26"/>
      <c r="CQ1277" s="26"/>
      <c r="CR1277" s="26"/>
      <c r="CS1277" s="26"/>
      <c r="CT1277" s="26"/>
      <c r="CU1277" s="26"/>
      <c r="CV1277" s="26"/>
    </row>
    <row r="1278" spans="1:100">
      <c r="A1278" s="26">
        <v>37</v>
      </c>
      <c r="B1278" s="26" t="s">
        <v>43</v>
      </c>
      <c r="C1278" s="26" t="s">
        <v>36</v>
      </c>
      <c r="D1278" s="26">
        <v>589</v>
      </c>
      <c r="E1278" s="26" t="s">
        <v>37</v>
      </c>
      <c r="F1278" s="26">
        <v>9</v>
      </c>
      <c r="G1278" s="26">
        <v>2</v>
      </c>
      <c r="H1278" s="26" t="s">
        <v>59</v>
      </c>
      <c r="I1278" s="26">
        <v>1</v>
      </c>
      <c r="J1278" s="26">
        <v>1787</v>
      </c>
      <c r="K1278" s="26">
        <v>2</v>
      </c>
      <c r="L1278" s="26" t="s">
        <v>46</v>
      </c>
      <c r="M1278" s="26">
        <v>46</v>
      </c>
      <c r="N1278" s="26">
        <v>2</v>
      </c>
      <c r="O1278" s="26">
        <v>2</v>
      </c>
      <c r="P1278" s="26" t="s">
        <v>40</v>
      </c>
      <c r="Q1278" s="26">
        <v>2</v>
      </c>
      <c r="R1278" s="26" t="s">
        <v>48</v>
      </c>
      <c r="S1278" s="26">
        <v>4189</v>
      </c>
      <c r="T1278" s="26">
        <v>8800</v>
      </c>
      <c r="U1278" s="26">
        <v>1</v>
      </c>
      <c r="V1278" s="26" t="s">
        <v>42</v>
      </c>
      <c r="W1278" s="26" t="s">
        <v>43</v>
      </c>
      <c r="X1278" s="26">
        <v>14</v>
      </c>
      <c r="Y1278" s="26">
        <v>3</v>
      </c>
      <c r="Z1278" s="26">
        <v>1</v>
      </c>
      <c r="AA1278" s="26">
        <v>80</v>
      </c>
      <c r="AB1278" s="26">
        <v>2</v>
      </c>
      <c r="AC1278" s="26">
        <v>5</v>
      </c>
      <c r="AD1278" s="26">
        <v>2</v>
      </c>
      <c r="AE1278" s="26">
        <v>3</v>
      </c>
      <c r="AF1278" s="26">
        <v>5</v>
      </c>
      <c r="AG1278" s="26">
        <v>2</v>
      </c>
      <c r="AH1278" s="26">
        <v>0</v>
      </c>
      <c r="AI1278" s="26">
        <v>3</v>
      </c>
      <c r="AJ1278" s="26"/>
      <c r="AK1278" s="26"/>
      <c r="AL1278" s="26"/>
      <c r="AM1278" s="26"/>
      <c r="AN1278" s="26"/>
      <c r="AO1278" s="26"/>
      <c r="AP1278" s="26"/>
      <c r="AQ1278" s="26"/>
      <c r="AR1278" s="26"/>
      <c r="AS1278" s="26"/>
      <c r="AT1278" s="26"/>
      <c r="AU1278" s="26"/>
      <c r="AV1278" s="26"/>
      <c r="AW1278" s="26"/>
      <c r="AX1278" s="26"/>
      <c r="AY1278" s="26"/>
      <c r="AZ1278" s="26"/>
      <c r="BA1278" s="26"/>
      <c r="BB1278" s="26"/>
      <c r="BC1278" s="26"/>
      <c r="BD1278" s="26"/>
      <c r="BE1278" s="26"/>
      <c r="BF1278" s="26"/>
      <c r="BG1278" s="26"/>
      <c r="BH1278" s="26"/>
      <c r="BI1278" s="26"/>
      <c r="BJ1278" s="26"/>
      <c r="BK1278" s="26"/>
      <c r="BL1278" s="26"/>
      <c r="BM1278" s="26"/>
      <c r="BN1278" s="26"/>
      <c r="BO1278" s="26"/>
      <c r="BP1278" s="26"/>
      <c r="BQ1278" s="26"/>
      <c r="BR1278" s="26"/>
      <c r="BS1278" s="26"/>
      <c r="BT1278" s="26"/>
      <c r="BU1278" s="26"/>
      <c r="BV1278" s="26"/>
      <c r="BW1278" s="26"/>
      <c r="BX1278" s="26"/>
      <c r="BY1278" s="26"/>
      <c r="BZ1278" s="26"/>
      <c r="CA1278" s="26"/>
      <c r="CB1278" s="26"/>
      <c r="CC1278" s="26"/>
      <c r="CD1278" s="26"/>
      <c r="CE1278" s="26"/>
      <c r="CF1278" s="26"/>
      <c r="CG1278" s="26"/>
      <c r="CH1278" s="26"/>
      <c r="CI1278" s="26"/>
      <c r="CJ1278" s="26"/>
      <c r="CK1278" s="26"/>
      <c r="CL1278" s="26"/>
      <c r="CM1278" s="26"/>
      <c r="CN1278" s="26"/>
      <c r="CO1278" s="26"/>
      <c r="CP1278" s="26"/>
      <c r="CQ1278" s="26"/>
      <c r="CR1278" s="26"/>
      <c r="CS1278" s="26"/>
      <c r="CT1278" s="26"/>
      <c r="CU1278" s="26"/>
      <c r="CV1278" s="26"/>
    </row>
    <row r="1279" spans="1:100">
      <c r="A1279" s="26">
        <v>46</v>
      </c>
      <c r="B1279" s="26" t="s">
        <v>43</v>
      </c>
      <c r="C1279" s="26" t="s">
        <v>36</v>
      </c>
      <c r="D1279" s="26">
        <v>734</v>
      </c>
      <c r="E1279" s="26" t="s">
        <v>45</v>
      </c>
      <c r="F1279" s="26">
        <v>2</v>
      </c>
      <c r="G1279" s="26">
        <v>4</v>
      </c>
      <c r="H1279" s="26" t="s">
        <v>51</v>
      </c>
      <c r="I1279" s="26">
        <v>1</v>
      </c>
      <c r="J1279" s="26">
        <v>1789</v>
      </c>
      <c r="K1279" s="26">
        <v>3</v>
      </c>
      <c r="L1279" s="26" t="s">
        <v>46</v>
      </c>
      <c r="M1279" s="26">
        <v>46</v>
      </c>
      <c r="N1279" s="26">
        <v>3</v>
      </c>
      <c r="O1279" s="26">
        <v>5</v>
      </c>
      <c r="P1279" s="26" t="s">
        <v>58</v>
      </c>
      <c r="Q1279" s="26">
        <v>4</v>
      </c>
      <c r="R1279" s="26" t="s">
        <v>52</v>
      </c>
      <c r="S1279" s="26">
        <v>19328</v>
      </c>
      <c r="T1279" s="26">
        <v>14218</v>
      </c>
      <c r="U1279" s="26">
        <v>7</v>
      </c>
      <c r="V1279" s="26" t="s">
        <v>42</v>
      </c>
      <c r="W1279" s="26" t="s">
        <v>35</v>
      </c>
      <c r="X1279" s="26">
        <v>17</v>
      </c>
      <c r="Y1279" s="26">
        <v>3</v>
      </c>
      <c r="Z1279" s="26">
        <v>3</v>
      </c>
      <c r="AA1279" s="26">
        <v>80</v>
      </c>
      <c r="AB1279" s="26">
        <v>1</v>
      </c>
      <c r="AC1279" s="26">
        <v>24</v>
      </c>
      <c r="AD1279" s="26">
        <v>3</v>
      </c>
      <c r="AE1279" s="26">
        <v>3</v>
      </c>
      <c r="AF1279" s="26">
        <v>2</v>
      </c>
      <c r="AG1279" s="26">
        <v>1</v>
      </c>
      <c r="AH1279" s="26">
        <v>2</v>
      </c>
      <c r="AI1279" s="26">
        <v>2</v>
      </c>
      <c r="AJ1279" s="26"/>
      <c r="AK1279" s="26"/>
      <c r="AL1279" s="26"/>
      <c r="AM1279" s="26"/>
      <c r="AN1279" s="26"/>
      <c r="AO1279" s="26"/>
      <c r="AP1279" s="26"/>
      <c r="AQ1279" s="26"/>
      <c r="AR1279" s="26"/>
      <c r="AS1279" s="26"/>
      <c r="AT1279" s="26"/>
      <c r="AU1279" s="26"/>
      <c r="AV1279" s="26"/>
      <c r="AW1279" s="26"/>
      <c r="AX1279" s="26"/>
      <c r="AY1279" s="26"/>
      <c r="AZ1279" s="26"/>
      <c r="BA1279" s="26"/>
      <c r="BB1279" s="26"/>
      <c r="BC1279" s="26"/>
      <c r="BD1279" s="26"/>
      <c r="BE1279" s="26"/>
      <c r="BF1279" s="26"/>
      <c r="BG1279" s="26"/>
      <c r="BH1279" s="26"/>
      <c r="BI1279" s="26"/>
      <c r="BJ1279" s="26"/>
      <c r="BK1279" s="26"/>
      <c r="BL1279" s="26"/>
      <c r="BM1279" s="26"/>
      <c r="BN1279" s="26"/>
      <c r="BO1279" s="26"/>
      <c r="BP1279" s="26"/>
      <c r="BQ1279" s="26"/>
      <c r="BR1279" s="26"/>
      <c r="BS1279" s="26"/>
      <c r="BT1279" s="26"/>
      <c r="BU1279" s="26"/>
      <c r="BV1279" s="26"/>
      <c r="BW1279" s="26"/>
      <c r="BX1279" s="26"/>
      <c r="BY1279" s="26"/>
      <c r="BZ1279" s="26"/>
      <c r="CA1279" s="26"/>
      <c r="CB1279" s="26"/>
      <c r="CC1279" s="26"/>
      <c r="CD1279" s="26"/>
      <c r="CE1279" s="26"/>
      <c r="CF1279" s="26"/>
      <c r="CG1279" s="26"/>
      <c r="CH1279" s="26"/>
      <c r="CI1279" s="26"/>
      <c r="CJ1279" s="26"/>
      <c r="CK1279" s="26"/>
      <c r="CL1279" s="26"/>
      <c r="CM1279" s="26"/>
      <c r="CN1279" s="26"/>
      <c r="CO1279" s="26"/>
      <c r="CP1279" s="26"/>
      <c r="CQ1279" s="26"/>
      <c r="CR1279" s="26"/>
      <c r="CS1279" s="26"/>
      <c r="CT1279" s="26"/>
      <c r="CU1279" s="26"/>
      <c r="CV1279" s="26"/>
    </row>
    <row r="1280" spans="1:100">
      <c r="A1280" s="26">
        <v>36</v>
      </c>
      <c r="B1280" s="26" t="s">
        <v>43</v>
      </c>
      <c r="C1280" s="26" t="s">
        <v>36</v>
      </c>
      <c r="D1280" s="26">
        <v>1383</v>
      </c>
      <c r="E1280" s="26" t="s">
        <v>45</v>
      </c>
      <c r="F1280" s="26">
        <v>10</v>
      </c>
      <c r="G1280" s="26">
        <v>3</v>
      </c>
      <c r="H1280" s="26" t="s">
        <v>38</v>
      </c>
      <c r="I1280" s="26">
        <v>1</v>
      </c>
      <c r="J1280" s="26">
        <v>1790</v>
      </c>
      <c r="K1280" s="26">
        <v>4</v>
      </c>
      <c r="L1280" s="26" t="s">
        <v>46</v>
      </c>
      <c r="M1280" s="26">
        <v>90</v>
      </c>
      <c r="N1280" s="26">
        <v>3</v>
      </c>
      <c r="O1280" s="26">
        <v>3</v>
      </c>
      <c r="P1280" s="26" t="s">
        <v>54</v>
      </c>
      <c r="Q1280" s="26">
        <v>1</v>
      </c>
      <c r="R1280" s="26" t="s">
        <v>48</v>
      </c>
      <c r="S1280" s="26">
        <v>8321</v>
      </c>
      <c r="T1280" s="26">
        <v>25949</v>
      </c>
      <c r="U1280" s="26">
        <v>7</v>
      </c>
      <c r="V1280" s="26" t="s">
        <v>42</v>
      </c>
      <c r="W1280" s="26" t="s">
        <v>35</v>
      </c>
      <c r="X1280" s="26">
        <v>13</v>
      </c>
      <c r="Y1280" s="26">
        <v>3</v>
      </c>
      <c r="Z1280" s="26">
        <v>4</v>
      </c>
      <c r="AA1280" s="26">
        <v>80</v>
      </c>
      <c r="AB1280" s="26">
        <v>1</v>
      </c>
      <c r="AC1280" s="26">
        <v>15</v>
      </c>
      <c r="AD1280" s="26">
        <v>1</v>
      </c>
      <c r="AE1280" s="26">
        <v>3</v>
      </c>
      <c r="AF1280" s="26">
        <v>12</v>
      </c>
      <c r="AG1280" s="26">
        <v>8</v>
      </c>
      <c r="AH1280" s="26">
        <v>5</v>
      </c>
      <c r="AI1280" s="26">
        <v>7</v>
      </c>
      <c r="AJ1280" s="26"/>
      <c r="AK1280" s="26"/>
      <c r="AL1280" s="26"/>
      <c r="AM1280" s="26"/>
      <c r="AN1280" s="26"/>
      <c r="AO1280" s="26"/>
      <c r="AP1280" s="26"/>
      <c r="AQ1280" s="26"/>
      <c r="AR1280" s="26"/>
      <c r="AS1280" s="26"/>
      <c r="AT1280" s="26"/>
      <c r="AU1280" s="26"/>
      <c r="AV1280" s="26"/>
      <c r="AW1280" s="26"/>
      <c r="AX1280" s="26"/>
      <c r="AY1280" s="26"/>
      <c r="AZ1280" s="26"/>
      <c r="BA1280" s="26"/>
      <c r="BB1280" s="26"/>
      <c r="BC1280" s="26"/>
      <c r="BD1280" s="26"/>
      <c r="BE1280" s="26"/>
      <c r="BF1280" s="26"/>
      <c r="BG1280" s="26"/>
      <c r="BH1280" s="26"/>
      <c r="BI1280" s="26"/>
      <c r="BJ1280" s="26"/>
      <c r="BK1280" s="26"/>
      <c r="BL1280" s="26"/>
      <c r="BM1280" s="26"/>
      <c r="BN1280" s="26"/>
      <c r="BO1280" s="26"/>
      <c r="BP1280" s="26"/>
      <c r="BQ1280" s="26"/>
      <c r="BR1280" s="26"/>
      <c r="BS1280" s="26"/>
      <c r="BT1280" s="26"/>
      <c r="BU1280" s="26"/>
      <c r="BV1280" s="26"/>
      <c r="BW1280" s="26"/>
      <c r="BX1280" s="26"/>
      <c r="BY1280" s="26"/>
      <c r="BZ1280" s="26"/>
      <c r="CA1280" s="26"/>
      <c r="CB1280" s="26"/>
      <c r="CC1280" s="26"/>
      <c r="CD1280" s="26"/>
      <c r="CE1280" s="26"/>
      <c r="CF1280" s="26"/>
      <c r="CG1280" s="26"/>
      <c r="CH1280" s="26"/>
      <c r="CI1280" s="26"/>
      <c r="CJ1280" s="26"/>
      <c r="CK1280" s="26"/>
      <c r="CL1280" s="26"/>
      <c r="CM1280" s="26"/>
      <c r="CN1280" s="26"/>
      <c r="CO1280" s="26"/>
      <c r="CP1280" s="26"/>
      <c r="CQ1280" s="26"/>
      <c r="CR1280" s="26"/>
      <c r="CS1280" s="26"/>
      <c r="CT1280" s="26"/>
      <c r="CU1280" s="26"/>
      <c r="CV1280" s="26"/>
    </row>
    <row r="1281" spans="1:100">
      <c r="A1281" s="26">
        <v>44</v>
      </c>
      <c r="B1281" s="26" t="s">
        <v>35</v>
      </c>
      <c r="C1281" s="26" t="s">
        <v>44</v>
      </c>
      <c r="D1281" s="26">
        <v>429</v>
      </c>
      <c r="E1281" s="26" t="s">
        <v>45</v>
      </c>
      <c r="F1281" s="26">
        <v>1</v>
      </c>
      <c r="G1281" s="26">
        <v>2</v>
      </c>
      <c r="H1281" s="26" t="s">
        <v>51</v>
      </c>
      <c r="I1281" s="26">
        <v>1</v>
      </c>
      <c r="J1281" s="26">
        <v>1792</v>
      </c>
      <c r="K1281" s="26">
        <v>3</v>
      </c>
      <c r="L1281" s="26" t="s">
        <v>46</v>
      </c>
      <c r="M1281" s="26">
        <v>99</v>
      </c>
      <c r="N1281" s="26">
        <v>3</v>
      </c>
      <c r="O1281" s="26">
        <v>1</v>
      </c>
      <c r="P1281" s="26" t="s">
        <v>47</v>
      </c>
      <c r="Q1281" s="26">
        <v>2</v>
      </c>
      <c r="R1281" s="26" t="s">
        <v>52</v>
      </c>
      <c r="S1281" s="26">
        <v>2342</v>
      </c>
      <c r="T1281" s="26">
        <v>11092</v>
      </c>
      <c r="U1281" s="26">
        <v>1</v>
      </c>
      <c r="V1281" s="26" t="s">
        <v>42</v>
      </c>
      <c r="W1281" s="26" t="s">
        <v>35</v>
      </c>
      <c r="X1281" s="26">
        <v>12</v>
      </c>
      <c r="Y1281" s="26">
        <v>3</v>
      </c>
      <c r="Z1281" s="26">
        <v>3</v>
      </c>
      <c r="AA1281" s="26">
        <v>80</v>
      </c>
      <c r="AB1281" s="26">
        <v>3</v>
      </c>
      <c r="AC1281" s="26">
        <v>6</v>
      </c>
      <c r="AD1281" s="26">
        <v>2</v>
      </c>
      <c r="AE1281" s="26">
        <v>2</v>
      </c>
      <c r="AF1281" s="26">
        <v>5</v>
      </c>
      <c r="AG1281" s="26">
        <v>3</v>
      </c>
      <c r="AH1281" s="26">
        <v>2</v>
      </c>
      <c r="AI1281" s="26">
        <v>3</v>
      </c>
      <c r="AJ1281" s="26"/>
      <c r="AK1281" s="26"/>
      <c r="AL1281" s="26"/>
      <c r="AM1281" s="26"/>
      <c r="AN1281" s="26"/>
      <c r="AO1281" s="26"/>
      <c r="AP1281" s="26"/>
      <c r="AQ1281" s="26"/>
      <c r="AR1281" s="26"/>
      <c r="AS1281" s="26"/>
      <c r="AT1281" s="26"/>
      <c r="AU1281" s="26"/>
      <c r="AV1281" s="26"/>
      <c r="AW1281" s="26"/>
      <c r="AX1281" s="26"/>
      <c r="AY1281" s="26"/>
      <c r="AZ1281" s="26"/>
      <c r="BA1281" s="26"/>
      <c r="BB1281" s="26"/>
      <c r="BC1281" s="26"/>
      <c r="BD1281" s="26"/>
      <c r="BE1281" s="26"/>
      <c r="BF1281" s="26"/>
      <c r="BG1281" s="26"/>
      <c r="BH1281" s="26"/>
      <c r="BI1281" s="26"/>
      <c r="BJ1281" s="26"/>
      <c r="BK1281" s="26"/>
      <c r="BL1281" s="26"/>
      <c r="BM1281" s="26"/>
      <c r="BN1281" s="26"/>
      <c r="BO1281" s="26"/>
      <c r="BP1281" s="26"/>
      <c r="BQ1281" s="26"/>
      <c r="BR1281" s="26"/>
      <c r="BS1281" s="26"/>
      <c r="BT1281" s="26"/>
      <c r="BU1281" s="26"/>
      <c r="BV1281" s="26"/>
      <c r="BW1281" s="26"/>
      <c r="BX1281" s="26"/>
      <c r="BY1281" s="26"/>
      <c r="BZ1281" s="26"/>
      <c r="CA1281" s="26"/>
      <c r="CB1281" s="26"/>
      <c r="CC1281" s="26"/>
      <c r="CD1281" s="26"/>
      <c r="CE1281" s="26"/>
      <c r="CF1281" s="26"/>
      <c r="CG1281" s="26"/>
      <c r="CH1281" s="26"/>
      <c r="CI1281" s="26"/>
      <c r="CJ1281" s="26"/>
      <c r="CK1281" s="26"/>
      <c r="CL1281" s="26"/>
      <c r="CM1281" s="26"/>
      <c r="CN1281" s="26"/>
      <c r="CO1281" s="26"/>
      <c r="CP1281" s="26"/>
      <c r="CQ1281" s="26"/>
      <c r="CR1281" s="26"/>
      <c r="CS1281" s="26"/>
      <c r="CT1281" s="26"/>
      <c r="CU1281" s="26"/>
      <c r="CV1281" s="26"/>
    </row>
    <row r="1282" spans="1:100">
      <c r="A1282" s="26">
        <v>37</v>
      </c>
      <c r="B1282" s="26" t="s">
        <v>43</v>
      </c>
      <c r="C1282" s="26" t="s">
        <v>36</v>
      </c>
      <c r="D1282" s="26">
        <v>1239</v>
      </c>
      <c r="E1282" s="26" t="s">
        <v>61</v>
      </c>
      <c r="F1282" s="26">
        <v>8</v>
      </c>
      <c r="G1282" s="26">
        <v>2</v>
      </c>
      <c r="H1282" s="26" t="s">
        <v>49</v>
      </c>
      <c r="I1282" s="26">
        <v>1</v>
      </c>
      <c r="J1282" s="26">
        <v>1794</v>
      </c>
      <c r="K1282" s="26">
        <v>3</v>
      </c>
      <c r="L1282" s="26" t="s">
        <v>46</v>
      </c>
      <c r="M1282" s="26">
        <v>89</v>
      </c>
      <c r="N1282" s="26">
        <v>3</v>
      </c>
      <c r="O1282" s="26">
        <v>2</v>
      </c>
      <c r="P1282" s="26" t="s">
        <v>61</v>
      </c>
      <c r="Q1282" s="26">
        <v>2</v>
      </c>
      <c r="R1282" s="26" t="s">
        <v>52</v>
      </c>
      <c r="S1282" s="26">
        <v>4071</v>
      </c>
      <c r="T1282" s="26">
        <v>12832</v>
      </c>
      <c r="U1282" s="26">
        <v>2</v>
      </c>
      <c r="V1282" s="26" t="s">
        <v>42</v>
      </c>
      <c r="W1282" s="26" t="s">
        <v>43</v>
      </c>
      <c r="X1282" s="26">
        <v>13</v>
      </c>
      <c r="Y1282" s="26">
        <v>3</v>
      </c>
      <c r="Z1282" s="26">
        <v>3</v>
      </c>
      <c r="AA1282" s="26">
        <v>80</v>
      </c>
      <c r="AB1282" s="26">
        <v>0</v>
      </c>
      <c r="AC1282" s="26">
        <v>19</v>
      </c>
      <c r="AD1282" s="26">
        <v>4</v>
      </c>
      <c r="AE1282" s="26">
        <v>2</v>
      </c>
      <c r="AF1282" s="26">
        <v>10</v>
      </c>
      <c r="AG1282" s="26">
        <v>0</v>
      </c>
      <c r="AH1282" s="26">
        <v>4</v>
      </c>
      <c r="AI1282" s="26">
        <v>7</v>
      </c>
      <c r="AJ1282" s="26"/>
      <c r="AK1282" s="26"/>
      <c r="AL1282" s="26"/>
      <c r="AM1282" s="26"/>
      <c r="AN1282" s="26"/>
      <c r="AO1282" s="26"/>
      <c r="AP1282" s="26"/>
      <c r="AQ1282" s="26"/>
      <c r="AR1282" s="26"/>
      <c r="AS1282" s="26"/>
      <c r="AT1282" s="26"/>
      <c r="AU1282" s="26"/>
      <c r="AV1282" s="26"/>
      <c r="AW1282" s="26"/>
      <c r="AX1282" s="26"/>
      <c r="AY1282" s="26"/>
      <c r="AZ1282" s="26"/>
      <c r="BA1282" s="26"/>
      <c r="BB1282" s="26"/>
      <c r="BC1282" s="26"/>
      <c r="BD1282" s="26"/>
      <c r="BE1282" s="26"/>
      <c r="BF1282" s="26"/>
      <c r="BG1282" s="26"/>
      <c r="BH1282" s="26"/>
      <c r="BI1282" s="26"/>
      <c r="BJ1282" s="26"/>
      <c r="BK1282" s="26"/>
      <c r="BL1282" s="26"/>
      <c r="BM1282" s="26"/>
      <c r="BN1282" s="26"/>
      <c r="BO1282" s="26"/>
      <c r="BP1282" s="26"/>
      <c r="BQ1282" s="26"/>
      <c r="BR1282" s="26"/>
      <c r="BS1282" s="26"/>
      <c r="BT1282" s="26"/>
      <c r="BU1282" s="26"/>
      <c r="BV1282" s="26"/>
      <c r="BW1282" s="26"/>
      <c r="BX1282" s="26"/>
      <c r="BY1282" s="26"/>
      <c r="BZ1282" s="26"/>
      <c r="CA1282" s="26"/>
      <c r="CB1282" s="26"/>
      <c r="CC1282" s="26"/>
      <c r="CD1282" s="26"/>
      <c r="CE1282" s="26"/>
      <c r="CF1282" s="26"/>
      <c r="CG1282" s="26"/>
      <c r="CH1282" s="26"/>
      <c r="CI1282" s="26"/>
      <c r="CJ1282" s="26"/>
      <c r="CK1282" s="26"/>
      <c r="CL1282" s="26"/>
      <c r="CM1282" s="26"/>
      <c r="CN1282" s="26"/>
      <c r="CO1282" s="26"/>
      <c r="CP1282" s="26"/>
      <c r="CQ1282" s="26"/>
      <c r="CR1282" s="26"/>
      <c r="CS1282" s="26"/>
      <c r="CT1282" s="26"/>
      <c r="CU1282" s="26"/>
      <c r="CV1282" s="26"/>
    </row>
    <row r="1283" spans="1:100">
      <c r="A1283" s="26">
        <v>35</v>
      </c>
      <c r="B1283" s="26" t="s">
        <v>35</v>
      </c>
      <c r="C1283" s="26" t="s">
        <v>36</v>
      </c>
      <c r="D1283" s="26">
        <v>303</v>
      </c>
      <c r="E1283" s="26" t="s">
        <v>37</v>
      </c>
      <c r="F1283" s="26">
        <v>27</v>
      </c>
      <c r="G1283" s="26">
        <v>3</v>
      </c>
      <c r="H1283" s="26" t="s">
        <v>38</v>
      </c>
      <c r="I1283" s="26">
        <v>1</v>
      </c>
      <c r="J1283" s="26">
        <v>1797</v>
      </c>
      <c r="K1283" s="26">
        <v>3</v>
      </c>
      <c r="L1283" s="26" t="s">
        <v>46</v>
      </c>
      <c r="M1283" s="26">
        <v>84</v>
      </c>
      <c r="N1283" s="26">
        <v>3</v>
      </c>
      <c r="O1283" s="26">
        <v>2</v>
      </c>
      <c r="P1283" s="26" t="s">
        <v>40</v>
      </c>
      <c r="Q1283" s="26">
        <v>4</v>
      </c>
      <c r="R1283" s="26" t="s">
        <v>41</v>
      </c>
      <c r="S1283" s="26">
        <v>5813</v>
      </c>
      <c r="T1283" s="26">
        <v>13492</v>
      </c>
      <c r="U1283" s="26">
        <v>1</v>
      </c>
      <c r="V1283" s="26" t="s">
        <v>42</v>
      </c>
      <c r="W1283" s="26" t="s">
        <v>35</v>
      </c>
      <c r="X1283" s="26">
        <v>18</v>
      </c>
      <c r="Y1283" s="26">
        <v>3</v>
      </c>
      <c r="Z1283" s="26">
        <v>4</v>
      </c>
      <c r="AA1283" s="26">
        <v>80</v>
      </c>
      <c r="AB1283" s="26">
        <v>0</v>
      </c>
      <c r="AC1283" s="26">
        <v>10</v>
      </c>
      <c r="AD1283" s="26">
        <v>2</v>
      </c>
      <c r="AE1283" s="26">
        <v>3</v>
      </c>
      <c r="AF1283" s="26">
        <v>10</v>
      </c>
      <c r="AG1283" s="26">
        <v>7</v>
      </c>
      <c r="AH1283" s="26">
        <v>7</v>
      </c>
      <c r="AI1283" s="26">
        <v>7</v>
      </c>
      <c r="AJ1283" s="26"/>
      <c r="AK1283" s="26"/>
      <c r="AL1283" s="26"/>
      <c r="AM1283" s="26"/>
      <c r="AN1283" s="26"/>
      <c r="AO1283" s="26"/>
      <c r="AP1283" s="26"/>
      <c r="AQ1283" s="26"/>
      <c r="AR1283" s="26"/>
      <c r="AS1283" s="26"/>
      <c r="AT1283" s="26"/>
      <c r="AU1283" s="26"/>
      <c r="AV1283" s="26"/>
      <c r="AW1283" s="26"/>
      <c r="AX1283" s="26"/>
      <c r="AY1283" s="26"/>
      <c r="AZ1283" s="26"/>
      <c r="BA1283" s="26"/>
      <c r="BB1283" s="26"/>
      <c r="BC1283" s="26"/>
      <c r="BD1283" s="26"/>
      <c r="BE1283" s="26"/>
      <c r="BF1283" s="26"/>
      <c r="BG1283" s="26"/>
      <c r="BH1283" s="26"/>
      <c r="BI1283" s="26"/>
      <c r="BJ1283" s="26"/>
      <c r="BK1283" s="26"/>
      <c r="BL1283" s="26"/>
      <c r="BM1283" s="26"/>
      <c r="BN1283" s="26"/>
      <c r="BO1283" s="26"/>
      <c r="BP1283" s="26"/>
      <c r="BQ1283" s="26"/>
      <c r="BR1283" s="26"/>
      <c r="BS1283" s="26"/>
      <c r="BT1283" s="26"/>
      <c r="BU1283" s="26"/>
      <c r="BV1283" s="26"/>
      <c r="BW1283" s="26"/>
      <c r="BX1283" s="26"/>
      <c r="BY1283" s="26"/>
      <c r="BZ1283" s="26"/>
      <c r="CA1283" s="26"/>
      <c r="CB1283" s="26"/>
      <c r="CC1283" s="26"/>
      <c r="CD1283" s="26"/>
      <c r="CE1283" s="26"/>
      <c r="CF1283" s="26"/>
      <c r="CG1283" s="26"/>
      <c r="CH1283" s="26"/>
      <c r="CI1283" s="26"/>
      <c r="CJ1283" s="26"/>
      <c r="CK1283" s="26"/>
      <c r="CL1283" s="26"/>
      <c r="CM1283" s="26"/>
      <c r="CN1283" s="26"/>
      <c r="CO1283" s="26"/>
      <c r="CP1283" s="26"/>
      <c r="CQ1283" s="26"/>
      <c r="CR1283" s="26"/>
      <c r="CS1283" s="26"/>
      <c r="CT1283" s="26"/>
      <c r="CU1283" s="26"/>
      <c r="CV1283" s="26"/>
    </row>
    <row r="1284" spans="1:100">
      <c r="A1284" s="26">
        <v>33</v>
      </c>
      <c r="B1284" s="26" t="s">
        <v>43</v>
      </c>
      <c r="C1284" s="26" t="s">
        <v>36</v>
      </c>
      <c r="D1284" s="26">
        <v>867</v>
      </c>
      <c r="E1284" s="26" t="s">
        <v>45</v>
      </c>
      <c r="F1284" s="26">
        <v>8</v>
      </c>
      <c r="G1284" s="26">
        <v>4</v>
      </c>
      <c r="H1284" s="26" t="s">
        <v>38</v>
      </c>
      <c r="I1284" s="26">
        <v>1</v>
      </c>
      <c r="J1284" s="26">
        <v>1798</v>
      </c>
      <c r="K1284" s="26">
        <v>4</v>
      </c>
      <c r="L1284" s="26" t="s">
        <v>46</v>
      </c>
      <c r="M1284" s="26">
        <v>90</v>
      </c>
      <c r="N1284" s="26">
        <v>4</v>
      </c>
      <c r="O1284" s="26">
        <v>1</v>
      </c>
      <c r="P1284" s="26" t="s">
        <v>47</v>
      </c>
      <c r="Q1284" s="26">
        <v>1</v>
      </c>
      <c r="R1284" s="26" t="s">
        <v>48</v>
      </c>
      <c r="S1284" s="26">
        <v>3143</v>
      </c>
      <c r="T1284" s="26">
        <v>6076</v>
      </c>
      <c r="U1284" s="26">
        <v>6</v>
      </c>
      <c r="V1284" s="26" t="s">
        <v>42</v>
      </c>
      <c r="W1284" s="26" t="s">
        <v>43</v>
      </c>
      <c r="X1284" s="26">
        <v>19</v>
      </c>
      <c r="Y1284" s="26">
        <v>3</v>
      </c>
      <c r="Z1284" s="26">
        <v>2</v>
      </c>
      <c r="AA1284" s="26">
        <v>80</v>
      </c>
      <c r="AB1284" s="26">
        <v>1</v>
      </c>
      <c r="AC1284" s="26">
        <v>14</v>
      </c>
      <c r="AD1284" s="26">
        <v>1</v>
      </c>
      <c r="AE1284" s="26">
        <v>3</v>
      </c>
      <c r="AF1284" s="26">
        <v>10</v>
      </c>
      <c r="AG1284" s="26">
        <v>8</v>
      </c>
      <c r="AH1284" s="26">
        <v>7</v>
      </c>
      <c r="AI1284" s="26">
        <v>6</v>
      </c>
      <c r="AJ1284" s="26"/>
      <c r="AK1284" s="26"/>
      <c r="AL1284" s="26"/>
      <c r="AM1284" s="26"/>
      <c r="AN1284" s="26"/>
      <c r="AO1284" s="26"/>
      <c r="AP1284" s="26"/>
      <c r="AQ1284" s="26"/>
      <c r="AR1284" s="26"/>
      <c r="AS1284" s="26"/>
      <c r="AT1284" s="26"/>
      <c r="AU1284" s="26"/>
      <c r="AV1284" s="26"/>
      <c r="AW1284" s="26"/>
      <c r="AX1284" s="26"/>
      <c r="AY1284" s="26"/>
      <c r="AZ1284" s="26"/>
      <c r="BA1284" s="26"/>
      <c r="BB1284" s="26"/>
      <c r="BC1284" s="26"/>
      <c r="BD1284" s="26"/>
      <c r="BE1284" s="26"/>
      <c r="BF1284" s="26"/>
      <c r="BG1284" s="26"/>
      <c r="BH1284" s="26"/>
      <c r="BI1284" s="26"/>
      <c r="BJ1284" s="26"/>
      <c r="BK1284" s="26"/>
      <c r="BL1284" s="26"/>
      <c r="BM1284" s="26"/>
      <c r="BN1284" s="26"/>
      <c r="BO1284" s="26"/>
      <c r="BP1284" s="26"/>
      <c r="BQ1284" s="26"/>
      <c r="BR1284" s="26"/>
      <c r="BS1284" s="26"/>
      <c r="BT1284" s="26"/>
      <c r="BU1284" s="26"/>
      <c r="BV1284" s="26"/>
      <c r="BW1284" s="26"/>
      <c r="BX1284" s="26"/>
      <c r="BY1284" s="26"/>
      <c r="BZ1284" s="26"/>
      <c r="CA1284" s="26"/>
      <c r="CB1284" s="26"/>
      <c r="CC1284" s="26"/>
      <c r="CD1284" s="26"/>
      <c r="CE1284" s="26"/>
      <c r="CF1284" s="26"/>
      <c r="CG1284" s="26"/>
      <c r="CH1284" s="26"/>
      <c r="CI1284" s="26"/>
      <c r="CJ1284" s="26"/>
      <c r="CK1284" s="26"/>
      <c r="CL1284" s="26"/>
      <c r="CM1284" s="26"/>
      <c r="CN1284" s="26"/>
      <c r="CO1284" s="26"/>
      <c r="CP1284" s="26"/>
      <c r="CQ1284" s="26"/>
      <c r="CR1284" s="26"/>
      <c r="CS1284" s="26"/>
      <c r="CT1284" s="26"/>
      <c r="CU1284" s="26"/>
      <c r="CV1284" s="26"/>
    </row>
    <row r="1285" spans="1:100">
      <c r="A1285" s="26">
        <v>28</v>
      </c>
      <c r="B1285" s="26" t="s">
        <v>43</v>
      </c>
      <c r="C1285" s="26" t="s">
        <v>36</v>
      </c>
      <c r="D1285" s="26">
        <v>1181</v>
      </c>
      <c r="E1285" s="26" t="s">
        <v>45</v>
      </c>
      <c r="F1285" s="26">
        <v>1</v>
      </c>
      <c r="G1285" s="26">
        <v>3</v>
      </c>
      <c r="H1285" s="26" t="s">
        <v>38</v>
      </c>
      <c r="I1285" s="26">
        <v>1</v>
      </c>
      <c r="J1285" s="26">
        <v>1799</v>
      </c>
      <c r="K1285" s="26">
        <v>3</v>
      </c>
      <c r="L1285" s="26" t="s">
        <v>46</v>
      </c>
      <c r="M1285" s="26">
        <v>82</v>
      </c>
      <c r="N1285" s="26">
        <v>3</v>
      </c>
      <c r="O1285" s="26">
        <v>1</v>
      </c>
      <c r="P1285" s="26" t="s">
        <v>47</v>
      </c>
      <c r="Q1285" s="26">
        <v>4</v>
      </c>
      <c r="R1285" s="26" t="s">
        <v>48</v>
      </c>
      <c r="S1285" s="26">
        <v>2044</v>
      </c>
      <c r="T1285" s="26">
        <v>5531</v>
      </c>
      <c r="U1285" s="26">
        <v>1</v>
      </c>
      <c r="V1285" s="26" t="s">
        <v>42</v>
      </c>
      <c r="W1285" s="26" t="s">
        <v>43</v>
      </c>
      <c r="X1285" s="26">
        <v>11</v>
      </c>
      <c r="Y1285" s="26">
        <v>3</v>
      </c>
      <c r="Z1285" s="26">
        <v>3</v>
      </c>
      <c r="AA1285" s="26">
        <v>80</v>
      </c>
      <c r="AB1285" s="26">
        <v>1</v>
      </c>
      <c r="AC1285" s="26">
        <v>5</v>
      </c>
      <c r="AD1285" s="26">
        <v>6</v>
      </c>
      <c r="AE1285" s="26">
        <v>4</v>
      </c>
      <c r="AF1285" s="26">
        <v>5</v>
      </c>
      <c r="AG1285" s="26">
        <v>3</v>
      </c>
      <c r="AH1285" s="26">
        <v>0</v>
      </c>
      <c r="AI1285" s="26">
        <v>3</v>
      </c>
      <c r="AJ1285" s="26"/>
      <c r="AK1285" s="26"/>
      <c r="AL1285" s="26"/>
      <c r="AM1285" s="26"/>
      <c r="AN1285" s="26"/>
      <c r="AO1285" s="26"/>
      <c r="AP1285" s="26"/>
      <c r="AQ1285" s="26"/>
      <c r="AR1285" s="26"/>
      <c r="AS1285" s="26"/>
      <c r="AT1285" s="26"/>
      <c r="AU1285" s="26"/>
      <c r="AV1285" s="26"/>
      <c r="AW1285" s="26"/>
      <c r="AX1285" s="26"/>
      <c r="AY1285" s="26"/>
      <c r="AZ1285" s="26"/>
      <c r="BA1285" s="26"/>
      <c r="BB1285" s="26"/>
      <c r="BC1285" s="26"/>
      <c r="BD1285" s="26"/>
      <c r="BE1285" s="26"/>
      <c r="BF1285" s="26"/>
      <c r="BG1285" s="26"/>
      <c r="BH1285" s="26"/>
      <c r="BI1285" s="26"/>
      <c r="BJ1285" s="26"/>
      <c r="BK1285" s="26"/>
      <c r="BL1285" s="26"/>
      <c r="BM1285" s="26"/>
      <c r="BN1285" s="26"/>
      <c r="BO1285" s="26"/>
      <c r="BP1285" s="26"/>
      <c r="BQ1285" s="26"/>
      <c r="BR1285" s="26"/>
      <c r="BS1285" s="26"/>
      <c r="BT1285" s="26"/>
      <c r="BU1285" s="26"/>
      <c r="BV1285" s="26"/>
      <c r="BW1285" s="26"/>
      <c r="BX1285" s="26"/>
      <c r="BY1285" s="26"/>
      <c r="BZ1285" s="26"/>
      <c r="CA1285" s="26"/>
      <c r="CB1285" s="26"/>
      <c r="CC1285" s="26"/>
      <c r="CD1285" s="26"/>
      <c r="CE1285" s="26"/>
      <c r="CF1285" s="26"/>
      <c r="CG1285" s="26"/>
      <c r="CH1285" s="26"/>
      <c r="CI1285" s="26"/>
      <c r="CJ1285" s="26"/>
      <c r="CK1285" s="26"/>
      <c r="CL1285" s="26"/>
      <c r="CM1285" s="26"/>
      <c r="CN1285" s="26"/>
      <c r="CO1285" s="26"/>
      <c r="CP1285" s="26"/>
      <c r="CQ1285" s="26"/>
      <c r="CR1285" s="26"/>
      <c r="CS1285" s="26"/>
      <c r="CT1285" s="26"/>
      <c r="CU1285" s="26"/>
      <c r="CV1285" s="26"/>
    </row>
    <row r="1286" spans="1:100">
      <c r="A1286" s="26">
        <v>39</v>
      </c>
      <c r="B1286" s="26" t="s">
        <v>43</v>
      </c>
      <c r="C1286" s="26" t="s">
        <v>36</v>
      </c>
      <c r="D1286" s="26">
        <v>1253</v>
      </c>
      <c r="E1286" s="26" t="s">
        <v>45</v>
      </c>
      <c r="F1286" s="26">
        <v>10</v>
      </c>
      <c r="G1286" s="26">
        <v>1</v>
      </c>
      <c r="H1286" s="26" t="s">
        <v>51</v>
      </c>
      <c r="I1286" s="26">
        <v>1</v>
      </c>
      <c r="J1286" s="26">
        <v>1800</v>
      </c>
      <c r="K1286" s="26">
        <v>3</v>
      </c>
      <c r="L1286" s="26" t="s">
        <v>46</v>
      </c>
      <c r="M1286" s="26">
        <v>65</v>
      </c>
      <c r="N1286" s="26">
        <v>3</v>
      </c>
      <c r="O1286" s="26">
        <v>3</v>
      </c>
      <c r="P1286" s="26" t="s">
        <v>58</v>
      </c>
      <c r="Q1286" s="26">
        <v>3</v>
      </c>
      <c r="R1286" s="26" t="s">
        <v>41</v>
      </c>
      <c r="S1286" s="26">
        <v>13464</v>
      </c>
      <c r="T1286" s="26">
        <v>7914</v>
      </c>
      <c r="U1286" s="26">
        <v>7</v>
      </c>
      <c r="V1286" s="26" t="s">
        <v>42</v>
      </c>
      <c r="W1286" s="26" t="s">
        <v>43</v>
      </c>
      <c r="X1286" s="26">
        <v>21</v>
      </c>
      <c r="Y1286" s="26">
        <v>4</v>
      </c>
      <c r="Z1286" s="26">
        <v>3</v>
      </c>
      <c r="AA1286" s="26">
        <v>80</v>
      </c>
      <c r="AB1286" s="26">
        <v>0</v>
      </c>
      <c r="AC1286" s="26">
        <v>9</v>
      </c>
      <c r="AD1286" s="26">
        <v>3</v>
      </c>
      <c r="AE1286" s="26">
        <v>3</v>
      </c>
      <c r="AF1286" s="26">
        <v>4</v>
      </c>
      <c r="AG1286" s="26">
        <v>3</v>
      </c>
      <c r="AH1286" s="26">
        <v>2</v>
      </c>
      <c r="AI1286" s="26">
        <v>2</v>
      </c>
      <c r="AJ1286" s="26"/>
      <c r="AK1286" s="26"/>
      <c r="AL1286" s="26"/>
      <c r="AM1286" s="26"/>
      <c r="AN1286" s="26"/>
      <c r="AO1286" s="26"/>
      <c r="AP1286" s="26"/>
      <c r="AQ1286" s="26"/>
      <c r="AR1286" s="26"/>
      <c r="AS1286" s="26"/>
      <c r="AT1286" s="26"/>
      <c r="AU1286" s="26"/>
      <c r="AV1286" s="26"/>
      <c r="AW1286" s="26"/>
      <c r="AX1286" s="26"/>
      <c r="AY1286" s="26"/>
      <c r="AZ1286" s="26"/>
      <c r="BA1286" s="26"/>
      <c r="BB1286" s="26"/>
      <c r="BC1286" s="26"/>
      <c r="BD1286" s="26"/>
      <c r="BE1286" s="26"/>
      <c r="BF1286" s="26"/>
      <c r="BG1286" s="26"/>
      <c r="BH1286" s="26"/>
      <c r="BI1286" s="26"/>
      <c r="BJ1286" s="26"/>
      <c r="BK1286" s="26"/>
      <c r="BL1286" s="26"/>
      <c r="BM1286" s="26"/>
      <c r="BN1286" s="26"/>
      <c r="BO1286" s="26"/>
      <c r="BP1286" s="26"/>
      <c r="BQ1286" s="26"/>
      <c r="BR1286" s="26"/>
      <c r="BS1286" s="26"/>
      <c r="BT1286" s="26"/>
      <c r="BU1286" s="26"/>
      <c r="BV1286" s="26"/>
      <c r="BW1286" s="26"/>
      <c r="BX1286" s="26"/>
      <c r="BY1286" s="26"/>
      <c r="BZ1286" s="26"/>
      <c r="CA1286" s="26"/>
      <c r="CB1286" s="26"/>
      <c r="CC1286" s="26"/>
      <c r="CD1286" s="26"/>
      <c r="CE1286" s="26"/>
      <c r="CF1286" s="26"/>
      <c r="CG1286" s="26"/>
      <c r="CH1286" s="26"/>
      <c r="CI1286" s="26"/>
      <c r="CJ1286" s="26"/>
      <c r="CK1286" s="26"/>
      <c r="CL1286" s="26"/>
      <c r="CM1286" s="26"/>
      <c r="CN1286" s="26"/>
      <c r="CO1286" s="26"/>
      <c r="CP1286" s="26"/>
      <c r="CQ1286" s="26"/>
      <c r="CR1286" s="26"/>
      <c r="CS1286" s="26"/>
      <c r="CT1286" s="26"/>
      <c r="CU1286" s="26"/>
      <c r="CV1286" s="26"/>
    </row>
    <row r="1287" spans="1:100">
      <c r="A1287" s="26">
        <v>46</v>
      </c>
      <c r="B1287" s="26" t="s">
        <v>43</v>
      </c>
      <c r="C1287" s="26" t="s">
        <v>55</v>
      </c>
      <c r="D1287" s="26">
        <v>849</v>
      </c>
      <c r="E1287" s="26" t="s">
        <v>37</v>
      </c>
      <c r="F1287" s="26">
        <v>26</v>
      </c>
      <c r="G1287" s="26">
        <v>2</v>
      </c>
      <c r="H1287" s="26" t="s">
        <v>38</v>
      </c>
      <c r="I1287" s="26">
        <v>1</v>
      </c>
      <c r="J1287" s="26">
        <v>1801</v>
      </c>
      <c r="K1287" s="26">
        <v>2</v>
      </c>
      <c r="L1287" s="26" t="s">
        <v>46</v>
      </c>
      <c r="M1287" s="26">
        <v>98</v>
      </c>
      <c r="N1287" s="26">
        <v>2</v>
      </c>
      <c r="O1287" s="26">
        <v>2</v>
      </c>
      <c r="P1287" s="26" t="s">
        <v>40</v>
      </c>
      <c r="Q1287" s="26">
        <v>2</v>
      </c>
      <c r="R1287" s="26" t="s">
        <v>41</v>
      </c>
      <c r="S1287" s="26">
        <v>7991</v>
      </c>
      <c r="T1287" s="26">
        <v>25166</v>
      </c>
      <c r="U1287" s="26">
        <v>8</v>
      </c>
      <c r="V1287" s="26" t="s">
        <v>42</v>
      </c>
      <c r="W1287" s="26" t="s">
        <v>43</v>
      </c>
      <c r="X1287" s="26">
        <v>15</v>
      </c>
      <c r="Y1287" s="26">
        <v>3</v>
      </c>
      <c r="Z1287" s="26">
        <v>3</v>
      </c>
      <c r="AA1287" s="26">
        <v>80</v>
      </c>
      <c r="AB1287" s="26">
        <v>0</v>
      </c>
      <c r="AC1287" s="26">
        <v>6</v>
      </c>
      <c r="AD1287" s="26">
        <v>3</v>
      </c>
      <c r="AE1287" s="26">
        <v>3</v>
      </c>
      <c r="AF1287" s="26">
        <v>2</v>
      </c>
      <c r="AG1287" s="26">
        <v>2</v>
      </c>
      <c r="AH1287" s="26">
        <v>2</v>
      </c>
      <c r="AI1287" s="26">
        <v>2</v>
      </c>
      <c r="AJ1287" s="26"/>
      <c r="AK1287" s="26"/>
      <c r="AL1287" s="26"/>
      <c r="AM1287" s="26"/>
      <c r="AN1287" s="26"/>
      <c r="AO1287" s="26"/>
      <c r="AP1287" s="26"/>
      <c r="AQ1287" s="26"/>
      <c r="AR1287" s="26"/>
      <c r="AS1287" s="26"/>
      <c r="AT1287" s="26"/>
      <c r="AU1287" s="26"/>
      <c r="AV1287" s="26"/>
      <c r="AW1287" s="26"/>
      <c r="AX1287" s="26"/>
      <c r="AY1287" s="26"/>
      <c r="AZ1287" s="26"/>
      <c r="BA1287" s="26"/>
      <c r="BB1287" s="26"/>
      <c r="BC1287" s="26"/>
      <c r="BD1287" s="26"/>
      <c r="BE1287" s="26"/>
      <c r="BF1287" s="26"/>
      <c r="BG1287" s="26"/>
      <c r="BH1287" s="26"/>
      <c r="BI1287" s="26"/>
      <c r="BJ1287" s="26"/>
      <c r="BK1287" s="26"/>
      <c r="BL1287" s="26"/>
      <c r="BM1287" s="26"/>
      <c r="BN1287" s="26"/>
      <c r="BO1287" s="26"/>
      <c r="BP1287" s="26"/>
      <c r="BQ1287" s="26"/>
      <c r="BR1287" s="26"/>
      <c r="BS1287" s="26"/>
      <c r="BT1287" s="26"/>
      <c r="BU1287" s="26"/>
      <c r="BV1287" s="26"/>
      <c r="BW1287" s="26"/>
      <c r="BX1287" s="26"/>
      <c r="BY1287" s="26"/>
      <c r="BZ1287" s="26"/>
      <c r="CA1287" s="26"/>
      <c r="CB1287" s="26"/>
      <c r="CC1287" s="26"/>
      <c r="CD1287" s="26"/>
      <c r="CE1287" s="26"/>
      <c r="CF1287" s="26"/>
      <c r="CG1287" s="26"/>
      <c r="CH1287" s="26"/>
      <c r="CI1287" s="26"/>
      <c r="CJ1287" s="26"/>
      <c r="CK1287" s="26"/>
      <c r="CL1287" s="26"/>
      <c r="CM1287" s="26"/>
      <c r="CN1287" s="26"/>
      <c r="CO1287" s="26"/>
      <c r="CP1287" s="26"/>
      <c r="CQ1287" s="26"/>
      <c r="CR1287" s="26"/>
      <c r="CS1287" s="26"/>
      <c r="CT1287" s="26"/>
      <c r="CU1287" s="26"/>
      <c r="CV1287" s="26"/>
    </row>
    <row r="1288" spans="1:100">
      <c r="A1288" s="26">
        <v>40</v>
      </c>
      <c r="B1288" s="26" t="s">
        <v>43</v>
      </c>
      <c r="C1288" s="26" t="s">
        <v>36</v>
      </c>
      <c r="D1288" s="26">
        <v>616</v>
      </c>
      <c r="E1288" s="26" t="s">
        <v>45</v>
      </c>
      <c r="F1288" s="26">
        <v>2</v>
      </c>
      <c r="G1288" s="26">
        <v>2</v>
      </c>
      <c r="H1288" s="26" t="s">
        <v>38</v>
      </c>
      <c r="I1288" s="26">
        <v>1</v>
      </c>
      <c r="J1288" s="26">
        <v>1802</v>
      </c>
      <c r="K1288" s="26">
        <v>3</v>
      </c>
      <c r="L1288" s="26" t="s">
        <v>39</v>
      </c>
      <c r="M1288" s="26">
        <v>99</v>
      </c>
      <c r="N1288" s="26">
        <v>3</v>
      </c>
      <c r="O1288" s="26">
        <v>1</v>
      </c>
      <c r="P1288" s="26" t="s">
        <v>50</v>
      </c>
      <c r="Q1288" s="26">
        <v>1</v>
      </c>
      <c r="R1288" s="26" t="s">
        <v>48</v>
      </c>
      <c r="S1288" s="26">
        <v>3377</v>
      </c>
      <c r="T1288" s="26">
        <v>25605</v>
      </c>
      <c r="U1288" s="26">
        <v>4</v>
      </c>
      <c r="V1288" s="26" t="s">
        <v>42</v>
      </c>
      <c r="W1288" s="26" t="s">
        <v>43</v>
      </c>
      <c r="X1288" s="26">
        <v>17</v>
      </c>
      <c r="Y1288" s="26">
        <v>3</v>
      </c>
      <c r="Z1288" s="26">
        <v>4</v>
      </c>
      <c r="AA1288" s="26">
        <v>80</v>
      </c>
      <c r="AB1288" s="26">
        <v>1</v>
      </c>
      <c r="AC1288" s="26">
        <v>7</v>
      </c>
      <c r="AD1288" s="26">
        <v>5</v>
      </c>
      <c r="AE1288" s="26">
        <v>2</v>
      </c>
      <c r="AF1288" s="26">
        <v>4</v>
      </c>
      <c r="AG1288" s="26">
        <v>3</v>
      </c>
      <c r="AH1288" s="26">
        <v>0</v>
      </c>
      <c r="AI1288" s="26">
        <v>2</v>
      </c>
      <c r="AJ1288" s="26"/>
      <c r="AK1288" s="26"/>
      <c r="AL1288" s="26"/>
      <c r="AM1288" s="26"/>
      <c r="AN1288" s="26"/>
      <c r="AO1288" s="26"/>
      <c r="AP1288" s="26"/>
      <c r="AQ1288" s="26"/>
      <c r="AR1288" s="26"/>
      <c r="AS1288" s="26"/>
      <c r="AT1288" s="26"/>
      <c r="AU1288" s="26"/>
      <c r="AV1288" s="26"/>
      <c r="AW1288" s="26"/>
      <c r="AX1288" s="26"/>
      <c r="AY1288" s="26"/>
      <c r="AZ1288" s="26"/>
      <c r="BA1288" s="26"/>
      <c r="BB1288" s="26"/>
      <c r="BC1288" s="26"/>
      <c r="BD1288" s="26"/>
      <c r="BE1288" s="26"/>
      <c r="BF1288" s="26"/>
      <c r="BG1288" s="26"/>
      <c r="BH1288" s="26"/>
      <c r="BI1288" s="26"/>
      <c r="BJ1288" s="26"/>
      <c r="BK1288" s="26"/>
      <c r="BL1288" s="26"/>
      <c r="BM1288" s="26"/>
      <c r="BN1288" s="26"/>
      <c r="BO1288" s="26"/>
      <c r="BP1288" s="26"/>
      <c r="BQ1288" s="26"/>
      <c r="BR1288" s="26"/>
      <c r="BS1288" s="26"/>
      <c r="BT1288" s="26"/>
      <c r="BU1288" s="26"/>
      <c r="BV1288" s="26"/>
      <c r="BW1288" s="26"/>
      <c r="BX1288" s="26"/>
      <c r="BY1288" s="26"/>
      <c r="BZ1288" s="26"/>
      <c r="CA1288" s="26"/>
      <c r="CB1288" s="26"/>
      <c r="CC1288" s="26"/>
      <c r="CD1288" s="26"/>
      <c r="CE1288" s="26"/>
      <c r="CF1288" s="26"/>
      <c r="CG1288" s="26"/>
      <c r="CH1288" s="26"/>
      <c r="CI1288" s="26"/>
      <c r="CJ1288" s="26"/>
      <c r="CK1288" s="26"/>
      <c r="CL1288" s="26"/>
      <c r="CM1288" s="26"/>
      <c r="CN1288" s="26"/>
      <c r="CO1288" s="26"/>
      <c r="CP1288" s="26"/>
      <c r="CQ1288" s="26"/>
      <c r="CR1288" s="26"/>
      <c r="CS1288" s="26"/>
      <c r="CT1288" s="26"/>
      <c r="CU1288" s="26"/>
      <c r="CV1288" s="26"/>
    </row>
    <row r="1289" spans="1:100">
      <c r="A1289" s="26">
        <v>42</v>
      </c>
      <c r="B1289" s="26" t="s">
        <v>43</v>
      </c>
      <c r="C1289" s="26" t="s">
        <v>36</v>
      </c>
      <c r="D1289" s="26">
        <v>1128</v>
      </c>
      <c r="E1289" s="26" t="s">
        <v>45</v>
      </c>
      <c r="F1289" s="26">
        <v>13</v>
      </c>
      <c r="G1289" s="26">
        <v>3</v>
      </c>
      <c r="H1289" s="26" t="s">
        <v>51</v>
      </c>
      <c r="I1289" s="26">
        <v>1</v>
      </c>
      <c r="J1289" s="26">
        <v>1803</v>
      </c>
      <c r="K1289" s="26">
        <v>2</v>
      </c>
      <c r="L1289" s="26" t="s">
        <v>46</v>
      </c>
      <c r="M1289" s="26">
        <v>95</v>
      </c>
      <c r="N1289" s="26">
        <v>4</v>
      </c>
      <c r="O1289" s="26">
        <v>2</v>
      </c>
      <c r="P1289" s="26" t="s">
        <v>54</v>
      </c>
      <c r="Q1289" s="26">
        <v>1</v>
      </c>
      <c r="R1289" s="26" t="s">
        <v>48</v>
      </c>
      <c r="S1289" s="26">
        <v>5538</v>
      </c>
      <c r="T1289" s="26">
        <v>5696</v>
      </c>
      <c r="U1289" s="26">
        <v>5</v>
      </c>
      <c r="V1289" s="26" t="s">
        <v>42</v>
      </c>
      <c r="W1289" s="26" t="s">
        <v>43</v>
      </c>
      <c r="X1289" s="26">
        <v>18</v>
      </c>
      <c r="Y1289" s="26">
        <v>3</v>
      </c>
      <c r="Z1289" s="26">
        <v>3</v>
      </c>
      <c r="AA1289" s="26">
        <v>80</v>
      </c>
      <c r="AB1289" s="26">
        <v>2</v>
      </c>
      <c r="AC1289" s="26">
        <v>10</v>
      </c>
      <c r="AD1289" s="26">
        <v>2</v>
      </c>
      <c r="AE1289" s="26">
        <v>2</v>
      </c>
      <c r="AF1289" s="26">
        <v>0</v>
      </c>
      <c r="AG1289" s="26">
        <v>0</v>
      </c>
      <c r="AH1289" s="26">
        <v>0</v>
      </c>
      <c r="AI1289" s="26">
        <v>0</v>
      </c>
      <c r="AJ1289" s="26"/>
      <c r="AK1289" s="26"/>
      <c r="AL1289" s="26"/>
      <c r="AM1289" s="26"/>
      <c r="AN1289" s="26"/>
      <c r="AO1289" s="26"/>
      <c r="AP1289" s="26"/>
      <c r="AQ1289" s="26"/>
      <c r="AR1289" s="26"/>
      <c r="AS1289" s="26"/>
      <c r="AT1289" s="26"/>
      <c r="AU1289" s="26"/>
      <c r="AV1289" s="26"/>
      <c r="AW1289" s="26"/>
      <c r="AX1289" s="26"/>
      <c r="AY1289" s="26"/>
      <c r="AZ1289" s="26"/>
      <c r="BA1289" s="26"/>
      <c r="BB1289" s="26"/>
      <c r="BC1289" s="26"/>
      <c r="BD1289" s="26"/>
      <c r="BE1289" s="26"/>
      <c r="BF1289" s="26"/>
      <c r="BG1289" s="26"/>
      <c r="BH1289" s="26"/>
      <c r="BI1289" s="26"/>
      <c r="BJ1289" s="26"/>
      <c r="BK1289" s="26"/>
      <c r="BL1289" s="26"/>
      <c r="BM1289" s="26"/>
      <c r="BN1289" s="26"/>
      <c r="BO1289" s="26"/>
      <c r="BP1289" s="26"/>
      <c r="BQ1289" s="26"/>
      <c r="BR1289" s="26"/>
      <c r="BS1289" s="26"/>
      <c r="BT1289" s="26"/>
      <c r="BU1289" s="26"/>
      <c r="BV1289" s="26"/>
      <c r="BW1289" s="26"/>
      <c r="BX1289" s="26"/>
      <c r="BY1289" s="26"/>
      <c r="BZ1289" s="26"/>
      <c r="CA1289" s="26"/>
      <c r="CB1289" s="26"/>
      <c r="CC1289" s="26"/>
      <c r="CD1289" s="26"/>
      <c r="CE1289" s="26"/>
      <c r="CF1289" s="26"/>
      <c r="CG1289" s="26"/>
      <c r="CH1289" s="26"/>
      <c r="CI1289" s="26"/>
      <c r="CJ1289" s="26"/>
      <c r="CK1289" s="26"/>
      <c r="CL1289" s="26"/>
      <c r="CM1289" s="26"/>
      <c r="CN1289" s="26"/>
      <c r="CO1289" s="26"/>
      <c r="CP1289" s="26"/>
      <c r="CQ1289" s="26"/>
      <c r="CR1289" s="26"/>
      <c r="CS1289" s="26"/>
      <c r="CT1289" s="26"/>
      <c r="CU1289" s="26"/>
      <c r="CV1289" s="26"/>
    </row>
    <row r="1290" spans="1:100">
      <c r="A1290" s="26">
        <v>35</v>
      </c>
      <c r="B1290" s="26" t="s">
        <v>43</v>
      </c>
      <c r="C1290" s="26" t="s">
        <v>55</v>
      </c>
      <c r="D1290" s="26">
        <v>1180</v>
      </c>
      <c r="E1290" s="26" t="s">
        <v>45</v>
      </c>
      <c r="F1290" s="26">
        <v>2</v>
      </c>
      <c r="G1290" s="26">
        <v>2</v>
      </c>
      <c r="H1290" s="26" t="s">
        <v>51</v>
      </c>
      <c r="I1290" s="26">
        <v>1</v>
      </c>
      <c r="J1290" s="26">
        <v>1804</v>
      </c>
      <c r="K1290" s="26">
        <v>2</v>
      </c>
      <c r="L1290" s="26" t="s">
        <v>46</v>
      </c>
      <c r="M1290" s="26">
        <v>90</v>
      </c>
      <c r="N1290" s="26">
        <v>3</v>
      </c>
      <c r="O1290" s="26">
        <v>2</v>
      </c>
      <c r="P1290" s="26" t="s">
        <v>53</v>
      </c>
      <c r="Q1290" s="26">
        <v>4</v>
      </c>
      <c r="R1290" s="26" t="s">
        <v>52</v>
      </c>
      <c r="S1290" s="26">
        <v>5762</v>
      </c>
      <c r="T1290" s="26">
        <v>24442</v>
      </c>
      <c r="U1290" s="26">
        <v>2</v>
      </c>
      <c r="V1290" s="26" t="s">
        <v>42</v>
      </c>
      <c r="W1290" s="26" t="s">
        <v>43</v>
      </c>
      <c r="X1290" s="26">
        <v>14</v>
      </c>
      <c r="Y1290" s="26">
        <v>3</v>
      </c>
      <c r="Z1290" s="26">
        <v>3</v>
      </c>
      <c r="AA1290" s="26">
        <v>80</v>
      </c>
      <c r="AB1290" s="26">
        <v>1</v>
      </c>
      <c r="AC1290" s="26">
        <v>15</v>
      </c>
      <c r="AD1290" s="26">
        <v>6</v>
      </c>
      <c r="AE1290" s="26">
        <v>3</v>
      </c>
      <c r="AF1290" s="26">
        <v>7</v>
      </c>
      <c r="AG1290" s="26">
        <v>7</v>
      </c>
      <c r="AH1290" s="26">
        <v>1</v>
      </c>
      <c r="AI1290" s="26">
        <v>7</v>
      </c>
      <c r="AJ1290" s="26"/>
      <c r="AK1290" s="26"/>
      <c r="AL1290" s="26"/>
      <c r="AM1290" s="26"/>
      <c r="AN1290" s="26"/>
      <c r="AO1290" s="26"/>
      <c r="AP1290" s="26"/>
      <c r="AQ1290" s="26"/>
      <c r="AR1290" s="26"/>
      <c r="AS1290" s="26"/>
      <c r="AT1290" s="26"/>
      <c r="AU1290" s="26"/>
      <c r="AV1290" s="26"/>
      <c r="AW1290" s="26"/>
      <c r="AX1290" s="26"/>
      <c r="AY1290" s="26"/>
      <c r="AZ1290" s="26"/>
      <c r="BA1290" s="26"/>
      <c r="BB1290" s="26"/>
      <c r="BC1290" s="26"/>
      <c r="BD1290" s="26"/>
      <c r="BE1290" s="26"/>
      <c r="BF1290" s="26"/>
      <c r="BG1290" s="26"/>
      <c r="BH1290" s="26"/>
      <c r="BI1290" s="26"/>
      <c r="BJ1290" s="26"/>
      <c r="BK1290" s="26"/>
      <c r="BL1290" s="26"/>
      <c r="BM1290" s="26"/>
      <c r="BN1290" s="26"/>
      <c r="BO1290" s="26"/>
      <c r="BP1290" s="26"/>
      <c r="BQ1290" s="26"/>
      <c r="BR1290" s="26"/>
      <c r="BS1290" s="26"/>
      <c r="BT1290" s="26"/>
      <c r="BU1290" s="26"/>
      <c r="BV1290" s="26"/>
      <c r="BW1290" s="26"/>
      <c r="BX1290" s="26"/>
      <c r="BY1290" s="26"/>
      <c r="BZ1290" s="26"/>
      <c r="CA1290" s="26"/>
      <c r="CB1290" s="26"/>
      <c r="CC1290" s="26"/>
      <c r="CD1290" s="26"/>
      <c r="CE1290" s="26"/>
      <c r="CF1290" s="26"/>
      <c r="CG1290" s="26"/>
      <c r="CH1290" s="26"/>
      <c r="CI1290" s="26"/>
      <c r="CJ1290" s="26"/>
      <c r="CK1290" s="26"/>
      <c r="CL1290" s="26"/>
      <c r="CM1290" s="26"/>
      <c r="CN1290" s="26"/>
      <c r="CO1290" s="26"/>
      <c r="CP1290" s="26"/>
      <c r="CQ1290" s="26"/>
      <c r="CR1290" s="26"/>
      <c r="CS1290" s="26"/>
      <c r="CT1290" s="26"/>
      <c r="CU1290" s="26"/>
      <c r="CV1290" s="26"/>
    </row>
    <row r="1291" spans="1:100">
      <c r="A1291" s="26">
        <v>38</v>
      </c>
      <c r="B1291" s="26" t="s">
        <v>43</v>
      </c>
      <c r="C1291" s="26" t="s">
        <v>55</v>
      </c>
      <c r="D1291" s="26">
        <v>1336</v>
      </c>
      <c r="E1291" s="26" t="s">
        <v>61</v>
      </c>
      <c r="F1291" s="26">
        <v>2</v>
      </c>
      <c r="G1291" s="26">
        <v>3</v>
      </c>
      <c r="H1291" s="26" t="s">
        <v>61</v>
      </c>
      <c r="I1291" s="26">
        <v>1</v>
      </c>
      <c r="J1291" s="26">
        <v>1805</v>
      </c>
      <c r="K1291" s="26">
        <v>1</v>
      </c>
      <c r="L1291" s="26" t="s">
        <v>46</v>
      </c>
      <c r="M1291" s="26">
        <v>100</v>
      </c>
      <c r="N1291" s="26">
        <v>3</v>
      </c>
      <c r="O1291" s="26">
        <v>1</v>
      </c>
      <c r="P1291" s="26" t="s">
        <v>61</v>
      </c>
      <c r="Q1291" s="26">
        <v>2</v>
      </c>
      <c r="R1291" s="26" t="s">
        <v>52</v>
      </c>
      <c r="S1291" s="26">
        <v>2592</v>
      </c>
      <c r="T1291" s="26">
        <v>7129</v>
      </c>
      <c r="U1291" s="26">
        <v>5</v>
      </c>
      <c r="V1291" s="26" t="s">
        <v>42</v>
      </c>
      <c r="W1291" s="26" t="s">
        <v>43</v>
      </c>
      <c r="X1291" s="26">
        <v>13</v>
      </c>
      <c r="Y1291" s="26">
        <v>3</v>
      </c>
      <c r="Z1291" s="26">
        <v>4</v>
      </c>
      <c r="AA1291" s="26">
        <v>80</v>
      </c>
      <c r="AB1291" s="26">
        <v>3</v>
      </c>
      <c r="AC1291" s="26">
        <v>13</v>
      </c>
      <c r="AD1291" s="26">
        <v>3</v>
      </c>
      <c r="AE1291" s="26">
        <v>3</v>
      </c>
      <c r="AF1291" s="26">
        <v>11</v>
      </c>
      <c r="AG1291" s="26">
        <v>10</v>
      </c>
      <c r="AH1291" s="26">
        <v>3</v>
      </c>
      <c r="AI1291" s="26">
        <v>8</v>
      </c>
      <c r="AJ1291" s="26"/>
      <c r="AK1291" s="26"/>
      <c r="AL1291" s="26"/>
      <c r="AM1291" s="26"/>
      <c r="AN1291" s="26"/>
      <c r="AO1291" s="26"/>
      <c r="AP1291" s="26"/>
      <c r="AQ1291" s="26"/>
      <c r="AR1291" s="26"/>
      <c r="AS1291" s="26"/>
      <c r="AT1291" s="26"/>
      <c r="AU1291" s="26"/>
      <c r="AV1291" s="26"/>
      <c r="AW1291" s="26"/>
      <c r="AX1291" s="26"/>
      <c r="AY1291" s="26"/>
      <c r="AZ1291" s="26"/>
      <c r="BA1291" s="26"/>
      <c r="BB1291" s="26"/>
      <c r="BC1291" s="26"/>
      <c r="BD1291" s="26"/>
      <c r="BE1291" s="26"/>
      <c r="BF1291" s="26"/>
      <c r="BG1291" s="26"/>
      <c r="BH1291" s="26"/>
      <c r="BI1291" s="26"/>
      <c r="BJ1291" s="26"/>
      <c r="BK1291" s="26"/>
      <c r="BL1291" s="26"/>
      <c r="BM1291" s="26"/>
      <c r="BN1291" s="26"/>
      <c r="BO1291" s="26"/>
      <c r="BP1291" s="26"/>
      <c r="BQ1291" s="26"/>
      <c r="BR1291" s="26"/>
      <c r="BS1291" s="26"/>
      <c r="BT1291" s="26"/>
      <c r="BU1291" s="26"/>
      <c r="BV1291" s="26"/>
      <c r="BW1291" s="26"/>
      <c r="BX1291" s="26"/>
      <c r="BY1291" s="26"/>
      <c r="BZ1291" s="26"/>
      <c r="CA1291" s="26"/>
      <c r="CB1291" s="26"/>
      <c r="CC1291" s="26"/>
      <c r="CD1291" s="26"/>
      <c r="CE1291" s="26"/>
      <c r="CF1291" s="26"/>
      <c r="CG1291" s="26"/>
      <c r="CH1291" s="26"/>
      <c r="CI1291" s="26"/>
      <c r="CJ1291" s="26"/>
      <c r="CK1291" s="26"/>
      <c r="CL1291" s="26"/>
      <c r="CM1291" s="26"/>
      <c r="CN1291" s="26"/>
      <c r="CO1291" s="26"/>
      <c r="CP1291" s="26"/>
      <c r="CQ1291" s="26"/>
      <c r="CR1291" s="26"/>
      <c r="CS1291" s="26"/>
      <c r="CT1291" s="26"/>
      <c r="CU1291" s="26"/>
      <c r="CV1291" s="26"/>
    </row>
    <row r="1292" spans="1:100">
      <c r="A1292" s="26">
        <v>34</v>
      </c>
      <c r="B1292" s="26" t="s">
        <v>35</v>
      </c>
      <c r="C1292" s="26" t="s">
        <v>44</v>
      </c>
      <c r="D1292" s="26">
        <v>234</v>
      </c>
      <c r="E1292" s="26" t="s">
        <v>45</v>
      </c>
      <c r="F1292" s="26">
        <v>9</v>
      </c>
      <c r="G1292" s="26">
        <v>4</v>
      </c>
      <c r="H1292" s="26" t="s">
        <v>38</v>
      </c>
      <c r="I1292" s="26">
        <v>1</v>
      </c>
      <c r="J1292" s="26">
        <v>1807</v>
      </c>
      <c r="K1292" s="26">
        <v>4</v>
      </c>
      <c r="L1292" s="26" t="s">
        <v>46</v>
      </c>
      <c r="M1292" s="26">
        <v>93</v>
      </c>
      <c r="N1292" s="26">
        <v>3</v>
      </c>
      <c r="O1292" s="26">
        <v>2</v>
      </c>
      <c r="P1292" s="26" t="s">
        <v>50</v>
      </c>
      <c r="Q1292" s="26">
        <v>1</v>
      </c>
      <c r="R1292" s="26" t="s">
        <v>48</v>
      </c>
      <c r="S1292" s="26">
        <v>5346</v>
      </c>
      <c r="T1292" s="26">
        <v>6208</v>
      </c>
      <c r="U1292" s="26">
        <v>4</v>
      </c>
      <c r="V1292" s="26" t="s">
        <v>42</v>
      </c>
      <c r="W1292" s="26" t="s">
        <v>43</v>
      </c>
      <c r="X1292" s="26">
        <v>17</v>
      </c>
      <c r="Y1292" s="26">
        <v>3</v>
      </c>
      <c r="Z1292" s="26">
        <v>3</v>
      </c>
      <c r="AA1292" s="26">
        <v>80</v>
      </c>
      <c r="AB1292" s="26">
        <v>1</v>
      </c>
      <c r="AC1292" s="26">
        <v>11</v>
      </c>
      <c r="AD1292" s="26">
        <v>3</v>
      </c>
      <c r="AE1292" s="26">
        <v>2</v>
      </c>
      <c r="AF1292" s="26">
        <v>7</v>
      </c>
      <c r="AG1292" s="26">
        <v>1</v>
      </c>
      <c r="AH1292" s="26">
        <v>0</v>
      </c>
      <c r="AI1292" s="26">
        <v>7</v>
      </c>
      <c r="AJ1292" s="26"/>
      <c r="AK1292" s="26"/>
      <c r="AL1292" s="26"/>
      <c r="AM1292" s="26"/>
      <c r="AN1292" s="26"/>
      <c r="AO1292" s="26"/>
      <c r="AP1292" s="26"/>
      <c r="AQ1292" s="26"/>
      <c r="AR1292" s="26"/>
      <c r="AS1292" s="26"/>
      <c r="AT1292" s="26"/>
      <c r="AU1292" s="26"/>
      <c r="AV1292" s="26"/>
      <c r="AW1292" s="26"/>
      <c r="AX1292" s="26"/>
      <c r="AY1292" s="26"/>
      <c r="AZ1292" s="26"/>
      <c r="BA1292" s="26"/>
      <c r="BB1292" s="26"/>
      <c r="BC1292" s="26"/>
      <c r="BD1292" s="26"/>
      <c r="BE1292" s="26"/>
      <c r="BF1292" s="26"/>
      <c r="BG1292" s="26"/>
      <c r="BH1292" s="26"/>
      <c r="BI1292" s="26"/>
      <c r="BJ1292" s="26"/>
      <c r="BK1292" s="26"/>
      <c r="BL1292" s="26"/>
      <c r="BM1292" s="26"/>
      <c r="BN1292" s="26"/>
      <c r="BO1292" s="26"/>
      <c r="BP1292" s="26"/>
      <c r="BQ1292" s="26"/>
      <c r="BR1292" s="26"/>
      <c r="BS1292" s="26"/>
      <c r="BT1292" s="26"/>
      <c r="BU1292" s="26"/>
      <c r="BV1292" s="26"/>
      <c r="BW1292" s="26"/>
      <c r="BX1292" s="26"/>
      <c r="BY1292" s="26"/>
      <c r="BZ1292" s="26"/>
      <c r="CA1292" s="26"/>
      <c r="CB1292" s="26"/>
      <c r="CC1292" s="26"/>
      <c r="CD1292" s="26"/>
      <c r="CE1292" s="26"/>
      <c r="CF1292" s="26"/>
      <c r="CG1292" s="26"/>
      <c r="CH1292" s="26"/>
      <c r="CI1292" s="26"/>
      <c r="CJ1292" s="26"/>
      <c r="CK1292" s="26"/>
      <c r="CL1292" s="26"/>
      <c r="CM1292" s="26"/>
      <c r="CN1292" s="26"/>
      <c r="CO1292" s="26"/>
      <c r="CP1292" s="26"/>
      <c r="CQ1292" s="26"/>
      <c r="CR1292" s="26"/>
      <c r="CS1292" s="26"/>
      <c r="CT1292" s="26"/>
      <c r="CU1292" s="26"/>
      <c r="CV1292" s="26"/>
    </row>
    <row r="1293" spans="1:100">
      <c r="A1293" s="26">
        <v>37</v>
      </c>
      <c r="B1293" s="26" t="s">
        <v>35</v>
      </c>
      <c r="C1293" s="26" t="s">
        <v>36</v>
      </c>
      <c r="D1293" s="26">
        <v>370</v>
      </c>
      <c r="E1293" s="26" t="s">
        <v>45</v>
      </c>
      <c r="F1293" s="26">
        <v>10</v>
      </c>
      <c r="G1293" s="26">
        <v>4</v>
      </c>
      <c r="H1293" s="26" t="s">
        <v>51</v>
      </c>
      <c r="I1293" s="26">
        <v>1</v>
      </c>
      <c r="J1293" s="26">
        <v>1809</v>
      </c>
      <c r="K1293" s="26">
        <v>4</v>
      </c>
      <c r="L1293" s="26" t="s">
        <v>46</v>
      </c>
      <c r="M1293" s="26">
        <v>58</v>
      </c>
      <c r="N1293" s="26">
        <v>3</v>
      </c>
      <c r="O1293" s="26">
        <v>2</v>
      </c>
      <c r="P1293" s="26" t="s">
        <v>53</v>
      </c>
      <c r="Q1293" s="26">
        <v>1</v>
      </c>
      <c r="R1293" s="26" t="s">
        <v>41</v>
      </c>
      <c r="S1293" s="26">
        <v>4213</v>
      </c>
      <c r="T1293" s="26">
        <v>4992</v>
      </c>
      <c r="U1293" s="26">
        <v>1</v>
      </c>
      <c r="V1293" s="26" t="s">
        <v>42</v>
      </c>
      <c r="W1293" s="26" t="s">
        <v>43</v>
      </c>
      <c r="X1293" s="26">
        <v>15</v>
      </c>
      <c r="Y1293" s="26">
        <v>3</v>
      </c>
      <c r="Z1293" s="26">
        <v>2</v>
      </c>
      <c r="AA1293" s="26">
        <v>80</v>
      </c>
      <c r="AB1293" s="26">
        <v>0</v>
      </c>
      <c r="AC1293" s="26">
        <v>10</v>
      </c>
      <c r="AD1293" s="26">
        <v>4</v>
      </c>
      <c r="AE1293" s="26">
        <v>1</v>
      </c>
      <c r="AF1293" s="26">
        <v>10</v>
      </c>
      <c r="AG1293" s="26">
        <v>3</v>
      </c>
      <c r="AH1293" s="26">
        <v>0</v>
      </c>
      <c r="AI1293" s="26">
        <v>8</v>
      </c>
      <c r="AJ1293" s="26"/>
      <c r="AK1293" s="26"/>
      <c r="AL1293" s="26"/>
      <c r="AM1293" s="26"/>
      <c r="AN1293" s="26"/>
      <c r="AO1293" s="26"/>
      <c r="AP1293" s="26"/>
      <c r="AQ1293" s="26"/>
      <c r="AR1293" s="26"/>
      <c r="AS1293" s="26"/>
      <c r="AT1293" s="26"/>
      <c r="AU1293" s="26"/>
      <c r="AV1293" s="26"/>
      <c r="AW1293" s="26"/>
      <c r="AX1293" s="26"/>
      <c r="AY1293" s="26"/>
      <c r="AZ1293" s="26"/>
      <c r="BA1293" s="26"/>
      <c r="BB1293" s="26"/>
      <c r="BC1293" s="26"/>
      <c r="BD1293" s="26"/>
      <c r="BE1293" s="26"/>
      <c r="BF1293" s="26"/>
      <c r="BG1293" s="26"/>
      <c r="BH1293" s="26"/>
      <c r="BI1293" s="26"/>
      <c r="BJ1293" s="26"/>
      <c r="BK1293" s="26"/>
      <c r="BL1293" s="26"/>
      <c r="BM1293" s="26"/>
      <c r="BN1293" s="26"/>
      <c r="BO1293" s="26"/>
      <c r="BP1293" s="26"/>
      <c r="BQ1293" s="26"/>
      <c r="BR1293" s="26"/>
      <c r="BS1293" s="26"/>
      <c r="BT1293" s="26"/>
      <c r="BU1293" s="26"/>
      <c r="BV1293" s="26"/>
      <c r="BW1293" s="26"/>
      <c r="BX1293" s="26"/>
      <c r="BY1293" s="26"/>
      <c r="BZ1293" s="26"/>
      <c r="CA1293" s="26"/>
      <c r="CB1293" s="26"/>
      <c r="CC1293" s="26"/>
      <c r="CD1293" s="26"/>
      <c r="CE1293" s="26"/>
      <c r="CF1293" s="26"/>
      <c r="CG1293" s="26"/>
      <c r="CH1293" s="26"/>
      <c r="CI1293" s="26"/>
      <c r="CJ1293" s="26"/>
      <c r="CK1293" s="26"/>
      <c r="CL1293" s="26"/>
      <c r="CM1293" s="26"/>
      <c r="CN1293" s="26"/>
      <c r="CO1293" s="26"/>
      <c r="CP1293" s="26"/>
      <c r="CQ1293" s="26"/>
      <c r="CR1293" s="26"/>
      <c r="CS1293" s="26"/>
      <c r="CT1293" s="26"/>
      <c r="CU1293" s="26"/>
      <c r="CV1293" s="26"/>
    </row>
    <row r="1294" spans="1:100">
      <c r="A1294" s="26">
        <v>39</v>
      </c>
      <c r="B1294" s="26" t="s">
        <v>43</v>
      </c>
      <c r="C1294" s="26" t="s">
        <v>44</v>
      </c>
      <c r="D1294" s="26">
        <v>766</v>
      </c>
      <c r="E1294" s="26" t="s">
        <v>37</v>
      </c>
      <c r="F1294" s="26">
        <v>20</v>
      </c>
      <c r="G1294" s="26">
        <v>3</v>
      </c>
      <c r="H1294" s="26" t="s">
        <v>38</v>
      </c>
      <c r="I1294" s="26">
        <v>1</v>
      </c>
      <c r="J1294" s="26">
        <v>1812</v>
      </c>
      <c r="K1294" s="26">
        <v>3</v>
      </c>
      <c r="L1294" s="26" t="s">
        <v>46</v>
      </c>
      <c r="M1294" s="26">
        <v>83</v>
      </c>
      <c r="N1294" s="26">
        <v>3</v>
      </c>
      <c r="O1294" s="26">
        <v>2</v>
      </c>
      <c r="P1294" s="26" t="s">
        <v>40</v>
      </c>
      <c r="Q1294" s="26">
        <v>4</v>
      </c>
      <c r="R1294" s="26" t="s">
        <v>52</v>
      </c>
      <c r="S1294" s="26">
        <v>4127</v>
      </c>
      <c r="T1294" s="26">
        <v>19188</v>
      </c>
      <c r="U1294" s="26">
        <v>2</v>
      </c>
      <c r="V1294" s="26" t="s">
        <v>42</v>
      </c>
      <c r="W1294" s="26" t="s">
        <v>43</v>
      </c>
      <c r="X1294" s="26">
        <v>18</v>
      </c>
      <c r="Y1294" s="26">
        <v>3</v>
      </c>
      <c r="Z1294" s="26">
        <v>4</v>
      </c>
      <c r="AA1294" s="26">
        <v>80</v>
      </c>
      <c r="AB1294" s="26">
        <v>1</v>
      </c>
      <c r="AC1294" s="26">
        <v>7</v>
      </c>
      <c r="AD1294" s="26">
        <v>6</v>
      </c>
      <c r="AE1294" s="26">
        <v>3</v>
      </c>
      <c r="AF1294" s="26">
        <v>2</v>
      </c>
      <c r="AG1294" s="26">
        <v>1</v>
      </c>
      <c r="AH1294" s="26">
        <v>2</v>
      </c>
      <c r="AI1294" s="26">
        <v>2</v>
      </c>
      <c r="AJ1294" s="26"/>
      <c r="AK1294" s="26"/>
      <c r="AL1294" s="26"/>
      <c r="AM1294" s="26"/>
      <c r="AN1294" s="26"/>
      <c r="AO1294" s="26"/>
      <c r="AP1294" s="26"/>
      <c r="AQ1294" s="26"/>
      <c r="AR1294" s="26"/>
      <c r="AS1294" s="26"/>
      <c r="AT1294" s="26"/>
      <c r="AU1294" s="26"/>
      <c r="AV1294" s="26"/>
      <c r="AW1294" s="26"/>
      <c r="AX1294" s="26"/>
      <c r="AY1294" s="26"/>
      <c r="AZ1294" s="26"/>
      <c r="BA1294" s="26"/>
      <c r="BB1294" s="26"/>
      <c r="BC1294" s="26"/>
      <c r="BD1294" s="26"/>
      <c r="BE1294" s="26"/>
      <c r="BF1294" s="26"/>
      <c r="BG1294" s="26"/>
      <c r="BH1294" s="26"/>
      <c r="BI1294" s="26"/>
      <c r="BJ1294" s="26"/>
      <c r="BK1294" s="26"/>
      <c r="BL1294" s="26"/>
      <c r="BM1294" s="26"/>
      <c r="BN1294" s="26"/>
      <c r="BO1294" s="26"/>
      <c r="BP1294" s="26"/>
      <c r="BQ1294" s="26"/>
      <c r="BR1294" s="26"/>
      <c r="BS1294" s="26"/>
      <c r="BT1294" s="26"/>
      <c r="BU1294" s="26"/>
      <c r="BV1294" s="26"/>
      <c r="BW1294" s="26"/>
      <c r="BX1294" s="26"/>
      <c r="BY1294" s="26"/>
      <c r="BZ1294" s="26"/>
      <c r="CA1294" s="26"/>
      <c r="CB1294" s="26"/>
      <c r="CC1294" s="26"/>
      <c r="CD1294" s="26"/>
      <c r="CE1294" s="26"/>
      <c r="CF1294" s="26"/>
      <c r="CG1294" s="26"/>
      <c r="CH1294" s="26"/>
      <c r="CI1294" s="26"/>
      <c r="CJ1294" s="26"/>
      <c r="CK1294" s="26"/>
      <c r="CL1294" s="26"/>
      <c r="CM1294" s="26"/>
      <c r="CN1294" s="26"/>
      <c r="CO1294" s="26"/>
      <c r="CP1294" s="26"/>
      <c r="CQ1294" s="26"/>
      <c r="CR1294" s="26"/>
      <c r="CS1294" s="26"/>
      <c r="CT1294" s="26"/>
      <c r="CU1294" s="26"/>
      <c r="CV1294" s="26"/>
    </row>
    <row r="1295" spans="1:100">
      <c r="A1295" s="26">
        <v>43</v>
      </c>
      <c r="B1295" s="26" t="s">
        <v>43</v>
      </c>
      <c r="C1295" s="26" t="s">
        <v>55</v>
      </c>
      <c r="D1295" s="26">
        <v>343</v>
      </c>
      <c r="E1295" s="26" t="s">
        <v>45</v>
      </c>
      <c r="F1295" s="26">
        <v>9</v>
      </c>
      <c r="G1295" s="26">
        <v>3</v>
      </c>
      <c r="H1295" s="26" t="s">
        <v>38</v>
      </c>
      <c r="I1295" s="26">
        <v>1</v>
      </c>
      <c r="J1295" s="26">
        <v>1813</v>
      </c>
      <c r="K1295" s="26">
        <v>1</v>
      </c>
      <c r="L1295" s="26" t="s">
        <v>46</v>
      </c>
      <c r="M1295" s="26">
        <v>52</v>
      </c>
      <c r="N1295" s="26">
        <v>3</v>
      </c>
      <c r="O1295" s="26">
        <v>1</v>
      </c>
      <c r="P1295" s="26" t="s">
        <v>47</v>
      </c>
      <c r="Q1295" s="26">
        <v>3</v>
      </c>
      <c r="R1295" s="26" t="s">
        <v>41</v>
      </c>
      <c r="S1295" s="26">
        <v>2438</v>
      </c>
      <c r="T1295" s="26">
        <v>24978</v>
      </c>
      <c r="U1295" s="26">
        <v>4</v>
      </c>
      <c r="V1295" s="26" t="s">
        <v>42</v>
      </c>
      <c r="W1295" s="26" t="s">
        <v>43</v>
      </c>
      <c r="X1295" s="26">
        <v>13</v>
      </c>
      <c r="Y1295" s="26">
        <v>3</v>
      </c>
      <c r="Z1295" s="26">
        <v>3</v>
      </c>
      <c r="AA1295" s="26">
        <v>80</v>
      </c>
      <c r="AB1295" s="26">
        <v>0</v>
      </c>
      <c r="AC1295" s="26">
        <v>7</v>
      </c>
      <c r="AD1295" s="26">
        <v>2</v>
      </c>
      <c r="AE1295" s="26">
        <v>2</v>
      </c>
      <c r="AF1295" s="26">
        <v>3</v>
      </c>
      <c r="AG1295" s="26">
        <v>2</v>
      </c>
      <c r="AH1295" s="26">
        <v>1</v>
      </c>
      <c r="AI1295" s="26">
        <v>2</v>
      </c>
      <c r="AJ1295" s="26"/>
      <c r="AK1295" s="26"/>
      <c r="AL1295" s="26"/>
      <c r="AM1295" s="26"/>
      <c r="AN1295" s="26"/>
      <c r="AO1295" s="26"/>
      <c r="AP1295" s="26"/>
      <c r="AQ1295" s="26"/>
      <c r="AR1295" s="26"/>
      <c r="AS1295" s="26"/>
      <c r="AT1295" s="26"/>
      <c r="AU1295" s="26"/>
      <c r="AV1295" s="26"/>
      <c r="AW1295" s="26"/>
      <c r="AX1295" s="26"/>
      <c r="AY1295" s="26"/>
      <c r="AZ1295" s="26"/>
      <c r="BA1295" s="26"/>
      <c r="BB1295" s="26"/>
      <c r="BC1295" s="26"/>
      <c r="BD1295" s="26"/>
      <c r="BE1295" s="26"/>
      <c r="BF1295" s="26"/>
      <c r="BG1295" s="26"/>
      <c r="BH1295" s="26"/>
      <c r="BI1295" s="26"/>
      <c r="BJ1295" s="26"/>
      <c r="BK1295" s="26"/>
      <c r="BL1295" s="26"/>
      <c r="BM1295" s="26"/>
      <c r="BN1295" s="26"/>
      <c r="BO1295" s="26"/>
      <c r="BP1295" s="26"/>
      <c r="BQ1295" s="26"/>
      <c r="BR1295" s="26"/>
      <c r="BS1295" s="26"/>
      <c r="BT1295" s="26"/>
      <c r="BU1295" s="26"/>
      <c r="BV1295" s="26"/>
      <c r="BW1295" s="26"/>
      <c r="BX1295" s="26"/>
      <c r="BY1295" s="26"/>
      <c r="BZ1295" s="26"/>
      <c r="CA1295" s="26"/>
      <c r="CB1295" s="26"/>
      <c r="CC1295" s="26"/>
      <c r="CD1295" s="26"/>
      <c r="CE1295" s="26"/>
      <c r="CF1295" s="26"/>
      <c r="CG1295" s="26"/>
      <c r="CH1295" s="26"/>
      <c r="CI1295" s="26"/>
      <c r="CJ1295" s="26"/>
      <c r="CK1295" s="26"/>
      <c r="CL1295" s="26"/>
      <c r="CM1295" s="26"/>
      <c r="CN1295" s="26"/>
      <c r="CO1295" s="26"/>
      <c r="CP1295" s="26"/>
      <c r="CQ1295" s="26"/>
      <c r="CR1295" s="26"/>
      <c r="CS1295" s="26"/>
      <c r="CT1295" s="26"/>
      <c r="CU1295" s="26"/>
      <c r="CV1295" s="26"/>
    </row>
    <row r="1296" spans="1:100">
      <c r="A1296" s="26">
        <v>41</v>
      </c>
      <c r="B1296" s="26" t="s">
        <v>43</v>
      </c>
      <c r="C1296" s="26" t="s">
        <v>36</v>
      </c>
      <c r="D1296" s="26">
        <v>447</v>
      </c>
      <c r="E1296" s="26" t="s">
        <v>45</v>
      </c>
      <c r="F1296" s="26">
        <v>5</v>
      </c>
      <c r="G1296" s="26">
        <v>3</v>
      </c>
      <c r="H1296" s="26" t="s">
        <v>38</v>
      </c>
      <c r="I1296" s="26">
        <v>1</v>
      </c>
      <c r="J1296" s="26">
        <v>1814</v>
      </c>
      <c r="K1296" s="26">
        <v>2</v>
      </c>
      <c r="L1296" s="26" t="s">
        <v>46</v>
      </c>
      <c r="M1296" s="26">
        <v>85</v>
      </c>
      <c r="N1296" s="26">
        <v>4</v>
      </c>
      <c r="O1296" s="26">
        <v>2</v>
      </c>
      <c r="P1296" s="26" t="s">
        <v>54</v>
      </c>
      <c r="Q1296" s="26">
        <v>2</v>
      </c>
      <c r="R1296" s="26" t="s">
        <v>41</v>
      </c>
      <c r="S1296" s="26">
        <v>6870</v>
      </c>
      <c r="T1296" s="26">
        <v>15530</v>
      </c>
      <c r="U1296" s="26">
        <v>3</v>
      </c>
      <c r="V1296" s="26" t="s">
        <v>42</v>
      </c>
      <c r="W1296" s="26" t="s">
        <v>43</v>
      </c>
      <c r="X1296" s="26">
        <v>12</v>
      </c>
      <c r="Y1296" s="26">
        <v>3</v>
      </c>
      <c r="Z1296" s="26">
        <v>1</v>
      </c>
      <c r="AA1296" s="26">
        <v>80</v>
      </c>
      <c r="AB1296" s="26">
        <v>0</v>
      </c>
      <c r="AC1296" s="26">
        <v>11</v>
      </c>
      <c r="AD1296" s="26">
        <v>3</v>
      </c>
      <c r="AE1296" s="26">
        <v>1</v>
      </c>
      <c r="AF1296" s="26">
        <v>3</v>
      </c>
      <c r="AG1296" s="26">
        <v>2</v>
      </c>
      <c r="AH1296" s="26">
        <v>1</v>
      </c>
      <c r="AI1296" s="26">
        <v>2</v>
      </c>
      <c r="AJ1296" s="26"/>
      <c r="AK1296" s="26"/>
      <c r="AL1296" s="26"/>
      <c r="AM1296" s="26"/>
      <c r="AN1296" s="26"/>
      <c r="AO1296" s="26"/>
      <c r="AP1296" s="26"/>
      <c r="AQ1296" s="26"/>
      <c r="AR1296" s="26"/>
      <c r="AS1296" s="26"/>
      <c r="AT1296" s="26"/>
      <c r="AU1296" s="26"/>
      <c r="AV1296" s="26"/>
      <c r="AW1296" s="26"/>
      <c r="AX1296" s="26"/>
      <c r="AY1296" s="26"/>
      <c r="AZ1296" s="26"/>
      <c r="BA1296" s="26"/>
      <c r="BB1296" s="26"/>
      <c r="BC1296" s="26"/>
      <c r="BD1296" s="26"/>
      <c r="BE1296" s="26"/>
      <c r="BF1296" s="26"/>
      <c r="BG1296" s="26"/>
      <c r="BH1296" s="26"/>
      <c r="BI1296" s="26"/>
      <c r="BJ1296" s="26"/>
      <c r="BK1296" s="26"/>
      <c r="BL1296" s="26"/>
      <c r="BM1296" s="26"/>
      <c r="BN1296" s="26"/>
      <c r="BO1296" s="26"/>
      <c r="BP1296" s="26"/>
      <c r="BQ1296" s="26"/>
      <c r="BR1296" s="26"/>
      <c r="BS1296" s="26"/>
      <c r="BT1296" s="26"/>
      <c r="BU1296" s="26"/>
      <c r="BV1296" s="26"/>
      <c r="BW1296" s="26"/>
      <c r="BX1296" s="26"/>
      <c r="BY1296" s="26"/>
      <c r="BZ1296" s="26"/>
      <c r="CA1296" s="26"/>
      <c r="CB1296" s="26"/>
      <c r="CC1296" s="26"/>
      <c r="CD1296" s="26"/>
      <c r="CE1296" s="26"/>
      <c r="CF1296" s="26"/>
      <c r="CG1296" s="26"/>
      <c r="CH1296" s="26"/>
      <c r="CI1296" s="26"/>
      <c r="CJ1296" s="26"/>
      <c r="CK1296" s="26"/>
      <c r="CL1296" s="26"/>
      <c r="CM1296" s="26"/>
      <c r="CN1296" s="26"/>
      <c r="CO1296" s="26"/>
      <c r="CP1296" s="26"/>
      <c r="CQ1296" s="26"/>
      <c r="CR1296" s="26"/>
      <c r="CS1296" s="26"/>
      <c r="CT1296" s="26"/>
      <c r="CU1296" s="26"/>
      <c r="CV1296" s="26"/>
    </row>
    <row r="1297" spans="1:100">
      <c r="A1297" s="26">
        <v>41</v>
      </c>
      <c r="B1297" s="26" t="s">
        <v>43</v>
      </c>
      <c r="C1297" s="26" t="s">
        <v>36</v>
      </c>
      <c r="D1297" s="26">
        <v>796</v>
      </c>
      <c r="E1297" s="26" t="s">
        <v>37</v>
      </c>
      <c r="F1297" s="26">
        <v>4</v>
      </c>
      <c r="G1297" s="26">
        <v>1</v>
      </c>
      <c r="H1297" s="26" t="s">
        <v>59</v>
      </c>
      <c r="I1297" s="26">
        <v>1</v>
      </c>
      <c r="J1297" s="26">
        <v>1815</v>
      </c>
      <c r="K1297" s="26">
        <v>3</v>
      </c>
      <c r="L1297" s="26" t="s">
        <v>39</v>
      </c>
      <c r="M1297" s="26">
        <v>81</v>
      </c>
      <c r="N1297" s="26">
        <v>3</v>
      </c>
      <c r="O1297" s="26">
        <v>3</v>
      </c>
      <c r="P1297" s="26" t="s">
        <v>40</v>
      </c>
      <c r="Q1297" s="26">
        <v>3</v>
      </c>
      <c r="R1297" s="26" t="s">
        <v>52</v>
      </c>
      <c r="S1297" s="26">
        <v>10447</v>
      </c>
      <c r="T1297" s="26">
        <v>26458</v>
      </c>
      <c r="U1297" s="26">
        <v>0</v>
      </c>
      <c r="V1297" s="26" t="s">
        <v>42</v>
      </c>
      <c r="W1297" s="26" t="s">
        <v>35</v>
      </c>
      <c r="X1297" s="26">
        <v>13</v>
      </c>
      <c r="Y1297" s="26">
        <v>3</v>
      </c>
      <c r="Z1297" s="26">
        <v>4</v>
      </c>
      <c r="AA1297" s="26">
        <v>80</v>
      </c>
      <c r="AB1297" s="26">
        <v>1</v>
      </c>
      <c r="AC1297" s="26">
        <v>23</v>
      </c>
      <c r="AD1297" s="26">
        <v>3</v>
      </c>
      <c r="AE1297" s="26">
        <v>4</v>
      </c>
      <c r="AF1297" s="26">
        <v>22</v>
      </c>
      <c r="AG1297" s="26">
        <v>14</v>
      </c>
      <c r="AH1297" s="26">
        <v>13</v>
      </c>
      <c r="AI1297" s="26">
        <v>5</v>
      </c>
      <c r="AJ1297" s="26"/>
      <c r="AK1297" s="26"/>
      <c r="AL1297" s="26"/>
      <c r="AM1297" s="26"/>
      <c r="AN1297" s="26"/>
      <c r="AO1297" s="26"/>
      <c r="AP1297" s="26"/>
      <c r="AQ1297" s="26"/>
      <c r="AR1297" s="26"/>
      <c r="AS1297" s="26"/>
      <c r="AT1297" s="26"/>
      <c r="AU1297" s="26"/>
      <c r="AV1297" s="26"/>
      <c r="AW1297" s="26"/>
      <c r="AX1297" s="26"/>
      <c r="AY1297" s="26"/>
      <c r="AZ1297" s="26"/>
      <c r="BA1297" s="26"/>
      <c r="BB1297" s="26"/>
      <c r="BC1297" s="26"/>
      <c r="BD1297" s="26"/>
      <c r="BE1297" s="26"/>
      <c r="BF1297" s="26"/>
      <c r="BG1297" s="26"/>
      <c r="BH1297" s="26"/>
      <c r="BI1297" s="26"/>
      <c r="BJ1297" s="26"/>
      <c r="BK1297" s="26"/>
      <c r="BL1297" s="26"/>
      <c r="BM1297" s="26"/>
      <c r="BN1297" s="26"/>
      <c r="BO1297" s="26"/>
      <c r="BP1297" s="26"/>
      <c r="BQ1297" s="26"/>
      <c r="BR1297" s="26"/>
      <c r="BS1297" s="26"/>
      <c r="BT1297" s="26"/>
      <c r="BU1297" s="26"/>
      <c r="BV1297" s="26"/>
      <c r="BW1297" s="26"/>
      <c r="BX1297" s="26"/>
      <c r="BY1297" s="26"/>
      <c r="BZ1297" s="26"/>
      <c r="CA1297" s="26"/>
      <c r="CB1297" s="26"/>
      <c r="CC1297" s="26"/>
      <c r="CD1297" s="26"/>
      <c r="CE1297" s="26"/>
      <c r="CF1297" s="26"/>
      <c r="CG1297" s="26"/>
      <c r="CH1297" s="26"/>
      <c r="CI1297" s="26"/>
      <c r="CJ1297" s="26"/>
      <c r="CK1297" s="26"/>
      <c r="CL1297" s="26"/>
      <c r="CM1297" s="26"/>
      <c r="CN1297" s="26"/>
      <c r="CO1297" s="26"/>
      <c r="CP1297" s="26"/>
      <c r="CQ1297" s="26"/>
      <c r="CR1297" s="26"/>
      <c r="CS1297" s="26"/>
      <c r="CT1297" s="26"/>
      <c r="CU1297" s="26"/>
      <c r="CV1297" s="26"/>
    </row>
    <row r="1298" spans="1:100">
      <c r="A1298" s="26">
        <v>30</v>
      </c>
      <c r="B1298" s="26" t="s">
        <v>43</v>
      </c>
      <c r="C1298" s="26" t="s">
        <v>36</v>
      </c>
      <c r="D1298" s="26">
        <v>1092</v>
      </c>
      <c r="E1298" s="26" t="s">
        <v>45</v>
      </c>
      <c r="F1298" s="26">
        <v>10</v>
      </c>
      <c r="G1298" s="26">
        <v>3</v>
      </c>
      <c r="H1298" s="26" t="s">
        <v>51</v>
      </c>
      <c r="I1298" s="26">
        <v>1</v>
      </c>
      <c r="J1298" s="26">
        <v>1816</v>
      </c>
      <c r="K1298" s="26">
        <v>1</v>
      </c>
      <c r="L1298" s="26" t="s">
        <v>39</v>
      </c>
      <c r="M1298" s="26">
        <v>64</v>
      </c>
      <c r="N1298" s="26">
        <v>3</v>
      </c>
      <c r="O1298" s="26">
        <v>3</v>
      </c>
      <c r="P1298" s="26" t="s">
        <v>53</v>
      </c>
      <c r="Q1298" s="26">
        <v>3</v>
      </c>
      <c r="R1298" s="26" t="s">
        <v>41</v>
      </c>
      <c r="S1298" s="26">
        <v>9667</v>
      </c>
      <c r="T1298" s="26">
        <v>2739</v>
      </c>
      <c r="U1298" s="26">
        <v>9</v>
      </c>
      <c r="V1298" s="26" t="s">
        <v>42</v>
      </c>
      <c r="W1298" s="26" t="s">
        <v>43</v>
      </c>
      <c r="X1298" s="26">
        <v>14</v>
      </c>
      <c r="Y1298" s="26">
        <v>3</v>
      </c>
      <c r="Z1298" s="26">
        <v>2</v>
      </c>
      <c r="AA1298" s="26">
        <v>80</v>
      </c>
      <c r="AB1298" s="26">
        <v>0</v>
      </c>
      <c r="AC1298" s="26">
        <v>9</v>
      </c>
      <c r="AD1298" s="26">
        <v>3</v>
      </c>
      <c r="AE1298" s="26">
        <v>3</v>
      </c>
      <c r="AF1298" s="26">
        <v>7</v>
      </c>
      <c r="AG1298" s="26">
        <v>7</v>
      </c>
      <c r="AH1298" s="26">
        <v>0</v>
      </c>
      <c r="AI1298" s="26">
        <v>2</v>
      </c>
      <c r="AJ1298" s="26"/>
      <c r="AK1298" s="26"/>
      <c r="AL1298" s="26"/>
      <c r="AM1298" s="26"/>
      <c r="AN1298" s="26"/>
      <c r="AO1298" s="26"/>
      <c r="AP1298" s="26"/>
      <c r="AQ1298" s="26"/>
      <c r="AR1298" s="26"/>
      <c r="AS1298" s="26"/>
      <c r="AT1298" s="26"/>
      <c r="AU1298" s="26"/>
      <c r="AV1298" s="26"/>
      <c r="AW1298" s="26"/>
      <c r="AX1298" s="26"/>
      <c r="AY1298" s="26"/>
      <c r="AZ1298" s="26"/>
      <c r="BA1298" s="26"/>
      <c r="BB1298" s="26"/>
      <c r="BC1298" s="26"/>
      <c r="BD1298" s="26"/>
      <c r="BE1298" s="26"/>
      <c r="BF1298" s="26"/>
      <c r="BG1298" s="26"/>
      <c r="BH1298" s="26"/>
      <c r="BI1298" s="26"/>
      <c r="BJ1298" s="26"/>
      <c r="BK1298" s="26"/>
      <c r="BL1298" s="26"/>
      <c r="BM1298" s="26"/>
      <c r="BN1298" s="26"/>
      <c r="BO1298" s="26"/>
      <c r="BP1298" s="26"/>
      <c r="BQ1298" s="26"/>
      <c r="BR1298" s="26"/>
      <c r="BS1298" s="26"/>
      <c r="BT1298" s="26"/>
      <c r="BU1298" s="26"/>
      <c r="BV1298" s="26"/>
      <c r="BW1298" s="26"/>
      <c r="BX1298" s="26"/>
      <c r="BY1298" s="26"/>
      <c r="BZ1298" s="26"/>
      <c r="CA1298" s="26"/>
      <c r="CB1298" s="26"/>
      <c r="CC1298" s="26"/>
      <c r="CD1298" s="26"/>
      <c r="CE1298" s="26"/>
      <c r="CF1298" s="26"/>
      <c r="CG1298" s="26"/>
      <c r="CH1298" s="26"/>
      <c r="CI1298" s="26"/>
      <c r="CJ1298" s="26"/>
      <c r="CK1298" s="26"/>
      <c r="CL1298" s="26"/>
      <c r="CM1298" s="26"/>
      <c r="CN1298" s="26"/>
      <c r="CO1298" s="26"/>
      <c r="CP1298" s="26"/>
      <c r="CQ1298" s="26"/>
      <c r="CR1298" s="26"/>
      <c r="CS1298" s="26"/>
      <c r="CT1298" s="26"/>
      <c r="CU1298" s="26"/>
      <c r="CV1298" s="26"/>
    </row>
    <row r="1299" spans="1:100">
      <c r="A1299" s="26">
        <v>26</v>
      </c>
      <c r="B1299" s="26" t="s">
        <v>35</v>
      </c>
      <c r="C1299" s="26" t="s">
        <v>36</v>
      </c>
      <c r="D1299" s="26">
        <v>920</v>
      </c>
      <c r="E1299" s="26" t="s">
        <v>61</v>
      </c>
      <c r="F1299" s="26">
        <v>20</v>
      </c>
      <c r="G1299" s="26">
        <v>2</v>
      </c>
      <c r="H1299" s="26" t="s">
        <v>51</v>
      </c>
      <c r="I1299" s="26">
        <v>1</v>
      </c>
      <c r="J1299" s="26">
        <v>1818</v>
      </c>
      <c r="K1299" s="26">
        <v>4</v>
      </c>
      <c r="L1299" s="26" t="s">
        <v>39</v>
      </c>
      <c r="M1299" s="26">
        <v>69</v>
      </c>
      <c r="N1299" s="26">
        <v>3</v>
      </c>
      <c r="O1299" s="26">
        <v>1</v>
      </c>
      <c r="P1299" s="26" t="s">
        <v>61</v>
      </c>
      <c r="Q1299" s="26">
        <v>2</v>
      </c>
      <c r="R1299" s="26" t="s">
        <v>48</v>
      </c>
      <c r="S1299" s="26">
        <v>2148</v>
      </c>
      <c r="T1299" s="26">
        <v>6889</v>
      </c>
      <c r="U1299" s="26">
        <v>0</v>
      </c>
      <c r="V1299" s="26" t="s">
        <v>42</v>
      </c>
      <c r="W1299" s="26" t="s">
        <v>35</v>
      </c>
      <c r="X1299" s="26">
        <v>11</v>
      </c>
      <c r="Y1299" s="26">
        <v>3</v>
      </c>
      <c r="Z1299" s="26">
        <v>3</v>
      </c>
      <c r="AA1299" s="26">
        <v>80</v>
      </c>
      <c r="AB1299" s="26">
        <v>0</v>
      </c>
      <c r="AC1299" s="26">
        <v>6</v>
      </c>
      <c r="AD1299" s="26">
        <v>3</v>
      </c>
      <c r="AE1299" s="26">
        <v>3</v>
      </c>
      <c r="AF1299" s="26">
        <v>5</v>
      </c>
      <c r="AG1299" s="26">
        <v>1</v>
      </c>
      <c r="AH1299" s="26">
        <v>1</v>
      </c>
      <c r="AI1299" s="26">
        <v>4</v>
      </c>
      <c r="AJ1299" s="26"/>
      <c r="AK1299" s="26"/>
      <c r="AL1299" s="26"/>
      <c r="AM1299" s="26"/>
      <c r="AN1299" s="26"/>
      <c r="AO1299" s="26"/>
      <c r="AP1299" s="26"/>
      <c r="AQ1299" s="26"/>
      <c r="AR1299" s="26"/>
      <c r="AS1299" s="26"/>
      <c r="AT1299" s="26"/>
      <c r="AU1299" s="26"/>
      <c r="AV1299" s="26"/>
      <c r="AW1299" s="26"/>
      <c r="AX1299" s="26"/>
      <c r="AY1299" s="26"/>
      <c r="AZ1299" s="26"/>
      <c r="BA1299" s="26"/>
      <c r="BB1299" s="26"/>
      <c r="BC1299" s="26"/>
      <c r="BD1299" s="26"/>
      <c r="BE1299" s="26"/>
      <c r="BF1299" s="26"/>
      <c r="BG1299" s="26"/>
      <c r="BH1299" s="26"/>
      <c r="BI1299" s="26"/>
      <c r="BJ1299" s="26"/>
      <c r="BK1299" s="26"/>
      <c r="BL1299" s="26"/>
      <c r="BM1299" s="26"/>
      <c r="BN1299" s="26"/>
      <c r="BO1299" s="26"/>
      <c r="BP1299" s="26"/>
      <c r="BQ1299" s="26"/>
      <c r="BR1299" s="26"/>
      <c r="BS1299" s="26"/>
      <c r="BT1299" s="26"/>
      <c r="BU1299" s="26"/>
      <c r="BV1299" s="26"/>
      <c r="BW1299" s="26"/>
      <c r="BX1299" s="26"/>
      <c r="BY1299" s="26"/>
      <c r="BZ1299" s="26"/>
      <c r="CA1299" s="26"/>
      <c r="CB1299" s="26"/>
      <c r="CC1299" s="26"/>
      <c r="CD1299" s="26"/>
      <c r="CE1299" s="26"/>
      <c r="CF1299" s="26"/>
      <c r="CG1299" s="26"/>
      <c r="CH1299" s="26"/>
      <c r="CI1299" s="26"/>
      <c r="CJ1299" s="26"/>
      <c r="CK1299" s="26"/>
      <c r="CL1299" s="26"/>
      <c r="CM1299" s="26"/>
      <c r="CN1299" s="26"/>
      <c r="CO1299" s="26"/>
      <c r="CP1299" s="26"/>
      <c r="CQ1299" s="26"/>
      <c r="CR1299" s="26"/>
      <c r="CS1299" s="26"/>
      <c r="CT1299" s="26"/>
      <c r="CU1299" s="26"/>
      <c r="CV1299" s="26"/>
    </row>
    <row r="1300" spans="1:100">
      <c r="A1300" s="26">
        <v>46</v>
      </c>
      <c r="B1300" s="26" t="s">
        <v>35</v>
      </c>
      <c r="C1300" s="26" t="s">
        <v>36</v>
      </c>
      <c r="D1300" s="26">
        <v>261</v>
      </c>
      <c r="E1300" s="26" t="s">
        <v>45</v>
      </c>
      <c r="F1300" s="26">
        <v>21</v>
      </c>
      <c r="G1300" s="26">
        <v>2</v>
      </c>
      <c r="H1300" s="26" t="s">
        <v>51</v>
      </c>
      <c r="I1300" s="26">
        <v>1</v>
      </c>
      <c r="J1300" s="26">
        <v>1821</v>
      </c>
      <c r="K1300" s="26">
        <v>4</v>
      </c>
      <c r="L1300" s="26" t="s">
        <v>39</v>
      </c>
      <c r="M1300" s="26">
        <v>66</v>
      </c>
      <c r="N1300" s="26">
        <v>3</v>
      </c>
      <c r="O1300" s="26">
        <v>2</v>
      </c>
      <c r="P1300" s="26" t="s">
        <v>54</v>
      </c>
      <c r="Q1300" s="26">
        <v>2</v>
      </c>
      <c r="R1300" s="26" t="s">
        <v>48</v>
      </c>
      <c r="S1300" s="26">
        <v>8926</v>
      </c>
      <c r="T1300" s="26">
        <v>10842</v>
      </c>
      <c r="U1300" s="26">
        <v>4</v>
      </c>
      <c r="V1300" s="26" t="s">
        <v>42</v>
      </c>
      <c r="W1300" s="26" t="s">
        <v>43</v>
      </c>
      <c r="X1300" s="26">
        <v>22</v>
      </c>
      <c r="Y1300" s="26">
        <v>4</v>
      </c>
      <c r="Z1300" s="26">
        <v>4</v>
      </c>
      <c r="AA1300" s="26">
        <v>80</v>
      </c>
      <c r="AB1300" s="26">
        <v>1</v>
      </c>
      <c r="AC1300" s="26">
        <v>13</v>
      </c>
      <c r="AD1300" s="26">
        <v>2</v>
      </c>
      <c r="AE1300" s="26">
        <v>4</v>
      </c>
      <c r="AF1300" s="26">
        <v>9</v>
      </c>
      <c r="AG1300" s="26">
        <v>7</v>
      </c>
      <c r="AH1300" s="26">
        <v>3</v>
      </c>
      <c r="AI1300" s="26">
        <v>7</v>
      </c>
      <c r="AJ1300" s="26"/>
      <c r="AK1300" s="26"/>
      <c r="AL1300" s="26"/>
      <c r="AM1300" s="26"/>
      <c r="AN1300" s="26"/>
      <c r="AO1300" s="26"/>
      <c r="AP1300" s="26"/>
      <c r="AQ1300" s="26"/>
      <c r="AR1300" s="26"/>
      <c r="AS1300" s="26"/>
      <c r="AT1300" s="26"/>
      <c r="AU1300" s="26"/>
      <c r="AV1300" s="26"/>
      <c r="AW1300" s="26"/>
      <c r="AX1300" s="26"/>
      <c r="AY1300" s="26"/>
      <c r="AZ1300" s="26"/>
      <c r="BA1300" s="26"/>
      <c r="BB1300" s="26"/>
      <c r="BC1300" s="26"/>
      <c r="BD1300" s="26"/>
      <c r="BE1300" s="26"/>
      <c r="BF1300" s="26"/>
      <c r="BG1300" s="26"/>
      <c r="BH1300" s="26"/>
      <c r="BI1300" s="26"/>
      <c r="BJ1300" s="26"/>
      <c r="BK1300" s="26"/>
      <c r="BL1300" s="26"/>
      <c r="BM1300" s="26"/>
      <c r="BN1300" s="26"/>
      <c r="BO1300" s="26"/>
      <c r="BP1300" s="26"/>
      <c r="BQ1300" s="26"/>
      <c r="BR1300" s="26"/>
      <c r="BS1300" s="26"/>
      <c r="BT1300" s="26"/>
      <c r="BU1300" s="26"/>
      <c r="BV1300" s="26"/>
      <c r="BW1300" s="26"/>
      <c r="BX1300" s="26"/>
      <c r="BY1300" s="26"/>
      <c r="BZ1300" s="26"/>
      <c r="CA1300" s="26"/>
      <c r="CB1300" s="26"/>
      <c r="CC1300" s="26"/>
      <c r="CD1300" s="26"/>
      <c r="CE1300" s="26"/>
      <c r="CF1300" s="26"/>
      <c r="CG1300" s="26"/>
      <c r="CH1300" s="26"/>
      <c r="CI1300" s="26"/>
      <c r="CJ1300" s="26"/>
      <c r="CK1300" s="26"/>
      <c r="CL1300" s="26"/>
      <c r="CM1300" s="26"/>
      <c r="CN1300" s="26"/>
      <c r="CO1300" s="26"/>
      <c r="CP1300" s="26"/>
      <c r="CQ1300" s="26"/>
      <c r="CR1300" s="26"/>
      <c r="CS1300" s="26"/>
      <c r="CT1300" s="26"/>
      <c r="CU1300" s="26"/>
      <c r="CV1300" s="26"/>
    </row>
    <row r="1301" spans="1:100">
      <c r="A1301" s="26">
        <v>40</v>
      </c>
      <c r="B1301" s="26" t="s">
        <v>43</v>
      </c>
      <c r="C1301" s="26" t="s">
        <v>36</v>
      </c>
      <c r="D1301" s="26">
        <v>1194</v>
      </c>
      <c r="E1301" s="26" t="s">
        <v>45</v>
      </c>
      <c r="F1301" s="26">
        <v>1</v>
      </c>
      <c r="G1301" s="26">
        <v>3</v>
      </c>
      <c r="H1301" s="26" t="s">
        <v>38</v>
      </c>
      <c r="I1301" s="26">
        <v>1</v>
      </c>
      <c r="J1301" s="26">
        <v>1822</v>
      </c>
      <c r="K1301" s="26">
        <v>3</v>
      </c>
      <c r="L1301" s="26" t="s">
        <v>39</v>
      </c>
      <c r="M1301" s="26">
        <v>52</v>
      </c>
      <c r="N1301" s="26">
        <v>3</v>
      </c>
      <c r="O1301" s="26">
        <v>2</v>
      </c>
      <c r="P1301" s="26" t="s">
        <v>54</v>
      </c>
      <c r="Q1301" s="26">
        <v>4</v>
      </c>
      <c r="R1301" s="26" t="s">
        <v>52</v>
      </c>
      <c r="S1301" s="26">
        <v>6513</v>
      </c>
      <c r="T1301" s="26">
        <v>9060</v>
      </c>
      <c r="U1301" s="26">
        <v>4</v>
      </c>
      <c r="V1301" s="26" t="s">
        <v>42</v>
      </c>
      <c r="W1301" s="26" t="s">
        <v>43</v>
      </c>
      <c r="X1301" s="26">
        <v>17</v>
      </c>
      <c r="Y1301" s="26">
        <v>3</v>
      </c>
      <c r="Z1301" s="26">
        <v>4</v>
      </c>
      <c r="AA1301" s="26">
        <v>80</v>
      </c>
      <c r="AB1301" s="26">
        <v>1</v>
      </c>
      <c r="AC1301" s="26">
        <v>12</v>
      </c>
      <c r="AD1301" s="26">
        <v>3</v>
      </c>
      <c r="AE1301" s="26">
        <v>3</v>
      </c>
      <c r="AF1301" s="26">
        <v>5</v>
      </c>
      <c r="AG1301" s="26">
        <v>3</v>
      </c>
      <c r="AH1301" s="26">
        <v>0</v>
      </c>
      <c r="AI1301" s="26">
        <v>3</v>
      </c>
      <c r="AJ1301" s="26"/>
      <c r="AK1301" s="26"/>
      <c r="AL1301" s="26"/>
      <c r="AM1301" s="26"/>
      <c r="AN1301" s="26"/>
      <c r="AO1301" s="26"/>
      <c r="AP1301" s="26"/>
      <c r="AQ1301" s="26"/>
      <c r="AR1301" s="26"/>
      <c r="AS1301" s="26"/>
      <c r="AT1301" s="26"/>
      <c r="AU1301" s="26"/>
      <c r="AV1301" s="26"/>
      <c r="AW1301" s="26"/>
      <c r="AX1301" s="26"/>
      <c r="AY1301" s="26"/>
      <c r="AZ1301" s="26"/>
      <c r="BA1301" s="26"/>
      <c r="BB1301" s="26"/>
      <c r="BC1301" s="26"/>
      <c r="BD1301" s="26"/>
      <c r="BE1301" s="26"/>
      <c r="BF1301" s="26"/>
      <c r="BG1301" s="26"/>
      <c r="BH1301" s="26"/>
      <c r="BI1301" s="26"/>
      <c r="BJ1301" s="26"/>
      <c r="BK1301" s="26"/>
      <c r="BL1301" s="26"/>
      <c r="BM1301" s="26"/>
      <c r="BN1301" s="26"/>
      <c r="BO1301" s="26"/>
      <c r="BP1301" s="26"/>
      <c r="BQ1301" s="26"/>
      <c r="BR1301" s="26"/>
      <c r="BS1301" s="26"/>
      <c r="BT1301" s="26"/>
      <c r="BU1301" s="26"/>
      <c r="BV1301" s="26"/>
      <c r="BW1301" s="26"/>
      <c r="BX1301" s="26"/>
      <c r="BY1301" s="26"/>
      <c r="BZ1301" s="26"/>
      <c r="CA1301" s="26"/>
      <c r="CB1301" s="26"/>
      <c r="CC1301" s="26"/>
      <c r="CD1301" s="26"/>
      <c r="CE1301" s="26"/>
      <c r="CF1301" s="26"/>
      <c r="CG1301" s="26"/>
      <c r="CH1301" s="26"/>
      <c r="CI1301" s="26"/>
      <c r="CJ1301" s="26"/>
      <c r="CK1301" s="26"/>
      <c r="CL1301" s="26"/>
      <c r="CM1301" s="26"/>
      <c r="CN1301" s="26"/>
      <c r="CO1301" s="26"/>
      <c r="CP1301" s="26"/>
      <c r="CQ1301" s="26"/>
      <c r="CR1301" s="26"/>
      <c r="CS1301" s="26"/>
      <c r="CT1301" s="26"/>
      <c r="CU1301" s="26"/>
      <c r="CV1301" s="26"/>
    </row>
    <row r="1302" spans="1:100">
      <c r="A1302" s="26">
        <v>34</v>
      </c>
      <c r="B1302" s="26" t="s">
        <v>43</v>
      </c>
      <c r="C1302" s="26" t="s">
        <v>36</v>
      </c>
      <c r="D1302" s="26">
        <v>810</v>
      </c>
      <c r="E1302" s="26" t="s">
        <v>37</v>
      </c>
      <c r="F1302" s="26">
        <v>8</v>
      </c>
      <c r="G1302" s="26">
        <v>2</v>
      </c>
      <c r="H1302" s="26" t="s">
        <v>60</v>
      </c>
      <c r="I1302" s="26">
        <v>1</v>
      </c>
      <c r="J1302" s="26">
        <v>1823</v>
      </c>
      <c r="K1302" s="26">
        <v>2</v>
      </c>
      <c r="L1302" s="26" t="s">
        <v>46</v>
      </c>
      <c r="M1302" s="26">
        <v>92</v>
      </c>
      <c r="N1302" s="26">
        <v>4</v>
      </c>
      <c r="O1302" s="26">
        <v>2</v>
      </c>
      <c r="P1302" s="26" t="s">
        <v>40</v>
      </c>
      <c r="Q1302" s="26">
        <v>3</v>
      </c>
      <c r="R1302" s="26" t="s">
        <v>48</v>
      </c>
      <c r="S1302" s="26">
        <v>6799</v>
      </c>
      <c r="T1302" s="26">
        <v>22128</v>
      </c>
      <c r="U1302" s="26">
        <v>1</v>
      </c>
      <c r="V1302" s="26" t="s">
        <v>42</v>
      </c>
      <c r="W1302" s="26" t="s">
        <v>43</v>
      </c>
      <c r="X1302" s="26">
        <v>21</v>
      </c>
      <c r="Y1302" s="26">
        <v>4</v>
      </c>
      <c r="Z1302" s="26">
        <v>3</v>
      </c>
      <c r="AA1302" s="26">
        <v>80</v>
      </c>
      <c r="AB1302" s="26">
        <v>2</v>
      </c>
      <c r="AC1302" s="26">
        <v>10</v>
      </c>
      <c r="AD1302" s="26">
        <v>5</v>
      </c>
      <c r="AE1302" s="26">
        <v>3</v>
      </c>
      <c r="AF1302" s="26">
        <v>10</v>
      </c>
      <c r="AG1302" s="26">
        <v>8</v>
      </c>
      <c r="AH1302" s="26">
        <v>4</v>
      </c>
      <c r="AI1302" s="26">
        <v>8</v>
      </c>
      <c r="AJ1302" s="26"/>
      <c r="AK1302" s="26"/>
      <c r="AL1302" s="26"/>
      <c r="AM1302" s="26"/>
      <c r="AN1302" s="26"/>
      <c r="AO1302" s="26"/>
      <c r="AP1302" s="26"/>
      <c r="AQ1302" s="26"/>
      <c r="AR1302" s="26"/>
      <c r="AS1302" s="26"/>
      <c r="AT1302" s="26"/>
      <c r="AU1302" s="26"/>
      <c r="AV1302" s="26"/>
      <c r="AW1302" s="26"/>
      <c r="AX1302" s="26"/>
      <c r="AY1302" s="26"/>
      <c r="AZ1302" s="26"/>
      <c r="BA1302" s="26"/>
      <c r="BB1302" s="26"/>
      <c r="BC1302" s="26"/>
      <c r="BD1302" s="26"/>
      <c r="BE1302" s="26"/>
      <c r="BF1302" s="26"/>
      <c r="BG1302" s="26"/>
      <c r="BH1302" s="26"/>
      <c r="BI1302" s="26"/>
      <c r="BJ1302" s="26"/>
      <c r="BK1302" s="26"/>
      <c r="BL1302" s="26"/>
      <c r="BM1302" s="26"/>
      <c r="BN1302" s="26"/>
      <c r="BO1302" s="26"/>
      <c r="BP1302" s="26"/>
      <c r="BQ1302" s="26"/>
      <c r="BR1302" s="26"/>
      <c r="BS1302" s="26"/>
      <c r="BT1302" s="26"/>
      <c r="BU1302" s="26"/>
      <c r="BV1302" s="26"/>
      <c r="BW1302" s="26"/>
      <c r="BX1302" s="26"/>
      <c r="BY1302" s="26"/>
      <c r="BZ1302" s="26"/>
      <c r="CA1302" s="26"/>
      <c r="CB1302" s="26"/>
      <c r="CC1302" s="26"/>
      <c r="CD1302" s="26"/>
      <c r="CE1302" s="26"/>
      <c r="CF1302" s="26"/>
      <c r="CG1302" s="26"/>
      <c r="CH1302" s="26"/>
      <c r="CI1302" s="26"/>
      <c r="CJ1302" s="26"/>
      <c r="CK1302" s="26"/>
      <c r="CL1302" s="26"/>
      <c r="CM1302" s="26"/>
      <c r="CN1302" s="26"/>
      <c r="CO1302" s="26"/>
      <c r="CP1302" s="26"/>
      <c r="CQ1302" s="26"/>
      <c r="CR1302" s="26"/>
      <c r="CS1302" s="26"/>
      <c r="CT1302" s="26"/>
      <c r="CU1302" s="26"/>
      <c r="CV1302" s="26"/>
    </row>
    <row r="1303" spans="1:100">
      <c r="A1303" s="26">
        <v>58</v>
      </c>
      <c r="B1303" s="26" t="s">
        <v>43</v>
      </c>
      <c r="C1303" s="26" t="s">
        <v>55</v>
      </c>
      <c r="D1303" s="26">
        <v>350</v>
      </c>
      <c r="E1303" s="26" t="s">
        <v>37</v>
      </c>
      <c r="F1303" s="26">
        <v>2</v>
      </c>
      <c r="G1303" s="26">
        <v>3</v>
      </c>
      <c r="H1303" s="26" t="s">
        <v>51</v>
      </c>
      <c r="I1303" s="26">
        <v>1</v>
      </c>
      <c r="J1303" s="26">
        <v>1824</v>
      </c>
      <c r="K1303" s="26">
        <v>2</v>
      </c>
      <c r="L1303" s="26" t="s">
        <v>46</v>
      </c>
      <c r="M1303" s="26">
        <v>52</v>
      </c>
      <c r="N1303" s="26">
        <v>3</v>
      </c>
      <c r="O1303" s="26">
        <v>4</v>
      </c>
      <c r="P1303" s="26" t="s">
        <v>56</v>
      </c>
      <c r="Q1303" s="26">
        <v>2</v>
      </c>
      <c r="R1303" s="26" t="s">
        <v>52</v>
      </c>
      <c r="S1303" s="26">
        <v>16291</v>
      </c>
      <c r="T1303" s="26">
        <v>22577</v>
      </c>
      <c r="U1303" s="26">
        <v>4</v>
      </c>
      <c r="V1303" s="26" t="s">
        <v>42</v>
      </c>
      <c r="W1303" s="26" t="s">
        <v>43</v>
      </c>
      <c r="X1303" s="26">
        <v>22</v>
      </c>
      <c r="Y1303" s="26">
        <v>4</v>
      </c>
      <c r="Z1303" s="26">
        <v>4</v>
      </c>
      <c r="AA1303" s="26">
        <v>80</v>
      </c>
      <c r="AB1303" s="26">
        <v>1</v>
      </c>
      <c r="AC1303" s="26">
        <v>37</v>
      </c>
      <c r="AD1303" s="26">
        <v>0</v>
      </c>
      <c r="AE1303" s="26">
        <v>2</v>
      </c>
      <c r="AF1303" s="26">
        <v>16</v>
      </c>
      <c r="AG1303" s="26">
        <v>9</v>
      </c>
      <c r="AH1303" s="26">
        <v>14</v>
      </c>
      <c r="AI1303" s="26">
        <v>14</v>
      </c>
      <c r="AJ1303" s="26"/>
      <c r="AK1303" s="26"/>
      <c r="AL1303" s="26"/>
      <c r="AM1303" s="26"/>
      <c r="AN1303" s="26"/>
      <c r="AO1303" s="26"/>
      <c r="AP1303" s="26"/>
      <c r="AQ1303" s="26"/>
      <c r="AR1303" s="26"/>
      <c r="AS1303" s="26"/>
      <c r="AT1303" s="26"/>
      <c r="AU1303" s="26"/>
      <c r="AV1303" s="26"/>
      <c r="AW1303" s="26"/>
      <c r="AX1303" s="26"/>
      <c r="AY1303" s="26"/>
      <c r="AZ1303" s="26"/>
      <c r="BA1303" s="26"/>
      <c r="BB1303" s="26"/>
      <c r="BC1303" s="26"/>
      <c r="BD1303" s="26"/>
      <c r="BE1303" s="26"/>
      <c r="BF1303" s="26"/>
      <c r="BG1303" s="26"/>
      <c r="BH1303" s="26"/>
      <c r="BI1303" s="26"/>
      <c r="BJ1303" s="26"/>
      <c r="BK1303" s="26"/>
      <c r="BL1303" s="26"/>
      <c r="BM1303" s="26"/>
      <c r="BN1303" s="26"/>
      <c r="BO1303" s="26"/>
      <c r="BP1303" s="26"/>
      <c r="BQ1303" s="26"/>
      <c r="BR1303" s="26"/>
      <c r="BS1303" s="26"/>
      <c r="BT1303" s="26"/>
      <c r="BU1303" s="26"/>
      <c r="BV1303" s="26"/>
      <c r="BW1303" s="26"/>
      <c r="BX1303" s="26"/>
      <c r="BY1303" s="26"/>
      <c r="BZ1303" s="26"/>
      <c r="CA1303" s="26"/>
      <c r="CB1303" s="26"/>
      <c r="CC1303" s="26"/>
      <c r="CD1303" s="26"/>
      <c r="CE1303" s="26"/>
      <c r="CF1303" s="26"/>
      <c r="CG1303" s="26"/>
      <c r="CH1303" s="26"/>
      <c r="CI1303" s="26"/>
      <c r="CJ1303" s="26"/>
      <c r="CK1303" s="26"/>
      <c r="CL1303" s="26"/>
      <c r="CM1303" s="26"/>
      <c r="CN1303" s="26"/>
      <c r="CO1303" s="26"/>
      <c r="CP1303" s="26"/>
      <c r="CQ1303" s="26"/>
      <c r="CR1303" s="26"/>
      <c r="CS1303" s="26"/>
      <c r="CT1303" s="26"/>
      <c r="CU1303" s="26"/>
      <c r="CV1303" s="26"/>
    </row>
    <row r="1304" spans="1:100">
      <c r="A1304" s="26">
        <v>35</v>
      </c>
      <c r="B1304" s="26" t="s">
        <v>43</v>
      </c>
      <c r="C1304" s="26" t="s">
        <v>36</v>
      </c>
      <c r="D1304" s="26">
        <v>185</v>
      </c>
      <c r="E1304" s="26" t="s">
        <v>45</v>
      </c>
      <c r="F1304" s="26">
        <v>23</v>
      </c>
      <c r="G1304" s="26">
        <v>4</v>
      </c>
      <c r="H1304" s="26" t="s">
        <v>51</v>
      </c>
      <c r="I1304" s="26">
        <v>1</v>
      </c>
      <c r="J1304" s="26">
        <v>1826</v>
      </c>
      <c r="K1304" s="26">
        <v>2</v>
      </c>
      <c r="L1304" s="26" t="s">
        <v>46</v>
      </c>
      <c r="M1304" s="26">
        <v>91</v>
      </c>
      <c r="N1304" s="26">
        <v>1</v>
      </c>
      <c r="O1304" s="26">
        <v>1</v>
      </c>
      <c r="P1304" s="26" t="s">
        <v>50</v>
      </c>
      <c r="Q1304" s="26">
        <v>3</v>
      </c>
      <c r="R1304" s="26" t="s">
        <v>48</v>
      </c>
      <c r="S1304" s="26">
        <v>2705</v>
      </c>
      <c r="T1304" s="26">
        <v>9696</v>
      </c>
      <c r="U1304" s="26">
        <v>0</v>
      </c>
      <c r="V1304" s="26" t="s">
        <v>42</v>
      </c>
      <c r="W1304" s="26" t="s">
        <v>43</v>
      </c>
      <c r="X1304" s="26">
        <v>16</v>
      </c>
      <c r="Y1304" s="26">
        <v>3</v>
      </c>
      <c r="Z1304" s="26">
        <v>2</v>
      </c>
      <c r="AA1304" s="26">
        <v>80</v>
      </c>
      <c r="AB1304" s="26">
        <v>1</v>
      </c>
      <c r="AC1304" s="26">
        <v>6</v>
      </c>
      <c r="AD1304" s="26">
        <v>2</v>
      </c>
      <c r="AE1304" s="26">
        <v>4</v>
      </c>
      <c r="AF1304" s="26">
        <v>5</v>
      </c>
      <c r="AG1304" s="26">
        <v>4</v>
      </c>
      <c r="AH1304" s="26">
        <v>0</v>
      </c>
      <c r="AI1304" s="26">
        <v>3</v>
      </c>
      <c r="AJ1304" s="26"/>
      <c r="AK1304" s="26"/>
      <c r="AL1304" s="26"/>
      <c r="AM1304" s="26"/>
      <c r="AN1304" s="26"/>
      <c r="AO1304" s="26"/>
      <c r="AP1304" s="26"/>
      <c r="AQ1304" s="26"/>
      <c r="AR1304" s="26"/>
      <c r="AS1304" s="26"/>
      <c r="AT1304" s="26"/>
      <c r="AU1304" s="26"/>
      <c r="AV1304" s="26"/>
      <c r="AW1304" s="26"/>
      <c r="AX1304" s="26"/>
      <c r="AY1304" s="26"/>
      <c r="AZ1304" s="26"/>
      <c r="BA1304" s="26"/>
      <c r="BB1304" s="26"/>
      <c r="BC1304" s="26"/>
      <c r="BD1304" s="26"/>
      <c r="BE1304" s="26"/>
      <c r="BF1304" s="26"/>
      <c r="BG1304" s="26"/>
      <c r="BH1304" s="26"/>
      <c r="BI1304" s="26"/>
      <c r="BJ1304" s="26"/>
      <c r="BK1304" s="26"/>
      <c r="BL1304" s="26"/>
      <c r="BM1304" s="26"/>
      <c r="BN1304" s="26"/>
      <c r="BO1304" s="26"/>
      <c r="BP1304" s="26"/>
      <c r="BQ1304" s="26"/>
      <c r="BR1304" s="26"/>
      <c r="BS1304" s="26"/>
      <c r="BT1304" s="26"/>
      <c r="BU1304" s="26"/>
      <c r="BV1304" s="26"/>
      <c r="BW1304" s="26"/>
      <c r="BX1304" s="26"/>
      <c r="BY1304" s="26"/>
      <c r="BZ1304" s="26"/>
      <c r="CA1304" s="26"/>
      <c r="CB1304" s="26"/>
      <c r="CC1304" s="26"/>
      <c r="CD1304" s="26"/>
      <c r="CE1304" s="26"/>
      <c r="CF1304" s="26"/>
      <c r="CG1304" s="26"/>
      <c r="CH1304" s="26"/>
      <c r="CI1304" s="26"/>
      <c r="CJ1304" s="26"/>
      <c r="CK1304" s="26"/>
      <c r="CL1304" s="26"/>
      <c r="CM1304" s="26"/>
      <c r="CN1304" s="26"/>
      <c r="CO1304" s="26"/>
      <c r="CP1304" s="26"/>
      <c r="CQ1304" s="26"/>
      <c r="CR1304" s="26"/>
      <c r="CS1304" s="26"/>
      <c r="CT1304" s="26"/>
      <c r="CU1304" s="26"/>
      <c r="CV1304" s="26"/>
    </row>
    <row r="1305" spans="1:100">
      <c r="A1305" s="26">
        <v>47</v>
      </c>
      <c r="B1305" s="26" t="s">
        <v>43</v>
      </c>
      <c r="C1305" s="26" t="s">
        <v>36</v>
      </c>
      <c r="D1305" s="26">
        <v>1001</v>
      </c>
      <c r="E1305" s="26" t="s">
        <v>45</v>
      </c>
      <c r="F1305" s="26">
        <v>4</v>
      </c>
      <c r="G1305" s="26">
        <v>3</v>
      </c>
      <c r="H1305" s="26" t="s">
        <v>38</v>
      </c>
      <c r="I1305" s="26">
        <v>1</v>
      </c>
      <c r="J1305" s="26">
        <v>1827</v>
      </c>
      <c r="K1305" s="26">
        <v>3</v>
      </c>
      <c r="L1305" s="26" t="s">
        <v>39</v>
      </c>
      <c r="M1305" s="26">
        <v>92</v>
      </c>
      <c r="N1305" s="26">
        <v>2</v>
      </c>
      <c r="O1305" s="26">
        <v>3</v>
      </c>
      <c r="P1305" s="26" t="s">
        <v>53</v>
      </c>
      <c r="Q1305" s="26">
        <v>2</v>
      </c>
      <c r="R1305" s="26" t="s">
        <v>52</v>
      </c>
      <c r="S1305" s="26">
        <v>10333</v>
      </c>
      <c r="T1305" s="26">
        <v>19271</v>
      </c>
      <c r="U1305" s="26">
        <v>8</v>
      </c>
      <c r="V1305" s="26" t="s">
        <v>42</v>
      </c>
      <c r="W1305" s="26" t="s">
        <v>35</v>
      </c>
      <c r="X1305" s="26">
        <v>12</v>
      </c>
      <c r="Y1305" s="26">
        <v>3</v>
      </c>
      <c r="Z1305" s="26">
        <v>3</v>
      </c>
      <c r="AA1305" s="26">
        <v>80</v>
      </c>
      <c r="AB1305" s="26">
        <v>1</v>
      </c>
      <c r="AC1305" s="26">
        <v>28</v>
      </c>
      <c r="AD1305" s="26">
        <v>4</v>
      </c>
      <c r="AE1305" s="26">
        <v>3</v>
      </c>
      <c r="AF1305" s="26">
        <v>22</v>
      </c>
      <c r="AG1305" s="26">
        <v>11</v>
      </c>
      <c r="AH1305" s="26">
        <v>14</v>
      </c>
      <c r="AI1305" s="26">
        <v>10</v>
      </c>
      <c r="AJ1305" s="26"/>
      <c r="AK1305" s="26"/>
      <c r="AL1305" s="26"/>
      <c r="AM1305" s="26"/>
      <c r="AN1305" s="26"/>
      <c r="AO1305" s="26"/>
      <c r="AP1305" s="26"/>
      <c r="AQ1305" s="26"/>
      <c r="AR1305" s="26"/>
      <c r="AS1305" s="26"/>
      <c r="AT1305" s="26"/>
      <c r="AU1305" s="26"/>
      <c r="AV1305" s="26"/>
      <c r="AW1305" s="26"/>
      <c r="AX1305" s="26"/>
      <c r="AY1305" s="26"/>
      <c r="AZ1305" s="26"/>
      <c r="BA1305" s="26"/>
      <c r="BB1305" s="26"/>
      <c r="BC1305" s="26"/>
      <c r="BD1305" s="26"/>
      <c r="BE1305" s="26"/>
      <c r="BF1305" s="26"/>
      <c r="BG1305" s="26"/>
      <c r="BH1305" s="26"/>
      <c r="BI1305" s="26"/>
      <c r="BJ1305" s="26"/>
      <c r="BK1305" s="26"/>
      <c r="BL1305" s="26"/>
      <c r="BM1305" s="26"/>
      <c r="BN1305" s="26"/>
      <c r="BO1305" s="26"/>
      <c r="BP1305" s="26"/>
      <c r="BQ1305" s="26"/>
      <c r="BR1305" s="26"/>
      <c r="BS1305" s="26"/>
      <c r="BT1305" s="26"/>
      <c r="BU1305" s="26"/>
      <c r="BV1305" s="26"/>
      <c r="BW1305" s="26"/>
      <c r="BX1305" s="26"/>
      <c r="BY1305" s="26"/>
      <c r="BZ1305" s="26"/>
      <c r="CA1305" s="26"/>
      <c r="CB1305" s="26"/>
      <c r="CC1305" s="26"/>
      <c r="CD1305" s="26"/>
      <c r="CE1305" s="26"/>
      <c r="CF1305" s="26"/>
      <c r="CG1305" s="26"/>
      <c r="CH1305" s="26"/>
      <c r="CI1305" s="26"/>
      <c r="CJ1305" s="26"/>
      <c r="CK1305" s="26"/>
      <c r="CL1305" s="26"/>
      <c r="CM1305" s="26"/>
      <c r="CN1305" s="26"/>
      <c r="CO1305" s="26"/>
      <c r="CP1305" s="26"/>
      <c r="CQ1305" s="26"/>
      <c r="CR1305" s="26"/>
      <c r="CS1305" s="26"/>
      <c r="CT1305" s="26"/>
      <c r="CU1305" s="26"/>
      <c r="CV1305" s="26"/>
    </row>
    <row r="1306" spans="1:100">
      <c r="A1306" s="26">
        <v>40</v>
      </c>
      <c r="B1306" s="26" t="s">
        <v>43</v>
      </c>
      <c r="C1306" s="26" t="s">
        <v>36</v>
      </c>
      <c r="D1306" s="26">
        <v>750</v>
      </c>
      <c r="E1306" s="26" t="s">
        <v>45</v>
      </c>
      <c r="F1306" s="26">
        <v>12</v>
      </c>
      <c r="G1306" s="26">
        <v>3</v>
      </c>
      <c r="H1306" s="26" t="s">
        <v>38</v>
      </c>
      <c r="I1306" s="26">
        <v>1</v>
      </c>
      <c r="J1306" s="26">
        <v>1829</v>
      </c>
      <c r="K1306" s="26">
        <v>2</v>
      </c>
      <c r="L1306" s="26" t="s">
        <v>39</v>
      </c>
      <c r="M1306" s="26">
        <v>47</v>
      </c>
      <c r="N1306" s="26">
        <v>3</v>
      </c>
      <c r="O1306" s="26">
        <v>2</v>
      </c>
      <c r="P1306" s="26" t="s">
        <v>54</v>
      </c>
      <c r="Q1306" s="26">
        <v>1</v>
      </c>
      <c r="R1306" s="26" t="s">
        <v>52</v>
      </c>
      <c r="S1306" s="26">
        <v>4448</v>
      </c>
      <c r="T1306" s="26">
        <v>10748</v>
      </c>
      <c r="U1306" s="26">
        <v>2</v>
      </c>
      <c r="V1306" s="26" t="s">
        <v>42</v>
      </c>
      <c r="W1306" s="26" t="s">
        <v>43</v>
      </c>
      <c r="X1306" s="26">
        <v>12</v>
      </c>
      <c r="Y1306" s="26">
        <v>3</v>
      </c>
      <c r="Z1306" s="26">
        <v>2</v>
      </c>
      <c r="AA1306" s="26">
        <v>80</v>
      </c>
      <c r="AB1306" s="26">
        <v>1</v>
      </c>
      <c r="AC1306" s="26">
        <v>15</v>
      </c>
      <c r="AD1306" s="26">
        <v>3</v>
      </c>
      <c r="AE1306" s="26">
        <v>3</v>
      </c>
      <c r="AF1306" s="26">
        <v>7</v>
      </c>
      <c r="AG1306" s="26">
        <v>4</v>
      </c>
      <c r="AH1306" s="26">
        <v>7</v>
      </c>
      <c r="AI1306" s="26">
        <v>7</v>
      </c>
      <c r="AJ1306" s="26"/>
      <c r="AK1306" s="26"/>
      <c r="AL1306" s="26"/>
      <c r="AM1306" s="26"/>
      <c r="AN1306" s="26"/>
      <c r="AO1306" s="26"/>
      <c r="AP1306" s="26"/>
      <c r="AQ1306" s="26"/>
      <c r="AR1306" s="26"/>
      <c r="AS1306" s="26"/>
      <c r="AT1306" s="26"/>
      <c r="AU1306" s="26"/>
      <c r="AV1306" s="26"/>
      <c r="AW1306" s="26"/>
      <c r="AX1306" s="26"/>
      <c r="AY1306" s="26"/>
      <c r="AZ1306" s="26"/>
      <c r="BA1306" s="26"/>
      <c r="BB1306" s="26"/>
      <c r="BC1306" s="26"/>
      <c r="BD1306" s="26"/>
      <c r="BE1306" s="26"/>
      <c r="BF1306" s="26"/>
      <c r="BG1306" s="26"/>
      <c r="BH1306" s="26"/>
      <c r="BI1306" s="26"/>
      <c r="BJ1306" s="26"/>
      <c r="BK1306" s="26"/>
      <c r="BL1306" s="26"/>
      <c r="BM1306" s="26"/>
      <c r="BN1306" s="26"/>
      <c r="BO1306" s="26"/>
      <c r="BP1306" s="26"/>
      <c r="BQ1306" s="26"/>
      <c r="BR1306" s="26"/>
      <c r="BS1306" s="26"/>
      <c r="BT1306" s="26"/>
      <c r="BU1306" s="26"/>
      <c r="BV1306" s="26"/>
      <c r="BW1306" s="26"/>
      <c r="BX1306" s="26"/>
      <c r="BY1306" s="26"/>
      <c r="BZ1306" s="26"/>
      <c r="CA1306" s="26"/>
      <c r="CB1306" s="26"/>
      <c r="CC1306" s="26"/>
      <c r="CD1306" s="26"/>
      <c r="CE1306" s="26"/>
      <c r="CF1306" s="26"/>
      <c r="CG1306" s="26"/>
      <c r="CH1306" s="26"/>
      <c r="CI1306" s="26"/>
      <c r="CJ1306" s="26"/>
      <c r="CK1306" s="26"/>
      <c r="CL1306" s="26"/>
      <c r="CM1306" s="26"/>
      <c r="CN1306" s="26"/>
      <c r="CO1306" s="26"/>
      <c r="CP1306" s="26"/>
      <c r="CQ1306" s="26"/>
      <c r="CR1306" s="26"/>
      <c r="CS1306" s="26"/>
      <c r="CT1306" s="26"/>
      <c r="CU1306" s="26"/>
      <c r="CV1306" s="26"/>
    </row>
    <row r="1307" spans="1:100">
      <c r="A1307" s="26">
        <v>54</v>
      </c>
      <c r="B1307" s="26" t="s">
        <v>43</v>
      </c>
      <c r="C1307" s="26" t="s">
        <v>36</v>
      </c>
      <c r="D1307" s="26">
        <v>431</v>
      </c>
      <c r="E1307" s="26" t="s">
        <v>45</v>
      </c>
      <c r="F1307" s="26">
        <v>7</v>
      </c>
      <c r="G1307" s="26">
        <v>4</v>
      </c>
      <c r="H1307" s="26" t="s">
        <v>51</v>
      </c>
      <c r="I1307" s="26">
        <v>1</v>
      </c>
      <c r="J1307" s="26">
        <v>1830</v>
      </c>
      <c r="K1307" s="26">
        <v>4</v>
      </c>
      <c r="L1307" s="26" t="s">
        <v>39</v>
      </c>
      <c r="M1307" s="26">
        <v>68</v>
      </c>
      <c r="N1307" s="26">
        <v>3</v>
      </c>
      <c r="O1307" s="26">
        <v>2</v>
      </c>
      <c r="P1307" s="26" t="s">
        <v>47</v>
      </c>
      <c r="Q1307" s="26">
        <v>4</v>
      </c>
      <c r="R1307" s="26" t="s">
        <v>48</v>
      </c>
      <c r="S1307" s="26">
        <v>6854</v>
      </c>
      <c r="T1307" s="26">
        <v>15696</v>
      </c>
      <c r="U1307" s="26">
        <v>4</v>
      </c>
      <c r="V1307" s="26" t="s">
        <v>42</v>
      </c>
      <c r="W1307" s="26" t="s">
        <v>43</v>
      </c>
      <c r="X1307" s="26">
        <v>15</v>
      </c>
      <c r="Y1307" s="26">
        <v>3</v>
      </c>
      <c r="Z1307" s="26">
        <v>2</v>
      </c>
      <c r="AA1307" s="26">
        <v>80</v>
      </c>
      <c r="AB1307" s="26">
        <v>1</v>
      </c>
      <c r="AC1307" s="26">
        <v>14</v>
      </c>
      <c r="AD1307" s="26">
        <v>2</v>
      </c>
      <c r="AE1307" s="26">
        <v>2</v>
      </c>
      <c r="AF1307" s="26">
        <v>7</v>
      </c>
      <c r="AG1307" s="26">
        <v>1</v>
      </c>
      <c r="AH1307" s="26">
        <v>1</v>
      </c>
      <c r="AI1307" s="26">
        <v>7</v>
      </c>
      <c r="AJ1307" s="26"/>
      <c r="AK1307" s="26"/>
      <c r="AL1307" s="26"/>
      <c r="AM1307" s="26"/>
      <c r="AN1307" s="26"/>
      <c r="AO1307" s="26"/>
      <c r="AP1307" s="26"/>
      <c r="AQ1307" s="26"/>
      <c r="AR1307" s="26"/>
      <c r="AS1307" s="26"/>
      <c r="AT1307" s="26"/>
      <c r="AU1307" s="26"/>
      <c r="AV1307" s="26"/>
      <c r="AW1307" s="26"/>
      <c r="AX1307" s="26"/>
      <c r="AY1307" s="26"/>
      <c r="AZ1307" s="26"/>
      <c r="BA1307" s="26"/>
      <c r="BB1307" s="26"/>
      <c r="BC1307" s="26"/>
      <c r="BD1307" s="26"/>
      <c r="BE1307" s="26"/>
      <c r="BF1307" s="26"/>
      <c r="BG1307" s="26"/>
      <c r="BH1307" s="26"/>
      <c r="BI1307" s="26"/>
      <c r="BJ1307" s="26"/>
      <c r="BK1307" s="26"/>
      <c r="BL1307" s="26"/>
      <c r="BM1307" s="26"/>
      <c r="BN1307" s="26"/>
      <c r="BO1307" s="26"/>
      <c r="BP1307" s="26"/>
      <c r="BQ1307" s="26"/>
      <c r="BR1307" s="26"/>
      <c r="BS1307" s="26"/>
      <c r="BT1307" s="26"/>
      <c r="BU1307" s="26"/>
      <c r="BV1307" s="26"/>
      <c r="BW1307" s="26"/>
      <c r="BX1307" s="26"/>
      <c r="BY1307" s="26"/>
      <c r="BZ1307" s="26"/>
      <c r="CA1307" s="26"/>
      <c r="CB1307" s="26"/>
      <c r="CC1307" s="26"/>
      <c r="CD1307" s="26"/>
      <c r="CE1307" s="26"/>
      <c r="CF1307" s="26"/>
      <c r="CG1307" s="26"/>
      <c r="CH1307" s="26"/>
      <c r="CI1307" s="26"/>
      <c r="CJ1307" s="26"/>
      <c r="CK1307" s="26"/>
      <c r="CL1307" s="26"/>
      <c r="CM1307" s="26"/>
      <c r="CN1307" s="26"/>
      <c r="CO1307" s="26"/>
      <c r="CP1307" s="26"/>
      <c r="CQ1307" s="26"/>
      <c r="CR1307" s="26"/>
      <c r="CS1307" s="26"/>
      <c r="CT1307" s="26"/>
      <c r="CU1307" s="26"/>
      <c r="CV1307" s="26"/>
    </row>
    <row r="1308" spans="1:100">
      <c r="A1308" s="26">
        <v>31</v>
      </c>
      <c r="B1308" s="26" t="s">
        <v>43</v>
      </c>
      <c r="C1308" s="26" t="s">
        <v>44</v>
      </c>
      <c r="D1308" s="26">
        <v>1125</v>
      </c>
      <c r="E1308" s="26" t="s">
        <v>37</v>
      </c>
      <c r="F1308" s="26">
        <v>7</v>
      </c>
      <c r="G1308" s="26">
        <v>4</v>
      </c>
      <c r="H1308" s="26" t="s">
        <v>59</v>
      </c>
      <c r="I1308" s="26">
        <v>1</v>
      </c>
      <c r="J1308" s="26">
        <v>1833</v>
      </c>
      <c r="K1308" s="26">
        <v>1</v>
      </c>
      <c r="L1308" s="26" t="s">
        <v>39</v>
      </c>
      <c r="M1308" s="26">
        <v>68</v>
      </c>
      <c r="N1308" s="26">
        <v>3</v>
      </c>
      <c r="O1308" s="26">
        <v>3</v>
      </c>
      <c r="P1308" s="26" t="s">
        <v>40</v>
      </c>
      <c r="Q1308" s="26">
        <v>1</v>
      </c>
      <c r="R1308" s="26" t="s">
        <v>48</v>
      </c>
      <c r="S1308" s="26">
        <v>9637</v>
      </c>
      <c r="T1308" s="26">
        <v>8277</v>
      </c>
      <c r="U1308" s="26">
        <v>2</v>
      </c>
      <c r="V1308" s="26" t="s">
        <v>42</v>
      </c>
      <c r="W1308" s="26" t="s">
        <v>43</v>
      </c>
      <c r="X1308" s="26">
        <v>14</v>
      </c>
      <c r="Y1308" s="26">
        <v>3</v>
      </c>
      <c r="Z1308" s="26">
        <v>4</v>
      </c>
      <c r="AA1308" s="26">
        <v>80</v>
      </c>
      <c r="AB1308" s="26">
        <v>2</v>
      </c>
      <c r="AC1308" s="26">
        <v>9</v>
      </c>
      <c r="AD1308" s="26">
        <v>3</v>
      </c>
      <c r="AE1308" s="26">
        <v>3</v>
      </c>
      <c r="AF1308" s="26">
        <v>3</v>
      </c>
      <c r="AG1308" s="26">
        <v>2</v>
      </c>
      <c r="AH1308" s="26">
        <v>2</v>
      </c>
      <c r="AI1308" s="26">
        <v>2</v>
      </c>
      <c r="AJ1308" s="26"/>
      <c r="AK1308" s="26"/>
      <c r="AL1308" s="26"/>
      <c r="AM1308" s="26"/>
      <c r="AN1308" s="26"/>
      <c r="AO1308" s="26"/>
      <c r="AP1308" s="26"/>
      <c r="AQ1308" s="26"/>
      <c r="AR1308" s="26"/>
      <c r="AS1308" s="26"/>
      <c r="AT1308" s="26"/>
      <c r="AU1308" s="26"/>
      <c r="AV1308" s="26"/>
      <c r="AW1308" s="26"/>
      <c r="AX1308" s="26"/>
      <c r="AY1308" s="26"/>
      <c r="AZ1308" s="26"/>
      <c r="BA1308" s="26"/>
      <c r="BB1308" s="26"/>
      <c r="BC1308" s="26"/>
      <c r="BD1308" s="26"/>
      <c r="BE1308" s="26"/>
      <c r="BF1308" s="26"/>
      <c r="BG1308" s="26"/>
      <c r="BH1308" s="26"/>
      <c r="BI1308" s="26"/>
      <c r="BJ1308" s="26"/>
      <c r="BK1308" s="26"/>
      <c r="BL1308" s="26"/>
      <c r="BM1308" s="26"/>
      <c r="BN1308" s="26"/>
      <c r="BO1308" s="26"/>
      <c r="BP1308" s="26"/>
      <c r="BQ1308" s="26"/>
      <c r="BR1308" s="26"/>
      <c r="BS1308" s="26"/>
      <c r="BT1308" s="26"/>
      <c r="BU1308" s="26"/>
      <c r="BV1308" s="26"/>
      <c r="BW1308" s="26"/>
      <c r="BX1308" s="26"/>
      <c r="BY1308" s="26"/>
      <c r="BZ1308" s="26"/>
      <c r="CA1308" s="26"/>
      <c r="CB1308" s="26"/>
      <c r="CC1308" s="26"/>
      <c r="CD1308" s="26"/>
      <c r="CE1308" s="26"/>
      <c r="CF1308" s="26"/>
      <c r="CG1308" s="26"/>
      <c r="CH1308" s="26"/>
      <c r="CI1308" s="26"/>
      <c r="CJ1308" s="26"/>
      <c r="CK1308" s="26"/>
      <c r="CL1308" s="26"/>
      <c r="CM1308" s="26"/>
      <c r="CN1308" s="26"/>
      <c r="CO1308" s="26"/>
      <c r="CP1308" s="26"/>
      <c r="CQ1308" s="26"/>
      <c r="CR1308" s="26"/>
      <c r="CS1308" s="26"/>
      <c r="CT1308" s="26"/>
      <c r="CU1308" s="26"/>
      <c r="CV1308" s="26"/>
    </row>
    <row r="1309" spans="1:100">
      <c r="A1309" s="26">
        <v>28</v>
      </c>
      <c r="B1309" s="26" t="s">
        <v>43</v>
      </c>
      <c r="C1309" s="26" t="s">
        <v>36</v>
      </c>
      <c r="D1309" s="26">
        <v>1217</v>
      </c>
      <c r="E1309" s="26" t="s">
        <v>45</v>
      </c>
      <c r="F1309" s="26">
        <v>1</v>
      </c>
      <c r="G1309" s="26">
        <v>3</v>
      </c>
      <c r="H1309" s="26" t="s">
        <v>51</v>
      </c>
      <c r="I1309" s="26">
        <v>1</v>
      </c>
      <c r="J1309" s="26">
        <v>1834</v>
      </c>
      <c r="K1309" s="26">
        <v>3</v>
      </c>
      <c r="L1309" s="26" t="s">
        <v>39</v>
      </c>
      <c r="M1309" s="26">
        <v>67</v>
      </c>
      <c r="N1309" s="26">
        <v>3</v>
      </c>
      <c r="O1309" s="26">
        <v>1</v>
      </c>
      <c r="P1309" s="26" t="s">
        <v>47</v>
      </c>
      <c r="Q1309" s="26">
        <v>1</v>
      </c>
      <c r="R1309" s="26" t="s">
        <v>48</v>
      </c>
      <c r="S1309" s="26">
        <v>3591</v>
      </c>
      <c r="T1309" s="26">
        <v>12719</v>
      </c>
      <c r="U1309" s="26">
        <v>1</v>
      </c>
      <c r="V1309" s="26" t="s">
        <v>42</v>
      </c>
      <c r="W1309" s="26" t="s">
        <v>43</v>
      </c>
      <c r="X1309" s="26">
        <v>25</v>
      </c>
      <c r="Y1309" s="26">
        <v>4</v>
      </c>
      <c r="Z1309" s="26">
        <v>3</v>
      </c>
      <c r="AA1309" s="26">
        <v>80</v>
      </c>
      <c r="AB1309" s="26">
        <v>1</v>
      </c>
      <c r="AC1309" s="26">
        <v>3</v>
      </c>
      <c r="AD1309" s="26">
        <v>3</v>
      </c>
      <c r="AE1309" s="26">
        <v>3</v>
      </c>
      <c r="AF1309" s="26">
        <v>3</v>
      </c>
      <c r="AG1309" s="26">
        <v>2</v>
      </c>
      <c r="AH1309" s="26">
        <v>1</v>
      </c>
      <c r="AI1309" s="26">
        <v>2</v>
      </c>
      <c r="AJ1309" s="26"/>
      <c r="AK1309" s="26"/>
      <c r="AL1309" s="26"/>
      <c r="AM1309" s="26"/>
      <c r="AN1309" s="26"/>
      <c r="AO1309" s="26"/>
      <c r="AP1309" s="26"/>
      <c r="AQ1309" s="26"/>
      <c r="AR1309" s="26"/>
      <c r="AS1309" s="26"/>
      <c r="AT1309" s="26"/>
      <c r="AU1309" s="26"/>
      <c r="AV1309" s="26"/>
      <c r="AW1309" s="26"/>
      <c r="AX1309" s="26"/>
      <c r="AY1309" s="26"/>
      <c r="AZ1309" s="26"/>
      <c r="BA1309" s="26"/>
      <c r="BB1309" s="26"/>
      <c r="BC1309" s="26"/>
      <c r="BD1309" s="26"/>
      <c r="BE1309" s="26"/>
      <c r="BF1309" s="26"/>
      <c r="BG1309" s="26"/>
      <c r="BH1309" s="26"/>
      <c r="BI1309" s="26"/>
      <c r="BJ1309" s="26"/>
      <c r="BK1309" s="26"/>
      <c r="BL1309" s="26"/>
      <c r="BM1309" s="26"/>
      <c r="BN1309" s="26"/>
      <c r="BO1309" s="26"/>
      <c r="BP1309" s="26"/>
      <c r="BQ1309" s="26"/>
      <c r="BR1309" s="26"/>
      <c r="BS1309" s="26"/>
      <c r="BT1309" s="26"/>
      <c r="BU1309" s="26"/>
      <c r="BV1309" s="26"/>
      <c r="BW1309" s="26"/>
      <c r="BX1309" s="26"/>
      <c r="BY1309" s="26"/>
      <c r="BZ1309" s="26"/>
      <c r="CA1309" s="26"/>
      <c r="CB1309" s="26"/>
      <c r="CC1309" s="26"/>
      <c r="CD1309" s="26"/>
      <c r="CE1309" s="26"/>
      <c r="CF1309" s="26"/>
      <c r="CG1309" s="26"/>
      <c r="CH1309" s="26"/>
      <c r="CI1309" s="26"/>
      <c r="CJ1309" s="26"/>
      <c r="CK1309" s="26"/>
      <c r="CL1309" s="26"/>
      <c r="CM1309" s="26"/>
      <c r="CN1309" s="26"/>
      <c r="CO1309" s="26"/>
      <c r="CP1309" s="26"/>
      <c r="CQ1309" s="26"/>
      <c r="CR1309" s="26"/>
      <c r="CS1309" s="26"/>
      <c r="CT1309" s="26"/>
      <c r="CU1309" s="26"/>
      <c r="CV1309" s="26"/>
    </row>
    <row r="1310" spans="1:100">
      <c r="A1310" s="26">
        <v>38</v>
      </c>
      <c r="B1310" s="26" t="s">
        <v>43</v>
      </c>
      <c r="C1310" s="26" t="s">
        <v>36</v>
      </c>
      <c r="D1310" s="26">
        <v>723</v>
      </c>
      <c r="E1310" s="26" t="s">
        <v>37</v>
      </c>
      <c r="F1310" s="26">
        <v>2</v>
      </c>
      <c r="G1310" s="26">
        <v>4</v>
      </c>
      <c r="H1310" s="26" t="s">
        <v>59</v>
      </c>
      <c r="I1310" s="26">
        <v>1</v>
      </c>
      <c r="J1310" s="26">
        <v>1835</v>
      </c>
      <c r="K1310" s="26">
        <v>2</v>
      </c>
      <c r="L1310" s="26" t="s">
        <v>39</v>
      </c>
      <c r="M1310" s="26">
        <v>77</v>
      </c>
      <c r="N1310" s="26">
        <v>1</v>
      </c>
      <c r="O1310" s="26">
        <v>2</v>
      </c>
      <c r="P1310" s="26" t="s">
        <v>57</v>
      </c>
      <c r="Q1310" s="26">
        <v>4</v>
      </c>
      <c r="R1310" s="26" t="s">
        <v>48</v>
      </c>
      <c r="S1310" s="26">
        <v>5405</v>
      </c>
      <c r="T1310" s="26">
        <v>4244</v>
      </c>
      <c r="U1310" s="26">
        <v>2</v>
      </c>
      <c r="V1310" s="26" t="s">
        <v>42</v>
      </c>
      <c r="W1310" s="26" t="s">
        <v>35</v>
      </c>
      <c r="X1310" s="26">
        <v>20</v>
      </c>
      <c r="Y1310" s="26">
        <v>4</v>
      </c>
      <c r="Z1310" s="26">
        <v>1</v>
      </c>
      <c r="AA1310" s="26">
        <v>80</v>
      </c>
      <c r="AB1310" s="26">
        <v>2</v>
      </c>
      <c r="AC1310" s="26">
        <v>20</v>
      </c>
      <c r="AD1310" s="26">
        <v>4</v>
      </c>
      <c r="AE1310" s="26">
        <v>2</v>
      </c>
      <c r="AF1310" s="26">
        <v>4</v>
      </c>
      <c r="AG1310" s="26">
        <v>2</v>
      </c>
      <c r="AH1310" s="26">
        <v>0</v>
      </c>
      <c r="AI1310" s="26">
        <v>3</v>
      </c>
      <c r="AJ1310" s="26"/>
      <c r="AK1310" s="26"/>
      <c r="AL1310" s="26"/>
      <c r="AM1310" s="26"/>
      <c r="AN1310" s="26"/>
      <c r="AO1310" s="26"/>
      <c r="AP1310" s="26"/>
      <c r="AQ1310" s="26"/>
      <c r="AR1310" s="26"/>
      <c r="AS1310" s="26"/>
      <c r="AT1310" s="26"/>
      <c r="AU1310" s="26"/>
      <c r="AV1310" s="26"/>
      <c r="AW1310" s="26"/>
      <c r="AX1310" s="26"/>
      <c r="AY1310" s="26"/>
      <c r="AZ1310" s="26"/>
      <c r="BA1310" s="26"/>
      <c r="BB1310" s="26"/>
      <c r="BC1310" s="26"/>
      <c r="BD1310" s="26"/>
      <c r="BE1310" s="26"/>
      <c r="BF1310" s="26"/>
      <c r="BG1310" s="26"/>
      <c r="BH1310" s="26"/>
      <c r="BI1310" s="26"/>
      <c r="BJ1310" s="26"/>
      <c r="BK1310" s="26"/>
      <c r="BL1310" s="26"/>
      <c r="BM1310" s="26"/>
      <c r="BN1310" s="26"/>
      <c r="BO1310" s="26"/>
      <c r="BP1310" s="26"/>
      <c r="BQ1310" s="26"/>
      <c r="BR1310" s="26"/>
      <c r="BS1310" s="26"/>
      <c r="BT1310" s="26"/>
      <c r="BU1310" s="26"/>
      <c r="BV1310" s="26"/>
      <c r="BW1310" s="26"/>
      <c r="BX1310" s="26"/>
      <c r="BY1310" s="26"/>
      <c r="BZ1310" s="26"/>
      <c r="CA1310" s="26"/>
      <c r="CB1310" s="26"/>
      <c r="CC1310" s="26"/>
      <c r="CD1310" s="26"/>
      <c r="CE1310" s="26"/>
      <c r="CF1310" s="26"/>
      <c r="CG1310" s="26"/>
      <c r="CH1310" s="26"/>
      <c r="CI1310" s="26"/>
      <c r="CJ1310" s="26"/>
      <c r="CK1310" s="26"/>
      <c r="CL1310" s="26"/>
      <c r="CM1310" s="26"/>
      <c r="CN1310" s="26"/>
      <c r="CO1310" s="26"/>
      <c r="CP1310" s="26"/>
      <c r="CQ1310" s="26"/>
      <c r="CR1310" s="26"/>
      <c r="CS1310" s="26"/>
      <c r="CT1310" s="26"/>
      <c r="CU1310" s="26"/>
      <c r="CV1310" s="26"/>
    </row>
    <row r="1311" spans="1:100">
      <c r="A1311" s="26">
        <v>26</v>
      </c>
      <c r="B1311" s="26" t="s">
        <v>43</v>
      </c>
      <c r="C1311" s="26" t="s">
        <v>36</v>
      </c>
      <c r="D1311" s="26">
        <v>572</v>
      </c>
      <c r="E1311" s="26" t="s">
        <v>37</v>
      </c>
      <c r="F1311" s="26">
        <v>10</v>
      </c>
      <c r="G1311" s="26">
        <v>3</v>
      </c>
      <c r="H1311" s="26" t="s">
        <v>51</v>
      </c>
      <c r="I1311" s="26">
        <v>1</v>
      </c>
      <c r="J1311" s="26">
        <v>1836</v>
      </c>
      <c r="K1311" s="26">
        <v>3</v>
      </c>
      <c r="L1311" s="26" t="s">
        <v>46</v>
      </c>
      <c r="M1311" s="26">
        <v>46</v>
      </c>
      <c r="N1311" s="26">
        <v>3</v>
      </c>
      <c r="O1311" s="26">
        <v>2</v>
      </c>
      <c r="P1311" s="26" t="s">
        <v>40</v>
      </c>
      <c r="Q1311" s="26">
        <v>4</v>
      </c>
      <c r="R1311" s="26" t="s">
        <v>41</v>
      </c>
      <c r="S1311" s="26">
        <v>4684</v>
      </c>
      <c r="T1311" s="26">
        <v>9125</v>
      </c>
      <c r="U1311" s="26">
        <v>1</v>
      </c>
      <c r="V1311" s="26" t="s">
        <v>42</v>
      </c>
      <c r="W1311" s="26" t="s">
        <v>43</v>
      </c>
      <c r="X1311" s="26">
        <v>13</v>
      </c>
      <c r="Y1311" s="26">
        <v>3</v>
      </c>
      <c r="Z1311" s="26">
        <v>1</v>
      </c>
      <c r="AA1311" s="26">
        <v>80</v>
      </c>
      <c r="AB1311" s="26">
        <v>0</v>
      </c>
      <c r="AC1311" s="26">
        <v>5</v>
      </c>
      <c r="AD1311" s="26">
        <v>4</v>
      </c>
      <c r="AE1311" s="26">
        <v>3</v>
      </c>
      <c r="AF1311" s="26">
        <v>5</v>
      </c>
      <c r="AG1311" s="26">
        <v>3</v>
      </c>
      <c r="AH1311" s="26">
        <v>1</v>
      </c>
      <c r="AI1311" s="26">
        <v>2</v>
      </c>
      <c r="AJ1311" s="26"/>
      <c r="AK1311" s="26"/>
      <c r="AL1311" s="26"/>
      <c r="AM1311" s="26"/>
      <c r="AN1311" s="26"/>
      <c r="AO1311" s="26"/>
      <c r="AP1311" s="26"/>
      <c r="AQ1311" s="26"/>
      <c r="AR1311" s="26"/>
      <c r="AS1311" s="26"/>
      <c r="AT1311" s="26"/>
      <c r="AU1311" s="26"/>
      <c r="AV1311" s="26"/>
      <c r="AW1311" s="26"/>
      <c r="AX1311" s="26"/>
      <c r="AY1311" s="26"/>
      <c r="AZ1311" s="26"/>
      <c r="BA1311" s="26"/>
      <c r="BB1311" s="26"/>
      <c r="BC1311" s="26"/>
      <c r="BD1311" s="26"/>
      <c r="BE1311" s="26"/>
      <c r="BF1311" s="26"/>
      <c r="BG1311" s="26"/>
      <c r="BH1311" s="26"/>
      <c r="BI1311" s="26"/>
      <c r="BJ1311" s="26"/>
      <c r="BK1311" s="26"/>
      <c r="BL1311" s="26"/>
      <c r="BM1311" s="26"/>
      <c r="BN1311" s="26"/>
      <c r="BO1311" s="26"/>
      <c r="BP1311" s="26"/>
      <c r="BQ1311" s="26"/>
      <c r="BR1311" s="26"/>
      <c r="BS1311" s="26"/>
      <c r="BT1311" s="26"/>
      <c r="BU1311" s="26"/>
      <c r="BV1311" s="26"/>
      <c r="BW1311" s="26"/>
      <c r="BX1311" s="26"/>
      <c r="BY1311" s="26"/>
      <c r="BZ1311" s="26"/>
      <c r="CA1311" s="26"/>
      <c r="CB1311" s="26"/>
      <c r="CC1311" s="26"/>
      <c r="CD1311" s="26"/>
      <c r="CE1311" s="26"/>
      <c r="CF1311" s="26"/>
      <c r="CG1311" s="26"/>
      <c r="CH1311" s="26"/>
      <c r="CI1311" s="26"/>
      <c r="CJ1311" s="26"/>
      <c r="CK1311" s="26"/>
      <c r="CL1311" s="26"/>
      <c r="CM1311" s="26"/>
      <c r="CN1311" s="26"/>
      <c r="CO1311" s="26"/>
      <c r="CP1311" s="26"/>
      <c r="CQ1311" s="26"/>
      <c r="CR1311" s="26"/>
      <c r="CS1311" s="26"/>
      <c r="CT1311" s="26"/>
      <c r="CU1311" s="26"/>
      <c r="CV1311" s="26"/>
    </row>
    <row r="1312" spans="1:100">
      <c r="A1312" s="26">
        <v>58</v>
      </c>
      <c r="B1312" s="26" t="s">
        <v>43</v>
      </c>
      <c r="C1312" s="26" t="s">
        <v>44</v>
      </c>
      <c r="D1312" s="26">
        <v>1216</v>
      </c>
      <c r="E1312" s="26" t="s">
        <v>45</v>
      </c>
      <c r="F1312" s="26">
        <v>15</v>
      </c>
      <c r="G1312" s="26">
        <v>4</v>
      </c>
      <c r="H1312" s="26" t="s">
        <v>38</v>
      </c>
      <c r="I1312" s="26">
        <v>1</v>
      </c>
      <c r="J1312" s="26">
        <v>1837</v>
      </c>
      <c r="K1312" s="26">
        <v>1</v>
      </c>
      <c r="L1312" s="26" t="s">
        <v>46</v>
      </c>
      <c r="M1312" s="26">
        <v>87</v>
      </c>
      <c r="N1312" s="26">
        <v>3</v>
      </c>
      <c r="O1312" s="26">
        <v>4</v>
      </c>
      <c r="P1312" s="26" t="s">
        <v>58</v>
      </c>
      <c r="Q1312" s="26">
        <v>3</v>
      </c>
      <c r="R1312" s="26" t="s">
        <v>48</v>
      </c>
      <c r="S1312" s="26">
        <v>15787</v>
      </c>
      <c r="T1312" s="26">
        <v>21624</v>
      </c>
      <c r="U1312" s="26">
        <v>2</v>
      </c>
      <c r="V1312" s="26" t="s">
        <v>42</v>
      </c>
      <c r="W1312" s="26" t="s">
        <v>35</v>
      </c>
      <c r="X1312" s="26">
        <v>14</v>
      </c>
      <c r="Y1312" s="26">
        <v>3</v>
      </c>
      <c r="Z1312" s="26">
        <v>2</v>
      </c>
      <c r="AA1312" s="26">
        <v>80</v>
      </c>
      <c r="AB1312" s="26">
        <v>0</v>
      </c>
      <c r="AC1312" s="26">
        <v>23</v>
      </c>
      <c r="AD1312" s="26">
        <v>3</v>
      </c>
      <c r="AE1312" s="26">
        <v>3</v>
      </c>
      <c r="AF1312" s="26">
        <v>2</v>
      </c>
      <c r="AG1312" s="26">
        <v>2</v>
      </c>
      <c r="AH1312" s="26">
        <v>2</v>
      </c>
      <c r="AI1312" s="26">
        <v>2</v>
      </c>
      <c r="AJ1312" s="26"/>
      <c r="AK1312" s="26"/>
      <c r="AL1312" s="26"/>
      <c r="AM1312" s="26"/>
      <c r="AN1312" s="26"/>
      <c r="AO1312" s="26"/>
      <c r="AP1312" s="26"/>
      <c r="AQ1312" s="26"/>
      <c r="AR1312" s="26"/>
      <c r="AS1312" s="26"/>
      <c r="AT1312" s="26"/>
      <c r="AU1312" s="26"/>
      <c r="AV1312" s="26"/>
      <c r="AW1312" s="26"/>
      <c r="AX1312" s="26"/>
      <c r="AY1312" s="26"/>
      <c r="AZ1312" s="26"/>
      <c r="BA1312" s="26"/>
      <c r="BB1312" s="26"/>
      <c r="BC1312" s="26"/>
      <c r="BD1312" s="26"/>
      <c r="BE1312" s="26"/>
      <c r="BF1312" s="26"/>
      <c r="BG1312" s="26"/>
      <c r="BH1312" s="26"/>
      <c r="BI1312" s="26"/>
      <c r="BJ1312" s="26"/>
      <c r="BK1312" s="26"/>
      <c r="BL1312" s="26"/>
      <c r="BM1312" s="26"/>
      <c r="BN1312" s="26"/>
      <c r="BO1312" s="26"/>
      <c r="BP1312" s="26"/>
      <c r="BQ1312" s="26"/>
      <c r="BR1312" s="26"/>
      <c r="BS1312" s="26"/>
      <c r="BT1312" s="26"/>
      <c r="BU1312" s="26"/>
      <c r="BV1312" s="26"/>
      <c r="BW1312" s="26"/>
      <c r="BX1312" s="26"/>
      <c r="BY1312" s="26"/>
      <c r="BZ1312" s="26"/>
      <c r="CA1312" s="26"/>
      <c r="CB1312" s="26"/>
      <c r="CC1312" s="26"/>
      <c r="CD1312" s="26"/>
      <c r="CE1312" s="26"/>
      <c r="CF1312" s="26"/>
      <c r="CG1312" s="26"/>
      <c r="CH1312" s="26"/>
      <c r="CI1312" s="26"/>
      <c r="CJ1312" s="26"/>
      <c r="CK1312" s="26"/>
      <c r="CL1312" s="26"/>
      <c r="CM1312" s="26"/>
      <c r="CN1312" s="26"/>
      <c r="CO1312" s="26"/>
      <c r="CP1312" s="26"/>
      <c r="CQ1312" s="26"/>
      <c r="CR1312" s="26"/>
      <c r="CS1312" s="26"/>
      <c r="CT1312" s="26"/>
      <c r="CU1312" s="26"/>
      <c r="CV1312" s="26"/>
    </row>
    <row r="1313" spans="1:100">
      <c r="A1313" s="26">
        <v>18</v>
      </c>
      <c r="B1313" s="26" t="s">
        <v>43</v>
      </c>
      <c r="C1313" s="26" t="s">
        <v>55</v>
      </c>
      <c r="D1313" s="26">
        <v>1431</v>
      </c>
      <c r="E1313" s="26" t="s">
        <v>45</v>
      </c>
      <c r="F1313" s="26">
        <v>14</v>
      </c>
      <c r="G1313" s="26">
        <v>3</v>
      </c>
      <c r="H1313" s="26" t="s">
        <v>51</v>
      </c>
      <c r="I1313" s="26">
        <v>1</v>
      </c>
      <c r="J1313" s="26">
        <v>1839</v>
      </c>
      <c r="K1313" s="26">
        <v>2</v>
      </c>
      <c r="L1313" s="26" t="s">
        <v>39</v>
      </c>
      <c r="M1313" s="26">
        <v>33</v>
      </c>
      <c r="N1313" s="26">
        <v>3</v>
      </c>
      <c r="O1313" s="26">
        <v>1</v>
      </c>
      <c r="P1313" s="26" t="s">
        <v>47</v>
      </c>
      <c r="Q1313" s="26">
        <v>3</v>
      </c>
      <c r="R1313" s="26" t="s">
        <v>41</v>
      </c>
      <c r="S1313" s="26">
        <v>1514</v>
      </c>
      <c r="T1313" s="26">
        <v>8018</v>
      </c>
      <c r="U1313" s="26">
        <v>1</v>
      </c>
      <c r="V1313" s="26" t="s">
        <v>42</v>
      </c>
      <c r="W1313" s="26" t="s">
        <v>43</v>
      </c>
      <c r="X1313" s="26">
        <v>16</v>
      </c>
      <c r="Y1313" s="26">
        <v>3</v>
      </c>
      <c r="Z1313" s="26">
        <v>3</v>
      </c>
      <c r="AA1313" s="26">
        <v>80</v>
      </c>
      <c r="AB1313" s="26">
        <v>0</v>
      </c>
      <c r="AC1313" s="26">
        <v>0</v>
      </c>
      <c r="AD1313" s="26">
        <v>4</v>
      </c>
      <c r="AE1313" s="26">
        <v>1</v>
      </c>
      <c r="AF1313" s="26">
        <v>0</v>
      </c>
      <c r="AG1313" s="26">
        <v>0</v>
      </c>
      <c r="AH1313" s="26">
        <v>0</v>
      </c>
      <c r="AI1313" s="26">
        <v>0</v>
      </c>
      <c r="AJ1313" s="26"/>
      <c r="AK1313" s="26"/>
      <c r="AL1313" s="26"/>
      <c r="AM1313" s="26"/>
      <c r="AN1313" s="26"/>
      <c r="AO1313" s="26"/>
      <c r="AP1313" s="26"/>
      <c r="AQ1313" s="26"/>
      <c r="AR1313" s="26"/>
      <c r="AS1313" s="26"/>
      <c r="AT1313" s="26"/>
      <c r="AU1313" s="26"/>
      <c r="AV1313" s="26"/>
      <c r="AW1313" s="26"/>
      <c r="AX1313" s="26"/>
      <c r="AY1313" s="26"/>
      <c r="AZ1313" s="26"/>
      <c r="BA1313" s="26"/>
      <c r="BB1313" s="26"/>
      <c r="BC1313" s="26"/>
      <c r="BD1313" s="26"/>
      <c r="BE1313" s="26"/>
      <c r="BF1313" s="26"/>
      <c r="BG1313" s="26"/>
      <c r="BH1313" s="26"/>
      <c r="BI1313" s="26"/>
      <c r="BJ1313" s="26"/>
      <c r="BK1313" s="26"/>
      <c r="BL1313" s="26"/>
      <c r="BM1313" s="26"/>
      <c r="BN1313" s="26"/>
      <c r="BO1313" s="26"/>
      <c r="BP1313" s="26"/>
      <c r="BQ1313" s="26"/>
      <c r="BR1313" s="26"/>
      <c r="BS1313" s="26"/>
      <c r="BT1313" s="26"/>
      <c r="BU1313" s="26"/>
      <c r="BV1313" s="26"/>
      <c r="BW1313" s="26"/>
      <c r="BX1313" s="26"/>
      <c r="BY1313" s="26"/>
      <c r="BZ1313" s="26"/>
      <c r="CA1313" s="26"/>
      <c r="CB1313" s="26"/>
      <c r="CC1313" s="26"/>
      <c r="CD1313" s="26"/>
      <c r="CE1313" s="26"/>
      <c r="CF1313" s="26"/>
      <c r="CG1313" s="26"/>
      <c r="CH1313" s="26"/>
      <c r="CI1313" s="26"/>
      <c r="CJ1313" s="26"/>
      <c r="CK1313" s="26"/>
      <c r="CL1313" s="26"/>
      <c r="CM1313" s="26"/>
      <c r="CN1313" s="26"/>
      <c r="CO1313" s="26"/>
      <c r="CP1313" s="26"/>
      <c r="CQ1313" s="26"/>
      <c r="CR1313" s="26"/>
      <c r="CS1313" s="26"/>
      <c r="CT1313" s="26"/>
      <c r="CU1313" s="26"/>
      <c r="CV1313" s="26"/>
    </row>
    <row r="1314" spans="1:100">
      <c r="A1314" s="26">
        <v>31</v>
      </c>
      <c r="B1314" s="26" t="s">
        <v>35</v>
      </c>
      <c r="C1314" s="26" t="s">
        <v>36</v>
      </c>
      <c r="D1314" s="26">
        <v>359</v>
      </c>
      <c r="E1314" s="26" t="s">
        <v>61</v>
      </c>
      <c r="F1314" s="26">
        <v>18</v>
      </c>
      <c r="G1314" s="26">
        <v>5</v>
      </c>
      <c r="H1314" s="26" t="s">
        <v>61</v>
      </c>
      <c r="I1314" s="26">
        <v>1</v>
      </c>
      <c r="J1314" s="26">
        <v>1842</v>
      </c>
      <c r="K1314" s="26">
        <v>4</v>
      </c>
      <c r="L1314" s="26" t="s">
        <v>46</v>
      </c>
      <c r="M1314" s="26">
        <v>89</v>
      </c>
      <c r="N1314" s="26">
        <v>4</v>
      </c>
      <c r="O1314" s="26">
        <v>1</v>
      </c>
      <c r="P1314" s="26" t="s">
        <v>61</v>
      </c>
      <c r="Q1314" s="26">
        <v>1</v>
      </c>
      <c r="R1314" s="26" t="s">
        <v>48</v>
      </c>
      <c r="S1314" s="26">
        <v>2956</v>
      </c>
      <c r="T1314" s="26">
        <v>21495</v>
      </c>
      <c r="U1314" s="26">
        <v>0</v>
      </c>
      <c r="V1314" s="26" t="s">
        <v>42</v>
      </c>
      <c r="W1314" s="26" t="s">
        <v>43</v>
      </c>
      <c r="X1314" s="26">
        <v>17</v>
      </c>
      <c r="Y1314" s="26">
        <v>3</v>
      </c>
      <c r="Z1314" s="26">
        <v>3</v>
      </c>
      <c r="AA1314" s="26">
        <v>80</v>
      </c>
      <c r="AB1314" s="26">
        <v>0</v>
      </c>
      <c r="AC1314" s="26">
        <v>2</v>
      </c>
      <c r="AD1314" s="26">
        <v>4</v>
      </c>
      <c r="AE1314" s="26">
        <v>3</v>
      </c>
      <c r="AF1314" s="26">
        <v>1</v>
      </c>
      <c r="AG1314" s="26">
        <v>0</v>
      </c>
      <c r="AH1314" s="26">
        <v>0</v>
      </c>
      <c r="AI1314" s="26">
        <v>0</v>
      </c>
      <c r="AJ1314" s="26"/>
      <c r="AK1314" s="26"/>
      <c r="AL1314" s="26"/>
      <c r="AM1314" s="26"/>
      <c r="AN1314" s="26"/>
      <c r="AO1314" s="26"/>
      <c r="AP1314" s="26"/>
      <c r="AQ1314" s="26"/>
      <c r="AR1314" s="26"/>
      <c r="AS1314" s="26"/>
      <c r="AT1314" s="26"/>
      <c r="AU1314" s="26"/>
      <c r="AV1314" s="26"/>
      <c r="AW1314" s="26"/>
      <c r="AX1314" s="26"/>
      <c r="AY1314" s="26"/>
      <c r="AZ1314" s="26"/>
      <c r="BA1314" s="26"/>
      <c r="BB1314" s="26"/>
      <c r="BC1314" s="26"/>
      <c r="BD1314" s="26"/>
      <c r="BE1314" s="26"/>
      <c r="BF1314" s="26"/>
      <c r="BG1314" s="26"/>
      <c r="BH1314" s="26"/>
      <c r="BI1314" s="26"/>
      <c r="BJ1314" s="26"/>
      <c r="BK1314" s="26"/>
      <c r="BL1314" s="26"/>
      <c r="BM1314" s="26"/>
      <c r="BN1314" s="26"/>
      <c r="BO1314" s="26"/>
      <c r="BP1314" s="26"/>
      <c r="BQ1314" s="26"/>
      <c r="BR1314" s="26"/>
      <c r="BS1314" s="26"/>
      <c r="BT1314" s="26"/>
      <c r="BU1314" s="26"/>
      <c r="BV1314" s="26"/>
      <c r="BW1314" s="26"/>
      <c r="BX1314" s="26"/>
      <c r="BY1314" s="26"/>
      <c r="BZ1314" s="26"/>
      <c r="CA1314" s="26"/>
      <c r="CB1314" s="26"/>
      <c r="CC1314" s="26"/>
      <c r="CD1314" s="26"/>
      <c r="CE1314" s="26"/>
      <c r="CF1314" s="26"/>
      <c r="CG1314" s="26"/>
      <c r="CH1314" s="26"/>
      <c r="CI1314" s="26"/>
      <c r="CJ1314" s="26"/>
      <c r="CK1314" s="26"/>
      <c r="CL1314" s="26"/>
      <c r="CM1314" s="26"/>
      <c r="CN1314" s="26"/>
      <c r="CO1314" s="26"/>
      <c r="CP1314" s="26"/>
      <c r="CQ1314" s="26"/>
      <c r="CR1314" s="26"/>
      <c r="CS1314" s="26"/>
      <c r="CT1314" s="26"/>
      <c r="CU1314" s="26"/>
      <c r="CV1314" s="26"/>
    </row>
    <row r="1315" spans="1:100">
      <c r="A1315" s="26">
        <v>29</v>
      </c>
      <c r="B1315" s="26" t="s">
        <v>35</v>
      </c>
      <c r="C1315" s="26" t="s">
        <v>36</v>
      </c>
      <c r="D1315" s="26">
        <v>350</v>
      </c>
      <c r="E1315" s="26" t="s">
        <v>61</v>
      </c>
      <c r="F1315" s="26">
        <v>13</v>
      </c>
      <c r="G1315" s="26">
        <v>3</v>
      </c>
      <c r="H1315" s="26" t="s">
        <v>61</v>
      </c>
      <c r="I1315" s="26">
        <v>1</v>
      </c>
      <c r="J1315" s="26">
        <v>1844</v>
      </c>
      <c r="K1315" s="26">
        <v>1</v>
      </c>
      <c r="L1315" s="26" t="s">
        <v>46</v>
      </c>
      <c r="M1315" s="26">
        <v>56</v>
      </c>
      <c r="N1315" s="26">
        <v>2</v>
      </c>
      <c r="O1315" s="26">
        <v>1</v>
      </c>
      <c r="P1315" s="26" t="s">
        <v>61</v>
      </c>
      <c r="Q1315" s="26">
        <v>1</v>
      </c>
      <c r="R1315" s="26" t="s">
        <v>52</v>
      </c>
      <c r="S1315" s="26">
        <v>2335</v>
      </c>
      <c r="T1315" s="26">
        <v>3157</v>
      </c>
      <c r="U1315" s="26">
        <v>4</v>
      </c>
      <c r="V1315" s="26" t="s">
        <v>42</v>
      </c>
      <c r="W1315" s="26" t="s">
        <v>35</v>
      </c>
      <c r="X1315" s="26">
        <v>15</v>
      </c>
      <c r="Y1315" s="26">
        <v>3</v>
      </c>
      <c r="Z1315" s="26">
        <v>4</v>
      </c>
      <c r="AA1315" s="26">
        <v>80</v>
      </c>
      <c r="AB1315" s="26">
        <v>3</v>
      </c>
      <c r="AC1315" s="26">
        <v>4</v>
      </c>
      <c r="AD1315" s="26">
        <v>3</v>
      </c>
      <c r="AE1315" s="26">
        <v>3</v>
      </c>
      <c r="AF1315" s="26">
        <v>2</v>
      </c>
      <c r="AG1315" s="26">
        <v>2</v>
      </c>
      <c r="AH1315" s="26">
        <v>2</v>
      </c>
      <c r="AI1315" s="26">
        <v>0</v>
      </c>
      <c r="AJ1315" s="26"/>
      <c r="AK1315" s="26"/>
      <c r="AL1315" s="26"/>
      <c r="AM1315" s="26"/>
      <c r="AN1315" s="26"/>
      <c r="AO1315" s="26"/>
      <c r="AP1315" s="26"/>
      <c r="AQ1315" s="26"/>
      <c r="AR1315" s="26"/>
      <c r="AS1315" s="26"/>
      <c r="AT1315" s="26"/>
      <c r="AU1315" s="26"/>
      <c r="AV1315" s="26"/>
      <c r="AW1315" s="26"/>
      <c r="AX1315" s="26"/>
      <c r="AY1315" s="26"/>
      <c r="AZ1315" s="26"/>
      <c r="BA1315" s="26"/>
      <c r="BB1315" s="26"/>
      <c r="BC1315" s="26"/>
      <c r="BD1315" s="26"/>
      <c r="BE1315" s="26"/>
      <c r="BF1315" s="26"/>
      <c r="BG1315" s="26"/>
      <c r="BH1315" s="26"/>
      <c r="BI1315" s="26"/>
      <c r="BJ1315" s="26"/>
      <c r="BK1315" s="26"/>
      <c r="BL1315" s="26"/>
      <c r="BM1315" s="26"/>
      <c r="BN1315" s="26"/>
      <c r="BO1315" s="26"/>
      <c r="BP1315" s="26"/>
      <c r="BQ1315" s="26"/>
      <c r="BR1315" s="26"/>
      <c r="BS1315" s="26"/>
      <c r="BT1315" s="26"/>
      <c r="BU1315" s="26"/>
      <c r="BV1315" s="26"/>
      <c r="BW1315" s="26"/>
      <c r="BX1315" s="26"/>
      <c r="BY1315" s="26"/>
      <c r="BZ1315" s="26"/>
      <c r="CA1315" s="26"/>
      <c r="CB1315" s="26"/>
      <c r="CC1315" s="26"/>
      <c r="CD1315" s="26"/>
      <c r="CE1315" s="26"/>
      <c r="CF1315" s="26"/>
      <c r="CG1315" s="26"/>
      <c r="CH1315" s="26"/>
      <c r="CI1315" s="26"/>
      <c r="CJ1315" s="26"/>
      <c r="CK1315" s="26"/>
      <c r="CL1315" s="26"/>
      <c r="CM1315" s="26"/>
      <c r="CN1315" s="26"/>
      <c r="CO1315" s="26"/>
      <c r="CP1315" s="26"/>
      <c r="CQ1315" s="26"/>
      <c r="CR1315" s="26"/>
      <c r="CS1315" s="26"/>
      <c r="CT1315" s="26"/>
      <c r="CU1315" s="26"/>
      <c r="CV1315" s="26"/>
    </row>
    <row r="1316" spans="1:100">
      <c r="A1316" s="26">
        <v>45</v>
      </c>
      <c r="B1316" s="26" t="s">
        <v>43</v>
      </c>
      <c r="C1316" s="26" t="s">
        <v>55</v>
      </c>
      <c r="D1316" s="26">
        <v>589</v>
      </c>
      <c r="E1316" s="26" t="s">
        <v>37</v>
      </c>
      <c r="F1316" s="26">
        <v>2</v>
      </c>
      <c r="G1316" s="26">
        <v>4</v>
      </c>
      <c r="H1316" s="26" t="s">
        <v>38</v>
      </c>
      <c r="I1316" s="26">
        <v>1</v>
      </c>
      <c r="J1316" s="26">
        <v>1845</v>
      </c>
      <c r="K1316" s="26">
        <v>3</v>
      </c>
      <c r="L1316" s="26" t="s">
        <v>39</v>
      </c>
      <c r="M1316" s="26">
        <v>67</v>
      </c>
      <c r="N1316" s="26">
        <v>3</v>
      </c>
      <c r="O1316" s="26">
        <v>2</v>
      </c>
      <c r="P1316" s="26" t="s">
        <v>40</v>
      </c>
      <c r="Q1316" s="26">
        <v>3</v>
      </c>
      <c r="R1316" s="26" t="s">
        <v>48</v>
      </c>
      <c r="S1316" s="26">
        <v>5154</v>
      </c>
      <c r="T1316" s="26">
        <v>19665</v>
      </c>
      <c r="U1316" s="26">
        <v>4</v>
      </c>
      <c r="V1316" s="26" t="s">
        <v>42</v>
      </c>
      <c r="W1316" s="26" t="s">
        <v>43</v>
      </c>
      <c r="X1316" s="26">
        <v>22</v>
      </c>
      <c r="Y1316" s="26">
        <v>4</v>
      </c>
      <c r="Z1316" s="26">
        <v>2</v>
      </c>
      <c r="AA1316" s="26">
        <v>80</v>
      </c>
      <c r="AB1316" s="26">
        <v>2</v>
      </c>
      <c r="AC1316" s="26">
        <v>10</v>
      </c>
      <c r="AD1316" s="26">
        <v>3</v>
      </c>
      <c r="AE1316" s="26">
        <v>4</v>
      </c>
      <c r="AF1316" s="26">
        <v>8</v>
      </c>
      <c r="AG1316" s="26">
        <v>7</v>
      </c>
      <c r="AH1316" s="26">
        <v>5</v>
      </c>
      <c r="AI1316" s="26">
        <v>7</v>
      </c>
      <c r="AJ1316" s="26"/>
      <c r="AK1316" s="26"/>
      <c r="AL1316" s="26"/>
      <c r="AM1316" s="26"/>
      <c r="AN1316" s="26"/>
      <c r="AO1316" s="26"/>
      <c r="AP1316" s="26"/>
      <c r="AQ1316" s="26"/>
      <c r="AR1316" s="26"/>
      <c r="AS1316" s="26"/>
      <c r="AT1316" s="26"/>
      <c r="AU1316" s="26"/>
      <c r="AV1316" s="26"/>
      <c r="AW1316" s="26"/>
      <c r="AX1316" s="26"/>
      <c r="AY1316" s="26"/>
      <c r="AZ1316" s="26"/>
      <c r="BA1316" s="26"/>
      <c r="BB1316" s="26"/>
      <c r="BC1316" s="26"/>
      <c r="BD1316" s="26"/>
      <c r="BE1316" s="26"/>
      <c r="BF1316" s="26"/>
      <c r="BG1316" s="26"/>
      <c r="BH1316" s="26"/>
      <c r="BI1316" s="26"/>
      <c r="BJ1316" s="26"/>
      <c r="BK1316" s="26"/>
      <c r="BL1316" s="26"/>
      <c r="BM1316" s="26"/>
      <c r="BN1316" s="26"/>
      <c r="BO1316" s="26"/>
      <c r="BP1316" s="26"/>
      <c r="BQ1316" s="26"/>
      <c r="BR1316" s="26"/>
      <c r="BS1316" s="26"/>
      <c r="BT1316" s="26"/>
      <c r="BU1316" s="26"/>
      <c r="BV1316" s="26"/>
      <c r="BW1316" s="26"/>
      <c r="BX1316" s="26"/>
      <c r="BY1316" s="26"/>
      <c r="BZ1316" s="26"/>
      <c r="CA1316" s="26"/>
      <c r="CB1316" s="26"/>
      <c r="CC1316" s="26"/>
      <c r="CD1316" s="26"/>
      <c r="CE1316" s="26"/>
      <c r="CF1316" s="26"/>
      <c r="CG1316" s="26"/>
      <c r="CH1316" s="26"/>
      <c r="CI1316" s="26"/>
      <c r="CJ1316" s="26"/>
      <c r="CK1316" s="26"/>
      <c r="CL1316" s="26"/>
      <c r="CM1316" s="26"/>
      <c r="CN1316" s="26"/>
      <c r="CO1316" s="26"/>
      <c r="CP1316" s="26"/>
      <c r="CQ1316" s="26"/>
      <c r="CR1316" s="26"/>
      <c r="CS1316" s="26"/>
      <c r="CT1316" s="26"/>
      <c r="CU1316" s="26"/>
      <c r="CV1316" s="26"/>
    </row>
    <row r="1317" spans="1:100">
      <c r="A1317" s="26">
        <v>36</v>
      </c>
      <c r="B1317" s="26" t="s">
        <v>43</v>
      </c>
      <c r="C1317" s="26" t="s">
        <v>36</v>
      </c>
      <c r="D1317" s="26">
        <v>430</v>
      </c>
      <c r="E1317" s="26" t="s">
        <v>45</v>
      </c>
      <c r="F1317" s="26">
        <v>2</v>
      </c>
      <c r="G1317" s="26">
        <v>4</v>
      </c>
      <c r="H1317" s="26" t="s">
        <v>49</v>
      </c>
      <c r="I1317" s="26">
        <v>1</v>
      </c>
      <c r="J1317" s="26">
        <v>1847</v>
      </c>
      <c r="K1317" s="26">
        <v>4</v>
      </c>
      <c r="L1317" s="26" t="s">
        <v>39</v>
      </c>
      <c r="M1317" s="26">
        <v>73</v>
      </c>
      <c r="N1317" s="26">
        <v>3</v>
      </c>
      <c r="O1317" s="26">
        <v>2</v>
      </c>
      <c r="P1317" s="26" t="s">
        <v>47</v>
      </c>
      <c r="Q1317" s="26">
        <v>2</v>
      </c>
      <c r="R1317" s="26" t="s">
        <v>48</v>
      </c>
      <c r="S1317" s="26">
        <v>6962</v>
      </c>
      <c r="T1317" s="26">
        <v>19573</v>
      </c>
      <c r="U1317" s="26">
        <v>4</v>
      </c>
      <c r="V1317" s="26" t="s">
        <v>42</v>
      </c>
      <c r="W1317" s="26" t="s">
        <v>35</v>
      </c>
      <c r="X1317" s="26">
        <v>22</v>
      </c>
      <c r="Y1317" s="26">
        <v>4</v>
      </c>
      <c r="Z1317" s="26">
        <v>4</v>
      </c>
      <c r="AA1317" s="26">
        <v>80</v>
      </c>
      <c r="AB1317" s="26">
        <v>1</v>
      </c>
      <c r="AC1317" s="26">
        <v>15</v>
      </c>
      <c r="AD1317" s="26">
        <v>2</v>
      </c>
      <c r="AE1317" s="26">
        <v>3</v>
      </c>
      <c r="AF1317" s="26">
        <v>1</v>
      </c>
      <c r="AG1317" s="26">
        <v>0</v>
      </c>
      <c r="AH1317" s="26">
        <v>0</v>
      </c>
      <c r="AI1317" s="26">
        <v>0</v>
      </c>
      <c r="AJ1317" s="26"/>
      <c r="AK1317" s="26"/>
      <c r="AL1317" s="26"/>
      <c r="AM1317" s="26"/>
      <c r="AN1317" s="26"/>
      <c r="AO1317" s="26"/>
      <c r="AP1317" s="26"/>
      <c r="AQ1317" s="26"/>
      <c r="AR1317" s="26"/>
      <c r="AS1317" s="26"/>
      <c r="AT1317" s="26"/>
      <c r="AU1317" s="26"/>
      <c r="AV1317" s="26"/>
      <c r="AW1317" s="26"/>
      <c r="AX1317" s="26"/>
      <c r="AY1317" s="26"/>
      <c r="AZ1317" s="26"/>
      <c r="BA1317" s="26"/>
      <c r="BB1317" s="26"/>
      <c r="BC1317" s="26"/>
      <c r="BD1317" s="26"/>
      <c r="BE1317" s="26"/>
      <c r="BF1317" s="26"/>
      <c r="BG1317" s="26"/>
      <c r="BH1317" s="26"/>
      <c r="BI1317" s="26"/>
      <c r="BJ1317" s="26"/>
      <c r="BK1317" s="26"/>
      <c r="BL1317" s="26"/>
      <c r="BM1317" s="26"/>
      <c r="BN1317" s="26"/>
      <c r="BO1317" s="26"/>
      <c r="BP1317" s="26"/>
      <c r="BQ1317" s="26"/>
      <c r="BR1317" s="26"/>
      <c r="BS1317" s="26"/>
      <c r="BT1317" s="26"/>
      <c r="BU1317" s="26"/>
      <c r="BV1317" s="26"/>
      <c r="BW1317" s="26"/>
      <c r="BX1317" s="26"/>
      <c r="BY1317" s="26"/>
      <c r="BZ1317" s="26"/>
      <c r="CA1317" s="26"/>
      <c r="CB1317" s="26"/>
      <c r="CC1317" s="26"/>
      <c r="CD1317" s="26"/>
      <c r="CE1317" s="26"/>
      <c r="CF1317" s="26"/>
      <c r="CG1317" s="26"/>
      <c r="CH1317" s="26"/>
      <c r="CI1317" s="26"/>
      <c r="CJ1317" s="26"/>
      <c r="CK1317" s="26"/>
      <c r="CL1317" s="26"/>
      <c r="CM1317" s="26"/>
      <c r="CN1317" s="26"/>
      <c r="CO1317" s="26"/>
      <c r="CP1317" s="26"/>
      <c r="CQ1317" s="26"/>
      <c r="CR1317" s="26"/>
      <c r="CS1317" s="26"/>
      <c r="CT1317" s="26"/>
      <c r="CU1317" s="26"/>
      <c r="CV1317" s="26"/>
    </row>
    <row r="1318" spans="1:100">
      <c r="A1318" s="26">
        <v>43</v>
      </c>
      <c r="B1318" s="26" t="s">
        <v>43</v>
      </c>
      <c r="C1318" s="26" t="s">
        <v>44</v>
      </c>
      <c r="D1318" s="26">
        <v>1422</v>
      </c>
      <c r="E1318" s="26" t="s">
        <v>37</v>
      </c>
      <c r="F1318" s="26">
        <v>2</v>
      </c>
      <c r="G1318" s="26">
        <v>4</v>
      </c>
      <c r="H1318" s="26" t="s">
        <v>38</v>
      </c>
      <c r="I1318" s="26">
        <v>1</v>
      </c>
      <c r="J1318" s="26">
        <v>1849</v>
      </c>
      <c r="K1318" s="26">
        <v>1</v>
      </c>
      <c r="L1318" s="26" t="s">
        <v>46</v>
      </c>
      <c r="M1318" s="26">
        <v>92</v>
      </c>
      <c r="N1318" s="26">
        <v>3</v>
      </c>
      <c r="O1318" s="26">
        <v>2</v>
      </c>
      <c r="P1318" s="26" t="s">
        <v>40</v>
      </c>
      <c r="Q1318" s="26">
        <v>4</v>
      </c>
      <c r="R1318" s="26" t="s">
        <v>48</v>
      </c>
      <c r="S1318" s="26">
        <v>5675</v>
      </c>
      <c r="T1318" s="26">
        <v>19246</v>
      </c>
      <c r="U1318" s="26">
        <v>1</v>
      </c>
      <c r="V1318" s="26" t="s">
        <v>42</v>
      </c>
      <c r="W1318" s="26" t="s">
        <v>43</v>
      </c>
      <c r="X1318" s="26">
        <v>20</v>
      </c>
      <c r="Y1318" s="26">
        <v>4</v>
      </c>
      <c r="Z1318" s="26">
        <v>3</v>
      </c>
      <c r="AA1318" s="26">
        <v>80</v>
      </c>
      <c r="AB1318" s="26">
        <v>1</v>
      </c>
      <c r="AC1318" s="26">
        <v>7</v>
      </c>
      <c r="AD1318" s="26">
        <v>5</v>
      </c>
      <c r="AE1318" s="26">
        <v>3</v>
      </c>
      <c r="AF1318" s="26">
        <v>7</v>
      </c>
      <c r="AG1318" s="26">
        <v>7</v>
      </c>
      <c r="AH1318" s="26">
        <v>7</v>
      </c>
      <c r="AI1318" s="26">
        <v>7</v>
      </c>
      <c r="AJ1318" s="26"/>
      <c r="AK1318" s="26"/>
      <c r="AL1318" s="26"/>
      <c r="AM1318" s="26"/>
      <c r="AN1318" s="26"/>
      <c r="AO1318" s="26"/>
      <c r="AP1318" s="26"/>
      <c r="AQ1318" s="26"/>
      <c r="AR1318" s="26"/>
      <c r="AS1318" s="26"/>
      <c r="AT1318" s="26"/>
      <c r="AU1318" s="26"/>
      <c r="AV1318" s="26"/>
      <c r="AW1318" s="26"/>
      <c r="AX1318" s="26"/>
      <c r="AY1318" s="26"/>
      <c r="AZ1318" s="26"/>
      <c r="BA1318" s="26"/>
      <c r="BB1318" s="26"/>
      <c r="BC1318" s="26"/>
      <c r="BD1318" s="26"/>
      <c r="BE1318" s="26"/>
      <c r="BF1318" s="26"/>
      <c r="BG1318" s="26"/>
      <c r="BH1318" s="26"/>
      <c r="BI1318" s="26"/>
      <c r="BJ1318" s="26"/>
      <c r="BK1318" s="26"/>
      <c r="BL1318" s="26"/>
      <c r="BM1318" s="26"/>
      <c r="BN1318" s="26"/>
      <c r="BO1318" s="26"/>
      <c r="BP1318" s="26"/>
      <c r="BQ1318" s="26"/>
      <c r="BR1318" s="26"/>
      <c r="BS1318" s="26"/>
      <c r="BT1318" s="26"/>
      <c r="BU1318" s="26"/>
      <c r="BV1318" s="26"/>
      <c r="BW1318" s="26"/>
      <c r="BX1318" s="26"/>
      <c r="BY1318" s="26"/>
      <c r="BZ1318" s="26"/>
      <c r="CA1318" s="26"/>
      <c r="CB1318" s="26"/>
      <c r="CC1318" s="26"/>
      <c r="CD1318" s="26"/>
      <c r="CE1318" s="26"/>
      <c r="CF1318" s="26"/>
      <c r="CG1318" s="26"/>
      <c r="CH1318" s="26"/>
      <c r="CI1318" s="26"/>
      <c r="CJ1318" s="26"/>
      <c r="CK1318" s="26"/>
      <c r="CL1318" s="26"/>
      <c r="CM1318" s="26"/>
      <c r="CN1318" s="26"/>
      <c r="CO1318" s="26"/>
      <c r="CP1318" s="26"/>
      <c r="CQ1318" s="26"/>
      <c r="CR1318" s="26"/>
      <c r="CS1318" s="26"/>
      <c r="CT1318" s="26"/>
      <c r="CU1318" s="26"/>
      <c r="CV1318" s="26"/>
    </row>
    <row r="1319" spans="1:100">
      <c r="A1319" s="26">
        <v>27</v>
      </c>
      <c r="B1319" s="26" t="s">
        <v>43</v>
      </c>
      <c r="C1319" s="26" t="s">
        <v>44</v>
      </c>
      <c r="D1319" s="26">
        <v>1297</v>
      </c>
      <c r="E1319" s="26" t="s">
        <v>45</v>
      </c>
      <c r="F1319" s="26">
        <v>5</v>
      </c>
      <c r="G1319" s="26">
        <v>2</v>
      </c>
      <c r="H1319" s="26" t="s">
        <v>38</v>
      </c>
      <c r="I1319" s="26">
        <v>1</v>
      </c>
      <c r="J1319" s="26">
        <v>1850</v>
      </c>
      <c r="K1319" s="26">
        <v>4</v>
      </c>
      <c r="L1319" s="26" t="s">
        <v>39</v>
      </c>
      <c r="M1319" s="26">
        <v>53</v>
      </c>
      <c r="N1319" s="26">
        <v>3</v>
      </c>
      <c r="O1319" s="26">
        <v>1</v>
      </c>
      <c r="P1319" s="26" t="s">
        <v>50</v>
      </c>
      <c r="Q1319" s="26">
        <v>4</v>
      </c>
      <c r="R1319" s="26" t="s">
        <v>41</v>
      </c>
      <c r="S1319" s="26">
        <v>2379</v>
      </c>
      <c r="T1319" s="26">
        <v>19826</v>
      </c>
      <c r="U1319" s="26">
        <v>0</v>
      </c>
      <c r="V1319" s="26" t="s">
        <v>42</v>
      </c>
      <c r="W1319" s="26" t="s">
        <v>35</v>
      </c>
      <c r="X1319" s="26">
        <v>14</v>
      </c>
      <c r="Y1319" s="26">
        <v>3</v>
      </c>
      <c r="Z1319" s="26">
        <v>3</v>
      </c>
      <c r="AA1319" s="26">
        <v>80</v>
      </c>
      <c r="AB1319" s="26">
        <v>0</v>
      </c>
      <c r="AC1319" s="26">
        <v>6</v>
      </c>
      <c r="AD1319" s="26">
        <v>3</v>
      </c>
      <c r="AE1319" s="26">
        <v>2</v>
      </c>
      <c r="AF1319" s="26">
        <v>5</v>
      </c>
      <c r="AG1319" s="26">
        <v>4</v>
      </c>
      <c r="AH1319" s="26">
        <v>0</v>
      </c>
      <c r="AI1319" s="26">
        <v>2</v>
      </c>
      <c r="AJ1319" s="26"/>
      <c r="AK1319" s="26"/>
      <c r="AL1319" s="26"/>
      <c r="AM1319" s="26"/>
      <c r="AN1319" s="26"/>
      <c r="AO1319" s="26"/>
      <c r="AP1319" s="26"/>
      <c r="AQ1319" s="26"/>
      <c r="AR1319" s="26"/>
      <c r="AS1319" s="26"/>
      <c r="AT1319" s="26"/>
      <c r="AU1319" s="26"/>
      <c r="AV1319" s="26"/>
      <c r="AW1319" s="26"/>
      <c r="AX1319" s="26"/>
      <c r="AY1319" s="26"/>
      <c r="AZ1319" s="26"/>
      <c r="BA1319" s="26"/>
      <c r="BB1319" s="26"/>
      <c r="BC1319" s="26"/>
      <c r="BD1319" s="26"/>
      <c r="BE1319" s="26"/>
      <c r="BF1319" s="26"/>
      <c r="BG1319" s="26"/>
      <c r="BH1319" s="26"/>
      <c r="BI1319" s="26"/>
      <c r="BJ1319" s="26"/>
      <c r="BK1319" s="26"/>
      <c r="BL1319" s="26"/>
      <c r="BM1319" s="26"/>
      <c r="BN1319" s="26"/>
      <c r="BO1319" s="26"/>
      <c r="BP1319" s="26"/>
      <c r="BQ1319" s="26"/>
      <c r="BR1319" s="26"/>
      <c r="BS1319" s="26"/>
      <c r="BT1319" s="26"/>
      <c r="BU1319" s="26"/>
      <c r="BV1319" s="26"/>
      <c r="BW1319" s="26"/>
      <c r="BX1319" s="26"/>
      <c r="BY1319" s="26"/>
      <c r="BZ1319" s="26"/>
      <c r="CA1319" s="26"/>
      <c r="CB1319" s="26"/>
      <c r="CC1319" s="26"/>
      <c r="CD1319" s="26"/>
      <c r="CE1319" s="26"/>
      <c r="CF1319" s="26"/>
      <c r="CG1319" s="26"/>
      <c r="CH1319" s="26"/>
      <c r="CI1319" s="26"/>
      <c r="CJ1319" s="26"/>
      <c r="CK1319" s="26"/>
      <c r="CL1319" s="26"/>
      <c r="CM1319" s="26"/>
      <c r="CN1319" s="26"/>
      <c r="CO1319" s="26"/>
      <c r="CP1319" s="26"/>
      <c r="CQ1319" s="26"/>
      <c r="CR1319" s="26"/>
      <c r="CS1319" s="26"/>
      <c r="CT1319" s="26"/>
      <c r="CU1319" s="26"/>
      <c r="CV1319" s="26"/>
    </row>
    <row r="1320" spans="1:100">
      <c r="A1320" s="26">
        <v>29</v>
      </c>
      <c r="B1320" s="26" t="s">
        <v>43</v>
      </c>
      <c r="C1320" s="26" t="s">
        <v>44</v>
      </c>
      <c r="D1320" s="26">
        <v>574</v>
      </c>
      <c r="E1320" s="26" t="s">
        <v>45</v>
      </c>
      <c r="F1320" s="26">
        <v>20</v>
      </c>
      <c r="G1320" s="26">
        <v>1</v>
      </c>
      <c r="H1320" s="26" t="s">
        <v>51</v>
      </c>
      <c r="I1320" s="26">
        <v>1</v>
      </c>
      <c r="J1320" s="26">
        <v>1852</v>
      </c>
      <c r="K1320" s="26">
        <v>4</v>
      </c>
      <c r="L1320" s="26" t="s">
        <v>46</v>
      </c>
      <c r="M1320" s="26">
        <v>40</v>
      </c>
      <c r="N1320" s="26">
        <v>3</v>
      </c>
      <c r="O1320" s="26">
        <v>1</v>
      </c>
      <c r="P1320" s="26" t="s">
        <v>50</v>
      </c>
      <c r="Q1320" s="26">
        <v>4</v>
      </c>
      <c r="R1320" s="26" t="s">
        <v>48</v>
      </c>
      <c r="S1320" s="26">
        <v>3812</v>
      </c>
      <c r="T1320" s="26">
        <v>7003</v>
      </c>
      <c r="U1320" s="26">
        <v>1</v>
      </c>
      <c r="V1320" s="26" t="s">
        <v>42</v>
      </c>
      <c r="W1320" s="26" t="s">
        <v>43</v>
      </c>
      <c r="X1320" s="26">
        <v>13</v>
      </c>
      <c r="Y1320" s="26">
        <v>3</v>
      </c>
      <c r="Z1320" s="26">
        <v>2</v>
      </c>
      <c r="AA1320" s="26">
        <v>80</v>
      </c>
      <c r="AB1320" s="26">
        <v>0</v>
      </c>
      <c r="AC1320" s="26">
        <v>11</v>
      </c>
      <c r="AD1320" s="26">
        <v>3</v>
      </c>
      <c r="AE1320" s="26">
        <v>4</v>
      </c>
      <c r="AF1320" s="26">
        <v>11</v>
      </c>
      <c r="AG1320" s="26">
        <v>8</v>
      </c>
      <c r="AH1320" s="26">
        <v>3</v>
      </c>
      <c r="AI1320" s="26">
        <v>10</v>
      </c>
      <c r="AJ1320" s="26"/>
      <c r="AK1320" s="26"/>
      <c r="AL1320" s="26"/>
      <c r="AM1320" s="26"/>
      <c r="AN1320" s="26"/>
      <c r="AO1320" s="26"/>
      <c r="AP1320" s="26"/>
      <c r="AQ1320" s="26"/>
      <c r="AR1320" s="26"/>
      <c r="AS1320" s="26"/>
      <c r="AT1320" s="26"/>
      <c r="AU1320" s="26"/>
      <c r="AV1320" s="26"/>
      <c r="AW1320" s="26"/>
      <c r="AX1320" s="26"/>
      <c r="AY1320" s="26"/>
      <c r="AZ1320" s="26"/>
      <c r="BA1320" s="26"/>
      <c r="BB1320" s="26"/>
      <c r="BC1320" s="26"/>
      <c r="BD1320" s="26"/>
      <c r="BE1320" s="26"/>
      <c r="BF1320" s="26"/>
      <c r="BG1320" s="26"/>
      <c r="BH1320" s="26"/>
      <c r="BI1320" s="26"/>
      <c r="BJ1320" s="26"/>
      <c r="BK1320" s="26"/>
      <c r="BL1320" s="26"/>
      <c r="BM1320" s="26"/>
      <c r="BN1320" s="26"/>
      <c r="BO1320" s="26"/>
      <c r="BP1320" s="26"/>
      <c r="BQ1320" s="26"/>
      <c r="BR1320" s="26"/>
      <c r="BS1320" s="26"/>
      <c r="BT1320" s="26"/>
      <c r="BU1320" s="26"/>
      <c r="BV1320" s="26"/>
      <c r="BW1320" s="26"/>
      <c r="BX1320" s="26"/>
      <c r="BY1320" s="26"/>
      <c r="BZ1320" s="26"/>
      <c r="CA1320" s="26"/>
      <c r="CB1320" s="26"/>
      <c r="CC1320" s="26"/>
      <c r="CD1320" s="26"/>
      <c r="CE1320" s="26"/>
      <c r="CF1320" s="26"/>
      <c r="CG1320" s="26"/>
      <c r="CH1320" s="26"/>
      <c r="CI1320" s="26"/>
      <c r="CJ1320" s="26"/>
      <c r="CK1320" s="26"/>
      <c r="CL1320" s="26"/>
      <c r="CM1320" s="26"/>
      <c r="CN1320" s="26"/>
      <c r="CO1320" s="26"/>
      <c r="CP1320" s="26"/>
      <c r="CQ1320" s="26"/>
      <c r="CR1320" s="26"/>
      <c r="CS1320" s="26"/>
      <c r="CT1320" s="26"/>
      <c r="CU1320" s="26"/>
      <c r="CV1320" s="26"/>
    </row>
    <row r="1321" spans="1:100">
      <c r="A1321" s="26">
        <v>32</v>
      </c>
      <c r="B1321" s="26" t="s">
        <v>43</v>
      </c>
      <c r="C1321" s="26" t="s">
        <v>44</v>
      </c>
      <c r="D1321" s="26">
        <v>1318</v>
      </c>
      <c r="E1321" s="26" t="s">
        <v>37</v>
      </c>
      <c r="F1321" s="26">
        <v>10</v>
      </c>
      <c r="G1321" s="26">
        <v>4</v>
      </c>
      <c r="H1321" s="26" t="s">
        <v>59</v>
      </c>
      <c r="I1321" s="26">
        <v>1</v>
      </c>
      <c r="J1321" s="26">
        <v>1853</v>
      </c>
      <c r="K1321" s="26">
        <v>4</v>
      </c>
      <c r="L1321" s="26" t="s">
        <v>46</v>
      </c>
      <c r="M1321" s="26">
        <v>79</v>
      </c>
      <c r="N1321" s="26">
        <v>3</v>
      </c>
      <c r="O1321" s="26">
        <v>2</v>
      </c>
      <c r="P1321" s="26" t="s">
        <v>40</v>
      </c>
      <c r="Q1321" s="26">
        <v>4</v>
      </c>
      <c r="R1321" s="26" t="s">
        <v>41</v>
      </c>
      <c r="S1321" s="26">
        <v>4648</v>
      </c>
      <c r="T1321" s="26">
        <v>26075</v>
      </c>
      <c r="U1321" s="26">
        <v>8</v>
      </c>
      <c r="V1321" s="26" t="s">
        <v>42</v>
      </c>
      <c r="W1321" s="26" t="s">
        <v>43</v>
      </c>
      <c r="X1321" s="26">
        <v>13</v>
      </c>
      <c r="Y1321" s="26">
        <v>3</v>
      </c>
      <c r="Z1321" s="26">
        <v>3</v>
      </c>
      <c r="AA1321" s="26">
        <v>80</v>
      </c>
      <c r="AB1321" s="26">
        <v>0</v>
      </c>
      <c r="AC1321" s="26">
        <v>4</v>
      </c>
      <c r="AD1321" s="26">
        <v>2</v>
      </c>
      <c r="AE1321" s="26">
        <v>4</v>
      </c>
      <c r="AF1321" s="26">
        <v>0</v>
      </c>
      <c r="AG1321" s="26">
        <v>0</v>
      </c>
      <c r="AH1321" s="26">
        <v>0</v>
      </c>
      <c r="AI1321" s="26">
        <v>0</v>
      </c>
      <c r="AJ1321" s="26"/>
      <c r="AK1321" s="26"/>
      <c r="AL1321" s="26"/>
      <c r="AM1321" s="26"/>
      <c r="AN1321" s="26"/>
      <c r="AO1321" s="26"/>
      <c r="AP1321" s="26"/>
      <c r="AQ1321" s="26"/>
      <c r="AR1321" s="26"/>
      <c r="AS1321" s="26"/>
      <c r="AT1321" s="26"/>
      <c r="AU1321" s="26"/>
      <c r="AV1321" s="26"/>
      <c r="AW1321" s="26"/>
      <c r="AX1321" s="26"/>
      <c r="AY1321" s="26"/>
      <c r="AZ1321" s="26"/>
      <c r="BA1321" s="26"/>
      <c r="BB1321" s="26"/>
      <c r="BC1321" s="26"/>
      <c r="BD1321" s="26"/>
      <c r="BE1321" s="26"/>
      <c r="BF1321" s="26"/>
      <c r="BG1321" s="26"/>
      <c r="BH1321" s="26"/>
      <c r="BI1321" s="26"/>
      <c r="BJ1321" s="26"/>
      <c r="BK1321" s="26"/>
      <c r="BL1321" s="26"/>
      <c r="BM1321" s="26"/>
      <c r="BN1321" s="26"/>
      <c r="BO1321" s="26"/>
      <c r="BP1321" s="26"/>
      <c r="BQ1321" s="26"/>
      <c r="BR1321" s="26"/>
      <c r="BS1321" s="26"/>
      <c r="BT1321" s="26"/>
      <c r="BU1321" s="26"/>
      <c r="BV1321" s="26"/>
      <c r="BW1321" s="26"/>
      <c r="BX1321" s="26"/>
      <c r="BY1321" s="26"/>
      <c r="BZ1321" s="26"/>
      <c r="CA1321" s="26"/>
      <c r="CB1321" s="26"/>
      <c r="CC1321" s="26"/>
      <c r="CD1321" s="26"/>
      <c r="CE1321" s="26"/>
      <c r="CF1321" s="26"/>
      <c r="CG1321" s="26"/>
      <c r="CH1321" s="26"/>
      <c r="CI1321" s="26"/>
      <c r="CJ1321" s="26"/>
      <c r="CK1321" s="26"/>
      <c r="CL1321" s="26"/>
      <c r="CM1321" s="26"/>
      <c r="CN1321" s="26"/>
      <c r="CO1321" s="26"/>
      <c r="CP1321" s="26"/>
      <c r="CQ1321" s="26"/>
      <c r="CR1321" s="26"/>
      <c r="CS1321" s="26"/>
      <c r="CT1321" s="26"/>
      <c r="CU1321" s="26"/>
      <c r="CV1321" s="26"/>
    </row>
    <row r="1322" spans="1:100">
      <c r="A1322" s="26">
        <v>42</v>
      </c>
      <c r="B1322" s="26" t="s">
        <v>43</v>
      </c>
      <c r="C1322" s="26" t="s">
        <v>55</v>
      </c>
      <c r="D1322" s="26">
        <v>355</v>
      </c>
      <c r="E1322" s="26" t="s">
        <v>45</v>
      </c>
      <c r="F1322" s="26">
        <v>10</v>
      </c>
      <c r="G1322" s="26">
        <v>4</v>
      </c>
      <c r="H1322" s="26" t="s">
        <v>60</v>
      </c>
      <c r="I1322" s="26">
        <v>1</v>
      </c>
      <c r="J1322" s="26">
        <v>1854</v>
      </c>
      <c r="K1322" s="26">
        <v>3</v>
      </c>
      <c r="L1322" s="26" t="s">
        <v>46</v>
      </c>
      <c r="M1322" s="26">
        <v>38</v>
      </c>
      <c r="N1322" s="26">
        <v>3</v>
      </c>
      <c r="O1322" s="26">
        <v>1</v>
      </c>
      <c r="P1322" s="26" t="s">
        <v>47</v>
      </c>
      <c r="Q1322" s="26">
        <v>3</v>
      </c>
      <c r="R1322" s="26" t="s">
        <v>48</v>
      </c>
      <c r="S1322" s="26">
        <v>2936</v>
      </c>
      <c r="T1322" s="26">
        <v>6161</v>
      </c>
      <c r="U1322" s="26">
        <v>3</v>
      </c>
      <c r="V1322" s="26" t="s">
        <v>42</v>
      </c>
      <c r="W1322" s="26" t="s">
        <v>43</v>
      </c>
      <c r="X1322" s="26">
        <v>22</v>
      </c>
      <c r="Y1322" s="26">
        <v>4</v>
      </c>
      <c r="Z1322" s="26">
        <v>2</v>
      </c>
      <c r="AA1322" s="26">
        <v>80</v>
      </c>
      <c r="AB1322" s="26">
        <v>2</v>
      </c>
      <c r="AC1322" s="26">
        <v>10</v>
      </c>
      <c r="AD1322" s="26">
        <v>1</v>
      </c>
      <c r="AE1322" s="26">
        <v>2</v>
      </c>
      <c r="AF1322" s="26">
        <v>6</v>
      </c>
      <c r="AG1322" s="26">
        <v>3</v>
      </c>
      <c r="AH1322" s="26">
        <v>3</v>
      </c>
      <c r="AI1322" s="26">
        <v>3</v>
      </c>
      <c r="AJ1322" s="26"/>
      <c r="AK1322" s="26"/>
      <c r="AL1322" s="26"/>
      <c r="AM1322" s="26"/>
      <c r="AN1322" s="26"/>
      <c r="AO1322" s="26"/>
      <c r="AP1322" s="26"/>
      <c r="AQ1322" s="26"/>
      <c r="AR1322" s="26"/>
      <c r="AS1322" s="26"/>
      <c r="AT1322" s="26"/>
      <c r="AU1322" s="26"/>
      <c r="AV1322" s="26"/>
      <c r="AW1322" s="26"/>
      <c r="AX1322" s="26"/>
      <c r="AY1322" s="26"/>
      <c r="AZ1322" s="26"/>
      <c r="BA1322" s="26"/>
      <c r="BB1322" s="26"/>
      <c r="BC1322" s="26"/>
      <c r="BD1322" s="26"/>
      <c r="BE1322" s="26"/>
      <c r="BF1322" s="26"/>
      <c r="BG1322" s="26"/>
      <c r="BH1322" s="26"/>
      <c r="BI1322" s="26"/>
      <c r="BJ1322" s="26"/>
      <c r="BK1322" s="26"/>
      <c r="BL1322" s="26"/>
      <c r="BM1322" s="26"/>
      <c r="BN1322" s="26"/>
      <c r="BO1322" s="26"/>
      <c r="BP1322" s="26"/>
      <c r="BQ1322" s="26"/>
      <c r="BR1322" s="26"/>
      <c r="BS1322" s="26"/>
      <c r="BT1322" s="26"/>
      <c r="BU1322" s="26"/>
      <c r="BV1322" s="26"/>
      <c r="BW1322" s="26"/>
      <c r="BX1322" s="26"/>
      <c r="BY1322" s="26"/>
      <c r="BZ1322" s="26"/>
      <c r="CA1322" s="26"/>
      <c r="CB1322" s="26"/>
      <c r="CC1322" s="26"/>
      <c r="CD1322" s="26"/>
      <c r="CE1322" s="26"/>
      <c r="CF1322" s="26"/>
      <c r="CG1322" s="26"/>
      <c r="CH1322" s="26"/>
      <c r="CI1322" s="26"/>
      <c r="CJ1322" s="26"/>
      <c r="CK1322" s="26"/>
      <c r="CL1322" s="26"/>
      <c r="CM1322" s="26"/>
      <c r="CN1322" s="26"/>
      <c r="CO1322" s="26"/>
      <c r="CP1322" s="26"/>
      <c r="CQ1322" s="26"/>
      <c r="CR1322" s="26"/>
      <c r="CS1322" s="26"/>
      <c r="CT1322" s="26"/>
      <c r="CU1322" s="26"/>
      <c r="CV1322" s="26"/>
    </row>
    <row r="1323" spans="1:100">
      <c r="A1323" s="26">
        <v>47</v>
      </c>
      <c r="B1323" s="26" t="s">
        <v>43</v>
      </c>
      <c r="C1323" s="26" t="s">
        <v>36</v>
      </c>
      <c r="D1323" s="26">
        <v>207</v>
      </c>
      <c r="E1323" s="26" t="s">
        <v>45</v>
      </c>
      <c r="F1323" s="26">
        <v>9</v>
      </c>
      <c r="G1323" s="26">
        <v>4</v>
      </c>
      <c r="H1323" s="26" t="s">
        <v>38</v>
      </c>
      <c r="I1323" s="26">
        <v>1</v>
      </c>
      <c r="J1323" s="26">
        <v>1856</v>
      </c>
      <c r="K1323" s="26">
        <v>2</v>
      </c>
      <c r="L1323" s="26" t="s">
        <v>39</v>
      </c>
      <c r="M1323" s="26">
        <v>64</v>
      </c>
      <c r="N1323" s="26">
        <v>3</v>
      </c>
      <c r="O1323" s="26">
        <v>1</v>
      </c>
      <c r="P1323" s="26" t="s">
        <v>50</v>
      </c>
      <c r="Q1323" s="26">
        <v>3</v>
      </c>
      <c r="R1323" s="26" t="s">
        <v>41</v>
      </c>
      <c r="S1323" s="26">
        <v>2105</v>
      </c>
      <c r="T1323" s="26">
        <v>5411</v>
      </c>
      <c r="U1323" s="26">
        <v>4</v>
      </c>
      <c r="V1323" s="26" t="s">
        <v>42</v>
      </c>
      <c r="W1323" s="26" t="s">
        <v>43</v>
      </c>
      <c r="X1323" s="26">
        <v>12</v>
      </c>
      <c r="Y1323" s="26">
        <v>3</v>
      </c>
      <c r="Z1323" s="26">
        <v>3</v>
      </c>
      <c r="AA1323" s="26">
        <v>80</v>
      </c>
      <c r="AB1323" s="26">
        <v>0</v>
      </c>
      <c r="AC1323" s="26">
        <v>7</v>
      </c>
      <c r="AD1323" s="26">
        <v>2</v>
      </c>
      <c r="AE1323" s="26">
        <v>3</v>
      </c>
      <c r="AF1323" s="26">
        <v>2</v>
      </c>
      <c r="AG1323" s="26">
        <v>2</v>
      </c>
      <c r="AH1323" s="26">
        <v>2</v>
      </c>
      <c r="AI1323" s="26">
        <v>0</v>
      </c>
      <c r="AJ1323" s="26"/>
      <c r="AK1323" s="26"/>
      <c r="AL1323" s="26"/>
      <c r="AM1323" s="26"/>
      <c r="AN1323" s="26"/>
      <c r="AO1323" s="26"/>
      <c r="AP1323" s="26"/>
      <c r="AQ1323" s="26"/>
      <c r="AR1323" s="26"/>
      <c r="AS1323" s="26"/>
      <c r="AT1323" s="26"/>
      <c r="AU1323" s="26"/>
      <c r="AV1323" s="26"/>
      <c r="AW1323" s="26"/>
      <c r="AX1323" s="26"/>
      <c r="AY1323" s="26"/>
      <c r="AZ1323" s="26"/>
      <c r="BA1323" s="26"/>
      <c r="BB1323" s="26"/>
      <c r="BC1323" s="26"/>
      <c r="BD1323" s="26"/>
      <c r="BE1323" s="26"/>
      <c r="BF1323" s="26"/>
      <c r="BG1323" s="26"/>
      <c r="BH1323" s="26"/>
      <c r="BI1323" s="26"/>
      <c r="BJ1323" s="26"/>
      <c r="BK1323" s="26"/>
      <c r="BL1323" s="26"/>
      <c r="BM1323" s="26"/>
      <c r="BN1323" s="26"/>
      <c r="BO1323" s="26"/>
      <c r="BP1323" s="26"/>
      <c r="BQ1323" s="26"/>
      <c r="BR1323" s="26"/>
      <c r="BS1323" s="26"/>
      <c r="BT1323" s="26"/>
      <c r="BU1323" s="26"/>
      <c r="BV1323" s="26"/>
      <c r="BW1323" s="26"/>
      <c r="BX1323" s="26"/>
      <c r="BY1323" s="26"/>
      <c r="BZ1323" s="26"/>
      <c r="CA1323" s="26"/>
      <c r="CB1323" s="26"/>
      <c r="CC1323" s="26"/>
      <c r="CD1323" s="26"/>
      <c r="CE1323" s="26"/>
      <c r="CF1323" s="26"/>
      <c r="CG1323" s="26"/>
      <c r="CH1323" s="26"/>
      <c r="CI1323" s="26"/>
      <c r="CJ1323" s="26"/>
      <c r="CK1323" s="26"/>
      <c r="CL1323" s="26"/>
      <c r="CM1323" s="26"/>
      <c r="CN1323" s="26"/>
      <c r="CO1323" s="26"/>
      <c r="CP1323" s="26"/>
      <c r="CQ1323" s="26"/>
      <c r="CR1323" s="26"/>
      <c r="CS1323" s="26"/>
      <c r="CT1323" s="26"/>
      <c r="CU1323" s="26"/>
      <c r="CV1323" s="26"/>
    </row>
    <row r="1324" spans="1:100">
      <c r="A1324" s="26">
        <v>46</v>
      </c>
      <c r="B1324" s="26" t="s">
        <v>43</v>
      </c>
      <c r="C1324" s="26" t="s">
        <v>36</v>
      </c>
      <c r="D1324" s="26">
        <v>706</v>
      </c>
      <c r="E1324" s="26" t="s">
        <v>45</v>
      </c>
      <c r="F1324" s="26">
        <v>2</v>
      </c>
      <c r="G1324" s="26">
        <v>2</v>
      </c>
      <c r="H1324" s="26" t="s">
        <v>38</v>
      </c>
      <c r="I1324" s="26">
        <v>1</v>
      </c>
      <c r="J1324" s="26">
        <v>1857</v>
      </c>
      <c r="K1324" s="26">
        <v>4</v>
      </c>
      <c r="L1324" s="26" t="s">
        <v>46</v>
      </c>
      <c r="M1324" s="26">
        <v>82</v>
      </c>
      <c r="N1324" s="26">
        <v>3</v>
      </c>
      <c r="O1324" s="26">
        <v>3</v>
      </c>
      <c r="P1324" s="26" t="s">
        <v>53</v>
      </c>
      <c r="Q1324" s="26">
        <v>4</v>
      </c>
      <c r="R1324" s="26" t="s">
        <v>52</v>
      </c>
      <c r="S1324" s="26">
        <v>8578</v>
      </c>
      <c r="T1324" s="26">
        <v>19989</v>
      </c>
      <c r="U1324" s="26">
        <v>3</v>
      </c>
      <c r="V1324" s="26" t="s">
        <v>42</v>
      </c>
      <c r="W1324" s="26" t="s">
        <v>43</v>
      </c>
      <c r="X1324" s="26">
        <v>14</v>
      </c>
      <c r="Y1324" s="26">
        <v>3</v>
      </c>
      <c r="Z1324" s="26">
        <v>3</v>
      </c>
      <c r="AA1324" s="26">
        <v>80</v>
      </c>
      <c r="AB1324" s="26">
        <v>1</v>
      </c>
      <c r="AC1324" s="26">
        <v>12</v>
      </c>
      <c r="AD1324" s="26">
        <v>4</v>
      </c>
      <c r="AE1324" s="26">
        <v>2</v>
      </c>
      <c r="AF1324" s="26">
        <v>9</v>
      </c>
      <c r="AG1324" s="26">
        <v>8</v>
      </c>
      <c r="AH1324" s="26">
        <v>4</v>
      </c>
      <c r="AI1324" s="26">
        <v>7</v>
      </c>
      <c r="AJ1324" s="26"/>
      <c r="AK1324" s="26"/>
      <c r="AL1324" s="26"/>
      <c r="AM1324" s="26"/>
      <c r="AN1324" s="26"/>
      <c r="AO1324" s="26"/>
      <c r="AP1324" s="26"/>
      <c r="AQ1324" s="26"/>
      <c r="AR1324" s="26"/>
      <c r="AS1324" s="26"/>
      <c r="AT1324" s="26"/>
      <c r="AU1324" s="26"/>
      <c r="AV1324" s="26"/>
      <c r="AW1324" s="26"/>
      <c r="AX1324" s="26"/>
      <c r="AY1324" s="26"/>
      <c r="AZ1324" s="26"/>
      <c r="BA1324" s="26"/>
      <c r="BB1324" s="26"/>
      <c r="BC1324" s="26"/>
      <c r="BD1324" s="26"/>
      <c r="BE1324" s="26"/>
      <c r="BF1324" s="26"/>
      <c r="BG1324" s="26"/>
      <c r="BH1324" s="26"/>
      <c r="BI1324" s="26"/>
      <c r="BJ1324" s="26"/>
      <c r="BK1324" s="26"/>
      <c r="BL1324" s="26"/>
      <c r="BM1324" s="26"/>
      <c r="BN1324" s="26"/>
      <c r="BO1324" s="26"/>
      <c r="BP1324" s="26"/>
      <c r="BQ1324" s="26"/>
      <c r="BR1324" s="26"/>
      <c r="BS1324" s="26"/>
      <c r="BT1324" s="26"/>
      <c r="BU1324" s="26"/>
      <c r="BV1324" s="26"/>
      <c r="BW1324" s="26"/>
      <c r="BX1324" s="26"/>
      <c r="BY1324" s="26"/>
      <c r="BZ1324" s="26"/>
      <c r="CA1324" s="26"/>
      <c r="CB1324" s="26"/>
      <c r="CC1324" s="26"/>
      <c r="CD1324" s="26"/>
      <c r="CE1324" s="26"/>
      <c r="CF1324" s="26"/>
      <c r="CG1324" s="26"/>
      <c r="CH1324" s="26"/>
      <c r="CI1324" s="26"/>
      <c r="CJ1324" s="26"/>
      <c r="CK1324" s="26"/>
      <c r="CL1324" s="26"/>
      <c r="CM1324" s="26"/>
      <c r="CN1324" s="26"/>
      <c r="CO1324" s="26"/>
      <c r="CP1324" s="26"/>
      <c r="CQ1324" s="26"/>
      <c r="CR1324" s="26"/>
      <c r="CS1324" s="26"/>
      <c r="CT1324" s="26"/>
      <c r="CU1324" s="26"/>
      <c r="CV1324" s="26"/>
    </row>
    <row r="1325" spans="1:100">
      <c r="A1325" s="26">
        <v>28</v>
      </c>
      <c r="B1325" s="26" t="s">
        <v>43</v>
      </c>
      <c r="C1325" s="26" t="s">
        <v>55</v>
      </c>
      <c r="D1325" s="26">
        <v>280</v>
      </c>
      <c r="E1325" s="26" t="s">
        <v>61</v>
      </c>
      <c r="F1325" s="26">
        <v>1</v>
      </c>
      <c r="G1325" s="26">
        <v>2</v>
      </c>
      <c r="H1325" s="26" t="s">
        <v>38</v>
      </c>
      <c r="I1325" s="26">
        <v>1</v>
      </c>
      <c r="J1325" s="26">
        <v>1858</v>
      </c>
      <c r="K1325" s="26">
        <v>3</v>
      </c>
      <c r="L1325" s="26" t="s">
        <v>46</v>
      </c>
      <c r="M1325" s="26">
        <v>43</v>
      </c>
      <c r="N1325" s="26">
        <v>3</v>
      </c>
      <c r="O1325" s="26">
        <v>1</v>
      </c>
      <c r="P1325" s="26" t="s">
        <v>61</v>
      </c>
      <c r="Q1325" s="26">
        <v>4</v>
      </c>
      <c r="R1325" s="26" t="s">
        <v>52</v>
      </c>
      <c r="S1325" s="26">
        <v>2706</v>
      </c>
      <c r="T1325" s="26">
        <v>10494</v>
      </c>
      <c r="U1325" s="26">
        <v>1</v>
      </c>
      <c r="V1325" s="26" t="s">
        <v>42</v>
      </c>
      <c r="W1325" s="26" t="s">
        <v>43</v>
      </c>
      <c r="X1325" s="26">
        <v>15</v>
      </c>
      <c r="Y1325" s="26">
        <v>3</v>
      </c>
      <c r="Z1325" s="26">
        <v>2</v>
      </c>
      <c r="AA1325" s="26">
        <v>80</v>
      </c>
      <c r="AB1325" s="26">
        <v>1</v>
      </c>
      <c r="AC1325" s="26">
        <v>3</v>
      </c>
      <c r="AD1325" s="26">
        <v>2</v>
      </c>
      <c r="AE1325" s="26">
        <v>3</v>
      </c>
      <c r="AF1325" s="26">
        <v>3</v>
      </c>
      <c r="AG1325" s="26">
        <v>2</v>
      </c>
      <c r="AH1325" s="26">
        <v>2</v>
      </c>
      <c r="AI1325" s="26">
        <v>2</v>
      </c>
      <c r="AJ1325" s="26"/>
      <c r="AK1325" s="26"/>
      <c r="AL1325" s="26"/>
      <c r="AM1325" s="26"/>
      <c r="AN1325" s="26"/>
      <c r="AO1325" s="26"/>
      <c r="AP1325" s="26"/>
      <c r="AQ1325" s="26"/>
      <c r="AR1325" s="26"/>
      <c r="AS1325" s="26"/>
      <c r="AT1325" s="26"/>
      <c r="AU1325" s="26"/>
      <c r="AV1325" s="26"/>
      <c r="AW1325" s="26"/>
      <c r="AX1325" s="26"/>
      <c r="AY1325" s="26"/>
      <c r="AZ1325" s="26"/>
      <c r="BA1325" s="26"/>
      <c r="BB1325" s="26"/>
      <c r="BC1325" s="26"/>
      <c r="BD1325" s="26"/>
      <c r="BE1325" s="26"/>
      <c r="BF1325" s="26"/>
      <c r="BG1325" s="26"/>
      <c r="BH1325" s="26"/>
      <c r="BI1325" s="26"/>
      <c r="BJ1325" s="26"/>
      <c r="BK1325" s="26"/>
      <c r="BL1325" s="26"/>
      <c r="BM1325" s="26"/>
      <c r="BN1325" s="26"/>
      <c r="BO1325" s="26"/>
      <c r="BP1325" s="26"/>
      <c r="BQ1325" s="26"/>
      <c r="BR1325" s="26"/>
      <c r="BS1325" s="26"/>
      <c r="BT1325" s="26"/>
      <c r="BU1325" s="26"/>
      <c r="BV1325" s="26"/>
      <c r="BW1325" s="26"/>
      <c r="BX1325" s="26"/>
      <c r="BY1325" s="26"/>
      <c r="BZ1325" s="26"/>
      <c r="CA1325" s="26"/>
      <c r="CB1325" s="26"/>
      <c r="CC1325" s="26"/>
      <c r="CD1325" s="26"/>
      <c r="CE1325" s="26"/>
      <c r="CF1325" s="26"/>
      <c r="CG1325" s="26"/>
      <c r="CH1325" s="26"/>
      <c r="CI1325" s="26"/>
      <c r="CJ1325" s="26"/>
      <c r="CK1325" s="26"/>
      <c r="CL1325" s="26"/>
      <c r="CM1325" s="26"/>
      <c r="CN1325" s="26"/>
      <c r="CO1325" s="26"/>
      <c r="CP1325" s="26"/>
      <c r="CQ1325" s="26"/>
      <c r="CR1325" s="26"/>
      <c r="CS1325" s="26"/>
      <c r="CT1325" s="26"/>
      <c r="CU1325" s="26"/>
      <c r="CV1325" s="26"/>
    </row>
    <row r="1326" spans="1:100">
      <c r="A1326" s="26">
        <v>29</v>
      </c>
      <c r="B1326" s="26" t="s">
        <v>43</v>
      </c>
      <c r="C1326" s="26" t="s">
        <v>36</v>
      </c>
      <c r="D1326" s="26">
        <v>726</v>
      </c>
      <c r="E1326" s="26" t="s">
        <v>45</v>
      </c>
      <c r="F1326" s="26">
        <v>29</v>
      </c>
      <c r="G1326" s="26">
        <v>1</v>
      </c>
      <c r="H1326" s="26" t="s">
        <v>38</v>
      </c>
      <c r="I1326" s="26">
        <v>1</v>
      </c>
      <c r="J1326" s="26">
        <v>1859</v>
      </c>
      <c r="K1326" s="26">
        <v>4</v>
      </c>
      <c r="L1326" s="26" t="s">
        <v>46</v>
      </c>
      <c r="M1326" s="26">
        <v>93</v>
      </c>
      <c r="N1326" s="26">
        <v>1</v>
      </c>
      <c r="O1326" s="26">
        <v>2</v>
      </c>
      <c r="P1326" s="26" t="s">
        <v>54</v>
      </c>
      <c r="Q1326" s="26">
        <v>3</v>
      </c>
      <c r="R1326" s="26" t="s">
        <v>52</v>
      </c>
      <c r="S1326" s="26">
        <v>6384</v>
      </c>
      <c r="T1326" s="26">
        <v>21143</v>
      </c>
      <c r="U1326" s="26">
        <v>8</v>
      </c>
      <c r="V1326" s="26" t="s">
        <v>42</v>
      </c>
      <c r="W1326" s="26" t="s">
        <v>43</v>
      </c>
      <c r="X1326" s="26">
        <v>17</v>
      </c>
      <c r="Y1326" s="26">
        <v>3</v>
      </c>
      <c r="Z1326" s="26">
        <v>4</v>
      </c>
      <c r="AA1326" s="26">
        <v>80</v>
      </c>
      <c r="AB1326" s="26">
        <v>2</v>
      </c>
      <c r="AC1326" s="26">
        <v>11</v>
      </c>
      <c r="AD1326" s="26">
        <v>3</v>
      </c>
      <c r="AE1326" s="26">
        <v>3</v>
      </c>
      <c r="AF1326" s="26">
        <v>7</v>
      </c>
      <c r="AG1326" s="26">
        <v>0</v>
      </c>
      <c r="AH1326" s="26">
        <v>1</v>
      </c>
      <c r="AI1326" s="26">
        <v>6</v>
      </c>
      <c r="AJ1326" s="26"/>
      <c r="AK1326" s="26"/>
      <c r="AL1326" s="26"/>
      <c r="AM1326" s="26"/>
      <c r="AN1326" s="26"/>
      <c r="AO1326" s="26"/>
      <c r="AP1326" s="26"/>
      <c r="AQ1326" s="26"/>
      <c r="AR1326" s="26"/>
      <c r="AS1326" s="26"/>
      <c r="AT1326" s="26"/>
      <c r="AU1326" s="26"/>
      <c r="AV1326" s="26"/>
      <c r="AW1326" s="26"/>
      <c r="AX1326" s="26"/>
      <c r="AY1326" s="26"/>
      <c r="AZ1326" s="26"/>
      <c r="BA1326" s="26"/>
      <c r="BB1326" s="26"/>
      <c r="BC1326" s="26"/>
      <c r="BD1326" s="26"/>
      <c r="BE1326" s="26"/>
      <c r="BF1326" s="26"/>
      <c r="BG1326" s="26"/>
      <c r="BH1326" s="26"/>
      <c r="BI1326" s="26"/>
      <c r="BJ1326" s="26"/>
      <c r="BK1326" s="26"/>
      <c r="BL1326" s="26"/>
      <c r="BM1326" s="26"/>
      <c r="BN1326" s="26"/>
      <c r="BO1326" s="26"/>
      <c r="BP1326" s="26"/>
      <c r="BQ1326" s="26"/>
      <c r="BR1326" s="26"/>
      <c r="BS1326" s="26"/>
      <c r="BT1326" s="26"/>
      <c r="BU1326" s="26"/>
      <c r="BV1326" s="26"/>
      <c r="BW1326" s="26"/>
      <c r="BX1326" s="26"/>
      <c r="BY1326" s="26"/>
      <c r="BZ1326" s="26"/>
      <c r="CA1326" s="26"/>
      <c r="CB1326" s="26"/>
      <c r="CC1326" s="26"/>
      <c r="CD1326" s="26"/>
      <c r="CE1326" s="26"/>
      <c r="CF1326" s="26"/>
      <c r="CG1326" s="26"/>
      <c r="CH1326" s="26"/>
      <c r="CI1326" s="26"/>
      <c r="CJ1326" s="26"/>
      <c r="CK1326" s="26"/>
      <c r="CL1326" s="26"/>
      <c r="CM1326" s="26"/>
      <c r="CN1326" s="26"/>
      <c r="CO1326" s="26"/>
      <c r="CP1326" s="26"/>
      <c r="CQ1326" s="26"/>
      <c r="CR1326" s="26"/>
      <c r="CS1326" s="26"/>
      <c r="CT1326" s="26"/>
      <c r="CU1326" s="26"/>
      <c r="CV1326" s="26"/>
    </row>
    <row r="1327" spans="1:100">
      <c r="A1327" s="26">
        <v>42</v>
      </c>
      <c r="B1327" s="26" t="s">
        <v>43</v>
      </c>
      <c r="C1327" s="26" t="s">
        <v>36</v>
      </c>
      <c r="D1327" s="26">
        <v>1142</v>
      </c>
      <c r="E1327" s="26" t="s">
        <v>45</v>
      </c>
      <c r="F1327" s="26">
        <v>8</v>
      </c>
      <c r="G1327" s="26">
        <v>3</v>
      </c>
      <c r="H1327" s="26" t="s">
        <v>38</v>
      </c>
      <c r="I1327" s="26">
        <v>1</v>
      </c>
      <c r="J1327" s="26">
        <v>1860</v>
      </c>
      <c r="K1327" s="26">
        <v>4</v>
      </c>
      <c r="L1327" s="26" t="s">
        <v>46</v>
      </c>
      <c r="M1327" s="26">
        <v>81</v>
      </c>
      <c r="N1327" s="26">
        <v>3</v>
      </c>
      <c r="O1327" s="26">
        <v>1</v>
      </c>
      <c r="P1327" s="26" t="s">
        <v>50</v>
      </c>
      <c r="Q1327" s="26">
        <v>3</v>
      </c>
      <c r="R1327" s="26" t="s">
        <v>41</v>
      </c>
      <c r="S1327" s="26">
        <v>3968</v>
      </c>
      <c r="T1327" s="26">
        <v>13624</v>
      </c>
      <c r="U1327" s="26">
        <v>4</v>
      </c>
      <c r="V1327" s="26" t="s">
        <v>42</v>
      </c>
      <c r="W1327" s="26" t="s">
        <v>43</v>
      </c>
      <c r="X1327" s="26">
        <v>13</v>
      </c>
      <c r="Y1327" s="26">
        <v>3</v>
      </c>
      <c r="Z1327" s="26">
        <v>4</v>
      </c>
      <c r="AA1327" s="26">
        <v>80</v>
      </c>
      <c r="AB1327" s="26">
        <v>0</v>
      </c>
      <c r="AC1327" s="26">
        <v>8</v>
      </c>
      <c r="AD1327" s="26">
        <v>3</v>
      </c>
      <c r="AE1327" s="26">
        <v>3</v>
      </c>
      <c r="AF1327" s="26">
        <v>0</v>
      </c>
      <c r="AG1327" s="26">
        <v>0</v>
      </c>
      <c r="AH1327" s="26">
        <v>0</v>
      </c>
      <c r="AI1327" s="26">
        <v>0</v>
      </c>
      <c r="AJ1327" s="26"/>
      <c r="AK1327" s="26"/>
      <c r="AL1327" s="26"/>
      <c r="AM1327" s="26"/>
      <c r="AN1327" s="26"/>
      <c r="AO1327" s="26"/>
      <c r="AP1327" s="26"/>
      <c r="AQ1327" s="26"/>
      <c r="AR1327" s="26"/>
      <c r="AS1327" s="26"/>
      <c r="AT1327" s="26"/>
      <c r="AU1327" s="26"/>
      <c r="AV1327" s="26"/>
      <c r="AW1327" s="26"/>
      <c r="AX1327" s="26"/>
      <c r="AY1327" s="26"/>
      <c r="AZ1327" s="26"/>
      <c r="BA1327" s="26"/>
      <c r="BB1327" s="26"/>
      <c r="BC1327" s="26"/>
      <c r="BD1327" s="26"/>
      <c r="BE1327" s="26"/>
      <c r="BF1327" s="26"/>
      <c r="BG1327" s="26"/>
      <c r="BH1327" s="26"/>
      <c r="BI1327" s="26"/>
      <c r="BJ1327" s="26"/>
      <c r="BK1327" s="26"/>
      <c r="BL1327" s="26"/>
      <c r="BM1327" s="26"/>
      <c r="BN1327" s="26"/>
      <c r="BO1327" s="26"/>
      <c r="BP1327" s="26"/>
      <c r="BQ1327" s="26"/>
      <c r="BR1327" s="26"/>
      <c r="BS1327" s="26"/>
      <c r="BT1327" s="26"/>
      <c r="BU1327" s="26"/>
      <c r="BV1327" s="26"/>
      <c r="BW1327" s="26"/>
      <c r="BX1327" s="26"/>
      <c r="BY1327" s="26"/>
      <c r="BZ1327" s="26"/>
      <c r="CA1327" s="26"/>
      <c r="CB1327" s="26"/>
      <c r="CC1327" s="26"/>
      <c r="CD1327" s="26"/>
      <c r="CE1327" s="26"/>
      <c r="CF1327" s="26"/>
      <c r="CG1327" s="26"/>
      <c r="CH1327" s="26"/>
      <c r="CI1327" s="26"/>
      <c r="CJ1327" s="26"/>
      <c r="CK1327" s="26"/>
      <c r="CL1327" s="26"/>
      <c r="CM1327" s="26"/>
      <c r="CN1327" s="26"/>
      <c r="CO1327" s="26"/>
      <c r="CP1327" s="26"/>
      <c r="CQ1327" s="26"/>
      <c r="CR1327" s="26"/>
      <c r="CS1327" s="26"/>
      <c r="CT1327" s="26"/>
      <c r="CU1327" s="26"/>
      <c r="CV1327" s="26"/>
    </row>
    <row r="1328" spans="1:100">
      <c r="A1328" s="26">
        <v>32</v>
      </c>
      <c r="B1328" s="26" t="s">
        <v>35</v>
      </c>
      <c r="C1328" s="26" t="s">
        <v>36</v>
      </c>
      <c r="D1328" s="26">
        <v>414</v>
      </c>
      <c r="E1328" s="26" t="s">
        <v>37</v>
      </c>
      <c r="F1328" s="26">
        <v>2</v>
      </c>
      <c r="G1328" s="26">
        <v>4</v>
      </c>
      <c r="H1328" s="26" t="s">
        <v>59</v>
      </c>
      <c r="I1328" s="26">
        <v>1</v>
      </c>
      <c r="J1328" s="26">
        <v>1862</v>
      </c>
      <c r="K1328" s="26">
        <v>3</v>
      </c>
      <c r="L1328" s="26" t="s">
        <v>46</v>
      </c>
      <c r="M1328" s="26">
        <v>82</v>
      </c>
      <c r="N1328" s="26">
        <v>2</v>
      </c>
      <c r="O1328" s="26">
        <v>2</v>
      </c>
      <c r="P1328" s="26" t="s">
        <v>40</v>
      </c>
      <c r="Q1328" s="26">
        <v>2</v>
      </c>
      <c r="R1328" s="26" t="s">
        <v>41</v>
      </c>
      <c r="S1328" s="26">
        <v>9907</v>
      </c>
      <c r="T1328" s="26">
        <v>26186</v>
      </c>
      <c r="U1328" s="26">
        <v>7</v>
      </c>
      <c r="V1328" s="26" t="s">
        <v>42</v>
      </c>
      <c r="W1328" s="26" t="s">
        <v>35</v>
      </c>
      <c r="X1328" s="26">
        <v>12</v>
      </c>
      <c r="Y1328" s="26">
        <v>3</v>
      </c>
      <c r="Z1328" s="26">
        <v>3</v>
      </c>
      <c r="AA1328" s="26">
        <v>80</v>
      </c>
      <c r="AB1328" s="26">
        <v>0</v>
      </c>
      <c r="AC1328" s="26">
        <v>7</v>
      </c>
      <c r="AD1328" s="26">
        <v>3</v>
      </c>
      <c r="AE1328" s="26">
        <v>2</v>
      </c>
      <c r="AF1328" s="26">
        <v>2</v>
      </c>
      <c r="AG1328" s="26">
        <v>2</v>
      </c>
      <c r="AH1328" s="26">
        <v>2</v>
      </c>
      <c r="AI1328" s="26">
        <v>2</v>
      </c>
      <c r="AJ1328" s="26"/>
      <c r="AK1328" s="26"/>
      <c r="AL1328" s="26"/>
      <c r="AM1328" s="26"/>
      <c r="AN1328" s="26"/>
      <c r="AO1328" s="26"/>
      <c r="AP1328" s="26"/>
      <c r="AQ1328" s="26"/>
      <c r="AR1328" s="26"/>
      <c r="AS1328" s="26"/>
      <c r="AT1328" s="26"/>
      <c r="AU1328" s="26"/>
      <c r="AV1328" s="26"/>
      <c r="AW1328" s="26"/>
      <c r="AX1328" s="26"/>
      <c r="AY1328" s="26"/>
      <c r="AZ1328" s="26"/>
      <c r="BA1328" s="26"/>
      <c r="BB1328" s="26"/>
      <c r="BC1328" s="26"/>
      <c r="BD1328" s="26"/>
      <c r="BE1328" s="26"/>
      <c r="BF1328" s="26"/>
      <c r="BG1328" s="26"/>
      <c r="BH1328" s="26"/>
      <c r="BI1328" s="26"/>
      <c r="BJ1328" s="26"/>
      <c r="BK1328" s="26"/>
      <c r="BL1328" s="26"/>
      <c r="BM1328" s="26"/>
      <c r="BN1328" s="26"/>
      <c r="BO1328" s="26"/>
      <c r="BP1328" s="26"/>
      <c r="BQ1328" s="26"/>
      <c r="BR1328" s="26"/>
      <c r="BS1328" s="26"/>
      <c r="BT1328" s="26"/>
      <c r="BU1328" s="26"/>
      <c r="BV1328" s="26"/>
      <c r="BW1328" s="26"/>
      <c r="BX1328" s="26"/>
      <c r="BY1328" s="26"/>
      <c r="BZ1328" s="26"/>
      <c r="CA1328" s="26"/>
      <c r="CB1328" s="26"/>
      <c r="CC1328" s="26"/>
      <c r="CD1328" s="26"/>
      <c r="CE1328" s="26"/>
      <c r="CF1328" s="26"/>
      <c r="CG1328" s="26"/>
      <c r="CH1328" s="26"/>
      <c r="CI1328" s="26"/>
      <c r="CJ1328" s="26"/>
      <c r="CK1328" s="26"/>
      <c r="CL1328" s="26"/>
      <c r="CM1328" s="26"/>
      <c r="CN1328" s="26"/>
      <c r="CO1328" s="26"/>
      <c r="CP1328" s="26"/>
      <c r="CQ1328" s="26"/>
      <c r="CR1328" s="26"/>
      <c r="CS1328" s="26"/>
      <c r="CT1328" s="26"/>
      <c r="CU1328" s="26"/>
      <c r="CV1328" s="26"/>
    </row>
    <row r="1329" spans="1:100">
      <c r="A1329" s="26">
        <v>46</v>
      </c>
      <c r="B1329" s="26" t="s">
        <v>43</v>
      </c>
      <c r="C1329" s="26" t="s">
        <v>36</v>
      </c>
      <c r="D1329" s="26">
        <v>1319</v>
      </c>
      <c r="E1329" s="26" t="s">
        <v>37</v>
      </c>
      <c r="F1329" s="26">
        <v>3</v>
      </c>
      <c r="G1329" s="26">
        <v>3</v>
      </c>
      <c r="H1329" s="26" t="s">
        <v>60</v>
      </c>
      <c r="I1329" s="26">
        <v>1</v>
      </c>
      <c r="J1329" s="26">
        <v>1863</v>
      </c>
      <c r="K1329" s="26">
        <v>1</v>
      </c>
      <c r="L1329" s="26" t="s">
        <v>39</v>
      </c>
      <c r="M1329" s="26">
        <v>45</v>
      </c>
      <c r="N1329" s="26">
        <v>4</v>
      </c>
      <c r="O1329" s="26">
        <v>4</v>
      </c>
      <c r="P1329" s="26" t="s">
        <v>40</v>
      </c>
      <c r="Q1329" s="26">
        <v>1</v>
      </c>
      <c r="R1329" s="26" t="s">
        <v>52</v>
      </c>
      <c r="S1329" s="26">
        <v>13225</v>
      </c>
      <c r="T1329" s="26">
        <v>7739</v>
      </c>
      <c r="U1329" s="26">
        <v>2</v>
      </c>
      <c r="V1329" s="26" t="s">
        <v>42</v>
      </c>
      <c r="W1329" s="26" t="s">
        <v>43</v>
      </c>
      <c r="X1329" s="26">
        <v>12</v>
      </c>
      <c r="Y1329" s="26">
        <v>3</v>
      </c>
      <c r="Z1329" s="26">
        <v>4</v>
      </c>
      <c r="AA1329" s="26">
        <v>80</v>
      </c>
      <c r="AB1329" s="26">
        <v>1</v>
      </c>
      <c r="AC1329" s="26">
        <v>25</v>
      </c>
      <c r="AD1329" s="26">
        <v>5</v>
      </c>
      <c r="AE1329" s="26">
        <v>3</v>
      </c>
      <c r="AF1329" s="26">
        <v>19</v>
      </c>
      <c r="AG1329" s="26">
        <v>17</v>
      </c>
      <c r="AH1329" s="26">
        <v>2</v>
      </c>
      <c r="AI1329" s="26">
        <v>8</v>
      </c>
      <c r="AJ1329" s="26"/>
      <c r="AK1329" s="26"/>
      <c r="AL1329" s="26"/>
      <c r="AM1329" s="26"/>
      <c r="AN1329" s="26"/>
      <c r="AO1329" s="26"/>
      <c r="AP1329" s="26"/>
      <c r="AQ1329" s="26"/>
      <c r="AR1329" s="26"/>
      <c r="AS1329" s="26"/>
      <c r="AT1329" s="26"/>
      <c r="AU1329" s="26"/>
      <c r="AV1329" s="26"/>
      <c r="AW1329" s="26"/>
      <c r="AX1329" s="26"/>
      <c r="AY1329" s="26"/>
      <c r="AZ1329" s="26"/>
      <c r="BA1329" s="26"/>
      <c r="BB1329" s="26"/>
      <c r="BC1329" s="26"/>
      <c r="BD1329" s="26"/>
      <c r="BE1329" s="26"/>
      <c r="BF1329" s="26"/>
      <c r="BG1329" s="26"/>
      <c r="BH1329" s="26"/>
      <c r="BI1329" s="26"/>
      <c r="BJ1329" s="26"/>
      <c r="BK1329" s="26"/>
      <c r="BL1329" s="26"/>
      <c r="BM1329" s="26"/>
      <c r="BN1329" s="26"/>
      <c r="BO1329" s="26"/>
      <c r="BP1329" s="26"/>
      <c r="BQ1329" s="26"/>
      <c r="BR1329" s="26"/>
      <c r="BS1329" s="26"/>
      <c r="BT1329" s="26"/>
      <c r="BU1329" s="26"/>
      <c r="BV1329" s="26"/>
      <c r="BW1329" s="26"/>
      <c r="BX1329" s="26"/>
      <c r="BY1329" s="26"/>
      <c r="BZ1329" s="26"/>
      <c r="CA1329" s="26"/>
      <c r="CB1329" s="26"/>
      <c r="CC1329" s="26"/>
      <c r="CD1329" s="26"/>
      <c r="CE1329" s="26"/>
      <c r="CF1329" s="26"/>
      <c r="CG1329" s="26"/>
      <c r="CH1329" s="26"/>
      <c r="CI1329" s="26"/>
      <c r="CJ1329" s="26"/>
      <c r="CK1329" s="26"/>
      <c r="CL1329" s="26"/>
      <c r="CM1329" s="26"/>
      <c r="CN1329" s="26"/>
      <c r="CO1329" s="26"/>
      <c r="CP1329" s="26"/>
      <c r="CQ1329" s="26"/>
      <c r="CR1329" s="26"/>
      <c r="CS1329" s="26"/>
      <c r="CT1329" s="26"/>
      <c r="CU1329" s="26"/>
      <c r="CV1329" s="26"/>
    </row>
    <row r="1330" spans="1:100">
      <c r="A1330" s="26">
        <v>27</v>
      </c>
      <c r="B1330" s="26" t="s">
        <v>43</v>
      </c>
      <c r="C1330" s="26" t="s">
        <v>36</v>
      </c>
      <c r="D1330" s="26">
        <v>728</v>
      </c>
      <c r="E1330" s="26" t="s">
        <v>37</v>
      </c>
      <c r="F1330" s="26">
        <v>23</v>
      </c>
      <c r="G1330" s="26">
        <v>1</v>
      </c>
      <c r="H1330" s="26" t="s">
        <v>51</v>
      </c>
      <c r="I1330" s="26">
        <v>1</v>
      </c>
      <c r="J1330" s="26">
        <v>1864</v>
      </c>
      <c r="K1330" s="26">
        <v>2</v>
      </c>
      <c r="L1330" s="26" t="s">
        <v>39</v>
      </c>
      <c r="M1330" s="26">
        <v>36</v>
      </c>
      <c r="N1330" s="26">
        <v>2</v>
      </c>
      <c r="O1330" s="26">
        <v>2</v>
      </c>
      <c r="P1330" s="26" t="s">
        <v>57</v>
      </c>
      <c r="Q1330" s="26">
        <v>3</v>
      </c>
      <c r="R1330" s="26" t="s">
        <v>48</v>
      </c>
      <c r="S1330" s="26">
        <v>3540</v>
      </c>
      <c r="T1330" s="26">
        <v>7018</v>
      </c>
      <c r="U1330" s="26">
        <v>1</v>
      </c>
      <c r="V1330" s="26" t="s">
        <v>42</v>
      </c>
      <c r="W1330" s="26" t="s">
        <v>43</v>
      </c>
      <c r="X1330" s="26">
        <v>21</v>
      </c>
      <c r="Y1330" s="26">
        <v>4</v>
      </c>
      <c r="Z1330" s="26">
        <v>4</v>
      </c>
      <c r="AA1330" s="26">
        <v>80</v>
      </c>
      <c r="AB1330" s="26">
        <v>1</v>
      </c>
      <c r="AC1330" s="26">
        <v>9</v>
      </c>
      <c r="AD1330" s="26">
        <v>5</v>
      </c>
      <c r="AE1330" s="26">
        <v>3</v>
      </c>
      <c r="AF1330" s="26">
        <v>9</v>
      </c>
      <c r="AG1330" s="26">
        <v>8</v>
      </c>
      <c r="AH1330" s="26">
        <v>5</v>
      </c>
      <c r="AI1330" s="26">
        <v>8</v>
      </c>
      <c r="AJ1330" s="26"/>
      <c r="AK1330" s="26"/>
      <c r="AL1330" s="26"/>
      <c r="AM1330" s="26"/>
      <c r="AN1330" s="26"/>
      <c r="AO1330" s="26"/>
      <c r="AP1330" s="26"/>
      <c r="AQ1330" s="26"/>
      <c r="AR1330" s="26"/>
      <c r="AS1330" s="26"/>
      <c r="AT1330" s="26"/>
      <c r="AU1330" s="26"/>
      <c r="AV1330" s="26"/>
      <c r="AW1330" s="26"/>
      <c r="AX1330" s="26"/>
      <c r="AY1330" s="26"/>
      <c r="AZ1330" s="26"/>
      <c r="BA1330" s="26"/>
      <c r="BB1330" s="26"/>
      <c r="BC1330" s="26"/>
      <c r="BD1330" s="26"/>
      <c r="BE1330" s="26"/>
      <c r="BF1330" s="26"/>
      <c r="BG1330" s="26"/>
      <c r="BH1330" s="26"/>
      <c r="BI1330" s="26"/>
      <c r="BJ1330" s="26"/>
      <c r="BK1330" s="26"/>
      <c r="BL1330" s="26"/>
      <c r="BM1330" s="26"/>
      <c r="BN1330" s="26"/>
      <c r="BO1330" s="26"/>
      <c r="BP1330" s="26"/>
      <c r="BQ1330" s="26"/>
      <c r="BR1330" s="26"/>
      <c r="BS1330" s="26"/>
      <c r="BT1330" s="26"/>
      <c r="BU1330" s="26"/>
      <c r="BV1330" s="26"/>
      <c r="BW1330" s="26"/>
      <c r="BX1330" s="26"/>
      <c r="BY1330" s="26"/>
      <c r="BZ1330" s="26"/>
      <c r="CA1330" s="26"/>
      <c r="CB1330" s="26"/>
      <c r="CC1330" s="26"/>
      <c r="CD1330" s="26"/>
      <c r="CE1330" s="26"/>
      <c r="CF1330" s="26"/>
      <c r="CG1330" s="26"/>
      <c r="CH1330" s="26"/>
      <c r="CI1330" s="26"/>
      <c r="CJ1330" s="26"/>
      <c r="CK1330" s="26"/>
      <c r="CL1330" s="26"/>
      <c r="CM1330" s="26"/>
      <c r="CN1330" s="26"/>
      <c r="CO1330" s="26"/>
      <c r="CP1330" s="26"/>
      <c r="CQ1330" s="26"/>
      <c r="CR1330" s="26"/>
      <c r="CS1330" s="26"/>
      <c r="CT1330" s="26"/>
      <c r="CU1330" s="26"/>
      <c r="CV1330" s="26"/>
    </row>
    <row r="1331" spans="1:100">
      <c r="A1331" s="26">
        <v>29</v>
      </c>
      <c r="B1331" s="26" t="s">
        <v>43</v>
      </c>
      <c r="C1331" s="26" t="s">
        <v>36</v>
      </c>
      <c r="D1331" s="26">
        <v>352</v>
      </c>
      <c r="E1331" s="26" t="s">
        <v>61</v>
      </c>
      <c r="F1331" s="26">
        <v>6</v>
      </c>
      <c r="G1331" s="26">
        <v>1</v>
      </c>
      <c r="H1331" s="26" t="s">
        <v>51</v>
      </c>
      <c r="I1331" s="26">
        <v>1</v>
      </c>
      <c r="J1331" s="26">
        <v>1865</v>
      </c>
      <c r="K1331" s="26">
        <v>4</v>
      </c>
      <c r="L1331" s="26" t="s">
        <v>46</v>
      </c>
      <c r="M1331" s="26">
        <v>87</v>
      </c>
      <c r="N1331" s="26">
        <v>2</v>
      </c>
      <c r="O1331" s="26">
        <v>1</v>
      </c>
      <c r="P1331" s="26" t="s">
        <v>61</v>
      </c>
      <c r="Q1331" s="26">
        <v>2</v>
      </c>
      <c r="R1331" s="26" t="s">
        <v>48</v>
      </c>
      <c r="S1331" s="26">
        <v>2804</v>
      </c>
      <c r="T1331" s="26">
        <v>15434</v>
      </c>
      <c r="U1331" s="26">
        <v>1</v>
      </c>
      <c r="V1331" s="26" t="s">
        <v>42</v>
      </c>
      <c r="W1331" s="26" t="s">
        <v>43</v>
      </c>
      <c r="X1331" s="26">
        <v>11</v>
      </c>
      <c r="Y1331" s="26">
        <v>3</v>
      </c>
      <c r="Z1331" s="26">
        <v>4</v>
      </c>
      <c r="AA1331" s="26">
        <v>80</v>
      </c>
      <c r="AB1331" s="26">
        <v>0</v>
      </c>
      <c r="AC1331" s="26">
        <v>1</v>
      </c>
      <c r="AD1331" s="26">
        <v>3</v>
      </c>
      <c r="AE1331" s="26">
        <v>3</v>
      </c>
      <c r="AF1331" s="26">
        <v>1</v>
      </c>
      <c r="AG1331" s="26">
        <v>0</v>
      </c>
      <c r="AH1331" s="26">
        <v>0</v>
      </c>
      <c r="AI1331" s="26">
        <v>0</v>
      </c>
      <c r="AJ1331" s="26"/>
      <c r="AK1331" s="26"/>
      <c r="AL1331" s="26"/>
      <c r="AM1331" s="26"/>
      <c r="AN1331" s="26"/>
      <c r="AO1331" s="26"/>
      <c r="AP1331" s="26"/>
      <c r="AQ1331" s="26"/>
      <c r="AR1331" s="26"/>
      <c r="AS1331" s="26"/>
      <c r="AT1331" s="26"/>
      <c r="AU1331" s="26"/>
      <c r="AV1331" s="26"/>
      <c r="AW1331" s="26"/>
      <c r="AX1331" s="26"/>
      <c r="AY1331" s="26"/>
      <c r="AZ1331" s="26"/>
      <c r="BA1331" s="26"/>
      <c r="BB1331" s="26"/>
      <c r="BC1331" s="26"/>
      <c r="BD1331" s="26"/>
      <c r="BE1331" s="26"/>
      <c r="BF1331" s="26"/>
      <c r="BG1331" s="26"/>
      <c r="BH1331" s="26"/>
      <c r="BI1331" s="26"/>
      <c r="BJ1331" s="26"/>
      <c r="BK1331" s="26"/>
      <c r="BL1331" s="26"/>
      <c r="BM1331" s="26"/>
      <c r="BN1331" s="26"/>
      <c r="BO1331" s="26"/>
      <c r="BP1331" s="26"/>
      <c r="BQ1331" s="26"/>
      <c r="BR1331" s="26"/>
      <c r="BS1331" s="26"/>
      <c r="BT1331" s="26"/>
      <c r="BU1331" s="26"/>
      <c r="BV1331" s="26"/>
      <c r="BW1331" s="26"/>
      <c r="BX1331" s="26"/>
      <c r="BY1331" s="26"/>
      <c r="BZ1331" s="26"/>
      <c r="CA1331" s="26"/>
      <c r="CB1331" s="26"/>
      <c r="CC1331" s="26"/>
      <c r="CD1331" s="26"/>
      <c r="CE1331" s="26"/>
      <c r="CF1331" s="26"/>
      <c r="CG1331" s="26"/>
      <c r="CH1331" s="26"/>
      <c r="CI1331" s="26"/>
      <c r="CJ1331" s="26"/>
      <c r="CK1331" s="26"/>
      <c r="CL1331" s="26"/>
      <c r="CM1331" s="26"/>
      <c r="CN1331" s="26"/>
      <c r="CO1331" s="26"/>
      <c r="CP1331" s="26"/>
      <c r="CQ1331" s="26"/>
      <c r="CR1331" s="26"/>
      <c r="CS1331" s="26"/>
      <c r="CT1331" s="26"/>
      <c r="CU1331" s="26"/>
      <c r="CV1331" s="26"/>
    </row>
    <row r="1332" spans="1:100">
      <c r="A1332" s="26">
        <v>43</v>
      </c>
      <c r="B1332" s="26" t="s">
        <v>43</v>
      </c>
      <c r="C1332" s="26" t="s">
        <v>36</v>
      </c>
      <c r="D1332" s="26">
        <v>823</v>
      </c>
      <c r="E1332" s="26" t="s">
        <v>45</v>
      </c>
      <c r="F1332" s="26">
        <v>6</v>
      </c>
      <c r="G1332" s="26">
        <v>3</v>
      </c>
      <c r="H1332" s="26" t="s">
        <v>51</v>
      </c>
      <c r="I1332" s="26">
        <v>1</v>
      </c>
      <c r="J1332" s="26">
        <v>1866</v>
      </c>
      <c r="K1332" s="26">
        <v>1</v>
      </c>
      <c r="L1332" s="26" t="s">
        <v>39</v>
      </c>
      <c r="M1332" s="26">
        <v>81</v>
      </c>
      <c r="N1332" s="26">
        <v>2</v>
      </c>
      <c r="O1332" s="26">
        <v>5</v>
      </c>
      <c r="P1332" s="26" t="s">
        <v>56</v>
      </c>
      <c r="Q1332" s="26">
        <v>3</v>
      </c>
      <c r="R1332" s="26" t="s">
        <v>48</v>
      </c>
      <c r="S1332" s="26">
        <v>19392</v>
      </c>
      <c r="T1332" s="26">
        <v>22539</v>
      </c>
      <c r="U1332" s="26">
        <v>7</v>
      </c>
      <c r="V1332" s="26" t="s">
        <v>42</v>
      </c>
      <c r="W1332" s="26" t="s">
        <v>43</v>
      </c>
      <c r="X1332" s="26">
        <v>13</v>
      </c>
      <c r="Y1332" s="26">
        <v>3</v>
      </c>
      <c r="Z1332" s="26">
        <v>4</v>
      </c>
      <c r="AA1332" s="26">
        <v>80</v>
      </c>
      <c r="AB1332" s="26">
        <v>0</v>
      </c>
      <c r="AC1332" s="26">
        <v>21</v>
      </c>
      <c r="AD1332" s="26">
        <v>2</v>
      </c>
      <c r="AE1332" s="26">
        <v>3</v>
      </c>
      <c r="AF1332" s="26">
        <v>16</v>
      </c>
      <c r="AG1332" s="26">
        <v>12</v>
      </c>
      <c r="AH1332" s="26">
        <v>6</v>
      </c>
      <c r="AI1332" s="26">
        <v>14</v>
      </c>
      <c r="AJ1332" s="26"/>
      <c r="AK1332" s="26"/>
      <c r="AL1332" s="26"/>
      <c r="AM1332" s="26"/>
      <c r="AN1332" s="26"/>
      <c r="AO1332" s="26"/>
      <c r="AP1332" s="26"/>
      <c r="AQ1332" s="26"/>
      <c r="AR1332" s="26"/>
      <c r="AS1332" s="26"/>
      <c r="AT1332" s="26"/>
      <c r="AU1332" s="26"/>
      <c r="AV1332" s="26"/>
      <c r="AW1332" s="26"/>
      <c r="AX1332" s="26"/>
      <c r="AY1332" s="26"/>
      <c r="AZ1332" s="26"/>
      <c r="BA1332" s="26"/>
      <c r="BB1332" s="26"/>
      <c r="BC1332" s="26"/>
      <c r="BD1332" s="26"/>
      <c r="BE1332" s="26"/>
      <c r="BF1332" s="26"/>
      <c r="BG1332" s="26"/>
      <c r="BH1332" s="26"/>
      <c r="BI1332" s="26"/>
      <c r="BJ1332" s="26"/>
      <c r="BK1332" s="26"/>
      <c r="BL1332" s="26"/>
      <c r="BM1332" s="26"/>
      <c r="BN1332" s="26"/>
      <c r="BO1332" s="26"/>
      <c r="BP1332" s="26"/>
      <c r="BQ1332" s="26"/>
      <c r="BR1332" s="26"/>
      <c r="BS1332" s="26"/>
      <c r="BT1332" s="26"/>
      <c r="BU1332" s="26"/>
      <c r="BV1332" s="26"/>
      <c r="BW1332" s="26"/>
      <c r="BX1332" s="26"/>
      <c r="BY1332" s="26"/>
      <c r="BZ1332" s="26"/>
      <c r="CA1332" s="26"/>
      <c r="CB1332" s="26"/>
      <c r="CC1332" s="26"/>
      <c r="CD1332" s="26"/>
      <c r="CE1332" s="26"/>
      <c r="CF1332" s="26"/>
      <c r="CG1332" s="26"/>
      <c r="CH1332" s="26"/>
      <c r="CI1332" s="26"/>
      <c r="CJ1332" s="26"/>
      <c r="CK1332" s="26"/>
      <c r="CL1332" s="26"/>
      <c r="CM1332" s="26"/>
      <c r="CN1332" s="26"/>
      <c r="CO1332" s="26"/>
      <c r="CP1332" s="26"/>
      <c r="CQ1332" s="26"/>
      <c r="CR1332" s="26"/>
      <c r="CS1332" s="26"/>
      <c r="CT1332" s="26"/>
      <c r="CU1332" s="26"/>
      <c r="CV1332" s="26"/>
    </row>
    <row r="1333" spans="1:100">
      <c r="A1333" s="26">
        <v>48</v>
      </c>
      <c r="B1333" s="26" t="s">
        <v>43</v>
      </c>
      <c r="C1333" s="26" t="s">
        <v>36</v>
      </c>
      <c r="D1333" s="26">
        <v>1224</v>
      </c>
      <c r="E1333" s="26" t="s">
        <v>45</v>
      </c>
      <c r="F1333" s="26">
        <v>10</v>
      </c>
      <c r="G1333" s="26">
        <v>3</v>
      </c>
      <c r="H1333" s="26" t="s">
        <v>38</v>
      </c>
      <c r="I1333" s="26">
        <v>1</v>
      </c>
      <c r="J1333" s="26">
        <v>1867</v>
      </c>
      <c r="K1333" s="26">
        <v>4</v>
      </c>
      <c r="L1333" s="26" t="s">
        <v>46</v>
      </c>
      <c r="M1333" s="26">
        <v>91</v>
      </c>
      <c r="N1333" s="26">
        <v>2</v>
      </c>
      <c r="O1333" s="26">
        <v>5</v>
      </c>
      <c r="P1333" s="26" t="s">
        <v>58</v>
      </c>
      <c r="Q1333" s="26">
        <v>2</v>
      </c>
      <c r="R1333" s="26" t="s">
        <v>48</v>
      </c>
      <c r="S1333" s="26">
        <v>19665</v>
      </c>
      <c r="T1333" s="26">
        <v>13583</v>
      </c>
      <c r="U1333" s="26">
        <v>4</v>
      </c>
      <c r="V1333" s="26" t="s">
        <v>42</v>
      </c>
      <c r="W1333" s="26" t="s">
        <v>43</v>
      </c>
      <c r="X1333" s="26">
        <v>12</v>
      </c>
      <c r="Y1333" s="26">
        <v>3</v>
      </c>
      <c r="Z1333" s="26">
        <v>4</v>
      </c>
      <c r="AA1333" s="26">
        <v>80</v>
      </c>
      <c r="AB1333" s="26">
        <v>0</v>
      </c>
      <c r="AC1333" s="26">
        <v>29</v>
      </c>
      <c r="AD1333" s="26">
        <v>3</v>
      </c>
      <c r="AE1333" s="26">
        <v>3</v>
      </c>
      <c r="AF1333" s="26">
        <v>22</v>
      </c>
      <c r="AG1333" s="26">
        <v>10</v>
      </c>
      <c r="AH1333" s="26">
        <v>12</v>
      </c>
      <c r="AI1333" s="26">
        <v>9</v>
      </c>
      <c r="AJ1333" s="26"/>
      <c r="AK1333" s="26"/>
      <c r="AL1333" s="26"/>
      <c r="AM1333" s="26"/>
      <c r="AN1333" s="26"/>
      <c r="AO1333" s="26"/>
      <c r="AP1333" s="26"/>
      <c r="AQ1333" s="26"/>
      <c r="AR1333" s="26"/>
      <c r="AS1333" s="26"/>
      <c r="AT1333" s="26"/>
      <c r="AU1333" s="26"/>
      <c r="AV1333" s="26"/>
      <c r="AW1333" s="26"/>
      <c r="AX1333" s="26"/>
      <c r="AY1333" s="26"/>
      <c r="AZ1333" s="26"/>
      <c r="BA1333" s="26"/>
      <c r="BB1333" s="26"/>
      <c r="BC1333" s="26"/>
      <c r="BD1333" s="26"/>
      <c r="BE1333" s="26"/>
      <c r="BF1333" s="26"/>
      <c r="BG1333" s="26"/>
      <c r="BH1333" s="26"/>
      <c r="BI1333" s="26"/>
      <c r="BJ1333" s="26"/>
      <c r="BK1333" s="26"/>
      <c r="BL1333" s="26"/>
      <c r="BM1333" s="26"/>
      <c r="BN1333" s="26"/>
      <c r="BO1333" s="26"/>
      <c r="BP1333" s="26"/>
      <c r="BQ1333" s="26"/>
      <c r="BR1333" s="26"/>
      <c r="BS1333" s="26"/>
      <c r="BT1333" s="26"/>
      <c r="BU1333" s="26"/>
      <c r="BV1333" s="26"/>
      <c r="BW1333" s="26"/>
      <c r="BX1333" s="26"/>
      <c r="BY1333" s="26"/>
      <c r="BZ1333" s="26"/>
      <c r="CA1333" s="26"/>
      <c r="CB1333" s="26"/>
      <c r="CC1333" s="26"/>
      <c r="CD1333" s="26"/>
      <c r="CE1333" s="26"/>
      <c r="CF1333" s="26"/>
      <c r="CG1333" s="26"/>
      <c r="CH1333" s="26"/>
      <c r="CI1333" s="26"/>
      <c r="CJ1333" s="26"/>
      <c r="CK1333" s="26"/>
      <c r="CL1333" s="26"/>
      <c r="CM1333" s="26"/>
      <c r="CN1333" s="26"/>
      <c r="CO1333" s="26"/>
      <c r="CP1333" s="26"/>
      <c r="CQ1333" s="26"/>
      <c r="CR1333" s="26"/>
      <c r="CS1333" s="26"/>
      <c r="CT1333" s="26"/>
      <c r="CU1333" s="26"/>
      <c r="CV1333" s="26"/>
    </row>
    <row r="1334" spans="1:100">
      <c r="A1334" s="26">
        <v>29</v>
      </c>
      <c r="B1334" s="26" t="s">
        <v>35</v>
      </c>
      <c r="C1334" s="26" t="s">
        <v>44</v>
      </c>
      <c r="D1334" s="26">
        <v>459</v>
      </c>
      <c r="E1334" s="26" t="s">
        <v>45</v>
      </c>
      <c r="F1334" s="26">
        <v>24</v>
      </c>
      <c r="G1334" s="26">
        <v>2</v>
      </c>
      <c r="H1334" s="26" t="s">
        <v>38</v>
      </c>
      <c r="I1334" s="26">
        <v>1</v>
      </c>
      <c r="J1334" s="26">
        <v>1868</v>
      </c>
      <c r="K1334" s="26">
        <v>4</v>
      </c>
      <c r="L1334" s="26" t="s">
        <v>46</v>
      </c>
      <c r="M1334" s="26">
        <v>73</v>
      </c>
      <c r="N1334" s="26">
        <v>2</v>
      </c>
      <c r="O1334" s="26">
        <v>1</v>
      </c>
      <c r="P1334" s="26" t="s">
        <v>47</v>
      </c>
      <c r="Q1334" s="26">
        <v>4</v>
      </c>
      <c r="R1334" s="26" t="s">
        <v>41</v>
      </c>
      <c r="S1334" s="26">
        <v>2439</v>
      </c>
      <c r="T1334" s="26">
        <v>14753</v>
      </c>
      <c r="U1334" s="26">
        <v>1</v>
      </c>
      <c r="V1334" s="26" t="s">
        <v>42</v>
      </c>
      <c r="W1334" s="26" t="s">
        <v>35</v>
      </c>
      <c r="X1334" s="26">
        <v>24</v>
      </c>
      <c r="Y1334" s="26">
        <v>4</v>
      </c>
      <c r="Z1334" s="26">
        <v>2</v>
      </c>
      <c r="AA1334" s="26">
        <v>80</v>
      </c>
      <c r="AB1334" s="26">
        <v>0</v>
      </c>
      <c r="AC1334" s="26">
        <v>1</v>
      </c>
      <c r="AD1334" s="26">
        <v>3</v>
      </c>
      <c r="AE1334" s="26">
        <v>2</v>
      </c>
      <c r="AF1334" s="26">
        <v>1</v>
      </c>
      <c r="AG1334" s="26">
        <v>0</v>
      </c>
      <c r="AH1334" s="26">
        <v>1</v>
      </c>
      <c r="AI1334" s="26">
        <v>0</v>
      </c>
      <c r="AJ1334" s="26"/>
      <c r="AK1334" s="26"/>
      <c r="AL1334" s="26"/>
      <c r="AM1334" s="26"/>
      <c r="AN1334" s="26"/>
      <c r="AO1334" s="26"/>
      <c r="AP1334" s="26"/>
      <c r="AQ1334" s="26"/>
      <c r="AR1334" s="26"/>
      <c r="AS1334" s="26"/>
      <c r="AT1334" s="26"/>
      <c r="AU1334" s="26"/>
      <c r="AV1334" s="26"/>
      <c r="AW1334" s="26"/>
      <c r="AX1334" s="26"/>
      <c r="AY1334" s="26"/>
      <c r="AZ1334" s="26"/>
      <c r="BA1334" s="26"/>
      <c r="BB1334" s="26"/>
      <c r="BC1334" s="26"/>
      <c r="BD1334" s="26"/>
      <c r="BE1334" s="26"/>
      <c r="BF1334" s="26"/>
      <c r="BG1334" s="26"/>
      <c r="BH1334" s="26"/>
      <c r="BI1334" s="26"/>
      <c r="BJ1334" s="26"/>
      <c r="BK1334" s="26"/>
      <c r="BL1334" s="26"/>
      <c r="BM1334" s="26"/>
      <c r="BN1334" s="26"/>
      <c r="BO1334" s="26"/>
      <c r="BP1334" s="26"/>
      <c r="BQ1334" s="26"/>
      <c r="BR1334" s="26"/>
      <c r="BS1334" s="26"/>
      <c r="BT1334" s="26"/>
      <c r="BU1334" s="26"/>
      <c r="BV1334" s="26"/>
      <c r="BW1334" s="26"/>
      <c r="BX1334" s="26"/>
      <c r="BY1334" s="26"/>
      <c r="BZ1334" s="26"/>
      <c r="CA1334" s="26"/>
      <c r="CB1334" s="26"/>
      <c r="CC1334" s="26"/>
      <c r="CD1334" s="26"/>
      <c r="CE1334" s="26"/>
      <c r="CF1334" s="26"/>
      <c r="CG1334" s="26"/>
      <c r="CH1334" s="26"/>
      <c r="CI1334" s="26"/>
      <c r="CJ1334" s="26"/>
      <c r="CK1334" s="26"/>
      <c r="CL1334" s="26"/>
      <c r="CM1334" s="26"/>
      <c r="CN1334" s="26"/>
      <c r="CO1334" s="26"/>
      <c r="CP1334" s="26"/>
      <c r="CQ1334" s="26"/>
      <c r="CR1334" s="26"/>
      <c r="CS1334" s="26"/>
      <c r="CT1334" s="26"/>
      <c r="CU1334" s="26"/>
      <c r="CV1334" s="26"/>
    </row>
    <row r="1335" spans="1:100">
      <c r="A1335" s="26">
        <v>46</v>
      </c>
      <c r="B1335" s="26" t="s">
        <v>35</v>
      </c>
      <c r="C1335" s="26" t="s">
        <v>36</v>
      </c>
      <c r="D1335" s="26">
        <v>1254</v>
      </c>
      <c r="E1335" s="26" t="s">
        <v>37</v>
      </c>
      <c r="F1335" s="26">
        <v>10</v>
      </c>
      <c r="G1335" s="26">
        <v>3</v>
      </c>
      <c r="H1335" s="26" t="s">
        <v>38</v>
      </c>
      <c r="I1335" s="26">
        <v>1</v>
      </c>
      <c r="J1335" s="26">
        <v>1869</v>
      </c>
      <c r="K1335" s="26">
        <v>3</v>
      </c>
      <c r="L1335" s="26" t="s">
        <v>39</v>
      </c>
      <c r="M1335" s="26">
        <v>64</v>
      </c>
      <c r="N1335" s="26">
        <v>3</v>
      </c>
      <c r="O1335" s="26">
        <v>3</v>
      </c>
      <c r="P1335" s="26" t="s">
        <v>40</v>
      </c>
      <c r="Q1335" s="26">
        <v>2</v>
      </c>
      <c r="R1335" s="26" t="s">
        <v>48</v>
      </c>
      <c r="S1335" s="26">
        <v>7314</v>
      </c>
      <c r="T1335" s="26">
        <v>14011</v>
      </c>
      <c r="U1335" s="26">
        <v>5</v>
      </c>
      <c r="V1335" s="26" t="s">
        <v>42</v>
      </c>
      <c r="W1335" s="26" t="s">
        <v>43</v>
      </c>
      <c r="X1335" s="26">
        <v>21</v>
      </c>
      <c r="Y1335" s="26">
        <v>4</v>
      </c>
      <c r="Z1335" s="26">
        <v>3</v>
      </c>
      <c r="AA1335" s="26">
        <v>80</v>
      </c>
      <c r="AB1335" s="26">
        <v>3</v>
      </c>
      <c r="AC1335" s="26">
        <v>14</v>
      </c>
      <c r="AD1335" s="26">
        <v>2</v>
      </c>
      <c r="AE1335" s="26">
        <v>3</v>
      </c>
      <c r="AF1335" s="26">
        <v>8</v>
      </c>
      <c r="AG1335" s="26">
        <v>7</v>
      </c>
      <c r="AH1335" s="26">
        <v>0</v>
      </c>
      <c r="AI1335" s="26">
        <v>7</v>
      </c>
      <c r="AJ1335" s="26"/>
      <c r="AK1335" s="26"/>
      <c r="AL1335" s="26"/>
      <c r="AM1335" s="26"/>
      <c r="AN1335" s="26"/>
      <c r="AO1335" s="26"/>
      <c r="AP1335" s="26"/>
      <c r="AQ1335" s="26"/>
      <c r="AR1335" s="26"/>
      <c r="AS1335" s="26"/>
      <c r="AT1335" s="26"/>
      <c r="AU1335" s="26"/>
      <c r="AV1335" s="26"/>
      <c r="AW1335" s="26"/>
      <c r="AX1335" s="26"/>
      <c r="AY1335" s="26"/>
      <c r="AZ1335" s="26"/>
      <c r="BA1335" s="26"/>
      <c r="BB1335" s="26"/>
      <c r="BC1335" s="26"/>
      <c r="BD1335" s="26"/>
      <c r="BE1335" s="26"/>
      <c r="BF1335" s="26"/>
      <c r="BG1335" s="26"/>
      <c r="BH1335" s="26"/>
      <c r="BI1335" s="26"/>
      <c r="BJ1335" s="26"/>
      <c r="BK1335" s="26"/>
      <c r="BL1335" s="26"/>
      <c r="BM1335" s="26"/>
      <c r="BN1335" s="26"/>
      <c r="BO1335" s="26"/>
      <c r="BP1335" s="26"/>
      <c r="BQ1335" s="26"/>
      <c r="BR1335" s="26"/>
      <c r="BS1335" s="26"/>
      <c r="BT1335" s="26"/>
      <c r="BU1335" s="26"/>
      <c r="BV1335" s="26"/>
      <c r="BW1335" s="26"/>
      <c r="BX1335" s="26"/>
      <c r="BY1335" s="26"/>
      <c r="BZ1335" s="26"/>
      <c r="CA1335" s="26"/>
      <c r="CB1335" s="26"/>
      <c r="CC1335" s="26"/>
      <c r="CD1335" s="26"/>
      <c r="CE1335" s="26"/>
      <c r="CF1335" s="26"/>
      <c r="CG1335" s="26"/>
      <c r="CH1335" s="26"/>
      <c r="CI1335" s="26"/>
      <c r="CJ1335" s="26"/>
      <c r="CK1335" s="26"/>
      <c r="CL1335" s="26"/>
      <c r="CM1335" s="26"/>
      <c r="CN1335" s="26"/>
      <c r="CO1335" s="26"/>
      <c r="CP1335" s="26"/>
      <c r="CQ1335" s="26"/>
      <c r="CR1335" s="26"/>
      <c r="CS1335" s="26"/>
      <c r="CT1335" s="26"/>
      <c r="CU1335" s="26"/>
      <c r="CV1335" s="26"/>
    </row>
    <row r="1336" spans="1:100">
      <c r="A1336" s="26">
        <v>27</v>
      </c>
      <c r="B1336" s="26" t="s">
        <v>43</v>
      </c>
      <c r="C1336" s="26" t="s">
        <v>44</v>
      </c>
      <c r="D1336" s="26">
        <v>1131</v>
      </c>
      <c r="E1336" s="26" t="s">
        <v>45</v>
      </c>
      <c r="F1336" s="26">
        <v>15</v>
      </c>
      <c r="G1336" s="26">
        <v>3</v>
      </c>
      <c r="H1336" s="26" t="s">
        <v>38</v>
      </c>
      <c r="I1336" s="26">
        <v>1</v>
      </c>
      <c r="J1336" s="26">
        <v>1870</v>
      </c>
      <c r="K1336" s="26">
        <v>4</v>
      </c>
      <c r="L1336" s="26" t="s">
        <v>39</v>
      </c>
      <c r="M1336" s="26">
        <v>77</v>
      </c>
      <c r="N1336" s="26">
        <v>2</v>
      </c>
      <c r="O1336" s="26">
        <v>1</v>
      </c>
      <c r="P1336" s="26" t="s">
        <v>47</v>
      </c>
      <c r="Q1336" s="26">
        <v>1</v>
      </c>
      <c r="R1336" s="26" t="s">
        <v>48</v>
      </c>
      <c r="S1336" s="26">
        <v>4774</v>
      </c>
      <c r="T1336" s="26">
        <v>23844</v>
      </c>
      <c r="U1336" s="26">
        <v>0</v>
      </c>
      <c r="V1336" s="26" t="s">
        <v>42</v>
      </c>
      <c r="W1336" s="26" t="s">
        <v>43</v>
      </c>
      <c r="X1336" s="26">
        <v>19</v>
      </c>
      <c r="Y1336" s="26">
        <v>3</v>
      </c>
      <c r="Z1336" s="26">
        <v>4</v>
      </c>
      <c r="AA1336" s="26">
        <v>80</v>
      </c>
      <c r="AB1336" s="26">
        <v>1</v>
      </c>
      <c r="AC1336" s="26">
        <v>8</v>
      </c>
      <c r="AD1336" s="26">
        <v>2</v>
      </c>
      <c r="AE1336" s="26">
        <v>2</v>
      </c>
      <c r="AF1336" s="26">
        <v>7</v>
      </c>
      <c r="AG1336" s="26">
        <v>6</v>
      </c>
      <c r="AH1336" s="26">
        <v>7</v>
      </c>
      <c r="AI1336" s="26">
        <v>3</v>
      </c>
      <c r="AJ1336" s="26"/>
      <c r="AK1336" s="26"/>
      <c r="AL1336" s="26"/>
      <c r="AM1336" s="26"/>
      <c r="AN1336" s="26"/>
      <c r="AO1336" s="26"/>
      <c r="AP1336" s="26"/>
      <c r="AQ1336" s="26"/>
      <c r="AR1336" s="26"/>
      <c r="AS1336" s="26"/>
      <c r="AT1336" s="26"/>
      <c r="AU1336" s="26"/>
      <c r="AV1336" s="26"/>
      <c r="AW1336" s="26"/>
      <c r="AX1336" s="26"/>
      <c r="AY1336" s="26"/>
      <c r="AZ1336" s="26"/>
      <c r="BA1336" s="26"/>
      <c r="BB1336" s="26"/>
      <c r="BC1336" s="26"/>
      <c r="BD1336" s="26"/>
      <c r="BE1336" s="26"/>
      <c r="BF1336" s="26"/>
      <c r="BG1336" s="26"/>
      <c r="BH1336" s="26"/>
      <c r="BI1336" s="26"/>
      <c r="BJ1336" s="26"/>
      <c r="BK1336" s="26"/>
      <c r="BL1336" s="26"/>
      <c r="BM1336" s="26"/>
      <c r="BN1336" s="26"/>
      <c r="BO1336" s="26"/>
      <c r="BP1336" s="26"/>
      <c r="BQ1336" s="26"/>
      <c r="BR1336" s="26"/>
      <c r="BS1336" s="26"/>
      <c r="BT1336" s="26"/>
      <c r="BU1336" s="26"/>
      <c r="BV1336" s="26"/>
      <c r="BW1336" s="26"/>
      <c r="BX1336" s="26"/>
      <c r="BY1336" s="26"/>
      <c r="BZ1336" s="26"/>
      <c r="CA1336" s="26"/>
      <c r="CB1336" s="26"/>
      <c r="CC1336" s="26"/>
      <c r="CD1336" s="26"/>
      <c r="CE1336" s="26"/>
      <c r="CF1336" s="26"/>
      <c r="CG1336" s="26"/>
      <c r="CH1336" s="26"/>
      <c r="CI1336" s="26"/>
      <c r="CJ1336" s="26"/>
      <c r="CK1336" s="26"/>
      <c r="CL1336" s="26"/>
      <c r="CM1336" s="26"/>
      <c r="CN1336" s="26"/>
      <c r="CO1336" s="26"/>
      <c r="CP1336" s="26"/>
      <c r="CQ1336" s="26"/>
      <c r="CR1336" s="26"/>
      <c r="CS1336" s="26"/>
      <c r="CT1336" s="26"/>
      <c r="CU1336" s="26"/>
      <c r="CV1336" s="26"/>
    </row>
    <row r="1337" spans="1:100">
      <c r="A1337" s="26">
        <v>39</v>
      </c>
      <c r="B1337" s="26" t="s">
        <v>43</v>
      </c>
      <c r="C1337" s="26" t="s">
        <v>36</v>
      </c>
      <c r="D1337" s="26">
        <v>835</v>
      </c>
      <c r="E1337" s="26" t="s">
        <v>45</v>
      </c>
      <c r="F1337" s="26">
        <v>19</v>
      </c>
      <c r="G1337" s="26">
        <v>4</v>
      </c>
      <c r="H1337" s="26" t="s">
        <v>49</v>
      </c>
      <c r="I1337" s="26">
        <v>1</v>
      </c>
      <c r="J1337" s="26">
        <v>1871</v>
      </c>
      <c r="K1337" s="26">
        <v>4</v>
      </c>
      <c r="L1337" s="26" t="s">
        <v>46</v>
      </c>
      <c r="M1337" s="26">
        <v>41</v>
      </c>
      <c r="N1337" s="26">
        <v>3</v>
      </c>
      <c r="O1337" s="26">
        <v>2</v>
      </c>
      <c r="P1337" s="26" t="s">
        <v>47</v>
      </c>
      <c r="Q1337" s="26">
        <v>4</v>
      </c>
      <c r="R1337" s="26" t="s">
        <v>52</v>
      </c>
      <c r="S1337" s="26">
        <v>3902</v>
      </c>
      <c r="T1337" s="26">
        <v>5141</v>
      </c>
      <c r="U1337" s="26">
        <v>8</v>
      </c>
      <c r="V1337" s="26" t="s">
        <v>42</v>
      </c>
      <c r="W1337" s="26" t="s">
        <v>43</v>
      </c>
      <c r="X1337" s="26">
        <v>14</v>
      </c>
      <c r="Y1337" s="26">
        <v>3</v>
      </c>
      <c r="Z1337" s="26">
        <v>2</v>
      </c>
      <c r="AA1337" s="26">
        <v>80</v>
      </c>
      <c r="AB1337" s="26">
        <v>3</v>
      </c>
      <c r="AC1337" s="26">
        <v>7</v>
      </c>
      <c r="AD1337" s="26">
        <v>2</v>
      </c>
      <c r="AE1337" s="26">
        <v>3</v>
      </c>
      <c r="AF1337" s="26">
        <v>2</v>
      </c>
      <c r="AG1337" s="26">
        <v>2</v>
      </c>
      <c r="AH1337" s="26">
        <v>2</v>
      </c>
      <c r="AI1337" s="26">
        <v>2</v>
      </c>
      <c r="AJ1337" s="26"/>
      <c r="AK1337" s="26"/>
      <c r="AL1337" s="26"/>
      <c r="AM1337" s="26"/>
      <c r="AN1337" s="26"/>
      <c r="AO1337" s="26"/>
      <c r="AP1337" s="26"/>
      <c r="AQ1337" s="26"/>
      <c r="AR1337" s="26"/>
      <c r="AS1337" s="26"/>
      <c r="AT1337" s="26"/>
      <c r="AU1337" s="26"/>
      <c r="AV1337" s="26"/>
      <c r="AW1337" s="26"/>
      <c r="AX1337" s="26"/>
      <c r="AY1337" s="26"/>
      <c r="AZ1337" s="26"/>
      <c r="BA1337" s="26"/>
      <c r="BB1337" s="26"/>
      <c r="BC1337" s="26"/>
      <c r="BD1337" s="26"/>
      <c r="BE1337" s="26"/>
      <c r="BF1337" s="26"/>
      <c r="BG1337" s="26"/>
      <c r="BH1337" s="26"/>
      <c r="BI1337" s="26"/>
      <c r="BJ1337" s="26"/>
      <c r="BK1337" s="26"/>
      <c r="BL1337" s="26"/>
      <c r="BM1337" s="26"/>
      <c r="BN1337" s="26"/>
      <c r="BO1337" s="26"/>
      <c r="BP1337" s="26"/>
      <c r="BQ1337" s="26"/>
      <c r="BR1337" s="26"/>
      <c r="BS1337" s="26"/>
      <c r="BT1337" s="26"/>
      <c r="BU1337" s="26"/>
      <c r="BV1337" s="26"/>
      <c r="BW1337" s="26"/>
      <c r="BX1337" s="26"/>
      <c r="BY1337" s="26"/>
      <c r="BZ1337" s="26"/>
      <c r="CA1337" s="26"/>
      <c r="CB1337" s="26"/>
      <c r="CC1337" s="26"/>
      <c r="CD1337" s="26"/>
      <c r="CE1337" s="26"/>
      <c r="CF1337" s="26"/>
      <c r="CG1337" s="26"/>
      <c r="CH1337" s="26"/>
      <c r="CI1337" s="26"/>
      <c r="CJ1337" s="26"/>
      <c r="CK1337" s="26"/>
      <c r="CL1337" s="26"/>
      <c r="CM1337" s="26"/>
      <c r="CN1337" s="26"/>
      <c r="CO1337" s="26"/>
      <c r="CP1337" s="26"/>
      <c r="CQ1337" s="26"/>
      <c r="CR1337" s="26"/>
      <c r="CS1337" s="26"/>
      <c r="CT1337" s="26"/>
      <c r="CU1337" s="26"/>
      <c r="CV1337" s="26"/>
    </row>
    <row r="1338" spans="1:100">
      <c r="A1338" s="26">
        <v>55</v>
      </c>
      <c r="B1338" s="26" t="s">
        <v>43</v>
      </c>
      <c r="C1338" s="26" t="s">
        <v>36</v>
      </c>
      <c r="D1338" s="26">
        <v>836</v>
      </c>
      <c r="E1338" s="26" t="s">
        <v>45</v>
      </c>
      <c r="F1338" s="26">
        <v>2</v>
      </c>
      <c r="G1338" s="26">
        <v>4</v>
      </c>
      <c r="H1338" s="26" t="s">
        <v>60</v>
      </c>
      <c r="I1338" s="26">
        <v>1</v>
      </c>
      <c r="J1338" s="26">
        <v>1873</v>
      </c>
      <c r="K1338" s="26">
        <v>2</v>
      </c>
      <c r="L1338" s="26" t="s">
        <v>46</v>
      </c>
      <c r="M1338" s="26">
        <v>98</v>
      </c>
      <c r="N1338" s="26">
        <v>2</v>
      </c>
      <c r="O1338" s="26">
        <v>1</v>
      </c>
      <c r="P1338" s="26" t="s">
        <v>47</v>
      </c>
      <c r="Q1338" s="26">
        <v>4</v>
      </c>
      <c r="R1338" s="26" t="s">
        <v>48</v>
      </c>
      <c r="S1338" s="26">
        <v>2662</v>
      </c>
      <c r="T1338" s="26">
        <v>7975</v>
      </c>
      <c r="U1338" s="26">
        <v>8</v>
      </c>
      <c r="V1338" s="26" t="s">
        <v>42</v>
      </c>
      <c r="W1338" s="26" t="s">
        <v>43</v>
      </c>
      <c r="X1338" s="26">
        <v>20</v>
      </c>
      <c r="Y1338" s="26">
        <v>4</v>
      </c>
      <c r="Z1338" s="26">
        <v>2</v>
      </c>
      <c r="AA1338" s="26">
        <v>80</v>
      </c>
      <c r="AB1338" s="26">
        <v>1</v>
      </c>
      <c r="AC1338" s="26">
        <v>19</v>
      </c>
      <c r="AD1338" s="26">
        <v>2</v>
      </c>
      <c r="AE1338" s="26">
        <v>4</v>
      </c>
      <c r="AF1338" s="26">
        <v>5</v>
      </c>
      <c r="AG1338" s="26">
        <v>2</v>
      </c>
      <c r="AH1338" s="26">
        <v>0</v>
      </c>
      <c r="AI1338" s="26">
        <v>4</v>
      </c>
      <c r="AJ1338" s="26"/>
      <c r="AK1338" s="26"/>
      <c r="AL1338" s="26"/>
      <c r="AM1338" s="26"/>
      <c r="AN1338" s="26"/>
      <c r="AO1338" s="26"/>
      <c r="AP1338" s="26"/>
      <c r="AQ1338" s="26"/>
      <c r="AR1338" s="26"/>
      <c r="AS1338" s="26"/>
      <c r="AT1338" s="26"/>
      <c r="AU1338" s="26"/>
      <c r="AV1338" s="26"/>
      <c r="AW1338" s="26"/>
      <c r="AX1338" s="26"/>
      <c r="AY1338" s="26"/>
      <c r="AZ1338" s="26"/>
      <c r="BA1338" s="26"/>
      <c r="BB1338" s="26"/>
      <c r="BC1338" s="26"/>
      <c r="BD1338" s="26"/>
      <c r="BE1338" s="26"/>
      <c r="BF1338" s="26"/>
      <c r="BG1338" s="26"/>
      <c r="BH1338" s="26"/>
      <c r="BI1338" s="26"/>
      <c r="BJ1338" s="26"/>
      <c r="BK1338" s="26"/>
      <c r="BL1338" s="26"/>
      <c r="BM1338" s="26"/>
      <c r="BN1338" s="26"/>
      <c r="BO1338" s="26"/>
      <c r="BP1338" s="26"/>
      <c r="BQ1338" s="26"/>
      <c r="BR1338" s="26"/>
      <c r="BS1338" s="26"/>
      <c r="BT1338" s="26"/>
      <c r="BU1338" s="26"/>
      <c r="BV1338" s="26"/>
      <c r="BW1338" s="26"/>
      <c r="BX1338" s="26"/>
      <c r="BY1338" s="26"/>
      <c r="BZ1338" s="26"/>
      <c r="CA1338" s="26"/>
      <c r="CB1338" s="26"/>
      <c r="CC1338" s="26"/>
      <c r="CD1338" s="26"/>
      <c r="CE1338" s="26"/>
      <c r="CF1338" s="26"/>
      <c r="CG1338" s="26"/>
      <c r="CH1338" s="26"/>
      <c r="CI1338" s="26"/>
      <c r="CJ1338" s="26"/>
      <c r="CK1338" s="26"/>
      <c r="CL1338" s="26"/>
      <c r="CM1338" s="26"/>
      <c r="CN1338" s="26"/>
      <c r="CO1338" s="26"/>
      <c r="CP1338" s="26"/>
      <c r="CQ1338" s="26"/>
      <c r="CR1338" s="26"/>
      <c r="CS1338" s="26"/>
      <c r="CT1338" s="26"/>
      <c r="CU1338" s="26"/>
      <c r="CV1338" s="26"/>
    </row>
    <row r="1339" spans="1:100">
      <c r="A1339" s="26">
        <v>28</v>
      </c>
      <c r="B1339" s="26" t="s">
        <v>43</v>
      </c>
      <c r="C1339" s="26" t="s">
        <v>36</v>
      </c>
      <c r="D1339" s="26">
        <v>1172</v>
      </c>
      <c r="E1339" s="26" t="s">
        <v>37</v>
      </c>
      <c r="F1339" s="26">
        <v>3</v>
      </c>
      <c r="G1339" s="26">
        <v>3</v>
      </c>
      <c r="H1339" s="26" t="s">
        <v>51</v>
      </c>
      <c r="I1339" s="26">
        <v>1</v>
      </c>
      <c r="J1339" s="26">
        <v>1875</v>
      </c>
      <c r="K1339" s="26">
        <v>2</v>
      </c>
      <c r="L1339" s="26" t="s">
        <v>39</v>
      </c>
      <c r="M1339" s="26">
        <v>78</v>
      </c>
      <c r="N1339" s="26">
        <v>3</v>
      </c>
      <c r="O1339" s="26">
        <v>1</v>
      </c>
      <c r="P1339" s="26" t="s">
        <v>57</v>
      </c>
      <c r="Q1339" s="26">
        <v>2</v>
      </c>
      <c r="R1339" s="26" t="s">
        <v>48</v>
      </c>
      <c r="S1339" s="26">
        <v>2856</v>
      </c>
      <c r="T1339" s="26">
        <v>3692</v>
      </c>
      <c r="U1339" s="26">
        <v>1</v>
      </c>
      <c r="V1339" s="26" t="s">
        <v>42</v>
      </c>
      <c r="W1339" s="26" t="s">
        <v>43</v>
      </c>
      <c r="X1339" s="26">
        <v>19</v>
      </c>
      <c r="Y1339" s="26">
        <v>3</v>
      </c>
      <c r="Z1339" s="26">
        <v>4</v>
      </c>
      <c r="AA1339" s="26">
        <v>80</v>
      </c>
      <c r="AB1339" s="26">
        <v>1</v>
      </c>
      <c r="AC1339" s="26">
        <v>1</v>
      </c>
      <c r="AD1339" s="26">
        <v>3</v>
      </c>
      <c r="AE1339" s="26">
        <v>3</v>
      </c>
      <c r="AF1339" s="26">
        <v>1</v>
      </c>
      <c r="AG1339" s="26">
        <v>0</v>
      </c>
      <c r="AH1339" s="26">
        <v>0</v>
      </c>
      <c r="AI1339" s="26">
        <v>0</v>
      </c>
      <c r="AJ1339" s="26"/>
      <c r="AK1339" s="26"/>
      <c r="AL1339" s="26"/>
      <c r="AM1339" s="26"/>
      <c r="AN1339" s="26"/>
      <c r="AO1339" s="26"/>
      <c r="AP1339" s="26"/>
      <c r="AQ1339" s="26"/>
      <c r="AR1339" s="26"/>
      <c r="AS1339" s="26"/>
      <c r="AT1339" s="26"/>
      <c r="AU1339" s="26"/>
      <c r="AV1339" s="26"/>
      <c r="AW1339" s="26"/>
      <c r="AX1339" s="26"/>
      <c r="AY1339" s="26"/>
      <c r="AZ1339" s="26"/>
      <c r="BA1339" s="26"/>
      <c r="BB1339" s="26"/>
      <c r="BC1339" s="26"/>
      <c r="BD1339" s="26"/>
      <c r="BE1339" s="26"/>
      <c r="BF1339" s="26"/>
      <c r="BG1339" s="26"/>
      <c r="BH1339" s="26"/>
      <c r="BI1339" s="26"/>
      <c r="BJ1339" s="26"/>
      <c r="BK1339" s="26"/>
      <c r="BL1339" s="26"/>
      <c r="BM1339" s="26"/>
      <c r="BN1339" s="26"/>
      <c r="BO1339" s="26"/>
      <c r="BP1339" s="26"/>
      <c r="BQ1339" s="26"/>
      <c r="BR1339" s="26"/>
      <c r="BS1339" s="26"/>
      <c r="BT1339" s="26"/>
      <c r="BU1339" s="26"/>
      <c r="BV1339" s="26"/>
      <c r="BW1339" s="26"/>
      <c r="BX1339" s="26"/>
      <c r="BY1339" s="26"/>
      <c r="BZ1339" s="26"/>
      <c r="CA1339" s="26"/>
      <c r="CB1339" s="26"/>
      <c r="CC1339" s="26"/>
      <c r="CD1339" s="26"/>
      <c r="CE1339" s="26"/>
      <c r="CF1339" s="26"/>
      <c r="CG1339" s="26"/>
      <c r="CH1339" s="26"/>
      <c r="CI1339" s="26"/>
      <c r="CJ1339" s="26"/>
      <c r="CK1339" s="26"/>
      <c r="CL1339" s="26"/>
      <c r="CM1339" s="26"/>
      <c r="CN1339" s="26"/>
      <c r="CO1339" s="26"/>
      <c r="CP1339" s="26"/>
      <c r="CQ1339" s="26"/>
      <c r="CR1339" s="26"/>
      <c r="CS1339" s="26"/>
      <c r="CT1339" s="26"/>
      <c r="CU1339" s="26"/>
      <c r="CV1339" s="26"/>
    </row>
    <row r="1340" spans="1:100">
      <c r="A1340" s="26">
        <v>30</v>
      </c>
      <c r="B1340" s="26" t="s">
        <v>35</v>
      </c>
      <c r="C1340" s="26" t="s">
        <v>36</v>
      </c>
      <c r="D1340" s="26">
        <v>945</v>
      </c>
      <c r="E1340" s="26" t="s">
        <v>37</v>
      </c>
      <c r="F1340" s="26">
        <v>9</v>
      </c>
      <c r="G1340" s="26">
        <v>3</v>
      </c>
      <c r="H1340" s="26" t="s">
        <v>51</v>
      </c>
      <c r="I1340" s="26">
        <v>1</v>
      </c>
      <c r="J1340" s="26">
        <v>1876</v>
      </c>
      <c r="K1340" s="26">
        <v>2</v>
      </c>
      <c r="L1340" s="26" t="s">
        <v>46</v>
      </c>
      <c r="M1340" s="26">
        <v>89</v>
      </c>
      <c r="N1340" s="26">
        <v>3</v>
      </c>
      <c r="O1340" s="26">
        <v>1</v>
      </c>
      <c r="P1340" s="26" t="s">
        <v>57</v>
      </c>
      <c r="Q1340" s="26">
        <v>4</v>
      </c>
      <c r="R1340" s="26" t="s">
        <v>41</v>
      </c>
      <c r="S1340" s="26">
        <v>1081</v>
      </c>
      <c r="T1340" s="26">
        <v>16019</v>
      </c>
      <c r="U1340" s="26">
        <v>1</v>
      </c>
      <c r="V1340" s="26" t="s">
        <v>42</v>
      </c>
      <c r="W1340" s="26" t="s">
        <v>43</v>
      </c>
      <c r="X1340" s="26">
        <v>13</v>
      </c>
      <c r="Y1340" s="26">
        <v>3</v>
      </c>
      <c r="Z1340" s="26">
        <v>3</v>
      </c>
      <c r="AA1340" s="26">
        <v>80</v>
      </c>
      <c r="AB1340" s="26">
        <v>0</v>
      </c>
      <c r="AC1340" s="26">
        <v>1</v>
      </c>
      <c r="AD1340" s="26">
        <v>3</v>
      </c>
      <c r="AE1340" s="26">
        <v>2</v>
      </c>
      <c r="AF1340" s="26">
        <v>1</v>
      </c>
      <c r="AG1340" s="26">
        <v>0</v>
      </c>
      <c r="AH1340" s="26">
        <v>0</v>
      </c>
      <c r="AI1340" s="26">
        <v>0</v>
      </c>
      <c r="AJ1340" s="26"/>
      <c r="AK1340" s="26"/>
      <c r="AL1340" s="26"/>
      <c r="AM1340" s="26"/>
      <c r="AN1340" s="26"/>
      <c r="AO1340" s="26"/>
      <c r="AP1340" s="26"/>
      <c r="AQ1340" s="26"/>
      <c r="AR1340" s="26"/>
      <c r="AS1340" s="26"/>
      <c r="AT1340" s="26"/>
      <c r="AU1340" s="26"/>
      <c r="AV1340" s="26"/>
      <c r="AW1340" s="26"/>
      <c r="AX1340" s="26"/>
      <c r="AY1340" s="26"/>
      <c r="AZ1340" s="26"/>
      <c r="BA1340" s="26"/>
      <c r="BB1340" s="26"/>
      <c r="BC1340" s="26"/>
      <c r="BD1340" s="26"/>
      <c r="BE1340" s="26"/>
      <c r="BF1340" s="26"/>
      <c r="BG1340" s="26"/>
      <c r="BH1340" s="26"/>
      <c r="BI1340" s="26"/>
      <c r="BJ1340" s="26"/>
      <c r="BK1340" s="26"/>
      <c r="BL1340" s="26"/>
      <c r="BM1340" s="26"/>
      <c r="BN1340" s="26"/>
      <c r="BO1340" s="26"/>
      <c r="BP1340" s="26"/>
      <c r="BQ1340" s="26"/>
      <c r="BR1340" s="26"/>
      <c r="BS1340" s="26"/>
      <c r="BT1340" s="26"/>
      <c r="BU1340" s="26"/>
      <c r="BV1340" s="26"/>
      <c r="BW1340" s="26"/>
      <c r="BX1340" s="26"/>
      <c r="BY1340" s="26"/>
      <c r="BZ1340" s="26"/>
      <c r="CA1340" s="26"/>
      <c r="CB1340" s="26"/>
      <c r="CC1340" s="26"/>
      <c r="CD1340" s="26"/>
      <c r="CE1340" s="26"/>
      <c r="CF1340" s="26"/>
      <c r="CG1340" s="26"/>
      <c r="CH1340" s="26"/>
      <c r="CI1340" s="26"/>
      <c r="CJ1340" s="26"/>
      <c r="CK1340" s="26"/>
      <c r="CL1340" s="26"/>
      <c r="CM1340" s="26"/>
      <c r="CN1340" s="26"/>
      <c r="CO1340" s="26"/>
      <c r="CP1340" s="26"/>
      <c r="CQ1340" s="26"/>
      <c r="CR1340" s="26"/>
      <c r="CS1340" s="26"/>
      <c r="CT1340" s="26"/>
      <c r="CU1340" s="26"/>
      <c r="CV1340" s="26"/>
    </row>
    <row r="1341" spans="1:100">
      <c r="A1341" s="26">
        <v>22</v>
      </c>
      <c r="B1341" s="26" t="s">
        <v>35</v>
      </c>
      <c r="C1341" s="26" t="s">
        <v>36</v>
      </c>
      <c r="D1341" s="26">
        <v>391</v>
      </c>
      <c r="E1341" s="26" t="s">
        <v>45</v>
      </c>
      <c r="F1341" s="26">
        <v>7</v>
      </c>
      <c r="G1341" s="26">
        <v>1</v>
      </c>
      <c r="H1341" s="26" t="s">
        <v>38</v>
      </c>
      <c r="I1341" s="26">
        <v>1</v>
      </c>
      <c r="J1341" s="26">
        <v>1878</v>
      </c>
      <c r="K1341" s="26">
        <v>4</v>
      </c>
      <c r="L1341" s="26" t="s">
        <v>46</v>
      </c>
      <c r="M1341" s="26">
        <v>75</v>
      </c>
      <c r="N1341" s="26">
        <v>3</v>
      </c>
      <c r="O1341" s="26">
        <v>1</v>
      </c>
      <c r="P1341" s="26" t="s">
        <v>47</v>
      </c>
      <c r="Q1341" s="26">
        <v>2</v>
      </c>
      <c r="R1341" s="26" t="s">
        <v>41</v>
      </c>
      <c r="S1341" s="26">
        <v>2472</v>
      </c>
      <c r="T1341" s="26">
        <v>26092</v>
      </c>
      <c r="U1341" s="26">
        <v>1</v>
      </c>
      <c r="V1341" s="26" t="s">
        <v>42</v>
      </c>
      <c r="W1341" s="26" t="s">
        <v>35</v>
      </c>
      <c r="X1341" s="26">
        <v>23</v>
      </c>
      <c r="Y1341" s="26">
        <v>4</v>
      </c>
      <c r="Z1341" s="26">
        <v>1</v>
      </c>
      <c r="AA1341" s="26">
        <v>80</v>
      </c>
      <c r="AB1341" s="26">
        <v>0</v>
      </c>
      <c r="AC1341" s="26">
        <v>1</v>
      </c>
      <c r="AD1341" s="26">
        <v>2</v>
      </c>
      <c r="AE1341" s="26">
        <v>3</v>
      </c>
      <c r="AF1341" s="26">
        <v>1</v>
      </c>
      <c r="AG1341" s="26">
        <v>0</v>
      </c>
      <c r="AH1341" s="26">
        <v>0</v>
      </c>
      <c r="AI1341" s="26">
        <v>0</v>
      </c>
      <c r="AJ1341" s="26"/>
      <c r="AK1341" s="26"/>
      <c r="AL1341" s="26"/>
      <c r="AM1341" s="26"/>
      <c r="AN1341" s="26"/>
      <c r="AO1341" s="26"/>
      <c r="AP1341" s="26"/>
      <c r="AQ1341" s="26"/>
      <c r="AR1341" s="26"/>
      <c r="AS1341" s="26"/>
      <c r="AT1341" s="26"/>
      <c r="AU1341" s="26"/>
      <c r="AV1341" s="26"/>
      <c r="AW1341" s="26"/>
      <c r="AX1341" s="26"/>
      <c r="AY1341" s="26"/>
      <c r="AZ1341" s="26"/>
      <c r="BA1341" s="26"/>
      <c r="BB1341" s="26"/>
      <c r="BC1341" s="26"/>
      <c r="BD1341" s="26"/>
      <c r="BE1341" s="26"/>
      <c r="BF1341" s="26"/>
      <c r="BG1341" s="26"/>
      <c r="BH1341" s="26"/>
      <c r="BI1341" s="26"/>
      <c r="BJ1341" s="26"/>
      <c r="BK1341" s="26"/>
      <c r="BL1341" s="26"/>
      <c r="BM1341" s="26"/>
      <c r="BN1341" s="26"/>
      <c r="BO1341" s="26"/>
      <c r="BP1341" s="26"/>
      <c r="BQ1341" s="26"/>
      <c r="BR1341" s="26"/>
      <c r="BS1341" s="26"/>
      <c r="BT1341" s="26"/>
      <c r="BU1341" s="26"/>
      <c r="BV1341" s="26"/>
      <c r="BW1341" s="26"/>
      <c r="BX1341" s="26"/>
      <c r="BY1341" s="26"/>
      <c r="BZ1341" s="26"/>
      <c r="CA1341" s="26"/>
      <c r="CB1341" s="26"/>
      <c r="CC1341" s="26"/>
      <c r="CD1341" s="26"/>
      <c r="CE1341" s="26"/>
      <c r="CF1341" s="26"/>
      <c r="CG1341" s="26"/>
      <c r="CH1341" s="26"/>
      <c r="CI1341" s="26"/>
      <c r="CJ1341" s="26"/>
      <c r="CK1341" s="26"/>
      <c r="CL1341" s="26"/>
      <c r="CM1341" s="26"/>
      <c r="CN1341" s="26"/>
      <c r="CO1341" s="26"/>
      <c r="CP1341" s="26"/>
      <c r="CQ1341" s="26"/>
      <c r="CR1341" s="26"/>
      <c r="CS1341" s="26"/>
      <c r="CT1341" s="26"/>
      <c r="CU1341" s="26"/>
      <c r="CV1341" s="26"/>
    </row>
    <row r="1342" spans="1:100">
      <c r="A1342" s="26">
        <v>36</v>
      </c>
      <c r="B1342" s="26" t="s">
        <v>43</v>
      </c>
      <c r="C1342" s="26" t="s">
        <v>36</v>
      </c>
      <c r="D1342" s="26">
        <v>1266</v>
      </c>
      <c r="E1342" s="26" t="s">
        <v>37</v>
      </c>
      <c r="F1342" s="26">
        <v>10</v>
      </c>
      <c r="G1342" s="26">
        <v>4</v>
      </c>
      <c r="H1342" s="26" t="s">
        <v>60</v>
      </c>
      <c r="I1342" s="26">
        <v>1</v>
      </c>
      <c r="J1342" s="26">
        <v>1880</v>
      </c>
      <c r="K1342" s="26">
        <v>2</v>
      </c>
      <c r="L1342" s="26" t="s">
        <v>39</v>
      </c>
      <c r="M1342" s="26">
        <v>63</v>
      </c>
      <c r="N1342" s="26">
        <v>2</v>
      </c>
      <c r="O1342" s="26">
        <v>2</v>
      </c>
      <c r="P1342" s="26" t="s">
        <v>40</v>
      </c>
      <c r="Q1342" s="26">
        <v>3</v>
      </c>
      <c r="R1342" s="26" t="s">
        <v>48</v>
      </c>
      <c r="S1342" s="26">
        <v>5673</v>
      </c>
      <c r="T1342" s="26">
        <v>6060</v>
      </c>
      <c r="U1342" s="26">
        <v>1</v>
      </c>
      <c r="V1342" s="26" t="s">
        <v>42</v>
      </c>
      <c r="W1342" s="26" t="s">
        <v>35</v>
      </c>
      <c r="X1342" s="26">
        <v>13</v>
      </c>
      <c r="Y1342" s="26">
        <v>3</v>
      </c>
      <c r="Z1342" s="26">
        <v>1</v>
      </c>
      <c r="AA1342" s="26">
        <v>80</v>
      </c>
      <c r="AB1342" s="26">
        <v>1</v>
      </c>
      <c r="AC1342" s="26">
        <v>10</v>
      </c>
      <c r="AD1342" s="26">
        <v>4</v>
      </c>
      <c r="AE1342" s="26">
        <v>3</v>
      </c>
      <c r="AF1342" s="26">
        <v>10</v>
      </c>
      <c r="AG1342" s="26">
        <v>9</v>
      </c>
      <c r="AH1342" s="26">
        <v>1</v>
      </c>
      <c r="AI1342" s="26">
        <v>7</v>
      </c>
      <c r="AJ1342" s="26"/>
      <c r="AK1342" s="26"/>
      <c r="AL1342" s="26"/>
      <c r="AM1342" s="26"/>
      <c r="AN1342" s="26"/>
      <c r="AO1342" s="26"/>
      <c r="AP1342" s="26"/>
      <c r="AQ1342" s="26"/>
      <c r="AR1342" s="26"/>
      <c r="AS1342" s="26"/>
      <c r="AT1342" s="26"/>
      <c r="AU1342" s="26"/>
      <c r="AV1342" s="26"/>
      <c r="AW1342" s="26"/>
      <c r="AX1342" s="26"/>
      <c r="AY1342" s="26"/>
      <c r="AZ1342" s="26"/>
      <c r="BA1342" s="26"/>
      <c r="BB1342" s="26"/>
      <c r="BC1342" s="26"/>
      <c r="BD1342" s="26"/>
      <c r="BE1342" s="26"/>
      <c r="BF1342" s="26"/>
      <c r="BG1342" s="26"/>
      <c r="BH1342" s="26"/>
      <c r="BI1342" s="26"/>
      <c r="BJ1342" s="26"/>
      <c r="BK1342" s="26"/>
      <c r="BL1342" s="26"/>
      <c r="BM1342" s="26"/>
      <c r="BN1342" s="26"/>
      <c r="BO1342" s="26"/>
      <c r="BP1342" s="26"/>
      <c r="BQ1342" s="26"/>
      <c r="BR1342" s="26"/>
      <c r="BS1342" s="26"/>
      <c r="BT1342" s="26"/>
      <c r="BU1342" s="26"/>
      <c r="BV1342" s="26"/>
      <c r="BW1342" s="26"/>
      <c r="BX1342" s="26"/>
      <c r="BY1342" s="26"/>
      <c r="BZ1342" s="26"/>
      <c r="CA1342" s="26"/>
      <c r="CB1342" s="26"/>
      <c r="CC1342" s="26"/>
      <c r="CD1342" s="26"/>
      <c r="CE1342" s="26"/>
      <c r="CF1342" s="26"/>
      <c r="CG1342" s="26"/>
      <c r="CH1342" s="26"/>
      <c r="CI1342" s="26"/>
      <c r="CJ1342" s="26"/>
      <c r="CK1342" s="26"/>
      <c r="CL1342" s="26"/>
      <c r="CM1342" s="26"/>
      <c r="CN1342" s="26"/>
      <c r="CO1342" s="26"/>
      <c r="CP1342" s="26"/>
      <c r="CQ1342" s="26"/>
      <c r="CR1342" s="26"/>
      <c r="CS1342" s="26"/>
      <c r="CT1342" s="26"/>
      <c r="CU1342" s="26"/>
      <c r="CV1342" s="26"/>
    </row>
    <row r="1343" spans="1:100">
      <c r="A1343" s="26">
        <v>31</v>
      </c>
      <c r="B1343" s="26" t="s">
        <v>43</v>
      </c>
      <c r="C1343" s="26" t="s">
        <v>36</v>
      </c>
      <c r="D1343" s="26">
        <v>311</v>
      </c>
      <c r="E1343" s="26" t="s">
        <v>45</v>
      </c>
      <c r="F1343" s="26">
        <v>20</v>
      </c>
      <c r="G1343" s="26">
        <v>3</v>
      </c>
      <c r="H1343" s="26" t="s">
        <v>38</v>
      </c>
      <c r="I1343" s="26">
        <v>1</v>
      </c>
      <c r="J1343" s="26">
        <v>1881</v>
      </c>
      <c r="K1343" s="26">
        <v>2</v>
      </c>
      <c r="L1343" s="26" t="s">
        <v>46</v>
      </c>
      <c r="M1343" s="26">
        <v>89</v>
      </c>
      <c r="N1343" s="26">
        <v>3</v>
      </c>
      <c r="O1343" s="26">
        <v>2</v>
      </c>
      <c r="P1343" s="26" t="s">
        <v>50</v>
      </c>
      <c r="Q1343" s="26">
        <v>3</v>
      </c>
      <c r="R1343" s="26" t="s">
        <v>52</v>
      </c>
      <c r="S1343" s="26">
        <v>4197</v>
      </c>
      <c r="T1343" s="26">
        <v>18624</v>
      </c>
      <c r="U1343" s="26">
        <v>1</v>
      </c>
      <c r="V1343" s="26" t="s">
        <v>42</v>
      </c>
      <c r="W1343" s="26" t="s">
        <v>43</v>
      </c>
      <c r="X1343" s="26">
        <v>11</v>
      </c>
      <c r="Y1343" s="26">
        <v>3</v>
      </c>
      <c r="Z1343" s="26">
        <v>1</v>
      </c>
      <c r="AA1343" s="26">
        <v>80</v>
      </c>
      <c r="AB1343" s="26">
        <v>1</v>
      </c>
      <c r="AC1343" s="26">
        <v>10</v>
      </c>
      <c r="AD1343" s="26">
        <v>2</v>
      </c>
      <c r="AE1343" s="26">
        <v>3</v>
      </c>
      <c r="AF1343" s="26">
        <v>10</v>
      </c>
      <c r="AG1343" s="26">
        <v>8</v>
      </c>
      <c r="AH1343" s="26">
        <v>0</v>
      </c>
      <c r="AI1343" s="26">
        <v>2</v>
      </c>
      <c r="AJ1343" s="26"/>
      <c r="AK1343" s="26"/>
      <c r="AL1343" s="26"/>
      <c r="AM1343" s="26"/>
      <c r="AN1343" s="26"/>
      <c r="AO1343" s="26"/>
      <c r="AP1343" s="26"/>
      <c r="AQ1343" s="26"/>
      <c r="AR1343" s="26"/>
      <c r="AS1343" s="26"/>
      <c r="AT1343" s="26"/>
      <c r="AU1343" s="26"/>
      <c r="AV1343" s="26"/>
      <c r="AW1343" s="26"/>
      <c r="AX1343" s="26"/>
      <c r="AY1343" s="26"/>
      <c r="AZ1343" s="26"/>
      <c r="BA1343" s="26"/>
      <c r="BB1343" s="26"/>
      <c r="BC1343" s="26"/>
      <c r="BD1343" s="26"/>
      <c r="BE1343" s="26"/>
      <c r="BF1343" s="26"/>
      <c r="BG1343" s="26"/>
      <c r="BH1343" s="26"/>
      <c r="BI1343" s="26"/>
      <c r="BJ1343" s="26"/>
      <c r="BK1343" s="26"/>
      <c r="BL1343" s="26"/>
      <c r="BM1343" s="26"/>
      <c r="BN1343" s="26"/>
      <c r="BO1343" s="26"/>
      <c r="BP1343" s="26"/>
      <c r="BQ1343" s="26"/>
      <c r="BR1343" s="26"/>
      <c r="BS1343" s="26"/>
      <c r="BT1343" s="26"/>
      <c r="BU1343" s="26"/>
      <c r="BV1343" s="26"/>
      <c r="BW1343" s="26"/>
      <c r="BX1343" s="26"/>
      <c r="BY1343" s="26"/>
      <c r="BZ1343" s="26"/>
      <c r="CA1343" s="26"/>
      <c r="CB1343" s="26"/>
      <c r="CC1343" s="26"/>
      <c r="CD1343" s="26"/>
      <c r="CE1343" s="26"/>
      <c r="CF1343" s="26"/>
      <c r="CG1343" s="26"/>
      <c r="CH1343" s="26"/>
      <c r="CI1343" s="26"/>
      <c r="CJ1343" s="26"/>
      <c r="CK1343" s="26"/>
      <c r="CL1343" s="26"/>
      <c r="CM1343" s="26"/>
      <c r="CN1343" s="26"/>
      <c r="CO1343" s="26"/>
      <c r="CP1343" s="26"/>
      <c r="CQ1343" s="26"/>
      <c r="CR1343" s="26"/>
      <c r="CS1343" s="26"/>
      <c r="CT1343" s="26"/>
      <c r="CU1343" s="26"/>
      <c r="CV1343" s="26"/>
    </row>
    <row r="1344" spans="1:100">
      <c r="A1344" s="26">
        <v>34</v>
      </c>
      <c r="B1344" s="26" t="s">
        <v>43</v>
      </c>
      <c r="C1344" s="26" t="s">
        <v>36</v>
      </c>
      <c r="D1344" s="26">
        <v>1480</v>
      </c>
      <c r="E1344" s="26" t="s">
        <v>37</v>
      </c>
      <c r="F1344" s="26">
        <v>4</v>
      </c>
      <c r="G1344" s="26">
        <v>3</v>
      </c>
      <c r="H1344" s="26" t="s">
        <v>38</v>
      </c>
      <c r="I1344" s="26">
        <v>1</v>
      </c>
      <c r="J1344" s="26">
        <v>1882</v>
      </c>
      <c r="K1344" s="26">
        <v>3</v>
      </c>
      <c r="L1344" s="26" t="s">
        <v>46</v>
      </c>
      <c r="M1344" s="26">
        <v>64</v>
      </c>
      <c r="N1344" s="26">
        <v>3</v>
      </c>
      <c r="O1344" s="26">
        <v>3</v>
      </c>
      <c r="P1344" s="26" t="s">
        <v>40</v>
      </c>
      <c r="Q1344" s="26">
        <v>4</v>
      </c>
      <c r="R1344" s="26" t="s">
        <v>48</v>
      </c>
      <c r="S1344" s="26">
        <v>9713</v>
      </c>
      <c r="T1344" s="26">
        <v>24444</v>
      </c>
      <c r="U1344" s="26">
        <v>2</v>
      </c>
      <c r="V1344" s="26" t="s">
        <v>42</v>
      </c>
      <c r="W1344" s="26" t="s">
        <v>35</v>
      </c>
      <c r="X1344" s="26">
        <v>13</v>
      </c>
      <c r="Y1344" s="26">
        <v>3</v>
      </c>
      <c r="Z1344" s="26">
        <v>4</v>
      </c>
      <c r="AA1344" s="26">
        <v>80</v>
      </c>
      <c r="AB1344" s="26">
        <v>3</v>
      </c>
      <c r="AC1344" s="26">
        <v>9</v>
      </c>
      <c r="AD1344" s="26">
        <v>3</v>
      </c>
      <c r="AE1344" s="26">
        <v>3</v>
      </c>
      <c r="AF1344" s="26">
        <v>5</v>
      </c>
      <c r="AG1344" s="26">
        <v>3</v>
      </c>
      <c r="AH1344" s="26">
        <v>1</v>
      </c>
      <c r="AI1344" s="26">
        <v>0</v>
      </c>
      <c r="AJ1344" s="26"/>
      <c r="AK1344" s="26"/>
      <c r="AL1344" s="26"/>
      <c r="AM1344" s="26"/>
      <c r="AN1344" s="26"/>
      <c r="AO1344" s="26"/>
      <c r="AP1344" s="26"/>
      <c r="AQ1344" s="26"/>
      <c r="AR1344" s="26"/>
      <c r="AS1344" s="26"/>
      <c r="AT1344" s="26"/>
      <c r="AU1344" s="26"/>
      <c r="AV1344" s="26"/>
      <c r="AW1344" s="26"/>
      <c r="AX1344" s="26"/>
      <c r="AY1344" s="26"/>
      <c r="AZ1344" s="26"/>
      <c r="BA1344" s="26"/>
      <c r="BB1344" s="26"/>
      <c r="BC1344" s="26"/>
      <c r="BD1344" s="26"/>
      <c r="BE1344" s="26"/>
      <c r="BF1344" s="26"/>
      <c r="BG1344" s="26"/>
      <c r="BH1344" s="26"/>
      <c r="BI1344" s="26"/>
      <c r="BJ1344" s="26"/>
      <c r="BK1344" s="26"/>
      <c r="BL1344" s="26"/>
      <c r="BM1344" s="26"/>
      <c r="BN1344" s="26"/>
      <c r="BO1344" s="26"/>
      <c r="BP1344" s="26"/>
      <c r="BQ1344" s="26"/>
      <c r="BR1344" s="26"/>
      <c r="BS1344" s="26"/>
      <c r="BT1344" s="26"/>
      <c r="BU1344" s="26"/>
      <c r="BV1344" s="26"/>
      <c r="BW1344" s="26"/>
      <c r="BX1344" s="26"/>
      <c r="BY1344" s="26"/>
      <c r="BZ1344" s="26"/>
      <c r="CA1344" s="26"/>
      <c r="CB1344" s="26"/>
      <c r="CC1344" s="26"/>
      <c r="CD1344" s="26"/>
      <c r="CE1344" s="26"/>
      <c r="CF1344" s="26"/>
      <c r="CG1344" s="26"/>
      <c r="CH1344" s="26"/>
      <c r="CI1344" s="26"/>
      <c r="CJ1344" s="26"/>
      <c r="CK1344" s="26"/>
      <c r="CL1344" s="26"/>
      <c r="CM1344" s="26"/>
      <c r="CN1344" s="26"/>
      <c r="CO1344" s="26"/>
      <c r="CP1344" s="26"/>
      <c r="CQ1344" s="26"/>
      <c r="CR1344" s="26"/>
      <c r="CS1344" s="26"/>
      <c r="CT1344" s="26"/>
      <c r="CU1344" s="26"/>
      <c r="CV1344" s="26"/>
    </row>
    <row r="1345" spans="1:100">
      <c r="A1345" s="26">
        <v>29</v>
      </c>
      <c r="B1345" s="26" t="s">
        <v>43</v>
      </c>
      <c r="C1345" s="26" t="s">
        <v>36</v>
      </c>
      <c r="D1345" s="26">
        <v>592</v>
      </c>
      <c r="E1345" s="26" t="s">
        <v>45</v>
      </c>
      <c r="F1345" s="26">
        <v>7</v>
      </c>
      <c r="G1345" s="26">
        <v>3</v>
      </c>
      <c r="H1345" s="26" t="s">
        <v>38</v>
      </c>
      <c r="I1345" s="26">
        <v>1</v>
      </c>
      <c r="J1345" s="26">
        <v>1883</v>
      </c>
      <c r="K1345" s="26">
        <v>4</v>
      </c>
      <c r="L1345" s="26" t="s">
        <v>46</v>
      </c>
      <c r="M1345" s="26">
        <v>59</v>
      </c>
      <c r="N1345" s="26">
        <v>3</v>
      </c>
      <c r="O1345" s="26">
        <v>1</v>
      </c>
      <c r="P1345" s="26" t="s">
        <v>50</v>
      </c>
      <c r="Q1345" s="26">
        <v>1</v>
      </c>
      <c r="R1345" s="26" t="s">
        <v>41</v>
      </c>
      <c r="S1345" s="26">
        <v>2062</v>
      </c>
      <c r="T1345" s="26">
        <v>19384</v>
      </c>
      <c r="U1345" s="26">
        <v>3</v>
      </c>
      <c r="V1345" s="26" t="s">
        <v>42</v>
      </c>
      <c r="W1345" s="26" t="s">
        <v>43</v>
      </c>
      <c r="X1345" s="26">
        <v>14</v>
      </c>
      <c r="Y1345" s="26">
        <v>3</v>
      </c>
      <c r="Z1345" s="26">
        <v>2</v>
      </c>
      <c r="AA1345" s="26">
        <v>80</v>
      </c>
      <c r="AB1345" s="26">
        <v>0</v>
      </c>
      <c r="AC1345" s="26">
        <v>11</v>
      </c>
      <c r="AD1345" s="26">
        <v>2</v>
      </c>
      <c r="AE1345" s="26">
        <v>3</v>
      </c>
      <c r="AF1345" s="26">
        <v>3</v>
      </c>
      <c r="AG1345" s="26">
        <v>2</v>
      </c>
      <c r="AH1345" s="26">
        <v>1</v>
      </c>
      <c r="AI1345" s="26">
        <v>2</v>
      </c>
      <c r="AJ1345" s="26"/>
      <c r="AK1345" s="26"/>
      <c r="AL1345" s="26"/>
      <c r="AM1345" s="26"/>
      <c r="AN1345" s="26"/>
      <c r="AO1345" s="26"/>
      <c r="AP1345" s="26"/>
      <c r="AQ1345" s="26"/>
      <c r="AR1345" s="26"/>
      <c r="AS1345" s="26"/>
      <c r="AT1345" s="26"/>
      <c r="AU1345" s="26"/>
      <c r="AV1345" s="26"/>
      <c r="AW1345" s="26"/>
      <c r="AX1345" s="26"/>
      <c r="AY1345" s="26"/>
      <c r="AZ1345" s="26"/>
      <c r="BA1345" s="26"/>
      <c r="BB1345" s="26"/>
      <c r="BC1345" s="26"/>
      <c r="BD1345" s="26"/>
      <c r="BE1345" s="26"/>
      <c r="BF1345" s="26"/>
      <c r="BG1345" s="26"/>
      <c r="BH1345" s="26"/>
      <c r="BI1345" s="26"/>
      <c r="BJ1345" s="26"/>
      <c r="BK1345" s="26"/>
      <c r="BL1345" s="26"/>
      <c r="BM1345" s="26"/>
      <c r="BN1345" s="26"/>
      <c r="BO1345" s="26"/>
      <c r="BP1345" s="26"/>
      <c r="BQ1345" s="26"/>
      <c r="BR1345" s="26"/>
      <c r="BS1345" s="26"/>
      <c r="BT1345" s="26"/>
      <c r="BU1345" s="26"/>
      <c r="BV1345" s="26"/>
      <c r="BW1345" s="26"/>
      <c r="BX1345" s="26"/>
      <c r="BY1345" s="26"/>
      <c r="BZ1345" s="26"/>
      <c r="CA1345" s="26"/>
      <c r="CB1345" s="26"/>
      <c r="CC1345" s="26"/>
      <c r="CD1345" s="26"/>
      <c r="CE1345" s="26"/>
      <c r="CF1345" s="26"/>
      <c r="CG1345" s="26"/>
      <c r="CH1345" s="26"/>
      <c r="CI1345" s="26"/>
      <c r="CJ1345" s="26"/>
      <c r="CK1345" s="26"/>
      <c r="CL1345" s="26"/>
      <c r="CM1345" s="26"/>
      <c r="CN1345" s="26"/>
      <c r="CO1345" s="26"/>
      <c r="CP1345" s="26"/>
      <c r="CQ1345" s="26"/>
      <c r="CR1345" s="26"/>
      <c r="CS1345" s="26"/>
      <c r="CT1345" s="26"/>
      <c r="CU1345" s="26"/>
      <c r="CV1345" s="26"/>
    </row>
    <row r="1346" spans="1:100">
      <c r="A1346" s="26">
        <v>37</v>
      </c>
      <c r="B1346" s="26" t="s">
        <v>43</v>
      </c>
      <c r="C1346" s="26" t="s">
        <v>36</v>
      </c>
      <c r="D1346" s="26">
        <v>783</v>
      </c>
      <c r="E1346" s="26" t="s">
        <v>45</v>
      </c>
      <c r="F1346" s="26">
        <v>7</v>
      </c>
      <c r="G1346" s="26">
        <v>4</v>
      </c>
      <c r="H1346" s="26" t="s">
        <v>51</v>
      </c>
      <c r="I1346" s="26">
        <v>1</v>
      </c>
      <c r="J1346" s="26">
        <v>1885</v>
      </c>
      <c r="K1346" s="26">
        <v>4</v>
      </c>
      <c r="L1346" s="26" t="s">
        <v>46</v>
      </c>
      <c r="M1346" s="26">
        <v>78</v>
      </c>
      <c r="N1346" s="26">
        <v>3</v>
      </c>
      <c r="O1346" s="26">
        <v>2</v>
      </c>
      <c r="P1346" s="26" t="s">
        <v>47</v>
      </c>
      <c r="Q1346" s="26">
        <v>1</v>
      </c>
      <c r="R1346" s="26" t="s">
        <v>48</v>
      </c>
      <c r="S1346" s="26">
        <v>4284</v>
      </c>
      <c r="T1346" s="26">
        <v>13588</v>
      </c>
      <c r="U1346" s="26">
        <v>5</v>
      </c>
      <c r="V1346" s="26" t="s">
        <v>42</v>
      </c>
      <c r="W1346" s="26" t="s">
        <v>35</v>
      </c>
      <c r="X1346" s="26">
        <v>22</v>
      </c>
      <c r="Y1346" s="26">
        <v>4</v>
      </c>
      <c r="Z1346" s="26">
        <v>3</v>
      </c>
      <c r="AA1346" s="26">
        <v>80</v>
      </c>
      <c r="AB1346" s="26">
        <v>1</v>
      </c>
      <c r="AC1346" s="26">
        <v>16</v>
      </c>
      <c r="AD1346" s="26">
        <v>2</v>
      </c>
      <c r="AE1346" s="26">
        <v>3</v>
      </c>
      <c r="AF1346" s="26">
        <v>5</v>
      </c>
      <c r="AG1346" s="26">
        <v>3</v>
      </c>
      <c r="AH1346" s="26">
        <v>0</v>
      </c>
      <c r="AI1346" s="26">
        <v>4</v>
      </c>
      <c r="AJ1346" s="26"/>
      <c r="AK1346" s="26"/>
      <c r="AL1346" s="26"/>
      <c r="AM1346" s="26"/>
      <c r="AN1346" s="26"/>
      <c r="AO1346" s="26"/>
      <c r="AP1346" s="26"/>
      <c r="AQ1346" s="26"/>
      <c r="AR1346" s="26"/>
      <c r="AS1346" s="26"/>
      <c r="AT1346" s="26"/>
      <c r="AU1346" s="26"/>
      <c r="AV1346" s="26"/>
      <c r="AW1346" s="26"/>
      <c r="AX1346" s="26"/>
      <c r="AY1346" s="26"/>
      <c r="AZ1346" s="26"/>
      <c r="BA1346" s="26"/>
      <c r="BB1346" s="26"/>
      <c r="BC1346" s="26"/>
      <c r="BD1346" s="26"/>
      <c r="BE1346" s="26"/>
      <c r="BF1346" s="26"/>
      <c r="BG1346" s="26"/>
      <c r="BH1346" s="26"/>
      <c r="BI1346" s="26"/>
      <c r="BJ1346" s="26"/>
      <c r="BK1346" s="26"/>
      <c r="BL1346" s="26"/>
      <c r="BM1346" s="26"/>
      <c r="BN1346" s="26"/>
      <c r="BO1346" s="26"/>
      <c r="BP1346" s="26"/>
      <c r="BQ1346" s="26"/>
      <c r="BR1346" s="26"/>
      <c r="BS1346" s="26"/>
      <c r="BT1346" s="26"/>
      <c r="BU1346" s="26"/>
      <c r="BV1346" s="26"/>
      <c r="BW1346" s="26"/>
      <c r="BX1346" s="26"/>
      <c r="BY1346" s="26"/>
      <c r="BZ1346" s="26"/>
      <c r="CA1346" s="26"/>
      <c r="CB1346" s="26"/>
      <c r="CC1346" s="26"/>
      <c r="CD1346" s="26"/>
      <c r="CE1346" s="26"/>
      <c r="CF1346" s="26"/>
      <c r="CG1346" s="26"/>
      <c r="CH1346" s="26"/>
      <c r="CI1346" s="26"/>
      <c r="CJ1346" s="26"/>
      <c r="CK1346" s="26"/>
      <c r="CL1346" s="26"/>
      <c r="CM1346" s="26"/>
      <c r="CN1346" s="26"/>
      <c r="CO1346" s="26"/>
      <c r="CP1346" s="26"/>
      <c r="CQ1346" s="26"/>
      <c r="CR1346" s="26"/>
      <c r="CS1346" s="26"/>
      <c r="CT1346" s="26"/>
      <c r="CU1346" s="26"/>
      <c r="CV1346" s="26"/>
    </row>
    <row r="1347" spans="1:100">
      <c r="A1347" s="26">
        <v>35</v>
      </c>
      <c r="B1347" s="26" t="s">
        <v>43</v>
      </c>
      <c r="C1347" s="26" t="s">
        <v>36</v>
      </c>
      <c r="D1347" s="26">
        <v>219</v>
      </c>
      <c r="E1347" s="26" t="s">
        <v>45</v>
      </c>
      <c r="F1347" s="26">
        <v>16</v>
      </c>
      <c r="G1347" s="26">
        <v>2</v>
      </c>
      <c r="H1347" s="26" t="s">
        <v>49</v>
      </c>
      <c r="I1347" s="26">
        <v>1</v>
      </c>
      <c r="J1347" s="26">
        <v>1886</v>
      </c>
      <c r="K1347" s="26">
        <v>4</v>
      </c>
      <c r="L1347" s="26" t="s">
        <v>39</v>
      </c>
      <c r="M1347" s="26">
        <v>44</v>
      </c>
      <c r="N1347" s="26">
        <v>2</v>
      </c>
      <c r="O1347" s="26">
        <v>2</v>
      </c>
      <c r="P1347" s="26" t="s">
        <v>53</v>
      </c>
      <c r="Q1347" s="26">
        <v>2</v>
      </c>
      <c r="R1347" s="26" t="s">
        <v>48</v>
      </c>
      <c r="S1347" s="26">
        <v>4788</v>
      </c>
      <c r="T1347" s="26">
        <v>25388</v>
      </c>
      <c r="U1347" s="26">
        <v>0</v>
      </c>
      <c r="V1347" s="26" t="s">
        <v>42</v>
      </c>
      <c r="W1347" s="26" t="s">
        <v>35</v>
      </c>
      <c r="X1347" s="26">
        <v>11</v>
      </c>
      <c r="Y1347" s="26">
        <v>3</v>
      </c>
      <c r="Z1347" s="26">
        <v>4</v>
      </c>
      <c r="AA1347" s="26">
        <v>80</v>
      </c>
      <c r="AB1347" s="26">
        <v>0</v>
      </c>
      <c r="AC1347" s="26">
        <v>4</v>
      </c>
      <c r="AD1347" s="26">
        <v>2</v>
      </c>
      <c r="AE1347" s="26">
        <v>3</v>
      </c>
      <c r="AF1347" s="26">
        <v>3</v>
      </c>
      <c r="AG1347" s="26">
        <v>2</v>
      </c>
      <c r="AH1347" s="26">
        <v>0</v>
      </c>
      <c r="AI1347" s="26">
        <v>2</v>
      </c>
      <c r="AJ1347" s="26"/>
      <c r="AK1347" s="26"/>
      <c r="AL1347" s="26"/>
      <c r="AM1347" s="26"/>
      <c r="AN1347" s="26"/>
      <c r="AO1347" s="26"/>
      <c r="AP1347" s="26"/>
      <c r="AQ1347" s="26"/>
      <c r="AR1347" s="26"/>
      <c r="AS1347" s="26"/>
      <c r="AT1347" s="26"/>
      <c r="AU1347" s="26"/>
      <c r="AV1347" s="26"/>
      <c r="AW1347" s="26"/>
      <c r="AX1347" s="26"/>
      <c r="AY1347" s="26"/>
      <c r="AZ1347" s="26"/>
      <c r="BA1347" s="26"/>
      <c r="BB1347" s="26"/>
      <c r="BC1347" s="26"/>
      <c r="BD1347" s="26"/>
      <c r="BE1347" s="26"/>
      <c r="BF1347" s="26"/>
      <c r="BG1347" s="26"/>
      <c r="BH1347" s="26"/>
      <c r="BI1347" s="26"/>
      <c r="BJ1347" s="26"/>
      <c r="BK1347" s="26"/>
      <c r="BL1347" s="26"/>
      <c r="BM1347" s="26"/>
      <c r="BN1347" s="26"/>
      <c r="BO1347" s="26"/>
      <c r="BP1347" s="26"/>
      <c r="BQ1347" s="26"/>
      <c r="BR1347" s="26"/>
      <c r="BS1347" s="26"/>
      <c r="BT1347" s="26"/>
      <c r="BU1347" s="26"/>
      <c r="BV1347" s="26"/>
      <c r="BW1347" s="26"/>
      <c r="BX1347" s="26"/>
      <c r="BY1347" s="26"/>
      <c r="BZ1347" s="26"/>
      <c r="CA1347" s="26"/>
      <c r="CB1347" s="26"/>
      <c r="CC1347" s="26"/>
      <c r="CD1347" s="26"/>
      <c r="CE1347" s="26"/>
      <c r="CF1347" s="26"/>
      <c r="CG1347" s="26"/>
      <c r="CH1347" s="26"/>
      <c r="CI1347" s="26"/>
      <c r="CJ1347" s="26"/>
      <c r="CK1347" s="26"/>
      <c r="CL1347" s="26"/>
      <c r="CM1347" s="26"/>
      <c r="CN1347" s="26"/>
      <c r="CO1347" s="26"/>
      <c r="CP1347" s="26"/>
      <c r="CQ1347" s="26"/>
      <c r="CR1347" s="26"/>
      <c r="CS1347" s="26"/>
      <c r="CT1347" s="26"/>
      <c r="CU1347" s="26"/>
      <c r="CV1347" s="26"/>
    </row>
    <row r="1348" spans="1:100">
      <c r="A1348" s="26">
        <v>45</v>
      </c>
      <c r="B1348" s="26" t="s">
        <v>43</v>
      </c>
      <c r="C1348" s="26" t="s">
        <v>36</v>
      </c>
      <c r="D1348" s="26">
        <v>556</v>
      </c>
      <c r="E1348" s="26" t="s">
        <v>45</v>
      </c>
      <c r="F1348" s="26">
        <v>25</v>
      </c>
      <c r="G1348" s="26">
        <v>2</v>
      </c>
      <c r="H1348" s="26" t="s">
        <v>38</v>
      </c>
      <c r="I1348" s="26">
        <v>1</v>
      </c>
      <c r="J1348" s="26">
        <v>1888</v>
      </c>
      <c r="K1348" s="26">
        <v>2</v>
      </c>
      <c r="L1348" s="26" t="s">
        <v>39</v>
      </c>
      <c r="M1348" s="26">
        <v>93</v>
      </c>
      <c r="N1348" s="26">
        <v>2</v>
      </c>
      <c r="O1348" s="26">
        <v>2</v>
      </c>
      <c r="P1348" s="26" t="s">
        <v>53</v>
      </c>
      <c r="Q1348" s="26">
        <v>4</v>
      </c>
      <c r="R1348" s="26" t="s">
        <v>48</v>
      </c>
      <c r="S1348" s="26">
        <v>5906</v>
      </c>
      <c r="T1348" s="26">
        <v>23888</v>
      </c>
      <c r="U1348" s="26">
        <v>0</v>
      </c>
      <c r="V1348" s="26" t="s">
        <v>42</v>
      </c>
      <c r="W1348" s="26" t="s">
        <v>43</v>
      </c>
      <c r="X1348" s="26">
        <v>13</v>
      </c>
      <c r="Y1348" s="26">
        <v>3</v>
      </c>
      <c r="Z1348" s="26">
        <v>4</v>
      </c>
      <c r="AA1348" s="26">
        <v>80</v>
      </c>
      <c r="AB1348" s="26">
        <v>2</v>
      </c>
      <c r="AC1348" s="26">
        <v>10</v>
      </c>
      <c r="AD1348" s="26">
        <v>2</v>
      </c>
      <c r="AE1348" s="26">
        <v>2</v>
      </c>
      <c r="AF1348" s="26">
        <v>9</v>
      </c>
      <c r="AG1348" s="26">
        <v>8</v>
      </c>
      <c r="AH1348" s="26">
        <v>3</v>
      </c>
      <c r="AI1348" s="26">
        <v>8</v>
      </c>
      <c r="AJ1348" s="26"/>
      <c r="AK1348" s="26"/>
      <c r="AL1348" s="26"/>
      <c r="AM1348" s="26"/>
      <c r="AN1348" s="26"/>
      <c r="AO1348" s="26"/>
      <c r="AP1348" s="26"/>
      <c r="AQ1348" s="26"/>
      <c r="AR1348" s="26"/>
      <c r="AS1348" s="26"/>
      <c r="AT1348" s="26"/>
      <c r="AU1348" s="26"/>
      <c r="AV1348" s="26"/>
      <c r="AW1348" s="26"/>
      <c r="AX1348" s="26"/>
      <c r="AY1348" s="26"/>
      <c r="AZ1348" s="26"/>
      <c r="BA1348" s="26"/>
      <c r="BB1348" s="26"/>
      <c r="BC1348" s="26"/>
      <c r="BD1348" s="26"/>
      <c r="BE1348" s="26"/>
      <c r="BF1348" s="26"/>
      <c r="BG1348" s="26"/>
      <c r="BH1348" s="26"/>
      <c r="BI1348" s="26"/>
      <c r="BJ1348" s="26"/>
      <c r="BK1348" s="26"/>
      <c r="BL1348" s="26"/>
      <c r="BM1348" s="26"/>
      <c r="BN1348" s="26"/>
      <c r="BO1348" s="26"/>
      <c r="BP1348" s="26"/>
      <c r="BQ1348" s="26"/>
      <c r="BR1348" s="26"/>
      <c r="BS1348" s="26"/>
      <c r="BT1348" s="26"/>
      <c r="BU1348" s="26"/>
      <c r="BV1348" s="26"/>
      <c r="BW1348" s="26"/>
      <c r="BX1348" s="26"/>
      <c r="BY1348" s="26"/>
      <c r="BZ1348" s="26"/>
      <c r="CA1348" s="26"/>
      <c r="CB1348" s="26"/>
      <c r="CC1348" s="26"/>
      <c r="CD1348" s="26"/>
      <c r="CE1348" s="26"/>
      <c r="CF1348" s="26"/>
      <c r="CG1348" s="26"/>
      <c r="CH1348" s="26"/>
      <c r="CI1348" s="26"/>
      <c r="CJ1348" s="26"/>
      <c r="CK1348" s="26"/>
      <c r="CL1348" s="26"/>
      <c r="CM1348" s="26"/>
      <c r="CN1348" s="26"/>
      <c r="CO1348" s="26"/>
      <c r="CP1348" s="26"/>
      <c r="CQ1348" s="26"/>
      <c r="CR1348" s="26"/>
      <c r="CS1348" s="26"/>
      <c r="CT1348" s="26"/>
      <c r="CU1348" s="26"/>
      <c r="CV1348" s="26"/>
    </row>
    <row r="1349" spans="1:100">
      <c r="A1349" s="26">
        <v>36</v>
      </c>
      <c r="B1349" s="26" t="s">
        <v>43</v>
      </c>
      <c r="C1349" s="26" t="s">
        <v>44</v>
      </c>
      <c r="D1349" s="26">
        <v>1213</v>
      </c>
      <c r="E1349" s="26" t="s">
        <v>61</v>
      </c>
      <c r="F1349" s="26">
        <v>2</v>
      </c>
      <c r="G1349" s="26">
        <v>1</v>
      </c>
      <c r="H1349" s="26" t="s">
        <v>61</v>
      </c>
      <c r="I1349" s="26">
        <v>1</v>
      </c>
      <c r="J1349" s="26">
        <v>1890</v>
      </c>
      <c r="K1349" s="26">
        <v>2</v>
      </c>
      <c r="L1349" s="26" t="s">
        <v>46</v>
      </c>
      <c r="M1349" s="26">
        <v>94</v>
      </c>
      <c r="N1349" s="26">
        <v>2</v>
      </c>
      <c r="O1349" s="26">
        <v>2</v>
      </c>
      <c r="P1349" s="26" t="s">
        <v>61</v>
      </c>
      <c r="Q1349" s="26">
        <v>4</v>
      </c>
      <c r="R1349" s="26" t="s">
        <v>41</v>
      </c>
      <c r="S1349" s="26">
        <v>3886</v>
      </c>
      <c r="T1349" s="26">
        <v>4223</v>
      </c>
      <c r="U1349" s="26">
        <v>1</v>
      </c>
      <c r="V1349" s="26" t="s">
        <v>42</v>
      </c>
      <c r="W1349" s="26" t="s">
        <v>43</v>
      </c>
      <c r="X1349" s="26">
        <v>21</v>
      </c>
      <c r="Y1349" s="26">
        <v>4</v>
      </c>
      <c r="Z1349" s="26">
        <v>4</v>
      </c>
      <c r="AA1349" s="26">
        <v>80</v>
      </c>
      <c r="AB1349" s="26">
        <v>0</v>
      </c>
      <c r="AC1349" s="26">
        <v>10</v>
      </c>
      <c r="AD1349" s="26">
        <v>2</v>
      </c>
      <c r="AE1349" s="26">
        <v>2</v>
      </c>
      <c r="AF1349" s="26">
        <v>10</v>
      </c>
      <c r="AG1349" s="26">
        <v>1</v>
      </c>
      <c r="AH1349" s="26">
        <v>0</v>
      </c>
      <c r="AI1349" s="26">
        <v>8</v>
      </c>
      <c r="AJ1349" s="26"/>
      <c r="AK1349" s="26"/>
      <c r="AL1349" s="26"/>
      <c r="AM1349" s="26"/>
      <c r="AN1349" s="26"/>
      <c r="AO1349" s="26"/>
      <c r="AP1349" s="26"/>
      <c r="AQ1349" s="26"/>
      <c r="AR1349" s="26"/>
      <c r="AS1349" s="26"/>
      <c r="AT1349" s="26"/>
      <c r="AU1349" s="26"/>
      <c r="AV1349" s="26"/>
      <c r="AW1349" s="26"/>
      <c r="AX1349" s="26"/>
      <c r="AY1349" s="26"/>
      <c r="AZ1349" s="26"/>
      <c r="BA1349" s="26"/>
      <c r="BB1349" s="26"/>
      <c r="BC1349" s="26"/>
      <c r="BD1349" s="26"/>
      <c r="BE1349" s="26"/>
      <c r="BF1349" s="26"/>
      <c r="BG1349" s="26"/>
      <c r="BH1349" s="26"/>
      <c r="BI1349" s="26"/>
      <c r="BJ1349" s="26"/>
      <c r="BK1349" s="26"/>
      <c r="BL1349" s="26"/>
      <c r="BM1349" s="26"/>
      <c r="BN1349" s="26"/>
      <c r="BO1349" s="26"/>
      <c r="BP1349" s="26"/>
      <c r="BQ1349" s="26"/>
      <c r="BR1349" s="26"/>
      <c r="BS1349" s="26"/>
      <c r="BT1349" s="26"/>
      <c r="BU1349" s="26"/>
      <c r="BV1349" s="26"/>
      <c r="BW1349" s="26"/>
      <c r="BX1349" s="26"/>
      <c r="BY1349" s="26"/>
      <c r="BZ1349" s="26"/>
      <c r="CA1349" s="26"/>
      <c r="CB1349" s="26"/>
      <c r="CC1349" s="26"/>
      <c r="CD1349" s="26"/>
      <c r="CE1349" s="26"/>
      <c r="CF1349" s="26"/>
      <c r="CG1349" s="26"/>
      <c r="CH1349" s="26"/>
      <c r="CI1349" s="26"/>
      <c r="CJ1349" s="26"/>
      <c r="CK1349" s="26"/>
      <c r="CL1349" s="26"/>
      <c r="CM1349" s="26"/>
      <c r="CN1349" s="26"/>
      <c r="CO1349" s="26"/>
      <c r="CP1349" s="26"/>
      <c r="CQ1349" s="26"/>
      <c r="CR1349" s="26"/>
      <c r="CS1349" s="26"/>
      <c r="CT1349" s="26"/>
      <c r="CU1349" s="26"/>
      <c r="CV1349" s="26"/>
    </row>
    <row r="1350" spans="1:100">
      <c r="A1350" s="26">
        <v>40</v>
      </c>
      <c r="B1350" s="26" t="s">
        <v>43</v>
      </c>
      <c r="C1350" s="26" t="s">
        <v>36</v>
      </c>
      <c r="D1350" s="26">
        <v>1137</v>
      </c>
      <c r="E1350" s="26" t="s">
        <v>45</v>
      </c>
      <c r="F1350" s="26">
        <v>1</v>
      </c>
      <c r="G1350" s="26">
        <v>4</v>
      </c>
      <c r="H1350" s="26" t="s">
        <v>38</v>
      </c>
      <c r="I1350" s="26">
        <v>1</v>
      </c>
      <c r="J1350" s="26">
        <v>1892</v>
      </c>
      <c r="K1350" s="26">
        <v>1</v>
      </c>
      <c r="L1350" s="26" t="s">
        <v>46</v>
      </c>
      <c r="M1350" s="26">
        <v>98</v>
      </c>
      <c r="N1350" s="26">
        <v>3</v>
      </c>
      <c r="O1350" s="26">
        <v>4</v>
      </c>
      <c r="P1350" s="26" t="s">
        <v>56</v>
      </c>
      <c r="Q1350" s="26">
        <v>1</v>
      </c>
      <c r="R1350" s="26" t="s">
        <v>52</v>
      </c>
      <c r="S1350" s="26">
        <v>16823</v>
      </c>
      <c r="T1350" s="26">
        <v>18991</v>
      </c>
      <c r="U1350" s="26">
        <v>2</v>
      </c>
      <c r="V1350" s="26" t="s">
        <v>42</v>
      </c>
      <c r="W1350" s="26" t="s">
        <v>43</v>
      </c>
      <c r="X1350" s="26">
        <v>11</v>
      </c>
      <c r="Y1350" s="26">
        <v>3</v>
      </c>
      <c r="Z1350" s="26">
        <v>1</v>
      </c>
      <c r="AA1350" s="26">
        <v>80</v>
      </c>
      <c r="AB1350" s="26">
        <v>1</v>
      </c>
      <c r="AC1350" s="26">
        <v>22</v>
      </c>
      <c r="AD1350" s="26">
        <v>3</v>
      </c>
      <c r="AE1350" s="26">
        <v>3</v>
      </c>
      <c r="AF1350" s="26">
        <v>19</v>
      </c>
      <c r="AG1350" s="26">
        <v>7</v>
      </c>
      <c r="AH1350" s="26">
        <v>11</v>
      </c>
      <c r="AI1350" s="26">
        <v>16</v>
      </c>
      <c r="AJ1350" s="26"/>
      <c r="AK1350" s="26"/>
      <c r="AL1350" s="26"/>
      <c r="AM1350" s="26"/>
      <c r="AN1350" s="26"/>
      <c r="AO1350" s="26"/>
      <c r="AP1350" s="26"/>
      <c r="AQ1350" s="26"/>
      <c r="AR1350" s="26"/>
      <c r="AS1350" s="26"/>
      <c r="AT1350" s="26"/>
      <c r="AU1350" s="26"/>
      <c r="AV1350" s="26"/>
      <c r="AW1350" s="26"/>
      <c r="AX1350" s="26"/>
      <c r="AY1350" s="26"/>
      <c r="AZ1350" s="26"/>
      <c r="BA1350" s="26"/>
      <c r="BB1350" s="26"/>
      <c r="BC1350" s="26"/>
      <c r="BD1350" s="26"/>
      <c r="BE1350" s="26"/>
      <c r="BF1350" s="26"/>
      <c r="BG1350" s="26"/>
      <c r="BH1350" s="26"/>
      <c r="BI1350" s="26"/>
      <c r="BJ1350" s="26"/>
      <c r="BK1350" s="26"/>
      <c r="BL1350" s="26"/>
      <c r="BM1350" s="26"/>
      <c r="BN1350" s="26"/>
      <c r="BO1350" s="26"/>
      <c r="BP1350" s="26"/>
      <c r="BQ1350" s="26"/>
      <c r="BR1350" s="26"/>
      <c r="BS1350" s="26"/>
      <c r="BT1350" s="26"/>
      <c r="BU1350" s="26"/>
      <c r="BV1350" s="26"/>
      <c r="BW1350" s="26"/>
      <c r="BX1350" s="26"/>
      <c r="BY1350" s="26"/>
      <c r="BZ1350" s="26"/>
      <c r="CA1350" s="26"/>
      <c r="CB1350" s="26"/>
      <c r="CC1350" s="26"/>
      <c r="CD1350" s="26"/>
      <c r="CE1350" s="26"/>
      <c r="CF1350" s="26"/>
      <c r="CG1350" s="26"/>
      <c r="CH1350" s="26"/>
      <c r="CI1350" s="26"/>
      <c r="CJ1350" s="26"/>
      <c r="CK1350" s="26"/>
      <c r="CL1350" s="26"/>
      <c r="CM1350" s="26"/>
      <c r="CN1350" s="26"/>
      <c r="CO1350" s="26"/>
      <c r="CP1350" s="26"/>
      <c r="CQ1350" s="26"/>
      <c r="CR1350" s="26"/>
      <c r="CS1350" s="26"/>
      <c r="CT1350" s="26"/>
      <c r="CU1350" s="26"/>
      <c r="CV1350" s="26"/>
    </row>
    <row r="1351" spans="1:100">
      <c r="A1351" s="26">
        <v>26</v>
      </c>
      <c r="B1351" s="26" t="s">
        <v>43</v>
      </c>
      <c r="C1351" s="26" t="s">
        <v>36</v>
      </c>
      <c r="D1351" s="26">
        <v>482</v>
      </c>
      <c r="E1351" s="26" t="s">
        <v>45</v>
      </c>
      <c r="F1351" s="26">
        <v>1</v>
      </c>
      <c r="G1351" s="26">
        <v>2</v>
      </c>
      <c r="H1351" s="26" t="s">
        <v>38</v>
      </c>
      <c r="I1351" s="26">
        <v>1</v>
      </c>
      <c r="J1351" s="26">
        <v>1893</v>
      </c>
      <c r="K1351" s="26">
        <v>2</v>
      </c>
      <c r="L1351" s="26" t="s">
        <v>39</v>
      </c>
      <c r="M1351" s="26">
        <v>90</v>
      </c>
      <c r="N1351" s="26">
        <v>2</v>
      </c>
      <c r="O1351" s="26">
        <v>1</v>
      </c>
      <c r="P1351" s="26" t="s">
        <v>47</v>
      </c>
      <c r="Q1351" s="26">
        <v>3</v>
      </c>
      <c r="R1351" s="26" t="s">
        <v>48</v>
      </c>
      <c r="S1351" s="26">
        <v>2933</v>
      </c>
      <c r="T1351" s="26">
        <v>14908</v>
      </c>
      <c r="U1351" s="26">
        <v>1</v>
      </c>
      <c r="V1351" s="26" t="s">
        <v>42</v>
      </c>
      <c r="W1351" s="26" t="s">
        <v>35</v>
      </c>
      <c r="X1351" s="26">
        <v>13</v>
      </c>
      <c r="Y1351" s="26">
        <v>3</v>
      </c>
      <c r="Z1351" s="26">
        <v>3</v>
      </c>
      <c r="AA1351" s="26">
        <v>80</v>
      </c>
      <c r="AB1351" s="26">
        <v>1</v>
      </c>
      <c r="AC1351" s="26">
        <v>1</v>
      </c>
      <c r="AD1351" s="26">
        <v>3</v>
      </c>
      <c r="AE1351" s="26">
        <v>2</v>
      </c>
      <c r="AF1351" s="26">
        <v>1</v>
      </c>
      <c r="AG1351" s="26">
        <v>0</v>
      </c>
      <c r="AH1351" s="26">
        <v>1</v>
      </c>
      <c r="AI1351" s="26">
        <v>0</v>
      </c>
      <c r="AJ1351" s="26"/>
      <c r="AK1351" s="26"/>
      <c r="AL1351" s="26"/>
      <c r="AM1351" s="26"/>
      <c r="AN1351" s="26"/>
      <c r="AO1351" s="26"/>
      <c r="AP1351" s="26"/>
      <c r="AQ1351" s="26"/>
      <c r="AR1351" s="26"/>
      <c r="AS1351" s="26"/>
      <c r="AT1351" s="26"/>
      <c r="AU1351" s="26"/>
      <c r="AV1351" s="26"/>
      <c r="AW1351" s="26"/>
      <c r="AX1351" s="26"/>
      <c r="AY1351" s="26"/>
      <c r="AZ1351" s="26"/>
      <c r="BA1351" s="26"/>
      <c r="BB1351" s="26"/>
      <c r="BC1351" s="26"/>
      <c r="BD1351" s="26"/>
      <c r="BE1351" s="26"/>
      <c r="BF1351" s="26"/>
      <c r="BG1351" s="26"/>
      <c r="BH1351" s="26"/>
      <c r="BI1351" s="26"/>
      <c r="BJ1351" s="26"/>
      <c r="BK1351" s="26"/>
      <c r="BL1351" s="26"/>
      <c r="BM1351" s="26"/>
      <c r="BN1351" s="26"/>
      <c r="BO1351" s="26"/>
      <c r="BP1351" s="26"/>
      <c r="BQ1351" s="26"/>
      <c r="BR1351" s="26"/>
      <c r="BS1351" s="26"/>
      <c r="BT1351" s="26"/>
      <c r="BU1351" s="26"/>
      <c r="BV1351" s="26"/>
      <c r="BW1351" s="26"/>
      <c r="BX1351" s="26"/>
      <c r="BY1351" s="26"/>
      <c r="BZ1351" s="26"/>
      <c r="CA1351" s="26"/>
      <c r="CB1351" s="26"/>
      <c r="CC1351" s="26"/>
      <c r="CD1351" s="26"/>
      <c r="CE1351" s="26"/>
      <c r="CF1351" s="26"/>
      <c r="CG1351" s="26"/>
      <c r="CH1351" s="26"/>
      <c r="CI1351" s="26"/>
      <c r="CJ1351" s="26"/>
      <c r="CK1351" s="26"/>
      <c r="CL1351" s="26"/>
      <c r="CM1351" s="26"/>
      <c r="CN1351" s="26"/>
      <c r="CO1351" s="26"/>
      <c r="CP1351" s="26"/>
      <c r="CQ1351" s="26"/>
      <c r="CR1351" s="26"/>
      <c r="CS1351" s="26"/>
      <c r="CT1351" s="26"/>
      <c r="CU1351" s="26"/>
      <c r="CV1351" s="26"/>
    </row>
    <row r="1352" spans="1:100">
      <c r="A1352" s="26">
        <v>27</v>
      </c>
      <c r="B1352" s="26" t="s">
        <v>43</v>
      </c>
      <c r="C1352" s="26" t="s">
        <v>36</v>
      </c>
      <c r="D1352" s="26">
        <v>511</v>
      </c>
      <c r="E1352" s="26" t="s">
        <v>37</v>
      </c>
      <c r="F1352" s="26">
        <v>2</v>
      </c>
      <c r="G1352" s="26">
        <v>2</v>
      </c>
      <c r="H1352" s="26" t="s">
        <v>51</v>
      </c>
      <c r="I1352" s="26">
        <v>1</v>
      </c>
      <c r="J1352" s="26">
        <v>1898</v>
      </c>
      <c r="K1352" s="26">
        <v>1</v>
      </c>
      <c r="L1352" s="26" t="s">
        <v>39</v>
      </c>
      <c r="M1352" s="26">
        <v>89</v>
      </c>
      <c r="N1352" s="26">
        <v>4</v>
      </c>
      <c r="O1352" s="26">
        <v>2</v>
      </c>
      <c r="P1352" s="26" t="s">
        <v>40</v>
      </c>
      <c r="Q1352" s="26">
        <v>3</v>
      </c>
      <c r="R1352" s="26" t="s">
        <v>41</v>
      </c>
      <c r="S1352" s="26">
        <v>6500</v>
      </c>
      <c r="T1352" s="26">
        <v>26997</v>
      </c>
      <c r="U1352" s="26">
        <v>0</v>
      </c>
      <c r="V1352" s="26" t="s">
        <v>42</v>
      </c>
      <c r="W1352" s="26" t="s">
        <v>43</v>
      </c>
      <c r="X1352" s="26">
        <v>14</v>
      </c>
      <c r="Y1352" s="26">
        <v>3</v>
      </c>
      <c r="Z1352" s="26">
        <v>2</v>
      </c>
      <c r="AA1352" s="26">
        <v>80</v>
      </c>
      <c r="AB1352" s="26">
        <v>0</v>
      </c>
      <c r="AC1352" s="26">
        <v>9</v>
      </c>
      <c r="AD1352" s="26">
        <v>5</v>
      </c>
      <c r="AE1352" s="26">
        <v>2</v>
      </c>
      <c r="AF1352" s="26">
        <v>8</v>
      </c>
      <c r="AG1352" s="26">
        <v>7</v>
      </c>
      <c r="AH1352" s="26">
        <v>0</v>
      </c>
      <c r="AI1352" s="26">
        <v>7</v>
      </c>
      <c r="AJ1352" s="26"/>
      <c r="AK1352" s="26"/>
      <c r="AL1352" s="26"/>
      <c r="AM1352" s="26"/>
      <c r="AN1352" s="26"/>
      <c r="AO1352" s="26"/>
      <c r="AP1352" s="26"/>
      <c r="AQ1352" s="26"/>
      <c r="AR1352" s="26"/>
      <c r="AS1352" s="26"/>
      <c r="AT1352" s="26"/>
      <c r="AU1352" s="26"/>
      <c r="AV1352" s="26"/>
      <c r="AW1352" s="26"/>
      <c r="AX1352" s="26"/>
      <c r="AY1352" s="26"/>
      <c r="AZ1352" s="26"/>
      <c r="BA1352" s="26"/>
      <c r="BB1352" s="26"/>
      <c r="BC1352" s="26"/>
      <c r="BD1352" s="26"/>
      <c r="BE1352" s="26"/>
      <c r="BF1352" s="26"/>
      <c r="BG1352" s="26"/>
      <c r="BH1352" s="26"/>
      <c r="BI1352" s="26"/>
      <c r="BJ1352" s="26"/>
      <c r="BK1352" s="26"/>
      <c r="BL1352" s="26"/>
      <c r="BM1352" s="26"/>
      <c r="BN1352" s="26"/>
      <c r="BO1352" s="26"/>
      <c r="BP1352" s="26"/>
      <c r="BQ1352" s="26"/>
      <c r="BR1352" s="26"/>
      <c r="BS1352" s="26"/>
      <c r="BT1352" s="26"/>
      <c r="BU1352" s="26"/>
      <c r="BV1352" s="26"/>
      <c r="BW1352" s="26"/>
      <c r="BX1352" s="26"/>
      <c r="BY1352" s="26"/>
      <c r="BZ1352" s="26"/>
      <c r="CA1352" s="26"/>
      <c r="CB1352" s="26"/>
      <c r="CC1352" s="26"/>
      <c r="CD1352" s="26"/>
      <c r="CE1352" s="26"/>
      <c r="CF1352" s="26"/>
      <c r="CG1352" s="26"/>
      <c r="CH1352" s="26"/>
      <c r="CI1352" s="26"/>
      <c r="CJ1352" s="26"/>
      <c r="CK1352" s="26"/>
      <c r="CL1352" s="26"/>
      <c r="CM1352" s="26"/>
      <c r="CN1352" s="26"/>
      <c r="CO1352" s="26"/>
      <c r="CP1352" s="26"/>
      <c r="CQ1352" s="26"/>
      <c r="CR1352" s="26"/>
      <c r="CS1352" s="26"/>
      <c r="CT1352" s="26"/>
      <c r="CU1352" s="26"/>
      <c r="CV1352" s="26"/>
    </row>
    <row r="1353" spans="1:100">
      <c r="A1353" s="26">
        <v>48</v>
      </c>
      <c r="B1353" s="26" t="s">
        <v>43</v>
      </c>
      <c r="C1353" s="26" t="s">
        <v>44</v>
      </c>
      <c r="D1353" s="26">
        <v>117</v>
      </c>
      <c r="E1353" s="26" t="s">
        <v>45</v>
      </c>
      <c r="F1353" s="26">
        <v>22</v>
      </c>
      <c r="G1353" s="26">
        <v>3</v>
      </c>
      <c r="H1353" s="26" t="s">
        <v>51</v>
      </c>
      <c r="I1353" s="26">
        <v>1</v>
      </c>
      <c r="J1353" s="26">
        <v>1900</v>
      </c>
      <c r="K1353" s="26">
        <v>4</v>
      </c>
      <c r="L1353" s="26" t="s">
        <v>39</v>
      </c>
      <c r="M1353" s="26">
        <v>58</v>
      </c>
      <c r="N1353" s="26">
        <v>3</v>
      </c>
      <c r="O1353" s="26">
        <v>4</v>
      </c>
      <c r="P1353" s="26" t="s">
        <v>56</v>
      </c>
      <c r="Q1353" s="26">
        <v>4</v>
      </c>
      <c r="R1353" s="26" t="s">
        <v>52</v>
      </c>
      <c r="S1353" s="26">
        <v>17174</v>
      </c>
      <c r="T1353" s="26">
        <v>2437</v>
      </c>
      <c r="U1353" s="26">
        <v>3</v>
      </c>
      <c r="V1353" s="26" t="s">
        <v>42</v>
      </c>
      <c r="W1353" s="26" t="s">
        <v>43</v>
      </c>
      <c r="X1353" s="26">
        <v>11</v>
      </c>
      <c r="Y1353" s="26">
        <v>3</v>
      </c>
      <c r="Z1353" s="26">
        <v>2</v>
      </c>
      <c r="AA1353" s="26">
        <v>80</v>
      </c>
      <c r="AB1353" s="26">
        <v>1</v>
      </c>
      <c r="AC1353" s="26">
        <v>24</v>
      </c>
      <c r="AD1353" s="26">
        <v>3</v>
      </c>
      <c r="AE1353" s="26">
        <v>3</v>
      </c>
      <c r="AF1353" s="26">
        <v>22</v>
      </c>
      <c r="AG1353" s="26">
        <v>17</v>
      </c>
      <c r="AH1353" s="26">
        <v>4</v>
      </c>
      <c r="AI1353" s="26">
        <v>7</v>
      </c>
      <c r="AJ1353" s="26"/>
      <c r="AK1353" s="26"/>
      <c r="AL1353" s="26"/>
      <c r="AM1353" s="26"/>
      <c r="AN1353" s="26"/>
      <c r="AO1353" s="26"/>
      <c r="AP1353" s="26"/>
      <c r="AQ1353" s="26"/>
      <c r="AR1353" s="26"/>
      <c r="AS1353" s="26"/>
      <c r="AT1353" s="26"/>
      <c r="AU1353" s="26"/>
      <c r="AV1353" s="26"/>
      <c r="AW1353" s="26"/>
      <c r="AX1353" s="26"/>
      <c r="AY1353" s="26"/>
      <c r="AZ1353" s="26"/>
      <c r="BA1353" s="26"/>
      <c r="BB1353" s="26"/>
      <c r="BC1353" s="26"/>
      <c r="BD1353" s="26"/>
      <c r="BE1353" s="26"/>
      <c r="BF1353" s="26"/>
      <c r="BG1353" s="26"/>
      <c r="BH1353" s="26"/>
      <c r="BI1353" s="26"/>
      <c r="BJ1353" s="26"/>
      <c r="BK1353" s="26"/>
      <c r="BL1353" s="26"/>
      <c r="BM1353" s="26"/>
      <c r="BN1353" s="26"/>
      <c r="BO1353" s="26"/>
      <c r="BP1353" s="26"/>
      <c r="BQ1353" s="26"/>
      <c r="BR1353" s="26"/>
      <c r="BS1353" s="26"/>
      <c r="BT1353" s="26"/>
      <c r="BU1353" s="26"/>
      <c r="BV1353" s="26"/>
      <c r="BW1353" s="26"/>
      <c r="BX1353" s="26"/>
      <c r="BY1353" s="26"/>
      <c r="BZ1353" s="26"/>
      <c r="CA1353" s="26"/>
      <c r="CB1353" s="26"/>
      <c r="CC1353" s="26"/>
      <c r="CD1353" s="26"/>
      <c r="CE1353" s="26"/>
      <c r="CF1353" s="26"/>
      <c r="CG1353" s="26"/>
      <c r="CH1353" s="26"/>
      <c r="CI1353" s="26"/>
      <c r="CJ1353" s="26"/>
      <c r="CK1353" s="26"/>
      <c r="CL1353" s="26"/>
      <c r="CM1353" s="26"/>
      <c r="CN1353" s="26"/>
      <c r="CO1353" s="26"/>
      <c r="CP1353" s="26"/>
      <c r="CQ1353" s="26"/>
      <c r="CR1353" s="26"/>
      <c r="CS1353" s="26"/>
      <c r="CT1353" s="26"/>
      <c r="CU1353" s="26"/>
      <c r="CV1353" s="26"/>
    </row>
    <row r="1354" spans="1:100">
      <c r="A1354" s="26">
        <v>44</v>
      </c>
      <c r="B1354" s="26" t="s">
        <v>43</v>
      </c>
      <c r="C1354" s="26" t="s">
        <v>36</v>
      </c>
      <c r="D1354" s="26">
        <v>170</v>
      </c>
      <c r="E1354" s="26" t="s">
        <v>45</v>
      </c>
      <c r="F1354" s="26">
        <v>1</v>
      </c>
      <c r="G1354" s="26">
        <v>4</v>
      </c>
      <c r="H1354" s="26" t="s">
        <v>38</v>
      </c>
      <c r="I1354" s="26">
        <v>1</v>
      </c>
      <c r="J1354" s="26">
        <v>1903</v>
      </c>
      <c r="K1354" s="26">
        <v>2</v>
      </c>
      <c r="L1354" s="26" t="s">
        <v>46</v>
      </c>
      <c r="M1354" s="26">
        <v>78</v>
      </c>
      <c r="N1354" s="26">
        <v>4</v>
      </c>
      <c r="O1354" s="26">
        <v>2</v>
      </c>
      <c r="P1354" s="26" t="s">
        <v>54</v>
      </c>
      <c r="Q1354" s="26">
        <v>1</v>
      </c>
      <c r="R1354" s="26" t="s">
        <v>48</v>
      </c>
      <c r="S1354" s="26">
        <v>5033</v>
      </c>
      <c r="T1354" s="26">
        <v>9364</v>
      </c>
      <c r="U1354" s="26">
        <v>2</v>
      </c>
      <c r="V1354" s="26" t="s">
        <v>42</v>
      </c>
      <c r="W1354" s="26" t="s">
        <v>43</v>
      </c>
      <c r="X1354" s="26">
        <v>15</v>
      </c>
      <c r="Y1354" s="26">
        <v>3</v>
      </c>
      <c r="Z1354" s="26">
        <v>4</v>
      </c>
      <c r="AA1354" s="26">
        <v>80</v>
      </c>
      <c r="AB1354" s="26">
        <v>1</v>
      </c>
      <c r="AC1354" s="26">
        <v>10</v>
      </c>
      <c r="AD1354" s="26">
        <v>5</v>
      </c>
      <c r="AE1354" s="26">
        <v>3</v>
      </c>
      <c r="AF1354" s="26">
        <v>2</v>
      </c>
      <c r="AG1354" s="26">
        <v>0</v>
      </c>
      <c r="AH1354" s="26">
        <v>2</v>
      </c>
      <c r="AI1354" s="26">
        <v>2</v>
      </c>
      <c r="AJ1354" s="26"/>
      <c r="AK1354" s="26"/>
      <c r="AL1354" s="26"/>
      <c r="AM1354" s="26"/>
      <c r="AN1354" s="26"/>
      <c r="AO1354" s="26"/>
      <c r="AP1354" s="26"/>
      <c r="AQ1354" s="26"/>
      <c r="AR1354" s="26"/>
      <c r="AS1354" s="26"/>
      <c r="AT1354" s="26"/>
      <c r="AU1354" s="26"/>
      <c r="AV1354" s="26"/>
      <c r="AW1354" s="26"/>
      <c r="AX1354" s="26"/>
      <c r="AY1354" s="26"/>
      <c r="AZ1354" s="26"/>
      <c r="BA1354" s="26"/>
      <c r="BB1354" s="26"/>
      <c r="BC1354" s="26"/>
      <c r="BD1354" s="26"/>
      <c r="BE1354" s="26"/>
      <c r="BF1354" s="26"/>
      <c r="BG1354" s="26"/>
      <c r="BH1354" s="26"/>
      <c r="BI1354" s="26"/>
      <c r="BJ1354" s="26"/>
      <c r="BK1354" s="26"/>
      <c r="BL1354" s="26"/>
      <c r="BM1354" s="26"/>
      <c r="BN1354" s="26"/>
      <c r="BO1354" s="26"/>
      <c r="BP1354" s="26"/>
      <c r="BQ1354" s="26"/>
      <c r="BR1354" s="26"/>
      <c r="BS1354" s="26"/>
      <c r="BT1354" s="26"/>
      <c r="BU1354" s="26"/>
      <c r="BV1354" s="26"/>
      <c r="BW1354" s="26"/>
      <c r="BX1354" s="26"/>
      <c r="BY1354" s="26"/>
      <c r="BZ1354" s="26"/>
      <c r="CA1354" s="26"/>
      <c r="CB1354" s="26"/>
      <c r="CC1354" s="26"/>
      <c r="CD1354" s="26"/>
      <c r="CE1354" s="26"/>
      <c r="CF1354" s="26"/>
      <c r="CG1354" s="26"/>
      <c r="CH1354" s="26"/>
      <c r="CI1354" s="26"/>
      <c r="CJ1354" s="26"/>
      <c r="CK1354" s="26"/>
      <c r="CL1354" s="26"/>
      <c r="CM1354" s="26"/>
      <c r="CN1354" s="26"/>
      <c r="CO1354" s="26"/>
      <c r="CP1354" s="26"/>
      <c r="CQ1354" s="26"/>
      <c r="CR1354" s="26"/>
      <c r="CS1354" s="26"/>
      <c r="CT1354" s="26"/>
      <c r="CU1354" s="26"/>
      <c r="CV1354" s="26"/>
    </row>
    <row r="1355" spans="1:100">
      <c r="A1355" s="26">
        <v>34</v>
      </c>
      <c r="B1355" s="26" t="s">
        <v>35</v>
      </c>
      <c r="C1355" s="26" t="s">
        <v>55</v>
      </c>
      <c r="D1355" s="26">
        <v>967</v>
      </c>
      <c r="E1355" s="26" t="s">
        <v>45</v>
      </c>
      <c r="F1355" s="26">
        <v>16</v>
      </c>
      <c r="G1355" s="26">
        <v>4</v>
      </c>
      <c r="H1355" s="26" t="s">
        <v>60</v>
      </c>
      <c r="I1355" s="26">
        <v>1</v>
      </c>
      <c r="J1355" s="26">
        <v>1905</v>
      </c>
      <c r="K1355" s="26">
        <v>4</v>
      </c>
      <c r="L1355" s="26" t="s">
        <v>46</v>
      </c>
      <c r="M1355" s="26">
        <v>85</v>
      </c>
      <c r="N1355" s="26">
        <v>1</v>
      </c>
      <c r="O1355" s="26">
        <v>1</v>
      </c>
      <c r="P1355" s="26" t="s">
        <v>47</v>
      </c>
      <c r="Q1355" s="26">
        <v>1</v>
      </c>
      <c r="R1355" s="26" t="s">
        <v>48</v>
      </c>
      <c r="S1355" s="26">
        <v>2307</v>
      </c>
      <c r="T1355" s="26">
        <v>14460</v>
      </c>
      <c r="U1355" s="26">
        <v>1</v>
      </c>
      <c r="V1355" s="26" t="s">
        <v>42</v>
      </c>
      <c r="W1355" s="26" t="s">
        <v>35</v>
      </c>
      <c r="X1355" s="26">
        <v>23</v>
      </c>
      <c r="Y1355" s="26">
        <v>4</v>
      </c>
      <c r="Z1355" s="26">
        <v>2</v>
      </c>
      <c r="AA1355" s="26">
        <v>80</v>
      </c>
      <c r="AB1355" s="26">
        <v>1</v>
      </c>
      <c r="AC1355" s="26">
        <v>5</v>
      </c>
      <c r="AD1355" s="26">
        <v>2</v>
      </c>
      <c r="AE1355" s="26">
        <v>3</v>
      </c>
      <c r="AF1355" s="26">
        <v>5</v>
      </c>
      <c r="AG1355" s="26">
        <v>2</v>
      </c>
      <c r="AH1355" s="26">
        <v>3</v>
      </c>
      <c r="AI1355" s="26">
        <v>0</v>
      </c>
      <c r="AJ1355" s="26"/>
      <c r="AK1355" s="26"/>
      <c r="AL1355" s="26"/>
      <c r="AM1355" s="26"/>
      <c r="AN1355" s="26"/>
      <c r="AO1355" s="26"/>
      <c r="AP1355" s="26"/>
      <c r="AQ1355" s="26"/>
      <c r="AR1355" s="26"/>
      <c r="AS1355" s="26"/>
      <c r="AT1355" s="26"/>
      <c r="AU1355" s="26"/>
      <c r="AV1355" s="26"/>
      <c r="AW1355" s="26"/>
      <c r="AX1355" s="26"/>
      <c r="AY1355" s="26"/>
      <c r="AZ1355" s="26"/>
      <c r="BA1355" s="26"/>
      <c r="BB1355" s="26"/>
      <c r="BC1355" s="26"/>
      <c r="BD1355" s="26"/>
      <c r="BE1355" s="26"/>
      <c r="BF1355" s="26"/>
      <c r="BG1355" s="26"/>
      <c r="BH1355" s="26"/>
      <c r="BI1355" s="26"/>
      <c r="BJ1355" s="26"/>
      <c r="BK1355" s="26"/>
      <c r="BL1355" s="26"/>
      <c r="BM1355" s="26"/>
      <c r="BN1355" s="26"/>
      <c r="BO1355" s="26"/>
      <c r="BP1355" s="26"/>
      <c r="BQ1355" s="26"/>
      <c r="BR1355" s="26"/>
      <c r="BS1355" s="26"/>
      <c r="BT1355" s="26"/>
      <c r="BU1355" s="26"/>
      <c r="BV1355" s="26"/>
      <c r="BW1355" s="26"/>
      <c r="BX1355" s="26"/>
      <c r="BY1355" s="26"/>
      <c r="BZ1355" s="26"/>
      <c r="CA1355" s="26"/>
      <c r="CB1355" s="26"/>
      <c r="CC1355" s="26"/>
      <c r="CD1355" s="26"/>
      <c r="CE1355" s="26"/>
      <c r="CF1355" s="26"/>
      <c r="CG1355" s="26"/>
      <c r="CH1355" s="26"/>
      <c r="CI1355" s="26"/>
      <c r="CJ1355" s="26"/>
      <c r="CK1355" s="26"/>
      <c r="CL1355" s="26"/>
      <c r="CM1355" s="26"/>
      <c r="CN1355" s="26"/>
      <c r="CO1355" s="26"/>
      <c r="CP1355" s="26"/>
      <c r="CQ1355" s="26"/>
      <c r="CR1355" s="26"/>
      <c r="CS1355" s="26"/>
      <c r="CT1355" s="26"/>
      <c r="CU1355" s="26"/>
      <c r="CV1355" s="26"/>
    </row>
    <row r="1356" spans="1:100">
      <c r="A1356" s="26">
        <v>56</v>
      </c>
      <c r="B1356" s="26" t="s">
        <v>35</v>
      </c>
      <c r="C1356" s="26" t="s">
        <v>36</v>
      </c>
      <c r="D1356" s="26">
        <v>1162</v>
      </c>
      <c r="E1356" s="26" t="s">
        <v>45</v>
      </c>
      <c r="F1356" s="26">
        <v>24</v>
      </c>
      <c r="G1356" s="26">
        <v>2</v>
      </c>
      <c r="H1356" s="26" t="s">
        <v>38</v>
      </c>
      <c r="I1356" s="26">
        <v>1</v>
      </c>
      <c r="J1356" s="26">
        <v>1907</v>
      </c>
      <c r="K1356" s="26">
        <v>1</v>
      </c>
      <c r="L1356" s="26" t="s">
        <v>46</v>
      </c>
      <c r="M1356" s="26">
        <v>97</v>
      </c>
      <c r="N1356" s="26">
        <v>3</v>
      </c>
      <c r="O1356" s="26">
        <v>1</v>
      </c>
      <c r="P1356" s="26" t="s">
        <v>50</v>
      </c>
      <c r="Q1356" s="26">
        <v>4</v>
      </c>
      <c r="R1356" s="26" t="s">
        <v>41</v>
      </c>
      <c r="S1356" s="26">
        <v>2587</v>
      </c>
      <c r="T1356" s="26">
        <v>10261</v>
      </c>
      <c r="U1356" s="26">
        <v>1</v>
      </c>
      <c r="V1356" s="26" t="s">
        <v>42</v>
      </c>
      <c r="W1356" s="26" t="s">
        <v>43</v>
      </c>
      <c r="X1356" s="26">
        <v>16</v>
      </c>
      <c r="Y1356" s="26">
        <v>3</v>
      </c>
      <c r="Z1356" s="26">
        <v>4</v>
      </c>
      <c r="AA1356" s="26">
        <v>80</v>
      </c>
      <c r="AB1356" s="26">
        <v>0</v>
      </c>
      <c r="AC1356" s="26">
        <v>5</v>
      </c>
      <c r="AD1356" s="26">
        <v>3</v>
      </c>
      <c r="AE1356" s="26">
        <v>3</v>
      </c>
      <c r="AF1356" s="26">
        <v>4</v>
      </c>
      <c r="AG1356" s="26">
        <v>2</v>
      </c>
      <c r="AH1356" s="26">
        <v>1</v>
      </c>
      <c r="AI1356" s="26">
        <v>0</v>
      </c>
      <c r="AJ1356" s="26"/>
      <c r="AK1356" s="26"/>
      <c r="AL1356" s="26"/>
      <c r="AM1356" s="26"/>
      <c r="AN1356" s="26"/>
      <c r="AO1356" s="26"/>
      <c r="AP1356" s="26"/>
      <c r="AQ1356" s="26"/>
      <c r="AR1356" s="26"/>
      <c r="AS1356" s="26"/>
      <c r="AT1356" s="26"/>
      <c r="AU1356" s="26"/>
      <c r="AV1356" s="26"/>
      <c r="AW1356" s="26"/>
      <c r="AX1356" s="26"/>
      <c r="AY1356" s="26"/>
      <c r="AZ1356" s="26"/>
      <c r="BA1356" s="26"/>
      <c r="BB1356" s="26"/>
      <c r="BC1356" s="26"/>
      <c r="BD1356" s="26"/>
      <c r="BE1356" s="26"/>
      <c r="BF1356" s="26"/>
      <c r="BG1356" s="26"/>
      <c r="BH1356" s="26"/>
      <c r="BI1356" s="26"/>
      <c r="BJ1356" s="26"/>
      <c r="BK1356" s="26"/>
      <c r="BL1356" s="26"/>
      <c r="BM1356" s="26"/>
      <c r="BN1356" s="26"/>
      <c r="BO1356" s="26"/>
      <c r="BP1356" s="26"/>
      <c r="BQ1356" s="26"/>
      <c r="BR1356" s="26"/>
      <c r="BS1356" s="26"/>
      <c r="BT1356" s="26"/>
      <c r="BU1356" s="26"/>
      <c r="BV1356" s="26"/>
      <c r="BW1356" s="26"/>
      <c r="BX1356" s="26"/>
      <c r="BY1356" s="26"/>
      <c r="BZ1356" s="26"/>
      <c r="CA1356" s="26"/>
      <c r="CB1356" s="26"/>
      <c r="CC1356" s="26"/>
      <c r="CD1356" s="26"/>
      <c r="CE1356" s="26"/>
      <c r="CF1356" s="26"/>
      <c r="CG1356" s="26"/>
      <c r="CH1356" s="26"/>
      <c r="CI1356" s="26"/>
      <c r="CJ1356" s="26"/>
      <c r="CK1356" s="26"/>
      <c r="CL1356" s="26"/>
      <c r="CM1356" s="26"/>
      <c r="CN1356" s="26"/>
      <c r="CO1356" s="26"/>
      <c r="CP1356" s="26"/>
      <c r="CQ1356" s="26"/>
      <c r="CR1356" s="26"/>
      <c r="CS1356" s="26"/>
      <c r="CT1356" s="26"/>
      <c r="CU1356" s="26"/>
      <c r="CV1356" s="26"/>
    </row>
    <row r="1357" spans="1:100">
      <c r="A1357" s="26">
        <v>36</v>
      </c>
      <c r="B1357" s="26" t="s">
        <v>43</v>
      </c>
      <c r="C1357" s="26" t="s">
        <v>36</v>
      </c>
      <c r="D1357" s="26">
        <v>335</v>
      </c>
      <c r="E1357" s="26" t="s">
        <v>37</v>
      </c>
      <c r="F1357" s="26">
        <v>17</v>
      </c>
      <c r="G1357" s="26">
        <v>2</v>
      </c>
      <c r="H1357" s="26" t="s">
        <v>59</v>
      </c>
      <c r="I1357" s="26">
        <v>1</v>
      </c>
      <c r="J1357" s="26">
        <v>1908</v>
      </c>
      <c r="K1357" s="26">
        <v>3</v>
      </c>
      <c r="L1357" s="26" t="s">
        <v>46</v>
      </c>
      <c r="M1357" s="26">
        <v>33</v>
      </c>
      <c r="N1357" s="26">
        <v>2</v>
      </c>
      <c r="O1357" s="26">
        <v>2</v>
      </c>
      <c r="P1357" s="26" t="s">
        <v>40</v>
      </c>
      <c r="Q1357" s="26">
        <v>2</v>
      </c>
      <c r="R1357" s="26" t="s">
        <v>48</v>
      </c>
      <c r="S1357" s="26">
        <v>5507</v>
      </c>
      <c r="T1357" s="26">
        <v>16822</v>
      </c>
      <c r="U1357" s="26">
        <v>2</v>
      </c>
      <c r="V1357" s="26" t="s">
        <v>42</v>
      </c>
      <c r="W1357" s="26" t="s">
        <v>43</v>
      </c>
      <c r="X1357" s="26">
        <v>16</v>
      </c>
      <c r="Y1357" s="26">
        <v>3</v>
      </c>
      <c r="Z1357" s="26">
        <v>3</v>
      </c>
      <c r="AA1357" s="26">
        <v>80</v>
      </c>
      <c r="AB1357" s="26">
        <v>2</v>
      </c>
      <c r="AC1357" s="26">
        <v>12</v>
      </c>
      <c r="AD1357" s="26">
        <v>1</v>
      </c>
      <c r="AE1357" s="26">
        <v>1</v>
      </c>
      <c r="AF1357" s="26">
        <v>4</v>
      </c>
      <c r="AG1357" s="26">
        <v>2</v>
      </c>
      <c r="AH1357" s="26">
        <v>1</v>
      </c>
      <c r="AI1357" s="26">
        <v>3</v>
      </c>
      <c r="AJ1357" s="26"/>
      <c r="AK1357" s="26"/>
      <c r="AL1357" s="26"/>
      <c r="AM1357" s="26"/>
      <c r="AN1357" s="26"/>
      <c r="AO1357" s="26"/>
      <c r="AP1357" s="26"/>
      <c r="AQ1357" s="26"/>
      <c r="AR1357" s="26"/>
      <c r="AS1357" s="26"/>
      <c r="AT1357" s="26"/>
      <c r="AU1357" s="26"/>
      <c r="AV1357" s="26"/>
      <c r="AW1357" s="26"/>
      <c r="AX1357" s="26"/>
      <c r="AY1357" s="26"/>
      <c r="AZ1357" s="26"/>
      <c r="BA1357" s="26"/>
      <c r="BB1357" s="26"/>
      <c r="BC1357" s="26"/>
      <c r="BD1357" s="26"/>
      <c r="BE1357" s="26"/>
      <c r="BF1357" s="26"/>
      <c r="BG1357" s="26"/>
      <c r="BH1357" s="26"/>
      <c r="BI1357" s="26"/>
      <c r="BJ1357" s="26"/>
      <c r="BK1357" s="26"/>
      <c r="BL1357" s="26"/>
      <c r="BM1357" s="26"/>
      <c r="BN1357" s="26"/>
      <c r="BO1357" s="26"/>
      <c r="BP1357" s="26"/>
      <c r="BQ1357" s="26"/>
      <c r="BR1357" s="26"/>
      <c r="BS1357" s="26"/>
      <c r="BT1357" s="26"/>
      <c r="BU1357" s="26"/>
      <c r="BV1357" s="26"/>
      <c r="BW1357" s="26"/>
      <c r="BX1357" s="26"/>
      <c r="BY1357" s="26"/>
      <c r="BZ1357" s="26"/>
      <c r="CA1357" s="26"/>
      <c r="CB1357" s="26"/>
      <c r="CC1357" s="26"/>
      <c r="CD1357" s="26"/>
      <c r="CE1357" s="26"/>
      <c r="CF1357" s="26"/>
      <c r="CG1357" s="26"/>
      <c r="CH1357" s="26"/>
      <c r="CI1357" s="26"/>
      <c r="CJ1357" s="26"/>
      <c r="CK1357" s="26"/>
      <c r="CL1357" s="26"/>
      <c r="CM1357" s="26"/>
      <c r="CN1357" s="26"/>
      <c r="CO1357" s="26"/>
      <c r="CP1357" s="26"/>
      <c r="CQ1357" s="26"/>
      <c r="CR1357" s="26"/>
      <c r="CS1357" s="26"/>
      <c r="CT1357" s="26"/>
      <c r="CU1357" s="26"/>
      <c r="CV1357" s="26"/>
    </row>
    <row r="1358" spans="1:100">
      <c r="A1358" s="26">
        <v>41</v>
      </c>
      <c r="B1358" s="26" t="s">
        <v>43</v>
      </c>
      <c r="C1358" s="26" t="s">
        <v>36</v>
      </c>
      <c r="D1358" s="26">
        <v>337</v>
      </c>
      <c r="E1358" s="26" t="s">
        <v>37</v>
      </c>
      <c r="F1358" s="26">
        <v>8</v>
      </c>
      <c r="G1358" s="26">
        <v>3</v>
      </c>
      <c r="H1358" s="26" t="s">
        <v>59</v>
      </c>
      <c r="I1358" s="26">
        <v>1</v>
      </c>
      <c r="J1358" s="26">
        <v>1909</v>
      </c>
      <c r="K1358" s="26">
        <v>3</v>
      </c>
      <c r="L1358" s="26" t="s">
        <v>39</v>
      </c>
      <c r="M1358" s="26">
        <v>54</v>
      </c>
      <c r="N1358" s="26">
        <v>3</v>
      </c>
      <c r="O1358" s="26">
        <v>2</v>
      </c>
      <c r="P1358" s="26" t="s">
        <v>40</v>
      </c>
      <c r="Q1358" s="26">
        <v>2</v>
      </c>
      <c r="R1358" s="26" t="s">
        <v>48</v>
      </c>
      <c r="S1358" s="26">
        <v>4393</v>
      </c>
      <c r="T1358" s="26">
        <v>26841</v>
      </c>
      <c r="U1358" s="26">
        <v>5</v>
      </c>
      <c r="V1358" s="26" t="s">
        <v>42</v>
      </c>
      <c r="W1358" s="26" t="s">
        <v>43</v>
      </c>
      <c r="X1358" s="26">
        <v>21</v>
      </c>
      <c r="Y1358" s="26">
        <v>4</v>
      </c>
      <c r="Z1358" s="26">
        <v>3</v>
      </c>
      <c r="AA1358" s="26">
        <v>80</v>
      </c>
      <c r="AB1358" s="26">
        <v>1</v>
      </c>
      <c r="AC1358" s="26">
        <v>14</v>
      </c>
      <c r="AD1358" s="26">
        <v>3</v>
      </c>
      <c r="AE1358" s="26">
        <v>3</v>
      </c>
      <c r="AF1358" s="26">
        <v>5</v>
      </c>
      <c r="AG1358" s="26">
        <v>4</v>
      </c>
      <c r="AH1358" s="26">
        <v>1</v>
      </c>
      <c r="AI1358" s="26">
        <v>4</v>
      </c>
      <c r="AJ1358" s="26"/>
      <c r="AK1358" s="26"/>
      <c r="AL1358" s="26"/>
      <c r="AM1358" s="26"/>
      <c r="AN1358" s="26"/>
      <c r="AO1358" s="26"/>
      <c r="AP1358" s="26"/>
      <c r="AQ1358" s="26"/>
      <c r="AR1358" s="26"/>
      <c r="AS1358" s="26"/>
      <c r="AT1358" s="26"/>
      <c r="AU1358" s="26"/>
      <c r="AV1358" s="26"/>
      <c r="AW1358" s="26"/>
      <c r="AX1358" s="26"/>
      <c r="AY1358" s="26"/>
      <c r="AZ1358" s="26"/>
      <c r="BA1358" s="26"/>
      <c r="BB1358" s="26"/>
      <c r="BC1358" s="26"/>
      <c r="BD1358" s="26"/>
      <c r="BE1358" s="26"/>
      <c r="BF1358" s="26"/>
      <c r="BG1358" s="26"/>
      <c r="BH1358" s="26"/>
      <c r="BI1358" s="26"/>
      <c r="BJ1358" s="26"/>
      <c r="BK1358" s="26"/>
      <c r="BL1358" s="26"/>
      <c r="BM1358" s="26"/>
      <c r="BN1358" s="26"/>
      <c r="BO1358" s="26"/>
      <c r="BP1358" s="26"/>
      <c r="BQ1358" s="26"/>
      <c r="BR1358" s="26"/>
      <c r="BS1358" s="26"/>
      <c r="BT1358" s="26"/>
      <c r="BU1358" s="26"/>
      <c r="BV1358" s="26"/>
      <c r="BW1358" s="26"/>
      <c r="BX1358" s="26"/>
      <c r="BY1358" s="26"/>
      <c r="BZ1358" s="26"/>
      <c r="CA1358" s="26"/>
      <c r="CB1358" s="26"/>
      <c r="CC1358" s="26"/>
      <c r="CD1358" s="26"/>
      <c r="CE1358" s="26"/>
      <c r="CF1358" s="26"/>
      <c r="CG1358" s="26"/>
      <c r="CH1358" s="26"/>
      <c r="CI1358" s="26"/>
      <c r="CJ1358" s="26"/>
      <c r="CK1358" s="26"/>
      <c r="CL1358" s="26"/>
      <c r="CM1358" s="26"/>
      <c r="CN1358" s="26"/>
      <c r="CO1358" s="26"/>
      <c r="CP1358" s="26"/>
      <c r="CQ1358" s="26"/>
      <c r="CR1358" s="26"/>
      <c r="CS1358" s="26"/>
      <c r="CT1358" s="26"/>
      <c r="CU1358" s="26"/>
      <c r="CV1358" s="26"/>
    </row>
    <row r="1359" spans="1:100">
      <c r="A1359" s="26">
        <v>42</v>
      </c>
      <c r="B1359" s="26" t="s">
        <v>43</v>
      </c>
      <c r="C1359" s="26" t="s">
        <v>36</v>
      </c>
      <c r="D1359" s="26">
        <v>1396</v>
      </c>
      <c r="E1359" s="26" t="s">
        <v>45</v>
      </c>
      <c r="F1359" s="26">
        <v>6</v>
      </c>
      <c r="G1359" s="26">
        <v>3</v>
      </c>
      <c r="H1359" s="26" t="s">
        <v>51</v>
      </c>
      <c r="I1359" s="26">
        <v>1</v>
      </c>
      <c r="J1359" s="26">
        <v>1911</v>
      </c>
      <c r="K1359" s="26">
        <v>3</v>
      </c>
      <c r="L1359" s="26" t="s">
        <v>46</v>
      </c>
      <c r="M1359" s="26">
        <v>83</v>
      </c>
      <c r="N1359" s="26">
        <v>3</v>
      </c>
      <c r="O1359" s="26">
        <v>3</v>
      </c>
      <c r="P1359" s="26" t="s">
        <v>58</v>
      </c>
      <c r="Q1359" s="26">
        <v>1</v>
      </c>
      <c r="R1359" s="26" t="s">
        <v>48</v>
      </c>
      <c r="S1359" s="26">
        <v>13348</v>
      </c>
      <c r="T1359" s="26">
        <v>14842</v>
      </c>
      <c r="U1359" s="26">
        <v>9</v>
      </c>
      <c r="V1359" s="26" t="s">
        <v>42</v>
      </c>
      <c r="W1359" s="26" t="s">
        <v>43</v>
      </c>
      <c r="X1359" s="26">
        <v>13</v>
      </c>
      <c r="Y1359" s="26">
        <v>3</v>
      </c>
      <c r="Z1359" s="26">
        <v>2</v>
      </c>
      <c r="AA1359" s="26">
        <v>80</v>
      </c>
      <c r="AB1359" s="26">
        <v>1</v>
      </c>
      <c r="AC1359" s="26">
        <v>18</v>
      </c>
      <c r="AD1359" s="26">
        <v>3</v>
      </c>
      <c r="AE1359" s="26">
        <v>4</v>
      </c>
      <c r="AF1359" s="26">
        <v>13</v>
      </c>
      <c r="AG1359" s="26">
        <v>7</v>
      </c>
      <c r="AH1359" s="26">
        <v>5</v>
      </c>
      <c r="AI1359" s="26">
        <v>7</v>
      </c>
      <c r="AJ1359" s="26"/>
      <c r="AK1359" s="26"/>
      <c r="AL1359" s="26"/>
      <c r="AM1359" s="26"/>
      <c r="AN1359" s="26"/>
      <c r="AO1359" s="26"/>
      <c r="AP1359" s="26"/>
      <c r="AQ1359" s="26"/>
      <c r="AR1359" s="26"/>
      <c r="AS1359" s="26"/>
      <c r="AT1359" s="26"/>
      <c r="AU1359" s="26"/>
      <c r="AV1359" s="26"/>
      <c r="AW1359" s="26"/>
      <c r="AX1359" s="26"/>
      <c r="AY1359" s="26"/>
      <c r="AZ1359" s="26"/>
      <c r="BA1359" s="26"/>
      <c r="BB1359" s="26"/>
      <c r="BC1359" s="26"/>
      <c r="BD1359" s="26"/>
      <c r="BE1359" s="26"/>
      <c r="BF1359" s="26"/>
      <c r="BG1359" s="26"/>
      <c r="BH1359" s="26"/>
      <c r="BI1359" s="26"/>
      <c r="BJ1359" s="26"/>
      <c r="BK1359" s="26"/>
      <c r="BL1359" s="26"/>
      <c r="BM1359" s="26"/>
      <c r="BN1359" s="26"/>
      <c r="BO1359" s="26"/>
      <c r="BP1359" s="26"/>
      <c r="BQ1359" s="26"/>
      <c r="BR1359" s="26"/>
      <c r="BS1359" s="26"/>
      <c r="BT1359" s="26"/>
      <c r="BU1359" s="26"/>
      <c r="BV1359" s="26"/>
      <c r="BW1359" s="26"/>
      <c r="BX1359" s="26"/>
      <c r="BY1359" s="26"/>
      <c r="BZ1359" s="26"/>
      <c r="CA1359" s="26"/>
      <c r="CB1359" s="26"/>
      <c r="CC1359" s="26"/>
      <c r="CD1359" s="26"/>
      <c r="CE1359" s="26"/>
      <c r="CF1359" s="26"/>
      <c r="CG1359" s="26"/>
      <c r="CH1359" s="26"/>
      <c r="CI1359" s="26"/>
      <c r="CJ1359" s="26"/>
      <c r="CK1359" s="26"/>
      <c r="CL1359" s="26"/>
      <c r="CM1359" s="26"/>
      <c r="CN1359" s="26"/>
      <c r="CO1359" s="26"/>
      <c r="CP1359" s="26"/>
      <c r="CQ1359" s="26"/>
      <c r="CR1359" s="26"/>
      <c r="CS1359" s="26"/>
      <c r="CT1359" s="26"/>
      <c r="CU1359" s="26"/>
      <c r="CV1359" s="26"/>
    </row>
    <row r="1360" spans="1:100">
      <c r="A1360" s="26">
        <v>31</v>
      </c>
      <c r="B1360" s="26" t="s">
        <v>43</v>
      </c>
      <c r="C1360" s="26" t="s">
        <v>36</v>
      </c>
      <c r="D1360" s="26">
        <v>1079</v>
      </c>
      <c r="E1360" s="26" t="s">
        <v>37</v>
      </c>
      <c r="F1360" s="26">
        <v>10</v>
      </c>
      <c r="G1360" s="26">
        <v>2</v>
      </c>
      <c r="H1360" s="26" t="s">
        <v>51</v>
      </c>
      <c r="I1360" s="26">
        <v>1</v>
      </c>
      <c r="J1360" s="26">
        <v>1912</v>
      </c>
      <c r="K1360" s="26">
        <v>3</v>
      </c>
      <c r="L1360" s="26" t="s">
        <v>39</v>
      </c>
      <c r="M1360" s="26">
        <v>86</v>
      </c>
      <c r="N1360" s="26">
        <v>3</v>
      </c>
      <c r="O1360" s="26">
        <v>2</v>
      </c>
      <c r="P1360" s="26" t="s">
        <v>40</v>
      </c>
      <c r="Q1360" s="26">
        <v>4</v>
      </c>
      <c r="R1360" s="26" t="s">
        <v>52</v>
      </c>
      <c r="S1360" s="26">
        <v>6583</v>
      </c>
      <c r="T1360" s="26">
        <v>20115</v>
      </c>
      <c r="U1360" s="26">
        <v>2</v>
      </c>
      <c r="V1360" s="26" t="s">
        <v>42</v>
      </c>
      <c r="W1360" s="26" t="s">
        <v>35</v>
      </c>
      <c r="X1360" s="26">
        <v>11</v>
      </c>
      <c r="Y1360" s="26">
        <v>3</v>
      </c>
      <c r="Z1360" s="26">
        <v>4</v>
      </c>
      <c r="AA1360" s="26">
        <v>80</v>
      </c>
      <c r="AB1360" s="26">
        <v>1</v>
      </c>
      <c r="AC1360" s="26">
        <v>8</v>
      </c>
      <c r="AD1360" s="26">
        <v>2</v>
      </c>
      <c r="AE1360" s="26">
        <v>3</v>
      </c>
      <c r="AF1360" s="26">
        <v>5</v>
      </c>
      <c r="AG1360" s="26">
        <v>2</v>
      </c>
      <c r="AH1360" s="26">
        <v>1</v>
      </c>
      <c r="AI1360" s="26">
        <v>4</v>
      </c>
      <c r="AJ1360" s="26"/>
      <c r="AK1360" s="26"/>
      <c r="AL1360" s="26"/>
      <c r="AM1360" s="26"/>
      <c r="AN1360" s="26"/>
      <c r="AO1360" s="26"/>
      <c r="AP1360" s="26"/>
      <c r="AQ1360" s="26"/>
      <c r="AR1360" s="26"/>
      <c r="AS1360" s="26"/>
      <c r="AT1360" s="26"/>
      <c r="AU1360" s="26"/>
      <c r="AV1360" s="26"/>
      <c r="AW1360" s="26"/>
      <c r="AX1360" s="26"/>
      <c r="AY1360" s="26"/>
      <c r="AZ1360" s="26"/>
      <c r="BA1360" s="26"/>
      <c r="BB1360" s="26"/>
      <c r="BC1360" s="26"/>
      <c r="BD1360" s="26"/>
      <c r="BE1360" s="26"/>
      <c r="BF1360" s="26"/>
      <c r="BG1360" s="26"/>
      <c r="BH1360" s="26"/>
      <c r="BI1360" s="26"/>
      <c r="BJ1360" s="26"/>
      <c r="BK1360" s="26"/>
      <c r="BL1360" s="26"/>
      <c r="BM1360" s="26"/>
      <c r="BN1360" s="26"/>
      <c r="BO1360" s="26"/>
      <c r="BP1360" s="26"/>
      <c r="BQ1360" s="26"/>
      <c r="BR1360" s="26"/>
      <c r="BS1360" s="26"/>
      <c r="BT1360" s="26"/>
      <c r="BU1360" s="26"/>
      <c r="BV1360" s="26"/>
      <c r="BW1360" s="26"/>
      <c r="BX1360" s="26"/>
      <c r="BY1360" s="26"/>
      <c r="BZ1360" s="26"/>
      <c r="CA1360" s="26"/>
      <c r="CB1360" s="26"/>
      <c r="CC1360" s="26"/>
      <c r="CD1360" s="26"/>
      <c r="CE1360" s="26"/>
      <c r="CF1360" s="26"/>
      <c r="CG1360" s="26"/>
      <c r="CH1360" s="26"/>
      <c r="CI1360" s="26"/>
      <c r="CJ1360" s="26"/>
      <c r="CK1360" s="26"/>
      <c r="CL1360" s="26"/>
      <c r="CM1360" s="26"/>
      <c r="CN1360" s="26"/>
      <c r="CO1360" s="26"/>
      <c r="CP1360" s="26"/>
      <c r="CQ1360" s="26"/>
      <c r="CR1360" s="26"/>
      <c r="CS1360" s="26"/>
      <c r="CT1360" s="26"/>
      <c r="CU1360" s="26"/>
      <c r="CV1360" s="26"/>
    </row>
    <row r="1361" spans="1:100">
      <c r="A1361" s="26">
        <v>34</v>
      </c>
      <c r="B1361" s="26" t="s">
        <v>43</v>
      </c>
      <c r="C1361" s="26" t="s">
        <v>36</v>
      </c>
      <c r="D1361" s="26">
        <v>735</v>
      </c>
      <c r="E1361" s="26" t="s">
        <v>37</v>
      </c>
      <c r="F1361" s="26">
        <v>3</v>
      </c>
      <c r="G1361" s="26">
        <v>1</v>
      </c>
      <c r="H1361" s="26" t="s">
        <v>51</v>
      </c>
      <c r="I1361" s="26">
        <v>1</v>
      </c>
      <c r="J1361" s="26">
        <v>1915</v>
      </c>
      <c r="K1361" s="26">
        <v>4</v>
      </c>
      <c r="L1361" s="26" t="s">
        <v>39</v>
      </c>
      <c r="M1361" s="26">
        <v>75</v>
      </c>
      <c r="N1361" s="26">
        <v>2</v>
      </c>
      <c r="O1361" s="26">
        <v>2</v>
      </c>
      <c r="P1361" s="26" t="s">
        <v>40</v>
      </c>
      <c r="Q1361" s="26">
        <v>4</v>
      </c>
      <c r="R1361" s="26" t="s">
        <v>48</v>
      </c>
      <c r="S1361" s="26">
        <v>8103</v>
      </c>
      <c r="T1361" s="26">
        <v>16495</v>
      </c>
      <c r="U1361" s="26">
        <v>3</v>
      </c>
      <c r="V1361" s="26" t="s">
        <v>42</v>
      </c>
      <c r="W1361" s="26" t="s">
        <v>35</v>
      </c>
      <c r="X1361" s="26">
        <v>12</v>
      </c>
      <c r="Y1361" s="26">
        <v>3</v>
      </c>
      <c r="Z1361" s="26">
        <v>3</v>
      </c>
      <c r="AA1361" s="26">
        <v>80</v>
      </c>
      <c r="AB1361" s="26">
        <v>0</v>
      </c>
      <c r="AC1361" s="26">
        <v>9</v>
      </c>
      <c r="AD1361" s="26">
        <v>3</v>
      </c>
      <c r="AE1361" s="26">
        <v>2</v>
      </c>
      <c r="AF1361" s="26">
        <v>4</v>
      </c>
      <c r="AG1361" s="26">
        <v>2</v>
      </c>
      <c r="AH1361" s="26">
        <v>0</v>
      </c>
      <c r="AI1361" s="26">
        <v>1</v>
      </c>
      <c r="AJ1361" s="26"/>
      <c r="AK1361" s="26"/>
      <c r="AL1361" s="26"/>
      <c r="AM1361" s="26"/>
      <c r="AN1361" s="26"/>
      <c r="AO1361" s="26"/>
      <c r="AP1361" s="26"/>
      <c r="AQ1361" s="26"/>
      <c r="AR1361" s="26"/>
      <c r="AS1361" s="26"/>
      <c r="AT1361" s="26"/>
      <c r="AU1361" s="26"/>
      <c r="AV1361" s="26"/>
      <c r="AW1361" s="26"/>
      <c r="AX1361" s="26"/>
      <c r="AY1361" s="26"/>
      <c r="AZ1361" s="26"/>
      <c r="BA1361" s="26"/>
      <c r="BB1361" s="26"/>
      <c r="BC1361" s="26"/>
      <c r="BD1361" s="26"/>
      <c r="BE1361" s="26"/>
      <c r="BF1361" s="26"/>
      <c r="BG1361" s="26"/>
      <c r="BH1361" s="26"/>
      <c r="BI1361" s="26"/>
      <c r="BJ1361" s="26"/>
      <c r="BK1361" s="26"/>
      <c r="BL1361" s="26"/>
      <c r="BM1361" s="26"/>
      <c r="BN1361" s="26"/>
      <c r="BO1361" s="26"/>
      <c r="BP1361" s="26"/>
      <c r="BQ1361" s="26"/>
      <c r="BR1361" s="26"/>
      <c r="BS1361" s="26"/>
      <c r="BT1361" s="26"/>
      <c r="BU1361" s="26"/>
      <c r="BV1361" s="26"/>
      <c r="BW1361" s="26"/>
      <c r="BX1361" s="26"/>
      <c r="BY1361" s="26"/>
      <c r="BZ1361" s="26"/>
      <c r="CA1361" s="26"/>
      <c r="CB1361" s="26"/>
      <c r="CC1361" s="26"/>
      <c r="CD1361" s="26"/>
      <c r="CE1361" s="26"/>
      <c r="CF1361" s="26"/>
      <c r="CG1361" s="26"/>
      <c r="CH1361" s="26"/>
      <c r="CI1361" s="26"/>
      <c r="CJ1361" s="26"/>
      <c r="CK1361" s="26"/>
      <c r="CL1361" s="26"/>
      <c r="CM1361" s="26"/>
      <c r="CN1361" s="26"/>
      <c r="CO1361" s="26"/>
      <c r="CP1361" s="26"/>
      <c r="CQ1361" s="26"/>
      <c r="CR1361" s="26"/>
      <c r="CS1361" s="26"/>
      <c r="CT1361" s="26"/>
      <c r="CU1361" s="26"/>
      <c r="CV1361" s="26"/>
    </row>
    <row r="1362" spans="1:100">
      <c r="A1362" s="26">
        <v>31</v>
      </c>
      <c r="B1362" s="26" t="s">
        <v>43</v>
      </c>
      <c r="C1362" s="26" t="s">
        <v>36</v>
      </c>
      <c r="D1362" s="26">
        <v>471</v>
      </c>
      <c r="E1362" s="26" t="s">
        <v>45</v>
      </c>
      <c r="F1362" s="26">
        <v>4</v>
      </c>
      <c r="G1362" s="26">
        <v>3</v>
      </c>
      <c r="H1362" s="26" t="s">
        <v>51</v>
      </c>
      <c r="I1362" s="26">
        <v>1</v>
      </c>
      <c r="J1362" s="26">
        <v>1916</v>
      </c>
      <c r="K1362" s="26">
        <v>1</v>
      </c>
      <c r="L1362" s="26" t="s">
        <v>39</v>
      </c>
      <c r="M1362" s="26">
        <v>62</v>
      </c>
      <c r="N1362" s="26">
        <v>4</v>
      </c>
      <c r="O1362" s="26">
        <v>1</v>
      </c>
      <c r="P1362" s="26" t="s">
        <v>50</v>
      </c>
      <c r="Q1362" s="26">
        <v>3</v>
      </c>
      <c r="R1362" s="26" t="s">
        <v>52</v>
      </c>
      <c r="S1362" s="26">
        <v>3978</v>
      </c>
      <c r="T1362" s="26">
        <v>16031</v>
      </c>
      <c r="U1362" s="26">
        <v>8</v>
      </c>
      <c r="V1362" s="26" t="s">
        <v>42</v>
      </c>
      <c r="W1362" s="26" t="s">
        <v>43</v>
      </c>
      <c r="X1362" s="26">
        <v>12</v>
      </c>
      <c r="Y1362" s="26">
        <v>3</v>
      </c>
      <c r="Z1362" s="26">
        <v>2</v>
      </c>
      <c r="AA1362" s="26">
        <v>80</v>
      </c>
      <c r="AB1362" s="26">
        <v>1</v>
      </c>
      <c r="AC1362" s="26">
        <v>4</v>
      </c>
      <c r="AD1362" s="26">
        <v>0</v>
      </c>
      <c r="AE1362" s="26">
        <v>2</v>
      </c>
      <c r="AF1362" s="26">
        <v>2</v>
      </c>
      <c r="AG1362" s="26">
        <v>2</v>
      </c>
      <c r="AH1362" s="26">
        <v>2</v>
      </c>
      <c r="AI1362" s="26">
        <v>2</v>
      </c>
      <c r="AJ1362" s="26"/>
      <c r="AK1362" s="26"/>
      <c r="AL1362" s="26"/>
      <c r="AM1362" s="26"/>
      <c r="AN1362" s="26"/>
      <c r="AO1362" s="26"/>
      <c r="AP1362" s="26"/>
      <c r="AQ1362" s="26"/>
      <c r="AR1362" s="26"/>
      <c r="AS1362" s="26"/>
      <c r="AT1362" s="26"/>
      <c r="AU1362" s="26"/>
      <c r="AV1362" s="26"/>
      <c r="AW1362" s="26"/>
      <c r="AX1362" s="26"/>
      <c r="AY1362" s="26"/>
      <c r="AZ1362" s="26"/>
      <c r="BA1362" s="26"/>
      <c r="BB1362" s="26"/>
      <c r="BC1362" s="26"/>
      <c r="BD1362" s="26"/>
      <c r="BE1362" s="26"/>
      <c r="BF1362" s="26"/>
      <c r="BG1362" s="26"/>
      <c r="BH1362" s="26"/>
      <c r="BI1362" s="26"/>
      <c r="BJ1362" s="26"/>
      <c r="BK1362" s="26"/>
      <c r="BL1362" s="26"/>
      <c r="BM1362" s="26"/>
      <c r="BN1362" s="26"/>
      <c r="BO1362" s="26"/>
      <c r="BP1362" s="26"/>
      <c r="BQ1362" s="26"/>
      <c r="BR1362" s="26"/>
      <c r="BS1362" s="26"/>
      <c r="BT1362" s="26"/>
      <c r="BU1362" s="26"/>
      <c r="BV1362" s="26"/>
      <c r="BW1362" s="26"/>
      <c r="BX1362" s="26"/>
      <c r="BY1362" s="26"/>
      <c r="BZ1362" s="26"/>
      <c r="CA1362" s="26"/>
      <c r="CB1362" s="26"/>
      <c r="CC1362" s="26"/>
      <c r="CD1362" s="26"/>
      <c r="CE1362" s="26"/>
      <c r="CF1362" s="26"/>
      <c r="CG1362" s="26"/>
      <c r="CH1362" s="26"/>
      <c r="CI1362" s="26"/>
      <c r="CJ1362" s="26"/>
      <c r="CK1362" s="26"/>
      <c r="CL1362" s="26"/>
      <c r="CM1362" s="26"/>
      <c r="CN1362" s="26"/>
      <c r="CO1362" s="26"/>
      <c r="CP1362" s="26"/>
      <c r="CQ1362" s="26"/>
      <c r="CR1362" s="26"/>
      <c r="CS1362" s="26"/>
      <c r="CT1362" s="26"/>
      <c r="CU1362" s="26"/>
      <c r="CV1362" s="26"/>
    </row>
    <row r="1363" spans="1:100">
      <c r="A1363" s="26">
        <v>26</v>
      </c>
      <c r="B1363" s="26" t="s">
        <v>43</v>
      </c>
      <c r="C1363" s="26" t="s">
        <v>44</v>
      </c>
      <c r="D1363" s="26">
        <v>1096</v>
      </c>
      <c r="E1363" s="26" t="s">
        <v>45</v>
      </c>
      <c r="F1363" s="26">
        <v>6</v>
      </c>
      <c r="G1363" s="26">
        <v>3</v>
      </c>
      <c r="H1363" s="26" t="s">
        <v>49</v>
      </c>
      <c r="I1363" s="26">
        <v>1</v>
      </c>
      <c r="J1363" s="26">
        <v>1918</v>
      </c>
      <c r="K1363" s="26">
        <v>3</v>
      </c>
      <c r="L1363" s="26" t="s">
        <v>46</v>
      </c>
      <c r="M1363" s="26">
        <v>61</v>
      </c>
      <c r="N1363" s="26">
        <v>4</v>
      </c>
      <c r="O1363" s="26">
        <v>1</v>
      </c>
      <c r="P1363" s="26" t="s">
        <v>50</v>
      </c>
      <c r="Q1363" s="26">
        <v>4</v>
      </c>
      <c r="R1363" s="26" t="s">
        <v>48</v>
      </c>
      <c r="S1363" s="26">
        <v>2544</v>
      </c>
      <c r="T1363" s="26">
        <v>7102</v>
      </c>
      <c r="U1363" s="26">
        <v>0</v>
      </c>
      <c r="V1363" s="26" t="s">
        <v>42</v>
      </c>
      <c r="W1363" s="26" t="s">
        <v>43</v>
      </c>
      <c r="X1363" s="26">
        <v>18</v>
      </c>
      <c r="Y1363" s="26">
        <v>3</v>
      </c>
      <c r="Z1363" s="26">
        <v>1</v>
      </c>
      <c r="AA1363" s="26">
        <v>80</v>
      </c>
      <c r="AB1363" s="26">
        <v>1</v>
      </c>
      <c r="AC1363" s="26">
        <v>8</v>
      </c>
      <c r="AD1363" s="26">
        <v>3</v>
      </c>
      <c r="AE1363" s="26">
        <v>3</v>
      </c>
      <c r="AF1363" s="26">
        <v>7</v>
      </c>
      <c r="AG1363" s="26">
        <v>7</v>
      </c>
      <c r="AH1363" s="26">
        <v>7</v>
      </c>
      <c r="AI1363" s="26">
        <v>7</v>
      </c>
      <c r="AJ1363" s="26"/>
      <c r="AK1363" s="26"/>
      <c r="AL1363" s="26"/>
      <c r="AM1363" s="26"/>
      <c r="AN1363" s="26"/>
      <c r="AO1363" s="26"/>
      <c r="AP1363" s="26"/>
      <c r="AQ1363" s="26"/>
      <c r="AR1363" s="26"/>
      <c r="AS1363" s="26"/>
      <c r="AT1363" s="26"/>
      <c r="AU1363" s="26"/>
      <c r="AV1363" s="26"/>
      <c r="AW1363" s="26"/>
      <c r="AX1363" s="26"/>
      <c r="AY1363" s="26"/>
      <c r="AZ1363" s="26"/>
      <c r="BA1363" s="26"/>
      <c r="BB1363" s="26"/>
      <c r="BC1363" s="26"/>
      <c r="BD1363" s="26"/>
      <c r="BE1363" s="26"/>
      <c r="BF1363" s="26"/>
      <c r="BG1363" s="26"/>
      <c r="BH1363" s="26"/>
      <c r="BI1363" s="26"/>
      <c r="BJ1363" s="26"/>
      <c r="BK1363" s="26"/>
      <c r="BL1363" s="26"/>
      <c r="BM1363" s="26"/>
      <c r="BN1363" s="26"/>
      <c r="BO1363" s="26"/>
      <c r="BP1363" s="26"/>
      <c r="BQ1363" s="26"/>
      <c r="BR1363" s="26"/>
      <c r="BS1363" s="26"/>
      <c r="BT1363" s="26"/>
      <c r="BU1363" s="26"/>
      <c r="BV1363" s="26"/>
      <c r="BW1363" s="26"/>
      <c r="BX1363" s="26"/>
      <c r="BY1363" s="26"/>
      <c r="BZ1363" s="26"/>
      <c r="CA1363" s="26"/>
      <c r="CB1363" s="26"/>
      <c r="CC1363" s="26"/>
      <c r="CD1363" s="26"/>
      <c r="CE1363" s="26"/>
      <c r="CF1363" s="26"/>
      <c r="CG1363" s="26"/>
      <c r="CH1363" s="26"/>
      <c r="CI1363" s="26"/>
      <c r="CJ1363" s="26"/>
      <c r="CK1363" s="26"/>
      <c r="CL1363" s="26"/>
      <c r="CM1363" s="26"/>
      <c r="CN1363" s="26"/>
      <c r="CO1363" s="26"/>
      <c r="CP1363" s="26"/>
      <c r="CQ1363" s="26"/>
      <c r="CR1363" s="26"/>
      <c r="CS1363" s="26"/>
      <c r="CT1363" s="26"/>
      <c r="CU1363" s="26"/>
      <c r="CV1363" s="26"/>
    </row>
    <row r="1364" spans="1:100">
      <c r="A1364" s="26">
        <v>45</v>
      </c>
      <c r="B1364" s="26" t="s">
        <v>43</v>
      </c>
      <c r="C1364" s="26" t="s">
        <v>44</v>
      </c>
      <c r="D1364" s="26">
        <v>1297</v>
      </c>
      <c r="E1364" s="26" t="s">
        <v>45</v>
      </c>
      <c r="F1364" s="26">
        <v>1</v>
      </c>
      <c r="G1364" s="26">
        <v>4</v>
      </c>
      <c r="H1364" s="26" t="s">
        <v>51</v>
      </c>
      <c r="I1364" s="26">
        <v>1</v>
      </c>
      <c r="J1364" s="26">
        <v>1922</v>
      </c>
      <c r="K1364" s="26">
        <v>2</v>
      </c>
      <c r="L1364" s="26" t="s">
        <v>46</v>
      </c>
      <c r="M1364" s="26">
        <v>44</v>
      </c>
      <c r="N1364" s="26">
        <v>3</v>
      </c>
      <c r="O1364" s="26">
        <v>2</v>
      </c>
      <c r="P1364" s="26" t="s">
        <v>54</v>
      </c>
      <c r="Q1364" s="26">
        <v>3</v>
      </c>
      <c r="R1364" s="26" t="s">
        <v>41</v>
      </c>
      <c r="S1364" s="26">
        <v>5399</v>
      </c>
      <c r="T1364" s="26">
        <v>14511</v>
      </c>
      <c r="U1364" s="26">
        <v>4</v>
      </c>
      <c r="V1364" s="26" t="s">
        <v>42</v>
      </c>
      <c r="W1364" s="26" t="s">
        <v>43</v>
      </c>
      <c r="X1364" s="26">
        <v>12</v>
      </c>
      <c r="Y1364" s="26">
        <v>3</v>
      </c>
      <c r="Z1364" s="26">
        <v>3</v>
      </c>
      <c r="AA1364" s="26">
        <v>80</v>
      </c>
      <c r="AB1364" s="26">
        <v>0</v>
      </c>
      <c r="AC1364" s="26">
        <v>12</v>
      </c>
      <c r="AD1364" s="26">
        <v>3</v>
      </c>
      <c r="AE1364" s="26">
        <v>3</v>
      </c>
      <c r="AF1364" s="26">
        <v>4</v>
      </c>
      <c r="AG1364" s="26">
        <v>2</v>
      </c>
      <c r="AH1364" s="26">
        <v>0</v>
      </c>
      <c r="AI1364" s="26">
        <v>3</v>
      </c>
      <c r="AJ1364" s="26"/>
      <c r="AK1364" s="26"/>
      <c r="AL1364" s="26"/>
      <c r="AM1364" s="26"/>
      <c r="AN1364" s="26"/>
      <c r="AO1364" s="26"/>
      <c r="AP1364" s="26"/>
      <c r="AQ1364" s="26"/>
      <c r="AR1364" s="26"/>
      <c r="AS1364" s="26"/>
      <c r="AT1364" s="26"/>
      <c r="AU1364" s="26"/>
      <c r="AV1364" s="26"/>
      <c r="AW1364" s="26"/>
      <c r="AX1364" s="26"/>
      <c r="AY1364" s="26"/>
      <c r="AZ1364" s="26"/>
      <c r="BA1364" s="26"/>
      <c r="BB1364" s="26"/>
      <c r="BC1364" s="26"/>
      <c r="BD1364" s="26"/>
      <c r="BE1364" s="26"/>
      <c r="BF1364" s="26"/>
      <c r="BG1364" s="26"/>
      <c r="BH1364" s="26"/>
      <c r="BI1364" s="26"/>
      <c r="BJ1364" s="26"/>
      <c r="BK1364" s="26"/>
      <c r="BL1364" s="26"/>
      <c r="BM1364" s="26"/>
      <c r="BN1364" s="26"/>
      <c r="BO1364" s="26"/>
      <c r="BP1364" s="26"/>
      <c r="BQ1364" s="26"/>
      <c r="BR1364" s="26"/>
      <c r="BS1364" s="26"/>
      <c r="BT1364" s="26"/>
      <c r="BU1364" s="26"/>
      <c r="BV1364" s="26"/>
      <c r="BW1364" s="26"/>
      <c r="BX1364" s="26"/>
      <c r="BY1364" s="26"/>
      <c r="BZ1364" s="26"/>
      <c r="CA1364" s="26"/>
      <c r="CB1364" s="26"/>
      <c r="CC1364" s="26"/>
      <c r="CD1364" s="26"/>
      <c r="CE1364" s="26"/>
      <c r="CF1364" s="26"/>
      <c r="CG1364" s="26"/>
      <c r="CH1364" s="26"/>
      <c r="CI1364" s="26"/>
      <c r="CJ1364" s="26"/>
      <c r="CK1364" s="26"/>
      <c r="CL1364" s="26"/>
      <c r="CM1364" s="26"/>
      <c r="CN1364" s="26"/>
      <c r="CO1364" s="26"/>
      <c r="CP1364" s="26"/>
      <c r="CQ1364" s="26"/>
      <c r="CR1364" s="26"/>
      <c r="CS1364" s="26"/>
      <c r="CT1364" s="26"/>
      <c r="CU1364" s="26"/>
      <c r="CV1364" s="26"/>
    </row>
    <row r="1365" spans="1:100">
      <c r="A1365" s="26">
        <v>33</v>
      </c>
      <c r="B1365" s="26" t="s">
        <v>43</v>
      </c>
      <c r="C1365" s="26" t="s">
        <v>36</v>
      </c>
      <c r="D1365" s="26">
        <v>217</v>
      </c>
      <c r="E1365" s="26" t="s">
        <v>37</v>
      </c>
      <c r="F1365" s="26">
        <v>10</v>
      </c>
      <c r="G1365" s="26">
        <v>4</v>
      </c>
      <c r="H1365" s="26" t="s">
        <v>59</v>
      </c>
      <c r="I1365" s="26">
        <v>1</v>
      </c>
      <c r="J1365" s="26">
        <v>1924</v>
      </c>
      <c r="K1365" s="26">
        <v>2</v>
      </c>
      <c r="L1365" s="26" t="s">
        <v>46</v>
      </c>
      <c r="M1365" s="26">
        <v>43</v>
      </c>
      <c r="N1365" s="26">
        <v>3</v>
      </c>
      <c r="O1365" s="26">
        <v>2</v>
      </c>
      <c r="P1365" s="26" t="s">
        <v>40</v>
      </c>
      <c r="Q1365" s="26">
        <v>3</v>
      </c>
      <c r="R1365" s="26" t="s">
        <v>41</v>
      </c>
      <c r="S1365" s="26">
        <v>5487</v>
      </c>
      <c r="T1365" s="26">
        <v>10410</v>
      </c>
      <c r="U1365" s="26">
        <v>1</v>
      </c>
      <c r="V1365" s="26" t="s">
        <v>42</v>
      </c>
      <c r="W1365" s="26" t="s">
        <v>43</v>
      </c>
      <c r="X1365" s="26">
        <v>14</v>
      </c>
      <c r="Y1365" s="26">
        <v>3</v>
      </c>
      <c r="Z1365" s="26">
        <v>2</v>
      </c>
      <c r="AA1365" s="26">
        <v>80</v>
      </c>
      <c r="AB1365" s="26">
        <v>0</v>
      </c>
      <c r="AC1365" s="26">
        <v>10</v>
      </c>
      <c r="AD1365" s="26">
        <v>2</v>
      </c>
      <c r="AE1365" s="26">
        <v>2</v>
      </c>
      <c r="AF1365" s="26">
        <v>10</v>
      </c>
      <c r="AG1365" s="26">
        <v>4</v>
      </c>
      <c r="AH1365" s="26">
        <v>0</v>
      </c>
      <c r="AI1365" s="26">
        <v>9</v>
      </c>
      <c r="AJ1365" s="26"/>
      <c r="AK1365" s="26"/>
      <c r="AL1365" s="26"/>
      <c r="AM1365" s="26"/>
      <c r="AN1365" s="26"/>
      <c r="AO1365" s="26"/>
      <c r="AP1365" s="26"/>
      <c r="AQ1365" s="26"/>
      <c r="AR1365" s="26"/>
      <c r="AS1365" s="26"/>
      <c r="AT1365" s="26"/>
      <c r="AU1365" s="26"/>
      <c r="AV1365" s="26"/>
      <c r="AW1365" s="26"/>
      <c r="AX1365" s="26"/>
      <c r="AY1365" s="26"/>
      <c r="AZ1365" s="26"/>
      <c r="BA1365" s="26"/>
      <c r="BB1365" s="26"/>
      <c r="BC1365" s="26"/>
      <c r="BD1365" s="26"/>
      <c r="BE1365" s="26"/>
      <c r="BF1365" s="26"/>
      <c r="BG1365" s="26"/>
      <c r="BH1365" s="26"/>
      <c r="BI1365" s="26"/>
      <c r="BJ1365" s="26"/>
      <c r="BK1365" s="26"/>
      <c r="BL1365" s="26"/>
      <c r="BM1365" s="26"/>
      <c r="BN1365" s="26"/>
      <c r="BO1365" s="26"/>
      <c r="BP1365" s="26"/>
      <c r="BQ1365" s="26"/>
      <c r="BR1365" s="26"/>
      <c r="BS1365" s="26"/>
      <c r="BT1365" s="26"/>
      <c r="BU1365" s="26"/>
      <c r="BV1365" s="26"/>
      <c r="BW1365" s="26"/>
      <c r="BX1365" s="26"/>
      <c r="BY1365" s="26"/>
      <c r="BZ1365" s="26"/>
      <c r="CA1365" s="26"/>
      <c r="CB1365" s="26"/>
      <c r="CC1365" s="26"/>
      <c r="CD1365" s="26"/>
      <c r="CE1365" s="26"/>
      <c r="CF1365" s="26"/>
      <c r="CG1365" s="26"/>
      <c r="CH1365" s="26"/>
      <c r="CI1365" s="26"/>
      <c r="CJ1365" s="26"/>
      <c r="CK1365" s="26"/>
      <c r="CL1365" s="26"/>
      <c r="CM1365" s="26"/>
      <c r="CN1365" s="26"/>
      <c r="CO1365" s="26"/>
      <c r="CP1365" s="26"/>
      <c r="CQ1365" s="26"/>
      <c r="CR1365" s="26"/>
      <c r="CS1365" s="26"/>
      <c r="CT1365" s="26"/>
      <c r="CU1365" s="26"/>
      <c r="CV1365" s="26"/>
    </row>
    <row r="1366" spans="1:100">
      <c r="A1366" s="26">
        <v>28</v>
      </c>
      <c r="B1366" s="26" t="s">
        <v>43</v>
      </c>
      <c r="C1366" s="26" t="s">
        <v>44</v>
      </c>
      <c r="D1366" s="26">
        <v>783</v>
      </c>
      <c r="E1366" s="26" t="s">
        <v>37</v>
      </c>
      <c r="F1366" s="26">
        <v>1</v>
      </c>
      <c r="G1366" s="26">
        <v>2</v>
      </c>
      <c r="H1366" s="26" t="s">
        <v>38</v>
      </c>
      <c r="I1366" s="26">
        <v>1</v>
      </c>
      <c r="J1366" s="26">
        <v>1927</v>
      </c>
      <c r="K1366" s="26">
        <v>3</v>
      </c>
      <c r="L1366" s="26" t="s">
        <v>46</v>
      </c>
      <c r="M1366" s="26">
        <v>42</v>
      </c>
      <c r="N1366" s="26">
        <v>2</v>
      </c>
      <c r="O1366" s="26">
        <v>2</v>
      </c>
      <c r="P1366" s="26" t="s">
        <v>40</v>
      </c>
      <c r="Q1366" s="26">
        <v>4</v>
      </c>
      <c r="R1366" s="26" t="s">
        <v>48</v>
      </c>
      <c r="S1366" s="26">
        <v>6834</v>
      </c>
      <c r="T1366" s="26">
        <v>19255</v>
      </c>
      <c r="U1366" s="26">
        <v>1</v>
      </c>
      <c r="V1366" s="26" t="s">
        <v>42</v>
      </c>
      <c r="W1366" s="26" t="s">
        <v>35</v>
      </c>
      <c r="X1366" s="26">
        <v>12</v>
      </c>
      <c r="Y1366" s="26">
        <v>3</v>
      </c>
      <c r="Z1366" s="26">
        <v>3</v>
      </c>
      <c r="AA1366" s="26">
        <v>80</v>
      </c>
      <c r="AB1366" s="26">
        <v>1</v>
      </c>
      <c r="AC1366" s="26">
        <v>7</v>
      </c>
      <c r="AD1366" s="26">
        <v>2</v>
      </c>
      <c r="AE1366" s="26">
        <v>3</v>
      </c>
      <c r="AF1366" s="26">
        <v>7</v>
      </c>
      <c r="AG1366" s="26">
        <v>7</v>
      </c>
      <c r="AH1366" s="26">
        <v>0</v>
      </c>
      <c r="AI1366" s="26">
        <v>7</v>
      </c>
      <c r="AJ1366" s="26"/>
      <c r="AK1366" s="26"/>
      <c r="AL1366" s="26"/>
      <c r="AM1366" s="26"/>
      <c r="AN1366" s="26"/>
      <c r="AO1366" s="26"/>
      <c r="AP1366" s="26"/>
      <c r="AQ1366" s="26"/>
      <c r="AR1366" s="26"/>
      <c r="AS1366" s="26"/>
      <c r="AT1366" s="26"/>
      <c r="AU1366" s="26"/>
      <c r="AV1366" s="26"/>
      <c r="AW1366" s="26"/>
      <c r="AX1366" s="26"/>
      <c r="AY1366" s="26"/>
      <c r="AZ1366" s="26"/>
      <c r="BA1366" s="26"/>
      <c r="BB1366" s="26"/>
      <c r="BC1366" s="26"/>
      <c r="BD1366" s="26"/>
      <c r="BE1366" s="26"/>
      <c r="BF1366" s="26"/>
      <c r="BG1366" s="26"/>
      <c r="BH1366" s="26"/>
      <c r="BI1366" s="26"/>
      <c r="BJ1366" s="26"/>
      <c r="BK1366" s="26"/>
      <c r="BL1366" s="26"/>
      <c r="BM1366" s="26"/>
      <c r="BN1366" s="26"/>
      <c r="BO1366" s="26"/>
      <c r="BP1366" s="26"/>
      <c r="BQ1366" s="26"/>
      <c r="BR1366" s="26"/>
      <c r="BS1366" s="26"/>
      <c r="BT1366" s="26"/>
      <c r="BU1366" s="26"/>
      <c r="BV1366" s="26"/>
      <c r="BW1366" s="26"/>
      <c r="BX1366" s="26"/>
      <c r="BY1366" s="26"/>
      <c r="BZ1366" s="26"/>
      <c r="CA1366" s="26"/>
      <c r="CB1366" s="26"/>
      <c r="CC1366" s="26"/>
      <c r="CD1366" s="26"/>
      <c r="CE1366" s="26"/>
      <c r="CF1366" s="26"/>
      <c r="CG1366" s="26"/>
      <c r="CH1366" s="26"/>
      <c r="CI1366" s="26"/>
      <c r="CJ1366" s="26"/>
      <c r="CK1366" s="26"/>
      <c r="CL1366" s="26"/>
      <c r="CM1366" s="26"/>
      <c r="CN1366" s="26"/>
      <c r="CO1366" s="26"/>
      <c r="CP1366" s="26"/>
      <c r="CQ1366" s="26"/>
      <c r="CR1366" s="26"/>
      <c r="CS1366" s="26"/>
      <c r="CT1366" s="26"/>
      <c r="CU1366" s="26"/>
      <c r="CV1366" s="26"/>
    </row>
    <row r="1367" spans="1:100">
      <c r="A1367" s="26">
        <v>29</v>
      </c>
      <c r="B1367" s="26" t="s">
        <v>35</v>
      </c>
      <c r="C1367" s="26" t="s">
        <v>44</v>
      </c>
      <c r="D1367" s="26">
        <v>746</v>
      </c>
      <c r="E1367" s="26" t="s">
        <v>37</v>
      </c>
      <c r="F1367" s="26">
        <v>24</v>
      </c>
      <c r="G1367" s="26">
        <v>3</v>
      </c>
      <c r="H1367" s="26" t="s">
        <v>60</v>
      </c>
      <c r="I1367" s="26">
        <v>1</v>
      </c>
      <c r="J1367" s="26">
        <v>1928</v>
      </c>
      <c r="K1367" s="26">
        <v>3</v>
      </c>
      <c r="L1367" s="26" t="s">
        <v>46</v>
      </c>
      <c r="M1367" s="26">
        <v>45</v>
      </c>
      <c r="N1367" s="26">
        <v>4</v>
      </c>
      <c r="O1367" s="26">
        <v>1</v>
      </c>
      <c r="P1367" s="26" t="s">
        <v>57</v>
      </c>
      <c r="Q1367" s="26">
        <v>1</v>
      </c>
      <c r="R1367" s="26" t="s">
        <v>41</v>
      </c>
      <c r="S1367" s="26">
        <v>1091</v>
      </c>
      <c r="T1367" s="26">
        <v>10642</v>
      </c>
      <c r="U1367" s="26">
        <v>1</v>
      </c>
      <c r="V1367" s="26" t="s">
        <v>42</v>
      </c>
      <c r="W1367" s="26" t="s">
        <v>43</v>
      </c>
      <c r="X1367" s="26">
        <v>17</v>
      </c>
      <c r="Y1367" s="26">
        <v>3</v>
      </c>
      <c r="Z1367" s="26">
        <v>4</v>
      </c>
      <c r="AA1367" s="26">
        <v>80</v>
      </c>
      <c r="AB1367" s="26">
        <v>0</v>
      </c>
      <c r="AC1367" s="26">
        <v>1</v>
      </c>
      <c r="AD1367" s="26">
        <v>3</v>
      </c>
      <c r="AE1367" s="26">
        <v>3</v>
      </c>
      <c r="AF1367" s="26">
        <v>1</v>
      </c>
      <c r="AG1367" s="26">
        <v>0</v>
      </c>
      <c r="AH1367" s="26">
        <v>0</v>
      </c>
      <c r="AI1367" s="26">
        <v>0</v>
      </c>
      <c r="AJ1367" s="26"/>
      <c r="AK1367" s="26"/>
      <c r="AL1367" s="26"/>
      <c r="AM1367" s="26"/>
      <c r="AN1367" s="26"/>
      <c r="AO1367" s="26"/>
      <c r="AP1367" s="26"/>
      <c r="AQ1367" s="26"/>
      <c r="AR1367" s="26"/>
      <c r="AS1367" s="26"/>
      <c r="AT1367" s="26"/>
      <c r="AU1367" s="26"/>
      <c r="AV1367" s="26"/>
      <c r="AW1367" s="26"/>
      <c r="AX1367" s="26"/>
      <c r="AY1367" s="26"/>
      <c r="AZ1367" s="26"/>
      <c r="BA1367" s="26"/>
      <c r="BB1367" s="26"/>
      <c r="BC1367" s="26"/>
      <c r="BD1367" s="26"/>
      <c r="BE1367" s="26"/>
      <c r="BF1367" s="26"/>
      <c r="BG1367" s="26"/>
      <c r="BH1367" s="26"/>
      <c r="BI1367" s="26"/>
      <c r="BJ1367" s="26"/>
      <c r="BK1367" s="26"/>
      <c r="BL1367" s="26"/>
      <c r="BM1367" s="26"/>
      <c r="BN1367" s="26"/>
      <c r="BO1367" s="26"/>
      <c r="BP1367" s="26"/>
      <c r="BQ1367" s="26"/>
      <c r="BR1367" s="26"/>
      <c r="BS1367" s="26"/>
      <c r="BT1367" s="26"/>
      <c r="BU1367" s="26"/>
      <c r="BV1367" s="26"/>
      <c r="BW1367" s="26"/>
      <c r="BX1367" s="26"/>
      <c r="BY1367" s="26"/>
      <c r="BZ1367" s="26"/>
      <c r="CA1367" s="26"/>
      <c r="CB1367" s="26"/>
      <c r="CC1367" s="26"/>
      <c r="CD1367" s="26"/>
      <c r="CE1367" s="26"/>
      <c r="CF1367" s="26"/>
      <c r="CG1367" s="26"/>
      <c r="CH1367" s="26"/>
      <c r="CI1367" s="26"/>
      <c r="CJ1367" s="26"/>
      <c r="CK1367" s="26"/>
      <c r="CL1367" s="26"/>
      <c r="CM1367" s="26"/>
      <c r="CN1367" s="26"/>
      <c r="CO1367" s="26"/>
      <c r="CP1367" s="26"/>
      <c r="CQ1367" s="26"/>
      <c r="CR1367" s="26"/>
      <c r="CS1367" s="26"/>
      <c r="CT1367" s="26"/>
      <c r="CU1367" s="26"/>
      <c r="CV1367" s="26"/>
    </row>
    <row r="1368" spans="1:100">
      <c r="A1368" s="26">
        <v>39</v>
      </c>
      <c r="B1368" s="26" t="s">
        <v>43</v>
      </c>
      <c r="C1368" s="26" t="s">
        <v>55</v>
      </c>
      <c r="D1368" s="26">
        <v>1251</v>
      </c>
      <c r="E1368" s="26" t="s">
        <v>37</v>
      </c>
      <c r="F1368" s="26">
        <v>21</v>
      </c>
      <c r="G1368" s="26">
        <v>4</v>
      </c>
      <c r="H1368" s="26" t="s">
        <v>38</v>
      </c>
      <c r="I1368" s="26">
        <v>1</v>
      </c>
      <c r="J1368" s="26">
        <v>1929</v>
      </c>
      <c r="K1368" s="26">
        <v>1</v>
      </c>
      <c r="L1368" s="26" t="s">
        <v>39</v>
      </c>
      <c r="M1368" s="26">
        <v>32</v>
      </c>
      <c r="N1368" s="26">
        <v>1</v>
      </c>
      <c r="O1368" s="26">
        <v>2</v>
      </c>
      <c r="P1368" s="26" t="s">
        <v>40</v>
      </c>
      <c r="Q1368" s="26">
        <v>3</v>
      </c>
      <c r="R1368" s="26" t="s">
        <v>48</v>
      </c>
      <c r="S1368" s="26">
        <v>5736</v>
      </c>
      <c r="T1368" s="26">
        <v>3987</v>
      </c>
      <c r="U1368" s="26">
        <v>6</v>
      </c>
      <c r="V1368" s="26" t="s">
        <v>42</v>
      </c>
      <c r="W1368" s="26" t="s">
        <v>43</v>
      </c>
      <c r="X1368" s="26">
        <v>19</v>
      </c>
      <c r="Y1368" s="26">
        <v>3</v>
      </c>
      <c r="Z1368" s="26">
        <v>3</v>
      </c>
      <c r="AA1368" s="26">
        <v>80</v>
      </c>
      <c r="AB1368" s="26">
        <v>1</v>
      </c>
      <c r="AC1368" s="26">
        <v>10</v>
      </c>
      <c r="AD1368" s="26">
        <v>1</v>
      </c>
      <c r="AE1368" s="26">
        <v>3</v>
      </c>
      <c r="AF1368" s="26">
        <v>3</v>
      </c>
      <c r="AG1368" s="26">
        <v>2</v>
      </c>
      <c r="AH1368" s="26">
        <v>1</v>
      </c>
      <c r="AI1368" s="26">
        <v>2</v>
      </c>
      <c r="AJ1368" s="26"/>
      <c r="AK1368" s="26"/>
      <c r="AL1368" s="26"/>
      <c r="AM1368" s="26"/>
      <c r="AN1368" s="26"/>
      <c r="AO1368" s="26"/>
      <c r="AP1368" s="26"/>
      <c r="AQ1368" s="26"/>
      <c r="AR1368" s="26"/>
      <c r="AS1368" s="26"/>
      <c r="AT1368" s="26"/>
      <c r="AU1368" s="26"/>
      <c r="AV1368" s="26"/>
      <c r="AW1368" s="26"/>
      <c r="AX1368" s="26"/>
      <c r="AY1368" s="26"/>
      <c r="AZ1368" s="26"/>
      <c r="BA1368" s="26"/>
      <c r="BB1368" s="26"/>
      <c r="BC1368" s="26"/>
      <c r="BD1368" s="26"/>
      <c r="BE1368" s="26"/>
      <c r="BF1368" s="26"/>
      <c r="BG1368" s="26"/>
      <c r="BH1368" s="26"/>
      <c r="BI1368" s="26"/>
      <c r="BJ1368" s="26"/>
      <c r="BK1368" s="26"/>
      <c r="BL1368" s="26"/>
      <c r="BM1368" s="26"/>
      <c r="BN1368" s="26"/>
      <c r="BO1368" s="26"/>
      <c r="BP1368" s="26"/>
      <c r="BQ1368" s="26"/>
      <c r="BR1368" s="26"/>
      <c r="BS1368" s="26"/>
      <c r="BT1368" s="26"/>
      <c r="BU1368" s="26"/>
      <c r="BV1368" s="26"/>
      <c r="BW1368" s="26"/>
      <c r="BX1368" s="26"/>
      <c r="BY1368" s="26"/>
      <c r="BZ1368" s="26"/>
      <c r="CA1368" s="26"/>
      <c r="CB1368" s="26"/>
      <c r="CC1368" s="26"/>
      <c r="CD1368" s="26"/>
      <c r="CE1368" s="26"/>
      <c r="CF1368" s="26"/>
      <c r="CG1368" s="26"/>
      <c r="CH1368" s="26"/>
      <c r="CI1368" s="26"/>
      <c r="CJ1368" s="26"/>
      <c r="CK1368" s="26"/>
      <c r="CL1368" s="26"/>
      <c r="CM1368" s="26"/>
      <c r="CN1368" s="26"/>
      <c r="CO1368" s="26"/>
      <c r="CP1368" s="26"/>
      <c r="CQ1368" s="26"/>
      <c r="CR1368" s="26"/>
      <c r="CS1368" s="26"/>
      <c r="CT1368" s="26"/>
      <c r="CU1368" s="26"/>
      <c r="CV1368" s="26"/>
    </row>
    <row r="1369" spans="1:100">
      <c r="A1369" s="26">
        <v>27</v>
      </c>
      <c r="B1369" s="26" t="s">
        <v>43</v>
      </c>
      <c r="C1369" s="26" t="s">
        <v>36</v>
      </c>
      <c r="D1369" s="26">
        <v>1354</v>
      </c>
      <c r="E1369" s="26" t="s">
        <v>45</v>
      </c>
      <c r="F1369" s="26">
        <v>2</v>
      </c>
      <c r="G1369" s="26">
        <v>4</v>
      </c>
      <c r="H1369" s="26" t="s">
        <v>60</v>
      </c>
      <c r="I1369" s="26">
        <v>1</v>
      </c>
      <c r="J1369" s="26">
        <v>1931</v>
      </c>
      <c r="K1369" s="26">
        <v>2</v>
      </c>
      <c r="L1369" s="26" t="s">
        <v>46</v>
      </c>
      <c r="M1369" s="26">
        <v>41</v>
      </c>
      <c r="N1369" s="26">
        <v>3</v>
      </c>
      <c r="O1369" s="26">
        <v>1</v>
      </c>
      <c r="P1369" s="26" t="s">
        <v>47</v>
      </c>
      <c r="Q1369" s="26">
        <v>2</v>
      </c>
      <c r="R1369" s="26" t="s">
        <v>48</v>
      </c>
      <c r="S1369" s="26">
        <v>2226</v>
      </c>
      <c r="T1369" s="26">
        <v>6073</v>
      </c>
      <c r="U1369" s="26">
        <v>1</v>
      </c>
      <c r="V1369" s="26" t="s">
        <v>42</v>
      </c>
      <c r="W1369" s="26" t="s">
        <v>43</v>
      </c>
      <c r="X1369" s="26">
        <v>11</v>
      </c>
      <c r="Y1369" s="26">
        <v>3</v>
      </c>
      <c r="Z1369" s="26">
        <v>3</v>
      </c>
      <c r="AA1369" s="26">
        <v>80</v>
      </c>
      <c r="AB1369" s="26">
        <v>1</v>
      </c>
      <c r="AC1369" s="26">
        <v>6</v>
      </c>
      <c r="AD1369" s="26">
        <v>3</v>
      </c>
      <c r="AE1369" s="26">
        <v>2</v>
      </c>
      <c r="AF1369" s="26">
        <v>5</v>
      </c>
      <c r="AG1369" s="26">
        <v>3</v>
      </c>
      <c r="AH1369" s="26">
        <v>1</v>
      </c>
      <c r="AI1369" s="26">
        <v>2</v>
      </c>
      <c r="AJ1369" s="26"/>
      <c r="AK1369" s="26"/>
      <c r="AL1369" s="26"/>
      <c r="AM1369" s="26"/>
      <c r="AN1369" s="26"/>
      <c r="AO1369" s="26"/>
      <c r="AP1369" s="26"/>
      <c r="AQ1369" s="26"/>
      <c r="AR1369" s="26"/>
      <c r="AS1369" s="26"/>
      <c r="AT1369" s="26"/>
      <c r="AU1369" s="26"/>
      <c r="AV1369" s="26"/>
      <c r="AW1369" s="26"/>
      <c r="AX1369" s="26"/>
      <c r="AY1369" s="26"/>
      <c r="AZ1369" s="26"/>
      <c r="BA1369" s="26"/>
      <c r="BB1369" s="26"/>
      <c r="BC1369" s="26"/>
      <c r="BD1369" s="26"/>
      <c r="BE1369" s="26"/>
      <c r="BF1369" s="26"/>
      <c r="BG1369" s="26"/>
      <c r="BH1369" s="26"/>
      <c r="BI1369" s="26"/>
      <c r="BJ1369" s="26"/>
      <c r="BK1369" s="26"/>
      <c r="BL1369" s="26"/>
      <c r="BM1369" s="26"/>
      <c r="BN1369" s="26"/>
      <c r="BO1369" s="26"/>
      <c r="BP1369" s="26"/>
      <c r="BQ1369" s="26"/>
      <c r="BR1369" s="26"/>
      <c r="BS1369" s="26"/>
      <c r="BT1369" s="26"/>
      <c r="BU1369" s="26"/>
      <c r="BV1369" s="26"/>
      <c r="BW1369" s="26"/>
      <c r="BX1369" s="26"/>
      <c r="BY1369" s="26"/>
      <c r="BZ1369" s="26"/>
      <c r="CA1369" s="26"/>
      <c r="CB1369" s="26"/>
      <c r="CC1369" s="26"/>
      <c r="CD1369" s="26"/>
      <c r="CE1369" s="26"/>
      <c r="CF1369" s="26"/>
      <c r="CG1369" s="26"/>
      <c r="CH1369" s="26"/>
      <c r="CI1369" s="26"/>
      <c r="CJ1369" s="26"/>
      <c r="CK1369" s="26"/>
      <c r="CL1369" s="26"/>
      <c r="CM1369" s="26"/>
      <c r="CN1369" s="26"/>
      <c r="CO1369" s="26"/>
      <c r="CP1369" s="26"/>
      <c r="CQ1369" s="26"/>
      <c r="CR1369" s="26"/>
      <c r="CS1369" s="26"/>
      <c r="CT1369" s="26"/>
      <c r="CU1369" s="26"/>
      <c r="CV1369" s="26"/>
    </row>
    <row r="1370" spans="1:100">
      <c r="A1370" s="26">
        <v>34</v>
      </c>
      <c r="B1370" s="26" t="s">
        <v>43</v>
      </c>
      <c r="C1370" s="26" t="s">
        <v>44</v>
      </c>
      <c r="D1370" s="26">
        <v>735</v>
      </c>
      <c r="E1370" s="26" t="s">
        <v>45</v>
      </c>
      <c r="F1370" s="26">
        <v>22</v>
      </c>
      <c r="G1370" s="26">
        <v>4</v>
      </c>
      <c r="H1370" s="26" t="s">
        <v>49</v>
      </c>
      <c r="I1370" s="26">
        <v>1</v>
      </c>
      <c r="J1370" s="26">
        <v>1932</v>
      </c>
      <c r="K1370" s="26">
        <v>3</v>
      </c>
      <c r="L1370" s="26" t="s">
        <v>46</v>
      </c>
      <c r="M1370" s="26">
        <v>86</v>
      </c>
      <c r="N1370" s="26">
        <v>2</v>
      </c>
      <c r="O1370" s="26">
        <v>2</v>
      </c>
      <c r="P1370" s="26" t="s">
        <v>47</v>
      </c>
      <c r="Q1370" s="26">
        <v>4</v>
      </c>
      <c r="R1370" s="26" t="s">
        <v>48</v>
      </c>
      <c r="S1370" s="26">
        <v>5747</v>
      </c>
      <c r="T1370" s="26">
        <v>26496</v>
      </c>
      <c r="U1370" s="26">
        <v>1</v>
      </c>
      <c r="V1370" s="26" t="s">
        <v>42</v>
      </c>
      <c r="W1370" s="26" t="s">
        <v>35</v>
      </c>
      <c r="X1370" s="26">
        <v>15</v>
      </c>
      <c r="Y1370" s="26">
        <v>3</v>
      </c>
      <c r="Z1370" s="26">
        <v>2</v>
      </c>
      <c r="AA1370" s="26">
        <v>80</v>
      </c>
      <c r="AB1370" s="26">
        <v>0</v>
      </c>
      <c r="AC1370" s="26">
        <v>16</v>
      </c>
      <c r="AD1370" s="26">
        <v>3</v>
      </c>
      <c r="AE1370" s="26">
        <v>3</v>
      </c>
      <c r="AF1370" s="26">
        <v>15</v>
      </c>
      <c r="AG1370" s="26">
        <v>10</v>
      </c>
      <c r="AH1370" s="26">
        <v>6</v>
      </c>
      <c r="AI1370" s="26">
        <v>11</v>
      </c>
      <c r="AJ1370" s="26"/>
      <c r="AK1370" s="26"/>
      <c r="AL1370" s="26"/>
      <c r="AM1370" s="26"/>
      <c r="AN1370" s="26"/>
      <c r="AO1370" s="26"/>
      <c r="AP1370" s="26"/>
      <c r="AQ1370" s="26"/>
      <c r="AR1370" s="26"/>
      <c r="AS1370" s="26"/>
      <c r="AT1370" s="26"/>
      <c r="AU1370" s="26"/>
      <c r="AV1370" s="26"/>
      <c r="AW1370" s="26"/>
      <c r="AX1370" s="26"/>
      <c r="AY1370" s="26"/>
      <c r="AZ1370" s="26"/>
      <c r="BA1370" s="26"/>
      <c r="BB1370" s="26"/>
      <c r="BC1370" s="26"/>
      <c r="BD1370" s="26"/>
      <c r="BE1370" s="26"/>
      <c r="BF1370" s="26"/>
      <c r="BG1370" s="26"/>
      <c r="BH1370" s="26"/>
      <c r="BI1370" s="26"/>
      <c r="BJ1370" s="26"/>
      <c r="BK1370" s="26"/>
      <c r="BL1370" s="26"/>
      <c r="BM1370" s="26"/>
      <c r="BN1370" s="26"/>
      <c r="BO1370" s="26"/>
      <c r="BP1370" s="26"/>
      <c r="BQ1370" s="26"/>
      <c r="BR1370" s="26"/>
      <c r="BS1370" s="26"/>
      <c r="BT1370" s="26"/>
      <c r="BU1370" s="26"/>
      <c r="BV1370" s="26"/>
      <c r="BW1370" s="26"/>
      <c r="BX1370" s="26"/>
      <c r="BY1370" s="26"/>
      <c r="BZ1370" s="26"/>
      <c r="CA1370" s="26"/>
      <c r="CB1370" s="26"/>
      <c r="CC1370" s="26"/>
      <c r="CD1370" s="26"/>
      <c r="CE1370" s="26"/>
      <c r="CF1370" s="26"/>
      <c r="CG1370" s="26"/>
      <c r="CH1370" s="26"/>
      <c r="CI1370" s="26"/>
      <c r="CJ1370" s="26"/>
      <c r="CK1370" s="26"/>
      <c r="CL1370" s="26"/>
      <c r="CM1370" s="26"/>
      <c r="CN1370" s="26"/>
      <c r="CO1370" s="26"/>
      <c r="CP1370" s="26"/>
      <c r="CQ1370" s="26"/>
      <c r="CR1370" s="26"/>
      <c r="CS1370" s="26"/>
      <c r="CT1370" s="26"/>
      <c r="CU1370" s="26"/>
      <c r="CV1370" s="26"/>
    </row>
    <row r="1371" spans="1:100">
      <c r="A1371" s="26">
        <v>28</v>
      </c>
      <c r="B1371" s="26" t="s">
        <v>35</v>
      </c>
      <c r="C1371" s="26" t="s">
        <v>36</v>
      </c>
      <c r="D1371" s="26">
        <v>1475</v>
      </c>
      <c r="E1371" s="26" t="s">
        <v>37</v>
      </c>
      <c r="F1371" s="26">
        <v>13</v>
      </c>
      <c r="G1371" s="26">
        <v>2</v>
      </c>
      <c r="H1371" s="26" t="s">
        <v>59</v>
      </c>
      <c r="I1371" s="26">
        <v>1</v>
      </c>
      <c r="J1371" s="26">
        <v>1933</v>
      </c>
      <c r="K1371" s="26">
        <v>4</v>
      </c>
      <c r="L1371" s="26" t="s">
        <v>39</v>
      </c>
      <c r="M1371" s="26">
        <v>84</v>
      </c>
      <c r="N1371" s="26">
        <v>3</v>
      </c>
      <c r="O1371" s="26">
        <v>2</v>
      </c>
      <c r="P1371" s="26" t="s">
        <v>40</v>
      </c>
      <c r="Q1371" s="26">
        <v>3</v>
      </c>
      <c r="R1371" s="26" t="s">
        <v>41</v>
      </c>
      <c r="S1371" s="26">
        <v>9854</v>
      </c>
      <c r="T1371" s="26">
        <v>23352</v>
      </c>
      <c r="U1371" s="26">
        <v>3</v>
      </c>
      <c r="V1371" s="26" t="s">
        <v>42</v>
      </c>
      <c r="W1371" s="26" t="s">
        <v>35</v>
      </c>
      <c r="X1371" s="26">
        <v>11</v>
      </c>
      <c r="Y1371" s="26">
        <v>3</v>
      </c>
      <c r="Z1371" s="26">
        <v>4</v>
      </c>
      <c r="AA1371" s="26">
        <v>80</v>
      </c>
      <c r="AB1371" s="26">
        <v>0</v>
      </c>
      <c r="AC1371" s="26">
        <v>6</v>
      </c>
      <c r="AD1371" s="26">
        <v>0</v>
      </c>
      <c r="AE1371" s="26">
        <v>3</v>
      </c>
      <c r="AF1371" s="26">
        <v>2</v>
      </c>
      <c r="AG1371" s="26">
        <v>0</v>
      </c>
      <c r="AH1371" s="26">
        <v>2</v>
      </c>
      <c r="AI1371" s="26">
        <v>2</v>
      </c>
      <c r="AJ1371" s="26"/>
      <c r="AK1371" s="26"/>
      <c r="AL1371" s="26"/>
      <c r="AM1371" s="26"/>
      <c r="AN1371" s="26"/>
      <c r="AO1371" s="26"/>
      <c r="AP1371" s="26"/>
      <c r="AQ1371" s="26"/>
      <c r="AR1371" s="26"/>
      <c r="AS1371" s="26"/>
      <c r="AT1371" s="26"/>
      <c r="AU1371" s="26"/>
      <c r="AV1371" s="26"/>
      <c r="AW1371" s="26"/>
      <c r="AX1371" s="26"/>
      <c r="AY1371" s="26"/>
      <c r="AZ1371" s="26"/>
      <c r="BA1371" s="26"/>
      <c r="BB1371" s="26"/>
      <c r="BC1371" s="26"/>
      <c r="BD1371" s="26"/>
      <c r="BE1371" s="26"/>
      <c r="BF1371" s="26"/>
      <c r="BG1371" s="26"/>
      <c r="BH1371" s="26"/>
      <c r="BI1371" s="26"/>
      <c r="BJ1371" s="26"/>
      <c r="BK1371" s="26"/>
      <c r="BL1371" s="26"/>
      <c r="BM1371" s="26"/>
      <c r="BN1371" s="26"/>
      <c r="BO1371" s="26"/>
      <c r="BP1371" s="26"/>
      <c r="BQ1371" s="26"/>
      <c r="BR1371" s="26"/>
      <c r="BS1371" s="26"/>
      <c r="BT1371" s="26"/>
      <c r="BU1371" s="26"/>
      <c r="BV1371" s="26"/>
      <c r="BW1371" s="26"/>
      <c r="BX1371" s="26"/>
      <c r="BY1371" s="26"/>
      <c r="BZ1371" s="26"/>
      <c r="CA1371" s="26"/>
      <c r="CB1371" s="26"/>
      <c r="CC1371" s="26"/>
      <c r="CD1371" s="26"/>
      <c r="CE1371" s="26"/>
      <c r="CF1371" s="26"/>
      <c r="CG1371" s="26"/>
      <c r="CH1371" s="26"/>
      <c r="CI1371" s="26"/>
      <c r="CJ1371" s="26"/>
      <c r="CK1371" s="26"/>
      <c r="CL1371" s="26"/>
      <c r="CM1371" s="26"/>
      <c r="CN1371" s="26"/>
      <c r="CO1371" s="26"/>
      <c r="CP1371" s="26"/>
      <c r="CQ1371" s="26"/>
      <c r="CR1371" s="26"/>
      <c r="CS1371" s="26"/>
      <c r="CT1371" s="26"/>
      <c r="CU1371" s="26"/>
      <c r="CV1371" s="26"/>
    </row>
    <row r="1372" spans="1:100">
      <c r="A1372" s="26">
        <v>47</v>
      </c>
      <c r="B1372" s="26" t="s">
        <v>43</v>
      </c>
      <c r="C1372" s="26" t="s">
        <v>55</v>
      </c>
      <c r="D1372" s="26">
        <v>1169</v>
      </c>
      <c r="E1372" s="26" t="s">
        <v>45</v>
      </c>
      <c r="F1372" s="26">
        <v>14</v>
      </c>
      <c r="G1372" s="26">
        <v>4</v>
      </c>
      <c r="H1372" s="26" t="s">
        <v>60</v>
      </c>
      <c r="I1372" s="26">
        <v>1</v>
      </c>
      <c r="J1372" s="26">
        <v>1934</v>
      </c>
      <c r="K1372" s="26">
        <v>3</v>
      </c>
      <c r="L1372" s="26" t="s">
        <v>46</v>
      </c>
      <c r="M1372" s="26">
        <v>64</v>
      </c>
      <c r="N1372" s="26">
        <v>3</v>
      </c>
      <c r="O1372" s="26">
        <v>2</v>
      </c>
      <c r="P1372" s="26" t="s">
        <v>47</v>
      </c>
      <c r="Q1372" s="26">
        <v>2</v>
      </c>
      <c r="R1372" s="26" t="s">
        <v>48</v>
      </c>
      <c r="S1372" s="26">
        <v>5467</v>
      </c>
      <c r="T1372" s="26">
        <v>2125</v>
      </c>
      <c r="U1372" s="26">
        <v>8</v>
      </c>
      <c r="V1372" s="26" t="s">
        <v>42</v>
      </c>
      <c r="W1372" s="26" t="s">
        <v>43</v>
      </c>
      <c r="X1372" s="26">
        <v>18</v>
      </c>
      <c r="Y1372" s="26">
        <v>3</v>
      </c>
      <c r="Z1372" s="26">
        <v>3</v>
      </c>
      <c r="AA1372" s="26">
        <v>80</v>
      </c>
      <c r="AB1372" s="26">
        <v>1</v>
      </c>
      <c r="AC1372" s="26">
        <v>16</v>
      </c>
      <c r="AD1372" s="26">
        <v>4</v>
      </c>
      <c r="AE1372" s="26">
        <v>4</v>
      </c>
      <c r="AF1372" s="26">
        <v>8</v>
      </c>
      <c r="AG1372" s="26">
        <v>7</v>
      </c>
      <c r="AH1372" s="26">
        <v>1</v>
      </c>
      <c r="AI1372" s="26">
        <v>7</v>
      </c>
      <c r="AJ1372" s="26"/>
      <c r="AK1372" s="26"/>
      <c r="AL1372" s="26"/>
      <c r="AM1372" s="26"/>
      <c r="AN1372" s="26"/>
      <c r="AO1372" s="26"/>
      <c r="AP1372" s="26"/>
      <c r="AQ1372" s="26"/>
      <c r="AR1372" s="26"/>
      <c r="AS1372" s="26"/>
      <c r="AT1372" s="26"/>
      <c r="AU1372" s="26"/>
      <c r="AV1372" s="26"/>
      <c r="AW1372" s="26"/>
      <c r="AX1372" s="26"/>
      <c r="AY1372" s="26"/>
      <c r="AZ1372" s="26"/>
      <c r="BA1372" s="26"/>
      <c r="BB1372" s="26"/>
      <c r="BC1372" s="26"/>
      <c r="BD1372" s="26"/>
      <c r="BE1372" s="26"/>
      <c r="BF1372" s="26"/>
      <c r="BG1372" s="26"/>
      <c r="BH1372" s="26"/>
      <c r="BI1372" s="26"/>
      <c r="BJ1372" s="26"/>
      <c r="BK1372" s="26"/>
      <c r="BL1372" s="26"/>
      <c r="BM1372" s="26"/>
      <c r="BN1372" s="26"/>
      <c r="BO1372" s="26"/>
      <c r="BP1372" s="26"/>
      <c r="BQ1372" s="26"/>
      <c r="BR1372" s="26"/>
      <c r="BS1372" s="26"/>
      <c r="BT1372" s="26"/>
      <c r="BU1372" s="26"/>
      <c r="BV1372" s="26"/>
      <c r="BW1372" s="26"/>
      <c r="BX1372" s="26"/>
      <c r="BY1372" s="26"/>
      <c r="BZ1372" s="26"/>
      <c r="CA1372" s="26"/>
      <c r="CB1372" s="26"/>
      <c r="CC1372" s="26"/>
      <c r="CD1372" s="26"/>
      <c r="CE1372" s="26"/>
      <c r="CF1372" s="26"/>
      <c r="CG1372" s="26"/>
      <c r="CH1372" s="26"/>
      <c r="CI1372" s="26"/>
      <c r="CJ1372" s="26"/>
      <c r="CK1372" s="26"/>
      <c r="CL1372" s="26"/>
      <c r="CM1372" s="26"/>
      <c r="CN1372" s="26"/>
      <c r="CO1372" s="26"/>
      <c r="CP1372" s="26"/>
      <c r="CQ1372" s="26"/>
      <c r="CR1372" s="26"/>
      <c r="CS1372" s="26"/>
      <c r="CT1372" s="26"/>
      <c r="CU1372" s="26"/>
      <c r="CV1372" s="26"/>
    </row>
    <row r="1373" spans="1:100">
      <c r="A1373" s="26">
        <v>56</v>
      </c>
      <c r="B1373" s="26" t="s">
        <v>43</v>
      </c>
      <c r="C1373" s="26" t="s">
        <v>36</v>
      </c>
      <c r="D1373" s="26">
        <v>1443</v>
      </c>
      <c r="E1373" s="26" t="s">
        <v>37</v>
      </c>
      <c r="F1373" s="26">
        <v>11</v>
      </c>
      <c r="G1373" s="26">
        <v>5</v>
      </c>
      <c r="H1373" s="26" t="s">
        <v>59</v>
      </c>
      <c r="I1373" s="26">
        <v>1</v>
      </c>
      <c r="J1373" s="26">
        <v>1935</v>
      </c>
      <c r="K1373" s="26">
        <v>4</v>
      </c>
      <c r="L1373" s="26" t="s">
        <v>39</v>
      </c>
      <c r="M1373" s="26">
        <v>89</v>
      </c>
      <c r="N1373" s="26">
        <v>2</v>
      </c>
      <c r="O1373" s="26">
        <v>2</v>
      </c>
      <c r="P1373" s="26" t="s">
        <v>40</v>
      </c>
      <c r="Q1373" s="26">
        <v>1</v>
      </c>
      <c r="R1373" s="26" t="s">
        <v>48</v>
      </c>
      <c r="S1373" s="26">
        <v>5380</v>
      </c>
      <c r="T1373" s="26">
        <v>20328</v>
      </c>
      <c r="U1373" s="26">
        <v>4</v>
      </c>
      <c r="V1373" s="26" t="s">
        <v>42</v>
      </c>
      <c r="W1373" s="26" t="s">
        <v>43</v>
      </c>
      <c r="X1373" s="26">
        <v>16</v>
      </c>
      <c r="Y1373" s="26">
        <v>3</v>
      </c>
      <c r="Z1373" s="26">
        <v>3</v>
      </c>
      <c r="AA1373" s="26">
        <v>80</v>
      </c>
      <c r="AB1373" s="26">
        <v>1</v>
      </c>
      <c r="AC1373" s="26">
        <v>6</v>
      </c>
      <c r="AD1373" s="26">
        <v>3</v>
      </c>
      <c r="AE1373" s="26">
        <v>3</v>
      </c>
      <c r="AF1373" s="26">
        <v>0</v>
      </c>
      <c r="AG1373" s="26">
        <v>0</v>
      </c>
      <c r="AH1373" s="26">
        <v>0</v>
      </c>
      <c r="AI1373" s="26">
        <v>0</v>
      </c>
      <c r="AJ1373" s="26"/>
      <c r="AK1373" s="26"/>
      <c r="AL1373" s="26"/>
      <c r="AM1373" s="26"/>
      <c r="AN1373" s="26"/>
      <c r="AO1373" s="26"/>
      <c r="AP1373" s="26"/>
      <c r="AQ1373" s="26"/>
      <c r="AR1373" s="26"/>
      <c r="AS1373" s="26"/>
      <c r="AT1373" s="26"/>
      <c r="AU1373" s="26"/>
      <c r="AV1373" s="26"/>
      <c r="AW1373" s="26"/>
      <c r="AX1373" s="26"/>
      <c r="AY1373" s="26"/>
      <c r="AZ1373" s="26"/>
      <c r="BA1373" s="26"/>
      <c r="BB1373" s="26"/>
      <c r="BC1373" s="26"/>
      <c r="BD1373" s="26"/>
      <c r="BE1373" s="26"/>
      <c r="BF1373" s="26"/>
      <c r="BG1373" s="26"/>
      <c r="BH1373" s="26"/>
      <c r="BI1373" s="26"/>
      <c r="BJ1373" s="26"/>
      <c r="BK1373" s="26"/>
      <c r="BL1373" s="26"/>
      <c r="BM1373" s="26"/>
      <c r="BN1373" s="26"/>
      <c r="BO1373" s="26"/>
      <c r="BP1373" s="26"/>
      <c r="BQ1373" s="26"/>
      <c r="BR1373" s="26"/>
      <c r="BS1373" s="26"/>
      <c r="BT1373" s="26"/>
      <c r="BU1373" s="26"/>
      <c r="BV1373" s="26"/>
      <c r="BW1373" s="26"/>
      <c r="BX1373" s="26"/>
      <c r="BY1373" s="26"/>
      <c r="BZ1373" s="26"/>
      <c r="CA1373" s="26"/>
      <c r="CB1373" s="26"/>
      <c r="CC1373" s="26"/>
      <c r="CD1373" s="26"/>
      <c r="CE1373" s="26"/>
      <c r="CF1373" s="26"/>
      <c r="CG1373" s="26"/>
      <c r="CH1373" s="26"/>
      <c r="CI1373" s="26"/>
      <c r="CJ1373" s="26"/>
      <c r="CK1373" s="26"/>
      <c r="CL1373" s="26"/>
      <c r="CM1373" s="26"/>
      <c r="CN1373" s="26"/>
      <c r="CO1373" s="26"/>
      <c r="CP1373" s="26"/>
      <c r="CQ1373" s="26"/>
      <c r="CR1373" s="26"/>
      <c r="CS1373" s="26"/>
      <c r="CT1373" s="26"/>
      <c r="CU1373" s="26"/>
      <c r="CV1373" s="26"/>
    </row>
    <row r="1374" spans="1:100">
      <c r="A1374" s="26">
        <v>39</v>
      </c>
      <c r="B1374" s="26" t="s">
        <v>43</v>
      </c>
      <c r="C1374" s="26" t="s">
        <v>36</v>
      </c>
      <c r="D1374" s="26">
        <v>867</v>
      </c>
      <c r="E1374" s="26" t="s">
        <v>45</v>
      </c>
      <c r="F1374" s="26">
        <v>9</v>
      </c>
      <c r="G1374" s="26">
        <v>2</v>
      </c>
      <c r="H1374" s="26" t="s">
        <v>51</v>
      </c>
      <c r="I1374" s="26">
        <v>1</v>
      </c>
      <c r="J1374" s="26">
        <v>1936</v>
      </c>
      <c r="K1374" s="26">
        <v>1</v>
      </c>
      <c r="L1374" s="26" t="s">
        <v>46</v>
      </c>
      <c r="M1374" s="26">
        <v>87</v>
      </c>
      <c r="N1374" s="26">
        <v>3</v>
      </c>
      <c r="O1374" s="26">
        <v>2</v>
      </c>
      <c r="P1374" s="26" t="s">
        <v>53</v>
      </c>
      <c r="Q1374" s="26">
        <v>1</v>
      </c>
      <c r="R1374" s="26" t="s">
        <v>48</v>
      </c>
      <c r="S1374" s="26">
        <v>5151</v>
      </c>
      <c r="T1374" s="26">
        <v>12315</v>
      </c>
      <c r="U1374" s="26">
        <v>1</v>
      </c>
      <c r="V1374" s="26" t="s">
        <v>42</v>
      </c>
      <c r="W1374" s="26" t="s">
        <v>43</v>
      </c>
      <c r="X1374" s="26">
        <v>25</v>
      </c>
      <c r="Y1374" s="26">
        <v>4</v>
      </c>
      <c r="Z1374" s="26">
        <v>4</v>
      </c>
      <c r="AA1374" s="26">
        <v>80</v>
      </c>
      <c r="AB1374" s="26">
        <v>1</v>
      </c>
      <c r="AC1374" s="26">
        <v>10</v>
      </c>
      <c r="AD1374" s="26">
        <v>3</v>
      </c>
      <c r="AE1374" s="26">
        <v>3</v>
      </c>
      <c r="AF1374" s="26">
        <v>10</v>
      </c>
      <c r="AG1374" s="26">
        <v>0</v>
      </c>
      <c r="AH1374" s="26">
        <v>7</v>
      </c>
      <c r="AI1374" s="26">
        <v>9</v>
      </c>
      <c r="AJ1374" s="26"/>
      <c r="AK1374" s="26"/>
      <c r="AL1374" s="26"/>
      <c r="AM1374" s="26"/>
      <c r="AN1374" s="26"/>
      <c r="AO1374" s="26"/>
      <c r="AP1374" s="26"/>
      <c r="AQ1374" s="26"/>
      <c r="AR1374" s="26"/>
      <c r="AS1374" s="26"/>
      <c r="AT1374" s="26"/>
      <c r="AU1374" s="26"/>
      <c r="AV1374" s="26"/>
      <c r="AW1374" s="26"/>
      <c r="AX1374" s="26"/>
      <c r="AY1374" s="26"/>
      <c r="AZ1374" s="26"/>
      <c r="BA1374" s="26"/>
      <c r="BB1374" s="26"/>
      <c r="BC1374" s="26"/>
      <c r="BD1374" s="26"/>
      <c r="BE1374" s="26"/>
      <c r="BF1374" s="26"/>
      <c r="BG1374" s="26"/>
      <c r="BH1374" s="26"/>
      <c r="BI1374" s="26"/>
      <c r="BJ1374" s="26"/>
      <c r="BK1374" s="26"/>
      <c r="BL1374" s="26"/>
      <c r="BM1374" s="26"/>
      <c r="BN1374" s="26"/>
      <c r="BO1374" s="26"/>
      <c r="BP1374" s="26"/>
      <c r="BQ1374" s="26"/>
      <c r="BR1374" s="26"/>
      <c r="BS1374" s="26"/>
      <c r="BT1374" s="26"/>
      <c r="BU1374" s="26"/>
      <c r="BV1374" s="26"/>
      <c r="BW1374" s="26"/>
      <c r="BX1374" s="26"/>
      <c r="BY1374" s="26"/>
      <c r="BZ1374" s="26"/>
      <c r="CA1374" s="26"/>
      <c r="CB1374" s="26"/>
      <c r="CC1374" s="26"/>
      <c r="CD1374" s="26"/>
      <c r="CE1374" s="26"/>
      <c r="CF1374" s="26"/>
      <c r="CG1374" s="26"/>
      <c r="CH1374" s="26"/>
      <c r="CI1374" s="26"/>
      <c r="CJ1374" s="26"/>
      <c r="CK1374" s="26"/>
      <c r="CL1374" s="26"/>
      <c r="CM1374" s="26"/>
      <c r="CN1374" s="26"/>
      <c r="CO1374" s="26"/>
      <c r="CP1374" s="26"/>
      <c r="CQ1374" s="26"/>
      <c r="CR1374" s="26"/>
      <c r="CS1374" s="26"/>
      <c r="CT1374" s="26"/>
      <c r="CU1374" s="26"/>
      <c r="CV1374" s="26"/>
    </row>
    <row r="1375" spans="1:100">
      <c r="A1375" s="26">
        <v>38</v>
      </c>
      <c r="B1375" s="26" t="s">
        <v>43</v>
      </c>
      <c r="C1375" s="26" t="s">
        <v>44</v>
      </c>
      <c r="D1375" s="26">
        <v>1394</v>
      </c>
      <c r="E1375" s="26" t="s">
        <v>45</v>
      </c>
      <c r="F1375" s="26">
        <v>8</v>
      </c>
      <c r="G1375" s="26">
        <v>3</v>
      </c>
      <c r="H1375" s="26" t="s">
        <v>51</v>
      </c>
      <c r="I1375" s="26">
        <v>1</v>
      </c>
      <c r="J1375" s="26">
        <v>1937</v>
      </c>
      <c r="K1375" s="26">
        <v>4</v>
      </c>
      <c r="L1375" s="26" t="s">
        <v>39</v>
      </c>
      <c r="M1375" s="26">
        <v>58</v>
      </c>
      <c r="N1375" s="26">
        <v>2</v>
      </c>
      <c r="O1375" s="26">
        <v>2</v>
      </c>
      <c r="P1375" s="26" t="s">
        <v>47</v>
      </c>
      <c r="Q1375" s="26">
        <v>2</v>
      </c>
      <c r="R1375" s="26" t="s">
        <v>52</v>
      </c>
      <c r="S1375" s="26">
        <v>2133</v>
      </c>
      <c r="T1375" s="26">
        <v>18115</v>
      </c>
      <c r="U1375" s="26">
        <v>1</v>
      </c>
      <c r="V1375" s="26" t="s">
        <v>42</v>
      </c>
      <c r="W1375" s="26" t="s">
        <v>35</v>
      </c>
      <c r="X1375" s="26">
        <v>16</v>
      </c>
      <c r="Y1375" s="26">
        <v>3</v>
      </c>
      <c r="Z1375" s="26">
        <v>3</v>
      </c>
      <c r="AA1375" s="26">
        <v>80</v>
      </c>
      <c r="AB1375" s="26">
        <v>1</v>
      </c>
      <c r="AC1375" s="26">
        <v>20</v>
      </c>
      <c r="AD1375" s="26">
        <v>3</v>
      </c>
      <c r="AE1375" s="26">
        <v>3</v>
      </c>
      <c r="AF1375" s="26">
        <v>20</v>
      </c>
      <c r="AG1375" s="26">
        <v>11</v>
      </c>
      <c r="AH1375" s="26">
        <v>0</v>
      </c>
      <c r="AI1375" s="26">
        <v>7</v>
      </c>
      <c r="AJ1375" s="26"/>
      <c r="AK1375" s="26"/>
      <c r="AL1375" s="26"/>
      <c r="AM1375" s="26"/>
      <c r="AN1375" s="26"/>
      <c r="AO1375" s="26"/>
      <c r="AP1375" s="26"/>
      <c r="AQ1375" s="26"/>
      <c r="AR1375" s="26"/>
      <c r="AS1375" s="26"/>
      <c r="AT1375" s="26"/>
      <c r="AU1375" s="26"/>
      <c r="AV1375" s="26"/>
      <c r="AW1375" s="26"/>
      <c r="AX1375" s="26"/>
      <c r="AY1375" s="26"/>
      <c r="AZ1375" s="26"/>
      <c r="BA1375" s="26"/>
      <c r="BB1375" s="26"/>
      <c r="BC1375" s="26"/>
      <c r="BD1375" s="26"/>
      <c r="BE1375" s="26"/>
      <c r="BF1375" s="26"/>
      <c r="BG1375" s="26"/>
      <c r="BH1375" s="26"/>
      <c r="BI1375" s="26"/>
      <c r="BJ1375" s="26"/>
      <c r="BK1375" s="26"/>
      <c r="BL1375" s="26"/>
      <c r="BM1375" s="26"/>
      <c r="BN1375" s="26"/>
      <c r="BO1375" s="26"/>
      <c r="BP1375" s="26"/>
      <c r="BQ1375" s="26"/>
      <c r="BR1375" s="26"/>
      <c r="BS1375" s="26"/>
      <c r="BT1375" s="26"/>
      <c r="BU1375" s="26"/>
      <c r="BV1375" s="26"/>
      <c r="BW1375" s="26"/>
      <c r="BX1375" s="26"/>
      <c r="BY1375" s="26"/>
      <c r="BZ1375" s="26"/>
      <c r="CA1375" s="26"/>
      <c r="CB1375" s="26"/>
      <c r="CC1375" s="26"/>
      <c r="CD1375" s="26"/>
      <c r="CE1375" s="26"/>
      <c r="CF1375" s="26"/>
      <c r="CG1375" s="26"/>
      <c r="CH1375" s="26"/>
      <c r="CI1375" s="26"/>
      <c r="CJ1375" s="26"/>
      <c r="CK1375" s="26"/>
      <c r="CL1375" s="26"/>
      <c r="CM1375" s="26"/>
      <c r="CN1375" s="26"/>
      <c r="CO1375" s="26"/>
      <c r="CP1375" s="26"/>
      <c r="CQ1375" s="26"/>
      <c r="CR1375" s="26"/>
      <c r="CS1375" s="26"/>
      <c r="CT1375" s="26"/>
      <c r="CU1375" s="26"/>
      <c r="CV1375" s="26"/>
    </row>
    <row r="1376" spans="1:100">
      <c r="A1376" s="26">
        <v>58</v>
      </c>
      <c r="B1376" s="26" t="s">
        <v>43</v>
      </c>
      <c r="C1376" s="26" t="s">
        <v>36</v>
      </c>
      <c r="D1376" s="26">
        <v>605</v>
      </c>
      <c r="E1376" s="26" t="s">
        <v>37</v>
      </c>
      <c r="F1376" s="26">
        <v>21</v>
      </c>
      <c r="G1376" s="26">
        <v>3</v>
      </c>
      <c r="H1376" s="26" t="s">
        <v>38</v>
      </c>
      <c r="I1376" s="26">
        <v>1</v>
      </c>
      <c r="J1376" s="26">
        <v>1938</v>
      </c>
      <c r="K1376" s="26">
        <v>4</v>
      </c>
      <c r="L1376" s="26" t="s">
        <v>39</v>
      </c>
      <c r="M1376" s="26">
        <v>72</v>
      </c>
      <c r="N1376" s="26">
        <v>3</v>
      </c>
      <c r="O1376" s="26">
        <v>4</v>
      </c>
      <c r="P1376" s="26" t="s">
        <v>56</v>
      </c>
      <c r="Q1376" s="26">
        <v>4</v>
      </c>
      <c r="R1376" s="26" t="s">
        <v>48</v>
      </c>
      <c r="S1376" s="26">
        <v>17875</v>
      </c>
      <c r="T1376" s="26">
        <v>11761</v>
      </c>
      <c r="U1376" s="26">
        <v>4</v>
      </c>
      <c r="V1376" s="26" t="s">
        <v>42</v>
      </c>
      <c r="W1376" s="26" t="s">
        <v>35</v>
      </c>
      <c r="X1376" s="26">
        <v>13</v>
      </c>
      <c r="Y1376" s="26">
        <v>3</v>
      </c>
      <c r="Z1376" s="26">
        <v>3</v>
      </c>
      <c r="AA1376" s="26">
        <v>80</v>
      </c>
      <c r="AB1376" s="26">
        <v>1</v>
      </c>
      <c r="AC1376" s="26">
        <v>29</v>
      </c>
      <c r="AD1376" s="26">
        <v>2</v>
      </c>
      <c r="AE1376" s="26">
        <v>2</v>
      </c>
      <c r="AF1376" s="26">
        <v>1</v>
      </c>
      <c r="AG1376" s="26">
        <v>0</v>
      </c>
      <c r="AH1376" s="26">
        <v>0</v>
      </c>
      <c r="AI1376" s="26">
        <v>0</v>
      </c>
      <c r="AJ1376" s="26"/>
      <c r="AK1376" s="26"/>
      <c r="AL1376" s="26"/>
      <c r="AM1376" s="26"/>
      <c r="AN1376" s="26"/>
      <c r="AO1376" s="26"/>
      <c r="AP1376" s="26"/>
      <c r="AQ1376" s="26"/>
      <c r="AR1376" s="26"/>
      <c r="AS1376" s="26"/>
      <c r="AT1376" s="26"/>
      <c r="AU1376" s="26"/>
      <c r="AV1376" s="26"/>
      <c r="AW1376" s="26"/>
      <c r="AX1376" s="26"/>
      <c r="AY1376" s="26"/>
      <c r="AZ1376" s="26"/>
      <c r="BA1376" s="26"/>
      <c r="BB1376" s="26"/>
      <c r="BC1376" s="26"/>
      <c r="BD1376" s="26"/>
      <c r="BE1376" s="26"/>
      <c r="BF1376" s="26"/>
      <c r="BG1376" s="26"/>
      <c r="BH1376" s="26"/>
      <c r="BI1376" s="26"/>
      <c r="BJ1376" s="26"/>
      <c r="BK1376" s="26"/>
      <c r="BL1376" s="26"/>
      <c r="BM1376" s="26"/>
      <c r="BN1376" s="26"/>
      <c r="BO1376" s="26"/>
      <c r="BP1376" s="26"/>
      <c r="BQ1376" s="26"/>
      <c r="BR1376" s="26"/>
      <c r="BS1376" s="26"/>
      <c r="BT1376" s="26"/>
      <c r="BU1376" s="26"/>
      <c r="BV1376" s="26"/>
      <c r="BW1376" s="26"/>
      <c r="BX1376" s="26"/>
      <c r="BY1376" s="26"/>
      <c r="BZ1376" s="26"/>
      <c r="CA1376" s="26"/>
      <c r="CB1376" s="26"/>
      <c r="CC1376" s="26"/>
      <c r="CD1376" s="26"/>
      <c r="CE1376" s="26"/>
      <c r="CF1376" s="26"/>
      <c r="CG1376" s="26"/>
      <c r="CH1376" s="26"/>
      <c r="CI1376" s="26"/>
      <c r="CJ1376" s="26"/>
      <c r="CK1376" s="26"/>
      <c r="CL1376" s="26"/>
      <c r="CM1376" s="26"/>
      <c r="CN1376" s="26"/>
      <c r="CO1376" s="26"/>
      <c r="CP1376" s="26"/>
      <c r="CQ1376" s="26"/>
      <c r="CR1376" s="26"/>
      <c r="CS1376" s="26"/>
      <c r="CT1376" s="26"/>
      <c r="CU1376" s="26"/>
      <c r="CV1376" s="26"/>
    </row>
    <row r="1377" spans="1:100">
      <c r="A1377" s="26">
        <v>32</v>
      </c>
      <c r="B1377" s="26" t="s">
        <v>35</v>
      </c>
      <c r="C1377" s="26" t="s">
        <v>44</v>
      </c>
      <c r="D1377" s="26">
        <v>238</v>
      </c>
      <c r="E1377" s="26" t="s">
        <v>45</v>
      </c>
      <c r="F1377" s="26">
        <v>5</v>
      </c>
      <c r="G1377" s="26">
        <v>2</v>
      </c>
      <c r="H1377" s="26" t="s">
        <v>38</v>
      </c>
      <c r="I1377" s="26">
        <v>1</v>
      </c>
      <c r="J1377" s="26">
        <v>1939</v>
      </c>
      <c r="K1377" s="26">
        <v>1</v>
      </c>
      <c r="L1377" s="26" t="s">
        <v>39</v>
      </c>
      <c r="M1377" s="26">
        <v>47</v>
      </c>
      <c r="N1377" s="26">
        <v>4</v>
      </c>
      <c r="O1377" s="26">
        <v>1</v>
      </c>
      <c r="P1377" s="26" t="s">
        <v>47</v>
      </c>
      <c r="Q1377" s="26">
        <v>3</v>
      </c>
      <c r="R1377" s="26" t="s">
        <v>41</v>
      </c>
      <c r="S1377" s="26">
        <v>2432</v>
      </c>
      <c r="T1377" s="26">
        <v>15318</v>
      </c>
      <c r="U1377" s="26">
        <v>3</v>
      </c>
      <c r="V1377" s="26" t="s">
        <v>42</v>
      </c>
      <c r="W1377" s="26" t="s">
        <v>35</v>
      </c>
      <c r="X1377" s="26">
        <v>14</v>
      </c>
      <c r="Y1377" s="26">
        <v>3</v>
      </c>
      <c r="Z1377" s="26">
        <v>1</v>
      </c>
      <c r="AA1377" s="26">
        <v>80</v>
      </c>
      <c r="AB1377" s="26">
        <v>0</v>
      </c>
      <c r="AC1377" s="26">
        <v>8</v>
      </c>
      <c r="AD1377" s="26">
        <v>2</v>
      </c>
      <c r="AE1377" s="26">
        <v>3</v>
      </c>
      <c r="AF1377" s="26">
        <v>4</v>
      </c>
      <c r="AG1377" s="26">
        <v>1</v>
      </c>
      <c r="AH1377" s="26">
        <v>0</v>
      </c>
      <c r="AI1377" s="26">
        <v>3</v>
      </c>
      <c r="AJ1377" s="26"/>
      <c r="AK1377" s="26"/>
      <c r="AL1377" s="26"/>
      <c r="AM1377" s="26"/>
      <c r="AN1377" s="26"/>
      <c r="AO1377" s="26"/>
      <c r="AP1377" s="26"/>
      <c r="AQ1377" s="26"/>
      <c r="AR1377" s="26"/>
      <c r="AS1377" s="26"/>
      <c r="AT1377" s="26"/>
      <c r="AU1377" s="26"/>
      <c r="AV1377" s="26"/>
      <c r="AW1377" s="26"/>
      <c r="AX1377" s="26"/>
      <c r="AY1377" s="26"/>
      <c r="AZ1377" s="26"/>
      <c r="BA1377" s="26"/>
      <c r="BB1377" s="26"/>
      <c r="BC1377" s="26"/>
      <c r="BD1377" s="26"/>
      <c r="BE1377" s="26"/>
      <c r="BF1377" s="26"/>
      <c r="BG1377" s="26"/>
      <c r="BH1377" s="26"/>
      <c r="BI1377" s="26"/>
      <c r="BJ1377" s="26"/>
      <c r="BK1377" s="26"/>
      <c r="BL1377" s="26"/>
      <c r="BM1377" s="26"/>
      <c r="BN1377" s="26"/>
      <c r="BO1377" s="26"/>
      <c r="BP1377" s="26"/>
      <c r="BQ1377" s="26"/>
      <c r="BR1377" s="26"/>
      <c r="BS1377" s="26"/>
      <c r="BT1377" s="26"/>
      <c r="BU1377" s="26"/>
      <c r="BV1377" s="26"/>
      <c r="BW1377" s="26"/>
      <c r="BX1377" s="26"/>
      <c r="BY1377" s="26"/>
      <c r="BZ1377" s="26"/>
      <c r="CA1377" s="26"/>
      <c r="CB1377" s="26"/>
      <c r="CC1377" s="26"/>
      <c r="CD1377" s="26"/>
      <c r="CE1377" s="26"/>
      <c r="CF1377" s="26"/>
      <c r="CG1377" s="26"/>
      <c r="CH1377" s="26"/>
      <c r="CI1377" s="26"/>
      <c r="CJ1377" s="26"/>
      <c r="CK1377" s="26"/>
      <c r="CL1377" s="26"/>
      <c r="CM1377" s="26"/>
      <c r="CN1377" s="26"/>
      <c r="CO1377" s="26"/>
      <c r="CP1377" s="26"/>
      <c r="CQ1377" s="26"/>
      <c r="CR1377" s="26"/>
      <c r="CS1377" s="26"/>
      <c r="CT1377" s="26"/>
      <c r="CU1377" s="26"/>
      <c r="CV1377" s="26"/>
    </row>
    <row r="1378" spans="1:100">
      <c r="A1378" s="26">
        <v>38</v>
      </c>
      <c r="B1378" s="26" t="s">
        <v>43</v>
      </c>
      <c r="C1378" s="26" t="s">
        <v>36</v>
      </c>
      <c r="D1378" s="26">
        <v>1206</v>
      </c>
      <c r="E1378" s="26" t="s">
        <v>45</v>
      </c>
      <c r="F1378" s="26">
        <v>9</v>
      </c>
      <c r="G1378" s="26">
        <v>2</v>
      </c>
      <c r="H1378" s="26" t="s">
        <v>38</v>
      </c>
      <c r="I1378" s="26">
        <v>1</v>
      </c>
      <c r="J1378" s="26">
        <v>1940</v>
      </c>
      <c r="K1378" s="26">
        <v>2</v>
      </c>
      <c r="L1378" s="26" t="s">
        <v>46</v>
      </c>
      <c r="M1378" s="26">
        <v>71</v>
      </c>
      <c r="N1378" s="26">
        <v>3</v>
      </c>
      <c r="O1378" s="26">
        <v>1</v>
      </c>
      <c r="P1378" s="26" t="s">
        <v>47</v>
      </c>
      <c r="Q1378" s="26">
        <v>4</v>
      </c>
      <c r="R1378" s="26" t="s">
        <v>52</v>
      </c>
      <c r="S1378" s="26">
        <v>4771</v>
      </c>
      <c r="T1378" s="26">
        <v>14293</v>
      </c>
      <c r="U1378" s="26">
        <v>2</v>
      </c>
      <c r="V1378" s="26" t="s">
        <v>42</v>
      </c>
      <c r="W1378" s="26" t="s">
        <v>43</v>
      </c>
      <c r="X1378" s="26">
        <v>19</v>
      </c>
      <c r="Y1378" s="26">
        <v>3</v>
      </c>
      <c r="Z1378" s="26">
        <v>4</v>
      </c>
      <c r="AA1378" s="26">
        <v>80</v>
      </c>
      <c r="AB1378" s="26">
        <v>2</v>
      </c>
      <c r="AC1378" s="26">
        <v>10</v>
      </c>
      <c r="AD1378" s="26">
        <v>0</v>
      </c>
      <c r="AE1378" s="26">
        <v>4</v>
      </c>
      <c r="AF1378" s="26">
        <v>5</v>
      </c>
      <c r="AG1378" s="26">
        <v>2</v>
      </c>
      <c r="AH1378" s="26">
        <v>0</v>
      </c>
      <c r="AI1378" s="26">
        <v>3</v>
      </c>
      <c r="AJ1378" s="26"/>
      <c r="AK1378" s="26"/>
      <c r="AL1378" s="26"/>
      <c r="AM1378" s="26"/>
      <c r="AN1378" s="26"/>
      <c r="AO1378" s="26"/>
      <c r="AP1378" s="26"/>
      <c r="AQ1378" s="26"/>
      <c r="AR1378" s="26"/>
      <c r="AS1378" s="26"/>
      <c r="AT1378" s="26"/>
      <c r="AU1378" s="26"/>
      <c r="AV1378" s="26"/>
      <c r="AW1378" s="26"/>
      <c r="AX1378" s="26"/>
      <c r="AY1378" s="26"/>
      <c r="AZ1378" s="26"/>
      <c r="BA1378" s="26"/>
      <c r="BB1378" s="26"/>
      <c r="BC1378" s="26"/>
      <c r="BD1378" s="26"/>
      <c r="BE1378" s="26"/>
      <c r="BF1378" s="26"/>
      <c r="BG1378" s="26"/>
      <c r="BH1378" s="26"/>
      <c r="BI1378" s="26"/>
      <c r="BJ1378" s="26"/>
      <c r="BK1378" s="26"/>
      <c r="BL1378" s="26"/>
      <c r="BM1378" s="26"/>
      <c r="BN1378" s="26"/>
      <c r="BO1378" s="26"/>
      <c r="BP1378" s="26"/>
      <c r="BQ1378" s="26"/>
      <c r="BR1378" s="26"/>
      <c r="BS1378" s="26"/>
      <c r="BT1378" s="26"/>
      <c r="BU1378" s="26"/>
      <c r="BV1378" s="26"/>
      <c r="BW1378" s="26"/>
      <c r="BX1378" s="26"/>
      <c r="BY1378" s="26"/>
      <c r="BZ1378" s="26"/>
      <c r="CA1378" s="26"/>
      <c r="CB1378" s="26"/>
      <c r="CC1378" s="26"/>
      <c r="CD1378" s="26"/>
      <c r="CE1378" s="26"/>
      <c r="CF1378" s="26"/>
      <c r="CG1378" s="26"/>
      <c r="CH1378" s="26"/>
      <c r="CI1378" s="26"/>
      <c r="CJ1378" s="26"/>
      <c r="CK1378" s="26"/>
      <c r="CL1378" s="26"/>
      <c r="CM1378" s="26"/>
      <c r="CN1378" s="26"/>
      <c r="CO1378" s="26"/>
      <c r="CP1378" s="26"/>
      <c r="CQ1378" s="26"/>
      <c r="CR1378" s="26"/>
      <c r="CS1378" s="26"/>
      <c r="CT1378" s="26"/>
      <c r="CU1378" s="26"/>
      <c r="CV1378" s="26"/>
    </row>
    <row r="1379" spans="1:100">
      <c r="A1379" s="26">
        <v>49</v>
      </c>
      <c r="B1379" s="26" t="s">
        <v>43</v>
      </c>
      <c r="C1379" s="26" t="s">
        <v>44</v>
      </c>
      <c r="D1379" s="26">
        <v>1064</v>
      </c>
      <c r="E1379" s="26" t="s">
        <v>45</v>
      </c>
      <c r="F1379" s="26">
        <v>2</v>
      </c>
      <c r="G1379" s="26">
        <v>1</v>
      </c>
      <c r="H1379" s="26" t="s">
        <v>38</v>
      </c>
      <c r="I1379" s="26">
        <v>1</v>
      </c>
      <c r="J1379" s="26">
        <v>1941</v>
      </c>
      <c r="K1379" s="26">
        <v>2</v>
      </c>
      <c r="L1379" s="26" t="s">
        <v>46</v>
      </c>
      <c r="M1379" s="26">
        <v>42</v>
      </c>
      <c r="N1379" s="26">
        <v>3</v>
      </c>
      <c r="O1379" s="26">
        <v>5</v>
      </c>
      <c r="P1379" s="26" t="s">
        <v>58</v>
      </c>
      <c r="Q1379" s="26">
        <v>4</v>
      </c>
      <c r="R1379" s="26" t="s">
        <v>48</v>
      </c>
      <c r="S1379" s="26">
        <v>19161</v>
      </c>
      <c r="T1379" s="26">
        <v>13738</v>
      </c>
      <c r="U1379" s="26">
        <v>3</v>
      </c>
      <c r="V1379" s="26" t="s">
        <v>42</v>
      </c>
      <c r="W1379" s="26" t="s">
        <v>43</v>
      </c>
      <c r="X1379" s="26">
        <v>15</v>
      </c>
      <c r="Y1379" s="26">
        <v>3</v>
      </c>
      <c r="Z1379" s="26">
        <v>4</v>
      </c>
      <c r="AA1379" s="26">
        <v>80</v>
      </c>
      <c r="AB1379" s="26">
        <v>0</v>
      </c>
      <c r="AC1379" s="26">
        <v>28</v>
      </c>
      <c r="AD1379" s="26">
        <v>3</v>
      </c>
      <c r="AE1379" s="26">
        <v>3</v>
      </c>
      <c r="AF1379" s="26">
        <v>5</v>
      </c>
      <c r="AG1379" s="26">
        <v>4</v>
      </c>
      <c r="AH1379" s="26">
        <v>4</v>
      </c>
      <c r="AI1379" s="26">
        <v>3</v>
      </c>
      <c r="AJ1379" s="26"/>
      <c r="AK1379" s="26"/>
      <c r="AL1379" s="26"/>
      <c r="AM1379" s="26"/>
      <c r="AN1379" s="26"/>
      <c r="AO1379" s="26"/>
      <c r="AP1379" s="26"/>
      <c r="AQ1379" s="26"/>
      <c r="AR1379" s="26"/>
      <c r="AS1379" s="26"/>
      <c r="AT1379" s="26"/>
      <c r="AU1379" s="26"/>
      <c r="AV1379" s="26"/>
      <c r="AW1379" s="26"/>
      <c r="AX1379" s="26"/>
      <c r="AY1379" s="26"/>
      <c r="AZ1379" s="26"/>
      <c r="BA1379" s="26"/>
      <c r="BB1379" s="26"/>
      <c r="BC1379" s="26"/>
      <c r="BD1379" s="26"/>
      <c r="BE1379" s="26"/>
      <c r="BF1379" s="26"/>
      <c r="BG1379" s="26"/>
      <c r="BH1379" s="26"/>
      <c r="BI1379" s="26"/>
      <c r="BJ1379" s="26"/>
      <c r="BK1379" s="26"/>
      <c r="BL1379" s="26"/>
      <c r="BM1379" s="26"/>
      <c r="BN1379" s="26"/>
      <c r="BO1379" s="26"/>
      <c r="BP1379" s="26"/>
      <c r="BQ1379" s="26"/>
      <c r="BR1379" s="26"/>
      <c r="BS1379" s="26"/>
      <c r="BT1379" s="26"/>
      <c r="BU1379" s="26"/>
      <c r="BV1379" s="26"/>
      <c r="BW1379" s="26"/>
      <c r="BX1379" s="26"/>
      <c r="BY1379" s="26"/>
      <c r="BZ1379" s="26"/>
      <c r="CA1379" s="26"/>
      <c r="CB1379" s="26"/>
      <c r="CC1379" s="26"/>
      <c r="CD1379" s="26"/>
      <c r="CE1379" s="26"/>
      <c r="CF1379" s="26"/>
      <c r="CG1379" s="26"/>
      <c r="CH1379" s="26"/>
      <c r="CI1379" s="26"/>
      <c r="CJ1379" s="26"/>
      <c r="CK1379" s="26"/>
      <c r="CL1379" s="26"/>
      <c r="CM1379" s="26"/>
      <c r="CN1379" s="26"/>
      <c r="CO1379" s="26"/>
      <c r="CP1379" s="26"/>
      <c r="CQ1379" s="26"/>
      <c r="CR1379" s="26"/>
      <c r="CS1379" s="26"/>
      <c r="CT1379" s="26"/>
      <c r="CU1379" s="26"/>
      <c r="CV1379" s="26"/>
    </row>
    <row r="1380" spans="1:100">
      <c r="A1380" s="26">
        <v>42</v>
      </c>
      <c r="B1380" s="26" t="s">
        <v>43</v>
      </c>
      <c r="C1380" s="26" t="s">
        <v>36</v>
      </c>
      <c r="D1380" s="26">
        <v>419</v>
      </c>
      <c r="E1380" s="26" t="s">
        <v>37</v>
      </c>
      <c r="F1380" s="26">
        <v>12</v>
      </c>
      <c r="G1380" s="26">
        <v>4</v>
      </c>
      <c r="H1380" s="26" t="s">
        <v>59</v>
      </c>
      <c r="I1380" s="26">
        <v>1</v>
      </c>
      <c r="J1380" s="26">
        <v>1943</v>
      </c>
      <c r="K1380" s="26">
        <v>2</v>
      </c>
      <c r="L1380" s="26" t="s">
        <v>46</v>
      </c>
      <c r="M1380" s="26">
        <v>77</v>
      </c>
      <c r="N1380" s="26">
        <v>3</v>
      </c>
      <c r="O1380" s="26">
        <v>2</v>
      </c>
      <c r="P1380" s="26" t="s">
        <v>40</v>
      </c>
      <c r="Q1380" s="26">
        <v>4</v>
      </c>
      <c r="R1380" s="26" t="s">
        <v>52</v>
      </c>
      <c r="S1380" s="26">
        <v>5087</v>
      </c>
      <c r="T1380" s="26">
        <v>2900</v>
      </c>
      <c r="U1380" s="26">
        <v>3</v>
      </c>
      <c r="V1380" s="26" t="s">
        <v>42</v>
      </c>
      <c r="W1380" s="26" t="s">
        <v>35</v>
      </c>
      <c r="X1380" s="26">
        <v>12</v>
      </c>
      <c r="Y1380" s="26">
        <v>3</v>
      </c>
      <c r="Z1380" s="26">
        <v>3</v>
      </c>
      <c r="AA1380" s="26">
        <v>80</v>
      </c>
      <c r="AB1380" s="26">
        <v>2</v>
      </c>
      <c r="AC1380" s="26">
        <v>14</v>
      </c>
      <c r="AD1380" s="26">
        <v>4</v>
      </c>
      <c r="AE1380" s="26">
        <v>3</v>
      </c>
      <c r="AF1380" s="26">
        <v>0</v>
      </c>
      <c r="AG1380" s="26">
        <v>0</v>
      </c>
      <c r="AH1380" s="26">
        <v>0</v>
      </c>
      <c r="AI1380" s="26">
        <v>0</v>
      </c>
      <c r="AJ1380" s="26"/>
      <c r="AK1380" s="26"/>
      <c r="AL1380" s="26"/>
      <c r="AM1380" s="26"/>
      <c r="AN1380" s="26"/>
      <c r="AO1380" s="26"/>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c r="BM1380" s="26"/>
      <c r="BN1380" s="26"/>
      <c r="BO1380" s="26"/>
      <c r="BP1380" s="26"/>
      <c r="BQ1380" s="26"/>
      <c r="BR1380" s="26"/>
      <c r="BS1380" s="26"/>
      <c r="BT1380" s="26"/>
      <c r="BU1380" s="26"/>
      <c r="BV1380" s="26"/>
      <c r="BW1380" s="26"/>
      <c r="BX1380" s="26"/>
      <c r="BY1380" s="26"/>
      <c r="BZ1380" s="26"/>
      <c r="CA1380" s="26"/>
      <c r="CB1380" s="26"/>
      <c r="CC1380" s="26"/>
      <c r="CD1380" s="26"/>
      <c r="CE1380" s="26"/>
      <c r="CF1380" s="26"/>
      <c r="CG1380" s="26"/>
      <c r="CH1380" s="26"/>
      <c r="CI1380" s="26"/>
      <c r="CJ1380" s="26"/>
      <c r="CK1380" s="26"/>
      <c r="CL1380" s="26"/>
      <c r="CM1380" s="26"/>
      <c r="CN1380" s="26"/>
      <c r="CO1380" s="26"/>
      <c r="CP1380" s="26"/>
      <c r="CQ1380" s="26"/>
      <c r="CR1380" s="26"/>
      <c r="CS1380" s="26"/>
      <c r="CT1380" s="26"/>
      <c r="CU1380" s="26"/>
      <c r="CV1380" s="26"/>
    </row>
    <row r="1381" spans="1:100">
      <c r="A1381" s="26">
        <v>27</v>
      </c>
      <c r="B1381" s="26" t="s">
        <v>35</v>
      </c>
      <c r="C1381" s="26" t="s">
        <v>44</v>
      </c>
      <c r="D1381" s="26">
        <v>1337</v>
      </c>
      <c r="E1381" s="26" t="s">
        <v>61</v>
      </c>
      <c r="F1381" s="26">
        <v>22</v>
      </c>
      <c r="G1381" s="26">
        <v>3</v>
      </c>
      <c r="H1381" s="26" t="s">
        <v>61</v>
      </c>
      <c r="I1381" s="26">
        <v>1</v>
      </c>
      <c r="J1381" s="26">
        <v>1944</v>
      </c>
      <c r="K1381" s="26">
        <v>1</v>
      </c>
      <c r="L1381" s="26" t="s">
        <v>39</v>
      </c>
      <c r="M1381" s="26">
        <v>58</v>
      </c>
      <c r="N1381" s="26">
        <v>2</v>
      </c>
      <c r="O1381" s="26">
        <v>1</v>
      </c>
      <c r="P1381" s="26" t="s">
        <v>61</v>
      </c>
      <c r="Q1381" s="26">
        <v>2</v>
      </c>
      <c r="R1381" s="26" t="s">
        <v>48</v>
      </c>
      <c r="S1381" s="26">
        <v>2863</v>
      </c>
      <c r="T1381" s="26">
        <v>19555</v>
      </c>
      <c r="U1381" s="26">
        <v>1</v>
      </c>
      <c r="V1381" s="26" t="s">
        <v>42</v>
      </c>
      <c r="W1381" s="26" t="s">
        <v>43</v>
      </c>
      <c r="X1381" s="26">
        <v>12</v>
      </c>
      <c r="Y1381" s="26">
        <v>3</v>
      </c>
      <c r="Z1381" s="26">
        <v>1</v>
      </c>
      <c r="AA1381" s="26">
        <v>80</v>
      </c>
      <c r="AB1381" s="26">
        <v>0</v>
      </c>
      <c r="AC1381" s="26">
        <v>1</v>
      </c>
      <c r="AD1381" s="26">
        <v>2</v>
      </c>
      <c r="AE1381" s="26">
        <v>3</v>
      </c>
      <c r="AF1381" s="26">
        <v>1</v>
      </c>
      <c r="AG1381" s="26">
        <v>0</v>
      </c>
      <c r="AH1381" s="26">
        <v>0</v>
      </c>
      <c r="AI1381" s="26">
        <v>0</v>
      </c>
      <c r="AJ1381" s="26"/>
      <c r="AK1381" s="26"/>
      <c r="AL1381" s="26"/>
      <c r="AM1381" s="26"/>
      <c r="AN1381" s="26"/>
      <c r="AO1381" s="26"/>
      <c r="AP1381" s="26"/>
      <c r="AQ1381" s="26"/>
      <c r="AR1381" s="26"/>
      <c r="AS1381" s="26"/>
      <c r="AT1381" s="26"/>
      <c r="AU1381" s="26"/>
      <c r="AV1381" s="26"/>
      <c r="AW1381" s="26"/>
      <c r="AX1381" s="26"/>
      <c r="AY1381" s="26"/>
      <c r="AZ1381" s="26"/>
      <c r="BA1381" s="26"/>
      <c r="BB1381" s="26"/>
      <c r="BC1381" s="26"/>
      <c r="BD1381" s="26"/>
      <c r="BE1381" s="26"/>
      <c r="BF1381" s="26"/>
      <c r="BG1381" s="26"/>
      <c r="BH1381" s="26"/>
      <c r="BI1381" s="26"/>
      <c r="BJ1381" s="26"/>
      <c r="BK1381" s="26"/>
      <c r="BL1381" s="26"/>
      <c r="BM1381" s="26"/>
      <c r="BN1381" s="26"/>
      <c r="BO1381" s="26"/>
      <c r="BP1381" s="26"/>
      <c r="BQ1381" s="26"/>
      <c r="BR1381" s="26"/>
      <c r="BS1381" s="26"/>
      <c r="BT1381" s="26"/>
      <c r="BU1381" s="26"/>
      <c r="BV1381" s="26"/>
      <c r="BW1381" s="26"/>
      <c r="BX1381" s="26"/>
      <c r="BY1381" s="26"/>
      <c r="BZ1381" s="26"/>
      <c r="CA1381" s="26"/>
      <c r="CB1381" s="26"/>
      <c r="CC1381" s="26"/>
      <c r="CD1381" s="26"/>
      <c r="CE1381" s="26"/>
      <c r="CF1381" s="26"/>
      <c r="CG1381" s="26"/>
      <c r="CH1381" s="26"/>
      <c r="CI1381" s="26"/>
      <c r="CJ1381" s="26"/>
      <c r="CK1381" s="26"/>
      <c r="CL1381" s="26"/>
      <c r="CM1381" s="26"/>
      <c r="CN1381" s="26"/>
      <c r="CO1381" s="26"/>
      <c r="CP1381" s="26"/>
      <c r="CQ1381" s="26"/>
      <c r="CR1381" s="26"/>
      <c r="CS1381" s="26"/>
      <c r="CT1381" s="26"/>
      <c r="CU1381" s="26"/>
      <c r="CV1381" s="26"/>
    </row>
    <row r="1382" spans="1:100">
      <c r="A1382" s="26">
        <v>35</v>
      </c>
      <c r="B1382" s="26" t="s">
        <v>43</v>
      </c>
      <c r="C1382" s="26" t="s">
        <v>36</v>
      </c>
      <c r="D1382" s="26">
        <v>682</v>
      </c>
      <c r="E1382" s="26" t="s">
        <v>37</v>
      </c>
      <c r="F1382" s="26">
        <v>18</v>
      </c>
      <c r="G1382" s="26">
        <v>4</v>
      </c>
      <c r="H1382" s="26" t="s">
        <v>51</v>
      </c>
      <c r="I1382" s="26">
        <v>1</v>
      </c>
      <c r="J1382" s="26">
        <v>1945</v>
      </c>
      <c r="K1382" s="26">
        <v>2</v>
      </c>
      <c r="L1382" s="26" t="s">
        <v>46</v>
      </c>
      <c r="M1382" s="26">
        <v>71</v>
      </c>
      <c r="N1382" s="26">
        <v>3</v>
      </c>
      <c r="O1382" s="26">
        <v>2</v>
      </c>
      <c r="P1382" s="26" t="s">
        <v>40</v>
      </c>
      <c r="Q1382" s="26">
        <v>1</v>
      </c>
      <c r="R1382" s="26" t="s">
        <v>48</v>
      </c>
      <c r="S1382" s="26">
        <v>5561</v>
      </c>
      <c r="T1382" s="26">
        <v>15975</v>
      </c>
      <c r="U1382" s="26">
        <v>0</v>
      </c>
      <c r="V1382" s="26" t="s">
        <v>42</v>
      </c>
      <c r="W1382" s="26" t="s">
        <v>43</v>
      </c>
      <c r="X1382" s="26">
        <v>16</v>
      </c>
      <c r="Y1382" s="26">
        <v>3</v>
      </c>
      <c r="Z1382" s="26">
        <v>4</v>
      </c>
      <c r="AA1382" s="26">
        <v>80</v>
      </c>
      <c r="AB1382" s="26">
        <v>1</v>
      </c>
      <c r="AC1382" s="26">
        <v>6</v>
      </c>
      <c r="AD1382" s="26">
        <v>2</v>
      </c>
      <c r="AE1382" s="26">
        <v>1</v>
      </c>
      <c r="AF1382" s="26">
        <v>5</v>
      </c>
      <c r="AG1382" s="26">
        <v>3</v>
      </c>
      <c r="AH1382" s="26">
        <v>0</v>
      </c>
      <c r="AI1382" s="26">
        <v>4</v>
      </c>
      <c r="AJ1382" s="26"/>
      <c r="AK1382" s="26"/>
      <c r="AL1382" s="26"/>
      <c r="AM1382" s="26"/>
      <c r="AN1382" s="26"/>
      <c r="AO1382" s="26"/>
      <c r="AP1382" s="26"/>
      <c r="AQ1382" s="26"/>
      <c r="AR1382" s="26"/>
      <c r="AS1382" s="26"/>
      <c r="AT1382" s="26"/>
      <c r="AU1382" s="26"/>
      <c r="AV1382" s="26"/>
      <c r="AW1382" s="26"/>
      <c r="AX1382" s="26"/>
      <c r="AY1382" s="26"/>
      <c r="AZ1382" s="26"/>
      <c r="BA1382" s="26"/>
      <c r="BB1382" s="26"/>
      <c r="BC1382" s="26"/>
      <c r="BD1382" s="26"/>
      <c r="BE1382" s="26"/>
      <c r="BF1382" s="26"/>
      <c r="BG1382" s="26"/>
      <c r="BH1382" s="26"/>
      <c r="BI1382" s="26"/>
      <c r="BJ1382" s="26"/>
      <c r="BK1382" s="26"/>
      <c r="BL1382" s="26"/>
      <c r="BM1382" s="26"/>
      <c r="BN1382" s="26"/>
      <c r="BO1382" s="26"/>
      <c r="BP1382" s="26"/>
      <c r="BQ1382" s="26"/>
      <c r="BR1382" s="26"/>
      <c r="BS1382" s="26"/>
      <c r="BT1382" s="26"/>
      <c r="BU1382" s="26"/>
      <c r="BV1382" s="26"/>
      <c r="BW1382" s="26"/>
      <c r="BX1382" s="26"/>
      <c r="BY1382" s="26"/>
      <c r="BZ1382" s="26"/>
      <c r="CA1382" s="26"/>
      <c r="CB1382" s="26"/>
      <c r="CC1382" s="26"/>
      <c r="CD1382" s="26"/>
      <c r="CE1382" s="26"/>
      <c r="CF1382" s="26"/>
      <c r="CG1382" s="26"/>
      <c r="CH1382" s="26"/>
      <c r="CI1382" s="26"/>
      <c r="CJ1382" s="26"/>
      <c r="CK1382" s="26"/>
      <c r="CL1382" s="26"/>
      <c r="CM1382" s="26"/>
      <c r="CN1382" s="26"/>
      <c r="CO1382" s="26"/>
      <c r="CP1382" s="26"/>
      <c r="CQ1382" s="26"/>
      <c r="CR1382" s="26"/>
      <c r="CS1382" s="26"/>
      <c r="CT1382" s="26"/>
      <c r="CU1382" s="26"/>
      <c r="CV1382" s="26"/>
    </row>
    <row r="1383" spans="1:100">
      <c r="A1383" s="26">
        <v>28</v>
      </c>
      <c r="B1383" s="26" t="s">
        <v>43</v>
      </c>
      <c r="C1383" s="26" t="s">
        <v>55</v>
      </c>
      <c r="D1383" s="26">
        <v>1103</v>
      </c>
      <c r="E1383" s="26" t="s">
        <v>45</v>
      </c>
      <c r="F1383" s="26">
        <v>16</v>
      </c>
      <c r="G1383" s="26">
        <v>3</v>
      </c>
      <c r="H1383" s="26" t="s">
        <v>51</v>
      </c>
      <c r="I1383" s="26">
        <v>1</v>
      </c>
      <c r="J1383" s="26">
        <v>1947</v>
      </c>
      <c r="K1383" s="26">
        <v>3</v>
      </c>
      <c r="L1383" s="26" t="s">
        <v>46</v>
      </c>
      <c r="M1383" s="26">
        <v>49</v>
      </c>
      <c r="N1383" s="26">
        <v>3</v>
      </c>
      <c r="O1383" s="26">
        <v>1</v>
      </c>
      <c r="P1383" s="26" t="s">
        <v>47</v>
      </c>
      <c r="Q1383" s="26">
        <v>3</v>
      </c>
      <c r="R1383" s="26" t="s">
        <v>41</v>
      </c>
      <c r="S1383" s="26">
        <v>2144</v>
      </c>
      <c r="T1383" s="26">
        <v>2122</v>
      </c>
      <c r="U1383" s="26">
        <v>1</v>
      </c>
      <c r="V1383" s="26" t="s">
        <v>42</v>
      </c>
      <c r="W1383" s="26" t="s">
        <v>43</v>
      </c>
      <c r="X1383" s="26">
        <v>14</v>
      </c>
      <c r="Y1383" s="26">
        <v>3</v>
      </c>
      <c r="Z1383" s="26">
        <v>3</v>
      </c>
      <c r="AA1383" s="26">
        <v>80</v>
      </c>
      <c r="AB1383" s="26">
        <v>0</v>
      </c>
      <c r="AC1383" s="26">
        <v>5</v>
      </c>
      <c r="AD1383" s="26">
        <v>3</v>
      </c>
      <c r="AE1383" s="26">
        <v>2</v>
      </c>
      <c r="AF1383" s="26">
        <v>5</v>
      </c>
      <c r="AG1383" s="26">
        <v>3</v>
      </c>
      <c r="AH1383" s="26">
        <v>1</v>
      </c>
      <c r="AI1383" s="26">
        <v>4</v>
      </c>
      <c r="AJ1383" s="26"/>
      <c r="AK1383" s="26"/>
      <c r="AL1383" s="26"/>
      <c r="AM1383" s="26"/>
      <c r="AN1383" s="26"/>
      <c r="AO1383" s="26"/>
      <c r="AP1383" s="26"/>
      <c r="AQ1383" s="26"/>
      <c r="AR1383" s="26"/>
      <c r="AS1383" s="26"/>
      <c r="AT1383" s="26"/>
      <c r="AU1383" s="26"/>
      <c r="AV1383" s="26"/>
      <c r="AW1383" s="26"/>
      <c r="AX1383" s="26"/>
      <c r="AY1383" s="26"/>
      <c r="AZ1383" s="26"/>
      <c r="BA1383" s="26"/>
      <c r="BB1383" s="26"/>
      <c r="BC1383" s="26"/>
      <c r="BD1383" s="26"/>
      <c r="BE1383" s="26"/>
      <c r="BF1383" s="26"/>
      <c r="BG1383" s="26"/>
      <c r="BH1383" s="26"/>
      <c r="BI1383" s="26"/>
      <c r="BJ1383" s="26"/>
      <c r="BK1383" s="26"/>
      <c r="BL1383" s="26"/>
      <c r="BM1383" s="26"/>
      <c r="BN1383" s="26"/>
      <c r="BO1383" s="26"/>
      <c r="BP1383" s="26"/>
      <c r="BQ1383" s="26"/>
      <c r="BR1383" s="26"/>
      <c r="BS1383" s="26"/>
      <c r="BT1383" s="26"/>
      <c r="BU1383" s="26"/>
      <c r="BV1383" s="26"/>
      <c r="BW1383" s="26"/>
      <c r="BX1383" s="26"/>
      <c r="BY1383" s="26"/>
      <c r="BZ1383" s="26"/>
      <c r="CA1383" s="26"/>
      <c r="CB1383" s="26"/>
      <c r="CC1383" s="26"/>
      <c r="CD1383" s="26"/>
      <c r="CE1383" s="26"/>
      <c r="CF1383" s="26"/>
      <c r="CG1383" s="26"/>
      <c r="CH1383" s="26"/>
      <c r="CI1383" s="26"/>
      <c r="CJ1383" s="26"/>
      <c r="CK1383" s="26"/>
      <c r="CL1383" s="26"/>
      <c r="CM1383" s="26"/>
      <c r="CN1383" s="26"/>
      <c r="CO1383" s="26"/>
      <c r="CP1383" s="26"/>
      <c r="CQ1383" s="26"/>
      <c r="CR1383" s="26"/>
      <c r="CS1383" s="26"/>
      <c r="CT1383" s="26"/>
      <c r="CU1383" s="26"/>
      <c r="CV1383" s="26"/>
    </row>
    <row r="1384" spans="1:100">
      <c r="A1384" s="26">
        <v>31</v>
      </c>
      <c r="B1384" s="26" t="s">
        <v>43</v>
      </c>
      <c r="C1384" s="26" t="s">
        <v>55</v>
      </c>
      <c r="D1384" s="26">
        <v>976</v>
      </c>
      <c r="E1384" s="26" t="s">
        <v>45</v>
      </c>
      <c r="F1384" s="26">
        <v>3</v>
      </c>
      <c r="G1384" s="26">
        <v>2</v>
      </c>
      <c r="H1384" s="26" t="s">
        <v>51</v>
      </c>
      <c r="I1384" s="26">
        <v>1</v>
      </c>
      <c r="J1384" s="26">
        <v>1948</v>
      </c>
      <c r="K1384" s="26">
        <v>3</v>
      </c>
      <c r="L1384" s="26" t="s">
        <v>46</v>
      </c>
      <c r="M1384" s="26">
        <v>48</v>
      </c>
      <c r="N1384" s="26">
        <v>3</v>
      </c>
      <c r="O1384" s="26">
        <v>1</v>
      </c>
      <c r="P1384" s="26" t="s">
        <v>47</v>
      </c>
      <c r="Q1384" s="26">
        <v>1</v>
      </c>
      <c r="R1384" s="26" t="s">
        <v>52</v>
      </c>
      <c r="S1384" s="26">
        <v>3065</v>
      </c>
      <c r="T1384" s="26">
        <v>3995</v>
      </c>
      <c r="U1384" s="26">
        <v>1</v>
      </c>
      <c r="V1384" s="26" t="s">
        <v>42</v>
      </c>
      <c r="W1384" s="26" t="s">
        <v>35</v>
      </c>
      <c r="X1384" s="26">
        <v>13</v>
      </c>
      <c r="Y1384" s="26">
        <v>3</v>
      </c>
      <c r="Z1384" s="26">
        <v>4</v>
      </c>
      <c r="AA1384" s="26">
        <v>80</v>
      </c>
      <c r="AB1384" s="26">
        <v>1</v>
      </c>
      <c r="AC1384" s="26">
        <v>4</v>
      </c>
      <c r="AD1384" s="26">
        <v>3</v>
      </c>
      <c r="AE1384" s="26">
        <v>4</v>
      </c>
      <c r="AF1384" s="26">
        <v>4</v>
      </c>
      <c r="AG1384" s="26">
        <v>2</v>
      </c>
      <c r="AH1384" s="26">
        <v>2</v>
      </c>
      <c r="AI1384" s="26">
        <v>3</v>
      </c>
      <c r="AJ1384" s="26"/>
      <c r="AK1384" s="26"/>
      <c r="AL1384" s="26"/>
      <c r="AM1384" s="26"/>
      <c r="AN1384" s="26"/>
      <c r="AO1384" s="26"/>
      <c r="AP1384" s="26"/>
      <c r="AQ1384" s="26"/>
      <c r="AR1384" s="26"/>
      <c r="AS1384" s="26"/>
      <c r="AT1384" s="26"/>
      <c r="AU1384" s="26"/>
      <c r="AV1384" s="26"/>
      <c r="AW1384" s="26"/>
      <c r="AX1384" s="26"/>
      <c r="AY1384" s="26"/>
      <c r="AZ1384" s="26"/>
      <c r="BA1384" s="26"/>
      <c r="BB1384" s="26"/>
      <c r="BC1384" s="26"/>
      <c r="BD1384" s="26"/>
      <c r="BE1384" s="26"/>
      <c r="BF1384" s="26"/>
      <c r="BG1384" s="26"/>
      <c r="BH1384" s="26"/>
      <c r="BI1384" s="26"/>
      <c r="BJ1384" s="26"/>
      <c r="BK1384" s="26"/>
      <c r="BL1384" s="26"/>
      <c r="BM1384" s="26"/>
      <c r="BN1384" s="26"/>
      <c r="BO1384" s="26"/>
      <c r="BP1384" s="26"/>
      <c r="BQ1384" s="26"/>
      <c r="BR1384" s="26"/>
      <c r="BS1384" s="26"/>
      <c r="BT1384" s="26"/>
      <c r="BU1384" s="26"/>
      <c r="BV1384" s="26"/>
      <c r="BW1384" s="26"/>
      <c r="BX1384" s="26"/>
      <c r="BY1384" s="26"/>
      <c r="BZ1384" s="26"/>
      <c r="CA1384" s="26"/>
      <c r="CB1384" s="26"/>
      <c r="CC1384" s="26"/>
      <c r="CD1384" s="26"/>
      <c r="CE1384" s="26"/>
      <c r="CF1384" s="26"/>
      <c r="CG1384" s="26"/>
      <c r="CH1384" s="26"/>
      <c r="CI1384" s="26"/>
      <c r="CJ1384" s="26"/>
      <c r="CK1384" s="26"/>
      <c r="CL1384" s="26"/>
      <c r="CM1384" s="26"/>
      <c r="CN1384" s="26"/>
      <c r="CO1384" s="26"/>
      <c r="CP1384" s="26"/>
      <c r="CQ1384" s="26"/>
      <c r="CR1384" s="26"/>
      <c r="CS1384" s="26"/>
      <c r="CT1384" s="26"/>
      <c r="CU1384" s="26"/>
      <c r="CV1384" s="26"/>
    </row>
    <row r="1385" spans="1:100">
      <c r="A1385" s="26">
        <v>36</v>
      </c>
      <c r="B1385" s="26" t="s">
        <v>43</v>
      </c>
      <c r="C1385" s="26" t="s">
        <v>55</v>
      </c>
      <c r="D1385" s="26">
        <v>1351</v>
      </c>
      <c r="E1385" s="26" t="s">
        <v>45</v>
      </c>
      <c r="F1385" s="26">
        <v>9</v>
      </c>
      <c r="G1385" s="26">
        <v>4</v>
      </c>
      <c r="H1385" s="26" t="s">
        <v>38</v>
      </c>
      <c r="I1385" s="26">
        <v>1</v>
      </c>
      <c r="J1385" s="26">
        <v>1949</v>
      </c>
      <c r="K1385" s="26">
        <v>1</v>
      </c>
      <c r="L1385" s="26" t="s">
        <v>46</v>
      </c>
      <c r="M1385" s="26">
        <v>66</v>
      </c>
      <c r="N1385" s="26">
        <v>4</v>
      </c>
      <c r="O1385" s="26">
        <v>1</v>
      </c>
      <c r="P1385" s="26" t="s">
        <v>50</v>
      </c>
      <c r="Q1385" s="26">
        <v>2</v>
      </c>
      <c r="R1385" s="26" t="s">
        <v>48</v>
      </c>
      <c r="S1385" s="26">
        <v>2810</v>
      </c>
      <c r="T1385" s="26">
        <v>9238</v>
      </c>
      <c r="U1385" s="26">
        <v>1</v>
      </c>
      <c r="V1385" s="26" t="s">
        <v>42</v>
      </c>
      <c r="W1385" s="26" t="s">
        <v>43</v>
      </c>
      <c r="X1385" s="26">
        <v>22</v>
      </c>
      <c r="Y1385" s="26">
        <v>4</v>
      </c>
      <c r="Z1385" s="26">
        <v>2</v>
      </c>
      <c r="AA1385" s="26">
        <v>80</v>
      </c>
      <c r="AB1385" s="26">
        <v>0</v>
      </c>
      <c r="AC1385" s="26">
        <v>5</v>
      </c>
      <c r="AD1385" s="26">
        <v>3</v>
      </c>
      <c r="AE1385" s="26">
        <v>3</v>
      </c>
      <c r="AF1385" s="26">
        <v>5</v>
      </c>
      <c r="AG1385" s="26">
        <v>4</v>
      </c>
      <c r="AH1385" s="26">
        <v>0</v>
      </c>
      <c r="AI1385" s="26">
        <v>2</v>
      </c>
      <c r="AJ1385" s="26"/>
      <c r="AK1385" s="26"/>
      <c r="AL1385" s="26"/>
      <c r="AM1385" s="26"/>
      <c r="AN1385" s="26"/>
      <c r="AO1385" s="26"/>
      <c r="AP1385" s="26"/>
      <c r="AQ1385" s="26"/>
      <c r="AR1385" s="26"/>
      <c r="AS1385" s="26"/>
      <c r="AT1385" s="26"/>
      <c r="AU1385" s="26"/>
      <c r="AV1385" s="26"/>
      <c r="AW1385" s="26"/>
      <c r="AX1385" s="26"/>
      <c r="AY1385" s="26"/>
      <c r="AZ1385" s="26"/>
      <c r="BA1385" s="26"/>
      <c r="BB1385" s="26"/>
      <c r="BC1385" s="26"/>
      <c r="BD1385" s="26"/>
      <c r="BE1385" s="26"/>
      <c r="BF1385" s="26"/>
      <c r="BG1385" s="26"/>
      <c r="BH1385" s="26"/>
      <c r="BI1385" s="26"/>
      <c r="BJ1385" s="26"/>
      <c r="BK1385" s="26"/>
      <c r="BL1385" s="26"/>
      <c r="BM1385" s="26"/>
      <c r="BN1385" s="26"/>
      <c r="BO1385" s="26"/>
      <c r="BP1385" s="26"/>
      <c r="BQ1385" s="26"/>
      <c r="BR1385" s="26"/>
      <c r="BS1385" s="26"/>
      <c r="BT1385" s="26"/>
      <c r="BU1385" s="26"/>
      <c r="BV1385" s="26"/>
      <c r="BW1385" s="26"/>
      <c r="BX1385" s="26"/>
      <c r="BY1385" s="26"/>
      <c r="BZ1385" s="26"/>
      <c r="CA1385" s="26"/>
      <c r="CB1385" s="26"/>
      <c r="CC1385" s="26"/>
      <c r="CD1385" s="26"/>
      <c r="CE1385" s="26"/>
      <c r="CF1385" s="26"/>
      <c r="CG1385" s="26"/>
      <c r="CH1385" s="26"/>
      <c r="CI1385" s="26"/>
      <c r="CJ1385" s="26"/>
      <c r="CK1385" s="26"/>
      <c r="CL1385" s="26"/>
      <c r="CM1385" s="26"/>
      <c r="CN1385" s="26"/>
      <c r="CO1385" s="26"/>
      <c r="CP1385" s="26"/>
      <c r="CQ1385" s="26"/>
      <c r="CR1385" s="26"/>
      <c r="CS1385" s="26"/>
      <c r="CT1385" s="26"/>
      <c r="CU1385" s="26"/>
      <c r="CV1385" s="26"/>
    </row>
    <row r="1386" spans="1:100">
      <c r="A1386" s="26">
        <v>34</v>
      </c>
      <c r="B1386" s="26" t="s">
        <v>43</v>
      </c>
      <c r="C1386" s="26" t="s">
        <v>36</v>
      </c>
      <c r="D1386" s="26">
        <v>937</v>
      </c>
      <c r="E1386" s="26" t="s">
        <v>37</v>
      </c>
      <c r="F1386" s="26">
        <v>1</v>
      </c>
      <c r="G1386" s="26">
        <v>3</v>
      </c>
      <c r="H1386" s="26" t="s">
        <v>59</v>
      </c>
      <c r="I1386" s="26">
        <v>1</v>
      </c>
      <c r="J1386" s="26">
        <v>1950</v>
      </c>
      <c r="K1386" s="26">
        <v>1</v>
      </c>
      <c r="L1386" s="26" t="s">
        <v>46</v>
      </c>
      <c r="M1386" s="26">
        <v>32</v>
      </c>
      <c r="N1386" s="26">
        <v>3</v>
      </c>
      <c r="O1386" s="26">
        <v>3</v>
      </c>
      <c r="P1386" s="26" t="s">
        <v>40</v>
      </c>
      <c r="Q1386" s="26">
        <v>4</v>
      </c>
      <c r="R1386" s="26" t="s">
        <v>41</v>
      </c>
      <c r="S1386" s="26">
        <v>9888</v>
      </c>
      <c r="T1386" s="26">
        <v>6770</v>
      </c>
      <c r="U1386" s="26">
        <v>1</v>
      </c>
      <c r="V1386" s="26" t="s">
        <v>42</v>
      </c>
      <c r="W1386" s="26" t="s">
        <v>43</v>
      </c>
      <c r="X1386" s="26">
        <v>21</v>
      </c>
      <c r="Y1386" s="26">
        <v>4</v>
      </c>
      <c r="Z1386" s="26">
        <v>1</v>
      </c>
      <c r="AA1386" s="26">
        <v>80</v>
      </c>
      <c r="AB1386" s="26">
        <v>0</v>
      </c>
      <c r="AC1386" s="26">
        <v>14</v>
      </c>
      <c r="AD1386" s="26">
        <v>3</v>
      </c>
      <c r="AE1386" s="26">
        <v>2</v>
      </c>
      <c r="AF1386" s="26">
        <v>14</v>
      </c>
      <c r="AG1386" s="26">
        <v>8</v>
      </c>
      <c r="AH1386" s="26">
        <v>2</v>
      </c>
      <c r="AI1386" s="26">
        <v>1</v>
      </c>
      <c r="AJ1386" s="26"/>
      <c r="AK1386" s="26"/>
      <c r="AL1386" s="26"/>
      <c r="AM1386" s="26"/>
      <c r="AN1386" s="26"/>
      <c r="AO1386" s="26"/>
      <c r="AP1386" s="26"/>
      <c r="AQ1386" s="26"/>
      <c r="AR1386" s="26"/>
      <c r="AS1386" s="26"/>
      <c r="AT1386" s="26"/>
      <c r="AU1386" s="26"/>
      <c r="AV1386" s="26"/>
      <c r="AW1386" s="26"/>
      <c r="AX1386" s="26"/>
      <c r="AY1386" s="26"/>
      <c r="AZ1386" s="26"/>
      <c r="BA1386" s="26"/>
      <c r="BB1386" s="26"/>
      <c r="BC1386" s="26"/>
      <c r="BD1386" s="26"/>
      <c r="BE1386" s="26"/>
      <c r="BF1386" s="26"/>
      <c r="BG1386" s="26"/>
      <c r="BH1386" s="26"/>
      <c r="BI1386" s="26"/>
      <c r="BJ1386" s="26"/>
      <c r="BK1386" s="26"/>
      <c r="BL1386" s="26"/>
      <c r="BM1386" s="26"/>
      <c r="BN1386" s="26"/>
      <c r="BO1386" s="26"/>
      <c r="BP1386" s="26"/>
      <c r="BQ1386" s="26"/>
      <c r="BR1386" s="26"/>
      <c r="BS1386" s="26"/>
      <c r="BT1386" s="26"/>
      <c r="BU1386" s="26"/>
      <c r="BV1386" s="26"/>
      <c r="BW1386" s="26"/>
      <c r="BX1386" s="26"/>
      <c r="BY1386" s="26"/>
      <c r="BZ1386" s="26"/>
      <c r="CA1386" s="26"/>
      <c r="CB1386" s="26"/>
      <c r="CC1386" s="26"/>
      <c r="CD1386" s="26"/>
      <c r="CE1386" s="26"/>
      <c r="CF1386" s="26"/>
      <c r="CG1386" s="26"/>
      <c r="CH1386" s="26"/>
      <c r="CI1386" s="26"/>
      <c r="CJ1386" s="26"/>
      <c r="CK1386" s="26"/>
      <c r="CL1386" s="26"/>
      <c r="CM1386" s="26"/>
      <c r="CN1386" s="26"/>
      <c r="CO1386" s="26"/>
      <c r="CP1386" s="26"/>
      <c r="CQ1386" s="26"/>
      <c r="CR1386" s="26"/>
      <c r="CS1386" s="26"/>
      <c r="CT1386" s="26"/>
      <c r="CU1386" s="26"/>
      <c r="CV1386" s="26"/>
    </row>
    <row r="1387" spans="1:100">
      <c r="A1387" s="26">
        <v>34</v>
      </c>
      <c r="B1387" s="26" t="s">
        <v>43</v>
      </c>
      <c r="C1387" s="26" t="s">
        <v>36</v>
      </c>
      <c r="D1387" s="26">
        <v>1239</v>
      </c>
      <c r="E1387" s="26" t="s">
        <v>37</v>
      </c>
      <c r="F1387" s="26">
        <v>13</v>
      </c>
      <c r="G1387" s="26">
        <v>4</v>
      </c>
      <c r="H1387" s="26" t="s">
        <v>51</v>
      </c>
      <c r="I1387" s="26">
        <v>1</v>
      </c>
      <c r="J1387" s="26">
        <v>1951</v>
      </c>
      <c r="K1387" s="26">
        <v>4</v>
      </c>
      <c r="L1387" s="26" t="s">
        <v>46</v>
      </c>
      <c r="M1387" s="26">
        <v>39</v>
      </c>
      <c r="N1387" s="26">
        <v>3</v>
      </c>
      <c r="O1387" s="26">
        <v>3</v>
      </c>
      <c r="P1387" s="26" t="s">
        <v>40</v>
      </c>
      <c r="Q1387" s="26">
        <v>3</v>
      </c>
      <c r="R1387" s="26" t="s">
        <v>52</v>
      </c>
      <c r="S1387" s="26">
        <v>8628</v>
      </c>
      <c r="T1387" s="26">
        <v>22914</v>
      </c>
      <c r="U1387" s="26">
        <v>1</v>
      </c>
      <c r="V1387" s="26" t="s">
        <v>42</v>
      </c>
      <c r="W1387" s="26" t="s">
        <v>43</v>
      </c>
      <c r="X1387" s="26">
        <v>18</v>
      </c>
      <c r="Y1387" s="26">
        <v>3</v>
      </c>
      <c r="Z1387" s="26">
        <v>3</v>
      </c>
      <c r="AA1387" s="26">
        <v>80</v>
      </c>
      <c r="AB1387" s="26">
        <v>1</v>
      </c>
      <c r="AC1387" s="26">
        <v>9</v>
      </c>
      <c r="AD1387" s="26">
        <v>2</v>
      </c>
      <c r="AE1387" s="26">
        <v>2</v>
      </c>
      <c r="AF1387" s="26">
        <v>8</v>
      </c>
      <c r="AG1387" s="26">
        <v>7</v>
      </c>
      <c r="AH1387" s="26">
        <v>1</v>
      </c>
      <c r="AI1387" s="26">
        <v>1</v>
      </c>
      <c r="AJ1387" s="26"/>
      <c r="AK1387" s="26"/>
      <c r="AL1387" s="26"/>
      <c r="AM1387" s="26"/>
      <c r="AN1387" s="26"/>
      <c r="AO1387" s="26"/>
      <c r="AP1387" s="26"/>
      <c r="AQ1387" s="26"/>
      <c r="AR1387" s="26"/>
      <c r="AS1387" s="26"/>
      <c r="AT1387" s="26"/>
      <c r="AU1387" s="26"/>
      <c r="AV1387" s="26"/>
      <c r="AW1387" s="26"/>
      <c r="AX1387" s="26"/>
      <c r="AY1387" s="26"/>
      <c r="AZ1387" s="26"/>
      <c r="BA1387" s="26"/>
      <c r="BB1387" s="26"/>
      <c r="BC1387" s="26"/>
      <c r="BD1387" s="26"/>
      <c r="BE1387" s="26"/>
      <c r="BF1387" s="26"/>
      <c r="BG1387" s="26"/>
      <c r="BH1387" s="26"/>
      <c r="BI1387" s="26"/>
      <c r="BJ1387" s="26"/>
      <c r="BK1387" s="26"/>
      <c r="BL1387" s="26"/>
      <c r="BM1387" s="26"/>
      <c r="BN1387" s="26"/>
      <c r="BO1387" s="26"/>
      <c r="BP1387" s="26"/>
      <c r="BQ1387" s="26"/>
      <c r="BR1387" s="26"/>
      <c r="BS1387" s="26"/>
      <c r="BT1387" s="26"/>
      <c r="BU1387" s="26"/>
      <c r="BV1387" s="26"/>
      <c r="BW1387" s="26"/>
      <c r="BX1387" s="26"/>
      <c r="BY1387" s="26"/>
      <c r="BZ1387" s="26"/>
      <c r="CA1387" s="26"/>
      <c r="CB1387" s="26"/>
      <c r="CC1387" s="26"/>
      <c r="CD1387" s="26"/>
      <c r="CE1387" s="26"/>
      <c r="CF1387" s="26"/>
      <c r="CG1387" s="26"/>
      <c r="CH1387" s="26"/>
      <c r="CI1387" s="26"/>
      <c r="CJ1387" s="26"/>
      <c r="CK1387" s="26"/>
      <c r="CL1387" s="26"/>
      <c r="CM1387" s="26"/>
      <c r="CN1387" s="26"/>
      <c r="CO1387" s="26"/>
      <c r="CP1387" s="26"/>
      <c r="CQ1387" s="26"/>
      <c r="CR1387" s="26"/>
      <c r="CS1387" s="26"/>
      <c r="CT1387" s="26"/>
      <c r="CU1387" s="26"/>
      <c r="CV1387" s="26"/>
    </row>
    <row r="1388" spans="1:100">
      <c r="A1388" s="26">
        <v>26</v>
      </c>
      <c r="B1388" s="26" t="s">
        <v>43</v>
      </c>
      <c r="C1388" s="26" t="s">
        <v>36</v>
      </c>
      <c r="D1388" s="26">
        <v>157</v>
      </c>
      <c r="E1388" s="26" t="s">
        <v>45</v>
      </c>
      <c r="F1388" s="26">
        <v>1</v>
      </c>
      <c r="G1388" s="26">
        <v>3</v>
      </c>
      <c r="H1388" s="26" t="s">
        <v>51</v>
      </c>
      <c r="I1388" s="26">
        <v>1</v>
      </c>
      <c r="J1388" s="26">
        <v>1952</v>
      </c>
      <c r="K1388" s="26">
        <v>3</v>
      </c>
      <c r="L1388" s="26" t="s">
        <v>46</v>
      </c>
      <c r="M1388" s="26">
        <v>95</v>
      </c>
      <c r="N1388" s="26">
        <v>3</v>
      </c>
      <c r="O1388" s="26">
        <v>1</v>
      </c>
      <c r="P1388" s="26" t="s">
        <v>50</v>
      </c>
      <c r="Q1388" s="26">
        <v>1</v>
      </c>
      <c r="R1388" s="26" t="s">
        <v>41</v>
      </c>
      <c r="S1388" s="26">
        <v>2867</v>
      </c>
      <c r="T1388" s="26">
        <v>20006</v>
      </c>
      <c r="U1388" s="26">
        <v>0</v>
      </c>
      <c r="V1388" s="26" t="s">
        <v>42</v>
      </c>
      <c r="W1388" s="26" t="s">
        <v>43</v>
      </c>
      <c r="X1388" s="26">
        <v>13</v>
      </c>
      <c r="Y1388" s="26">
        <v>3</v>
      </c>
      <c r="Z1388" s="26">
        <v>4</v>
      </c>
      <c r="AA1388" s="26">
        <v>80</v>
      </c>
      <c r="AB1388" s="26">
        <v>0</v>
      </c>
      <c r="AC1388" s="26">
        <v>8</v>
      </c>
      <c r="AD1388" s="26">
        <v>6</v>
      </c>
      <c r="AE1388" s="26">
        <v>2</v>
      </c>
      <c r="AF1388" s="26">
        <v>7</v>
      </c>
      <c r="AG1388" s="26">
        <v>7</v>
      </c>
      <c r="AH1388" s="26">
        <v>7</v>
      </c>
      <c r="AI1388" s="26">
        <v>6</v>
      </c>
      <c r="AJ1388" s="26"/>
      <c r="AK1388" s="26"/>
      <c r="AL1388" s="26"/>
      <c r="AM1388" s="26"/>
      <c r="AN1388" s="26"/>
      <c r="AO1388" s="26"/>
      <c r="AP1388" s="26"/>
      <c r="AQ1388" s="26"/>
      <c r="AR1388" s="26"/>
      <c r="AS1388" s="26"/>
      <c r="AT1388" s="26"/>
      <c r="AU1388" s="26"/>
      <c r="AV1388" s="26"/>
      <c r="AW1388" s="26"/>
      <c r="AX1388" s="26"/>
      <c r="AY1388" s="26"/>
      <c r="AZ1388" s="26"/>
      <c r="BA1388" s="26"/>
      <c r="BB1388" s="26"/>
      <c r="BC1388" s="26"/>
      <c r="BD1388" s="26"/>
      <c r="BE1388" s="26"/>
      <c r="BF1388" s="26"/>
      <c r="BG1388" s="26"/>
      <c r="BH1388" s="26"/>
      <c r="BI1388" s="26"/>
      <c r="BJ1388" s="26"/>
      <c r="BK1388" s="26"/>
      <c r="BL1388" s="26"/>
      <c r="BM1388" s="26"/>
      <c r="BN1388" s="26"/>
      <c r="BO1388" s="26"/>
      <c r="BP1388" s="26"/>
      <c r="BQ1388" s="26"/>
      <c r="BR1388" s="26"/>
      <c r="BS1388" s="26"/>
      <c r="BT1388" s="26"/>
      <c r="BU1388" s="26"/>
      <c r="BV1388" s="26"/>
      <c r="BW1388" s="26"/>
      <c r="BX1388" s="26"/>
      <c r="BY1388" s="26"/>
      <c r="BZ1388" s="26"/>
      <c r="CA1388" s="26"/>
      <c r="CB1388" s="26"/>
      <c r="CC1388" s="26"/>
      <c r="CD1388" s="26"/>
      <c r="CE1388" s="26"/>
      <c r="CF1388" s="26"/>
      <c r="CG1388" s="26"/>
      <c r="CH1388" s="26"/>
      <c r="CI1388" s="26"/>
      <c r="CJ1388" s="26"/>
      <c r="CK1388" s="26"/>
      <c r="CL1388" s="26"/>
      <c r="CM1388" s="26"/>
      <c r="CN1388" s="26"/>
      <c r="CO1388" s="26"/>
      <c r="CP1388" s="26"/>
      <c r="CQ1388" s="26"/>
      <c r="CR1388" s="26"/>
      <c r="CS1388" s="26"/>
      <c r="CT1388" s="26"/>
      <c r="CU1388" s="26"/>
      <c r="CV1388" s="26"/>
    </row>
    <row r="1389" spans="1:100">
      <c r="A1389" s="26">
        <v>29</v>
      </c>
      <c r="B1389" s="26" t="s">
        <v>43</v>
      </c>
      <c r="C1389" s="26" t="s">
        <v>36</v>
      </c>
      <c r="D1389" s="26">
        <v>136</v>
      </c>
      <c r="E1389" s="26" t="s">
        <v>45</v>
      </c>
      <c r="F1389" s="26">
        <v>1</v>
      </c>
      <c r="G1389" s="26">
        <v>3</v>
      </c>
      <c r="H1389" s="26" t="s">
        <v>38</v>
      </c>
      <c r="I1389" s="26">
        <v>1</v>
      </c>
      <c r="J1389" s="26">
        <v>1954</v>
      </c>
      <c r="K1389" s="26">
        <v>1</v>
      </c>
      <c r="L1389" s="26" t="s">
        <v>46</v>
      </c>
      <c r="M1389" s="26">
        <v>89</v>
      </c>
      <c r="N1389" s="26">
        <v>3</v>
      </c>
      <c r="O1389" s="26">
        <v>2</v>
      </c>
      <c r="P1389" s="26" t="s">
        <v>54</v>
      </c>
      <c r="Q1389" s="26">
        <v>1</v>
      </c>
      <c r="R1389" s="26" t="s">
        <v>48</v>
      </c>
      <c r="S1389" s="26">
        <v>5373</v>
      </c>
      <c r="T1389" s="26">
        <v>6225</v>
      </c>
      <c r="U1389" s="26">
        <v>0</v>
      </c>
      <c r="V1389" s="26" t="s">
        <v>42</v>
      </c>
      <c r="W1389" s="26" t="s">
        <v>43</v>
      </c>
      <c r="X1389" s="26">
        <v>12</v>
      </c>
      <c r="Y1389" s="26">
        <v>3</v>
      </c>
      <c r="Z1389" s="26">
        <v>1</v>
      </c>
      <c r="AA1389" s="26">
        <v>80</v>
      </c>
      <c r="AB1389" s="26">
        <v>1</v>
      </c>
      <c r="AC1389" s="26">
        <v>6</v>
      </c>
      <c r="AD1389" s="26">
        <v>5</v>
      </c>
      <c r="AE1389" s="26">
        <v>2</v>
      </c>
      <c r="AF1389" s="26">
        <v>5</v>
      </c>
      <c r="AG1389" s="26">
        <v>3</v>
      </c>
      <c r="AH1389" s="26">
        <v>0</v>
      </c>
      <c r="AI1389" s="26">
        <v>2</v>
      </c>
      <c r="AJ1389" s="26"/>
      <c r="AK1389" s="26"/>
      <c r="AL1389" s="26"/>
      <c r="AM1389" s="26"/>
      <c r="AN1389" s="26"/>
      <c r="AO1389" s="26"/>
      <c r="AP1389" s="26"/>
      <c r="AQ1389" s="26"/>
      <c r="AR1389" s="26"/>
      <c r="AS1389" s="26"/>
      <c r="AT1389" s="26"/>
      <c r="AU1389" s="26"/>
      <c r="AV1389" s="26"/>
      <c r="AW1389" s="26"/>
      <c r="AX1389" s="26"/>
      <c r="AY1389" s="26"/>
      <c r="AZ1389" s="26"/>
      <c r="BA1389" s="26"/>
      <c r="BB1389" s="26"/>
      <c r="BC1389" s="26"/>
      <c r="BD1389" s="26"/>
      <c r="BE1389" s="26"/>
      <c r="BF1389" s="26"/>
      <c r="BG1389" s="26"/>
      <c r="BH1389" s="26"/>
      <c r="BI1389" s="26"/>
      <c r="BJ1389" s="26"/>
      <c r="BK1389" s="26"/>
      <c r="BL1389" s="26"/>
      <c r="BM1389" s="26"/>
      <c r="BN1389" s="26"/>
      <c r="BO1389" s="26"/>
      <c r="BP1389" s="26"/>
      <c r="BQ1389" s="26"/>
      <c r="BR1389" s="26"/>
      <c r="BS1389" s="26"/>
      <c r="BT1389" s="26"/>
      <c r="BU1389" s="26"/>
      <c r="BV1389" s="26"/>
      <c r="BW1389" s="26"/>
      <c r="BX1389" s="26"/>
      <c r="BY1389" s="26"/>
      <c r="BZ1389" s="26"/>
      <c r="CA1389" s="26"/>
      <c r="CB1389" s="26"/>
      <c r="CC1389" s="26"/>
      <c r="CD1389" s="26"/>
      <c r="CE1389" s="26"/>
      <c r="CF1389" s="26"/>
      <c r="CG1389" s="26"/>
      <c r="CH1389" s="26"/>
      <c r="CI1389" s="26"/>
      <c r="CJ1389" s="26"/>
      <c r="CK1389" s="26"/>
      <c r="CL1389" s="26"/>
      <c r="CM1389" s="26"/>
      <c r="CN1389" s="26"/>
      <c r="CO1389" s="26"/>
      <c r="CP1389" s="26"/>
      <c r="CQ1389" s="26"/>
      <c r="CR1389" s="26"/>
      <c r="CS1389" s="26"/>
      <c r="CT1389" s="26"/>
      <c r="CU1389" s="26"/>
      <c r="CV1389" s="26"/>
    </row>
    <row r="1390" spans="1:100">
      <c r="A1390" s="26">
        <v>32</v>
      </c>
      <c r="B1390" s="26" t="s">
        <v>43</v>
      </c>
      <c r="C1390" s="26" t="s">
        <v>55</v>
      </c>
      <c r="D1390" s="26">
        <v>1146</v>
      </c>
      <c r="E1390" s="26" t="s">
        <v>45</v>
      </c>
      <c r="F1390" s="26">
        <v>15</v>
      </c>
      <c r="G1390" s="26">
        <v>4</v>
      </c>
      <c r="H1390" s="26" t="s">
        <v>51</v>
      </c>
      <c r="I1390" s="26">
        <v>1</v>
      </c>
      <c r="J1390" s="26">
        <v>1955</v>
      </c>
      <c r="K1390" s="26">
        <v>3</v>
      </c>
      <c r="L1390" s="26" t="s">
        <v>39</v>
      </c>
      <c r="M1390" s="26">
        <v>34</v>
      </c>
      <c r="N1390" s="26">
        <v>3</v>
      </c>
      <c r="O1390" s="26">
        <v>2</v>
      </c>
      <c r="P1390" s="26" t="s">
        <v>54</v>
      </c>
      <c r="Q1390" s="26">
        <v>4</v>
      </c>
      <c r="R1390" s="26" t="s">
        <v>52</v>
      </c>
      <c r="S1390" s="26">
        <v>6667</v>
      </c>
      <c r="T1390" s="26">
        <v>16542</v>
      </c>
      <c r="U1390" s="26">
        <v>5</v>
      </c>
      <c r="V1390" s="26" t="s">
        <v>42</v>
      </c>
      <c r="W1390" s="26" t="s">
        <v>43</v>
      </c>
      <c r="X1390" s="26">
        <v>18</v>
      </c>
      <c r="Y1390" s="26">
        <v>3</v>
      </c>
      <c r="Z1390" s="26">
        <v>2</v>
      </c>
      <c r="AA1390" s="26">
        <v>80</v>
      </c>
      <c r="AB1390" s="26">
        <v>1</v>
      </c>
      <c r="AC1390" s="26">
        <v>9</v>
      </c>
      <c r="AD1390" s="26">
        <v>6</v>
      </c>
      <c r="AE1390" s="26">
        <v>3</v>
      </c>
      <c r="AF1390" s="26">
        <v>5</v>
      </c>
      <c r="AG1390" s="26">
        <v>1</v>
      </c>
      <c r="AH1390" s="26">
        <v>1</v>
      </c>
      <c r="AI1390" s="26">
        <v>2</v>
      </c>
      <c r="AJ1390" s="26"/>
      <c r="AK1390" s="26"/>
      <c r="AL1390" s="26"/>
      <c r="AM1390" s="26"/>
      <c r="AN1390" s="26"/>
      <c r="AO1390" s="26"/>
      <c r="AP1390" s="26"/>
      <c r="AQ1390" s="26"/>
      <c r="AR1390" s="26"/>
      <c r="AS1390" s="26"/>
      <c r="AT1390" s="26"/>
      <c r="AU1390" s="26"/>
      <c r="AV1390" s="26"/>
      <c r="AW1390" s="26"/>
      <c r="AX1390" s="26"/>
      <c r="AY1390" s="26"/>
      <c r="AZ1390" s="26"/>
      <c r="BA1390" s="26"/>
      <c r="BB1390" s="26"/>
      <c r="BC1390" s="26"/>
      <c r="BD1390" s="26"/>
      <c r="BE1390" s="26"/>
      <c r="BF1390" s="26"/>
      <c r="BG1390" s="26"/>
      <c r="BH1390" s="26"/>
      <c r="BI1390" s="26"/>
      <c r="BJ1390" s="26"/>
      <c r="BK1390" s="26"/>
      <c r="BL1390" s="26"/>
      <c r="BM1390" s="26"/>
      <c r="BN1390" s="26"/>
      <c r="BO1390" s="26"/>
      <c r="BP1390" s="26"/>
      <c r="BQ1390" s="26"/>
      <c r="BR1390" s="26"/>
      <c r="BS1390" s="26"/>
      <c r="BT1390" s="26"/>
      <c r="BU1390" s="26"/>
      <c r="BV1390" s="26"/>
      <c r="BW1390" s="26"/>
      <c r="BX1390" s="26"/>
      <c r="BY1390" s="26"/>
      <c r="BZ1390" s="26"/>
      <c r="CA1390" s="26"/>
      <c r="CB1390" s="26"/>
      <c r="CC1390" s="26"/>
      <c r="CD1390" s="26"/>
      <c r="CE1390" s="26"/>
      <c r="CF1390" s="26"/>
      <c r="CG1390" s="26"/>
      <c r="CH1390" s="26"/>
      <c r="CI1390" s="26"/>
      <c r="CJ1390" s="26"/>
      <c r="CK1390" s="26"/>
      <c r="CL1390" s="26"/>
      <c r="CM1390" s="26"/>
      <c r="CN1390" s="26"/>
      <c r="CO1390" s="26"/>
      <c r="CP1390" s="26"/>
      <c r="CQ1390" s="26"/>
      <c r="CR1390" s="26"/>
      <c r="CS1390" s="26"/>
      <c r="CT1390" s="26"/>
      <c r="CU1390" s="26"/>
      <c r="CV1390" s="26"/>
    </row>
    <row r="1391" spans="1:100">
      <c r="A1391" s="26">
        <v>31</v>
      </c>
      <c r="B1391" s="26" t="s">
        <v>43</v>
      </c>
      <c r="C1391" s="26" t="s">
        <v>44</v>
      </c>
      <c r="D1391" s="26">
        <v>1125</v>
      </c>
      <c r="E1391" s="26" t="s">
        <v>45</v>
      </c>
      <c r="F1391" s="26">
        <v>1</v>
      </c>
      <c r="G1391" s="26">
        <v>3</v>
      </c>
      <c r="H1391" s="26" t="s">
        <v>38</v>
      </c>
      <c r="I1391" s="26">
        <v>1</v>
      </c>
      <c r="J1391" s="26">
        <v>1956</v>
      </c>
      <c r="K1391" s="26">
        <v>4</v>
      </c>
      <c r="L1391" s="26" t="s">
        <v>46</v>
      </c>
      <c r="M1391" s="26">
        <v>48</v>
      </c>
      <c r="N1391" s="26">
        <v>1</v>
      </c>
      <c r="O1391" s="26">
        <v>2</v>
      </c>
      <c r="P1391" s="26" t="s">
        <v>47</v>
      </c>
      <c r="Q1391" s="26">
        <v>1</v>
      </c>
      <c r="R1391" s="26" t="s">
        <v>48</v>
      </c>
      <c r="S1391" s="26">
        <v>5003</v>
      </c>
      <c r="T1391" s="26">
        <v>5771</v>
      </c>
      <c r="U1391" s="26">
        <v>1</v>
      </c>
      <c r="V1391" s="26" t="s">
        <v>42</v>
      </c>
      <c r="W1391" s="26" t="s">
        <v>43</v>
      </c>
      <c r="X1391" s="26">
        <v>21</v>
      </c>
      <c r="Y1391" s="26">
        <v>4</v>
      </c>
      <c r="Z1391" s="26">
        <v>2</v>
      </c>
      <c r="AA1391" s="26">
        <v>80</v>
      </c>
      <c r="AB1391" s="26">
        <v>0</v>
      </c>
      <c r="AC1391" s="26">
        <v>10</v>
      </c>
      <c r="AD1391" s="26">
        <v>6</v>
      </c>
      <c r="AE1391" s="26">
        <v>3</v>
      </c>
      <c r="AF1391" s="26">
        <v>10</v>
      </c>
      <c r="AG1391" s="26">
        <v>8</v>
      </c>
      <c r="AH1391" s="26">
        <v>8</v>
      </c>
      <c r="AI1391" s="26">
        <v>7</v>
      </c>
      <c r="AJ1391" s="26"/>
      <c r="AK1391" s="26"/>
      <c r="AL1391" s="26"/>
      <c r="AM1391" s="26"/>
      <c r="AN1391" s="26"/>
      <c r="AO1391" s="26"/>
      <c r="AP1391" s="26"/>
      <c r="AQ1391" s="26"/>
      <c r="AR1391" s="26"/>
      <c r="AS1391" s="26"/>
      <c r="AT1391" s="26"/>
      <c r="AU1391" s="26"/>
      <c r="AV1391" s="26"/>
      <c r="AW1391" s="26"/>
      <c r="AX1391" s="26"/>
      <c r="AY1391" s="26"/>
      <c r="AZ1391" s="26"/>
      <c r="BA1391" s="26"/>
      <c r="BB1391" s="26"/>
      <c r="BC1391" s="26"/>
      <c r="BD1391" s="26"/>
      <c r="BE1391" s="26"/>
      <c r="BF1391" s="26"/>
      <c r="BG1391" s="26"/>
      <c r="BH1391" s="26"/>
      <c r="BI1391" s="26"/>
      <c r="BJ1391" s="26"/>
      <c r="BK1391" s="26"/>
      <c r="BL1391" s="26"/>
      <c r="BM1391" s="26"/>
      <c r="BN1391" s="26"/>
      <c r="BO1391" s="26"/>
      <c r="BP1391" s="26"/>
      <c r="BQ1391" s="26"/>
      <c r="BR1391" s="26"/>
      <c r="BS1391" s="26"/>
      <c r="BT1391" s="26"/>
      <c r="BU1391" s="26"/>
      <c r="BV1391" s="26"/>
      <c r="BW1391" s="26"/>
      <c r="BX1391" s="26"/>
      <c r="BY1391" s="26"/>
      <c r="BZ1391" s="26"/>
      <c r="CA1391" s="26"/>
      <c r="CB1391" s="26"/>
      <c r="CC1391" s="26"/>
      <c r="CD1391" s="26"/>
      <c r="CE1391" s="26"/>
      <c r="CF1391" s="26"/>
      <c r="CG1391" s="26"/>
      <c r="CH1391" s="26"/>
      <c r="CI1391" s="26"/>
      <c r="CJ1391" s="26"/>
      <c r="CK1391" s="26"/>
      <c r="CL1391" s="26"/>
      <c r="CM1391" s="26"/>
      <c r="CN1391" s="26"/>
      <c r="CO1391" s="26"/>
      <c r="CP1391" s="26"/>
      <c r="CQ1391" s="26"/>
      <c r="CR1391" s="26"/>
      <c r="CS1391" s="26"/>
      <c r="CT1391" s="26"/>
      <c r="CU1391" s="26"/>
      <c r="CV1391" s="26"/>
    </row>
    <row r="1392" spans="1:100">
      <c r="A1392" s="26">
        <v>28</v>
      </c>
      <c r="B1392" s="26" t="s">
        <v>35</v>
      </c>
      <c r="C1392" s="26" t="s">
        <v>36</v>
      </c>
      <c r="D1392" s="26">
        <v>1404</v>
      </c>
      <c r="E1392" s="26" t="s">
        <v>45</v>
      </c>
      <c r="F1392" s="26">
        <v>17</v>
      </c>
      <c r="G1392" s="26">
        <v>3</v>
      </c>
      <c r="H1392" s="26" t="s">
        <v>60</v>
      </c>
      <c r="I1392" s="26">
        <v>1</v>
      </c>
      <c r="J1392" s="26">
        <v>1960</v>
      </c>
      <c r="K1392" s="26">
        <v>3</v>
      </c>
      <c r="L1392" s="26" t="s">
        <v>46</v>
      </c>
      <c r="M1392" s="26">
        <v>32</v>
      </c>
      <c r="N1392" s="26">
        <v>2</v>
      </c>
      <c r="O1392" s="26">
        <v>1</v>
      </c>
      <c r="P1392" s="26" t="s">
        <v>50</v>
      </c>
      <c r="Q1392" s="26">
        <v>4</v>
      </c>
      <c r="R1392" s="26" t="s">
        <v>52</v>
      </c>
      <c r="S1392" s="26">
        <v>2367</v>
      </c>
      <c r="T1392" s="26">
        <v>18779</v>
      </c>
      <c r="U1392" s="26">
        <v>5</v>
      </c>
      <c r="V1392" s="26" t="s">
        <v>42</v>
      </c>
      <c r="W1392" s="26" t="s">
        <v>43</v>
      </c>
      <c r="X1392" s="26">
        <v>12</v>
      </c>
      <c r="Y1392" s="26">
        <v>3</v>
      </c>
      <c r="Z1392" s="26">
        <v>1</v>
      </c>
      <c r="AA1392" s="26">
        <v>80</v>
      </c>
      <c r="AB1392" s="26">
        <v>1</v>
      </c>
      <c r="AC1392" s="26">
        <v>6</v>
      </c>
      <c r="AD1392" s="26">
        <v>2</v>
      </c>
      <c r="AE1392" s="26">
        <v>2</v>
      </c>
      <c r="AF1392" s="26">
        <v>4</v>
      </c>
      <c r="AG1392" s="26">
        <v>1</v>
      </c>
      <c r="AH1392" s="26">
        <v>0</v>
      </c>
      <c r="AI1392" s="26">
        <v>3</v>
      </c>
      <c r="AJ1392" s="26"/>
      <c r="AK1392" s="26"/>
      <c r="AL1392" s="26"/>
      <c r="AM1392" s="26"/>
      <c r="AN1392" s="26"/>
      <c r="AO1392" s="26"/>
      <c r="AP1392" s="26"/>
      <c r="AQ1392" s="26"/>
      <c r="AR1392" s="26"/>
      <c r="AS1392" s="26"/>
      <c r="AT1392" s="26"/>
      <c r="AU1392" s="26"/>
      <c r="AV1392" s="26"/>
      <c r="AW1392" s="26"/>
      <c r="AX1392" s="26"/>
      <c r="AY1392" s="26"/>
      <c r="AZ1392" s="26"/>
      <c r="BA1392" s="26"/>
      <c r="BB1392" s="26"/>
      <c r="BC1392" s="26"/>
      <c r="BD1392" s="26"/>
      <c r="BE1392" s="26"/>
      <c r="BF1392" s="26"/>
      <c r="BG1392" s="26"/>
      <c r="BH1392" s="26"/>
      <c r="BI1392" s="26"/>
      <c r="BJ1392" s="26"/>
      <c r="BK1392" s="26"/>
      <c r="BL1392" s="26"/>
      <c r="BM1392" s="26"/>
      <c r="BN1392" s="26"/>
      <c r="BO1392" s="26"/>
      <c r="BP1392" s="26"/>
      <c r="BQ1392" s="26"/>
      <c r="BR1392" s="26"/>
      <c r="BS1392" s="26"/>
      <c r="BT1392" s="26"/>
      <c r="BU1392" s="26"/>
      <c r="BV1392" s="26"/>
      <c r="BW1392" s="26"/>
      <c r="BX1392" s="26"/>
      <c r="BY1392" s="26"/>
      <c r="BZ1392" s="26"/>
      <c r="CA1392" s="26"/>
      <c r="CB1392" s="26"/>
      <c r="CC1392" s="26"/>
      <c r="CD1392" s="26"/>
      <c r="CE1392" s="26"/>
      <c r="CF1392" s="26"/>
      <c r="CG1392" s="26"/>
      <c r="CH1392" s="26"/>
      <c r="CI1392" s="26"/>
      <c r="CJ1392" s="26"/>
      <c r="CK1392" s="26"/>
      <c r="CL1392" s="26"/>
      <c r="CM1392" s="26"/>
      <c r="CN1392" s="26"/>
      <c r="CO1392" s="26"/>
      <c r="CP1392" s="26"/>
      <c r="CQ1392" s="26"/>
      <c r="CR1392" s="26"/>
      <c r="CS1392" s="26"/>
      <c r="CT1392" s="26"/>
      <c r="CU1392" s="26"/>
      <c r="CV1392" s="26"/>
    </row>
    <row r="1393" spans="1:100">
      <c r="A1393" s="26">
        <v>38</v>
      </c>
      <c r="B1393" s="26" t="s">
        <v>43</v>
      </c>
      <c r="C1393" s="26" t="s">
        <v>36</v>
      </c>
      <c r="D1393" s="26">
        <v>1404</v>
      </c>
      <c r="E1393" s="26" t="s">
        <v>37</v>
      </c>
      <c r="F1393" s="26">
        <v>1</v>
      </c>
      <c r="G1393" s="26">
        <v>3</v>
      </c>
      <c r="H1393" s="26" t="s">
        <v>38</v>
      </c>
      <c r="I1393" s="26">
        <v>1</v>
      </c>
      <c r="J1393" s="26">
        <v>1961</v>
      </c>
      <c r="K1393" s="26">
        <v>1</v>
      </c>
      <c r="L1393" s="26" t="s">
        <v>46</v>
      </c>
      <c r="M1393" s="26">
        <v>59</v>
      </c>
      <c r="N1393" s="26">
        <v>2</v>
      </c>
      <c r="O1393" s="26">
        <v>1</v>
      </c>
      <c r="P1393" s="26" t="s">
        <v>57</v>
      </c>
      <c r="Q1393" s="26">
        <v>1</v>
      </c>
      <c r="R1393" s="26" t="s">
        <v>41</v>
      </c>
      <c r="S1393" s="26">
        <v>2858</v>
      </c>
      <c r="T1393" s="26">
        <v>11473</v>
      </c>
      <c r="U1393" s="26">
        <v>4</v>
      </c>
      <c r="V1393" s="26" t="s">
        <v>42</v>
      </c>
      <c r="W1393" s="26" t="s">
        <v>43</v>
      </c>
      <c r="X1393" s="26">
        <v>14</v>
      </c>
      <c r="Y1393" s="26">
        <v>3</v>
      </c>
      <c r="Z1393" s="26">
        <v>1</v>
      </c>
      <c r="AA1393" s="26">
        <v>80</v>
      </c>
      <c r="AB1393" s="26">
        <v>0</v>
      </c>
      <c r="AC1393" s="26">
        <v>20</v>
      </c>
      <c r="AD1393" s="26">
        <v>3</v>
      </c>
      <c r="AE1393" s="26">
        <v>2</v>
      </c>
      <c r="AF1393" s="26">
        <v>1</v>
      </c>
      <c r="AG1393" s="26">
        <v>0</v>
      </c>
      <c r="AH1393" s="26">
        <v>0</v>
      </c>
      <c r="AI1393" s="26">
        <v>0</v>
      </c>
      <c r="AJ1393" s="26"/>
      <c r="AK1393" s="26"/>
      <c r="AL1393" s="26"/>
      <c r="AM1393" s="26"/>
      <c r="AN1393" s="26"/>
      <c r="AO1393" s="26"/>
      <c r="AP1393" s="26"/>
      <c r="AQ1393" s="26"/>
      <c r="AR1393" s="26"/>
      <c r="AS1393" s="26"/>
      <c r="AT1393" s="26"/>
      <c r="AU1393" s="26"/>
      <c r="AV1393" s="26"/>
      <c r="AW1393" s="26"/>
      <c r="AX1393" s="26"/>
      <c r="AY1393" s="26"/>
      <c r="AZ1393" s="26"/>
      <c r="BA1393" s="26"/>
      <c r="BB1393" s="26"/>
      <c r="BC1393" s="26"/>
      <c r="BD1393" s="26"/>
      <c r="BE1393" s="26"/>
      <c r="BF1393" s="26"/>
      <c r="BG1393" s="26"/>
      <c r="BH1393" s="26"/>
      <c r="BI1393" s="26"/>
      <c r="BJ1393" s="26"/>
      <c r="BK1393" s="26"/>
      <c r="BL1393" s="26"/>
      <c r="BM1393" s="26"/>
      <c r="BN1393" s="26"/>
      <c r="BO1393" s="26"/>
      <c r="BP1393" s="26"/>
      <c r="BQ1393" s="26"/>
      <c r="BR1393" s="26"/>
      <c r="BS1393" s="26"/>
      <c r="BT1393" s="26"/>
      <c r="BU1393" s="26"/>
      <c r="BV1393" s="26"/>
      <c r="BW1393" s="26"/>
      <c r="BX1393" s="26"/>
      <c r="BY1393" s="26"/>
      <c r="BZ1393" s="26"/>
      <c r="CA1393" s="26"/>
      <c r="CB1393" s="26"/>
      <c r="CC1393" s="26"/>
      <c r="CD1393" s="26"/>
      <c r="CE1393" s="26"/>
      <c r="CF1393" s="26"/>
      <c r="CG1393" s="26"/>
      <c r="CH1393" s="26"/>
      <c r="CI1393" s="26"/>
      <c r="CJ1393" s="26"/>
      <c r="CK1393" s="26"/>
      <c r="CL1393" s="26"/>
      <c r="CM1393" s="26"/>
      <c r="CN1393" s="26"/>
      <c r="CO1393" s="26"/>
      <c r="CP1393" s="26"/>
      <c r="CQ1393" s="26"/>
      <c r="CR1393" s="26"/>
      <c r="CS1393" s="26"/>
      <c r="CT1393" s="26"/>
      <c r="CU1393" s="26"/>
      <c r="CV1393" s="26"/>
    </row>
    <row r="1394" spans="1:100">
      <c r="A1394" s="26">
        <v>35</v>
      </c>
      <c r="B1394" s="26" t="s">
        <v>43</v>
      </c>
      <c r="C1394" s="26" t="s">
        <v>36</v>
      </c>
      <c r="D1394" s="26">
        <v>1224</v>
      </c>
      <c r="E1394" s="26" t="s">
        <v>37</v>
      </c>
      <c r="F1394" s="26">
        <v>7</v>
      </c>
      <c r="G1394" s="26">
        <v>4</v>
      </c>
      <c r="H1394" s="26" t="s">
        <v>38</v>
      </c>
      <c r="I1394" s="26">
        <v>1</v>
      </c>
      <c r="J1394" s="26">
        <v>1962</v>
      </c>
      <c r="K1394" s="26">
        <v>3</v>
      </c>
      <c r="L1394" s="26" t="s">
        <v>39</v>
      </c>
      <c r="M1394" s="26">
        <v>55</v>
      </c>
      <c r="N1394" s="26">
        <v>3</v>
      </c>
      <c r="O1394" s="26">
        <v>2</v>
      </c>
      <c r="P1394" s="26" t="s">
        <v>40</v>
      </c>
      <c r="Q1394" s="26">
        <v>4</v>
      </c>
      <c r="R1394" s="26" t="s">
        <v>48</v>
      </c>
      <c r="S1394" s="26">
        <v>5204</v>
      </c>
      <c r="T1394" s="26">
        <v>13586</v>
      </c>
      <c r="U1394" s="26">
        <v>1</v>
      </c>
      <c r="V1394" s="26" t="s">
        <v>42</v>
      </c>
      <c r="W1394" s="26" t="s">
        <v>35</v>
      </c>
      <c r="X1394" s="26">
        <v>11</v>
      </c>
      <c r="Y1394" s="26">
        <v>3</v>
      </c>
      <c r="Z1394" s="26">
        <v>4</v>
      </c>
      <c r="AA1394" s="26">
        <v>80</v>
      </c>
      <c r="AB1394" s="26">
        <v>0</v>
      </c>
      <c r="AC1394" s="26">
        <v>10</v>
      </c>
      <c r="AD1394" s="26">
        <v>2</v>
      </c>
      <c r="AE1394" s="26">
        <v>3</v>
      </c>
      <c r="AF1394" s="26">
        <v>10</v>
      </c>
      <c r="AG1394" s="26">
        <v>8</v>
      </c>
      <c r="AH1394" s="26">
        <v>0</v>
      </c>
      <c r="AI1394" s="26">
        <v>9</v>
      </c>
      <c r="AJ1394" s="26"/>
      <c r="AK1394" s="26"/>
      <c r="AL1394" s="26"/>
      <c r="AM1394" s="26"/>
      <c r="AN1394" s="26"/>
      <c r="AO1394" s="26"/>
      <c r="AP1394" s="26"/>
      <c r="AQ1394" s="26"/>
      <c r="AR1394" s="26"/>
      <c r="AS1394" s="26"/>
      <c r="AT1394" s="26"/>
      <c r="AU1394" s="26"/>
      <c r="AV1394" s="26"/>
      <c r="AW1394" s="26"/>
      <c r="AX1394" s="26"/>
      <c r="AY1394" s="26"/>
      <c r="AZ1394" s="26"/>
      <c r="BA1394" s="26"/>
      <c r="BB1394" s="26"/>
      <c r="BC1394" s="26"/>
      <c r="BD1394" s="26"/>
      <c r="BE1394" s="26"/>
      <c r="BF1394" s="26"/>
      <c r="BG1394" s="26"/>
      <c r="BH1394" s="26"/>
      <c r="BI1394" s="26"/>
      <c r="BJ1394" s="26"/>
      <c r="BK1394" s="26"/>
      <c r="BL1394" s="26"/>
      <c r="BM1394" s="26"/>
      <c r="BN1394" s="26"/>
      <c r="BO1394" s="26"/>
      <c r="BP1394" s="26"/>
      <c r="BQ1394" s="26"/>
      <c r="BR1394" s="26"/>
      <c r="BS1394" s="26"/>
      <c r="BT1394" s="26"/>
      <c r="BU1394" s="26"/>
      <c r="BV1394" s="26"/>
      <c r="BW1394" s="26"/>
      <c r="BX1394" s="26"/>
      <c r="BY1394" s="26"/>
      <c r="BZ1394" s="26"/>
      <c r="CA1394" s="26"/>
      <c r="CB1394" s="26"/>
      <c r="CC1394" s="26"/>
      <c r="CD1394" s="26"/>
      <c r="CE1394" s="26"/>
      <c r="CF1394" s="26"/>
      <c r="CG1394" s="26"/>
      <c r="CH1394" s="26"/>
      <c r="CI1394" s="26"/>
      <c r="CJ1394" s="26"/>
      <c r="CK1394" s="26"/>
      <c r="CL1394" s="26"/>
      <c r="CM1394" s="26"/>
      <c r="CN1394" s="26"/>
      <c r="CO1394" s="26"/>
      <c r="CP1394" s="26"/>
      <c r="CQ1394" s="26"/>
      <c r="CR1394" s="26"/>
      <c r="CS1394" s="26"/>
      <c r="CT1394" s="26"/>
      <c r="CU1394" s="26"/>
      <c r="CV1394" s="26"/>
    </row>
    <row r="1395" spans="1:100">
      <c r="A1395" s="26">
        <v>27</v>
      </c>
      <c r="B1395" s="26" t="s">
        <v>43</v>
      </c>
      <c r="C1395" s="26" t="s">
        <v>36</v>
      </c>
      <c r="D1395" s="26">
        <v>954</v>
      </c>
      <c r="E1395" s="26" t="s">
        <v>37</v>
      </c>
      <c r="F1395" s="26">
        <v>9</v>
      </c>
      <c r="G1395" s="26">
        <v>3</v>
      </c>
      <c r="H1395" s="26" t="s">
        <v>59</v>
      </c>
      <c r="I1395" s="26">
        <v>1</v>
      </c>
      <c r="J1395" s="26">
        <v>1965</v>
      </c>
      <c r="K1395" s="26">
        <v>4</v>
      </c>
      <c r="L1395" s="26" t="s">
        <v>46</v>
      </c>
      <c r="M1395" s="26">
        <v>44</v>
      </c>
      <c r="N1395" s="26">
        <v>3</v>
      </c>
      <c r="O1395" s="26">
        <v>2</v>
      </c>
      <c r="P1395" s="26" t="s">
        <v>40</v>
      </c>
      <c r="Q1395" s="26">
        <v>4</v>
      </c>
      <c r="R1395" s="26" t="s">
        <v>41</v>
      </c>
      <c r="S1395" s="26">
        <v>4105</v>
      </c>
      <c r="T1395" s="26">
        <v>5099</v>
      </c>
      <c r="U1395" s="26">
        <v>1</v>
      </c>
      <c r="V1395" s="26" t="s">
        <v>42</v>
      </c>
      <c r="W1395" s="26" t="s">
        <v>43</v>
      </c>
      <c r="X1395" s="26">
        <v>14</v>
      </c>
      <c r="Y1395" s="26">
        <v>3</v>
      </c>
      <c r="Z1395" s="26">
        <v>1</v>
      </c>
      <c r="AA1395" s="26">
        <v>80</v>
      </c>
      <c r="AB1395" s="26">
        <v>0</v>
      </c>
      <c r="AC1395" s="26">
        <v>7</v>
      </c>
      <c r="AD1395" s="26">
        <v>5</v>
      </c>
      <c r="AE1395" s="26">
        <v>3</v>
      </c>
      <c r="AF1395" s="26">
        <v>7</v>
      </c>
      <c r="AG1395" s="26">
        <v>7</v>
      </c>
      <c r="AH1395" s="26">
        <v>0</v>
      </c>
      <c r="AI1395" s="26">
        <v>7</v>
      </c>
      <c r="AJ1395" s="26"/>
      <c r="AK1395" s="26"/>
      <c r="AL1395" s="26"/>
      <c r="AM1395" s="26"/>
      <c r="AN1395" s="26"/>
      <c r="AO1395" s="26"/>
      <c r="AP1395" s="26"/>
      <c r="AQ1395" s="26"/>
      <c r="AR1395" s="26"/>
      <c r="AS1395" s="26"/>
      <c r="AT1395" s="26"/>
      <c r="AU1395" s="26"/>
      <c r="AV1395" s="26"/>
      <c r="AW1395" s="26"/>
      <c r="AX1395" s="26"/>
      <c r="AY1395" s="26"/>
      <c r="AZ1395" s="26"/>
      <c r="BA1395" s="26"/>
      <c r="BB1395" s="26"/>
      <c r="BC1395" s="26"/>
      <c r="BD1395" s="26"/>
      <c r="BE1395" s="26"/>
      <c r="BF1395" s="26"/>
      <c r="BG1395" s="26"/>
      <c r="BH1395" s="26"/>
      <c r="BI1395" s="26"/>
      <c r="BJ1395" s="26"/>
      <c r="BK1395" s="26"/>
      <c r="BL1395" s="26"/>
      <c r="BM1395" s="26"/>
      <c r="BN1395" s="26"/>
      <c r="BO1395" s="26"/>
      <c r="BP1395" s="26"/>
      <c r="BQ1395" s="26"/>
      <c r="BR1395" s="26"/>
      <c r="BS1395" s="26"/>
      <c r="BT1395" s="26"/>
      <c r="BU1395" s="26"/>
      <c r="BV1395" s="26"/>
      <c r="BW1395" s="26"/>
      <c r="BX1395" s="26"/>
      <c r="BY1395" s="26"/>
      <c r="BZ1395" s="26"/>
      <c r="CA1395" s="26"/>
      <c r="CB1395" s="26"/>
      <c r="CC1395" s="26"/>
      <c r="CD1395" s="26"/>
      <c r="CE1395" s="26"/>
      <c r="CF1395" s="26"/>
      <c r="CG1395" s="26"/>
      <c r="CH1395" s="26"/>
      <c r="CI1395" s="26"/>
      <c r="CJ1395" s="26"/>
      <c r="CK1395" s="26"/>
      <c r="CL1395" s="26"/>
      <c r="CM1395" s="26"/>
      <c r="CN1395" s="26"/>
      <c r="CO1395" s="26"/>
      <c r="CP1395" s="26"/>
      <c r="CQ1395" s="26"/>
      <c r="CR1395" s="26"/>
      <c r="CS1395" s="26"/>
      <c r="CT1395" s="26"/>
      <c r="CU1395" s="26"/>
      <c r="CV1395" s="26"/>
    </row>
    <row r="1396" spans="1:100">
      <c r="A1396" s="26">
        <v>32</v>
      </c>
      <c r="B1396" s="26" t="s">
        <v>43</v>
      </c>
      <c r="C1396" s="26" t="s">
        <v>36</v>
      </c>
      <c r="D1396" s="26">
        <v>1373</v>
      </c>
      <c r="E1396" s="26" t="s">
        <v>45</v>
      </c>
      <c r="F1396" s="26">
        <v>5</v>
      </c>
      <c r="G1396" s="26">
        <v>4</v>
      </c>
      <c r="H1396" s="26" t="s">
        <v>38</v>
      </c>
      <c r="I1396" s="26">
        <v>1</v>
      </c>
      <c r="J1396" s="26">
        <v>1966</v>
      </c>
      <c r="K1396" s="26">
        <v>4</v>
      </c>
      <c r="L1396" s="26" t="s">
        <v>46</v>
      </c>
      <c r="M1396" s="26">
        <v>56</v>
      </c>
      <c r="N1396" s="26">
        <v>2</v>
      </c>
      <c r="O1396" s="26">
        <v>2</v>
      </c>
      <c r="P1396" s="26" t="s">
        <v>53</v>
      </c>
      <c r="Q1396" s="26">
        <v>4</v>
      </c>
      <c r="R1396" s="26" t="s">
        <v>41</v>
      </c>
      <c r="S1396" s="26">
        <v>9679</v>
      </c>
      <c r="T1396" s="26">
        <v>10138</v>
      </c>
      <c r="U1396" s="26">
        <v>8</v>
      </c>
      <c r="V1396" s="26" t="s">
        <v>42</v>
      </c>
      <c r="W1396" s="26" t="s">
        <v>43</v>
      </c>
      <c r="X1396" s="26">
        <v>24</v>
      </c>
      <c r="Y1396" s="26">
        <v>4</v>
      </c>
      <c r="Z1396" s="26">
        <v>2</v>
      </c>
      <c r="AA1396" s="26">
        <v>80</v>
      </c>
      <c r="AB1396" s="26">
        <v>0</v>
      </c>
      <c r="AC1396" s="26">
        <v>8</v>
      </c>
      <c r="AD1396" s="26">
        <v>1</v>
      </c>
      <c r="AE1396" s="26">
        <v>3</v>
      </c>
      <c r="AF1396" s="26">
        <v>1</v>
      </c>
      <c r="AG1396" s="26">
        <v>0</v>
      </c>
      <c r="AH1396" s="26">
        <v>0</v>
      </c>
      <c r="AI1396" s="26">
        <v>0</v>
      </c>
      <c r="AJ1396" s="26"/>
      <c r="AK1396" s="26"/>
      <c r="AL1396" s="26"/>
      <c r="AM1396" s="26"/>
      <c r="AN1396" s="26"/>
      <c r="AO1396" s="26"/>
      <c r="AP1396" s="26"/>
      <c r="AQ1396" s="26"/>
      <c r="AR1396" s="26"/>
      <c r="AS1396" s="26"/>
      <c r="AT1396" s="26"/>
      <c r="AU1396" s="26"/>
      <c r="AV1396" s="26"/>
      <c r="AW1396" s="26"/>
      <c r="AX1396" s="26"/>
      <c r="AY1396" s="26"/>
      <c r="AZ1396" s="26"/>
      <c r="BA1396" s="26"/>
      <c r="BB1396" s="26"/>
      <c r="BC1396" s="26"/>
      <c r="BD1396" s="26"/>
      <c r="BE1396" s="26"/>
      <c r="BF1396" s="26"/>
      <c r="BG1396" s="26"/>
      <c r="BH1396" s="26"/>
      <c r="BI1396" s="26"/>
      <c r="BJ1396" s="26"/>
      <c r="BK1396" s="26"/>
      <c r="BL1396" s="26"/>
      <c r="BM1396" s="26"/>
      <c r="BN1396" s="26"/>
      <c r="BO1396" s="26"/>
      <c r="BP1396" s="26"/>
      <c r="BQ1396" s="26"/>
      <c r="BR1396" s="26"/>
      <c r="BS1396" s="26"/>
      <c r="BT1396" s="26"/>
      <c r="BU1396" s="26"/>
      <c r="BV1396" s="26"/>
      <c r="BW1396" s="26"/>
      <c r="BX1396" s="26"/>
      <c r="BY1396" s="26"/>
      <c r="BZ1396" s="26"/>
      <c r="CA1396" s="26"/>
      <c r="CB1396" s="26"/>
      <c r="CC1396" s="26"/>
      <c r="CD1396" s="26"/>
      <c r="CE1396" s="26"/>
      <c r="CF1396" s="26"/>
      <c r="CG1396" s="26"/>
      <c r="CH1396" s="26"/>
      <c r="CI1396" s="26"/>
      <c r="CJ1396" s="26"/>
      <c r="CK1396" s="26"/>
      <c r="CL1396" s="26"/>
      <c r="CM1396" s="26"/>
      <c r="CN1396" s="26"/>
      <c r="CO1396" s="26"/>
      <c r="CP1396" s="26"/>
      <c r="CQ1396" s="26"/>
      <c r="CR1396" s="26"/>
      <c r="CS1396" s="26"/>
      <c r="CT1396" s="26"/>
      <c r="CU1396" s="26"/>
      <c r="CV1396" s="26"/>
    </row>
    <row r="1397" spans="1:100">
      <c r="A1397" s="26">
        <v>31</v>
      </c>
      <c r="B1397" s="26" t="s">
        <v>35</v>
      </c>
      <c r="C1397" s="26" t="s">
        <v>44</v>
      </c>
      <c r="D1397" s="26">
        <v>754</v>
      </c>
      <c r="E1397" s="26" t="s">
        <v>37</v>
      </c>
      <c r="F1397" s="26">
        <v>26</v>
      </c>
      <c r="G1397" s="26">
        <v>4</v>
      </c>
      <c r="H1397" s="26" t="s">
        <v>59</v>
      </c>
      <c r="I1397" s="26">
        <v>1</v>
      </c>
      <c r="J1397" s="26">
        <v>1967</v>
      </c>
      <c r="K1397" s="26">
        <v>1</v>
      </c>
      <c r="L1397" s="26" t="s">
        <v>46</v>
      </c>
      <c r="M1397" s="26">
        <v>63</v>
      </c>
      <c r="N1397" s="26">
        <v>3</v>
      </c>
      <c r="O1397" s="26">
        <v>2</v>
      </c>
      <c r="P1397" s="26" t="s">
        <v>40</v>
      </c>
      <c r="Q1397" s="26">
        <v>4</v>
      </c>
      <c r="R1397" s="26" t="s">
        <v>48</v>
      </c>
      <c r="S1397" s="26">
        <v>5617</v>
      </c>
      <c r="T1397" s="26">
        <v>21075</v>
      </c>
      <c r="U1397" s="26">
        <v>1</v>
      </c>
      <c r="V1397" s="26" t="s">
        <v>42</v>
      </c>
      <c r="W1397" s="26" t="s">
        <v>35</v>
      </c>
      <c r="X1397" s="26">
        <v>11</v>
      </c>
      <c r="Y1397" s="26">
        <v>3</v>
      </c>
      <c r="Z1397" s="26">
        <v>3</v>
      </c>
      <c r="AA1397" s="26">
        <v>80</v>
      </c>
      <c r="AB1397" s="26">
        <v>0</v>
      </c>
      <c r="AC1397" s="26">
        <v>10</v>
      </c>
      <c r="AD1397" s="26">
        <v>4</v>
      </c>
      <c r="AE1397" s="26">
        <v>3</v>
      </c>
      <c r="AF1397" s="26">
        <v>10</v>
      </c>
      <c r="AG1397" s="26">
        <v>7</v>
      </c>
      <c r="AH1397" s="26">
        <v>0</v>
      </c>
      <c r="AI1397" s="26">
        <v>8</v>
      </c>
      <c r="AJ1397" s="26"/>
      <c r="AK1397" s="26"/>
      <c r="AL1397" s="26"/>
      <c r="AM1397" s="26"/>
      <c r="AN1397" s="26"/>
      <c r="AO1397" s="26"/>
      <c r="AP1397" s="26"/>
      <c r="AQ1397" s="26"/>
      <c r="AR1397" s="26"/>
      <c r="AS1397" s="26"/>
      <c r="AT1397" s="26"/>
      <c r="AU1397" s="26"/>
      <c r="AV1397" s="26"/>
      <c r="AW1397" s="26"/>
      <c r="AX1397" s="26"/>
      <c r="AY1397" s="26"/>
      <c r="AZ1397" s="26"/>
      <c r="BA1397" s="26"/>
      <c r="BB1397" s="26"/>
      <c r="BC1397" s="26"/>
      <c r="BD1397" s="26"/>
      <c r="BE1397" s="26"/>
      <c r="BF1397" s="26"/>
      <c r="BG1397" s="26"/>
      <c r="BH1397" s="26"/>
      <c r="BI1397" s="26"/>
      <c r="BJ1397" s="26"/>
      <c r="BK1397" s="26"/>
      <c r="BL1397" s="26"/>
      <c r="BM1397" s="26"/>
      <c r="BN1397" s="26"/>
      <c r="BO1397" s="26"/>
      <c r="BP1397" s="26"/>
      <c r="BQ1397" s="26"/>
      <c r="BR1397" s="26"/>
      <c r="BS1397" s="26"/>
      <c r="BT1397" s="26"/>
      <c r="BU1397" s="26"/>
      <c r="BV1397" s="26"/>
      <c r="BW1397" s="26"/>
      <c r="BX1397" s="26"/>
      <c r="BY1397" s="26"/>
      <c r="BZ1397" s="26"/>
      <c r="CA1397" s="26"/>
      <c r="CB1397" s="26"/>
      <c r="CC1397" s="26"/>
      <c r="CD1397" s="26"/>
      <c r="CE1397" s="26"/>
      <c r="CF1397" s="26"/>
      <c r="CG1397" s="26"/>
      <c r="CH1397" s="26"/>
      <c r="CI1397" s="26"/>
      <c r="CJ1397" s="26"/>
      <c r="CK1397" s="26"/>
      <c r="CL1397" s="26"/>
      <c r="CM1397" s="26"/>
      <c r="CN1397" s="26"/>
      <c r="CO1397" s="26"/>
      <c r="CP1397" s="26"/>
      <c r="CQ1397" s="26"/>
      <c r="CR1397" s="26"/>
      <c r="CS1397" s="26"/>
      <c r="CT1397" s="26"/>
      <c r="CU1397" s="26"/>
      <c r="CV1397" s="26"/>
    </row>
    <row r="1398" spans="1:100">
      <c r="A1398" s="26">
        <v>53</v>
      </c>
      <c r="B1398" s="26" t="s">
        <v>35</v>
      </c>
      <c r="C1398" s="26" t="s">
        <v>36</v>
      </c>
      <c r="D1398" s="26">
        <v>1168</v>
      </c>
      <c r="E1398" s="26" t="s">
        <v>37</v>
      </c>
      <c r="F1398" s="26">
        <v>24</v>
      </c>
      <c r="G1398" s="26">
        <v>4</v>
      </c>
      <c r="H1398" s="26" t="s">
        <v>38</v>
      </c>
      <c r="I1398" s="26">
        <v>1</v>
      </c>
      <c r="J1398" s="26">
        <v>1968</v>
      </c>
      <c r="K1398" s="26">
        <v>1</v>
      </c>
      <c r="L1398" s="26" t="s">
        <v>46</v>
      </c>
      <c r="M1398" s="26">
        <v>66</v>
      </c>
      <c r="N1398" s="26">
        <v>3</v>
      </c>
      <c r="O1398" s="26">
        <v>3</v>
      </c>
      <c r="P1398" s="26" t="s">
        <v>40</v>
      </c>
      <c r="Q1398" s="26">
        <v>1</v>
      </c>
      <c r="R1398" s="26" t="s">
        <v>41</v>
      </c>
      <c r="S1398" s="26">
        <v>10448</v>
      </c>
      <c r="T1398" s="26">
        <v>5843</v>
      </c>
      <c r="U1398" s="26">
        <v>6</v>
      </c>
      <c r="V1398" s="26" t="s">
        <v>42</v>
      </c>
      <c r="W1398" s="26" t="s">
        <v>35</v>
      </c>
      <c r="X1398" s="26">
        <v>13</v>
      </c>
      <c r="Y1398" s="26">
        <v>3</v>
      </c>
      <c r="Z1398" s="26">
        <v>2</v>
      </c>
      <c r="AA1398" s="26">
        <v>80</v>
      </c>
      <c r="AB1398" s="26">
        <v>0</v>
      </c>
      <c r="AC1398" s="26">
        <v>15</v>
      </c>
      <c r="AD1398" s="26">
        <v>2</v>
      </c>
      <c r="AE1398" s="26">
        <v>2</v>
      </c>
      <c r="AF1398" s="26">
        <v>2</v>
      </c>
      <c r="AG1398" s="26">
        <v>2</v>
      </c>
      <c r="AH1398" s="26">
        <v>2</v>
      </c>
      <c r="AI1398" s="26">
        <v>2</v>
      </c>
      <c r="AJ1398" s="26"/>
      <c r="AK1398" s="26"/>
      <c r="AL1398" s="26"/>
      <c r="AM1398" s="26"/>
      <c r="AN1398" s="26"/>
      <c r="AO1398" s="26"/>
      <c r="AP1398" s="26"/>
      <c r="AQ1398" s="26"/>
      <c r="AR1398" s="26"/>
      <c r="AS1398" s="26"/>
      <c r="AT1398" s="26"/>
      <c r="AU1398" s="26"/>
      <c r="AV1398" s="26"/>
      <c r="AW1398" s="26"/>
      <c r="AX1398" s="26"/>
      <c r="AY1398" s="26"/>
      <c r="AZ1398" s="26"/>
      <c r="BA1398" s="26"/>
      <c r="BB1398" s="26"/>
      <c r="BC1398" s="26"/>
      <c r="BD1398" s="26"/>
      <c r="BE1398" s="26"/>
      <c r="BF1398" s="26"/>
      <c r="BG1398" s="26"/>
      <c r="BH1398" s="26"/>
      <c r="BI1398" s="26"/>
      <c r="BJ1398" s="26"/>
      <c r="BK1398" s="26"/>
      <c r="BL1398" s="26"/>
      <c r="BM1398" s="26"/>
      <c r="BN1398" s="26"/>
      <c r="BO1398" s="26"/>
      <c r="BP1398" s="26"/>
      <c r="BQ1398" s="26"/>
      <c r="BR1398" s="26"/>
      <c r="BS1398" s="26"/>
      <c r="BT1398" s="26"/>
      <c r="BU1398" s="26"/>
      <c r="BV1398" s="26"/>
      <c r="BW1398" s="26"/>
      <c r="BX1398" s="26"/>
      <c r="BY1398" s="26"/>
      <c r="BZ1398" s="26"/>
      <c r="CA1398" s="26"/>
      <c r="CB1398" s="26"/>
      <c r="CC1398" s="26"/>
      <c r="CD1398" s="26"/>
      <c r="CE1398" s="26"/>
      <c r="CF1398" s="26"/>
      <c r="CG1398" s="26"/>
      <c r="CH1398" s="26"/>
      <c r="CI1398" s="26"/>
      <c r="CJ1398" s="26"/>
      <c r="CK1398" s="26"/>
      <c r="CL1398" s="26"/>
      <c r="CM1398" s="26"/>
      <c r="CN1398" s="26"/>
      <c r="CO1398" s="26"/>
      <c r="CP1398" s="26"/>
      <c r="CQ1398" s="26"/>
      <c r="CR1398" s="26"/>
      <c r="CS1398" s="26"/>
      <c r="CT1398" s="26"/>
      <c r="CU1398" s="26"/>
      <c r="CV1398" s="26"/>
    </row>
    <row r="1399" spans="1:100">
      <c r="A1399" s="26">
        <v>54</v>
      </c>
      <c r="B1399" s="26" t="s">
        <v>43</v>
      </c>
      <c r="C1399" s="26" t="s">
        <v>36</v>
      </c>
      <c r="D1399" s="26">
        <v>155</v>
      </c>
      <c r="E1399" s="26" t="s">
        <v>45</v>
      </c>
      <c r="F1399" s="26">
        <v>9</v>
      </c>
      <c r="G1399" s="26">
        <v>2</v>
      </c>
      <c r="H1399" s="26" t="s">
        <v>38</v>
      </c>
      <c r="I1399" s="26">
        <v>1</v>
      </c>
      <c r="J1399" s="26">
        <v>1969</v>
      </c>
      <c r="K1399" s="26">
        <v>1</v>
      </c>
      <c r="L1399" s="26" t="s">
        <v>39</v>
      </c>
      <c r="M1399" s="26">
        <v>67</v>
      </c>
      <c r="N1399" s="26">
        <v>3</v>
      </c>
      <c r="O1399" s="26">
        <v>2</v>
      </c>
      <c r="P1399" s="26" t="s">
        <v>47</v>
      </c>
      <c r="Q1399" s="26">
        <v>3</v>
      </c>
      <c r="R1399" s="26" t="s">
        <v>48</v>
      </c>
      <c r="S1399" s="26">
        <v>2897</v>
      </c>
      <c r="T1399" s="26">
        <v>22474</v>
      </c>
      <c r="U1399" s="26">
        <v>3</v>
      </c>
      <c r="V1399" s="26" t="s">
        <v>42</v>
      </c>
      <c r="W1399" s="26" t="s">
        <v>43</v>
      </c>
      <c r="X1399" s="26">
        <v>11</v>
      </c>
      <c r="Y1399" s="26">
        <v>3</v>
      </c>
      <c r="Z1399" s="26">
        <v>3</v>
      </c>
      <c r="AA1399" s="26">
        <v>80</v>
      </c>
      <c r="AB1399" s="26">
        <v>2</v>
      </c>
      <c r="AC1399" s="26">
        <v>9</v>
      </c>
      <c r="AD1399" s="26">
        <v>6</v>
      </c>
      <c r="AE1399" s="26">
        <v>2</v>
      </c>
      <c r="AF1399" s="26">
        <v>4</v>
      </c>
      <c r="AG1399" s="26">
        <v>3</v>
      </c>
      <c r="AH1399" s="26">
        <v>2</v>
      </c>
      <c r="AI1399" s="26">
        <v>3</v>
      </c>
      <c r="AJ1399" s="26"/>
      <c r="AK1399" s="26"/>
      <c r="AL1399" s="26"/>
      <c r="AM1399" s="26"/>
      <c r="AN1399" s="26"/>
      <c r="AO1399" s="26"/>
      <c r="AP1399" s="26"/>
      <c r="AQ1399" s="26"/>
      <c r="AR1399" s="26"/>
      <c r="AS1399" s="26"/>
      <c r="AT1399" s="26"/>
      <c r="AU1399" s="26"/>
      <c r="AV1399" s="26"/>
      <c r="AW1399" s="26"/>
      <c r="AX1399" s="26"/>
      <c r="AY1399" s="26"/>
      <c r="AZ1399" s="26"/>
      <c r="BA1399" s="26"/>
      <c r="BB1399" s="26"/>
      <c r="BC1399" s="26"/>
      <c r="BD1399" s="26"/>
      <c r="BE1399" s="26"/>
      <c r="BF1399" s="26"/>
      <c r="BG1399" s="26"/>
      <c r="BH1399" s="26"/>
      <c r="BI1399" s="26"/>
      <c r="BJ1399" s="26"/>
      <c r="BK1399" s="26"/>
      <c r="BL1399" s="26"/>
      <c r="BM1399" s="26"/>
      <c r="BN1399" s="26"/>
      <c r="BO1399" s="26"/>
      <c r="BP1399" s="26"/>
      <c r="BQ1399" s="26"/>
      <c r="BR1399" s="26"/>
      <c r="BS1399" s="26"/>
      <c r="BT1399" s="26"/>
      <c r="BU1399" s="26"/>
      <c r="BV1399" s="26"/>
      <c r="BW1399" s="26"/>
      <c r="BX1399" s="26"/>
      <c r="BY1399" s="26"/>
      <c r="BZ1399" s="26"/>
      <c r="CA1399" s="26"/>
      <c r="CB1399" s="26"/>
      <c r="CC1399" s="26"/>
      <c r="CD1399" s="26"/>
      <c r="CE1399" s="26"/>
      <c r="CF1399" s="26"/>
      <c r="CG1399" s="26"/>
      <c r="CH1399" s="26"/>
      <c r="CI1399" s="26"/>
      <c r="CJ1399" s="26"/>
      <c r="CK1399" s="26"/>
      <c r="CL1399" s="26"/>
      <c r="CM1399" s="26"/>
      <c r="CN1399" s="26"/>
      <c r="CO1399" s="26"/>
      <c r="CP1399" s="26"/>
      <c r="CQ1399" s="26"/>
      <c r="CR1399" s="26"/>
      <c r="CS1399" s="26"/>
      <c r="CT1399" s="26"/>
      <c r="CU1399" s="26"/>
      <c r="CV1399" s="26"/>
    </row>
    <row r="1400" spans="1:100">
      <c r="A1400" s="26">
        <v>33</v>
      </c>
      <c r="B1400" s="26" t="s">
        <v>43</v>
      </c>
      <c r="C1400" s="26" t="s">
        <v>44</v>
      </c>
      <c r="D1400" s="26">
        <v>1303</v>
      </c>
      <c r="E1400" s="26" t="s">
        <v>45</v>
      </c>
      <c r="F1400" s="26">
        <v>7</v>
      </c>
      <c r="G1400" s="26">
        <v>2</v>
      </c>
      <c r="H1400" s="26" t="s">
        <v>38</v>
      </c>
      <c r="I1400" s="26">
        <v>1</v>
      </c>
      <c r="J1400" s="26">
        <v>1970</v>
      </c>
      <c r="K1400" s="26">
        <v>4</v>
      </c>
      <c r="L1400" s="26" t="s">
        <v>46</v>
      </c>
      <c r="M1400" s="26">
        <v>36</v>
      </c>
      <c r="N1400" s="26">
        <v>3</v>
      </c>
      <c r="O1400" s="26">
        <v>2</v>
      </c>
      <c r="P1400" s="26" t="s">
        <v>54</v>
      </c>
      <c r="Q1400" s="26">
        <v>3</v>
      </c>
      <c r="R1400" s="26" t="s">
        <v>52</v>
      </c>
      <c r="S1400" s="26">
        <v>5968</v>
      </c>
      <c r="T1400" s="26">
        <v>18079</v>
      </c>
      <c r="U1400" s="26">
        <v>1</v>
      </c>
      <c r="V1400" s="26" t="s">
        <v>42</v>
      </c>
      <c r="W1400" s="26" t="s">
        <v>43</v>
      </c>
      <c r="X1400" s="26">
        <v>20</v>
      </c>
      <c r="Y1400" s="26">
        <v>4</v>
      </c>
      <c r="Z1400" s="26">
        <v>3</v>
      </c>
      <c r="AA1400" s="26">
        <v>80</v>
      </c>
      <c r="AB1400" s="26">
        <v>3</v>
      </c>
      <c r="AC1400" s="26">
        <v>9</v>
      </c>
      <c r="AD1400" s="26">
        <v>2</v>
      </c>
      <c r="AE1400" s="26">
        <v>3</v>
      </c>
      <c r="AF1400" s="26">
        <v>9</v>
      </c>
      <c r="AG1400" s="26">
        <v>7</v>
      </c>
      <c r="AH1400" s="26">
        <v>2</v>
      </c>
      <c r="AI1400" s="26">
        <v>8</v>
      </c>
      <c r="AJ1400" s="26"/>
      <c r="AK1400" s="26"/>
      <c r="AL1400" s="26"/>
      <c r="AM1400" s="26"/>
      <c r="AN1400" s="26"/>
      <c r="AO1400" s="26"/>
      <c r="AP1400" s="26"/>
      <c r="AQ1400" s="26"/>
      <c r="AR1400" s="26"/>
      <c r="AS1400" s="26"/>
      <c r="AT1400" s="26"/>
      <c r="AU1400" s="26"/>
      <c r="AV1400" s="26"/>
      <c r="AW1400" s="26"/>
      <c r="AX1400" s="26"/>
      <c r="AY1400" s="26"/>
      <c r="AZ1400" s="26"/>
      <c r="BA1400" s="26"/>
      <c r="BB1400" s="26"/>
      <c r="BC1400" s="26"/>
      <c r="BD1400" s="26"/>
      <c r="BE1400" s="26"/>
      <c r="BF1400" s="26"/>
      <c r="BG1400" s="26"/>
      <c r="BH1400" s="26"/>
      <c r="BI1400" s="26"/>
      <c r="BJ1400" s="26"/>
      <c r="BK1400" s="26"/>
      <c r="BL1400" s="26"/>
      <c r="BM1400" s="26"/>
      <c r="BN1400" s="26"/>
      <c r="BO1400" s="26"/>
      <c r="BP1400" s="26"/>
      <c r="BQ1400" s="26"/>
      <c r="BR1400" s="26"/>
      <c r="BS1400" s="26"/>
      <c r="BT1400" s="26"/>
      <c r="BU1400" s="26"/>
      <c r="BV1400" s="26"/>
      <c r="BW1400" s="26"/>
      <c r="BX1400" s="26"/>
      <c r="BY1400" s="26"/>
      <c r="BZ1400" s="26"/>
      <c r="CA1400" s="26"/>
      <c r="CB1400" s="26"/>
      <c r="CC1400" s="26"/>
      <c r="CD1400" s="26"/>
      <c r="CE1400" s="26"/>
      <c r="CF1400" s="26"/>
      <c r="CG1400" s="26"/>
      <c r="CH1400" s="26"/>
      <c r="CI1400" s="26"/>
      <c r="CJ1400" s="26"/>
      <c r="CK1400" s="26"/>
      <c r="CL1400" s="26"/>
      <c r="CM1400" s="26"/>
      <c r="CN1400" s="26"/>
      <c r="CO1400" s="26"/>
      <c r="CP1400" s="26"/>
      <c r="CQ1400" s="26"/>
      <c r="CR1400" s="26"/>
      <c r="CS1400" s="26"/>
      <c r="CT1400" s="26"/>
      <c r="CU1400" s="26"/>
      <c r="CV1400" s="26"/>
    </row>
    <row r="1401" spans="1:100">
      <c r="A1401" s="26">
        <v>43</v>
      </c>
      <c r="B1401" s="26" t="s">
        <v>43</v>
      </c>
      <c r="C1401" s="26" t="s">
        <v>36</v>
      </c>
      <c r="D1401" s="26">
        <v>574</v>
      </c>
      <c r="E1401" s="26" t="s">
        <v>45</v>
      </c>
      <c r="F1401" s="26">
        <v>11</v>
      </c>
      <c r="G1401" s="26">
        <v>3</v>
      </c>
      <c r="H1401" s="26" t="s">
        <v>38</v>
      </c>
      <c r="I1401" s="26">
        <v>1</v>
      </c>
      <c r="J1401" s="26">
        <v>1971</v>
      </c>
      <c r="K1401" s="26">
        <v>1</v>
      </c>
      <c r="L1401" s="26" t="s">
        <v>46</v>
      </c>
      <c r="M1401" s="26">
        <v>30</v>
      </c>
      <c r="N1401" s="26">
        <v>3</v>
      </c>
      <c r="O1401" s="26">
        <v>3</v>
      </c>
      <c r="P1401" s="26" t="s">
        <v>54</v>
      </c>
      <c r="Q1401" s="26">
        <v>3</v>
      </c>
      <c r="R1401" s="26" t="s">
        <v>48</v>
      </c>
      <c r="S1401" s="26">
        <v>7510</v>
      </c>
      <c r="T1401" s="26">
        <v>16873</v>
      </c>
      <c r="U1401" s="26">
        <v>1</v>
      </c>
      <c r="V1401" s="26" t="s">
        <v>42</v>
      </c>
      <c r="W1401" s="26" t="s">
        <v>43</v>
      </c>
      <c r="X1401" s="26">
        <v>17</v>
      </c>
      <c r="Y1401" s="26">
        <v>3</v>
      </c>
      <c r="Z1401" s="26">
        <v>2</v>
      </c>
      <c r="AA1401" s="26">
        <v>80</v>
      </c>
      <c r="AB1401" s="26">
        <v>1</v>
      </c>
      <c r="AC1401" s="26">
        <v>10</v>
      </c>
      <c r="AD1401" s="26">
        <v>1</v>
      </c>
      <c r="AE1401" s="26">
        <v>3</v>
      </c>
      <c r="AF1401" s="26">
        <v>10</v>
      </c>
      <c r="AG1401" s="26">
        <v>9</v>
      </c>
      <c r="AH1401" s="26">
        <v>0</v>
      </c>
      <c r="AI1401" s="26">
        <v>9</v>
      </c>
      <c r="AJ1401" s="26"/>
      <c r="AK1401" s="26"/>
      <c r="AL1401" s="26"/>
      <c r="AM1401" s="26"/>
      <c r="AN1401" s="26"/>
      <c r="AO1401" s="26"/>
      <c r="AP1401" s="26"/>
      <c r="AQ1401" s="26"/>
      <c r="AR1401" s="26"/>
      <c r="AS1401" s="26"/>
      <c r="AT1401" s="26"/>
      <c r="AU1401" s="26"/>
      <c r="AV1401" s="26"/>
      <c r="AW1401" s="26"/>
      <c r="AX1401" s="26"/>
      <c r="AY1401" s="26"/>
      <c r="AZ1401" s="26"/>
      <c r="BA1401" s="26"/>
      <c r="BB1401" s="26"/>
      <c r="BC1401" s="26"/>
      <c r="BD1401" s="26"/>
      <c r="BE1401" s="26"/>
      <c r="BF1401" s="26"/>
      <c r="BG1401" s="26"/>
      <c r="BH1401" s="26"/>
      <c r="BI1401" s="26"/>
      <c r="BJ1401" s="26"/>
      <c r="BK1401" s="26"/>
      <c r="BL1401" s="26"/>
      <c r="BM1401" s="26"/>
      <c r="BN1401" s="26"/>
      <c r="BO1401" s="26"/>
      <c r="BP1401" s="26"/>
      <c r="BQ1401" s="26"/>
      <c r="BR1401" s="26"/>
      <c r="BS1401" s="26"/>
      <c r="BT1401" s="26"/>
      <c r="BU1401" s="26"/>
      <c r="BV1401" s="26"/>
      <c r="BW1401" s="26"/>
      <c r="BX1401" s="26"/>
      <c r="BY1401" s="26"/>
      <c r="BZ1401" s="26"/>
      <c r="CA1401" s="26"/>
      <c r="CB1401" s="26"/>
      <c r="CC1401" s="26"/>
      <c r="CD1401" s="26"/>
      <c r="CE1401" s="26"/>
      <c r="CF1401" s="26"/>
      <c r="CG1401" s="26"/>
      <c r="CH1401" s="26"/>
      <c r="CI1401" s="26"/>
      <c r="CJ1401" s="26"/>
      <c r="CK1401" s="26"/>
      <c r="CL1401" s="26"/>
      <c r="CM1401" s="26"/>
      <c r="CN1401" s="26"/>
      <c r="CO1401" s="26"/>
      <c r="CP1401" s="26"/>
      <c r="CQ1401" s="26"/>
      <c r="CR1401" s="26"/>
      <c r="CS1401" s="26"/>
      <c r="CT1401" s="26"/>
      <c r="CU1401" s="26"/>
      <c r="CV1401" s="26"/>
    </row>
    <row r="1402" spans="1:100">
      <c r="A1402" s="26">
        <v>38</v>
      </c>
      <c r="B1402" s="26" t="s">
        <v>43</v>
      </c>
      <c r="C1402" s="26" t="s">
        <v>44</v>
      </c>
      <c r="D1402" s="26">
        <v>1444</v>
      </c>
      <c r="E1402" s="26" t="s">
        <v>61</v>
      </c>
      <c r="F1402" s="26">
        <v>1</v>
      </c>
      <c r="G1402" s="26">
        <v>4</v>
      </c>
      <c r="H1402" s="26" t="s">
        <v>49</v>
      </c>
      <c r="I1402" s="26">
        <v>1</v>
      </c>
      <c r="J1402" s="26">
        <v>1972</v>
      </c>
      <c r="K1402" s="26">
        <v>4</v>
      </c>
      <c r="L1402" s="26" t="s">
        <v>46</v>
      </c>
      <c r="M1402" s="26">
        <v>88</v>
      </c>
      <c r="N1402" s="26">
        <v>3</v>
      </c>
      <c r="O1402" s="26">
        <v>1</v>
      </c>
      <c r="P1402" s="26" t="s">
        <v>61</v>
      </c>
      <c r="Q1402" s="26">
        <v>2</v>
      </c>
      <c r="R1402" s="26" t="s">
        <v>48</v>
      </c>
      <c r="S1402" s="26">
        <v>2991</v>
      </c>
      <c r="T1402" s="26">
        <v>5224</v>
      </c>
      <c r="U1402" s="26">
        <v>0</v>
      </c>
      <c r="V1402" s="26" t="s">
        <v>42</v>
      </c>
      <c r="W1402" s="26" t="s">
        <v>35</v>
      </c>
      <c r="X1402" s="26">
        <v>11</v>
      </c>
      <c r="Y1402" s="26">
        <v>3</v>
      </c>
      <c r="Z1402" s="26">
        <v>2</v>
      </c>
      <c r="AA1402" s="26">
        <v>80</v>
      </c>
      <c r="AB1402" s="26">
        <v>1</v>
      </c>
      <c r="AC1402" s="26">
        <v>7</v>
      </c>
      <c r="AD1402" s="26">
        <v>2</v>
      </c>
      <c r="AE1402" s="26">
        <v>3</v>
      </c>
      <c r="AF1402" s="26">
        <v>6</v>
      </c>
      <c r="AG1402" s="26">
        <v>2</v>
      </c>
      <c r="AH1402" s="26">
        <v>1</v>
      </c>
      <c r="AI1402" s="26">
        <v>2</v>
      </c>
      <c r="AJ1402" s="26"/>
      <c r="AK1402" s="26"/>
      <c r="AL1402" s="26"/>
      <c r="AM1402" s="26"/>
      <c r="AN1402" s="26"/>
      <c r="AO1402" s="26"/>
      <c r="AP1402" s="26"/>
      <c r="AQ1402" s="26"/>
      <c r="AR1402" s="26"/>
      <c r="AS1402" s="26"/>
      <c r="AT1402" s="26"/>
      <c r="AU1402" s="26"/>
      <c r="AV1402" s="26"/>
      <c r="AW1402" s="26"/>
      <c r="AX1402" s="26"/>
      <c r="AY1402" s="26"/>
      <c r="AZ1402" s="26"/>
      <c r="BA1402" s="26"/>
      <c r="BB1402" s="26"/>
      <c r="BC1402" s="26"/>
      <c r="BD1402" s="26"/>
      <c r="BE1402" s="26"/>
      <c r="BF1402" s="26"/>
      <c r="BG1402" s="26"/>
      <c r="BH1402" s="26"/>
      <c r="BI1402" s="26"/>
      <c r="BJ1402" s="26"/>
      <c r="BK1402" s="26"/>
      <c r="BL1402" s="26"/>
      <c r="BM1402" s="26"/>
      <c r="BN1402" s="26"/>
      <c r="BO1402" s="26"/>
      <c r="BP1402" s="26"/>
      <c r="BQ1402" s="26"/>
      <c r="BR1402" s="26"/>
      <c r="BS1402" s="26"/>
      <c r="BT1402" s="26"/>
      <c r="BU1402" s="26"/>
      <c r="BV1402" s="26"/>
      <c r="BW1402" s="26"/>
      <c r="BX1402" s="26"/>
      <c r="BY1402" s="26"/>
      <c r="BZ1402" s="26"/>
      <c r="CA1402" s="26"/>
      <c r="CB1402" s="26"/>
      <c r="CC1402" s="26"/>
      <c r="CD1402" s="26"/>
      <c r="CE1402" s="26"/>
      <c r="CF1402" s="26"/>
      <c r="CG1402" s="26"/>
      <c r="CH1402" s="26"/>
      <c r="CI1402" s="26"/>
      <c r="CJ1402" s="26"/>
      <c r="CK1402" s="26"/>
      <c r="CL1402" s="26"/>
      <c r="CM1402" s="26"/>
      <c r="CN1402" s="26"/>
      <c r="CO1402" s="26"/>
      <c r="CP1402" s="26"/>
      <c r="CQ1402" s="26"/>
      <c r="CR1402" s="26"/>
      <c r="CS1402" s="26"/>
      <c r="CT1402" s="26"/>
      <c r="CU1402" s="26"/>
      <c r="CV1402" s="26"/>
    </row>
    <row r="1403" spans="1:100">
      <c r="A1403" s="26">
        <v>55</v>
      </c>
      <c r="B1403" s="26" t="s">
        <v>43</v>
      </c>
      <c r="C1403" s="26" t="s">
        <v>36</v>
      </c>
      <c r="D1403" s="26">
        <v>189</v>
      </c>
      <c r="E1403" s="26" t="s">
        <v>61</v>
      </c>
      <c r="F1403" s="26">
        <v>26</v>
      </c>
      <c r="G1403" s="26">
        <v>4</v>
      </c>
      <c r="H1403" s="26" t="s">
        <v>61</v>
      </c>
      <c r="I1403" s="26">
        <v>1</v>
      </c>
      <c r="J1403" s="26">
        <v>1973</v>
      </c>
      <c r="K1403" s="26">
        <v>3</v>
      </c>
      <c r="L1403" s="26" t="s">
        <v>46</v>
      </c>
      <c r="M1403" s="26">
        <v>71</v>
      </c>
      <c r="N1403" s="26">
        <v>4</v>
      </c>
      <c r="O1403" s="26">
        <v>5</v>
      </c>
      <c r="P1403" s="26" t="s">
        <v>56</v>
      </c>
      <c r="Q1403" s="26">
        <v>2</v>
      </c>
      <c r="R1403" s="26" t="s">
        <v>48</v>
      </c>
      <c r="S1403" s="26">
        <v>19636</v>
      </c>
      <c r="T1403" s="26">
        <v>25811</v>
      </c>
      <c r="U1403" s="26">
        <v>4</v>
      </c>
      <c r="V1403" s="26" t="s">
        <v>42</v>
      </c>
      <c r="W1403" s="26" t="s">
        <v>35</v>
      </c>
      <c r="X1403" s="26">
        <v>18</v>
      </c>
      <c r="Y1403" s="26">
        <v>3</v>
      </c>
      <c r="Z1403" s="26">
        <v>1</v>
      </c>
      <c r="AA1403" s="26">
        <v>80</v>
      </c>
      <c r="AB1403" s="26">
        <v>1</v>
      </c>
      <c r="AC1403" s="26">
        <v>35</v>
      </c>
      <c r="AD1403" s="26">
        <v>0</v>
      </c>
      <c r="AE1403" s="26">
        <v>3</v>
      </c>
      <c r="AF1403" s="26">
        <v>10</v>
      </c>
      <c r="AG1403" s="26">
        <v>9</v>
      </c>
      <c r="AH1403" s="26">
        <v>1</v>
      </c>
      <c r="AI1403" s="26">
        <v>4</v>
      </c>
      <c r="AJ1403" s="26"/>
      <c r="AK1403" s="26"/>
      <c r="AL1403" s="26"/>
      <c r="AM1403" s="26"/>
      <c r="AN1403" s="26"/>
      <c r="AO1403" s="26"/>
      <c r="AP1403" s="26"/>
      <c r="AQ1403" s="26"/>
      <c r="AR1403" s="26"/>
      <c r="AS1403" s="26"/>
      <c r="AT1403" s="26"/>
      <c r="AU1403" s="26"/>
      <c r="AV1403" s="26"/>
      <c r="AW1403" s="26"/>
      <c r="AX1403" s="26"/>
      <c r="AY1403" s="26"/>
      <c r="AZ1403" s="26"/>
      <c r="BA1403" s="26"/>
      <c r="BB1403" s="26"/>
      <c r="BC1403" s="26"/>
      <c r="BD1403" s="26"/>
      <c r="BE1403" s="26"/>
      <c r="BF1403" s="26"/>
      <c r="BG1403" s="26"/>
      <c r="BH1403" s="26"/>
      <c r="BI1403" s="26"/>
      <c r="BJ1403" s="26"/>
      <c r="BK1403" s="26"/>
      <c r="BL1403" s="26"/>
      <c r="BM1403" s="26"/>
      <c r="BN1403" s="26"/>
      <c r="BO1403" s="26"/>
      <c r="BP1403" s="26"/>
      <c r="BQ1403" s="26"/>
      <c r="BR1403" s="26"/>
      <c r="BS1403" s="26"/>
      <c r="BT1403" s="26"/>
      <c r="BU1403" s="26"/>
      <c r="BV1403" s="26"/>
      <c r="BW1403" s="26"/>
      <c r="BX1403" s="26"/>
      <c r="BY1403" s="26"/>
      <c r="BZ1403" s="26"/>
      <c r="CA1403" s="26"/>
      <c r="CB1403" s="26"/>
      <c r="CC1403" s="26"/>
      <c r="CD1403" s="26"/>
      <c r="CE1403" s="26"/>
      <c r="CF1403" s="26"/>
      <c r="CG1403" s="26"/>
      <c r="CH1403" s="26"/>
      <c r="CI1403" s="26"/>
      <c r="CJ1403" s="26"/>
      <c r="CK1403" s="26"/>
      <c r="CL1403" s="26"/>
      <c r="CM1403" s="26"/>
      <c r="CN1403" s="26"/>
      <c r="CO1403" s="26"/>
      <c r="CP1403" s="26"/>
      <c r="CQ1403" s="26"/>
      <c r="CR1403" s="26"/>
      <c r="CS1403" s="26"/>
      <c r="CT1403" s="26"/>
      <c r="CU1403" s="26"/>
      <c r="CV1403" s="26"/>
    </row>
    <row r="1404" spans="1:100">
      <c r="A1404" s="26">
        <v>31</v>
      </c>
      <c r="B1404" s="26" t="s">
        <v>43</v>
      </c>
      <c r="C1404" s="26" t="s">
        <v>36</v>
      </c>
      <c r="D1404" s="26">
        <v>1276</v>
      </c>
      <c r="E1404" s="26" t="s">
        <v>45</v>
      </c>
      <c r="F1404" s="26">
        <v>2</v>
      </c>
      <c r="G1404" s="26">
        <v>1</v>
      </c>
      <c r="H1404" s="26" t="s">
        <v>51</v>
      </c>
      <c r="I1404" s="26">
        <v>1</v>
      </c>
      <c r="J1404" s="26">
        <v>1974</v>
      </c>
      <c r="K1404" s="26">
        <v>4</v>
      </c>
      <c r="L1404" s="26" t="s">
        <v>39</v>
      </c>
      <c r="M1404" s="26">
        <v>59</v>
      </c>
      <c r="N1404" s="26">
        <v>1</v>
      </c>
      <c r="O1404" s="26">
        <v>1</v>
      </c>
      <c r="P1404" s="26" t="s">
        <v>50</v>
      </c>
      <c r="Q1404" s="26">
        <v>4</v>
      </c>
      <c r="R1404" s="26" t="s">
        <v>52</v>
      </c>
      <c r="S1404" s="26">
        <v>1129</v>
      </c>
      <c r="T1404" s="26">
        <v>17536</v>
      </c>
      <c r="U1404" s="26">
        <v>1</v>
      </c>
      <c r="V1404" s="26" t="s">
        <v>42</v>
      </c>
      <c r="W1404" s="26" t="s">
        <v>35</v>
      </c>
      <c r="X1404" s="26">
        <v>11</v>
      </c>
      <c r="Y1404" s="26">
        <v>3</v>
      </c>
      <c r="Z1404" s="26">
        <v>3</v>
      </c>
      <c r="AA1404" s="26">
        <v>80</v>
      </c>
      <c r="AB1404" s="26">
        <v>3</v>
      </c>
      <c r="AC1404" s="26">
        <v>1</v>
      </c>
      <c r="AD1404" s="26">
        <v>4</v>
      </c>
      <c r="AE1404" s="26">
        <v>3</v>
      </c>
      <c r="AF1404" s="26">
        <v>1</v>
      </c>
      <c r="AG1404" s="26">
        <v>0</v>
      </c>
      <c r="AH1404" s="26">
        <v>0</v>
      </c>
      <c r="AI1404" s="26">
        <v>0</v>
      </c>
      <c r="AJ1404" s="26"/>
      <c r="AK1404" s="26"/>
      <c r="AL1404" s="26"/>
      <c r="AM1404" s="26"/>
      <c r="AN1404" s="26"/>
      <c r="AO1404" s="26"/>
      <c r="AP1404" s="26"/>
      <c r="AQ1404" s="26"/>
      <c r="AR1404" s="26"/>
      <c r="AS1404" s="26"/>
      <c r="AT1404" s="26"/>
      <c r="AU1404" s="26"/>
      <c r="AV1404" s="26"/>
      <c r="AW1404" s="26"/>
      <c r="AX1404" s="26"/>
      <c r="AY1404" s="26"/>
      <c r="AZ1404" s="26"/>
      <c r="BA1404" s="26"/>
      <c r="BB1404" s="26"/>
      <c r="BC1404" s="26"/>
      <c r="BD1404" s="26"/>
      <c r="BE1404" s="26"/>
      <c r="BF1404" s="26"/>
      <c r="BG1404" s="26"/>
      <c r="BH1404" s="26"/>
      <c r="BI1404" s="26"/>
      <c r="BJ1404" s="26"/>
      <c r="BK1404" s="26"/>
      <c r="BL1404" s="26"/>
      <c r="BM1404" s="26"/>
      <c r="BN1404" s="26"/>
      <c r="BO1404" s="26"/>
      <c r="BP1404" s="26"/>
      <c r="BQ1404" s="26"/>
      <c r="BR1404" s="26"/>
      <c r="BS1404" s="26"/>
      <c r="BT1404" s="26"/>
      <c r="BU1404" s="26"/>
      <c r="BV1404" s="26"/>
      <c r="BW1404" s="26"/>
      <c r="BX1404" s="26"/>
      <c r="BY1404" s="26"/>
      <c r="BZ1404" s="26"/>
      <c r="CA1404" s="26"/>
      <c r="CB1404" s="26"/>
      <c r="CC1404" s="26"/>
      <c r="CD1404" s="26"/>
      <c r="CE1404" s="26"/>
      <c r="CF1404" s="26"/>
      <c r="CG1404" s="26"/>
      <c r="CH1404" s="26"/>
      <c r="CI1404" s="26"/>
      <c r="CJ1404" s="26"/>
      <c r="CK1404" s="26"/>
      <c r="CL1404" s="26"/>
      <c r="CM1404" s="26"/>
      <c r="CN1404" s="26"/>
      <c r="CO1404" s="26"/>
      <c r="CP1404" s="26"/>
      <c r="CQ1404" s="26"/>
      <c r="CR1404" s="26"/>
      <c r="CS1404" s="26"/>
      <c r="CT1404" s="26"/>
      <c r="CU1404" s="26"/>
      <c r="CV1404" s="26"/>
    </row>
    <row r="1405" spans="1:100">
      <c r="A1405" s="26">
        <v>39</v>
      </c>
      <c r="B1405" s="26" t="s">
        <v>43</v>
      </c>
      <c r="C1405" s="26" t="s">
        <v>36</v>
      </c>
      <c r="D1405" s="26">
        <v>119</v>
      </c>
      <c r="E1405" s="26" t="s">
        <v>37</v>
      </c>
      <c r="F1405" s="26">
        <v>15</v>
      </c>
      <c r="G1405" s="26">
        <v>4</v>
      </c>
      <c r="H1405" s="26" t="s">
        <v>59</v>
      </c>
      <c r="I1405" s="26">
        <v>1</v>
      </c>
      <c r="J1405" s="26">
        <v>1975</v>
      </c>
      <c r="K1405" s="26">
        <v>2</v>
      </c>
      <c r="L1405" s="26" t="s">
        <v>46</v>
      </c>
      <c r="M1405" s="26">
        <v>77</v>
      </c>
      <c r="N1405" s="26">
        <v>3</v>
      </c>
      <c r="O1405" s="26">
        <v>4</v>
      </c>
      <c r="P1405" s="26" t="s">
        <v>40</v>
      </c>
      <c r="Q1405" s="26">
        <v>1</v>
      </c>
      <c r="R1405" s="26" t="s">
        <v>41</v>
      </c>
      <c r="S1405" s="26">
        <v>13341</v>
      </c>
      <c r="T1405" s="26">
        <v>25098</v>
      </c>
      <c r="U1405" s="26">
        <v>0</v>
      </c>
      <c r="V1405" s="26" t="s">
        <v>42</v>
      </c>
      <c r="W1405" s="26" t="s">
        <v>43</v>
      </c>
      <c r="X1405" s="26">
        <v>12</v>
      </c>
      <c r="Y1405" s="26">
        <v>3</v>
      </c>
      <c r="Z1405" s="26">
        <v>1</v>
      </c>
      <c r="AA1405" s="26">
        <v>80</v>
      </c>
      <c r="AB1405" s="26">
        <v>0</v>
      </c>
      <c r="AC1405" s="26">
        <v>21</v>
      </c>
      <c r="AD1405" s="26">
        <v>3</v>
      </c>
      <c r="AE1405" s="26">
        <v>3</v>
      </c>
      <c r="AF1405" s="26">
        <v>20</v>
      </c>
      <c r="AG1405" s="26">
        <v>8</v>
      </c>
      <c r="AH1405" s="26">
        <v>11</v>
      </c>
      <c r="AI1405" s="26">
        <v>10</v>
      </c>
      <c r="AJ1405" s="26"/>
      <c r="AK1405" s="26"/>
      <c r="AL1405" s="26"/>
      <c r="AM1405" s="26"/>
      <c r="AN1405" s="26"/>
      <c r="AO1405" s="26"/>
      <c r="AP1405" s="26"/>
      <c r="AQ1405" s="26"/>
      <c r="AR1405" s="26"/>
      <c r="AS1405" s="26"/>
      <c r="AT1405" s="26"/>
      <c r="AU1405" s="26"/>
      <c r="AV1405" s="26"/>
      <c r="AW1405" s="26"/>
      <c r="AX1405" s="26"/>
      <c r="AY1405" s="26"/>
      <c r="AZ1405" s="26"/>
      <c r="BA1405" s="26"/>
      <c r="BB1405" s="26"/>
      <c r="BC1405" s="26"/>
      <c r="BD1405" s="26"/>
      <c r="BE1405" s="26"/>
      <c r="BF1405" s="26"/>
      <c r="BG1405" s="26"/>
      <c r="BH1405" s="26"/>
      <c r="BI1405" s="26"/>
      <c r="BJ1405" s="26"/>
      <c r="BK1405" s="26"/>
      <c r="BL1405" s="26"/>
      <c r="BM1405" s="26"/>
      <c r="BN1405" s="26"/>
      <c r="BO1405" s="26"/>
      <c r="BP1405" s="26"/>
      <c r="BQ1405" s="26"/>
      <c r="BR1405" s="26"/>
      <c r="BS1405" s="26"/>
      <c r="BT1405" s="26"/>
      <c r="BU1405" s="26"/>
      <c r="BV1405" s="26"/>
      <c r="BW1405" s="26"/>
      <c r="BX1405" s="26"/>
      <c r="BY1405" s="26"/>
      <c r="BZ1405" s="26"/>
      <c r="CA1405" s="26"/>
      <c r="CB1405" s="26"/>
      <c r="CC1405" s="26"/>
      <c r="CD1405" s="26"/>
      <c r="CE1405" s="26"/>
      <c r="CF1405" s="26"/>
      <c r="CG1405" s="26"/>
      <c r="CH1405" s="26"/>
      <c r="CI1405" s="26"/>
      <c r="CJ1405" s="26"/>
      <c r="CK1405" s="26"/>
      <c r="CL1405" s="26"/>
      <c r="CM1405" s="26"/>
      <c r="CN1405" s="26"/>
      <c r="CO1405" s="26"/>
      <c r="CP1405" s="26"/>
      <c r="CQ1405" s="26"/>
      <c r="CR1405" s="26"/>
      <c r="CS1405" s="26"/>
      <c r="CT1405" s="26"/>
      <c r="CU1405" s="26"/>
      <c r="CV1405" s="26"/>
    </row>
    <row r="1406" spans="1:100">
      <c r="A1406" s="26">
        <v>42</v>
      </c>
      <c r="B1406" s="26" t="s">
        <v>43</v>
      </c>
      <c r="C1406" s="26" t="s">
        <v>55</v>
      </c>
      <c r="D1406" s="26">
        <v>335</v>
      </c>
      <c r="E1406" s="26" t="s">
        <v>45</v>
      </c>
      <c r="F1406" s="26">
        <v>23</v>
      </c>
      <c r="G1406" s="26">
        <v>2</v>
      </c>
      <c r="H1406" s="26" t="s">
        <v>38</v>
      </c>
      <c r="I1406" s="26">
        <v>1</v>
      </c>
      <c r="J1406" s="26">
        <v>1976</v>
      </c>
      <c r="K1406" s="26">
        <v>4</v>
      </c>
      <c r="L1406" s="26" t="s">
        <v>46</v>
      </c>
      <c r="M1406" s="26">
        <v>37</v>
      </c>
      <c r="N1406" s="26">
        <v>2</v>
      </c>
      <c r="O1406" s="26">
        <v>2</v>
      </c>
      <c r="P1406" s="26" t="s">
        <v>47</v>
      </c>
      <c r="Q1406" s="26">
        <v>3</v>
      </c>
      <c r="R1406" s="26" t="s">
        <v>41</v>
      </c>
      <c r="S1406" s="26">
        <v>4332</v>
      </c>
      <c r="T1406" s="26">
        <v>14811</v>
      </c>
      <c r="U1406" s="26">
        <v>1</v>
      </c>
      <c r="V1406" s="26" t="s">
        <v>42</v>
      </c>
      <c r="W1406" s="26" t="s">
        <v>43</v>
      </c>
      <c r="X1406" s="26">
        <v>12</v>
      </c>
      <c r="Y1406" s="26">
        <v>3</v>
      </c>
      <c r="Z1406" s="26">
        <v>4</v>
      </c>
      <c r="AA1406" s="26">
        <v>80</v>
      </c>
      <c r="AB1406" s="26">
        <v>0</v>
      </c>
      <c r="AC1406" s="26">
        <v>20</v>
      </c>
      <c r="AD1406" s="26">
        <v>2</v>
      </c>
      <c r="AE1406" s="26">
        <v>3</v>
      </c>
      <c r="AF1406" s="26">
        <v>20</v>
      </c>
      <c r="AG1406" s="26">
        <v>9</v>
      </c>
      <c r="AH1406" s="26">
        <v>3</v>
      </c>
      <c r="AI1406" s="26">
        <v>7</v>
      </c>
      <c r="AJ1406" s="26"/>
      <c r="AK1406" s="26"/>
      <c r="AL1406" s="26"/>
      <c r="AM1406" s="26"/>
      <c r="AN1406" s="26"/>
      <c r="AO1406" s="26"/>
      <c r="AP1406" s="26"/>
      <c r="AQ1406" s="26"/>
      <c r="AR1406" s="26"/>
      <c r="AS1406" s="26"/>
      <c r="AT1406" s="26"/>
      <c r="AU1406" s="26"/>
      <c r="AV1406" s="26"/>
      <c r="AW1406" s="26"/>
      <c r="AX1406" s="26"/>
      <c r="AY1406" s="26"/>
      <c r="AZ1406" s="26"/>
      <c r="BA1406" s="26"/>
      <c r="BB1406" s="26"/>
      <c r="BC1406" s="26"/>
      <c r="BD1406" s="26"/>
      <c r="BE1406" s="26"/>
      <c r="BF1406" s="26"/>
      <c r="BG1406" s="26"/>
      <c r="BH1406" s="26"/>
      <c r="BI1406" s="26"/>
      <c r="BJ1406" s="26"/>
      <c r="BK1406" s="26"/>
      <c r="BL1406" s="26"/>
      <c r="BM1406" s="26"/>
      <c r="BN1406" s="26"/>
      <c r="BO1406" s="26"/>
      <c r="BP1406" s="26"/>
      <c r="BQ1406" s="26"/>
      <c r="BR1406" s="26"/>
      <c r="BS1406" s="26"/>
      <c r="BT1406" s="26"/>
      <c r="BU1406" s="26"/>
      <c r="BV1406" s="26"/>
      <c r="BW1406" s="26"/>
      <c r="BX1406" s="26"/>
      <c r="BY1406" s="26"/>
      <c r="BZ1406" s="26"/>
      <c r="CA1406" s="26"/>
      <c r="CB1406" s="26"/>
      <c r="CC1406" s="26"/>
      <c r="CD1406" s="26"/>
      <c r="CE1406" s="26"/>
      <c r="CF1406" s="26"/>
      <c r="CG1406" s="26"/>
      <c r="CH1406" s="26"/>
      <c r="CI1406" s="26"/>
      <c r="CJ1406" s="26"/>
      <c r="CK1406" s="26"/>
      <c r="CL1406" s="26"/>
      <c r="CM1406" s="26"/>
      <c r="CN1406" s="26"/>
      <c r="CO1406" s="26"/>
      <c r="CP1406" s="26"/>
      <c r="CQ1406" s="26"/>
      <c r="CR1406" s="26"/>
      <c r="CS1406" s="26"/>
      <c r="CT1406" s="26"/>
      <c r="CU1406" s="26"/>
      <c r="CV1406" s="26"/>
    </row>
    <row r="1407" spans="1:100">
      <c r="A1407" s="26">
        <v>31</v>
      </c>
      <c r="B1407" s="26" t="s">
        <v>43</v>
      </c>
      <c r="C1407" s="26" t="s">
        <v>55</v>
      </c>
      <c r="D1407" s="26">
        <v>697</v>
      </c>
      <c r="E1407" s="26" t="s">
        <v>45</v>
      </c>
      <c r="F1407" s="26">
        <v>10</v>
      </c>
      <c r="G1407" s="26">
        <v>3</v>
      </c>
      <c r="H1407" s="26" t="s">
        <v>51</v>
      </c>
      <c r="I1407" s="26">
        <v>1</v>
      </c>
      <c r="J1407" s="26">
        <v>1979</v>
      </c>
      <c r="K1407" s="26">
        <v>3</v>
      </c>
      <c r="L1407" s="26" t="s">
        <v>39</v>
      </c>
      <c r="M1407" s="26">
        <v>40</v>
      </c>
      <c r="N1407" s="26">
        <v>3</v>
      </c>
      <c r="O1407" s="26">
        <v>3</v>
      </c>
      <c r="P1407" s="26" t="s">
        <v>58</v>
      </c>
      <c r="Q1407" s="26">
        <v>3</v>
      </c>
      <c r="R1407" s="26" t="s">
        <v>48</v>
      </c>
      <c r="S1407" s="26">
        <v>11031</v>
      </c>
      <c r="T1407" s="26">
        <v>26862</v>
      </c>
      <c r="U1407" s="26">
        <v>4</v>
      </c>
      <c r="V1407" s="26" t="s">
        <v>42</v>
      </c>
      <c r="W1407" s="26" t="s">
        <v>43</v>
      </c>
      <c r="X1407" s="26">
        <v>20</v>
      </c>
      <c r="Y1407" s="26">
        <v>4</v>
      </c>
      <c r="Z1407" s="26">
        <v>3</v>
      </c>
      <c r="AA1407" s="26">
        <v>80</v>
      </c>
      <c r="AB1407" s="26">
        <v>1</v>
      </c>
      <c r="AC1407" s="26">
        <v>13</v>
      </c>
      <c r="AD1407" s="26">
        <v>2</v>
      </c>
      <c r="AE1407" s="26">
        <v>4</v>
      </c>
      <c r="AF1407" s="26">
        <v>11</v>
      </c>
      <c r="AG1407" s="26">
        <v>7</v>
      </c>
      <c r="AH1407" s="26">
        <v>4</v>
      </c>
      <c r="AI1407" s="26">
        <v>8</v>
      </c>
      <c r="AJ1407" s="26"/>
      <c r="AK1407" s="26"/>
      <c r="AL1407" s="26"/>
      <c r="AM1407" s="26"/>
      <c r="AN1407" s="26"/>
      <c r="AO1407" s="26"/>
      <c r="AP1407" s="26"/>
      <c r="AQ1407" s="26"/>
      <c r="AR1407" s="26"/>
      <c r="AS1407" s="26"/>
      <c r="AT1407" s="26"/>
      <c r="AU1407" s="26"/>
      <c r="AV1407" s="26"/>
      <c r="AW1407" s="26"/>
      <c r="AX1407" s="26"/>
      <c r="AY1407" s="26"/>
      <c r="AZ1407" s="26"/>
      <c r="BA1407" s="26"/>
      <c r="BB1407" s="26"/>
      <c r="BC1407" s="26"/>
      <c r="BD1407" s="26"/>
      <c r="BE1407" s="26"/>
      <c r="BF1407" s="26"/>
      <c r="BG1407" s="26"/>
      <c r="BH1407" s="26"/>
      <c r="BI1407" s="26"/>
      <c r="BJ1407" s="26"/>
      <c r="BK1407" s="26"/>
      <c r="BL1407" s="26"/>
      <c r="BM1407" s="26"/>
      <c r="BN1407" s="26"/>
      <c r="BO1407" s="26"/>
      <c r="BP1407" s="26"/>
      <c r="BQ1407" s="26"/>
      <c r="BR1407" s="26"/>
      <c r="BS1407" s="26"/>
      <c r="BT1407" s="26"/>
      <c r="BU1407" s="26"/>
      <c r="BV1407" s="26"/>
      <c r="BW1407" s="26"/>
      <c r="BX1407" s="26"/>
      <c r="BY1407" s="26"/>
      <c r="BZ1407" s="26"/>
      <c r="CA1407" s="26"/>
      <c r="CB1407" s="26"/>
      <c r="CC1407" s="26"/>
      <c r="CD1407" s="26"/>
      <c r="CE1407" s="26"/>
      <c r="CF1407" s="26"/>
      <c r="CG1407" s="26"/>
      <c r="CH1407" s="26"/>
      <c r="CI1407" s="26"/>
      <c r="CJ1407" s="26"/>
      <c r="CK1407" s="26"/>
      <c r="CL1407" s="26"/>
      <c r="CM1407" s="26"/>
      <c r="CN1407" s="26"/>
      <c r="CO1407" s="26"/>
      <c r="CP1407" s="26"/>
      <c r="CQ1407" s="26"/>
      <c r="CR1407" s="26"/>
      <c r="CS1407" s="26"/>
      <c r="CT1407" s="26"/>
      <c r="CU1407" s="26"/>
      <c r="CV1407" s="26"/>
    </row>
    <row r="1408" spans="1:100">
      <c r="A1408" s="26">
        <v>54</v>
      </c>
      <c r="B1408" s="26" t="s">
        <v>43</v>
      </c>
      <c r="C1408" s="26" t="s">
        <v>36</v>
      </c>
      <c r="D1408" s="26">
        <v>157</v>
      </c>
      <c r="E1408" s="26" t="s">
        <v>45</v>
      </c>
      <c r="F1408" s="26">
        <v>10</v>
      </c>
      <c r="G1408" s="26">
        <v>3</v>
      </c>
      <c r="H1408" s="26" t="s">
        <v>51</v>
      </c>
      <c r="I1408" s="26">
        <v>1</v>
      </c>
      <c r="J1408" s="26">
        <v>1980</v>
      </c>
      <c r="K1408" s="26">
        <v>3</v>
      </c>
      <c r="L1408" s="26" t="s">
        <v>39</v>
      </c>
      <c r="M1408" s="26">
        <v>77</v>
      </c>
      <c r="N1408" s="26">
        <v>3</v>
      </c>
      <c r="O1408" s="26">
        <v>2</v>
      </c>
      <c r="P1408" s="26" t="s">
        <v>53</v>
      </c>
      <c r="Q1408" s="26">
        <v>1</v>
      </c>
      <c r="R1408" s="26" t="s">
        <v>41</v>
      </c>
      <c r="S1408" s="26">
        <v>4440</v>
      </c>
      <c r="T1408" s="26">
        <v>25198</v>
      </c>
      <c r="U1408" s="26">
        <v>6</v>
      </c>
      <c r="V1408" s="26" t="s">
        <v>42</v>
      </c>
      <c r="W1408" s="26" t="s">
        <v>35</v>
      </c>
      <c r="X1408" s="26">
        <v>19</v>
      </c>
      <c r="Y1408" s="26">
        <v>3</v>
      </c>
      <c r="Z1408" s="26">
        <v>4</v>
      </c>
      <c r="AA1408" s="26">
        <v>80</v>
      </c>
      <c r="AB1408" s="26">
        <v>0</v>
      </c>
      <c r="AC1408" s="26">
        <v>9</v>
      </c>
      <c r="AD1408" s="26">
        <v>3</v>
      </c>
      <c r="AE1408" s="26">
        <v>3</v>
      </c>
      <c r="AF1408" s="26">
        <v>5</v>
      </c>
      <c r="AG1408" s="26">
        <v>2</v>
      </c>
      <c r="AH1408" s="26">
        <v>1</v>
      </c>
      <c r="AI1408" s="26">
        <v>4</v>
      </c>
      <c r="AJ1408" s="26"/>
      <c r="AK1408" s="26"/>
      <c r="AL1408" s="26"/>
      <c r="AM1408" s="26"/>
      <c r="AN1408" s="26"/>
      <c r="AO1408" s="26"/>
      <c r="AP1408" s="26"/>
      <c r="AQ1408" s="26"/>
      <c r="AR1408" s="26"/>
      <c r="AS1408" s="26"/>
      <c r="AT1408" s="26"/>
      <c r="AU1408" s="26"/>
      <c r="AV1408" s="26"/>
      <c r="AW1408" s="26"/>
      <c r="AX1408" s="26"/>
      <c r="AY1408" s="26"/>
      <c r="AZ1408" s="26"/>
      <c r="BA1408" s="26"/>
      <c r="BB1408" s="26"/>
      <c r="BC1408" s="26"/>
      <c r="BD1408" s="26"/>
      <c r="BE1408" s="26"/>
      <c r="BF1408" s="26"/>
      <c r="BG1408" s="26"/>
      <c r="BH1408" s="26"/>
      <c r="BI1408" s="26"/>
      <c r="BJ1408" s="26"/>
      <c r="BK1408" s="26"/>
      <c r="BL1408" s="26"/>
      <c r="BM1408" s="26"/>
      <c r="BN1408" s="26"/>
      <c r="BO1408" s="26"/>
      <c r="BP1408" s="26"/>
      <c r="BQ1408" s="26"/>
      <c r="BR1408" s="26"/>
      <c r="BS1408" s="26"/>
      <c r="BT1408" s="26"/>
      <c r="BU1408" s="26"/>
      <c r="BV1408" s="26"/>
      <c r="BW1408" s="26"/>
      <c r="BX1408" s="26"/>
      <c r="BY1408" s="26"/>
      <c r="BZ1408" s="26"/>
      <c r="CA1408" s="26"/>
      <c r="CB1408" s="26"/>
      <c r="CC1408" s="26"/>
      <c r="CD1408" s="26"/>
      <c r="CE1408" s="26"/>
      <c r="CF1408" s="26"/>
      <c r="CG1408" s="26"/>
      <c r="CH1408" s="26"/>
      <c r="CI1408" s="26"/>
      <c r="CJ1408" s="26"/>
      <c r="CK1408" s="26"/>
      <c r="CL1408" s="26"/>
      <c r="CM1408" s="26"/>
      <c r="CN1408" s="26"/>
      <c r="CO1408" s="26"/>
      <c r="CP1408" s="26"/>
      <c r="CQ1408" s="26"/>
      <c r="CR1408" s="26"/>
      <c r="CS1408" s="26"/>
      <c r="CT1408" s="26"/>
      <c r="CU1408" s="26"/>
      <c r="CV1408" s="26"/>
    </row>
    <row r="1409" spans="1:100">
      <c r="A1409" s="26">
        <v>24</v>
      </c>
      <c r="B1409" s="26" t="s">
        <v>43</v>
      </c>
      <c r="C1409" s="26" t="s">
        <v>36</v>
      </c>
      <c r="D1409" s="26">
        <v>771</v>
      </c>
      <c r="E1409" s="26" t="s">
        <v>45</v>
      </c>
      <c r="F1409" s="26">
        <v>1</v>
      </c>
      <c r="G1409" s="26">
        <v>2</v>
      </c>
      <c r="H1409" s="26" t="s">
        <v>38</v>
      </c>
      <c r="I1409" s="26">
        <v>1</v>
      </c>
      <c r="J1409" s="26">
        <v>1981</v>
      </c>
      <c r="K1409" s="26">
        <v>2</v>
      </c>
      <c r="L1409" s="26" t="s">
        <v>46</v>
      </c>
      <c r="M1409" s="26">
        <v>45</v>
      </c>
      <c r="N1409" s="26">
        <v>2</v>
      </c>
      <c r="O1409" s="26">
        <v>2</v>
      </c>
      <c r="P1409" s="26" t="s">
        <v>54</v>
      </c>
      <c r="Q1409" s="26">
        <v>3</v>
      </c>
      <c r="R1409" s="26" t="s">
        <v>41</v>
      </c>
      <c r="S1409" s="26">
        <v>4617</v>
      </c>
      <c r="T1409" s="26">
        <v>14120</v>
      </c>
      <c r="U1409" s="26">
        <v>1</v>
      </c>
      <c r="V1409" s="26" t="s">
        <v>42</v>
      </c>
      <c r="W1409" s="26" t="s">
        <v>43</v>
      </c>
      <c r="X1409" s="26">
        <v>12</v>
      </c>
      <c r="Y1409" s="26">
        <v>3</v>
      </c>
      <c r="Z1409" s="26">
        <v>2</v>
      </c>
      <c r="AA1409" s="26">
        <v>80</v>
      </c>
      <c r="AB1409" s="26">
        <v>0</v>
      </c>
      <c r="AC1409" s="26">
        <v>4</v>
      </c>
      <c r="AD1409" s="26">
        <v>2</v>
      </c>
      <c r="AE1409" s="26">
        <v>2</v>
      </c>
      <c r="AF1409" s="26">
        <v>4</v>
      </c>
      <c r="AG1409" s="26">
        <v>3</v>
      </c>
      <c r="AH1409" s="26">
        <v>1</v>
      </c>
      <c r="AI1409" s="26">
        <v>2</v>
      </c>
      <c r="AJ1409" s="26"/>
      <c r="AK1409" s="26"/>
      <c r="AL1409" s="26"/>
      <c r="AM1409" s="26"/>
      <c r="AN1409" s="26"/>
      <c r="AO1409" s="26"/>
      <c r="AP1409" s="26"/>
      <c r="AQ1409" s="26"/>
      <c r="AR1409" s="26"/>
      <c r="AS1409" s="26"/>
      <c r="AT1409" s="26"/>
      <c r="AU1409" s="26"/>
      <c r="AV1409" s="26"/>
      <c r="AW1409" s="26"/>
      <c r="AX1409" s="26"/>
      <c r="AY1409" s="26"/>
      <c r="AZ1409" s="26"/>
      <c r="BA1409" s="26"/>
      <c r="BB1409" s="26"/>
      <c r="BC1409" s="26"/>
      <c r="BD1409" s="26"/>
      <c r="BE1409" s="26"/>
      <c r="BF1409" s="26"/>
      <c r="BG1409" s="26"/>
      <c r="BH1409" s="26"/>
      <c r="BI1409" s="26"/>
      <c r="BJ1409" s="26"/>
      <c r="BK1409" s="26"/>
      <c r="BL1409" s="26"/>
      <c r="BM1409" s="26"/>
      <c r="BN1409" s="26"/>
      <c r="BO1409" s="26"/>
      <c r="BP1409" s="26"/>
      <c r="BQ1409" s="26"/>
      <c r="BR1409" s="26"/>
      <c r="BS1409" s="26"/>
      <c r="BT1409" s="26"/>
      <c r="BU1409" s="26"/>
      <c r="BV1409" s="26"/>
      <c r="BW1409" s="26"/>
      <c r="BX1409" s="26"/>
      <c r="BY1409" s="26"/>
      <c r="BZ1409" s="26"/>
      <c r="CA1409" s="26"/>
      <c r="CB1409" s="26"/>
      <c r="CC1409" s="26"/>
      <c r="CD1409" s="26"/>
      <c r="CE1409" s="26"/>
      <c r="CF1409" s="26"/>
      <c r="CG1409" s="26"/>
      <c r="CH1409" s="26"/>
      <c r="CI1409" s="26"/>
      <c r="CJ1409" s="26"/>
      <c r="CK1409" s="26"/>
      <c r="CL1409" s="26"/>
      <c r="CM1409" s="26"/>
      <c r="CN1409" s="26"/>
      <c r="CO1409" s="26"/>
      <c r="CP1409" s="26"/>
      <c r="CQ1409" s="26"/>
      <c r="CR1409" s="26"/>
      <c r="CS1409" s="26"/>
      <c r="CT1409" s="26"/>
      <c r="CU1409" s="26"/>
      <c r="CV1409" s="26"/>
    </row>
    <row r="1410" spans="1:100">
      <c r="A1410" s="26">
        <v>23</v>
      </c>
      <c r="B1410" s="26" t="s">
        <v>43</v>
      </c>
      <c r="C1410" s="26" t="s">
        <v>36</v>
      </c>
      <c r="D1410" s="26">
        <v>571</v>
      </c>
      <c r="E1410" s="26" t="s">
        <v>45</v>
      </c>
      <c r="F1410" s="26">
        <v>12</v>
      </c>
      <c r="G1410" s="26">
        <v>2</v>
      </c>
      <c r="H1410" s="26" t="s">
        <v>49</v>
      </c>
      <c r="I1410" s="26">
        <v>1</v>
      </c>
      <c r="J1410" s="26">
        <v>1982</v>
      </c>
      <c r="K1410" s="26">
        <v>4</v>
      </c>
      <c r="L1410" s="26" t="s">
        <v>46</v>
      </c>
      <c r="M1410" s="26">
        <v>78</v>
      </c>
      <c r="N1410" s="26">
        <v>3</v>
      </c>
      <c r="O1410" s="26">
        <v>1</v>
      </c>
      <c r="P1410" s="26" t="s">
        <v>50</v>
      </c>
      <c r="Q1410" s="26">
        <v>4</v>
      </c>
      <c r="R1410" s="26" t="s">
        <v>41</v>
      </c>
      <c r="S1410" s="26">
        <v>2647</v>
      </c>
      <c r="T1410" s="26">
        <v>13672</v>
      </c>
      <c r="U1410" s="26">
        <v>1</v>
      </c>
      <c r="V1410" s="26" t="s">
        <v>42</v>
      </c>
      <c r="W1410" s="26" t="s">
        <v>43</v>
      </c>
      <c r="X1410" s="26">
        <v>13</v>
      </c>
      <c r="Y1410" s="26">
        <v>3</v>
      </c>
      <c r="Z1410" s="26">
        <v>3</v>
      </c>
      <c r="AA1410" s="26">
        <v>80</v>
      </c>
      <c r="AB1410" s="26">
        <v>0</v>
      </c>
      <c r="AC1410" s="26">
        <v>5</v>
      </c>
      <c r="AD1410" s="26">
        <v>6</v>
      </c>
      <c r="AE1410" s="26">
        <v>4</v>
      </c>
      <c r="AF1410" s="26">
        <v>5</v>
      </c>
      <c r="AG1410" s="26">
        <v>2</v>
      </c>
      <c r="AH1410" s="26">
        <v>1</v>
      </c>
      <c r="AI1410" s="26">
        <v>4</v>
      </c>
      <c r="AJ1410" s="26"/>
      <c r="AK1410" s="26"/>
      <c r="AL1410" s="26"/>
      <c r="AM1410" s="26"/>
      <c r="AN1410" s="26"/>
      <c r="AO1410" s="26"/>
      <c r="AP1410" s="26"/>
      <c r="AQ1410" s="26"/>
      <c r="AR1410" s="26"/>
      <c r="AS1410" s="26"/>
      <c r="AT1410" s="26"/>
      <c r="AU1410" s="26"/>
      <c r="AV1410" s="26"/>
      <c r="AW1410" s="26"/>
      <c r="AX1410" s="26"/>
      <c r="AY1410" s="26"/>
      <c r="AZ1410" s="26"/>
      <c r="BA1410" s="26"/>
      <c r="BB1410" s="26"/>
      <c r="BC1410" s="26"/>
      <c r="BD1410" s="26"/>
      <c r="BE1410" s="26"/>
      <c r="BF1410" s="26"/>
      <c r="BG1410" s="26"/>
      <c r="BH1410" s="26"/>
      <c r="BI1410" s="26"/>
      <c r="BJ1410" s="26"/>
      <c r="BK1410" s="26"/>
      <c r="BL1410" s="26"/>
      <c r="BM1410" s="26"/>
      <c r="BN1410" s="26"/>
      <c r="BO1410" s="26"/>
      <c r="BP1410" s="26"/>
      <c r="BQ1410" s="26"/>
      <c r="BR1410" s="26"/>
      <c r="BS1410" s="26"/>
      <c r="BT1410" s="26"/>
      <c r="BU1410" s="26"/>
      <c r="BV1410" s="26"/>
      <c r="BW1410" s="26"/>
      <c r="BX1410" s="26"/>
      <c r="BY1410" s="26"/>
      <c r="BZ1410" s="26"/>
      <c r="CA1410" s="26"/>
      <c r="CB1410" s="26"/>
      <c r="CC1410" s="26"/>
      <c r="CD1410" s="26"/>
      <c r="CE1410" s="26"/>
      <c r="CF1410" s="26"/>
      <c r="CG1410" s="26"/>
      <c r="CH1410" s="26"/>
      <c r="CI1410" s="26"/>
      <c r="CJ1410" s="26"/>
      <c r="CK1410" s="26"/>
      <c r="CL1410" s="26"/>
      <c r="CM1410" s="26"/>
      <c r="CN1410" s="26"/>
      <c r="CO1410" s="26"/>
      <c r="CP1410" s="26"/>
      <c r="CQ1410" s="26"/>
      <c r="CR1410" s="26"/>
      <c r="CS1410" s="26"/>
      <c r="CT1410" s="26"/>
      <c r="CU1410" s="26"/>
      <c r="CV1410" s="26"/>
    </row>
    <row r="1411" spans="1:100">
      <c r="A1411" s="26">
        <v>40</v>
      </c>
      <c r="B1411" s="26" t="s">
        <v>43</v>
      </c>
      <c r="C1411" s="26" t="s">
        <v>44</v>
      </c>
      <c r="D1411" s="26">
        <v>692</v>
      </c>
      <c r="E1411" s="26" t="s">
        <v>45</v>
      </c>
      <c r="F1411" s="26">
        <v>11</v>
      </c>
      <c r="G1411" s="26">
        <v>3</v>
      </c>
      <c r="H1411" s="26" t="s">
        <v>60</v>
      </c>
      <c r="I1411" s="26">
        <v>1</v>
      </c>
      <c r="J1411" s="26">
        <v>1985</v>
      </c>
      <c r="K1411" s="26">
        <v>4</v>
      </c>
      <c r="L1411" s="26" t="s">
        <v>39</v>
      </c>
      <c r="M1411" s="26">
        <v>73</v>
      </c>
      <c r="N1411" s="26">
        <v>3</v>
      </c>
      <c r="O1411" s="26">
        <v>2</v>
      </c>
      <c r="P1411" s="26" t="s">
        <v>50</v>
      </c>
      <c r="Q1411" s="26">
        <v>3</v>
      </c>
      <c r="R1411" s="26" t="s">
        <v>48</v>
      </c>
      <c r="S1411" s="26">
        <v>6323</v>
      </c>
      <c r="T1411" s="26">
        <v>26849</v>
      </c>
      <c r="U1411" s="26">
        <v>1</v>
      </c>
      <c r="V1411" s="26" t="s">
        <v>42</v>
      </c>
      <c r="W1411" s="26" t="s">
        <v>43</v>
      </c>
      <c r="X1411" s="26">
        <v>11</v>
      </c>
      <c r="Y1411" s="26">
        <v>3</v>
      </c>
      <c r="Z1411" s="26">
        <v>1</v>
      </c>
      <c r="AA1411" s="26">
        <v>80</v>
      </c>
      <c r="AB1411" s="26">
        <v>1</v>
      </c>
      <c r="AC1411" s="26">
        <v>10</v>
      </c>
      <c r="AD1411" s="26">
        <v>2</v>
      </c>
      <c r="AE1411" s="26">
        <v>4</v>
      </c>
      <c r="AF1411" s="26">
        <v>10</v>
      </c>
      <c r="AG1411" s="26">
        <v>9</v>
      </c>
      <c r="AH1411" s="26">
        <v>9</v>
      </c>
      <c r="AI1411" s="26">
        <v>4</v>
      </c>
      <c r="AJ1411" s="26"/>
      <c r="AK1411" s="26"/>
      <c r="AL1411" s="26"/>
      <c r="AM1411" s="26"/>
      <c r="AN1411" s="26"/>
      <c r="AO1411" s="26"/>
      <c r="AP1411" s="26"/>
      <c r="AQ1411" s="26"/>
      <c r="AR1411" s="26"/>
      <c r="AS1411" s="26"/>
      <c r="AT1411" s="26"/>
      <c r="AU1411" s="26"/>
      <c r="AV1411" s="26"/>
      <c r="AW1411" s="26"/>
      <c r="AX1411" s="26"/>
      <c r="AY1411" s="26"/>
      <c r="AZ1411" s="26"/>
      <c r="BA1411" s="26"/>
      <c r="BB1411" s="26"/>
      <c r="BC1411" s="26"/>
      <c r="BD1411" s="26"/>
      <c r="BE1411" s="26"/>
      <c r="BF1411" s="26"/>
      <c r="BG1411" s="26"/>
      <c r="BH1411" s="26"/>
      <c r="BI1411" s="26"/>
      <c r="BJ1411" s="26"/>
      <c r="BK1411" s="26"/>
      <c r="BL1411" s="26"/>
      <c r="BM1411" s="26"/>
      <c r="BN1411" s="26"/>
      <c r="BO1411" s="26"/>
      <c r="BP1411" s="26"/>
      <c r="BQ1411" s="26"/>
      <c r="BR1411" s="26"/>
      <c r="BS1411" s="26"/>
      <c r="BT1411" s="26"/>
      <c r="BU1411" s="26"/>
      <c r="BV1411" s="26"/>
      <c r="BW1411" s="26"/>
      <c r="BX1411" s="26"/>
      <c r="BY1411" s="26"/>
      <c r="BZ1411" s="26"/>
      <c r="CA1411" s="26"/>
      <c r="CB1411" s="26"/>
      <c r="CC1411" s="26"/>
      <c r="CD1411" s="26"/>
      <c r="CE1411" s="26"/>
      <c r="CF1411" s="26"/>
      <c r="CG1411" s="26"/>
      <c r="CH1411" s="26"/>
      <c r="CI1411" s="26"/>
      <c r="CJ1411" s="26"/>
      <c r="CK1411" s="26"/>
      <c r="CL1411" s="26"/>
      <c r="CM1411" s="26"/>
      <c r="CN1411" s="26"/>
      <c r="CO1411" s="26"/>
      <c r="CP1411" s="26"/>
      <c r="CQ1411" s="26"/>
      <c r="CR1411" s="26"/>
      <c r="CS1411" s="26"/>
      <c r="CT1411" s="26"/>
      <c r="CU1411" s="26"/>
      <c r="CV1411" s="26"/>
    </row>
    <row r="1412" spans="1:100">
      <c r="A1412" s="26">
        <v>40</v>
      </c>
      <c r="B1412" s="26" t="s">
        <v>43</v>
      </c>
      <c r="C1412" s="26" t="s">
        <v>36</v>
      </c>
      <c r="D1412" s="26">
        <v>444</v>
      </c>
      <c r="E1412" s="26" t="s">
        <v>37</v>
      </c>
      <c r="F1412" s="26">
        <v>2</v>
      </c>
      <c r="G1412" s="26">
        <v>2</v>
      </c>
      <c r="H1412" s="26" t="s">
        <v>59</v>
      </c>
      <c r="I1412" s="26">
        <v>1</v>
      </c>
      <c r="J1412" s="26">
        <v>1986</v>
      </c>
      <c r="K1412" s="26">
        <v>2</v>
      </c>
      <c r="L1412" s="26" t="s">
        <v>39</v>
      </c>
      <c r="M1412" s="26">
        <v>92</v>
      </c>
      <c r="N1412" s="26">
        <v>3</v>
      </c>
      <c r="O1412" s="26">
        <v>2</v>
      </c>
      <c r="P1412" s="26" t="s">
        <v>40</v>
      </c>
      <c r="Q1412" s="26">
        <v>2</v>
      </c>
      <c r="R1412" s="26" t="s">
        <v>48</v>
      </c>
      <c r="S1412" s="26">
        <v>5677</v>
      </c>
      <c r="T1412" s="26">
        <v>4258</v>
      </c>
      <c r="U1412" s="26">
        <v>3</v>
      </c>
      <c r="V1412" s="26" t="s">
        <v>42</v>
      </c>
      <c r="W1412" s="26" t="s">
        <v>43</v>
      </c>
      <c r="X1412" s="26">
        <v>14</v>
      </c>
      <c r="Y1412" s="26">
        <v>3</v>
      </c>
      <c r="Z1412" s="26">
        <v>3</v>
      </c>
      <c r="AA1412" s="26">
        <v>80</v>
      </c>
      <c r="AB1412" s="26">
        <v>1</v>
      </c>
      <c r="AC1412" s="26">
        <v>15</v>
      </c>
      <c r="AD1412" s="26">
        <v>4</v>
      </c>
      <c r="AE1412" s="26">
        <v>3</v>
      </c>
      <c r="AF1412" s="26">
        <v>11</v>
      </c>
      <c r="AG1412" s="26">
        <v>8</v>
      </c>
      <c r="AH1412" s="26">
        <v>5</v>
      </c>
      <c r="AI1412" s="26">
        <v>10</v>
      </c>
      <c r="AJ1412" s="26"/>
      <c r="AK1412" s="26"/>
      <c r="AL1412" s="26"/>
      <c r="AM1412" s="26"/>
      <c r="AN1412" s="26"/>
      <c r="AO1412" s="26"/>
      <c r="AP1412" s="26"/>
      <c r="AQ1412" s="26"/>
      <c r="AR1412" s="26"/>
      <c r="AS1412" s="26"/>
      <c r="AT1412" s="26"/>
      <c r="AU1412" s="26"/>
      <c r="AV1412" s="26"/>
      <c r="AW1412" s="26"/>
      <c r="AX1412" s="26"/>
      <c r="AY1412" s="26"/>
      <c r="AZ1412" s="26"/>
      <c r="BA1412" s="26"/>
      <c r="BB1412" s="26"/>
      <c r="BC1412" s="26"/>
      <c r="BD1412" s="26"/>
      <c r="BE1412" s="26"/>
      <c r="BF1412" s="26"/>
      <c r="BG1412" s="26"/>
      <c r="BH1412" s="26"/>
      <c r="BI1412" s="26"/>
      <c r="BJ1412" s="26"/>
      <c r="BK1412" s="26"/>
      <c r="BL1412" s="26"/>
      <c r="BM1412" s="26"/>
      <c r="BN1412" s="26"/>
      <c r="BO1412" s="26"/>
      <c r="BP1412" s="26"/>
      <c r="BQ1412" s="26"/>
      <c r="BR1412" s="26"/>
      <c r="BS1412" s="26"/>
      <c r="BT1412" s="26"/>
      <c r="BU1412" s="26"/>
      <c r="BV1412" s="26"/>
      <c r="BW1412" s="26"/>
      <c r="BX1412" s="26"/>
      <c r="BY1412" s="26"/>
      <c r="BZ1412" s="26"/>
      <c r="CA1412" s="26"/>
      <c r="CB1412" s="26"/>
      <c r="CC1412" s="26"/>
      <c r="CD1412" s="26"/>
      <c r="CE1412" s="26"/>
      <c r="CF1412" s="26"/>
      <c r="CG1412" s="26"/>
      <c r="CH1412" s="26"/>
      <c r="CI1412" s="26"/>
      <c r="CJ1412" s="26"/>
      <c r="CK1412" s="26"/>
      <c r="CL1412" s="26"/>
      <c r="CM1412" s="26"/>
      <c r="CN1412" s="26"/>
      <c r="CO1412" s="26"/>
      <c r="CP1412" s="26"/>
      <c r="CQ1412" s="26"/>
      <c r="CR1412" s="26"/>
      <c r="CS1412" s="26"/>
      <c r="CT1412" s="26"/>
      <c r="CU1412" s="26"/>
      <c r="CV1412" s="26"/>
    </row>
    <row r="1413" spans="1:100">
      <c r="A1413" s="26">
        <v>25</v>
      </c>
      <c r="B1413" s="26" t="s">
        <v>43</v>
      </c>
      <c r="C1413" s="26" t="s">
        <v>36</v>
      </c>
      <c r="D1413" s="26">
        <v>309</v>
      </c>
      <c r="E1413" s="26" t="s">
        <v>61</v>
      </c>
      <c r="F1413" s="26">
        <v>2</v>
      </c>
      <c r="G1413" s="26">
        <v>3</v>
      </c>
      <c r="H1413" s="26" t="s">
        <v>61</v>
      </c>
      <c r="I1413" s="26">
        <v>1</v>
      </c>
      <c r="J1413" s="26">
        <v>1987</v>
      </c>
      <c r="K1413" s="26">
        <v>3</v>
      </c>
      <c r="L1413" s="26" t="s">
        <v>39</v>
      </c>
      <c r="M1413" s="26">
        <v>82</v>
      </c>
      <c r="N1413" s="26">
        <v>3</v>
      </c>
      <c r="O1413" s="26">
        <v>1</v>
      </c>
      <c r="P1413" s="26" t="s">
        <v>61</v>
      </c>
      <c r="Q1413" s="26">
        <v>2</v>
      </c>
      <c r="R1413" s="26" t="s">
        <v>48</v>
      </c>
      <c r="S1413" s="26">
        <v>2187</v>
      </c>
      <c r="T1413" s="26">
        <v>19655</v>
      </c>
      <c r="U1413" s="26">
        <v>4</v>
      </c>
      <c r="V1413" s="26" t="s">
        <v>42</v>
      </c>
      <c r="W1413" s="26" t="s">
        <v>43</v>
      </c>
      <c r="X1413" s="26">
        <v>14</v>
      </c>
      <c r="Y1413" s="26">
        <v>3</v>
      </c>
      <c r="Z1413" s="26">
        <v>3</v>
      </c>
      <c r="AA1413" s="26">
        <v>80</v>
      </c>
      <c r="AB1413" s="26">
        <v>0</v>
      </c>
      <c r="AC1413" s="26">
        <v>6</v>
      </c>
      <c r="AD1413" s="26">
        <v>3</v>
      </c>
      <c r="AE1413" s="26">
        <v>3</v>
      </c>
      <c r="AF1413" s="26">
        <v>2</v>
      </c>
      <c r="AG1413" s="26">
        <v>0</v>
      </c>
      <c r="AH1413" s="26">
        <v>1</v>
      </c>
      <c r="AI1413" s="26">
        <v>2</v>
      </c>
      <c r="AJ1413" s="26"/>
      <c r="AK1413" s="26"/>
      <c r="AL1413" s="26"/>
      <c r="AM1413" s="26"/>
      <c r="AN1413" s="26"/>
      <c r="AO1413" s="26"/>
      <c r="AP1413" s="26"/>
      <c r="AQ1413" s="26"/>
      <c r="AR1413" s="26"/>
      <c r="AS1413" s="26"/>
      <c r="AT1413" s="26"/>
      <c r="AU1413" s="26"/>
      <c r="AV1413" s="26"/>
      <c r="AW1413" s="26"/>
      <c r="AX1413" s="26"/>
      <c r="AY1413" s="26"/>
      <c r="AZ1413" s="26"/>
      <c r="BA1413" s="26"/>
      <c r="BB1413" s="26"/>
      <c r="BC1413" s="26"/>
      <c r="BD1413" s="26"/>
      <c r="BE1413" s="26"/>
      <c r="BF1413" s="26"/>
      <c r="BG1413" s="26"/>
      <c r="BH1413" s="26"/>
      <c r="BI1413" s="26"/>
      <c r="BJ1413" s="26"/>
      <c r="BK1413" s="26"/>
      <c r="BL1413" s="26"/>
      <c r="BM1413" s="26"/>
      <c r="BN1413" s="26"/>
      <c r="BO1413" s="26"/>
      <c r="BP1413" s="26"/>
      <c r="BQ1413" s="26"/>
      <c r="BR1413" s="26"/>
      <c r="BS1413" s="26"/>
      <c r="BT1413" s="26"/>
      <c r="BU1413" s="26"/>
      <c r="BV1413" s="26"/>
      <c r="BW1413" s="26"/>
      <c r="BX1413" s="26"/>
      <c r="BY1413" s="26"/>
      <c r="BZ1413" s="26"/>
      <c r="CA1413" s="26"/>
      <c r="CB1413" s="26"/>
      <c r="CC1413" s="26"/>
      <c r="CD1413" s="26"/>
      <c r="CE1413" s="26"/>
      <c r="CF1413" s="26"/>
      <c r="CG1413" s="26"/>
      <c r="CH1413" s="26"/>
      <c r="CI1413" s="26"/>
      <c r="CJ1413" s="26"/>
      <c r="CK1413" s="26"/>
      <c r="CL1413" s="26"/>
      <c r="CM1413" s="26"/>
      <c r="CN1413" s="26"/>
      <c r="CO1413" s="26"/>
      <c r="CP1413" s="26"/>
      <c r="CQ1413" s="26"/>
      <c r="CR1413" s="26"/>
      <c r="CS1413" s="26"/>
      <c r="CT1413" s="26"/>
      <c r="CU1413" s="26"/>
      <c r="CV1413" s="26"/>
    </row>
    <row r="1414" spans="1:100">
      <c r="A1414" s="26">
        <v>30</v>
      </c>
      <c r="B1414" s="26" t="s">
        <v>43</v>
      </c>
      <c r="C1414" s="26" t="s">
        <v>36</v>
      </c>
      <c r="D1414" s="26">
        <v>911</v>
      </c>
      <c r="E1414" s="26" t="s">
        <v>45</v>
      </c>
      <c r="F1414" s="26">
        <v>1</v>
      </c>
      <c r="G1414" s="26">
        <v>2</v>
      </c>
      <c r="H1414" s="26" t="s">
        <v>51</v>
      </c>
      <c r="I1414" s="26">
        <v>1</v>
      </c>
      <c r="J1414" s="26">
        <v>1989</v>
      </c>
      <c r="K1414" s="26">
        <v>4</v>
      </c>
      <c r="L1414" s="26" t="s">
        <v>46</v>
      </c>
      <c r="M1414" s="26">
        <v>76</v>
      </c>
      <c r="N1414" s="26">
        <v>3</v>
      </c>
      <c r="O1414" s="26">
        <v>1</v>
      </c>
      <c r="P1414" s="26" t="s">
        <v>50</v>
      </c>
      <c r="Q1414" s="26">
        <v>2</v>
      </c>
      <c r="R1414" s="26" t="s">
        <v>48</v>
      </c>
      <c r="S1414" s="26">
        <v>3748</v>
      </c>
      <c r="T1414" s="26">
        <v>4077</v>
      </c>
      <c r="U1414" s="26">
        <v>1</v>
      </c>
      <c r="V1414" s="26" t="s">
        <v>42</v>
      </c>
      <c r="W1414" s="26" t="s">
        <v>43</v>
      </c>
      <c r="X1414" s="26">
        <v>13</v>
      </c>
      <c r="Y1414" s="26">
        <v>3</v>
      </c>
      <c r="Z1414" s="26">
        <v>3</v>
      </c>
      <c r="AA1414" s="26">
        <v>80</v>
      </c>
      <c r="AB1414" s="26">
        <v>0</v>
      </c>
      <c r="AC1414" s="26">
        <v>12</v>
      </c>
      <c r="AD1414" s="26">
        <v>6</v>
      </c>
      <c r="AE1414" s="26">
        <v>2</v>
      </c>
      <c r="AF1414" s="26">
        <v>12</v>
      </c>
      <c r="AG1414" s="26">
        <v>8</v>
      </c>
      <c r="AH1414" s="26">
        <v>1</v>
      </c>
      <c r="AI1414" s="26">
        <v>7</v>
      </c>
      <c r="AJ1414" s="26"/>
      <c r="AK1414" s="26"/>
      <c r="AL1414" s="26"/>
      <c r="AM1414" s="26"/>
      <c r="AN1414" s="26"/>
      <c r="AO1414" s="26"/>
      <c r="AP1414" s="26"/>
      <c r="AQ1414" s="26"/>
      <c r="AR1414" s="26"/>
      <c r="AS1414" s="26"/>
      <c r="AT1414" s="26"/>
      <c r="AU1414" s="26"/>
      <c r="AV1414" s="26"/>
      <c r="AW1414" s="26"/>
      <c r="AX1414" s="26"/>
      <c r="AY1414" s="26"/>
      <c r="AZ1414" s="26"/>
      <c r="BA1414" s="26"/>
      <c r="BB1414" s="26"/>
      <c r="BC1414" s="26"/>
      <c r="BD1414" s="26"/>
      <c r="BE1414" s="26"/>
      <c r="BF1414" s="26"/>
      <c r="BG1414" s="26"/>
      <c r="BH1414" s="26"/>
      <c r="BI1414" s="26"/>
      <c r="BJ1414" s="26"/>
      <c r="BK1414" s="26"/>
      <c r="BL1414" s="26"/>
      <c r="BM1414" s="26"/>
      <c r="BN1414" s="26"/>
      <c r="BO1414" s="26"/>
      <c r="BP1414" s="26"/>
      <c r="BQ1414" s="26"/>
      <c r="BR1414" s="26"/>
      <c r="BS1414" s="26"/>
      <c r="BT1414" s="26"/>
      <c r="BU1414" s="26"/>
      <c r="BV1414" s="26"/>
      <c r="BW1414" s="26"/>
      <c r="BX1414" s="26"/>
      <c r="BY1414" s="26"/>
      <c r="BZ1414" s="26"/>
      <c r="CA1414" s="26"/>
      <c r="CB1414" s="26"/>
      <c r="CC1414" s="26"/>
      <c r="CD1414" s="26"/>
      <c r="CE1414" s="26"/>
      <c r="CF1414" s="26"/>
      <c r="CG1414" s="26"/>
      <c r="CH1414" s="26"/>
      <c r="CI1414" s="26"/>
      <c r="CJ1414" s="26"/>
      <c r="CK1414" s="26"/>
      <c r="CL1414" s="26"/>
      <c r="CM1414" s="26"/>
      <c r="CN1414" s="26"/>
      <c r="CO1414" s="26"/>
      <c r="CP1414" s="26"/>
      <c r="CQ1414" s="26"/>
      <c r="CR1414" s="26"/>
      <c r="CS1414" s="26"/>
      <c r="CT1414" s="26"/>
      <c r="CU1414" s="26"/>
      <c r="CV1414" s="26"/>
    </row>
    <row r="1415" spans="1:100">
      <c r="A1415" s="26">
        <v>25</v>
      </c>
      <c r="B1415" s="26" t="s">
        <v>43</v>
      </c>
      <c r="C1415" s="26" t="s">
        <v>36</v>
      </c>
      <c r="D1415" s="26">
        <v>977</v>
      </c>
      <c r="E1415" s="26" t="s">
        <v>45</v>
      </c>
      <c r="F1415" s="26">
        <v>2</v>
      </c>
      <c r="G1415" s="26">
        <v>1</v>
      </c>
      <c r="H1415" s="26" t="s">
        <v>49</v>
      </c>
      <c r="I1415" s="26">
        <v>1</v>
      </c>
      <c r="J1415" s="26">
        <v>1992</v>
      </c>
      <c r="K1415" s="26">
        <v>4</v>
      </c>
      <c r="L1415" s="26" t="s">
        <v>46</v>
      </c>
      <c r="M1415" s="26">
        <v>57</v>
      </c>
      <c r="N1415" s="26">
        <v>3</v>
      </c>
      <c r="O1415" s="26">
        <v>1</v>
      </c>
      <c r="P1415" s="26" t="s">
        <v>50</v>
      </c>
      <c r="Q1415" s="26">
        <v>3</v>
      </c>
      <c r="R1415" s="26" t="s">
        <v>52</v>
      </c>
      <c r="S1415" s="26">
        <v>3977</v>
      </c>
      <c r="T1415" s="26">
        <v>7298</v>
      </c>
      <c r="U1415" s="26">
        <v>6</v>
      </c>
      <c r="V1415" s="26" t="s">
        <v>42</v>
      </c>
      <c r="W1415" s="26" t="s">
        <v>35</v>
      </c>
      <c r="X1415" s="26">
        <v>19</v>
      </c>
      <c r="Y1415" s="26">
        <v>3</v>
      </c>
      <c r="Z1415" s="26">
        <v>3</v>
      </c>
      <c r="AA1415" s="26">
        <v>80</v>
      </c>
      <c r="AB1415" s="26">
        <v>1</v>
      </c>
      <c r="AC1415" s="26">
        <v>7</v>
      </c>
      <c r="AD1415" s="26">
        <v>2</v>
      </c>
      <c r="AE1415" s="26">
        <v>2</v>
      </c>
      <c r="AF1415" s="26">
        <v>2</v>
      </c>
      <c r="AG1415" s="26">
        <v>2</v>
      </c>
      <c r="AH1415" s="26">
        <v>0</v>
      </c>
      <c r="AI1415" s="26">
        <v>2</v>
      </c>
      <c r="AJ1415" s="26"/>
      <c r="AK1415" s="26"/>
      <c r="AL1415" s="26"/>
      <c r="AM1415" s="26"/>
      <c r="AN1415" s="26"/>
      <c r="AO1415" s="26"/>
      <c r="AP1415" s="26"/>
      <c r="AQ1415" s="26"/>
      <c r="AR1415" s="26"/>
      <c r="AS1415" s="26"/>
      <c r="AT1415" s="26"/>
      <c r="AU1415" s="26"/>
      <c r="AV1415" s="26"/>
      <c r="AW1415" s="26"/>
      <c r="AX1415" s="26"/>
      <c r="AY1415" s="26"/>
      <c r="AZ1415" s="26"/>
      <c r="BA1415" s="26"/>
      <c r="BB1415" s="26"/>
      <c r="BC1415" s="26"/>
      <c r="BD1415" s="26"/>
      <c r="BE1415" s="26"/>
      <c r="BF1415" s="26"/>
      <c r="BG1415" s="26"/>
      <c r="BH1415" s="26"/>
      <c r="BI1415" s="26"/>
      <c r="BJ1415" s="26"/>
      <c r="BK1415" s="26"/>
      <c r="BL1415" s="26"/>
      <c r="BM1415" s="26"/>
      <c r="BN1415" s="26"/>
      <c r="BO1415" s="26"/>
      <c r="BP1415" s="26"/>
      <c r="BQ1415" s="26"/>
      <c r="BR1415" s="26"/>
      <c r="BS1415" s="26"/>
      <c r="BT1415" s="26"/>
      <c r="BU1415" s="26"/>
      <c r="BV1415" s="26"/>
      <c r="BW1415" s="26"/>
      <c r="BX1415" s="26"/>
      <c r="BY1415" s="26"/>
      <c r="BZ1415" s="26"/>
      <c r="CA1415" s="26"/>
      <c r="CB1415" s="26"/>
      <c r="CC1415" s="26"/>
      <c r="CD1415" s="26"/>
      <c r="CE1415" s="26"/>
      <c r="CF1415" s="26"/>
      <c r="CG1415" s="26"/>
      <c r="CH1415" s="26"/>
      <c r="CI1415" s="26"/>
      <c r="CJ1415" s="26"/>
      <c r="CK1415" s="26"/>
      <c r="CL1415" s="26"/>
      <c r="CM1415" s="26"/>
      <c r="CN1415" s="26"/>
      <c r="CO1415" s="26"/>
      <c r="CP1415" s="26"/>
      <c r="CQ1415" s="26"/>
      <c r="CR1415" s="26"/>
      <c r="CS1415" s="26"/>
      <c r="CT1415" s="26"/>
      <c r="CU1415" s="26"/>
      <c r="CV1415" s="26"/>
    </row>
    <row r="1416" spans="1:100">
      <c r="A1416" s="26">
        <v>47</v>
      </c>
      <c r="B1416" s="26" t="s">
        <v>43</v>
      </c>
      <c r="C1416" s="26" t="s">
        <v>36</v>
      </c>
      <c r="D1416" s="26">
        <v>1180</v>
      </c>
      <c r="E1416" s="26" t="s">
        <v>45</v>
      </c>
      <c r="F1416" s="26">
        <v>25</v>
      </c>
      <c r="G1416" s="26">
        <v>3</v>
      </c>
      <c r="H1416" s="26" t="s">
        <v>51</v>
      </c>
      <c r="I1416" s="26">
        <v>1</v>
      </c>
      <c r="J1416" s="26">
        <v>1993</v>
      </c>
      <c r="K1416" s="26">
        <v>1</v>
      </c>
      <c r="L1416" s="26" t="s">
        <v>46</v>
      </c>
      <c r="M1416" s="26">
        <v>84</v>
      </c>
      <c r="N1416" s="26">
        <v>3</v>
      </c>
      <c r="O1416" s="26">
        <v>3</v>
      </c>
      <c r="P1416" s="26" t="s">
        <v>54</v>
      </c>
      <c r="Q1416" s="26">
        <v>3</v>
      </c>
      <c r="R1416" s="26" t="s">
        <v>41</v>
      </c>
      <c r="S1416" s="26">
        <v>8633</v>
      </c>
      <c r="T1416" s="26">
        <v>13084</v>
      </c>
      <c r="U1416" s="26">
        <v>2</v>
      </c>
      <c r="V1416" s="26" t="s">
        <v>42</v>
      </c>
      <c r="W1416" s="26" t="s">
        <v>43</v>
      </c>
      <c r="X1416" s="26">
        <v>23</v>
      </c>
      <c r="Y1416" s="26">
        <v>4</v>
      </c>
      <c r="Z1416" s="26">
        <v>2</v>
      </c>
      <c r="AA1416" s="26">
        <v>80</v>
      </c>
      <c r="AB1416" s="26">
        <v>0</v>
      </c>
      <c r="AC1416" s="26">
        <v>25</v>
      </c>
      <c r="AD1416" s="26">
        <v>3</v>
      </c>
      <c r="AE1416" s="26">
        <v>3</v>
      </c>
      <c r="AF1416" s="26">
        <v>17</v>
      </c>
      <c r="AG1416" s="26">
        <v>14</v>
      </c>
      <c r="AH1416" s="26">
        <v>12</v>
      </c>
      <c r="AI1416" s="26">
        <v>11</v>
      </c>
      <c r="AJ1416" s="26"/>
      <c r="AK1416" s="26"/>
      <c r="AL1416" s="26"/>
      <c r="AM1416" s="26"/>
      <c r="AN1416" s="26"/>
      <c r="AO1416" s="26"/>
      <c r="AP1416" s="26"/>
      <c r="AQ1416" s="26"/>
      <c r="AR1416" s="26"/>
      <c r="AS1416" s="26"/>
      <c r="AT1416" s="26"/>
      <c r="AU1416" s="26"/>
      <c r="AV1416" s="26"/>
      <c r="AW1416" s="26"/>
      <c r="AX1416" s="26"/>
      <c r="AY1416" s="26"/>
      <c r="AZ1416" s="26"/>
      <c r="BA1416" s="26"/>
      <c r="BB1416" s="26"/>
      <c r="BC1416" s="26"/>
      <c r="BD1416" s="26"/>
      <c r="BE1416" s="26"/>
      <c r="BF1416" s="26"/>
      <c r="BG1416" s="26"/>
      <c r="BH1416" s="26"/>
      <c r="BI1416" s="26"/>
      <c r="BJ1416" s="26"/>
      <c r="BK1416" s="26"/>
      <c r="BL1416" s="26"/>
      <c r="BM1416" s="26"/>
      <c r="BN1416" s="26"/>
      <c r="BO1416" s="26"/>
      <c r="BP1416" s="26"/>
      <c r="BQ1416" s="26"/>
      <c r="BR1416" s="26"/>
      <c r="BS1416" s="26"/>
      <c r="BT1416" s="26"/>
      <c r="BU1416" s="26"/>
      <c r="BV1416" s="26"/>
      <c r="BW1416" s="26"/>
      <c r="BX1416" s="26"/>
      <c r="BY1416" s="26"/>
      <c r="BZ1416" s="26"/>
      <c r="CA1416" s="26"/>
      <c r="CB1416" s="26"/>
      <c r="CC1416" s="26"/>
      <c r="CD1416" s="26"/>
      <c r="CE1416" s="26"/>
      <c r="CF1416" s="26"/>
      <c r="CG1416" s="26"/>
      <c r="CH1416" s="26"/>
      <c r="CI1416" s="26"/>
      <c r="CJ1416" s="26"/>
      <c r="CK1416" s="26"/>
      <c r="CL1416" s="26"/>
      <c r="CM1416" s="26"/>
      <c r="CN1416" s="26"/>
      <c r="CO1416" s="26"/>
      <c r="CP1416" s="26"/>
      <c r="CQ1416" s="26"/>
      <c r="CR1416" s="26"/>
      <c r="CS1416" s="26"/>
      <c r="CT1416" s="26"/>
      <c r="CU1416" s="26"/>
      <c r="CV1416" s="26"/>
    </row>
    <row r="1417" spans="1:100">
      <c r="A1417" s="26">
        <v>33</v>
      </c>
      <c r="B1417" s="26" t="s">
        <v>43</v>
      </c>
      <c r="C1417" s="26" t="s">
        <v>55</v>
      </c>
      <c r="D1417" s="26">
        <v>1313</v>
      </c>
      <c r="E1417" s="26" t="s">
        <v>45</v>
      </c>
      <c r="F1417" s="26">
        <v>1</v>
      </c>
      <c r="G1417" s="26">
        <v>2</v>
      </c>
      <c r="H1417" s="26" t="s">
        <v>51</v>
      </c>
      <c r="I1417" s="26">
        <v>1</v>
      </c>
      <c r="J1417" s="26">
        <v>1994</v>
      </c>
      <c r="K1417" s="26">
        <v>2</v>
      </c>
      <c r="L1417" s="26" t="s">
        <v>46</v>
      </c>
      <c r="M1417" s="26">
        <v>59</v>
      </c>
      <c r="N1417" s="26">
        <v>2</v>
      </c>
      <c r="O1417" s="26">
        <v>1</v>
      </c>
      <c r="P1417" s="26" t="s">
        <v>50</v>
      </c>
      <c r="Q1417" s="26">
        <v>3</v>
      </c>
      <c r="R1417" s="26" t="s">
        <v>52</v>
      </c>
      <c r="S1417" s="26">
        <v>2008</v>
      </c>
      <c r="T1417" s="26">
        <v>20439</v>
      </c>
      <c r="U1417" s="26">
        <v>1</v>
      </c>
      <c r="V1417" s="26" t="s">
        <v>42</v>
      </c>
      <c r="W1417" s="26" t="s">
        <v>43</v>
      </c>
      <c r="X1417" s="26">
        <v>12</v>
      </c>
      <c r="Y1417" s="26">
        <v>3</v>
      </c>
      <c r="Z1417" s="26">
        <v>3</v>
      </c>
      <c r="AA1417" s="26">
        <v>80</v>
      </c>
      <c r="AB1417" s="26">
        <v>3</v>
      </c>
      <c r="AC1417" s="26">
        <v>1</v>
      </c>
      <c r="AD1417" s="26">
        <v>2</v>
      </c>
      <c r="AE1417" s="26">
        <v>2</v>
      </c>
      <c r="AF1417" s="26">
        <v>1</v>
      </c>
      <c r="AG1417" s="26">
        <v>1</v>
      </c>
      <c r="AH1417" s="26">
        <v>0</v>
      </c>
      <c r="AI1417" s="26">
        <v>0</v>
      </c>
      <c r="AJ1417" s="26"/>
      <c r="AK1417" s="26"/>
      <c r="AL1417" s="26"/>
      <c r="AM1417" s="26"/>
      <c r="AN1417" s="26"/>
      <c r="AO1417" s="26"/>
      <c r="AP1417" s="26"/>
      <c r="AQ1417" s="26"/>
      <c r="AR1417" s="26"/>
      <c r="AS1417" s="26"/>
      <c r="AT1417" s="26"/>
      <c r="AU1417" s="26"/>
      <c r="AV1417" s="26"/>
      <c r="AW1417" s="26"/>
      <c r="AX1417" s="26"/>
      <c r="AY1417" s="26"/>
      <c r="AZ1417" s="26"/>
      <c r="BA1417" s="26"/>
      <c r="BB1417" s="26"/>
      <c r="BC1417" s="26"/>
      <c r="BD1417" s="26"/>
      <c r="BE1417" s="26"/>
      <c r="BF1417" s="26"/>
      <c r="BG1417" s="26"/>
      <c r="BH1417" s="26"/>
      <c r="BI1417" s="26"/>
      <c r="BJ1417" s="26"/>
      <c r="BK1417" s="26"/>
      <c r="BL1417" s="26"/>
      <c r="BM1417" s="26"/>
      <c r="BN1417" s="26"/>
      <c r="BO1417" s="26"/>
      <c r="BP1417" s="26"/>
      <c r="BQ1417" s="26"/>
      <c r="BR1417" s="26"/>
      <c r="BS1417" s="26"/>
      <c r="BT1417" s="26"/>
      <c r="BU1417" s="26"/>
      <c r="BV1417" s="26"/>
      <c r="BW1417" s="26"/>
      <c r="BX1417" s="26"/>
      <c r="BY1417" s="26"/>
      <c r="BZ1417" s="26"/>
      <c r="CA1417" s="26"/>
      <c r="CB1417" s="26"/>
      <c r="CC1417" s="26"/>
      <c r="CD1417" s="26"/>
      <c r="CE1417" s="26"/>
      <c r="CF1417" s="26"/>
      <c r="CG1417" s="26"/>
      <c r="CH1417" s="26"/>
      <c r="CI1417" s="26"/>
      <c r="CJ1417" s="26"/>
      <c r="CK1417" s="26"/>
      <c r="CL1417" s="26"/>
      <c r="CM1417" s="26"/>
      <c r="CN1417" s="26"/>
      <c r="CO1417" s="26"/>
      <c r="CP1417" s="26"/>
      <c r="CQ1417" s="26"/>
      <c r="CR1417" s="26"/>
      <c r="CS1417" s="26"/>
      <c r="CT1417" s="26"/>
      <c r="CU1417" s="26"/>
      <c r="CV1417" s="26"/>
    </row>
    <row r="1418" spans="1:100">
      <c r="A1418" s="26">
        <v>38</v>
      </c>
      <c r="B1418" s="26" t="s">
        <v>43</v>
      </c>
      <c r="C1418" s="26" t="s">
        <v>36</v>
      </c>
      <c r="D1418" s="26">
        <v>1321</v>
      </c>
      <c r="E1418" s="26" t="s">
        <v>37</v>
      </c>
      <c r="F1418" s="26">
        <v>1</v>
      </c>
      <c r="G1418" s="26">
        <v>4</v>
      </c>
      <c r="H1418" s="26" t="s">
        <v>38</v>
      </c>
      <c r="I1418" s="26">
        <v>1</v>
      </c>
      <c r="J1418" s="26">
        <v>1995</v>
      </c>
      <c r="K1418" s="26">
        <v>4</v>
      </c>
      <c r="L1418" s="26" t="s">
        <v>46</v>
      </c>
      <c r="M1418" s="26">
        <v>86</v>
      </c>
      <c r="N1418" s="26">
        <v>3</v>
      </c>
      <c r="O1418" s="26">
        <v>2</v>
      </c>
      <c r="P1418" s="26" t="s">
        <v>40</v>
      </c>
      <c r="Q1418" s="26">
        <v>2</v>
      </c>
      <c r="R1418" s="26" t="s">
        <v>48</v>
      </c>
      <c r="S1418" s="26">
        <v>4440</v>
      </c>
      <c r="T1418" s="26">
        <v>7636</v>
      </c>
      <c r="U1418" s="26">
        <v>0</v>
      </c>
      <c r="V1418" s="26" t="s">
        <v>42</v>
      </c>
      <c r="W1418" s="26" t="s">
        <v>43</v>
      </c>
      <c r="X1418" s="26">
        <v>15</v>
      </c>
      <c r="Y1418" s="26">
        <v>3</v>
      </c>
      <c r="Z1418" s="26">
        <v>1</v>
      </c>
      <c r="AA1418" s="26">
        <v>80</v>
      </c>
      <c r="AB1418" s="26">
        <v>2</v>
      </c>
      <c r="AC1418" s="26">
        <v>16</v>
      </c>
      <c r="AD1418" s="26">
        <v>3</v>
      </c>
      <c r="AE1418" s="26">
        <v>3</v>
      </c>
      <c r="AF1418" s="26">
        <v>15</v>
      </c>
      <c r="AG1418" s="26">
        <v>13</v>
      </c>
      <c r="AH1418" s="26">
        <v>5</v>
      </c>
      <c r="AI1418" s="26">
        <v>8</v>
      </c>
      <c r="AJ1418" s="26"/>
      <c r="AK1418" s="26"/>
      <c r="AL1418" s="26"/>
      <c r="AM1418" s="26"/>
      <c r="AN1418" s="26"/>
      <c r="AO1418" s="26"/>
      <c r="AP1418" s="26"/>
      <c r="AQ1418" s="26"/>
      <c r="AR1418" s="26"/>
      <c r="AS1418" s="26"/>
      <c r="AT1418" s="26"/>
      <c r="AU1418" s="26"/>
      <c r="AV1418" s="26"/>
      <c r="AW1418" s="26"/>
      <c r="AX1418" s="26"/>
      <c r="AY1418" s="26"/>
      <c r="AZ1418" s="26"/>
      <c r="BA1418" s="26"/>
      <c r="BB1418" s="26"/>
      <c r="BC1418" s="26"/>
      <c r="BD1418" s="26"/>
      <c r="BE1418" s="26"/>
      <c r="BF1418" s="26"/>
      <c r="BG1418" s="26"/>
      <c r="BH1418" s="26"/>
      <c r="BI1418" s="26"/>
      <c r="BJ1418" s="26"/>
      <c r="BK1418" s="26"/>
      <c r="BL1418" s="26"/>
      <c r="BM1418" s="26"/>
      <c r="BN1418" s="26"/>
      <c r="BO1418" s="26"/>
      <c r="BP1418" s="26"/>
      <c r="BQ1418" s="26"/>
      <c r="BR1418" s="26"/>
      <c r="BS1418" s="26"/>
      <c r="BT1418" s="26"/>
      <c r="BU1418" s="26"/>
      <c r="BV1418" s="26"/>
      <c r="BW1418" s="26"/>
      <c r="BX1418" s="26"/>
      <c r="BY1418" s="26"/>
      <c r="BZ1418" s="26"/>
      <c r="CA1418" s="26"/>
      <c r="CB1418" s="26"/>
      <c r="CC1418" s="26"/>
      <c r="CD1418" s="26"/>
      <c r="CE1418" s="26"/>
      <c r="CF1418" s="26"/>
      <c r="CG1418" s="26"/>
      <c r="CH1418" s="26"/>
      <c r="CI1418" s="26"/>
      <c r="CJ1418" s="26"/>
      <c r="CK1418" s="26"/>
      <c r="CL1418" s="26"/>
      <c r="CM1418" s="26"/>
      <c r="CN1418" s="26"/>
      <c r="CO1418" s="26"/>
      <c r="CP1418" s="26"/>
      <c r="CQ1418" s="26"/>
      <c r="CR1418" s="26"/>
      <c r="CS1418" s="26"/>
      <c r="CT1418" s="26"/>
      <c r="CU1418" s="26"/>
      <c r="CV1418" s="26"/>
    </row>
    <row r="1419" spans="1:100">
      <c r="A1419" s="26">
        <v>31</v>
      </c>
      <c r="B1419" s="26" t="s">
        <v>43</v>
      </c>
      <c r="C1419" s="26" t="s">
        <v>36</v>
      </c>
      <c r="D1419" s="26">
        <v>1154</v>
      </c>
      <c r="E1419" s="26" t="s">
        <v>37</v>
      </c>
      <c r="F1419" s="26">
        <v>2</v>
      </c>
      <c r="G1419" s="26">
        <v>2</v>
      </c>
      <c r="H1419" s="26" t="s">
        <v>38</v>
      </c>
      <c r="I1419" s="26">
        <v>1</v>
      </c>
      <c r="J1419" s="26">
        <v>1996</v>
      </c>
      <c r="K1419" s="26">
        <v>1</v>
      </c>
      <c r="L1419" s="26" t="s">
        <v>46</v>
      </c>
      <c r="M1419" s="26">
        <v>54</v>
      </c>
      <c r="N1419" s="26">
        <v>3</v>
      </c>
      <c r="O1419" s="26">
        <v>1</v>
      </c>
      <c r="P1419" s="26" t="s">
        <v>57</v>
      </c>
      <c r="Q1419" s="26">
        <v>3</v>
      </c>
      <c r="R1419" s="26" t="s">
        <v>48</v>
      </c>
      <c r="S1419" s="26">
        <v>3067</v>
      </c>
      <c r="T1419" s="26">
        <v>6393</v>
      </c>
      <c r="U1419" s="26">
        <v>0</v>
      </c>
      <c r="V1419" s="26" t="s">
        <v>42</v>
      </c>
      <c r="W1419" s="26" t="s">
        <v>43</v>
      </c>
      <c r="X1419" s="26">
        <v>19</v>
      </c>
      <c r="Y1419" s="26">
        <v>3</v>
      </c>
      <c r="Z1419" s="26">
        <v>3</v>
      </c>
      <c r="AA1419" s="26">
        <v>80</v>
      </c>
      <c r="AB1419" s="26">
        <v>1</v>
      </c>
      <c r="AC1419" s="26">
        <v>3</v>
      </c>
      <c r="AD1419" s="26">
        <v>1</v>
      </c>
      <c r="AE1419" s="26">
        <v>3</v>
      </c>
      <c r="AF1419" s="26">
        <v>2</v>
      </c>
      <c r="AG1419" s="26">
        <v>2</v>
      </c>
      <c r="AH1419" s="26">
        <v>1</v>
      </c>
      <c r="AI1419" s="26">
        <v>2</v>
      </c>
      <c r="AJ1419" s="26"/>
      <c r="AK1419" s="26"/>
      <c r="AL1419" s="26"/>
      <c r="AM1419" s="26"/>
      <c r="AN1419" s="26"/>
      <c r="AO1419" s="26"/>
      <c r="AP1419" s="26"/>
      <c r="AQ1419" s="26"/>
      <c r="AR1419" s="26"/>
      <c r="AS1419" s="26"/>
      <c r="AT1419" s="26"/>
      <c r="AU1419" s="26"/>
      <c r="AV1419" s="26"/>
      <c r="AW1419" s="26"/>
      <c r="AX1419" s="26"/>
      <c r="AY1419" s="26"/>
      <c r="AZ1419" s="26"/>
      <c r="BA1419" s="26"/>
      <c r="BB1419" s="26"/>
      <c r="BC1419" s="26"/>
      <c r="BD1419" s="26"/>
      <c r="BE1419" s="26"/>
      <c r="BF1419" s="26"/>
      <c r="BG1419" s="26"/>
      <c r="BH1419" s="26"/>
      <c r="BI1419" s="26"/>
      <c r="BJ1419" s="26"/>
      <c r="BK1419" s="26"/>
      <c r="BL1419" s="26"/>
      <c r="BM1419" s="26"/>
      <c r="BN1419" s="26"/>
      <c r="BO1419" s="26"/>
      <c r="BP1419" s="26"/>
      <c r="BQ1419" s="26"/>
      <c r="BR1419" s="26"/>
      <c r="BS1419" s="26"/>
      <c r="BT1419" s="26"/>
      <c r="BU1419" s="26"/>
      <c r="BV1419" s="26"/>
      <c r="BW1419" s="26"/>
      <c r="BX1419" s="26"/>
      <c r="BY1419" s="26"/>
      <c r="BZ1419" s="26"/>
      <c r="CA1419" s="26"/>
      <c r="CB1419" s="26"/>
      <c r="CC1419" s="26"/>
      <c r="CD1419" s="26"/>
      <c r="CE1419" s="26"/>
      <c r="CF1419" s="26"/>
      <c r="CG1419" s="26"/>
      <c r="CH1419" s="26"/>
      <c r="CI1419" s="26"/>
      <c r="CJ1419" s="26"/>
      <c r="CK1419" s="26"/>
      <c r="CL1419" s="26"/>
      <c r="CM1419" s="26"/>
      <c r="CN1419" s="26"/>
      <c r="CO1419" s="26"/>
      <c r="CP1419" s="26"/>
      <c r="CQ1419" s="26"/>
      <c r="CR1419" s="26"/>
      <c r="CS1419" s="26"/>
      <c r="CT1419" s="26"/>
      <c r="CU1419" s="26"/>
      <c r="CV1419" s="26"/>
    </row>
    <row r="1420" spans="1:100">
      <c r="A1420" s="26">
        <v>38</v>
      </c>
      <c r="B1420" s="26" t="s">
        <v>43</v>
      </c>
      <c r="C1420" s="26" t="s">
        <v>44</v>
      </c>
      <c r="D1420" s="26">
        <v>508</v>
      </c>
      <c r="E1420" s="26" t="s">
        <v>45</v>
      </c>
      <c r="F1420" s="26">
        <v>6</v>
      </c>
      <c r="G1420" s="26">
        <v>4</v>
      </c>
      <c r="H1420" s="26" t="s">
        <v>38</v>
      </c>
      <c r="I1420" s="26">
        <v>1</v>
      </c>
      <c r="J1420" s="26">
        <v>1997</v>
      </c>
      <c r="K1420" s="26">
        <v>1</v>
      </c>
      <c r="L1420" s="26" t="s">
        <v>46</v>
      </c>
      <c r="M1420" s="26">
        <v>72</v>
      </c>
      <c r="N1420" s="26">
        <v>2</v>
      </c>
      <c r="O1420" s="26">
        <v>2</v>
      </c>
      <c r="P1420" s="26" t="s">
        <v>53</v>
      </c>
      <c r="Q1420" s="26">
        <v>3</v>
      </c>
      <c r="R1420" s="26" t="s">
        <v>48</v>
      </c>
      <c r="S1420" s="26">
        <v>5321</v>
      </c>
      <c r="T1420" s="26">
        <v>14284</v>
      </c>
      <c r="U1420" s="26">
        <v>2</v>
      </c>
      <c r="V1420" s="26" t="s">
        <v>42</v>
      </c>
      <c r="W1420" s="26" t="s">
        <v>43</v>
      </c>
      <c r="X1420" s="26">
        <v>11</v>
      </c>
      <c r="Y1420" s="26">
        <v>3</v>
      </c>
      <c r="Z1420" s="26">
        <v>4</v>
      </c>
      <c r="AA1420" s="26">
        <v>80</v>
      </c>
      <c r="AB1420" s="26">
        <v>1</v>
      </c>
      <c r="AC1420" s="26">
        <v>10</v>
      </c>
      <c r="AD1420" s="26">
        <v>1</v>
      </c>
      <c r="AE1420" s="26">
        <v>3</v>
      </c>
      <c r="AF1420" s="26">
        <v>8</v>
      </c>
      <c r="AG1420" s="26">
        <v>3</v>
      </c>
      <c r="AH1420" s="26">
        <v>7</v>
      </c>
      <c r="AI1420" s="26">
        <v>7</v>
      </c>
      <c r="AJ1420" s="26"/>
      <c r="AK1420" s="26"/>
      <c r="AL1420" s="26"/>
      <c r="AM1420" s="26"/>
      <c r="AN1420" s="26"/>
      <c r="AO1420" s="26"/>
      <c r="AP1420" s="26"/>
      <c r="AQ1420" s="26"/>
      <c r="AR1420" s="26"/>
      <c r="AS1420" s="26"/>
      <c r="AT1420" s="26"/>
      <c r="AU1420" s="26"/>
      <c r="AV1420" s="26"/>
      <c r="AW1420" s="26"/>
      <c r="AX1420" s="26"/>
      <c r="AY1420" s="26"/>
      <c r="AZ1420" s="26"/>
      <c r="BA1420" s="26"/>
      <c r="BB1420" s="26"/>
      <c r="BC1420" s="26"/>
      <c r="BD1420" s="26"/>
      <c r="BE1420" s="26"/>
      <c r="BF1420" s="26"/>
      <c r="BG1420" s="26"/>
      <c r="BH1420" s="26"/>
      <c r="BI1420" s="26"/>
      <c r="BJ1420" s="26"/>
      <c r="BK1420" s="26"/>
      <c r="BL1420" s="26"/>
      <c r="BM1420" s="26"/>
      <c r="BN1420" s="26"/>
      <c r="BO1420" s="26"/>
      <c r="BP1420" s="26"/>
      <c r="BQ1420" s="26"/>
      <c r="BR1420" s="26"/>
      <c r="BS1420" s="26"/>
      <c r="BT1420" s="26"/>
      <c r="BU1420" s="26"/>
      <c r="BV1420" s="26"/>
      <c r="BW1420" s="26"/>
      <c r="BX1420" s="26"/>
      <c r="BY1420" s="26"/>
      <c r="BZ1420" s="26"/>
      <c r="CA1420" s="26"/>
      <c r="CB1420" s="26"/>
      <c r="CC1420" s="26"/>
      <c r="CD1420" s="26"/>
      <c r="CE1420" s="26"/>
      <c r="CF1420" s="26"/>
      <c r="CG1420" s="26"/>
      <c r="CH1420" s="26"/>
      <c r="CI1420" s="26"/>
      <c r="CJ1420" s="26"/>
      <c r="CK1420" s="26"/>
      <c r="CL1420" s="26"/>
      <c r="CM1420" s="26"/>
      <c r="CN1420" s="26"/>
      <c r="CO1420" s="26"/>
      <c r="CP1420" s="26"/>
      <c r="CQ1420" s="26"/>
      <c r="CR1420" s="26"/>
      <c r="CS1420" s="26"/>
      <c r="CT1420" s="26"/>
      <c r="CU1420" s="26"/>
      <c r="CV1420" s="26"/>
    </row>
    <row r="1421" spans="1:100">
      <c r="A1421" s="26">
        <v>42</v>
      </c>
      <c r="B1421" s="26" t="s">
        <v>43</v>
      </c>
      <c r="C1421" s="26" t="s">
        <v>36</v>
      </c>
      <c r="D1421" s="26">
        <v>557</v>
      </c>
      <c r="E1421" s="26" t="s">
        <v>45</v>
      </c>
      <c r="F1421" s="26">
        <v>18</v>
      </c>
      <c r="G1421" s="26">
        <v>4</v>
      </c>
      <c r="H1421" s="26" t="s">
        <v>38</v>
      </c>
      <c r="I1421" s="26">
        <v>1</v>
      </c>
      <c r="J1421" s="26">
        <v>1998</v>
      </c>
      <c r="K1421" s="26">
        <v>4</v>
      </c>
      <c r="L1421" s="26" t="s">
        <v>46</v>
      </c>
      <c r="M1421" s="26">
        <v>35</v>
      </c>
      <c r="N1421" s="26">
        <v>3</v>
      </c>
      <c r="O1421" s="26">
        <v>2</v>
      </c>
      <c r="P1421" s="26" t="s">
        <v>47</v>
      </c>
      <c r="Q1421" s="26">
        <v>1</v>
      </c>
      <c r="R1421" s="26" t="s">
        <v>52</v>
      </c>
      <c r="S1421" s="26">
        <v>5410</v>
      </c>
      <c r="T1421" s="26">
        <v>11189</v>
      </c>
      <c r="U1421" s="26">
        <v>6</v>
      </c>
      <c r="V1421" s="26" t="s">
        <v>42</v>
      </c>
      <c r="W1421" s="26" t="s">
        <v>35</v>
      </c>
      <c r="X1421" s="26">
        <v>17</v>
      </c>
      <c r="Y1421" s="26">
        <v>3</v>
      </c>
      <c r="Z1421" s="26">
        <v>3</v>
      </c>
      <c r="AA1421" s="26">
        <v>80</v>
      </c>
      <c r="AB1421" s="26">
        <v>1</v>
      </c>
      <c r="AC1421" s="26">
        <v>9</v>
      </c>
      <c r="AD1421" s="26">
        <v>3</v>
      </c>
      <c r="AE1421" s="26">
        <v>2</v>
      </c>
      <c r="AF1421" s="26">
        <v>4</v>
      </c>
      <c r="AG1421" s="26">
        <v>3</v>
      </c>
      <c r="AH1421" s="26">
        <v>1</v>
      </c>
      <c r="AI1421" s="26">
        <v>2</v>
      </c>
      <c r="AJ1421" s="26"/>
      <c r="AK1421" s="26"/>
      <c r="AL1421" s="26"/>
      <c r="AM1421" s="26"/>
      <c r="AN1421" s="26"/>
      <c r="AO1421" s="26"/>
      <c r="AP1421" s="26"/>
      <c r="AQ1421" s="26"/>
      <c r="AR1421" s="26"/>
      <c r="AS1421" s="26"/>
      <c r="AT1421" s="26"/>
      <c r="AU1421" s="26"/>
      <c r="AV1421" s="26"/>
      <c r="AW1421" s="26"/>
      <c r="AX1421" s="26"/>
      <c r="AY1421" s="26"/>
      <c r="AZ1421" s="26"/>
      <c r="BA1421" s="26"/>
      <c r="BB1421" s="26"/>
      <c r="BC1421" s="26"/>
      <c r="BD1421" s="26"/>
      <c r="BE1421" s="26"/>
      <c r="BF1421" s="26"/>
      <c r="BG1421" s="26"/>
      <c r="BH1421" s="26"/>
      <c r="BI1421" s="26"/>
      <c r="BJ1421" s="26"/>
      <c r="BK1421" s="26"/>
      <c r="BL1421" s="26"/>
      <c r="BM1421" s="26"/>
      <c r="BN1421" s="26"/>
      <c r="BO1421" s="26"/>
      <c r="BP1421" s="26"/>
      <c r="BQ1421" s="26"/>
      <c r="BR1421" s="26"/>
      <c r="BS1421" s="26"/>
      <c r="BT1421" s="26"/>
      <c r="BU1421" s="26"/>
      <c r="BV1421" s="26"/>
      <c r="BW1421" s="26"/>
      <c r="BX1421" s="26"/>
      <c r="BY1421" s="26"/>
      <c r="BZ1421" s="26"/>
      <c r="CA1421" s="26"/>
      <c r="CB1421" s="26"/>
      <c r="CC1421" s="26"/>
      <c r="CD1421" s="26"/>
      <c r="CE1421" s="26"/>
      <c r="CF1421" s="26"/>
      <c r="CG1421" s="26"/>
      <c r="CH1421" s="26"/>
      <c r="CI1421" s="26"/>
      <c r="CJ1421" s="26"/>
      <c r="CK1421" s="26"/>
      <c r="CL1421" s="26"/>
      <c r="CM1421" s="26"/>
      <c r="CN1421" s="26"/>
      <c r="CO1421" s="26"/>
      <c r="CP1421" s="26"/>
      <c r="CQ1421" s="26"/>
      <c r="CR1421" s="26"/>
      <c r="CS1421" s="26"/>
      <c r="CT1421" s="26"/>
      <c r="CU1421" s="26"/>
      <c r="CV1421" s="26"/>
    </row>
    <row r="1422" spans="1:100">
      <c r="A1422" s="26">
        <v>41</v>
      </c>
      <c r="B1422" s="26" t="s">
        <v>43</v>
      </c>
      <c r="C1422" s="26" t="s">
        <v>36</v>
      </c>
      <c r="D1422" s="26">
        <v>642</v>
      </c>
      <c r="E1422" s="26" t="s">
        <v>45</v>
      </c>
      <c r="F1422" s="26">
        <v>1</v>
      </c>
      <c r="G1422" s="26">
        <v>3</v>
      </c>
      <c r="H1422" s="26" t="s">
        <v>38</v>
      </c>
      <c r="I1422" s="26">
        <v>1</v>
      </c>
      <c r="J1422" s="26">
        <v>1999</v>
      </c>
      <c r="K1422" s="26">
        <v>4</v>
      </c>
      <c r="L1422" s="26" t="s">
        <v>46</v>
      </c>
      <c r="M1422" s="26">
        <v>76</v>
      </c>
      <c r="N1422" s="26">
        <v>3</v>
      </c>
      <c r="O1422" s="26">
        <v>1</v>
      </c>
      <c r="P1422" s="26" t="s">
        <v>47</v>
      </c>
      <c r="Q1422" s="26">
        <v>4</v>
      </c>
      <c r="R1422" s="26" t="s">
        <v>48</v>
      </c>
      <c r="S1422" s="26">
        <v>2782</v>
      </c>
      <c r="T1422" s="26">
        <v>21412</v>
      </c>
      <c r="U1422" s="26">
        <v>3</v>
      </c>
      <c r="V1422" s="26" t="s">
        <v>42</v>
      </c>
      <c r="W1422" s="26" t="s">
        <v>43</v>
      </c>
      <c r="X1422" s="26">
        <v>22</v>
      </c>
      <c r="Y1422" s="26">
        <v>4</v>
      </c>
      <c r="Z1422" s="26">
        <v>1</v>
      </c>
      <c r="AA1422" s="26">
        <v>80</v>
      </c>
      <c r="AB1422" s="26">
        <v>1</v>
      </c>
      <c r="AC1422" s="26">
        <v>12</v>
      </c>
      <c r="AD1422" s="26">
        <v>3</v>
      </c>
      <c r="AE1422" s="26">
        <v>3</v>
      </c>
      <c r="AF1422" s="26">
        <v>5</v>
      </c>
      <c r="AG1422" s="26">
        <v>3</v>
      </c>
      <c r="AH1422" s="26">
        <v>1</v>
      </c>
      <c r="AI1422" s="26">
        <v>0</v>
      </c>
      <c r="AJ1422" s="26"/>
      <c r="AK1422" s="26"/>
      <c r="AL1422" s="26"/>
      <c r="AM1422" s="26"/>
      <c r="AN1422" s="26"/>
      <c r="AO1422" s="26"/>
      <c r="AP1422" s="26"/>
      <c r="AQ1422" s="26"/>
      <c r="AR1422" s="26"/>
      <c r="AS1422" s="26"/>
      <c r="AT1422" s="26"/>
      <c r="AU1422" s="26"/>
      <c r="AV1422" s="26"/>
      <c r="AW1422" s="26"/>
      <c r="AX1422" s="26"/>
      <c r="AY1422" s="26"/>
      <c r="AZ1422" s="26"/>
      <c r="BA1422" s="26"/>
      <c r="BB1422" s="26"/>
      <c r="BC1422" s="26"/>
      <c r="BD1422" s="26"/>
      <c r="BE1422" s="26"/>
      <c r="BF1422" s="26"/>
      <c r="BG1422" s="26"/>
      <c r="BH1422" s="26"/>
      <c r="BI1422" s="26"/>
      <c r="BJ1422" s="26"/>
      <c r="BK1422" s="26"/>
      <c r="BL1422" s="26"/>
      <c r="BM1422" s="26"/>
      <c r="BN1422" s="26"/>
      <c r="BO1422" s="26"/>
      <c r="BP1422" s="26"/>
      <c r="BQ1422" s="26"/>
      <c r="BR1422" s="26"/>
      <c r="BS1422" s="26"/>
      <c r="BT1422" s="26"/>
      <c r="BU1422" s="26"/>
      <c r="BV1422" s="26"/>
      <c r="BW1422" s="26"/>
      <c r="BX1422" s="26"/>
      <c r="BY1422" s="26"/>
      <c r="BZ1422" s="26"/>
      <c r="CA1422" s="26"/>
      <c r="CB1422" s="26"/>
      <c r="CC1422" s="26"/>
      <c r="CD1422" s="26"/>
      <c r="CE1422" s="26"/>
      <c r="CF1422" s="26"/>
      <c r="CG1422" s="26"/>
      <c r="CH1422" s="26"/>
      <c r="CI1422" s="26"/>
      <c r="CJ1422" s="26"/>
      <c r="CK1422" s="26"/>
      <c r="CL1422" s="26"/>
      <c r="CM1422" s="26"/>
      <c r="CN1422" s="26"/>
      <c r="CO1422" s="26"/>
      <c r="CP1422" s="26"/>
      <c r="CQ1422" s="26"/>
      <c r="CR1422" s="26"/>
      <c r="CS1422" s="26"/>
      <c r="CT1422" s="26"/>
      <c r="CU1422" s="26"/>
      <c r="CV1422" s="26"/>
    </row>
    <row r="1423" spans="1:100">
      <c r="A1423" s="26">
        <v>47</v>
      </c>
      <c r="B1423" s="26" t="s">
        <v>43</v>
      </c>
      <c r="C1423" s="26" t="s">
        <v>55</v>
      </c>
      <c r="D1423" s="26">
        <v>1162</v>
      </c>
      <c r="E1423" s="26" t="s">
        <v>45</v>
      </c>
      <c r="F1423" s="26">
        <v>1</v>
      </c>
      <c r="G1423" s="26">
        <v>1</v>
      </c>
      <c r="H1423" s="26" t="s">
        <v>51</v>
      </c>
      <c r="I1423" s="26">
        <v>1</v>
      </c>
      <c r="J1423" s="26">
        <v>2000</v>
      </c>
      <c r="K1423" s="26">
        <v>3</v>
      </c>
      <c r="L1423" s="26" t="s">
        <v>39</v>
      </c>
      <c r="M1423" s="26">
        <v>98</v>
      </c>
      <c r="N1423" s="26">
        <v>3</v>
      </c>
      <c r="O1423" s="26">
        <v>3</v>
      </c>
      <c r="P1423" s="26" t="s">
        <v>58</v>
      </c>
      <c r="Q1423" s="26">
        <v>2</v>
      </c>
      <c r="R1423" s="26" t="s">
        <v>48</v>
      </c>
      <c r="S1423" s="26">
        <v>11957</v>
      </c>
      <c r="T1423" s="26">
        <v>17231</v>
      </c>
      <c r="U1423" s="26">
        <v>0</v>
      </c>
      <c r="V1423" s="26" t="s">
        <v>42</v>
      </c>
      <c r="W1423" s="26" t="s">
        <v>43</v>
      </c>
      <c r="X1423" s="26">
        <v>18</v>
      </c>
      <c r="Y1423" s="26">
        <v>3</v>
      </c>
      <c r="Z1423" s="26">
        <v>1</v>
      </c>
      <c r="AA1423" s="26">
        <v>80</v>
      </c>
      <c r="AB1423" s="26">
        <v>2</v>
      </c>
      <c r="AC1423" s="26">
        <v>14</v>
      </c>
      <c r="AD1423" s="26">
        <v>3</v>
      </c>
      <c r="AE1423" s="26">
        <v>1</v>
      </c>
      <c r="AF1423" s="26">
        <v>13</v>
      </c>
      <c r="AG1423" s="26">
        <v>8</v>
      </c>
      <c r="AH1423" s="26">
        <v>5</v>
      </c>
      <c r="AI1423" s="26">
        <v>12</v>
      </c>
      <c r="AJ1423" s="26"/>
      <c r="AK1423" s="26"/>
      <c r="AL1423" s="26"/>
      <c r="AM1423" s="26"/>
      <c r="AN1423" s="26"/>
      <c r="AO1423" s="26"/>
      <c r="AP1423" s="26"/>
      <c r="AQ1423" s="26"/>
      <c r="AR1423" s="26"/>
      <c r="AS1423" s="26"/>
      <c r="AT1423" s="26"/>
      <c r="AU1423" s="26"/>
      <c r="AV1423" s="26"/>
      <c r="AW1423" s="26"/>
      <c r="AX1423" s="26"/>
      <c r="AY1423" s="26"/>
      <c r="AZ1423" s="26"/>
      <c r="BA1423" s="26"/>
      <c r="BB1423" s="26"/>
      <c r="BC1423" s="26"/>
      <c r="BD1423" s="26"/>
      <c r="BE1423" s="26"/>
      <c r="BF1423" s="26"/>
      <c r="BG1423" s="26"/>
      <c r="BH1423" s="26"/>
      <c r="BI1423" s="26"/>
      <c r="BJ1423" s="26"/>
      <c r="BK1423" s="26"/>
      <c r="BL1423" s="26"/>
      <c r="BM1423" s="26"/>
      <c r="BN1423" s="26"/>
      <c r="BO1423" s="26"/>
      <c r="BP1423" s="26"/>
      <c r="BQ1423" s="26"/>
      <c r="BR1423" s="26"/>
      <c r="BS1423" s="26"/>
      <c r="BT1423" s="26"/>
      <c r="BU1423" s="26"/>
      <c r="BV1423" s="26"/>
      <c r="BW1423" s="26"/>
      <c r="BX1423" s="26"/>
      <c r="BY1423" s="26"/>
      <c r="BZ1423" s="26"/>
      <c r="CA1423" s="26"/>
      <c r="CB1423" s="26"/>
      <c r="CC1423" s="26"/>
      <c r="CD1423" s="26"/>
      <c r="CE1423" s="26"/>
      <c r="CF1423" s="26"/>
      <c r="CG1423" s="26"/>
      <c r="CH1423" s="26"/>
      <c r="CI1423" s="26"/>
      <c r="CJ1423" s="26"/>
      <c r="CK1423" s="26"/>
      <c r="CL1423" s="26"/>
      <c r="CM1423" s="26"/>
      <c r="CN1423" s="26"/>
      <c r="CO1423" s="26"/>
      <c r="CP1423" s="26"/>
      <c r="CQ1423" s="26"/>
      <c r="CR1423" s="26"/>
      <c r="CS1423" s="26"/>
      <c r="CT1423" s="26"/>
      <c r="CU1423" s="26"/>
      <c r="CV1423" s="26"/>
    </row>
    <row r="1424" spans="1:100">
      <c r="A1424" s="26">
        <v>35</v>
      </c>
      <c r="B1424" s="26" t="s">
        <v>43</v>
      </c>
      <c r="C1424" s="26" t="s">
        <v>36</v>
      </c>
      <c r="D1424" s="26">
        <v>1490</v>
      </c>
      <c r="E1424" s="26" t="s">
        <v>45</v>
      </c>
      <c r="F1424" s="26">
        <v>11</v>
      </c>
      <c r="G1424" s="26">
        <v>4</v>
      </c>
      <c r="H1424" s="26" t="s">
        <v>51</v>
      </c>
      <c r="I1424" s="26">
        <v>1</v>
      </c>
      <c r="J1424" s="26">
        <v>2003</v>
      </c>
      <c r="K1424" s="26">
        <v>4</v>
      </c>
      <c r="L1424" s="26" t="s">
        <v>46</v>
      </c>
      <c r="M1424" s="26">
        <v>43</v>
      </c>
      <c r="N1424" s="26">
        <v>3</v>
      </c>
      <c r="O1424" s="26">
        <v>1</v>
      </c>
      <c r="P1424" s="26" t="s">
        <v>50</v>
      </c>
      <c r="Q1424" s="26">
        <v>3</v>
      </c>
      <c r="R1424" s="26" t="s">
        <v>48</v>
      </c>
      <c r="S1424" s="26">
        <v>2660</v>
      </c>
      <c r="T1424" s="26">
        <v>20232</v>
      </c>
      <c r="U1424" s="26">
        <v>7</v>
      </c>
      <c r="V1424" s="26" t="s">
        <v>42</v>
      </c>
      <c r="W1424" s="26" t="s">
        <v>35</v>
      </c>
      <c r="X1424" s="26">
        <v>11</v>
      </c>
      <c r="Y1424" s="26">
        <v>3</v>
      </c>
      <c r="Z1424" s="26">
        <v>3</v>
      </c>
      <c r="AA1424" s="26">
        <v>80</v>
      </c>
      <c r="AB1424" s="26">
        <v>1</v>
      </c>
      <c r="AC1424" s="26">
        <v>5</v>
      </c>
      <c r="AD1424" s="26">
        <v>3</v>
      </c>
      <c r="AE1424" s="26">
        <v>3</v>
      </c>
      <c r="AF1424" s="26">
        <v>2</v>
      </c>
      <c r="AG1424" s="26">
        <v>2</v>
      </c>
      <c r="AH1424" s="26">
        <v>2</v>
      </c>
      <c r="AI1424" s="26">
        <v>2</v>
      </c>
      <c r="AJ1424" s="26"/>
      <c r="AK1424" s="26"/>
      <c r="AL1424" s="26"/>
      <c r="AM1424" s="26"/>
      <c r="AN1424" s="26"/>
      <c r="AO1424" s="26"/>
      <c r="AP1424" s="26"/>
      <c r="AQ1424" s="26"/>
      <c r="AR1424" s="26"/>
      <c r="AS1424" s="26"/>
      <c r="AT1424" s="26"/>
      <c r="AU1424" s="26"/>
      <c r="AV1424" s="26"/>
      <c r="AW1424" s="26"/>
      <c r="AX1424" s="26"/>
      <c r="AY1424" s="26"/>
      <c r="AZ1424" s="26"/>
      <c r="BA1424" s="26"/>
      <c r="BB1424" s="26"/>
      <c r="BC1424" s="26"/>
      <c r="BD1424" s="26"/>
      <c r="BE1424" s="26"/>
      <c r="BF1424" s="26"/>
      <c r="BG1424" s="26"/>
      <c r="BH1424" s="26"/>
      <c r="BI1424" s="26"/>
      <c r="BJ1424" s="26"/>
      <c r="BK1424" s="26"/>
      <c r="BL1424" s="26"/>
      <c r="BM1424" s="26"/>
      <c r="BN1424" s="26"/>
      <c r="BO1424" s="26"/>
      <c r="BP1424" s="26"/>
      <c r="BQ1424" s="26"/>
      <c r="BR1424" s="26"/>
      <c r="BS1424" s="26"/>
      <c r="BT1424" s="26"/>
      <c r="BU1424" s="26"/>
      <c r="BV1424" s="26"/>
      <c r="BW1424" s="26"/>
      <c r="BX1424" s="26"/>
      <c r="BY1424" s="26"/>
      <c r="BZ1424" s="26"/>
      <c r="CA1424" s="26"/>
      <c r="CB1424" s="26"/>
      <c r="CC1424" s="26"/>
      <c r="CD1424" s="26"/>
      <c r="CE1424" s="26"/>
      <c r="CF1424" s="26"/>
      <c r="CG1424" s="26"/>
      <c r="CH1424" s="26"/>
      <c r="CI1424" s="26"/>
      <c r="CJ1424" s="26"/>
      <c r="CK1424" s="26"/>
      <c r="CL1424" s="26"/>
      <c r="CM1424" s="26"/>
      <c r="CN1424" s="26"/>
      <c r="CO1424" s="26"/>
      <c r="CP1424" s="26"/>
      <c r="CQ1424" s="26"/>
      <c r="CR1424" s="26"/>
      <c r="CS1424" s="26"/>
      <c r="CT1424" s="26"/>
      <c r="CU1424" s="26"/>
      <c r="CV1424" s="26"/>
    </row>
    <row r="1425" spans="1:100">
      <c r="A1425" s="26">
        <v>22</v>
      </c>
      <c r="B1425" s="26" t="s">
        <v>43</v>
      </c>
      <c r="C1425" s="26" t="s">
        <v>36</v>
      </c>
      <c r="D1425" s="26">
        <v>581</v>
      </c>
      <c r="E1425" s="26" t="s">
        <v>45</v>
      </c>
      <c r="F1425" s="26">
        <v>1</v>
      </c>
      <c r="G1425" s="26">
        <v>2</v>
      </c>
      <c r="H1425" s="26" t="s">
        <v>38</v>
      </c>
      <c r="I1425" s="26">
        <v>1</v>
      </c>
      <c r="J1425" s="26">
        <v>2007</v>
      </c>
      <c r="K1425" s="26">
        <v>4</v>
      </c>
      <c r="L1425" s="26" t="s">
        <v>46</v>
      </c>
      <c r="M1425" s="26">
        <v>63</v>
      </c>
      <c r="N1425" s="26">
        <v>3</v>
      </c>
      <c r="O1425" s="26">
        <v>1</v>
      </c>
      <c r="P1425" s="26" t="s">
        <v>47</v>
      </c>
      <c r="Q1425" s="26">
        <v>3</v>
      </c>
      <c r="R1425" s="26" t="s">
        <v>41</v>
      </c>
      <c r="S1425" s="26">
        <v>3375</v>
      </c>
      <c r="T1425" s="26">
        <v>17624</v>
      </c>
      <c r="U1425" s="26">
        <v>0</v>
      </c>
      <c r="V1425" s="26" t="s">
        <v>42</v>
      </c>
      <c r="W1425" s="26" t="s">
        <v>43</v>
      </c>
      <c r="X1425" s="26">
        <v>12</v>
      </c>
      <c r="Y1425" s="26">
        <v>3</v>
      </c>
      <c r="Z1425" s="26">
        <v>4</v>
      </c>
      <c r="AA1425" s="26">
        <v>80</v>
      </c>
      <c r="AB1425" s="26">
        <v>0</v>
      </c>
      <c r="AC1425" s="26">
        <v>4</v>
      </c>
      <c r="AD1425" s="26">
        <v>2</v>
      </c>
      <c r="AE1425" s="26">
        <v>4</v>
      </c>
      <c r="AF1425" s="26">
        <v>3</v>
      </c>
      <c r="AG1425" s="26">
        <v>2</v>
      </c>
      <c r="AH1425" s="26">
        <v>1</v>
      </c>
      <c r="AI1425" s="26">
        <v>2</v>
      </c>
      <c r="AJ1425" s="26"/>
      <c r="AK1425" s="26"/>
      <c r="AL1425" s="26"/>
      <c r="AM1425" s="26"/>
      <c r="AN1425" s="26"/>
      <c r="AO1425" s="26"/>
      <c r="AP1425" s="26"/>
      <c r="AQ1425" s="26"/>
      <c r="AR1425" s="26"/>
      <c r="AS1425" s="26"/>
      <c r="AT1425" s="26"/>
      <c r="AU1425" s="26"/>
      <c r="AV1425" s="26"/>
      <c r="AW1425" s="26"/>
      <c r="AX1425" s="26"/>
      <c r="AY1425" s="26"/>
      <c r="AZ1425" s="26"/>
      <c r="BA1425" s="26"/>
      <c r="BB1425" s="26"/>
      <c r="BC1425" s="26"/>
      <c r="BD1425" s="26"/>
      <c r="BE1425" s="26"/>
      <c r="BF1425" s="26"/>
      <c r="BG1425" s="26"/>
      <c r="BH1425" s="26"/>
      <c r="BI1425" s="26"/>
      <c r="BJ1425" s="26"/>
      <c r="BK1425" s="26"/>
      <c r="BL1425" s="26"/>
      <c r="BM1425" s="26"/>
      <c r="BN1425" s="26"/>
      <c r="BO1425" s="26"/>
      <c r="BP1425" s="26"/>
      <c r="BQ1425" s="26"/>
      <c r="BR1425" s="26"/>
      <c r="BS1425" s="26"/>
      <c r="BT1425" s="26"/>
      <c r="BU1425" s="26"/>
      <c r="BV1425" s="26"/>
      <c r="BW1425" s="26"/>
      <c r="BX1425" s="26"/>
      <c r="BY1425" s="26"/>
      <c r="BZ1425" s="26"/>
      <c r="CA1425" s="26"/>
      <c r="CB1425" s="26"/>
      <c r="CC1425" s="26"/>
      <c r="CD1425" s="26"/>
      <c r="CE1425" s="26"/>
      <c r="CF1425" s="26"/>
      <c r="CG1425" s="26"/>
      <c r="CH1425" s="26"/>
      <c r="CI1425" s="26"/>
      <c r="CJ1425" s="26"/>
      <c r="CK1425" s="26"/>
      <c r="CL1425" s="26"/>
      <c r="CM1425" s="26"/>
      <c r="CN1425" s="26"/>
      <c r="CO1425" s="26"/>
      <c r="CP1425" s="26"/>
      <c r="CQ1425" s="26"/>
      <c r="CR1425" s="26"/>
      <c r="CS1425" s="26"/>
      <c r="CT1425" s="26"/>
      <c r="CU1425" s="26"/>
      <c r="CV1425" s="26"/>
    </row>
    <row r="1426" spans="1:100">
      <c r="A1426" s="26">
        <v>35</v>
      </c>
      <c r="B1426" s="26" t="s">
        <v>43</v>
      </c>
      <c r="C1426" s="26" t="s">
        <v>36</v>
      </c>
      <c r="D1426" s="26">
        <v>1395</v>
      </c>
      <c r="E1426" s="26" t="s">
        <v>45</v>
      </c>
      <c r="F1426" s="26">
        <v>9</v>
      </c>
      <c r="G1426" s="26">
        <v>4</v>
      </c>
      <c r="H1426" s="26" t="s">
        <v>51</v>
      </c>
      <c r="I1426" s="26">
        <v>1</v>
      </c>
      <c r="J1426" s="26">
        <v>2008</v>
      </c>
      <c r="K1426" s="26">
        <v>2</v>
      </c>
      <c r="L1426" s="26" t="s">
        <v>46</v>
      </c>
      <c r="M1426" s="26">
        <v>48</v>
      </c>
      <c r="N1426" s="26">
        <v>3</v>
      </c>
      <c r="O1426" s="26">
        <v>2</v>
      </c>
      <c r="P1426" s="26" t="s">
        <v>47</v>
      </c>
      <c r="Q1426" s="26">
        <v>3</v>
      </c>
      <c r="R1426" s="26" t="s">
        <v>41</v>
      </c>
      <c r="S1426" s="26">
        <v>5098</v>
      </c>
      <c r="T1426" s="26">
        <v>18698</v>
      </c>
      <c r="U1426" s="26">
        <v>1</v>
      </c>
      <c r="V1426" s="26" t="s">
        <v>42</v>
      </c>
      <c r="W1426" s="26" t="s">
        <v>43</v>
      </c>
      <c r="X1426" s="26">
        <v>19</v>
      </c>
      <c r="Y1426" s="26">
        <v>3</v>
      </c>
      <c r="Z1426" s="26">
        <v>2</v>
      </c>
      <c r="AA1426" s="26">
        <v>80</v>
      </c>
      <c r="AB1426" s="26">
        <v>0</v>
      </c>
      <c r="AC1426" s="26">
        <v>10</v>
      </c>
      <c r="AD1426" s="26">
        <v>5</v>
      </c>
      <c r="AE1426" s="26">
        <v>3</v>
      </c>
      <c r="AF1426" s="26">
        <v>10</v>
      </c>
      <c r="AG1426" s="26">
        <v>7</v>
      </c>
      <c r="AH1426" s="26">
        <v>0</v>
      </c>
      <c r="AI1426" s="26">
        <v>8</v>
      </c>
      <c r="AJ1426" s="26"/>
      <c r="AK1426" s="26"/>
      <c r="AL1426" s="26"/>
      <c r="AM1426" s="26"/>
      <c r="AN1426" s="26"/>
      <c r="AO1426" s="26"/>
      <c r="AP1426" s="26"/>
      <c r="AQ1426" s="26"/>
      <c r="AR1426" s="26"/>
      <c r="AS1426" s="26"/>
      <c r="AT1426" s="26"/>
      <c r="AU1426" s="26"/>
      <c r="AV1426" s="26"/>
      <c r="AW1426" s="26"/>
      <c r="AX1426" s="26"/>
      <c r="AY1426" s="26"/>
      <c r="AZ1426" s="26"/>
      <c r="BA1426" s="26"/>
      <c r="BB1426" s="26"/>
      <c r="BC1426" s="26"/>
      <c r="BD1426" s="26"/>
      <c r="BE1426" s="26"/>
      <c r="BF1426" s="26"/>
      <c r="BG1426" s="26"/>
      <c r="BH1426" s="26"/>
      <c r="BI1426" s="26"/>
      <c r="BJ1426" s="26"/>
      <c r="BK1426" s="26"/>
      <c r="BL1426" s="26"/>
      <c r="BM1426" s="26"/>
      <c r="BN1426" s="26"/>
      <c r="BO1426" s="26"/>
      <c r="BP1426" s="26"/>
      <c r="BQ1426" s="26"/>
      <c r="BR1426" s="26"/>
      <c r="BS1426" s="26"/>
      <c r="BT1426" s="26"/>
      <c r="BU1426" s="26"/>
      <c r="BV1426" s="26"/>
      <c r="BW1426" s="26"/>
      <c r="BX1426" s="26"/>
      <c r="BY1426" s="26"/>
      <c r="BZ1426" s="26"/>
      <c r="CA1426" s="26"/>
      <c r="CB1426" s="26"/>
      <c r="CC1426" s="26"/>
      <c r="CD1426" s="26"/>
      <c r="CE1426" s="26"/>
      <c r="CF1426" s="26"/>
      <c r="CG1426" s="26"/>
      <c r="CH1426" s="26"/>
      <c r="CI1426" s="26"/>
      <c r="CJ1426" s="26"/>
      <c r="CK1426" s="26"/>
      <c r="CL1426" s="26"/>
      <c r="CM1426" s="26"/>
      <c r="CN1426" s="26"/>
      <c r="CO1426" s="26"/>
      <c r="CP1426" s="26"/>
      <c r="CQ1426" s="26"/>
      <c r="CR1426" s="26"/>
      <c r="CS1426" s="26"/>
      <c r="CT1426" s="26"/>
      <c r="CU1426" s="26"/>
      <c r="CV1426" s="26"/>
    </row>
    <row r="1427" spans="1:100">
      <c r="A1427" s="26">
        <v>33</v>
      </c>
      <c r="B1427" s="26" t="s">
        <v>43</v>
      </c>
      <c r="C1427" s="26" t="s">
        <v>36</v>
      </c>
      <c r="D1427" s="26">
        <v>501</v>
      </c>
      <c r="E1427" s="26" t="s">
        <v>45</v>
      </c>
      <c r="F1427" s="26">
        <v>15</v>
      </c>
      <c r="G1427" s="26">
        <v>2</v>
      </c>
      <c r="H1427" s="26" t="s">
        <v>51</v>
      </c>
      <c r="I1427" s="26">
        <v>1</v>
      </c>
      <c r="J1427" s="26">
        <v>2009</v>
      </c>
      <c r="K1427" s="26">
        <v>2</v>
      </c>
      <c r="L1427" s="26" t="s">
        <v>39</v>
      </c>
      <c r="M1427" s="26">
        <v>95</v>
      </c>
      <c r="N1427" s="26">
        <v>3</v>
      </c>
      <c r="O1427" s="26">
        <v>2</v>
      </c>
      <c r="P1427" s="26" t="s">
        <v>54</v>
      </c>
      <c r="Q1427" s="26">
        <v>4</v>
      </c>
      <c r="R1427" s="26" t="s">
        <v>48</v>
      </c>
      <c r="S1427" s="26">
        <v>4878</v>
      </c>
      <c r="T1427" s="26">
        <v>21653</v>
      </c>
      <c r="U1427" s="26">
        <v>0</v>
      </c>
      <c r="V1427" s="26" t="s">
        <v>42</v>
      </c>
      <c r="W1427" s="26" t="s">
        <v>35</v>
      </c>
      <c r="X1427" s="26">
        <v>13</v>
      </c>
      <c r="Y1427" s="26">
        <v>3</v>
      </c>
      <c r="Z1427" s="26">
        <v>1</v>
      </c>
      <c r="AA1427" s="26">
        <v>80</v>
      </c>
      <c r="AB1427" s="26">
        <v>1</v>
      </c>
      <c r="AC1427" s="26">
        <v>10</v>
      </c>
      <c r="AD1427" s="26">
        <v>6</v>
      </c>
      <c r="AE1427" s="26">
        <v>3</v>
      </c>
      <c r="AF1427" s="26">
        <v>9</v>
      </c>
      <c r="AG1427" s="26">
        <v>7</v>
      </c>
      <c r="AH1427" s="26">
        <v>8</v>
      </c>
      <c r="AI1427" s="26">
        <v>1</v>
      </c>
      <c r="AJ1427" s="26"/>
      <c r="AK1427" s="26"/>
      <c r="AL1427" s="26"/>
      <c r="AM1427" s="26"/>
      <c r="AN1427" s="26"/>
      <c r="AO1427" s="26"/>
      <c r="AP1427" s="26"/>
      <c r="AQ1427" s="26"/>
      <c r="AR1427" s="26"/>
      <c r="AS1427" s="26"/>
      <c r="AT1427" s="26"/>
      <c r="AU1427" s="26"/>
      <c r="AV1427" s="26"/>
      <c r="AW1427" s="26"/>
      <c r="AX1427" s="26"/>
      <c r="AY1427" s="26"/>
      <c r="AZ1427" s="26"/>
      <c r="BA1427" s="26"/>
      <c r="BB1427" s="26"/>
      <c r="BC1427" s="26"/>
      <c r="BD1427" s="26"/>
      <c r="BE1427" s="26"/>
      <c r="BF1427" s="26"/>
      <c r="BG1427" s="26"/>
      <c r="BH1427" s="26"/>
      <c r="BI1427" s="26"/>
      <c r="BJ1427" s="26"/>
      <c r="BK1427" s="26"/>
      <c r="BL1427" s="26"/>
      <c r="BM1427" s="26"/>
      <c r="BN1427" s="26"/>
      <c r="BO1427" s="26"/>
      <c r="BP1427" s="26"/>
      <c r="BQ1427" s="26"/>
      <c r="BR1427" s="26"/>
      <c r="BS1427" s="26"/>
      <c r="BT1427" s="26"/>
      <c r="BU1427" s="26"/>
      <c r="BV1427" s="26"/>
      <c r="BW1427" s="26"/>
      <c r="BX1427" s="26"/>
      <c r="BY1427" s="26"/>
      <c r="BZ1427" s="26"/>
      <c r="CA1427" s="26"/>
      <c r="CB1427" s="26"/>
      <c r="CC1427" s="26"/>
      <c r="CD1427" s="26"/>
      <c r="CE1427" s="26"/>
      <c r="CF1427" s="26"/>
      <c r="CG1427" s="26"/>
      <c r="CH1427" s="26"/>
      <c r="CI1427" s="26"/>
      <c r="CJ1427" s="26"/>
      <c r="CK1427" s="26"/>
      <c r="CL1427" s="26"/>
      <c r="CM1427" s="26"/>
      <c r="CN1427" s="26"/>
      <c r="CO1427" s="26"/>
      <c r="CP1427" s="26"/>
      <c r="CQ1427" s="26"/>
      <c r="CR1427" s="26"/>
      <c r="CS1427" s="26"/>
      <c r="CT1427" s="26"/>
      <c r="CU1427" s="26"/>
      <c r="CV1427" s="26"/>
    </row>
    <row r="1428" spans="1:100">
      <c r="A1428" s="26">
        <v>32</v>
      </c>
      <c r="B1428" s="26" t="s">
        <v>43</v>
      </c>
      <c r="C1428" s="26" t="s">
        <v>36</v>
      </c>
      <c r="D1428" s="26">
        <v>267</v>
      </c>
      <c r="E1428" s="26" t="s">
        <v>45</v>
      </c>
      <c r="F1428" s="26">
        <v>29</v>
      </c>
      <c r="G1428" s="26">
        <v>4</v>
      </c>
      <c r="H1428" s="26" t="s">
        <v>38</v>
      </c>
      <c r="I1428" s="26">
        <v>1</v>
      </c>
      <c r="J1428" s="26">
        <v>2010</v>
      </c>
      <c r="K1428" s="26">
        <v>3</v>
      </c>
      <c r="L1428" s="26" t="s">
        <v>39</v>
      </c>
      <c r="M1428" s="26">
        <v>49</v>
      </c>
      <c r="N1428" s="26">
        <v>2</v>
      </c>
      <c r="O1428" s="26">
        <v>1</v>
      </c>
      <c r="P1428" s="26" t="s">
        <v>50</v>
      </c>
      <c r="Q1428" s="26">
        <v>2</v>
      </c>
      <c r="R1428" s="26" t="s">
        <v>41</v>
      </c>
      <c r="S1428" s="26">
        <v>2837</v>
      </c>
      <c r="T1428" s="26">
        <v>15919</v>
      </c>
      <c r="U1428" s="26">
        <v>1</v>
      </c>
      <c r="V1428" s="26" t="s">
        <v>42</v>
      </c>
      <c r="W1428" s="26" t="s">
        <v>43</v>
      </c>
      <c r="X1428" s="26">
        <v>13</v>
      </c>
      <c r="Y1428" s="26">
        <v>3</v>
      </c>
      <c r="Z1428" s="26">
        <v>3</v>
      </c>
      <c r="AA1428" s="26">
        <v>80</v>
      </c>
      <c r="AB1428" s="26">
        <v>0</v>
      </c>
      <c r="AC1428" s="26">
        <v>6</v>
      </c>
      <c r="AD1428" s="26">
        <v>3</v>
      </c>
      <c r="AE1428" s="26">
        <v>3</v>
      </c>
      <c r="AF1428" s="26">
        <v>6</v>
      </c>
      <c r="AG1428" s="26">
        <v>2</v>
      </c>
      <c r="AH1428" s="26">
        <v>4</v>
      </c>
      <c r="AI1428" s="26">
        <v>1</v>
      </c>
      <c r="AJ1428" s="26"/>
      <c r="AK1428" s="26"/>
      <c r="AL1428" s="26"/>
      <c r="AM1428" s="26"/>
      <c r="AN1428" s="26"/>
      <c r="AO1428" s="26"/>
      <c r="AP1428" s="26"/>
      <c r="AQ1428" s="26"/>
      <c r="AR1428" s="26"/>
      <c r="AS1428" s="26"/>
      <c r="AT1428" s="26"/>
      <c r="AU1428" s="26"/>
      <c r="AV1428" s="26"/>
      <c r="AW1428" s="26"/>
      <c r="AX1428" s="26"/>
      <c r="AY1428" s="26"/>
      <c r="AZ1428" s="26"/>
      <c r="BA1428" s="26"/>
      <c r="BB1428" s="26"/>
      <c r="BC1428" s="26"/>
      <c r="BD1428" s="26"/>
      <c r="BE1428" s="26"/>
      <c r="BF1428" s="26"/>
      <c r="BG1428" s="26"/>
      <c r="BH1428" s="26"/>
      <c r="BI1428" s="26"/>
      <c r="BJ1428" s="26"/>
      <c r="BK1428" s="26"/>
      <c r="BL1428" s="26"/>
      <c r="BM1428" s="26"/>
      <c r="BN1428" s="26"/>
      <c r="BO1428" s="26"/>
      <c r="BP1428" s="26"/>
      <c r="BQ1428" s="26"/>
      <c r="BR1428" s="26"/>
      <c r="BS1428" s="26"/>
      <c r="BT1428" s="26"/>
      <c r="BU1428" s="26"/>
      <c r="BV1428" s="26"/>
      <c r="BW1428" s="26"/>
      <c r="BX1428" s="26"/>
      <c r="BY1428" s="26"/>
      <c r="BZ1428" s="26"/>
      <c r="CA1428" s="26"/>
      <c r="CB1428" s="26"/>
      <c r="CC1428" s="26"/>
      <c r="CD1428" s="26"/>
      <c r="CE1428" s="26"/>
      <c r="CF1428" s="26"/>
      <c r="CG1428" s="26"/>
      <c r="CH1428" s="26"/>
      <c r="CI1428" s="26"/>
      <c r="CJ1428" s="26"/>
      <c r="CK1428" s="26"/>
      <c r="CL1428" s="26"/>
      <c r="CM1428" s="26"/>
      <c r="CN1428" s="26"/>
      <c r="CO1428" s="26"/>
      <c r="CP1428" s="26"/>
      <c r="CQ1428" s="26"/>
      <c r="CR1428" s="26"/>
      <c r="CS1428" s="26"/>
      <c r="CT1428" s="26"/>
      <c r="CU1428" s="26"/>
      <c r="CV1428" s="26"/>
    </row>
    <row r="1429" spans="1:100">
      <c r="A1429" s="26">
        <v>40</v>
      </c>
      <c r="B1429" s="26" t="s">
        <v>43</v>
      </c>
      <c r="C1429" s="26" t="s">
        <v>36</v>
      </c>
      <c r="D1429" s="26">
        <v>543</v>
      </c>
      <c r="E1429" s="26" t="s">
        <v>45</v>
      </c>
      <c r="F1429" s="26">
        <v>1</v>
      </c>
      <c r="G1429" s="26">
        <v>4</v>
      </c>
      <c r="H1429" s="26" t="s">
        <v>38</v>
      </c>
      <c r="I1429" s="26">
        <v>1</v>
      </c>
      <c r="J1429" s="26">
        <v>2012</v>
      </c>
      <c r="K1429" s="26">
        <v>1</v>
      </c>
      <c r="L1429" s="26" t="s">
        <v>46</v>
      </c>
      <c r="M1429" s="26">
        <v>83</v>
      </c>
      <c r="N1429" s="26">
        <v>3</v>
      </c>
      <c r="O1429" s="26">
        <v>1</v>
      </c>
      <c r="P1429" s="26" t="s">
        <v>50</v>
      </c>
      <c r="Q1429" s="26">
        <v>4</v>
      </c>
      <c r="R1429" s="26" t="s">
        <v>48</v>
      </c>
      <c r="S1429" s="26">
        <v>2406</v>
      </c>
      <c r="T1429" s="26">
        <v>4060</v>
      </c>
      <c r="U1429" s="26">
        <v>8</v>
      </c>
      <c r="V1429" s="26" t="s">
        <v>42</v>
      </c>
      <c r="W1429" s="26" t="s">
        <v>43</v>
      </c>
      <c r="X1429" s="26">
        <v>19</v>
      </c>
      <c r="Y1429" s="26">
        <v>3</v>
      </c>
      <c r="Z1429" s="26">
        <v>3</v>
      </c>
      <c r="AA1429" s="26">
        <v>80</v>
      </c>
      <c r="AB1429" s="26">
        <v>2</v>
      </c>
      <c r="AC1429" s="26">
        <v>8</v>
      </c>
      <c r="AD1429" s="26">
        <v>3</v>
      </c>
      <c r="AE1429" s="26">
        <v>2</v>
      </c>
      <c r="AF1429" s="26">
        <v>1</v>
      </c>
      <c r="AG1429" s="26">
        <v>0</v>
      </c>
      <c r="AH1429" s="26">
        <v>0</v>
      </c>
      <c r="AI1429" s="26">
        <v>0</v>
      </c>
      <c r="AJ1429" s="26"/>
      <c r="AK1429" s="26"/>
      <c r="AL1429" s="26"/>
      <c r="AM1429" s="26"/>
      <c r="AN1429" s="26"/>
      <c r="AO1429" s="26"/>
      <c r="AP1429" s="26"/>
      <c r="AQ1429" s="26"/>
      <c r="AR1429" s="26"/>
      <c r="AS1429" s="26"/>
      <c r="AT1429" s="26"/>
      <c r="AU1429" s="26"/>
      <c r="AV1429" s="26"/>
      <c r="AW1429" s="26"/>
      <c r="AX1429" s="26"/>
      <c r="AY1429" s="26"/>
      <c r="AZ1429" s="26"/>
      <c r="BA1429" s="26"/>
      <c r="BB1429" s="26"/>
      <c r="BC1429" s="26"/>
      <c r="BD1429" s="26"/>
      <c r="BE1429" s="26"/>
      <c r="BF1429" s="26"/>
      <c r="BG1429" s="26"/>
      <c r="BH1429" s="26"/>
      <c r="BI1429" s="26"/>
      <c r="BJ1429" s="26"/>
      <c r="BK1429" s="26"/>
      <c r="BL1429" s="26"/>
      <c r="BM1429" s="26"/>
      <c r="BN1429" s="26"/>
      <c r="BO1429" s="26"/>
      <c r="BP1429" s="26"/>
      <c r="BQ1429" s="26"/>
      <c r="BR1429" s="26"/>
      <c r="BS1429" s="26"/>
      <c r="BT1429" s="26"/>
      <c r="BU1429" s="26"/>
      <c r="BV1429" s="26"/>
      <c r="BW1429" s="26"/>
      <c r="BX1429" s="26"/>
      <c r="BY1429" s="26"/>
      <c r="BZ1429" s="26"/>
      <c r="CA1429" s="26"/>
      <c r="CB1429" s="26"/>
      <c r="CC1429" s="26"/>
      <c r="CD1429" s="26"/>
      <c r="CE1429" s="26"/>
      <c r="CF1429" s="26"/>
      <c r="CG1429" s="26"/>
      <c r="CH1429" s="26"/>
      <c r="CI1429" s="26"/>
      <c r="CJ1429" s="26"/>
      <c r="CK1429" s="26"/>
      <c r="CL1429" s="26"/>
      <c r="CM1429" s="26"/>
      <c r="CN1429" s="26"/>
      <c r="CO1429" s="26"/>
      <c r="CP1429" s="26"/>
      <c r="CQ1429" s="26"/>
      <c r="CR1429" s="26"/>
      <c r="CS1429" s="26"/>
      <c r="CT1429" s="26"/>
      <c r="CU1429" s="26"/>
      <c r="CV1429" s="26"/>
    </row>
    <row r="1430" spans="1:100">
      <c r="A1430" s="26">
        <v>32</v>
      </c>
      <c r="B1430" s="26" t="s">
        <v>43</v>
      </c>
      <c r="C1430" s="26" t="s">
        <v>36</v>
      </c>
      <c r="D1430" s="26">
        <v>234</v>
      </c>
      <c r="E1430" s="26" t="s">
        <v>37</v>
      </c>
      <c r="F1430" s="26">
        <v>1</v>
      </c>
      <c r="G1430" s="26">
        <v>4</v>
      </c>
      <c r="H1430" s="26" t="s">
        <v>51</v>
      </c>
      <c r="I1430" s="26">
        <v>1</v>
      </c>
      <c r="J1430" s="26">
        <v>2013</v>
      </c>
      <c r="K1430" s="26">
        <v>2</v>
      </c>
      <c r="L1430" s="26" t="s">
        <v>46</v>
      </c>
      <c r="M1430" s="26">
        <v>68</v>
      </c>
      <c r="N1430" s="26">
        <v>2</v>
      </c>
      <c r="O1430" s="26">
        <v>1</v>
      </c>
      <c r="P1430" s="26" t="s">
        <v>57</v>
      </c>
      <c r="Q1430" s="26">
        <v>2</v>
      </c>
      <c r="R1430" s="26" t="s">
        <v>48</v>
      </c>
      <c r="S1430" s="26">
        <v>2269</v>
      </c>
      <c r="T1430" s="26">
        <v>18024</v>
      </c>
      <c r="U1430" s="26">
        <v>0</v>
      </c>
      <c r="V1430" s="26" t="s">
        <v>42</v>
      </c>
      <c r="W1430" s="26" t="s">
        <v>43</v>
      </c>
      <c r="X1430" s="26">
        <v>14</v>
      </c>
      <c r="Y1430" s="26">
        <v>3</v>
      </c>
      <c r="Z1430" s="26">
        <v>2</v>
      </c>
      <c r="AA1430" s="26">
        <v>80</v>
      </c>
      <c r="AB1430" s="26">
        <v>1</v>
      </c>
      <c r="AC1430" s="26">
        <v>3</v>
      </c>
      <c r="AD1430" s="26">
        <v>2</v>
      </c>
      <c r="AE1430" s="26">
        <v>3</v>
      </c>
      <c r="AF1430" s="26">
        <v>2</v>
      </c>
      <c r="AG1430" s="26">
        <v>2</v>
      </c>
      <c r="AH1430" s="26">
        <v>2</v>
      </c>
      <c r="AI1430" s="26">
        <v>2</v>
      </c>
      <c r="AJ1430" s="26"/>
      <c r="AK1430" s="26"/>
      <c r="AL1430" s="26"/>
      <c r="AM1430" s="26"/>
      <c r="AN1430" s="26"/>
      <c r="AO1430" s="26"/>
      <c r="AP1430" s="26"/>
      <c r="AQ1430" s="26"/>
      <c r="AR1430" s="26"/>
      <c r="AS1430" s="26"/>
      <c r="AT1430" s="26"/>
      <c r="AU1430" s="26"/>
      <c r="AV1430" s="26"/>
      <c r="AW1430" s="26"/>
      <c r="AX1430" s="26"/>
      <c r="AY1430" s="26"/>
      <c r="AZ1430" s="26"/>
      <c r="BA1430" s="26"/>
      <c r="BB1430" s="26"/>
      <c r="BC1430" s="26"/>
      <c r="BD1430" s="26"/>
      <c r="BE1430" s="26"/>
      <c r="BF1430" s="26"/>
      <c r="BG1430" s="26"/>
      <c r="BH1430" s="26"/>
      <c r="BI1430" s="26"/>
      <c r="BJ1430" s="26"/>
      <c r="BK1430" s="26"/>
      <c r="BL1430" s="26"/>
      <c r="BM1430" s="26"/>
      <c r="BN1430" s="26"/>
      <c r="BO1430" s="26"/>
      <c r="BP1430" s="26"/>
      <c r="BQ1430" s="26"/>
      <c r="BR1430" s="26"/>
      <c r="BS1430" s="26"/>
      <c r="BT1430" s="26"/>
      <c r="BU1430" s="26"/>
      <c r="BV1430" s="26"/>
      <c r="BW1430" s="26"/>
      <c r="BX1430" s="26"/>
      <c r="BY1430" s="26"/>
      <c r="BZ1430" s="26"/>
      <c r="CA1430" s="26"/>
      <c r="CB1430" s="26"/>
      <c r="CC1430" s="26"/>
      <c r="CD1430" s="26"/>
      <c r="CE1430" s="26"/>
      <c r="CF1430" s="26"/>
      <c r="CG1430" s="26"/>
      <c r="CH1430" s="26"/>
      <c r="CI1430" s="26"/>
      <c r="CJ1430" s="26"/>
      <c r="CK1430" s="26"/>
      <c r="CL1430" s="26"/>
      <c r="CM1430" s="26"/>
      <c r="CN1430" s="26"/>
      <c r="CO1430" s="26"/>
      <c r="CP1430" s="26"/>
      <c r="CQ1430" s="26"/>
      <c r="CR1430" s="26"/>
      <c r="CS1430" s="26"/>
      <c r="CT1430" s="26"/>
      <c r="CU1430" s="26"/>
      <c r="CV1430" s="26"/>
    </row>
    <row r="1431" spans="1:100">
      <c r="A1431" s="26">
        <v>39</v>
      </c>
      <c r="B1431" s="26" t="s">
        <v>43</v>
      </c>
      <c r="C1431" s="26" t="s">
        <v>36</v>
      </c>
      <c r="D1431" s="26">
        <v>116</v>
      </c>
      <c r="E1431" s="26" t="s">
        <v>45</v>
      </c>
      <c r="F1431" s="26">
        <v>24</v>
      </c>
      <c r="G1431" s="26">
        <v>1</v>
      </c>
      <c r="H1431" s="26" t="s">
        <v>38</v>
      </c>
      <c r="I1431" s="26">
        <v>1</v>
      </c>
      <c r="J1431" s="26">
        <v>2014</v>
      </c>
      <c r="K1431" s="26">
        <v>1</v>
      </c>
      <c r="L1431" s="26" t="s">
        <v>46</v>
      </c>
      <c r="M1431" s="26">
        <v>52</v>
      </c>
      <c r="N1431" s="26">
        <v>3</v>
      </c>
      <c r="O1431" s="26">
        <v>2</v>
      </c>
      <c r="P1431" s="26" t="s">
        <v>47</v>
      </c>
      <c r="Q1431" s="26">
        <v>4</v>
      </c>
      <c r="R1431" s="26" t="s">
        <v>41</v>
      </c>
      <c r="S1431" s="26">
        <v>4108</v>
      </c>
      <c r="T1431" s="26">
        <v>5340</v>
      </c>
      <c r="U1431" s="26">
        <v>7</v>
      </c>
      <c r="V1431" s="26" t="s">
        <v>42</v>
      </c>
      <c r="W1431" s="26" t="s">
        <v>43</v>
      </c>
      <c r="X1431" s="26">
        <v>13</v>
      </c>
      <c r="Y1431" s="26">
        <v>3</v>
      </c>
      <c r="Z1431" s="26">
        <v>1</v>
      </c>
      <c r="AA1431" s="26">
        <v>80</v>
      </c>
      <c r="AB1431" s="26">
        <v>0</v>
      </c>
      <c r="AC1431" s="26">
        <v>18</v>
      </c>
      <c r="AD1431" s="26">
        <v>2</v>
      </c>
      <c r="AE1431" s="26">
        <v>3</v>
      </c>
      <c r="AF1431" s="26">
        <v>7</v>
      </c>
      <c r="AG1431" s="26">
        <v>7</v>
      </c>
      <c r="AH1431" s="26">
        <v>1</v>
      </c>
      <c r="AI1431" s="26">
        <v>7</v>
      </c>
      <c r="AJ1431" s="26"/>
      <c r="AK1431" s="26"/>
      <c r="AL1431" s="26"/>
      <c r="AM1431" s="26"/>
      <c r="AN1431" s="26"/>
      <c r="AO1431" s="26"/>
      <c r="AP1431" s="26"/>
      <c r="AQ1431" s="26"/>
      <c r="AR1431" s="26"/>
      <c r="AS1431" s="26"/>
      <c r="AT1431" s="26"/>
      <c r="AU1431" s="26"/>
      <c r="AV1431" s="26"/>
      <c r="AW1431" s="26"/>
      <c r="AX1431" s="26"/>
      <c r="AY1431" s="26"/>
      <c r="AZ1431" s="26"/>
      <c r="BA1431" s="26"/>
      <c r="BB1431" s="26"/>
      <c r="BC1431" s="26"/>
      <c r="BD1431" s="26"/>
      <c r="BE1431" s="26"/>
      <c r="BF1431" s="26"/>
      <c r="BG1431" s="26"/>
      <c r="BH1431" s="26"/>
      <c r="BI1431" s="26"/>
      <c r="BJ1431" s="26"/>
      <c r="BK1431" s="26"/>
      <c r="BL1431" s="26"/>
      <c r="BM1431" s="26"/>
      <c r="BN1431" s="26"/>
      <c r="BO1431" s="26"/>
      <c r="BP1431" s="26"/>
      <c r="BQ1431" s="26"/>
      <c r="BR1431" s="26"/>
      <c r="BS1431" s="26"/>
      <c r="BT1431" s="26"/>
      <c r="BU1431" s="26"/>
      <c r="BV1431" s="26"/>
      <c r="BW1431" s="26"/>
      <c r="BX1431" s="26"/>
      <c r="BY1431" s="26"/>
      <c r="BZ1431" s="26"/>
      <c r="CA1431" s="26"/>
      <c r="CB1431" s="26"/>
      <c r="CC1431" s="26"/>
      <c r="CD1431" s="26"/>
      <c r="CE1431" s="26"/>
      <c r="CF1431" s="26"/>
      <c r="CG1431" s="26"/>
      <c r="CH1431" s="26"/>
      <c r="CI1431" s="26"/>
      <c r="CJ1431" s="26"/>
      <c r="CK1431" s="26"/>
      <c r="CL1431" s="26"/>
      <c r="CM1431" s="26"/>
      <c r="CN1431" s="26"/>
      <c r="CO1431" s="26"/>
      <c r="CP1431" s="26"/>
      <c r="CQ1431" s="26"/>
      <c r="CR1431" s="26"/>
      <c r="CS1431" s="26"/>
      <c r="CT1431" s="26"/>
      <c r="CU1431" s="26"/>
      <c r="CV1431" s="26"/>
    </row>
    <row r="1432" spans="1:100">
      <c r="A1432" s="26">
        <v>38</v>
      </c>
      <c r="B1432" s="26" t="s">
        <v>43</v>
      </c>
      <c r="C1432" s="26" t="s">
        <v>36</v>
      </c>
      <c r="D1432" s="26">
        <v>201</v>
      </c>
      <c r="E1432" s="26" t="s">
        <v>45</v>
      </c>
      <c r="F1432" s="26">
        <v>10</v>
      </c>
      <c r="G1432" s="26">
        <v>3</v>
      </c>
      <c r="H1432" s="26" t="s">
        <v>51</v>
      </c>
      <c r="I1432" s="26">
        <v>1</v>
      </c>
      <c r="J1432" s="26">
        <v>2015</v>
      </c>
      <c r="K1432" s="26">
        <v>2</v>
      </c>
      <c r="L1432" s="26" t="s">
        <v>39</v>
      </c>
      <c r="M1432" s="26">
        <v>99</v>
      </c>
      <c r="N1432" s="26">
        <v>1</v>
      </c>
      <c r="O1432" s="26">
        <v>3</v>
      </c>
      <c r="P1432" s="26" t="s">
        <v>58</v>
      </c>
      <c r="Q1432" s="26">
        <v>3</v>
      </c>
      <c r="R1432" s="26" t="s">
        <v>48</v>
      </c>
      <c r="S1432" s="26">
        <v>13206</v>
      </c>
      <c r="T1432" s="26">
        <v>3376</v>
      </c>
      <c r="U1432" s="26">
        <v>3</v>
      </c>
      <c r="V1432" s="26" t="s">
        <v>42</v>
      </c>
      <c r="W1432" s="26" t="s">
        <v>43</v>
      </c>
      <c r="X1432" s="26">
        <v>12</v>
      </c>
      <c r="Y1432" s="26">
        <v>3</v>
      </c>
      <c r="Z1432" s="26">
        <v>1</v>
      </c>
      <c r="AA1432" s="26">
        <v>80</v>
      </c>
      <c r="AB1432" s="26">
        <v>1</v>
      </c>
      <c r="AC1432" s="26">
        <v>20</v>
      </c>
      <c r="AD1432" s="26">
        <v>3</v>
      </c>
      <c r="AE1432" s="26">
        <v>3</v>
      </c>
      <c r="AF1432" s="26">
        <v>18</v>
      </c>
      <c r="AG1432" s="26">
        <v>16</v>
      </c>
      <c r="AH1432" s="26">
        <v>1</v>
      </c>
      <c r="AI1432" s="26">
        <v>11</v>
      </c>
      <c r="AJ1432" s="26"/>
      <c r="AK1432" s="26"/>
      <c r="AL1432" s="26"/>
      <c r="AM1432" s="26"/>
      <c r="AN1432" s="26"/>
      <c r="AO1432" s="26"/>
      <c r="AP1432" s="26"/>
      <c r="AQ1432" s="26"/>
      <c r="AR1432" s="26"/>
      <c r="AS1432" s="26"/>
      <c r="AT1432" s="26"/>
      <c r="AU1432" s="26"/>
      <c r="AV1432" s="26"/>
      <c r="AW1432" s="26"/>
      <c r="AX1432" s="26"/>
      <c r="AY1432" s="26"/>
      <c r="AZ1432" s="26"/>
      <c r="BA1432" s="26"/>
      <c r="BB1432" s="26"/>
      <c r="BC1432" s="26"/>
      <c r="BD1432" s="26"/>
      <c r="BE1432" s="26"/>
      <c r="BF1432" s="26"/>
      <c r="BG1432" s="26"/>
      <c r="BH1432" s="26"/>
      <c r="BI1432" s="26"/>
      <c r="BJ1432" s="26"/>
      <c r="BK1432" s="26"/>
      <c r="BL1432" s="26"/>
      <c r="BM1432" s="26"/>
      <c r="BN1432" s="26"/>
      <c r="BO1432" s="26"/>
      <c r="BP1432" s="26"/>
      <c r="BQ1432" s="26"/>
      <c r="BR1432" s="26"/>
      <c r="BS1432" s="26"/>
      <c r="BT1432" s="26"/>
      <c r="BU1432" s="26"/>
      <c r="BV1432" s="26"/>
      <c r="BW1432" s="26"/>
      <c r="BX1432" s="26"/>
      <c r="BY1432" s="26"/>
      <c r="BZ1432" s="26"/>
      <c r="CA1432" s="26"/>
      <c r="CB1432" s="26"/>
      <c r="CC1432" s="26"/>
      <c r="CD1432" s="26"/>
      <c r="CE1432" s="26"/>
      <c r="CF1432" s="26"/>
      <c r="CG1432" s="26"/>
      <c r="CH1432" s="26"/>
      <c r="CI1432" s="26"/>
      <c r="CJ1432" s="26"/>
      <c r="CK1432" s="26"/>
      <c r="CL1432" s="26"/>
      <c r="CM1432" s="26"/>
      <c r="CN1432" s="26"/>
      <c r="CO1432" s="26"/>
      <c r="CP1432" s="26"/>
      <c r="CQ1432" s="26"/>
      <c r="CR1432" s="26"/>
      <c r="CS1432" s="26"/>
      <c r="CT1432" s="26"/>
      <c r="CU1432" s="26"/>
      <c r="CV1432" s="26"/>
    </row>
    <row r="1433" spans="1:100">
      <c r="A1433" s="26">
        <v>32</v>
      </c>
      <c r="B1433" s="26" t="s">
        <v>43</v>
      </c>
      <c r="C1433" s="26" t="s">
        <v>36</v>
      </c>
      <c r="D1433" s="26">
        <v>801</v>
      </c>
      <c r="E1433" s="26" t="s">
        <v>37</v>
      </c>
      <c r="F1433" s="26">
        <v>1</v>
      </c>
      <c r="G1433" s="26">
        <v>4</v>
      </c>
      <c r="H1433" s="26" t="s">
        <v>59</v>
      </c>
      <c r="I1433" s="26">
        <v>1</v>
      </c>
      <c r="J1433" s="26">
        <v>2016</v>
      </c>
      <c r="K1433" s="26">
        <v>3</v>
      </c>
      <c r="L1433" s="26" t="s">
        <v>39</v>
      </c>
      <c r="M1433" s="26">
        <v>48</v>
      </c>
      <c r="N1433" s="26">
        <v>3</v>
      </c>
      <c r="O1433" s="26">
        <v>3</v>
      </c>
      <c r="P1433" s="26" t="s">
        <v>40</v>
      </c>
      <c r="Q1433" s="26">
        <v>4</v>
      </c>
      <c r="R1433" s="26" t="s">
        <v>48</v>
      </c>
      <c r="S1433" s="26">
        <v>10422</v>
      </c>
      <c r="T1433" s="26">
        <v>24032</v>
      </c>
      <c r="U1433" s="26">
        <v>1</v>
      </c>
      <c r="V1433" s="26" t="s">
        <v>42</v>
      </c>
      <c r="W1433" s="26" t="s">
        <v>43</v>
      </c>
      <c r="X1433" s="26">
        <v>19</v>
      </c>
      <c r="Y1433" s="26">
        <v>3</v>
      </c>
      <c r="Z1433" s="26">
        <v>3</v>
      </c>
      <c r="AA1433" s="26">
        <v>80</v>
      </c>
      <c r="AB1433" s="26">
        <v>2</v>
      </c>
      <c r="AC1433" s="26">
        <v>14</v>
      </c>
      <c r="AD1433" s="26">
        <v>3</v>
      </c>
      <c r="AE1433" s="26">
        <v>3</v>
      </c>
      <c r="AF1433" s="26">
        <v>14</v>
      </c>
      <c r="AG1433" s="26">
        <v>10</v>
      </c>
      <c r="AH1433" s="26">
        <v>5</v>
      </c>
      <c r="AI1433" s="26">
        <v>7</v>
      </c>
      <c r="AJ1433" s="26"/>
      <c r="AK1433" s="26"/>
      <c r="AL1433" s="26"/>
      <c r="AM1433" s="26"/>
      <c r="AN1433" s="26"/>
      <c r="AO1433" s="26"/>
      <c r="AP1433" s="26"/>
      <c r="AQ1433" s="26"/>
      <c r="AR1433" s="26"/>
      <c r="AS1433" s="26"/>
      <c r="AT1433" s="26"/>
      <c r="AU1433" s="26"/>
      <c r="AV1433" s="26"/>
      <c r="AW1433" s="26"/>
      <c r="AX1433" s="26"/>
      <c r="AY1433" s="26"/>
      <c r="AZ1433" s="26"/>
      <c r="BA1433" s="26"/>
      <c r="BB1433" s="26"/>
      <c r="BC1433" s="26"/>
      <c r="BD1433" s="26"/>
      <c r="BE1433" s="26"/>
      <c r="BF1433" s="26"/>
      <c r="BG1433" s="26"/>
      <c r="BH1433" s="26"/>
      <c r="BI1433" s="26"/>
      <c r="BJ1433" s="26"/>
      <c r="BK1433" s="26"/>
      <c r="BL1433" s="26"/>
      <c r="BM1433" s="26"/>
      <c r="BN1433" s="26"/>
      <c r="BO1433" s="26"/>
      <c r="BP1433" s="26"/>
      <c r="BQ1433" s="26"/>
      <c r="BR1433" s="26"/>
      <c r="BS1433" s="26"/>
      <c r="BT1433" s="26"/>
      <c r="BU1433" s="26"/>
      <c r="BV1433" s="26"/>
      <c r="BW1433" s="26"/>
      <c r="BX1433" s="26"/>
      <c r="BY1433" s="26"/>
      <c r="BZ1433" s="26"/>
      <c r="CA1433" s="26"/>
      <c r="CB1433" s="26"/>
      <c r="CC1433" s="26"/>
      <c r="CD1433" s="26"/>
      <c r="CE1433" s="26"/>
      <c r="CF1433" s="26"/>
      <c r="CG1433" s="26"/>
      <c r="CH1433" s="26"/>
      <c r="CI1433" s="26"/>
      <c r="CJ1433" s="26"/>
      <c r="CK1433" s="26"/>
      <c r="CL1433" s="26"/>
      <c r="CM1433" s="26"/>
      <c r="CN1433" s="26"/>
      <c r="CO1433" s="26"/>
      <c r="CP1433" s="26"/>
      <c r="CQ1433" s="26"/>
      <c r="CR1433" s="26"/>
      <c r="CS1433" s="26"/>
      <c r="CT1433" s="26"/>
      <c r="CU1433" s="26"/>
      <c r="CV1433" s="26"/>
    </row>
    <row r="1434" spans="1:100">
      <c r="A1434" s="26">
        <v>37</v>
      </c>
      <c r="B1434" s="26" t="s">
        <v>43</v>
      </c>
      <c r="C1434" s="26" t="s">
        <v>36</v>
      </c>
      <c r="D1434" s="26">
        <v>161</v>
      </c>
      <c r="E1434" s="26" t="s">
        <v>45</v>
      </c>
      <c r="F1434" s="26">
        <v>10</v>
      </c>
      <c r="G1434" s="26">
        <v>3</v>
      </c>
      <c r="H1434" s="26" t="s">
        <v>38</v>
      </c>
      <c r="I1434" s="26">
        <v>1</v>
      </c>
      <c r="J1434" s="26">
        <v>2017</v>
      </c>
      <c r="K1434" s="26">
        <v>3</v>
      </c>
      <c r="L1434" s="26" t="s">
        <v>39</v>
      </c>
      <c r="M1434" s="26">
        <v>42</v>
      </c>
      <c r="N1434" s="26">
        <v>4</v>
      </c>
      <c r="O1434" s="26">
        <v>3</v>
      </c>
      <c r="P1434" s="26" t="s">
        <v>58</v>
      </c>
      <c r="Q1434" s="26">
        <v>4</v>
      </c>
      <c r="R1434" s="26" t="s">
        <v>48</v>
      </c>
      <c r="S1434" s="26">
        <v>13744</v>
      </c>
      <c r="T1434" s="26">
        <v>15471</v>
      </c>
      <c r="U1434" s="26">
        <v>1</v>
      </c>
      <c r="V1434" s="26" t="s">
        <v>42</v>
      </c>
      <c r="W1434" s="26" t="s">
        <v>35</v>
      </c>
      <c r="X1434" s="26">
        <v>25</v>
      </c>
      <c r="Y1434" s="26">
        <v>4</v>
      </c>
      <c r="Z1434" s="26">
        <v>1</v>
      </c>
      <c r="AA1434" s="26">
        <v>80</v>
      </c>
      <c r="AB1434" s="26">
        <v>1</v>
      </c>
      <c r="AC1434" s="26">
        <v>16</v>
      </c>
      <c r="AD1434" s="26">
        <v>2</v>
      </c>
      <c r="AE1434" s="26">
        <v>3</v>
      </c>
      <c r="AF1434" s="26">
        <v>16</v>
      </c>
      <c r="AG1434" s="26">
        <v>11</v>
      </c>
      <c r="AH1434" s="26">
        <v>6</v>
      </c>
      <c r="AI1434" s="26">
        <v>8</v>
      </c>
      <c r="AJ1434" s="26"/>
      <c r="AK1434" s="26"/>
      <c r="AL1434" s="26"/>
      <c r="AM1434" s="26"/>
      <c r="AN1434" s="26"/>
      <c r="AO1434" s="26"/>
      <c r="AP1434" s="26"/>
      <c r="AQ1434" s="26"/>
      <c r="AR1434" s="26"/>
      <c r="AS1434" s="26"/>
      <c r="AT1434" s="26"/>
      <c r="AU1434" s="26"/>
      <c r="AV1434" s="26"/>
      <c r="AW1434" s="26"/>
      <c r="AX1434" s="26"/>
      <c r="AY1434" s="26"/>
      <c r="AZ1434" s="26"/>
      <c r="BA1434" s="26"/>
      <c r="BB1434" s="26"/>
      <c r="BC1434" s="26"/>
      <c r="BD1434" s="26"/>
      <c r="BE1434" s="26"/>
      <c r="BF1434" s="26"/>
      <c r="BG1434" s="26"/>
      <c r="BH1434" s="26"/>
      <c r="BI1434" s="26"/>
      <c r="BJ1434" s="26"/>
      <c r="BK1434" s="26"/>
      <c r="BL1434" s="26"/>
      <c r="BM1434" s="26"/>
      <c r="BN1434" s="26"/>
      <c r="BO1434" s="26"/>
      <c r="BP1434" s="26"/>
      <c r="BQ1434" s="26"/>
      <c r="BR1434" s="26"/>
      <c r="BS1434" s="26"/>
      <c r="BT1434" s="26"/>
      <c r="BU1434" s="26"/>
      <c r="BV1434" s="26"/>
      <c r="BW1434" s="26"/>
      <c r="BX1434" s="26"/>
      <c r="BY1434" s="26"/>
      <c r="BZ1434" s="26"/>
      <c r="CA1434" s="26"/>
      <c r="CB1434" s="26"/>
      <c r="CC1434" s="26"/>
      <c r="CD1434" s="26"/>
      <c r="CE1434" s="26"/>
      <c r="CF1434" s="26"/>
      <c r="CG1434" s="26"/>
      <c r="CH1434" s="26"/>
      <c r="CI1434" s="26"/>
      <c r="CJ1434" s="26"/>
      <c r="CK1434" s="26"/>
      <c r="CL1434" s="26"/>
      <c r="CM1434" s="26"/>
      <c r="CN1434" s="26"/>
      <c r="CO1434" s="26"/>
      <c r="CP1434" s="26"/>
      <c r="CQ1434" s="26"/>
      <c r="CR1434" s="26"/>
      <c r="CS1434" s="26"/>
      <c r="CT1434" s="26"/>
      <c r="CU1434" s="26"/>
      <c r="CV1434" s="26"/>
    </row>
    <row r="1435" spans="1:100">
      <c r="A1435" s="26">
        <v>25</v>
      </c>
      <c r="B1435" s="26" t="s">
        <v>43</v>
      </c>
      <c r="C1435" s="26" t="s">
        <v>36</v>
      </c>
      <c r="D1435" s="26">
        <v>1382</v>
      </c>
      <c r="E1435" s="26" t="s">
        <v>37</v>
      </c>
      <c r="F1435" s="26">
        <v>8</v>
      </c>
      <c r="G1435" s="26">
        <v>2</v>
      </c>
      <c r="H1435" s="26" t="s">
        <v>49</v>
      </c>
      <c r="I1435" s="26">
        <v>1</v>
      </c>
      <c r="J1435" s="26">
        <v>2018</v>
      </c>
      <c r="K1435" s="26">
        <v>1</v>
      </c>
      <c r="L1435" s="26" t="s">
        <v>39</v>
      </c>
      <c r="M1435" s="26">
        <v>85</v>
      </c>
      <c r="N1435" s="26">
        <v>3</v>
      </c>
      <c r="O1435" s="26">
        <v>2</v>
      </c>
      <c r="P1435" s="26" t="s">
        <v>40</v>
      </c>
      <c r="Q1435" s="26">
        <v>3</v>
      </c>
      <c r="R1435" s="26" t="s">
        <v>52</v>
      </c>
      <c r="S1435" s="26">
        <v>4907</v>
      </c>
      <c r="T1435" s="26">
        <v>13684</v>
      </c>
      <c r="U1435" s="26">
        <v>0</v>
      </c>
      <c r="V1435" s="26" t="s">
        <v>42</v>
      </c>
      <c r="W1435" s="26" t="s">
        <v>35</v>
      </c>
      <c r="X1435" s="26">
        <v>22</v>
      </c>
      <c r="Y1435" s="26">
        <v>4</v>
      </c>
      <c r="Z1435" s="26">
        <v>2</v>
      </c>
      <c r="AA1435" s="26">
        <v>80</v>
      </c>
      <c r="AB1435" s="26">
        <v>1</v>
      </c>
      <c r="AC1435" s="26">
        <v>6</v>
      </c>
      <c r="AD1435" s="26">
        <v>3</v>
      </c>
      <c r="AE1435" s="26">
        <v>2</v>
      </c>
      <c r="AF1435" s="26">
        <v>5</v>
      </c>
      <c r="AG1435" s="26">
        <v>3</v>
      </c>
      <c r="AH1435" s="26">
        <v>0</v>
      </c>
      <c r="AI1435" s="26">
        <v>4</v>
      </c>
      <c r="AJ1435" s="26"/>
      <c r="AK1435" s="26"/>
      <c r="AL1435" s="26"/>
      <c r="AM1435" s="26"/>
      <c r="AN1435" s="26"/>
      <c r="AO1435" s="26"/>
      <c r="AP1435" s="26"/>
      <c r="AQ1435" s="26"/>
      <c r="AR1435" s="26"/>
      <c r="AS1435" s="26"/>
      <c r="AT1435" s="26"/>
      <c r="AU1435" s="26"/>
      <c r="AV1435" s="26"/>
      <c r="AW1435" s="26"/>
      <c r="AX1435" s="26"/>
      <c r="AY1435" s="26"/>
      <c r="AZ1435" s="26"/>
      <c r="BA1435" s="26"/>
      <c r="BB1435" s="26"/>
      <c r="BC1435" s="26"/>
      <c r="BD1435" s="26"/>
      <c r="BE1435" s="26"/>
      <c r="BF1435" s="26"/>
      <c r="BG1435" s="26"/>
      <c r="BH1435" s="26"/>
      <c r="BI1435" s="26"/>
      <c r="BJ1435" s="26"/>
      <c r="BK1435" s="26"/>
      <c r="BL1435" s="26"/>
      <c r="BM1435" s="26"/>
      <c r="BN1435" s="26"/>
      <c r="BO1435" s="26"/>
      <c r="BP1435" s="26"/>
      <c r="BQ1435" s="26"/>
      <c r="BR1435" s="26"/>
      <c r="BS1435" s="26"/>
      <c r="BT1435" s="26"/>
      <c r="BU1435" s="26"/>
      <c r="BV1435" s="26"/>
      <c r="BW1435" s="26"/>
      <c r="BX1435" s="26"/>
      <c r="BY1435" s="26"/>
      <c r="BZ1435" s="26"/>
      <c r="CA1435" s="26"/>
      <c r="CB1435" s="26"/>
      <c r="CC1435" s="26"/>
      <c r="CD1435" s="26"/>
      <c r="CE1435" s="26"/>
      <c r="CF1435" s="26"/>
      <c r="CG1435" s="26"/>
      <c r="CH1435" s="26"/>
      <c r="CI1435" s="26"/>
      <c r="CJ1435" s="26"/>
      <c r="CK1435" s="26"/>
      <c r="CL1435" s="26"/>
      <c r="CM1435" s="26"/>
      <c r="CN1435" s="26"/>
      <c r="CO1435" s="26"/>
      <c r="CP1435" s="26"/>
      <c r="CQ1435" s="26"/>
      <c r="CR1435" s="26"/>
      <c r="CS1435" s="26"/>
      <c r="CT1435" s="26"/>
      <c r="CU1435" s="26"/>
      <c r="CV1435" s="26"/>
    </row>
    <row r="1436" spans="1:100">
      <c r="A1436" s="26">
        <v>52</v>
      </c>
      <c r="B1436" s="26" t="s">
        <v>43</v>
      </c>
      <c r="C1436" s="26" t="s">
        <v>55</v>
      </c>
      <c r="D1436" s="26">
        <v>585</v>
      </c>
      <c r="E1436" s="26" t="s">
        <v>37</v>
      </c>
      <c r="F1436" s="26">
        <v>29</v>
      </c>
      <c r="G1436" s="26">
        <v>4</v>
      </c>
      <c r="H1436" s="26" t="s">
        <v>38</v>
      </c>
      <c r="I1436" s="26">
        <v>1</v>
      </c>
      <c r="J1436" s="26">
        <v>2019</v>
      </c>
      <c r="K1436" s="26">
        <v>1</v>
      </c>
      <c r="L1436" s="26" t="s">
        <v>46</v>
      </c>
      <c r="M1436" s="26">
        <v>40</v>
      </c>
      <c r="N1436" s="26">
        <v>3</v>
      </c>
      <c r="O1436" s="26">
        <v>1</v>
      </c>
      <c r="P1436" s="26" t="s">
        <v>57</v>
      </c>
      <c r="Q1436" s="26">
        <v>4</v>
      </c>
      <c r="R1436" s="26" t="s">
        <v>52</v>
      </c>
      <c r="S1436" s="26">
        <v>3482</v>
      </c>
      <c r="T1436" s="26">
        <v>19788</v>
      </c>
      <c r="U1436" s="26">
        <v>2</v>
      </c>
      <c r="V1436" s="26" t="s">
        <v>42</v>
      </c>
      <c r="W1436" s="26" t="s">
        <v>43</v>
      </c>
      <c r="X1436" s="26">
        <v>15</v>
      </c>
      <c r="Y1436" s="26">
        <v>3</v>
      </c>
      <c r="Z1436" s="26">
        <v>2</v>
      </c>
      <c r="AA1436" s="26">
        <v>80</v>
      </c>
      <c r="AB1436" s="26">
        <v>2</v>
      </c>
      <c r="AC1436" s="26">
        <v>16</v>
      </c>
      <c r="AD1436" s="26">
        <v>3</v>
      </c>
      <c r="AE1436" s="26">
        <v>2</v>
      </c>
      <c r="AF1436" s="26">
        <v>9</v>
      </c>
      <c r="AG1436" s="26">
        <v>8</v>
      </c>
      <c r="AH1436" s="26">
        <v>0</v>
      </c>
      <c r="AI1436" s="26">
        <v>0</v>
      </c>
      <c r="AJ1436" s="26"/>
      <c r="AK1436" s="26"/>
      <c r="AL1436" s="26"/>
      <c r="AM1436" s="26"/>
      <c r="AN1436" s="26"/>
      <c r="AO1436" s="26"/>
      <c r="AP1436" s="26"/>
      <c r="AQ1436" s="26"/>
      <c r="AR1436" s="26"/>
      <c r="AS1436" s="26"/>
      <c r="AT1436" s="26"/>
      <c r="AU1436" s="26"/>
      <c r="AV1436" s="26"/>
      <c r="AW1436" s="26"/>
      <c r="AX1436" s="26"/>
      <c r="AY1436" s="26"/>
      <c r="AZ1436" s="26"/>
      <c r="BA1436" s="26"/>
      <c r="BB1436" s="26"/>
      <c r="BC1436" s="26"/>
      <c r="BD1436" s="26"/>
      <c r="BE1436" s="26"/>
      <c r="BF1436" s="26"/>
      <c r="BG1436" s="26"/>
      <c r="BH1436" s="26"/>
      <c r="BI1436" s="26"/>
      <c r="BJ1436" s="26"/>
      <c r="BK1436" s="26"/>
      <c r="BL1436" s="26"/>
      <c r="BM1436" s="26"/>
      <c r="BN1436" s="26"/>
      <c r="BO1436" s="26"/>
      <c r="BP1436" s="26"/>
      <c r="BQ1436" s="26"/>
      <c r="BR1436" s="26"/>
      <c r="BS1436" s="26"/>
      <c r="BT1436" s="26"/>
      <c r="BU1436" s="26"/>
      <c r="BV1436" s="26"/>
      <c r="BW1436" s="26"/>
      <c r="BX1436" s="26"/>
      <c r="BY1436" s="26"/>
      <c r="BZ1436" s="26"/>
      <c r="CA1436" s="26"/>
      <c r="CB1436" s="26"/>
      <c r="CC1436" s="26"/>
      <c r="CD1436" s="26"/>
      <c r="CE1436" s="26"/>
      <c r="CF1436" s="26"/>
      <c r="CG1436" s="26"/>
      <c r="CH1436" s="26"/>
      <c r="CI1436" s="26"/>
      <c r="CJ1436" s="26"/>
      <c r="CK1436" s="26"/>
      <c r="CL1436" s="26"/>
      <c r="CM1436" s="26"/>
      <c r="CN1436" s="26"/>
      <c r="CO1436" s="26"/>
      <c r="CP1436" s="26"/>
      <c r="CQ1436" s="26"/>
      <c r="CR1436" s="26"/>
      <c r="CS1436" s="26"/>
      <c r="CT1436" s="26"/>
      <c r="CU1436" s="26"/>
      <c r="CV1436" s="26"/>
    </row>
    <row r="1437" spans="1:100">
      <c r="A1437" s="26">
        <v>44</v>
      </c>
      <c r="B1437" s="26" t="s">
        <v>43</v>
      </c>
      <c r="C1437" s="26" t="s">
        <v>36</v>
      </c>
      <c r="D1437" s="26">
        <v>1037</v>
      </c>
      <c r="E1437" s="26" t="s">
        <v>45</v>
      </c>
      <c r="F1437" s="26">
        <v>1</v>
      </c>
      <c r="G1437" s="26">
        <v>3</v>
      </c>
      <c r="H1437" s="26" t="s">
        <v>51</v>
      </c>
      <c r="I1437" s="26">
        <v>1</v>
      </c>
      <c r="J1437" s="26">
        <v>2020</v>
      </c>
      <c r="K1437" s="26">
        <v>2</v>
      </c>
      <c r="L1437" s="26" t="s">
        <v>46</v>
      </c>
      <c r="M1437" s="26">
        <v>42</v>
      </c>
      <c r="N1437" s="26">
        <v>3</v>
      </c>
      <c r="O1437" s="26">
        <v>1</v>
      </c>
      <c r="P1437" s="26" t="s">
        <v>47</v>
      </c>
      <c r="Q1437" s="26">
        <v>4</v>
      </c>
      <c r="R1437" s="26" t="s">
        <v>41</v>
      </c>
      <c r="S1437" s="26">
        <v>2436</v>
      </c>
      <c r="T1437" s="26">
        <v>13422</v>
      </c>
      <c r="U1437" s="26">
        <v>6</v>
      </c>
      <c r="V1437" s="26" t="s">
        <v>42</v>
      </c>
      <c r="W1437" s="26" t="s">
        <v>35</v>
      </c>
      <c r="X1437" s="26">
        <v>12</v>
      </c>
      <c r="Y1437" s="26">
        <v>3</v>
      </c>
      <c r="Z1437" s="26">
        <v>3</v>
      </c>
      <c r="AA1437" s="26">
        <v>80</v>
      </c>
      <c r="AB1437" s="26">
        <v>0</v>
      </c>
      <c r="AC1437" s="26">
        <v>6</v>
      </c>
      <c r="AD1437" s="26">
        <v>2</v>
      </c>
      <c r="AE1437" s="26">
        <v>3</v>
      </c>
      <c r="AF1437" s="26">
        <v>4</v>
      </c>
      <c r="AG1437" s="26">
        <v>3</v>
      </c>
      <c r="AH1437" s="26">
        <v>1</v>
      </c>
      <c r="AI1437" s="26">
        <v>2</v>
      </c>
      <c r="AJ1437" s="26"/>
      <c r="AK1437" s="26"/>
      <c r="AL1437" s="26"/>
      <c r="AM1437" s="26"/>
      <c r="AN1437" s="26"/>
      <c r="AO1437" s="26"/>
      <c r="AP1437" s="26"/>
      <c r="AQ1437" s="26"/>
      <c r="AR1437" s="26"/>
      <c r="AS1437" s="26"/>
      <c r="AT1437" s="26"/>
      <c r="AU1437" s="26"/>
      <c r="AV1437" s="26"/>
      <c r="AW1437" s="26"/>
      <c r="AX1437" s="26"/>
      <c r="AY1437" s="26"/>
      <c r="AZ1437" s="26"/>
      <c r="BA1437" s="26"/>
      <c r="BB1437" s="26"/>
      <c r="BC1437" s="26"/>
      <c r="BD1437" s="26"/>
      <c r="BE1437" s="26"/>
      <c r="BF1437" s="26"/>
      <c r="BG1437" s="26"/>
      <c r="BH1437" s="26"/>
      <c r="BI1437" s="26"/>
      <c r="BJ1437" s="26"/>
      <c r="BK1437" s="26"/>
      <c r="BL1437" s="26"/>
      <c r="BM1437" s="26"/>
      <c r="BN1437" s="26"/>
      <c r="BO1437" s="26"/>
      <c r="BP1437" s="26"/>
      <c r="BQ1437" s="26"/>
      <c r="BR1437" s="26"/>
      <c r="BS1437" s="26"/>
      <c r="BT1437" s="26"/>
      <c r="BU1437" s="26"/>
      <c r="BV1437" s="26"/>
      <c r="BW1437" s="26"/>
      <c r="BX1437" s="26"/>
      <c r="BY1437" s="26"/>
      <c r="BZ1437" s="26"/>
      <c r="CA1437" s="26"/>
      <c r="CB1437" s="26"/>
      <c r="CC1437" s="26"/>
      <c r="CD1437" s="26"/>
      <c r="CE1437" s="26"/>
      <c r="CF1437" s="26"/>
      <c r="CG1437" s="26"/>
      <c r="CH1437" s="26"/>
      <c r="CI1437" s="26"/>
      <c r="CJ1437" s="26"/>
      <c r="CK1437" s="26"/>
      <c r="CL1437" s="26"/>
      <c r="CM1437" s="26"/>
      <c r="CN1437" s="26"/>
      <c r="CO1437" s="26"/>
      <c r="CP1437" s="26"/>
      <c r="CQ1437" s="26"/>
      <c r="CR1437" s="26"/>
      <c r="CS1437" s="26"/>
      <c r="CT1437" s="26"/>
      <c r="CU1437" s="26"/>
      <c r="CV1437" s="26"/>
    </row>
    <row r="1438" spans="1:100">
      <c r="A1438" s="26">
        <v>21</v>
      </c>
      <c r="B1438" s="26" t="s">
        <v>43</v>
      </c>
      <c r="C1438" s="26" t="s">
        <v>36</v>
      </c>
      <c r="D1438" s="26">
        <v>501</v>
      </c>
      <c r="E1438" s="26" t="s">
        <v>37</v>
      </c>
      <c r="F1438" s="26">
        <v>5</v>
      </c>
      <c r="G1438" s="26">
        <v>1</v>
      </c>
      <c r="H1438" s="26" t="s">
        <v>51</v>
      </c>
      <c r="I1438" s="26">
        <v>1</v>
      </c>
      <c r="J1438" s="26">
        <v>2021</v>
      </c>
      <c r="K1438" s="26">
        <v>3</v>
      </c>
      <c r="L1438" s="26" t="s">
        <v>46</v>
      </c>
      <c r="M1438" s="26">
        <v>58</v>
      </c>
      <c r="N1438" s="26">
        <v>3</v>
      </c>
      <c r="O1438" s="26">
        <v>1</v>
      </c>
      <c r="P1438" s="26" t="s">
        <v>57</v>
      </c>
      <c r="Q1438" s="26">
        <v>1</v>
      </c>
      <c r="R1438" s="26" t="s">
        <v>41</v>
      </c>
      <c r="S1438" s="26">
        <v>2380</v>
      </c>
      <c r="T1438" s="26">
        <v>25479</v>
      </c>
      <c r="U1438" s="26">
        <v>1</v>
      </c>
      <c r="V1438" s="26" t="s">
        <v>42</v>
      </c>
      <c r="W1438" s="26" t="s">
        <v>35</v>
      </c>
      <c r="X1438" s="26">
        <v>11</v>
      </c>
      <c r="Y1438" s="26">
        <v>3</v>
      </c>
      <c r="Z1438" s="26">
        <v>4</v>
      </c>
      <c r="AA1438" s="26">
        <v>80</v>
      </c>
      <c r="AB1438" s="26">
        <v>0</v>
      </c>
      <c r="AC1438" s="26">
        <v>2</v>
      </c>
      <c r="AD1438" s="26">
        <v>6</v>
      </c>
      <c r="AE1438" s="26">
        <v>3</v>
      </c>
      <c r="AF1438" s="26">
        <v>2</v>
      </c>
      <c r="AG1438" s="26">
        <v>2</v>
      </c>
      <c r="AH1438" s="26">
        <v>1</v>
      </c>
      <c r="AI1438" s="26">
        <v>2</v>
      </c>
      <c r="AJ1438" s="26"/>
      <c r="AK1438" s="26"/>
      <c r="AL1438" s="26"/>
      <c r="AM1438" s="26"/>
      <c r="AN1438" s="26"/>
      <c r="AO1438" s="26"/>
      <c r="AP1438" s="26"/>
      <c r="AQ1438" s="26"/>
      <c r="AR1438" s="26"/>
      <c r="AS1438" s="26"/>
      <c r="AT1438" s="26"/>
      <c r="AU1438" s="26"/>
      <c r="AV1438" s="26"/>
      <c r="AW1438" s="26"/>
      <c r="AX1438" s="26"/>
      <c r="AY1438" s="26"/>
      <c r="AZ1438" s="26"/>
      <c r="BA1438" s="26"/>
      <c r="BB1438" s="26"/>
      <c r="BC1438" s="26"/>
      <c r="BD1438" s="26"/>
      <c r="BE1438" s="26"/>
      <c r="BF1438" s="26"/>
      <c r="BG1438" s="26"/>
      <c r="BH1438" s="26"/>
      <c r="BI1438" s="26"/>
      <c r="BJ1438" s="26"/>
      <c r="BK1438" s="26"/>
      <c r="BL1438" s="26"/>
      <c r="BM1438" s="26"/>
      <c r="BN1438" s="26"/>
      <c r="BO1438" s="26"/>
      <c r="BP1438" s="26"/>
      <c r="BQ1438" s="26"/>
      <c r="BR1438" s="26"/>
      <c r="BS1438" s="26"/>
      <c r="BT1438" s="26"/>
      <c r="BU1438" s="26"/>
      <c r="BV1438" s="26"/>
      <c r="BW1438" s="26"/>
      <c r="BX1438" s="26"/>
      <c r="BY1438" s="26"/>
      <c r="BZ1438" s="26"/>
      <c r="CA1438" s="26"/>
      <c r="CB1438" s="26"/>
      <c r="CC1438" s="26"/>
      <c r="CD1438" s="26"/>
      <c r="CE1438" s="26"/>
      <c r="CF1438" s="26"/>
      <c r="CG1438" s="26"/>
      <c r="CH1438" s="26"/>
      <c r="CI1438" s="26"/>
      <c r="CJ1438" s="26"/>
      <c r="CK1438" s="26"/>
      <c r="CL1438" s="26"/>
      <c r="CM1438" s="26"/>
      <c r="CN1438" s="26"/>
      <c r="CO1438" s="26"/>
      <c r="CP1438" s="26"/>
      <c r="CQ1438" s="26"/>
      <c r="CR1438" s="26"/>
      <c r="CS1438" s="26"/>
      <c r="CT1438" s="26"/>
      <c r="CU1438" s="26"/>
      <c r="CV1438" s="26"/>
    </row>
    <row r="1439" spans="1:100">
      <c r="A1439" s="26">
        <v>39</v>
      </c>
      <c r="B1439" s="26" t="s">
        <v>43</v>
      </c>
      <c r="C1439" s="26" t="s">
        <v>55</v>
      </c>
      <c r="D1439" s="26">
        <v>105</v>
      </c>
      <c r="E1439" s="26" t="s">
        <v>45</v>
      </c>
      <c r="F1439" s="26">
        <v>9</v>
      </c>
      <c r="G1439" s="26">
        <v>3</v>
      </c>
      <c r="H1439" s="26" t="s">
        <v>38</v>
      </c>
      <c r="I1439" s="26">
        <v>1</v>
      </c>
      <c r="J1439" s="26">
        <v>2022</v>
      </c>
      <c r="K1439" s="26">
        <v>4</v>
      </c>
      <c r="L1439" s="26" t="s">
        <v>46</v>
      </c>
      <c r="M1439" s="26">
        <v>87</v>
      </c>
      <c r="N1439" s="26">
        <v>3</v>
      </c>
      <c r="O1439" s="26">
        <v>5</v>
      </c>
      <c r="P1439" s="26" t="s">
        <v>56</v>
      </c>
      <c r="Q1439" s="26">
        <v>4</v>
      </c>
      <c r="R1439" s="26" t="s">
        <v>41</v>
      </c>
      <c r="S1439" s="26">
        <v>19431</v>
      </c>
      <c r="T1439" s="26">
        <v>15302</v>
      </c>
      <c r="U1439" s="26">
        <v>2</v>
      </c>
      <c r="V1439" s="26" t="s">
        <v>42</v>
      </c>
      <c r="W1439" s="26" t="s">
        <v>43</v>
      </c>
      <c r="X1439" s="26">
        <v>13</v>
      </c>
      <c r="Y1439" s="26">
        <v>3</v>
      </c>
      <c r="Z1439" s="26">
        <v>3</v>
      </c>
      <c r="AA1439" s="26">
        <v>80</v>
      </c>
      <c r="AB1439" s="26">
        <v>0</v>
      </c>
      <c r="AC1439" s="26">
        <v>21</v>
      </c>
      <c r="AD1439" s="26">
        <v>3</v>
      </c>
      <c r="AE1439" s="26">
        <v>2</v>
      </c>
      <c r="AF1439" s="26">
        <v>6</v>
      </c>
      <c r="AG1439" s="26">
        <v>0</v>
      </c>
      <c r="AH1439" s="26">
        <v>1</v>
      </c>
      <c r="AI1439" s="26">
        <v>3</v>
      </c>
      <c r="AJ1439" s="26"/>
      <c r="AK1439" s="26"/>
      <c r="AL1439" s="26"/>
      <c r="AM1439" s="26"/>
      <c r="AN1439" s="26"/>
      <c r="AO1439" s="26"/>
      <c r="AP1439" s="26"/>
      <c r="AQ1439" s="26"/>
      <c r="AR1439" s="26"/>
      <c r="AS1439" s="26"/>
      <c r="AT1439" s="26"/>
      <c r="AU1439" s="26"/>
      <c r="AV1439" s="26"/>
      <c r="AW1439" s="26"/>
      <c r="AX1439" s="26"/>
      <c r="AY1439" s="26"/>
      <c r="AZ1439" s="26"/>
      <c r="BA1439" s="26"/>
      <c r="BB1439" s="26"/>
      <c r="BC1439" s="26"/>
      <c r="BD1439" s="26"/>
      <c r="BE1439" s="26"/>
      <c r="BF1439" s="26"/>
      <c r="BG1439" s="26"/>
      <c r="BH1439" s="26"/>
      <c r="BI1439" s="26"/>
      <c r="BJ1439" s="26"/>
      <c r="BK1439" s="26"/>
      <c r="BL1439" s="26"/>
      <c r="BM1439" s="26"/>
      <c r="BN1439" s="26"/>
      <c r="BO1439" s="26"/>
      <c r="BP1439" s="26"/>
      <c r="BQ1439" s="26"/>
      <c r="BR1439" s="26"/>
      <c r="BS1439" s="26"/>
      <c r="BT1439" s="26"/>
      <c r="BU1439" s="26"/>
      <c r="BV1439" s="26"/>
      <c r="BW1439" s="26"/>
      <c r="BX1439" s="26"/>
      <c r="BY1439" s="26"/>
      <c r="BZ1439" s="26"/>
      <c r="CA1439" s="26"/>
      <c r="CB1439" s="26"/>
      <c r="CC1439" s="26"/>
      <c r="CD1439" s="26"/>
      <c r="CE1439" s="26"/>
      <c r="CF1439" s="26"/>
      <c r="CG1439" s="26"/>
      <c r="CH1439" s="26"/>
      <c r="CI1439" s="26"/>
      <c r="CJ1439" s="26"/>
      <c r="CK1439" s="26"/>
      <c r="CL1439" s="26"/>
      <c r="CM1439" s="26"/>
      <c r="CN1439" s="26"/>
      <c r="CO1439" s="26"/>
      <c r="CP1439" s="26"/>
      <c r="CQ1439" s="26"/>
      <c r="CR1439" s="26"/>
      <c r="CS1439" s="26"/>
      <c r="CT1439" s="26"/>
      <c r="CU1439" s="26"/>
      <c r="CV1439" s="26"/>
    </row>
    <row r="1440" spans="1:100">
      <c r="A1440" s="26">
        <v>23</v>
      </c>
      <c r="B1440" s="26" t="s">
        <v>35</v>
      </c>
      <c r="C1440" s="26" t="s">
        <v>44</v>
      </c>
      <c r="D1440" s="26">
        <v>638</v>
      </c>
      <c r="E1440" s="26" t="s">
        <v>37</v>
      </c>
      <c r="F1440" s="26">
        <v>9</v>
      </c>
      <c r="G1440" s="26">
        <v>3</v>
      </c>
      <c r="H1440" s="26" t="s">
        <v>59</v>
      </c>
      <c r="I1440" s="26">
        <v>1</v>
      </c>
      <c r="J1440" s="26">
        <v>2023</v>
      </c>
      <c r="K1440" s="26">
        <v>4</v>
      </c>
      <c r="L1440" s="26" t="s">
        <v>46</v>
      </c>
      <c r="M1440" s="26">
        <v>33</v>
      </c>
      <c r="N1440" s="26">
        <v>3</v>
      </c>
      <c r="O1440" s="26">
        <v>1</v>
      </c>
      <c r="P1440" s="26" t="s">
        <v>57</v>
      </c>
      <c r="Q1440" s="26">
        <v>1</v>
      </c>
      <c r="R1440" s="26" t="s">
        <v>48</v>
      </c>
      <c r="S1440" s="26">
        <v>1790</v>
      </c>
      <c r="T1440" s="26">
        <v>26956</v>
      </c>
      <c r="U1440" s="26">
        <v>1</v>
      </c>
      <c r="V1440" s="26" t="s">
        <v>42</v>
      </c>
      <c r="W1440" s="26" t="s">
        <v>43</v>
      </c>
      <c r="X1440" s="26">
        <v>19</v>
      </c>
      <c r="Y1440" s="26">
        <v>3</v>
      </c>
      <c r="Z1440" s="26">
        <v>1</v>
      </c>
      <c r="AA1440" s="26">
        <v>80</v>
      </c>
      <c r="AB1440" s="26">
        <v>1</v>
      </c>
      <c r="AC1440" s="26">
        <v>1</v>
      </c>
      <c r="AD1440" s="26">
        <v>3</v>
      </c>
      <c r="AE1440" s="26">
        <v>2</v>
      </c>
      <c r="AF1440" s="26">
        <v>1</v>
      </c>
      <c r="AG1440" s="26">
        <v>0</v>
      </c>
      <c r="AH1440" s="26">
        <v>1</v>
      </c>
      <c r="AI1440" s="26">
        <v>0</v>
      </c>
      <c r="AJ1440" s="26"/>
      <c r="AK1440" s="26"/>
      <c r="AL1440" s="26"/>
      <c r="AM1440" s="26"/>
      <c r="AN1440" s="26"/>
      <c r="AO1440" s="26"/>
      <c r="AP1440" s="26"/>
      <c r="AQ1440" s="26"/>
      <c r="AR1440" s="26"/>
      <c r="AS1440" s="26"/>
      <c r="AT1440" s="26"/>
      <c r="AU1440" s="26"/>
      <c r="AV1440" s="26"/>
      <c r="AW1440" s="26"/>
      <c r="AX1440" s="26"/>
      <c r="AY1440" s="26"/>
      <c r="AZ1440" s="26"/>
      <c r="BA1440" s="26"/>
      <c r="BB1440" s="26"/>
      <c r="BC1440" s="26"/>
      <c r="BD1440" s="26"/>
      <c r="BE1440" s="26"/>
      <c r="BF1440" s="26"/>
      <c r="BG1440" s="26"/>
      <c r="BH1440" s="26"/>
      <c r="BI1440" s="26"/>
      <c r="BJ1440" s="26"/>
      <c r="BK1440" s="26"/>
      <c r="BL1440" s="26"/>
      <c r="BM1440" s="26"/>
      <c r="BN1440" s="26"/>
      <c r="BO1440" s="26"/>
      <c r="BP1440" s="26"/>
      <c r="BQ1440" s="26"/>
      <c r="BR1440" s="26"/>
      <c r="BS1440" s="26"/>
      <c r="BT1440" s="26"/>
      <c r="BU1440" s="26"/>
      <c r="BV1440" s="26"/>
      <c r="BW1440" s="26"/>
      <c r="BX1440" s="26"/>
      <c r="BY1440" s="26"/>
      <c r="BZ1440" s="26"/>
      <c r="CA1440" s="26"/>
      <c r="CB1440" s="26"/>
      <c r="CC1440" s="26"/>
      <c r="CD1440" s="26"/>
      <c r="CE1440" s="26"/>
      <c r="CF1440" s="26"/>
      <c r="CG1440" s="26"/>
      <c r="CH1440" s="26"/>
      <c r="CI1440" s="26"/>
      <c r="CJ1440" s="26"/>
      <c r="CK1440" s="26"/>
      <c r="CL1440" s="26"/>
      <c r="CM1440" s="26"/>
      <c r="CN1440" s="26"/>
      <c r="CO1440" s="26"/>
      <c r="CP1440" s="26"/>
      <c r="CQ1440" s="26"/>
      <c r="CR1440" s="26"/>
      <c r="CS1440" s="26"/>
      <c r="CT1440" s="26"/>
      <c r="CU1440" s="26"/>
      <c r="CV1440" s="26"/>
    </row>
    <row r="1441" spans="1:100">
      <c r="A1441" s="26">
        <v>36</v>
      </c>
      <c r="B1441" s="26" t="s">
        <v>43</v>
      </c>
      <c r="C1441" s="26" t="s">
        <v>36</v>
      </c>
      <c r="D1441" s="26">
        <v>557</v>
      </c>
      <c r="E1441" s="26" t="s">
        <v>37</v>
      </c>
      <c r="F1441" s="26">
        <v>3</v>
      </c>
      <c r="G1441" s="26">
        <v>3</v>
      </c>
      <c r="H1441" s="26" t="s">
        <v>51</v>
      </c>
      <c r="I1441" s="26">
        <v>1</v>
      </c>
      <c r="J1441" s="26">
        <v>2024</v>
      </c>
      <c r="K1441" s="26">
        <v>1</v>
      </c>
      <c r="L1441" s="26" t="s">
        <v>39</v>
      </c>
      <c r="M1441" s="26">
        <v>94</v>
      </c>
      <c r="N1441" s="26">
        <v>2</v>
      </c>
      <c r="O1441" s="26">
        <v>3</v>
      </c>
      <c r="P1441" s="26" t="s">
        <v>40</v>
      </c>
      <c r="Q1441" s="26">
        <v>4</v>
      </c>
      <c r="R1441" s="26" t="s">
        <v>48</v>
      </c>
      <c r="S1441" s="26">
        <v>7644</v>
      </c>
      <c r="T1441" s="26">
        <v>12695</v>
      </c>
      <c r="U1441" s="26">
        <v>0</v>
      </c>
      <c r="V1441" s="26" t="s">
        <v>42</v>
      </c>
      <c r="W1441" s="26" t="s">
        <v>43</v>
      </c>
      <c r="X1441" s="26">
        <v>19</v>
      </c>
      <c r="Y1441" s="26">
        <v>3</v>
      </c>
      <c r="Z1441" s="26">
        <v>3</v>
      </c>
      <c r="AA1441" s="26">
        <v>80</v>
      </c>
      <c r="AB1441" s="26">
        <v>2</v>
      </c>
      <c r="AC1441" s="26">
        <v>10</v>
      </c>
      <c r="AD1441" s="26">
        <v>2</v>
      </c>
      <c r="AE1441" s="26">
        <v>3</v>
      </c>
      <c r="AF1441" s="26">
        <v>9</v>
      </c>
      <c r="AG1441" s="26">
        <v>7</v>
      </c>
      <c r="AH1441" s="26">
        <v>3</v>
      </c>
      <c r="AI1441" s="26">
        <v>4</v>
      </c>
      <c r="AJ1441" s="26"/>
      <c r="AK1441" s="26"/>
      <c r="AL1441" s="26"/>
      <c r="AM1441" s="26"/>
      <c r="AN1441" s="26"/>
      <c r="AO1441" s="26"/>
      <c r="AP1441" s="26"/>
      <c r="AQ1441" s="26"/>
      <c r="AR1441" s="26"/>
      <c r="AS1441" s="26"/>
      <c r="AT1441" s="26"/>
      <c r="AU1441" s="26"/>
      <c r="AV1441" s="26"/>
      <c r="AW1441" s="26"/>
      <c r="AX1441" s="26"/>
      <c r="AY1441" s="26"/>
      <c r="AZ1441" s="26"/>
      <c r="BA1441" s="26"/>
      <c r="BB1441" s="26"/>
      <c r="BC1441" s="26"/>
      <c r="BD1441" s="26"/>
      <c r="BE1441" s="26"/>
      <c r="BF1441" s="26"/>
      <c r="BG1441" s="26"/>
      <c r="BH1441" s="26"/>
      <c r="BI1441" s="26"/>
      <c r="BJ1441" s="26"/>
      <c r="BK1441" s="26"/>
      <c r="BL1441" s="26"/>
      <c r="BM1441" s="26"/>
      <c r="BN1441" s="26"/>
      <c r="BO1441" s="26"/>
      <c r="BP1441" s="26"/>
      <c r="BQ1441" s="26"/>
      <c r="BR1441" s="26"/>
      <c r="BS1441" s="26"/>
      <c r="BT1441" s="26"/>
      <c r="BU1441" s="26"/>
      <c r="BV1441" s="26"/>
      <c r="BW1441" s="26"/>
      <c r="BX1441" s="26"/>
      <c r="BY1441" s="26"/>
      <c r="BZ1441" s="26"/>
      <c r="CA1441" s="26"/>
      <c r="CB1441" s="26"/>
      <c r="CC1441" s="26"/>
      <c r="CD1441" s="26"/>
      <c r="CE1441" s="26"/>
      <c r="CF1441" s="26"/>
      <c r="CG1441" s="26"/>
      <c r="CH1441" s="26"/>
      <c r="CI1441" s="26"/>
      <c r="CJ1441" s="26"/>
      <c r="CK1441" s="26"/>
      <c r="CL1441" s="26"/>
      <c r="CM1441" s="26"/>
      <c r="CN1441" s="26"/>
      <c r="CO1441" s="26"/>
      <c r="CP1441" s="26"/>
      <c r="CQ1441" s="26"/>
      <c r="CR1441" s="26"/>
      <c r="CS1441" s="26"/>
      <c r="CT1441" s="26"/>
      <c r="CU1441" s="26"/>
      <c r="CV1441" s="26"/>
    </row>
    <row r="1442" spans="1:100">
      <c r="A1442" s="26">
        <v>36</v>
      </c>
      <c r="B1442" s="26" t="s">
        <v>43</v>
      </c>
      <c r="C1442" s="26" t="s">
        <v>44</v>
      </c>
      <c r="D1442" s="26">
        <v>688</v>
      </c>
      <c r="E1442" s="26" t="s">
        <v>45</v>
      </c>
      <c r="F1442" s="26">
        <v>4</v>
      </c>
      <c r="G1442" s="26">
        <v>2</v>
      </c>
      <c r="H1442" s="26" t="s">
        <v>38</v>
      </c>
      <c r="I1442" s="26">
        <v>1</v>
      </c>
      <c r="J1442" s="26">
        <v>2025</v>
      </c>
      <c r="K1442" s="26">
        <v>4</v>
      </c>
      <c r="L1442" s="26" t="s">
        <v>39</v>
      </c>
      <c r="M1442" s="26">
        <v>97</v>
      </c>
      <c r="N1442" s="26">
        <v>3</v>
      </c>
      <c r="O1442" s="26">
        <v>2</v>
      </c>
      <c r="P1442" s="26" t="s">
        <v>53</v>
      </c>
      <c r="Q1442" s="26">
        <v>2</v>
      </c>
      <c r="R1442" s="26" t="s">
        <v>52</v>
      </c>
      <c r="S1442" s="26">
        <v>5131</v>
      </c>
      <c r="T1442" s="26">
        <v>9192</v>
      </c>
      <c r="U1442" s="26">
        <v>7</v>
      </c>
      <c r="V1442" s="26" t="s">
        <v>42</v>
      </c>
      <c r="W1442" s="26" t="s">
        <v>43</v>
      </c>
      <c r="X1442" s="26">
        <v>13</v>
      </c>
      <c r="Y1442" s="26">
        <v>3</v>
      </c>
      <c r="Z1442" s="26">
        <v>2</v>
      </c>
      <c r="AA1442" s="26">
        <v>80</v>
      </c>
      <c r="AB1442" s="26">
        <v>3</v>
      </c>
      <c r="AC1442" s="26">
        <v>18</v>
      </c>
      <c r="AD1442" s="26">
        <v>3</v>
      </c>
      <c r="AE1442" s="26">
        <v>3</v>
      </c>
      <c r="AF1442" s="26">
        <v>4</v>
      </c>
      <c r="AG1442" s="26">
        <v>2</v>
      </c>
      <c r="AH1442" s="26">
        <v>0</v>
      </c>
      <c r="AI1442" s="26">
        <v>2</v>
      </c>
      <c r="AJ1442" s="26"/>
      <c r="AK1442" s="26"/>
      <c r="AL1442" s="26"/>
      <c r="AM1442" s="26"/>
      <c r="AN1442" s="26"/>
      <c r="AO1442" s="26"/>
      <c r="AP1442" s="26"/>
      <c r="AQ1442" s="26"/>
      <c r="AR1442" s="26"/>
      <c r="AS1442" s="26"/>
      <c r="AT1442" s="26"/>
      <c r="AU1442" s="26"/>
      <c r="AV1442" s="26"/>
      <c r="AW1442" s="26"/>
      <c r="AX1442" s="26"/>
      <c r="AY1442" s="26"/>
      <c r="AZ1442" s="26"/>
      <c r="BA1442" s="26"/>
      <c r="BB1442" s="26"/>
      <c r="BC1442" s="26"/>
      <c r="BD1442" s="26"/>
      <c r="BE1442" s="26"/>
      <c r="BF1442" s="26"/>
      <c r="BG1442" s="26"/>
      <c r="BH1442" s="26"/>
      <c r="BI1442" s="26"/>
      <c r="BJ1442" s="26"/>
      <c r="BK1442" s="26"/>
      <c r="BL1442" s="26"/>
      <c r="BM1442" s="26"/>
      <c r="BN1442" s="26"/>
      <c r="BO1442" s="26"/>
      <c r="BP1442" s="26"/>
      <c r="BQ1442" s="26"/>
      <c r="BR1442" s="26"/>
      <c r="BS1442" s="26"/>
      <c r="BT1442" s="26"/>
      <c r="BU1442" s="26"/>
      <c r="BV1442" s="26"/>
      <c r="BW1442" s="26"/>
      <c r="BX1442" s="26"/>
      <c r="BY1442" s="26"/>
      <c r="BZ1442" s="26"/>
      <c r="CA1442" s="26"/>
      <c r="CB1442" s="26"/>
      <c r="CC1442" s="26"/>
      <c r="CD1442" s="26"/>
      <c r="CE1442" s="26"/>
      <c r="CF1442" s="26"/>
      <c r="CG1442" s="26"/>
      <c r="CH1442" s="26"/>
      <c r="CI1442" s="26"/>
      <c r="CJ1442" s="26"/>
      <c r="CK1442" s="26"/>
      <c r="CL1442" s="26"/>
      <c r="CM1442" s="26"/>
      <c r="CN1442" s="26"/>
      <c r="CO1442" s="26"/>
      <c r="CP1442" s="26"/>
      <c r="CQ1442" s="26"/>
      <c r="CR1442" s="26"/>
      <c r="CS1442" s="26"/>
      <c r="CT1442" s="26"/>
      <c r="CU1442" s="26"/>
      <c r="CV1442" s="26"/>
    </row>
    <row r="1443" spans="1:100">
      <c r="A1443" s="26">
        <v>56</v>
      </c>
      <c r="B1443" s="26" t="s">
        <v>43</v>
      </c>
      <c r="C1443" s="26" t="s">
        <v>55</v>
      </c>
      <c r="D1443" s="26">
        <v>667</v>
      </c>
      <c r="E1443" s="26" t="s">
        <v>45</v>
      </c>
      <c r="F1443" s="26">
        <v>1</v>
      </c>
      <c r="G1443" s="26">
        <v>4</v>
      </c>
      <c r="H1443" s="26" t="s">
        <v>38</v>
      </c>
      <c r="I1443" s="26">
        <v>1</v>
      </c>
      <c r="J1443" s="26">
        <v>2026</v>
      </c>
      <c r="K1443" s="26">
        <v>3</v>
      </c>
      <c r="L1443" s="26" t="s">
        <v>46</v>
      </c>
      <c r="M1443" s="26">
        <v>57</v>
      </c>
      <c r="N1443" s="26">
        <v>3</v>
      </c>
      <c r="O1443" s="26">
        <v>2</v>
      </c>
      <c r="P1443" s="26" t="s">
        <v>54</v>
      </c>
      <c r="Q1443" s="26">
        <v>3</v>
      </c>
      <c r="R1443" s="26" t="s">
        <v>52</v>
      </c>
      <c r="S1443" s="26">
        <v>6306</v>
      </c>
      <c r="T1443" s="26">
        <v>26236</v>
      </c>
      <c r="U1443" s="26">
        <v>1</v>
      </c>
      <c r="V1443" s="26" t="s">
        <v>42</v>
      </c>
      <c r="W1443" s="26" t="s">
        <v>43</v>
      </c>
      <c r="X1443" s="26">
        <v>21</v>
      </c>
      <c r="Y1443" s="26">
        <v>4</v>
      </c>
      <c r="Z1443" s="26">
        <v>1</v>
      </c>
      <c r="AA1443" s="26">
        <v>80</v>
      </c>
      <c r="AB1443" s="26">
        <v>1</v>
      </c>
      <c r="AC1443" s="26">
        <v>13</v>
      </c>
      <c r="AD1443" s="26">
        <v>2</v>
      </c>
      <c r="AE1443" s="26">
        <v>2</v>
      </c>
      <c r="AF1443" s="26">
        <v>13</v>
      </c>
      <c r="AG1443" s="26">
        <v>12</v>
      </c>
      <c r="AH1443" s="26">
        <v>1</v>
      </c>
      <c r="AI1443" s="26">
        <v>9</v>
      </c>
      <c r="AJ1443" s="26"/>
      <c r="AK1443" s="26"/>
      <c r="AL1443" s="26"/>
      <c r="AM1443" s="26"/>
      <c r="AN1443" s="26"/>
      <c r="AO1443" s="26"/>
      <c r="AP1443" s="26"/>
      <c r="AQ1443" s="26"/>
      <c r="AR1443" s="26"/>
      <c r="AS1443" s="26"/>
      <c r="AT1443" s="26"/>
      <c r="AU1443" s="26"/>
      <c r="AV1443" s="26"/>
      <c r="AW1443" s="26"/>
      <c r="AX1443" s="26"/>
      <c r="AY1443" s="26"/>
      <c r="AZ1443" s="26"/>
      <c r="BA1443" s="26"/>
      <c r="BB1443" s="26"/>
      <c r="BC1443" s="26"/>
      <c r="BD1443" s="26"/>
      <c r="BE1443" s="26"/>
      <c r="BF1443" s="26"/>
      <c r="BG1443" s="26"/>
      <c r="BH1443" s="26"/>
      <c r="BI1443" s="26"/>
      <c r="BJ1443" s="26"/>
      <c r="BK1443" s="26"/>
      <c r="BL1443" s="26"/>
      <c r="BM1443" s="26"/>
      <c r="BN1443" s="26"/>
      <c r="BO1443" s="26"/>
      <c r="BP1443" s="26"/>
      <c r="BQ1443" s="26"/>
      <c r="BR1443" s="26"/>
      <c r="BS1443" s="26"/>
      <c r="BT1443" s="26"/>
      <c r="BU1443" s="26"/>
      <c r="BV1443" s="26"/>
      <c r="BW1443" s="26"/>
      <c r="BX1443" s="26"/>
      <c r="BY1443" s="26"/>
      <c r="BZ1443" s="26"/>
      <c r="CA1443" s="26"/>
      <c r="CB1443" s="26"/>
      <c r="CC1443" s="26"/>
      <c r="CD1443" s="26"/>
      <c r="CE1443" s="26"/>
      <c r="CF1443" s="26"/>
      <c r="CG1443" s="26"/>
      <c r="CH1443" s="26"/>
      <c r="CI1443" s="26"/>
      <c r="CJ1443" s="26"/>
      <c r="CK1443" s="26"/>
      <c r="CL1443" s="26"/>
      <c r="CM1443" s="26"/>
      <c r="CN1443" s="26"/>
      <c r="CO1443" s="26"/>
      <c r="CP1443" s="26"/>
      <c r="CQ1443" s="26"/>
      <c r="CR1443" s="26"/>
      <c r="CS1443" s="26"/>
      <c r="CT1443" s="26"/>
      <c r="CU1443" s="26"/>
      <c r="CV1443" s="26"/>
    </row>
    <row r="1444" spans="1:100">
      <c r="A1444" s="26">
        <v>29</v>
      </c>
      <c r="B1444" s="26" t="s">
        <v>35</v>
      </c>
      <c r="C1444" s="26" t="s">
        <v>36</v>
      </c>
      <c r="D1444" s="26">
        <v>1092</v>
      </c>
      <c r="E1444" s="26" t="s">
        <v>45</v>
      </c>
      <c r="F1444" s="26">
        <v>1</v>
      </c>
      <c r="G1444" s="26">
        <v>4</v>
      </c>
      <c r="H1444" s="26" t="s">
        <v>51</v>
      </c>
      <c r="I1444" s="26">
        <v>1</v>
      </c>
      <c r="J1444" s="26">
        <v>2027</v>
      </c>
      <c r="K1444" s="26">
        <v>1</v>
      </c>
      <c r="L1444" s="26" t="s">
        <v>46</v>
      </c>
      <c r="M1444" s="26">
        <v>36</v>
      </c>
      <c r="N1444" s="26">
        <v>3</v>
      </c>
      <c r="O1444" s="26">
        <v>1</v>
      </c>
      <c r="P1444" s="26" t="s">
        <v>47</v>
      </c>
      <c r="Q1444" s="26">
        <v>4</v>
      </c>
      <c r="R1444" s="26" t="s">
        <v>48</v>
      </c>
      <c r="S1444" s="26">
        <v>4787</v>
      </c>
      <c r="T1444" s="26">
        <v>26124</v>
      </c>
      <c r="U1444" s="26">
        <v>9</v>
      </c>
      <c r="V1444" s="26" t="s">
        <v>42</v>
      </c>
      <c r="W1444" s="26" t="s">
        <v>35</v>
      </c>
      <c r="X1444" s="26">
        <v>14</v>
      </c>
      <c r="Y1444" s="26">
        <v>3</v>
      </c>
      <c r="Z1444" s="26">
        <v>2</v>
      </c>
      <c r="AA1444" s="26">
        <v>80</v>
      </c>
      <c r="AB1444" s="26">
        <v>3</v>
      </c>
      <c r="AC1444" s="26">
        <v>4</v>
      </c>
      <c r="AD1444" s="26">
        <v>3</v>
      </c>
      <c r="AE1444" s="26">
        <v>4</v>
      </c>
      <c r="AF1444" s="26">
        <v>2</v>
      </c>
      <c r="AG1444" s="26">
        <v>2</v>
      </c>
      <c r="AH1444" s="26">
        <v>2</v>
      </c>
      <c r="AI1444" s="26">
        <v>2</v>
      </c>
      <c r="AJ1444" s="26"/>
      <c r="AK1444" s="26"/>
      <c r="AL1444" s="26"/>
      <c r="AM1444" s="26"/>
      <c r="AN1444" s="26"/>
      <c r="AO1444" s="26"/>
      <c r="AP1444" s="26"/>
      <c r="AQ1444" s="26"/>
      <c r="AR1444" s="26"/>
      <c r="AS1444" s="26"/>
      <c r="AT1444" s="26"/>
      <c r="AU1444" s="26"/>
      <c r="AV1444" s="26"/>
      <c r="AW1444" s="26"/>
      <c r="AX1444" s="26"/>
      <c r="AY1444" s="26"/>
      <c r="AZ1444" s="26"/>
      <c r="BA1444" s="26"/>
      <c r="BB1444" s="26"/>
      <c r="BC1444" s="26"/>
      <c r="BD1444" s="26"/>
      <c r="BE1444" s="26"/>
      <c r="BF1444" s="26"/>
      <c r="BG1444" s="26"/>
      <c r="BH1444" s="26"/>
      <c r="BI1444" s="26"/>
      <c r="BJ1444" s="26"/>
      <c r="BK1444" s="26"/>
      <c r="BL1444" s="26"/>
      <c r="BM1444" s="26"/>
      <c r="BN1444" s="26"/>
      <c r="BO1444" s="26"/>
      <c r="BP1444" s="26"/>
      <c r="BQ1444" s="26"/>
      <c r="BR1444" s="26"/>
      <c r="BS1444" s="26"/>
      <c r="BT1444" s="26"/>
      <c r="BU1444" s="26"/>
      <c r="BV1444" s="26"/>
      <c r="BW1444" s="26"/>
      <c r="BX1444" s="26"/>
      <c r="BY1444" s="26"/>
      <c r="BZ1444" s="26"/>
      <c r="CA1444" s="26"/>
      <c r="CB1444" s="26"/>
      <c r="CC1444" s="26"/>
      <c r="CD1444" s="26"/>
      <c r="CE1444" s="26"/>
      <c r="CF1444" s="26"/>
      <c r="CG1444" s="26"/>
      <c r="CH1444" s="26"/>
      <c r="CI1444" s="26"/>
      <c r="CJ1444" s="26"/>
      <c r="CK1444" s="26"/>
      <c r="CL1444" s="26"/>
      <c r="CM1444" s="26"/>
      <c r="CN1444" s="26"/>
      <c r="CO1444" s="26"/>
      <c r="CP1444" s="26"/>
      <c r="CQ1444" s="26"/>
      <c r="CR1444" s="26"/>
      <c r="CS1444" s="26"/>
      <c r="CT1444" s="26"/>
      <c r="CU1444" s="26"/>
      <c r="CV1444" s="26"/>
    </row>
    <row r="1445" spans="1:100">
      <c r="A1445" s="26">
        <v>42</v>
      </c>
      <c r="B1445" s="26" t="s">
        <v>43</v>
      </c>
      <c r="C1445" s="26" t="s">
        <v>36</v>
      </c>
      <c r="D1445" s="26">
        <v>300</v>
      </c>
      <c r="E1445" s="26" t="s">
        <v>45</v>
      </c>
      <c r="F1445" s="26">
        <v>2</v>
      </c>
      <c r="G1445" s="26">
        <v>3</v>
      </c>
      <c r="H1445" s="26" t="s">
        <v>38</v>
      </c>
      <c r="I1445" s="26">
        <v>1</v>
      </c>
      <c r="J1445" s="26">
        <v>2031</v>
      </c>
      <c r="K1445" s="26">
        <v>1</v>
      </c>
      <c r="L1445" s="26" t="s">
        <v>46</v>
      </c>
      <c r="M1445" s="26">
        <v>56</v>
      </c>
      <c r="N1445" s="26">
        <v>3</v>
      </c>
      <c r="O1445" s="26">
        <v>5</v>
      </c>
      <c r="P1445" s="26" t="s">
        <v>56</v>
      </c>
      <c r="Q1445" s="26">
        <v>3</v>
      </c>
      <c r="R1445" s="26" t="s">
        <v>48</v>
      </c>
      <c r="S1445" s="26">
        <v>18880</v>
      </c>
      <c r="T1445" s="26">
        <v>17312</v>
      </c>
      <c r="U1445" s="26">
        <v>5</v>
      </c>
      <c r="V1445" s="26" t="s">
        <v>42</v>
      </c>
      <c r="W1445" s="26" t="s">
        <v>43</v>
      </c>
      <c r="X1445" s="26">
        <v>11</v>
      </c>
      <c r="Y1445" s="26">
        <v>3</v>
      </c>
      <c r="Z1445" s="26">
        <v>1</v>
      </c>
      <c r="AA1445" s="26">
        <v>80</v>
      </c>
      <c r="AB1445" s="26">
        <v>0</v>
      </c>
      <c r="AC1445" s="26">
        <v>24</v>
      </c>
      <c r="AD1445" s="26">
        <v>2</v>
      </c>
      <c r="AE1445" s="26">
        <v>2</v>
      </c>
      <c r="AF1445" s="26">
        <v>22</v>
      </c>
      <c r="AG1445" s="26">
        <v>6</v>
      </c>
      <c r="AH1445" s="26">
        <v>4</v>
      </c>
      <c r="AI1445" s="26">
        <v>14</v>
      </c>
      <c r="AJ1445" s="26"/>
      <c r="AK1445" s="26"/>
      <c r="AL1445" s="26"/>
      <c r="AM1445" s="26"/>
      <c r="AN1445" s="26"/>
      <c r="AO1445" s="26"/>
      <c r="AP1445" s="26"/>
      <c r="AQ1445" s="26"/>
      <c r="AR1445" s="26"/>
      <c r="AS1445" s="26"/>
      <c r="AT1445" s="26"/>
      <c r="AU1445" s="26"/>
      <c r="AV1445" s="26"/>
      <c r="AW1445" s="26"/>
      <c r="AX1445" s="26"/>
      <c r="AY1445" s="26"/>
      <c r="AZ1445" s="26"/>
      <c r="BA1445" s="26"/>
      <c r="BB1445" s="26"/>
      <c r="BC1445" s="26"/>
      <c r="BD1445" s="26"/>
      <c r="BE1445" s="26"/>
      <c r="BF1445" s="26"/>
      <c r="BG1445" s="26"/>
      <c r="BH1445" s="26"/>
      <c r="BI1445" s="26"/>
      <c r="BJ1445" s="26"/>
      <c r="BK1445" s="26"/>
      <c r="BL1445" s="26"/>
      <c r="BM1445" s="26"/>
      <c r="BN1445" s="26"/>
      <c r="BO1445" s="26"/>
      <c r="BP1445" s="26"/>
      <c r="BQ1445" s="26"/>
      <c r="BR1445" s="26"/>
      <c r="BS1445" s="26"/>
      <c r="BT1445" s="26"/>
      <c r="BU1445" s="26"/>
      <c r="BV1445" s="26"/>
      <c r="BW1445" s="26"/>
      <c r="BX1445" s="26"/>
      <c r="BY1445" s="26"/>
      <c r="BZ1445" s="26"/>
      <c r="CA1445" s="26"/>
      <c r="CB1445" s="26"/>
      <c r="CC1445" s="26"/>
      <c r="CD1445" s="26"/>
      <c r="CE1445" s="26"/>
      <c r="CF1445" s="26"/>
      <c r="CG1445" s="26"/>
      <c r="CH1445" s="26"/>
      <c r="CI1445" s="26"/>
      <c r="CJ1445" s="26"/>
      <c r="CK1445" s="26"/>
      <c r="CL1445" s="26"/>
      <c r="CM1445" s="26"/>
      <c r="CN1445" s="26"/>
      <c r="CO1445" s="26"/>
      <c r="CP1445" s="26"/>
      <c r="CQ1445" s="26"/>
      <c r="CR1445" s="26"/>
      <c r="CS1445" s="26"/>
      <c r="CT1445" s="26"/>
      <c r="CU1445" s="26"/>
      <c r="CV1445" s="26"/>
    </row>
    <row r="1446" spans="1:100">
      <c r="A1446" s="26">
        <v>56</v>
      </c>
      <c r="B1446" s="26" t="s">
        <v>35</v>
      </c>
      <c r="C1446" s="26" t="s">
        <v>36</v>
      </c>
      <c r="D1446" s="26">
        <v>310</v>
      </c>
      <c r="E1446" s="26" t="s">
        <v>45</v>
      </c>
      <c r="F1446" s="26">
        <v>7</v>
      </c>
      <c r="G1446" s="26">
        <v>2</v>
      </c>
      <c r="H1446" s="26" t="s">
        <v>60</v>
      </c>
      <c r="I1446" s="26">
        <v>1</v>
      </c>
      <c r="J1446" s="26">
        <v>2032</v>
      </c>
      <c r="K1446" s="26">
        <v>4</v>
      </c>
      <c r="L1446" s="26" t="s">
        <v>46</v>
      </c>
      <c r="M1446" s="26">
        <v>72</v>
      </c>
      <c r="N1446" s="26">
        <v>3</v>
      </c>
      <c r="O1446" s="26">
        <v>1</v>
      </c>
      <c r="P1446" s="26" t="s">
        <v>50</v>
      </c>
      <c r="Q1446" s="26">
        <v>3</v>
      </c>
      <c r="R1446" s="26" t="s">
        <v>48</v>
      </c>
      <c r="S1446" s="26">
        <v>2339</v>
      </c>
      <c r="T1446" s="26">
        <v>3666</v>
      </c>
      <c r="U1446" s="26">
        <v>8</v>
      </c>
      <c r="V1446" s="26" t="s">
        <v>42</v>
      </c>
      <c r="W1446" s="26" t="s">
        <v>43</v>
      </c>
      <c r="X1446" s="26">
        <v>11</v>
      </c>
      <c r="Y1446" s="26">
        <v>3</v>
      </c>
      <c r="Z1446" s="26">
        <v>4</v>
      </c>
      <c r="AA1446" s="26">
        <v>80</v>
      </c>
      <c r="AB1446" s="26">
        <v>1</v>
      </c>
      <c r="AC1446" s="26">
        <v>14</v>
      </c>
      <c r="AD1446" s="26">
        <v>4</v>
      </c>
      <c r="AE1446" s="26">
        <v>1</v>
      </c>
      <c r="AF1446" s="26">
        <v>10</v>
      </c>
      <c r="AG1446" s="26">
        <v>9</v>
      </c>
      <c r="AH1446" s="26">
        <v>9</v>
      </c>
      <c r="AI1446" s="26">
        <v>8</v>
      </c>
      <c r="AJ1446" s="26"/>
      <c r="AK1446" s="26"/>
      <c r="AL1446" s="26"/>
      <c r="AM1446" s="26"/>
      <c r="AN1446" s="26"/>
      <c r="AO1446" s="26"/>
      <c r="AP1446" s="26"/>
      <c r="AQ1446" s="26"/>
      <c r="AR1446" s="26"/>
      <c r="AS1446" s="26"/>
      <c r="AT1446" s="26"/>
      <c r="AU1446" s="26"/>
      <c r="AV1446" s="26"/>
      <c r="AW1446" s="26"/>
      <c r="AX1446" s="26"/>
      <c r="AY1446" s="26"/>
      <c r="AZ1446" s="26"/>
      <c r="BA1446" s="26"/>
      <c r="BB1446" s="26"/>
      <c r="BC1446" s="26"/>
      <c r="BD1446" s="26"/>
      <c r="BE1446" s="26"/>
      <c r="BF1446" s="26"/>
      <c r="BG1446" s="26"/>
      <c r="BH1446" s="26"/>
      <c r="BI1446" s="26"/>
      <c r="BJ1446" s="26"/>
      <c r="BK1446" s="26"/>
      <c r="BL1446" s="26"/>
      <c r="BM1446" s="26"/>
      <c r="BN1446" s="26"/>
      <c r="BO1446" s="26"/>
      <c r="BP1446" s="26"/>
      <c r="BQ1446" s="26"/>
      <c r="BR1446" s="26"/>
      <c r="BS1446" s="26"/>
      <c r="BT1446" s="26"/>
      <c r="BU1446" s="26"/>
      <c r="BV1446" s="26"/>
      <c r="BW1446" s="26"/>
      <c r="BX1446" s="26"/>
      <c r="BY1446" s="26"/>
      <c r="BZ1446" s="26"/>
      <c r="CA1446" s="26"/>
      <c r="CB1446" s="26"/>
      <c r="CC1446" s="26"/>
      <c r="CD1446" s="26"/>
      <c r="CE1446" s="26"/>
      <c r="CF1446" s="26"/>
      <c r="CG1446" s="26"/>
      <c r="CH1446" s="26"/>
      <c r="CI1446" s="26"/>
      <c r="CJ1446" s="26"/>
      <c r="CK1446" s="26"/>
      <c r="CL1446" s="26"/>
      <c r="CM1446" s="26"/>
      <c r="CN1446" s="26"/>
      <c r="CO1446" s="26"/>
      <c r="CP1446" s="26"/>
      <c r="CQ1446" s="26"/>
      <c r="CR1446" s="26"/>
      <c r="CS1446" s="26"/>
      <c r="CT1446" s="26"/>
      <c r="CU1446" s="26"/>
      <c r="CV1446" s="26"/>
    </row>
    <row r="1447" spans="1:100">
      <c r="A1447" s="26">
        <v>41</v>
      </c>
      <c r="B1447" s="26" t="s">
        <v>43</v>
      </c>
      <c r="C1447" s="26" t="s">
        <v>36</v>
      </c>
      <c r="D1447" s="26">
        <v>582</v>
      </c>
      <c r="E1447" s="26" t="s">
        <v>45</v>
      </c>
      <c r="F1447" s="26">
        <v>28</v>
      </c>
      <c r="G1447" s="26">
        <v>4</v>
      </c>
      <c r="H1447" s="26" t="s">
        <v>38</v>
      </c>
      <c r="I1447" s="26">
        <v>1</v>
      </c>
      <c r="J1447" s="26">
        <v>2034</v>
      </c>
      <c r="K1447" s="26">
        <v>1</v>
      </c>
      <c r="L1447" s="26" t="s">
        <v>39</v>
      </c>
      <c r="M1447" s="26">
        <v>60</v>
      </c>
      <c r="N1447" s="26">
        <v>2</v>
      </c>
      <c r="O1447" s="26">
        <v>4</v>
      </c>
      <c r="P1447" s="26" t="s">
        <v>53</v>
      </c>
      <c r="Q1447" s="26">
        <v>2</v>
      </c>
      <c r="R1447" s="26" t="s">
        <v>48</v>
      </c>
      <c r="S1447" s="26">
        <v>13570</v>
      </c>
      <c r="T1447" s="26">
        <v>5640</v>
      </c>
      <c r="U1447" s="26">
        <v>0</v>
      </c>
      <c r="V1447" s="26" t="s">
        <v>42</v>
      </c>
      <c r="W1447" s="26" t="s">
        <v>43</v>
      </c>
      <c r="X1447" s="26">
        <v>23</v>
      </c>
      <c r="Y1447" s="26">
        <v>4</v>
      </c>
      <c r="Z1447" s="26">
        <v>3</v>
      </c>
      <c r="AA1447" s="26">
        <v>80</v>
      </c>
      <c r="AB1447" s="26">
        <v>1</v>
      </c>
      <c r="AC1447" s="26">
        <v>21</v>
      </c>
      <c r="AD1447" s="26">
        <v>3</v>
      </c>
      <c r="AE1447" s="26">
        <v>3</v>
      </c>
      <c r="AF1447" s="26">
        <v>20</v>
      </c>
      <c r="AG1447" s="26">
        <v>7</v>
      </c>
      <c r="AH1447" s="26">
        <v>0</v>
      </c>
      <c r="AI1447" s="26">
        <v>10</v>
      </c>
      <c r="AJ1447" s="26"/>
      <c r="AK1447" s="26"/>
      <c r="AL1447" s="26"/>
      <c r="AM1447" s="26"/>
      <c r="AN1447" s="26"/>
      <c r="AO1447" s="26"/>
      <c r="AP1447" s="26"/>
      <c r="AQ1447" s="26"/>
      <c r="AR1447" s="26"/>
      <c r="AS1447" s="26"/>
      <c r="AT1447" s="26"/>
      <c r="AU1447" s="26"/>
      <c r="AV1447" s="26"/>
      <c r="AW1447" s="26"/>
      <c r="AX1447" s="26"/>
      <c r="AY1447" s="26"/>
      <c r="AZ1447" s="26"/>
      <c r="BA1447" s="26"/>
      <c r="BB1447" s="26"/>
      <c r="BC1447" s="26"/>
      <c r="BD1447" s="26"/>
      <c r="BE1447" s="26"/>
      <c r="BF1447" s="26"/>
      <c r="BG1447" s="26"/>
      <c r="BH1447" s="26"/>
      <c r="BI1447" s="26"/>
      <c r="BJ1447" s="26"/>
      <c r="BK1447" s="26"/>
      <c r="BL1447" s="26"/>
      <c r="BM1447" s="26"/>
      <c r="BN1447" s="26"/>
      <c r="BO1447" s="26"/>
      <c r="BP1447" s="26"/>
      <c r="BQ1447" s="26"/>
      <c r="BR1447" s="26"/>
      <c r="BS1447" s="26"/>
      <c r="BT1447" s="26"/>
      <c r="BU1447" s="26"/>
      <c r="BV1447" s="26"/>
      <c r="BW1447" s="26"/>
      <c r="BX1447" s="26"/>
      <c r="BY1447" s="26"/>
      <c r="BZ1447" s="26"/>
      <c r="CA1447" s="26"/>
      <c r="CB1447" s="26"/>
      <c r="CC1447" s="26"/>
      <c r="CD1447" s="26"/>
      <c r="CE1447" s="26"/>
      <c r="CF1447" s="26"/>
      <c r="CG1447" s="26"/>
      <c r="CH1447" s="26"/>
      <c r="CI1447" s="26"/>
      <c r="CJ1447" s="26"/>
      <c r="CK1447" s="26"/>
      <c r="CL1447" s="26"/>
      <c r="CM1447" s="26"/>
      <c r="CN1447" s="26"/>
      <c r="CO1447" s="26"/>
      <c r="CP1447" s="26"/>
      <c r="CQ1447" s="26"/>
      <c r="CR1447" s="26"/>
      <c r="CS1447" s="26"/>
      <c r="CT1447" s="26"/>
      <c r="CU1447" s="26"/>
      <c r="CV1447" s="26"/>
    </row>
    <row r="1448" spans="1:100">
      <c r="A1448" s="26">
        <v>34</v>
      </c>
      <c r="B1448" s="26" t="s">
        <v>43</v>
      </c>
      <c r="C1448" s="26" t="s">
        <v>36</v>
      </c>
      <c r="D1448" s="26">
        <v>704</v>
      </c>
      <c r="E1448" s="26" t="s">
        <v>37</v>
      </c>
      <c r="F1448" s="26">
        <v>28</v>
      </c>
      <c r="G1448" s="26">
        <v>3</v>
      </c>
      <c r="H1448" s="26" t="s">
        <v>59</v>
      </c>
      <c r="I1448" s="26">
        <v>1</v>
      </c>
      <c r="J1448" s="26">
        <v>2035</v>
      </c>
      <c r="K1448" s="26">
        <v>4</v>
      </c>
      <c r="L1448" s="26" t="s">
        <v>39</v>
      </c>
      <c r="M1448" s="26">
        <v>95</v>
      </c>
      <c r="N1448" s="26">
        <v>2</v>
      </c>
      <c r="O1448" s="26">
        <v>2</v>
      </c>
      <c r="P1448" s="26" t="s">
        <v>40</v>
      </c>
      <c r="Q1448" s="26">
        <v>3</v>
      </c>
      <c r="R1448" s="26" t="s">
        <v>48</v>
      </c>
      <c r="S1448" s="26">
        <v>6712</v>
      </c>
      <c r="T1448" s="26">
        <v>8978</v>
      </c>
      <c r="U1448" s="26">
        <v>1</v>
      </c>
      <c r="V1448" s="26" t="s">
        <v>42</v>
      </c>
      <c r="W1448" s="26" t="s">
        <v>43</v>
      </c>
      <c r="X1448" s="26">
        <v>21</v>
      </c>
      <c r="Y1448" s="26">
        <v>4</v>
      </c>
      <c r="Z1448" s="26">
        <v>4</v>
      </c>
      <c r="AA1448" s="26">
        <v>80</v>
      </c>
      <c r="AB1448" s="26">
        <v>2</v>
      </c>
      <c r="AC1448" s="26">
        <v>8</v>
      </c>
      <c r="AD1448" s="26">
        <v>2</v>
      </c>
      <c r="AE1448" s="26">
        <v>3</v>
      </c>
      <c r="AF1448" s="26">
        <v>8</v>
      </c>
      <c r="AG1448" s="26">
        <v>7</v>
      </c>
      <c r="AH1448" s="26">
        <v>1</v>
      </c>
      <c r="AI1448" s="26">
        <v>7</v>
      </c>
      <c r="AJ1448" s="26"/>
      <c r="AK1448" s="26"/>
      <c r="AL1448" s="26"/>
      <c r="AM1448" s="26"/>
      <c r="AN1448" s="26"/>
      <c r="AO1448" s="26"/>
      <c r="AP1448" s="26"/>
      <c r="AQ1448" s="26"/>
      <c r="AR1448" s="26"/>
      <c r="AS1448" s="26"/>
      <c r="AT1448" s="26"/>
      <c r="AU1448" s="26"/>
      <c r="AV1448" s="26"/>
      <c r="AW1448" s="26"/>
      <c r="AX1448" s="26"/>
      <c r="AY1448" s="26"/>
      <c r="AZ1448" s="26"/>
      <c r="BA1448" s="26"/>
      <c r="BB1448" s="26"/>
      <c r="BC1448" s="26"/>
      <c r="BD1448" s="26"/>
      <c r="BE1448" s="26"/>
      <c r="BF1448" s="26"/>
      <c r="BG1448" s="26"/>
      <c r="BH1448" s="26"/>
      <c r="BI1448" s="26"/>
      <c r="BJ1448" s="26"/>
      <c r="BK1448" s="26"/>
      <c r="BL1448" s="26"/>
      <c r="BM1448" s="26"/>
      <c r="BN1448" s="26"/>
      <c r="BO1448" s="26"/>
      <c r="BP1448" s="26"/>
      <c r="BQ1448" s="26"/>
      <c r="BR1448" s="26"/>
      <c r="BS1448" s="26"/>
      <c r="BT1448" s="26"/>
      <c r="BU1448" s="26"/>
      <c r="BV1448" s="26"/>
      <c r="BW1448" s="26"/>
      <c r="BX1448" s="26"/>
      <c r="BY1448" s="26"/>
      <c r="BZ1448" s="26"/>
      <c r="CA1448" s="26"/>
      <c r="CB1448" s="26"/>
      <c r="CC1448" s="26"/>
      <c r="CD1448" s="26"/>
      <c r="CE1448" s="26"/>
      <c r="CF1448" s="26"/>
      <c r="CG1448" s="26"/>
      <c r="CH1448" s="26"/>
      <c r="CI1448" s="26"/>
      <c r="CJ1448" s="26"/>
      <c r="CK1448" s="26"/>
      <c r="CL1448" s="26"/>
      <c r="CM1448" s="26"/>
      <c r="CN1448" s="26"/>
      <c r="CO1448" s="26"/>
      <c r="CP1448" s="26"/>
      <c r="CQ1448" s="26"/>
      <c r="CR1448" s="26"/>
      <c r="CS1448" s="26"/>
      <c r="CT1448" s="26"/>
      <c r="CU1448" s="26"/>
      <c r="CV1448" s="26"/>
    </row>
    <row r="1449" spans="1:100">
      <c r="A1449" s="26">
        <v>36</v>
      </c>
      <c r="B1449" s="26" t="s">
        <v>43</v>
      </c>
      <c r="C1449" s="26" t="s">
        <v>55</v>
      </c>
      <c r="D1449" s="26">
        <v>301</v>
      </c>
      <c r="E1449" s="26" t="s">
        <v>37</v>
      </c>
      <c r="F1449" s="26">
        <v>15</v>
      </c>
      <c r="G1449" s="26">
        <v>4</v>
      </c>
      <c r="H1449" s="26" t="s">
        <v>59</v>
      </c>
      <c r="I1449" s="26">
        <v>1</v>
      </c>
      <c r="J1449" s="26">
        <v>2036</v>
      </c>
      <c r="K1449" s="26">
        <v>4</v>
      </c>
      <c r="L1449" s="26" t="s">
        <v>46</v>
      </c>
      <c r="M1449" s="26">
        <v>88</v>
      </c>
      <c r="N1449" s="26">
        <v>1</v>
      </c>
      <c r="O1449" s="26">
        <v>2</v>
      </c>
      <c r="P1449" s="26" t="s">
        <v>40</v>
      </c>
      <c r="Q1449" s="26">
        <v>4</v>
      </c>
      <c r="R1449" s="26" t="s">
        <v>52</v>
      </c>
      <c r="S1449" s="26">
        <v>5406</v>
      </c>
      <c r="T1449" s="26">
        <v>10436</v>
      </c>
      <c r="U1449" s="26">
        <v>1</v>
      </c>
      <c r="V1449" s="26" t="s">
        <v>42</v>
      </c>
      <c r="W1449" s="26" t="s">
        <v>43</v>
      </c>
      <c r="X1449" s="26">
        <v>24</v>
      </c>
      <c r="Y1449" s="26">
        <v>4</v>
      </c>
      <c r="Z1449" s="26">
        <v>1</v>
      </c>
      <c r="AA1449" s="26">
        <v>80</v>
      </c>
      <c r="AB1449" s="26">
        <v>1</v>
      </c>
      <c r="AC1449" s="26">
        <v>15</v>
      </c>
      <c r="AD1449" s="26">
        <v>4</v>
      </c>
      <c r="AE1449" s="26">
        <v>2</v>
      </c>
      <c r="AF1449" s="26">
        <v>15</v>
      </c>
      <c r="AG1449" s="26">
        <v>12</v>
      </c>
      <c r="AH1449" s="26">
        <v>11</v>
      </c>
      <c r="AI1449" s="26">
        <v>11</v>
      </c>
      <c r="AJ1449" s="26"/>
      <c r="AK1449" s="26"/>
      <c r="AL1449" s="26"/>
      <c r="AM1449" s="26"/>
      <c r="AN1449" s="26"/>
      <c r="AO1449" s="26"/>
      <c r="AP1449" s="26"/>
      <c r="AQ1449" s="26"/>
      <c r="AR1449" s="26"/>
      <c r="AS1449" s="26"/>
      <c r="AT1449" s="26"/>
      <c r="AU1449" s="26"/>
      <c r="AV1449" s="26"/>
      <c r="AW1449" s="26"/>
      <c r="AX1449" s="26"/>
      <c r="AY1449" s="26"/>
      <c r="AZ1449" s="26"/>
      <c r="BA1449" s="26"/>
      <c r="BB1449" s="26"/>
      <c r="BC1449" s="26"/>
      <c r="BD1449" s="26"/>
      <c r="BE1449" s="26"/>
      <c r="BF1449" s="26"/>
      <c r="BG1449" s="26"/>
      <c r="BH1449" s="26"/>
      <c r="BI1449" s="26"/>
      <c r="BJ1449" s="26"/>
      <c r="BK1449" s="26"/>
      <c r="BL1449" s="26"/>
      <c r="BM1449" s="26"/>
      <c r="BN1449" s="26"/>
      <c r="BO1449" s="26"/>
      <c r="BP1449" s="26"/>
      <c r="BQ1449" s="26"/>
      <c r="BR1449" s="26"/>
      <c r="BS1449" s="26"/>
      <c r="BT1449" s="26"/>
      <c r="BU1449" s="26"/>
      <c r="BV1449" s="26"/>
      <c r="BW1449" s="26"/>
      <c r="BX1449" s="26"/>
      <c r="BY1449" s="26"/>
      <c r="BZ1449" s="26"/>
      <c r="CA1449" s="26"/>
      <c r="CB1449" s="26"/>
      <c r="CC1449" s="26"/>
      <c r="CD1449" s="26"/>
      <c r="CE1449" s="26"/>
      <c r="CF1449" s="26"/>
      <c r="CG1449" s="26"/>
      <c r="CH1449" s="26"/>
      <c r="CI1449" s="26"/>
      <c r="CJ1449" s="26"/>
      <c r="CK1449" s="26"/>
      <c r="CL1449" s="26"/>
      <c r="CM1449" s="26"/>
      <c r="CN1449" s="26"/>
      <c r="CO1449" s="26"/>
      <c r="CP1449" s="26"/>
      <c r="CQ1449" s="26"/>
      <c r="CR1449" s="26"/>
      <c r="CS1449" s="26"/>
      <c r="CT1449" s="26"/>
      <c r="CU1449" s="26"/>
      <c r="CV1449" s="26"/>
    </row>
    <row r="1450" spans="1:100">
      <c r="A1450" s="26">
        <v>41</v>
      </c>
      <c r="B1450" s="26" t="s">
        <v>43</v>
      </c>
      <c r="C1450" s="26" t="s">
        <v>36</v>
      </c>
      <c r="D1450" s="26">
        <v>930</v>
      </c>
      <c r="E1450" s="26" t="s">
        <v>37</v>
      </c>
      <c r="F1450" s="26">
        <v>3</v>
      </c>
      <c r="G1450" s="26">
        <v>3</v>
      </c>
      <c r="H1450" s="26" t="s">
        <v>38</v>
      </c>
      <c r="I1450" s="26">
        <v>1</v>
      </c>
      <c r="J1450" s="26">
        <v>2037</v>
      </c>
      <c r="K1450" s="26">
        <v>3</v>
      </c>
      <c r="L1450" s="26" t="s">
        <v>46</v>
      </c>
      <c r="M1450" s="26">
        <v>57</v>
      </c>
      <c r="N1450" s="26">
        <v>2</v>
      </c>
      <c r="O1450" s="26">
        <v>2</v>
      </c>
      <c r="P1450" s="26" t="s">
        <v>40</v>
      </c>
      <c r="Q1450" s="26">
        <v>2</v>
      </c>
      <c r="R1450" s="26" t="s">
        <v>52</v>
      </c>
      <c r="S1450" s="26">
        <v>8938</v>
      </c>
      <c r="T1450" s="26">
        <v>12227</v>
      </c>
      <c r="U1450" s="26">
        <v>2</v>
      </c>
      <c r="V1450" s="26" t="s">
        <v>42</v>
      </c>
      <c r="W1450" s="26" t="s">
        <v>43</v>
      </c>
      <c r="X1450" s="26">
        <v>11</v>
      </c>
      <c r="Y1450" s="26">
        <v>3</v>
      </c>
      <c r="Z1450" s="26">
        <v>3</v>
      </c>
      <c r="AA1450" s="26">
        <v>80</v>
      </c>
      <c r="AB1450" s="26">
        <v>1</v>
      </c>
      <c r="AC1450" s="26">
        <v>14</v>
      </c>
      <c r="AD1450" s="26">
        <v>5</v>
      </c>
      <c r="AE1450" s="26">
        <v>3</v>
      </c>
      <c r="AF1450" s="26">
        <v>5</v>
      </c>
      <c r="AG1450" s="26">
        <v>4</v>
      </c>
      <c r="AH1450" s="26">
        <v>0</v>
      </c>
      <c r="AI1450" s="26">
        <v>4</v>
      </c>
      <c r="AJ1450" s="26"/>
      <c r="AK1450" s="26"/>
      <c r="AL1450" s="26"/>
      <c r="AM1450" s="26"/>
      <c r="AN1450" s="26"/>
      <c r="AO1450" s="26"/>
      <c r="AP1450" s="26"/>
      <c r="AQ1450" s="26"/>
      <c r="AR1450" s="26"/>
      <c r="AS1450" s="26"/>
      <c r="AT1450" s="26"/>
      <c r="AU1450" s="26"/>
      <c r="AV1450" s="26"/>
      <c r="AW1450" s="26"/>
      <c r="AX1450" s="26"/>
      <c r="AY1450" s="26"/>
      <c r="AZ1450" s="26"/>
      <c r="BA1450" s="26"/>
      <c r="BB1450" s="26"/>
      <c r="BC1450" s="26"/>
      <c r="BD1450" s="26"/>
      <c r="BE1450" s="26"/>
      <c r="BF1450" s="26"/>
      <c r="BG1450" s="26"/>
      <c r="BH1450" s="26"/>
      <c r="BI1450" s="26"/>
      <c r="BJ1450" s="26"/>
      <c r="BK1450" s="26"/>
      <c r="BL1450" s="26"/>
      <c r="BM1450" s="26"/>
      <c r="BN1450" s="26"/>
      <c r="BO1450" s="26"/>
      <c r="BP1450" s="26"/>
      <c r="BQ1450" s="26"/>
      <c r="BR1450" s="26"/>
      <c r="BS1450" s="26"/>
      <c r="BT1450" s="26"/>
      <c r="BU1450" s="26"/>
      <c r="BV1450" s="26"/>
      <c r="BW1450" s="26"/>
      <c r="BX1450" s="26"/>
      <c r="BY1450" s="26"/>
      <c r="BZ1450" s="26"/>
      <c r="CA1450" s="26"/>
      <c r="CB1450" s="26"/>
      <c r="CC1450" s="26"/>
      <c r="CD1450" s="26"/>
      <c r="CE1450" s="26"/>
      <c r="CF1450" s="26"/>
      <c r="CG1450" s="26"/>
      <c r="CH1450" s="26"/>
      <c r="CI1450" s="26"/>
      <c r="CJ1450" s="26"/>
      <c r="CK1450" s="26"/>
      <c r="CL1450" s="26"/>
      <c r="CM1450" s="26"/>
      <c r="CN1450" s="26"/>
      <c r="CO1450" s="26"/>
      <c r="CP1450" s="26"/>
      <c r="CQ1450" s="26"/>
      <c r="CR1450" s="26"/>
      <c r="CS1450" s="26"/>
      <c r="CT1450" s="26"/>
      <c r="CU1450" s="26"/>
      <c r="CV1450" s="26"/>
    </row>
    <row r="1451" spans="1:100">
      <c r="A1451" s="26">
        <v>32</v>
      </c>
      <c r="B1451" s="26" t="s">
        <v>43</v>
      </c>
      <c r="C1451" s="26" t="s">
        <v>36</v>
      </c>
      <c r="D1451" s="26">
        <v>529</v>
      </c>
      <c r="E1451" s="26" t="s">
        <v>45</v>
      </c>
      <c r="F1451" s="26">
        <v>2</v>
      </c>
      <c r="G1451" s="26">
        <v>3</v>
      </c>
      <c r="H1451" s="26" t="s">
        <v>60</v>
      </c>
      <c r="I1451" s="26">
        <v>1</v>
      </c>
      <c r="J1451" s="26">
        <v>2038</v>
      </c>
      <c r="K1451" s="26">
        <v>4</v>
      </c>
      <c r="L1451" s="26" t="s">
        <v>46</v>
      </c>
      <c r="M1451" s="26">
        <v>78</v>
      </c>
      <c r="N1451" s="26">
        <v>3</v>
      </c>
      <c r="O1451" s="26">
        <v>1</v>
      </c>
      <c r="P1451" s="26" t="s">
        <v>47</v>
      </c>
      <c r="Q1451" s="26">
        <v>1</v>
      </c>
      <c r="R1451" s="26" t="s">
        <v>41</v>
      </c>
      <c r="S1451" s="26">
        <v>2439</v>
      </c>
      <c r="T1451" s="26">
        <v>11288</v>
      </c>
      <c r="U1451" s="26">
        <v>1</v>
      </c>
      <c r="V1451" s="26" t="s">
        <v>42</v>
      </c>
      <c r="W1451" s="26" t="s">
        <v>43</v>
      </c>
      <c r="X1451" s="26">
        <v>14</v>
      </c>
      <c r="Y1451" s="26">
        <v>3</v>
      </c>
      <c r="Z1451" s="26">
        <v>4</v>
      </c>
      <c r="AA1451" s="26">
        <v>80</v>
      </c>
      <c r="AB1451" s="26">
        <v>0</v>
      </c>
      <c r="AC1451" s="26">
        <v>4</v>
      </c>
      <c r="AD1451" s="26">
        <v>4</v>
      </c>
      <c r="AE1451" s="26">
        <v>3</v>
      </c>
      <c r="AF1451" s="26">
        <v>4</v>
      </c>
      <c r="AG1451" s="26">
        <v>2</v>
      </c>
      <c r="AH1451" s="26">
        <v>1</v>
      </c>
      <c r="AI1451" s="26">
        <v>2</v>
      </c>
      <c r="AJ1451" s="26"/>
      <c r="AK1451" s="26"/>
      <c r="AL1451" s="26"/>
      <c r="AM1451" s="26"/>
      <c r="AN1451" s="26"/>
      <c r="AO1451" s="26"/>
      <c r="AP1451" s="26"/>
      <c r="AQ1451" s="26"/>
      <c r="AR1451" s="26"/>
      <c r="AS1451" s="26"/>
      <c r="AT1451" s="26"/>
      <c r="AU1451" s="26"/>
      <c r="AV1451" s="26"/>
      <c r="AW1451" s="26"/>
      <c r="AX1451" s="26"/>
      <c r="AY1451" s="26"/>
      <c r="AZ1451" s="26"/>
      <c r="BA1451" s="26"/>
      <c r="BB1451" s="26"/>
      <c r="BC1451" s="26"/>
      <c r="BD1451" s="26"/>
      <c r="BE1451" s="26"/>
      <c r="BF1451" s="26"/>
      <c r="BG1451" s="26"/>
      <c r="BH1451" s="26"/>
      <c r="BI1451" s="26"/>
      <c r="BJ1451" s="26"/>
      <c r="BK1451" s="26"/>
      <c r="BL1451" s="26"/>
      <c r="BM1451" s="26"/>
      <c r="BN1451" s="26"/>
      <c r="BO1451" s="26"/>
      <c r="BP1451" s="26"/>
      <c r="BQ1451" s="26"/>
      <c r="BR1451" s="26"/>
      <c r="BS1451" s="26"/>
      <c r="BT1451" s="26"/>
      <c r="BU1451" s="26"/>
      <c r="BV1451" s="26"/>
      <c r="BW1451" s="26"/>
      <c r="BX1451" s="26"/>
      <c r="BY1451" s="26"/>
      <c r="BZ1451" s="26"/>
      <c r="CA1451" s="26"/>
      <c r="CB1451" s="26"/>
      <c r="CC1451" s="26"/>
      <c r="CD1451" s="26"/>
      <c r="CE1451" s="26"/>
      <c r="CF1451" s="26"/>
      <c r="CG1451" s="26"/>
      <c r="CH1451" s="26"/>
      <c r="CI1451" s="26"/>
      <c r="CJ1451" s="26"/>
      <c r="CK1451" s="26"/>
      <c r="CL1451" s="26"/>
      <c r="CM1451" s="26"/>
      <c r="CN1451" s="26"/>
      <c r="CO1451" s="26"/>
      <c r="CP1451" s="26"/>
      <c r="CQ1451" s="26"/>
      <c r="CR1451" s="26"/>
      <c r="CS1451" s="26"/>
      <c r="CT1451" s="26"/>
      <c r="CU1451" s="26"/>
      <c r="CV1451" s="26"/>
    </row>
    <row r="1452" spans="1:100">
      <c r="A1452" s="26">
        <v>35</v>
      </c>
      <c r="B1452" s="26" t="s">
        <v>43</v>
      </c>
      <c r="C1452" s="26" t="s">
        <v>36</v>
      </c>
      <c r="D1452" s="26">
        <v>1146</v>
      </c>
      <c r="E1452" s="26" t="s">
        <v>61</v>
      </c>
      <c r="F1452" s="26">
        <v>26</v>
      </c>
      <c r="G1452" s="26">
        <v>4</v>
      </c>
      <c r="H1452" s="26" t="s">
        <v>38</v>
      </c>
      <c r="I1452" s="26">
        <v>1</v>
      </c>
      <c r="J1452" s="26">
        <v>2040</v>
      </c>
      <c r="K1452" s="26">
        <v>3</v>
      </c>
      <c r="L1452" s="26" t="s">
        <v>39</v>
      </c>
      <c r="M1452" s="26">
        <v>31</v>
      </c>
      <c r="N1452" s="26">
        <v>3</v>
      </c>
      <c r="O1452" s="26">
        <v>3</v>
      </c>
      <c r="P1452" s="26" t="s">
        <v>61</v>
      </c>
      <c r="Q1452" s="26">
        <v>4</v>
      </c>
      <c r="R1452" s="26" t="s">
        <v>41</v>
      </c>
      <c r="S1452" s="26">
        <v>8837</v>
      </c>
      <c r="T1452" s="26">
        <v>16642</v>
      </c>
      <c r="U1452" s="26">
        <v>1</v>
      </c>
      <c r="V1452" s="26" t="s">
        <v>42</v>
      </c>
      <c r="W1452" s="26" t="s">
        <v>35</v>
      </c>
      <c r="X1452" s="26">
        <v>16</v>
      </c>
      <c r="Y1452" s="26">
        <v>3</v>
      </c>
      <c r="Z1452" s="26">
        <v>3</v>
      </c>
      <c r="AA1452" s="26">
        <v>80</v>
      </c>
      <c r="AB1452" s="26">
        <v>0</v>
      </c>
      <c r="AC1452" s="26">
        <v>9</v>
      </c>
      <c r="AD1452" s="26">
        <v>2</v>
      </c>
      <c r="AE1452" s="26">
        <v>3</v>
      </c>
      <c r="AF1452" s="26">
        <v>9</v>
      </c>
      <c r="AG1452" s="26">
        <v>0</v>
      </c>
      <c r="AH1452" s="26">
        <v>1</v>
      </c>
      <c r="AI1452" s="26">
        <v>7</v>
      </c>
      <c r="AJ1452" s="26"/>
      <c r="AK1452" s="26"/>
      <c r="AL1452" s="26"/>
      <c r="AM1452" s="26"/>
      <c r="AN1452" s="26"/>
      <c r="AO1452" s="26"/>
      <c r="AP1452" s="26"/>
      <c r="AQ1452" s="26"/>
      <c r="AR1452" s="26"/>
      <c r="AS1452" s="26"/>
      <c r="AT1452" s="26"/>
      <c r="AU1452" s="26"/>
      <c r="AV1452" s="26"/>
      <c r="AW1452" s="26"/>
      <c r="AX1452" s="26"/>
      <c r="AY1452" s="26"/>
      <c r="AZ1452" s="26"/>
      <c r="BA1452" s="26"/>
      <c r="BB1452" s="26"/>
      <c r="BC1452" s="26"/>
      <c r="BD1452" s="26"/>
      <c r="BE1452" s="26"/>
      <c r="BF1452" s="26"/>
      <c r="BG1452" s="26"/>
      <c r="BH1452" s="26"/>
      <c r="BI1452" s="26"/>
      <c r="BJ1452" s="26"/>
      <c r="BK1452" s="26"/>
      <c r="BL1452" s="26"/>
      <c r="BM1452" s="26"/>
      <c r="BN1452" s="26"/>
      <c r="BO1452" s="26"/>
      <c r="BP1452" s="26"/>
      <c r="BQ1452" s="26"/>
      <c r="BR1452" s="26"/>
      <c r="BS1452" s="26"/>
      <c r="BT1452" s="26"/>
      <c r="BU1452" s="26"/>
      <c r="BV1452" s="26"/>
      <c r="BW1452" s="26"/>
      <c r="BX1452" s="26"/>
      <c r="BY1452" s="26"/>
      <c r="BZ1452" s="26"/>
      <c r="CA1452" s="26"/>
      <c r="CB1452" s="26"/>
      <c r="CC1452" s="26"/>
      <c r="CD1452" s="26"/>
      <c r="CE1452" s="26"/>
      <c r="CF1452" s="26"/>
      <c r="CG1452" s="26"/>
      <c r="CH1452" s="26"/>
      <c r="CI1452" s="26"/>
      <c r="CJ1452" s="26"/>
      <c r="CK1452" s="26"/>
      <c r="CL1452" s="26"/>
      <c r="CM1452" s="26"/>
      <c r="CN1452" s="26"/>
      <c r="CO1452" s="26"/>
      <c r="CP1452" s="26"/>
      <c r="CQ1452" s="26"/>
      <c r="CR1452" s="26"/>
      <c r="CS1452" s="26"/>
      <c r="CT1452" s="26"/>
      <c r="CU1452" s="26"/>
      <c r="CV1452" s="26"/>
    </row>
    <row r="1453" spans="1:100">
      <c r="A1453" s="26">
        <v>38</v>
      </c>
      <c r="B1453" s="26" t="s">
        <v>43</v>
      </c>
      <c r="C1453" s="26" t="s">
        <v>36</v>
      </c>
      <c r="D1453" s="26">
        <v>345</v>
      </c>
      <c r="E1453" s="26" t="s">
        <v>37</v>
      </c>
      <c r="F1453" s="26">
        <v>10</v>
      </c>
      <c r="G1453" s="26">
        <v>2</v>
      </c>
      <c r="H1453" s="26" t="s">
        <v>38</v>
      </c>
      <c r="I1453" s="26">
        <v>1</v>
      </c>
      <c r="J1453" s="26">
        <v>2041</v>
      </c>
      <c r="K1453" s="26">
        <v>1</v>
      </c>
      <c r="L1453" s="26" t="s">
        <v>39</v>
      </c>
      <c r="M1453" s="26">
        <v>100</v>
      </c>
      <c r="N1453" s="26">
        <v>3</v>
      </c>
      <c r="O1453" s="26">
        <v>2</v>
      </c>
      <c r="P1453" s="26" t="s">
        <v>40</v>
      </c>
      <c r="Q1453" s="26">
        <v>4</v>
      </c>
      <c r="R1453" s="26" t="s">
        <v>48</v>
      </c>
      <c r="S1453" s="26">
        <v>5343</v>
      </c>
      <c r="T1453" s="26">
        <v>5982</v>
      </c>
      <c r="U1453" s="26">
        <v>1</v>
      </c>
      <c r="V1453" s="26" t="s">
        <v>42</v>
      </c>
      <c r="W1453" s="26" t="s">
        <v>43</v>
      </c>
      <c r="X1453" s="26">
        <v>11</v>
      </c>
      <c r="Y1453" s="26">
        <v>3</v>
      </c>
      <c r="Z1453" s="26">
        <v>3</v>
      </c>
      <c r="AA1453" s="26">
        <v>80</v>
      </c>
      <c r="AB1453" s="26">
        <v>1</v>
      </c>
      <c r="AC1453" s="26">
        <v>10</v>
      </c>
      <c r="AD1453" s="26">
        <v>1</v>
      </c>
      <c r="AE1453" s="26">
        <v>3</v>
      </c>
      <c r="AF1453" s="26">
        <v>10</v>
      </c>
      <c r="AG1453" s="26">
        <v>7</v>
      </c>
      <c r="AH1453" s="26">
        <v>1</v>
      </c>
      <c r="AI1453" s="26">
        <v>9</v>
      </c>
      <c r="AJ1453" s="26"/>
      <c r="AK1453" s="26"/>
      <c r="AL1453" s="26"/>
      <c r="AM1453" s="26"/>
      <c r="AN1453" s="26"/>
      <c r="AO1453" s="26"/>
      <c r="AP1453" s="26"/>
      <c r="AQ1453" s="26"/>
      <c r="AR1453" s="26"/>
      <c r="AS1453" s="26"/>
      <c r="AT1453" s="26"/>
      <c r="AU1453" s="26"/>
      <c r="AV1453" s="26"/>
      <c r="AW1453" s="26"/>
      <c r="AX1453" s="26"/>
      <c r="AY1453" s="26"/>
      <c r="AZ1453" s="26"/>
      <c r="BA1453" s="26"/>
      <c r="BB1453" s="26"/>
      <c r="BC1453" s="26"/>
      <c r="BD1453" s="26"/>
      <c r="BE1453" s="26"/>
      <c r="BF1453" s="26"/>
      <c r="BG1453" s="26"/>
      <c r="BH1453" s="26"/>
      <c r="BI1453" s="26"/>
      <c r="BJ1453" s="26"/>
      <c r="BK1453" s="26"/>
      <c r="BL1453" s="26"/>
      <c r="BM1453" s="26"/>
      <c r="BN1453" s="26"/>
      <c r="BO1453" s="26"/>
      <c r="BP1453" s="26"/>
      <c r="BQ1453" s="26"/>
      <c r="BR1453" s="26"/>
      <c r="BS1453" s="26"/>
      <c r="BT1453" s="26"/>
      <c r="BU1453" s="26"/>
      <c r="BV1453" s="26"/>
      <c r="BW1453" s="26"/>
      <c r="BX1453" s="26"/>
      <c r="BY1453" s="26"/>
      <c r="BZ1453" s="26"/>
      <c r="CA1453" s="26"/>
      <c r="CB1453" s="26"/>
      <c r="CC1453" s="26"/>
      <c r="CD1453" s="26"/>
      <c r="CE1453" s="26"/>
      <c r="CF1453" s="26"/>
      <c r="CG1453" s="26"/>
      <c r="CH1453" s="26"/>
      <c r="CI1453" s="26"/>
      <c r="CJ1453" s="26"/>
      <c r="CK1453" s="26"/>
      <c r="CL1453" s="26"/>
      <c r="CM1453" s="26"/>
      <c r="CN1453" s="26"/>
      <c r="CO1453" s="26"/>
      <c r="CP1453" s="26"/>
      <c r="CQ1453" s="26"/>
      <c r="CR1453" s="26"/>
      <c r="CS1453" s="26"/>
      <c r="CT1453" s="26"/>
      <c r="CU1453" s="26"/>
      <c r="CV1453" s="26"/>
    </row>
    <row r="1454" spans="1:100">
      <c r="A1454" s="26">
        <v>50</v>
      </c>
      <c r="B1454" s="26" t="s">
        <v>35</v>
      </c>
      <c r="C1454" s="26" t="s">
        <v>44</v>
      </c>
      <c r="D1454" s="26">
        <v>878</v>
      </c>
      <c r="E1454" s="26" t="s">
        <v>37</v>
      </c>
      <c r="F1454" s="26">
        <v>1</v>
      </c>
      <c r="G1454" s="26">
        <v>4</v>
      </c>
      <c r="H1454" s="26" t="s">
        <v>38</v>
      </c>
      <c r="I1454" s="26">
        <v>1</v>
      </c>
      <c r="J1454" s="26">
        <v>2044</v>
      </c>
      <c r="K1454" s="26">
        <v>2</v>
      </c>
      <c r="L1454" s="26" t="s">
        <v>46</v>
      </c>
      <c r="M1454" s="26">
        <v>94</v>
      </c>
      <c r="N1454" s="26">
        <v>3</v>
      </c>
      <c r="O1454" s="26">
        <v>2</v>
      </c>
      <c r="P1454" s="26" t="s">
        <v>40</v>
      </c>
      <c r="Q1454" s="26">
        <v>3</v>
      </c>
      <c r="R1454" s="26" t="s">
        <v>52</v>
      </c>
      <c r="S1454" s="26">
        <v>6728</v>
      </c>
      <c r="T1454" s="26">
        <v>14255</v>
      </c>
      <c r="U1454" s="26">
        <v>7</v>
      </c>
      <c r="V1454" s="26" t="s">
        <v>42</v>
      </c>
      <c r="W1454" s="26" t="s">
        <v>43</v>
      </c>
      <c r="X1454" s="26">
        <v>12</v>
      </c>
      <c r="Y1454" s="26">
        <v>3</v>
      </c>
      <c r="Z1454" s="26">
        <v>4</v>
      </c>
      <c r="AA1454" s="26">
        <v>80</v>
      </c>
      <c r="AB1454" s="26">
        <v>2</v>
      </c>
      <c r="AC1454" s="26">
        <v>12</v>
      </c>
      <c r="AD1454" s="26">
        <v>3</v>
      </c>
      <c r="AE1454" s="26">
        <v>3</v>
      </c>
      <c r="AF1454" s="26">
        <v>6</v>
      </c>
      <c r="AG1454" s="26">
        <v>3</v>
      </c>
      <c r="AH1454" s="26">
        <v>0</v>
      </c>
      <c r="AI1454" s="26">
        <v>1</v>
      </c>
      <c r="AJ1454" s="26"/>
      <c r="AK1454" s="26"/>
      <c r="AL1454" s="26"/>
      <c r="AM1454" s="26"/>
      <c r="AN1454" s="26"/>
      <c r="AO1454" s="26"/>
      <c r="AP1454" s="26"/>
      <c r="AQ1454" s="26"/>
      <c r="AR1454" s="26"/>
      <c r="AS1454" s="26"/>
      <c r="AT1454" s="26"/>
      <c r="AU1454" s="26"/>
      <c r="AV1454" s="26"/>
      <c r="AW1454" s="26"/>
      <c r="AX1454" s="26"/>
      <c r="AY1454" s="26"/>
      <c r="AZ1454" s="26"/>
      <c r="BA1454" s="26"/>
      <c r="BB1454" s="26"/>
      <c r="BC1454" s="26"/>
      <c r="BD1454" s="26"/>
      <c r="BE1454" s="26"/>
      <c r="BF1454" s="26"/>
      <c r="BG1454" s="26"/>
      <c r="BH1454" s="26"/>
      <c r="BI1454" s="26"/>
      <c r="BJ1454" s="26"/>
      <c r="BK1454" s="26"/>
      <c r="BL1454" s="26"/>
      <c r="BM1454" s="26"/>
      <c r="BN1454" s="26"/>
      <c r="BO1454" s="26"/>
      <c r="BP1454" s="26"/>
      <c r="BQ1454" s="26"/>
      <c r="BR1454" s="26"/>
      <c r="BS1454" s="26"/>
      <c r="BT1454" s="26"/>
      <c r="BU1454" s="26"/>
      <c r="BV1454" s="26"/>
      <c r="BW1454" s="26"/>
      <c r="BX1454" s="26"/>
      <c r="BY1454" s="26"/>
      <c r="BZ1454" s="26"/>
      <c r="CA1454" s="26"/>
      <c r="CB1454" s="26"/>
      <c r="CC1454" s="26"/>
      <c r="CD1454" s="26"/>
      <c r="CE1454" s="26"/>
      <c r="CF1454" s="26"/>
      <c r="CG1454" s="26"/>
      <c r="CH1454" s="26"/>
      <c r="CI1454" s="26"/>
      <c r="CJ1454" s="26"/>
      <c r="CK1454" s="26"/>
      <c r="CL1454" s="26"/>
      <c r="CM1454" s="26"/>
      <c r="CN1454" s="26"/>
      <c r="CO1454" s="26"/>
      <c r="CP1454" s="26"/>
      <c r="CQ1454" s="26"/>
      <c r="CR1454" s="26"/>
      <c r="CS1454" s="26"/>
      <c r="CT1454" s="26"/>
      <c r="CU1454" s="26"/>
      <c r="CV1454" s="26"/>
    </row>
    <row r="1455" spans="1:100">
      <c r="A1455" s="26">
        <v>36</v>
      </c>
      <c r="B1455" s="26" t="s">
        <v>43</v>
      </c>
      <c r="C1455" s="26" t="s">
        <v>36</v>
      </c>
      <c r="D1455" s="26">
        <v>1120</v>
      </c>
      <c r="E1455" s="26" t="s">
        <v>37</v>
      </c>
      <c r="F1455" s="26">
        <v>11</v>
      </c>
      <c r="G1455" s="26">
        <v>4</v>
      </c>
      <c r="H1455" s="26" t="s">
        <v>59</v>
      </c>
      <c r="I1455" s="26">
        <v>1</v>
      </c>
      <c r="J1455" s="26">
        <v>2045</v>
      </c>
      <c r="K1455" s="26">
        <v>2</v>
      </c>
      <c r="L1455" s="26" t="s">
        <v>39</v>
      </c>
      <c r="M1455" s="26">
        <v>100</v>
      </c>
      <c r="N1455" s="26">
        <v>2</v>
      </c>
      <c r="O1455" s="26">
        <v>2</v>
      </c>
      <c r="P1455" s="26" t="s">
        <v>40</v>
      </c>
      <c r="Q1455" s="26">
        <v>4</v>
      </c>
      <c r="R1455" s="26" t="s">
        <v>48</v>
      </c>
      <c r="S1455" s="26">
        <v>6652</v>
      </c>
      <c r="T1455" s="26">
        <v>14369</v>
      </c>
      <c r="U1455" s="26">
        <v>4</v>
      </c>
      <c r="V1455" s="26" t="s">
        <v>42</v>
      </c>
      <c r="W1455" s="26" t="s">
        <v>43</v>
      </c>
      <c r="X1455" s="26">
        <v>13</v>
      </c>
      <c r="Y1455" s="26">
        <v>3</v>
      </c>
      <c r="Z1455" s="26">
        <v>1</v>
      </c>
      <c r="AA1455" s="26">
        <v>80</v>
      </c>
      <c r="AB1455" s="26">
        <v>1</v>
      </c>
      <c r="AC1455" s="26">
        <v>8</v>
      </c>
      <c r="AD1455" s="26">
        <v>2</v>
      </c>
      <c r="AE1455" s="26">
        <v>2</v>
      </c>
      <c r="AF1455" s="26">
        <v>6</v>
      </c>
      <c r="AG1455" s="26">
        <v>3</v>
      </c>
      <c r="AH1455" s="26">
        <v>0</v>
      </c>
      <c r="AI1455" s="26">
        <v>0</v>
      </c>
      <c r="AJ1455" s="26"/>
      <c r="AK1455" s="26"/>
      <c r="AL1455" s="26"/>
      <c r="AM1455" s="26"/>
      <c r="AN1455" s="26"/>
      <c r="AO1455" s="26"/>
      <c r="AP1455" s="26"/>
      <c r="AQ1455" s="26"/>
      <c r="AR1455" s="26"/>
      <c r="AS1455" s="26"/>
      <c r="AT1455" s="26"/>
      <c r="AU1455" s="26"/>
      <c r="AV1455" s="26"/>
      <c r="AW1455" s="26"/>
      <c r="AX1455" s="26"/>
      <c r="AY1455" s="26"/>
      <c r="AZ1455" s="26"/>
      <c r="BA1455" s="26"/>
      <c r="BB1455" s="26"/>
      <c r="BC1455" s="26"/>
      <c r="BD1455" s="26"/>
      <c r="BE1455" s="26"/>
      <c r="BF1455" s="26"/>
      <c r="BG1455" s="26"/>
      <c r="BH1455" s="26"/>
      <c r="BI1455" s="26"/>
      <c r="BJ1455" s="26"/>
      <c r="BK1455" s="26"/>
      <c r="BL1455" s="26"/>
      <c r="BM1455" s="26"/>
      <c r="BN1455" s="26"/>
      <c r="BO1455" s="26"/>
      <c r="BP1455" s="26"/>
      <c r="BQ1455" s="26"/>
      <c r="BR1455" s="26"/>
      <c r="BS1455" s="26"/>
      <c r="BT1455" s="26"/>
      <c r="BU1455" s="26"/>
      <c r="BV1455" s="26"/>
      <c r="BW1455" s="26"/>
      <c r="BX1455" s="26"/>
      <c r="BY1455" s="26"/>
      <c r="BZ1455" s="26"/>
      <c r="CA1455" s="26"/>
      <c r="CB1455" s="26"/>
      <c r="CC1455" s="26"/>
      <c r="CD1455" s="26"/>
      <c r="CE1455" s="26"/>
      <c r="CF1455" s="26"/>
      <c r="CG1455" s="26"/>
      <c r="CH1455" s="26"/>
      <c r="CI1455" s="26"/>
      <c r="CJ1455" s="26"/>
      <c r="CK1455" s="26"/>
      <c r="CL1455" s="26"/>
      <c r="CM1455" s="26"/>
      <c r="CN1455" s="26"/>
      <c r="CO1455" s="26"/>
      <c r="CP1455" s="26"/>
      <c r="CQ1455" s="26"/>
      <c r="CR1455" s="26"/>
      <c r="CS1455" s="26"/>
      <c r="CT1455" s="26"/>
      <c r="CU1455" s="26"/>
      <c r="CV1455" s="26"/>
    </row>
    <row r="1456" spans="1:100">
      <c r="A1456" s="26">
        <v>45</v>
      </c>
      <c r="B1456" s="26" t="s">
        <v>43</v>
      </c>
      <c r="C1456" s="26" t="s">
        <v>36</v>
      </c>
      <c r="D1456" s="26">
        <v>374</v>
      </c>
      <c r="E1456" s="26" t="s">
        <v>37</v>
      </c>
      <c r="F1456" s="26">
        <v>20</v>
      </c>
      <c r="G1456" s="26">
        <v>3</v>
      </c>
      <c r="H1456" s="26" t="s">
        <v>38</v>
      </c>
      <c r="I1456" s="26">
        <v>1</v>
      </c>
      <c r="J1456" s="26">
        <v>2046</v>
      </c>
      <c r="K1456" s="26">
        <v>4</v>
      </c>
      <c r="L1456" s="26" t="s">
        <v>39</v>
      </c>
      <c r="M1456" s="26">
        <v>50</v>
      </c>
      <c r="N1456" s="26">
        <v>3</v>
      </c>
      <c r="O1456" s="26">
        <v>2</v>
      </c>
      <c r="P1456" s="26" t="s">
        <v>40</v>
      </c>
      <c r="Q1456" s="26">
        <v>3</v>
      </c>
      <c r="R1456" s="26" t="s">
        <v>41</v>
      </c>
      <c r="S1456" s="26">
        <v>4850</v>
      </c>
      <c r="T1456" s="26">
        <v>23333</v>
      </c>
      <c r="U1456" s="26">
        <v>8</v>
      </c>
      <c r="V1456" s="26" t="s">
        <v>42</v>
      </c>
      <c r="W1456" s="26" t="s">
        <v>43</v>
      </c>
      <c r="X1456" s="26">
        <v>15</v>
      </c>
      <c r="Y1456" s="26">
        <v>3</v>
      </c>
      <c r="Z1456" s="26">
        <v>3</v>
      </c>
      <c r="AA1456" s="26">
        <v>80</v>
      </c>
      <c r="AB1456" s="26">
        <v>0</v>
      </c>
      <c r="AC1456" s="26">
        <v>8</v>
      </c>
      <c r="AD1456" s="26">
        <v>3</v>
      </c>
      <c r="AE1456" s="26">
        <v>3</v>
      </c>
      <c r="AF1456" s="26">
        <v>5</v>
      </c>
      <c r="AG1456" s="26">
        <v>3</v>
      </c>
      <c r="AH1456" s="26">
        <v>0</v>
      </c>
      <c r="AI1456" s="26">
        <v>1</v>
      </c>
      <c r="AJ1456" s="26"/>
      <c r="AK1456" s="26"/>
      <c r="AL1456" s="26"/>
      <c r="AM1456" s="26"/>
      <c r="AN1456" s="26"/>
      <c r="AO1456" s="26"/>
      <c r="AP1456" s="26"/>
      <c r="AQ1456" s="26"/>
      <c r="AR1456" s="26"/>
      <c r="AS1456" s="26"/>
      <c r="AT1456" s="26"/>
      <c r="AU1456" s="26"/>
      <c r="AV1456" s="26"/>
      <c r="AW1456" s="26"/>
      <c r="AX1456" s="26"/>
      <c r="AY1456" s="26"/>
      <c r="AZ1456" s="26"/>
      <c r="BA1456" s="26"/>
      <c r="BB1456" s="26"/>
      <c r="BC1456" s="26"/>
      <c r="BD1456" s="26"/>
      <c r="BE1456" s="26"/>
      <c r="BF1456" s="26"/>
      <c r="BG1456" s="26"/>
      <c r="BH1456" s="26"/>
      <c r="BI1456" s="26"/>
      <c r="BJ1456" s="26"/>
      <c r="BK1456" s="26"/>
      <c r="BL1456" s="26"/>
      <c r="BM1456" s="26"/>
      <c r="BN1456" s="26"/>
      <c r="BO1456" s="26"/>
      <c r="BP1456" s="26"/>
      <c r="BQ1456" s="26"/>
      <c r="BR1456" s="26"/>
      <c r="BS1456" s="26"/>
      <c r="BT1456" s="26"/>
      <c r="BU1456" s="26"/>
      <c r="BV1456" s="26"/>
      <c r="BW1456" s="26"/>
      <c r="BX1456" s="26"/>
      <c r="BY1456" s="26"/>
      <c r="BZ1456" s="26"/>
      <c r="CA1456" s="26"/>
      <c r="CB1456" s="26"/>
      <c r="CC1456" s="26"/>
      <c r="CD1456" s="26"/>
      <c r="CE1456" s="26"/>
      <c r="CF1456" s="26"/>
      <c r="CG1456" s="26"/>
      <c r="CH1456" s="26"/>
      <c r="CI1456" s="26"/>
      <c r="CJ1456" s="26"/>
      <c r="CK1456" s="26"/>
      <c r="CL1456" s="26"/>
      <c r="CM1456" s="26"/>
      <c r="CN1456" s="26"/>
      <c r="CO1456" s="26"/>
      <c r="CP1456" s="26"/>
      <c r="CQ1456" s="26"/>
      <c r="CR1456" s="26"/>
      <c r="CS1456" s="26"/>
      <c r="CT1456" s="26"/>
      <c r="CU1456" s="26"/>
      <c r="CV1456" s="26"/>
    </row>
    <row r="1457" spans="1:100">
      <c r="A1457" s="26">
        <v>40</v>
      </c>
      <c r="B1457" s="26" t="s">
        <v>43</v>
      </c>
      <c r="C1457" s="26" t="s">
        <v>36</v>
      </c>
      <c r="D1457" s="26">
        <v>1322</v>
      </c>
      <c r="E1457" s="26" t="s">
        <v>45</v>
      </c>
      <c r="F1457" s="26">
        <v>2</v>
      </c>
      <c r="G1457" s="26">
        <v>4</v>
      </c>
      <c r="H1457" s="26" t="s">
        <v>38</v>
      </c>
      <c r="I1457" s="26">
        <v>1</v>
      </c>
      <c r="J1457" s="26">
        <v>2048</v>
      </c>
      <c r="K1457" s="26">
        <v>3</v>
      </c>
      <c r="L1457" s="26" t="s">
        <v>46</v>
      </c>
      <c r="M1457" s="26">
        <v>52</v>
      </c>
      <c r="N1457" s="26">
        <v>2</v>
      </c>
      <c r="O1457" s="26">
        <v>1</v>
      </c>
      <c r="P1457" s="26" t="s">
        <v>47</v>
      </c>
      <c r="Q1457" s="26">
        <v>3</v>
      </c>
      <c r="R1457" s="26" t="s">
        <v>41</v>
      </c>
      <c r="S1457" s="26">
        <v>2809</v>
      </c>
      <c r="T1457" s="26">
        <v>2725</v>
      </c>
      <c r="U1457" s="26">
        <v>2</v>
      </c>
      <c r="V1457" s="26" t="s">
        <v>42</v>
      </c>
      <c r="W1457" s="26" t="s">
        <v>43</v>
      </c>
      <c r="X1457" s="26">
        <v>14</v>
      </c>
      <c r="Y1457" s="26">
        <v>3</v>
      </c>
      <c r="Z1457" s="26">
        <v>4</v>
      </c>
      <c r="AA1457" s="26">
        <v>80</v>
      </c>
      <c r="AB1457" s="26">
        <v>0</v>
      </c>
      <c r="AC1457" s="26">
        <v>8</v>
      </c>
      <c r="AD1457" s="26">
        <v>2</v>
      </c>
      <c r="AE1457" s="26">
        <v>3</v>
      </c>
      <c r="AF1457" s="26">
        <v>2</v>
      </c>
      <c r="AG1457" s="26">
        <v>2</v>
      </c>
      <c r="AH1457" s="26">
        <v>2</v>
      </c>
      <c r="AI1457" s="26">
        <v>2</v>
      </c>
      <c r="AJ1457" s="26"/>
      <c r="AK1457" s="26"/>
      <c r="AL1457" s="26"/>
      <c r="AM1457" s="26"/>
      <c r="AN1457" s="26"/>
      <c r="AO1457" s="26"/>
      <c r="AP1457" s="26"/>
      <c r="AQ1457" s="26"/>
      <c r="AR1457" s="26"/>
      <c r="AS1457" s="26"/>
      <c r="AT1457" s="26"/>
      <c r="AU1457" s="26"/>
      <c r="AV1457" s="26"/>
      <c r="AW1457" s="26"/>
      <c r="AX1457" s="26"/>
      <c r="AY1457" s="26"/>
      <c r="AZ1457" s="26"/>
      <c r="BA1457" s="26"/>
      <c r="BB1457" s="26"/>
      <c r="BC1457" s="26"/>
      <c r="BD1457" s="26"/>
      <c r="BE1457" s="26"/>
      <c r="BF1457" s="26"/>
      <c r="BG1457" s="26"/>
      <c r="BH1457" s="26"/>
      <c r="BI1457" s="26"/>
      <c r="BJ1457" s="26"/>
      <c r="BK1457" s="26"/>
      <c r="BL1457" s="26"/>
      <c r="BM1457" s="26"/>
      <c r="BN1457" s="26"/>
      <c r="BO1457" s="26"/>
      <c r="BP1457" s="26"/>
      <c r="BQ1457" s="26"/>
      <c r="BR1457" s="26"/>
      <c r="BS1457" s="26"/>
      <c r="BT1457" s="26"/>
      <c r="BU1457" s="26"/>
      <c r="BV1457" s="26"/>
      <c r="BW1457" s="26"/>
      <c r="BX1457" s="26"/>
      <c r="BY1457" s="26"/>
      <c r="BZ1457" s="26"/>
      <c r="CA1457" s="26"/>
      <c r="CB1457" s="26"/>
      <c r="CC1457" s="26"/>
      <c r="CD1457" s="26"/>
      <c r="CE1457" s="26"/>
      <c r="CF1457" s="26"/>
      <c r="CG1457" s="26"/>
      <c r="CH1457" s="26"/>
      <c r="CI1457" s="26"/>
      <c r="CJ1457" s="26"/>
      <c r="CK1457" s="26"/>
      <c r="CL1457" s="26"/>
      <c r="CM1457" s="26"/>
      <c r="CN1457" s="26"/>
      <c r="CO1457" s="26"/>
      <c r="CP1457" s="26"/>
      <c r="CQ1457" s="26"/>
      <c r="CR1457" s="26"/>
      <c r="CS1457" s="26"/>
      <c r="CT1457" s="26"/>
      <c r="CU1457" s="26"/>
      <c r="CV1457" s="26"/>
    </row>
    <row r="1458" spans="1:100">
      <c r="A1458" s="26">
        <v>35</v>
      </c>
      <c r="B1458" s="26" t="s">
        <v>43</v>
      </c>
      <c r="C1458" s="26" t="s">
        <v>44</v>
      </c>
      <c r="D1458" s="26">
        <v>1199</v>
      </c>
      <c r="E1458" s="26" t="s">
        <v>45</v>
      </c>
      <c r="F1458" s="26">
        <v>18</v>
      </c>
      <c r="G1458" s="26">
        <v>4</v>
      </c>
      <c r="H1458" s="26" t="s">
        <v>38</v>
      </c>
      <c r="I1458" s="26">
        <v>1</v>
      </c>
      <c r="J1458" s="26">
        <v>2049</v>
      </c>
      <c r="K1458" s="26">
        <v>3</v>
      </c>
      <c r="L1458" s="26" t="s">
        <v>46</v>
      </c>
      <c r="M1458" s="26">
        <v>80</v>
      </c>
      <c r="N1458" s="26">
        <v>3</v>
      </c>
      <c r="O1458" s="26">
        <v>2</v>
      </c>
      <c r="P1458" s="26" t="s">
        <v>54</v>
      </c>
      <c r="Q1458" s="26">
        <v>3</v>
      </c>
      <c r="R1458" s="26" t="s">
        <v>48</v>
      </c>
      <c r="S1458" s="26">
        <v>5689</v>
      </c>
      <c r="T1458" s="26">
        <v>24594</v>
      </c>
      <c r="U1458" s="26">
        <v>1</v>
      </c>
      <c r="V1458" s="26" t="s">
        <v>42</v>
      </c>
      <c r="W1458" s="26" t="s">
        <v>35</v>
      </c>
      <c r="X1458" s="26">
        <v>14</v>
      </c>
      <c r="Y1458" s="26">
        <v>3</v>
      </c>
      <c r="Z1458" s="26">
        <v>4</v>
      </c>
      <c r="AA1458" s="26">
        <v>80</v>
      </c>
      <c r="AB1458" s="26">
        <v>2</v>
      </c>
      <c r="AC1458" s="26">
        <v>10</v>
      </c>
      <c r="AD1458" s="26">
        <v>2</v>
      </c>
      <c r="AE1458" s="26">
        <v>4</v>
      </c>
      <c r="AF1458" s="26">
        <v>10</v>
      </c>
      <c r="AG1458" s="26">
        <v>2</v>
      </c>
      <c r="AH1458" s="26">
        <v>0</v>
      </c>
      <c r="AI1458" s="26">
        <v>2</v>
      </c>
      <c r="AJ1458" s="26"/>
      <c r="AK1458" s="26"/>
      <c r="AL1458" s="26"/>
      <c r="AM1458" s="26"/>
      <c r="AN1458" s="26"/>
      <c r="AO1458" s="26"/>
      <c r="AP1458" s="26"/>
      <c r="AQ1458" s="26"/>
      <c r="AR1458" s="26"/>
      <c r="AS1458" s="26"/>
      <c r="AT1458" s="26"/>
      <c r="AU1458" s="26"/>
      <c r="AV1458" s="26"/>
      <c r="AW1458" s="26"/>
      <c r="AX1458" s="26"/>
      <c r="AY1458" s="26"/>
      <c r="AZ1458" s="26"/>
      <c r="BA1458" s="26"/>
      <c r="BB1458" s="26"/>
      <c r="BC1458" s="26"/>
      <c r="BD1458" s="26"/>
      <c r="BE1458" s="26"/>
      <c r="BF1458" s="26"/>
      <c r="BG1458" s="26"/>
      <c r="BH1458" s="26"/>
      <c r="BI1458" s="26"/>
      <c r="BJ1458" s="26"/>
      <c r="BK1458" s="26"/>
      <c r="BL1458" s="26"/>
      <c r="BM1458" s="26"/>
      <c r="BN1458" s="26"/>
      <c r="BO1458" s="26"/>
      <c r="BP1458" s="26"/>
      <c r="BQ1458" s="26"/>
      <c r="BR1458" s="26"/>
      <c r="BS1458" s="26"/>
      <c r="BT1458" s="26"/>
      <c r="BU1458" s="26"/>
      <c r="BV1458" s="26"/>
      <c r="BW1458" s="26"/>
      <c r="BX1458" s="26"/>
      <c r="BY1458" s="26"/>
      <c r="BZ1458" s="26"/>
      <c r="CA1458" s="26"/>
      <c r="CB1458" s="26"/>
      <c r="CC1458" s="26"/>
      <c r="CD1458" s="26"/>
      <c r="CE1458" s="26"/>
      <c r="CF1458" s="26"/>
      <c r="CG1458" s="26"/>
      <c r="CH1458" s="26"/>
      <c r="CI1458" s="26"/>
      <c r="CJ1458" s="26"/>
      <c r="CK1458" s="26"/>
      <c r="CL1458" s="26"/>
      <c r="CM1458" s="26"/>
      <c r="CN1458" s="26"/>
      <c r="CO1458" s="26"/>
      <c r="CP1458" s="26"/>
      <c r="CQ1458" s="26"/>
      <c r="CR1458" s="26"/>
      <c r="CS1458" s="26"/>
      <c r="CT1458" s="26"/>
      <c r="CU1458" s="26"/>
      <c r="CV1458" s="26"/>
    </row>
    <row r="1459" spans="1:100">
      <c r="A1459" s="26">
        <v>40</v>
      </c>
      <c r="B1459" s="26" t="s">
        <v>43</v>
      </c>
      <c r="C1459" s="26" t="s">
        <v>36</v>
      </c>
      <c r="D1459" s="26">
        <v>1194</v>
      </c>
      <c r="E1459" s="26" t="s">
        <v>45</v>
      </c>
      <c r="F1459" s="26">
        <v>2</v>
      </c>
      <c r="G1459" s="26">
        <v>4</v>
      </c>
      <c r="H1459" s="26" t="s">
        <v>51</v>
      </c>
      <c r="I1459" s="26">
        <v>1</v>
      </c>
      <c r="J1459" s="26">
        <v>2051</v>
      </c>
      <c r="K1459" s="26">
        <v>3</v>
      </c>
      <c r="L1459" s="26" t="s">
        <v>39</v>
      </c>
      <c r="M1459" s="26">
        <v>98</v>
      </c>
      <c r="N1459" s="26">
        <v>3</v>
      </c>
      <c r="O1459" s="26">
        <v>1</v>
      </c>
      <c r="P1459" s="26" t="s">
        <v>47</v>
      </c>
      <c r="Q1459" s="26">
        <v>3</v>
      </c>
      <c r="R1459" s="26" t="s">
        <v>48</v>
      </c>
      <c r="S1459" s="26">
        <v>2001</v>
      </c>
      <c r="T1459" s="26">
        <v>12549</v>
      </c>
      <c r="U1459" s="26">
        <v>2</v>
      </c>
      <c r="V1459" s="26" t="s">
        <v>42</v>
      </c>
      <c r="W1459" s="26" t="s">
        <v>43</v>
      </c>
      <c r="X1459" s="26">
        <v>14</v>
      </c>
      <c r="Y1459" s="26">
        <v>3</v>
      </c>
      <c r="Z1459" s="26">
        <v>2</v>
      </c>
      <c r="AA1459" s="26">
        <v>80</v>
      </c>
      <c r="AB1459" s="26">
        <v>3</v>
      </c>
      <c r="AC1459" s="26">
        <v>20</v>
      </c>
      <c r="AD1459" s="26">
        <v>2</v>
      </c>
      <c r="AE1459" s="26">
        <v>3</v>
      </c>
      <c r="AF1459" s="26">
        <v>5</v>
      </c>
      <c r="AG1459" s="26">
        <v>3</v>
      </c>
      <c r="AH1459" s="26">
        <v>0</v>
      </c>
      <c r="AI1459" s="26">
        <v>2</v>
      </c>
      <c r="AJ1459" s="26"/>
      <c r="AK1459" s="26"/>
      <c r="AL1459" s="26"/>
      <c r="AM1459" s="26"/>
      <c r="AN1459" s="26"/>
      <c r="AO1459" s="26"/>
      <c r="AP1459" s="26"/>
      <c r="AQ1459" s="26"/>
      <c r="AR1459" s="26"/>
      <c r="AS1459" s="26"/>
      <c r="AT1459" s="26"/>
      <c r="AU1459" s="26"/>
      <c r="AV1459" s="26"/>
      <c r="AW1459" s="26"/>
      <c r="AX1459" s="26"/>
      <c r="AY1459" s="26"/>
      <c r="AZ1459" s="26"/>
      <c r="BA1459" s="26"/>
      <c r="BB1459" s="26"/>
      <c r="BC1459" s="26"/>
      <c r="BD1459" s="26"/>
      <c r="BE1459" s="26"/>
      <c r="BF1459" s="26"/>
      <c r="BG1459" s="26"/>
      <c r="BH1459" s="26"/>
      <c r="BI1459" s="26"/>
      <c r="BJ1459" s="26"/>
      <c r="BK1459" s="26"/>
      <c r="BL1459" s="26"/>
      <c r="BM1459" s="26"/>
      <c r="BN1459" s="26"/>
      <c r="BO1459" s="26"/>
      <c r="BP1459" s="26"/>
      <c r="BQ1459" s="26"/>
      <c r="BR1459" s="26"/>
      <c r="BS1459" s="26"/>
      <c r="BT1459" s="26"/>
      <c r="BU1459" s="26"/>
      <c r="BV1459" s="26"/>
      <c r="BW1459" s="26"/>
      <c r="BX1459" s="26"/>
      <c r="BY1459" s="26"/>
      <c r="BZ1459" s="26"/>
      <c r="CA1459" s="26"/>
      <c r="CB1459" s="26"/>
      <c r="CC1459" s="26"/>
      <c r="CD1459" s="26"/>
      <c r="CE1459" s="26"/>
      <c r="CF1459" s="26"/>
      <c r="CG1459" s="26"/>
      <c r="CH1459" s="26"/>
      <c r="CI1459" s="26"/>
      <c r="CJ1459" s="26"/>
      <c r="CK1459" s="26"/>
      <c r="CL1459" s="26"/>
      <c r="CM1459" s="26"/>
      <c r="CN1459" s="26"/>
      <c r="CO1459" s="26"/>
      <c r="CP1459" s="26"/>
      <c r="CQ1459" s="26"/>
      <c r="CR1459" s="26"/>
      <c r="CS1459" s="26"/>
      <c r="CT1459" s="26"/>
      <c r="CU1459" s="26"/>
      <c r="CV1459" s="26"/>
    </row>
    <row r="1460" spans="1:100">
      <c r="A1460" s="26">
        <v>35</v>
      </c>
      <c r="B1460" s="26" t="s">
        <v>43</v>
      </c>
      <c r="C1460" s="26" t="s">
        <v>36</v>
      </c>
      <c r="D1460" s="26">
        <v>287</v>
      </c>
      <c r="E1460" s="26" t="s">
        <v>45</v>
      </c>
      <c r="F1460" s="26">
        <v>1</v>
      </c>
      <c r="G1460" s="26">
        <v>4</v>
      </c>
      <c r="H1460" s="26" t="s">
        <v>38</v>
      </c>
      <c r="I1460" s="26">
        <v>1</v>
      </c>
      <c r="J1460" s="26">
        <v>2052</v>
      </c>
      <c r="K1460" s="26">
        <v>3</v>
      </c>
      <c r="L1460" s="26" t="s">
        <v>39</v>
      </c>
      <c r="M1460" s="26">
        <v>62</v>
      </c>
      <c r="N1460" s="26">
        <v>1</v>
      </c>
      <c r="O1460" s="26">
        <v>1</v>
      </c>
      <c r="P1460" s="26" t="s">
        <v>47</v>
      </c>
      <c r="Q1460" s="26">
        <v>4</v>
      </c>
      <c r="R1460" s="26" t="s">
        <v>48</v>
      </c>
      <c r="S1460" s="26">
        <v>2977</v>
      </c>
      <c r="T1460" s="26">
        <v>8952</v>
      </c>
      <c r="U1460" s="26">
        <v>1</v>
      </c>
      <c r="V1460" s="26" t="s">
        <v>42</v>
      </c>
      <c r="W1460" s="26" t="s">
        <v>43</v>
      </c>
      <c r="X1460" s="26">
        <v>12</v>
      </c>
      <c r="Y1460" s="26">
        <v>3</v>
      </c>
      <c r="Z1460" s="26">
        <v>4</v>
      </c>
      <c r="AA1460" s="26">
        <v>80</v>
      </c>
      <c r="AB1460" s="26">
        <v>1</v>
      </c>
      <c r="AC1460" s="26">
        <v>4</v>
      </c>
      <c r="AD1460" s="26">
        <v>5</v>
      </c>
      <c r="AE1460" s="26">
        <v>3</v>
      </c>
      <c r="AF1460" s="26">
        <v>4</v>
      </c>
      <c r="AG1460" s="26">
        <v>3</v>
      </c>
      <c r="AH1460" s="26">
        <v>1</v>
      </c>
      <c r="AI1460" s="26">
        <v>1</v>
      </c>
      <c r="AJ1460" s="26"/>
      <c r="AK1460" s="26"/>
      <c r="AL1460" s="26"/>
      <c r="AM1460" s="26"/>
      <c r="AN1460" s="26"/>
      <c r="AO1460" s="26"/>
      <c r="AP1460" s="26"/>
      <c r="AQ1460" s="26"/>
      <c r="AR1460" s="26"/>
      <c r="AS1460" s="26"/>
      <c r="AT1460" s="26"/>
      <c r="AU1460" s="26"/>
      <c r="AV1460" s="26"/>
      <c r="AW1460" s="26"/>
      <c r="AX1460" s="26"/>
      <c r="AY1460" s="26"/>
      <c r="AZ1460" s="26"/>
      <c r="BA1460" s="26"/>
      <c r="BB1460" s="26"/>
      <c r="BC1460" s="26"/>
      <c r="BD1460" s="26"/>
      <c r="BE1460" s="26"/>
      <c r="BF1460" s="26"/>
      <c r="BG1460" s="26"/>
      <c r="BH1460" s="26"/>
      <c r="BI1460" s="26"/>
      <c r="BJ1460" s="26"/>
      <c r="BK1460" s="26"/>
      <c r="BL1460" s="26"/>
      <c r="BM1460" s="26"/>
      <c r="BN1460" s="26"/>
      <c r="BO1460" s="26"/>
      <c r="BP1460" s="26"/>
      <c r="BQ1460" s="26"/>
      <c r="BR1460" s="26"/>
      <c r="BS1460" s="26"/>
      <c r="BT1460" s="26"/>
      <c r="BU1460" s="26"/>
      <c r="BV1460" s="26"/>
      <c r="BW1460" s="26"/>
      <c r="BX1460" s="26"/>
      <c r="BY1460" s="26"/>
      <c r="BZ1460" s="26"/>
      <c r="CA1460" s="26"/>
      <c r="CB1460" s="26"/>
      <c r="CC1460" s="26"/>
      <c r="CD1460" s="26"/>
      <c r="CE1460" s="26"/>
      <c r="CF1460" s="26"/>
      <c r="CG1460" s="26"/>
      <c r="CH1460" s="26"/>
      <c r="CI1460" s="26"/>
      <c r="CJ1460" s="26"/>
      <c r="CK1460" s="26"/>
      <c r="CL1460" s="26"/>
      <c r="CM1460" s="26"/>
      <c r="CN1460" s="26"/>
      <c r="CO1460" s="26"/>
      <c r="CP1460" s="26"/>
      <c r="CQ1460" s="26"/>
      <c r="CR1460" s="26"/>
      <c r="CS1460" s="26"/>
      <c r="CT1460" s="26"/>
      <c r="CU1460" s="26"/>
      <c r="CV1460" s="26"/>
    </row>
    <row r="1461" spans="1:100">
      <c r="A1461" s="26">
        <v>29</v>
      </c>
      <c r="B1461" s="26" t="s">
        <v>43</v>
      </c>
      <c r="C1461" s="26" t="s">
        <v>36</v>
      </c>
      <c r="D1461" s="26">
        <v>1378</v>
      </c>
      <c r="E1461" s="26" t="s">
        <v>45</v>
      </c>
      <c r="F1461" s="26">
        <v>13</v>
      </c>
      <c r="G1461" s="26">
        <v>2</v>
      </c>
      <c r="H1461" s="26" t="s">
        <v>49</v>
      </c>
      <c r="I1461" s="26">
        <v>1</v>
      </c>
      <c r="J1461" s="26">
        <v>2053</v>
      </c>
      <c r="K1461" s="26">
        <v>4</v>
      </c>
      <c r="L1461" s="26" t="s">
        <v>46</v>
      </c>
      <c r="M1461" s="26">
        <v>46</v>
      </c>
      <c r="N1461" s="26">
        <v>2</v>
      </c>
      <c r="O1461" s="26">
        <v>2</v>
      </c>
      <c r="P1461" s="26" t="s">
        <v>50</v>
      </c>
      <c r="Q1461" s="26">
        <v>2</v>
      </c>
      <c r="R1461" s="26" t="s">
        <v>48</v>
      </c>
      <c r="S1461" s="26">
        <v>4025</v>
      </c>
      <c r="T1461" s="26">
        <v>23679</v>
      </c>
      <c r="U1461" s="26">
        <v>4</v>
      </c>
      <c r="V1461" s="26" t="s">
        <v>42</v>
      </c>
      <c r="W1461" s="26" t="s">
        <v>35</v>
      </c>
      <c r="X1461" s="26">
        <v>13</v>
      </c>
      <c r="Y1461" s="26">
        <v>3</v>
      </c>
      <c r="Z1461" s="26">
        <v>1</v>
      </c>
      <c r="AA1461" s="26">
        <v>80</v>
      </c>
      <c r="AB1461" s="26">
        <v>1</v>
      </c>
      <c r="AC1461" s="26">
        <v>10</v>
      </c>
      <c r="AD1461" s="26">
        <v>2</v>
      </c>
      <c r="AE1461" s="26">
        <v>3</v>
      </c>
      <c r="AF1461" s="26">
        <v>4</v>
      </c>
      <c r="AG1461" s="26">
        <v>3</v>
      </c>
      <c r="AH1461" s="26">
        <v>0</v>
      </c>
      <c r="AI1461" s="26">
        <v>3</v>
      </c>
      <c r="AJ1461" s="26"/>
      <c r="AK1461" s="26"/>
      <c r="AL1461" s="26"/>
      <c r="AM1461" s="26"/>
      <c r="AN1461" s="26"/>
      <c r="AO1461" s="26"/>
      <c r="AP1461" s="26"/>
      <c r="AQ1461" s="26"/>
      <c r="AR1461" s="26"/>
      <c r="AS1461" s="26"/>
      <c r="AT1461" s="26"/>
      <c r="AU1461" s="26"/>
      <c r="AV1461" s="26"/>
      <c r="AW1461" s="26"/>
      <c r="AX1461" s="26"/>
      <c r="AY1461" s="26"/>
      <c r="AZ1461" s="26"/>
      <c r="BA1461" s="26"/>
      <c r="BB1461" s="26"/>
      <c r="BC1461" s="26"/>
      <c r="BD1461" s="26"/>
      <c r="BE1461" s="26"/>
      <c r="BF1461" s="26"/>
      <c r="BG1461" s="26"/>
      <c r="BH1461" s="26"/>
      <c r="BI1461" s="26"/>
      <c r="BJ1461" s="26"/>
      <c r="BK1461" s="26"/>
      <c r="BL1461" s="26"/>
      <c r="BM1461" s="26"/>
      <c r="BN1461" s="26"/>
      <c r="BO1461" s="26"/>
      <c r="BP1461" s="26"/>
      <c r="BQ1461" s="26"/>
      <c r="BR1461" s="26"/>
      <c r="BS1461" s="26"/>
      <c r="BT1461" s="26"/>
      <c r="BU1461" s="26"/>
      <c r="BV1461" s="26"/>
      <c r="BW1461" s="26"/>
      <c r="BX1461" s="26"/>
      <c r="BY1461" s="26"/>
      <c r="BZ1461" s="26"/>
      <c r="CA1461" s="26"/>
      <c r="CB1461" s="26"/>
      <c r="CC1461" s="26"/>
      <c r="CD1461" s="26"/>
      <c r="CE1461" s="26"/>
      <c r="CF1461" s="26"/>
      <c r="CG1461" s="26"/>
      <c r="CH1461" s="26"/>
      <c r="CI1461" s="26"/>
      <c r="CJ1461" s="26"/>
      <c r="CK1461" s="26"/>
      <c r="CL1461" s="26"/>
      <c r="CM1461" s="26"/>
      <c r="CN1461" s="26"/>
      <c r="CO1461" s="26"/>
      <c r="CP1461" s="26"/>
      <c r="CQ1461" s="26"/>
      <c r="CR1461" s="26"/>
      <c r="CS1461" s="26"/>
      <c r="CT1461" s="26"/>
      <c r="CU1461" s="26"/>
      <c r="CV1461" s="26"/>
    </row>
    <row r="1462" spans="1:100">
      <c r="A1462" s="26">
        <v>29</v>
      </c>
      <c r="B1462" s="26" t="s">
        <v>43</v>
      </c>
      <c r="C1462" s="26" t="s">
        <v>36</v>
      </c>
      <c r="D1462" s="26">
        <v>468</v>
      </c>
      <c r="E1462" s="26" t="s">
        <v>45</v>
      </c>
      <c r="F1462" s="26">
        <v>28</v>
      </c>
      <c r="G1462" s="26">
        <v>4</v>
      </c>
      <c r="H1462" s="26" t="s">
        <v>51</v>
      </c>
      <c r="I1462" s="26">
        <v>1</v>
      </c>
      <c r="J1462" s="26">
        <v>2054</v>
      </c>
      <c r="K1462" s="26">
        <v>4</v>
      </c>
      <c r="L1462" s="26" t="s">
        <v>39</v>
      </c>
      <c r="M1462" s="26">
        <v>73</v>
      </c>
      <c r="N1462" s="26">
        <v>2</v>
      </c>
      <c r="O1462" s="26">
        <v>1</v>
      </c>
      <c r="P1462" s="26" t="s">
        <v>47</v>
      </c>
      <c r="Q1462" s="26">
        <v>1</v>
      </c>
      <c r="R1462" s="26" t="s">
        <v>41</v>
      </c>
      <c r="S1462" s="26">
        <v>3785</v>
      </c>
      <c r="T1462" s="26">
        <v>8489</v>
      </c>
      <c r="U1462" s="26">
        <v>1</v>
      </c>
      <c r="V1462" s="26" t="s">
        <v>42</v>
      </c>
      <c r="W1462" s="26" t="s">
        <v>43</v>
      </c>
      <c r="X1462" s="26">
        <v>14</v>
      </c>
      <c r="Y1462" s="26">
        <v>3</v>
      </c>
      <c r="Z1462" s="26">
        <v>2</v>
      </c>
      <c r="AA1462" s="26">
        <v>80</v>
      </c>
      <c r="AB1462" s="26">
        <v>0</v>
      </c>
      <c r="AC1462" s="26">
        <v>5</v>
      </c>
      <c r="AD1462" s="26">
        <v>3</v>
      </c>
      <c r="AE1462" s="26">
        <v>1</v>
      </c>
      <c r="AF1462" s="26">
        <v>5</v>
      </c>
      <c r="AG1462" s="26">
        <v>4</v>
      </c>
      <c r="AH1462" s="26">
        <v>0</v>
      </c>
      <c r="AI1462" s="26">
        <v>4</v>
      </c>
      <c r="AJ1462" s="26"/>
      <c r="AK1462" s="26"/>
      <c r="AL1462" s="26"/>
      <c r="AM1462" s="26"/>
      <c r="AN1462" s="26"/>
      <c r="AO1462" s="26"/>
      <c r="AP1462" s="26"/>
      <c r="AQ1462" s="26"/>
      <c r="AR1462" s="26"/>
      <c r="AS1462" s="26"/>
      <c r="AT1462" s="26"/>
      <c r="AU1462" s="26"/>
      <c r="AV1462" s="26"/>
      <c r="AW1462" s="26"/>
      <c r="AX1462" s="26"/>
      <c r="AY1462" s="26"/>
      <c r="AZ1462" s="26"/>
      <c r="BA1462" s="26"/>
      <c r="BB1462" s="26"/>
      <c r="BC1462" s="26"/>
      <c r="BD1462" s="26"/>
      <c r="BE1462" s="26"/>
      <c r="BF1462" s="26"/>
      <c r="BG1462" s="26"/>
      <c r="BH1462" s="26"/>
      <c r="BI1462" s="26"/>
      <c r="BJ1462" s="26"/>
      <c r="BK1462" s="26"/>
      <c r="BL1462" s="26"/>
      <c r="BM1462" s="26"/>
      <c r="BN1462" s="26"/>
      <c r="BO1462" s="26"/>
      <c r="BP1462" s="26"/>
      <c r="BQ1462" s="26"/>
      <c r="BR1462" s="26"/>
      <c r="BS1462" s="26"/>
      <c r="BT1462" s="26"/>
      <c r="BU1462" s="26"/>
      <c r="BV1462" s="26"/>
      <c r="BW1462" s="26"/>
      <c r="BX1462" s="26"/>
      <c r="BY1462" s="26"/>
      <c r="BZ1462" s="26"/>
      <c r="CA1462" s="26"/>
      <c r="CB1462" s="26"/>
      <c r="CC1462" s="26"/>
      <c r="CD1462" s="26"/>
      <c r="CE1462" s="26"/>
      <c r="CF1462" s="26"/>
      <c r="CG1462" s="26"/>
      <c r="CH1462" s="26"/>
      <c r="CI1462" s="26"/>
      <c r="CJ1462" s="26"/>
      <c r="CK1462" s="26"/>
      <c r="CL1462" s="26"/>
      <c r="CM1462" s="26"/>
      <c r="CN1462" s="26"/>
      <c r="CO1462" s="26"/>
      <c r="CP1462" s="26"/>
      <c r="CQ1462" s="26"/>
      <c r="CR1462" s="26"/>
      <c r="CS1462" s="26"/>
      <c r="CT1462" s="26"/>
      <c r="CU1462" s="26"/>
      <c r="CV1462" s="26"/>
    </row>
    <row r="1463" spans="1:100">
      <c r="A1463" s="26">
        <v>50</v>
      </c>
      <c r="B1463" s="26" t="s">
        <v>35</v>
      </c>
      <c r="C1463" s="26" t="s">
        <v>36</v>
      </c>
      <c r="D1463" s="26">
        <v>410</v>
      </c>
      <c r="E1463" s="26" t="s">
        <v>37</v>
      </c>
      <c r="F1463" s="26">
        <v>28</v>
      </c>
      <c r="G1463" s="26">
        <v>3</v>
      </c>
      <c r="H1463" s="26" t="s">
        <v>59</v>
      </c>
      <c r="I1463" s="26">
        <v>1</v>
      </c>
      <c r="J1463" s="26">
        <v>2055</v>
      </c>
      <c r="K1463" s="26">
        <v>4</v>
      </c>
      <c r="L1463" s="26" t="s">
        <v>46</v>
      </c>
      <c r="M1463" s="26">
        <v>39</v>
      </c>
      <c r="N1463" s="26">
        <v>2</v>
      </c>
      <c r="O1463" s="26">
        <v>3</v>
      </c>
      <c r="P1463" s="26" t="s">
        <v>40</v>
      </c>
      <c r="Q1463" s="26">
        <v>1</v>
      </c>
      <c r="R1463" s="26" t="s">
        <v>52</v>
      </c>
      <c r="S1463" s="26">
        <v>10854</v>
      </c>
      <c r="T1463" s="26">
        <v>16586</v>
      </c>
      <c r="U1463" s="26">
        <v>4</v>
      </c>
      <c r="V1463" s="26" t="s">
        <v>42</v>
      </c>
      <c r="W1463" s="26" t="s">
        <v>35</v>
      </c>
      <c r="X1463" s="26">
        <v>13</v>
      </c>
      <c r="Y1463" s="26">
        <v>3</v>
      </c>
      <c r="Z1463" s="26">
        <v>2</v>
      </c>
      <c r="AA1463" s="26">
        <v>80</v>
      </c>
      <c r="AB1463" s="26">
        <v>1</v>
      </c>
      <c r="AC1463" s="26">
        <v>20</v>
      </c>
      <c r="AD1463" s="26">
        <v>3</v>
      </c>
      <c r="AE1463" s="26">
        <v>3</v>
      </c>
      <c r="AF1463" s="26">
        <v>3</v>
      </c>
      <c r="AG1463" s="26">
        <v>2</v>
      </c>
      <c r="AH1463" s="26">
        <v>2</v>
      </c>
      <c r="AI1463" s="26">
        <v>0</v>
      </c>
      <c r="AJ1463" s="26"/>
      <c r="AK1463" s="26"/>
      <c r="AL1463" s="26"/>
      <c r="AM1463" s="26"/>
      <c r="AN1463" s="26"/>
      <c r="AO1463" s="26"/>
      <c r="AP1463" s="26"/>
      <c r="AQ1463" s="26"/>
      <c r="AR1463" s="26"/>
      <c r="AS1463" s="26"/>
      <c r="AT1463" s="26"/>
      <c r="AU1463" s="26"/>
      <c r="AV1463" s="26"/>
      <c r="AW1463" s="26"/>
      <c r="AX1463" s="26"/>
      <c r="AY1463" s="26"/>
      <c r="AZ1463" s="26"/>
      <c r="BA1463" s="26"/>
      <c r="BB1463" s="26"/>
      <c r="BC1463" s="26"/>
      <c r="BD1463" s="26"/>
      <c r="BE1463" s="26"/>
      <c r="BF1463" s="26"/>
      <c r="BG1463" s="26"/>
      <c r="BH1463" s="26"/>
      <c r="BI1463" s="26"/>
      <c r="BJ1463" s="26"/>
      <c r="BK1463" s="26"/>
      <c r="BL1463" s="26"/>
      <c r="BM1463" s="26"/>
      <c r="BN1463" s="26"/>
      <c r="BO1463" s="26"/>
      <c r="BP1463" s="26"/>
      <c r="BQ1463" s="26"/>
      <c r="BR1463" s="26"/>
      <c r="BS1463" s="26"/>
      <c r="BT1463" s="26"/>
      <c r="BU1463" s="26"/>
      <c r="BV1463" s="26"/>
      <c r="BW1463" s="26"/>
      <c r="BX1463" s="26"/>
      <c r="BY1463" s="26"/>
      <c r="BZ1463" s="26"/>
      <c r="CA1463" s="26"/>
      <c r="CB1463" s="26"/>
      <c r="CC1463" s="26"/>
      <c r="CD1463" s="26"/>
      <c r="CE1463" s="26"/>
      <c r="CF1463" s="26"/>
      <c r="CG1463" s="26"/>
      <c r="CH1463" s="26"/>
      <c r="CI1463" s="26"/>
      <c r="CJ1463" s="26"/>
      <c r="CK1463" s="26"/>
      <c r="CL1463" s="26"/>
      <c r="CM1463" s="26"/>
      <c r="CN1463" s="26"/>
      <c r="CO1463" s="26"/>
      <c r="CP1463" s="26"/>
      <c r="CQ1463" s="26"/>
      <c r="CR1463" s="26"/>
      <c r="CS1463" s="26"/>
      <c r="CT1463" s="26"/>
      <c r="CU1463" s="26"/>
      <c r="CV1463" s="26"/>
    </row>
    <row r="1464" spans="1:100">
      <c r="A1464" s="26">
        <v>39</v>
      </c>
      <c r="B1464" s="26" t="s">
        <v>43</v>
      </c>
      <c r="C1464" s="26" t="s">
        <v>36</v>
      </c>
      <c r="D1464" s="26">
        <v>722</v>
      </c>
      <c r="E1464" s="26" t="s">
        <v>37</v>
      </c>
      <c r="F1464" s="26">
        <v>24</v>
      </c>
      <c r="G1464" s="26">
        <v>1</v>
      </c>
      <c r="H1464" s="26" t="s">
        <v>59</v>
      </c>
      <c r="I1464" s="26">
        <v>1</v>
      </c>
      <c r="J1464" s="26">
        <v>2056</v>
      </c>
      <c r="K1464" s="26">
        <v>2</v>
      </c>
      <c r="L1464" s="26" t="s">
        <v>39</v>
      </c>
      <c r="M1464" s="26">
        <v>60</v>
      </c>
      <c r="N1464" s="26">
        <v>2</v>
      </c>
      <c r="O1464" s="26">
        <v>4</v>
      </c>
      <c r="P1464" s="26" t="s">
        <v>40</v>
      </c>
      <c r="Q1464" s="26">
        <v>4</v>
      </c>
      <c r="R1464" s="26" t="s">
        <v>48</v>
      </c>
      <c r="S1464" s="26">
        <v>12031</v>
      </c>
      <c r="T1464" s="26">
        <v>8828</v>
      </c>
      <c r="U1464" s="26">
        <v>0</v>
      </c>
      <c r="V1464" s="26" t="s">
        <v>42</v>
      </c>
      <c r="W1464" s="26" t="s">
        <v>43</v>
      </c>
      <c r="X1464" s="26">
        <v>11</v>
      </c>
      <c r="Y1464" s="26">
        <v>3</v>
      </c>
      <c r="Z1464" s="26">
        <v>1</v>
      </c>
      <c r="AA1464" s="26">
        <v>80</v>
      </c>
      <c r="AB1464" s="26">
        <v>1</v>
      </c>
      <c r="AC1464" s="26">
        <v>21</v>
      </c>
      <c r="AD1464" s="26">
        <v>2</v>
      </c>
      <c r="AE1464" s="26">
        <v>2</v>
      </c>
      <c r="AF1464" s="26">
        <v>20</v>
      </c>
      <c r="AG1464" s="26">
        <v>9</v>
      </c>
      <c r="AH1464" s="26">
        <v>9</v>
      </c>
      <c r="AI1464" s="26">
        <v>6</v>
      </c>
      <c r="AJ1464" s="26"/>
      <c r="AK1464" s="26"/>
      <c r="AL1464" s="26"/>
      <c r="AM1464" s="26"/>
      <c r="AN1464" s="26"/>
      <c r="AO1464" s="26"/>
      <c r="AP1464" s="26"/>
      <c r="AQ1464" s="26"/>
      <c r="AR1464" s="26"/>
      <c r="AS1464" s="26"/>
      <c r="AT1464" s="26"/>
      <c r="AU1464" s="26"/>
      <c r="AV1464" s="26"/>
      <c r="AW1464" s="26"/>
      <c r="AX1464" s="26"/>
      <c r="AY1464" s="26"/>
      <c r="AZ1464" s="26"/>
      <c r="BA1464" s="26"/>
      <c r="BB1464" s="26"/>
      <c r="BC1464" s="26"/>
      <c r="BD1464" s="26"/>
      <c r="BE1464" s="26"/>
      <c r="BF1464" s="26"/>
      <c r="BG1464" s="26"/>
      <c r="BH1464" s="26"/>
      <c r="BI1464" s="26"/>
      <c r="BJ1464" s="26"/>
      <c r="BK1464" s="26"/>
      <c r="BL1464" s="26"/>
      <c r="BM1464" s="26"/>
      <c r="BN1464" s="26"/>
      <c r="BO1464" s="26"/>
      <c r="BP1464" s="26"/>
      <c r="BQ1464" s="26"/>
      <c r="BR1464" s="26"/>
      <c r="BS1464" s="26"/>
      <c r="BT1464" s="26"/>
      <c r="BU1464" s="26"/>
      <c r="BV1464" s="26"/>
      <c r="BW1464" s="26"/>
      <c r="BX1464" s="26"/>
      <c r="BY1464" s="26"/>
      <c r="BZ1464" s="26"/>
      <c r="CA1464" s="26"/>
      <c r="CB1464" s="26"/>
      <c r="CC1464" s="26"/>
      <c r="CD1464" s="26"/>
      <c r="CE1464" s="26"/>
      <c r="CF1464" s="26"/>
      <c r="CG1464" s="26"/>
      <c r="CH1464" s="26"/>
      <c r="CI1464" s="26"/>
      <c r="CJ1464" s="26"/>
      <c r="CK1464" s="26"/>
      <c r="CL1464" s="26"/>
      <c r="CM1464" s="26"/>
      <c r="CN1464" s="26"/>
      <c r="CO1464" s="26"/>
      <c r="CP1464" s="26"/>
      <c r="CQ1464" s="26"/>
      <c r="CR1464" s="26"/>
      <c r="CS1464" s="26"/>
      <c r="CT1464" s="26"/>
      <c r="CU1464" s="26"/>
      <c r="CV1464" s="26"/>
    </row>
    <row r="1465" spans="1:100">
      <c r="A1465" s="26">
        <v>31</v>
      </c>
      <c r="B1465" s="26" t="s">
        <v>43</v>
      </c>
      <c r="C1465" s="26" t="s">
        <v>55</v>
      </c>
      <c r="D1465" s="26">
        <v>325</v>
      </c>
      <c r="E1465" s="26" t="s">
        <v>45</v>
      </c>
      <c r="F1465" s="26">
        <v>5</v>
      </c>
      <c r="G1465" s="26">
        <v>3</v>
      </c>
      <c r="H1465" s="26" t="s">
        <v>51</v>
      </c>
      <c r="I1465" s="26">
        <v>1</v>
      </c>
      <c r="J1465" s="26">
        <v>2057</v>
      </c>
      <c r="K1465" s="26">
        <v>2</v>
      </c>
      <c r="L1465" s="26" t="s">
        <v>46</v>
      </c>
      <c r="M1465" s="26">
        <v>74</v>
      </c>
      <c r="N1465" s="26">
        <v>3</v>
      </c>
      <c r="O1465" s="26">
        <v>2</v>
      </c>
      <c r="P1465" s="26" t="s">
        <v>53</v>
      </c>
      <c r="Q1465" s="26">
        <v>1</v>
      </c>
      <c r="R1465" s="26" t="s">
        <v>41</v>
      </c>
      <c r="S1465" s="26">
        <v>9936</v>
      </c>
      <c r="T1465" s="26">
        <v>3787</v>
      </c>
      <c r="U1465" s="26">
        <v>0</v>
      </c>
      <c r="V1465" s="26" t="s">
        <v>42</v>
      </c>
      <c r="W1465" s="26" t="s">
        <v>43</v>
      </c>
      <c r="X1465" s="26">
        <v>19</v>
      </c>
      <c r="Y1465" s="26">
        <v>3</v>
      </c>
      <c r="Z1465" s="26">
        <v>2</v>
      </c>
      <c r="AA1465" s="26">
        <v>80</v>
      </c>
      <c r="AB1465" s="26">
        <v>0</v>
      </c>
      <c r="AC1465" s="26">
        <v>10</v>
      </c>
      <c r="AD1465" s="26">
        <v>2</v>
      </c>
      <c r="AE1465" s="26">
        <v>3</v>
      </c>
      <c r="AF1465" s="26">
        <v>9</v>
      </c>
      <c r="AG1465" s="26">
        <v>4</v>
      </c>
      <c r="AH1465" s="26">
        <v>1</v>
      </c>
      <c r="AI1465" s="26">
        <v>7</v>
      </c>
      <c r="AJ1465" s="26"/>
      <c r="AK1465" s="26"/>
      <c r="AL1465" s="26"/>
      <c r="AM1465" s="26"/>
      <c r="AN1465" s="26"/>
      <c r="AO1465" s="26"/>
      <c r="AP1465" s="26"/>
      <c r="AQ1465" s="26"/>
      <c r="AR1465" s="26"/>
      <c r="AS1465" s="26"/>
      <c r="AT1465" s="26"/>
      <c r="AU1465" s="26"/>
      <c r="AV1465" s="26"/>
      <c r="AW1465" s="26"/>
      <c r="AX1465" s="26"/>
      <c r="AY1465" s="26"/>
      <c r="AZ1465" s="26"/>
      <c r="BA1465" s="26"/>
      <c r="BB1465" s="26"/>
      <c r="BC1465" s="26"/>
      <c r="BD1465" s="26"/>
      <c r="BE1465" s="26"/>
      <c r="BF1465" s="26"/>
      <c r="BG1465" s="26"/>
      <c r="BH1465" s="26"/>
      <c r="BI1465" s="26"/>
      <c r="BJ1465" s="26"/>
      <c r="BK1465" s="26"/>
      <c r="BL1465" s="26"/>
      <c r="BM1465" s="26"/>
      <c r="BN1465" s="26"/>
      <c r="BO1465" s="26"/>
      <c r="BP1465" s="26"/>
      <c r="BQ1465" s="26"/>
      <c r="BR1465" s="26"/>
      <c r="BS1465" s="26"/>
      <c r="BT1465" s="26"/>
      <c r="BU1465" s="26"/>
      <c r="BV1465" s="26"/>
      <c r="BW1465" s="26"/>
      <c r="BX1465" s="26"/>
      <c r="BY1465" s="26"/>
      <c r="BZ1465" s="26"/>
      <c r="CA1465" s="26"/>
      <c r="CB1465" s="26"/>
      <c r="CC1465" s="26"/>
      <c r="CD1465" s="26"/>
      <c r="CE1465" s="26"/>
      <c r="CF1465" s="26"/>
      <c r="CG1465" s="26"/>
      <c r="CH1465" s="26"/>
      <c r="CI1465" s="26"/>
      <c r="CJ1465" s="26"/>
      <c r="CK1465" s="26"/>
      <c r="CL1465" s="26"/>
      <c r="CM1465" s="26"/>
      <c r="CN1465" s="26"/>
      <c r="CO1465" s="26"/>
      <c r="CP1465" s="26"/>
      <c r="CQ1465" s="26"/>
      <c r="CR1465" s="26"/>
      <c r="CS1465" s="26"/>
      <c r="CT1465" s="26"/>
      <c r="CU1465" s="26"/>
      <c r="CV1465" s="26"/>
    </row>
    <row r="1466" spans="1:100">
      <c r="A1466" s="26">
        <v>26</v>
      </c>
      <c r="B1466" s="26" t="s">
        <v>43</v>
      </c>
      <c r="C1466" s="26" t="s">
        <v>36</v>
      </c>
      <c r="D1466" s="26">
        <v>1167</v>
      </c>
      <c r="E1466" s="26" t="s">
        <v>37</v>
      </c>
      <c r="F1466" s="26">
        <v>5</v>
      </c>
      <c r="G1466" s="26">
        <v>3</v>
      </c>
      <c r="H1466" s="26" t="s">
        <v>49</v>
      </c>
      <c r="I1466" s="26">
        <v>1</v>
      </c>
      <c r="J1466" s="26">
        <v>2060</v>
      </c>
      <c r="K1466" s="26">
        <v>4</v>
      </c>
      <c r="L1466" s="26" t="s">
        <v>39</v>
      </c>
      <c r="M1466" s="26">
        <v>30</v>
      </c>
      <c r="N1466" s="26">
        <v>2</v>
      </c>
      <c r="O1466" s="26">
        <v>1</v>
      </c>
      <c r="P1466" s="26" t="s">
        <v>57</v>
      </c>
      <c r="Q1466" s="26">
        <v>3</v>
      </c>
      <c r="R1466" s="26" t="s">
        <v>41</v>
      </c>
      <c r="S1466" s="26">
        <v>2966</v>
      </c>
      <c r="T1466" s="26">
        <v>21378</v>
      </c>
      <c r="U1466" s="26">
        <v>0</v>
      </c>
      <c r="V1466" s="26" t="s">
        <v>42</v>
      </c>
      <c r="W1466" s="26" t="s">
        <v>43</v>
      </c>
      <c r="X1466" s="26">
        <v>18</v>
      </c>
      <c r="Y1466" s="26">
        <v>3</v>
      </c>
      <c r="Z1466" s="26">
        <v>4</v>
      </c>
      <c r="AA1466" s="26">
        <v>80</v>
      </c>
      <c r="AB1466" s="26">
        <v>0</v>
      </c>
      <c r="AC1466" s="26">
        <v>5</v>
      </c>
      <c r="AD1466" s="26">
        <v>2</v>
      </c>
      <c r="AE1466" s="26">
        <v>3</v>
      </c>
      <c r="AF1466" s="26">
        <v>4</v>
      </c>
      <c r="AG1466" s="26">
        <v>2</v>
      </c>
      <c r="AH1466" s="26">
        <v>0</v>
      </c>
      <c r="AI1466" s="26">
        <v>0</v>
      </c>
      <c r="AJ1466" s="26"/>
      <c r="AK1466" s="26"/>
      <c r="AL1466" s="26"/>
      <c r="AM1466" s="26"/>
      <c r="AN1466" s="26"/>
      <c r="AO1466" s="26"/>
      <c r="AP1466" s="26"/>
      <c r="AQ1466" s="26"/>
      <c r="AR1466" s="26"/>
      <c r="AS1466" s="26"/>
      <c r="AT1466" s="26"/>
      <c r="AU1466" s="26"/>
      <c r="AV1466" s="26"/>
      <c r="AW1466" s="26"/>
      <c r="AX1466" s="26"/>
      <c r="AY1466" s="26"/>
      <c r="AZ1466" s="26"/>
      <c r="BA1466" s="26"/>
      <c r="BB1466" s="26"/>
      <c r="BC1466" s="26"/>
      <c r="BD1466" s="26"/>
      <c r="BE1466" s="26"/>
      <c r="BF1466" s="26"/>
      <c r="BG1466" s="26"/>
      <c r="BH1466" s="26"/>
      <c r="BI1466" s="26"/>
      <c r="BJ1466" s="26"/>
      <c r="BK1466" s="26"/>
      <c r="BL1466" s="26"/>
      <c r="BM1466" s="26"/>
      <c r="BN1466" s="26"/>
      <c r="BO1466" s="26"/>
      <c r="BP1466" s="26"/>
      <c r="BQ1466" s="26"/>
      <c r="BR1466" s="26"/>
      <c r="BS1466" s="26"/>
      <c r="BT1466" s="26"/>
      <c r="BU1466" s="26"/>
      <c r="BV1466" s="26"/>
      <c r="BW1466" s="26"/>
      <c r="BX1466" s="26"/>
      <c r="BY1466" s="26"/>
      <c r="BZ1466" s="26"/>
      <c r="CA1466" s="26"/>
      <c r="CB1466" s="26"/>
      <c r="CC1466" s="26"/>
      <c r="CD1466" s="26"/>
      <c r="CE1466" s="26"/>
      <c r="CF1466" s="26"/>
      <c r="CG1466" s="26"/>
      <c r="CH1466" s="26"/>
      <c r="CI1466" s="26"/>
      <c r="CJ1466" s="26"/>
      <c r="CK1466" s="26"/>
      <c r="CL1466" s="26"/>
      <c r="CM1466" s="26"/>
      <c r="CN1466" s="26"/>
      <c r="CO1466" s="26"/>
      <c r="CP1466" s="26"/>
      <c r="CQ1466" s="26"/>
      <c r="CR1466" s="26"/>
      <c r="CS1466" s="26"/>
      <c r="CT1466" s="26"/>
      <c r="CU1466" s="26"/>
      <c r="CV1466" s="26"/>
    </row>
    <row r="1467" spans="1:100">
      <c r="A1467" s="26">
        <v>36</v>
      </c>
      <c r="B1467" s="26" t="s">
        <v>43</v>
      </c>
      <c r="C1467" s="26" t="s">
        <v>44</v>
      </c>
      <c r="D1467" s="26">
        <v>884</v>
      </c>
      <c r="E1467" s="26" t="s">
        <v>45</v>
      </c>
      <c r="F1467" s="26">
        <v>23</v>
      </c>
      <c r="G1467" s="26">
        <v>2</v>
      </c>
      <c r="H1467" s="26" t="s">
        <v>51</v>
      </c>
      <c r="I1467" s="26">
        <v>1</v>
      </c>
      <c r="J1467" s="26">
        <v>2061</v>
      </c>
      <c r="K1467" s="26">
        <v>3</v>
      </c>
      <c r="L1467" s="26" t="s">
        <v>46</v>
      </c>
      <c r="M1467" s="26">
        <v>41</v>
      </c>
      <c r="N1467" s="26">
        <v>4</v>
      </c>
      <c r="O1467" s="26">
        <v>2</v>
      </c>
      <c r="P1467" s="26" t="s">
        <v>50</v>
      </c>
      <c r="Q1467" s="26">
        <v>4</v>
      </c>
      <c r="R1467" s="26" t="s">
        <v>48</v>
      </c>
      <c r="S1467" s="26">
        <v>2571</v>
      </c>
      <c r="T1467" s="26">
        <v>12290</v>
      </c>
      <c r="U1467" s="26">
        <v>4</v>
      </c>
      <c r="V1467" s="26" t="s">
        <v>42</v>
      </c>
      <c r="W1467" s="26" t="s">
        <v>43</v>
      </c>
      <c r="X1467" s="26">
        <v>17</v>
      </c>
      <c r="Y1467" s="26">
        <v>3</v>
      </c>
      <c r="Z1467" s="26">
        <v>3</v>
      </c>
      <c r="AA1467" s="26">
        <v>80</v>
      </c>
      <c r="AB1467" s="26">
        <v>1</v>
      </c>
      <c r="AC1467" s="26">
        <v>17</v>
      </c>
      <c r="AD1467" s="26">
        <v>3</v>
      </c>
      <c r="AE1467" s="26">
        <v>3</v>
      </c>
      <c r="AF1467" s="26">
        <v>5</v>
      </c>
      <c r="AG1467" s="26">
        <v>2</v>
      </c>
      <c r="AH1467" s="26">
        <v>0</v>
      </c>
      <c r="AI1467" s="26">
        <v>3</v>
      </c>
      <c r="AJ1467" s="26"/>
      <c r="AK1467" s="26"/>
      <c r="AL1467" s="26"/>
      <c r="AM1467" s="26"/>
      <c r="AN1467" s="26"/>
      <c r="AO1467" s="26"/>
      <c r="AP1467" s="26"/>
      <c r="AQ1467" s="26"/>
      <c r="AR1467" s="26"/>
      <c r="AS1467" s="26"/>
      <c r="AT1467" s="26"/>
      <c r="AU1467" s="26"/>
      <c r="AV1467" s="26"/>
      <c r="AW1467" s="26"/>
      <c r="AX1467" s="26"/>
      <c r="AY1467" s="26"/>
      <c r="AZ1467" s="26"/>
      <c r="BA1467" s="26"/>
      <c r="BB1467" s="26"/>
      <c r="BC1467" s="26"/>
      <c r="BD1467" s="26"/>
      <c r="BE1467" s="26"/>
      <c r="BF1467" s="26"/>
      <c r="BG1467" s="26"/>
      <c r="BH1467" s="26"/>
      <c r="BI1467" s="26"/>
      <c r="BJ1467" s="26"/>
      <c r="BK1467" s="26"/>
      <c r="BL1467" s="26"/>
      <c r="BM1467" s="26"/>
      <c r="BN1467" s="26"/>
      <c r="BO1467" s="26"/>
      <c r="BP1467" s="26"/>
      <c r="BQ1467" s="26"/>
      <c r="BR1467" s="26"/>
      <c r="BS1467" s="26"/>
      <c r="BT1467" s="26"/>
      <c r="BU1467" s="26"/>
      <c r="BV1467" s="26"/>
      <c r="BW1467" s="26"/>
      <c r="BX1467" s="26"/>
      <c r="BY1467" s="26"/>
      <c r="BZ1467" s="26"/>
      <c r="CA1467" s="26"/>
      <c r="CB1467" s="26"/>
      <c r="CC1467" s="26"/>
      <c r="CD1467" s="26"/>
      <c r="CE1467" s="26"/>
      <c r="CF1467" s="26"/>
      <c r="CG1467" s="26"/>
      <c r="CH1467" s="26"/>
      <c r="CI1467" s="26"/>
      <c r="CJ1467" s="26"/>
      <c r="CK1467" s="26"/>
      <c r="CL1467" s="26"/>
      <c r="CM1467" s="26"/>
      <c r="CN1467" s="26"/>
      <c r="CO1467" s="26"/>
      <c r="CP1467" s="26"/>
      <c r="CQ1467" s="26"/>
      <c r="CR1467" s="26"/>
      <c r="CS1467" s="26"/>
      <c r="CT1467" s="26"/>
      <c r="CU1467" s="26"/>
      <c r="CV1467" s="26"/>
    </row>
    <row r="1468" spans="1:100">
      <c r="A1468" s="26">
        <v>39</v>
      </c>
      <c r="B1468" s="26" t="s">
        <v>43</v>
      </c>
      <c r="C1468" s="26" t="s">
        <v>36</v>
      </c>
      <c r="D1468" s="26">
        <v>613</v>
      </c>
      <c r="E1468" s="26" t="s">
        <v>45</v>
      </c>
      <c r="F1468" s="26">
        <v>6</v>
      </c>
      <c r="G1468" s="26">
        <v>1</v>
      </c>
      <c r="H1468" s="26" t="s">
        <v>51</v>
      </c>
      <c r="I1468" s="26">
        <v>1</v>
      </c>
      <c r="J1468" s="26">
        <v>2062</v>
      </c>
      <c r="K1468" s="26">
        <v>4</v>
      </c>
      <c r="L1468" s="26" t="s">
        <v>46</v>
      </c>
      <c r="M1468" s="26">
        <v>42</v>
      </c>
      <c r="N1468" s="26">
        <v>2</v>
      </c>
      <c r="O1468" s="26">
        <v>3</v>
      </c>
      <c r="P1468" s="26" t="s">
        <v>54</v>
      </c>
      <c r="Q1468" s="26">
        <v>1</v>
      </c>
      <c r="R1468" s="26" t="s">
        <v>48</v>
      </c>
      <c r="S1468" s="26">
        <v>9991</v>
      </c>
      <c r="T1468" s="26">
        <v>21457</v>
      </c>
      <c r="U1468" s="26">
        <v>4</v>
      </c>
      <c r="V1468" s="26" t="s">
        <v>42</v>
      </c>
      <c r="W1468" s="26" t="s">
        <v>43</v>
      </c>
      <c r="X1468" s="26">
        <v>15</v>
      </c>
      <c r="Y1468" s="26">
        <v>3</v>
      </c>
      <c r="Z1468" s="26">
        <v>1</v>
      </c>
      <c r="AA1468" s="26">
        <v>80</v>
      </c>
      <c r="AB1468" s="26">
        <v>1</v>
      </c>
      <c r="AC1468" s="26">
        <v>9</v>
      </c>
      <c r="AD1468" s="26">
        <v>5</v>
      </c>
      <c r="AE1468" s="26">
        <v>3</v>
      </c>
      <c r="AF1468" s="26">
        <v>7</v>
      </c>
      <c r="AG1468" s="26">
        <v>7</v>
      </c>
      <c r="AH1468" s="26">
        <v>1</v>
      </c>
      <c r="AI1468" s="26">
        <v>7</v>
      </c>
      <c r="AJ1468" s="26"/>
      <c r="AK1468" s="26"/>
      <c r="AL1468" s="26"/>
      <c r="AM1468" s="26"/>
      <c r="AN1468" s="26"/>
      <c r="AO1468" s="26"/>
      <c r="AP1468" s="26"/>
      <c r="AQ1468" s="26"/>
      <c r="AR1468" s="26"/>
      <c r="AS1468" s="26"/>
      <c r="AT1468" s="26"/>
      <c r="AU1468" s="26"/>
      <c r="AV1468" s="26"/>
      <c r="AW1468" s="26"/>
      <c r="AX1468" s="26"/>
      <c r="AY1468" s="26"/>
      <c r="AZ1468" s="26"/>
      <c r="BA1468" s="26"/>
      <c r="BB1468" s="26"/>
      <c r="BC1468" s="26"/>
      <c r="BD1468" s="26"/>
      <c r="BE1468" s="26"/>
      <c r="BF1468" s="26"/>
      <c r="BG1468" s="26"/>
      <c r="BH1468" s="26"/>
      <c r="BI1468" s="26"/>
      <c r="BJ1468" s="26"/>
      <c r="BK1468" s="26"/>
      <c r="BL1468" s="26"/>
      <c r="BM1468" s="26"/>
      <c r="BN1468" s="26"/>
      <c r="BO1468" s="26"/>
      <c r="BP1468" s="26"/>
      <c r="BQ1468" s="26"/>
      <c r="BR1468" s="26"/>
      <c r="BS1468" s="26"/>
      <c r="BT1468" s="26"/>
      <c r="BU1468" s="26"/>
      <c r="BV1468" s="26"/>
      <c r="BW1468" s="26"/>
      <c r="BX1468" s="26"/>
      <c r="BY1468" s="26"/>
      <c r="BZ1468" s="26"/>
      <c r="CA1468" s="26"/>
      <c r="CB1468" s="26"/>
      <c r="CC1468" s="26"/>
      <c r="CD1468" s="26"/>
      <c r="CE1468" s="26"/>
      <c r="CF1468" s="26"/>
      <c r="CG1468" s="26"/>
      <c r="CH1468" s="26"/>
      <c r="CI1468" s="26"/>
      <c r="CJ1468" s="26"/>
      <c r="CK1468" s="26"/>
      <c r="CL1468" s="26"/>
      <c r="CM1468" s="26"/>
      <c r="CN1468" s="26"/>
      <c r="CO1468" s="26"/>
      <c r="CP1468" s="26"/>
      <c r="CQ1468" s="26"/>
      <c r="CR1468" s="26"/>
      <c r="CS1468" s="26"/>
      <c r="CT1468" s="26"/>
      <c r="CU1468" s="26"/>
      <c r="CV1468" s="26"/>
    </row>
    <row r="1469" spans="1:100">
      <c r="A1469" s="26">
        <v>27</v>
      </c>
      <c r="B1469" s="26" t="s">
        <v>43</v>
      </c>
      <c r="C1469" s="26" t="s">
        <v>36</v>
      </c>
      <c r="D1469" s="26">
        <v>155</v>
      </c>
      <c r="E1469" s="26" t="s">
        <v>45</v>
      </c>
      <c r="F1469" s="26">
        <v>4</v>
      </c>
      <c r="G1469" s="26">
        <v>3</v>
      </c>
      <c r="H1469" s="26" t="s">
        <v>38</v>
      </c>
      <c r="I1469" s="26">
        <v>1</v>
      </c>
      <c r="J1469" s="26">
        <v>2064</v>
      </c>
      <c r="K1469" s="26">
        <v>2</v>
      </c>
      <c r="L1469" s="26" t="s">
        <v>46</v>
      </c>
      <c r="M1469" s="26">
        <v>87</v>
      </c>
      <c r="N1469" s="26">
        <v>4</v>
      </c>
      <c r="O1469" s="26">
        <v>2</v>
      </c>
      <c r="P1469" s="26" t="s">
        <v>53</v>
      </c>
      <c r="Q1469" s="26">
        <v>2</v>
      </c>
      <c r="R1469" s="26" t="s">
        <v>48</v>
      </c>
      <c r="S1469" s="26">
        <v>6142</v>
      </c>
      <c r="T1469" s="26">
        <v>5174</v>
      </c>
      <c r="U1469" s="26">
        <v>1</v>
      </c>
      <c r="V1469" s="26" t="s">
        <v>42</v>
      </c>
      <c r="W1469" s="26" t="s">
        <v>35</v>
      </c>
      <c r="X1469" s="26">
        <v>20</v>
      </c>
      <c r="Y1469" s="26">
        <v>4</v>
      </c>
      <c r="Z1469" s="26">
        <v>2</v>
      </c>
      <c r="AA1469" s="26">
        <v>80</v>
      </c>
      <c r="AB1469" s="26">
        <v>1</v>
      </c>
      <c r="AC1469" s="26">
        <v>6</v>
      </c>
      <c r="AD1469" s="26">
        <v>0</v>
      </c>
      <c r="AE1469" s="26">
        <v>3</v>
      </c>
      <c r="AF1469" s="26">
        <v>6</v>
      </c>
      <c r="AG1469" s="26">
        <v>2</v>
      </c>
      <c r="AH1469" s="26">
        <v>0</v>
      </c>
      <c r="AI1469" s="26">
        <v>3</v>
      </c>
      <c r="AJ1469" s="26"/>
      <c r="AK1469" s="26"/>
      <c r="AL1469" s="26"/>
      <c r="AM1469" s="26"/>
      <c r="AN1469" s="26"/>
      <c r="AO1469" s="26"/>
      <c r="AP1469" s="26"/>
      <c r="AQ1469" s="26"/>
      <c r="AR1469" s="26"/>
      <c r="AS1469" s="26"/>
      <c r="AT1469" s="26"/>
      <c r="AU1469" s="26"/>
      <c r="AV1469" s="26"/>
      <c r="AW1469" s="26"/>
      <c r="AX1469" s="26"/>
      <c r="AY1469" s="26"/>
      <c r="AZ1469" s="26"/>
      <c r="BA1469" s="26"/>
      <c r="BB1469" s="26"/>
      <c r="BC1469" s="26"/>
      <c r="BD1469" s="26"/>
      <c r="BE1469" s="26"/>
      <c r="BF1469" s="26"/>
      <c r="BG1469" s="26"/>
      <c r="BH1469" s="26"/>
      <c r="BI1469" s="26"/>
      <c r="BJ1469" s="26"/>
      <c r="BK1469" s="26"/>
      <c r="BL1469" s="26"/>
      <c r="BM1469" s="26"/>
      <c r="BN1469" s="26"/>
      <c r="BO1469" s="26"/>
      <c r="BP1469" s="26"/>
      <c r="BQ1469" s="26"/>
      <c r="BR1469" s="26"/>
      <c r="BS1469" s="26"/>
      <c r="BT1469" s="26"/>
      <c r="BU1469" s="26"/>
      <c r="BV1469" s="26"/>
      <c r="BW1469" s="26"/>
      <c r="BX1469" s="26"/>
      <c r="BY1469" s="26"/>
      <c r="BZ1469" s="26"/>
      <c r="CA1469" s="26"/>
      <c r="CB1469" s="26"/>
      <c r="CC1469" s="26"/>
      <c r="CD1469" s="26"/>
      <c r="CE1469" s="26"/>
      <c r="CF1469" s="26"/>
      <c r="CG1469" s="26"/>
      <c r="CH1469" s="26"/>
      <c r="CI1469" s="26"/>
      <c r="CJ1469" s="26"/>
      <c r="CK1469" s="26"/>
      <c r="CL1469" s="26"/>
      <c r="CM1469" s="26"/>
      <c r="CN1469" s="26"/>
      <c r="CO1469" s="26"/>
      <c r="CP1469" s="26"/>
      <c r="CQ1469" s="26"/>
      <c r="CR1469" s="26"/>
      <c r="CS1469" s="26"/>
      <c r="CT1469" s="26"/>
      <c r="CU1469" s="26"/>
      <c r="CV1469" s="26"/>
    </row>
    <row r="1470" spans="1:100">
      <c r="A1470" s="26">
        <v>49</v>
      </c>
      <c r="B1470" s="26" t="s">
        <v>43</v>
      </c>
      <c r="C1470" s="26" t="s">
        <v>44</v>
      </c>
      <c r="D1470" s="26">
        <v>1023</v>
      </c>
      <c r="E1470" s="26" t="s">
        <v>37</v>
      </c>
      <c r="F1470" s="26">
        <v>2</v>
      </c>
      <c r="G1470" s="26">
        <v>3</v>
      </c>
      <c r="H1470" s="26" t="s">
        <v>51</v>
      </c>
      <c r="I1470" s="26">
        <v>1</v>
      </c>
      <c r="J1470" s="26">
        <v>2065</v>
      </c>
      <c r="K1470" s="26">
        <v>4</v>
      </c>
      <c r="L1470" s="26" t="s">
        <v>46</v>
      </c>
      <c r="M1470" s="26">
        <v>63</v>
      </c>
      <c r="N1470" s="26">
        <v>2</v>
      </c>
      <c r="O1470" s="26">
        <v>2</v>
      </c>
      <c r="P1470" s="26" t="s">
        <v>40</v>
      </c>
      <c r="Q1470" s="26">
        <v>2</v>
      </c>
      <c r="R1470" s="26" t="s">
        <v>48</v>
      </c>
      <c r="S1470" s="26">
        <v>5390</v>
      </c>
      <c r="T1470" s="26">
        <v>13243</v>
      </c>
      <c r="U1470" s="26">
        <v>2</v>
      </c>
      <c r="V1470" s="26" t="s">
        <v>42</v>
      </c>
      <c r="W1470" s="26" t="s">
        <v>43</v>
      </c>
      <c r="X1470" s="26">
        <v>14</v>
      </c>
      <c r="Y1470" s="26">
        <v>3</v>
      </c>
      <c r="Z1470" s="26">
        <v>4</v>
      </c>
      <c r="AA1470" s="26">
        <v>80</v>
      </c>
      <c r="AB1470" s="26">
        <v>0</v>
      </c>
      <c r="AC1470" s="26">
        <v>17</v>
      </c>
      <c r="AD1470" s="26">
        <v>3</v>
      </c>
      <c r="AE1470" s="26">
        <v>2</v>
      </c>
      <c r="AF1470" s="26">
        <v>9</v>
      </c>
      <c r="AG1470" s="26">
        <v>6</v>
      </c>
      <c r="AH1470" s="26">
        <v>0</v>
      </c>
      <c r="AI1470" s="26">
        <v>8</v>
      </c>
      <c r="AJ1470" s="26"/>
      <c r="AK1470" s="26"/>
      <c r="AL1470" s="26"/>
      <c r="AM1470" s="26"/>
      <c r="AN1470" s="26"/>
      <c r="AO1470" s="26"/>
      <c r="AP1470" s="26"/>
      <c r="AQ1470" s="26"/>
      <c r="AR1470" s="26"/>
      <c r="AS1470" s="26"/>
      <c r="AT1470" s="26"/>
      <c r="AU1470" s="26"/>
      <c r="AV1470" s="26"/>
      <c r="AW1470" s="26"/>
      <c r="AX1470" s="26"/>
      <c r="AY1470" s="26"/>
      <c r="AZ1470" s="26"/>
      <c r="BA1470" s="26"/>
      <c r="BB1470" s="26"/>
      <c r="BC1470" s="26"/>
      <c r="BD1470" s="26"/>
      <c r="BE1470" s="26"/>
      <c r="BF1470" s="26"/>
      <c r="BG1470" s="26"/>
      <c r="BH1470" s="26"/>
      <c r="BI1470" s="26"/>
      <c r="BJ1470" s="26"/>
      <c r="BK1470" s="26"/>
      <c r="BL1470" s="26"/>
      <c r="BM1470" s="26"/>
      <c r="BN1470" s="26"/>
      <c r="BO1470" s="26"/>
      <c r="BP1470" s="26"/>
      <c r="BQ1470" s="26"/>
      <c r="BR1470" s="26"/>
      <c r="BS1470" s="26"/>
      <c r="BT1470" s="26"/>
      <c r="BU1470" s="26"/>
      <c r="BV1470" s="26"/>
      <c r="BW1470" s="26"/>
      <c r="BX1470" s="26"/>
      <c r="BY1470" s="26"/>
      <c r="BZ1470" s="26"/>
      <c r="CA1470" s="26"/>
      <c r="CB1470" s="26"/>
      <c r="CC1470" s="26"/>
      <c r="CD1470" s="26"/>
      <c r="CE1470" s="26"/>
      <c r="CF1470" s="26"/>
      <c r="CG1470" s="26"/>
      <c r="CH1470" s="26"/>
      <c r="CI1470" s="26"/>
      <c r="CJ1470" s="26"/>
      <c r="CK1470" s="26"/>
      <c r="CL1470" s="26"/>
      <c r="CM1470" s="26"/>
      <c r="CN1470" s="26"/>
      <c r="CO1470" s="26"/>
      <c r="CP1470" s="26"/>
      <c r="CQ1470" s="26"/>
      <c r="CR1470" s="26"/>
      <c r="CS1470" s="26"/>
      <c r="CT1470" s="26"/>
      <c r="CU1470" s="26"/>
      <c r="CV1470" s="26"/>
    </row>
    <row r="1471" spans="1:100">
      <c r="A1471" s="26">
        <v>34</v>
      </c>
      <c r="B1471" s="26" t="s">
        <v>43</v>
      </c>
      <c r="C1471" s="26" t="s">
        <v>36</v>
      </c>
      <c r="D1471" s="26">
        <v>628</v>
      </c>
      <c r="E1471" s="26" t="s">
        <v>45</v>
      </c>
      <c r="F1471" s="26">
        <v>8</v>
      </c>
      <c r="G1471" s="26">
        <v>3</v>
      </c>
      <c r="H1471" s="26" t="s">
        <v>51</v>
      </c>
      <c r="I1471" s="26">
        <v>1</v>
      </c>
      <c r="J1471" s="26">
        <v>2068</v>
      </c>
      <c r="K1471" s="26">
        <v>2</v>
      </c>
      <c r="L1471" s="26" t="s">
        <v>46</v>
      </c>
      <c r="M1471" s="26">
        <v>82</v>
      </c>
      <c r="N1471" s="26">
        <v>4</v>
      </c>
      <c r="O1471" s="26">
        <v>2</v>
      </c>
      <c r="P1471" s="26" t="s">
        <v>50</v>
      </c>
      <c r="Q1471" s="26">
        <v>3</v>
      </c>
      <c r="R1471" s="26" t="s">
        <v>48</v>
      </c>
      <c r="S1471" s="26">
        <v>4404</v>
      </c>
      <c r="T1471" s="26">
        <v>10228</v>
      </c>
      <c r="U1471" s="26">
        <v>2</v>
      </c>
      <c r="V1471" s="26" t="s">
        <v>42</v>
      </c>
      <c r="W1471" s="26" t="s">
        <v>43</v>
      </c>
      <c r="X1471" s="26">
        <v>12</v>
      </c>
      <c r="Y1471" s="26">
        <v>3</v>
      </c>
      <c r="Z1471" s="26">
        <v>1</v>
      </c>
      <c r="AA1471" s="26">
        <v>80</v>
      </c>
      <c r="AB1471" s="26">
        <v>0</v>
      </c>
      <c r="AC1471" s="26">
        <v>6</v>
      </c>
      <c r="AD1471" s="26">
        <v>3</v>
      </c>
      <c r="AE1471" s="26">
        <v>4</v>
      </c>
      <c r="AF1471" s="26">
        <v>4</v>
      </c>
      <c r="AG1471" s="26">
        <v>3</v>
      </c>
      <c r="AH1471" s="26">
        <v>1</v>
      </c>
      <c r="AI1471" s="26">
        <v>2</v>
      </c>
      <c r="AJ1471" s="26"/>
      <c r="AK1471" s="26"/>
      <c r="AL1471" s="26"/>
      <c r="AM1471" s="26"/>
      <c r="AN1471" s="26"/>
      <c r="AO1471" s="26"/>
      <c r="AP1471" s="26"/>
      <c r="AQ1471" s="26"/>
      <c r="AR1471" s="26"/>
      <c r="AS1471" s="26"/>
      <c r="AT1471" s="26"/>
      <c r="AU1471" s="26"/>
      <c r="AV1471" s="26"/>
      <c r="AW1471" s="26"/>
      <c r="AX1471" s="26"/>
      <c r="AY1471" s="26"/>
      <c r="AZ1471" s="26"/>
      <c r="BA1471" s="26"/>
      <c r="BB1471" s="26"/>
      <c r="BC1471" s="26"/>
      <c r="BD1471" s="26"/>
      <c r="BE1471" s="26"/>
      <c r="BF1471" s="26"/>
      <c r="BG1471" s="26"/>
      <c r="BH1471" s="26"/>
      <c r="BI1471" s="26"/>
      <c r="BJ1471" s="26"/>
      <c r="BK1471" s="26"/>
      <c r="BL1471" s="26"/>
      <c r="BM1471" s="26"/>
      <c r="BN1471" s="26"/>
      <c r="BO1471" s="26"/>
      <c r="BP1471" s="26"/>
      <c r="BQ1471" s="26"/>
      <c r="BR1471" s="26"/>
      <c r="BS1471" s="26"/>
      <c r="BT1471" s="26"/>
      <c r="BU1471" s="26"/>
      <c r="BV1471" s="26"/>
      <c r="BW1471" s="26"/>
      <c r="BX1471" s="26"/>
      <c r="BY1471" s="26"/>
      <c r="BZ1471" s="26"/>
      <c r="CA1471" s="26"/>
      <c r="CB1471" s="26"/>
      <c r="CC1471" s="26"/>
      <c r="CD1471" s="26"/>
      <c r="CE1471" s="26"/>
      <c r="CF1471" s="26"/>
      <c r="CG1471" s="26"/>
      <c r="CH1471" s="26"/>
      <c r="CI1471" s="26"/>
      <c r="CJ1471" s="26"/>
      <c r="CK1471" s="26"/>
      <c r="CL1471" s="26"/>
      <c r="CM1471" s="26"/>
      <c r="CN1471" s="26"/>
      <c r="CO1471" s="26"/>
      <c r="CP1471" s="26"/>
      <c r="CQ1471" s="26"/>
      <c r="CR1471" s="26"/>
      <c r="CS1471" s="26"/>
      <c r="CT1471" s="26"/>
      <c r="CU1471" s="26"/>
      <c r="CV1471"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9906-66E7-4161-A9BB-EC9AEF8C2509}">
  <sheetPr>
    <tabColor rgb="FFF5A9E2"/>
  </sheetPr>
  <dimension ref="B2:F88"/>
  <sheetViews>
    <sheetView tabSelected="1" topLeftCell="A10" workbookViewId="0">
      <selection activeCell="C12" sqref="C12:C21"/>
    </sheetView>
  </sheetViews>
  <sheetFormatPr defaultRowHeight="15"/>
  <cols>
    <col min="2" max="2" width="36.5703125" bestFit="1" customWidth="1"/>
    <col min="3" max="3" width="47" customWidth="1"/>
  </cols>
  <sheetData>
    <row r="2" spans="2:6" ht="31.5" customHeight="1">
      <c r="B2" s="80" t="s">
        <v>62</v>
      </c>
      <c r="C2" s="70" t="s">
        <v>63</v>
      </c>
      <c r="D2" s="2"/>
      <c r="E2" s="2"/>
      <c r="F2" s="2"/>
    </row>
    <row r="3" spans="2:6" ht="33.75" customHeight="1">
      <c r="B3" s="80"/>
      <c r="C3" s="69" t="s">
        <v>64</v>
      </c>
      <c r="D3" s="2"/>
      <c r="E3" s="2"/>
      <c r="F3" s="2"/>
    </row>
    <row r="4" spans="2:6">
      <c r="B4" s="68"/>
      <c r="C4" s="2"/>
      <c r="D4" s="2"/>
      <c r="E4" s="2"/>
      <c r="F4" s="2"/>
    </row>
    <row r="5" spans="2:6">
      <c r="B5" s="68"/>
      <c r="C5" s="2"/>
      <c r="D5" s="2"/>
      <c r="E5" s="2"/>
      <c r="F5" s="2"/>
    </row>
    <row r="6" spans="2:6">
      <c r="B6" s="68"/>
      <c r="C6" s="2"/>
      <c r="D6" s="2"/>
      <c r="E6" s="2"/>
      <c r="F6" s="2"/>
    </row>
    <row r="7" spans="2:6" ht="31.5" customHeight="1">
      <c r="B7" s="80" t="s">
        <v>65</v>
      </c>
      <c r="C7" s="81" t="s">
        <v>66</v>
      </c>
      <c r="D7" s="2"/>
      <c r="E7" s="2"/>
      <c r="F7" s="2"/>
    </row>
    <row r="8" spans="2:6">
      <c r="B8" s="80"/>
      <c r="C8" s="81"/>
      <c r="D8" s="2"/>
      <c r="E8" s="2"/>
      <c r="F8" s="2"/>
    </row>
    <row r="9" spans="2:6" ht="81.75" customHeight="1">
      <c r="B9" s="80"/>
      <c r="C9" s="81"/>
      <c r="D9" s="2"/>
      <c r="E9" s="2"/>
      <c r="F9" s="2"/>
    </row>
    <row r="10" spans="2:6" ht="28.5" customHeight="1">
      <c r="B10" s="2"/>
      <c r="D10" s="2"/>
      <c r="E10" s="2"/>
      <c r="F10" s="2"/>
    </row>
    <row r="11" spans="2:6" ht="63" customHeight="1">
      <c r="B11" s="80" t="s">
        <v>67</v>
      </c>
      <c r="C11" s="71"/>
      <c r="D11" s="2"/>
      <c r="E11" s="2"/>
      <c r="F11" s="2"/>
    </row>
    <row r="12" spans="2:6">
      <c r="B12" s="80"/>
      <c r="C12" s="77" t="s">
        <v>68</v>
      </c>
      <c r="D12" s="2"/>
      <c r="E12" s="2"/>
      <c r="F12" s="2"/>
    </row>
    <row r="13" spans="2:6">
      <c r="B13" s="80"/>
      <c r="C13" s="77" t="s">
        <v>69</v>
      </c>
      <c r="D13" s="2"/>
      <c r="E13" s="2"/>
      <c r="F13" s="2"/>
    </row>
    <row r="14" spans="2:6">
      <c r="B14" s="80"/>
      <c r="C14" s="77" t="s">
        <v>70</v>
      </c>
      <c r="D14" s="2"/>
      <c r="E14" s="2"/>
      <c r="F14" s="2"/>
    </row>
    <row r="15" spans="2:6">
      <c r="B15" s="80"/>
      <c r="C15" s="77" t="s">
        <v>71</v>
      </c>
      <c r="D15" s="2"/>
      <c r="E15" s="2"/>
      <c r="F15" s="2"/>
    </row>
    <row r="16" spans="2:6">
      <c r="B16" s="80"/>
      <c r="C16" s="77" t="s">
        <v>72</v>
      </c>
      <c r="D16" s="2"/>
      <c r="E16" s="2"/>
      <c r="F16" s="2"/>
    </row>
    <row r="17" spans="2:6">
      <c r="B17" s="80"/>
      <c r="C17" s="77" t="s">
        <v>73</v>
      </c>
      <c r="D17" s="2"/>
      <c r="E17" s="2"/>
      <c r="F17" s="2"/>
    </row>
    <row r="18" spans="2:6">
      <c r="B18" s="80"/>
      <c r="C18" s="77" t="inlineStr">
        <is>
          <t xml:space="preserve">• Excel tables and added analysis columns (risk flags, burnout score, salary bands)</t>
        </is>
      </c>
      <c r="D18" s="2"/>
      <c r="E18" s="2"/>
      <c r="F18" s="2"/>
    </row>
    <row r="19" spans="2:6">
      <c r="B19" s="80"/>
      <c r="C19" s="77" t="inlineStr">
        <is>
          <t xml:space="preserve">• Practice project on the public IBM HR Analytics dataset (1,470 fictional employees)</t>
        </is>
      </c>
      <c r="D19" s="2"/>
      <c r="E19" s="2"/>
      <c r="F19" s="2"/>
    </row>
    <row r="20" spans="2:6">
      <c r="B20" s="80"/>
      <c r="C20" s="77" t="s">
        <v>76</v>
      </c>
      <c r="D20" s="2"/>
      <c r="E20" s="2"/>
      <c r="F20" s="2"/>
    </row>
    <row r="21" spans="2:6">
      <c r="B21" s="80"/>
      <c r="C21" s="77" t="s">
        <v>77</v>
      </c>
      <c r="D21" s="2"/>
      <c r="E21" s="2"/>
      <c r="F21" s="2"/>
    </row>
    <row r="22" spans="2:6">
      <c r="B22" s="78"/>
      <c r="D22" s="2"/>
      <c r="E22" s="2"/>
      <c r="F22" s="2"/>
    </row>
    <row r="23" spans="2:6" ht="121.5">
      <c r="B23" s="72" t="s">
        <v>78</v>
      </c>
      <c r="C23" s="73" t="s">
        <v>79</v>
      </c>
      <c r="D23" s="2"/>
      <c r="E23" s="2"/>
      <c r="F23" s="2"/>
    </row>
    <row r="24" spans="2:6">
      <c r="B24" s="78"/>
      <c r="C24" s="2"/>
      <c r="D24" s="2"/>
      <c r="E24" s="2"/>
      <c r="F24" s="2"/>
    </row>
    <row r="25" spans="2:6">
      <c r="B25" s="78"/>
      <c r="C25" s="2"/>
      <c r="D25" s="2"/>
      <c r="E25" s="2"/>
      <c r="F25" s="2"/>
    </row>
    <row r="26" spans="2:6" ht="63">
      <c r="B26" s="74" t="s">
        <v>80</v>
      </c>
      <c r="C26" s="75" t="inlineStr">
        <is>
          <t xml:space="preserve">Dashboard → main interactive analytics page
KPI_Pivot, Attrition, Compensation&amp;Pay and the other topic sheets → PivotTable analysis
HR_Data → analysis dataset with the added columns
KPIs_overview → headline KPIs
Findings → written findings with the figures</t>
        </is>
      </c>
      <c r="D26" s="2"/>
      <c r="E26" s="2"/>
      <c r="F26" s="2"/>
    </row>
    <row r="27" spans="2:6">
      <c r="B27" s="78"/>
      <c r="C27" s="2"/>
      <c r="D27" s="2"/>
      <c r="E27" s="2"/>
      <c r="F27" s="2"/>
    </row>
    <row r="28" spans="2:6">
      <c r="B28" s="78"/>
      <c r="C28" s="2"/>
      <c r="D28" s="2"/>
      <c r="E28" s="2"/>
      <c r="F28" s="2"/>
    </row>
    <row r="29" spans="2:6" ht="31.5" customHeight="1">
      <c r="B29" s="80" t="s">
        <v>82</v>
      </c>
      <c r="C29" s="77" t="inlineStr">
        <is>
          <t xml:space="preserve">Overtime: 30.5% attrition with overtime against 10.4% without</t>
        </is>
      </c>
      <c r="D29" s="2"/>
      <c r="E29" s="2"/>
      <c r="F29" s="2"/>
    </row>
    <row r="30" spans="2:6" ht="30.75" customHeight="1">
      <c r="B30" s="80"/>
      <c r="C30" s="77" t="inlineStr">
        <is>
          <t xml:space="preserve">Tenure: 34.9% attrition in the first two years, 8.1% after ten years</t>
        </is>
      </c>
      <c r="D30" s="2"/>
      <c r="E30" s="2"/>
      <c r="F30" s="2"/>
    </row>
    <row r="31" spans="2:6" ht="30.75" customHeight="1">
      <c r="B31" s="80"/>
      <c r="C31" s="77" t="inlineStr">
        <is>
          <t xml:space="preserve">Lower salary bands contain higher concentrations of attrition and risk</t>
        </is>
      </c>
      <c r="D31" s="2"/>
      <c r="E31" s="2"/>
      <c r="F31" s="2"/>
    </row>
    <row r="32" spans="2:6" ht="30.75" customHeight="1">
      <c r="B32" s="80"/>
      <c r="C32" s="77" t="inlineStr">
        <is>
          <t xml:space="preserve">Tested and not supported: time since last promotion (leavers 1.95 years, stayers 2.23) and department-level burnout do not explain attrition</t>
        </is>
      </c>
      <c r="D32" s="2"/>
      <c r="E32" s="2"/>
      <c r="F32" s="2"/>
    </row>
    <row r="33" spans="2:6">
      <c r="B33" s="80"/>
      <c r="C33" s="77"/>
      <c r="D33" s="2"/>
      <c r="E33" s="2"/>
      <c r="F33" s="2"/>
    </row>
    <row r="34" spans="2:6">
      <c r="B34" s="78"/>
      <c r="C34" s="25"/>
      <c r="D34" s="2"/>
      <c r="E34" s="2"/>
      <c r="F34" s="2"/>
    </row>
    <row r="35" spans="2:6">
      <c r="B35" s="78"/>
      <c r="C35" s="2"/>
      <c r="D35" s="2"/>
      <c r="E35" s="2"/>
      <c r="F35" s="2"/>
    </row>
    <row r="36" spans="2:6" ht="27.75" customHeight="1">
      <c r="B36" s="76" t="s">
        <v>88</v>
      </c>
      <c r="C36" s="2"/>
      <c r="D36" s="2"/>
      <c r="E36" s="2"/>
      <c r="F36" s="2"/>
    </row>
    <row r="37" spans="2:6">
      <c r="B37" s="68"/>
      <c r="C37" s="2"/>
      <c r="D37" s="2"/>
      <c r="E37" s="2"/>
      <c r="F37" s="2"/>
    </row>
    <row r="38" spans="2:6">
      <c r="B38" s="78"/>
      <c r="C38" s="2"/>
      <c r="D38" s="2"/>
      <c r="E38" s="2"/>
      <c r="F38" s="2"/>
    </row>
    <row r="39" spans="2:6">
      <c r="B39" s="78"/>
      <c r="C39" s="2"/>
      <c r="D39" s="2"/>
      <c r="E39" s="2"/>
      <c r="F39" s="2"/>
    </row>
    <row r="40" spans="2:6">
      <c r="B40" s="78"/>
      <c r="C40" s="2"/>
      <c r="D40" s="2"/>
      <c r="E40" s="2"/>
      <c r="F40" s="2"/>
    </row>
    <row r="41" spans="2:6" ht="31.5">
      <c r="B41" s="67"/>
      <c r="C41" s="2"/>
      <c r="D41" s="2"/>
      <c r="E41" s="2"/>
      <c r="F41" s="2"/>
    </row>
    <row r="42" spans="2:6">
      <c r="B42" s="78"/>
      <c r="C42" s="2"/>
      <c r="D42" s="2"/>
      <c r="E42" s="2"/>
      <c r="F42" s="2"/>
    </row>
    <row r="43" spans="2:6">
      <c r="B43" s="78"/>
      <c r="C43" s="2"/>
      <c r="D43" s="2"/>
      <c r="E43" s="2"/>
      <c r="F43" s="2"/>
    </row>
    <row r="44" spans="2:6">
      <c r="B44" s="78"/>
      <c r="C44" s="2"/>
      <c r="D44" s="2"/>
      <c r="E44" s="2"/>
      <c r="F44" s="2"/>
    </row>
    <row r="45" spans="2:6">
      <c r="B45" s="78"/>
      <c r="C45" s="2"/>
      <c r="D45" s="2"/>
      <c r="E45" s="2"/>
      <c r="F45" s="2"/>
    </row>
    <row r="46" spans="2:6">
      <c r="B46" s="78"/>
      <c r="C46" s="2"/>
      <c r="D46" s="2"/>
      <c r="E46" s="2"/>
      <c r="F46" s="2"/>
    </row>
    <row r="47" spans="2:6">
      <c r="B47" s="78"/>
      <c r="C47" s="2"/>
      <c r="D47" s="2"/>
      <c r="E47" s="2"/>
      <c r="F47" s="2"/>
    </row>
    <row r="48" spans="2:6">
      <c r="B48" s="78"/>
      <c r="C48" s="2"/>
      <c r="D48" s="2"/>
      <c r="E48" s="2"/>
      <c r="F48" s="2"/>
    </row>
    <row r="49" spans="2:6">
      <c r="B49" s="68"/>
      <c r="C49" s="2"/>
      <c r="D49" s="2"/>
      <c r="E49" s="2"/>
      <c r="F49" s="2"/>
    </row>
    <row r="50" spans="2:6">
      <c r="B50" s="68"/>
      <c r="C50" s="2"/>
      <c r="D50" s="2"/>
      <c r="E50" s="2"/>
      <c r="F50" s="2"/>
    </row>
    <row r="51" spans="2:6">
      <c r="B51" s="68"/>
      <c r="C51" s="2"/>
      <c r="D51" s="2"/>
      <c r="E51" s="2"/>
      <c r="F51" s="2"/>
    </row>
    <row r="52" spans="2:6" ht="31.5">
      <c r="B52" s="67"/>
      <c r="C52" s="2"/>
      <c r="D52" s="2"/>
      <c r="E52" s="2"/>
      <c r="F52" s="2"/>
    </row>
    <row r="53" spans="2:6">
      <c r="B53" s="78"/>
      <c r="C53" s="2"/>
      <c r="D53" s="2"/>
      <c r="E53" s="2"/>
      <c r="F53" s="2"/>
    </row>
    <row r="54" spans="2:6">
      <c r="B54" s="78"/>
      <c r="C54" s="2"/>
      <c r="D54" s="2"/>
      <c r="E54" s="2"/>
      <c r="F54" s="2"/>
    </row>
    <row r="55" spans="2:6" ht="31.5">
      <c r="B55" s="67"/>
      <c r="C55" s="2"/>
      <c r="D55" s="2"/>
      <c r="E55" s="2"/>
      <c r="F55" s="2"/>
    </row>
    <row r="56" spans="2:6">
      <c r="B56" s="78"/>
      <c r="C56" s="2"/>
      <c r="D56" s="2"/>
      <c r="E56" s="2"/>
      <c r="F56" s="2"/>
    </row>
    <row r="57" spans="2:6">
      <c r="B57" s="68"/>
      <c r="C57" s="2"/>
      <c r="D57" s="2"/>
      <c r="E57" s="2"/>
      <c r="F57" s="2"/>
    </row>
    <row r="58" spans="2:6">
      <c r="B58" s="68"/>
      <c r="C58" s="2"/>
      <c r="D58" s="2"/>
      <c r="E58" s="2"/>
      <c r="F58" s="2"/>
    </row>
    <row r="59" spans="2:6">
      <c r="B59" s="78"/>
      <c r="C59" s="2"/>
      <c r="D59" s="2"/>
      <c r="E59" s="2"/>
      <c r="F59" s="2"/>
    </row>
    <row r="60" spans="2:6">
      <c r="B60" s="78"/>
      <c r="C60" s="2"/>
      <c r="D60" s="2"/>
      <c r="E60" s="2"/>
      <c r="F60" s="2"/>
    </row>
    <row r="61" spans="2:6">
      <c r="B61" s="78"/>
      <c r="C61" s="2"/>
      <c r="D61" s="2"/>
      <c r="E61" s="2"/>
      <c r="F61" s="2"/>
    </row>
    <row r="62" spans="2:6">
      <c r="B62" s="78"/>
      <c r="C62" s="2"/>
      <c r="D62" s="2"/>
      <c r="E62" s="2"/>
      <c r="F62" s="2"/>
    </row>
    <row r="63" spans="2:6" ht="31.5">
      <c r="B63" s="67"/>
      <c r="C63" s="2"/>
      <c r="D63" s="2"/>
      <c r="E63" s="2"/>
      <c r="F63" s="2"/>
    </row>
    <row r="64" spans="2:6">
      <c r="B64" s="78"/>
      <c r="C64" s="2"/>
      <c r="D64" s="2"/>
      <c r="E64" s="2"/>
      <c r="F64" s="2"/>
    </row>
    <row r="65" spans="2:6" ht="31.5">
      <c r="B65" s="67"/>
      <c r="C65" s="2"/>
      <c r="D65" s="2"/>
      <c r="E65" s="2"/>
      <c r="F65" s="2"/>
    </row>
    <row r="66" spans="2:6">
      <c r="B66" s="78"/>
      <c r="C66" s="2"/>
      <c r="D66" s="2"/>
      <c r="E66" s="2"/>
      <c r="F66" s="2"/>
    </row>
    <row r="67" spans="2:6">
      <c r="B67" s="78"/>
      <c r="C67" s="2"/>
      <c r="D67" s="2"/>
      <c r="E67" s="2"/>
      <c r="F67" s="2"/>
    </row>
    <row r="68" spans="2:6" ht="31.5">
      <c r="B68" s="67"/>
      <c r="C68" s="2"/>
      <c r="D68" s="2"/>
      <c r="E68" s="2"/>
      <c r="F68" s="2"/>
    </row>
    <row r="69" spans="2:6">
      <c r="B69" s="78"/>
      <c r="C69" s="2"/>
      <c r="D69" s="2"/>
      <c r="E69" s="2"/>
      <c r="F69" s="2"/>
    </row>
    <row r="70" spans="2:6">
      <c r="B70" s="78"/>
      <c r="C70" s="2"/>
      <c r="D70" s="2"/>
      <c r="E70" s="2"/>
      <c r="F70" s="2"/>
    </row>
    <row r="71" spans="2:6">
      <c r="B71" s="78"/>
      <c r="C71" s="2"/>
      <c r="D71" s="2"/>
      <c r="E71" s="2"/>
      <c r="F71" s="2"/>
    </row>
    <row r="72" spans="2:6" ht="31.5">
      <c r="B72" s="67"/>
      <c r="C72" s="2"/>
      <c r="D72" s="2"/>
      <c r="E72" s="2"/>
      <c r="F72" s="2"/>
    </row>
    <row r="73" spans="2:6">
      <c r="B73" s="78"/>
      <c r="C73" s="2"/>
      <c r="D73" s="2"/>
      <c r="E73" s="2"/>
      <c r="F73" s="2"/>
    </row>
    <row r="74" spans="2:6">
      <c r="B74" s="78"/>
      <c r="C74" s="2"/>
      <c r="D74" s="2"/>
      <c r="E74" s="2"/>
      <c r="F74" s="2"/>
    </row>
    <row r="75" spans="2:6">
      <c r="B75" s="78"/>
      <c r="C75" s="2"/>
      <c r="D75" s="2"/>
      <c r="E75" s="2"/>
      <c r="F75" s="2"/>
    </row>
    <row r="76" spans="2:6" ht="31.5">
      <c r="B76" s="67"/>
      <c r="C76" s="2"/>
      <c r="D76" s="2"/>
      <c r="E76" s="2"/>
      <c r="F76" s="2"/>
    </row>
    <row r="77" spans="2:6">
      <c r="B77" s="78"/>
      <c r="C77" s="2"/>
      <c r="D77" s="2"/>
      <c r="E77" s="2"/>
      <c r="F77" s="2"/>
    </row>
    <row r="78" spans="2:6">
      <c r="B78" s="78"/>
      <c r="C78" s="2"/>
      <c r="D78" s="2"/>
      <c r="E78" s="2"/>
      <c r="F78" s="2"/>
    </row>
    <row r="79" spans="2:6">
      <c r="B79" s="78"/>
      <c r="C79" s="2"/>
      <c r="D79" s="2"/>
      <c r="E79" s="2"/>
      <c r="F79" s="2"/>
    </row>
    <row r="80" spans="2:6" ht="31.5">
      <c r="B80" s="67"/>
      <c r="C80" s="2"/>
      <c r="D80" s="2"/>
      <c r="E80" s="2"/>
      <c r="F80" s="2"/>
    </row>
    <row r="81" spans="2:6">
      <c r="B81" s="78"/>
      <c r="C81" s="2"/>
      <c r="D81" s="2"/>
      <c r="E81" s="2"/>
      <c r="F81" s="2"/>
    </row>
    <row r="82" spans="2:6">
      <c r="B82" s="78"/>
      <c r="C82" s="2"/>
      <c r="D82" s="2"/>
      <c r="E82" s="2"/>
      <c r="F82" s="2"/>
    </row>
    <row r="83" spans="2:6">
      <c r="B83" s="78"/>
      <c r="C83" s="2"/>
      <c r="D83" s="2"/>
      <c r="E83" s="2"/>
      <c r="F83" s="2"/>
    </row>
    <row r="84" spans="2:6">
      <c r="B84" s="2"/>
      <c r="C84" s="2"/>
      <c r="D84" s="2"/>
      <c r="E84" s="2"/>
      <c r="F84" s="2"/>
    </row>
    <row r="85" spans="2:6">
      <c r="B85" s="2"/>
      <c r="C85" s="2"/>
      <c r="D85" s="2"/>
      <c r="E85" s="2"/>
      <c r="F85" s="2"/>
    </row>
    <row r="86" spans="2:6">
      <c r="B86" s="2"/>
      <c r="C86" s="2"/>
      <c r="D86" s="2"/>
      <c r="E86" s="2"/>
      <c r="F86" s="2"/>
    </row>
    <row r="87" spans="2:6">
      <c r="B87" s="2"/>
      <c r="C87" s="2"/>
      <c r="D87" s="2"/>
      <c r="E87" s="2"/>
      <c r="F87" s="2"/>
    </row>
    <row r="88" spans="2:6">
      <c r="B88" s="2"/>
      <c r="C88" s="2"/>
      <c r="D88" s="2"/>
      <c r="E88" s="2"/>
      <c r="F88" s="2"/>
    </row>
  </sheetData>
  <mergeCells count="5">
    <mergeCell ref="B2:B3"/>
    <mergeCell ref="C7:C9"/>
    <mergeCell ref="B7:B9"/>
    <mergeCell ref="B11:B21"/>
    <mergeCell ref="B29: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465D-7335-4623-ADA7-FD18157BF10E}">
  <sheetPr>
    <tabColor rgb="FFFFFF00"/>
  </sheetPr>
  <dimension ref="B11:AC107"/>
  <sheetViews>
    <sheetView showGridLines="0" workbookViewId="0">
      <selection activeCell="V5" sqref="V5"/>
    </sheetView>
  </sheetViews>
  <sheetFormatPr defaultColWidth="15.7109375" defaultRowHeight="15"/>
  <cols>
    <col min="1" max="1" width="15.7109375" customWidth="1"/>
  </cols>
  <sheetData>
    <row r="11" spans="3:25" ht="15" customHeight="1">
      <c r="C11" s="63"/>
      <c r="D11" s="64"/>
      <c r="F11" s="63"/>
      <c r="G11" s="63"/>
      <c r="I11" s="63"/>
      <c r="J11" s="63"/>
      <c r="L11" s="63"/>
      <c r="M11" s="63"/>
      <c r="O11" s="63"/>
      <c r="P11" s="63"/>
      <c r="R11" s="63"/>
      <c r="S11" s="63"/>
      <c r="U11" s="63"/>
      <c r="V11" s="63"/>
      <c r="X11" s="63"/>
      <c r="Y11" s="63"/>
    </row>
    <row r="12" spans="3:25" ht="42" customHeight="1">
      <c r="C12" s="87">
        <f>KPI_Pivot!C5</f>
        <v>1470</v>
      </c>
      <c r="D12" s="87"/>
      <c r="E12" s="50"/>
      <c r="F12" s="88">
        <f>KPI_Pivot!N6</f>
        <v>0.16122448979591836</v>
      </c>
      <c r="G12" s="88"/>
      <c r="H12" s="61"/>
      <c r="I12" s="87">
        <f>KPI_Pivot!G5</f>
        <v>314</v>
      </c>
      <c r="J12" s="87"/>
      <c r="K12" s="61"/>
      <c r="L12" s="88">
        <f>KPI_Pivot!J5</f>
        <v>0.38312925170067963</v>
      </c>
      <c r="M12" s="88"/>
      <c r="N12" s="61"/>
      <c r="O12" s="85">
        <f>KPI_Pivot!Q5</f>
        <v>6502.931292517007</v>
      </c>
      <c r="P12" s="85"/>
      <c r="Q12" s="62"/>
      <c r="R12" s="90">
        <f>KPI_Pivot!D11</f>
        <v>147</v>
      </c>
      <c r="S12" s="90"/>
      <c r="T12" s="62"/>
      <c r="U12" s="91">
        <f>KPI_Pivot!K11</f>
        <v>0.29482993197278851</v>
      </c>
      <c r="V12" s="91"/>
      <c r="X12" s="91">
        <f>KPI_Pivot!Q10</f>
        <v>260</v>
      </c>
      <c r="Y12" s="91"/>
    </row>
    <row r="13" spans="3:25" ht="15" customHeight="1">
      <c r="C13" s="87" t="s">
        <v>89</v>
      </c>
      <c r="D13" s="87"/>
      <c r="E13" s="50"/>
      <c r="F13" s="87" t="s">
        <v>90</v>
      </c>
      <c r="G13" s="87"/>
      <c r="H13" s="61"/>
      <c r="I13" s="86" t="s">
        <v>91</v>
      </c>
      <c r="J13" s="86"/>
      <c r="K13" s="61"/>
      <c r="L13" s="86" t="s">
        <v>92</v>
      </c>
      <c r="M13" s="86"/>
      <c r="N13" s="61"/>
      <c r="O13" s="86" t="s">
        <v>93</v>
      </c>
      <c r="P13" s="86"/>
      <c r="Q13" s="62"/>
      <c r="R13" s="90"/>
      <c r="S13" s="90"/>
      <c r="T13" s="62"/>
      <c r="U13" s="92" t="s">
        <v>94</v>
      </c>
      <c r="V13" s="92"/>
      <c r="X13" s="63"/>
      <c r="Y13" s="63"/>
    </row>
    <row r="14" spans="3:25" ht="15" customHeight="1">
      <c r="C14" s="87"/>
      <c r="D14" s="87"/>
      <c r="E14" s="50"/>
      <c r="F14" s="87"/>
      <c r="G14" s="87"/>
      <c r="H14" s="61"/>
      <c r="I14" s="86"/>
      <c r="J14" s="86"/>
      <c r="K14" s="61"/>
      <c r="L14" s="86"/>
      <c r="M14" s="86"/>
      <c r="N14" s="61"/>
      <c r="O14" s="86"/>
      <c r="P14" s="86"/>
      <c r="Q14" s="62"/>
      <c r="R14" s="65"/>
      <c r="S14" s="65"/>
      <c r="T14" s="62"/>
      <c r="U14" s="92"/>
      <c r="V14" s="92"/>
      <c r="X14" s="63"/>
      <c r="Y14" s="63"/>
    </row>
    <row r="15" spans="3:25" ht="15" customHeight="1">
      <c r="C15" s="87"/>
      <c r="D15" s="87"/>
      <c r="E15" s="50"/>
      <c r="F15" s="87"/>
      <c r="G15" s="87"/>
      <c r="H15" s="61"/>
      <c r="I15" s="86"/>
      <c r="J15" s="86"/>
      <c r="K15" s="61"/>
      <c r="L15" s="86"/>
      <c r="M15" s="86"/>
      <c r="N15" s="61"/>
      <c r="O15" s="86"/>
      <c r="P15" s="86"/>
      <c r="Q15" s="62"/>
      <c r="R15" s="86" t="s">
        <v>95</v>
      </c>
      <c r="S15" s="86"/>
      <c r="T15" s="62"/>
      <c r="U15" s="92"/>
      <c r="V15" s="92"/>
      <c r="X15" s="86" t="s">
        <v>96</v>
      </c>
      <c r="Y15" s="86"/>
    </row>
    <row r="16" spans="3:25" ht="15" customHeight="1">
      <c r="C16" s="87"/>
      <c r="D16" s="87"/>
      <c r="E16" s="50"/>
      <c r="F16" s="87"/>
      <c r="G16" s="87"/>
      <c r="H16" s="61"/>
      <c r="I16" s="86"/>
      <c r="J16" s="86"/>
      <c r="K16" s="61"/>
      <c r="L16" s="86"/>
      <c r="M16" s="86"/>
      <c r="N16" s="61"/>
      <c r="O16" s="86"/>
      <c r="P16" s="86"/>
      <c r="Q16" s="62"/>
      <c r="R16" s="86"/>
      <c r="S16" s="86"/>
      <c r="T16" s="62"/>
      <c r="U16" s="92"/>
      <c r="V16" s="92"/>
      <c r="X16" s="86"/>
      <c r="Y16" s="86"/>
    </row>
    <row r="17" spans="3:25" ht="15" customHeight="1">
      <c r="C17" s="87"/>
      <c r="D17" s="87"/>
      <c r="E17" s="50"/>
      <c r="F17" s="87"/>
      <c r="G17" s="87"/>
      <c r="H17" s="61"/>
      <c r="I17" s="86"/>
      <c r="J17" s="86"/>
      <c r="K17" s="61"/>
      <c r="L17" s="86"/>
      <c r="M17" s="86"/>
      <c r="N17" s="61"/>
      <c r="O17" s="86"/>
      <c r="P17" s="86"/>
      <c r="Q17" s="62"/>
      <c r="R17" s="86"/>
      <c r="S17" s="86"/>
      <c r="T17" s="62"/>
      <c r="U17" s="92"/>
      <c r="V17" s="92"/>
      <c r="X17" s="86"/>
      <c r="Y17" s="86"/>
    </row>
    <row r="18" spans="3:25" ht="15" customHeight="1">
      <c r="C18" s="87"/>
      <c r="D18" s="87"/>
      <c r="E18" s="50"/>
      <c r="F18" s="87"/>
      <c r="G18" s="87"/>
      <c r="H18" s="61"/>
      <c r="I18" s="86"/>
      <c r="J18" s="86"/>
      <c r="K18" s="61"/>
      <c r="L18" s="86"/>
      <c r="M18" s="86"/>
      <c r="N18" s="61"/>
      <c r="O18" s="86"/>
      <c r="P18" s="86"/>
      <c r="Q18" s="62"/>
      <c r="R18" s="86"/>
      <c r="S18" s="86"/>
      <c r="T18" s="62"/>
      <c r="U18" s="92"/>
      <c r="V18" s="92"/>
      <c r="X18" s="86"/>
      <c r="Y18" s="86"/>
    </row>
    <row r="19" spans="3:25" ht="15" customHeight="1">
      <c r="C19" s="87"/>
      <c r="D19" s="87"/>
      <c r="E19" s="50"/>
      <c r="F19" s="87"/>
      <c r="G19" s="87"/>
      <c r="H19" s="61"/>
      <c r="I19" s="86"/>
      <c r="J19" s="86"/>
      <c r="K19" s="61"/>
      <c r="L19" s="86"/>
      <c r="M19" s="86"/>
      <c r="N19" s="61"/>
      <c r="O19" s="86"/>
      <c r="P19" s="86"/>
      <c r="Q19" s="62"/>
      <c r="R19" s="86"/>
      <c r="S19" s="86"/>
      <c r="T19" s="62"/>
      <c r="U19" s="92"/>
      <c r="V19" s="92"/>
      <c r="X19" s="86"/>
      <c r="Y19" s="86"/>
    </row>
    <row r="20" spans="3:25" ht="15" customHeight="1">
      <c r="C20" s="87"/>
      <c r="D20" s="87"/>
      <c r="E20" s="50"/>
      <c r="F20" s="87"/>
      <c r="G20" s="87"/>
      <c r="H20" s="61"/>
      <c r="I20" s="86"/>
      <c r="J20" s="86"/>
      <c r="K20" s="61"/>
      <c r="L20" s="86"/>
      <c r="M20" s="86"/>
      <c r="N20" s="61"/>
      <c r="O20" s="86"/>
      <c r="P20" s="86"/>
      <c r="Q20" s="62"/>
      <c r="R20" s="86"/>
      <c r="S20" s="86"/>
      <c r="T20" s="62"/>
      <c r="U20" s="92"/>
      <c r="V20" s="92"/>
      <c r="X20" s="86"/>
      <c r="Y20" s="86"/>
    </row>
    <row r="21" spans="3:25" ht="15" customHeight="1">
      <c r="C21" s="87"/>
      <c r="D21" s="87"/>
      <c r="E21" s="50"/>
      <c r="F21" s="87"/>
      <c r="G21" s="87"/>
      <c r="H21" s="61"/>
      <c r="I21" s="86"/>
      <c r="J21" s="86"/>
      <c r="K21" s="61"/>
      <c r="L21" s="86"/>
      <c r="M21" s="86"/>
      <c r="N21" s="61"/>
      <c r="O21" s="86"/>
      <c r="P21" s="86"/>
      <c r="Q21" s="62"/>
      <c r="R21" s="86"/>
      <c r="S21" s="86"/>
      <c r="T21" s="62"/>
      <c r="U21" s="92"/>
      <c r="V21" s="92"/>
      <c r="X21" s="86"/>
      <c r="Y21" s="86"/>
    </row>
    <row r="22" spans="3:25" ht="15" customHeight="1">
      <c r="C22" s="49"/>
      <c r="D22" s="49"/>
      <c r="X22" s="89"/>
      <c r="Y22" s="89"/>
    </row>
    <row r="23" spans="3:25">
      <c r="C23" s="37"/>
      <c r="D23" s="37"/>
    </row>
    <row r="41" ht="12" customHeight="1"/>
    <row r="42" ht="15" customHeight="1"/>
    <row r="43" ht="16.5" customHeight="1"/>
    <row r="44" ht="16.5" customHeight="1"/>
    <row r="57" spans="6:29">
      <c r="F57" s="84" t="s">
        <v>97</v>
      </c>
      <c r="G57" s="84"/>
      <c r="H57" s="84"/>
      <c r="I57" s="84"/>
      <c r="K57" s="55" t="s">
        <v>98</v>
      </c>
      <c r="L57" s="55" t="s">
        <v>1</v>
      </c>
      <c r="M57" s="56"/>
      <c r="O57" s="4" t="s">
        <v>99</v>
      </c>
      <c r="P57" s="4" t="s">
        <v>100</v>
      </c>
      <c r="T57" s="4" t="s">
        <v>99</v>
      </c>
      <c r="U57" s="4" t="s">
        <v>101</v>
      </c>
      <c r="Y57" s="4" t="s">
        <v>99</v>
      </c>
      <c r="Z57" s="4" t="s">
        <v>102</v>
      </c>
    </row>
    <row r="58" spans="6:29" ht="15" customHeight="1">
      <c r="F58" s="52" t="s">
        <v>103</v>
      </c>
      <c r="G58" s="52" t="s">
        <v>104</v>
      </c>
      <c r="H58" s="53"/>
      <c r="I58" s="53"/>
      <c r="K58" s="55" t="s">
        <v>104</v>
      </c>
      <c r="L58" s="56" t="s">
        <v>43</v>
      </c>
      <c r="M58" s="56" t="s">
        <v>35</v>
      </c>
      <c r="O58" s="4" t="s">
        <v>4</v>
      </c>
      <c r="P58" t="s">
        <v>105</v>
      </c>
      <c r="Q58" t="s">
        <v>106</v>
      </c>
      <c r="R58" t="s">
        <v>107</v>
      </c>
      <c r="T58" s="4" t="s">
        <v>4</v>
      </c>
      <c r="U58" t="s">
        <v>108</v>
      </c>
      <c r="V58" t="s">
        <v>109</v>
      </c>
      <c r="W58" t="s">
        <v>110</v>
      </c>
      <c r="Y58" s="4" t="s">
        <v>4</v>
      </c>
      <c r="Z58" t="s">
        <v>111</v>
      </c>
      <c r="AA58" t="s">
        <v>112</v>
      </c>
      <c r="AB58" t="s">
        <v>113</v>
      </c>
      <c r="AC58" t="s">
        <v>114</v>
      </c>
    </row>
    <row r="59" spans="6:29" ht="16.5">
      <c r="F59" s="52" t="s">
        <v>4</v>
      </c>
      <c r="G59" s="53" t="s">
        <v>115</v>
      </c>
      <c r="H59" s="53" t="s">
        <v>116</v>
      </c>
      <c r="I59" s="53" t="s">
        <v>117</v>
      </c>
      <c r="K59" t="s">
        <v>115</v>
      </c>
      <c r="L59" s="54">
        <v>10504.575539568345</v>
      </c>
      <c r="M59" s="54">
        <v>8388.8333333333339</v>
      </c>
      <c r="O59" t="s">
        <v>61</v>
      </c>
      <c r="P59" s="6">
        <v>3.1746031746031744E-2</v>
      </c>
      <c r="Q59" s="6">
        <v>0.66666666666666663</v>
      </c>
      <c r="R59" s="6">
        <v>0.30158730158730157</v>
      </c>
      <c r="T59" t="s">
        <v>61</v>
      </c>
      <c r="U59" s="5">
        <v>8</v>
      </c>
      <c r="V59" s="5">
        <v>49</v>
      </c>
      <c r="W59" s="5">
        <v>6</v>
      </c>
      <c r="Y59" t="s">
        <v>61</v>
      </c>
      <c r="Z59" s="5">
        <v>16</v>
      </c>
      <c r="AA59" s="5">
        <v>32</v>
      </c>
      <c r="AB59" s="5">
        <v>15</v>
      </c>
      <c r="AC59" s="5">
        <v>63</v>
      </c>
    </row>
    <row r="60" spans="6:29" ht="16.5">
      <c r="F60" s="51" t="s">
        <v>61</v>
      </c>
      <c r="G60" s="51">
        <v>13</v>
      </c>
      <c r="H60" s="51">
        <v>13</v>
      </c>
      <c r="I60" s="51">
        <v>37</v>
      </c>
      <c r="K60" t="s">
        <v>116</v>
      </c>
      <c r="L60" s="54">
        <v>6878.067934782609</v>
      </c>
      <c r="M60" s="54">
        <v>5276</v>
      </c>
      <c r="O60" t="s">
        <v>45</v>
      </c>
      <c r="P60" s="6">
        <v>0.10613943808532779</v>
      </c>
      <c r="Q60" s="6">
        <v>0.61186264308012484</v>
      </c>
      <c r="R60" s="6">
        <v>0.28199791883454733</v>
      </c>
      <c r="T60" t="s">
        <v>45</v>
      </c>
      <c r="U60" s="5">
        <v>160</v>
      </c>
      <c r="V60" s="5">
        <v>725</v>
      </c>
      <c r="W60" s="5">
        <v>76</v>
      </c>
      <c r="Y60" t="s">
        <v>45</v>
      </c>
      <c r="Z60" s="5">
        <v>230</v>
      </c>
      <c r="AA60" s="5">
        <v>431</v>
      </c>
      <c r="AB60" s="5">
        <v>300</v>
      </c>
      <c r="AC60" s="5">
        <v>961</v>
      </c>
    </row>
    <row r="61" spans="6:29" ht="16.5">
      <c r="F61" s="51" t="s">
        <v>45</v>
      </c>
      <c r="G61" s="51">
        <v>204</v>
      </c>
      <c r="H61" s="51">
        <v>253</v>
      </c>
      <c r="I61" s="51">
        <v>504</v>
      </c>
      <c r="K61" t="s">
        <v>117</v>
      </c>
      <c r="L61" s="54">
        <v>5065.3611584327091</v>
      </c>
      <c r="M61" s="54">
        <v>3886.1646341463415</v>
      </c>
      <c r="O61" t="s">
        <v>37</v>
      </c>
      <c r="P61" s="6">
        <v>9.641255605381166E-2</v>
      </c>
      <c r="Q61" s="6">
        <v>0.6300448430493274</v>
      </c>
      <c r="R61" s="6">
        <v>0.273542600896861</v>
      </c>
      <c r="T61" t="s">
        <v>37</v>
      </c>
      <c r="U61" s="5">
        <v>92</v>
      </c>
      <c r="V61" s="5">
        <v>323</v>
      </c>
      <c r="W61" s="5">
        <v>31</v>
      </c>
      <c r="Y61" t="s">
        <v>37</v>
      </c>
      <c r="Z61" s="5">
        <v>135</v>
      </c>
      <c r="AA61" s="5">
        <v>79</v>
      </c>
      <c r="AB61" s="5">
        <v>232</v>
      </c>
      <c r="AC61" s="5">
        <v>446</v>
      </c>
    </row>
    <row r="62" spans="6:29" ht="16.5">
      <c r="F62" s="51" t="s">
        <v>37</v>
      </c>
      <c r="G62" s="51">
        <v>97</v>
      </c>
      <c r="H62" s="51">
        <v>139</v>
      </c>
      <c r="I62" s="51">
        <v>210</v>
      </c>
      <c r="K62" t="s">
        <v>114</v>
      </c>
      <c r="L62" s="54">
        <v>6832.7396593673966</v>
      </c>
      <c r="M62" s="54">
        <v>4787.0928270042195</v>
      </c>
      <c r="O62" t="s">
        <v>114</v>
      </c>
      <c r="P62" s="6">
        <v>0.1</v>
      </c>
      <c r="Q62" s="6">
        <v>0.61972789115646254</v>
      </c>
      <c r="R62" s="6">
        <v>0.28027210884353743</v>
      </c>
      <c r="Y62" t="s">
        <v>114</v>
      </c>
      <c r="Z62" s="5">
        <v>381</v>
      </c>
      <c r="AA62" s="5">
        <v>542</v>
      </c>
      <c r="AB62" s="5">
        <v>547</v>
      </c>
      <c r="AC62" s="5">
        <v>1470</v>
      </c>
    </row>
    <row r="69" spans="2:9" ht="23.25">
      <c r="G69" s="66" t="s">
        <v>118</v>
      </c>
      <c r="H69" s="82"/>
      <c r="I69" s="83"/>
    </row>
    <row r="70" spans="2:9">
      <c r="B70" s="97" t="s">
        <v>119</v>
      </c>
      <c r="C70" s="98"/>
      <c r="D70" s="98"/>
      <c r="E70" s="98"/>
      <c r="G70" s="59">
        <v>1</v>
      </c>
      <c r="H70" s="93" t="s">
        <v>120</v>
      </c>
      <c r="I70" s="93"/>
    </row>
    <row r="71" spans="2:9" ht="30.75" customHeight="1">
      <c r="B71" s="95" t="s">
        <v>121</v>
      </c>
      <c r="C71" s="96"/>
      <c r="D71" s="96"/>
      <c r="E71" s="96"/>
      <c r="G71" s="57" t="str">
        <f>_xlfn.XLOOKUP(G70,HR[EmployeeNumber],HR[Department])</f>
        <v>Sales</v>
      </c>
      <c r="H71" s="94" t="s">
        <v>4</v>
      </c>
      <c r="I71" s="94"/>
    </row>
    <row r="72" spans="2:9" ht="18" customHeight="1">
      <c r="B72" s="95" t="inlineStr">
        <is>
          <t xml:space="preserve">• Employees with overtime show higher burnout scores (overtime is one input of the score)</t>
        </is>
      </c>
      <c r="C72" s="96"/>
      <c r="D72" s="96"/>
      <c r="E72" s="96"/>
      <c r="G72" s="57" t="str">
        <f>_xlfn.XLOOKUP(G70,HR[EmployeeNumber],HR[JobRole])</f>
        <v>Sales Executive</v>
      </c>
      <c r="H72" s="94" t="s">
        <v>123</v>
      </c>
      <c r="I72" s="94"/>
    </row>
    <row r="73" spans="2:9" ht="20.25" customHeight="1">
      <c r="B73" s="95" t="inlineStr">
        <is>
          <t xml:space="preserve">• Burnout score and attrition move together; the score is built from risk factors, so part of this is by design</t>
        </is>
      </c>
      <c r="C73" s="96"/>
      <c r="D73" s="96"/>
      <c r="E73" s="96"/>
      <c r="G73" s="57">
        <f>_xlfn.XLOOKUP(G70,HR[EmployeeNumber],HR[MonthlyIncome])</f>
        <v>5993</v>
      </c>
      <c r="H73" s="94" t="s">
        <v>125</v>
      </c>
      <c r="I73" s="94"/>
    </row>
    <row r="74" spans="2:9" ht="18.75" customHeight="1">
      <c r="B74" s="95" t="inlineStr">
        <is>
          <t xml:space="preserve">• Burnout scores differ little between departments and do not explain why Sales and HR lose more people</t>
        </is>
      </c>
      <c r="C74" s="96"/>
      <c r="D74" s="96"/>
      <c r="E74" s="96"/>
      <c r="G74" s="57">
        <f>_xlfn.XLOOKUP(G70,HR[EmployeeNumber],HR[AttritionRiskScore])</f>
        <v>0.7</v>
      </c>
      <c r="H74" s="94" t="s">
        <v>127</v>
      </c>
      <c r="I74" s="94"/>
    </row>
    <row r="75" spans="2:9">
      <c r="G75" s="57" t="str">
        <f>_xlfn.XLOOKUP(G70,HR[EmployeeNumber],HR[AtriRiskCategory])</f>
        <v>Medium Risk</v>
      </c>
      <c r="H75" s="94" t="s">
        <v>128</v>
      </c>
      <c r="I75" s="94"/>
    </row>
    <row r="76" spans="2:9">
      <c r="G76" s="57" t="str">
        <f>_xlfn.XLOOKUP(G70,HR[EmployeeNumber],HR[OverTime])</f>
        <v>Yes</v>
      </c>
      <c r="H76" s="94" t="s">
        <v>22</v>
      </c>
      <c r="I76" s="94"/>
    </row>
    <row r="77" spans="2:9">
      <c r="B77" s="99" t="s">
        <v>129</v>
      </c>
      <c r="C77" s="99"/>
      <c r="D77" s="99"/>
      <c r="G77" s="57">
        <f>_xlfn.XLOOKUP(G70,HR[EmployeeNumber],HR[JobSatisfaction])</f>
        <v>4</v>
      </c>
      <c r="H77" s="94" t="s">
        <v>130</v>
      </c>
      <c r="I77" s="94"/>
    </row>
    <row r="78" spans="2:9">
      <c r="B78" s="100" t="inlineStr">
        <is>
          <t xml:space="preserve">• Review overtime exposure: attrition is about three times higher with overtime in every department
• Strengthen onboarding and early-tenure support (34.9% attrition in the first two years)
• Review pay in the low salary band, where attrition is highest
• Monitor employees with low job involvement, job satisfaction or work-life balance ratings</t>
        </is>
      </c>
      <c r="C78" s="101"/>
      <c r="D78" s="101"/>
      <c r="E78" s="101"/>
      <c r="G78" s="57">
        <f>_xlfn.XLOOKUP(G70,HR[EmployeeNumber],HR[WorkLifeBalance])</f>
        <v>1</v>
      </c>
      <c r="H78" s="94" t="s">
        <v>132</v>
      </c>
      <c r="I78" s="94"/>
    </row>
    <row r="79" spans="2:9">
      <c r="B79" s="101"/>
      <c r="C79" s="101"/>
      <c r="D79" s="101"/>
      <c r="E79" s="101"/>
      <c r="G79" s="57">
        <f>_xlfn.XLOOKUP(G70,HR[EmployeeNumber],HR[YearsAtCompany])</f>
        <v>6</v>
      </c>
      <c r="H79" s="94" t="s">
        <v>133</v>
      </c>
      <c r="I79" s="94"/>
    </row>
    <row r="80" spans="2:9" ht="19.5" customHeight="1">
      <c r="B80" s="101"/>
      <c r="C80" s="101"/>
      <c r="D80" s="101"/>
      <c r="E80" s="101"/>
      <c r="G80" s="57">
        <f>_xlfn.XLOOKUP(G70,HR[EmployeeNumber],HR[EnvironmentSatisfaction])</f>
        <v>2</v>
      </c>
      <c r="H80" s="102" t="s">
        <v>134</v>
      </c>
      <c r="I80" s="102"/>
    </row>
    <row r="81" spans="2:9">
      <c r="B81" s="101"/>
      <c r="C81" s="101"/>
      <c r="D81" s="101"/>
      <c r="E81" s="101"/>
      <c r="G81" s="57">
        <f>_xlfn.XLOOKUP(G70,HR[EmployeeNumber],HR[PerformanceRating])</f>
        <v>3</v>
      </c>
      <c r="H81" s="94" t="s">
        <v>135</v>
      </c>
      <c r="I81" s="94"/>
    </row>
    <row r="82" spans="2:9">
      <c r="B82" s="101"/>
      <c r="C82" s="101"/>
      <c r="D82" s="101"/>
      <c r="E82" s="101"/>
      <c r="G82" s="57">
        <f>_xlfn.XLOOKUP(G70,HR[EmployeeNumber],HR[TotalWorkingYears])</f>
        <v>8</v>
      </c>
      <c r="H82" s="94" t="s">
        <v>136</v>
      </c>
      <c r="I82" s="94"/>
    </row>
    <row r="83" spans="2:9">
      <c r="B83" s="101"/>
      <c r="C83" s="101"/>
      <c r="D83" s="101"/>
      <c r="E83" s="101"/>
      <c r="G83" s="57">
        <f>_xlfn.XLOOKUP(G70,HR[EmployeeNumber],HR[YearsInCurrentRole])</f>
        <v>4</v>
      </c>
      <c r="H83" s="94" t="s">
        <v>137</v>
      </c>
      <c r="I83" s="94"/>
    </row>
    <row r="84" spans="2:9" ht="30.75" customHeight="1">
      <c r="B84" s="101"/>
      <c r="C84" s="101"/>
      <c r="D84" s="101"/>
      <c r="E84" s="101"/>
      <c r="G84" s="58">
        <f>_xlfn.XLOOKUP(G70,HR[EmployeeNumber],HR[YearsSinceLastPromotion])</f>
        <v>0</v>
      </c>
      <c r="H84" s="103" t="s">
        <v>138</v>
      </c>
      <c r="I84" s="104"/>
    </row>
    <row r="105" spans="2:6">
      <c r="C105" s="4" t="s">
        <v>104</v>
      </c>
    </row>
    <row r="106" spans="2:6">
      <c r="C106" t="s">
        <v>115</v>
      </c>
      <c r="D106" t="s">
        <v>116</v>
      </c>
      <c r="E106" t="s">
        <v>117</v>
      </c>
      <c r="F106" t="s">
        <v>114</v>
      </c>
    </row>
    <row r="107" spans="2:6">
      <c r="B107" t="s">
        <v>139</v>
      </c>
      <c r="C107" s="5">
        <v>0.34936305732484074</v>
      </c>
      <c r="D107" s="5">
        <v>0.17728395061728389</v>
      </c>
      <c r="E107" s="5">
        <v>0.50825565912117265</v>
      </c>
      <c r="F107" s="5">
        <v>0.38312925170068202</v>
      </c>
    </row>
  </sheetData>
  <mergeCells count="41">
    <mergeCell ref="B77:D77"/>
    <mergeCell ref="B78:E84"/>
    <mergeCell ref="H80:I80"/>
    <mergeCell ref="H81:I81"/>
    <mergeCell ref="H82:I82"/>
    <mergeCell ref="H83:I83"/>
    <mergeCell ref="H84:I84"/>
    <mergeCell ref="H75:I75"/>
    <mergeCell ref="H76:I76"/>
    <mergeCell ref="H77:I77"/>
    <mergeCell ref="H78:I78"/>
    <mergeCell ref="H79:I79"/>
    <mergeCell ref="B72:E72"/>
    <mergeCell ref="B71:E71"/>
    <mergeCell ref="B73:E73"/>
    <mergeCell ref="B74:E74"/>
    <mergeCell ref="B70:E70"/>
    <mergeCell ref="H70:I70"/>
    <mergeCell ref="H71:I71"/>
    <mergeCell ref="H72:I72"/>
    <mergeCell ref="H73:I73"/>
    <mergeCell ref="H74:I74"/>
    <mergeCell ref="X22:Y22"/>
    <mergeCell ref="C13:D21"/>
    <mergeCell ref="C12:D12"/>
    <mergeCell ref="F12:G12"/>
    <mergeCell ref="F13:G21"/>
    <mergeCell ref="R15:S21"/>
    <mergeCell ref="R12:S13"/>
    <mergeCell ref="U12:V12"/>
    <mergeCell ref="U13:V21"/>
    <mergeCell ref="X12:Y12"/>
    <mergeCell ref="X15:Y21"/>
    <mergeCell ref="H69:I69"/>
    <mergeCell ref="F57:I57"/>
    <mergeCell ref="O12:P12"/>
    <mergeCell ref="O13:P21"/>
    <mergeCell ref="I12:J12"/>
    <mergeCell ref="I13:J21"/>
    <mergeCell ref="L12:M12"/>
    <mergeCell ref="L13:M21"/>
  </mergeCells>
  <conditionalFormatting pivot="1" sqref="G60:I62">
    <cfRule type="colorScale" priority="18">
      <colorScale>
        <cfvo type="min"/>
        <cfvo type="percentile" val="50"/>
        <cfvo type="max"/>
        <color rgb="FFF8696B"/>
        <color rgb="FFFFEB84"/>
        <color rgb="FF63BE7B"/>
      </colorScale>
    </cfRule>
  </conditionalFormatting>
  <conditionalFormatting sqref="K59">
    <cfRule type="colorScale" priority="17">
      <colorScale>
        <cfvo type="min"/>
        <cfvo type="percentile" val="50"/>
        <cfvo type="max"/>
        <color rgb="FF63BE7B"/>
        <color rgb="FFFFEB84"/>
        <color rgb="FFF8696B"/>
      </colorScale>
    </cfRule>
  </conditionalFormatting>
  <conditionalFormatting sqref="S58:S63 K57:M62">
    <cfRule type="colorScale" priority="16">
      <colorScale>
        <cfvo type="min"/>
        <cfvo type="percentile" val="50"/>
        <cfvo type="max"/>
        <color rgb="FFF8696B"/>
        <color rgb="FFFFEB84"/>
        <color rgb="FF63BE7B"/>
      </colorScale>
    </cfRule>
  </conditionalFormatting>
  <conditionalFormatting sqref="G75">
    <cfRule type="containsText" dxfId="30" priority="10" operator="containsText" text="Low">
      <formula>NOT(ISERROR(SEARCH("Low",G75)))</formula>
    </cfRule>
    <cfRule type="containsText" dxfId="29" priority="11" operator="containsText" text="Medium">
      <formula>NOT(ISERROR(SEARCH("Medium",G75)))</formula>
    </cfRule>
    <cfRule type="containsText" dxfId="28" priority="12" operator="containsText" text="High">
      <formula>NOT(ISERROR(SEARCH("High",G75)))</formula>
    </cfRule>
  </conditionalFormatting>
  <conditionalFormatting sqref="G74">
    <cfRule type="dataBar" priority="9">
      <dataBar>
        <cfvo type="min"/>
        <cfvo type="max"/>
        <color rgb="FF638EC6"/>
      </dataBar>
      <extLst>
        <ext xmlns:x14="http://schemas.microsoft.com/office/spreadsheetml/2009/9/main" uri="{B025F937-C7B1-47D3-B67F-A62EFF666E3E}">
          <x14:id>{E1E2ED82-A4AE-42FC-A377-67A06D9D7D43}</x14:id>
        </ext>
      </extLst>
    </cfRule>
  </conditionalFormatting>
  <conditionalFormatting sqref="G74">
    <cfRule type="dataBar" priority="8">
      <dataBar>
        <cfvo type="min"/>
        <cfvo type="max"/>
        <color rgb="FFFF555A"/>
      </dataBar>
      <extLst>
        <ext xmlns:x14="http://schemas.microsoft.com/office/spreadsheetml/2009/9/main" uri="{B025F937-C7B1-47D3-B67F-A62EFF666E3E}">
          <x14:id>{724C1E61-7835-4D39-89F7-A2907BD43EE2}</x14:id>
        </ext>
      </extLst>
    </cfRule>
  </conditionalFormatting>
  <conditionalFormatting sqref="O57">
    <cfRule type="colorScale" priority="7">
      <colorScale>
        <cfvo type="min"/>
        <cfvo type="percentile" val="50"/>
        <cfvo type="max"/>
        <color rgb="FF63BE7B"/>
        <color rgb="FFFFEB84"/>
        <color rgb="FFF8696B"/>
      </colorScale>
    </cfRule>
  </conditionalFormatting>
  <conditionalFormatting sqref="O59:R61">
    <cfRule type="colorScale" priority="6">
      <colorScale>
        <cfvo type="min"/>
        <cfvo type="percentile" val="50"/>
        <cfvo type="max"/>
        <color rgb="FF63BE7B"/>
        <color rgb="FFFFEB84"/>
        <color rgb="FFF8696B"/>
      </colorScale>
    </cfRule>
  </conditionalFormatting>
  <conditionalFormatting sqref="O59:R61">
    <cfRule type="colorScale" priority="5">
      <colorScale>
        <cfvo type="min"/>
        <cfvo type="percentile" val="50"/>
        <cfvo type="max"/>
        <color rgb="FF63BE7B"/>
        <color rgb="FFFFEB84"/>
        <color rgb="FFF8696B"/>
      </colorScale>
    </cfRule>
  </conditionalFormatting>
  <conditionalFormatting pivot="1" sqref="P59:R61">
    <cfRule type="colorScale" priority="4">
      <colorScale>
        <cfvo type="min"/>
        <cfvo type="percentile" val="50"/>
        <cfvo type="max"/>
        <color rgb="FF63BE7B"/>
        <color rgb="FFFFEB84"/>
        <color rgb="FFF8696B"/>
      </colorScale>
    </cfRule>
  </conditionalFormatting>
  <conditionalFormatting sqref="O59:R61">
    <cfRule type="colorScale" priority="3">
      <colorScale>
        <cfvo type="min"/>
        <cfvo type="max"/>
        <color rgb="FFF8696B"/>
        <color rgb="FFFCFCFF"/>
      </colorScale>
    </cfRule>
  </conditionalFormatting>
  <conditionalFormatting sqref="T58:W61">
    <cfRule type="colorScale" priority="2">
      <colorScale>
        <cfvo type="min"/>
        <cfvo type="percentile" val="50"/>
        <cfvo type="max"/>
        <color rgb="FFF8696B"/>
        <color rgb="FFFFEB84"/>
        <color rgb="FF63BE7B"/>
      </colorScale>
    </cfRule>
  </conditionalFormatting>
  <conditionalFormatting sqref="Y59:AC61">
    <cfRule type="colorScale" priority="1">
      <colorScale>
        <cfvo type="min"/>
        <cfvo type="max"/>
        <color rgb="FFFFEF9C"/>
        <color rgb="FF63BE7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E1E2ED82-A4AE-42FC-A377-67A06D9D7D43}">
            <x14:dataBar minLength="0" maxLength="100" border="1" negativeBarBorderColorSameAsPositive="0">
              <x14:cfvo type="autoMin"/>
              <x14:cfvo type="autoMax"/>
              <x14:borderColor rgb="FF638EC6"/>
              <x14:negativeFillColor rgb="FFFF0000"/>
              <x14:negativeBorderColor rgb="FFFF0000"/>
              <x14:axisColor rgb="FF000000"/>
            </x14:dataBar>
          </x14:cfRule>
          <xm:sqref>G74</xm:sqref>
        </x14:conditionalFormatting>
        <x14:conditionalFormatting xmlns:xm="http://schemas.microsoft.com/office/excel/2006/main">
          <x14:cfRule type="dataBar" id="{724C1E61-7835-4D39-89F7-A2907BD43EE2}">
            <x14:dataBar minLength="0" maxLength="100" border="1" negativeBarBorderColorSameAsPositive="0">
              <x14:cfvo type="autoMin"/>
              <x14:cfvo type="autoMax"/>
              <x14:borderColor rgb="FFFF555A"/>
              <x14:negativeFillColor rgb="FFFF0000"/>
              <x14:negativeBorderColor rgb="FFFF0000"/>
              <x14:axisColor rgb="FF000000"/>
            </x14:dataBar>
          </x14:cfRule>
          <xm:sqref>G74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A740FD6-FA1A-48AA-B0B0-86B8009C2457}">
          <x14:formula1>
            <xm:f>HR!J2:J1471</xm:f>
          </x14:formula1>
          <xm:sqref>G70</xm:sqref>
        </x14:dataValidation>
      </x14:dataValidations>
    </ex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EE2E-ECA4-4303-B7AA-672E680AEFAB}">
  <dimension ref="C4:V28"/>
  <sheetViews>
    <sheetView topLeftCell="C19" workbookViewId="0">
      <selection activeCell="D23" sqref="D23"/>
    </sheetView>
  </sheetViews>
  <sheetFormatPr defaultRowHeight="15"/>
  <cols>
    <col min="3" max="3" width="25" bestFit="1" customWidth="1"/>
    <col min="4" max="4" width="15.85546875" bestFit="1" customWidth="1"/>
    <col min="5" max="5" width="12.28515625" bestFit="1" customWidth="1"/>
    <col min="6" max="6" width="18.85546875" bestFit="1" customWidth="1"/>
    <col min="7" max="7" width="25" bestFit="1" customWidth="1"/>
    <col min="8" max="8" width="7.28515625" bestFit="1" customWidth="1"/>
    <col min="9" max="9" width="11.42578125" bestFit="1" customWidth="1"/>
    <col min="10" max="10" width="27.140625" bestFit="1" customWidth="1"/>
    <col min="11" max="11" width="18.28515625" bestFit="1" customWidth="1"/>
    <col min="12" max="12" width="4.140625" bestFit="1" customWidth="1"/>
    <col min="13" max="13" width="11.7109375" bestFit="1" customWidth="1"/>
    <col min="14" max="14" width="25" bestFit="1" customWidth="1"/>
    <col min="15" max="15" width="14.85546875" bestFit="1" customWidth="1"/>
    <col min="16" max="16" width="18.140625" bestFit="1" customWidth="1"/>
    <col min="17" max="17" width="25.140625" bestFit="1" customWidth="1"/>
    <col min="18" max="18" width="24" bestFit="1" customWidth="1"/>
    <col min="19" max="19" width="25" bestFit="1" customWidth="1"/>
    <col min="20" max="20" width="11.7109375" bestFit="1" customWidth="1"/>
    <col min="21" max="21" width="7.28515625" bestFit="1" customWidth="1"/>
    <col min="22" max="22" width="11.42578125" bestFit="1" customWidth="1"/>
  </cols>
  <sheetData>
    <row r="4" spans="3:22">
      <c r="C4" t="s">
        <v>99</v>
      </c>
      <c r="F4" s="4" t="s">
        <v>104</v>
      </c>
      <c r="G4" t="s">
        <v>99</v>
      </c>
      <c r="J4" t="s">
        <v>139</v>
      </c>
      <c r="M4" s="4" t="s">
        <v>1</v>
      </c>
      <c r="N4" t="s">
        <v>99</v>
      </c>
      <c r="Q4" t="s">
        <v>98</v>
      </c>
    </row>
    <row r="5" spans="3:22">
      <c r="C5" s="5">
        <v>1470</v>
      </c>
      <c r="F5" t="s">
        <v>115</v>
      </c>
      <c r="G5" s="5">
        <v>314</v>
      </c>
      <c r="J5" s="5">
        <v>0.38312925170067963</v>
      </c>
      <c r="M5" t="s">
        <v>43</v>
      </c>
      <c r="N5" s="6">
        <v>0.83877551020408159</v>
      </c>
      <c r="Q5" s="5">
        <v>6502.931292517007</v>
      </c>
    </row>
    <row r="6" spans="3:22">
      <c r="F6" t="s">
        <v>116</v>
      </c>
      <c r="G6" s="5">
        <v>405</v>
      </c>
      <c r="M6" t="s">
        <v>35</v>
      </c>
      <c r="N6" s="6">
        <v>0.16122448979591836</v>
      </c>
    </row>
    <row r="7" spans="3:22">
      <c r="F7" t="s">
        <v>117</v>
      </c>
      <c r="G7" s="5">
        <v>751</v>
      </c>
      <c r="M7" t="s">
        <v>114</v>
      </c>
      <c r="N7" s="6">
        <v>1</v>
      </c>
    </row>
    <row r="8" spans="3:22">
      <c r="F8" t="s">
        <v>114</v>
      </c>
      <c r="G8" s="5">
        <v>1470</v>
      </c>
    </row>
    <row r="9" spans="3:22">
      <c r="P9" s="4" t="s">
        <v>101</v>
      </c>
      <c r="Q9" t="s">
        <v>99</v>
      </c>
      <c r="S9" s="4" t="s">
        <v>99</v>
      </c>
      <c r="T9" s="4" t="s">
        <v>1</v>
      </c>
    </row>
    <row r="10" spans="3:22">
      <c r="C10" s="4" t="s">
        <v>100</v>
      </c>
      <c r="D10" t="s">
        <v>99</v>
      </c>
      <c r="F10" s="4" t="s">
        <v>99</v>
      </c>
      <c r="G10" s="4" t="s">
        <v>1</v>
      </c>
      <c r="K10" t="s">
        <v>140</v>
      </c>
      <c r="M10" s="4" t="s">
        <v>141</v>
      </c>
      <c r="N10" t="s">
        <v>99</v>
      </c>
      <c r="P10" t="s">
        <v>108</v>
      </c>
      <c r="Q10" s="5">
        <v>260</v>
      </c>
      <c r="S10" s="4" t="s">
        <v>101</v>
      </c>
      <c r="T10" t="s">
        <v>43</v>
      </c>
      <c r="U10" t="s">
        <v>35</v>
      </c>
      <c r="V10" t="s">
        <v>114</v>
      </c>
    </row>
    <row r="11" spans="3:22">
      <c r="C11" t="s">
        <v>105</v>
      </c>
      <c r="D11" s="5">
        <v>147</v>
      </c>
      <c r="F11" s="4" t="s">
        <v>100</v>
      </c>
      <c r="G11" t="s">
        <v>43</v>
      </c>
      <c r="H11" t="s">
        <v>35</v>
      </c>
      <c r="I11" t="s">
        <v>114</v>
      </c>
      <c r="K11" s="5">
        <v>0.29482993197278851</v>
      </c>
      <c r="M11">
        <v>0</v>
      </c>
      <c r="N11" s="5">
        <v>1210</v>
      </c>
      <c r="P11" t="s">
        <v>109</v>
      </c>
      <c r="Q11" s="5">
        <v>1097</v>
      </c>
      <c r="S11" t="s">
        <v>108</v>
      </c>
      <c r="T11" s="6">
        <v>0.85769230769230764</v>
      </c>
      <c r="U11" s="6">
        <v>0.1423076923076923</v>
      </c>
      <c r="V11" s="6">
        <v>1</v>
      </c>
    </row>
    <row r="12" spans="3:22">
      <c r="C12" t="s">
        <v>106</v>
      </c>
      <c r="D12" s="5">
        <v>911</v>
      </c>
      <c r="F12" t="s">
        <v>105</v>
      </c>
      <c r="G12" s="6">
        <v>6.8707482993197275E-2</v>
      </c>
      <c r="H12" s="6">
        <v>3.1292517006802724E-2</v>
      </c>
      <c r="I12" s="6">
        <v>0.1</v>
      </c>
      <c r="M12">
        <v>1</v>
      </c>
      <c r="N12" s="5">
        <v>260</v>
      </c>
      <c r="P12" t="s">
        <v>110</v>
      </c>
      <c r="Q12" s="5">
        <v>113</v>
      </c>
      <c r="S12" t="s">
        <v>109</v>
      </c>
      <c r="T12" s="6">
        <v>0.83044667274384687</v>
      </c>
      <c r="U12" s="6">
        <v>0.16955332725615316</v>
      </c>
      <c r="V12" s="6">
        <v>1</v>
      </c>
    </row>
    <row r="13" spans="3:22">
      <c r="C13" t="s">
        <v>107</v>
      </c>
      <c r="D13" s="5">
        <v>412</v>
      </c>
      <c r="F13" t="s">
        <v>106</v>
      </c>
      <c r="G13" s="6">
        <v>0.56122448979591832</v>
      </c>
      <c r="H13" s="6">
        <v>5.8503401360544216E-2</v>
      </c>
      <c r="I13" s="6">
        <v>0.61972789115646254</v>
      </c>
      <c r="M13" t="s">
        <v>114</v>
      </c>
      <c r="N13" s="5">
        <v>1470</v>
      </c>
      <c r="P13" t="s">
        <v>114</v>
      </c>
      <c r="Q13" s="5">
        <v>1470</v>
      </c>
      <c r="S13" t="s">
        <v>110</v>
      </c>
      <c r="T13" s="6">
        <v>0.87610619469026552</v>
      </c>
      <c r="U13" s="6">
        <v>0.12389380530973451</v>
      </c>
      <c r="V13" s="6">
        <v>1</v>
      </c>
    </row>
    <row r="14" spans="3:22">
      <c r="C14" t="s">
        <v>114</v>
      </c>
      <c r="D14" s="5">
        <v>1470</v>
      </c>
      <c r="F14" t="s">
        <v>107</v>
      </c>
      <c r="G14" s="6">
        <v>0.20884353741496597</v>
      </c>
      <c r="H14" s="6">
        <v>7.1428571428571425E-2</v>
      </c>
      <c r="I14" s="6">
        <v>0.28027210884353743</v>
      </c>
      <c r="S14" t="s">
        <v>114</v>
      </c>
      <c r="T14" s="6">
        <v>0.83877551020408159</v>
      </c>
      <c r="U14" s="6">
        <v>0.16122448979591836</v>
      </c>
      <c r="V14" s="6">
        <v>1</v>
      </c>
    </row>
    <row r="15" spans="3:22">
      <c r="F15" t="s">
        <v>114</v>
      </c>
      <c r="G15" s="6">
        <v>0.83877551020408159</v>
      </c>
      <c r="H15" s="6">
        <v>0.16122448979591836</v>
      </c>
      <c r="I15" s="6">
        <v>1</v>
      </c>
    </row>
    <row r="17" spans="3:19">
      <c r="C17" s="4" t="s">
        <v>99</v>
      </c>
      <c r="D17" s="4" t="s">
        <v>100</v>
      </c>
    </row>
    <row r="18" spans="3:19">
      <c r="C18" s="4" t="s">
        <v>101</v>
      </c>
      <c r="D18" s="60" t="s">
        <v>105</v>
      </c>
      <c r="E18" t="s">
        <v>106</v>
      </c>
      <c r="F18" t="s">
        <v>107</v>
      </c>
      <c r="G18" t="s">
        <v>114</v>
      </c>
      <c r="J18" s="4" t="s">
        <v>99</v>
      </c>
      <c r="K18" s="4" t="s">
        <v>1</v>
      </c>
      <c r="O18" s="4" t="s">
        <v>102</v>
      </c>
      <c r="P18" t="s">
        <v>139</v>
      </c>
      <c r="R18" s="4" t="s">
        <v>15</v>
      </c>
      <c r="S18" t="s">
        <v>98</v>
      </c>
    </row>
    <row r="19" spans="3:19">
      <c r="C19" s="60" t="s">
        <v>108</v>
      </c>
      <c r="D19" s="6">
        <v>0.15769230769230769</v>
      </c>
      <c r="E19" s="6">
        <v>0.52692307692307694</v>
      </c>
      <c r="F19" s="6">
        <v>0.31538461538461537</v>
      </c>
      <c r="G19" s="6">
        <v>1</v>
      </c>
      <c r="J19" s="4" t="s">
        <v>102</v>
      </c>
      <c r="K19" t="s">
        <v>43</v>
      </c>
      <c r="L19" t="s">
        <v>35</v>
      </c>
      <c r="M19" t="s">
        <v>114</v>
      </c>
      <c r="O19" t="s">
        <v>111</v>
      </c>
      <c r="P19" s="45">
        <v>0.29396325459317613</v>
      </c>
      <c r="R19" t="s">
        <v>54</v>
      </c>
      <c r="S19" s="5">
        <v>7528.7633587786258</v>
      </c>
    </row>
    <row r="20" spans="3:19">
      <c r="C20" t="s">
        <v>109</v>
      </c>
      <c r="D20" s="6">
        <v>8.4776663628076579E-2</v>
      </c>
      <c r="E20" s="6">
        <v>0.63719234275296266</v>
      </c>
      <c r="F20" s="6">
        <v>0.27803099361896078</v>
      </c>
      <c r="G20" s="6">
        <v>1</v>
      </c>
      <c r="J20" t="s">
        <v>111</v>
      </c>
      <c r="K20" s="5">
        <v>341</v>
      </c>
      <c r="L20" s="5">
        <v>40</v>
      </c>
      <c r="M20" s="5">
        <v>381</v>
      </c>
      <c r="O20" t="s">
        <v>112</v>
      </c>
      <c r="P20" s="45">
        <v>0.43238007380073851</v>
      </c>
      <c r="R20" t="s">
        <v>61</v>
      </c>
      <c r="S20" s="5">
        <v>4235.75</v>
      </c>
    </row>
    <row r="21" spans="3:19">
      <c r="C21" t="s">
        <v>110</v>
      </c>
      <c r="D21" s="6">
        <v>0.11504424778761062</v>
      </c>
      <c r="E21" s="6">
        <v>0.66371681415929207</v>
      </c>
      <c r="F21" s="6">
        <v>0.22123893805309736</v>
      </c>
      <c r="G21" s="6">
        <v>1</v>
      </c>
      <c r="J21" t="s">
        <v>112</v>
      </c>
      <c r="K21" s="5">
        <v>405</v>
      </c>
      <c r="L21" s="5">
        <v>137</v>
      </c>
      <c r="M21" s="5">
        <v>542</v>
      </c>
      <c r="O21" t="s">
        <v>113</v>
      </c>
      <c r="P21" s="45">
        <v>0.39643510054844644</v>
      </c>
      <c r="R21" t="s">
        <v>50</v>
      </c>
      <c r="S21" s="5">
        <v>3237.169884169884</v>
      </c>
    </row>
    <row r="22" spans="3:19">
      <c r="C22" t="s">
        <v>114</v>
      </c>
      <c r="D22" s="6">
        <v>0.1</v>
      </c>
      <c r="E22" s="6">
        <v>0.61972789115646254</v>
      </c>
      <c r="F22" s="6">
        <v>0.28027210884353743</v>
      </c>
      <c r="G22" s="6">
        <v>1</v>
      </c>
      <c r="J22" t="s">
        <v>113</v>
      </c>
      <c r="K22" s="5">
        <v>487</v>
      </c>
      <c r="L22" s="5">
        <v>60</v>
      </c>
      <c r="M22" s="5">
        <v>547</v>
      </c>
      <c r="O22" t="s">
        <v>114</v>
      </c>
      <c r="P22" s="5">
        <v>0.38312925170068091</v>
      </c>
      <c r="R22" t="s">
        <v>56</v>
      </c>
      <c r="S22" s="5">
        <v>17181.676470588234</v>
      </c>
    </row>
    <row r="23" spans="3:19">
      <c r="J23" t="s">
        <v>114</v>
      </c>
      <c r="K23" s="5">
        <v>1233</v>
      </c>
      <c r="L23" s="5">
        <v>237</v>
      </c>
      <c r="M23" s="5">
        <v>1470</v>
      </c>
      <c r="R23" t="s">
        <v>53</v>
      </c>
      <c r="S23" s="5">
        <v>7295.1379310344828</v>
      </c>
    </row>
    <row r="24" spans="3:19">
      <c r="R24" t="s">
        <v>58</v>
      </c>
      <c r="S24" s="5">
        <v>16033.55</v>
      </c>
    </row>
    <row r="25" spans="3:19">
      <c r="R25" t="s">
        <v>47</v>
      </c>
      <c r="S25" s="5">
        <v>3239.972602739726</v>
      </c>
    </row>
    <row r="26" spans="3:19">
      <c r="R26" t="s">
        <v>40</v>
      </c>
      <c r="S26" s="5">
        <v>6924.2791411042945</v>
      </c>
    </row>
    <row r="27" spans="3:19">
      <c r="R27" t="s">
        <v>57</v>
      </c>
      <c r="S27" s="5">
        <v>2626</v>
      </c>
    </row>
    <row r="28" spans="3:19">
      <c r="R28" t="s">
        <v>114</v>
      </c>
      <c r="S28" s="5">
        <v>6502.931292517007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C7BB-D83D-4A4B-8CCD-E0CCE573B2DF}">
  <dimension ref="A1:CV1471"/>
  <sheetViews>
    <sheetView topLeftCell="AG1" workbookViewId="0">
      <selection activeCell="AL1" sqref="AL1:AL1048576"/>
    </sheetView>
  </sheetViews>
  <sheetFormatPr defaultRowHeight="15"/>
  <cols>
    <col min="2" max="2" width="10.85546875" bestFit="1" customWidth="1"/>
    <col min="3" max="3" width="17" bestFit="1" customWidth="1"/>
    <col min="4" max="4" width="11.7109375" bestFit="1" customWidth="1"/>
    <col min="5" max="5" width="23.28515625" bestFit="1" customWidth="1"/>
    <col min="6" max="6" width="20.7109375" bestFit="1" customWidth="1"/>
    <col min="7" max="7" width="12" bestFit="1" customWidth="1"/>
    <col min="8" max="8" width="16.5703125" bestFit="1" customWidth="1"/>
    <col min="9" max="9" width="17.28515625" bestFit="1" customWidth="1"/>
    <col min="10" max="10" width="19.28515625" bestFit="1" customWidth="1"/>
    <col min="11" max="11" width="25" bestFit="1" customWidth="1"/>
    <col min="12" max="12" width="9.7109375" bestFit="1" customWidth="1"/>
    <col min="13" max="13" width="13.140625" bestFit="1" customWidth="1"/>
    <col min="14" max="14" width="17.42578125" bestFit="1" customWidth="1"/>
    <col min="15" max="15" width="10.7109375" bestFit="1" customWidth="1"/>
    <col min="16" max="16" width="24.42578125" bestFit="1" customWidth="1"/>
    <col min="17" max="17" width="16.5703125" bestFit="1" customWidth="1"/>
    <col min="18" max="18" width="15.28515625" bestFit="1" customWidth="1"/>
    <col min="19" max="19" width="17.28515625" bestFit="1" customWidth="1"/>
    <col min="20" max="20" width="14.85546875" bestFit="1" customWidth="1"/>
    <col min="21" max="21" width="24.42578125" bestFit="1" customWidth="1"/>
    <col min="22" max="22" width="9.5703125" bestFit="1" customWidth="1"/>
    <col min="23" max="23" width="11.85546875" bestFit="1" customWidth="1"/>
    <col min="24" max="24" width="19.42578125" bestFit="1" customWidth="1"/>
    <col min="25" max="25" width="20.28515625" bestFit="1" customWidth="1"/>
    <col min="26" max="26" width="24.7109375" bestFit="1" customWidth="1"/>
    <col min="27" max="27" width="16.42578125" bestFit="1" customWidth="1"/>
    <col min="28" max="28" width="18.7109375" bestFit="1" customWidth="1"/>
    <col min="29" max="29" width="20.140625" bestFit="1" customWidth="1"/>
    <col min="30" max="30" width="23.28515625" bestFit="1" customWidth="1"/>
    <col min="31" max="31" width="18.140625" bestFit="1" customWidth="1"/>
    <col min="32" max="32" width="18.42578125" bestFit="1" customWidth="1"/>
    <col min="33" max="33" width="20.42578125" bestFit="1" customWidth="1"/>
    <col min="34" max="34" width="25.7109375" bestFit="1" customWidth="1"/>
    <col min="35" max="35" width="24.140625" bestFit="1" customWidth="1"/>
    <col min="36" max="36" width="15.42578125" bestFit="1" customWidth="1"/>
    <col min="37" max="37" width="17.5703125" bestFit="1" customWidth="1"/>
    <col min="38" max="38" width="14.42578125" bestFit="1" customWidth="1"/>
    <col min="39" max="39" width="15.85546875" bestFit="1" customWidth="1"/>
    <col min="40" max="40" width="14.140625" bestFit="1" customWidth="1"/>
    <col min="41" max="41" width="14" customWidth="1"/>
    <col min="42" max="42" width="19.28515625" bestFit="1" customWidth="1"/>
    <col min="43" max="43" width="18" bestFit="1" customWidth="1"/>
    <col min="44" max="44" width="14.85546875" customWidth="1"/>
    <col min="45" max="45" width="15" bestFit="1" customWidth="1"/>
    <col min="46" max="46" width="17.28515625" bestFit="1" customWidth="1"/>
    <col min="47" max="47" width="14" bestFit="1" customWidth="1"/>
    <col min="48" max="100" width="12.140625" bestFit="1" customWidth="1"/>
  </cols>
  <sheetData>
    <row r="1" spans="1:10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46" t="s">
        <v>142</v>
      </c>
      <c r="AK1" s="46" t="s">
        <v>143</v>
      </c>
      <c r="AL1" s="46" t="s">
        <v>144</v>
      </c>
      <c r="AM1" s="46" t="s">
        <v>145</v>
      </c>
      <c r="AN1" s="46" t="s">
        <v>146</v>
      </c>
      <c r="AO1" s="46" t="s">
        <v>141</v>
      </c>
      <c r="AP1" s="46" t="s">
        <v>147</v>
      </c>
      <c r="AQ1" s="46" t="s">
        <v>104</v>
      </c>
      <c r="AR1" s="46" t="s">
        <v>148</v>
      </c>
      <c r="AS1" s="46" t="s">
        <v>100</v>
      </c>
      <c r="AT1" s="46" t="s">
        <v>101</v>
      </c>
      <c r="AU1" s="46" t="s">
        <v>102</v>
      </c>
      <c r="AV1" t="s">
        <v>149</v>
      </c>
      <c r="AW1" t="s">
        <v>150</v>
      </c>
      <c r="AX1" t="s">
        <v>151</v>
      </c>
      <c r="AY1" t="s">
        <v>152</v>
      </c>
      <c r="AZ1" t="s">
        <v>153</v>
      </c>
      <c r="BA1" t="s">
        <v>154</v>
      </c>
      <c r="BB1" t="s">
        <v>155</v>
      </c>
      <c r="BC1" t="s">
        <v>156</v>
      </c>
      <c r="BD1" t="s">
        <v>157</v>
      </c>
      <c r="BE1" t="s">
        <v>158</v>
      </c>
      <c r="BF1" t="s">
        <v>159</v>
      </c>
      <c r="BG1" t="s">
        <v>160</v>
      </c>
      <c r="BH1" t="s">
        <v>161</v>
      </c>
      <c r="BI1" t="s">
        <v>162</v>
      </c>
      <c r="BJ1" t="s">
        <v>163</v>
      </c>
      <c r="BK1" t="s">
        <v>164</v>
      </c>
      <c r="BL1" t="s">
        <v>165</v>
      </c>
      <c r="BM1" t="s">
        <v>166</v>
      </c>
      <c r="BN1" t="s">
        <v>167</v>
      </c>
      <c r="BO1" t="s">
        <v>168</v>
      </c>
      <c r="BP1" t="s">
        <v>169</v>
      </c>
      <c r="BQ1" t="s">
        <v>170</v>
      </c>
      <c r="BR1" t="s">
        <v>171</v>
      </c>
      <c r="BS1" t="s">
        <v>172</v>
      </c>
      <c r="BT1" t="s">
        <v>173</v>
      </c>
      <c r="BU1" t="s">
        <v>174</v>
      </c>
      <c r="BV1" t="s">
        <v>175</v>
      </c>
      <c r="BW1" t="s">
        <v>176</v>
      </c>
      <c r="BX1" t="s">
        <v>177</v>
      </c>
      <c r="BY1" t="s">
        <v>178</v>
      </c>
      <c r="BZ1" t="s">
        <v>179</v>
      </c>
      <c r="CA1" t="s">
        <v>180</v>
      </c>
      <c r="CB1" t="s">
        <v>181</v>
      </c>
      <c r="CC1" t="s">
        <v>182</v>
      </c>
      <c r="CD1" t="s">
        <v>183</v>
      </c>
      <c r="CE1" t="s">
        <v>184</v>
      </c>
      <c r="CF1" t="s">
        <v>185</v>
      </c>
      <c r="CG1" t="s">
        <v>186</v>
      </c>
      <c r="CH1" t="s">
        <v>187</v>
      </c>
      <c r="CI1" t="s">
        <v>188</v>
      </c>
      <c r="CJ1" t="s">
        <v>189</v>
      </c>
      <c r="CK1" t="s">
        <v>190</v>
      </c>
      <c r="CL1" t="s">
        <v>191</v>
      </c>
      <c r="CM1" t="s">
        <v>192</v>
      </c>
      <c r="CN1" t="s">
        <v>193</v>
      </c>
      <c r="CO1" t="s">
        <v>194</v>
      </c>
      <c r="CP1" t="s">
        <v>195</v>
      </c>
      <c r="CQ1" t="s">
        <v>196</v>
      </c>
      <c r="CR1" t="s">
        <v>197</v>
      </c>
      <c r="CS1" t="s">
        <v>198</v>
      </c>
      <c r="CT1" t="s">
        <v>199</v>
      </c>
      <c r="CU1" t="s">
        <v>200</v>
      </c>
      <c r="CV1" t="s">
        <v>201</v>
      </c>
    </row>
    <row r="2" spans="1:100" ht="18.75" customHeight="1">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IF(HR[[#This Row],[OverTime]]="Yes",1,0)</f>
        <v>1</v>
      </c>
      <c r="AK2">
        <f>IF(HR[[#This Row],[JobSatisfaction]]&lt;=2,1,0)</f>
        <v>0</v>
      </c>
      <c r="AL2">
        <f>IF(HR[[#This Row],[WorkLifeBalance]]&lt;=2,1,0)</f>
        <v>1</v>
      </c>
      <c r="AM2">
        <f>IF(HR[[#This Row],[MonthlyIncome]]&lt;AVERAGE(HR[MonthlyIncome]),1,0)</f>
        <v>1</v>
      </c>
      <c r="AN2">
        <f>IF(HR[[#This Row],[EnvironmentSatisfaction]]&lt;=2,1,0)</f>
        <v>1</v>
      </c>
      <c r="AO2">
        <f>IF(HR[[#This Row],[YearsSinceLastPromotion]]&gt;4,1,0)</f>
        <v>0</v>
      </c>
      <c r="AP2">
        <f>(HR[[#This Row],[OverTimeFlag]]*1.5+HR[[#This Row],[LowJobSatisFlag]]*2.5+HR[[#This Row],[LowWLBFlag]]*2+HR[[#This Row],[LowSalaryFlag]]*1.5+HR[[#This Row],[LowEnviFlag]]*2+HR[[#This Row],[LowProFlag]]*0.5)/10</f>
        <v>0.7</v>
      </c>
      <c r="AQ2" s="1" t="str">
        <f>IF(A2&gt;=_xlfn.PERCENTILE.INC($A$2:$A$1000,0.8),"High Risk",
IF(HR[[#This Row],[AttritionRiskScore]]&gt;=_xlfn.PERCENTILE.INC($AP$2:$AP$1000,0.5),"Medium Risk","Low Risk"))</f>
        <v>Medium Risk</v>
      </c>
      <c r="AR2" s="1">
        <f>(HR[[#This Row],[OverTimeFlag]]*4+HR[[#This Row],[LowWLBFlag]]*3+HR[[#This Row],[LowJobSatisFlag]]*2+HR[[#This Row],[LowProFlag]]*1)/10</f>
        <v>0.7</v>
      </c>
      <c r="AS2" t="str">
        <f t="shared" ref="AS2:AS65" si="0">IF(AR2&gt;=0.7,"High Burnout",IF(AR2&gt;=0.4,"Medium Burnout","Low Burnout"))</f>
        <v>High Burnout</v>
      </c>
      <c r="AT2" t="str">
        <f>IF(HR[[#This Row],[YearsSinceLastPromotion]]&gt;4,"High Stagnation",
IF(HR[[#This Row],[YearsSinceLastPromotion]]&gt;=3,"Medium Stagnation","Low Stagnation"))</f>
        <v>Low Stagnation</v>
      </c>
      <c r="AU2" t="str">
        <f>IF(HR[[#This Row],[MonthlyIncome]]&lt;4000,"Low Salary",
IF(HR[[#This Row],[MonthlyIncome]]&lt;8000,"Medium Salary","High Salary"))</f>
        <v>Medium Salary</v>
      </c>
    </row>
    <row r="3" spans="1:100">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IF(HR[[#This Row],[OverTime]]="Yes",1,0)</f>
        <v>0</v>
      </c>
      <c r="AK3">
        <f>IF(HR[[#This Row],[JobSatisfaction]]&lt;=2,1,0)</f>
        <v>1</v>
      </c>
      <c r="AL3">
        <f>IF(HR[[#This Row],[WorkLifeBalance]]&lt;=2,1,0)</f>
        <v>0</v>
      </c>
      <c r="AM3">
        <f>IF(HR[[#This Row],[MonthlyIncome]]&lt;AVERAGE(HR[MonthlyIncome]),1,0)</f>
        <v>1</v>
      </c>
      <c r="AN3">
        <f>IF(HR[[#This Row],[EnvironmentSatisfaction]]&lt;=2,1,0)</f>
        <v>0</v>
      </c>
      <c r="AO3">
        <f>IF(HR[[#This Row],[YearsSinceLastPromotion]]&gt;4,1,0)</f>
        <v>0</v>
      </c>
      <c r="AP3">
        <f>(HR[[#This Row],[OverTimeFlag]]*1.5+HR[[#This Row],[LowJobSatisFlag]]*2.5+HR[[#This Row],[LowWLBFlag]]*2+HR[[#This Row],[LowSalaryFlag]]*1.5+HR[[#This Row],[LowEnviFlag]]*2+HR[[#This Row],[LowProFlag]]*0.5)/10</f>
        <v>0.4</v>
      </c>
      <c r="AQ3" t="str">
        <f>IF(A3&gt;=_xlfn.PERCENTILE.INC($A$2:$A$1000,0.8),"High Risk",
IF(HR[[#This Row],[AttritionRiskScore]]&gt;=_xlfn.PERCENTILE.INC($AP$2:$AP$1000,0.5),"Medium Risk","Low Risk"))</f>
        <v>High Risk</v>
      </c>
      <c r="AR3">
        <f>(HR[[#This Row],[OverTimeFlag]]*4+HR[[#This Row],[LowWLBFlag]]*3+HR[[#This Row],[LowJobSatisFlag]]*2+HR[[#This Row],[LowProFlag]]*1)/10</f>
        <v>0.2</v>
      </c>
      <c r="AS3" t="str">
        <f t="shared" si="0"/>
        <v>Low Burnout</v>
      </c>
      <c r="AT3" t="str">
        <f>IF(HR[[#This Row],[YearsSinceLastPromotion]]&gt;4,"High Stagnation",
IF(HR[[#This Row],[YearsSinceLastPromotion]]&gt;=3,"Medium Stagnation","Low Stagnation"))</f>
        <v>Low Stagnation</v>
      </c>
      <c r="AU3" t="str">
        <f>IF(HR[[#This Row],[MonthlyIncome]]&lt;4000,"Low Salary",
IF(HR[[#This Row],[MonthlyIncome]]&lt;8000,"Medium Salary","High Salary"))</f>
        <v>Medium Salary</v>
      </c>
    </row>
    <row r="4" spans="1:100">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IF(HR[[#This Row],[OverTime]]="Yes",1,0)</f>
        <v>1</v>
      </c>
      <c r="AK4">
        <f>IF(HR[[#This Row],[JobSatisfaction]]&lt;=2,1,0)</f>
        <v>0</v>
      </c>
      <c r="AL4">
        <f>IF(HR[[#This Row],[WorkLifeBalance]]&lt;=2,1,0)</f>
        <v>0</v>
      </c>
      <c r="AM4">
        <f>IF(HR[[#This Row],[MonthlyIncome]]&lt;AVERAGE(HR[MonthlyIncome]),1,0)</f>
        <v>1</v>
      </c>
      <c r="AN4">
        <f>IF(HR[[#This Row],[EnvironmentSatisfaction]]&lt;=2,1,0)</f>
        <v>0</v>
      </c>
      <c r="AO4">
        <f>IF(HR[[#This Row],[YearsSinceLastPromotion]]&gt;4,1,0)</f>
        <v>0</v>
      </c>
      <c r="AP4">
        <f>(HR[[#This Row],[OverTimeFlag]]*1.5+HR[[#This Row],[LowJobSatisFlag]]*2.5+HR[[#This Row],[LowWLBFlag]]*2+HR[[#This Row],[LowSalaryFlag]]*1.5+HR[[#This Row],[LowEnviFlag]]*2+HR[[#This Row],[LowProFlag]]*0.5)/10</f>
        <v>0.3</v>
      </c>
      <c r="AQ4" t="str">
        <f>IF(A4&gt;=_xlfn.PERCENTILE.INC($A$2:$A$1000,0.8),"High Risk",
IF(HR[[#This Row],[AttritionRiskScore]]&gt;=_xlfn.PERCENTILE.INC($AP$2:$AP$1000,0.5),"Medium Risk","Low Risk"))</f>
        <v>Low Risk</v>
      </c>
      <c r="AR4">
        <f>(HR[[#This Row],[OverTimeFlag]]*4+HR[[#This Row],[LowWLBFlag]]*3+HR[[#This Row],[LowJobSatisFlag]]*2+HR[[#This Row],[LowProFlag]]*1)/10</f>
        <v>0.4</v>
      </c>
      <c r="AS4" t="str">
        <f t="shared" si="0"/>
        <v>Medium Burnout</v>
      </c>
      <c r="AT4" t="str">
        <f>IF(HR[[#This Row],[YearsSinceLastPromotion]]&gt;4,"High Stagnation",
IF(HR[[#This Row],[YearsSinceLastPromotion]]&gt;=3,"Medium Stagnation","Low Stagnation"))</f>
        <v>Low Stagnation</v>
      </c>
      <c r="AU4" t="str">
        <f>IF(HR[[#This Row],[MonthlyIncome]]&lt;4000,"Low Salary",
IF(HR[[#This Row],[MonthlyIncome]]&lt;8000,"Medium Salary","High Salary"))</f>
        <v>Low Salary</v>
      </c>
    </row>
    <row r="5" spans="1:100">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IF(HR[[#This Row],[OverTime]]="Yes",1,0)</f>
        <v>1</v>
      </c>
      <c r="AK5">
        <f>IF(HR[[#This Row],[JobSatisfaction]]&lt;=2,1,0)</f>
        <v>0</v>
      </c>
      <c r="AL5">
        <f>IF(HR[[#This Row],[WorkLifeBalance]]&lt;=2,1,0)</f>
        <v>0</v>
      </c>
      <c r="AM5">
        <f>IF(HR[[#This Row],[MonthlyIncome]]&lt;AVERAGE(HR[MonthlyIncome]),1,0)</f>
        <v>1</v>
      </c>
      <c r="AN5">
        <f>IF(HR[[#This Row],[EnvironmentSatisfaction]]&lt;=2,1,0)</f>
        <v>0</v>
      </c>
      <c r="AO5">
        <f>IF(HR[[#This Row],[YearsSinceLastPromotion]]&gt;4,1,0)</f>
        <v>0</v>
      </c>
      <c r="AP5">
        <f>(HR[[#This Row],[OverTimeFlag]]*1.5+HR[[#This Row],[LowJobSatisFlag]]*2.5+HR[[#This Row],[LowWLBFlag]]*2+HR[[#This Row],[LowSalaryFlag]]*1.5+HR[[#This Row],[LowEnviFlag]]*2+HR[[#This Row],[LowProFlag]]*0.5)/10</f>
        <v>0.3</v>
      </c>
      <c r="AQ5" t="str">
        <f>IF(A5&gt;=_xlfn.PERCENTILE.INC($A$2:$A$1000,0.8),"High Risk",
IF(HR[[#This Row],[AttritionRiskScore]]&gt;=_xlfn.PERCENTILE.INC($AP$2:$AP$1000,0.5),"Medium Risk","Low Risk"))</f>
        <v>Low Risk</v>
      </c>
      <c r="AR5">
        <f>(HR[[#This Row],[OverTimeFlag]]*4+HR[[#This Row],[LowWLBFlag]]*3+HR[[#This Row],[LowJobSatisFlag]]*2+HR[[#This Row],[LowProFlag]]*1)/10</f>
        <v>0.4</v>
      </c>
      <c r="AS5" t="str">
        <f t="shared" si="0"/>
        <v>Medium Burnout</v>
      </c>
      <c r="AT5" t="str">
        <f>IF(HR[[#This Row],[YearsSinceLastPromotion]]&gt;4,"High Stagnation",
IF(HR[[#This Row],[YearsSinceLastPromotion]]&gt;=3,"Medium Stagnation","Low Stagnation"))</f>
        <v>Medium Stagnation</v>
      </c>
      <c r="AU5" t="str">
        <f>IF(HR[[#This Row],[MonthlyIncome]]&lt;4000,"Low Salary",
IF(HR[[#This Row],[MonthlyIncome]]&lt;8000,"Medium Salary","High Salary"))</f>
        <v>Low Salary</v>
      </c>
    </row>
    <row r="6" spans="1:100">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IF(HR[[#This Row],[OverTime]]="Yes",1,0)</f>
        <v>0</v>
      </c>
      <c r="AK6">
        <f>IF(HR[[#This Row],[JobSatisfaction]]&lt;=2,1,0)</f>
        <v>1</v>
      </c>
      <c r="AL6">
        <f>IF(HR[[#This Row],[WorkLifeBalance]]&lt;=2,1,0)</f>
        <v>0</v>
      </c>
      <c r="AM6">
        <f>IF(HR[[#This Row],[MonthlyIncome]]&lt;AVERAGE(HR[MonthlyIncome]),1,0)</f>
        <v>1</v>
      </c>
      <c r="AN6">
        <f>IF(HR[[#This Row],[EnvironmentSatisfaction]]&lt;=2,1,0)</f>
        <v>1</v>
      </c>
      <c r="AO6">
        <f>IF(HR[[#This Row],[YearsSinceLastPromotion]]&gt;4,1,0)</f>
        <v>0</v>
      </c>
      <c r="AP6">
        <f>(HR[[#This Row],[OverTimeFlag]]*1.5+HR[[#This Row],[LowJobSatisFlag]]*2.5+HR[[#This Row],[LowWLBFlag]]*2+HR[[#This Row],[LowSalaryFlag]]*1.5+HR[[#This Row],[LowEnviFlag]]*2+HR[[#This Row],[LowProFlag]]*0.5)/10</f>
        <v>0.6</v>
      </c>
      <c r="AQ6" t="str">
        <f>IF(A6&gt;=_xlfn.PERCENTILE.INC($A$2:$A$1000,0.8),"High Risk",
IF(HR[[#This Row],[AttritionRiskScore]]&gt;=_xlfn.PERCENTILE.INC($AP$2:$AP$1000,0.5),"Medium Risk","Low Risk"))</f>
        <v>Medium Risk</v>
      </c>
      <c r="AR6">
        <f>(HR[[#This Row],[OverTimeFlag]]*4+HR[[#This Row],[LowWLBFlag]]*3+HR[[#This Row],[LowJobSatisFlag]]*2+HR[[#This Row],[LowProFlag]]*1)/10</f>
        <v>0.2</v>
      </c>
      <c r="AS6" t="str">
        <f t="shared" si="0"/>
        <v>Low Burnout</v>
      </c>
      <c r="AT6" t="str">
        <f>IF(HR[[#This Row],[YearsSinceLastPromotion]]&gt;4,"High Stagnation",
IF(HR[[#This Row],[YearsSinceLastPromotion]]&gt;=3,"Medium Stagnation","Low Stagnation"))</f>
        <v>Low Stagnation</v>
      </c>
      <c r="AU6" t="str">
        <f>IF(HR[[#This Row],[MonthlyIncome]]&lt;4000,"Low Salary",
IF(HR[[#This Row],[MonthlyIncome]]&lt;8000,"Medium Salary","High Salary"))</f>
        <v>Low Salary</v>
      </c>
    </row>
    <row r="7" spans="1:100">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IF(HR[[#This Row],[OverTime]]="Yes",1,0)</f>
        <v>0</v>
      </c>
      <c r="AK7">
        <f>IF(HR[[#This Row],[JobSatisfaction]]&lt;=2,1,0)</f>
        <v>0</v>
      </c>
      <c r="AL7">
        <f>IF(HR[[#This Row],[WorkLifeBalance]]&lt;=2,1,0)</f>
        <v>1</v>
      </c>
      <c r="AM7">
        <f>IF(HR[[#This Row],[MonthlyIncome]]&lt;AVERAGE(HR[MonthlyIncome]),1,0)</f>
        <v>1</v>
      </c>
      <c r="AN7">
        <f>IF(HR[[#This Row],[EnvironmentSatisfaction]]&lt;=2,1,0)</f>
        <v>0</v>
      </c>
      <c r="AO7">
        <f>IF(HR[[#This Row],[YearsSinceLastPromotion]]&gt;4,1,0)</f>
        <v>0</v>
      </c>
      <c r="AP7">
        <f>(HR[[#This Row],[OverTimeFlag]]*1.5+HR[[#This Row],[LowJobSatisFlag]]*2.5+HR[[#This Row],[LowWLBFlag]]*2+HR[[#This Row],[LowSalaryFlag]]*1.5+HR[[#This Row],[LowEnviFlag]]*2+HR[[#This Row],[LowProFlag]]*0.5)/10</f>
        <v>0.35</v>
      </c>
      <c r="AQ7" t="str">
        <f>IF(A7&gt;=_xlfn.PERCENTILE.INC($A$2:$A$1000,0.8),"High Risk",
IF(HR[[#This Row],[AttritionRiskScore]]&gt;=_xlfn.PERCENTILE.INC($AP$2:$AP$1000,0.5),"Medium Risk","Low Risk"))</f>
        <v>Medium Risk</v>
      </c>
      <c r="AR7">
        <f>(HR[[#This Row],[OverTimeFlag]]*4+HR[[#This Row],[LowWLBFlag]]*3+HR[[#This Row],[LowJobSatisFlag]]*2+HR[[#This Row],[LowProFlag]]*1)/10</f>
        <v>0.3</v>
      </c>
      <c r="AS7" t="str">
        <f t="shared" si="0"/>
        <v>Low Burnout</v>
      </c>
      <c r="AT7" t="str">
        <f>IF(HR[[#This Row],[YearsSinceLastPromotion]]&gt;4,"High Stagnation",
IF(HR[[#This Row],[YearsSinceLastPromotion]]&gt;=3,"Medium Stagnation","Low Stagnation"))</f>
        <v>Medium Stagnation</v>
      </c>
      <c r="AU7" t="str">
        <f>IF(HR[[#This Row],[MonthlyIncome]]&lt;4000,"Low Salary",
IF(HR[[#This Row],[MonthlyIncome]]&lt;8000,"Medium Salary","High Salary"))</f>
        <v>Low Salary</v>
      </c>
    </row>
    <row r="8" spans="1:100">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IF(HR[[#This Row],[OverTime]]="Yes",1,0)</f>
        <v>1</v>
      </c>
      <c r="AK8">
        <f>IF(HR[[#This Row],[JobSatisfaction]]&lt;=2,1,0)</f>
        <v>1</v>
      </c>
      <c r="AL8">
        <f>IF(HR[[#This Row],[WorkLifeBalance]]&lt;=2,1,0)</f>
        <v>1</v>
      </c>
      <c r="AM8">
        <f>IF(HR[[#This Row],[MonthlyIncome]]&lt;AVERAGE(HR[MonthlyIncome]),1,0)</f>
        <v>1</v>
      </c>
      <c r="AN8">
        <f>IF(HR[[#This Row],[EnvironmentSatisfaction]]&lt;=2,1,0)</f>
        <v>0</v>
      </c>
      <c r="AO8">
        <f>IF(HR[[#This Row],[YearsSinceLastPromotion]]&gt;4,1,0)</f>
        <v>0</v>
      </c>
      <c r="AP8">
        <f>(HR[[#This Row],[OverTimeFlag]]*1.5+HR[[#This Row],[LowJobSatisFlag]]*2.5+HR[[#This Row],[LowWLBFlag]]*2+HR[[#This Row],[LowSalaryFlag]]*1.5+HR[[#This Row],[LowEnviFlag]]*2+HR[[#This Row],[LowProFlag]]*0.5)/10</f>
        <v>0.75</v>
      </c>
      <c r="AQ8" t="str">
        <f>IF(A8&gt;=_xlfn.PERCENTILE.INC($A$2:$A$1000,0.8),"High Risk",
IF(HR[[#This Row],[AttritionRiskScore]]&gt;=_xlfn.PERCENTILE.INC($AP$2:$AP$1000,0.5),"Medium Risk","Low Risk"))</f>
        <v>High Risk</v>
      </c>
      <c r="AR8">
        <f>(HR[[#This Row],[OverTimeFlag]]*4+HR[[#This Row],[LowWLBFlag]]*3+HR[[#This Row],[LowJobSatisFlag]]*2+HR[[#This Row],[LowProFlag]]*1)/10</f>
        <v>0.9</v>
      </c>
      <c r="AS8" t="str">
        <f t="shared" si="0"/>
        <v>High Burnout</v>
      </c>
      <c r="AT8" t="str">
        <f>IF(HR[[#This Row],[YearsSinceLastPromotion]]&gt;4,"High Stagnation",
IF(HR[[#This Row],[YearsSinceLastPromotion]]&gt;=3,"Medium Stagnation","Low Stagnation"))</f>
        <v>Low Stagnation</v>
      </c>
      <c r="AU8" t="str">
        <f>IF(HR[[#This Row],[MonthlyIncome]]&lt;4000,"Low Salary",
IF(HR[[#This Row],[MonthlyIncome]]&lt;8000,"Medium Salary","High Salary"))</f>
        <v>Low Salary</v>
      </c>
    </row>
    <row r="9" spans="1:100">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IF(HR[[#This Row],[OverTime]]="Yes",1,0)</f>
        <v>0</v>
      </c>
      <c r="AK9">
        <f>IF(HR[[#This Row],[JobSatisfaction]]&lt;=2,1,0)</f>
        <v>0</v>
      </c>
      <c r="AL9">
        <f>IF(HR[[#This Row],[WorkLifeBalance]]&lt;=2,1,0)</f>
        <v>0</v>
      </c>
      <c r="AM9">
        <f>IF(HR[[#This Row],[MonthlyIncome]]&lt;AVERAGE(HR[MonthlyIncome]),1,0)</f>
        <v>1</v>
      </c>
      <c r="AN9">
        <f>IF(HR[[#This Row],[EnvironmentSatisfaction]]&lt;=2,1,0)</f>
        <v>0</v>
      </c>
      <c r="AO9">
        <f>IF(HR[[#This Row],[YearsSinceLastPromotion]]&gt;4,1,0)</f>
        <v>0</v>
      </c>
      <c r="AP9">
        <f>(HR[[#This Row],[OverTimeFlag]]*1.5+HR[[#This Row],[LowJobSatisFlag]]*2.5+HR[[#This Row],[LowWLBFlag]]*2+HR[[#This Row],[LowSalaryFlag]]*1.5+HR[[#This Row],[LowEnviFlag]]*2+HR[[#This Row],[LowProFlag]]*0.5)/10</f>
        <v>0.15</v>
      </c>
      <c r="AQ9" t="str">
        <f>IF(A9&gt;=_xlfn.PERCENTILE.INC($A$2:$A$1000,0.8),"High Risk",
IF(HR[[#This Row],[AttritionRiskScore]]&gt;=_xlfn.PERCENTILE.INC($AP$2:$AP$1000,0.5),"Medium Risk","Low Risk"))</f>
        <v>Low Risk</v>
      </c>
      <c r="AR9">
        <f>(HR[[#This Row],[OverTimeFlag]]*4+HR[[#This Row],[LowWLBFlag]]*3+HR[[#This Row],[LowJobSatisFlag]]*2+HR[[#This Row],[LowProFlag]]*1)/10</f>
        <v>0</v>
      </c>
      <c r="AS9" t="str">
        <f t="shared" si="0"/>
        <v>Low Burnout</v>
      </c>
      <c r="AT9" t="str">
        <f>IF(HR[[#This Row],[YearsSinceLastPromotion]]&gt;4,"High Stagnation",
IF(HR[[#This Row],[YearsSinceLastPromotion]]&gt;=3,"Medium Stagnation","Low Stagnation"))</f>
        <v>Low Stagnation</v>
      </c>
      <c r="AU9" t="str">
        <f>IF(HR[[#This Row],[MonthlyIncome]]&lt;4000,"Low Salary",
IF(HR[[#This Row],[MonthlyIncome]]&lt;8000,"Medium Salary","High Salary"))</f>
        <v>Low Salary</v>
      </c>
    </row>
    <row r="10" spans="1:100">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IF(HR[[#This Row],[OverTime]]="Yes",1,0)</f>
        <v>0</v>
      </c>
      <c r="AK10">
        <f>IF(HR[[#This Row],[JobSatisfaction]]&lt;=2,1,0)</f>
        <v>0</v>
      </c>
      <c r="AL10">
        <f>IF(HR[[#This Row],[WorkLifeBalance]]&lt;=2,1,0)</f>
        <v>0</v>
      </c>
      <c r="AM10">
        <f>IF(HR[[#This Row],[MonthlyIncome]]&lt;AVERAGE(HR[MonthlyIncome]),1,0)</f>
        <v>0</v>
      </c>
      <c r="AN10">
        <f>IF(HR[[#This Row],[EnvironmentSatisfaction]]&lt;=2,1,0)</f>
        <v>0</v>
      </c>
      <c r="AO10">
        <f>IF(HR[[#This Row],[YearsSinceLastPromotion]]&gt;4,1,0)</f>
        <v>0</v>
      </c>
      <c r="AP10">
        <f>(HR[[#This Row],[OverTimeFlag]]*1.5+HR[[#This Row],[LowJobSatisFlag]]*2.5+HR[[#This Row],[LowWLBFlag]]*2+HR[[#This Row],[LowSalaryFlag]]*1.5+HR[[#This Row],[LowEnviFlag]]*2+HR[[#This Row],[LowProFlag]]*0.5)/10</f>
        <v>0</v>
      </c>
      <c r="AQ10" t="str">
        <f>IF(A10&gt;=_xlfn.PERCENTILE.INC($A$2:$A$1000,0.8),"High Risk",
IF(HR[[#This Row],[AttritionRiskScore]]&gt;=_xlfn.PERCENTILE.INC($AP$2:$AP$1000,0.5),"Medium Risk","Low Risk"))</f>
        <v>Low Risk</v>
      </c>
      <c r="AR10">
        <f>(HR[[#This Row],[OverTimeFlag]]*4+HR[[#This Row],[LowWLBFlag]]*3+HR[[#This Row],[LowJobSatisFlag]]*2+HR[[#This Row],[LowProFlag]]*1)/10</f>
        <v>0</v>
      </c>
      <c r="AS10" t="str">
        <f t="shared" si="0"/>
        <v>Low Burnout</v>
      </c>
      <c r="AT10" t="str">
        <f>IF(HR[[#This Row],[YearsSinceLastPromotion]]&gt;4,"High Stagnation",
IF(HR[[#This Row],[YearsSinceLastPromotion]]&gt;=3,"Medium Stagnation","Low Stagnation"))</f>
        <v>Low Stagnation</v>
      </c>
      <c r="AU10" t="str">
        <f>IF(HR[[#This Row],[MonthlyIncome]]&lt;4000,"Low Salary",
IF(HR[[#This Row],[MonthlyIncome]]&lt;8000,"Medium Salary","High Salary"))</f>
        <v>High Salary</v>
      </c>
    </row>
    <row r="11" spans="1:100">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IF(HR[[#This Row],[OverTime]]="Yes",1,0)</f>
        <v>0</v>
      </c>
      <c r="AK11">
        <f>IF(HR[[#This Row],[JobSatisfaction]]&lt;=2,1,0)</f>
        <v>0</v>
      </c>
      <c r="AL11">
        <f>IF(HR[[#This Row],[WorkLifeBalance]]&lt;=2,1,0)</f>
        <v>1</v>
      </c>
      <c r="AM11">
        <f>IF(HR[[#This Row],[MonthlyIncome]]&lt;AVERAGE(HR[MonthlyIncome]),1,0)</f>
        <v>1</v>
      </c>
      <c r="AN11">
        <f>IF(HR[[#This Row],[EnvironmentSatisfaction]]&lt;=2,1,0)</f>
        <v>0</v>
      </c>
      <c r="AO11">
        <f>IF(HR[[#This Row],[YearsSinceLastPromotion]]&gt;4,1,0)</f>
        <v>1</v>
      </c>
      <c r="AP11">
        <f>(HR[[#This Row],[OverTimeFlag]]*1.5+HR[[#This Row],[LowJobSatisFlag]]*2.5+HR[[#This Row],[LowWLBFlag]]*2+HR[[#This Row],[LowSalaryFlag]]*1.5+HR[[#This Row],[LowEnviFlag]]*2+HR[[#This Row],[LowProFlag]]*0.5)/10</f>
        <v>0.4</v>
      </c>
      <c r="AQ11" t="str">
        <f>IF(A11&gt;=_xlfn.PERCENTILE.INC($A$2:$A$1000,0.8),"High Risk",
IF(HR[[#This Row],[AttritionRiskScore]]&gt;=_xlfn.PERCENTILE.INC($AP$2:$AP$1000,0.5),"Medium Risk","Low Risk"))</f>
        <v>Medium Risk</v>
      </c>
      <c r="AR11">
        <f>(HR[[#This Row],[OverTimeFlag]]*4+HR[[#This Row],[LowWLBFlag]]*3+HR[[#This Row],[LowJobSatisFlag]]*2+HR[[#This Row],[LowProFlag]]*1)/10</f>
        <v>0.4</v>
      </c>
      <c r="AS11" t="str">
        <f t="shared" si="0"/>
        <v>Medium Burnout</v>
      </c>
      <c r="AT11" t="str">
        <f>IF(HR[[#This Row],[YearsSinceLastPromotion]]&gt;4,"High Stagnation",
IF(HR[[#This Row],[YearsSinceLastPromotion]]&gt;=3,"Medium Stagnation","Low Stagnation"))</f>
        <v>High Stagnation</v>
      </c>
      <c r="AU11" t="str">
        <f>IF(HR[[#This Row],[MonthlyIncome]]&lt;4000,"Low Salary",
IF(HR[[#This Row],[MonthlyIncome]]&lt;8000,"Medium Salary","High Salary"))</f>
        <v>Medium Salary</v>
      </c>
    </row>
    <row r="12" spans="1:100">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IF(HR[[#This Row],[OverTime]]="Yes",1,0)</f>
        <v>0</v>
      </c>
      <c r="AK12">
        <f>IF(HR[[#This Row],[JobSatisfaction]]&lt;=2,1,0)</f>
        <v>1</v>
      </c>
      <c r="AL12">
        <f>IF(HR[[#This Row],[WorkLifeBalance]]&lt;=2,1,0)</f>
        <v>0</v>
      </c>
      <c r="AM12">
        <f>IF(HR[[#This Row],[MonthlyIncome]]&lt;AVERAGE(HR[MonthlyIncome]),1,0)</f>
        <v>1</v>
      </c>
      <c r="AN12">
        <f>IF(HR[[#This Row],[EnvironmentSatisfaction]]&lt;=2,1,0)</f>
        <v>1</v>
      </c>
      <c r="AO12">
        <f>IF(HR[[#This Row],[YearsSinceLastPromotion]]&gt;4,1,0)</f>
        <v>0</v>
      </c>
      <c r="AP12">
        <f>(HR[[#This Row],[OverTimeFlag]]*1.5+HR[[#This Row],[LowJobSatisFlag]]*2.5+HR[[#This Row],[LowWLBFlag]]*2+HR[[#This Row],[LowSalaryFlag]]*1.5+HR[[#This Row],[LowEnviFlag]]*2+HR[[#This Row],[LowProFlag]]*0.5)/10</f>
        <v>0.6</v>
      </c>
      <c r="AQ12" t="str">
        <f>IF(A12&gt;=_xlfn.PERCENTILE.INC($A$2:$A$1000,0.8),"High Risk",
IF(HR[[#This Row],[AttritionRiskScore]]&gt;=_xlfn.PERCENTILE.INC($AP$2:$AP$1000,0.5),"Medium Risk","Low Risk"))</f>
        <v>Medium Risk</v>
      </c>
      <c r="AR12">
        <f>(HR[[#This Row],[OverTimeFlag]]*4+HR[[#This Row],[LowWLBFlag]]*3+HR[[#This Row],[LowJobSatisFlag]]*2+HR[[#This Row],[LowProFlag]]*1)/10</f>
        <v>0.2</v>
      </c>
      <c r="AS12" t="str">
        <f t="shared" si="0"/>
        <v>Low Burnout</v>
      </c>
      <c r="AT12" t="str">
        <f>IF(HR[[#This Row],[YearsSinceLastPromotion]]&gt;4,"High Stagnation",
IF(HR[[#This Row],[YearsSinceLastPromotion]]&gt;=3,"Medium Stagnation","Low Stagnation"))</f>
        <v>Low Stagnation</v>
      </c>
      <c r="AU12" t="str">
        <f>IF(HR[[#This Row],[MonthlyIncome]]&lt;4000,"Low Salary",
IF(HR[[#This Row],[MonthlyIncome]]&lt;8000,"Medium Salary","High Salary"))</f>
        <v>Low Salary</v>
      </c>
    </row>
    <row r="13" spans="1:100">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IF(HR[[#This Row],[OverTime]]="Yes",1,0)</f>
        <v>1</v>
      </c>
      <c r="AK13">
        <f>IF(HR[[#This Row],[JobSatisfaction]]&lt;=2,1,0)</f>
        <v>0</v>
      </c>
      <c r="AL13">
        <f>IF(HR[[#This Row],[WorkLifeBalance]]&lt;=2,1,0)</f>
        <v>0</v>
      </c>
      <c r="AM13">
        <f>IF(HR[[#This Row],[MonthlyIncome]]&lt;AVERAGE(HR[MonthlyIncome]),1,0)</f>
        <v>1</v>
      </c>
      <c r="AN13">
        <f>IF(HR[[#This Row],[EnvironmentSatisfaction]]&lt;=2,1,0)</f>
        <v>0</v>
      </c>
      <c r="AO13">
        <f>IF(HR[[#This Row],[YearsSinceLastPromotion]]&gt;4,1,0)</f>
        <v>0</v>
      </c>
      <c r="AP13">
        <f>(HR[[#This Row],[OverTimeFlag]]*1.5+HR[[#This Row],[LowJobSatisFlag]]*2.5+HR[[#This Row],[LowWLBFlag]]*2+HR[[#This Row],[LowSalaryFlag]]*1.5+HR[[#This Row],[LowEnviFlag]]*2+HR[[#This Row],[LowProFlag]]*0.5)/10</f>
        <v>0.3</v>
      </c>
      <c r="AQ13" t="str">
        <f>IF(A13&gt;=_xlfn.PERCENTILE.INC($A$2:$A$1000,0.8),"High Risk",
IF(HR[[#This Row],[AttritionRiskScore]]&gt;=_xlfn.PERCENTILE.INC($AP$2:$AP$1000,0.5),"Medium Risk","Low Risk"))</f>
        <v>Low Risk</v>
      </c>
      <c r="AR13">
        <f>(HR[[#This Row],[OverTimeFlag]]*4+HR[[#This Row],[LowWLBFlag]]*3+HR[[#This Row],[LowJobSatisFlag]]*2+HR[[#This Row],[LowProFlag]]*1)/10</f>
        <v>0.4</v>
      </c>
      <c r="AS13" t="str">
        <f t="shared" si="0"/>
        <v>Medium Burnout</v>
      </c>
      <c r="AT13" t="str">
        <f>IF(HR[[#This Row],[YearsSinceLastPromotion]]&gt;4,"High Stagnation",
IF(HR[[#This Row],[YearsSinceLastPromotion]]&gt;=3,"Medium Stagnation","Low Stagnation"))</f>
        <v>Low Stagnation</v>
      </c>
      <c r="AU13" t="str">
        <f>IF(HR[[#This Row],[MonthlyIncome]]&lt;4000,"Low Salary",
IF(HR[[#This Row],[MonthlyIncome]]&lt;8000,"Medium Salary","High Salary"))</f>
        <v>Medium Salary</v>
      </c>
    </row>
    <row r="14" spans="1:100">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IF(HR[[#This Row],[OverTime]]="Yes",1,0)</f>
        <v>0</v>
      </c>
      <c r="AK14">
        <f>IF(HR[[#This Row],[JobSatisfaction]]&lt;=2,1,0)</f>
        <v>0</v>
      </c>
      <c r="AL14">
        <f>IF(HR[[#This Row],[WorkLifeBalance]]&lt;=2,1,0)</f>
        <v>1</v>
      </c>
      <c r="AM14">
        <f>IF(HR[[#This Row],[MonthlyIncome]]&lt;AVERAGE(HR[MonthlyIncome]),1,0)</f>
        <v>1</v>
      </c>
      <c r="AN14">
        <f>IF(HR[[#This Row],[EnvironmentSatisfaction]]&lt;=2,1,0)</f>
        <v>1</v>
      </c>
      <c r="AO14">
        <f>IF(HR[[#This Row],[YearsSinceLastPromotion]]&gt;4,1,0)</f>
        <v>0</v>
      </c>
      <c r="AP14">
        <f>(HR[[#This Row],[OverTimeFlag]]*1.5+HR[[#This Row],[LowJobSatisFlag]]*2.5+HR[[#This Row],[LowWLBFlag]]*2+HR[[#This Row],[LowSalaryFlag]]*1.5+HR[[#This Row],[LowEnviFlag]]*2+HR[[#This Row],[LowProFlag]]*0.5)/10</f>
        <v>0.55000000000000004</v>
      </c>
      <c r="AQ14" t="str">
        <f>IF(A14&gt;=_xlfn.PERCENTILE.INC($A$2:$A$1000,0.8),"High Risk",
IF(HR[[#This Row],[AttritionRiskScore]]&gt;=_xlfn.PERCENTILE.INC($AP$2:$AP$1000,0.5),"Medium Risk","Low Risk"))</f>
        <v>Medium Risk</v>
      </c>
      <c r="AR14">
        <f>(HR[[#This Row],[OverTimeFlag]]*4+HR[[#This Row],[LowWLBFlag]]*3+HR[[#This Row],[LowJobSatisFlag]]*2+HR[[#This Row],[LowProFlag]]*1)/10</f>
        <v>0.3</v>
      </c>
      <c r="AS14" t="str">
        <f t="shared" si="0"/>
        <v>Low Burnout</v>
      </c>
      <c r="AT14" t="str">
        <f>IF(HR[[#This Row],[YearsSinceLastPromotion]]&gt;4,"High Stagnation",
IF(HR[[#This Row],[YearsSinceLastPromotion]]&gt;=3,"Medium Stagnation","Low Stagnation"))</f>
        <v>Medium Stagnation</v>
      </c>
      <c r="AU14" t="str">
        <f>IF(HR[[#This Row],[MonthlyIncome]]&lt;4000,"Low Salary",
IF(HR[[#This Row],[MonthlyIncome]]&lt;8000,"Medium Salary","High Salary"))</f>
        <v>Low Salary</v>
      </c>
    </row>
    <row r="15" spans="1:100">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IF(HR[[#This Row],[OverTime]]="Yes",1,0)</f>
        <v>0</v>
      </c>
      <c r="AK15">
        <f>IF(HR[[#This Row],[JobSatisfaction]]&lt;=2,1,0)</f>
        <v>0</v>
      </c>
      <c r="AL15">
        <f>IF(HR[[#This Row],[WorkLifeBalance]]&lt;=2,1,0)</f>
        <v>0</v>
      </c>
      <c r="AM15">
        <f>IF(HR[[#This Row],[MonthlyIncome]]&lt;AVERAGE(HR[MonthlyIncome]),1,0)</f>
        <v>1</v>
      </c>
      <c r="AN15">
        <f>IF(HR[[#This Row],[EnvironmentSatisfaction]]&lt;=2,1,0)</f>
        <v>1</v>
      </c>
      <c r="AO15">
        <f>IF(HR[[#This Row],[YearsSinceLastPromotion]]&gt;4,1,0)</f>
        <v>0</v>
      </c>
      <c r="AP15">
        <f>(HR[[#This Row],[OverTimeFlag]]*1.5+HR[[#This Row],[LowJobSatisFlag]]*2.5+HR[[#This Row],[LowWLBFlag]]*2+HR[[#This Row],[LowSalaryFlag]]*1.5+HR[[#This Row],[LowEnviFlag]]*2+HR[[#This Row],[LowProFlag]]*0.5)/10</f>
        <v>0.35</v>
      </c>
      <c r="AQ15" t="str">
        <f>IF(A15&gt;=_xlfn.PERCENTILE.INC($A$2:$A$1000,0.8),"High Risk",
IF(HR[[#This Row],[AttritionRiskScore]]&gt;=_xlfn.PERCENTILE.INC($AP$2:$AP$1000,0.5),"Medium Risk","Low Risk"))</f>
        <v>Medium Risk</v>
      </c>
      <c r="AR15">
        <f>(HR[[#This Row],[OverTimeFlag]]*4+HR[[#This Row],[LowWLBFlag]]*3+HR[[#This Row],[LowJobSatisFlag]]*2+HR[[#This Row],[LowProFlag]]*1)/10</f>
        <v>0</v>
      </c>
      <c r="AS15" t="str">
        <f t="shared" si="0"/>
        <v>Low Burnout</v>
      </c>
      <c r="AT15" t="str">
        <f>IF(HR[[#This Row],[YearsSinceLastPromotion]]&gt;4,"High Stagnation",
IF(HR[[#This Row],[YearsSinceLastPromotion]]&gt;=3,"Medium Stagnation","Low Stagnation"))</f>
        <v>Low Stagnation</v>
      </c>
      <c r="AU15" t="str">
        <f>IF(HR[[#This Row],[MonthlyIncome]]&lt;4000,"Low Salary",
IF(HR[[#This Row],[MonthlyIncome]]&lt;8000,"Medium Salary","High Salary"))</f>
        <v>Low Salary</v>
      </c>
    </row>
    <row r="16" spans="1:100">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IF(HR[[#This Row],[OverTime]]="Yes",1,0)</f>
        <v>1</v>
      </c>
      <c r="AK16">
        <f>IF(HR[[#This Row],[JobSatisfaction]]&lt;=2,1,0)</f>
        <v>0</v>
      </c>
      <c r="AL16">
        <f>IF(HR[[#This Row],[WorkLifeBalance]]&lt;=2,1,0)</f>
        <v>0</v>
      </c>
      <c r="AM16">
        <f>IF(HR[[#This Row],[MonthlyIncome]]&lt;AVERAGE(HR[MonthlyIncome]),1,0)</f>
        <v>1</v>
      </c>
      <c r="AN16">
        <f>IF(HR[[#This Row],[EnvironmentSatisfaction]]&lt;=2,1,0)</f>
        <v>0</v>
      </c>
      <c r="AO16">
        <f>IF(HR[[#This Row],[YearsSinceLastPromotion]]&gt;4,1,0)</f>
        <v>0</v>
      </c>
      <c r="AP16">
        <f>(HR[[#This Row],[OverTimeFlag]]*1.5+HR[[#This Row],[LowJobSatisFlag]]*2.5+HR[[#This Row],[LowWLBFlag]]*2+HR[[#This Row],[LowSalaryFlag]]*1.5+HR[[#This Row],[LowEnviFlag]]*2+HR[[#This Row],[LowProFlag]]*0.5)/10</f>
        <v>0.3</v>
      </c>
      <c r="AQ16" t="str">
        <f>IF(A16&gt;=_xlfn.PERCENTILE.INC($A$2:$A$1000,0.8),"High Risk",
IF(HR[[#This Row],[AttritionRiskScore]]&gt;=_xlfn.PERCENTILE.INC($AP$2:$AP$1000,0.5),"Medium Risk","Low Risk"))</f>
        <v>Low Risk</v>
      </c>
      <c r="AR16">
        <f>(HR[[#This Row],[OverTimeFlag]]*4+HR[[#This Row],[LowWLBFlag]]*3+HR[[#This Row],[LowJobSatisFlag]]*2+HR[[#This Row],[LowProFlag]]*1)/10</f>
        <v>0.4</v>
      </c>
      <c r="AS16" t="str">
        <f t="shared" si="0"/>
        <v>Medium Burnout</v>
      </c>
      <c r="AT16" t="str">
        <f>IF(HR[[#This Row],[YearsSinceLastPromotion]]&gt;4,"High Stagnation",
IF(HR[[#This Row],[YearsSinceLastPromotion]]&gt;=3,"Medium Stagnation","Low Stagnation"))</f>
        <v>Low Stagnation</v>
      </c>
      <c r="AU16" t="str">
        <f>IF(HR[[#This Row],[MonthlyIncome]]&lt;4000,"Low Salary",
IF(HR[[#This Row],[MonthlyIncome]]&lt;8000,"Medium Salary","High Salary"))</f>
        <v>Low Salary</v>
      </c>
    </row>
    <row r="17" spans="1:47">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IF(HR[[#This Row],[OverTime]]="Yes",1,0)</f>
        <v>0</v>
      </c>
      <c r="AK17">
        <f>IF(HR[[#This Row],[JobSatisfaction]]&lt;=2,1,0)</f>
        <v>1</v>
      </c>
      <c r="AL17">
        <f>IF(HR[[#This Row],[WorkLifeBalance]]&lt;=2,1,0)</f>
        <v>0</v>
      </c>
      <c r="AM17">
        <f>IF(HR[[#This Row],[MonthlyIncome]]&lt;AVERAGE(HR[MonthlyIncome]),1,0)</f>
        <v>0</v>
      </c>
      <c r="AN17">
        <f>IF(HR[[#This Row],[EnvironmentSatisfaction]]&lt;=2,1,0)</f>
        <v>1</v>
      </c>
      <c r="AO17">
        <f>IF(HR[[#This Row],[YearsSinceLastPromotion]]&gt;4,1,0)</f>
        <v>1</v>
      </c>
      <c r="AP17">
        <f>(HR[[#This Row],[OverTimeFlag]]*1.5+HR[[#This Row],[LowJobSatisFlag]]*2.5+HR[[#This Row],[LowWLBFlag]]*2+HR[[#This Row],[LowSalaryFlag]]*1.5+HR[[#This Row],[LowEnviFlag]]*2+HR[[#This Row],[LowProFlag]]*0.5)/10</f>
        <v>0.5</v>
      </c>
      <c r="AQ17" t="str">
        <f>IF(A17&gt;=_xlfn.PERCENTILE.INC($A$2:$A$1000,0.8),"High Risk",
IF(HR[[#This Row],[AttritionRiskScore]]&gt;=_xlfn.PERCENTILE.INC($AP$2:$AP$1000,0.5),"Medium Risk","Low Risk"))</f>
        <v>Medium Risk</v>
      </c>
      <c r="AR17">
        <f>(HR[[#This Row],[OverTimeFlag]]*4+HR[[#This Row],[LowWLBFlag]]*3+HR[[#This Row],[LowJobSatisFlag]]*2+HR[[#This Row],[LowProFlag]]*1)/10</f>
        <v>0.3</v>
      </c>
      <c r="AS17" t="str">
        <f t="shared" si="0"/>
        <v>Low Burnout</v>
      </c>
      <c r="AT17" t="str">
        <f>IF(HR[[#This Row],[YearsSinceLastPromotion]]&gt;4,"High Stagnation",
IF(HR[[#This Row],[YearsSinceLastPromotion]]&gt;=3,"Medium Stagnation","Low Stagnation"))</f>
        <v>High Stagnation</v>
      </c>
      <c r="AU17" t="str">
        <f>IF(HR[[#This Row],[MonthlyIncome]]&lt;4000,"Low Salary",
IF(HR[[#This Row],[MonthlyIncome]]&lt;8000,"Medium Salary","High Salary"))</f>
        <v>High Salary</v>
      </c>
    </row>
    <row r="18" spans="1:47">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IF(HR[[#This Row],[OverTime]]="Yes",1,0)</f>
        <v>1</v>
      </c>
      <c r="AK18">
        <f>IF(HR[[#This Row],[JobSatisfaction]]&lt;=2,1,0)</f>
        <v>1</v>
      </c>
      <c r="AL18">
        <f>IF(HR[[#This Row],[WorkLifeBalance]]&lt;=2,1,0)</f>
        <v>1</v>
      </c>
      <c r="AM18">
        <f>IF(HR[[#This Row],[MonthlyIncome]]&lt;AVERAGE(HR[MonthlyIncome]),1,0)</f>
        <v>1</v>
      </c>
      <c r="AN18">
        <f>IF(HR[[#This Row],[EnvironmentSatisfaction]]&lt;=2,1,0)</f>
        <v>1</v>
      </c>
      <c r="AO18">
        <f>IF(HR[[#This Row],[YearsSinceLastPromotion]]&gt;4,1,0)</f>
        <v>0</v>
      </c>
      <c r="AP18">
        <f>(HR[[#This Row],[OverTimeFlag]]*1.5+HR[[#This Row],[LowJobSatisFlag]]*2.5+HR[[#This Row],[LowWLBFlag]]*2+HR[[#This Row],[LowSalaryFlag]]*1.5+HR[[#This Row],[LowEnviFlag]]*2+HR[[#This Row],[LowProFlag]]*0.5)/10</f>
        <v>0.95</v>
      </c>
      <c r="AQ18" t="str">
        <f>IF(A18&gt;=_xlfn.PERCENTILE.INC($A$2:$A$1000,0.8),"High Risk",
IF(HR[[#This Row],[AttritionRiskScore]]&gt;=_xlfn.PERCENTILE.INC($AP$2:$AP$1000,0.5),"Medium Risk","Low Risk"))</f>
        <v>Medium Risk</v>
      </c>
      <c r="AR18">
        <f>(HR[[#This Row],[OverTimeFlag]]*4+HR[[#This Row],[LowWLBFlag]]*3+HR[[#This Row],[LowJobSatisFlag]]*2+HR[[#This Row],[LowProFlag]]*1)/10</f>
        <v>0.9</v>
      </c>
      <c r="AS18" t="str">
        <f t="shared" si="0"/>
        <v>High Burnout</v>
      </c>
      <c r="AT18" t="str">
        <f>IF(HR[[#This Row],[YearsSinceLastPromotion]]&gt;4,"High Stagnation",
IF(HR[[#This Row],[YearsSinceLastPromotion]]&gt;=3,"Medium Stagnation","Low Stagnation"))</f>
        <v>Low Stagnation</v>
      </c>
      <c r="AU18" t="str">
        <f>IF(HR[[#This Row],[MonthlyIncome]]&lt;4000,"Low Salary",
IF(HR[[#This Row],[MonthlyIncome]]&lt;8000,"Medium Salary","High Salary"))</f>
        <v>Low Salary</v>
      </c>
    </row>
    <row r="19" spans="1:47">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IF(HR[[#This Row],[OverTime]]="Yes",1,0)</f>
        <v>1</v>
      </c>
      <c r="AK19">
        <f>IF(HR[[#This Row],[JobSatisfaction]]&lt;=2,1,0)</f>
        <v>0</v>
      </c>
      <c r="AL19">
        <f>IF(HR[[#This Row],[WorkLifeBalance]]&lt;=2,1,0)</f>
        <v>1</v>
      </c>
      <c r="AM19">
        <f>IF(HR[[#This Row],[MonthlyIncome]]&lt;AVERAGE(HR[MonthlyIncome]),1,0)</f>
        <v>1</v>
      </c>
      <c r="AN19">
        <f>IF(HR[[#This Row],[EnvironmentSatisfaction]]&lt;=2,1,0)</f>
        <v>0</v>
      </c>
      <c r="AO19">
        <f>IF(HR[[#This Row],[YearsSinceLastPromotion]]&gt;4,1,0)</f>
        <v>0</v>
      </c>
      <c r="AP19">
        <f>(HR[[#This Row],[OverTimeFlag]]*1.5+HR[[#This Row],[LowJobSatisFlag]]*2.5+HR[[#This Row],[LowWLBFlag]]*2+HR[[#This Row],[LowSalaryFlag]]*1.5+HR[[#This Row],[LowEnviFlag]]*2+HR[[#This Row],[LowProFlag]]*0.5)/10</f>
        <v>0.5</v>
      </c>
      <c r="AQ19" t="str">
        <f>IF(A19&gt;=_xlfn.PERCENTILE.INC($A$2:$A$1000,0.8),"High Risk",
IF(HR[[#This Row],[AttritionRiskScore]]&gt;=_xlfn.PERCENTILE.INC($AP$2:$AP$1000,0.5),"Medium Risk","Low Risk"))</f>
        <v>Medium Risk</v>
      </c>
      <c r="AR19">
        <f>(HR[[#This Row],[OverTimeFlag]]*4+HR[[#This Row],[LowWLBFlag]]*3+HR[[#This Row],[LowJobSatisFlag]]*2+HR[[#This Row],[LowProFlag]]*1)/10</f>
        <v>0.7</v>
      </c>
      <c r="AS19" t="str">
        <f t="shared" si="0"/>
        <v>High Burnout</v>
      </c>
      <c r="AT19" t="str">
        <f>IF(HR[[#This Row],[YearsSinceLastPromotion]]&gt;4,"High Stagnation",
IF(HR[[#This Row],[YearsSinceLastPromotion]]&gt;=3,"Medium Stagnation","Low Stagnation"))</f>
        <v>Low Stagnation</v>
      </c>
      <c r="AU19" t="str">
        <f>IF(HR[[#This Row],[MonthlyIncome]]&lt;4000,"Low Salary",
IF(HR[[#This Row],[MonthlyIncome]]&lt;8000,"Medium Salary","High Salary"))</f>
        <v>Low Salary</v>
      </c>
    </row>
    <row r="20" spans="1:47">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IF(HR[[#This Row],[OverTime]]="Yes",1,0)</f>
        <v>0</v>
      </c>
      <c r="AK20">
        <f>IF(HR[[#This Row],[JobSatisfaction]]&lt;=2,1,0)</f>
        <v>0</v>
      </c>
      <c r="AL20">
        <f>IF(HR[[#This Row],[WorkLifeBalance]]&lt;=2,1,0)</f>
        <v>0</v>
      </c>
      <c r="AM20">
        <f>IF(HR[[#This Row],[MonthlyIncome]]&lt;AVERAGE(HR[MonthlyIncome]),1,0)</f>
        <v>0</v>
      </c>
      <c r="AN20">
        <f>IF(HR[[#This Row],[EnvironmentSatisfaction]]&lt;=2,1,0)</f>
        <v>1</v>
      </c>
      <c r="AO20">
        <f>IF(HR[[#This Row],[YearsSinceLastPromotion]]&gt;4,1,0)</f>
        <v>0</v>
      </c>
      <c r="AP20">
        <f>(HR[[#This Row],[OverTimeFlag]]*1.5+HR[[#This Row],[LowJobSatisFlag]]*2.5+HR[[#This Row],[LowWLBFlag]]*2+HR[[#This Row],[LowSalaryFlag]]*1.5+HR[[#This Row],[LowEnviFlag]]*2+HR[[#This Row],[LowProFlag]]*0.5)/10</f>
        <v>0.2</v>
      </c>
      <c r="AQ20" t="str">
        <f>IF(A20&gt;=_xlfn.PERCENTILE.INC($A$2:$A$1000,0.8),"High Risk",
IF(HR[[#This Row],[AttritionRiskScore]]&gt;=_xlfn.PERCENTILE.INC($AP$2:$AP$1000,0.5),"Medium Risk","Low Risk"))</f>
        <v>High Risk</v>
      </c>
      <c r="AR20">
        <f>(HR[[#This Row],[OverTimeFlag]]*4+HR[[#This Row],[LowWLBFlag]]*3+HR[[#This Row],[LowJobSatisFlag]]*2+HR[[#This Row],[LowProFlag]]*1)/10</f>
        <v>0</v>
      </c>
      <c r="AS20" t="str">
        <f t="shared" si="0"/>
        <v>Low Burnout</v>
      </c>
      <c r="AT20" t="str">
        <f>IF(HR[[#This Row],[YearsSinceLastPromotion]]&gt;4,"High Stagnation",
IF(HR[[#This Row],[YearsSinceLastPromotion]]&gt;=3,"Medium Stagnation","Low Stagnation"))</f>
        <v>Medium Stagnation</v>
      </c>
      <c r="AU20" t="str">
        <f>IF(HR[[#This Row],[MonthlyIncome]]&lt;4000,"Low Salary",
IF(HR[[#This Row],[MonthlyIncome]]&lt;8000,"Medium Salary","High Salary"))</f>
        <v>High Salary</v>
      </c>
    </row>
    <row r="21" spans="1:47">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IF(HR[[#This Row],[OverTime]]="Yes",1,0)</f>
        <v>1</v>
      </c>
      <c r="AK21">
        <f>IF(HR[[#This Row],[JobSatisfaction]]&lt;=2,1,0)</f>
        <v>0</v>
      </c>
      <c r="AL21">
        <f>IF(HR[[#This Row],[WorkLifeBalance]]&lt;=2,1,0)</f>
        <v>0</v>
      </c>
      <c r="AM21">
        <f>IF(HR[[#This Row],[MonthlyIncome]]&lt;AVERAGE(HR[MonthlyIncome]),1,0)</f>
        <v>1</v>
      </c>
      <c r="AN21">
        <f>IF(HR[[#This Row],[EnvironmentSatisfaction]]&lt;=2,1,0)</f>
        <v>0</v>
      </c>
      <c r="AO21">
        <f>IF(HR[[#This Row],[YearsSinceLastPromotion]]&gt;4,1,0)</f>
        <v>0</v>
      </c>
      <c r="AP21">
        <f>(HR[[#This Row],[OverTimeFlag]]*1.5+HR[[#This Row],[LowJobSatisFlag]]*2.5+HR[[#This Row],[LowWLBFlag]]*2+HR[[#This Row],[LowSalaryFlag]]*1.5+HR[[#This Row],[LowEnviFlag]]*2+HR[[#This Row],[LowProFlag]]*0.5)/10</f>
        <v>0.3</v>
      </c>
      <c r="AQ21" t="str">
        <f>IF(A21&gt;=_xlfn.PERCENTILE.INC($A$2:$A$1000,0.8),"High Risk",
IF(HR[[#This Row],[AttritionRiskScore]]&gt;=_xlfn.PERCENTILE.INC($AP$2:$AP$1000,0.5),"Medium Risk","Low Risk"))</f>
        <v>Low Risk</v>
      </c>
      <c r="AR21">
        <f>(HR[[#This Row],[OverTimeFlag]]*4+HR[[#This Row],[LowWLBFlag]]*3+HR[[#This Row],[LowJobSatisFlag]]*2+HR[[#This Row],[LowProFlag]]*1)/10</f>
        <v>0.4</v>
      </c>
      <c r="AS21" t="str">
        <f t="shared" si="0"/>
        <v>Medium Burnout</v>
      </c>
      <c r="AT21" t="str">
        <f>IF(HR[[#This Row],[YearsSinceLastPromotion]]&gt;4,"High Stagnation",
IF(HR[[#This Row],[YearsSinceLastPromotion]]&gt;=3,"Medium Stagnation","Low Stagnation"))</f>
        <v>Low Stagnation</v>
      </c>
      <c r="AU21" t="str">
        <f>IF(HR[[#This Row],[MonthlyIncome]]&lt;4000,"Low Salary",
IF(HR[[#This Row],[MonthlyIncome]]&lt;8000,"Medium Salary","High Salary"))</f>
        <v>Low Salary</v>
      </c>
    </row>
    <row r="22" spans="1:47">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IF(HR[[#This Row],[OverTime]]="Yes",1,0)</f>
        <v>0</v>
      </c>
      <c r="AK22">
        <f>IF(HR[[#This Row],[JobSatisfaction]]&lt;=2,1,0)</f>
        <v>0</v>
      </c>
      <c r="AL22">
        <f>IF(HR[[#This Row],[WorkLifeBalance]]&lt;=2,1,0)</f>
        <v>1</v>
      </c>
      <c r="AM22">
        <f>IF(HR[[#This Row],[MonthlyIncome]]&lt;AVERAGE(HR[MonthlyIncome]),1,0)</f>
        <v>1</v>
      </c>
      <c r="AN22">
        <f>IF(HR[[#This Row],[EnvironmentSatisfaction]]&lt;=2,1,0)</f>
        <v>1</v>
      </c>
      <c r="AO22">
        <f>IF(HR[[#This Row],[YearsSinceLastPromotion]]&gt;4,1,0)</f>
        <v>0</v>
      </c>
      <c r="AP22">
        <f>(HR[[#This Row],[OverTimeFlag]]*1.5+HR[[#This Row],[LowJobSatisFlag]]*2.5+HR[[#This Row],[LowWLBFlag]]*2+HR[[#This Row],[LowSalaryFlag]]*1.5+HR[[#This Row],[LowEnviFlag]]*2+HR[[#This Row],[LowProFlag]]*0.5)/10</f>
        <v>0.55000000000000004</v>
      </c>
      <c r="AQ22" t="str">
        <f>IF(A22&gt;=_xlfn.PERCENTILE.INC($A$2:$A$1000,0.8),"High Risk",
IF(HR[[#This Row],[AttritionRiskScore]]&gt;=_xlfn.PERCENTILE.INC($AP$2:$AP$1000,0.5),"Medium Risk","Low Risk"))</f>
        <v>Medium Risk</v>
      </c>
      <c r="AR22">
        <f>(HR[[#This Row],[OverTimeFlag]]*4+HR[[#This Row],[LowWLBFlag]]*3+HR[[#This Row],[LowJobSatisFlag]]*2+HR[[#This Row],[LowProFlag]]*1)/10</f>
        <v>0.3</v>
      </c>
      <c r="AS22" t="str">
        <f t="shared" si="0"/>
        <v>Low Burnout</v>
      </c>
      <c r="AT22" t="str">
        <f>IF(HR[[#This Row],[YearsSinceLastPromotion]]&gt;4,"High Stagnation",
IF(HR[[#This Row],[YearsSinceLastPromotion]]&gt;=3,"Medium Stagnation","Low Stagnation"))</f>
        <v>Low Stagnation</v>
      </c>
      <c r="AU22" t="str">
        <f>IF(HR[[#This Row],[MonthlyIncome]]&lt;4000,"Low Salary",
IF(HR[[#This Row],[MonthlyIncome]]&lt;8000,"Medium Salary","High Salary"))</f>
        <v>Medium Salary</v>
      </c>
    </row>
    <row r="23" spans="1:47">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IF(HR[[#This Row],[OverTime]]="Yes",1,0)</f>
        <v>0</v>
      </c>
      <c r="AK23">
        <f>IF(HR[[#This Row],[JobSatisfaction]]&lt;=2,1,0)</f>
        <v>1</v>
      </c>
      <c r="AL23">
        <f>IF(HR[[#This Row],[WorkLifeBalance]]&lt;=2,1,0)</f>
        <v>0</v>
      </c>
      <c r="AM23">
        <f>IF(HR[[#This Row],[MonthlyIncome]]&lt;AVERAGE(HR[MonthlyIncome]),1,0)</f>
        <v>1</v>
      </c>
      <c r="AN23">
        <f>IF(HR[[#This Row],[EnvironmentSatisfaction]]&lt;=2,1,0)</f>
        <v>0</v>
      </c>
      <c r="AO23">
        <f>IF(HR[[#This Row],[YearsSinceLastPromotion]]&gt;4,1,0)</f>
        <v>0</v>
      </c>
      <c r="AP23">
        <f>(HR[[#This Row],[OverTimeFlag]]*1.5+HR[[#This Row],[LowJobSatisFlag]]*2.5+HR[[#This Row],[LowWLBFlag]]*2+HR[[#This Row],[LowSalaryFlag]]*1.5+HR[[#This Row],[LowEnviFlag]]*2+HR[[#This Row],[LowProFlag]]*0.5)/10</f>
        <v>0.4</v>
      </c>
      <c r="AQ23" t="str">
        <f>IF(A23&gt;=_xlfn.PERCENTILE.INC($A$2:$A$1000,0.8),"High Risk",
IF(HR[[#This Row],[AttritionRiskScore]]&gt;=_xlfn.PERCENTILE.INC($AP$2:$AP$1000,0.5),"Medium Risk","Low Risk"))</f>
        <v>Medium Risk</v>
      </c>
      <c r="AR23">
        <f>(HR[[#This Row],[OverTimeFlag]]*4+HR[[#This Row],[LowWLBFlag]]*3+HR[[#This Row],[LowJobSatisFlag]]*2+HR[[#This Row],[LowProFlag]]*1)/10</f>
        <v>0.2</v>
      </c>
      <c r="AS23" t="str">
        <f t="shared" si="0"/>
        <v>Low Burnout</v>
      </c>
      <c r="AT23" t="str">
        <f>IF(HR[[#This Row],[YearsSinceLastPromotion]]&gt;4,"High Stagnation",
IF(HR[[#This Row],[YearsSinceLastPromotion]]&gt;=3,"Medium Stagnation","Low Stagnation"))</f>
        <v>Low Stagnation</v>
      </c>
      <c r="AU23" t="str">
        <f>IF(HR[[#This Row],[MonthlyIncome]]&lt;4000,"Low Salary",
IF(HR[[#This Row],[MonthlyIncome]]&lt;8000,"Medium Salary","High Salary"))</f>
        <v>Low Salary</v>
      </c>
    </row>
    <row r="24" spans="1:47">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IF(HR[[#This Row],[OverTime]]="Yes",1,0)</f>
        <v>0</v>
      </c>
      <c r="AK24">
        <f>IF(HR[[#This Row],[JobSatisfaction]]&lt;=2,1,0)</f>
        <v>1</v>
      </c>
      <c r="AL24">
        <f>IF(HR[[#This Row],[WorkLifeBalance]]&lt;=2,1,0)</f>
        <v>0</v>
      </c>
      <c r="AM24">
        <f>IF(HR[[#This Row],[MonthlyIncome]]&lt;AVERAGE(HR[MonthlyIncome]),1,0)</f>
        <v>0</v>
      </c>
      <c r="AN24">
        <f>IF(HR[[#This Row],[EnvironmentSatisfaction]]&lt;=2,1,0)</f>
        <v>1</v>
      </c>
      <c r="AO24">
        <f>IF(HR[[#This Row],[YearsSinceLastPromotion]]&gt;4,1,0)</f>
        <v>0</v>
      </c>
      <c r="AP24">
        <f>(HR[[#This Row],[OverTimeFlag]]*1.5+HR[[#This Row],[LowJobSatisFlag]]*2.5+HR[[#This Row],[LowWLBFlag]]*2+HR[[#This Row],[LowSalaryFlag]]*1.5+HR[[#This Row],[LowEnviFlag]]*2+HR[[#This Row],[LowProFlag]]*0.5)/10</f>
        <v>0.45</v>
      </c>
      <c r="AQ24" t="str">
        <f>IF(A24&gt;=_xlfn.PERCENTILE.INC($A$2:$A$1000,0.8),"High Risk",
IF(HR[[#This Row],[AttritionRiskScore]]&gt;=_xlfn.PERCENTILE.INC($AP$2:$AP$1000,0.5),"Medium Risk","Low Risk"))</f>
        <v>Medium Risk</v>
      </c>
      <c r="AR24">
        <f>(HR[[#This Row],[OverTimeFlag]]*4+HR[[#This Row],[LowWLBFlag]]*3+HR[[#This Row],[LowJobSatisFlag]]*2+HR[[#This Row],[LowProFlag]]*1)/10</f>
        <v>0.2</v>
      </c>
      <c r="AS24" t="str">
        <f t="shared" si="0"/>
        <v>Low Burnout</v>
      </c>
      <c r="AT24" t="str">
        <f>IF(HR[[#This Row],[YearsSinceLastPromotion]]&gt;4,"High Stagnation",
IF(HR[[#This Row],[YearsSinceLastPromotion]]&gt;=3,"Medium Stagnation","Low Stagnation"))</f>
        <v>Low Stagnation</v>
      </c>
      <c r="AU24" t="str">
        <f>IF(HR[[#This Row],[MonthlyIncome]]&lt;4000,"Low Salary",
IF(HR[[#This Row],[MonthlyIncome]]&lt;8000,"Medium Salary","High Salary"))</f>
        <v>High Salary</v>
      </c>
    </row>
    <row r="25" spans="1:47">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IF(HR[[#This Row],[OverTime]]="Yes",1,0)</f>
        <v>0</v>
      </c>
      <c r="AK25">
        <f>IF(HR[[#This Row],[JobSatisfaction]]&lt;=2,1,0)</f>
        <v>0</v>
      </c>
      <c r="AL25">
        <f>IF(HR[[#This Row],[WorkLifeBalance]]&lt;=2,1,0)</f>
        <v>0</v>
      </c>
      <c r="AM25">
        <f>IF(HR[[#This Row],[MonthlyIncome]]&lt;AVERAGE(HR[MonthlyIncome]),1,0)</f>
        <v>1</v>
      </c>
      <c r="AN25">
        <f>IF(HR[[#This Row],[EnvironmentSatisfaction]]&lt;=2,1,0)</f>
        <v>0</v>
      </c>
      <c r="AO25">
        <f>IF(HR[[#This Row],[YearsSinceLastPromotion]]&gt;4,1,0)</f>
        <v>0</v>
      </c>
      <c r="AP25">
        <f>(HR[[#This Row],[OverTimeFlag]]*1.5+HR[[#This Row],[LowJobSatisFlag]]*2.5+HR[[#This Row],[LowWLBFlag]]*2+HR[[#This Row],[LowSalaryFlag]]*1.5+HR[[#This Row],[LowEnviFlag]]*2+HR[[#This Row],[LowProFlag]]*0.5)/10</f>
        <v>0.15</v>
      </c>
      <c r="AQ25" t="str">
        <f>IF(A25&gt;=_xlfn.PERCENTILE.INC($A$2:$A$1000,0.8),"High Risk",
IF(HR[[#This Row],[AttritionRiskScore]]&gt;=_xlfn.PERCENTILE.INC($AP$2:$AP$1000,0.5),"Medium Risk","Low Risk"))</f>
        <v>Low Risk</v>
      </c>
      <c r="AR25">
        <f>(HR[[#This Row],[OverTimeFlag]]*4+HR[[#This Row],[LowWLBFlag]]*3+HR[[#This Row],[LowJobSatisFlag]]*2+HR[[#This Row],[LowProFlag]]*1)/10</f>
        <v>0</v>
      </c>
      <c r="AS25" t="str">
        <f t="shared" si="0"/>
        <v>Low Burnout</v>
      </c>
      <c r="AT25" t="str">
        <f>IF(HR[[#This Row],[YearsSinceLastPromotion]]&gt;4,"High Stagnation",
IF(HR[[#This Row],[YearsSinceLastPromotion]]&gt;=3,"Medium Stagnation","Low Stagnation"))</f>
        <v>Low Stagnation</v>
      </c>
      <c r="AU25" t="str">
        <f>IF(HR[[#This Row],[MonthlyIncome]]&lt;4000,"Low Salary",
IF(HR[[#This Row],[MonthlyIncome]]&lt;8000,"Medium Salary","High Salary"))</f>
        <v>Low Salary</v>
      </c>
    </row>
    <row r="26" spans="1:47">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IF(HR[[#This Row],[OverTime]]="Yes",1,0)</f>
        <v>0</v>
      </c>
      <c r="AK26">
        <f>IF(HR[[#This Row],[JobSatisfaction]]&lt;=2,1,0)</f>
        <v>1</v>
      </c>
      <c r="AL26">
        <f>IF(HR[[#This Row],[WorkLifeBalance]]&lt;=2,1,0)</f>
        <v>0</v>
      </c>
      <c r="AM26">
        <f>IF(HR[[#This Row],[MonthlyIncome]]&lt;AVERAGE(HR[MonthlyIncome]),1,0)</f>
        <v>1</v>
      </c>
      <c r="AN26">
        <f>IF(HR[[#This Row],[EnvironmentSatisfaction]]&lt;=2,1,0)</f>
        <v>1</v>
      </c>
      <c r="AO26">
        <f>IF(HR[[#This Row],[YearsSinceLastPromotion]]&gt;4,1,0)</f>
        <v>0</v>
      </c>
      <c r="AP26">
        <f>(HR[[#This Row],[OverTimeFlag]]*1.5+HR[[#This Row],[LowJobSatisFlag]]*2.5+HR[[#This Row],[LowWLBFlag]]*2+HR[[#This Row],[LowSalaryFlag]]*1.5+HR[[#This Row],[LowEnviFlag]]*2+HR[[#This Row],[LowProFlag]]*0.5)/10</f>
        <v>0.6</v>
      </c>
      <c r="AQ26" t="str">
        <f>IF(A26&gt;=_xlfn.PERCENTILE.INC($A$2:$A$1000,0.8),"High Risk",
IF(HR[[#This Row],[AttritionRiskScore]]&gt;=_xlfn.PERCENTILE.INC($AP$2:$AP$1000,0.5),"Medium Risk","Low Risk"))</f>
        <v>Medium Risk</v>
      </c>
      <c r="AR26">
        <f>(HR[[#This Row],[OverTimeFlag]]*4+HR[[#This Row],[LowWLBFlag]]*3+HR[[#This Row],[LowJobSatisFlag]]*2+HR[[#This Row],[LowProFlag]]*1)/10</f>
        <v>0.2</v>
      </c>
      <c r="AS26" t="str">
        <f t="shared" si="0"/>
        <v>Low Burnout</v>
      </c>
      <c r="AT26" t="str">
        <f>IF(HR[[#This Row],[YearsSinceLastPromotion]]&gt;4,"High Stagnation",
IF(HR[[#This Row],[YearsSinceLastPromotion]]&gt;=3,"Medium Stagnation","Low Stagnation"))</f>
        <v>Low Stagnation</v>
      </c>
      <c r="AU26" t="str">
        <f>IF(HR[[#This Row],[MonthlyIncome]]&lt;4000,"Low Salary",
IF(HR[[#This Row],[MonthlyIncome]]&lt;8000,"Medium Salary","High Salary"))</f>
        <v>Low Salary</v>
      </c>
    </row>
    <row r="27" spans="1:47">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IF(HR[[#This Row],[OverTime]]="Yes",1,0)</f>
        <v>0</v>
      </c>
      <c r="AK27">
        <f>IF(HR[[#This Row],[JobSatisfaction]]&lt;=2,1,0)</f>
        <v>0</v>
      </c>
      <c r="AL27">
        <f>IF(HR[[#This Row],[WorkLifeBalance]]&lt;=2,1,0)</f>
        <v>1</v>
      </c>
      <c r="AM27">
        <f>IF(HR[[#This Row],[MonthlyIncome]]&lt;AVERAGE(HR[MonthlyIncome]),1,0)</f>
        <v>0</v>
      </c>
      <c r="AN27">
        <f>IF(HR[[#This Row],[EnvironmentSatisfaction]]&lt;=2,1,0)</f>
        <v>0</v>
      </c>
      <c r="AO27">
        <f>IF(HR[[#This Row],[YearsSinceLastPromotion]]&gt;4,1,0)</f>
        <v>0</v>
      </c>
      <c r="AP27">
        <f>(HR[[#This Row],[OverTimeFlag]]*1.5+HR[[#This Row],[LowJobSatisFlag]]*2.5+HR[[#This Row],[LowWLBFlag]]*2+HR[[#This Row],[LowSalaryFlag]]*1.5+HR[[#This Row],[LowEnviFlag]]*2+HR[[#This Row],[LowProFlag]]*0.5)/10</f>
        <v>0.2</v>
      </c>
      <c r="AQ27" t="str">
        <f>IF(A27&gt;=_xlfn.PERCENTILE.INC($A$2:$A$1000,0.8),"High Risk",
IF(HR[[#This Row],[AttritionRiskScore]]&gt;=_xlfn.PERCENTILE.INC($AP$2:$AP$1000,0.5),"Medium Risk","Low Risk"))</f>
        <v>High Risk</v>
      </c>
      <c r="AR27">
        <f>(HR[[#This Row],[OverTimeFlag]]*4+HR[[#This Row],[LowWLBFlag]]*3+HR[[#This Row],[LowJobSatisFlag]]*2+HR[[#This Row],[LowProFlag]]*1)/10</f>
        <v>0.3</v>
      </c>
      <c r="AS27" t="str">
        <f t="shared" si="0"/>
        <v>Low Burnout</v>
      </c>
      <c r="AT27" t="str">
        <f>IF(HR[[#This Row],[YearsSinceLastPromotion]]&gt;4,"High Stagnation",
IF(HR[[#This Row],[YearsSinceLastPromotion]]&gt;=3,"Medium Stagnation","Low Stagnation"))</f>
        <v>Medium Stagnation</v>
      </c>
      <c r="AU27" t="str">
        <f>IF(HR[[#This Row],[MonthlyIncome]]&lt;4000,"Low Salary",
IF(HR[[#This Row],[MonthlyIncome]]&lt;8000,"Medium Salary","High Salary"))</f>
        <v>High Salary</v>
      </c>
    </row>
    <row r="28" spans="1:47">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IF(HR[[#This Row],[OverTime]]="Yes",1,0)</f>
        <v>1</v>
      </c>
      <c r="AK28">
        <f>IF(HR[[#This Row],[JobSatisfaction]]&lt;=2,1,0)</f>
        <v>1</v>
      </c>
      <c r="AL28">
        <f>IF(HR[[#This Row],[WorkLifeBalance]]&lt;=2,1,0)</f>
        <v>0</v>
      </c>
      <c r="AM28">
        <f>IF(HR[[#This Row],[MonthlyIncome]]&lt;AVERAGE(HR[MonthlyIncome]),1,0)</f>
        <v>1</v>
      </c>
      <c r="AN28">
        <f>IF(HR[[#This Row],[EnvironmentSatisfaction]]&lt;=2,1,0)</f>
        <v>1</v>
      </c>
      <c r="AO28">
        <f>IF(HR[[#This Row],[YearsSinceLastPromotion]]&gt;4,1,0)</f>
        <v>1</v>
      </c>
      <c r="AP28">
        <f>(HR[[#This Row],[OverTimeFlag]]*1.5+HR[[#This Row],[LowJobSatisFlag]]*2.5+HR[[#This Row],[LowWLBFlag]]*2+HR[[#This Row],[LowSalaryFlag]]*1.5+HR[[#This Row],[LowEnviFlag]]*2+HR[[#This Row],[LowProFlag]]*0.5)/10</f>
        <v>0.8</v>
      </c>
      <c r="AQ28" t="str">
        <f>IF(A28&gt;=_xlfn.PERCENTILE.INC($A$2:$A$1000,0.8),"High Risk",
IF(HR[[#This Row],[AttritionRiskScore]]&gt;=_xlfn.PERCENTILE.INC($AP$2:$AP$1000,0.5),"Medium Risk","Low Risk"))</f>
        <v>Medium Risk</v>
      </c>
      <c r="AR28">
        <f>(HR[[#This Row],[OverTimeFlag]]*4+HR[[#This Row],[LowWLBFlag]]*3+HR[[#This Row],[LowJobSatisFlag]]*2+HR[[#This Row],[LowProFlag]]*1)/10</f>
        <v>0.7</v>
      </c>
      <c r="AS28" t="str">
        <f t="shared" si="0"/>
        <v>High Burnout</v>
      </c>
      <c r="AT28" t="str">
        <f>IF(HR[[#This Row],[YearsSinceLastPromotion]]&gt;4,"High Stagnation",
IF(HR[[#This Row],[YearsSinceLastPromotion]]&gt;=3,"Medium Stagnation","Low Stagnation"))</f>
        <v>High Stagnation</v>
      </c>
      <c r="AU28" t="str">
        <f>IF(HR[[#This Row],[MonthlyIncome]]&lt;4000,"Low Salary",
IF(HR[[#This Row],[MonthlyIncome]]&lt;8000,"Medium Salary","High Salary"))</f>
        <v>Low Salary</v>
      </c>
    </row>
    <row r="29" spans="1:47">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IF(HR[[#This Row],[OverTime]]="Yes",1,0)</f>
        <v>0</v>
      </c>
      <c r="AK29">
        <f>IF(HR[[#This Row],[JobSatisfaction]]&lt;=2,1,0)</f>
        <v>1</v>
      </c>
      <c r="AL29">
        <f>IF(HR[[#This Row],[WorkLifeBalance]]&lt;=2,1,0)</f>
        <v>0</v>
      </c>
      <c r="AM29">
        <f>IF(HR[[#This Row],[MonthlyIncome]]&lt;AVERAGE(HR[MonthlyIncome]),1,0)</f>
        <v>0</v>
      </c>
      <c r="AN29">
        <f>IF(HR[[#This Row],[EnvironmentSatisfaction]]&lt;=2,1,0)</f>
        <v>0</v>
      </c>
      <c r="AO29">
        <f>IF(HR[[#This Row],[YearsSinceLastPromotion]]&gt;4,1,0)</f>
        <v>0</v>
      </c>
      <c r="AP29">
        <f>(HR[[#This Row],[OverTimeFlag]]*1.5+HR[[#This Row],[LowJobSatisFlag]]*2.5+HR[[#This Row],[LowWLBFlag]]*2+HR[[#This Row],[LowSalaryFlag]]*1.5+HR[[#This Row],[LowEnviFlag]]*2+HR[[#This Row],[LowProFlag]]*0.5)/10</f>
        <v>0.25</v>
      </c>
      <c r="AQ29" t="str">
        <f>IF(A29&gt;=_xlfn.PERCENTILE.INC($A$2:$A$1000,0.8),"High Risk",
IF(HR[[#This Row],[AttritionRiskScore]]&gt;=_xlfn.PERCENTILE.INC($AP$2:$AP$1000,0.5),"Medium Risk","Low Risk"))</f>
        <v>Low Risk</v>
      </c>
      <c r="AR29">
        <f>(HR[[#This Row],[OverTimeFlag]]*4+HR[[#This Row],[LowWLBFlag]]*3+HR[[#This Row],[LowJobSatisFlag]]*2+HR[[#This Row],[LowProFlag]]*1)/10</f>
        <v>0.2</v>
      </c>
      <c r="AS29" t="str">
        <f t="shared" si="0"/>
        <v>Low Burnout</v>
      </c>
      <c r="AT29" t="str">
        <f>IF(HR[[#This Row],[YearsSinceLastPromotion]]&gt;4,"High Stagnation",
IF(HR[[#This Row],[YearsSinceLastPromotion]]&gt;=3,"Medium Stagnation","Low Stagnation"))</f>
        <v>Medium Stagnation</v>
      </c>
      <c r="AU29" t="str">
        <f>IF(HR[[#This Row],[MonthlyIncome]]&lt;4000,"Low Salary",
IF(HR[[#This Row],[MonthlyIncome]]&lt;8000,"Medium Salary","High Salary"))</f>
        <v>Medium Salary</v>
      </c>
    </row>
    <row r="30" spans="1:47">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IF(HR[[#This Row],[OverTime]]="Yes",1,0)</f>
        <v>0</v>
      </c>
      <c r="AK30">
        <f>IF(HR[[#This Row],[JobSatisfaction]]&lt;=2,1,0)</f>
        <v>0</v>
      </c>
      <c r="AL30">
        <f>IF(HR[[#This Row],[WorkLifeBalance]]&lt;=2,1,0)</f>
        <v>0</v>
      </c>
      <c r="AM30">
        <f>IF(HR[[#This Row],[MonthlyIncome]]&lt;AVERAGE(HR[MonthlyIncome]),1,0)</f>
        <v>0</v>
      </c>
      <c r="AN30">
        <f>IF(HR[[#This Row],[EnvironmentSatisfaction]]&lt;=2,1,0)</f>
        <v>1</v>
      </c>
      <c r="AO30">
        <f>IF(HR[[#This Row],[YearsSinceLastPromotion]]&gt;4,1,0)</f>
        <v>1</v>
      </c>
      <c r="AP30">
        <f>(HR[[#This Row],[OverTimeFlag]]*1.5+HR[[#This Row],[LowJobSatisFlag]]*2.5+HR[[#This Row],[LowWLBFlag]]*2+HR[[#This Row],[LowSalaryFlag]]*1.5+HR[[#This Row],[LowEnviFlag]]*2+HR[[#This Row],[LowProFlag]]*0.5)/10</f>
        <v>0.25</v>
      </c>
      <c r="AQ30" t="str">
        <f>IF(A30&gt;=_xlfn.PERCENTILE.INC($A$2:$A$1000,0.8),"High Risk",
IF(HR[[#This Row],[AttritionRiskScore]]&gt;=_xlfn.PERCENTILE.INC($AP$2:$AP$1000,0.5),"Medium Risk","Low Risk"))</f>
        <v>Low Risk</v>
      </c>
      <c r="AR30">
        <f>(HR[[#This Row],[OverTimeFlag]]*4+HR[[#This Row],[LowWLBFlag]]*3+HR[[#This Row],[LowJobSatisFlag]]*2+HR[[#This Row],[LowProFlag]]*1)/10</f>
        <v>0.1</v>
      </c>
      <c r="AS30" t="str">
        <f t="shared" si="0"/>
        <v>Low Burnout</v>
      </c>
      <c r="AT30" t="str">
        <f>IF(HR[[#This Row],[YearsSinceLastPromotion]]&gt;4,"High Stagnation",
IF(HR[[#This Row],[YearsSinceLastPromotion]]&gt;=3,"Medium Stagnation","Low Stagnation"))</f>
        <v>High Stagnation</v>
      </c>
      <c r="AU30" t="str">
        <f>IF(HR[[#This Row],[MonthlyIncome]]&lt;4000,"Low Salary",
IF(HR[[#This Row],[MonthlyIncome]]&lt;8000,"Medium Salary","High Salary"))</f>
        <v>High Salary</v>
      </c>
    </row>
    <row r="31" spans="1:47">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IF(HR[[#This Row],[OverTime]]="Yes",1,0)</f>
        <v>0</v>
      </c>
      <c r="AK31">
        <f>IF(HR[[#This Row],[JobSatisfaction]]&lt;=2,1,0)</f>
        <v>1</v>
      </c>
      <c r="AL31">
        <f>IF(HR[[#This Row],[WorkLifeBalance]]&lt;=2,1,0)</f>
        <v>1</v>
      </c>
      <c r="AM31">
        <f>IF(HR[[#This Row],[MonthlyIncome]]&lt;AVERAGE(HR[MonthlyIncome]),1,0)</f>
        <v>0</v>
      </c>
      <c r="AN31">
        <f>IF(HR[[#This Row],[EnvironmentSatisfaction]]&lt;=2,1,0)</f>
        <v>1</v>
      </c>
      <c r="AO31">
        <f>IF(HR[[#This Row],[YearsSinceLastPromotion]]&gt;4,1,0)</f>
        <v>0</v>
      </c>
      <c r="AP31">
        <f>(HR[[#This Row],[OverTimeFlag]]*1.5+HR[[#This Row],[LowJobSatisFlag]]*2.5+HR[[#This Row],[LowWLBFlag]]*2+HR[[#This Row],[LowSalaryFlag]]*1.5+HR[[#This Row],[LowEnviFlag]]*2+HR[[#This Row],[LowProFlag]]*0.5)/10</f>
        <v>0.65</v>
      </c>
      <c r="AQ31" t="str">
        <f>IF(A31&gt;=_xlfn.PERCENTILE.INC($A$2:$A$1000,0.8),"High Risk",
IF(HR[[#This Row],[AttritionRiskScore]]&gt;=_xlfn.PERCENTILE.INC($AP$2:$AP$1000,0.5),"Medium Risk","Low Risk"))</f>
        <v>High Risk</v>
      </c>
      <c r="AR31">
        <f>(HR[[#This Row],[OverTimeFlag]]*4+HR[[#This Row],[LowWLBFlag]]*3+HR[[#This Row],[LowJobSatisFlag]]*2+HR[[#This Row],[LowProFlag]]*1)/10</f>
        <v>0.5</v>
      </c>
      <c r="AS31" t="str">
        <f t="shared" si="0"/>
        <v>Medium Burnout</v>
      </c>
      <c r="AT31" t="str">
        <f>IF(HR[[#This Row],[YearsSinceLastPromotion]]&gt;4,"High Stagnation",
IF(HR[[#This Row],[YearsSinceLastPromotion]]&gt;=3,"Medium Stagnation","Low Stagnation"))</f>
        <v>Low Stagnation</v>
      </c>
      <c r="AU31" t="str">
        <f>IF(HR[[#This Row],[MonthlyIncome]]&lt;4000,"Low Salary",
IF(HR[[#This Row],[MonthlyIncome]]&lt;8000,"Medium Salary","High Salary"))</f>
        <v>High Salary</v>
      </c>
    </row>
    <row r="32" spans="1:47">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IF(HR[[#This Row],[OverTime]]="Yes",1,0)</f>
        <v>0</v>
      </c>
      <c r="AK32">
        <f>IF(HR[[#This Row],[JobSatisfaction]]&lt;=2,1,0)</f>
        <v>0</v>
      </c>
      <c r="AL32">
        <f>IF(HR[[#This Row],[WorkLifeBalance]]&lt;=2,1,0)</f>
        <v>0</v>
      </c>
      <c r="AM32">
        <f>IF(HR[[#This Row],[MonthlyIncome]]&lt;AVERAGE(HR[MonthlyIncome]),1,0)</f>
        <v>1</v>
      </c>
      <c r="AN32">
        <f>IF(HR[[#This Row],[EnvironmentSatisfaction]]&lt;=2,1,0)</f>
        <v>0</v>
      </c>
      <c r="AO32">
        <f>IF(HR[[#This Row],[YearsSinceLastPromotion]]&gt;4,1,0)</f>
        <v>0</v>
      </c>
      <c r="AP32">
        <f>(HR[[#This Row],[OverTimeFlag]]*1.5+HR[[#This Row],[LowJobSatisFlag]]*2.5+HR[[#This Row],[LowWLBFlag]]*2+HR[[#This Row],[LowSalaryFlag]]*1.5+HR[[#This Row],[LowEnviFlag]]*2+HR[[#This Row],[LowProFlag]]*0.5)/10</f>
        <v>0.15</v>
      </c>
      <c r="AQ32" t="str">
        <f>IF(A32&gt;=_xlfn.PERCENTILE.INC($A$2:$A$1000,0.8),"High Risk",
IF(HR[[#This Row],[AttritionRiskScore]]&gt;=_xlfn.PERCENTILE.INC($AP$2:$AP$1000,0.5),"Medium Risk","Low Risk"))</f>
        <v>Low Risk</v>
      </c>
      <c r="AR32">
        <f>(HR[[#This Row],[OverTimeFlag]]*4+HR[[#This Row],[LowWLBFlag]]*3+HR[[#This Row],[LowJobSatisFlag]]*2+HR[[#This Row],[LowProFlag]]*1)/10</f>
        <v>0</v>
      </c>
      <c r="AS32" t="str">
        <f t="shared" si="0"/>
        <v>Low Burnout</v>
      </c>
      <c r="AT32" t="str">
        <f>IF(HR[[#This Row],[YearsSinceLastPromotion]]&gt;4,"High Stagnation",
IF(HR[[#This Row],[YearsSinceLastPromotion]]&gt;=3,"Medium Stagnation","Low Stagnation"))</f>
        <v>Low Stagnation</v>
      </c>
      <c r="AU32" t="str">
        <f>IF(HR[[#This Row],[MonthlyIncome]]&lt;4000,"Low Salary",
IF(HR[[#This Row],[MonthlyIncome]]&lt;8000,"Medium Salary","High Salary"))</f>
        <v>Low Salary</v>
      </c>
    </row>
    <row r="33" spans="1:47">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IF(HR[[#This Row],[OverTime]]="Yes",1,0)</f>
        <v>1</v>
      </c>
      <c r="AK33">
        <f>IF(HR[[#This Row],[JobSatisfaction]]&lt;=2,1,0)</f>
        <v>0</v>
      </c>
      <c r="AL33">
        <f>IF(HR[[#This Row],[WorkLifeBalance]]&lt;=2,1,0)</f>
        <v>0</v>
      </c>
      <c r="AM33">
        <f>IF(HR[[#This Row],[MonthlyIncome]]&lt;AVERAGE(HR[MonthlyIncome]),1,0)</f>
        <v>1</v>
      </c>
      <c r="AN33">
        <f>IF(HR[[#This Row],[EnvironmentSatisfaction]]&lt;=2,1,0)</f>
        <v>0</v>
      </c>
      <c r="AO33">
        <f>IF(HR[[#This Row],[YearsSinceLastPromotion]]&gt;4,1,0)</f>
        <v>0</v>
      </c>
      <c r="AP33">
        <f>(HR[[#This Row],[OverTimeFlag]]*1.5+HR[[#This Row],[LowJobSatisFlag]]*2.5+HR[[#This Row],[LowWLBFlag]]*2+HR[[#This Row],[LowSalaryFlag]]*1.5+HR[[#This Row],[LowEnviFlag]]*2+HR[[#This Row],[LowProFlag]]*0.5)/10</f>
        <v>0.3</v>
      </c>
      <c r="AQ33" t="str">
        <f>IF(A33&gt;=_xlfn.PERCENTILE.INC($A$2:$A$1000,0.8),"High Risk",
IF(HR[[#This Row],[AttritionRiskScore]]&gt;=_xlfn.PERCENTILE.INC($AP$2:$AP$1000,0.5),"Medium Risk","Low Risk"))</f>
        <v>Low Risk</v>
      </c>
      <c r="AR33">
        <f>(HR[[#This Row],[OverTimeFlag]]*4+HR[[#This Row],[LowWLBFlag]]*3+HR[[#This Row],[LowJobSatisFlag]]*2+HR[[#This Row],[LowProFlag]]*1)/10</f>
        <v>0.4</v>
      </c>
      <c r="AS33" t="str">
        <f t="shared" si="0"/>
        <v>Medium Burnout</v>
      </c>
      <c r="AT33" t="str">
        <f>IF(HR[[#This Row],[YearsSinceLastPromotion]]&gt;4,"High Stagnation",
IF(HR[[#This Row],[YearsSinceLastPromotion]]&gt;=3,"Medium Stagnation","Low Stagnation"))</f>
        <v>Low Stagnation</v>
      </c>
      <c r="AU33" t="str">
        <f>IF(HR[[#This Row],[MonthlyIncome]]&lt;4000,"Low Salary",
IF(HR[[#This Row],[MonthlyIncome]]&lt;8000,"Medium Salary","High Salary"))</f>
        <v>Medium Salary</v>
      </c>
    </row>
    <row r="34" spans="1:47">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IF(HR[[#This Row],[OverTime]]="Yes",1,0)</f>
        <v>0</v>
      </c>
      <c r="AK34">
        <f>IF(HR[[#This Row],[JobSatisfaction]]&lt;=2,1,0)</f>
        <v>0</v>
      </c>
      <c r="AL34">
        <f>IF(HR[[#This Row],[WorkLifeBalance]]&lt;=2,1,0)</f>
        <v>0</v>
      </c>
      <c r="AM34">
        <f>IF(HR[[#This Row],[MonthlyIncome]]&lt;AVERAGE(HR[MonthlyIncome]),1,0)</f>
        <v>1</v>
      </c>
      <c r="AN34">
        <f>IF(HR[[#This Row],[EnvironmentSatisfaction]]&lt;=2,1,0)</f>
        <v>0</v>
      </c>
      <c r="AO34">
        <f>IF(HR[[#This Row],[YearsSinceLastPromotion]]&gt;4,1,0)</f>
        <v>0</v>
      </c>
      <c r="AP34">
        <f>(HR[[#This Row],[OverTimeFlag]]*1.5+HR[[#This Row],[LowJobSatisFlag]]*2.5+HR[[#This Row],[LowWLBFlag]]*2+HR[[#This Row],[LowSalaryFlag]]*1.5+HR[[#This Row],[LowEnviFlag]]*2+HR[[#This Row],[LowProFlag]]*0.5)/10</f>
        <v>0.15</v>
      </c>
      <c r="AQ34" t="str">
        <f>IF(A34&gt;=_xlfn.PERCENTILE.INC($A$2:$A$1000,0.8),"High Risk",
IF(HR[[#This Row],[AttritionRiskScore]]&gt;=_xlfn.PERCENTILE.INC($AP$2:$AP$1000,0.5),"Medium Risk","Low Risk"))</f>
        <v>Low Risk</v>
      </c>
      <c r="AR34">
        <f>(HR[[#This Row],[OverTimeFlag]]*4+HR[[#This Row],[LowWLBFlag]]*3+HR[[#This Row],[LowJobSatisFlag]]*2+HR[[#This Row],[LowProFlag]]*1)/10</f>
        <v>0</v>
      </c>
      <c r="AS34" t="str">
        <f t="shared" si="0"/>
        <v>Low Burnout</v>
      </c>
      <c r="AT34" t="str">
        <f>IF(HR[[#This Row],[YearsSinceLastPromotion]]&gt;4,"High Stagnation",
IF(HR[[#This Row],[YearsSinceLastPromotion]]&gt;=3,"Medium Stagnation","Low Stagnation"))</f>
        <v>Low Stagnation</v>
      </c>
      <c r="AU34" t="str">
        <f>IF(HR[[#This Row],[MonthlyIncome]]&lt;4000,"Low Salary",
IF(HR[[#This Row],[MonthlyIncome]]&lt;8000,"Medium Salary","High Salary"))</f>
        <v>Low Salary</v>
      </c>
    </row>
    <row r="35" spans="1:47">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IF(HR[[#This Row],[OverTime]]="Yes",1,0)</f>
        <v>0</v>
      </c>
      <c r="AK35">
        <f>IF(HR[[#This Row],[JobSatisfaction]]&lt;=2,1,0)</f>
        <v>0</v>
      </c>
      <c r="AL35">
        <f>IF(HR[[#This Row],[WorkLifeBalance]]&lt;=2,1,0)</f>
        <v>0</v>
      </c>
      <c r="AM35">
        <f>IF(HR[[#This Row],[MonthlyIncome]]&lt;AVERAGE(HR[MonthlyIncome]),1,0)</f>
        <v>1</v>
      </c>
      <c r="AN35">
        <f>IF(HR[[#This Row],[EnvironmentSatisfaction]]&lt;=2,1,0)</f>
        <v>0</v>
      </c>
      <c r="AO35">
        <f>IF(HR[[#This Row],[YearsSinceLastPromotion]]&gt;4,1,0)</f>
        <v>0</v>
      </c>
      <c r="AP35">
        <f>(HR[[#This Row],[OverTimeFlag]]*1.5+HR[[#This Row],[LowJobSatisFlag]]*2.5+HR[[#This Row],[LowWLBFlag]]*2+HR[[#This Row],[LowSalaryFlag]]*1.5+HR[[#This Row],[LowEnviFlag]]*2+HR[[#This Row],[LowProFlag]]*0.5)/10</f>
        <v>0.15</v>
      </c>
      <c r="AQ35" t="str">
        <f>IF(A35&gt;=_xlfn.PERCENTILE.INC($A$2:$A$1000,0.8),"High Risk",
IF(HR[[#This Row],[AttritionRiskScore]]&gt;=_xlfn.PERCENTILE.INC($AP$2:$AP$1000,0.5),"Medium Risk","Low Risk"))</f>
        <v>Low Risk</v>
      </c>
      <c r="AR35">
        <f>(HR[[#This Row],[OverTimeFlag]]*4+HR[[#This Row],[LowWLBFlag]]*3+HR[[#This Row],[LowJobSatisFlag]]*2+HR[[#This Row],[LowProFlag]]*1)/10</f>
        <v>0</v>
      </c>
      <c r="AS35" t="str">
        <f t="shared" si="0"/>
        <v>Low Burnout</v>
      </c>
      <c r="AT35" t="str">
        <f>IF(HR[[#This Row],[YearsSinceLastPromotion]]&gt;4,"High Stagnation",
IF(HR[[#This Row],[YearsSinceLastPromotion]]&gt;=3,"Medium Stagnation","Low Stagnation"))</f>
        <v>Low Stagnation</v>
      </c>
      <c r="AU35" t="str">
        <f>IF(HR[[#This Row],[MonthlyIncome]]&lt;4000,"Low Salary",
IF(HR[[#This Row],[MonthlyIncome]]&lt;8000,"Medium Salary","High Salary"))</f>
        <v>Low Salary</v>
      </c>
    </row>
    <row r="36" spans="1:47">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IF(HR[[#This Row],[OverTime]]="Yes",1,0)</f>
        <v>1</v>
      </c>
      <c r="AK36">
        <f>IF(HR[[#This Row],[JobSatisfaction]]&lt;=2,1,0)</f>
        <v>0</v>
      </c>
      <c r="AL36">
        <f>IF(HR[[#This Row],[WorkLifeBalance]]&lt;=2,1,0)</f>
        <v>1</v>
      </c>
      <c r="AM36">
        <f>IF(HR[[#This Row],[MonthlyIncome]]&lt;AVERAGE(HR[MonthlyIncome]),1,0)</f>
        <v>1</v>
      </c>
      <c r="AN36">
        <f>IF(HR[[#This Row],[EnvironmentSatisfaction]]&lt;=2,1,0)</f>
        <v>1</v>
      </c>
      <c r="AO36">
        <f>IF(HR[[#This Row],[YearsSinceLastPromotion]]&gt;4,1,0)</f>
        <v>0</v>
      </c>
      <c r="AP36">
        <f>(HR[[#This Row],[OverTimeFlag]]*1.5+HR[[#This Row],[LowJobSatisFlag]]*2.5+HR[[#This Row],[LowWLBFlag]]*2+HR[[#This Row],[LowSalaryFlag]]*1.5+HR[[#This Row],[LowEnviFlag]]*2+HR[[#This Row],[LowProFlag]]*0.5)/10</f>
        <v>0.7</v>
      </c>
      <c r="AQ36" t="str">
        <f>IF(A36&gt;=_xlfn.PERCENTILE.INC($A$2:$A$1000,0.8),"High Risk",
IF(HR[[#This Row],[AttritionRiskScore]]&gt;=_xlfn.PERCENTILE.INC($AP$2:$AP$1000,0.5),"Medium Risk","Low Risk"))</f>
        <v>Medium Risk</v>
      </c>
      <c r="AR36">
        <f>(HR[[#This Row],[OverTimeFlag]]*4+HR[[#This Row],[LowWLBFlag]]*3+HR[[#This Row],[LowJobSatisFlag]]*2+HR[[#This Row],[LowProFlag]]*1)/10</f>
        <v>0.7</v>
      </c>
      <c r="AS36" t="str">
        <f t="shared" si="0"/>
        <v>High Burnout</v>
      </c>
      <c r="AT36" t="str">
        <f>IF(HR[[#This Row],[YearsSinceLastPromotion]]&gt;4,"High Stagnation",
IF(HR[[#This Row],[YearsSinceLastPromotion]]&gt;=3,"Medium Stagnation","Low Stagnation"))</f>
        <v>Low Stagnation</v>
      </c>
      <c r="AU36" t="str">
        <f>IF(HR[[#This Row],[MonthlyIncome]]&lt;4000,"Low Salary",
IF(HR[[#This Row],[MonthlyIncome]]&lt;8000,"Medium Salary","High Salary"))</f>
        <v>Low Salary</v>
      </c>
    </row>
    <row r="37" spans="1:47">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IF(HR[[#This Row],[OverTime]]="Yes",1,0)</f>
        <v>0</v>
      </c>
      <c r="AK37">
        <f>IF(HR[[#This Row],[JobSatisfaction]]&lt;=2,1,0)</f>
        <v>0</v>
      </c>
      <c r="AL37">
        <f>IF(HR[[#This Row],[WorkLifeBalance]]&lt;=2,1,0)</f>
        <v>1</v>
      </c>
      <c r="AM37">
        <f>IF(HR[[#This Row],[MonthlyIncome]]&lt;AVERAGE(HR[MonthlyIncome]),1,0)</f>
        <v>1</v>
      </c>
      <c r="AN37">
        <f>IF(HR[[#This Row],[EnvironmentSatisfaction]]&lt;=2,1,0)</f>
        <v>0</v>
      </c>
      <c r="AO37">
        <f>IF(HR[[#This Row],[YearsSinceLastPromotion]]&gt;4,1,0)</f>
        <v>0</v>
      </c>
      <c r="AP37">
        <f>(HR[[#This Row],[OverTimeFlag]]*1.5+HR[[#This Row],[LowJobSatisFlag]]*2.5+HR[[#This Row],[LowWLBFlag]]*2+HR[[#This Row],[LowSalaryFlag]]*1.5+HR[[#This Row],[LowEnviFlag]]*2+HR[[#This Row],[LowProFlag]]*0.5)/10</f>
        <v>0.35</v>
      </c>
      <c r="AQ37" t="str">
        <f>IF(A37&gt;=_xlfn.PERCENTILE.INC($A$2:$A$1000,0.8),"High Risk",
IF(HR[[#This Row],[AttritionRiskScore]]&gt;=_xlfn.PERCENTILE.INC($AP$2:$AP$1000,0.5),"Medium Risk","Low Risk"))</f>
        <v>Medium Risk</v>
      </c>
      <c r="AR37">
        <f>(HR[[#This Row],[OverTimeFlag]]*4+HR[[#This Row],[LowWLBFlag]]*3+HR[[#This Row],[LowJobSatisFlag]]*2+HR[[#This Row],[LowProFlag]]*1)/10</f>
        <v>0.3</v>
      </c>
      <c r="AS37" t="str">
        <f t="shared" si="0"/>
        <v>Low Burnout</v>
      </c>
      <c r="AT37" t="str">
        <f>IF(HR[[#This Row],[YearsSinceLastPromotion]]&gt;4,"High Stagnation",
IF(HR[[#This Row],[YearsSinceLastPromotion]]&gt;=3,"Medium Stagnation","Low Stagnation"))</f>
        <v>Low Stagnation</v>
      </c>
      <c r="AU37" t="str">
        <f>IF(HR[[#This Row],[MonthlyIncome]]&lt;4000,"Low Salary",
IF(HR[[#This Row],[MonthlyIncome]]&lt;8000,"Medium Salary","High Salary"))</f>
        <v>Low Salary</v>
      </c>
    </row>
    <row r="38" spans="1:47">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IF(HR[[#This Row],[OverTime]]="Yes",1,0)</f>
        <v>1</v>
      </c>
      <c r="AK38">
        <f>IF(HR[[#This Row],[JobSatisfaction]]&lt;=2,1,0)</f>
        <v>0</v>
      </c>
      <c r="AL38">
        <f>IF(HR[[#This Row],[WorkLifeBalance]]&lt;=2,1,0)</f>
        <v>0</v>
      </c>
      <c r="AM38">
        <f>IF(HR[[#This Row],[MonthlyIncome]]&lt;AVERAGE(HR[MonthlyIncome]),1,0)</f>
        <v>1</v>
      </c>
      <c r="AN38">
        <f>IF(HR[[#This Row],[EnvironmentSatisfaction]]&lt;=2,1,0)</f>
        <v>1</v>
      </c>
      <c r="AO38">
        <f>IF(HR[[#This Row],[YearsSinceLastPromotion]]&gt;4,1,0)</f>
        <v>0</v>
      </c>
      <c r="AP38">
        <f>(HR[[#This Row],[OverTimeFlag]]*1.5+HR[[#This Row],[LowJobSatisFlag]]*2.5+HR[[#This Row],[LowWLBFlag]]*2+HR[[#This Row],[LowSalaryFlag]]*1.5+HR[[#This Row],[LowEnviFlag]]*2+HR[[#This Row],[LowProFlag]]*0.5)/10</f>
        <v>0.5</v>
      </c>
      <c r="AQ38" t="str">
        <f>IF(A38&gt;=_xlfn.PERCENTILE.INC($A$2:$A$1000,0.8),"High Risk",
IF(HR[[#This Row],[AttritionRiskScore]]&gt;=_xlfn.PERCENTILE.INC($AP$2:$AP$1000,0.5),"Medium Risk","Low Risk"))</f>
        <v>High Risk</v>
      </c>
      <c r="AR38">
        <f>(HR[[#This Row],[OverTimeFlag]]*4+HR[[#This Row],[LowWLBFlag]]*3+HR[[#This Row],[LowJobSatisFlag]]*2+HR[[#This Row],[LowProFlag]]*1)/10</f>
        <v>0.4</v>
      </c>
      <c r="AS38" t="str">
        <f t="shared" si="0"/>
        <v>Medium Burnout</v>
      </c>
      <c r="AT38" t="str">
        <f>IF(HR[[#This Row],[YearsSinceLastPromotion]]&gt;4,"High Stagnation",
IF(HR[[#This Row],[YearsSinceLastPromotion]]&gt;=3,"Medium Stagnation","Low Stagnation"))</f>
        <v>Low Stagnation</v>
      </c>
      <c r="AU38" t="str">
        <f>IF(HR[[#This Row],[MonthlyIncome]]&lt;4000,"Low Salary",
IF(HR[[#This Row],[MonthlyIncome]]&lt;8000,"Medium Salary","High Salary"))</f>
        <v>Low Salary</v>
      </c>
    </row>
    <row r="39" spans="1:47">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IF(HR[[#This Row],[OverTime]]="Yes",1,0)</f>
        <v>0</v>
      </c>
      <c r="AK39">
        <f>IF(HR[[#This Row],[JobSatisfaction]]&lt;=2,1,0)</f>
        <v>0</v>
      </c>
      <c r="AL39">
        <f>IF(HR[[#This Row],[WorkLifeBalance]]&lt;=2,1,0)</f>
        <v>0</v>
      </c>
      <c r="AM39">
        <f>IF(HR[[#This Row],[MonthlyIncome]]&lt;AVERAGE(HR[MonthlyIncome]),1,0)</f>
        <v>1</v>
      </c>
      <c r="AN39">
        <f>IF(HR[[#This Row],[EnvironmentSatisfaction]]&lt;=2,1,0)</f>
        <v>0</v>
      </c>
      <c r="AO39">
        <f>IF(HR[[#This Row],[YearsSinceLastPromotion]]&gt;4,1,0)</f>
        <v>0</v>
      </c>
      <c r="AP39">
        <f>(HR[[#This Row],[OverTimeFlag]]*1.5+HR[[#This Row],[LowJobSatisFlag]]*2.5+HR[[#This Row],[LowWLBFlag]]*2+HR[[#This Row],[LowSalaryFlag]]*1.5+HR[[#This Row],[LowEnviFlag]]*2+HR[[#This Row],[LowProFlag]]*0.5)/10</f>
        <v>0.15</v>
      </c>
      <c r="AQ39" t="str">
        <f>IF(A39&gt;=_xlfn.PERCENTILE.INC($A$2:$A$1000,0.8),"High Risk",
IF(HR[[#This Row],[AttritionRiskScore]]&gt;=_xlfn.PERCENTILE.INC($AP$2:$AP$1000,0.5),"Medium Risk","Low Risk"))</f>
        <v>Low Risk</v>
      </c>
      <c r="AR39">
        <f>(HR[[#This Row],[OverTimeFlag]]*4+HR[[#This Row],[LowWLBFlag]]*3+HR[[#This Row],[LowJobSatisFlag]]*2+HR[[#This Row],[LowProFlag]]*1)/10</f>
        <v>0</v>
      </c>
      <c r="AS39" t="str">
        <f t="shared" si="0"/>
        <v>Low Burnout</v>
      </c>
      <c r="AT39" t="str">
        <f>IF(HR[[#This Row],[YearsSinceLastPromotion]]&gt;4,"High Stagnation",
IF(HR[[#This Row],[YearsSinceLastPromotion]]&gt;=3,"Medium Stagnation","Low Stagnation"))</f>
        <v>Low Stagnation</v>
      </c>
      <c r="AU39" t="str">
        <f>IF(HR[[#This Row],[MonthlyIncome]]&lt;4000,"Low Salary",
IF(HR[[#This Row],[MonthlyIncome]]&lt;8000,"Medium Salary","High Salary"))</f>
        <v>Low Salary</v>
      </c>
    </row>
    <row r="40" spans="1:47">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IF(HR[[#This Row],[OverTime]]="Yes",1,0)</f>
        <v>1</v>
      </c>
      <c r="AK40">
        <f>IF(HR[[#This Row],[JobSatisfaction]]&lt;=2,1,0)</f>
        <v>1</v>
      </c>
      <c r="AL40">
        <f>IF(HR[[#This Row],[WorkLifeBalance]]&lt;=2,1,0)</f>
        <v>0</v>
      </c>
      <c r="AM40">
        <f>IF(HR[[#This Row],[MonthlyIncome]]&lt;AVERAGE(HR[MonthlyIncome]),1,0)</f>
        <v>1</v>
      </c>
      <c r="AN40">
        <f>IF(HR[[#This Row],[EnvironmentSatisfaction]]&lt;=2,1,0)</f>
        <v>1</v>
      </c>
      <c r="AO40">
        <f>IF(HR[[#This Row],[YearsSinceLastPromotion]]&gt;4,1,0)</f>
        <v>0</v>
      </c>
      <c r="AP40">
        <f>(HR[[#This Row],[OverTimeFlag]]*1.5+HR[[#This Row],[LowJobSatisFlag]]*2.5+HR[[#This Row],[LowWLBFlag]]*2+HR[[#This Row],[LowSalaryFlag]]*1.5+HR[[#This Row],[LowEnviFlag]]*2+HR[[#This Row],[LowProFlag]]*0.5)/10</f>
        <v>0.75</v>
      </c>
      <c r="AQ40" t="str">
        <f>IF(A40&gt;=_xlfn.PERCENTILE.INC($A$2:$A$1000,0.8),"High Risk",
IF(HR[[#This Row],[AttritionRiskScore]]&gt;=_xlfn.PERCENTILE.INC($AP$2:$AP$1000,0.5),"Medium Risk","Low Risk"))</f>
        <v>Medium Risk</v>
      </c>
      <c r="AR40">
        <f>(HR[[#This Row],[OverTimeFlag]]*4+HR[[#This Row],[LowWLBFlag]]*3+HR[[#This Row],[LowJobSatisFlag]]*2+HR[[#This Row],[LowProFlag]]*1)/10</f>
        <v>0.6</v>
      </c>
      <c r="AS40" t="str">
        <f t="shared" si="0"/>
        <v>Medium Burnout</v>
      </c>
      <c r="AT40" t="str">
        <f>IF(HR[[#This Row],[YearsSinceLastPromotion]]&gt;4,"High Stagnation",
IF(HR[[#This Row],[YearsSinceLastPromotion]]&gt;=3,"Medium Stagnation","Low Stagnation"))</f>
        <v>Low Stagnation</v>
      </c>
      <c r="AU40" t="str">
        <f>IF(HR[[#This Row],[MonthlyIncome]]&lt;4000,"Low Salary",
IF(HR[[#This Row],[MonthlyIncome]]&lt;8000,"Medium Salary","High Salary"))</f>
        <v>Low Salary</v>
      </c>
    </row>
    <row r="41" spans="1:47">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IF(HR[[#This Row],[OverTime]]="Yes",1,0)</f>
        <v>0</v>
      </c>
      <c r="AK41">
        <f>IF(HR[[#This Row],[JobSatisfaction]]&lt;=2,1,0)</f>
        <v>1</v>
      </c>
      <c r="AL41">
        <f>IF(HR[[#This Row],[WorkLifeBalance]]&lt;=2,1,0)</f>
        <v>0</v>
      </c>
      <c r="AM41">
        <f>IF(HR[[#This Row],[MonthlyIncome]]&lt;AVERAGE(HR[MonthlyIncome]),1,0)</f>
        <v>1</v>
      </c>
      <c r="AN41">
        <f>IF(HR[[#This Row],[EnvironmentSatisfaction]]&lt;=2,1,0)</f>
        <v>0</v>
      </c>
      <c r="AO41">
        <f>IF(HR[[#This Row],[YearsSinceLastPromotion]]&gt;4,1,0)</f>
        <v>0</v>
      </c>
      <c r="AP41">
        <f>(HR[[#This Row],[OverTimeFlag]]*1.5+HR[[#This Row],[LowJobSatisFlag]]*2.5+HR[[#This Row],[LowWLBFlag]]*2+HR[[#This Row],[LowSalaryFlag]]*1.5+HR[[#This Row],[LowEnviFlag]]*2+HR[[#This Row],[LowProFlag]]*0.5)/10</f>
        <v>0.4</v>
      </c>
      <c r="AQ41" t="str">
        <f>IF(A41&gt;=_xlfn.PERCENTILE.INC($A$2:$A$1000,0.8),"High Risk",
IF(HR[[#This Row],[AttritionRiskScore]]&gt;=_xlfn.PERCENTILE.INC($AP$2:$AP$1000,0.5),"Medium Risk","Low Risk"))</f>
        <v>Medium Risk</v>
      </c>
      <c r="AR41">
        <f>(HR[[#This Row],[OverTimeFlag]]*4+HR[[#This Row],[LowWLBFlag]]*3+HR[[#This Row],[LowJobSatisFlag]]*2+HR[[#This Row],[LowProFlag]]*1)/10</f>
        <v>0.2</v>
      </c>
      <c r="AS41" t="str">
        <f t="shared" si="0"/>
        <v>Low Burnout</v>
      </c>
      <c r="AT41" t="str">
        <f>IF(HR[[#This Row],[YearsSinceLastPromotion]]&gt;4,"High Stagnation",
IF(HR[[#This Row],[YearsSinceLastPromotion]]&gt;=3,"Medium Stagnation","Low Stagnation"))</f>
        <v>Low Stagnation</v>
      </c>
      <c r="AU41" t="str">
        <f>IF(HR[[#This Row],[MonthlyIncome]]&lt;4000,"Low Salary",
IF(HR[[#This Row],[MonthlyIncome]]&lt;8000,"Medium Salary","High Salary"))</f>
        <v>Medium Salary</v>
      </c>
    </row>
    <row r="42" spans="1:47">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IF(HR[[#This Row],[OverTime]]="Yes",1,0)</f>
        <v>0</v>
      </c>
      <c r="AK42">
        <f>IF(HR[[#This Row],[JobSatisfaction]]&lt;=2,1,0)</f>
        <v>0</v>
      </c>
      <c r="AL42">
        <f>IF(HR[[#This Row],[WorkLifeBalance]]&lt;=2,1,0)</f>
        <v>0</v>
      </c>
      <c r="AM42">
        <f>IF(HR[[#This Row],[MonthlyIncome]]&lt;AVERAGE(HR[MonthlyIncome]),1,0)</f>
        <v>1</v>
      </c>
      <c r="AN42">
        <f>IF(HR[[#This Row],[EnvironmentSatisfaction]]&lt;=2,1,0)</f>
        <v>0</v>
      </c>
      <c r="AO42">
        <f>IF(HR[[#This Row],[YearsSinceLastPromotion]]&gt;4,1,0)</f>
        <v>0</v>
      </c>
      <c r="AP42">
        <f>(HR[[#This Row],[OverTimeFlag]]*1.5+HR[[#This Row],[LowJobSatisFlag]]*2.5+HR[[#This Row],[LowWLBFlag]]*2+HR[[#This Row],[LowSalaryFlag]]*1.5+HR[[#This Row],[LowEnviFlag]]*2+HR[[#This Row],[LowProFlag]]*0.5)/10</f>
        <v>0.15</v>
      </c>
      <c r="AQ42" t="str">
        <f>IF(A42&gt;=_xlfn.PERCENTILE.INC($A$2:$A$1000,0.8),"High Risk",
IF(HR[[#This Row],[AttritionRiskScore]]&gt;=_xlfn.PERCENTILE.INC($AP$2:$AP$1000,0.5),"Medium Risk","Low Risk"))</f>
        <v>Low Risk</v>
      </c>
      <c r="AR42">
        <f>(HR[[#This Row],[OverTimeFlag]]*4+HR[[#This Row],[LowWLBFlag]]*3+HR[[#This Row],[LowJobSatisFlag]]*2+HR[[#This Row],[LowProFlag]]*1)/10</f>
        <v>0</v>
      </c>
      <c r="AS42" t="str">
        <f t="shared" si="0"/>
        <v>Low Burnout</v>
      </c>
      <c r="AT42" t="str">
        <f>IF(HR[[#This Row],[YearsSinceLastPromotion]]&gt;4,"High Stagnation",
IF(HR[[#This Row],[YearsSinceLastPromotion]]&gt;=3,"Medium Stagnation","Low Stagnation"))</f>
        <v>Low Stagnation</v>
      </c>
      <c r="AU42" t="str">
        <f>IF(HR[[#This Row],[MonthlyIncome]]&lt;4000,"Low Salary",
IF(HR[[#This Row],[MonthlyIncome]]&lt;8000,"Medium Salary","High Salary"))</f>
        <v>Low Salary</v>
      </c>
    </row>
    <row r="43" spans="1:47">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IF(HR[[#This Row],[OverTime]]="Yes",1,0)</f>
        <v>0</v>
      </c>
      <c r="AK43">
        <f>IF(HR[[#This Row],[JobSatisfaction]]&lt;=2,1,0)</f>
        <v>1</v>
      </c>
      <c r="AL43">
        <f>IF(HR[[#This Row],[WorkLifeBalance]]&lt;=2,1,0)</f>
        <v>0</v>
      </c>
      <c r="AM43">
        <f>IF(HR[[#This Row],[MonthlyIncome]]&lt;AVERAGE(HR[MonthlyIncome]),1,0)</f>
        <v>1</v>
      </c>
      <c r="AN43">
        <f>IF(HR[[#This Row],[EnvironmentSatisfaction]]&lt;=2,1,0)</f>
        <v>0</v>
      </c>
      <c r="AO43">
        <f>IF(HR[[#This Row],[YearsSinceLastPromotion]]&gt;4,1,0)</f>
        <v>0</v>
      </c>
      <c r="AP43">
        <f>(HR[[#This Row],[OverTimeFlag]]*1.5+HR[[#This Row],[LowJobSatisFlag]]*2.5+HR[[#This Row],[LowWLBFlag]]*2+HR[[#This Row],[LowSalaryFlag]]*1.5+HR[[#This Row],[LowEnviFlag]]*2+HR[[#This Row],[LowProFlag]]*0.5)/10</f>
        <v>0.4</v>
      </c>
      <c r="AQ43" t="str">
        <f>IF(A43&gt;=_xlfn.PERCENTILE.INC($A$2:$A$1000,0.8),"High Risk",
IF(HR[[#This Row],[AttritionRiskScore]]&gt;=_xlfn.PERCENTILE.INC($AP$2:$AP$1000,0.5),"Medium Risk","Low Risk"))</f>
        <v>Medium Risk</v>
      </c>
      <c r="AR43">
        <f>(HR[[#This Row],[OverTimeFlag]]*4+HR[[#This Row],[LowWLBFlag]]*3+HR[[#This Row],[LowJobSatisFlag]]*2+HR[[#This Row],[LowProFlag]]*1)/10</f>
        <v>0.2</v>
      </c>
      <c r="AS43" t="str">
        <f t="shared" si="0"/>
        <v>Low Burnout</v>
      </c>
      <c r="AT43" t="str">
        <f>IF(HR[[#This Row],[YearsSinceLastPromotion]]&gt;4,"High Stagnation",
IF(HR[[#This Row],[YearsSinceLastPromotion]]&gt;=3,"Medium Stagnation","Low Stagnation"))</f>
        <v>Low Stagnation</v>
      </c>
      <c r="AU43" t="str">
        <f>IF(HR[[#This Row],[MonthlyIncome]]&lt;4000,"Low Salary",
IF(HR[[#This Row],[MonthlyIncome]]&lt;8000,"Medium Salary","High Salary"))</f>
        <v>Low Salary</v>
      </c>
    </row>
    <row r="44" spans="1:47">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IF(HR[[#This Row],[OverTime]]="Yes",1,0)</f>
        <v>0</v>
      </c>
      <c r="AK44">
        <f>IF(HR[[#This Row],[JobSatisfaction]]&lt;=2,1,0)</f>
        <v>0</v>
      </c>
      <c r="AL44">
        <f>IF(HR[[#This Row],[WorkLifeBalance]]&lt;=2,1,0)</f>
        <v>1</v>
      </c>
      <c r="AM44">
        <f>IF(HR[[#This Row],[MonthlyIncome]]&lt;AVERAGE(HR[MonthlyIncome]),1,0)</f>
        <v>1</v>
      </c>
      <c r="AN44">
        <f>IF(HR[[#This Row],[EnvironmentSatisfaction]]&lt;=2,1,0)</f>
        <v>1</v>
      </c>
      <c r="AO44">
        <f>IF(HR[[#This Row],[YearsSinceLastPromotion]]&gt;4,1,0)</f>
        <v>0</v>
      </c>
      <c r="AP44">
        <f>(HR[[#This Row],[OverTimeFlag]]*1.5+HR[[#This Row],[LowJobSatisFlag]]*2.5+HR[[#This Row],[LowWLBFlag]]*2+HR[[#This Row],[LowSalaryFlag]]*1.5+HR[[#This Row],[LowEnviFlag]]*2+HR[[#This Row],[LowProFlag]]*0.5)/10</f>
        <v>0.55000000000000004</v>
      </c>
      <c r="AQ44" t="str">
        <f>IF(A44&gt;=_xlfn.PERCENTILE.INC($A$2:$A$1000,0.8),"High Risk",
IF(HR[[#This Row],[AttritionRiskScore]]&gt;=_xlfn.PERCENTILE.INC($AP$2:$AP$1000,0.5),"Medium Risk","Low Risk"))</f>
        <v>Medium Risk</v>
      </c>
      <c r="AR44">
        <f>(HR[[#This Row],[OverTimeFlag]]*4+HR[[#This Row],[LowWLBFlag]]*3+HR[[#This Row],[LowJobSatisFlag]]*2+HR[[#This Row],[LowProFlag]]*1)/10</f>
        <v>0.3</v>
      </c>
      <c r="AS44" t="str">
        <f t="shared" si="0"/>
        <v>Low Burnout</v>
      </c>
      <c r="AT44" t="str">
        <f>IF(HR[[#This Row],[YearsSinceLastPromotion]]&gt;4,"High Stagnation",
IF(HR[[#This Row],[YearsSinceLastPromotion]]&gt;=3,"Medium Stagnation","Low Stagnation"))</f>
        <v>Low Stagnation</v>
      </c>
      <c r="AU44" t="str">
        <f>IF(HR[[#This Row],[MonthlyIncome]]&lt;4000,"Low Salary",
IF(HR[[#This Row],[MonthlyIncome]]&lt;8000,"Medium Salary","High Salary"))</f>
        <v>Low Salary</v>
      </c>
    </row>
    <row r="45" spans="1:47">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IF(HR[[#This Row],[OverTime]]="Yes",1,0)</f>
        <v>0</v>
      </c>
      <c r="AK45">
        <f>IF(HR[[#This Row],[JobSatisfaction]]&lt;=2,1,0)</f>
        <v>0</v>
      </c>
      <c r="AL45">
        <f>IF(HR[[#This Row],[WorkLifeBalance]]&lt;=2,1,0)</f>
        <v>0</v>
      </c>
      <c r="AM45">
        <f>IF(HR[[#This Row],[MonthlyIncome]]&lt;AVERAGE(HR[MonthlyIncome]),1,0)</f>
        <v>0</v>
      </c>
      <c r="AN45">
        <f>IF(HR[[#This Row],[EnvironmentSatisfaction]]&lt;=2,1,0)</f>
        <v>0</v>
      </c>
      <c r="AO45">
        <f>IF(HR[[#This Row],[YearsSinceLastPromotion]]&gt;4,1,0)</f>
        <v>0</v>
      </c>
      <c r="AP45">
        <f>(HR[[#This Row],[OverTimeFlag]]*1.5+HR[[#This Row],[LowJobSatisFlag]]*2.5+HR[[#This Row],[LowWLBFlag]]*2+HR[[#This Row],[LowSalaryFlag]]*1.5+HR[[#This Row],[LowEnviFlag]]*2+HR[[#This Row],[LowProFlag]]*0.5)/10</f>
        <v>0</v>
      </c>
      <c r="AQ45" t="str">
        <f>IF(A45&gt;=_xlfn.PERCENTILE.INC($A$2:$A$1000,0.8),"High Risk",
IF(HR[[#This Row],[AttritionRiskScore]]&gt;=_xlfn.PERCENTILE.INC($AP$2:$AP$1000,0.5),"Medium Risk","Low Risk"))</f>
        <v>Low Risk</v>
      </c>
      <c r="AR45">
        <f>(HR[[#This Row],[OverTimeFlag]]*4+HR[[#This Row],[LowWLBFlag]]*3+HR[[#This Row],[LowJobSatisFlag]]*2+HR[[#This Row],[LowProFlag]]*1)/10</f>
        <v>0</v>
      </c>
      <c r="AS45" t="str">
        <f t="shared" si="0"/>
        <v>Low Burnout</v>
      </c>
      <c r="AT45" t="str">
        <f>IF(HR[[#This Row],[YearsSinceLastPromotion]]&gt;4,"High Stagnation",
IF(HR[[#This Row],[YearsSinceLastPromotion]]&gt;=3,"Medium Stagnation","Low Stagnation"))</f>
        <v>Low Stagnation</v>
      </c>
      <c r="AU45" t="str">
        <f>IF(HR[[#This Row],[MonthlyIncome]]&lt;4000,"Low Salary",
IF(HR[[#This Row],[MonthlyIncome]]&lt;8000,"Medium Salary","High Salary"))</f>
        <v>High Salary</v>
      </c>
    </row>
    <row r="46" spans="1:47">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IF(HR[[#This Row],[OverTime]]="Yes",1,0)</f>
        <v>0</v>
      </c>
      <c r="AK46">
        <f>IF(HR[[#This Row],[JobSatisfaction]]&lt;=2,1,0)</f>
        <v>0</v>
      </c>
      <c r="AL46">
        <f>IF(HR[[#This Row],[WorkLifeBalance]]&lt;=2,1,0)</f>
        <v>0</v>
      </c>
      <c r="AM46">
        <f>IF(HR[[#This Row],[MonthlyIncome]]&lt;AVERAGE(HR[MonthlyIncome]),1,0)</f>
        <v>1</v>
      </c>
      <c r="AN46">
        <f>IF(HR[[#This Row],[EnvironmentSatisfaction]]&lt;=2,1,0)</f>
        <v>0</v>
      </c>
      <c r="AO46">
        <f>IF(HR[[#This Row],[YearsSinceLastPromotion]]&gt;4,1,0)</f>
        <v>0</v>
      </c>
      <c r="AP46">
        <f>(HR[[#This Row],[OverTimeFlag]]*1.5+HR[[#This Row],[LowJobSatisFlag]]*2.5+HR[[#This Row],[LowWLBFlag]]*2+HR[[#This Row],[LowSalaryFlag]]*1.5+HR[[#This Row],[LowEnviFlag]]*2+HR[[#This Row],[LowProFlag]]*0.5)/10</f>
        <v>0.15</v>
      </c>
      <c r="AQ46" t="str">
        <f>IF(A46&gt;=_xlfn.PERCENTILE.INC($A$2:$A$1000,0.8),"High Risk",
IF(HR[[#This Row],[AttritionRiskScore]]&gt;=_xlfn.PERCENTILE.INC($AP$2:$AP$1000,0.5),"Medium Risk","Low Risk"))</f>
        <v>Low Risk</v>
      </c>
      <c r="AR46">
        <f>(HR[[#This Row],[OverTimeFlag]]*4+HR[[#This Row],[LowWLBFlag]]*3+HR[[#This Row],[LowJobSatisFlag]]*2+HR[[#This Row],[LowProFlag]]*1)/10</f>
        <v>0</v>
      </c>
      <c r="AS46" t="str">
        <f t="shared" si="0"/>
        <v>Low Burnout</v>
      </c>
      <c r="AT46" t="str">
        <f>IF(HR[[#This Row],[YearsSinceLastPromotion]]&gt;4,"High Stagnation",
IF(HR[[#This Row],[YearsSinceLastPromotion]]&gt;=3,"Medium Stagnation","Low Stagnation"))</f>
        <v>Medium Stagnation</v>
      </c>
      <c r="AU46" t="str">
        <f>IF(HR[[#This Row],[MonthlyIncome]]&lt;4000,"Low Salary",
IF(HR[[#This Row],[MonthlyIncome]]&lt;8000,"Medium Salary","High Salary"))</f>
        <v>Medium Salary</v>
      </c>
    </row>
    <row r="47" spans="1:47">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IF(HR[[#This Row],[OverTime]]="Yes",1,0)</f>
        <v>0</v>
      </c>
      <c r="AK47">
        <f>IF(HR[[#This Row],[JobSatisfaction]]&lt;=2,1,0)</f>
        <v>0</v>
      </c>
      <c r="AL47">
        <f>IF(HR[[#This Row],[WorkLifeBalance]]&lt;=2,1,0)</f>
        <v>0</v>
      </c>
      <c r="AM47">
        <f>IF(HR[[#This Row],[MonthlyIncome]]&lt;AVERAGE(HR[MonthlyIncome]),1,0)</f>
        <v>0</v>
      </c>
      <c r="AN47">
        <f>IF(HR[[#This Row],[EnvironmentSatisfaction]]&lt;=2,1,0)</f>
        <v>1</v>
      </c>
      <c r="AO47">
        <f>IF(HR[[#This Row],[YearsSinceLastPromotion]]&gt;4,1,0)</f>
        <v>1</v>
      </c>
      <c r="AP47">
        <f>(HR[[#This Row],[OverTimeFlag]]*1.5+HR[[#This Row],[LowJobSatisFlag]]*2.5+HR[[#This Row],[LowWLBFlag]]*2+HR[[#This Row],[LowSalaryFlag]]*1.5+HR[[#This Row],[LowEnviFlag]]*2+HR[[#This Row],[LowProFlag]]*0.5)/10</f>
        <v>0.25</v>
      </c>
      <c r="AQ47" t="str">
        <f>IF(A47&gt;=_xlfn.PERCENTILE.INC($A$2:$A$1000,0.8),"High Risk",
IF(HR[[#This Row],[AttritionRiskScore]]&gt;=_xlfn.PERCENTILE.INC($AP$2:$AP$1000,0.5),"Medium Risk","Low Risk"))</f>
        <v>Low Risk</v>
      </c>
      <c r="AR47">
        <f>(HR[[#This Row],[OverTimeFlag]]*4+HR[[#This Row],[LowWLBFlag]]*3+HR[[#This Row],[LowJobSatisFlag]]*2+HR[[#This Row],[LowProFlag]]*1)/10</f>
        <v>0.1</v>
      </c>
      <c r="AS47" t="str">
        <f t="shared" si="0"/>
        <v>Low Burnout</v>
      </c>
      <c r="AT47" t="str">
        <f>IF(HR[[#This Row],[YearsSinceLastPromotion]]&gt;4,"High Stagnation",
IF(HR[[#This Row],[YearsSinceLastPromotion]]&gt;=3,"Medium Stagnation","Low Stagnation"))</f>
        <v>High Stagnation</v>
      </c>
      <c r="AU47" t="str">
        <f>IF(HR[[#This Row],[MonthlyIncome]]&lt;4000,"Low Salary",
IF(HR[[#This Row],[MonthlyIncome]]&lt;8000,"Medium Salary","High Salary"))</f>
        <v>High Salary</v>
      </c>
    </row>
    <row r="48" spans="1:47">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IF(HR[[#This Row],[OverTime]]="Yes",1,0)</f>
        <v>0</v>
      </c>
      <c r="AK48">
        <f>IF(HR[[#This Row],[JobSatisfaction]]&lt;=2,1,0)</f>
        <v>0</v>
      </c>
      <c r="AL48">
        <f>IF(HR[[#This Row],[WorkLifeBalance]]&lt;=2,1,0)</f>
        <v>0</v>
      </c>
      <c r="AM48">
        <f>IF(HR[[#This Row],[MonthlyIncome]]&lt;AVERAGE(HR[MonthlyIncome]),1,0)</f>
        <v>1</v>
      </c>
      <c r="AN48">
        <f>IF(HR[[#This Row],[EnvironmentSatisfaction]]&lt;=2,1,0)</f>
        <v>1</v>
      </c>
      <c r="AO48">
        <f>IF(HR[[#This Row],[YearsSinceLastPromotion]]&gt;4,1,0)</f>
        <v>1</v>
      </c>
      <c r="AP48">
        <f>(HR[[#This Row],[OverTimeFlag]]*1.5+HR[[#This Row],[LowJobSatisFlag]]*2.5+HR[[#This Row],[LowWLBFlag]]*2+HR[[#This Row],[LowSalaryFlag]]*1.5+HR[[#This Row],[LowEnviFlag]]*2+HR[[#This Row],[LowProFlag]]*0.5)/10</f>
        <v>0.4</v>
      </c>
      <c r="AQ48" t="str">
        <f>IF(A48&gt;=_xlfn.PERCENTILE.INC($A$2:$A$1000,0.8),"High Risk",
IF(HR[[#This Row],[AttritionRiskScore]]&gt;=_xlfn.PERCENTILE.INC($AP$2:$AP$1000,0.5),"Medium Risk","Low Risk"))</f>
        <v>Medium Risk</v>
      </c>
      <c r="AR48">
        <f>(HR[[#This Row],[OverTimeFlag]]*4+HR[[#This Row],[LowWLBFlag]]*3+HR[[#This Row],[LowJobSatisFlag]]*2+HR[[#This Row],[LowProFlag]]*1)/10</f>
        <v>0.1</v>
      </c>
      <c r="AS48" t="str">
        <f t="shared" si="0"/>
        <v>Low Burnout</v>
      </c>
      <c r="AT48" t="str">
        <f>IF(HR[[#This Row],[YearsSinceLastPromotion]]&gt;4,"High Stagnation",
IF(HR[[#This Row],[YearsSinceLastPromotion]]&gt;=3,"Medium Stagnation","Low Stagnation"))</f>
        <v>High Stagnation</v>
      </c>
      <c r="AU48" t="str">
        <f>IF(HR[[#This Row],[MonthlyIncome]]&lt;4000,"Low Salary",
IF(HR[[#This Row],[MonthlyIncome]]&lt;8000,"Medium Salary","High Salary"))</f>
        <v>Medium Salary</v>
      </c>
    </row>
    <row r="49" spans="1:47">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IF(HR[[#This Row],[OverTime]]="Yes",1,0)</f>
        <v>0</v>
      </c>
      <c r="AK49">
        <f>IF(HR[[#This Row],[JobSatisfaction]]&lt;=2,1,0)</f>
        <v>1</v>
      </c>
      <c r="AL49">
        <f>IF(HR[[#This Row],[WorkLifeBalance]]&lt;=2,1,0)</f>
        <v>0</v>
      </c>
      <c r="AM49">
        <f>IF(HR[[#This Row],[MonthlyIncome]]&lt;AVERAGE(HR[MonthlyIncome]),1,0)</f>
        <v>1</v>
      </c>
      <c r="AN49">
        <f>IF(HR[[#This Row],[EnvironmentSatisfaction]]&lt;=2,1,0)</f>
        <v>1</v>
      </c>
      <c r="AO49">
        <f>IF(HR[[#This Row],[YearsSinceLastPromotion]]&gt;4,1,0)</f>
        <v>0</v>
      </c>
      <c r="AP49">
        <f>(HR[[#This Row],[OverTimeFlag]]*1.5+HR[[#This Row],[LowJobSatisFlag]]*2.5+HR[[#This Row],[LowWLBFlag]]*2+HR[[#This Row],[LowSalaryFlag]]*1.5+HR[[#This Row],[LowEnviFlag]]*2+HR[[#This Row],[LowProFlag]]*0.5)/10</f>
        <v>0.6</v>
      </c>
      <c r="AQ49" t="str">
        <f>IF(A49&gt;=_xlfn.PERCENTILE.INC($A$2:$A$1000,0.8),"High Risk",
IF(HR[[#This Row],[AttritionRiskScore]]&gt;=_xlfn.PERCENTILE.INC($AP$2:$AP$1000,0.5),"Medium Risk","Low Risk"))</f>
        <v>Medium Risk</v>
      </c>
      <c r="AR49">
        <f>(HR[[#This Row],[OverTimeFlag]]*4+HR[[#This Row],[LowWLBFlag]]*3+HR[[#This Row],[LowJobSatisFlag]]*2+HR[[#This Row],[LowProFlag]]*1)/10</f>
        <v>0.2</v>
      </c>
      <c r="AS49" t="str">
        <f t="shared" si="0"/>
        <v>Low Burnout</v>
      </c>
      <c r="AT49" t="str">
        <f>IF(HR[[#This Row],[YearsSinceLastPromotion]]&gt;4,"High Stagnation",
IF(HR[[#This Row],[YearsSinceLastPromotion]]&gt;=3,"Medium Stagnation","Low Stagnation"))</f>
        <v>Low Stagnation</v>
      </c>
      <c r="AU49" t="str">
        <f>IF(HR[[#This Row],[MonthlyIncome]]&lt;4000,"Low Salary",
IF(HR[[#This Row],[MonthlyIncome]]&lt;8000,"Medium Salary","High Salary"))</f>
        <v>Low Salary</v>
      </c>
    </row>
    <row r="50" spans="1:47">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IF(HR[[#This Row],[OverTime]]="Yes",1,0)</f>
        <v>1</v>
      </c>
      <c r="AK50">
        <f>IF(HR[[#This Row],[JobSatisfaction]]&lt;=2,1,0)</f>
        <v>0</v>
      </c>
      <c r="AL50">
        <f>IF(HR[[#This Row],[WorkLifeBalance]]&lt;=2,1,0)</f>
        <v>0</v>
      </c>
      <c r="AM50">
        <f>IF(HR[[#This Row],[MonthlyIncome]]&lt;AVERAGE(HR[MonthlyIncome]),1,0)</f>
        <v>1</v>
      </c>
      <c r="AN50">
        <f>IF(HR[[#This Row],[EnvironmentSatisfaction]]&lt;=2,1,0)</f>
        <v>1</v>
      </c>
      <c r="AO50">
        <f>IF(HR[[#This Row],[YearsSinceLastPromotion]]&gt;4,1,0)</f>
        <v>0</v>
      </c>
      <c r="AP50">
        <f>(HR[[#This Row],[OverTimeFlag]]*1.5+HR[[#This Row],[LowJobSatisFlag]]*2.5+HR[[#This Row],[LowWLBFlag]]*2+HR[[#This Row],[LowSalaryFlag]]*1.5+HR[[#This Row],[LowEnviFlag]]*2+HR[[#This Row],[LowProFlag]]*0.5)/10</f>
        <v>0.5</v>
      </c>
      <c r="AQ50" t="str">
        <f>IF(A50&gt;=_xlfn.PERCENTILE.INC($A$2:$A$1000,0.8),"High Risk",
IF(HR[[#This Row],[AttritionRiskScore]]&gt;=_xlfn.PERCENTILE.INC($AP$2:$AP$1000,0.5),"Medium Risk","Low Risk"))</f>
        <v>High Risk</v>
      </c>
      <c r="AR50">
        <f>(HR[[#This Row],[OverTimeFlag]]*4+HR[[#This Row],[LowWLBFlag]]*3+HR[[#This Row],[LowJobSatisFlag]]*2+HR[[#This Row],[LowProFlag]]*1)/10</f>
        <v>0.4</v>
      </c>
      <c r="AS50" t="str">
        <f t="shared" si="0"/>
        <v>Medium Burnout</v>
      </c>
      <c r="AT50" t="str">
        <f>IF(HR[[#This Row],[YearsSinceLastPromotion]]&gt;4,"High Stagnation",
IF(HR[[#This Row],[YearsSinceLastPromotion]]&gt;=3,"Medium Stagnation","Low Stagnation"))</f>
        <v>Low Stagnation</v>
      </c>
      <c r="AU50" t="str">
        <f>IF(HR[[#This Row],[MonthlyIncome]]&lt;4000,"Low Salary",
IF(HR[[#This Row],[MonthlyIncome]]&lt;8000,"Medium Salary","High Salary"))</f>
        <v>Medium Salary</v>
      </c>
    </row>
    <row r="51" spans="1:47">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IF(HR[[#This Row],[OverTime]]="Yes",1,0)</f>
        <v>0</v>
      </c>
      <c r="AK51">
        <f>IF(HR[[#This Row],[JobSatisfaction]]&lt;=2,1,0)</f>
        <v>0</v>
      </c>
      <c r="AL51">
        <f>IF(HR[[#This Row],[WorkLifeBalance]]&lt;=2,1,0)</f>
        <v>0</v>
      </c>
      <c r="AM51">
        <f>IF(HR[[#This Row],[MonthlyIncome]]&lt;AVERAGE(HR[MonthlyIncome]),1,0)</f>
        <v>1</v>
      </c>
      <c r="AN51">
        <f>IF(HR[[#This Row],[EnvironmentSatisfaction]]&lt;=2,1,0)</f>
        <v>0</v>
      </c>
      <c r="AO51">
        <f>IF(HR[[#This Row],[YearsSinceLastPromotion]]&gt;4,1,0)</f>
        <v>0</v>
      </c>
      <c r="AP51">
        <f>(HR[[#This Row],[OverTimeFlag]]*1.5+HR[[#This Row],[LowJobSatisFlag]]*2.5+HR[[#This Row],[LowWLBFlag]]*2+HR[[#This Row],[LowSalaryFlag]]*1.5+HR[[#This Row],[LowEnviFlag]]*2+HR[[#This Row],[LowProFlag]]*0.5)/10</f>
        <v>0.15</v>
      </c>
      <c r="AQ51" t="str">
        <f>IF(A51&gt;=_xlfn.PERCENTILE.INC($A$2:$A$1000,0.8),"High Risk",
IF(HR[[#This Row],[AttritionRiskScore]]&gt;=_xlfn.PERCENTILE.INC($AP$2:$AP$1000,0.5),"Medium Risk","Low Risk"))</f>
        <v>Low Risk</v>
      </c>
      <c r="AR51">
        <f>(HR[[#This Row],[OverTimeFlag]]*4+HR[[#This Row],[LowWLBFlag]]*3+HR[[#This Row],[LowJobSatisFlag]]*2+HR[[#This Row],[LowProFlag]]*1)/10</f>
        <v>0</v>
      </c>
      <c r="AS51" t="str">
        <f t="shared" si="0"/>
        <v>Low Burnout</v>
      </c>
      <c r="AT51" t="str">
        <f>IF(HR[[#This Row],[YearsSinceLastPromotion]]&gt;4,"High Stagnation",
IF(HR[[#This Row],[YearsSinceLastPromotion]]&gt;=3,"Medium Stagnation","Low Stagnation"))</f>
        <v>Low Stagnation</v>
      </c>
      <c r="AU51" t="str">
        <f>IF(HR[[#This Row],[MonthlyIncome]]&lt;4000,"Low Salary",
IF(HR[[#This Row],[MonthlyIncome]]&lt;8000,"Medium Salary","High Salary"))</f>
        <v>Low Salary</v>
      </c>
    </row>
    <row r="52" spans="1:47">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IF(HR[[#This Row],[OverTime]]="Yes",1,0)</f>
        <v>1</v>
      </c>
      <c r="AK52">
        <f>IF(HR[[#This Row],[JobSatisfaction]]&lt;=2,1,0)</f>
        <v>0</v>
      </c>
      <c r="AL52">
        <f>IF(HR[[#This Row],[WorkLifeBalance]]&lt;=2,1,0)</f>
        <v>0</v>
      </c>
      <c r="AM52">
        <f>IF(HR[[#This Row],[MonthlyIncome]]&lt;AVERAGE(HR[MonthlyIncome]),1,0)</f>
        <v>1</v>
      </c>
      <c r="AN52">
        <f>IF(HR[[#This Row],[EnvironmentSatisfaction]]&lt;=2,1,0)</f>
        <v>1</v>
      </c>
      <c r="AO52">
        <f>IF(HR[[#This Row],[YearsSinceLastPromotion]]&gt;4,1,0)</f>
        <v>0</v>
      </c>
      <c r="AP52">
        <f>(HR[[#This Row],[OverTimeFlag]]*1.5+HR[[#This Row],[LowJobSatisFlag]]*2.5+HR[[#This Row],[LowWLBFlag]]*2+HR[[#This Row],[LowSalaryFlag]]*1.5+HR[[#This Row],[LowEnviFlag]]*2+HR[[#This Row],[LowProFlag]]*0.5)/10</f>
        <v>0.5</v>
      </c>
      <c r="AQ52" t="str">
        <f>IF(A52&gt;=_xlfn.PERCENTILE.INC($A$2:$A$1000,0.8),"High Risk",
IF(HR[[#This Row],[AttritionRiskScore]]&gt;=_xlfn.PERCENTILE.INC($AP$2:$AP$1000,0.5),"Medium Risk","Low Risk"))</f>
        <v>High Risk</v>
      </c>
      <c r="AR52">
        <f>(HR[[#This Row],[OverTimeFlag]]*4+HR[[#This Row],[LowWLBFlag]]*3+HR[[#This Row],[LowJobSatisFlag]]*2+HR[[#This Row],[LowProFlag]]*1)/10</f>
        <v>0.4</v>
      </c>
      <c r="AS52" t="str">
        <f t="shared" si="0"/>
        <v>Medium Burnout</v>
      </c>
      <c r="AT52" t="str">
        <f>IF(HR[[#This Row],[YearsSinceLastPromotion]]&gt;4,"High Stagnation",
IF(HR[[#This Row],[YearsSinceLastPromotion]]&gt;=3,"Medium Stagnation","Low Stagnation"))</f>
        <v>Low Stagnation</v>
      </c>
      <c r="AU52" t="str">
        <f>IF(HR[[#This Row],[MonthlyIncome]]&lt;4000,"Low Salary",
IF(HR[[#This Row],[MonthlyIncome]]&lt;8000,"Medium Salary","High Salary"))</f>
        <v>Medium Salary</v>
      </c>
    </row>
    <row r="53" spans="1:47">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IF(HR[[#This Row],[OverTime]]="Yes",1,0)</f>
        <v>1</v>
      </c>
      <c r="AK53">
        <f>IF(HR[[#This Row],[JobSatisfaction]]&lt;=2,1,0)</f>
        <v>0</v>
      </c>
      <c r="AL53">
        <f>IF(HR[[#This Row],[WorkLifeBalance]]&lt;=2,1,0)</f>
        <v>1</v>
      </c>
      <c r="AM53">
        <f>IF(HR[[#This Row],[MonthlyIncome]]&lt;AVERAGE(HR[MonthlyIncome]),1,0)</f>
        <v>1</v>
      </c>
      <c r="AN53">
        <f>IF(HR[[#This Row],[EnvironmentSatisfaction]]&lt;=2,1,0)</f>
        <v>0</v>
      </c>
      <c r="AO53">
        <f>IF(HR[[#This Row],[YearsSinceLastPromotion]]&gt;4,1,0)</f>
        <v>0</v>
      </c>
      <c r="AP53">
        <f>(HR[[#This Row],[OverTimeFlag]]*1.5+HR[[#This Row],[LowJobSatisFlag]]*2.5+HR[[#This Row],[LowWLBFlag]]*2+HR[[#This Row],[LowSalaryFlag]]*1.5+HR[[#This Row],[LowEnviFlag]]*2+HR[[#This Row],[LowProFlag]]*0.5)/10</f>
        <v>0.5</v>
      </c>
      <c r="AQ53" t="str">
        <f>IF(A53&gt;=_xlfn.PERCENTILE.INC($A$2:$A$1000,0.8),"High Risk",
IF(HR[[#This Row],[AttritionRiskScore]]&gt;=_xlfn.PERCENTILE.INC($AP$2:$AP$1000,0.5),"Medium Risk","Low Risk"))</f>
        <v>Medium Risk</v>
      </c>
      <c r="AR53">
        <f>(HR[[#This Row],[OverTimeFlag]]*4+HR[[#This Row],[LowWLBFlag]]*3+HR[[#This Row],[LowJobSatisFlag]]*2+HR[[#This Row],[LowProFlag]]*1)/10</f>
        <v>0.7</v>
      </c>
      <c r="AS53" t="str">
        <f t="shared" si="0"/>
        <v>High Burnout</v>
      </c>
      <c r="AT53" t="str">
        <f>IF(HR[[#This Row],[YearsSinceLastPromotion]]&gt;4,"High Stagnation",
IF(HR[[#This Row],[YearsSinceLastPromotion]]&gt;=3,"Medium Stagnation","Low Stagnation"))</f>
        <v>Low Stagnation</v>
      </c>
      <c r="AU53" t="str">
        <f>IF(HR[[#This Row],[MonthlyIncome]]&lt;4000,"Low Salary",
IF(HR[[#This Row],[MonthlyIncome]]&lt;8000,"Medium Salary","High Salary"))</f>
        <v>Low Salary</v>
      </c>
    </row>
    <row r="54" spans="1:47">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IF(HR[[#This Row],[OverTime]]="Yes",1,0)</f>
        <v>1</v>
      </c>
      <c r="AK54">
        <f>IF(HR[[#This Row],[JobSatisfaction]]&lt;=2,1,0)</f>
        <v>1</v>
      </c>
      <c r="AL54">
        <f>IF(HR[[#This Row],[WorkLifeBalance]]&lt;=2,1,0)</f>
        <v>1</v>
      </c>
      <c r="AM54">
        <f>IF(HR[[#This Row],[MonthlyIncome]]&lt;AVERAGE(HR[MonthlyIncome]),1,0)</f>
        <v>1</v>
      </c>
      <c r="AN54">
        <f>IF(HR[[#This Row],[EnvironmentSatisfaction]]&lt;=2,1,0)</f>
        <v>1</v>
      </c>
      <c r="AO54">
        <f>IF(HR[[#This Row],[YearsSinceLastPromotion]]&gt;4,1,0)</f>
        <v>0</v>
      </c>
      <c r="AP54">
        <f>(HR[[#This Row],[OverTimeFlag]]*1.5+HR[[#This Row],[LowJobSatisFlag]]*2.5+HR[[#This Row],[LowWLBFlag]]*2+HR[[#This Row],[LowSalaryFlag]]*1.5+HR[[#This Row],[LowEnviFlag]]*2+HR[[#This Row],[LowProFlag]]*0.5)/10</f>
        <v>0.95</v>
      </c>
      <c r="AQ54" t="str">
        <f>IF(A54&gt;=_xlfn.PERCENTILE.INC($A$2:$A$1000,0.8),"High Risk",
IF(HR[[#This Row],[AttritionRiskScore]]&gt;=_xlfn.PERCENTILE.INC($AP$2:$AP$1000,0.5),"Medium Risk","Low Risk"))</f>
        <v>Medium Risk</v>
      </c>
      <c r="AR54">
        <f>(HR[[#This Row],[OverTimeFlag]]*4+HR[[#This Row],[LowWLBFlag]]*3+HR[[#This Row],[LowJobSatisFlag]]*2+HR[[#This Row],[LowProFlag]]*1)/10</f>
        <v>0.9</v>
      </c>
      <c r="AS54" t="str">
        <f t="shared" si="0"/>
        <v>High Burnout</v>
      </c>
      <c r="AT54" t="str">
        <f>IF(HR[[#This Row],[YearsSinceLastPromotion]]&gt;4,"High Stagnation",
IF(HR[[#This Row],[YearsSinceLastPromotion]]&gt;=3,"Medium Stagnation","Low Stagnation"))</f>
        <v>Low Stagnation</v>
      </c>
      <c r="AU54" t="str">
        <f>IF(HR[[#This Row],[MonthlyIncome]]&lt;4000,"Low Salary",
IF(HR[[#This Row],[MonthlyIncome]]&lt;8000,"Medium Salary","High Salary"))</f>
        <v>Medium Salary</v>
      </c>
    </row>
    <row r="55" spans="1:47">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IF(HR[[#This Row],[OverTime]]="Yes",1,0)</f>
        <v>1</v>
      </c>
      <c r="AK55">
        <f>IF(HR[[#This Row],[JobSatisfaction]]&lt;=2,1,0)</f>
        <v>1</v>
      </c>
      <c r="AL55">
        <f>IF(HR[[#This Row],[WorkLifeBalance]]&lt;=2,1,0)</f>
        <v>0</v>
      </c>
      <c r="AM55">
        <f>IF(HR[[#This Row],[MonthlyIncome]]&lt;AVERAGE(HR[MonthlyIncome]),1,0)</f>
        <v>0</v>
      </c>
      <c r="AN55">
        <f>IF(HR[[#This Row],[EnvironmentSatisfaction]]&lt;=2,1,0)</f>
        <v>0</v>
      </c>
      <c r="AO55">
        <f>IF(HR[[#This Row],[YearsSinceLastPromotion]]&gt;4,1,0)</f>
        <v>0</v>
      </c>
      <c r="AP55">
        <f>(HR[[#This Row],[OverTimeFlag]]*1.5+HR[[#This Row],[LowJobSatisFlag]]*2.5+HR[[#This Row],[LowWLBFlag]]*2+HR[[#This Row],[LowSalaryFlag]]*1.5+HR[[#This Row],[LowEnviFlag]]*2+HR[[#This Row],[LowProFlag]]*0.5)/10</f>
        <v>0.4</v>
      </c>
      <c r="AQ55" t="str">
        <f>IF(A55&gt;=_xlfn.PERCENTILE.INC($A$2:$A$1000,0.8),"High Risk",
IF(HR[[#This Row],[AttritionRiskScore]]&gt;=_xlfn.PERCENTILE.INC($AP$2:$AP$1000,0.5),"Medium Risk","Low Risk"))</f>
        <v>Medium Risk</v>
      </c>
      <c r="AR55">
        <f>(HR[[#This Row],[OverTimeFlag]]*4+HR[[#This Row],[LowWLBFlag]]*3+HR[[#This Row],[LowJobSatisFlag]]*2+HR[[#This Row],[LowProFlag]]*1)/10</f>
        <v>0.6</v>
      </c>
      <c r="AS55" t="str">
        <f t="shared" si="0"/>
        <v>Medium Burnout</v>
      </c>
      <c r="AT55" t="str">
        <f>IF(HR[[#This Row],[YearsSinceLastPromotion]]&gt;4,"High Stagnation",
IF(HR[[#This Row],[YearsSinceLastPromotion]]&gt;=3,"Medium Stagnation","Low Stagnation"))</f>
        <v>Low Stagnation</v>
      </c>
      <c r="AU55" t="str">
        <f>IF(HR[[#This Row],[MonthlyIncome]]&lt;4000,"Low Salary",
IF(HR[[#This Row],[MonthlyIncome]]&lt;8000,"Medium Salary","High Salary"))</f>
        <v>High Salary</v>
      </c>
    </row>
    <row r="56" spans="1:47">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IF(HR[[#This Row],[OverTime]]="Yes",1,0)</f>
        <v>1</v>
      </c>
      <c r="AK56">
        <f>IF(HR[[#This Row],[JobSatisfaction]]&lt;=2,1,0)</f>
        <v>0</v>
      </c>
      <c r="AL56">
        <f>IF(HR[[#This Row],[WorkLifeBalance]]&lt;=2,1,0)</f>
        <v>1</v>
      </c>
      <c r="AM56">
        <f>IF(HR[[#This Row],[MonthlyIncome]]&lt;AVERAGE(HR[MonthlyIncome]),1,0)</f>
        <v>1</v>
      </c>
      <c r="AN56">
        <f>IF(HR[[#This Row],[EnvironmentSatisfaction]]&lt;=2,1,0)</f>
        <v>0</v>
      </c>
      <c r="AO56">
        <f>IF(HR[[#This Row],[YearsSinceLastPromotion]]&gt;4,1,0)</f>
        <v>0</v>
      </c>
      <c r="AP56">
        <f>(HR[[#This Row],[OverTimeFlag]]*1.5+HR[[#This Row],[LowJobSatisFlag]]*2.5+HR[[#This Row],[LowWLBFlag]]*2+HR[[#This Row],[LowSalaryFlag]]*1.5+HR[[#This Row],[LowEnviFlag]]*2+HR[[#This Row],[LowProFlag]]*0.5)/10</f>
        <v>0.5</v>
      </c>
      <c r="AQ56" t="str">
        <f>IF(A56&gt;=_xlfn.PERCENTILE.INC($A$2:$A$1000,0.8),"High Risk",
IF(HR[[#This Row],[AttritionRiskScore]]&gt;=_xlfn.PERCENTILE.INC($AP$2:$AP$1000,0.5),"Medium Risk","Low Risk"))</f>
        <v>Medium Risk</v>
      </c>
      <c r="AR56">
        <f>(HR[[#This Row],[OverTimeFlag]]*4+HR[[#This Row],[LowWLBFlag]]*3+HR[[#This Row],[LowJobSatisFlag]]*2+HR[[#This Row],[LowProFlag]]*1)/10</f>
        <v>0.7</v>
      </c>
      <c r="AS56" t="str">
        <f t="shared" si="0"/>
        <v>High Burnout</v>
      </c>
      <c r="AT56" t="str">
        <f>IF(HR[[#This Row],[YearsSinceLastPromotion]]&gt;4,"High Stagnation",
IF(HR[[#This Row],[YearsSinceLastPromotion]]&gt;=3,"Medium Stagnation","Low Stagnation"))</f>
        <v>Low Stagnation</v>
      </c>
      <c r="AU56" t="str">
        <f>IF(HR[[#This Row],[MonthlyIncome]]&lt;4000,"Low Salary",
IF(HR[[#This Row],[MonthlyIncome]]&lt;8000,"Medium Salary","High Salary"))</f>
        <v>Medium Salary</v>
      </c>
    </row>
    <row r="57" spans="1:47">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IF(HR[[#This Row],[OverTime]]="Yes",1,0)</f>
        <v>1</v>
      </c>
      <c r="AK57">
        <f>IF(HR[[#This Row],[JobSatisfaction]]&lt;=2,1,0)</f>
        <v>0</v>
      </c>
      <c r="AL57">
        <f>IF(HR[[#This Row],[WorkLifeBalance]]&lt;=2,1,0)</f>
        <v>0</v>
      </c>
      <c r="AM57">
        <f>IF(HR[[#This Row],[MonthlyIncome]]&lt;AVERAGE(HR[MonthlyIncome]),1,0)</f>
        <v>0</v>
      </c>
      <c r="AN57">
        <f>IF(HR[[#This Row],[EnvironmentSatisfaction]]&lt;=2,1,0)</f>
        <v>1</v>
      </c>
      <c r="AO57">
        <f>IF(HR[[#This Row],[YearsSinceLastPromotion]]&gt;4,1,0)</f>
        <v>1</v>
      </c>
      <c r="AP57">
        <f>(HR[[#This Row],[OverTimeFlag]]*1.5+HR[[#This Row],[LowJobSatisFlag]]*2.5+HR[[#This Row],[LowWLBFlag]]*2+HR[[#This Row],[LowSalaryFlag]]*1.5+HR[[#This Row],[LowEnviFlag]]*2+HR[[#This Row],[LowProFlag]]*0.5)/10</f>
        <v>0.4</v>
      </c>
      <c r="AQ57" t="str">
        <f>IF(A57&gt;=_xlfn.PERCENTILE.INC($A$2:$A$1000,0.8),"High Risk",
IF(HR[[#This Row],[AttritionRiskScore]]&gt;=_xlfn.PERCENTILE.INC($AP$2:$AP$1000,0.5),"Medium Risk","Low Risk"))</f>
        <v>Medium Risk</v>
      </c>
      <c r="AR57">
        <f>(HR[[#This Row],[OverTimeFlag]]*4+HR[[#This Row],[LowWLBFlag]]*3+HR[[#This Row],[LowJobSatisFlag]]*2+HR[[#This Row],[LowProFlag]]*1)/10</f>
        <v>0.5</v>
      </c>
      <c r="AS57" t="str">
        <f t="shared" si="0"/>
        <v>Medium Burnout</v>
      </c>
      <c r="AT57" t="str">
        <f>IF(HR[[#This Row],[YearsSinceLastPromotion]]&gt;4,"High Stagnation",
IF(HR[[#This Row],[YearsSinceLastPromotion]]&gt;=3,"Medium Stagnation","Low Stagnation"))</f>
        <v>High Stagnation</v>
      </c>
      <c r="AU57" t="str">
        <f>IF(HR[[#This Row],[MonthlyIncome]]&lt;4000,"Low Salary",
IF(HR[[#This Row],[MonthlyIncome]]&lt;8000,"Medium Salary","High Salary"))</f>
        <v>High Salary</v>
      </c>
    </row>
    <row r="58" spans="1:47">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IF(HR[[#This Row],[OverTime]]="Yes",1,0)</f>
        <v>0</v>
      </c>
      <c r="AK58">
        <f>IF(HR[[#This Row],[JobSatisfaction]]&lt;=2,1,0)</f>
        <v>1</v>
      </c>
      <c r="AL58">
        <f>IF(HR[[#This Row],[WorkLifeBalance]]&lt;=2,1,0)</f>
        <v>1</v>
      </c>
      <c r="AM58">
        <f>IF(HR[[#This Row],[MonthlyIncome]]&lt;AVERAGE(HR[MonthlyIncome]),1,0)</f>
        <v>0</v>
      </c>
      <c r="AN58">
        <f>IF(HR[[#This Row],[EnvironmentSatisfaction]]&lt;=2,1,0)</f>
        <v>1</v>
      </c>
      <c r="AO58">
        <f>IF(HR[[#This Row],[YearsSinceLastPromotion]]&gt;4,1,0)</f>
        <v>0</v>
      </c>
      <c r="AP58">
        <f>(HR[[#This Row],[OverTimeFlag]]*1.5+HR[[#This Row],[LowJobSatisFlag]]*2.5+HR[[#This Row],[LowWLBFlag]]*2+HR[[#This Row],[LowSalaryFlag]]*1.5+HR[[#This Row],[LowEnviFlag]]*2+HR[[#This Row],[LowProFlag]]*0.5)/10</f>
        <v>0.65</v>
      </c>
      <c r="AQ58" t="str">
        <f>IF(A58&gt;=_xlfn.PERCENTILE.INC($A$2:$A$1000,0.8),"High Risk",
IF(HR[[#This Row],[AttritionRiskScore]]&gt;=_xlfn.PERCENTILE.INC($AP$2:$AP$1000,0.5),"Medium Risk","Low Risk"))</f>
        <v>Medium Risk</v>
      </c>
      <c r="AR58">
        <f>(HR[[#This Row],[OverTimeFlag]]*4+HR[[#This Row],[LowWLBFlag]]*3+HR[[#This Row],[LowJobSatisFlag]]*2+HR[[#This Row],[LowProFlag]]*1)/10</f>
        <v>0.5</v>
      </c>
      <c r="AS58" t="str">
        <f t="shared" si="0"/>
        <v>Medium Burnout</v>
      </c>
      <c r="AT58" t="str">
        <f>IF(HR[[#This Row],[YearsSinceLastPromotion]]&gt;4,"High Stagnation",
IF(HR[[#This Row],[YearsSinceLastPromotion]]&gt;=3,"Medium Stagnation","Low Stagnation"))</f>
        <v>Low Stagnation</v>
      </c>
      <c r="AU58" t="str">
        <f>IF(HR[[#This Row],[MonthlyIncome]]&lt;4000,"Low Salary",
IF(HR[[#This Row],[MonthlyIncome]]&lt;8000,"Medium Salary","High Salary"))</f>
        <v>High Salary</v>
      </c>
    </row>
    <row r="59" spans="1:47">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IF(HR[[#This Row],[OverTime]]="Yes",1,0)</f>
        <v>1</v>
      </c>
      <c r="AK59">
        <f>IF(HR[[#This Row],[JobSatisfaction]]&lt;=2,1,0)</f>
        <v>1</v>
      </c>
      <c r="AL59">
        <f>IF(HR[[#This Row],[WorkLifeBalance]]&lt;=2,1,0)</f>
        <v>0</v>
      </c>
      <c r="AM59">
        <f>IF(HR[[#This Row],[MonthlyIncome]]&lt;AVERAGE(HR[MonthlyIncome]),1,0)</f>
        <v>1</v>
      </c>
      <c r="AN59">
        <f>IF(HR[[#This Row],[EnvironmentSatisfaction]]&lt;=2,1,0)</f>
        <v>0</v>
      </c>
      <c r="AO59">
        <f>IF(HR[[#This Row],[YearsSinceLastPromotion]]&gt;4,1,0)</f>
        <v>0</v>
      </c>
      <c r="AP59">
        <f>(HR[[#This Row],[OverTimeFlag]]*1.5+HR[[#This Row],[LowJobSatisFlag]]*2.5+HR[[#This Row],[LowWLBFlag]]*2+HR[[#This Row],[LowSalaryFlag]]*1.5+HR[[#This Row],[LowEnviFlag]]*2+HR[[#This Row],[LowProFlag]]*0.5)/10</f>
        <v>0.55000000000000004</v>
      </c>
      <c r="AQ59" t="str">
        <f>IF(A59&gt;=_xlfn.PERCENTILE.INC($A$2:$A$1000,0.8),"High Risk",
IF(HR[[#This Row],[AttritionRiskScore]]&gt;=_xlfn.PERCENTILE.INC($AP$2:$AP$1000,0.5),"Medium Risk","Low Risk"))</f>
        <v>Medium Risk</v>
      </c>
      <c r="AR59">
        <f>(HR[[#This Row],[OverTimeFlag]]*4+HR[[#This Row],[LowWLBFlag]]*3+HR[[#This Row],[LowJobSatisFlag]]*2+HR[[#This Row],[LowProFlag]]*1)/10</f>
        <v>0.6</v>
      </c>
      <c r="AS59" t="str">
        <f t="shared" si="0"/>
        <v>Medium Burnout</v>
      </c>
      <c r="AT59" t="str">
        <f>IF(HR[[#This Row],[YearsSinceLastPromotion]]&gt;4,"High Stagnation",
IF(HR[[#This Row],[YearsSinceLastPromotion]]&gt;=3,"Medium Stagnation","Low Stagnation"))</f>
        <v>Low Stagnation</v>
      </c>
      <c r="AU59" t="str">
        <f>IF(HR[[#This Row],[MonthlyIncome]]&lt;4000,"Low Salary",
IF(HR[[#This Row],[MonthlyIncome]]&lt;8000,"Medium Salary","High Salary"))</f>
        <v>Medium Salary</v>
      </c>
    </row>
    <row r="60" spans="1:47">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IF(HR[[#This Row],[OverTime]]="Yes",1,0)</f>
        <v>0</v>
      </c>
      <c r="AK60">
        <f>IF(HR[[#This Row],[JobSatisfaction]]&lt;=2,1,0)</f>
        <v>0</v>
      </c>
      <c r="AL60">
        <f>IF(HR[[#This Row],[WorkLifeBalance]]&lt;=2,1,0)</f>
        <v>1</v>
      </c>
      <c r="AM60">
        <f>IF(HR[[#This Row],[MonthlyIncome]]&lt;AVERAGE(HR[MonthlyIncome]),1,0)</f>
        <v>1</v>
      </c>
      <c r="AN60">
        <f>IF(HR[[#This Row],[EnvironmentSatisfaction]]&lt;=2,1,0)</f>
        <v>0</v>
      </c>
      <c r="AO60">
        <f>IF(HR[[#This Row],[YearsSinceLastPromotion]]&gt;4,1,0)</f>
        <v>0</v>
      </c>
      <c r="AP60">
        <f>(HR[[#This Row],[OverTimeFlag]]*1.5+HR[[#This Row],[LowJobSatisFlag]]*2.5+HR[[#This Row],[LowWLBFlag]]*2+HR[[#This Row],[LowSalaryFlag]]*1.5+HR[[#This Row],[LowEnviFlag]]*2+HR[[#This Row],[LowProFlag]]*0.5)/10</f>
        <v>0.35</v>
      </c>
      <c r="AQ60" t="str">
        <f>IF(A60&gt;=_xlfn.PERCENTILE.INC($A$2:$A$1000,0.8),"High Risk",
IF(HR[[#This Row],[AttritionRiskScore]]&gt;=_xlfn.PERCENTILE.INC($AP$2:$AP$1000,0.5),"Medium Risk","Low Risk"))</f>
        <v>Medium Risk</v>
      </c>
      <c r="AR60">
        <f>(HR[[#This Row],[OverTimeFlag]]*4+HR[[#This Row],[LowWLBFlag]]*3+HR[[#This Row],[LowJobSatisFlag]]*2+HR[[#This Row],[LowProFlag]]*1)/10</f>
        <v>0.3</v>
      </c>
      <c r="AS60" t="str">
        <f t="shared" si="0"/>
        <v>Low Burnout</v>
      </c>
      <c r="AT60" t="str">
        <f>IF(HR[[#This Row],[YearsSinceLastPromotion]]&gt;4,"High Stagnation",
IF(HR[[#This Row],[YearsSinceLastPromotion]]&gt;=3,"Medium Stagnation","Low Stagnation"))</f>
        <v>Low Stagnation</v>
      </c>
      <c r="AU60" t="str">
        <f>IF(HR[[#This Row],[MonthlyIncome]]&lt;4000,"Low Salary",
IF(HR[[#This Row],[MonthlyIncome]]&lt;8000,"Medium Salary","High Salary"))</f>
        <v>Medium Salary</v>
      </c>
    </row>
    <row r="61" spans="1:47">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IF(HR[[#This Row],[OverTime]]="Yes",1,0)</f>
        <v>0</v>
      </c>
      <c r="AK61">
        <f>IF(HR[[#This Row],[JobSatisfaction]]&lt;=2,1,0)</f>
        <v>0</v>
      </c>
      <c r="AL61">
        <f>IF(HR[[#This Row],[WorkLifeBalance]]&lt;=2,1,0)</f>
        <v>0</v>
      </c>
      <c r="AM61">
        <f>IF(HR[[#This Row],[MonthlyIncome]]&lt;AVERAGE(HR[MonthlyIncome]),1,0)</f>
        <v>1</v>
      </c>
      <c r="AN61">
        <f>IF(HR[[#This Row],[EnvironmentSatisfaction]]&lt;=2,1,0)</f>
        <v>1</v>
      </c>
      <c r="AO61">
        <f>IF(HR[[#This Row],[YearsSinceLastPromotion]]&gt;4,1,0)</f>
        <v>0</v>
      </c>
      <c r="AP61">
        <f>(HR[[#This Row],[OverTimeFlag]]*1.5+HR[[#This Row],[LowJobSatisFlag]]*2.5+HR[[#This Row],[LowWLBFlag]]*2+HR[[#This Row],[LowSalaryFlag]]*1.5+HR[[#This Row],[LowEnviFlag]]*2+HR[[#This Row],[LowProFlag]]*0.5)/10</f>
        <v>0.35</v>
      </c>
      <c r="AQ61" t="str">
        <f>IF(A61&gt;=_xlfn.PERCENTILE.INC($A$2:$A$1000,0.8),"High Risk",
IF(HR[[#This Row],[AttritionRiskScore]]&gt;=_xlfn.PERCENTILE.INC($AP$2:$AP$1000,0.5),"Medium Risk","Low Risk"))</f>
        <v>Medium Risk</v>
      </c>
      <c r="AR61">
        <f>(HR[[#This Row],[OverTimeFlag]]*4+HR[[#This Row],[LowWLBFlag]]*3+HR[[#This Row],[LowJobSatisFlag]]*2+HR[[#This Row],[LowProFlag]]*1)/10</f>
        <v>0</v>
      </c>
      <c r="AS61" t="str">
        <f t="shared" si="0"/>
        <v>Low Burnout</v>
      </c>
      <c r="AT61" t="str">
        <f>IF(HR[[#This Row],[YearsSinceLastPromotion]]&gt;4,"High Stagnation",
IF(HR[[#This Row],[YearsSinceLastPromotion]]&gt;=3,"Medium Stagnation","Low Stagnation"))</f>
        <v>Low Stagnation</v>
      </c>
      <c r="AU61" t="str">
        <f>IF(HR[[#This Row],[MonthlyIncome]]&lt;4000,"Low Salary",
IF(HR[[#This Row],[MonthlyIncome]]&lt;8000,"Medium Salary","High Salary"))</f>
        <v>Medium Salary</v>
      </c>
    </row>
    <row r="62" spans="1:47">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IF(HR[[#This Row],[OverTime]]="Yes",1,0)</f>
        <v>1</v>
      </c>
      <c r="AK62">
        <f>IF(HR[[#This Row],[JobSatisfaction]]&lt;=2,1,0)</f>
        <v>0</v>
      </c>
      <c r="AL62">
        <f>IF(HR[[#This Row],[WorkLifeBalance]]&lt;=2,1,0)</f>
        <v>0</v>
      </c>
      <c r="AM62">
        <f>IF(HR[[#This Row],[MonthlyIncome]]&lt;AVERAGE(HR[MonthlyIncome]),1,0)</f>
        <v>1</v>
      </c>
      <c r="AN62">
        <f>IF(HR[[#This Row],[EnvironmentSatisfaction]]&lt;=2,1,0)</f>
        <v>1</v>
      </c>
      <c r="AO62">
        <f>IF(HR[[#This Row],[YearsSinceLastPromotion]]&gt;4,1,0)</f>
        <v>1</v>
      </c>
      <c r="AP62">
        <f>(HR[[#This Row],[OverTimeFlag]]*1.5+HR[[#This Row],[LowJobSatisFlag]]*2.5+HR[[#This Row],[LowWLBFlag]]*2+HR[[#This Row],[LowSalaryFlag]]*1.5+HR[[#This Row],[LowEnviFlag]]*2+HR[[#This Row],[LowProFlag]]*0.5)/10</f>
        <v>0.55000000000000004</v>
      </c>
      <c r="AQ62" t="str">
        <f>IF(A62&gt;=_xlfn.PERCENTILE.INC($A$2:$A$1000,0.8),"High Risk",
IF(HR[[#This Row],[AttritionRiskScore]]&gt;=_xlfn.PERCENTILE.INC($AP$2:$AP$1000,0.5),"Medium Risk","Low Risk"))</f>
        <v>Medium Risk</v>
      </c>
      <c r="AR62">
        <f>(HR[[#This Row],[OverTimeFlag]]*4+HR[[#This Row],[LowWLBFlag]]*3+HR[[#This Row],[LowJobSatisFlag]]*2+HR[[#This Row],[LowProFlag]]*1)/10</f>
        <v>0.5</v>
      </c>
      <c r="AS62" t="str">
        <f t="shared" si="0"/>
        <v>Medium Burnout</v>
      </c>
      <c r="AT62" t="str">
        <f>IF(HR[[#This Row],[YearsSinceLastPromotion]]&gt;4,"High Stagnation",
IF(HR[[#This Row],[YearsSinceLastPromotion]]&gt;=3,"Medium Stagnation","Low Stagnation"))</f>
        <v>High Stagnation</v>
      </c>
      <c r="AU62" t="str">
        <f>IF(HR[[#This Row],[MonthlyIncome]]&lt;4000,"Low Salary",
IF(HR[[#This Row],[MonthlyIncome]]&lt;8000,"Medium Salary","High Salary"))</f>
        <v>Medium Salary</v>
      </c>
    </row>
    <row r="63" spans="1:47">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IF(HR[[#This Row],[OverTime]]="Yes",1,0)</f>
        <v>0</v>
      </c>
      <c r="AK63">
        <f>IF(HR[[#This Row],[JobSatisfaction]]&lt;=2,1,0)</f>
        <v>0</v>
      </c>
      <c r="AL63">
        <f>IF(HR[[#This Row],[WorkLifeBalance]]&lt;=2,1,0)</f>
        <v>0</v>
      </c>
      <c r="AM63">
        <f>IF(HR[[#This Row],[MonthlyIncome]]&lt;AVERAGE(HR[MonthlyIncome]),1,0)</f>
        <v>1</v>
      </c>
      <c r="AN63">
        <f>IF(HR[[#This Row],[EnvironmentSatisfaction]]&lt;=2,1,0)</f>
        <v>0</v>
      </c>
      <c r="AO63">
        <f>IF(HR[[#This Row],[YearsSinceLastPromotion]]&gt;4,1,0)</f>
        <v>1</v>
      </c>
      <c r="AP63">
        <f>(HR[[#This Row],[OverTimeFlag]]*1.5+HR[[#This Row],[LowJobSatisFlag]]*2.5+HR[[#This Row],[LowWLBFlag]]*2+HR[[#This Row],[LowSalaryFlag]]*1.5+HR[[#This Row],[LowEnviFlag]]*2+HR[[#This Row],[LowProFlag]]*0.5)/10</f>
        <v>0.2</v>
      </c>
      <c r="AQ63" t="str">
        <f>IF(A63&gt;=_xlfn.PERCENTILE.INC($A$2:$A$1000,0.8),"High Risk",
IF(HR[[#This Row],[AttritionRiskScore]]&gt;=_xlfn.PERCENTILE.INC($AP$2:$AP$1000,0.5),"Medium Risk","Low Risk"))</f>
        <v>Low Risk</v>
      </c>
      <c r="AR63">
        <f>(HR[[#This Row],[OverTimeFlag]]*4+HR[[#This Row],[LowWLBFlag]]*3+HR[[#This Row],[LowJobSatisFlag]]*2+HR[[#This Row],[LowProFlag]]*1)/10</f>
        <v>0.1</v>
      </c>
      <c r="AS63" t="str">
        <f t="shared" si="0"/>
        <v>Low Burnout</v>
      </c>
      <c r="AT63" t="str">
        <f>IF(HR[[#This Row],[YearsSinceLastPromotion]]&gt;4,"High Stagnation",
IF(HR[[#This Row],[YearsSinceLastPromotion]]&gt;=3,"Medium Stagnation","Low Stagnation"))</f>
        <v>High Stagnation</v>
      </c>
      <c r="AU63" t="str">
        <f>IF(HR[[#This Row],[MonthlyIncome]]&lt;4000,"Low Salary",
IF(HR[[#This Row],[MonthlyIncome]]&lt;8000,"Medium Salary","High Salary"))</f>
        <v>Low Salary</v>
      </c>
    </row>
    <row r="64" spans="1:47">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IF(HR[[#This Row],[OverTime]]="Yes",1,0)</f>
        <v>1</v>
      </c>
      <c r="AK64">
        <f>IF(HR[[#This Row],[JobSatisfaction]]&lt;=2,1,0)</f>
        <v>0</v>
      </c>
      <c r="AL64">
        <f>IF(HR[[#This Row],[WorkLifeBalance]]&lt;=2,1,0)</f>
        <v>1</v>
      </c>
      <c r="AM64">
        <f>IF(HR[[#This Row],[MonthlyIncome]]&lt;AVERAGE(HR[MonthlyIncome]),1,0)</f>
        <v>0</v>
      </c>
      <c r="AN64">
        <f>IF(HR[[#This Row],[EnvironmentSatisfaction]]&lt;=2,1,0)</f>
        <v>1</v>
      </c>
      <c r="AO64">
        <f>IF(HR[[#This Row],[YearsSinceLastPromotion]]&gt;4,1,0)</f>
        <v>1</v>
      </c>
      <c r="AP64">
        <f>(HR[[#This Row],[OverTimeFlag]]*1.5+HR[[#This Row],[LowJobSatisFlag]]*2.5+HR[[#This Row],[LowWLBFlag]]*2+HR[[#This Row],[LowSalaryFlag]]*1.5+HR[[#This Row],[LowEnviFlag]]*2+HR[[#This Row],[LowProFlag]]*0.5)/10</f>
        <v>0.6</v>
      </c>
      <c r="AQ64" t="str">
        <f>IF(A64&gt;=_xlfn.PERCENTILE.INC($A$2:$A$1000,0.8),"High Risk",
IF(HR[[#This Row],[AttritionRiskScore]]&gt;=_xlfn.PERCENTILE.INC($AP$2:$AP$1000,0.5),"Medium Risk","Low Risk"))</f>
        <v>High Risk</v>
      </c>
      <c r="AR64">
        <f>(HR[[#This Row],[OverTimeFlag]]*4+HR[[#This Row],[LowWLBFlag]]*3+HR[[#This Row],[LowJobSatisFlag]]*2+HR[[#This Row],[LowProFlag]]*1)/10</f>
        <v>0.8</v>
      </c>
      <c r="AS64" t="str">
        <f t="shared" si="0"/>
        <v>High Burnout</v>
      </c>
      <c r="AT64" t="str">
        <f>IF(HR[[#This Row],[YearsSinceLastPromotion]]&gt;4,"High Stagnation",
IF(HR[[#This Row],[YearsSinceLastPromotion]]&gt;=3,"Medium Stagnation","Low Stagnation"))</f>
        <v>High Stagnation</v>
      </c>
      <c r="AU64" t="str">
        <f>IF(HR[[#This Row],[MonthlyIncome]]&lt;4000,"Low Salary",
IF(HR[[#This Row],[MonthlyIncome]]&lt;8000,"Medium Salary","High Salary"))</f>
        <v>High Salary</v>
      </c>
    </row>
    <row r="65" spans="1:47">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IF(HR[[#This Row],[OverTime]]="Yes",1,0)</f>
        <v>0</v>
      </c>
      <c r="AK65">
        <f>IF(HR[[#This Row],[JobSatisfaction]]&lt;=2,1,0)</f>
        <v>1</v>
      </c>
      <c r="AL65">
        <f>IF(HR[[#This Row],[WorkLifeBalance]]&lt;=2,1,0)</f>
        <v>1</v>
      </c>
      <c r="AM65">
        <f>IF(HR[[#This Row],[MonthlyIncome]]&lt;AVERAGE(HR[MonthlyIncome]),1,0)</f>
        <v>0</v>
      </c>
      <c r="AN65">
        <f>IF(HR[[#This Row],[EnvironmentSatisfaction]]&lt;=2,1,0)</f>
        <v>1</v>
      </c>
      <c r="AO65">
        <f>IF(HR[[#This Row],[YearsSinceLastPromotion]]&gt;4,1,0)</f>
        <v>1</v>
      </c>
      <c r="AP65">
        <f>(HR[[#This Row],[OverTimeFlag]]*1.5+HR[[#This Row],[LowJobSatisFlag]]*2.5+HR[[#This Row],[LowWLBFlag]]*2+HR[[#This Row],[LowSalaryFlag]]*1.5+HR[[#This Row],[LowEnviFlag]]*2+HR[[#This Row],[LowProFlag]]*0.5)/10</f>
        <v>0.7</v>
      </c>
      <c r="AQ65" t="str">
        <f>IF(A65&gt;=_xlfn.PERCENTILE.INC($A$2:$A$1000,0.8),"High Risk",
IF(HR[[#This Row],[AttritionRiskScore]]&gt;=_xlfn.PERCENTILE.INC($AP$2:$AP$1000,0.5),"Medium Risk","Low Risk"))</f>
        <v>High Risk</v>
      </c>
      <c r="AR65">
        <f>(HR[[#This Row],[OverTimeFlag]]*4+HR[[#This Row],[LowWLBFlag]]*3+HR[[#This Row],[LowJobSatisFlag]]*2+HR[[#This Row],[LowProFlag]]*1)/10</f>
        <v>0.6</v>
      </c>
      <c r="AS65" t="str">
        <f t="shared" si="0"/>
        <v>Medium Burnout</v>
      </c>
      <c r="AT65" t="str">
        <f>IF(HR[[#This Row],[YearsSinceLastPromotion]]&gt;4,"High Stagnation",
IF(HR[[#This Row],[YearsSinceLastPromotion]]&gt;=3,"Medium Stagnation","Low Stagnation"))</f>
        <v>High Stagnation</v>
      </c>
      <c r="AU65" t="str">
        <f>IF(HR[[#This Row],[MonthlyIncome]]&lt;4000,"Low Salary",
IF(HR[[#This Row],[MonthlyIncome]]&lt;8000,"Medium Salary","High Salary"))</f>
        <v>Medium Salary</v>
      </c>
    </row>
    <row r="66" spans="1:47">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IF(HR[[#This Row],[OverTime]]="Yes",1,0)</f>
        <v>0</v>
      </c>
      <c r="AK66">
        <f>IF(HR[[#This Row],[JobSatisfaction]]&lt;=2,1,0)</f>
        <v>0</v>
      </c>
      <c r="AL66">
        <f>IF(HR[[#This Row],[WorkLifeBalance]]&lt;=2,1,0)</f>
        <v>0</v>
      </c>
      <c r="AM66">
        <f>IF(HR[[#This Row],[MonthlyIncome]]&lt;AVERAGE(HR[MonthlyIncome]),1,0)</f>
        <v>0</v>
      </c>
      <c r="AN66">
        <f>IF(HR[[#This Row],[EnvironmentSatisfaction]]&lt;=2,1,0)</f>
        <v>0</v>
      </c>
      <c r="AO66">
        <f>IF(HR[[#This Row],[YearsSinceLastPromotion]]&gt;4,1,0)</f>
        <v>1</v>
      </c>
      <c r="AP66">
        <f>(HR[[#This Row],[OverTimeFlag]]*1.5+HR[[#This Row],[LowJobSatisFlag]]*2.5+HR[[#This Row],[LowWLBFlag]]*2+HR[[#This Row],[LowSalaryFlag]]*1.5+HR[[#This Row],[LowEnviFlag]]*2+HR[[#This Row],[LowProFlag]]*0.5)/10</f>
        <v>0.05</v>
      </c>
      <c r="AQ66" t="str">
        <f>IF(A66&gt;=_xlfn.PERCENTILE.INC($A$2:$A$1000,0.8),"High Risk",
IF(HR[[#This Row],[AttritionRiskScore]]&gt;=_xlfn.PERCENTILE.INC($AP$2:$AP$1000,0.5),"Medium Risk","Low Risk"))</f>
        <v>Low Risk</v>
      </c>
      <c r="AR66">
        <f>(HR[[#This Row],[OverTimeFlag]]*4+HR[[#This Row],[LowWLBFlag]]*3+HR[[#This Row],[LowJobSatisFlag]]*2+HR[[#This Row],[LowProFlag]]*1)/10</f>
        <v>0.1</v>
      </c>
      <c r="AS66" t="str">
        <f t="shared" ref="AS66:AS129" si="1">IF(AR66&gt;=0.7,"High Burnout",IF(AR66&gt;=0.4,"Medium Burnout","Low Burnout"))</f>
        <v>Low Burnout</v>
      </c>
      <c r="AT66" t="str">
        <f>IF(HR[[#This Row],[YearsSinceLastPromotion]]&gt;4,"High Stagnation",
IF(HR[[#This Row],[YearsSinceLastPromotion]]&gt;=3,"Medium Stagnation","Low Stagnation"))</f>
        <v>High Stagnation</v>
      </c>
      <c r="AU66" t="str">
        <f>IF(HR[[#This Row],[MonthlyIncome]]&lt;4000,"Low Salary",
IF(HR[[#This Row],[MonthlyIncome]]&lt;8000,"Medium Salary","High Salary"))</f>
        <v>High Salary</v>
      </c>
    </row>
    <row r="67" spans="1:47">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IF(HR[[#This Row],[OverTime]]="Yes",1,0)</f>
        <v>1</v>
      </c>
      <c r="AK67">
        <f>IF(HR[[#This Row],[JobSatisfaction]]&lt;=2,1,0)</f>
        <v>0</v>
      </c>
      <c r="AL67">
        <f>IF(HR[[#This Row],[WorkLifeBalance]]&lt;=2,1,0)</f>
        <v>0</v>
      </c>
      <c r="AM67">
        <f>IF(HR[[#This Row],[MonthlyIncome]]&lt;AVERAGE(HR[MonthlyIncome]),1,0)</f>
        <v>0</v>
      </c>
      <c r="AN67">
        <f>IF(HR[[#This Row],[EnvironmentSatisfaction]]&lt;=2,1,0)</f>
        <v>0</v>
      </c>
      <c r="AO67">
        <f>IF(HR[[#This Row],[YearsSinceLastPromotion]]&gt;4,1,0)</f>
        <v>0</v>
      </c>
      <c r="AP67">
        <f>(HR[[#This Row],[OverTimeFlag]]*1.5+HR[[#This Row],[LowJobSatisFlag]]*2.5+HR[[#This Row],[LowWLBFlag]]*2+HR[[#This Row],[LowSalaryFlag]]*1.5+HR[[#This Row],[LowEnviFlag]]*2+HR[[#This Row],[LowProFlag]]*0.5)/10</f>
        <v>0.15</v>
      </c>
      <c r="AQ67" t="str">
        <f>IF(A67&gt;=_xlfn.PERCENTILE.INC($A$2:$A$1000,0.8),"High Risk",
IF(HR[[#This Row],[AttritionRiskScore]]&gt;=_xlfn.PERCENTILE.INC($AP$2:$AP$1000,0.5),"Medium Risk","Low Risk"))</f>
        <v>High Risk</v>
      </c>
      <c r="AR67">
        <f>(HR[[#This Row],[OverTimeFlag]]*4+HR[[#This Row],[LowWLBFlag]]*3+HR[[#This Row],[LowJobSatisFlag]]*2+HR[[#This Row],[LowProFlag]]*1)/10</f>
        <v>0.4</v>
      </c>
      <c r="AS67" t="str">
        <f t="shared" si="1"/>
        <v>Medium Burnout</v>
      </c>
      <c r="AT67" t="str">
        <f>IF(HR[[#This Row],[YearsSinceLastPromotion]]&gt;4,"High Stagnation",
IF(HR[[#This Row],[YearsSinceLastPromotion]]&gt;=3,"Medium Stagnation","Low Stagnation"))</f>
        <v>Low Stagnation</v>
      </c>
      <c r="AU67" t="str">
        <f>IF(HR[[#This Row],[MonthlyIncome]]&lt;4000,"Low Salary",
IF(HR[[#This Row],[MonthlyIncome]]&lt;8000,"Medium Salary","High Salary"))</f>
        <v>High Salary</v>
      </c>
    </row>
    <row r="68" spans="1:47">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IF(HR[[#This Row],[OverTime]]="Yes",1,0)</f>
        <v>0</v>
      </c>
      <c r="AK68">
        <f>IF(HR[[#This Row],[JobSatisfaction]]&lt;=2,1,0)</f>
        <v>1</v>
      </c>
      <c r="AL68">
        <f>IF(HR[[#This Row],[WorkLifeBalance]]&lt;=2,1,0)</f>
        <v>0</v>
      </c>
      <c r="AM68">
        <f>IF(HR[[#This Row],[MonthlyIncome]]&lt;AVERAGE(HR[MonthlyIncome]),1,0)</f>
        <v>1</v>
      </c>
      <c r="AN68">
        <f>IF(HR[[#This Row],[EnvironmentSatisfaction]]&lt;=2,1,0)</f>
        <v>1</v>
      </c>
      <c r="AO68">
        <f>IF(HR[[#This Row],[YearsSinceLastPromotion]]&gt;4,1,0)</f>
        <v>0</v>
      </c>
      <c r="AP68">
        <f>(HR[[#This Row],[OverTimeFlag]]*1.5+HR[[#This Row],[LowJobSatisFlag]]*2.5+HR[[#This Row],[LowWLBFlag]]*2+HR[[#This Row],[LowSalaryFlag]]*1.5+HR[[#This Row],[LowEnviFlag]]*2+HR[[#This Row],[LowProFlag]]*0.5)/10</f>
        <v>0.6</v>
      </c>
      <c r="AQ68" t="str">
        <f>IF(A68&gt;=_xlfn.PERCENTILE.INC($A$2:$A$1000,0.8),"High Risk",
IF(HR[[#This Row],[AttritionRiskScore]]&gt;=_xlfn.PERCENTILE.INC($AP$2:$AP$1000,0.5),"Medium Risk","Low Risk"))</f>
        <v>Medium Risk</v>
      </c>
      <c r="AR68">
        <f>(HR[[#This Row],[OverTimeFlag]]*4+HR[[#This Row],[LowWLBFlag]]*3+HR[[#This Row],[LowJobSatisFlag]]*2+HR[[#This Row],[LowProFlag]]*1)/10</f>
        <v>0.2</v>
      </c>
      <c r="AS68" t="str">
        <f t="shared" si="1"/>
        <v>Low Burnout</v>
      </c>
      <c r="AT68" t="str">
        <f>IF(HR[[#This Row],[YearsSinceLastPromotion]]&gt;4,"High Stagnation",
IF(HR[[#This Row],[YearsSinceLastPromotion]]&gt;=3,"Medium Stagnation","Low Stagnation"))</f>
        <v>Low Stagnation</v>
      </c>
      <c r="AU68" t="str">
        <f>IF(HR[[#This Row],[MonthlyIncome]]&lt;4000,"Low Salary",
IF(HR[[#This Row],[MonthlyIncome]]&lt;8000,"Medium Salary","High Salary"))</f>
        <v>Medium Salary</v>
      </c>
    </row>
    <row r="69" spans="1:47">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IF(HR[[#This Row],[OverTime]]="Yes",1,0)</f>
        <v>0</v>
      </c>
      <c r="AK69">
        <f>IF(HR[[#This Row],[JobSatisfaction]]&lt;=2,1,0)</f>
        <v>1</v>
      </c>
      <c r="AL69">
        <f>IF(HR[[#This Row],[WorkLifeBalance]]&lt;=2,1,0)</f>
        <v>0</v>
      </c>
      <c r="AM69">
        <f>IF(HR[[#This Row],[MonthlyIncome]]&lt;AVERAGE(HR[MonthlyIncome]),1,0)</f>
        <v>0</v>
      </c>
      <c r="AN69">
        <f>IF(HR[[#This Row],[EnvironmentSatisfaction]]&lt;=2,1,0)</f>
        <v>1</v>
      </c>
      <c r="AO69">
        <f>IF(HR[[#This Row],[YearsSinceLastPromotion]]&gt;4,1,0)</f>
        <v>0</v>
      </c>
      <c r="AP69">
        <f>(HR[[#This Row],[OverTimeFlag]]*1.5+HR[[#This Row],[LowJobSatisFlag]]*2.5+HR[[#This Row],[LowWLBFlag]]*2+HR[[#This Row],[LowSalaryFlag]]*1.5+HR[[#This Row],[LowEnviFlag]]*2+HR[[#This Row],[LowProFlag]]*0.5)/10</f>
        <v>0.45</v>
      </c>
      <c r="AQ69" t="str">
        <f>IF(A69&gt;=_xlfn.PERCENTILE.INC($A$2:$A$1000,0.8),"High Risk",
IF(HR[[#This Row],[AttritionRiskScore]]&gt;=_xlfn.PERCENTILE.INC($AP$2:$AP$1000,0.5),"Medium Risk","Low Risk"))</f>
        <v>High Risk</v>
      </c>
      <c r="AR69">
        <f>(HR[[#This Row],[OverTimeFlag]]*4+HR[[#This Row],[LowWLBFlag]]*3+HR[[#This Row],[LowJobSatisFlag]]*2+HR[[#This Row],[LowProFlag]]*1)/10</f>
        <v>0.2</v>
      </c>
      <c r="AS69" t="str">
        <f t="shared" si="1"/>
        <v>Low Burnout</v>
      </c>
      <c r="AT69" t="str">
        <f>IF(HR[[#This Row],[YearsSinceLastPromotion]]&gt;4,"High Stagnation",
IF(HR[[#This Row],[YearsSinceLastPromotion]]&gt;=3,"Medium Stagnation","Low Stagnation"))</f>
        <v>Low Stagnation</v>
      </c>
      <c r="AU69" t="str">
        <f>IF(HR[[#This Row],[MonthlyIncome]]&lt;4000,"Low Salary",
IF(HR[[#This Row],[MonthlyIncome]]&lt;8000,"Medium Salary","High Salary"))</f>
        <v>High Salary</v>
      </c>
    </row>
    <row r="70" spans="1:47">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IF(HR[[#This Row],[OverTime]]="Yes",1,0)</f>
        <v>0</v>
      </c>
      <c r="AK70">
        <f>IF(HR[[#This Row],[JobSatisfaction]]&lt;=2,1,0)</f>
        <v>1</v>
      </c>
      <c r="AL70">
        <f>IF(HR[[#This Row],[WorkLifeBalance]]&lt;=2,1,0)</f>
        <v>1</v>
      </c>
      <c r="AM70">
        <f>IF(HR[[#This Row],[MonthlyIncome]]&lt;AVERAGE(HR[MonthlyIncome]),1,0)</f>
        <v>1</v>
      </c>
      <c r="AN70">
        <f>IF(HR[[#This Row],[EnvironmentSatisfaction]]&lt;=2,1,0)</f>
        <v>1</v>
      </c>
      <c r="AO70">
        <f>IF(HR[[#This Row],[YearsSinceLastPromotion]]&gt;4,1,0)</f>
        <v>0</v>
      </c>
      <c r="AP70">
        <f>(HR[[#This Row],[OverTimeFlag]]*1.5+HR[[#This Row],[LowJobSatisFlag]]*2.5+HR[[#This Row],[LowWLBFlag]]*2+HR[[#This Row],[LowSalaryFlag]]*1.5+HR[[#This Row],[LowEnviFlag]]*2+HR[[#This Row],[LowProFlag]]*0.5)/10</f>
        <v>0.8</v>
      </c>
      <c r="AQ70" t="str">
        <f>IF(A70&gt;=_xlfn.PERCENTILE.INC($A$2:$A$1000,0.8),"High Risk",
IF(HR[[#This Row],[AttritionRiskScore]]&gt;=_xlfn.PERCENTILE.INC($AP$2:$AP$1000,0.5),"Medium Risk","Low Risk"))</f>
        <v>Medium Risk</v>
      </c>
      <c r="AR70">
        <f>(HR[[#This Row],[OverTimeFlag]]*4+HR[[#This Row],[LowWLBFlag]]*3+HR[[#This Row],[LowJobSatisFlag]]*2+HR[[#This Row],[LowProFlag]]*1)/10</f>
        <v>0.5</v>
      </c>
      <c r="AS70" t="str">
        <f t="shared" si="1"/>
        <v>Medium Burnout</v>
      </c>
      <c r="AT70" t="str">
        <f>IF(HR[[#This Row],[YearsSinceLastPromotion]]&gt;4,"High Stagnation",
IF(HR[[#This Row],[YearsSinceLastPromotion]]&gt;=3,"Medium Stagnation","Low Stagnation"))</f>
        <v>Low Stagnation</v>
      </c>
      <c r="AU70" t="str">
        <f>IF(HR[[#This Row],[MonthlyIncome]]&lt;4000,"Low Salary",
IF(HR[[#This Row],[MonthlyIncome]]&lt;8000,"Medium Salary","High Salary"))</f>
        <v>Low Salary</v>
      </c>
    </row>
    <row r="71" spans="1:47">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IF(HR[[#This Row],[OverTime]]="Yes",1,0)</f>
        <v>1</v>
      </c>
      <c r="AK71">
        <f>IF(HR[[#This Row],[JobSatisfaction]]&lt;=2,1,0)</f>
        <v>0</v>
      </c>
      <c r="AL71">
        <f>IF(HR[[#This Row],[WorkLifeBalance]]&lt;=2,1,0)</f>
        <v>1</v>
      </c>
      <c r="AM71">
        <f>IF(HR[[#This Row],[MonthlyIncome]]&lt;AVERAGE(HR[MonthlyIncome]),1,0)</f>
        <v>1</v>
      </c>
      <c r="AN71">
        <f>IF(HR[[#This Row],[EnvironmentSatisfaction]]&lt;=2,1,0)</f>
        <v>0</v>
      </c>
      <c r="AO71">
        <f>IF(HR[[#This Row],[YearsSinceLastPromotion]]&gt;4,1,0)</f>
        <v>0</v>
      </c>
      <c r="AP71">
        <f>(HR[[#This Row],[OverTimeFlag]]*1.5+HR[[#This Row],[LowJobSatisFlag]]*2.5+HR[[#This Row],[LowWLBFlag]]*2+HR[[#This Row],[LowSalaryFlag]]*1.5+HR[[#This Row],[LowEnviFlag]]*2+HR[[#This Row],[LowProFlag]]*0.5)/10</f>
        <v>0.5</v>
      </c>
      <c r="AQ71" t="str">
        <f>IF(A71&gt;=_xlfn.PERCENTILE.INC($A$2:$A$1000,0.8),"High Risk",
IF(HR[[#This Row],[AttritionRiskScore]]&gt;=_xlfn.PERCENTILE.INC($AP$2:$AP$1000,0.5),"Medium Risk","Low Risk"))</f>
        <v>Medium Risk</v>
      </c>
      <c r="AR71">
        <f>(HR[[#This Row],[OverTimeFlag]]*4+HR[[#This Row],[LowWLBFlag]]*3+HR[[#This Row],[LowJobSatisFlag]]*2+HR[[#This Row],[LowProFlag]]*1)/10</f>
        <v>0.7</v>
      </c>
      <c r="AS71" t="str">
        <f t="shared" si="1"/>
        <v>High Burnout</v>
      </c>
      <c r="AT71" t="str">
        <f>IF(HR[[#This Row],[YearsSinceLastPromotion]]&gt;4,"High Stagnation",
IF(HR[[#This Row],[YearsSinceLastPromotion]]&gt;=3,"Medium Stagnation","Low Stagnation"))</f>
        <v>Low Stagnation</v>
      </c>
      <c r="AU71" t="str">
        <f>IF(HR[[#This Row],[MonthlyIncome]]&lt;4000,"Low Salary",
IF(HR[[#This Row],[MonthlyIncome]]&lt;8000,"Medium Salary","High Salary"))</f>
        <v>Low Salary</v>
      </c>
    </row>
    <row r="72" spans="1:47">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IF(HR[[#This Row],[OverTime]]="Yes",1,0)</f>
        <v>0</v>
      </c>
      <c r="AK72">
        <f>IF(HR[[#This Row],[JobSatisfaction]]&lt;=2,1,0)</f>
        <v>0</v>
      </c>
      <c r="AL72">
        <f>IF(HR[[#This Row],[WorkLifeBalance]]&lt;=2,1,0)</f>
        <v>1</v>
      </c>
      <c r="AM72">
        <f>IF(HR[[#This Row],[MonthlyIncome]]&lt;AVERAGE(HR[MonthlyIncome]),1,0)</f>
        <v>1</v>
      </c>
      <c r="AN72">
        <f>IF(HR[[#This Row],[EnvironmentSatisfaction]]&lt;=2,1,0)</f>
        <v>1</v>
      </c>
      <c r="AO72">
        <f>IF(HR[[#This Row],[YearsSinceLastPromotion]]&gt;4,1,0)</f>
        <v>0</v>
      </c>
      <c r="AP72">
        <f>(HR[[#This Row],[OverTimeFlag]]*1.5+HR[[#This Row],[LowJobSatisFlag]]*2.5+HR[[#This Row],[LowWLBFlag]]*2+HR[[#This Row],[LowSalaryFlag]]*1.5+HR[[#This Row],[LowEnviFlag]]*2+HR[[#This Row],[LowProFlag]]*0.5)/10</f>
        <v>0.55000000000000004</v>
      </c>
      <c r="AQ72" t="str">
        <f>IF(A72&gt;=_xlfn.PERCENTILE.INC($A$2:$A$1000,0.8),"High Risk",
IF(HR[[#This Row],[AttritionRiskScore]]&gt;=_xlfn.PERCENTILE.INC($AP$2:$AP$1000,0.5),"Medium Risk","Low Risk"))</f>
        <v>High Risk</v>
      </c>
      <c r="AR72">
        <f>(HR[[#This Row],[OverTimeFlag]]*4+HR[[#This Row],[LowWLBFlag]]*3+HR[[#This Row],[LowJobSatisFlag]]*2+HR[[#This Row],[LowProFlag]]*1)/10</f>
        <v>0.3</v>
      </c>
      <c r="AS72" t="str">
        <f t="shared" si="1"/>
        <v>Low Burnout</v>
      </c>
      <c r="AT72" t="str">
        <f>IF(HR[[#This Row],[YearsSinceLastPromotion]]&gt;4,"High Stagnation",
IF(HR[[#This Row],[YearsSinceLastPromotion]]&gt;=3,"Medium Stagnation","Low Stagnation"))</f>
        <v>Low Stagnation</v>
      </c>
      <c r="AU72" t="str">
        <f>IF(HR[[#This Row],[MonthlyIncome]]&lt;4000,"Low Salary",
IF(HR[[#This Row],[MonthlyIncome]]&lt;8000,"Medium Salary","High Salary"))</f>
        <v>Medium Salary</v>
      </c>
    </row>
    <row r="73" spans="1:47">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IF(HR[[#This Row],[OverTime]]="Yes",1,0)</f>
        <v>0</v>
      </c>
      <c r="AK73">
        <f>IF(HR[[#This Row],[JobSatisfaction]]&lt;=2,1,0)</f>
        <v>1</v>
      </c>
      <c r="AL73">
        <f>IF(HR[[#This Row],[WorkLifeBalance]]&lt;=2,1,0)</f>
        <v>0</v>
      </c>
      <c r="AM73">
        <f>IF(HR[[#This Row],[MonthlyIncome]]&lt;AVERAGE(HR[MonthlyIncome]),1,0)</f>
        <v>1</v>
      </c>
      <c r="AN73">
        <f>IF(HR[[#This Row],[EnvironmentSatisfaction]]&lt;=2,1,0)</f>
        <v>0</v>
      </c>
      <c r="AO73">
        <f>IF(HR[[#This Row],[YearsSinceLastPromotion]]&gt;4,1,0)</f>
        <v>0</v>
      </c>
      <c r="AP73">
        <f>(HR[[#This Row],[OverTimeFlag]]*1.5+HR[[#This Row],[LowJobSatisFlag]]*2.5+HR[[#This Row],[LowWLBFlag]]*2+HR[[#This Row],[LowSalaryFlag]]*1.5+HR[[#This Row],[LowEnviFlag]]*2+HR[[#This Row],[LowProFlag]]*0.5)/10</f>
        <v>0.4</v>
      </c>
      <c r="AQ73" t="str">
        <f>IF(A73&gt;=_xlfn.PERCENTILE.INC($A$2:$A$1000,0.8),"High Risk",
IF(HR[[#This Row],[AttritionRiskScore]]&gt;=_xlfn.PERCENTILE.INC($AP$2:$AP$1000,0.5),"Medium Risk","Low Risk"))</f>
        <v>Medium Risk</v>
      </c>
      <c r="AR73">
        <f>(HR[[#This Row],[OverTimeFlag]]*4+HR[[#This Row],[LowWLBFlag]]*3+HR[[#This Row],[LowJobSatisFlag]]*2+HR[[#This Row],[LowProFlag]]*1)/10</f>
        <v>0.2</v>
      </c>
      <c r="AS73" t="str">
        <f t="shared" si="1"/>
        <v>Low Burnout</v>
      </c>
      <c r="AT73" t="str">
        <f>IF(HR[[#This Row],[YearsSinceLastPromotion]]&gt;4,"High Stagnation",
IF(HR[[#This Row],[YearsSinceLastPromotion]]&gt;=3,"Medium Stagnation","Low Stagnation"))</f>
        <v>Low Stagnation</v>
      </c>
      <c r="AU73" t="str">
        <f>IF(HR[[#This Row],[MonthlyIncome]]&lt;4000,"Low Salary",
IF(HR[[#This Row],[MonthlyIncome]]&lt;8000,"Medium Salary","High Salary"))</f>
        <v>Low Salary</v>
      </c>
    </row>
    <row r="74" spans="1:47">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IF(HR[[#This Row],[OverTime]]="Yes",1,0)</f>
        <v>0</v>
      </c>
      <c r="AK74">
        <f>IF(HR[[#This Row],[JobSatisfaction]]&lt;=2,1,0)</f>
        <v>1</v>
      </c>
      <c r="AL74">
        <f>IF(HR[[#This Row],[WorkLifeBalance]]&lt;=2,1,0)</f>
        <v>0</v>
      </c>
      <c r="AM74">
        <f>IF(HR[[#This Row],[MonthlyIncome]]&lt;AVERAGE(HR[MonthlyIncome]),1,0)</f>
        <v>1</v>
      </c>
      <c r="AN74">
        <f>IF(HR[[#This Row],[EnvironmentSatisfaction]]&lt;=2,1,0)</f>
        <v>0</v>
      </c>
      <c r="AO74">
        <f>IF(HR[[#This Row],[YearsSinceLastPromotion]]&gt;4,1,0)</f>
        <v>0</v>
      </c>
      <c r="AP74">
        <f>(HR[[#This Row],[OverTimeFlag]]*1.5+HR[[#This Row],[LowJobSatisFlag]]*2.5+HR[[#This Row],[LowWLBFlag]]*2+HR[[#This Row],[LowSalaryFlag]]*1.5+HR[[#This Row],[LowEnviFlag]]*2+HR[[#This Row],[LowProFlag]]*0.5)/10</f>
        <v>0.4</v>
      </c>
      <c r="AQ74" t="str">
        <f>IF(A74&gt;=_xlfn.PERCENTILE.INC($A$2:$A$1000,0.8),"High Risk",
IF(HR[[#This Row],[AttritionRiskScore]]&gt;=_xlfn.PERCENTILE.INC($AP$2:$AP$1000,0.5),"Medium Risk","Low Risk"))</f>
        <v>Medium Risk</v>
      </c>
      <c r="AR74">
        <f>(HR[[#This Row],[OverTimeFlag]]*4+HR[[#This Row],[LowWLBFlag]]*3+HR[[#This Row],[LowJobSatisFlag]]*2+HR[[#This Row],[LowProFlag]]*1)/10</f>
        <v>0.2</v>
      </c>
      <c r="AS74" t="str">
        <f t="shared" si="1"/>
        <v>Low Burnout</v>
      </c>
      <c r="AT74" t="str">
        <f>IF(HR[[#This Row],[YearsSinceLastPromotion]]&gt;4,"High Stagnation",
IF(HR[[#This Row],[YearsSinceLastPromotion]]&gt;=3,"Medium Stagnation","Low Stagnation"))</f>
        <v>Low Stagnation</v>
      </c>
      <c r="AU74" t="str">
        <f>IF(HR[[#This Row],[MonthlyIncome]]&lt;4000,"Low Salary",
IF(HR[[#This Row],[MonthlyIncome]]&lt;8000,"Medium Salary","High Salary"))</f>
        <v>Low Salary</v>
      </c>
    </row>
    <row r="75" spans="1:47">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IF(HR[[#This Row],[OverTime]]="Yes",1,0)</f>
        <v>0</v>
      </c>
      <c r="AK75">
        <f>IF(HR[[#This Row],[JobSatisfaction]]&lt;=2,1,0)</f>
        <v>1</v>
      </c>
      <c r="AL75">
        <f>IF(HR[[#This Row],[WorkLifeBalance]]&lt;=2,1,0)</f>
        <v>0</v>
      </c>
      <c r="AM75">
        <f>IF(HR[[#This Row],[MonthlyIncome]]&lt;AVERAGE(HR[MonthlyIncome]),1,0)</f>
        <v>1</v>
      </c>
      <c r="AN75">
        <f>IF(HR[[#This Row],[EnvironmentSatisfaction]]&lt;=2,1,0)</f>
        <v>1</v>
      </c>
      <c r="AO75">
        <f>IF(HR[[#This Row],[YearsSinceLastPromotion]]&gt;4,1,0)</f>
        <v>0</v>
      </c>
      <c r="AP75">
        <f>(HR[[#This Row],[OverTimeFlag]]*1.5+HR[[#This Row],[LowJobSatisFlag]]*2.5+HR[[#This Row],[LowWLBFlag]]*2+HR[[#This Row],[LowSalaryFlag]]*1.5+HR[[#This Row],[LowEnviFlag]]*2+HR[[#This Row],[LowProFlag]]*0.5)/10</f>
        <v>0.6</v>
      </c>
      <c r="AQ75" t="str">
        <f>IF(A75&gt;=_xlfn.PERCENTILE.INC($A$2:$A$1000,0.8),"High Risk",
IF(HR[[#This Row],[AttritionRiskScore]]&gt;=_xlfn.PERCENTILE.INC($AP$2:$AP$1000,0.5),"Medium Risk","Low Risk"))</f>
        <v>Medium Risk</v>
      </c>
      <c r="AR75">
        <f>(HR[[#This Row],[OverTimeFlag]]*4+HR[[#This Row],[LowWLBFlag]]*3+HR[[#This Row],[LowJobSatisFlag]]*2+HR[[#This Row],[LowProFlag]]*1)/10</f>
        <v>0.2</v>
      </c>
      <c r="AS75" t="str">
        <f t="shared" si="1"/>
        <v>Low Burnout</v>
      </c>
      <c r="AT75" t="str">
        <f>IF(HR[[#This Row],[YearsSinceLastPromotion]]&gt;4,"High Stagnation",
IF(HR[[#This Row],[YearsSinceLastPromotion]]&gt;=3,"Medium Stagnation","Low Stagnation"))</f>
        <v>Low Stagnation</v>
      </c>
      <c r="AU75" t="str">
        <f>IF(HR[[#This Row],[MonthlyIncome]]&lt;4000,"Low Salary",
IF(HR[[#This Row],[MonthlyIncome]]&lt;8000,"Medium Salary","High Salary"))</f>
        <v>Medium Salary</v>
      </c>
    </row>
    <row r="76" spans="1:47">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IF(HR[[#This Row],[OverTime]]="Yes",1,0)</f>
        <v>0</v>
      </c>
      <c r="AK76">
        <f>IF(HR[[#This Row],[JobSatisfaction]]&lt;=2,1,0)</f>
        <v>0</v>
      </c>
      <c r="AL76">
        <f>IF(HR[[#This Row],[WorkLifeBalance]]&lt;=2,1,0)</f>
        <v>0</v>
      </c>
      <c r="AM76">
        <f>IF(HR[[#This Row],[MonthlyIncome]]&lt;AVERAGE(HR[MonthlyIncome]),1,0)</f>
        <v>1</v>
      </c>
      <c r="AN76">
        <f>IF(HR[[#This Row],[EnvironmentSatisfaction]]&lt;=2,1,0)</f>
        <v>1</v>
      </c>
      <c r="AO76">
        <f>IF(HR[[#This Row],[YearsSinceLastPromotion]]&gt;4,1,0)</f>
        <v>0</v>
      </c>
      <c r="AP76">
        <f>(HR[[#This Row],[OverTimeFlag]]*1.5+HR[[#This Row],[LowJobSatisFlag]]*2.5+HR[[#This Row],[LowWLBFlag]]*2+HR[[#This Row],[LowSalaryFlag]]*1.5+HR[[#This Row],[LowEnviFlag]]*2+HR[[#This Row],[LowProFlag]]*0.5)/10</f>
        <v>0.35</v>
      </c>
      <c r="AQ76" t="str">
        <f>IF(A76&gt;=_xlfn.PERCENTILE.INC($A$2:$A$1000,0.8),"High Risk",
IF(HR[[#This Row],[AttritionRiskScore]]&gt;=_xlfn.PERCENTILE.INC($AP$2:$AP$1000,0.5),"Medium Risk","Low Risk"))</f>
        <v>Medium Risk</v>
      </c>
      <c r="AR76">
        <f>(HR[[#This Row],[OverTimeFlag]]*4+HR[[#This Row],[LowWLBFlag]]*3+HR[[#This Row],[LowJobSatisFlag]]*2+HR[[#This Row],[LowProFlag]]*1)/10</f>
        <v>0</v>
      </c>
      <c r="AS76" t="str">
        <f t="shared" si="1"/>
        <v>Low Burnout</v>
      </c>
      <c r="AT76" t="str">
        <f>IF(HR[[#This Row],[YearsSinceLastPromotion]]&gt;4,"High Stagnation",
IF(HR[[#This Row],[YearsSinceLastPromotion]]&gt;=3,"Medium Stagnation","Low Stagnation"))</f>
        <v>Low Stagnation</v>
      </c>
      <c r="AU76" t="str">
        <f>IF(HR[[#This Row],[MonthlyIncome]]&lt;4000,"Low Salary",
IF(HR[[#This Row],[MonthlyIncome]]&lt;8000,"Medium Salary","High Salary"))</f>
        <v>Low Salary</v>
      </c>
    </row>
    <row r="77" spans="1:47">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IF(HR[[#This Row],[OverTime]]="Yes",1,0)</f>
        <v>0</v>
      </c>
      <c r="AK77">
        <f>IF(HR[[#This Row],[JobSatisfaction]]&lt;=2,1,0)</f>
        <v>0</v>
      </c>
      <c r="AL77">
        <f>IF(HR[[#This Row],[WorkLifeBalance]]&lt;=2,1,0)</f>
        <v>0</v>
      </c>
      <c r="AM77">
        <f>IF(HR[[#This Row],[MonthlyIncome]]&lt;AVERAGE(HR[MonthlyIncome]),1,0)</f>
        <v>1</v>
      </c>
      <c r="AN77">
        <f>IF(HR[[#This Row],[EnvironmentSatisfaction]]&lt;=2,1,0)</f>
        <v>0</v>
      </c>
      <c r="AO77">
        <f>IF(HR[[#This Row],[YearsSinceLastPromotion]]&gt;4,1,0)</f>
        <v>0</v>
      </c>
      <c r="AP77">
        <f>(HR[[#This Row],[OverTimeFlag]]*1.5+HR[[#This Row],[LowJobSatisFlag]]*2.5+HR[[#This Row],[LowWLBFlag]]*2+HR[[#This Row],[LowSalaryFlag]]*1.5+HR[[#This Row],[LowEnviFlag]]*2+HR[[#This Row],[LowProFlag]]*0.5)/10</f>
        <v>0.15</v>
      </c>
      <c r="AQ77" t="str">
        <f>IF(A77&gt;=_xlfn.PERCENTILE.INC($A$2:$A$1000,0.8),"High Risk",
IF(HR[[#This Row],[AttritionRiskScore]]&gt;=_xlfn.PERCENTILE.INC($AP$2:$AP$1000,0.5),"Medium Risk","Low Risk"))</f>
        <v>Low Risk</v>
      </c>
      <c r="AR77">
        <f>(HR[[#This Row],[OverTimeFlag]]*4+HR[[#This Row],[LowWLBFlag]]*3+HR[[#This Row],[LowJobSatisFlag]]*2+HR[[#This Row],[LowProFlag]]*1)/10</f>
        <v>0</v>
      </c>
      <c r="AS77" t="str">
        <f t="shared" si="1"/>
        <v>Low Burnout</v>
      </c>
      <c r="AT77" t="str">
        <f>IF(HR[[#This Row],[YearsSinceLastPromotion]]&gt;4,"High Stagnation",
IF(HR[[#This Row],[YearsSinceLastPromotion]]&gt;=3,"Medium Stagnation","Low Stagnation"))</f>
        <v>Low Stagnation</v>
      </c>
      <c r="AU77" t="str">
        <f>IF(HR[[#This Row],[MonthlyIncome]]&lt;4000,"Low Salary",
IF(HR[[#This Row],[MonthlyIncome]]&lt;8000,"Medium Salary","High Salary"))</f>
        <v>Medium Salary</v>
      </c>
    </row>
    <row r="78" spans="1:47">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IF(HR[[#This Row],[OverTime]]="Yes",1,0)</f>
        <v>0</v>
      </c>
      <c r="AK78">
        <f>IF(HR[[#This Row],[JobSatisfaction]]&lt;=2,1,0)</f>
        <v>1</v>
      </c>
      <c r="AL78">
        <f>IF(HR[[#This Row],[WorkLifeBalance]]&lt;=2,1,0)</f>
        <v>0</v>
      </c>
      <c r="AM78">
        <f>IF(HR[[#This Row],[MonthlyIncome]]&lt;AVERAGE(HR[MonthlyIncome]),1,0)</f>
        <v>1</v>
      </c>
      <c r="AN78">
        <f>IF(HR[[#This Row],[EnvironmentSatisfaction]]&lt;=2,1,0)</f>
        <v>0</v>
      </c>
      <c r="AO78">
        <f>IF(HR[[#This Row],[YearsSinceLastPromotion]]&gt;4,1,0)</f>
        <v>0</v>
      </c>
      <c r="AP78">
        <f>(HR[[#This Row],[OverTimeFlag]]*1.5+HR[[#This Row],[LowJobSatisFlag]]*2.5+HR[[#This Row],[LowWLBFlag]]*2+HR[[#This Row],[LowSalaryFlag]]*1.5+HR[[#This Row],[LowEnviFlag]]*2+HR[[#This Row],[LowProFlag]]*0.5)/10</f>
        <v>0.4</v>
      </c>
      <c r="AQ78" t="str">
        <f>IF(A78&gt;=_xlfn.PERCENTILE.INC($A$2:$A$1000,0.8),"High Risk",
IF(HR[[#This Row],[AttritionRiskScore]]&gt;=_xlfn.PERCENTILE.INC($AP$2:$AP$1000,0.5),"Medium Risk","Low Risk"))</f>
        <v>Medium Risk</v>
      </c>
      <c r="AR78">
        <f>(HR[[#This Row],[OverTimeFlag]]*4+HR[[#This Row],[LowWLBFlag]]*3+HR[[#This Row],[LowJobSatisFlag]]*2+HR[[#This Row],[LowProFlag]]*1)/10</f>
        <v>0.2</v>
      </c>
      <c r="AS78" t="str">
        <f t="shared" si="1"/>
        <v>Low Burnout</v>
      </c>
      <c r="AT78" t="str">
        <f>IF(HR[[#This Row],[YearsSinceLastPromotion]]&gt;4,"High Stagnation",
IF(HR[[#This Row],[YearsSinceLastPromotion]]&gt;=3,"Medium Stagnation","Low Stagnation"))</f>
        <v>Low Stagnation</v>
      </c>
      <c r="AU78" t="str">
        <f>IF(HR[[#This Row],[MonthlyIncome]]&lt;4000,"Low Salary",
IF(HR[[#This Row],[MonthlyIncome]]&lt;8000,"Medium Salary","High Salary"))</f>
        <v>Medium Salary</v>
      </c>
    </row>
    <row r="79" spans="1:47">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IF(HR[[#This Row],[OverTime]]="Yes",1,0)</f>
        <v>1</v>
      </c>
      <c r="AK79">
        <f>IF(HR[[#This Row],[JobSatisfaction]]&lt;=2,1,0)</f>
        <v>1</v>
      </c>
      <c r="AL79">
        <f>IF(HR[[#This Row],[WorkLifeBalance]]&lt;=2,1,0)</f>
        <v>0</v>
      </c>
      <c r="AM79">
        <f>IF(HR[[#This Row],[MonthlyIncome]]&lt;AVERAGE(HR[MonthlyIncome]),1,0)</f>
        <v>0</v>
      </c>
      <c r="AN79">
        <f>IF(HR[[#This Row],[EnvironmentSatisfaction]]&lt;=2,1,0)</f>
        <v>0</v>
      </c>
      <c r="AO79">
        <f>IF(HR[[#This Row],[YearsSinceLastPromotion]]&gt;4,1,0)</f>
        <v>0</v>
      </c>
      <c r="AP79">
        <f>(HR[[#This Row],[OverTimeFlag]]*1.5+HR[[#This Row],[LowJobSatisFlag]]*2.5+HR[[#This Row],[LowWLBFlag]]*2+HR[[#This Row],[LowSalaryFlag]]*1.5+HR[[#This Row],[LowEnviFlag]]*2+HR[[#This Row],[LowProFlag]]*0.5)/10</f>
        <v>0.4</v>
      </c>
      <c r="AQ79" t="str">
        <f>IF(A79&gt;=_xlfn.PERCENTILE.INC($A$2:$A$1000,0.8),"High Risk",
IF(HR[[#This Row],[AttritionRiskScore]]&gt;=_xlfn.PERCENTILE.INC($AP$2:$AP$1000,0.5),"Medium Risk","Low Risk"))</f>
        <v>High Risk</v>
      </c>
      <c r="AR79">
        <f>(HR[[#This Row],[OverTimeFlag]]*4+HR[[#This Row],[LowWLBFlag]]*3+HR[[#This Row],[LowJobSatisFlag]]*2+HR[[#This Row],[LowProFlag]]*1)/10</f>
        <v>0.6</v>
      </c>
      <c r="AS79" t="str">
        <f t="shared" si="1"/>
        <v>Medium Burnout</v>
      </c>
      <c r="AT79" t="str">
        <f>IF(HR[[#This Row],[YearsSinceLastPromotion]]&gt;4,"High Stagnation",
IF(HR[[#This Row],[YearsSinceLastPromotion]]&gt;=3,"Medium Stagnation","Low Stagnation"))</f>
        <v>Low Stagnation</v>
      </c>
      <c r="AU79" t="str">
        <f>IF(HR[[#This Row],[MonthlyIncome]]&lt;4000,"Low Salary",
IF(HR[[#This Row],[MonthlyIncome]]&lt;8000,"Medium Salary","High Salary"))</f>
        <v>High Salary</v>
      </c>
    </row>
    <row r="80" spans="1:47">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IF(HR[[#This Row],[OverTime]]="Yes",1,0)</f>
        <v>0</v>
      </c>
      <c r="AK80">
        <f>IF(HR[[#This Row],[JobSatisfaction]]&lt;=2,1,0)</f>
        <v>0</v>
      </c>
      <c r="AL80">
        <f>IF(HR[[#This Row],[WorkLifeBalance]]&lt;=2,1,0)</f>
        <v>0</v>
      </c>
      <c r="AM80">
        <f>IF(HR[[#This Row],[MonthlyIncome]]&lt;AVERAGE(HR[MonthlyIncome]),1,0)</f>
        <v>0</v>
      </c>
      <c r="AN80">
        <f>IF(HR[[#This Row],[EnvironmentSatisfaction]]&lt;=2,1,0)</f>
        <v>1</v>
      </c>
      <c r="AO80">
        <f>IF(HR[[#This Row],[YearsSinceLastPromotion]]&gt;4,1,0)</f>
        <v>0</v>
      </c>
      <c r="AP80">
        <f>(HR[[#This Row],[OverTimeFlag]]*1.5+HR[[#This Row],[LowJobSatisFlag]]*2.5+HR[[#This Row],[LowWLBFlag]]*2+HR[[#This Row],[LowSalaryFlag]]*1.5+HR[[#This Row],[LowEnviFlag]]*2+HR[[#This Row],[LowProFlag]]*0.5)/10</f>
        <v>0.2</v>
      </c>
      <c r="AQ80" t="str">
        <f>IF(A80&gt;=_xlfn.PERCENTILE.INC($A$2:$A$1000,0.8),"High Risk",
IF(HR[[#This Row],[AttritionRiskScore]]&gt;=_xlfn.PERCENTILE.INC($AP$2:$AP$1000,0.5),"Medium Risk","Low Risk"))</f>
        <v>Low Risk</v>
      </c>
      <c r="AR80">
        <f>(HR[[#This Row],[OverTimeFlag]]*4+HR[[#This Row],[LowWLBFlag]]*3+HR[[#This Row],[LowJobSatisFlag]]*2+HR[[#This Row],[LowProFlag]]*1)/10</f>
        <v>0</v>
      </c>
      <c r="AS80" t="str">
        <f t="shared" si="1"/>
        <v>Low Burnout</v>
      </c>
      <c r="AT80" t="str">
        <f>IF(HR[[#This Row],[YearsSinceLastPromotion]]&gt;4,"High Stagnation",
IF(HR[[#This Row],[YearsSinceLastPromotion]]&gt;=3,"Medium Stagnation","Low Stagnation"))</f>
        <v>Low Stagnation</v>
      </c>
      <c r="AU80" t="str">
        <f>IF(HR[[#This Row],[MonthlyIncome]]&lt;4000,"Low Salary",
IF(HR[[#This Row],[MonthlyIncome]]&lt;8000,"Medium Salary","High Salary"))</f>
        <v>High Salary</v>
      </c>
    </row>
    <row r="81" spans="1:47">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IF(HR[[#This Row],[OverTime]]="Yes",1,0)</f>
        <v>1</v>
      </c>
      <c r="AK81">
        <f>IF(HR[[#This Row],[JobSatisfaction]]&lt;=2,1,0)</f>
        <v>1</v>
      </c>
      <c r="AL81">
        <f>IF(HR[[#This Row],[WorkLifeBalance]]&lt;=2,1,0)</f>
        <v>0</v>
      </c>
      <c r="AM81">
        <f>IF(HR[[#This Row],[MonthlyIncome]]&lt;AVERAGE(HR[MonthlyIncome]),1,0)</f>
        <v>1</v>
      </c>
      <c r="AN81">
        <f>IF(HR[[#This Row],[EnvironmentSatisfaction]]&lt;=2,1,0)</f>
        <v>1</v>
      </c>
      <c r="AO81">
        <f>IF(HR[[#This Row],[YearsSinceLastPromotion]]&gt;4,1,0)</f>
        <v>0</v>
      </c>
      <c r="AP81">
        <f>(HR[[#This Row],[OverTimeFlag]]*1.5+HR[[#This Row],[LowJobSatisFlag]]*2.5+HR[[#This Row],[LowWLBFlag]]*2+HR[[#This Row],[LowSalaryFlag]]*1.5+HR[[#This Row],[LowEnviFlag]]*2+HR[[#This Row],[LowProFlag]]*0.5)/10</f>
        <v>0.75</v>
      </c>
      <c r="AQ81" t="str">
        <f>IF(A81&gt;=_xlfn.PERCENTILE.INC($A$2:$A$1000,0.8),"High Risk",
IF(HR[[#This Row],[AttritionRiskScore]]&gt;=_xlfn.PERCENTILE.INC($AP$2:$AP$1000,0.5),"Medium Risk","Low Risk"))</f>
        <v>High Risk</v>
      </c>
      <c r="AR81">
        <f>(HR[[#This Row],[OverTimeFlag]]*4+HR[[#This Row],[LowWLBFlag]]*3+HR[[#This Row],[LowJobSatisFlag]]*2+HR[[#This Row],[LowProFlag]]*1)/10</f>
        <v>0.6</v>
      </c>
      <c r="AS81" t="str">
        <f t="shared" si="1"/>
        <v>Medium Burnout</v>
      </c>
      <c r="AT81" t="str">
        <f>IF(HR[[#This Row],[YearsSinceLastPromotion]]&gt;4,"High Stagnation",
IF(HR[[#This Row],[YearsSinceLastPromotion]]&gt;=3,"Medium Stagnation","Low Stagnation"))</f>
        <v>Low Stagnation</v>
      </c>
      <c r="AU81" t="str">
        <f>IF(HR[[#This Row],[MonthlyIncome]]&lt;4000,"Low Salary",
IF(HR[[#This Row],[MonthlyIncome]]&lt;8000,"Medium Salary","High Salary"))</f>
        <v>Medium Salary</v>
      </c>
    </row>
    <row r="82" spans="1:47">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IF(HR[[#This Row],[OverTime]]="Yes",1,0)</f>
        <v>1</v>
      </c>
      <c r="AK82">
        <f>IF(HR[[#This Row],[JobSatisfaction]]&lt;=2,1,0)</f>
        <v>0</v>
      </c>
      <c r="AL82">
        <f>IF(HR[[#This Row],[WorkLifeBalance]]&lt;=2,1,0)</f>
        <v>1</v>
      </c>
      <c r="AM82">
        <f>IF(HR[[#This Row],[MonthlyIncome]]&lt;AVERAGE(HR[MonthlyIncome]),1,0)</f>
        <v>1</v>
      </c>
      <c r="AN82">
        <f>IF(HR[[#This Row],[EnvironmentSatisfaction]]&lt;=2,1,0)</f>
        <v>0</v>
      </c>
      <c r="AO82">
        <f>IF(HR[[#This Row],[YearsSinceLastPromotion]]&gt;4,1,0)</f>
        <v>0</v>
      </c>
      <c r="AP82">
        <f>(HR[[#This Row],[OverTimeFlag]]*1.5+HR[[#This Row],[LowJobSatisFlag]]*2.5+HR[[#This Row],[LowWLBFlag]]*2+HR[[#This Row],[LowSalaryFlag]]*1.5+HR[[#This Row],[LowEnviFlag]]*2+HR[[#This Row],[LowProFlag]]*0.5)/10</f>
        <v>0.5</v>
      </c>
      <c r="AQ82" t="str">
        <f>IF(A82&gt;=_xlfn.PERCENTILE.INC($A$2:$A$1000,0.8),"High Risk",
IF(HR[[#This Row],[AttritionRiskScore]]&gt;=_xlfn.PERCENTILE.INC($AP$2:$AP$1000,0.5),"Medium Risk","Low Risk"))</f>
        <v>Medium Risk</v>
      </c>
      <c r="AR82">
        <f>(HR[[#This Row],[OverTimeFlag]]*4+HR[[#This Row],[LowWLBFlag]]*3+HR[[#This Row],[LowJobSatisFlag]]*2+HR[[#This Row],[LowProFlag]]*1)/10</f>
        <v>0.7</v>
      </c>
      <c r="AS82" t="str">
        <f t="shared" si="1"/>
        <v>High Burnout</v>
      </c>
      <c r="AT82" t="str">
        <f>IF(HR[[#This Row],[YearsSinceLastPromotion]]&gt;4,"High Stagnation",
IF(HR[[#This Row],[YearsSinceLastPromotion]]&gt;=3,"Medium Stagnation","Low Stagnation"))</f>
        <v>Medium Stagnation</v>
      </c>
      <c r="AU82" t="str">
        <f>IF(HR[[#This Row],[MonthlyIncome]]&lt;4000,"Low Salary",
IF(HR[[#This Row],[MonthlyIncome]]&lt;8000,"Medium Salary","High Salary"))</f>
        <v>Medium Salary</v>
      </c>
    </row>
    <row r="83" spans="1:47">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IF(HR[[#This Row],[OverTime]]="Yes",1,0)</f>
        <v>0</v>
      </c>
      <c r="AK83">
        <f>IF(HR[[#This Row],[JobSatisfaction]]&lt;=2,1,0)</f>
        <v>0</v>
      </c>
      <c r="AL83">
        <f>IF(HR[[#This Row],[WorkLifeBalance]]&lt;=2,1,0)</f>
        <v>0</v>
      </c>
      <c r="AM83">
        <f>IF(HR[[#This Row],[MonthlyIncome]]&lt;AVERAGE(HR[MonthlyIncome]),1,0)</f>
        <v>1</v>
      </c>
      <c r="AN83">
        <f>IF(HR[[#This Row],[EnvironmentSatisfaction]]&lt;=2,1,0)</f>
        <v>1</v>
      </c>
      <c r="AO83">
        <f>IF(HR[[#This Row],[YearsSinceLastPromotion]]&gt;4,1,0)</f>
        <v>0</v>
      </c>
      <c r="AP83">
        <f>(HR[[#This Row],[OverTimeFlag]]*1.5+HR[[#This Row],[LowJobSatisFlag]]*2.5+HR[[#This Row],[LowWLBFlag]]*2+HR[[#This Row],[LowSalaryFlag]]*1.5+HR[[#This Row],[LowEnviFlag]]*2+HR[[#This Row],[LowProFlag]]*0.5)/10</f>
        <v>0.35</v>
      </c>
      <c r="AQ83" t="str">
        <f>IF(A83&gt;=_xlfn.PERCENTILE.INC($A$2:$A$1000,0.8),"High Risk",
IF(HR[[#This Row],[AttritionRiskScore]]&gt;=_xlfn.PERCENTILE.INC($AP$2:$AP$1000,0.5),"Medium Risk","Low Risk"))</f>
        <v>Medium Risk</v>
      </c>
      <c r="AR83">
        <f>(HR[[#This Row],[OverTimeFlag]]*4+HR[[#This Row],[LowWLBFlag]]*3+HR[[#This Row],[LowJobSatisFlag]]*2+HR[[#This Row],[LowProFlag]]*1)/10</f>
        <v>0</v>
      </c>
      <c r="AS83" t="str">
        <f t="shared" si="1"/>
        <v>Low Burnout</v>
      </c>
      <c r="AT83" t="str">
        <f>IF(HR[[#This Row],[YearsSinceLastPromotion]]&gt;4,"High Stagnation",
IF(HR[[#This Row],[YearsSinceLastPromotion]]&gt;=3,"Medium Stagnation","Low Stagnation"))</f>
        <v>Low Stagnation</v>
      </c>
      <c r="AU83" t="str">
        <f>IF(HR[[#This Row],[MonthlyIncome]]&lt;4000,"Low Salary",
IF(HR[[#This Row],[MonthlyIncome]]&lt;8000,"Medium Salary","High Salary"))</f>
        <v>Low Salary</v>
      </c>
    </row>
    <row r="84" spans="1:47">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IF(HR[[#This Row],[OverTime]]="Yes",1,0)</f>
        <v>0</v>
      </c>
      <c r="AK84">
        <f>IF(HR[[#This Row],[JobSatisfaction]]&lt;=2,1,0)</f>
        <v>0</v>
      </c>
      <c r="AL84">
        <f>IF(HR[[#This Row],[WorkLifeBalance]]&lt;=2,1,0)</f>
        <v>0</v>
      </c>
      <c r="AM84">
        <f>IF(HR[[#This Row],[MonthlyIncome]]&lt;AVERAGE(HR[MonthlyIncome]),1,0)</f>
        <v>0</v>
      </c>
      <c r="AN84">
        <f>IF(HR[[#This Row],[EnvironmentSatisfaction]]&lt;=2,1,0)</f>
        <v>1</v>
      </c>
      <c r="AO84">
        <f>IF(HR[[#This Row],[YearsSinceLastPromotion]]&gt;4,1,0)</f>
        <v>0</v>
      </c>
      <c r="AP84">
        <f>(HR[[#This Row],[OverTimeFlag]]*1.5+HR[[#This Row],[LowJobSatisFlag]]*2.5+HR[[#This Row],[LowWLBFlag]]*2+HR[[#This Row],[LowSalaryFlag]]*1.5+HR[[#This Row],[LowEnviFlag]]*2+HR[[#This Row],[LowProFlag]]*0.5)/10</f>
        <v>0.2</v>
      </c>
      <c r="AQ84" t="str">
        <f>IF(A84&gt;=_xlfn.PERCENTILE.INC($A$2:$A$1000,0.8),"High Risk",
IF(HR[[#This Row],[AttritionRiskScore]]&gt;=_xlfn.PERCENTILE.INC($AP$2:$AP$1000,0.5),"Medium Risk","Low Risk"))</f>
        <v>High Risk</v>
      </c>
      <c r="AR84">
        <f>(HR[[#This Row],[OverTimeFlag]]*4+HR[[#This Row],[LowWLBFlag]]*3+HR[[#This Row],[LowJobSatisFlag]]*2+HR[[#This Row],[LowProFlag]]*1)/10</f>
        <v>0</v>
      </c>
      <c r="AS84" t="str">
        <f t="shared" si="1"/>
        <v>Low Burnout</v>
      </c>
      <c r="AT84" t="str">
        <f>IF(HR[[#This Row],[YearsSinceLastPromotion]]&gt;4,"High Stagnation",
IF(HR[[#This Row],[YearsSinceLastPromotion]]&gt;=3,"Medium Stagnation","Low Stagnation"))</f>
        <v>Low Stagnation</v>
      </c>
      <c r="AU84" t="str">
        <f>IF(HR[[#This Row],[MonthlyIncome]]&lt;4000,"Low Salary",
IF(HR[[#This Row],[MonthlyIncome]]&lt;8000,"Medium Salary","High Salary"))</f>
        <v>High Salary</v>
      </c>
    </row>
    <row r="85" spans="1:47">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IF(HR[[#This Row],[OverTime]]="Yes",1,0)</f>
        <v>1</v>
      </c>
      <c r="AK85">
        <f>IF(HR[[#This Row],[JobSatisfaction]]&lt;=2,1,0)</f>
        <v>0</v>
      </c>
      <c r="AL85">
        <f>IF(HR[[#This Row],[WorkLifeBalance]]&lt;=2,1,0)</f>
        <v>0</v>
      </c>
      <c r="AM85">
        <f>IF(HR[[#This Row],[MonthlyIncome]]&lt;AVERAGE(HR[MonthlyIncome]),1,0)</f>
        <v>1</v>
      </c>
      <c r="AN85">
        <f>IF(HR[[#This Row],[EnvironmentSatisfaction]]&lt;=2,1,0)</f>
        <v>1</v>
      </c>
      <c r="AO85">
        <f>IF(HR[[#This Row],[YearsSinceLastPromotion]]&gt;4,1,0)</f>
        <v>0</v>
      </c>
      <c r="AP85">
        <f>(HR[[#This Row],[OverTimeFlag]]*1.5+HR[[#This Row],[LowJobSatisFlag]]*2.5+HR[[#This Row],[LowWLBFlag]]*2+HR[[#This Row],[LowSalaryFlag]]*1.5+HR[[#This Row],[LowEnviFlag]]*2+HR[[#This Row],[LowProFlag]]*0.5)/10</f>
        <v>0.5</v>
      </c>
      <c r="AQ85" t="str">
        <f>IF(A85&gt;=_xlfn.PERCENTILE.INC($A$2:$A$1000,0.8),"High Risk",
IF(HR[[#This Row],[AttritionRiskScore]]&gt;=_xlfn.PERCENTILE.INC($AP$2:$AP$1000,0.5),"Medium Risk","Low Risk"))</f>
        <v>Medium Risk</v>
      </c>
      <c r="AR85">
        <f>(HR[[#This Row],[OverTimeFlag]]*4+HR[[#This Row],[LowWLBFlag]]*3+HR[[#This Row],[LowJobSatisFlag]]*2+HR[[#This Row],[LowProFlag]]*1)/10</f>
        <v>0.4</v>
      </c>
      <c r="AS85" t="str">
        <f t="shared" si="1"/>
        <v>Medium Burnout</v>
      </c>
      <c r="AT85" t="str">
        <f>IF(HR[[#This Row],[YearsSinceLastPromotion]]&gt;4,"High Stagnation",
IF(HR[[#This Row],[YearsSinceLastPromotion]]&gt;=3,"Medium Stagnation","Low Stagnation"))</f>
        <v>Low Stagnation</v>
      </c>
      <c r="AU85" t="str">
        <f>IF(HR[[#This Row],[MonthlyIncome]]&lt;4000,"Low Salary",
IF(HR[[#This Row],[MonthlyIncome]]&lt;8000,"Medium Salary","High Salary"))</f>
        <v>Medium Salary</v>
      </c>
    </row>
    <row r="86" spans="1:47">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IF(HR[[#This Row],[OverTime]]="Yes",1,0)</f>
        <v>0</v>
      </c>
      <c r="AK86">
        <f>IF(HR[[#This Row],[JobSatisfaction]]&lt;=2,1,0)</f>
        <v>1</v>
      </c>
      <c r="AL86">
        <f>IF(HR[[#This Row],[WorkLifeBalance]]&lt;=2,1,0)</f>
        <v>0</v>
      </c>
      <c r="AM86">
        <f>IF(HR[[#This Row],[MonthlyIncome]]&lt;AVERAGE(HR[MonthlyIncome]),1,0)</f>
        <v>1</v>
      </c>
      <c r="AN86">
        <f>IF(HR[[#This Row],[EnvironmentSatisfaction]]&lt;=2,1,0)</f>
        <v>1</v>
      </c>
      <c r="AO86">
        <f>IF(HR[[#This Row],[YearsSinceLastPromotion]]&gt;4,1,0)</f>
        <v>0</v>
      </c>
      <c r="AP86">
        <f>(HR[[#This Row],[OverTimeFlag]]*1.5+HR[[#This Row],[LowJobSatisFlag]]*2.5+HR[[#This Row],[LowWLBFlag]]*2+HR[[#This Row],[LowSalaryFlag]]*1.5+HR[[#This Row],[LowEnviFlag]]*2+HR[[#This Row],[LowProFlag]]*0.5)/10</f>
        <v>0.6</v>
      </c>
      <c r="AQ86" t="str">
        <f>IF(A86&gt;=_xlfn.PERCENTILE.INC($A$2:$A$1000,0.8),"High Risk",
IF(HR[[#This Row],[AttritionRiskScore]]&gt;=_xlfn.PERCENTILE.INC($AP$2:$AP$1000,0.5),"Medium Risk","Low Risk"))</f>
        <v>Medium Risk</v>
      </c>
      <c r="AR86">
        <f>(HR[[#This Row],[OverTimeFlag]]*4+HR[[#This Row],[LowWLBFlag]]*3+HR[[#This Row],[LowJobSatisFlag]]*2+HR[[#This Row],[LowProFlag]]*1)/10</f>
        <v>0.2</v>
      </c>
      <c r="AS86" t="str">
        <f t="shared" si="1"/>
        <v>Low Burnout</v>
      </c>
      <c r="AT86" t="str">
        <f>IF(HR[[#This Row],[YearsSinceLastPromotion]]&gt;4,"High Stagnation",
IF(HR[[#This Row],[YearsSinceLastPromotion]]&gt;=3,"Medium Stagnation","Low Stagnation"))</f>
        <v>Low Stagnation</v>
      </c>
      <c r="AU86" t="str">
        <f>IF(HR[[#This Row],[MonthlyIncome]]&lt;4000,"Low Salary",
IF(HR[[#This Row],[MonthlyIncome]]&lt;8000,"Medium Salary","High Salary"))</f>
        <v>Medium Salary</v>
      </c>
    </row>
    <row r="87" spans="1:47">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IF(HR[[#This Row],[OverTime]]="Yes",1,0)</f>
        <v>0</v>
      </c>
      <c r="AK87">
        <f>IF(HR[[#This Row],[JobSatisfaction]]&lt;=2,1,0)</f>
        <v>0</v>
      </c>
      <c r="AL87">
        <f>IF(HR[[#This Row],[WorkLifeBalance]]&lt;=2,1,0)</f>
        <v>1</v>
      </c>
      <c r="AM87">
        <f>IF(HR[[#This Row],[MonthlyIncome]]&lt;AVERAGE(HR[MonthlyIncome]),1,0)</f>
        <v>0</v>
      </c>
      <c r="AN87">
        <f>IF(HR[[#This Row],[EnvironmentSatisfaction]]&lt;=2,1,0)</f>
        <v>0</v>
      </c>
      <c r="AO87">
        <f>IF(HR[[#This Row],[YearsSinceLastPromotion]]&gt;4,1,0)</f>
        <v>0</v>
      </c>
      <c r="AP87">
        <f>(HR[[#This Row],[OverTimeFlag]]*1.5+HR[[#This Row],[LowJobSatisFlag]]*2.5+HR[[#This Row],[LowWLBFlag]]*2+HR[[#This Row],[LowSalaryFlag]]*1.5+HR[[#This Row],[LowEnviFlag]]*2+HR[[#This Row],[LowProFlag]]*0.5)/10</f>
        <v>0.2</v>
      </c>
      <c r="AQ87" t="str">
        <f>IF(A87&gt;=_xlfn.PERCENTILE.INC($A$2:$A$1000,0.8),"High Risk",
IF(HR[[#This Row],[AttritionRiskScore]]&gt;=_xlfn.PERCENTILE.INC($AP$2:$AP$1000,0.5),"Medium Risk","Low Risk"))</f>
        <v>High Risk</v>
      </c>
      <c r="AR87">
        <f>(HR[[#This Row],[OverTimeFlag]]*4+HR[[#This Row],[LowWLBFlag]]*3+HR[[#This Row],[LowJobSatisFlag]]*2+HR[[#This Row],[LowProFlag]]*1)/10</f>
        <v>0.3</v>
      </c>
      <c r="AS87" t="str">
        <f t="shared" si="1"/>
        <v>Low Burnout</v>
      </c>
      <c r="AT87" t="str">
        <f>IF(HR[[#This Row],[YearsSinceLastPromotion]]&gt;4,"High Stagnation",
IF(HR[[#This Row],[YearsSinceLastPromotion]]&gt;=3,"Medium Stagnation","Low Stagnation"))</f>
        <v>Low Stagnation</v>
      </c>
      <c r="AU87" t="str">
        <f>IF(HR[[#This Row],[MonthlyIncome]]&lt;4000,"Low Salary",
IF(HR[[#This Row],[MonthlyIncome]]&lt;8000,"Medium Salary","High Salary"))</f>
        <v>Medium Salary</v>
      </c>
    </row>
    <row r="88" spans="1:47">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IF(HR[[#This Row],[OverTime]]="Yes",1,0)</f>
        <v>0</v>
      </c>
      <c r="AK88">
        <f>IF(HR[[#This Row],[JobSatisfaction]]&lt;=2,1,0)</f>
        <v>1</v>
      </c>
      <c r="AL88">
        <f>IF(HR[[#This Row],[WorkLifeBalance]]&lt;=2,1,0)</f>
        <v>0</v>
      </c>
      <c r="AM88">
        <f>IF(HR[[#This Row],[MonthlyIncome]]&lt;AVERAGE(HR[MonthlyIncome]),1,0)</f>
        <v>1</v>
      </c>
      <c r="AN88">
        <f>IF(HR[[#This Row],[EnvironmentSatisfaction]]&lt;=2,1,0)</f>
        <v>0</v>
      </c>
      <c r="AO88">
        <f>IF(HR[[#This Row],[YearsSinceLastPromotion]]&gt;4,1,0)</f>
        <v>0</v>
      </c>
      <c r="AP88">
        <f>(HR[[#This Row],[OverTimeFlag]]*1.5+HR[[#This Row],[LowJobSatisFlag]]*2.5+HR[[#This Row],[LowWLBFlag]]*2+HR[[#This Row],[LowSalaryFlag]]*1.5+HR[[#This Row],[LowEnviFlag]]*2+HR[[#This Row],[LowProFlag]]*0.5)/10</f>
        <v>0.4</v>
      </c>
      <c r="AQ88" t="str">
        <f>IF(A88&gt;=_xlfn.PERCENTILE.INC($A$2:$A$1000,0.8),"High Risk",
IF(HR[[#This Row],[AttritionRiskScore]]&gt;=_xlfn.PERCENTILE.INC($AP$2:$AP$1000,0.5),"Medium Risk","Low Risk"))</f>
        <v>Medium Risk</v>
      </c>
      <c r="AR88">
        <f>(HR[[#This Row],[OverTimeFlag]]*4+HR[[#This Row],[LowWLBFlag]]*3+HR[[#This Row],[LowJobSatisFlag]]*2+HR[[#This Row],[LowProFlag]]*1)/10</f>
        <v>0.2</v>
      </c>
      <c r="AS88" t="str">
        <f t="shared" si="1"/>
        <v>Low Burnout</v>
      </c>
      <c r="AT88" t="str">
        <f>IF(HR[[#This Row],[YearsSinceLastPromotion]]&gt;4,"High Stagnation",
IF(HR[[#This Row],[YearsSinceLastPromotion]]&gt;=3,"Medium Stagnation","Low Stagnation"))</f>
        <v>Low Stagnation</v>
      </c>
      <c r="AU88" t="str">
        <f>IF(HR[[#This Row],[MonthlyIncome]]&lt;4000,"Low Salary",
IF(HR[[#This Row],[MonthlyIncome]]&lt;8000,"Medium Salary","High Salary"))</f>
        <v>Low Salary</v>
      </c>
    </row>
    <row r="89" spans="1:47">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IF(HR[[#This Row],[OverTime]]="Yes",1,0)</f>
        <v>0</v>
      </c>
      <c r="AK89">
        <f>IF(HR[[#This Row],[JobSatisfaction]]&lt;=2,1,0)</f>
        <v>0</v>
      </c>
      <c r="AL89">
        <f>IF(HR[[#This Row],[WorkLifeBalance]]&lt;=2,1,0)</f>
        <v>0</v>
      </c>
      <c r="AM89">
        <f>IF(HR[[#This Row],[MonthlyIncome]]&lt;AVERAGE(HR[MonthlyIncome]),1,0)</f>
        <v>1</v>
      </c>
      <c r="AN89">
        <f>IF(HR[[#This Row],[EnvironmentSatisfaction]]&lt;=2,1,0)</f>
        <v>0</v>
      </c>
      <c r="AO89">
        <f>IF(HR[[#This Row],[YearsSinceLastPromotion]]&gt;4,1,0)</f>
        <v>0</v>
      </c>
      <c r="AP89">
        <f>(HR[[#This Row],[OverTimeFlag]]*1.5+HR[[#This Row],[LowJobSatisFlag]]*2.5+HR[[#This Row],[LowWLBFlag]]*2+HR[[#This Row],[LowSalaryFlag]]*1.5+HR[[#This Row],[LowEnviFlag]]*2+HR[[#This Row],[LowProFlag]]*0.5)/10</f>
        <v>0.15</v>
      </c>
      <c r="AQ89" t="str">
        <f>IF(A89&gt;=_xlfn.PERCENTILE.INC($A$2:$A$1000,0.8),"High Risk",
IF(HR[[#This Row],[AttritionRiskScore]]&gt;=_xlfn.PERCENTILE.INC($AP$2:$AP$1000,0.5),"Medium Risk","Low Risk"))</f>
        <v>High Risk</v>
      </c>
      <c r="AR89">
        <f>(HR[[#This Row],[OverTimeFlag]]*4+HR[[#This Row],[LowWLBFlag]]*3+HR[[#This Row],[LowJobSatisFlag]]*2+HR[[#This Row],[LowProFlag]]*1)/10</f>
        <v>0</v>
      </c>
      <c r="AS89" t="str">
        <f t="shared" si="1"/>
        <v>Low Burnout</v>
      </c>
      <c r="AT89" t="str">
        <f>IF(HR[[#This Row],[YearsSinceLastPromotion]]&gt;4,"High Stagnation",
IF(HR[[#This Row],[YearsSinceLastPromotion]]&gt;=3,"Medium Stagnation","Low Stagnation"))</f>
        <v>Low Stagnation</v>
      </c>
      <c r="AU89" t="str">
        <f>IF(HR[[#This Row],[MonthlyIncome]]&lt;4000,"Low Salary",
IF(HR[[#This Row],[MonthlyIncome]]&lt;8000,"Medium Salary","High Salary"))</f>
        <v>Low Salary</v>
      </c>
    </row>
    <row r="90" spans="1:47">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IF(HR[[#This Row],[OverTime]]="Yes",1,0)</f>
        <v>0</v>
      </c>
      <c r="AK90">
        <f>IF(HR[[#This Row],[JobSatisfaction]]&lt;=2,1,0)</f>
        <v>0</v>
      </c>
      <c r="AL90">
        <f>IF(HR[[#This Row],[WorkLifeBalance]]&lt;=2,1,0)</f>
        <v>0</v>
      </c>
      <c r="AM90">
        <f>IF(HR[[#This Row],[MonthlyIncome]]&lt;AVERAGE(HR[MonthlyIncome]),1,0)</f>
        <v>1</v>
      </c>
      <c r="AN90">
        <f>IF(HR[[#This Row],[EnvironmentSatisfaction]]&lt;=2,1,0)</f>
        <v>0</v>
      </c>
      <c r="AO90">
        <f>IF(HR[[#This Row],[YearsSinceLastPromotion]]&gt;4,1,0)</f>
        <v>1</v>
      </c>
      <c r="AP90">
        <f>(HR[[#This Row],[OverTimeFlag]]*1.5+HR[[#This Row],[LowJobSatisFlag]]*2.5+HR[[#This Row],[LowWLBFlag]]*2+HR[[#This Row],[LowSalaryFlag]]*1.5+HR[[#This Row],[LowEnviFlag]]*2+HR[[#This Row],[LowProFlag]]*0.5)/10</f>
        <v>0.2</v>
      </c>
      <c r="AQ90" t="str">
        <f>IF(A90&gt;=_xlfn.PERCENTILE.INC($A$2:$A$1000,0.8),"High Risk",
IF(HR[[#This Row],[AttritionRiskScore]]&gt;=_xlfn.PERCENTILE.INC($AP$2:$AP$1000,0.5),"Medium Risk","Low Risk"))</f>
        <v>Low Risk</v>
      </c>
      <c r="AR90">
        <f>(HR[[#This Row],[OverTimeFlag]]*4+HR[[#This Row],[LowWLBFlag]]*3+HR[[#This Row],[LowJobSatisFlag]]*2+HR[[#This Row],[LowProFlag]]*1)/10</f>
        <v>0.1</v>
      </c>
      <c r="AS90" t="str">
        <f t="shared" si="1"/>
        <v>Low Burnout</v>
      </c>
      <c r="AT90" t="str">
        <f>IF(HR[[#This Row],[YearsSinceLastPromotion]]&gt;4,"High Stagnation",
IF(HR[[#This Row],[YearsSinceLastPromotion]]&gt;=3,"Medium Stagnation","Low Stagnation"))</f>
        <v>High Stagnation</v>
      </c>
      <c r="AU90" t="str">
        <f>IF(HR[[#This Row],[MonthlyIncome]]&lt;4000,"Low Salary",
IF(HR[[#This Row],[MonthlyIncome]]&lt;8000,"Medium Salary","High Salary"))</f>
        <v>Medium Salary</v>
      </c>
    </row>
    <row r="91" spans="1:47">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IF(HR[[#This Row],[OverTime]]="Yes",1,0)</f>
        <v>0</v>
      </c>
      <c r="AK91">
        <f>IF(HR[[#This Row],[JobSatisfaction]]&lt;=2,1,0)</f>
        <v>0</v>
      </c>
      <c r="AL91">
        <f>IF(HR[[#This Row],[WorkLifeBalance]]&lt;=2,1,0)</f>
        <v>0</v>
      </c>
      <c r="AM91">
        <f>IF(HR[[#This Row],[MonthlyIncome]]&lt;AVERAGE(HR[MonthlyIncome]),1,0)</f>
        <v>0</v>
      </c>
      <c r="AN91">
        <f>IF(HR[[#This Row],[EnvironmentSatisfaction]]&lt;=2,1,0)</f>
        <v>0</v>
      </c>
      <c r="AO91">
        <f>IF(HR[[#This Row],[YearsSinceLastPromotion]]&gt;4,1,0)</f>
        <v>0</v>
      </c>
      <c r="AP91">
        <f>(HR[[#This Row],[OverTimeFlag]]*1.5+HR[[#This Row],[LowJobSatisFlag]]*2.5+HR[[#This Row],[LowWLBFlag]]*2+HR[[#This Row],[LowSalaryFlag]]*1.5+HR[[#This Row],[LowEnviFlag]]*2+HR[[#This Row],[LowProFlag]]*0.5)/10</f>
        <v>0</v>
      </c>
      <c r="AQ91" t="str">
        <f>IF(A91&gt;=_xlfn.PERCENTILE.INC($A$2:$A$1000,0.8),"High Risk",
IF(HR[[#This Row],[AttritionRiskScore]]&gt;=_xlfn.PERCENTILE.INC($AP$2:$AP$1000,0.5),"Medium Risk","Low Risk"))</f>
        <v>High Risk</v>
      </c>
      <c r="AR91">
        <f>(HR[[#This Row],[OverTimeFlag]]*4+HR[[#This Row],[LowWLBFlag]]*3+HR[[#This Row],[LowJobSatisFlag]]*2+HR[[#This Row],[LowProFlag]]*1)/10</f>
        <v>0</v>
      </c>
      <c r="AS91" t="str">
        <f t="shared" si="1"/>
        <v>Low Burnout</v>
      </c>
      <c r="AT91" t="str">
        <f>IF(HR[[#This Row],[YearsSinceLastPromotion]]&gt;4,"High Stagnation",
IF(HR[[#This Row],[YearsSinceLastPromotion]]&gt;=3,"Medium Stagnation","Low Stagnation"))</f>
        <v>Medium Stagnation</v>
      </c>
      <c r="AU91" t="str">
        <f>IF(HR[[#This Row],[MonthlyIncome]]&lt;4000,"Low Salary",
IF(HR[[#This Row],[MonthlyIncome]]&lt;8000,"Medium Salary","High Salary"))</f>
        <v>High Salary</v>
      </c>
    </row>
    <row r="92" spans="1:47">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IF(HR[[#This Row],[OverTime]]="Yes",1,0)</f>
        <v>0</v>
      </c>
      <c r="AK92">
        <f>IF(HR[[#This Row],[JobSatisfaction]]&lt;=2,1,0)</f>
        <v>1</v>
      </c>
      <c r="AL92">
        <f>IF(HR[[#This Row],[WorkLifeBalance]]&lt;=2,1,0)</f>
        <v>1</v>
      </c>
      <c r="AM92">
        <f>IF(HR[[#This Row],[MonthlyIncome]]&lt;AVERAGE(HR[MonthlyIncome]),1,0)</f>
        <v>0</v>
      </c>
      <c r="AN92">
        <f>IF(HR[[#This Row],[EnvironmentSatisfaction]]&lt;=2,1,0)</f>
        <v>0</v>
      </c>
      <c r="AO92">
        <f>IF(HR[[#This Row],[YearsSinceLastPromotion]]&gt;4,1,0)</f>
        <v>1</v>
      </c>
      <c r="AP92">
        <f>(HR[[#This Row],[OverTimeFlag]]*1.5+HR[[#This Row],[LowJobSatisFlag]]*2.5+HR[[#This Row],[LowWLBFlag]]*2+HR[[#This Row],[LowSalaryFlag]]*1.5+HR[[#This Row],[LowEnviFlag]]*2+HR[[#This Row],[LowProFlag]]*0.5)/10</f>
        <v>0.5</v>
      </c>
      <c r="AQ92" t="str">
        <f>IF(A92&gt;=_xlfn.PERCENTILE.INC($A$2:$A$1000,0.8),"High Risk",
IF(HR[[#This Row],[AttritionRiskScore]]&gt;=_xlfn.PERCENTILE.INC($AP$2:$AP$1000,0.5),"Medium Risk","Low Risk"))</f>
        <v>Medium Risk</v>
      </c>
      <c r="AR92">
        <f>(HR[[#This Row],[OverTimeFlag]]*4+HR[[#This Row],[LowWLBFlag]]*3+HR[[#This Row],[LowJobSatisFlag]]*2+HR[[#This Row],[LowProFlag]]*1)/10</f>
        <v>0.6</v>
      </c>
      <c r="AS92" t="str">
        <f t="shared" si="1"/>
        <v>Medium Burnout</v>
      </c>
      <c r="AT92" t="str">
        <f>IF(HR[[#This Row],[YearsSinceLastPromotion]]&gt;4,"High Stagnation",
IF(HR[[#This Row],[YearsSinceLastPromotion]]&gt;=3,"Medium Stagnation","Low Stagnation"))</f>
        <v>High Stagnation</v>
      </c>
      <c r="AU92" t="str">
        <f>IF(HR[[#This Row],[MonthlyIncome]]&lt;4000,"Low Salary",
IF(HR[[#This Row],[MonthlyIncome]]&lt;8000,"Medium Salary","High Salary"))</f>
        <v>High Salary</v>
      </c>
    </row>
    <row r="93" spans="1:47">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IF(HR[[#This Row],[OverTime]]="Yes",1,0)</f>
        <v>1</v>
      </c>
      <c r="AK93">
        <f>IF(HR[[#This Row],[JobSatisfaction]]&lt;=2,1,0)</f>
        <v>0</v>
      </c>
      <c r="AL93">
        <f>IF(HR[[#This Row],[WorkLifeBalance]]&lt;=2,1,0)</f>
        <v>1</v>
      </c>
      <c r="AM93">
        <f>IF(HR[[#This Row],[MonthlyIncome]]&lt;AVERAGE(HR[MonthlyIncome]),1,0)</f>
        <v>1</v>
      </c>
      <c r="AN93">
        <f>IF(HR[[#This Row],[EnvironmentSatisfaction]]&lt;=2,1,0)</f>
        <v>0</v>
      </c>
      <c r="AO93">
        <f>IF(HR[[#This Row],[YearsSinceLastPromotion]]&gt;4,1,0)</f>
        <v>0</v>
      </c>
      <c r="AP93">
        <f>(HR[[#This Row],[OverTimeFlag]]*1.5+HR[[#This Row],[LowJobSatisFlag]]*2.5+HR[[#This Row],[LowWLBFlag]]*2+HR[[#This Row],[LowSalaryFlag]]*1.5+HR[[#This Row],[LowEnviFlag]]*2+HR[[#This Row],[LowProFlag]]*0.5)/10</f>
        <v>0.5</v>
      </c>
      <c r="AQ93" t="str">
        <f>IF(A93&gt;=_xlfn.PERCENTILE.INC($A$2:$A$1000,0.8),"High Risk",
IF(HR[[#This Row],[AttritionRiskScore]]&gt;=_xlfn.PERCENTILE.INC($AP$2:$AP$1000,0.5),"Medium Risk","Low Risk"))</f>
        <v>High Risk</v>
      </c>
      <c r="AR93">
        <f>(HR[[#This Row],[OverTimeFlag]]*4+HR[[#This Row],[LowWLBFlag]]*3+HR[[#This Row],[LowJobSatisFlag]]*2+HR[[#This Row],[LowProFlag]]*1)/10</f>
        <v>0.7</v>
      </c>
      <c r="AS93" t="str">
        <f t="shared" si="1"/>
        <v>High Burnout</v>
      </c>
      <c r="AT93" t="str">
        <f>IF(HR[[#This Row],[YearsSinceLastPromotion]]&gt;4,"High Stagnation",
IF(HR[[#This Row],[YearsSinceLastPromotion]]&gt;=3,"Medium Stagnation","Low Stagnation"))</f>
        <v>Low Stagnation</v>
      </c>
      <c r="AU93" t="str">
        <f>IF(HR[[#This Row],[MonthlyIncome]]&lt;4000,"Low Salary",
IF(HR[[#This Row],[MonthlyIncome]]&lt;8000,"Medium Salary","High Salary"))</f>
        <v>Medium Salary</v>
      </c>
    </row>
    <row r="94" spans="1:47">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IF(HR[[#This Row],[OverTime]]="Yes",1,0)</f>
        <v>1</v>
      </c>
      <c r="AK94">
        <f>IF(HR[[#This Row],[JobSatisfaction]]&lt;=2,1,0)</f>
        <v>1</v>
      </c>
      <c r="AL94">
        <f>IF(HR[[#This Row],[WorkLifeBalance]]&lt;=2,1,0)</f>
        <v>1</v>
      </c>
      <c r="AM94">
        <f>IF(HR[[#This Row],[MonthlyIncome]]&lt;AVERAGE(HR[MonthlyIncome]),1,0)</f>
        <v>1</v>
      </c>
      <c r="AN94">
        <f>IF(HR[[#This Row],[EnvironmentSatisfaction]]&lt;=2,1,0)</f>
        <v>0</v>
      </c>
      <c r="AO94">
        <f>IF(HR[[#This Row],[YearsSinceLastPromotion]]&gt;4,1,0)</f>
        <v>0</v>
      </c>
      <c r="AP94">
        <f>(HR[[#This Row],[OverTimeFlag]]*1.5+HR[[#This Row],[LowJobSatisFlag]]*2.5+HR[[#This Row],[LowWLBFlag]]*2+HR[[#This Row],[LowSalaryFlag]]*1.5+HR[[#This Row],[LowEnviFlag]]*2+HR[[#This Row],[LowProFlag]]*0.5)/10</f>
        <v>0.75</v>
      </c>
      <c r="AQ94" t="str">
        <f>IF(A94&gt;=_xlfn.PERCENTILE.INC($A$2:$A$1000,0.8),"High Risk",
IF(HR[[#This Row],[AttritionRiskScore]]&gt;=_xlfn.PERCENTILE.INC($AP$2:$AP$1000,0.5),"Medium Risk","Low Risk"))</f>
        <v>Medium Risk</v>
      </c>
      <c r="AR94">
        <f>(HR[[#This Row],[OverTimeFlag]]*4+HR[[#This Row],[LowWLBFlag]]*3+HR[[#This Row],[LowJobSatisFlag]]*2+HR[[#This Row],[LowProFlag]]*1)/10</f>
        <v>0.9</v>
      </c>
      <c r="AS94" t="str">
        <f t="shared" si="1"/>
        <v>High Burnout</v>
      </c>
      <c r="AT94" t="str">
        <f>IF(HR[[#This Row],[YearsSinceLastPromotion]]&gt;4,"High Stagnation",
IF(HR[[#This Row],[YearsSinceLastPromotion]]&gt;=3,"Medium Stagnation","Low Stagnation"))</f>
        <v>Low Stagnation</v>
      </c>
      <c r="AU94" t="str">
        <f>IF(HR[[#This Row],[MonthlyIncome]]&lt;4000,"Low Salary",
IF(HR[[#This Row],[MonthlyIncome]]&lt;8000,"Medium Salary","High Salary"))</f>
        <v>Medium Salary</v>
      </c>
    </row>
    <row r="95" spans="1:47">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IF(HR[[#This Row],[OverTime]]="Yes",1,0)</f>
        <v>1</v>
      </c>
      <c r="AK95">
        <f>IF(HR[[#This Row],[JobSatisfaction]]&lt;=2,1,0)</f>
        <v>1</v>
      </c>
      <c r="AL95">
        <f>IF(HR[[#This Row],[WorkLifeBalance]]&lt;=2,1,0)</f>
        <v>1</v>
      </c>
      <c r="AM95">
        <f>IF(HR[[#This Row],[MonthlyIncome]]&lt;AVERAGE(HR[MonthlyIncome]),1,0)</f>
        <v>0</v>
      </c>
      <c r="AN95">
        <f>IF(HR[[#This Row],[EnvironmentSatisfaction]]&lt;=2,1,0)</f>
        <v>0</v>
      </c>
      <c r="AO95">
        <f>IF(HR[[#This Row],[YearsSinceLastPromotion]]&gt;4,1,0)</f>
        <v>1</v>
      </c>
      <c r="AP95">
        <f>(HR[[#This Row],[OverTimeFlag]]*1.5+HR[[#This Row],[LowJobSatisFlag]]*2.5+HR[[#This Row],[LowWLBFlag]]*2+HR[[#This Row],[LowSalaryFlag]]*1.5+HR[[#This Row],[LowEnviFlag]]*2+HR[[#This Row],[LowProFlag]]*0.5)/10</f>
        <v>0.65</v>
      </c>
      <c r="AQ95" t="str">
        <f>IF(A95&gt;=_xlfn.PERCENTILE.INC($A$2:$A$1000,0.8),"High Risk",
IF(HR[[#This Row],[AttritionRiskScore]]&gt;=_xlfn.PERCENTILE.INC($AP$2:$AP$1000,0.5),"Medium Risk","Low Risk"))</f>
        <v>High Risk</v>
      </c>
      <c r="AR95">
        <f>(HR[[#This Row],[OverTimeFlag]]*4+HR[[#This Row],[LowWLBFlag]]*3+HR[[#This Row],[LowJobSatisFlag]]*2+HR[[#This Row],[LowProFlag]]*1)/10</f>
        <v>1</v>
      </c>
      <c r="AS95" t="str">
        <f t="shared" si="1"/>
        <v>High Burnout</v>
      </c>
      <c r="AT95" t="str">
        <f>IF(HR[[#This Row],[YearsSinceLastPromotion]]&gt;4,"High Stagnation",
IF(HR[[#This Row],[YearsSinceLastPromotion]]&gt;=3,"Medium Stagnation","Low Stagnation"))</f>
        <v>High Stagnation</v>
      </c>
      <c r="AU95" t="str">
        <f>IF(HR[[#This Row],[MonthlyIncome]]&lt;4000,"Low Salary",
IF(HR[[#This Row],[MonthlyIncome]]&lt;8000,"Medium Salary","High Salary"))</f>
        <v>High Salary</v>
      </c>
    </row>
    <row r="96" spans="1:47">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IF(HR[[#This Row],[OverTime]]="Yes",1,0)</f>
        <v>0</v>
      </c>
      <c r="AK96">
        <f>IF(HR[[#This Row],[JobSatisfaction]]&lt;=2,1,0)</f>
        <v>0</v>
      </c>
      <c r="AL96">
        <f>IF(HR[[#This Row],[WorkLifeBalance]]&lt;=2,1,0)</f>
        <v>0</v>
      </c>
      <c r="AM96">
        <f>IF(HR[[#This Row],[MonthlyIncome]]&lt;AVERAGE(HR[MonthlyIncome]),1,0)</f>
        <v>1</v>
      </c>
      <c r="AN96">
        <f>IF(HR[[#This Row],[EnvironmentSatisfaction]]&lt;=2,1,0)</f>
        <v>1</v>
      </c>
      <c r="AO96">
        <f>IF(HR[[#This Row],[YearsSinceLastPromotion]]&gt;4,1,0)</f>
        <v>1</v>
      </c>
      <c r="AP96">
        <f>(HR[[#This Row],[OverTimeFlag]]*1.5+HR[[#This Row],[LowJobSatisFlag]]*2.5+HR[[#This Row],[LowWLBFlag]]*2+HR[[#This Row],[LowSalaryFlag]]*1.5+HR[[#This Row],[LowEnviFlag]]*2+HR[[#This Row],[LowProFlag]]*0.5)/10</f>
        <v>0.4</v>
      </c>
      <c r="AQ96" t="str">
        <f>IF(A96&gt;=_xlfn.PERCENTILE.INC($A$2:$A$1000,0.8),"High Risk",
IF(HR[[#This Row],[AttritionRiskScore]]&gt;=_xlfn.PERCENTILE.INC($AP$2:$AP$1000,0.5),"Medium Risk","Low Risk"))</f>
        <v>Medium Risk</v>
      </c>
      <c r="AR96">
        <f>(HR[[#This Row],[OverTimeFlag]]*4+HR[[#This Row],[LowWLBFlag]]*3+HR[[#This Row],[LowJobSatisFlag]]*2+HR[[#This Row],[LowProFlag]]*1)/10</f>
        <v>0.1</v>
      </c>
      <c r="AS96" t="str">
        <f t="shared" si="1"/>
        <v>Low Burnout</v>
      </c>
      <c r="AT96" t="str">
        <f>IF(HR[[#This Row],[YearsSinceLastPromotion]]&gt;4,"High Stagnation",
IF(HR[[#This Row],[YearsSinceLastPromotion]]&gt;=3,"Medium Stagnation","Low Stagnation"))</f>
        <v>High Stagnation</v>
      </c>
      <c r="AU96" t="str">
        <f>IF(HR[[#This Row],[MonthlyIncome]]&lt;4000,"Low Salary",
IF(HR[[#This Row],[MonthlyIncome]]&lt;8000,"Medium Salary","High Salary"))</f>
        <v>Medium Salary</v>
      </c>
    </row>
    <row r="97" spans="1:47">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IF(HR[[#This Row],[OverTime]]="Yes",1,0)</f>
        <v>0</v>
      </c>
      <c r="AK97">
        <f>IF(HR[[#This Row],[JobSatisfaction]]&lt;=2,1,0)</f>
        <v>0</v>
      </c>
      <c r="AL97">
        <f>IF(HR[[#This Row],[WorkLifeBalance]]&lt;=2,1,0)</f>
        <v>1</v>
      </c>
      <c r="AM97">
        <f>IF(HR[[#This Row],[MonthlyIncome]]&lt;AVERAGE(HR[MonthlyIncome]),1,0)</f>
        <v>0</v>
      </c>
      <c r="AN97">
        <f>IF(HR[[#This Row],[EnvironmentSatisfaction]]&lt;=2,1,0)</f>
        <v>1</v>
      </c>
      <c r="AO97">
        <f>IF(HR[[#This Row],[YearsSinceLastPromotion]]&gt;4,1,0)</f>
        <v>0</v>
      </c>
      <c r="AP97">
        <f>(HR[[#This Row],[OverTimeFlag]]*1.5+HR[[#This Row],[LowJobSatisFlag]]*2.5+HR[[#This Row],[LowWLBFlag]]*2+HR[[#This Row],[LowSalaryFlag]]*1.5+HR[[#This Row],[LowEnviFlag]]*2+HR[[#This Row],[LowProFlag]]*0.5)/10</f>
        <v>0.4</v>
      </c>
      <c r="AQ97" t="str">
        <f>IF(A97&gt;=_xlfn.PERCENTILE.INC($A$2:$A$1000,0.8),"High Risk",
IF(HR[[#This Row],[AttritionRiskScore]]&gt;=_xlfn.PERCENTILE.INC($AP$2:$AP$1000,0.5),"Medium Risk","Low Risk"))</f>
        <v>High Risk</v>
      </c>
      <c r="AR97">
        <f>(HR[[#This Row],[OverTimeFlag]]*4+HR[[#This Row],[LowWLBFlag]]*3+HR[[#This Row],[LowJobSatisFlag]]*2+HR[[#This Row],[LowProFlag]]*1)/10</f>
        <v>0.3</v>
      </c>
      <c r="AS97" t="str">
        <f t="shared" si="1"/>
        <v>Low Burnout</v>
      </c>
      <c r="AT97" t="str">
        <f>IF(HR[[#This Row],[YearsSinceLastPromotion]]&gt;4,"High Stagnation",
IF(HR[[#This Row],[YearsSinceLastPromotion]]&gt;=3,"Medium Stagnation","Low Stagnation"))</f>
        <v>Low Stagnation</v>
      </c>
      <c r="AU97" t="str">
        <f>IF(HR[[#This Row],[MonthlyIncome]]&lt;4000,"Low Salary",
IF(HR[[#This Row],[MonthlyIncome]]&lt;8000,"Medium Salary","High Salary"))</f>
        <v>High Salary</v>
      </c>
    </row>
    <row r="98" spans="1:47">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IF(HR[[#This Row],[OverTime]]="Yes",1,0)</f>
        <v>0</v>
      </c>
      <c r="AK98">
        <f>IF(HR[[#This Row],[JobSatisfaction]]&lt;=2,1,0)</f>
        <v>0</v>
      </c>
      <c r="AL98">
        <f>IF(HR[[#This Row],[WorkLifeBalance]]&lt;=2,1,0)</f>
        <v>1</v>
      </c>
      <c r="AM98">
        <f>IF(HR[[#This Row],[MonthlyIncome]]&lt;AVERAGE(HR[MonthlyIncome]),1,0)</f>
        <v>1</v>
      </c>
      <c r="AN98">
        <f>IF(HR[[#This Row],[EnvironmentSatisfaction]]&lt;=2,1,0)</f>
        <v>1</v>
      </c>
      <c r="AO98">
        <f>IF(HR[[#This Row],[YearsSinceLastPromotion]]&gt;4,1,0)</f>
        <v>0</v>
      </c>
      <c r="AP98">
        <f>(HR[[#This Row],[OverTimeFlag]]*1.5+HR[[#This Row],[LowJobSatisFlag]]*2.5+HR[[#This Row],[LowWLBFlag]]*2+HR[[#This Row],[LowSalaryFlag]]*1.5+HR[[#This Row],[LowEnviFlag]]*2+HR[[#This Row],[LowProFlag]]*0.5)/10</f>
        <v>0.55000000000000004</v>
      </c>
      <c r="AQ98" t="str">
        <f>IF(A98&gt;=_xlfn.PERCENTILE.INC($A$2:$A$1000,0.8),"High Risk",
IF(HR[[#This Row],[AttritionRiskScore]]&gt;=_xlfn.PERCENTILE.INC($AP$2:$AP$1000,0.5),"Medium Risk","Low Risk"))</f>
        <v>Medium Risk</v>
      </c>
      <c r="AR98">
        <f>(HR[[#This Row],[OverTimeFlag]]*4+HR[[#This Row],[LowWLBFlag]]*3+HR[[#This Row],[LowJobSatisFlag]]*2+HR[[#This Row],[LowProFlag]]*1)/10</f>
        <v>0.3</v>
      </c>
      <c r="AS98" t="str">
        <f t="shared" si="1"/>
        <v>Low Burnout</v>
      </c>
      <c r="AT98" t="str">
        <f>IF(HR[[#This Row],[YearsSinceLastPromotion]]&gt;4,"High Stagnation",
IF(HR[[#This Row],[YearsSinceLastPromotion]]&gt;=3,"Medium Stagnation","Low Stagnation"))</f>
        <v>Low Stagnation</v>
      </c>
      <c r="AU98" t="str">
        <f>IF(HR[[#This Row],[MonthlyIncome]]&lt;4000,"Low Salary",
IF(HR[[#This Row],[MonthlyIncome]]&lt;8000,"Medium Salary","High Salary"))</f>
        <v>Medium Salary</v>
      </c>
    </row>
    <row r="99" spans="1:47">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IF(HR[[#This Row],[OverTime]]="Yes",1,0)</f>
        <v>0</v>
      </c>
      <c r="AK99">
        <f>IF(HR[[#This Row],[JobSatisfaction]]&lt;=2,1,0)</f>
        <v>0</v>
      </c>
      <c r="AL99">
        <f>IF(HR[[#This Row],[WorkLifeBalance]]&lt;=2,1,0)</f>
        <v>0</v>
      </c>
      <c r="AM99">
        <f>IF(HR[[#This Row],[MonthlyIncome]]&lt;AVERAGE(HR[MonthlyIncome]),1,0)</f>
        <v>1</v>
      </c>
      <c r="AN99">
        <f>IF(HR[[#This Row],[EnvironmentSatisfaction]]&lt;=2,1,0)</f>
        <v>1</v>
      </c>
      <c r="AO99">
        <f>IF(HR[[#This Row],[YearsSinceLastPromotion]]&gt;4,1,0)</f>
        <v>0</v>
      </c>
      <c r="AP99">
        <f>(HR[[#This Row],[OverTimeFlag]]*1.5+HR[[#This Row],[LowJobSatisFlag]]*2.5+HR[[#This Row],[LowWLBFlag]]*2+HR[[#This Row],[LowSalaryFlag]]*1.5+HR[[#This Row],[LowEnviFlag]]*2+HR[[#This Row],[LowProFlag]]*0.5)/10</f>
        <v>0.35</v>
      </c>
      <c r="AQ99" t="str">
        <f>IF(A99&gt;=_xlfn.PERCENTILE.INC($A$2:$A$1000,0.8),"High Risk",
IF(HR[[#This Row],[AttritionRiskScore]]&gt;=_xlfn.PERCENTILE.INC($AP$2:$AP$1000,0.5),"Medium Risk","Low Risk"))</f>
        <v>Medium Risk</v>
      </c>
      <c r="AR99">
        <f>(HR[[#This Row],[OverTimeFlag]]*4+HR[[#This Row],[LowWLBFlag]]*3+HR[[#This Row],[LowJobSatisFlag]]*2+HR[[#This Row],[LowProFlag]]*1)/10</f>
        <v>0</v>
      </c>
      <c r="AS99" t="str">
        <f t="shared" si="1"/>
        <v>Low Burnout</v>
      </c>
      <c r="AT99" t="str">
        <f>IF(HR[[#This Row],[YearsSinceLastPromotion]]&gt;4,"High Stagnation",
IF(HR[[#This Row],[YearsSinceLastPromotion]]&gt;=3,"Medium Stagnation","Low Stagnation"))</f>
        <v>Low Stagnation</v>
      </c>
      <c r="AU99" t="str">
        <f>IF(HR[[#This Row],[MonthlyIncome]]&lt;4000,"Low Salary",
IF(HR[[#This Row],[MonthlyIncome]]&lt;8000,"Medium Salary","High Salary"))</f>
        <v>Medium Salary</v>
      </c>
    </row>
    <row r="100" spans="1:47">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IF(HR[[#This Row],[OverTime]]="Yes",1,0)</f>
        <v>0</v>
      </c>
      <c r="AK100">
        <f>IF(HR[[#This Row],[JobSatisfaction]]&lt;=2,1,0)</f>
        <v>0</v>
      </c>
      <c r="AL100">
        <f>IF(HR[[#This Row],[WorkLifeBalance]]&lt;=2,1,0)</f>
        <v>1</v>
      </c>
      <c r="AM100">
        <f>IF(HR[[#This Row],[MonthlyIncome]]&lt;AVERAGE(HR[MonthlyIncome]),1,0)</f>
        <v>0</v>
      </c>
      <c r="AN100">
        <f>IF(HR[[#This Row],[EnvironmentSatisfaction]]&lt;=2,1,0)</f>
        <v>0</v>
      </c>
      <c r="AO100">
        <f>IF(HR[[#This Row],[YearsSinceLastPromotion]]&gt;4,1,0)</f>
        <v>0</v>
      </c>
      <c r="AP100">
        <f>(HR[[#This Row],[OverTimeFlag]]*1.5+HR[[#This Row],[LowJobSatisFlag]]*2.5+HR[[#This Row],[LowWLBFlag]]*2+HR[[#This Row],[LowSalaryFlag]]*1.5+HR[[#This Row],[LowEnviFlag]]*2+HR[[#This Row],[LowProFlag]]*0.5)/10</f>
        <v>0.2</v>
      </c>
      <c r="AQ100" t="str">
        <f>IF(A100&gt;=_xlfn.PERCENTILE.INC($A$2:$A$1000,0.8),"High Risk",
IF(HR[[#This Row],[AttritionRiskScore]]&gt;=_xlfn.PERCENTILE.INC($AP$2:$AP$1000,0.5),"Medium Risk","Low Risk"))</f>
        <v>High Risk</v>
      </c>
      <c r="AR100">
        <f>(HR[[#This Row],[OverTimeFlag]]*4+HR[[#This Row],[LowWLBFlag]]*3+HR[[#This Row],[LowJobSatisFlag]]*2+HR[[#This Row],[LowProFlag]]*1)/10</f>
        <v>0.3</v>
      </c>
      <c r="AS100" t="str">
        <f t="shared" si="1"/>
        <v>Low Burnout</v>
      </c>
      <c r="AT100" t="str">
        <f>IF(HR[[#This Row],[YearsSinceLastPromotion]]&gt;4,"High Stagnation",
IF(HR[[#This Row],[YearsSinceLastPromotion]]&gt;=3,"Medium Stagnation","Low Stagnation"))</f>
        <v>Low Stagnation</v>
      </c>
      <c r="AU100" t="str">
        <f>IF(HR[[#This Row],[MonthlyIncome]]&lt;4000,"Low Salary",
IF(HR[[#This Row],[MonthlyIncome]]&lt;8000,"Medium Salary","High Salary"))</f>
        <v>High Salary</v>
      </c>
    </row>
    <row r="101" spans="1:47">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IF(HR[[#This Row],[OverTime]]="Yes",1,0)</f>
        <v>0</v>
      </c>
      <c r="AK101">
        <f>IF(HR[[#This Row],[JobSatisfaction]]&lt;=2,1,0)</f>
        <v>1</v>
      </c>
      <c r="AL101">
        <f>IF(HR[[#This Row],[WorkLifeBalance]]&lt;=2,1,0)</f>
        <v>0</v>
      </c>
      <c r="AM101">
        <f>IF(HR[[#This Row],[MonthlyIncome]]&lt;AVERAGE(HR[MonthlyIncome]),1,0)</f>
        <v>1</v>
      </c>
      <c r="AN101">
        <f>IF(HR[[#This Row],[EnvironmentSatisfaction]]&lt;=2,1,0)</f>
        <v>1</v>
      </c>
      <c r="AO101">
        <f>IF(HR[[#This Row],[YearsSinceLastPromotion]]&gt;4,1,0)</f>
        <v>0</v>
      </c>
      <c r="AP101">
        <f>(HR[[#This Row],[OverTimeFlag]]*1.5+HR[[#This Row],[LowJobSatisFlag]]*2.5+HR[[#This Row],[LowWLBFlag]]*2+HR[[#This Row],[LowSalaryFlag]]*1.5+HR[[#This Row],[LowEnviFlag]]*2+HR[[#This Row],[LowProFlag]]*0.5)/10</f>
        <v>0.6</v>
      </c>
      <c r="AQ101" t="str">
        <f>IF(A101&gt;=_xlfn.PERCENTILE.INC($A$2:$A$1000,0.8),"High Risk",
IF(HR[[#This Row],[AttritionRiskScore]]&gt;=_xlfn.PERCENTILE.INC($AP$2:$AP$1000,0.5),"Medium Risk","Low Risk"))</f>
        <v>Medium Risk</v>
      </c>
      <c r="AR101">
        <f>(HR[[#This Row],[OverTimeFlag]]*4+HR[[#This Row],[LowWLBFlag]]*3+HR[[#This Row],[LowJobSatisFlag]]*2+HR[[#This Row],[LowProFlag]]*1)/10</f>
        <v>0.2</v>
      </c>
      <c r="AS101" t="str">
        <f t="shared" si="1"/>
        <v>Low Burnout</v>
      </c>
      <c r="AT101" t="str">
        <f>IF(HR[[#This Row],[YearsSinceLastPromotion]]&gt;4,"High Stagnation",
IF(HR[[#This Row],[YearsSinceLastPromotion]]&gt;=3,"Medium Stagnation","Low Stagnation"))</f>
        <v>Low Stagnation</v>
      </c>
      <c r="AU101" t="str">
        <f>IF(HR[[#This Row],[MonthlyIncome]]&lt;4000,"Low Salary",
IF(HR[[#This Row],[MonthlyIncome]]&lt;8000,"Medium Salary","High Salary"))</f>
        <v>Low Salary</v>
      </c>
    </row>
    <row r="102" spans="1:47">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IF(HR[[#This Row],[OverTime]]="Yes",1,0)</f>
        <v>1</v>
      </c>
      <c r="AK102">
        <f>IF(HR[[#This Row],[JobSatisfaction]]&lt;=2,1,0)</f>
        <v>1</v>
      </c>
      <c r="AL102">
        <f>IF(HR[[#This Row],[WorkLifeBalance]]&lt;=2,1,0)</f>
        <v>0</v>
      </c>
      <c r="AM102">
        <f>IF(HR[[#This Row],[MonthlyIncome]]&lt;AVERAGE(HR[MonthlyIncome]),1,0)</f>
        <v>1</v>
      </c>
      <c r="AN102">
        <f>IF(HR[[#This Row],[EnvironmentSatisfaction]]&lt;=2,1,0)</f>
        <v>0</v>
      </c>
      <c r="AO102">
        <f>IF(HR[[#This Row],[YearsSinceLastPromotion]]&gt;4,1,0)</f>
        <v>0</v>
      </c>
      <c r="AP102">
        <f>(HR[[#This Row],[OverTimeFlag]]*1.5+HR[[#This Row],[LowJobSatisFlag]]*2.5+HR[[#This Row],[LowWLBFlag]]*2+HR[[#This Row],[LowSalaryFlag]]*1.5+HR[[#This Row],[LowEnviFlag]]*2+HR[[#This Row],[LowProFlag]]*0.5)/10</f>
        <v>0.55000000000000004</v>
      </c>
      <c r="AQ102" t="str">
        <f>IF(A102&gt;=_xlfn.PERCENTILE.INC($A$2:$A$1000,0.8),"High Risk",
IF(HR[[#This Row],[AttritionRiskScore]]&gt;=_xlfn.PERCENTILE.INC($AP$2:$AP$1000,0.5),"Medium Risk","Low Risk"))</f>
        <v>Medium Risk</v>
      </c>
      <c r="AR102">
        <f>(HR[[#This Row],[OverTimeFlag]]*4+HR[[#This Row],[LowWLBFlag]]*3+HR[[#This Row],[LowJobSatisFlag]]*2+HR[[#This Row],[LowProFlag]]*1)/10</f>
        <v>0.6</v>
      </c>
      <c r="AS102" t="str">
        <f t="shared" si="1"/>
        <v>Medium Burnout</v>
      </c>
      <c r="AT102" t="str">
        <f>IF(HR[[#This Row],[YearsSinceLastPromotion]]&gt;4,"High Stagnation",
IF(HR[[#This Row],[YearsSinceLastPromotion]]&gt;=3,"Medium Stagnation","Low Stagnation"))</f>
        <v>Low Stagnation</v>
      </c>
      <c r="AU102" t="str">
        <f>IF(HR[[#This Row],[MonthlyIncome]]&lt;4000,"Low Salary",
IF(HR[[#This Row],[MonthlyIncome]]&lt;8000,"Medium Salary","High Salary"))</f>
        <v>Low Salary</v>
      </c>
    </row>
    <row r="103" spans="1:47">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IF(HR[[#This Row],[OverTime]]="Yes",1,0)</f>
        <v>0</v>
      </c>
      <c r="AK103">
        <f>IF(HR[[#This Row],[JobSatisfaction]]&lt;=2,1,0)</f>
        <v>1</v>
      </c>
      <c r="AL103">
        <f>IF(HR[[#This Row],[WorkLifeBalance]]&lt;=2,1,0)</f>
        <v>0</v>
      </c>
      <c r="AM103">
        <f>IF(HR[[#This Row],[MonthlyIncome]]&lt;AVERAGE(HR[MonthlyIncome]),1,0)</f>
        <v>1</v>
      </c>
      <c r="AN103">
        <f>IF(HR[[#This Row],[EnvironmentSatisfaction]]&lt;=2,1,0)</f>
        <v>0</v>
      </c>
      <c r="AO103">
        <f>IF(HR[[#This Row],[YearsSinceLastPromotion]]&gt;4,1,0)</f>
        <v>0</v>
      </c>
      <c r="AP103">
        <f>(HR[[#This Row],[OverTimeFlag]]*1.5+HR[[#This Row],[LowJobSatisFlag]]*2.5+HR[[#This Row],[LowWLBFlag]]*2+HR[[#This Row],[LowSalaryFlag]]*1.5+HR[[#This Row],[LowEnviFlag]]*2+HR[[#This Row],[LowProFlag]]*0.5)/10</f>
        <v>0.4</v>
      </c>
      <c r="AQ103" t="str">
        <f>IF(A103&gt;=_xlfn.PERCENTILE.INC($A$2:$A$1000,0.8),"High Risk",
IF(HR[[#This Row],[AttritionRiskScore]]&gt;=_xlfn.PERCENTILE.INC($AP$2:$AP$1000,0.5),"Medium Risk","Low Risk"))</f>
        <v>Medium Risk</v>
      </c>
      <c r="AR103">
        <f>(HR[[#This Row],[OverTimeFlag]]*4+HR[[#This Row],[LowWLBFlag]]*3+HR[[#This Row],[LowJobSatisFlag]]*2+HR[[#This Row],[LowProFlag]]*1)/10</f>
        <v>0.2</v>
      </c>
      <c r="AS103" t="str">
        <f t="shared" si="1"/>
        <v>Low Burnout</v>
      </c>
      <c r="AT103" t="str">
        <f>IF(HR[[#This Row],[YearsSinceLastPromotion]]&gt;4,"High Stagnation",
IF(HR[[#This Row],[YearsSinceLastPromotion]]&gt;=3,"Medium Stagnation","Low Stagnation"))</f>
        <v>Low Stagnation</v>
      </c>
      <c r="AU103" t="str">
        <f>IF(HR[[#This Row],[MonthlyIncome]]&lt;4000,"Low Salary",
IF(HR[[#This Row],[MonthlyIncome]]&lt;8000,"Medium Salary","High Salary"))</f>
        <v>Low Salary</v>
      </c>
    </row>
    <row r="104" spans="1:47">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IF(HR[[#This Row],[OverTime]]="Yes",1,0)</f>
        <v>1</v>
      </c>
      <c r="AK104">
        <f>IF(HR[[#This Row],[JobSatisfaction]]&lt;=2,1,0)</f>
        <v>0</v>
      </c>
      <c r="AL104">
        <f>IF(HR[[#This Row],[WorkLifeBalance]]&lt;=2,1,0)</f>
        <v>0</v>
      </c>
      <c r="AM104">
        <f>IF(HR[[#This Row],[MonthlyIncome]]&lt;AVERAGE(HR[MonthlyIncome]),1,0)</f>
        <v>1</v>
      </c>
      <c r="AN104">
        <f>IF(HR[[#This Row],[EnvironmentSatisfaction]]&lt;=2,1,0)</f>
        <v>0</v>
      </c>
      <c r="AO104">
        <f>IF(HR[[#This Row],[YearsSinceLastPromotion]]&gt;4,1,0)</f>
        <v>0</v>
      </c>
      <c r="AP104">
        <f>(HR[[#This Row],[OverTimeFlag]]*1.5+HR[[#This Row],[LowJobSatisFlag]]*2.5+HR[[#This Row],[LowWLBFlag]]*2+HR[[#This Row],[LowSalaryFlag]]*1.5+HR[[#This Row],[LowEnviFlag]]*2+HR[[#This Row],[LowProFlag]]*0.5)/10</f>
        <v>0.3</v>
      </c>
      <c r="AQ104" t="str">
        <f>IF(A104&gt;=_xlfn.PERCENTILE.INC($A$2:$A$1000,0.8),"High Risk",
IF(HR[[#This Row],[AttritionRiskScore]]&gt;=_xlfn.PERCENTILE.INC($AP$2:$AP$1000,0.5),"Medium Risk","Low Risk"))</f>
        <v>Low Risk</v>
      </c>
      <c r="AR104">
        <f>(HR[[#This Row],[OverTimeFlag]]*4+HR[[#This Row],[LowWLBFlag]]*3+HR[[#This Row],[LowJobSatisFlag]]*2+HR[[#This Row],[LowProFlag]]*1)/10</f>
        <v>0.4</v>
      </c>
      <c r="AS104" t="str">
        <f t="shared" si="1"/>
        <v>Medium Burnout</v>
      </c>
      <c r="AT104" t="str">
        <f>IF(HR[[#This Row],[YearsSinceLastPromotion]]&gt;4,"High Stagnation",
IF(HR[[#This Row],[YearsSinceLastPromotion]]&gt;=3,"Medium Stagnation","Low Stagnation"))</f>
        <v>Low Stagnation</v>
      </c>
      <c r="AU104" t="str">
        <f>IF(HR[[#This Row],[MonthlyIncome]]&lt;4000,"Low Salary",
IF(HR[[#This Row],[MonthlyIncome]]&lt;8000,"Medium Salary","High Salary"))</f>
        <v>Low Salary</v>
      </c>
    </row>
    <row r="105" spans="1:47">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IF(HR[[#This Row],[OverTime]]="Yes",1,0)</f>
        <v>0</v>
      </c>
      <c r="AK105">
        <f>IF(HR[[#This Row],[JobSatisfaction]]&lt;=2,1,0)</f>
        <v>0</v>
      </c>
      <c r="AL105">
        <f>IF(HR[[#This Row],[WorkLifeBalance]]&lt;=2,1,0)</f>
        <v>0</v>
      </c>
      <c r="AM105">
        <f>IF(HR[[#This Row],[MonthlyIncome]]&lt;AVERAGE(HR[MonthlyIncome]),1,0)</f>
        <v>1</v>
      </c>
      <c r="AN105">
        <f>IF(HR[[#This Row],[EnvironmentSatisfaction]]&lt;=2,1,0)</f>
        <v>1</v>
      </c>
      <c r="AO105">
        <f>IF(HR[[#This Row],[YearsSinceLastPromotion]]&gt;4,1,0)</f>
        <v>0</v>
      </c>
      <c r="AP105">
        <f>(HR[[#This Row],[OverTimeFlag]]*1.5+HR[[#This Row],[LowJobSatisFlag]]*2.5+HR[[#This Row],[LowWLBFlag]]*2+HR[[#This Row],[LowSalaryFlag]]*1.5+HR[[#This Row],[LowEnviFlag]]*2+HR[[#This Row],[LowProFlag]]*0.5)/10</f>
        <v>0.35</v>
      </c>
      <c r="AQ105" t="str">
        <f>IF(A105&gt;=_xlfn.PERCENTILE.INC($A$2:$A$1000,0.8),"High Risk",
IF(HR[[#This Row],[AttritionRiskScore]]&gt;=_xlfn.PERCENTILE.INC($AP$2:$AP$1000,0.5),"Medium Risk","Low Risk"))</f>
        <v>Medium Risk</v>
      </c>
      <c r="AR105">
        <f>(HR[[#This Row],[OverTimeFlag]]*4+HR[[#This Row],[LowWLBFlag]]*3+HR[[#This Row],[LowJobSatisFlag]]*2+HR[[#This Row],[LowProFlag]]*1)/10</f>
        <v>0</v>
      </c>
      <c r="AS105" t="str">
        <f t="shared" si="1"/>
        <v>Low Burnout</v>
      </c>
      <c r="AT105" t="str">
        <f>IF(HR[[#This Row],[YearsSinceLastPromotion]]&gt;4,"High Stagnation",
IF(HR[[#This Row],[YearsSinceLastPromotion]]&gt;=3,"Medium Stagnation","Low Stagnation"))</f>
        <v>Low Stagnation</v>
      </c>
      <c r="AU105" t="str">
        <f>IF(HR[[#This Row],[MonthlyIncome]]&lt;4000,"Low Salary",
IF(HR[[#This Row],[MonthlyIncome]]&lt;8000,"Medium Salary","High Salary"))</f>
        <v>Medium Salary</v>
      </c>
    </row>
    <row r="106" spans="1:47">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IF(HR[[#This Row],[OverTime]]="Yes",1,0)</f>
        <v>0</v>
      </c>
      <c r="AK106">
        <f>IF(HR[[#This Row],[JobSatisfaction]]&lt;=2,1,0)</f>
        <v>0</v>
      </c>
      <c r="AL106">
        <f>IF(HR[[#This Row],[WorkLifeBalance]]&lt;=2,1,0)</f>
        <v>0</v>
      </c>
      <c r="AM106">
        <f>IF(HR[[#This Row],[MonthlyIncome]]&lt;AVERAGE(HR[MonthlyIncome]),1,0)</f>
        <v>1</v>
      </c>
      <c r="AN106">
        <f>IF(HR[[#This Row],[EnvironmentSatisfaction]]&lt;=2,1,0)</f>
        <v>0</v>
      </c>
      <c r="AO106">
        <f>IF(HR[[#This Row],[YearsSinceLastPromotion]]&gt;4,1,0)</f>
        <v>0</v>
      </c>
      <c r="AP106">
        <f>(HR[[#This Row],[OverTimeFlag]]*1.5+HR[[#This Row],[LowJobSatisFlag]]*2.5+HR[[#This Row],[LowWLBFlag]]*2+HR[[#This Row],[LowSalaryFlag]]*1.5+HR[[#This Row],[LowEnviFlag]]*2+HR[[#This Row],[LowProFlag]]*0.5)/10</f>
        <v>0.15</v>
      </c>
      <c r="AQ106" t="str">
        <f>IF(A106&gt;=_xlfn.PERCENTILE.INC($A$2:$A$1000,0.8),"High Risk",
IF(HR[[#This Row],[AttritionRiskScore]]&gt;=_xlfn.PERCENTILE.INC($AP$2:$AP$1000,0.5),"Medium Risk","Low Risk"))</f>
        <v>Low Risk</v>
      </c>
      <c r="AR106">
        <f>(HR[[#This Row],[OverTimeFlag]]*4+HR[[#This Row],[LowWLBFlag]]*3+HR[[#This Row],[LowJobSatisFlag]]*2+HR[[#This Row],[LowProFlag]]*1)/10</f>
        <v>0</v>
      </c>
      <c r="AS106" t="str">
        <f t="shared" si="1"/>
        <v>Low Burnout</v>
      </c>
      <c r="AT106" t="str">
        <f>IF(HR[[#This Row],[YearsSinceLastPromotion]]&gt;4,"High Stagnation",
IF(HR[[#This Row],[YearsSinceLastPromotion]]&gt;=3,"Medium Stagnation","Low Stagnation"))</f>
        <v>Low Stagnation</v>
      </c>
      <c r="AU106" t="str">
        <f>IF(HR[[#This Row],[MonthlyIncome]]&lt;4000,"Low Salary",
IF(HR[[#This Row],[MonthlyIncome]]&lt;8000,"Medium Salary","High Salary"))</f>
        <v>Medium Salary</v>
      </c>
    </row>
    <row r="107" spans="1:47">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IF(HR[[#This Row],[OverTime]]="Yes",1,0)</f>
        <v>0</v>
      </c>
      <c r="AK107">
        <f>IF(HR[[#This Row],[JobSatisfaction]]&lt;=2,1,0)</f>
        <v>0</v>
      </c>
      <c r="AL107">
        <f>IF(HR[[#This Row],[WorkLifeBalance]]&lt;=2,1,0)</f>
        <v>0</v>
      </c>
      <c r="AM107">
        <f>IF(HR[[#This Row],[MonthlyIncome]]&lt;AVERAGE(HR[MonthlyIncome]),1,0)</f>
        <v>0</v>
      </c>
      <c r="AN107">
        <f>IF(HR[[#This Row],[EnvironmentSatisfaction]]&lt;=2,1,0)</f>
        <v>0</v>
      </c>
      <c r="AO107">
        <f>IF(HR[[#This Row],[YearsSinceLastPromotion]]&gt;4,1,0)</f>
        <v>0</v>
      </c>
      <c r="AP107">
        <f>(HR[[#This Row],[OverTimeFlag]]*1.5+HR[[#This Row],[LowJobSatisFlag]]*2.5+HR[[#This Row],[LowWLBFlag]]*2+HR[[#This Row],[LowSalaryFlag]]*1.5+HR[[#This Row],[LowEnviFlag]]*2+HR[[#This Row],[LowProFlag]]*0.5)/10</f>
        <v>0</v>
      </c>
      <c r="AQ107" t="str">
        <f>IF(A107&gt;=_xlfn.PERCENTILE.INC($A$2:$A$1000,0.8),"High Risk",
IF(HR[[#This Row],[AttritionRiskScore]]&gt;=_xlfn.PERCENTILE.INC($AP$2:$AP$1000,0.5),"Medium Risk","Low Risk"))</f>
        <v>High Risk</v>
      </c>
      <c r="AR107">
        <f>(HR[[#This Row],[OverTimeFlag]]*4+HR[[#This Row],[LowWLBFlag]]*3+HR[[#This Row],[LowJobSatisFlag]]*2+HR[[#This Row],[LowProFlag]]*1)/10</f>
        <v>0</v>
      </c>
      <c r="AS107" t="str">
        <f t="shared" si="1"/>
        <v>Low Burnout</v>
      </c>
      <c r="AT107" t="str">
        <f>IF(HR[[#This Row],[YearsSinceLastPromotion]]&gt;4,"High Stagnation",
IF(HR[[#This Row],[YearsSinceLastPromotion]]&gt;=3,"Medium Stagnation","Low Stagnation"))</f>
        <v>Low Stagnation</v>
      </c>
      <c r="AU107" t="str">
        <f>IF(HR[[#This Row],[MonthlyIncome]]&lt;4000,"Low Salary",
IF(HR[[#This Row],[MonthlyIncome]]&lt;8000,"Medium Salary","High Salary"))</f>
        <v>High Salary</v>
      </c>
    </row>
    <row r="108" spans="1:47">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IF(HR[[#This Row],[OverTime]]="Yes",1,0)</f>
        <v>1</v>
      </c>
      <c r="AK108">
        <f>IF(HR[[#This Row],[JobSatisfaction]]&lt;=2,1,0)</f>
        <v>1</v>
      </c>
      <c r="AL108">
        <f>IF(HR[[#This Row],[WorkLifeBalance]]&lt;=2,1,0)</f>
        <v>1</v>
      </c>
      <c r="AM108">
        <f>IF(HR[[#This Row],[MonthlyIncome]]&lt;AVERAGE(HR[MonthlyIncome]),1,0)</f>
        <v>0</v>
      </c>
      <c r="AN108">
        <f>IF(HR[[#This Row],[EnvironmentSatisfaction]]&lt;=2,1,0)</f>
        <v>1</v>
      </c>
      <c r="AO108">
        <f>IF(HR[[#This Row],[YearsSinceLastPromotion]]&gt;4,1,0)</f>
        <v>0</v>
      </c>
      <c r="AP108">
        <f>(HR[[#This Row],[OverTimeFlag]]*1.5+HR[[#This Row],[LowJobSatisFlag]]*2.5+HR[[#This Row],[LowWLBFlag]]*2+HR[[#This Row],[LowSalaryFlag]]*1.5+HR[[#This Row],[LowEnviFlag]]*2+HR[[#This Row],[LowProFlag]]*0.5)/10</f>
        <v>0.8</v>
      </c>
      <c r="AQ108" t="str">
        <f>IF(A108&gt;=_xlfn.PERCENTILE.INC($A$2:$A$1000,0.8),"High Risk",
IF(HR[[#This Row],[AttritionRiskScore]]&gt;=_xlfn.PERCENTILE.INC($AP$2:$AP$1000,0.5),"Medium Risk","Low Risk"))</f>
        <v>High Risk</v>
      </c>
      <c r="AR108">
        <f>(HR[[#This Row],[OverTimeFlag]]*4+HR[[#This Row],[LowWLBFlag]]*3+HR[[#This Row],[LowJobSatisFlag]]*2+HR[[#This Row],[LowProFlag]]*1)/10</f>
        <v>0.9</v>
      </c>
      <c r="AS108" t="str">
        <f t="shared" si="1"/>
        <v>High Burnout</v>
      </c>
      <c r="AT108" t="str">
        <f>IF(HR[[#This Row],[YearsSinceLastPromotion]]&gt;4,"High Stagnation",
IF(HR[[#This Row],[YearsSinceLastPromotion]]&gt;=3,"Medium Stagnation","Low Stagnation"))</f>
        <v>Low Stagnation</v>
      </c>
      <c r="AU108" t="str">
        <f>IF(HR[[#This Row],[MonthlyIncome]]&lt;4000,"Low Salary",
IF(HR[[#This Row],[MonthlyIncome]]&lt;8000,"Medium Salary","High Salary"))</f>
        <v>High Salary</v>
      </c>
    </row>
    <row r="109" spans="1:47">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IF(HR[[#This Row],[OverTime]]="Yes",1,0)</f>
        <v>1</v>
      </c>
      <c r="AK109">
        <f>IF(HR[[#This Row],[JobSatisfaction]]&lt;=2,1,0)</f>
        <v>0</v>
      </c>
      <c r="AL109">
        <f>IF(HR[[#This Row],[WorkLifeBalance]]&lt;=2,1,0)</f>
        <v>0</v>
      </c>
      <c r="AM109">
        <f>IF(HR[[#This Row],[MonthlyIncome]]&lt;AVERAGE(HR[MonthlyIncome]),1,0)</f>
        <v>1</v>
      </c>
      <c r="AN109">
        <f>IF(HR[[#This Row],[EnvironmentSatisfaction]]&lt;=2,1,0)</f>
        <v>0</v>
      </c>
      <c r="AO109">
        <f>IF(HR[[#This Row],[YearsSinceLastPromotion]]&gt;4,1,0)</f>
        <v>0</v>
      </c>
      <c r="AP109">
        <f>(HR[[#This Row],[OverTimeFlag]]*1.5+HR[[#This Row],[LowJobSatisFlag]]*2.5+HR[[#This Row],[LowWLBFlag]]*2+HR[[#This Row],[LowSalaryFlag]]*1.5+HR[[#This Row],[LowEnviFlag]]*2+HR[[#This Row],[LowProFlag]]*0.5)/10</f>
        <v>0.3</v>
      </c>
      <c r="AQ109" t="str">
        <f>IF(A109&gt;=_xlfn.PERCENTILE.INC($A$2:$A$1000,0.8),"High Risk",
IF(HR[[#This Row],[AttritionRiskScore]]&gt;=_xlfn.PERCENTILE.INC($AP$2:$AP$1000,0.5),"Medium Risk","Low Risk"))</f>
        <v>Low Risk</v>
      </c>
      <c r="AR109">
        <f>(HR[[#This Row],[OverTimeFlag]]*4+HR[[#This Row],[LowWLBFlag]]*3+HR[[#This Row],[LowJobSatisFlag]]*2+HR[[#This Row],[LowProFlag]]*1)/10</f>
        <v>0.4</v>
      </c>
      <c r="AS109" t="str">
        <f t="shared" si="1"/>
        <v>Medium Burnout</v>
      </c>
      <c r="AT109" t="str">
        <f>IF(HR[[#This Row],[YearsSinceLastPromotion]]&gt;4,"High Stagnation",
IF(HR[[#This Row],[YearsSinceLastPromotion]]&gt;=3,"Medium Stagnation","Low Stagnation"))</f>
        <v>Low Stagnation</v>
      </c>
      <c r="AU109" t="str">
        <f>IF(HR[[#This Row],[MonthlyIncome]]&lt;4000,"Low Salary",
IF(HR[[#This Row],[MonthlyIncome]]&lt;8000,"Medium Salary","High Salary"))</f>
        <v>Medium Salary</v>
      </c>
    </row>
    <row r="110" spans="1:47">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IF(HR[[#This Row],[OverTime]]="Yes",1,0)</f>
        <v>0</v>
      </c>
      <c r="AK110">
        <f>IF(HR[[#This Row],[JobSatisfaction]]&lt;=2,1,0)</f>
        <v>0</v>
      </c>
      <c r="AL110">
        <f>IF(HR[[#This Row],[WorkLifeBalance]]&lt;=2,1,0)</f>
        <v>0</v>
      </c>
      <c r="AM110">
        <f>IF(HR[[#This Row],[MonthlyIncome]]&lt;AVERAGE(HR[MonthlyIncome]),1,0)</f>
        <v>1</v>
      </c>
      <c r="AN110">
        <f>IF(HR[[#This Row],[EnvironmentSatisfaction]]&lt;=2,1,0)</f>
        <v>0</v>
      </c>
      <c r="AO110">
        <f>IF(HR[[#This Row],[YearsSinceLastPromotion]]&gt;4,1,0)</f>
        <v>0</v>
      </c>
      <c r="AP110">
        <f>(HR[[#This Row],[OverTimeFlag]]*1.5+HR[[#This Row],[LowJobSatisFlag]]*2.5+HR[[#This Row],[LowWLBFlag]]*2+HR[[#This Row],[LowSalaryFlag]]*1.5+HR[[#This Row],[LowEnviFlag]]*2+HR[[#This Row],[LowProFlag]]*0.5)/10</f>
        <v>0.15</v>
      </c>
      <c r="AQ110" t="str">
        <f>IF(A110&gt;=_xlfn.PERCENTILE.INC($A$2:$A$1000,0.8),"High Risk",
IF(HR[[#This Row],[AttritionRiskScore]]&gt;=_xlfn.PERCENTILE.INC($AP$2:$AP$1000,0.5),"Medium Risk","Low Risk"))</f>
        <v>Low Risk</v>
      </c>
      <c r="AR110">
        <f>(HR[[#This Row],[OverTimeFlag]]*4+HR[[#This Row],[LowWLBFlag]]*3+HR[[#This Row],[LowJobSatisFlag]]*2+HR[[#This Row],[LowProFlag]]*1)/10</f>
        <v>0</v>
      </c>
      <c r="AS110" t="str">
        <f t="shared" si="1"/>
        <v>Low Burnout</v>
      </c>
      <c r="AT110" t="str">
        <f>IF(HR[[#This Row],[YearsSinceLastPromotion]]&gt;4,"High Stagnation",
IF(HR[[#This Row],[YearsSinceLastPromotion]]&gt;=3,"Medium Stagnation","Low Stagnation"))</f>
        <v>Low Stagnation</v>
      </c>
      <c r="AU110" t="str">
        <f>IF(HR[[#This Row],[MonthlyIncome]]&lt;4000,"Low Salary",
IF(HR[[#This Row],[MonthlyIncome]]&lt;8000,"Medium Salary","High Salary"))</f>
        <v>Low Salary</v>
      </c>
    </row>
    <row r="111" spans="1:47">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IF(HR[[#This Row],[OverTime]]="Yes",1,0)</f>
        <v>0</v>
      </c>
      <c r="AK111">
        <f>IF(HR[[#This Row],[JobSatisfaction]]&lt;=2,1,0)</f>
        <v>0</v>
      </c>
      <c r="AL111">
        <f>IF(HR[[#This Row],[WorkLifeBalance]]&lt;=2,1,0)</f>
        <v>0</v>
      </c>
      <c r="AM111">
        <f>IF(HR[[#This Row],[MonthlyIncome]]&lt;AVERAGE(HR[MonthlyIncome]),1,0)</f>
        <v>1</v>
      </c>
      <c r="AN111">
        <f>IF(HR[[#This Row],[EnvironmentSatisfaction]]&lt;=2,1,0)</f>
        <v>1</v>
      </c>
      <c r="AO111">
        <f>IF(HR[[#This Row],[YearsSinceLastPromotion]]&gt;4,1,0)</f>
        <v>0</v>
      </c>
      <c r="AP111">
        <f>(HR[[#This Row],[OverTimeFlag]]*1.5+HR[[#This Row],[LowJobSatisFlag]]*2.5+HR[[#This Row],[LowWLBFlag]]*2+HR[[#This Row],[LowSalaryFlag]]*1.5+HR[[#This Row],[LowEnviFlag]]*2+HR[[#This Row],[LowProFlag]]*0.5)/10</f>
        <v>0.35</v>
      </c>
      <c r="AQ111" t="str">
        <f>IF(A111&gt;=_xlfn.PERCENTILE.INC($A$2:$A$1000,0.8),"High Risk",
IF(HR[[#This Row],[AttritionRiskScore]]&gt;=_xlfn.PERCENTILE.INC($AP$2:$AP$1000,0.5),"Medium Risk","Low Risk"))</f>
        <v>Medium Risk</v>
      </c>
      <c r="AR111">
        <f>(HR[[#This Row],[OverTimeFlag]]*4+HR[[#This Row],[LowWLBFlag]]*3+HR[[#This Row],[LowJobSatisFlag]]*2+HR[[#This Row],[LowProFlag]]*1)/10</f>
        <v>0</v>
      </c>
      <c r="AS111" t="str">
        <f t="shared" si="1"/>
        <v>Low Burnout</v>
      </c>
      <c r="AT111" t="str">
        <f>IF(HR[[#This Row],[YearsSinceLastPromotion]]&gt;4,"High Stagnation",
IF(HR[[#This Row],[YearsSinceLastPromotion]]&gt;=3,"Medium Stagnation","Low Stagnation"))</f>
        <v>Low Stagnation</v>
      </c>
      <c r="AU111" t="str">
        <f>IF(HR[[#This Row],[MonthlyIncome]]&lt;4000,"Low Salary",
IF(HR[[#This Row],[MonthlyIncome]]&lt;8000,"Medium Salary","High Salary"))</f>
        <v>Low Salary</v>
      </c>
    </row>
    <row r="112" spans="1:47">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IF(HR[[#This Row],[OverTime]]="Yes",1,0)</f>
        <v>0</v>
      </c>
      <c r="AK112">
        <f>IF(HR[[#This Row],[JobSatisfaction]]&lt;=2,1,0)</f>
        <v>1</v>
      </c>
      <c r="AL112">
        <f>IF(HR[[#This Row],[WorkLifeBalance]]&lt;=2,1,0)</f>
        <v>1</v>
      </c>
      <c r="AM112">
        <f>IF(HR[[#This Row],[MonthlyIncome]]&lt;AVERAGE(HR[MonthlyIncome]),1,0)</f>
        <v>0</v>
      </c>
      <c r="AN112">
        <f>IF(HR[[#This Row],[EnvironmentSatisfaction]]&lt;=2,1,0)</f>
        <v>1</v>
      </c>
      <c r="AO112">
        <f>IF(HR[[#This Row],[YearsSinceLastPromotion]]&gt;4,1,0)</f>
        <v>1</v>
      </c>
      <c r="AP112">
        <f>(HR[[#This Row],[OverTimeFlag]]*1.5+HR[[#This Row],[LowJobSatisFlag]]*2.5+HR[[#This Row],[LowWLBFlag]]*2+HR[[#This Row],[LowSalaryFlag]]*1.5+HR[[#This Row],[LowEnviFlag]]*2+HR[[#This Row],[LowProFlag]]*0.5)/10</f>
        <v>0.7</v>
      </c>
      <c r="AQ112" t="str">
        <f>IF(A112&gt;=_xlfn.PERCENTILE.INC($A$2:$A$1000,0.8),"High Risk",
IF(HR[[#This Row],[AttritionRiskScore]]&gt;=_xlfn.PERCENTILE.INC($AP$2:$AP$1000,0.5),"Medium Risk","Low Risk"))</f>
        <v>High Risk</v>
      </c>
      <c r="AR112">
        <f>(HR[[#This Row],[OverTimeFlag]]*4+HR[[#This Row],[LowWLBFlag]]*3+HR[[#This Row],[LowJobSatisFlag]]*2+HR[[#This Row],[LowProFlag]]*1)/10</f>
        <v>0.6</v>
      </c>
      <c r="AS112" t="str">
        <f t="shared" si="1"/>
        <v>Medium Burnout</v>
      </c>
      <c r="AT112" t="str">
        <f>IF(HR[[#This Row],[YearsSinceLastPromotion]]&gt;4,"High Stagnation",
IF(HR[[#This Row],[YearsSinceLastPromotion]]&gt;=3,"Medium Stagnation","Low Stagnation"))</f>
        <v>High Stagnation</v>
      </c>
      <c r="AU112" t="str">
        <f>IF(HR[[#This Row],[MonthlyIncome]]&lt;4000,"Low Salary",
IF(HR[[#This Row],[MonthlyIncome]]&lt;8000,"Medium Salary","High Salary"))</f>
        <v>Medium Salary</v>
      </c>
    </row>
    <row r="113" spans="1:47">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IF(HR[[#This Row],[OverTime]]="Yes",1,0)</f>
        <v>1</v>
      </c>
      <c r="AK113">
        <f>IF(HR[[#This Row],[JobSatisfaction]]&lt;=2,1,0)</f>
        <v>0</v>
      </c>
      <c r="AL113">
        <f>IF(HR[[#This Row],[WorkLifeBalance]]&lt;=2,1,0)</f>
        <v>0</v>
      </c>
      <c r="AM113">
        <f>IF(HR[[#This Row],[MonthlyIncome]]&lt;AVERAGE(HR[MonthlyIncome]),1,0)</f>
        <v>1</v>
      </c>
      <c r="AN113">
        <f>IF(HR[[#This Row],[EnvironmentSatisfaction]]&lt;=2,1,0)</f>
        <v>1</v>
      </c>
      <c r="AO113">
        <f>IF(HR[[#This Row],[YearsSinceLastPromotion]]&gt;4,1,0)</f>
        <v>0</v>
      </c>
      <c r="AP113">
        <f>(HR[[#This Row],[OverTimeFlag]]*1.5+HR[[#This Row],[LowJobSatisFlag]]*2.5+HR[[#This Row],[LowWLBFlag]]*2+HR[[#This Row],[LowSalaryFlag]]*1.5+HR[[#This Row],[LowEnviFlag]]*2+HR[[#This Row],[LowProFlag]]*0.5)/10</f>
        <v>0.5</v>
      </c>
      <c r="AQ113" t="str">
        <f>IF(A113&gt;=_xlfn.PERCENTILE.INC($A$2:$A$1000,0.8),"High Risk",
IF(HR[[#This Row],[AttritionRiskScore]]&gt;=_xlfn.PERCENTILE.INC($AP$2:$AP$1000,0.5),"Medium Risk","Low Risk"))</f>
        <v>Medium Risk</v>
      </c>
      <c r="AR113">
        <f>(HR[[#This Row],[OverTimeFlag]]*4+HR[[#This Row],[LowWLBFlag]]*3+HR[[#This Row],[LowJobSatisFlag]]*2+HR[[#This Row],[LowProFlag]]*1)/10</f>
        <v>0.4</v>
      </c>
      <c r="AS113" t="str">
        <f t="shared" si="1"/>
        <v>Medium Burnout</v>
      </c>
      <c r="AT113" t="str">
        <f>IF(HR[[#This Row],[YearsSinceLastPromotion]]&gt;4,"High Stagnation",
IF(HR[[#This Row],[YearsSinceLastPromotion]]&gt;=3,"Medium Stagnation","Low Stagnation"))</f>
        <v>Low Stagnation</v>
      </c>
      <c r="AU113" t="str">
        <f>IF(HR[[#This Row],[MonthlyIncome]]&lt;4000,"Low Salary",
IF(HR[[#This Row],[MonthlyIncome]]&lt;8000,"Medium Salary","High Salary"))</f>
        <v>Medium Salary</v>
      </c>
    </row>
    <row r="114" spans="1:47">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IF(HR[[#This Row],[OverTime]]="Yes",1,0)</f>
        <v>1</v>
      </c>
      <c r="AK114">
        <f>IF(HR[[#This Row],[JobSatisfaction]]&lt;=2,1,0)</f>
        <v>0</v>
      </c>
      <c r="AL114">
        <f>IF(HR[[#This Row],[WorkLifeBalance]]&lt;=2,1,0)</f>
        <v>0</v>
      </c>
      <c r="AM114">
        <f>IF(HR[[#This Row],[MonthlyIncome]]&lt;AVERAGE(HR[MonthlyIncome]),1,0)</f>
        <v>0</v>
      </c>
      <c r="AN114">
        <f>IF(HR[[#This Row],[EnvironmentSatisfaction]]&lt;=2,1,0)</f>
        <v>0</v>
      </c>
      <c r="AO114">
        <f>IF(HR[[#This Row],[YearsSinceLastPromotion]]&gt;4,1,0)</f>
        <v>0</v>
      </c>
      <c r="AP114">
        <f>(HR[[#This Row],[OverTimeFlag]]*1.5+HR[[#This Row],[LowJobSatisFlag]]*2.5+HR[[#This Row],[LowWLBFlag]]*2+HR[[#This Row],[LowSalaryFlag]]*1.5+HR[[#This Row],[LowEnviFlag]]*2+HR[[#This Row],[LowProFlag]]*0.5)/10</f>
        <v>0.15</v>
      </c>
      <c r="AQ114" t="str">
        <f>IF(A114&gt;=_xlfn.PERCENTILE.INC($A$2:$A$1000,0.8),"High Risk",
IF(HR[[#This Row],[AttritionRiskScore]]&gt;=_xlfn.PERCENTILE.INC($AP$2:$AP$1000,0.5),"Medium Risk","Low Risk"))</f>
        <v>High Risk</v>
      </c>
      <c r="AR114">
        <f>(HR[[#This Row],[OverTimeFlag]]*4+HR[[#This Row],[LowWLBFlag]]*3+HR[[#This Row],[LowJobSatisFlag]]*2+HR[[#This Row],[LowProFlag]]*1)/10</f>
        <v>0.4</v>
      </c>
      <c r="AS114" t="str">
        <f t="shared" si="1"/>
        <v>Medium Burnout</v>
      </c>
      <c r="AT114" t="str">
        <f>IF(HR[[#This Row],[YearsSinceLastPromotion]]&gt;4,"High Stagnation",
IF(HR[[#This Row],[YearsSinceLastPromotion]]&gt;=3,"Medium Stagnation","Low Stagnation"))</f>
        <v>Medium Stagnation</v>
      </c>
      <c r="AU114" t="str">
        <f>IF(HR[[#This Row],[MonthlyIncome]]&lt;4000,"Low Salary",
IF(HR[[#This Row],[MonthlyIncome]]&lt;8000,"Medium Salary","High Salary"))</f>
        <v>High Salary</v>
      </c>
    </row>
    <row r="115" spans="1:47">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IF(HR[[#This Row],[OverTime]]="Yes",1,0)</f>
        <v>0</v>
      </c>
      <c r="AK115">
        <f>IF(HR[[#This Row],[JobSatisfaction]]&lt;=2,1,0)</f>
        <v>0</v>
      </c>
      <c r="AL115">
        <f>IF(HR[[#This Row],[WorkLifeBalance]]&lt;=2,1,0)</f>
        <v>0</v>
      </c>
      <c r="AM115">
        <f>IF(HR[[#This Row],[MonthlyIncome]]&lt;AVERAGE(HR[MonthlyIncome]),1,0)</f>
        <v>1</v>
      </c>
      <c r="AN115">
        <f>IF(HR[[#This Row],[EnvironmentSatisfaction]]&lt;=2,1,0)</f>
        <v>1</v>
      </c>
      <c r="AO115">
        <f>IF(HR[[#This Row],[YearsSinceLastPromotion]]&gt;4,1,0)</f>
        <v>0</v>
      </c>
      <c r="AP115">
        <f>(HR[[#This Row],[OverTimeFlag]]*1.5+HR[[#This Row],[LowJobSatisFlag]]*2.5+HR[[#This Row],[LowWLBFlag]]*2+HR[[#This Row],[LowSalaryFlag]]*1.5+HR[[#This Row],[LowEnviFlag]]*2+HR[[#This Row],[LowProFlag]]*0.5)/10</f>
        <v>0.35</v>
      </c>
      <c r="AQ115" t="str">
        <f>IF(A115&gt;=_xlfn.PERCENTILE.INC($A$2:$A$1000,0.8),"High Risk",
IF(HR[[#This Row],[AttritionRiskScore]]&gt;=_xlfn.PERCENTILE.INC($AP$2:$AP$1000,0.5),"Medium Risk","Low Risk"))</f>
        <v>Medium Risk</v>
      </c>
      <c r="AR115">
        <f>(HR[[#This Row],[OverTimeFlag]]*4+HR[[#This Row],[LowWLBFlag]]*3+HR[[#This Row],[LowJobSatisFlag]]*2+HR[[#This Row],[LowProFlag]]*1)/10</f>
        <v>0</v>
      </c>
      <c r="AS115" t="str">
        <f t="shared" si="1"/>
        <v>Low Burnout</v>
      </c>
      <c r="AT115" t="str">
        <f>IF(HR[[#This Row],[YearsSinceLastPromotion]]&gt;4,"High Stagnation",
IF(HR[[#This Row],[YearsSinceLastPromotion]]&gt;=3,"Medium Stagnation","Low Stagnation"))</f>
        <v>Low Stagnation</v>
      </c>
      <c r="AU115" t="str">
        <f>IF(HR[[#This Row],[MonthlyIncome]]&lt;4000,"Low Salary",
IF(HR[[#This Row],[MonthlyIncome]]&lt;8000,"Medium Salary","High Salary"))</f>
        <v>Low Salary</v>
      </c>
    </row>
    <row r="116" spans="1:47">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IF(HR[[#This Row],[OverTime]]="Yes",1,0)</f>
        <v>0</v>
      </c>
      <c r="AK116">
        <f>IF(HR[[#This Row],[JobSatisfaction]]&lt;=2,1,0)</f>
        <v>1</v>
      </c>
      <c r="AL116">
        <f>IF(HR[[#This Row],[WorkLifeBalance]]&lt;=2,1,0)</f>
        <v>0</v>
      </c>
      <c r="AM116">
        <f>IF(HR[[#This Row],[MonthlyIncome]]&lt;AVERAGE(HR[MonthlyIncome]),1,0)</f>
        <v>1</v>
      </c>
      <c r="AN116">
        <f>IF(HR[[#This Row],[EnvironmentSatisfaction]]&lt;=2,1,0)</f>
        <v>0</v>
      </c>
      <c r="AO116">
        <f>IF(HR[[#This Row],[YearsSinceLastPromotion]]&gt;4,1,0)</f>
        <v>0</v>
      </c>
      <c r="AP116">
        <f>(HR[[#This Row],[OverTimeFlag]]*1.5+HR[[#This Row],[LowJobSatisFlag]]*2.5+HR[[#This Row],[LowWLBFlag]]*2+HR[[#This Row],[LowSalaryFlag]]*1.5+HR[[#This Row],[LowEnviFlag]]*2+HR[[#This Row],[LowProFlag]]*0.5)/10</f>
        <v>0.4</v>
      </c>
      <c r="AQ116" t="str">
        <f>IF(A116&gt;=_xlfn.PERCENTILE.INC($A$2:$A$1000,0.8),"High Risk",
IF(HR[[#This Row],[AttritionRiskScore]]&gt;=_xlfn.PERCENTILE.INC($AP$2:$AP$1000,0.5),"Medium Risk","Low Risk"))</f>
        <v>Medium Risk</v>
      </c>
      <c r="AR116">
        <f>(HR[[#This Row],[OverTimeFlag]]*4+HR[[#This Row],[LowWLBFlag]]*3+HR[[#This Row],[LowJobSatisFlag]]*2+HR[[#This Row],[LowProFlag]]*1)/10</f>
        <v>0.2</v>
      </c>
      <c r="AS116" t="str">
        <f t="shared" si="1"/>
        <v>Low Burnout</v>
      </c>
      <c r="AT116" t="str">
        <f>IF(HR[[#This Row],[YearsSinceLastPromotion]]&gt;4,"High Stagnation",
IF(HR[[#This Row],[YearsSinceLastPromotion]]&gt;=3,"Medium Stagnation","Low Stagnation"))</f>
        <v>Low Stagnation</v>
      </c>
      <c r="AU116" t="str">
        <f>IF(HR[[#This Row],[MonthlyIncome]]&lt;4000,"Low Salary",
IF(HR[[#This Row],[MonthlyIncome]]&lt;8000,"Medium Salary","High Salary"))</f>
        <v>Medium Salary</v>
      </c>
    </row>
    <row r="117" spans="1:47">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IF(HR[[#This Row],[OverTime]]="Yes",1,0)</f>
        <v>0</v>
      </c>
      <c r="AK117">
        <f>IF(HR[[#This Row],[JobSatisfaction]]&lt;=2,1,0)</f>
        <v>0</v>
      </c>
      <c r="AL117">
        <f>IF(HR[[#This Row],[WorkLifeBalance]]&lt;=2,1,0)</f>
        <v>0</v>
      </c>
      <c r="AM117">
        <f>IF(HR[[#This Row],[MonthlyIncome]]&lt;AVERAGE(HR[MonthlyIncome]),1,0)</f>
        <v>0</v>
      </c>
      <c r="AN117">
        <f>IF(HR[[#This Row],[EnvironmentSatisfaction]]&lt;=2,1,0)</f>
        <v>0</v>
      </c>
      <c r="AO117">
        <f>IF(HR[[#This Row],[YearsSinceLastPromotion]]&gt;4,1,0)</f>
        <v>0</v>
      </c>
      <c r="AP117">
        <f>(HR[[#This Row],[OverTimeFlag]]*1.5+HR[[#This Row],[LowJobSatisFlag]]*2.5+HR[[#This Row],[LowWLBFlag]]*2+HR[[#This Row],[LowSalaryFlag]]*1.5+HR[[#This Row],[LowEnviFlag]]*2+HR[[#This Row],[LowProFlag]]*0.5)/10</f>
        <v>0</v>
      </c>
      <c r="AQ117" t="str">
        <f>IF(A117&gt;=_xlfn.PERCENTILE.INC($A$2:$A$1000,0.8),"High Risk",
IF(HR[[#This Row],[AttritionRiskScore]]&gt;=_xlfn.PERCENTILE.INC($AP$2:$AP$1000,0.5),"Medium Risk","Low Risk"))</f>
        <v>Low Risk</v>
      </c>
      <c r="AR117">
        <f>(HR[[#This Row],[OverTimeFlag]]*4+HR[[#This Row],[LowWLBFlag]]*3+HR[[#This Row],[LowJobSatisFlag]]*2+HR[[#This Row],[LowProFlag]]*1)/10</f>
        <v>0</v>
      </c>
      <c r="AS117" t="str">
        <f t="shared" si="1"/>
        <v>Low Burnout</v>
      </c>
      <c r="AT117" t="str">
        <f>IF(HR[[#This Row],[YearsSinceLastPromotion]]&gt;4,"High Stagnation",
IF(HR[[#This Row],[YearsSinceLastPromotion]]&gt;=3,"Medium Stagnation","Low Stagnation"))</f>
        <v>Low Stagnation</v>
      </c>
      <c r="AU117" t="str">
        <f>IF(HR[[#This Row],[MonthlyIncome]]&lt;4000,"Low Salary",
IF(HR[[#This Row],[MonthlyIncome]]&lt;8000,"Medium Salary","High Salary"))</f>
        <v>Medium Salary</v>
      </c>
    </row>
    <row r="118" spans="1:47">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IF(HR[[#This Row],[OverTime]]="Yes",1,0)</f>
        <v>0</v>
      </c>
      <c r="AK118">
        <f>IF(HR[[#This Row],[JobSatisfaction]]&lt;=2,1,0)</f>
        <v>1</v>
      </c>
      <c r="AL118">
        <f>IF(HR[[#This Row],[WorkLifeBalance]]&lt;=2,1,0)</f>
        <v>0</v>
      </c>
      <c r="AM118">
        <f>IF(HR[[#This Row],[MonthlyIncome]]&lt;AVERAGE(HR[MonthlyIncome]),1,0)</f>
        <v>0</v>
      </c>
      <c r="AN118">
        <f>IF(HR[[#This Row],[EnvironmentSatisfaction]]&lt;=2,1,0)</f>
        <v>0</v>
      </c>
      <c r="AO118">
        <f>IF(HR[[#This Row],[YearsSinceLastPromotion]]&gt;4,1,0)</f>
        <v>1</v>
      </c>
      <c r="AP118">
        <f>(HR[[#This Row],[OverTimeFlag]]*1.5+HR[[#This Row],[LowJobSatisFlag]]*2.5+HR[[#This Row],[LowWLBFlag]]*2+HR[[#This Row],[LowSalaryFlag]]*1.5+HR[[#This Row],[LowEnviFlag]]*2+HR[[#This Row],[LowProFlag]]*0.5)/10</f>
        <v>0.3</v>
      </c>
      <c r="AQ118" t="str">
        <f>IF(A118&gt;=_xlfn.PERCENTILE.INC($A$2:$A$1000,0.8),"High Risk",
IF(HR[[#This Row],[AttritionRiskScore]]&gt;=_xlfn.PERCENTILE.INC($AP$2:$AP$1000,0.5),"Medium Risk","Low Risk"))</f>
        <v>Low Risk</v>
      </c>
      <c r="AR118">
        <f>(HR[[#This Row],[OverTimeFlag]]*4+HR[[#This Row],[LowWLBFlag]]*3+HR[[#This Row],[LowJobSatisFlag]]*2+HR[[#This Row],[LowProFlag]]*1)/10</f>
        <v>0.3</v>
      </c>
      <c r="AS118" t="str">
        <f t="shared" si="1"/>
        <v>Low Burnout</v>
      </c>
      <c r="AT118" t="str">
        <f>IF(HR[[#This Row],[YearsSinceLastPromotion]]&gt;4,"High Stagnation",
IF(HR[[#This Row],[YearsSinceLastPromotion]]&gt;=3,"Medium Stagnation","Low Stagnation"))</f>
        <v>High Stagnation</v>
      </c>
      <c r="AU118" t="str">
        <f>IF(HR[[#This Row],[MonthlyIncome]]&lt;4000,"Low Salary",
IF(HR[[#This Row],[MonthlyIncome]]&lt;8000,"Medium Salary","High Salary"))</f>
        <v>High Salary</v>
      </c>
    </row>
    <row r="119" spans="1:47">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IF(HR[[#This Row],[OverTime]]="Yes",1,0)</f>
        <v>0</v>
      </c>
      <c r="AK119">
        <f>IF(HR[[#This Row],[JobSatisfaction]]&lt;=2,1,0)</f>
        <v>0</v>
      </c>
      <c r="AL119">
        <f>IF(HR[[#This Row],[WorkLifeBalance]]&lt;=2,1,0)</f>
        <v>0</v>
      </c>
      <c r="AM119">
        <f>IF(HR[[#This Row],[MonthlyIncome]]&lt;AVERAGE(HR[MonthlyIncome]),1,0)</f>
        <v>0</v>
      </c>
      <c r="AN119">
        <f>IF(HR[[#This Row],[EnvironmentSatisfaction]]&lt;=2,1,0)</f>
        <v>1</v>
      </c>
      <c r="AO119">
        <f>IF(HR[[#This Row],[YearsSinceLastPromotion]]&gt;4,1,0)</f>
        <v>0</v>
      </c>
      <c r="AP119">
        <f>(HR[[#This Row],[OverTimeFlag]]*1.5+HR[[#This Row],[LowJobSatisFlag]]*2.5+HR[[#This Row],[LowWLBFlag]]*2+HR[[#This Row],[LowSalaryFlag]]*1.5+HR[[#This Row],[LowEnviFlag]]*2+HR[[#This Row],[LowProFlag]]*0.5)/10</f>
        <v>0.2</v>
      </c>
      <c r="AQ119" t="str">
        <f>IF(A119&gt;=_xlfn.PERCENTILE.INC($A$2:$A$1000,0.8),"High Risk",
IF(HR[[#This Row],[AttritionRiskScore]]&gt;=_xlfn.PERCENTILE.INC($AP$2:$AP$1000,0.5),"Medium Risk","Low Risk"))</f>
        <v>Low Risk</v>
      </c>
      <c r="AR119">
        <f>(HR[[#This Row],[OverTimeFlag]]*4+HR[[#This Row],[LowWLBFlag]]*3+HR[[#This Row],[LowJobSatisFlag]]*2+HR[[#This Row],[LowProFlag]]*1)/10</f>
        <v>0</v>
      </c>
      <c r="AS119" t="str">
        <f t="shared" si="1"/>
        <v>Low Burnout</v>
      </c>
      <c r="AT119" t="str">
        <f>IF(HR[[#This Row],[YearsSinceLastPromotion]]&gt;4,"High Stagnation",
IF(HR[[#This Row],[YearsSinceLastPromotion]]&gt;=3,"Medium Stagnation","Low Stagnation"))</f>
        <v>Low Stagnation</v>
      </c>
      <c r="AU119" t="str">
        <f>IF(HR[[#This Row],[MonthlyIncome]]&lt;4000,"Low Salary",
IF(HR[[#This Row],[MonthlyIncome]]&lt;8000,"Medium Salary","High Salary"))</f>
        <v>High Salary</v>
      </c>
    </row>
    <row r="120" spans="1:47">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IF(HR[[#This Row],[OverTime]]="Yes",1,0)</f>
        <v>0</v>
      </c>
      <c r="AK120">
        <f>IF(HR[[#This Row],[JobSatisfaction]]&lt;=2,1,0)</f>
        <v>0</v>
      </c>
      <c r="AL120">
        <f>IF(HR[[#This Row],[WorkLifeBalance]]&lt;=2,1,0)</f>
        <v>0</v>
      </c>
      <c r="AM120">
        <f>IF(HR[[#This Row],[MonthlyIncome]]&lt;AVERAGE(HR[MonthlyIncome]),1,0)</f>
        <v>1</v>
      </c>
      <c r="AN120">
        <f>IF(HR[[#This Row],[EnvironmentSatisfaction]]&lt;=2,1,0)</f>
        <v>1</v>
      </c>
      <c r="AO120">
        <f>IF(HR[[#This Row],[YearsSinceLastPromotion]]&gt;4,1,0)</f>
        <v>0</v>
      </c>
      <c r="AP120">
        <f>(HR[[#This Row],[OverTimeFlag]]*1.5+HR[[#This Row],[LowJobSatisFlag]]*2.5+HR[[#This Row],[LowWLBFlag]]*2+HR[[#This Row],[LowSalaryFlag]]*1.5+HR[[#This Row],[LowEnviFlag]]*2+HR[[#This Row],[LowProFlag]]*0.5)/10</f>
        <v>0.35</v>
      </c>
      <c r="AQ120" t="str">
        <f>IF(A120&gt;=_xlfn.PERCENTILE.INC($A$2:$A$1000,0.8),"High Risk",
IF(HR[[#This Row],[AttritionRiskScore]]&gt;=_xlfn.PERCENTILE.INC($AP$2:$AP$1000,0.5),"Medium Risk","Low Risk"))</f>
        <v>Medium Risk</v>
      </c>
      <c r="AR120">
        <f>(HR[[#This Row],[OverTimeFlag]]*4+HR[[#This Row],[LowWLBFlag]]*3+HR[[#This Row],[LowJobSatisFlag]]*2+HR[[#This Row],[LowProFlag]]*1)/10</f>
        <v>0</v>
      </c>
      <c r="AS120" t="str">
        <f t="shared" si="1"/>
        <v>Low Burnout</v>
      </c>
      <c r="AT120" t="str">
        <f>IF(HR[[#This Row],[YearsSinceLastPromotion]]&gt;4,"High Stagnation",
IF(HR[[#This Row],[YearsSinceLastPromotion]]&gt;=3,"Medium Stagnation","Low Stagnation"))</f>
        <v>Low Stagnation</v>
      </c>
      <c r="AU120" t="str">
        <f>IF(HR[[#This Row],[MonthlyIncome]]&lt;4000,"Low Salary",
IF(HR[[#This Row],[MonthlyIncome]]&lt;8000,"Medium Salary","High Salary"))</f>
        <v>Low Salary</v>
      </c>
    </row>
    <row r="121" spans="1:47">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IF(HR[[#This Row],[OverTime]]="Yes",1,0)</f>
        <v>1</v>
      </c>
      <c r="AK121">
        <f>IF(HR[[#This Row],[JobSatisfaction]]&lt;=2,1,0)</f>
        <v>0</v>
      </c>
      <c r="AL121">
        <f>IF(HR[[#This Row],[WorkLifeBalance]]&lt;=2,1,0)</f>
        <v>0</v>
      </c>
      <c r="AM121">
        <f>IF(HR[[#This Row],[MonthlyIncome]]&lt;AVERAGE(HR[MonthlyIncome]),1,0)</f>
        <v>0</v>
      </c>
      <c r="AN121">
        <f>IF(HR[[#This Row],[EnvironmentSatisfaction]]&lt;=2,1,0)</f>
        <v>0</v>
      </c>
      <c r="AO121">
        <f>IF(HR[[#This Row],[YearsSinceLastPromotion]]&gt;4,1,0)</f>
        <v>0</v>
      </c>
      <c r="AP121">
        <f>(HR[[#This Row],[OverTimeFlag]]*1.5+HR[[#This Row],[LowJobSatisFlag]]*2.5+HR[[#This Row],[LowWLBFlag]]*2+HR[[#This Row],[LowSalaryFlag]]*1.5+HR[[#This Row],[LowEnviFlag]]*2+HR[[#This Row],[LowProFlag]]*0.5)/10</f>
        <v>0.15</v>
      </c>
      <c r="AQ121" t="str">
        <f>IF(A121&gt;=_xlfn.PERCENTILE.INC($A$2:$A$1000,0.8),"High Risk",
IF(HR[[#This Row],[AttritionRiskScore]]&gt;=_xlfn.PERCENTILE.INC($AP$2:$AP$1000,0.5),"Medium Risk","Low Risk"))</f>
        <v>Low Risk</v>
      </c>
      <c r="AR121">
        <f>(HR[[#This Row],[OverTimeFlag]]*4+HR[[#This Row],[LowWLBFlag]]*3+HR[[#This Row],[LowJobSatisFlag]]*2+HR[[#This Row],[LowProFlag]]*1)/10</f>
        <v>0.4</v>
      </c>
      <c r="AS121" t="str">
        <f t="shared" si="1"/>
        <v>Medium Burnout</v>
      </c>
      <c r="AT121" t="str">
        <f>IF(HR[[#This Row],[YearsSinceLastPromotion]]&gt;4,"High Stagnation",
IF(HR[[#This Row],[YearsSinceLastPromotion]]&gt;=3,"Medium Stagnation","Low Stagnation"))</f>
        <v>Medium Stagnation</v>
      </c>
      <c r="AU121" t="str">
        <f>IF(HR[[#This Row],[MonthlyIncome]]&lt;4000,"Low Salary",
IF(HR[[#This Row],[MonthlyIncome]]&lt;8000,"Medium Salary","High Salary"))</f>
        <v>High Salary</v>
      </c>
    </row>
    <row r="122" spans="1:47">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IF(HR[[#This Row],[OverTime]]="Yes",1,0)</f>
        <v>0</v>
      </c>
      <c r="AK122">
        <f>IF(HR[[#This Row],[JobSatisfaction]]&lt;=2,1,0)</f>
        <v>0</v>
      </c>
      <c r="AL122">
        <f>IF(HR[[#This Row],[WorkLifeBalance]]&lt;=2,1,0)</f>
        <v>1</v>
      </c>
      <c r="AM122">
        <f>IF(HR[[#This Row],[MonthlyIncome]]&lt;AVERAGE(HR[MonthlyIncome]),1,0)</f>
        <v>1</v>
      </c>
      <c r="AN122">
        <f>IF(HR[[#This Row],[EnvironmentSatisfaction]]&lt;=2,1,0)</f>
        <v>1</v>
      </c>
      <c r="AO122">
        <f>IF(HR[[#This Row],[YearsSinceLastPromotion]]&gt;4,1,0)</f>
        <v>0</v>
      </c>
      <c r="AP122">
        <f>(HR[[#This Row],[OverTimeFlag]]*1.5+HR[[#This Row],[LowJobSatisFlag]]*2.5+HR[[#This Row],[LowWLBFlag]]*2+HR[[#This Row],[LowSalaryFlag]]*1.5+HR[[#This Row],[LowEnviFlag]]*2+HR[[#This Row],[LowProFlag]]*0.5)/10</f>
        <v>0.55000000000000004</v>
      </c>
      <c r="AQ122" t="str">
        <f>IF(A122&gt;=_xlfn.PERCENTILE.INC($A$2:$A$1000,0.8),"High Risk",
IF(HR[[#This Row],[AttritionRiskScore]]&gt;=_xlfn.PERCENTILE.INC($AP$2:$AP$1000,0.5),"Medium Risk","Low Risk"))</f>
        <v>Medium Risk</v>
      </c>
      <c r="AR122">
        <f>(HR[[#This Row],[OverTimeFlag]]*4+HR[[#This Row],[LowWLBFlag]]*3+HR[[#This Row],[LowJobSatisFlag]]*2+HR[[#This Row],[LowProFlag]]*1)/10</f>
        <v>0.3</v>
      </c>
      <c r="AS122" t="str">
        <f t="shared" si="1"/>
        <v>Low Burnout</v>
      </c>
      <c r="AT122" t="str">
        <f>IF(HR[[#This Row],[YearsSinceLastPromotion]]&gt;4,"High Stagnation",
IF(HR[[#This Row],[YearsSinceLastPromotion]]&gt;=3,"Medium Stagnation","Low Stagnation"))</f>
        <v>Low Stagnation</v>
      </c>
      <c r="AU122" t="str">
        <f>IF(HR[[#This Row],[MonthlyIncome]]&lt;4000,"Low Salary",
IF(HR[[#This Row],[MonthlyIncome]]&lt;8000,"Medium Salary","High Salary"))</f>
        <v>Low Salary</v>
      </c>
    </row>
    <row r="123" spans="1:47">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IF(HR[[#This Row],[OverTime]]="Yes",1,0)</f>
        <v>0</v>
      </c>
      <c r="AK123">
        <f>IF(HR[[#This Row],[JobSatisfaction]]&lt;=2,1,0)</f>
        <v>1</v>
      </c>
      <c r="AL123">
        <f>IF(HR[[#This Row],[WorkLifeBalance]]&lt;=2,1,0)</f>
        <v>0</v>
      </c>
      <c r="AM123">
        <f>IF(HR[[#This Row],[MonthlyIncome]]&lt;AVERAGE(HR[MonthlyIncome]),1,0)</f>
        <v>1</v>
      </c>
      <c r="AN123">
        <f>IF(HR[[#This Row],[EnvironmentSatisfaction]]&lt;=2,1,0)</f>
        <v>0</v>
      </c>
      <c r="AO123">
        <f>IF(HR[[#This Row],[YearsSinceLastPromotion]]&gt;4,1,0)</f>
        <v>0</v>
      </c>
      <c r="AP123">
        <f>(HR[[#This Row],[OverTimeFlag]]*1.5+HR[[#This Row],[LowJobSatisFlag]]*2.5+HR[[#This Row],[LowWLBFlag]]*2+HR[[#This Row],[LowSalaryFlag]]*1.5+HR[[#This Row],[LowEnviFlag]]*2+HR[[#This Row],[LowProFlag]]*0.5)/10</f>
        <v>0.4</v>
      </c>
      <c r="AQ123" t="str">
        <f>IF(A123&gt;=_xlfn.PERCENTILE.INC($A$2:$A$1000,0.8),"High Risk",
IF(HR[[#This Row],[AttritionRiskScore]]&gt;=_xlfn.PERCENTILE.INC($AP$2:$AP$1000,0.5),"Medium Risk","Low Risk"))</f>
        <v>Medium Risk</v>
      </c>
      <c r="AR123">
        <f>(HR[[#This Row],[OverTimeFlag]]*4+HR[[#This Row],[LowWLBFlag]]*3+HR[[#This Row],[LowJobSatisFlag]]*2+HR[[#This Row],[LowProFlag]]*1)/10</f>
        <v>0.2</v>
      </c>
      <c r="AS123" t="str">
        <f t="shared" si="1"/>
        <v>Low Burnout</v>
      </c>
      <c r="AT123" t="str">
        <f>IF(HR[[#This Row],[YearsSinceLastPromotion]]&gt;4,"High Stagnation",
IF(HR[[#This Row],[YearsSinceLastPromotion]]&gt;=3,"Medium Stagnation","Low Stagnation"))</f>
        <v>Low Stagnation</v>
      </c>
      <c r="AU123" t="str">
        <f>IF(HR[[#This Row],[MonthlyIncome]]&lt;4000,"Low Salary",
IF(HR[[#This Row],[MonthlyIncome]]&lt;8000,"Medium Salary","High Salary"))</f>
        <v>Medium Salary</v>
      </c>
    </row>
    <row r="124" spans="1:47">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IF(HR[[#This Row],[OverTime]]="Yes",1,0)</f>
        <v>1</v>
      </c>
      <c r="AK124">
        <f>IF(HR[[#This Row],[JobSatisfaction]]&lt;=2,1,0)</f>
        <v>1</v>
      </c>
      <c r="AL124">
        <f>IF(HR[[#This Row],[WorkLifeBalance]]&lt;=2,1,0)</f>
        <v>0</v>
      </c>
      <c r="AM124">
        <f>IF(HR[[#This Row],[MonthlyIncome]]&lt;AVERAGE(HR[MonthlyIncome]),1,0)</f>
        <v>1</v>
      </c>
      <c r="AN124">
        <f>IF(HR[[#This Row],[EnvironmentSatisfaction]]&lt;=2,1,0)</f>
        <v>1</v>
      </c>
      <c r="AO124">
        <f>IF(HR[[#This Row],[YearsSinceLastPromotion]]&gt;4,1,0)</f>
        <v>0</v>
      </c>
      <c r="AP124">
        <f>(HR[[#This Row],[OverTimeFlag]]*1.5+HR[[#This Row],[LowJobSatisFlag]]*2.5+HR[[#This Row],[LowWLBFlag]]*2+HR[[#This Row],[LowSalaryFlag]]*1.5+HR[[#This Row],[LowEnviFlag]]*2+HR[[#This Row],[LowProFlag]]*0.5)/10</f>
        <v>0.75</v>
      </c>
      <c r="AQ124" t="str">
        <f>IF(A124&gt;=_xlfn.PERCENTILE.INC($A$2:$A$1000,0.8),"High Risk",
IF(HR[[#This Row],[AttritionRiskScore]]&gt;=_xlfn.PERCENTILE.INC($AP$2:$AP$1000,0.5),"Medium Risk","Low Risk"))</f>
        <v>High Risk</v>
      </c>
      <c r="AR124">
        <f>(HR[[#This Row],[OverTimeFlag]]*4+HR[[#This Row],[LowWLBFlag]]*3+HR[[#This Row],[LowJobSatisFlag]]*2+HR[[#This Row],[LowProFlag]]*1)/10</f>
        <v>0.6</v>
      </c>
      <c r="AS124" t="str">
        <f t="shared" si="1"/>
        <v>Medium Burnout</v>
      </c>
      <c r="AT124" t="str">
        <f>IF(HR[[#This Row],[YearsSinceLastPromotion]]&gt;4,"High Stagnation",
IF(HR[[#This Row],[YearsSinceLastPromotion]]&gt;=3,"Medium Stagnation","Low Stagnation"))</f>
        <v>Medium Stagnation</v>
      </c>
      <c r="AU124" t="str">
        <f>IF(HR[[#This Row],[MonthlyIncome]]&lt;4000,"Low Salary",
IF(HR[[#This Row],[MonthlyIncome]]&lt;8000,"Medium Salary","High Salary"))</f>
        <v>Medium Salary</v>
      </c>
    </row>
    <row r="125" spans="1:47">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IF(HR[[#This Row],[OverTime]]="Yes",1,0)</f>
        <v>0</v>
      </c>
      <c r="AK125">
        <f>IF(HR[[#This Row],[JobSatisfaction]]&lt;=2,1,0)</f>
        <v>0</v>
      </c>
      <c r="AL125">
        <f>IF(HR[[#This Row],[WorkLifeBalance]]&lt;=2,1,0)</f>
        <v>0</v>
      </c>
      <c r="AM125">
        <f>IF(HR[[#This Row],[MonthlyIncome]]&lt;AVERAGE(HR[MonthlyIncome]),1,0)</f>
        <v>0</v>
      </c>
      <c r="AN125">
        <f>IF(HR[[#This Row],[EnvironmentSatisfaction]]&lt;=2,1,0)</f>
        <v>1</v>
      </c>
      <c r="AO125">
        <f>IF(HR[[#This Row],[YearsSinceLastPromotion]]&gt;4,1,0)</f>
        <v>1</v>
      </c>
      <c r="AP125">
        <f>(HR[[#This Row],[OverTimeFlag]]*1.5+HR[[#This Row],[LowJobSatisFlag]]*2.5+HR[[#This Row],[LowWLBFlag]]*2+HR[[#This Row],[LowSalaryFlag]]*1.5+HR[[#This Row],[LowEnviFlag]]*2+HR[[#This Row],[LowProFlag]]*0.5)/10</f>
        <v>0.25</v>
      </c>
      <c r="AQ125" t="str">
        <f>IF(A125&gt;=_xlfn.PERCENTILE.INC($A$2:$A$1000,0.8),"High Risk",
IF(HR[[#This Row],[AttritionRiskScore]]&gt;=_xlfn.PERCENTILE.INC($AP$2:$AP$1000,0.5),"Medium Risk","Low Risk"))</f>
        <v>High Risk</v>
      </c>
      <c r="AR125">
        <f>(HR[[#This Row],[OverTimeFlag]]*4+HR[[#This Row],[LowWLBFlag]]*3+HR[[#This Row],[LowJobSatisFlag]]*2+HR[[#This Row],[LowProFlag]]*1)/10</f>
        <v>0.1</v>
      </c>
      <c r="AS125" t="str">
        <f t="shared" si="1"/>
        <v>Low Burnout</v>
      </c>
      <c r="AT125" t="str">
        <f>IF(HR[[#This Row],[YearsSinceLastPromotion]]&gt;4,"High Stagnation",
IF(HR[[#This Row],[YearsSinceLastPromotion]]&gt;=3,"Medium Stagnation","Low Stagnation"))</f>
        <v>High Stagnation</v>
      </c>
      <c r="AU125" t="str">
        <f>IF(HR[[#This Row],[MonthlyIncome]]&lt;4000,"Low Salary",
IF(HR[[#This Row],[MonthlyIncome]]&lt;8000,"Medium Salary","High Salary"))</f>
        <v>High Salary</v>
      </c>
    </row>
    <row r="126" spans="1:47">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IF(HR[[#This Row],[OverTime]]="Yes",1,0)</f>
        <v>1</v>
      </c>
      <c r="AK126">
        <f>IF(HR[[#This Row],[JobSatisfaction]]&lt;=2,1,0)</f>
        <v>0</v>
      </c>
      <c r="AL126">
        <f>IF(HR[[#This Row],[WorkLifeBalance]]&lt;=2,1,0)</f>
        <v>1</v>
      </c>
      <c r="AM126">
        <f>IF(HR[[#This Row],[MonthlyIncome]]&lt;AVERAGE(HR[MonthlyIncome]),1,0)</f>
        <v>1</v>
      </c>
      <c r="AN126">
        <f>IF(HR[[#This Row],[EnvironmentSatisfaction]]&lt;=2,1,0)</f>
        <v>1</v>
      </c>
      <c r="AO126">
        <f>IF(HR[[#This Row],[YearsSinceLastPromotion]]&gt;4,1,0)</f>
        <v>1</v>
      </c>
      <c r="AP126">
        <f>(HR[[#This Row],[OverTimeFlag]]*1.5+HR[[#This Row],[LowJobSatisFlag]]*2.5+HR[[#This Row],[LowWLBFlag]]*2+HR[[#This Row],[LowSalaryFlag]]*1.5+HR[[#This Row],[LowEnviFlag]]*2+HR[[#This Row],[LowProFlag]]*0.5)/10</f>
        <v>0.75</v>
      </c>
      <c r="AQ126" t="str">
        <f>IF(A126&gt;=_xlfn.PERCENTILE.INC($A$2:$A$1000,0.8),"High Risk",
IF(HR[[#This Row],[AttritionRiskScore]]&gt;=_xlfn.PERCENTILE.INC($AP$2:$AP$1000,0.5),"Medium Risk","Low Risk"))</f>
        <v>Medium Risk</v>
      </c>
      <c r="AR126">
        <f>(HR[[#This Row],[OverTimeFlag]]*4+HR[[#This Row],[LowWLBFlag]]*3+HR[[#This Row],[LowJobSatisFlag]]*2+HR[[#This Row],[LowProFlag]]*1)/10</f>
        <v>0.8</v>
      </c>
      <c r="AS126" t="str">
        <f t="shared" si="1"/>
        <v>High Burnout</v>
      </c>
      <c r="AT126" t="str">
        <f>IF(HR[[#This Row],[YearsSinceLastPromotion]]&gt;4,"High Stagnation",
IF(HR[[#This Row],[YearsSinceLastPromotion]]&gt;=3,"Medium Stagnation","Low Stagnation"))</f>
        <v>High Stagnation</v>
      </c>
      <c r="AU126" t="str">
        <f>IF(HR[[#This Row],[MonthlyIncome]]&lt;4000,"Low Salary",
IF(HR[[#This Row],[MonthlyIncome]]&lt;8000,"Medium Salary","High Salary"))</f>
        <v>Medium Salary</v>
      </c>
    </row>
    <row r="127" spans="1:47">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IF(HR[[#This Row],[OverTime]]="Yes",1,0)</f>
        <v>0</v>
      </c>
      <c r="AK127">
        <f>IF(HR[[#This Row],[JobSatisfaction]]&lt;=2,1,0)</f>
        <v>1</v>
      </c>
      <c r="AL127">
        <f>IF(HR[[#This Row],[WorkLifeBalance]]&lt;=2,1,0)</f>
        <v>1</v>
      </c>
      <c r="AM127">
        <f>IF(HR[[#This Row],[MonthlyIncome]]&lt;AVERAGE(HR[MonthlyIncome]),1,0)</f>
        <v>1</v>
      </c>
      <c r="AN127">
        <f>IF(HR[[#This Row],[EnvironmentSatisfaction]]&lt;=2,1,0)</f>
        <v>0</v>
      </c>
      <c r="AO127">
        <f>IF(HR[[#This Row],[YearsSinceLastPromotion]]&gt;4,1,0)</f>
        <v>0</v>
      </c>
      <c r="AP127">
        <f>(HR[[#This Row],[OverTimeFlag]]*1.5+HR[[#This Row],[LowJobSatisFlag]]*2.5+HR[[#This Row],[LowWLBFlag]]*2+HR[[#This Row],[LowSalaryFlag]]*1.5+HR[[#This Row],[LowEnviFlag]]*2+HR[[#This Row],[LowProFlag]]*0.5)/10</f>
        <v>0.6</v>
      </c>
      <c r="AQ127" t="str">
        <f>IF(A127&gt;=_xlfn.PERCENTILE.INC($A$2:$A$1000,0.8),"High Risk",
IF(HR[[#This Row],[AttritionRiskScore]]&gt;=_xlfn.PERCENTILE.INC($AP$2:$AP$1000,0.5),"Medium Risk","Low Risk"))</f>
        <v>Medium Risk</v>
      </c>
      <c r="AR127">
        <f>(HR[[#This Row],[OverTimeFlag]]*4+HR[[#This Row],[LowWLBFlag]]*3+HR[[#This Row],[LowJobSatisFlag]]*2+HR[[#This Row],[LowProFlag]]*1)/10</f>
        <v>0.5</v>
      </c>
      <c r="AS127" t="str">
        <f t="shared" si="1"/>
        <v>Medium Burnout</v>
      </c>
      <c r="AT127" t="str">
        <f>IF(HR[[#This Row],[YearsSinceLastPromotion]]&gt;4,"High Stagnation",
IF(HR[[#This Row],[YearsSinceLastPromotion]]&gt;=3,"Medium Stagnation","Low Stagnation"))</f>
        <v>Medium Stagnation</v>
      </c>
      <c r="AU127" t="str">
        <f>IF(HR[[#This Row],[MonthlyIncome]]&lt;4000,"Low Salary",
IF(HR[[#This Row],[MonthlyIncome]]&lt;8000,"Medium Salary","High Salary"))</f>
        <v>Low Salary</v>
      </c>
    </row>
    <row r="128" spans="1:47">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IF(HR[[#This Row],[OverTime]]="Yes",1,0)</f>
        <v>0</v>
      </c>
      <c r="AK128">
        <f>IF(HR[[#This Row],[JobSatisfaction]]&lt;=2,1,0)</f>
        <v>0</v>
      </c>
      <c r="AL128">
        <f>IF(HR[[#This Row],[WorkLifeBalance]]&lt;=2,1,0)</f>
        <v>1</v>
      </c>
      <c r="AM128">
        <f>IF(HR[[#This Row],[MonthlyIncome]]&lt;AVERAGE(HR[MonthlyIncome]),1,0)</f>
        <v>0</v>
      </c>
      <c r="AN128">
        <f>IF(HR[[#This Row],[EnvironmentSatisfaction]]&lt;=2,1,0)</f>
        <v>0</v>
      </c>
      <c r="AO128">
        <f>IF(HR[[#This Row],[YearsSinceLastPromotion]]&gt;4,1,0)</f>
        <v>1</v>
      </c>
      <c r="AP128">
        <f>(HR[[#This Row],[OverTimeFlag]]*1.5+HR[[#This Row],[LowJobSatisFlag]]*2.5+HR[[#This Row],[LowWLBFlag]]*2+HR[[#This Row],[LowSalaryFlag]]*1.5+HR[[#This Row],[LowEnviFlag]]*2+HR[[#This Row],[LowProFlag]]*0.5)/10</f>
        <v>0.25</v>
      </c>
      <c r="AQ128" t="str">
        <f>IF(A128&gt;=_xlfn.PERCENTILE.INC($A$2:$A$1000,0.8),"High Risk",
IF(HR[[#This Row],[AttritionRiskScore]]&gt;=_xlfn.PERCENTILE.INC($AP$2:$AP$1000,0.5),"Medium Risk","Low Risk"))</f>
        <v>High Risk</v>
      </c>
      <c r="AR128">
        <f>(HR[[#This Row],[OverTimeFlag]]*4+HR[[#This Row],[LowWLBFlag]]*3+HR[[#This Row],[LowJobSatisFlag]]*2+HR[[#This Row],[LowProFlag]]*1)/10</f>
        <v>0.4</v>
      </c>
      <c r="AS128" t="str">
        <f t="shared" si="1"/>
        <v>Medium Burnout</v>
      </c>
      <c r="AT128" t="str">
        <f>IF(HR[[#This Row],[YearsSinceLastPromotion]]&gt;4,"High Stagnation",
IF(HR[[#This Row],[YearsSinceLastPromotion]]&gt;=3,"Medium Stagnation","Low Stagnation"))</f>
        <v>High Stagnation</v>
      </c>
      <c r="AU128" t="str">
        <f>IF(HR[[#This Row],[MonthlyIncome]]&lt;4000,"Low Salary",
IF(HR[[#This Row],[MonthlyIncome]]&lt;8000,"Medium Salary","High Salary"))</f>
        <v>High Salary</v>
      </c>
    </row>
    <row r="129" spans="1:47">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IF(HR[[#This Row],[OverTime]]="Yes",1,0)</f>
        <v>1</v>
      </c>
      <c r="AK129">
        <f>IF(HR[[#This Row],[JobSatisfaction]]&lt;=2,1,0)</f>
        <v>0</v>
      </c>
      <c r="AL129">
        <f>IF(HR[[#This Row],[WorkLifeBalance]]&lt;=2,1,0)</f>
        <v>1</v>
      </c>
      <c r="AM129">
        <f>IF(HR[[#This Row],[MonthlyIncome]]&lt;AVERAGE(HR[MonthlyIncome]),1,0)</f>
        <v>1</v>
      </c>
      <c r="AN129">
        <f>IF(HR[[#This Row],[EnvironmentSatisfaction]]&lt;=2,1,0)</f>
        <v>0</v>
      </c>
      <c r="AO129">
        <f>IF(HR[[#This Row],[YearsSinceLastPromotion]]&gt;4,1,0)</f>
        <v>0</v>
      </c>
      <c r="AP129">
        <f>(HR[[#This Row],[OverTimeFlag]]*1.5+HR[[#This Row],[LowJobSatisFlag]]*2.5+HR[[#This Row],[LowWLBFlag]]*2+HR[[#This Row],[LowSalaryFlag]]*1.5+HR[[#This Row],[LowEnviFlag]]*2+HR[[#This Row],[LowProFlag]]*0.5)/10</f>
        <v>0.5</v>
      </c>
      <c r="AQ129" t="str">
        <f>IF(A129&gt;=_xlfn.PERCENTILE.INC($A$2:$A$1000,0.8),"High Risk",
IF(HR[[#This Row],[AttritionRiskScore]]&gt;=_xlfn.PERCENTILE.INC($AP$2:$AP$1000,0.5),"Medium Risk","Low Risk"))</f>
        <v>Medium Risk</v>
      </c>
      <c r="AR129">
        <f>(HR[[#This Row],[OverTimeFlag]]*4+HR[[#This Row],[LowWLBFlag]]*3+HR[[#This Row],[LowJobSatisFlag]]*2+HR[[#This Row],[LowProFlag]]*1)/10</f>
        <v>0.7</v>
      </c>
      <c r="AS129" t="str">
        <f t="shared" si="1"/>
        <v>High Burnout</v>
      </c>
      <c r="AT129" t="str">
        <f>IF(HR[[#This Row],[YearsSinceLastPromotion]]&gt;4,"High Stagnation",
IF(HR[[#This Row],[YearsSinceLastPromotion]]&gt;=3,"Medium Stagnation","Low Stagnation"))</f>
        <v>Low Stagnation</v>
      </c>
      <c r="AU129" t="str">
        <f>IF(HR[[#This Row],[MonthlyIncome]]&lt;4000,"Low Salary",
IF(HR[[#This Row],[MonthlyIncome]]&lt;8000,"Medium Salary","High Salary"))</f>
        <v>Low Salary</v>
      </c>
    </row>
    <row r="130" spans="1:47">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IF(HR[[#This Row],[OverTime]]="Yes",1,0)</f>
        <v>0</v>
      </c>
      <c r="AK130">
        <f>IF(HR[[#This Row],[JobSatisfaction]]&lt;=2,1,0)</f>
        <v>0</v>
      </c>
      <c r="AL130">
        <f>IF(HR[[#This Row],[WorkLifeBalance]]&lt;=2,1,0)</f>
        <v>0</v>
      </c>
      <c r="AM130">
        <f>IF(HR[[#This Row],[MonthlyIncome]]&lt;AVERAGE(HR[MonthlyIncome]),1,0)</f>
        <v>1</v>
      </c>
      <c r="AN130">
        <f>IF(HR[[#This Row],[EnvironmentSatisfaction]]&lt;=2,1,0)</f>
        <v>0</v>
      </c>
      <c r="AO130">
        <f>IF(HR[[#This Row],[YearsSinceLastPromotion]]&gt;4,1,0)</f>
        <v>0</v>
      </c>
      <c r="AP130">
        <f>(HR[[#This Row],[OverTimeFlag]]*1.5+HR[[#This Row],[LowJobSatisFlag]]*2.5+HR[[#This Row],[LowWLBFlag]]*2+HR[[#This Row],[LowSalaryFlag]]*1.5+HR[[#This Row],[LowEnviFlag]]*2+HR[[#This Row],[LowProFlag]]*0.5)/10</f>
        <v>0.15</v>
      </c>
      <c r="AQ130" t="str">
        <f>IF(A130&gt;=_xlfn.PERCENTILE.INC($A$2:$A$1000,0.8),"High Risk",
IF(HR[[#This Row],[AttritionRiskScore]]&gt;=_xlfn.PERCENTILE.INC($AP$2:$AP$1000,0.5),"Medium Risk","Low Risk"))</f>
        <v>Low Risk</v>
      </c>
      <c r="AR130">
        <f>(HR[[#This Row],[OverTimeFlag]]*4+HR[[#This Row],[LowWLBFlag]]*3+HR[[#This Row],[LowJobSatisFlag]]*2+HR[[#This Row],[LowProFlag]]*1)/10</f>
        <v>0</v>
      </c>
      <c r="AS130" t="str">
        <f t="shared" ref="AS130:AS193" si="2">IF(AR130&gt;=0.7,"High Burnout",IF(AR130&gt;=0.4,"Medium Burnout","Low Burnout"))</f>
        <v>Low Burnout</v>
      </c>
      <c r="AT130" t="str">
        <f>IF(HR[[#This Row],[YearsSinceLastPromotion]]&gt;4,"High Stagnation",
IF(HR[[#This Row],[YearsSinceLastPromotion]]&gt;=3,"Medium Stagnation","Low Stagnation"))</f>
        <v>Low Stagnation</v>
      </c>
      <c r="AU130" t="str">
        <f>IF(HR[[#This Row],[MonthlyIncome]]&lt;4000,"Low Salary",
IF(HR[[#This Row],[MonthlyIncome]]&lt;8000,"Medium Salary","High Salary"))</f>
        <v>Low Salary</v>
      </c>
    </row>
    <row r="131" spans="1:47">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IF(HR[[#This Row],[OverTime]]="Yes",1,0)</f>
        <v>0</v>
      </c>
      <c r="AK131">
        <f>IF(HR[[#This Row],[JobSatisfaction]]&lt;=2,1,0)</f>
        <v>1</v>
      </c>
      <c r="AL131">
        <f>IF(HR[[#This Row],[WorkLifeBalance]]&lt;=2,1,0)</f>
        <v>1</v>
      </c>
      <c r="AM131">
        <f>IF(HR[[#This Row],[MonthlyIncome]]&lt;AVERAGE(HR[MonthlyIncome]),1,0)</f>
        <v>0</v>
      </c>
      <c r="AN131">
        <f>IF(HR[[#This Row],[EnvironmentSatisfaction]]&lt;=2,1,0)</f>
        <v>0</v>
      </c>
      <c r="AO131">
        <f>IF(HR[[#This Row],[YearsSinceLastPromotion]]&gt;4,1,0)</f>
        <v>1</v>
      </c>
      <c r="AP131">
        <f>(HR[[#This Row],[OverTimeFlag]]*1.5+HR[[#This Row],[LowJobSatisFlag]]*2.5+HR[[#This Row],[LowWLBFlag]]*2+HR[[#This Row],[LowSalaryFlag]]*1.5+HR[[#This Row],[LowEnviFlag]]*2+HR[[#This Row],[LowProFlag]]*0.5)/10</f>
        <v>0.5</v>
      </c>
      <c r="AQ131" t="str">
        <f>IF(A131&gt;=_xlfn.PERCENTILE.INC($A$2:$A$1000,0.8),"High Risk",
IF(HR[[#This Row],[AttritionRiskScore]]&gt;=_xlfn.PERCENTILE.INC($AP$2:$AP$1000,0.5),"Medium Risk","Low Risk"))</f>
        <v>High Risk</v>
      </c>
      <c r="AR131">
        <f>(HR[[#This Row],[OverTimeFlag]]*4+HR[[#This Row],[LowWLBFlag]]*3+HR[[#This Row],[LowJobSatisFlag]]*2+HR[[#This Row],[LowProFlag]]*1)/10</f>
        <v>0.6</v>
      </c>
      <c r="AS131" t="str">
        <f t="shared" si="2"/>
        <v>Medium Burnout</v>
      </c>
      <c r="AT131" t="str">
        <f>IF(HR[[#This Row],[YearsSinceLastPromotion]]&gt;4,"High Stagnation",
IF(HR[[#This Row],[YearsSinceLastPromotion]]&gt;=3,"Medium Stagnation","Low Stagnation"))</f>
        <v>High Stagnation</v>
      </c>
      <c r="AU131" t="str">
        <f>IF(HR[[#This Row],[MonthlyIncome]]&lt;4000,"Low Salary",
IF(HR[[#This Row],[MonthlyIncome]]&lt;8000,"Medium Salary","High Salary"))</f>
        <v>Medium Salary</v>
      </c>
    </row>
    <row r="132" spans="1:47">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IF(HR[[#This Row],[OverTime]]="Yes",1,0)</f>
        <v>0</v>
      </c>
      <c r="AK132">
        <f>IF(HR[[#This Row],[JobSatisfaction]]&lt;=2,1,0)</f>
        <v>0</v>
      </c>
      <c r="AL132">
        <f>IF(HR[[#This Row],[WorkLifeBalance]]&lt;=2,1,0)</f>
        <v>0</v>
      </c>
      <c r="AM132">
        <f>IF(HR[[#This Row],[MonthlyIncome]]&lt;AVERAGE(HR[MonthlyIncome]),1,0)</f>
        <v>1</v>
      </c>
      <c r="AN132">
        <f>IF(HR[[#This Row],[EnvironmentSatisfaction]]&lt;=2,1,0)</f>
        <v>1</v>
      </c>
      <c r="AO132">
        <f>IF(HR[[#This Row],[YearsSinceLastPromotion]]&gt;4,1,0)</f>
        <v>0</v>
      </c>
      <c r="AP132">
        <f>(HR[[#This Row],[OverTimeFlag]]*1.5+HR[[#This Row],[LowJobSatisFlag]]*2.5+HR[[#This Row],[LowWLBFlag]]*2+HR[[#This Row],[LowSalaryFlag]]*1.5+HR[[#This Row],[LowEnviFlag]]*2+HR[[#This Row],[LowProFlag]]*0.5)/10</f>
        <v>0.35</v>
      </c>
      <c r="AQ132" t="str">
        <f>IF(A132&gt;=_xlfn.PERCENTILE.INC($A$2:$A$1000,0.8),"High Risk",
IF(HR[[#This Row],[AttritionRiskScore]]&gt;=_xlfn.PERCENTILE.INC($AP$2:$AP$1000,0.5),"Medium Risk","Low Risk"))</f>
        <v>Medium Risk</v>
      </c>
      <c r="AR132">
        <f>(HR[[#This Row],[OverTimeFlag]]*4+HR[[#This Row],[LowWLBFlag]]*3+HR[[#This Row],[LowJobSatisFlag]]*2+HR[[#This Row],[LowProFlag]]*1)/10</f>
        <v>0</v>
      </c>
      <c r="AS132" t="str">
        <f t="shared" si="2"/>
        <v>Low Burnout</v>
      </c>
      <c r="AT132" t="str">
        <f>IF(HR[[#This Row],[YearsSinceLastPromotion]]&gt;4,"High Stagnation",
IF(HR[[#This Row],[YearsSinceLastPromotion]]&gt;=3,"Medium Stagnation","Low Stagnation"))</f>
        <v>Low Stagnation</v>
      </c>
      <c r="AU132" t="str">
        <f>IF(HR[[#This Row],[MonthlyIncome]]&lt;4000,"Low Salary",
IF(HR[[#This Row],[MonthlyIncome]]&lt;8000,"Medium Salary","High Salary"))</f>
        <v>Medium Salary</v>
      </c>
    </row>
    <row r="133" spans="1:47">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IF(HR[[#This Row],[OverTime]]="Yes",1,0)</f>
        <v>0</v>
      </c>
      <c r="AK133">
        <f>IF(HR[[#This Row],[JobSatisfaction]]&lt;=2,1,0)</f>
        <v>0</v>
      </c>
      <c r="AL133">
        <f>IF(HR[[#This Row],[WorkLifeBalance]]&lt;=2,1,0)</f>
        <v>0</v>
      </c>
      <c r="AM133">
        <f>IF(HR[[#This Row],[MonthlyIncome]]&lt;AVERAGE(HR[MonthlyIncome]),1,0)</f>
        <v>0</v>
      </c>
      <c r="AN133">
        <f>IF(HR[[#This Row],[EnvironmentSatisfaction]]&lt;=2,1,0)</f>
        <v>0</v>
      </c>
      <c r="AO133">
        <f>IF(HR[[#This Row],[YearsSinceLastPromotion]]&gt;4,1,0)</f>
        <v>0</v>
      </c>
      <c r="AP133">
        <f>(HR[[#This Row],[OverTimeFlag]]*1.5+HR[[#This Row],[LowJobSatisFlag]]*2.5+HR[[#This Row],[LowWLBFlag]]*2+HR[[#This Row],[LowSalaryFlag]]*1.5+HR[[#This Row],[LowEnviFlag]]*2+HR[[#This Row],[LowProFlag]]*0.5)/10</f>
        <v>0</v>
      </c>
      <c r="AQ133" t="str">
        <f>IF(A133&gt;=_xlfn.PERCENTILE.INC($A$2:$A$1000,0.8),"High Risk",
IF(HR[[#This Row],[AttritionRiskScore]]&gt;=_xlfn.PERCENTILE.INC($AP$2:$AP$1000,0.5),"Medium Risk","Low Risk"))</f>
        <v>High Risk</v>
      </c>
      <c r="AR133">
        <f>(HR[[#This Row],[OverTimeFlag]]*4+HR[[#This Row],[LowWLBFlag]]*3+HR[[#This Row],[LowJobSatisFlag]]*2+HR[[#This Row],[LowProFlag]]*1)/10</f>
        <v>0</v>
      </c>
      <c r="AS133" t="str">
        <f t="shared" si="2"/>
        <v>Low Burnout</v>
      </c>
      <c r="AT133" t="str">
        <f>IF(HR[[#This Row],[YearsSinceLastPromotion]]&gt;4,"High Stagnation",
IF(HR[[#This Row],[YearsSinceLastPromotion]]&gt;=3,"Medium Stagnation","Low Stagnation"))</f>
        <v>Low Stagnation</v>
      </c>
      <c r="AU133" t="str">
        <f>IF(HR[[#This Row],[MonthlyIncome]]&lt;4000,"Low Salary",
IF(HR[[#This Row],[MonthlyIncome]]&lt;8000,"Medium Salary","High Salary"))</f>
        <v>High Salary</v>
      </c>
    </row>
    <row r="134" spans="1:47">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IF(HR[[#This Row],[OverTime]]="Yes",1,0)</f>
        <v>1</v>
      </c>
      <c r="AK134">
        <f>IF(HR[[#This Row],[JobSatisfaction]]&lt;=2,1,0)</f>
        <v>0</v>
      </c>
      <c r="AL134">
        <f>IF(HR[[#This Row],[WorkLifeBalance]]&lt;=2,1,0)</f>
        <v>0</v>
      </c>
      <c r="AM134">
        <f>IF(HR[[#This Row],[MonthlyIncome]]&lt;AVERAGE(HR[MonthlyIncome]),1,0)</f>
        <v>1</v>
      </c>
      <c r="AN134">
        <f>IF(HR[[#This Row],[EnvironmentSatisfaction]]&lt;=2,1,0)</f>
        <v>1</v>
      </c>
      <c r="AO134">
        <f>IF(HR[[#This Row],[YearsSinceLastPromotion]]&gt;4,1,0)</f>
        <v>0</v>
      </c>
      <c r="AP134">
        <f>(HR[[#This Row],[OverTimeFlag]]*1.5+HR[[#This Row],[LowJobSatisFlag]]*2.5+HR[[#This Row],[LowWLBFlag]]*2+HR[[#This Row],[LowSalaryFlag]]*1.5+HR[[#This Row],[LowEnviFlag]]*2+HR[[#This Row],[LowProFlag]]*0.5)/10</f>
        <v>0.5</v>
      </c>
      <c r="AQ134" t="str">
        <f>IF(A134&gt;=_xlfn.PERCENTILE.INC($A$2:$A$1000,0.8),"High Risk",
IF(HR[[#This Row],[AttritionRiskScore]]&gt;=_xlfn.PERCENTILE.INC($AP$2:$AP$1000,0.5),"Medium Risk","Low Risk"))</f>
        <v>Medium Risk</v>
      </c>
      <c r="AR134">
        <f>(HR[[#This Row],[OverTimeFlag]]*4+HR[[#This Row],[LowWLBFlag]]*3+HR[[#This Row],[LowJobSatisFlag]]*2+HR[[#This Row],[LowProFlag]]*1)/10</f>
        <v>0.4</v>
      </c>
      <c r="AS134" t="str">
        <f t="shared" si="2"/>
        <v>Medium Burnout</v>
      </c>
      <c r="AT134" t="str">
        <f>IF(HR[[#This Row],[YearsSinceLastPromotion]]&gt;4,"High Stagnation",
IF(HR[[#This Row],[YearsSinceLastPromotion]]&gt;=3,"Medium Stagnation","Low Stagnation"))</f>
        <v>Low Stagnation</v>
      </c>
      <c r="AU134" t="str">
        <f>IF(HR[[#This Row],[MonthlyIncome]]&lt;4000,"Low Salary",
IF(HR[[#This Row],[MonthlyIncome]]&lt;8000,"Medium Salary","High Salary"))</f>
        <v>Medium Salary</v>
      </c>
    </row>
    <row r="135" spans="1:47">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IF(HR[[#This Row],[OverTime]]="Yes",1,0)</f>
        <v>1</v>
      </c>
      <c r="AK135">
        <f>IF(HR[[#This Row],[JobSatisfaction]]&lt;=2,1,0)</f>
        <v>0</v>
      </c>
      <c r="AL135">
        <f>IF(HR[[#This Row],[WorkLifeBalance]]&lt;=2,1,0)</f>
        <v>0</v>
      </c>
      <c r="AM135">
        <f>IF(HR[[#This Row],[MonthlyIncome]]&lt;AVERAGE(HR[MonthlyIncome]),1,0)</f>
        <v>0</v>
      </c>
      <c r="AN135">
        <f>IF(HR[[#This Row],[EnvironmentSatisfaction]]&lt;=2,1,0)</f>
        <v>0</v>
      </c>
      <c r="AO135">
        <f>IF(HR[[#This Row],[YearsSinceLastPromotion]]&gt;4,1,0)</f>
        <v>0</v>
      </c>
      <c r="AP135">
        <f>(HR[[#This Row],[OverTimeFlag]]*1.5+HR[[#This Row],[LowJobSatisFlag]]*2.5+HR[[#This Row],[LowWLBFlag]]*2+HR[[#This Row],[LowSalaryFlag]]*1.5+HR[[#This Row],[LowEnviFlag]]*2+HR[[#This Row],[LowProFlag]]*0.5)/10</f>
        <v>0.15</v>
      </c>
      <c r="AQ135" t="str">
        <f>IF(A135&gt;=_xlfn.PERCENTILE.INC($A$2:$A$1000,0.8),"High Risk",
IF(HR[[#This Row],[AttritionRiskScore]]&gt;=_xlfn.PERCENTILE.INC($AP$2:$AP$1000,0.5),"Medium Risk","Low Risk"))</f>
        <v>Low Risk</v>
      </c>
      <c r="AR135">
        <f>(HR[[#This Row],[OverTimeFlag]]*4+HR[[#This Row],[LowWLBFlag]]*3+HR[[#This Row],[LowJobSatisFlag]]*2+HR[[#This Row],[LowProFlag]]*1)/10</f>
        <v>0.4</v>
      </c>
      <c r="AS135" t="str">
        <f t="shared" si="2"/>
        <v>Medium Burnout</v>
      </c>
      <c r="AT135" t="str">
        <f>IF(HR[[#This Row],[YearsSinceLastPromotion]]&gt;4,"High Stagnation",
IF(HR[[#This Row],[YearsSinceLastPromotion]]&gt;=3,"Medium Stagnation","Low Stagnation"))</f>
        <v>Low Stagnation</v>
      </c>
      <c r="AU135" t="str">
        <f>IF(HR[[#This Row],[MonthlyIncome]]&lt;4000,"Low Salary",
IF(HR[[#This Row],[MonthlyIncome]]&lt;8000,"Medium Salary","High Salary"))</f>
        <v>High Salary</v>
      </c>
    </row>
    <row r="136" spans="1:47">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IF(HR[[#This Row],[OverTime]]="Yes",1,0)</f>
        <v>0</v>
      </c>
      <c r="AK136">
        <f>IF(HR[[#This Row],[JobSatisfaction]]&lt;=2,1,0)</f>
        <v>0</v>
      </c>
      <c r="AL136">
        <f>IF(HR[[#This Row],[WorkLifeBalance]]&lt;=2,1,0)</f>
        <v>0</v>
      </c>
      <c r="AM136">
        <f>IF(HR[[#This Row],[MonthlyIncome]]&lt;AVERAGE(HR[MonthlyIncome]),1,0)</f>
        <v>1</v>
      </c>
      <c r="AN136">
        <f>IF(HR[[#This Row],[EnvironmentSatisfaction]]&lt;=2,1,0)</f>
        <v>0</v>
      </c>
      <c r="AO136">
        <f>IF(HR[[#This Row],[YearsSinceLastPromotion]]&gt;4,1,0)</f>
        <v>1</v>
      </c>
      <c r="AP136">
        <f>(HR[[#This Row],[OverTimeFlag]]*1.5+HR[[#This Row],[LowJobSatisFlag]]*2.5+HR[[#This Row],[LowWLBFlag]]*2+HR[[#This Row],[LowSalaryFlag]]*1.5+HR[[#This Row],[LowEnviFlag]]*2+HR[[#This Row],[LowProFlag]]*0.5)/10</f>
        <v>0.2</v>
      </c>
      <c r="AQ136" t="str">
        <f>IF(A136&gt;=_xlfn.PERCENTILE.INC($A$2:$A$1000,0.8),"High Risk",
IF(HR[[#This Row],[AttritionRiskScore]]&gt;=_xlfn.PERCENTILE.INC($AP$2:$AP$1000,0.5),"Medium Risk","Low Risk"))</f>
        <v>Low Risk</v>
      </c>
      <c r="AR136">
        <f>(HR[[#This Row],[OverTimeFlag]]*4+HR[[#This Row],[LowWLBFlag]]*3+HR[[#This Row],[LowJobSatisFlag]]*2+HR[[#This Row],[LowProFlag]]*1)/10</f>
        <v>0.1</v>
      </c>
      <c r="AS136" t="str">
        <f t="shared" si="2"/>
        <v>Low Burnout</v>
      </c>
      <c r="AT136" t="str">
        <f>IF(HR[[#This Row],[YearsSinceLastPromotion]]&gt;4,"High Stagnation",
IF(HR[[#This Row],[YearsSinceLastPromotion]]&gt;=3,"Medium Stagnation","Low Stagnation"))</f>
        <v>High Stagnation</v>
      </c>
      <c r="AU136" t="str">
        <f>IF(HR[[#This Row],[MonthlyIncome]]&lt;4000,"Low Salary",
IF(HR[[#This Row],[MonthlyIncome]]&lt;8000,"Medium Salary","High Salary"))</f>
        <v>Low Salary</v>
      </c>
    </row>
    <row r="137" spans="1:47">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IF(HR[[#This Row],[OverTime]]="Yes",1,0)</f>
        <v>0</v>
      </c>
      <c r="AK137">
        <f>IF(HR[[#This Row],[JobSatisfaction]]&lt;=2,1,0)</f>
        <v>1</v>
      </c>
      <c r="AL137">
        <f>IF(HR[[#This Row],[WorkLifeBalance]]&lt;=2,1,0)</f>
        <v>0</v>
      </c>
      <c r="AM137">
        <f>IF(HR[[#This Row],[MonthlyIncome]]&lt;AVERAGE(HR[MonthlyIncome]),1,0)</f>
        <v>1</v>
      </c>
      <c r="AN137">
        <f>IF(HR[[#This Row],[EnvironmentSatisfaction]]&lt;=2,1,0)</f>
        <v>1</v>
      </c>
      <c r="AO137">
        <f>IF(HR[[#This Row],[YearsSinceLastPromotion]]&gt;4,1,0)</f>
        <v>0</v>
      </c>
      <c r="AP137">
        <f>(HR[[#This Row],[OverTimeFlag]]*1.5+HR[[#This Row],[LowJobSatisFlag]]*2.5+HR[[#This Row],[LowWLBFlag]]*2+HR[[#This Row],[LowSalaryFlag]]*1.5+HR[[#This Row],[LowEnviFlag]]*2+HR[[#This Row],[LowProFlag]]*0.5)/10</f>
        <v>0.6</v>
      </c>
      <c r="AQ137" t="str">
        <f>IF(A137&gt;=_xlfn.PERCENTILE.INC($A$2:$A$1000,0.8),"High Risk",
IF(HR[[#This Row],[AttritionRiskScore]]&gt;=_xlfn.PERCENTILE.INC($AP$2:$AP$1000,0.5),"Medium Risk","Low Risk"))</f>
        <v>Medium Risk</v>
      </c>
      <c r="AR137">
        <f>(HR[[#This Row],[OverTimeFlag]]*4+HR[[#This Row],[LowWLBFlag]]*3+HR[[#This Row],[LowJobSatisFlag]]*2+HR[[#This Row],[LowProFlag]]*1)/10</f>
        <v>0.2</v>
      </c>
      <c r="AS137" t="str">
        <f t="shared" si="2"/>
        <v>Low Burnout</v>
      </c>
      <c r="AT137" t="str">
        <f>IF(HR[[#This Row],[YearsSinceLastPromotion]]&gt;4,"High Stagnation",
IF(HR[[#This Row],[YearsSinceLastPromotion]]&gt;=3,"Medium Stagnation","Low Stagnation"))</f>
        <v>Low Stagnation</v>
      </c>
      <c r="AU137" t="str">
        <f>IF(HR[[#This Row],[MonthlyIncome]]&lt;4000,"Low Salary",
IF(HR[[#This Row],[MonthlyIncome]]&lt;8000,"Medium Salary","High Salary"))</f>
        <v>Medium Salary</v>
      </c>
    </row>
    <row r="138" spans="1:47">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IF(HR[[#This Row],[OverTime]]="Yes",1,0)</f>
        <v>0</v>
      </c>
      <c r="AK138">
        <f>IF(HR[[#This Row],[JobSatisfaction]]&lt;=2,1,0)</f>
        <v>0</v>
      </c>
      <c r="AL138">
        <f>IF(HR[[#This Row],[WorkLifeBalance]]&lt;=2,1,0)</f>
        <v>0</v>
      </c>
      <c r="AM138">
        <f>IF(HR[[#This Row],[MonthlyIncome]]&lt;AVERAGE(HR[MonthlyIncome]),1,0)</f>
        <v>0</v>
      </c>
      <c r="AN138">
        <f>IF(HR[[#This Row],[EnvironmentSatisfaction]]&lt;=2,1,0)</f>
        <v>1</v>
      </c>
      <c r="AO138">
        <f>IF(HR[[#This Row],[YearsSinceLastPromotion]]&gt;4,1,0)</f>
        <v>0</v>
      </c>
      <c r="AP138">
        <f>(HR[[#This Row],[OverTimeFlag]]*1.5+HR[[#This Row],[LowJobSatisFlag]]*2.5+HR[[#This Row],[LowWLBFlag]]*2+HR[[#This Row],[LowSalaryFlag]]*1.5+HR[[#This Row],[LowEnviFlag]]*2+HR[[#This Row],[LowProFlag]]*0.5)/10</f>
        <v>0.2</v>
      </c>
      <c r="AQ138" t="str">
        <f>IF(A138&gt;=_xlfn.PERCENTILE.INC($A$2:$A$1000,0.8),"High Risk",
IF(HR[[#This Row],[AttritionRiskScore]]&gt;=_xlfn.PERCENTILE.INC($AP$2:$AP$1000,0.5),"Medium Risk","Low Risk"))</f>
        <v>High Risk</v>
      </c>
      <c r="AR138">
        <f>(HR[[#This Row],[OverTimeFlag]]*4+HR[[#This Row],[LowWLBFlag]]*3+HR[[#This Row],[LowJobSatisFlag]]*2+HR[[#This Row],[LowProFlag]]*1)/10</f>
        <v>0</v>
      </c>
      <c r="AS138" t="str">
        <f t="shared" si="2"/>
        <v>Low Burnout</v>
      </c>
      <c r="AT138" t="str">
        <f>IF(HR[[#This Row],[YearsSinceLastPromotion]]&gt;4,"High Stagnation",
IF(HR[[#This Row],[YearsSinceLastPromotion]]&gt;=3,"Medium Stagnation","Low Stagnation"))</f>
        <v>Low Stagnation</v>
      </c>
      <c r="AU138" t="str">
        <f>IF(HR[[#This Row],[MonthlyIncome]]&lt;4000,"Low Salary",
IF(HR[[#This Row],[MonthlyIncome]]&lt;8000,"Medium Salary","High Salary"))</f>
        <v>High Salary</v>
      </c>
    </row>
    <row r="139" spans="1:47">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IF(HR[[#This Row],[OverTime]]="Yes",1,0)</f>
        <v>0</v>
      </c>
      <c r="AK139">
        <f>IF(HR[[#This Row],[JobSatisfaction]]&lt;=2,1,0)</f>
        <v>0</v>
      </c>
      <c r="AL139">
        <f>IF(HR[[#This Row],[WorkLifeBalance]]&lt;=2,1,0)</f>
        <v>0</v>
      </c>
      <c r="AM139">
        <f>IF(HR[[#This Row],[MonthlyIncome]]&lt;AVERAGE(HR[MonthlyIncome]),1,0)</f>
        <v>1</v>
      </c>
      <c r="AN139">
        <f>IF(HR[[#This Row],[EnvironmentSatisfaction]]&lt;=2,1,0)</f>
        <v>0</v>
      </c>
      <c r="AO139">
        <f>IF(HR[[#This Row],[YearsSinceLastPromotion]]&gt;4,1,0)</f>
        <v>1</v>
      </c>
      <c r="AP139">
        <f>(HR[[#This Row],[OverTimeFlag]]*1.5+HR[[#This Row],[LowJobSatisFlag]]*2.5+HR[[#This Row],[LowWLBFlag]]*2+HR[[#This Row],[LowSalaryFlag]]*1.5+HR[[#This Row],[LowEnviFlag]]*2+HR[[#This Row],[LowProFlag]]*0.5)/10</f>
        <v>0.2</v>
      </c>
      <c r="AQ139" t="str">
        <f>IF(A139&gt;=_xlfn.PERCENTILE.INC($A$2:$A$1000,0.8),"High Risk",
IF(HR[[#This Row],[AttritionRiskScore]]&gt;=_xlfn.PERCENTILE.INC($AP$2:$AP$1000,0.5),"Medium Risk","Low Risk"))</f>
        <v>Low Risk</v>
      </c>
      <c r="AR139">
        <f>(HR[[#This Row],[OverTimeFlag]]*4+HR[[#This Row],[LowWLBFlag]]*3+HR[[#This Row],[LowJobSatisFlag]]*2+HR[[#This Row],[LowProFlag]]*1)/10</f>
        <v>0.1</v>
      </c>
      <c r="AS139" t="str">
        <f t="shared" si="2"/>
        <v>Low Burnout</v>
      </c>
      <c r="AT139" t="str">
        <f>IF(HR[[#This Row],[YearsSinceLastPromotion]]&gt;4,"High Stagnation",
IF(HR[[#This Row],[YearsSinceLastPromotion]]&gt;=3,"Medium Stagnation","Low Stagnation"))</f>
        <v>High Stagnation</v>
      </c>
      <c r="AU139" t="str">
        <f>IF(HR[[#This Row],[MonthlyIncome]]&lt;4000,"Low Salary",
IF(HR[[#This Row],[MonthlyIncome]]&lt;8000,"Medium Salary","High Salary"))</f>
        <v>Medium Salary</v>
      </c>
    </row>
    <row r="140" spans="1:47">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IF(HR[[#This Row],[OverTime]]="Yes",1,0)</f>
        <v>0</v>
      </c>
      <c r="AK140">
        <f>IF(HR[[#This Row],[JobSatisfaction]]&lt;=2,1,0)</f>
        <v>0</v>
      </c>
      <c r="AL140">
        <f>IF(HR[[#This Row],[WorkLifeBalance]]&lt;=2,1,0)</f>
        <v>0</v>
      </c>
      <c r="AM140">
        <f>IF(HR[[#This Row],[MonthlyIncome]]&lt;AVERAGE(HR[MonthlyIncome]),1,0)</f>
        <v>0</v>
      </c>
      <c r="AN140">
        <f>IF(HR[[#This Row],[EnvironmentSatisfaction]]&lt;=2,1,0)</f>
        <v>1</v>
      </c>
      <c r="AO140">
        <f>IF(HR[[#This Row],[YearsSinceLastPromotion]]&gt;4,1,0)</f>
        <v>0</v>
      </c>
      <c r="AP140">
        <f>(HR[[#This Row],[OverTimeFlag]]*1.5+HR[[#This Row],[LowJobSatisFlag]]*2.5+HR[[#This Row],[LowWLBFlag]]*2+HR[[#This Row],[LowSalaryFlag]]*1.5+HR[[#This Row],[LowEnviFlag]]*2+HR[[#This Row],[LowProFlag]]*0.5)/10</f>
        <v>0.2</v>
      </c>
      <c r="AQ140" t="str">
        <f>IF(A140&gt;=_xlfn.PERCENTILE.INC($A$2:$A$1000,0.8),"High Risk",
IF(HR[[#This Row],[AttritionRiskScore]]&gt;=_xlfn.PERCENTILE.INC($AP$2:$AP$1000,0.5),"Medium Risk","Low Risk"))</f>
        <v>Low Risk</v>
      </c>
      <c r="AR140">
        <f>(HR[[#This Row],[OverTimeFlag]]*4+HR[[#This Row],[LowWLBFlag]]*3+HR[[#This Row],[LowJobSatisFlag]]*2+HR[[#This Row],[LowProFlag]]*1)/10</f>
        <v>0</v>
      </c>
      <c r="AS140" t="str">
        <f t="shared" si="2"/>
        <v>Low Burnout</v>
      </c>
      <c r="AT140" t="str">
        <f>IF(HR[[#This Row],[YearsSinceLastPromotion]]&gt;4,"High Stagnation",
IF(HR[[#This Row],[YearsSinceLastPromotion]]&gt;=3,"Medium Stagnation","Low Stagnation"))</f>
        <v>Low Stagnation</v>
      </c>
      <c r="AU140" t="str">
        <f>IF(HR[[#This Row],[MonthlyIncome]]&lt;4000,"Low Salary",
IF(HR[[#This Row],[MonthlyIncome]]&lt;8000,"Medium Salary","High Salary"))</f>
        <v>High Salary</v>
      </c>
    </row>
    <row r="141" spans="1:47">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IF(HR[[#This Row],[OverTime]]="Yes",1,0)</f>
        <v>1</v>
      </c>
      <c r="AK141">
        <f>IF(HR[[#This Row],[JobSatisfaction]]&lt;=2,1,0)</f>
        <v>0</v>
      </c>
      <c r="AL141">
        <f>IF(HR[[#This Row],[WorkLifeBalance]]&lt;=2,1,0)</f>
        <v>1</v>
      </c>
      <c r="AM141">
        <f>IF(HR[[#This Row],[MonthlyIncome]]&lt;AVERAGE(HR[MonthlyIncome]),1,0)</f>
        <v>1</v>
      </c>
      <c r="AN141">
        <f>IF(HR[[#This Row],[EnvironmentSatisfaction]]&lt;=2,1,0)</f>
        <v>0</v>
      </c>
      <c r="AO141">
        <f>IF(HR[[#This Row],[YearsSinceLastPromotion]]&gt;4,1,0)</f>
        <v>0</v>
      </c>
      <c r="AP141">
        <f>(HR[[#This Row],[OverTimeFlag]]*1.5+HR[[#This Row],[LowJobSatisFlag]]*2.5+HR[[#This Row],[LowWLBFlag]]*2+HR[[#This Row],[LowSalaryFlag]]*1.5+HR[[#This Row],[LowEnviFlag]]*2+HR[[#This Row],[LowProFlag]]*0.5)/10</f>
        <v>0.5</v>
      </c>
      <c r="AQ141" t="str">
        <f>IF(A141&gt;=_xlfn.PERCENTILE.INC($A$2:$A$1000,0.8),"High Risk",
IF(HR[[#This Row],[AttritionRiskScore]]&gt;=_xlfn.PERCENTILE.INC($AP$2:$AP$1000,0.5),"Medium Risk","Low Risk"))</f>
        <v>Medium Risk</v>
      </c>
      <c r="AR141">
        <f>(HR[[#This Row],[OverTimeFlag]]*4+HR[[#This Row],[LowWLBFlag]]*3+HR[[#This Row],[LowJobSatisFlag]]*2+HR[[#This Row],[LowProFlag]]*1)/10</f>
        <v>0.7</v>
      </c>
      <c r="AS141" t="str">
        <f t="shared" si="2"/>
        <v>High Burnout</v>
      </c>
      <c r="AT141" t="str">
        <f>IF(HR[[#This Row],[YearsSinceLastPromotion]]&gt;4,"High Stagnation",
IF(HR[[#This Row],[YearsSinceLastPromotion]]&gt;=3,"Medium Stagnation","Low Stagnation"))</f>
        <v>Medium Stagnation</v>
      </c>
      <c r="AU141" t="str">
        <f>IF(HR[[#This Row],[MonthlyIncome]]&lt;4000,"Low Salary",
IF(HR[[#This Row],[MonthlyIncome]]&lt;8000,"Medium Salary","High Salary"))</f>
        <v>Medium Salary</v>
      </c>
    </row>
    <row r="142" spans="1:47">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IF(HR[[#This Row],[OverTime]]="Yes",1,0)</f>
        <v>0</v>
      </c>
      <c r="AK142">
        <f>IF(HR[[#This Row],[JobSatisfaction]]&lt;=2,1,0)</f>
        <v>1</v>
      </c>
      <c r="AL142">
        <f>IF(HR[[#This Row],[WorkLifeBalance]]&lt;=2,1,0)</f>
        <v>0</v>
      </c>
      <c r="AM142">
        <f>IF(HR[[#This Row],[MonthlyIncome]]&lt;AVERAGE(HR[MonthlyIncome]),1,0)</f>
        <v>1</v>
      </c>
      <c r="AN142">
        <f>IF(HR[[#This Row],[EnvironmentSatisfaction]]&lt;=2,1,0)</f>
        <v>1</v>
      </c>
      <c r="AO142">
        <f>IF(HR[[#This Row],[YearsSinceLastPromotion]]&gt;4,1,0)</f>
        <v>0</v>
      </c>
      <c r="AP142">
        <f>(HR[[#This Row],[OverTimeFlag]]*1.5+HR[[#This Row],[LowJobSatisFlag]]*2.5+HR[[#This Row],[LowWLBFlag]]*2+HR[[#This Row],[LowSalaryFlag]]*1.5+HR[[#This Row],[LowEnviFlag]]*2+HR[[#This Row],[LowProFlag]]*0.5)/10</f>
        <v>0.6</v>
      </c>
      <c r="AQ142" t="str">
        <f>IF(A142&gt;=_xlfn.PERCENTILE.INC($A$2:$A$1000,0.8),"High Risk",
IF(HR[[#This Row],[AttritionRiskScore]]&gt;=_xlfn.PERCENTILE.INC($AP$2:$AP$1000,0.5),"Medium Risk","Low Risk"))</f>
        <v>Medium Risk</v>
      </c>
      <c r="AR142">
        <f>(HR[[#This Row],[OverTimeFlag]]*4+HR[[#This Row],[LowWLBFlag]]*3+HR[[#This Row],[LowJobSatisFlag]]*2+HR[[#This Row],[LowProFlag]]*1)/10</f>
        <v>0.2</v>
      </c>
      <c r="AS142" t="str">
        <f t="shared" si="2"/>
        <v>Low Burnout</v>
      </c>
      <c r="AT142" t="str">
        <f>IF(HR[[#This Row],[YearsSinceLastPromotion]]&gt;4,"High Stagnation",
IF(HR[[#This Row],[YearsSinceLastPromotion]]&gt;=3,"Medium Stagnation","Low Stagnation"))</f>
        <v>Low Stagnation</v>
      </c>
      <c r="AU142" t="str">
        <f>IF(HR[[#This Row],[MonthlyIncome]]&lt;4000,"Low Salary",
IF(HR[[#This Row],[MonthlyIncome]]&lt;8000,"Medium Salary","High Salary"))</f>
        <v>Medium Salary</v>
      </c>
    </row>
    <row r="143" spans="1:47">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IF(HR[[#This Row],[OverTime]]="Yes",1,0)</f>
        <v>0</v>
      </c>
      <c r="AK143">
        <f>IF(HR[[#This Row],[JobSatisfaction]]&lt;=2,1,0)</f>
        <v>0</v>
      </c>
      <c r="AL143">
        <f>IF(HR[[#This Row],[WorkLifeBalance]]&lt;=2,1,0)</f>
        <v>1</v>
      </c>
      <c r="AM143">
        <f>IF(HR[[#This Row],[MonthlyIncome]]&lt;AVERAGE(HR[MonthlyIncome]),1,0)</f>
        <v>1</v>
      </c>
      <c r="AN143">
        <f>IF(HR[[#This Row],[EnvironmentSatisfaction]]&lt;=2,1,0)</f>
        <v>0</v>
      </c>
      <c r="AO143">
        <f>IF(HR[[#This Row],[YearsSinceLastPromotion]]&gt;4,1,0)</f>
        <v>0</v>
      </c>
      <c r="AP143">
        <f>(HR[[#This Row],[OverTimeFlag]]*1.5+HR[[#This Row],[LowJobSatisFlag]]*2.5+HR[[#This Row],[LowWLBFlag]]*2+HR[[#This Row],[LowSalaryFlag]]*1.5+HR[[#This Row],[LowEnviFlag]]*2+HR[[#This Row],[LowProFlag]]*0.5)/10</f>
        <v>0.35</v>
      </c>
      <c r="AQ143" t="str">
        <f>IF(A143&gt;=_xlfn.PERCENTILE.INC($A$2:$A$1000,0.8),"High Risk",
IF(HR[[#This Row],[AttritionRiskScore]]&gt;=_xlfn.PERCENTILE.INC($AP$2:$AP$1000,0.5),"Medium Risk","Low Risk"))</f>
        <v>High Risk</v>
      </c>
      <c r="AR143">
        <f>(HR[[#This Row],[OverTimeFlag]]*4+HR[[#This Row],[LowWLBFlag]]*3+HR[[#This Row],[LowJobSatisFlag]]*2+HR[[#This Row],[LowProFlag]]*1)/10</f>
        <v>0.3</v>
      </c>
      <c r="AS143" t="str">
        <f t="shared" si="2"/>
        <v>Low Burnout</v>
      </c>
      <c r="AT143" t="str">
        <f>IF(HR[[#This Row],[YearsSinceLastPromotion]]&gt;4,"High Stagnation",
IF(HR[[#This Row],[YearsSinceLastPromotion]]&gt;=3,"Medium Stagnation","Low Stagnation"))</f>
        <v>Low Stagnation</v>
      </c>
      <c r="AU143" t="str">
        <f>IF(HR[[#This Row],[MonthlyIncome]]&lt;4000,"Low Salary",
IF(HR[[#This Row],[MonthlyIncome]]&lt;8000,"Medium Salary","High Salary"))</f>
        <v>Low Salary</v>
      </c>
    </row>
    <row r="144" spans="1:47">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IF(HR[[#This Row],[OverTime]]="Yes",1,0)</f>
        <v>1</v>
      </c>
      <c r="AK144">
        <f>IF(HR[[#This Row],[JobSatisfaction]]&lt;=2,1,0)</f>
        <v>0</v>
      </c>
      <c r="AL144">
        <f>IF(HR[[#This Row],[WorkLifeBalance]]&lt;=2,1,0)</f>
        <v>0</v>
      </c>
      <c r="AM144">
        <f>IF(HR[[#This Row],[MonthlyIncome]]&lt;AVERAGE(HR[MonthlyIncome]),1,0)</f>
        <v>1</v>
      </c>
      <c r="AN144">
        <f>IF(HR[[#This Row],[EnvironmentSatisfaction]]&lt;=2,1,0)</f>
        <v>0</v>
      </c>
      <c r="AO144">
        <f>IF(HR[[#This Row],[YearsSinceLastPromotion]]&gt;4,1,0)</f>
        <v>0</v>
      </c>
      <c r="AP144">
        <f>(HR[[#This Row],[OverTimeFlag]]*1.5+HR[[#This Row],[LowJobSatisFlag]]*2.5+HR[[#This Row],[LowWLBFlag]]*2+HR[[#This Row],[LowSalaryFlag]]*1.5+HR[[#This Row],[LowEnviFlag]]*2+HR[[#This Row],[LowProFlag]]*0.5)/10</f>
        <v>0.3</v>
      </c>
      <c r="AQ144" t="str">
        <f>IF(A144&gt;=_xlfn.PERCENTILE.INC($A$2:$A$1000,0.8),"High Risk",
IF(HR[[#This Row],[AttritionRiskScore]]&gt;=_xlfn.PERCENTILE.INC($AP$2:$AP$1000,0.5),"Medium Risk","Low Risk"))</f>
        <v>Low Risk</v>
      </c>
      <c r="AR144">
        <f>(HR[[#This Row],[OverTimeFlag]]*4+HR[[#This Row],[LowWLBFlag]]*3+HR[[#This Row],[LowJobSatisFlag]]*2+HR[[#This Row],[LowProFlag]]*1)/10</f>
        <v>0.4</v>
      </c>
      <c r="AS144" t="str">
        <f t="shared" si="2"/>
        <v>Medium Burnout</v>
      </c>
      <c r="AT144" t="str">
        <f>IF(HR[[#This Row],[YearsSinceLastPromotion]]&gt;4,"High Stagnation",
IF(HR[[#This Row],[YearsSinceLastPromotion]]&gt;=3,"Medium Stagnation","Low Stagnation"))</f>
        <v>Low Stagnation</v>
      </c>
      <c r="AU144" t="str">
        <f>IF(HR[[#This Row],[MonthlyIncome]]&lt;4000,"Low Salary",
IF(HR[[#This Row],[MonthlyIncome]]&lt;8000,"Medium Salary","High Salary"))</f>
        <v>Medium Salary</v>
      </c>
    </row>
    <row r="145" spans="1:47">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IF(HR[[#This Row],[OverTime]]="Yes",1,0)</f>
        <v>0</v>
      </c>
      <c r="AK145">
        <f>IF(HR[[#This Row],[JobSatisfaction]]&lt;=2,1,0)</f>
        <v>0</v>
      </c>
      <c r="AL145">
        <f>IF(HR[[#This Row],[WorkLifeBalance]]&lt;=2,1,0)</f>
        <v>1</v>
      </c>
      <c r="AM145">
        <f>IF(HR[[#This Row],[MonthlyIncome]]&lt;AVERAGE(HR[MonthlyIncome]),1,0)</f>
        <v>1</v>
      </c>
      <c r="AN145">
        <f>IF(HR[[#This Row],[EnvironmentSatisfaction]]&lt;=2,1,0)</f>
        <v>1</v>
      </c>
      <c r="AO145">
        <f>IF(HR[[#This Row],[YearsSinceLastPromotion]]&gt;4,1,0)</f>
        <v>0</v>
      </c>
      <c r="AP145">
        <f>(HR[[#This Row],[OverTimeFlag]]*1.5+HR[[#This Row],[LowJobSatisFlag]]*2.5+HR[[#This Row],[LowWLBFlag]]*2+HR[[#This Row],[LowSalaryFlag]]*1.5+HR[[#This Row],[LowEnviFlag]]*2+HR[[#This Row],[LowProFlag]]*0.5)/10</f>
        <v>0.55000000000000004</v>
      </c>
      <c r="AQ145" t="str">
        <f>IF(A145&gt;=_xlfn.PERCENTILE.INC($A$2:$A$1000,0.8),"High Risk",
IF(HR[[#This Row],[AttritionRiskScore]]&gt;=_xlfn.PERCENTILE.INC($AP$2:$AP$1000,0.5),"Medium Risk","Low Risk"))</f>
        <v>Medium Risk</v>
      </c>
      <c r="AR145">
        <f>(HR[[#This Row],[OverTimeFlag]]*4+HR[[#This Row],[LowWLBFlag]]*3+HR[[#This Row],[LowJobSatisFlag]]*2+HR[[#This Row],[LowProFlag]]*1)/10</f>
        <v>0.3</v>
      </c>
      <c r="AS145" t="str">
        <f t="shared" si="2"/>
        <v>Low Burnout</v>
      </c>
      <c r="AT145" t="str">
        <f>IF(HR[[#This Row],[YearsSinceLastPromotion]]&gt;4,"High Stagnation",
IF(HR[[#This Row],[YearsSinceLastPromotion]]&gt;=3,"Medium Stagnation","Low Stagnation"))</f>
        <v>Low Stagnation</v>
      </c>
      <c r="AU145" t="str">
        <f>IF(HR[[#This Row],[MonthlyIncome]]&lt;4000,"Low Salary",
IF(HR[[#This Row],[MonthlyIncome]]&lt;8000,"Medium Salary","High Salary"))</f>
        <v>Low Salary</v>
      </c>
    </row>
    <row r="146" spans="1:47">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IF(HR[[#This Row],[OverTime]]="Yes",1,0)</f>
        <v>0</v>
      </c>
      <c r="AK146">
        <f>IF(HR[[#This Row],[JobSatisfaction]]&lt;=2,1,0)</f>
        <v>0</v>
      </c>
      <c r="AL146">
        <f>IF(HR[[#This Row],[WorkLifeBalance]]&lt;=2,1,0)</f>
        <v>0</v>
      </c>
      <c r="AM146">
        <f>IF(HR[[#This Row],[MonthlyIncome]]&lt;AVERAGE(HR[MonthlyIncome]),1,0)</f>
        <v>1</v>
      </c>
      <c r="AN146">
        <f>IF(HR[[#This Row],[EnvironmentSatisfaction]]&lt;=2,1,0)</f>
        <v>0</v>
      </c>
      <c r="AO146">
        <f>IF(HR[[#This Row],[YearsSinceLastPromotion]]&gt;4,1,0)</f>
        <v>0</v>
      </c>
      <c r="AP146">
        <f>(HR[[#This Row],[OverTimeFlag]]*1.5+HR[[#This Row],[LowJobSatisFlag]]*2.5+HR[[#This Row],[LowWLBFlag]]*2+HR[[#This Row],[LowSalaryFlag]]*1.5+HR[[#This Row],[LowEnviFlag]]*2+HR[[#This Row],[LowProFlag]]*0.5)/10</f>
        <v>0.15</v>
      </c>
      <c r="AQ146" t="str">
        <f>IF(A146&gt;=_xlfn.PERCENTILE.INC($A$2:$A$1000,0.8),"High Risk",
IF(HR[[#This Row],[AttritionRiskScore]]&gt;=_xlfn.PERCENTILE.INC($AP$2:$AP$1000,0.5),"Medium Risk","Low Risk"))</f>
        <v>Low Risk</v>
      </c>
      <c r="AR146">
        <f>(HR[[#This Row],[OverTimeFlag]]*4+HR[[#This Row],[LowWLBFlag]]*3+HR[[#This Row],[LowJobSatisFlag]]*2+HR[[#This Row],[LowProFlag]]*1)/10</f>
        <v>0</v>
      </c>
      <c r="AS146" t="str">
        <f t="shared" si="2"/>
        <v>Low Burnout</v>
      </c>
      <c r="AT146" t="str">
        <f>IF(HR[[#This Row],[YearsSinceLastPromotion]]&gt;4,"High Stagnation",
IF(HR[[#This Row],[YearsSinceLastPromotion]]&gt;=3,"Medium Stagnation","Low Stagnation"))</f>
        <v>Low Stagnation</v>
      </c>
      <c r="AU146" t="str">
        <f>IF(HR[[#This Row],[MonthlyIncome]]&lt;4000,"Low Salary",
IF(HR[[#This Row],[MonthlyIncome]]&lt;8000,"Medium Salary","High Salary"))</f>
        <v>Medium Salary</v>
      </c>
    </row>
    <row r="147" spans="1:47">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IF(HR[[#This Row],[OverTime]]="Yes",1,0)</f>
        <v>0</v>
      </c>
      <c r="AK147">
        <f>IF(HR[[#This Row],[JobSatisfaction]]&lt;=2,1,0)</f>
        <v>1</v>
      </c>
      <c r="AL147">
        <f>IF(HR[[#This Row],[WorkLifeBalance]]&lt;=2,1,0)</f>
        <v>0</v>
      </c>
      <c r="AM147">
        <f>IF(HR[[#This Row],[MonthlyIncome]]&lt;AVERAGE(HR[MonthlyIncome]),1,0)</f>
        <v>1</v>
      </c>
      <c r="AN147">
        <f>IF(HR[[#This Row],[EnvironmentSatisfaction]]&lt;=2,1,0)</f>
        <v>0</v>
      </c>
      <c r="AO147">
        <f>IF(HR[[#This Row],[YearsSinceLastPromotion]]&gt;4,1,0)</f>
        <v>0</v>
      </c>
      <c r="AP147">
        <f>(HR[[#This Row],[OverTimeFlag]]*1.5+HR[[#This Row],[LowJobSatisFlag]]*2.5+HR[[#This Row],[LowWLBFlag]]*2+HR[[#This Row],[LowSalaryFlag]]*1.5+HR[[#This Row],[LowEnviFlag]]*2+HR[[#This Row],[LowProFlag]]*0.5)/10</f>
        <v>0.4</v>
      </c>
      <c r="AQ147" t="str">
        <f>IF(A147&gt;=_xlfn.PERCENTILE.INC($A$2:$A$1000,0.8),"High Risk",
IF(HR[[#This Row],[AttritionRiskScore]]&gt;=_xlfn.PERCENTILE.INC($AP$2:$AP$1000,0.5),"Medium Risk","Low Risk"))</f>
        <v>Medium Risk</v>
      </c>
      <c r="AR147">
        <f>(HR[[#This Row],[OverTimeFlag]]*4+HR[[#This Row],[LowWLBFlag]]*3+HR[[#This Row],[LowJobSatisFlag]]*2+HR[[#This Row],[LowProFlag]]*1)/10</f>
        <v>0.2</v>
      </c>
      <c r="AS147" t="str">
        <f t="shared" si="2"/>
        <v>Low Burnout</v>
      </c>
      <c r="AT147" t="str">
        <f>IF(HR[[#This Row],[YearsSinceLastPromotion]]&gt;4,"High Stagnation",
IF(HR[[#This Row],[YearsSinceLastPromotion]]&gt;=3,"Medium Stagnation","Low Stagnation"))</f>
        <v>Low Stagnation</v>
      </c>
      <c r="AU147" t="str">
        <f>IF(HR[[#This Row],[MonthlyIncome]]&lt;4000,"Low Salary",
IF(HR[[#This Row],[MonthlyIncome]]&lt;8000,"Medium Salary","High Salary"))</f>
        <v>Low Salary</v>
      </c>
    </row>
    <row r="148" spans="1:47">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IF(HR[[#This Row],[OverTime]]="Yes",1,0)</f>
        <v>0</v>
      </c>
      <c r="AK148">
        <f>IF(HR[[#This Row],[JobSatisfaction]]&lt;=2,1,0)</f>
        <v>0</v>
      </c>
      <c r="AL148">
        <f>IF(HR[[#This Row],[WorkLifeBalance]]&lt;=2,1,0)</f>
        <v>0</v>
      </c>
      <c r="AM148">
        <f>IF(HR[[#This Row],[MonthlyIncome]]&lt;AVERAGE(HR[MonthlyIncome]),1,0)</f>
        <v>1</v>
      </c>
      <c r="AN148">
        <f>IF(HR[[#This Row],[EnvironmentSatisfaction]]&lt;=2,1,0)</f>
        <v>1</v>
      </c>
      <c r="AO148">
        <f>IF(HR[[#This Row],[YearsSinceLastPromotion]]&gt;4,1,0)</f>
        <v>0</v>
      </c>
      <c r="AP148">
        <f>(HR[[#This Row],[OverTimeFlag]]*1.5+HR[[#This Row],[LowJobSatisFlag]]*2.5+HR[[#This Row],[LowWLBFlag]]*2+HR[[#This Row],[LowSalaryFlag]]*1.5+HR[[#This Row],[LowEnviFlag]]*2+HR[[#This Row],[LowProFlag]]*0.5)/10</f>
        <v>0.35</v>
      </c>
      <c r="AQ148" t="str">
        <f>IF(A148&gt;=_xlfn.PERCENTILE.INC($A$2:$A$1000,0.8),"High Risk",
IF(HR[[#This Row],[AttritionRiskScore]]&gt;=_xlfn.PERCENTILE.INC($AP$2:$AP$1000,0.5),"Medium Risk","Low Risk"))</f>
        <v>Medium Risk</v>
      </c>
      <c r="AR148">
        <f>(HR[[#This Row],[OverTimeFlag]]*4+HR[[#This Row],[LowWLBFlag]]*3+HR[[#This Row],[LowJobSatisFlag]]*2+HR[[#This Row],[LowProFlag]]*1)/10</f>
        <v>0</v>
      </c>
      <c r="AS148" t="str">
        <f t="shared" si="2"/>
        <v>Low Burnout</v>
      </c>
      <c r="AT148" t="str">
        <f>IF(HR[[#This Row],[YearsSinceLastPromotion]]&gt;4,"High Stagnation",
IF(HR[[#This Row],[YearsSinceLastPromotion]]&gt;=3,"Medium Stagnation","Low Stagnation"))</f>
        <v>Low Stagnation</v>
      </c>
      <c r="AU148" t="str">
        <f>IF(HR[[#This Row],[MonthlyIncome]]&lt;4000,"Low Salary",
IF(HR[[#This Row],[MonthlyIncome]]&lt;8000,"Medium Salary","High Salary"))</f>
        <v>Low Salary</v>
      </c>
    </row>
    <row r="149" spans="1:47">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IF(HR[[#This Row],[OverTime]]="Yes",1,0)</f>
        <v>0</v>
      </c>
      <c r="AK149">
        <f>IF(HR[[#This Row],[JobSatisfaction]]&lt;=2,1,0)</f>
        <v>1</v>
      </c>
      <c r="AL149">
        <f>IF(HR[[#This Row],[WorkLifeBalance]]&lt;=2,1,0)</f>
        <v>1</v>
      </c>
      <c r="AM149">
        <f>IF(HR[[#This Row],[MonthlyIncome]]&lt;AVERAGE(HR[MonthlyIncome]),1,0)</f>
        <v>0</v>
      </c>
      <c r="AN149">
        <f>IF(HR[[#This Row],[EnvironmentSatisfaction]]&lt;=2,1,0)</f>
        <v>0</v>
      </c>
      <c r="AO149">
        <f>IF(HR[[#This Row],[YearsSinceLastPromotion]]&gt;4,1,0)</f>
        <v>1</v>
      </c>
      <c r="AP149">
        <f>(HR[[#This Row],[OverTimeFlag]]*1.5+HR[[#This Row],[LowJobSatisFlag]]*2.5+HR[[#This Row],[LowWLBFlag]]*2+HR[[#This Row],[LowSalaryFlag]]*1.5+HR[[#This Row],[LowEnviFlag]]*2+HR[[#This Row],[LowProFlag]]*0.5)/10</f>
        <v>0.5</v>
      </c>
      <c r="AQ149" t="str">
        <f>IF(A149&gt;=_xlfn.PERCENTILE.INC($A$2:$A$1000,0.8),"High Risk",
IF(HR[[#This Row],[AttritionRiskScore]]&gt;=_xlfn.PERCENTILE.INC($AP$2:$AP$1000,0.5),"Medium Risk","Low Risk"))</f>
        <v>Medium Risk</v>
      </c>
      <c r="AR149">
        <f>(HR[[#This Row],[OverTimeFlag]]*4+HR[[#This Row],[LowWLBFlag]]*3+HR[[#This Row],[LowJobSatisFlag]]*2+HR[[#This Row],[LowProFlag]]*1)/10</f>
        <v>0.6</v>
      </c>
      <c r="AS149" t="str">
        <f t="shared" si="2"/>
        <v>Medium Burnout</v>
      </c>
      <c r="AT149" t="str">
        <f>IF(HR[[#This Row],[YearsSinceLastPromotion]]&gt;4,"High Stagnation",
IF(HR[[#This Row],[YearsSinceLastPromotion]]&gt;=3,"Medium Stagnation","Low Stagnation"))</f>
        <v>High Stagnation</v>
      </c>
      <c r="AU149" t="str">
        <f>IF(HR[[#This Row],[MonthlyIncome]]&lt;4000,"Low Salary",
IF(HR[[#This Row],[MonthlyIncome]]&lt;8000,"Medium Salary","High Salary"))</f>
        <v>High Salary</v>
      </c>
    </row>
    <row r="150" spans="1:47">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IF(HR[[#This Row],[OverTime]]="Yes",1,0)</f>
        <v>0</v>
      </c>
      <c r="AK150">
        <f>IF(HR[[#This Row],[JobSatisfaction]]&lt;=2,1,0)</f>
        <v>1</v>
      </c>
      <c r="AL150">
        <f>IF(HR[[#This Row],[WorkLifeBalance]]&lt;=2,1,0)</f>
        <v>0</v>
      </c>
      <c r="AM150">
        <f>IF(HR[[#This Row],[MonthlyIncome]]&lt;AVERAGE(HR[MonthlyIncome]),1,0)</f>
        <v>1</v>
      </c>
      <c r="AN150">
        <f>IF(HR[[#This Row],[EnvironmentSatisfaction]]&lt;=2,1,0)</f>
        <v>0</v>
      </c>
      <c r="AO150">
        <f>IF(HR[[#This Row],[YearsSinceLastPromotion]]&gt;4,1,0)</f>
        <v>0</v>
      </c>
      <c r="AP150">
        <f>(HR[[#This Row],[OverTimeFlag]]*1.5+HR[[#This Row],[LowJobSatisFlag]]*2.5+HR[[#This Row],[LowWLBFlag]]*2+HR[[#This Row],[LowSalaryFlag]]*1.5+HR[[#This Row],[LowEnviFlag]]*2+HR[[#This Row],[LowProFlag]]*0.5)/10</f>
        <v>0.4</v>
      </c>
      <c r="AQ150" t="str">
        <f>IF(A150&gt;=_xlfn.PERCENTILE.INC($A$2:$A$1000,0.8),"High Risk",
IF(HR[[#This Row],[AttritionRiskScore]]&gt;=_xlfn.PERCENTILE.INC($AP$2:$AP$1000,0.5),"Medium Risk","Low Risk"))</f>
        <v>Medium Risk</v>
      </c>
      <c r="AR150">
        <f>(HR[[#This Row],[OverTimeFlag]]*4+HR[[#This Row],[LowWLBFlag]]*3+HR[[#This Row],[LowJobSatisFlag]]*2+HR[[#This Row],[LowProFlag]]*1)/10</f>
        <v>0.2</v>
      </c>
      <c r="AS150" t="str">
        <f t="shared" si="2"/>
        <v>Low Burnout</v>
      </c>
      <c r="AT150" t="str">
        <f>IF(HR[[#This Row],[YearsSinceLastPromotion]]&gt;4,"High Stagnation",
IF(HR[[#This Row],[YearsSinceLastPromotion]]&gt;=3,"Medium Stagnation","Low Stagnation"))</f>
        <v>Low Stagnation</v>
      </c>
      <c r="AU150" t="str">
        <f>IF(HR[[#This Row],[MonthlyIncome]]&lt;4000,"Low Salary",
IF(HR[[#This Row],[MonthlyIncome]]&lt;8000,"Medium Salary","High Salary"))</f>
        <v>Low Salary</v>
      </c>
    </row>
    <row r="151" spans="1:47">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IF(HR[[#This Row],[OverTime]]="Yes",1,0)</f>
        <v>0</v>
      </c>
      <c r="AK151">
        <f>IF(HR[[#This Row],[JobSatisfaction]]&lt;=2,1,0)</f>
        <v>1</v>
      </c>
      <c r="AL151">
        <f>IF(HR[[#This Row],[WorkLifeBalance]]&lt;=2,1,0)</f>
        <v>0</v>
      </c>
      <c r="AM151">
        <f>IF(HR[[#This Row],[MonthlyIncome]]&lt;AVERAGE(HR[MonthlyIncome]),1,0)</f>
        <v>1</v>
      </c>
      <c r="AN151">
        <f>IF(HR[[#This Row],[EnvironmentSatisfaction]]&lt;=2,1,0)</f>
        <v>1</v>
      </c>
      <c r="AO151">
        <f>IF(HR[[#This Row],[YearsSinceLastPromotion]]&gt;4,1,0)</f>
        <v>0</v>
      </c>
      <c r="AP151">
        <f>(HR[[#This Row],[OverTimeFlag]]*1.5+HR[[#This Row],[LowJobSatisFlag]]*2.5+HR[[#This Row],[LowWLBFlag]]*2+HR[[#This Row],[LowSalaryFlag]]*1.5+HR[[#This Row],[LowEnviFlag]]*2+HR[[#This Row],[LowProFlag]]*0.5)/10</f>
        <v>0.6</v>
      </c>
      <c r="AQ151" t="str">
        <f>IF(A151&gt;=_xlfn.PERCENTILE.INC($A$2:$A$1000,0.8),"High Risk",
IF(HR[[#This Row],[AttritionRiskScore]]&gt;=_xlfn.PERCENTILE.INC($AP$2:$AP$1000,0.5),"Medium Risk","Low Risk"))</f>
        <v>Medium Risk</v>
      </c>
      <c r="AR151">
        <f>(HR[[#This Row],[OverTimeFlag]]*4+HR[[#This Row],[LowWLBFlag]]*3+HR[[#This Row],[LowJobSatisFlag]]*2+HR[[#This Row],[LowProFlag]]*1)/10</f>
        <v>0.2</v>
      </c>
      <c r="AS151" t="str">
        <f t="shared" si="2"/>
        <v>Low Burnout</v>
      </c>
      <c r="AT151" t="str">
        <f>IF(HR[[#This Row],[YearsSinceLastPromotion]]&gt;4,"High Stagnation",
IF(HR[[#This Row],[YearsSinceLastPromotion]]&gt;=3,"Medium Stagnation","Low Stagnation"))</f>
        <v>Low Stagnation</v>
      </c>
      <c r="AU151" t="str">
        <f>IF(HR[[#This Row],[MonthlyIncome]]&lt;4000,"Low Salary",
IF(HR[[#This Row],[MonthlyIncome]]&lt;8000,"Medium Salary","High Salary"))</f>
        <v>Low Salary</v>
      </c>
    </row>
    <row r="152" spans="1:47">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IF(HR[[#This Row],[OverTime]]="Yes",1,0)</f>
        <v>0</v>
      </c>
      <c r="AK152">
        <f>IF(HR[[#This Row],[JobSatisfaction]]&lt;=2,1,0)</f>
        <v>1</v>
      </c>
      <c r="AL152">
        <f>IF(HR[[#This Row],[WorkLifeBalance]]&lt;=2,1,0)</f>
        <v>0</v>
      </c>
      <c r="AM152">
        <f>IF(HR[[#This Row],[MonthlyIncome]]&lt;AVERAGE(HR[MonthlyIncome]),1,0)</f>
        <v>1</v>
      </c>
      <c r="AN152">
        <f>IF(HR[[#This Row],[EnvironmentSatisfaction]]&lt;=2,1,0)</f>
        <v>1</v>
      </c>
      <c r="AO152">
        <f>IF(HR[[#This Row],[YearsSinceLastPromotion]]&gt;4,1,0)</f>
        <v>0</v>
      </c>
      <c r="AP152">
        <f>(HR[[#This Row],[OverTimeFlag]]*1.5+HR[[#This Row],[LowJobSatisFlag]]*2.5+HR[[#This Row],[LowWLBFlag]]*2+HR[[#This Row],[LowSalaryFlag]]*1.5+HR[[#This Row],[LowEnviFlag]]*2+HR[[#This Row],[LowProFlag]]*0.5)/10</f>
        <v>0.6</v>
      </c>
      <c r="AQ152" t="str">
        <f>IF(A152&gt;=_xlfn.PERCENTILE.INC($A$2:$A$1000,0.8),"High Risk",
IF(HR[[#This Row],[AttritionRiskScore]]&gt;=_xlfn.PERCENTILE.INC($AP$2:$AP$1000,0.5),"Medium Risk","Low Risk"))</f>
        <v>Medium Risk</v>
      </c>
      <c r="AR152">
        <f>(HR[[#This Row],[OverTimeFlag]]*4+HR[[#This Row],[LowWLBFlag]]*3+HR[[#This Row],[LowJobSatisFlag]]*2+HR[[#This Row],[LowProFlag]]*1)/10</f>
        <v>0.2</v>
      </c>
      <c r="AS152" t="str">
        <f t="shared" si="2"/>
        <v>Low Burnout</v>
      </c>
      <c r="AT152" t="str">
        <f>IF(HR[[#This Row],[YearsSinceLastPromotion]]&gt;4,"High Stagnation",
IF(HR[[#This Row],[YearsSinceLastPromotion]]&gt;=3,"Medium Stagnation","Low Stagnation"))</f>
        <v>Low Stagnation</v>
      </c>
      <c r="AU152" t="str">
        <f>IF(HR[[#This Row],[MonthlyIncome]]&lt;4000,"Low Salary",
IF(HR[[#This Row],[MonthlyIncome]]&lt;8000,"Medium Salary","High Salary"))</f>
        <v>Medium Salary</v>
      </c>
    </row>
    <row r="153" spans="1:47">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IF(HR[[#This Row],[OverTime]]="Yes",1,0)</f>
        <v>0</v>
      </c>
      <c r="AK153">
        <f>IF(HR[[#This Row],[JobSatisfaction]]&lt;=2,1,0)</f>
        <v>1</v>
      </c>
      <c r="AL153">
        <f>IF(HR[[#This Row],[WorkLifeBalance]]&lt;=2,1,0)</f>
        <v>0</v>
      </c>
      <c r="AM153">
        <f>IF(HR[[#This Row],[MonthlyIncome]]&lt;AVERAGE(HR[MonthlyIncome]),1,0)</f>
        <v>0</v>
      </c>
      <c r="AN153">
        <f>IF(HR[[#This Row],[EnvironmentSatisfaction]]&lt;=2,1,0)</f>
        <v>0</v>
      </c>
      <c r="AO153">
        <f>IF(HR[[#This Row],[YearsSinceLastPromotion]]&gt;4,1,0)</f>
        <v>0</v>
      </c>
      <c r="AP153">
        <f>(HR[[#This Row],[OverTimeFlag]]*1.5+HR[[#This Row],[LowJobSatisFlag]]*2.5+HR[[#This Row],[LowWLBFlag]]*2+HR[[#This Row],[LowSalaryFlag]]*1.5+HR[[#This Row],[LowEnviFlag]]*2+HR[[#This Row],[LowProFlag]]*0.5)/10</f>
        <v>0.25</v>
      </c>
      <c r="AQ153" t="str">
        <f>IF(A153&gt;=_xlfn.PERCENTILE.INC($A$2:$A$1000,0.8),"High Risk",
IF(HR[[#This Row],[AttritionRiskScore]]&gt;=_xlfn.PERCENTILE.INC($AP$2:$AP$1000,0.5),"Medium Risk","Low Risk"))</f>
        <v>Low Risk</v>
      </c>
      <c r="AR153">
        <f>(HR[[#This Row],[OverTimeFlag]]*4+HR[[#This Row],[LowWLBFlag]]*3+HR[[#This Row],[LowJobSatisFlag]]*2+HR[[#This Row],[LowProFlag]]*1)/10</f>
        <v>0.2</v>
      </c>
      <c r="AS153" t="str">
        <f t="shared" si="2"/>
        <v>Low Burnout</v>
      </c>
      <c r="AT153" t="str">
        <f>IF(HR[[#This Row],[YearsSinceLastPromotion]]&gt;4,"High Stagnation",
IF(HR[[#This Row],[YearsSinceLastPromotion]]&gt;=3,"Medium Stagnation","Low Stagnation"))</f>
        <v>Low Stagnation</v>
      </c>
      <c r="AU153" t="str">
        <f>IF(HR[[#This Row],[MonthlyIncome]]&lt;4000,"Low Salary",
IF(HR[[#This Row],[MonthlyIncome]]&lt;8000,"Medium Salary","High Salary"))</f>
        <v>Medium Salary</v>
      </c>
    </row>
    <row r="154" spans="1:47">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IF(HR[[#This Row],[OverTime]]="Yes",1,0)</f>
        <v>1</v>
      </c>
      <c r="AK154">
        <f>IF(HR[[#This Row],[JobSatisfaction]]&lt;=2,1,0)</f>
        <v>0</v>
      </c>
      <c r="AL154">
        <f>IF(HR[[#This Row],[WorkLifeBalance]]&lt;=2,1,0)</f>
        <v>1</v>
      </c>
      <c r="AM154">
        <f>IF(HR[[#This Row],[MonthlyIncome]]&lt;AVERAGE(HR[MonthlyIncome]),1,0)</f>
        <v>1</v>
      </c>
      <c r="AN154">
        <f>IF(HR[[#This Row],[EnvironmentSatisfaction]]&lt;=2,1,0)</f>
        <v>1</v>
      </c>
      <c r="AO154">
        <f>IF(HR[[#This Row],[YearsSinceLastPromotion]]&gt;4,1,0)</f>
        <v>0</v>
      </c>
      <c r="AP154">
        <f>(HR[[#This Row],[OverTimeFlag]]*1.5+HR[[#This Row],[LowJobSatisFlag]]*2.5+HR[[#This Row],[LowWLBFlag]]*2+HR[[#This Row],[LowSalaryFlag]]*1.5+HR[[#This Row],[LowEnviFlag]]*2+HR[[#This Row],[LowProFlag]]*0.5)/10</f>
        <v>0.7</v>
      </c>
      <c r="AQ154" t="str">
        <f>IF(A154&gt;=_xlfn.PERCENTILE.INC($A$2:$A$1000,0.8),"High Risk",
IF(HR[[#This Row],[AttritionRiskScore]]&gt;=_xlfn.PERCENTILE.INC($AP$2:$AP$1000,0.5),"Medium Risk","Low Risk"))</f>
        <v>High Risk</v>
      </c>
      <c r="AR154">
        <f>(HR[[#This Row],[OverTimeFlag]]*4+HR[[#This Row],[LowWLBFlag]]*3+HR[[#This Row],[LowJobSatisFlag]]*2+HR[[#This Row],[LowProFlag]]*1)/10</f>
        <v>0.7</v>
      </c>
      <c r="AS154" t="str">
        <f t="shared" si="2"/>
        <v>High Burnout</v>
      </c>
      <c r="AT154" t="str">
        <f>IF(HR[[#This Row],[YearsSinceLastPromotion]]&gt;4,"High Stagnation",
IF(HR[[#This Row],[YearsSinceLastPromotion]]&gt;=3,"Medium Stagnation","Low Stagnation"))</f>
        <v>Medium Stagnation</v>
      </c>
      <c r="AU154" t="str">
        <f>IF(HR[[#This Row],[MonthlyIncome]]&lt;4000,"Low Salary",
IF(HR[[#This Row],[MonthlyIncome]]&lt;8000,"Medium Salary","High Salary"))</f>
        <v>Low Salary</v>
      </c>
    </row>
    <row r="155" spans="1:47">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IF(HR[[#This Row],[OverTime]]="Yes",1,0)</f>
        <v>0</v>
      </c>
      <c r="AK155">
        <f>IF(HR[[#This Row],[JobSatisfaction]]&lt;=2,1,0)</f>
        <v>1</v>
      </c>
      <c r="AL155">
        <f>IF(HR[[#This Row],[WorkLifeBalance]]&lt;=2,1,0)</f>
        <v>1</v>
      </c>
      <c r="AM155">
        <f>IF(HR[[#This Row],[MonthlyIncome]]&lt;AVERAGE(HR[MonthlyIncome]),1,0)</f>
        <v>1</v>
      </c>
      <c r="AN155">
        <f>IF(HR[[#This Row],[EnvironmentSatisfaction]]&lt;=2,1,0)</f>
        <v>1</v>
      </c>
      <c r="AO155">
        <f>IF(HR[[#This Row],[YearsSinceLastPromotion]]&gt;4,1,0)</f>
        <v>0</v>
      </c>
      <c r="AP155">
        <f>(HR[[#This Row],[OverTimeFlag]]*1.5+HR[[#This Row],[LowJobSatisFlag]]*2.5+HR[[#This Row],[LowWLBFlag]]*2+HR[[#This Row],[LowSalaryFlag]]*1.5+HR[[#This Row],[LowEnviFlag]]*2+HR[[#This Row],[LowProFlag]]*0.5)/10</f>
        <v>0.8</v>
      </c>
      <c r="AQ155" t="str">
        <f>IF(A155&gt;=_xlfn.PERCENTILE.INC($A$2:$A$1000,0.8),"High Risk",
IF(HR[[#This Row],[AttritionRiskScore]]&gt;=_xlfn.PERCENTILE.INC($AP$2:$AP$1000,0.5),"Medium Risk","Low Risk"))</f>
        <v>High Risk</v>
      </c>
      <c r="AR155">
        <f>(HR[[#This Row],[OverTimeFlag]]*4+HR[[#This Row],[LowWLBFlag]]*3+HR[[#This Row],[LowJobSatisFlag]]*2+HR[[#This Row],[LowProFlag]]*1)/10</f>
        <v>0.5</v>
      </c>
      <c r="AS155" t="str">
        <f t="shared" si="2"/>
        <v>Medium Burnout</v>
      </c>
      <c r="AT155" t="str">
        <f>IF(HR[[#This Row],[YearsSinceLastPromotion]]&gt;4,"High Stagnation",
IF(HR[[#This Row],[YearsSinceLastPromotion]]&gt;=3,"Medium Stagnation","Low Stagnation"))</f>
        <v>Low Stagnation</v>
      </c>
      <c r="AU155" t="str">
        <f>IF(HR[[#This Row],[MonthlyIncome]]&lt;4000,"Low Salary",
IF(HR[[#This Row],[MonthlyIncome]]&lt;8000,"Medium Salary","High Salary"))</f>
        <v>Low Salary</v>
      </c>
    </row>
    <row r="156" spans="1:47">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IF(HR[[#This Row],[OverTime]]="Yes",1,0)</f>
        <v>0</v>
      </c>
      <c r="AK156">
        <f>IF(HR[[#This Row],[JobSatisfaction]]&lt;=2,1,0)</f>
        <v>0</v>
      </c>
      <c r="AL156">
        <f>IF(HR[[#This Row],[WorkLifeBalance]]&lt;=2,1,0)</f>
        <v>0</v>
      </c>
      <c r="AM156">
        <f>IF(HR[[#This Row],[MonthlyIncome]]&lt;AVERAGE(HR[MonthlyIncome]),1,0)</f>
        <v>0</v>
      </c>
      <c r="AN156">
        <f>IF(HR[[#This Row],[EnvironmentSatisfaction]]&lt;=2,1,0)</f>
        <v>1</v>
      </c>
      <c r="AO156">
        <f>IF(HR[[#This Row],[YearsSinceLastPromotion]]&gt;4,1,0)</f>
        <v>0</v>
      </c>
      <c r="AP156">
        <f>(HR[[#This Row],[OverTimeFlag]]*1.5+HR[[#This Row],[LowJobSatisFlag]]*2.5+HR[[#This Row],[LowWLBFlag]]*2+HR[[#This Row],[LowSalaryFlag]]*1.5+HR[[#This Row],[LowEnviFlag]]*2+HR[[#This Row],[LowProFlag]]*0.5)/10</f>
        <v>0.2</v>
      </c>
      <c r="AQ156" t="str">
        <f>IF(A156&gt;=_xlfn.PERCENTILE.INC($A$2:$A$1000,0.8),"High Risk",
IF(HR[[#This Row],[AttritionRiskScore]]&gt;=_xlfn.PERCENTILE.INC($AP$2:$AP$1000,0.5),"Medium Risk","Low Risk"))</f>
        <v>Low Risk</v>
      </c>
      <c r="AR156">
        <f>(HR[[#This Row],[OverTimeFlag]]*4+HR[[#This Row],[LowWLBFlag]]*3+HR[[#This Row],[LowJobSatisFlag]]*2+HR[[#This Row],[LowProFlag]]*1)/10</f>
        <v>0</v>
      </c>
      <c r="AS156" t="str">
        <f t="shared" si="2"/>
        <v>Low Burnout</v>
      </c>
      <c r="AT156" t="str">
        <f>IF(HR[[#This Row],[YearsSinceLastPromotion]]&gt;4,"High Stagnation",
IF(HR[[#This Row],[YearsSinceLastPromotion]]&gt;=3,"Medium Stagnation","Low Stagnation"))</f>
        <v>Medium Stagnation</v>
      </c>
      <c r="AU156" t="str">
        <f>IF(HR[[#This Row],[MonthlyIncome]]&lt;4000,"Low Salary",
IF(HR[[#This Row],[MonthlyIncome]]&lt;8000,"Medium Salary","High Salary"))</f>
        <v>High Salary</v>
      </c>
    </row>
    <row r="157" spans="1:47">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IF(HR[[#This Row],[OverTime]]="Yes",1,0)</f>
        <v>0</v>
      </c>
      <c r="AK157">
        <f>IF(HR[[#This Row],[JobSatisfaction]]&lt;=2,1,0)</f>
        <v>0</v>
      </c>
      <c r="AL157">
        <f>IF(HR[[#This Row],[WorkLifeBalance]]&lt;=2,1,0)</f>
        <v>0</v>
      </c>
      <c r="AM157">
        <f>IF(HR[[#This Row],[MonthlyIncome]]&lt;AVERAGE(HR[MonthlyIncome]),1,0)</f>
        <v>1</v>
      </c>
      <c r="AN157">
        <f>IF(HR[[#This Row],[EnvironmentSatisfaction]]&lt;=2,1,0)</f>
        <v>0</v>
      </c>
      <c r="AO157">
        <f>IF(HR[[#This Row],[YearsSinceLastPromotion]]&gt;4,1,0)</f>
        <v>0</v>
      </c>
      <c r="AP157">
        <f>(HR[[#This Row],[OverTimeFlag]]*1.5+HR[[#This Row],[LowJobSatisFlag]]*2.5+HR[[#This Row],[LowWLBFlag]]*2+HR[[#This Row],[LowSalaryFlag]]*1.5+HR[[#This Row],[LowEnviFlag]]*2+HR[[#This Row],[LowProFlag]]*0.5)/10</f>
        <v>0.15</v>
      </c>
      <c r="AQ157" t="str">
        <f>IF(A157&gt;=_xlfn.PERCENTILE.INC($A$2:$A$1000,0.8),"High Risk",
IF(HR[[#This Row],[AttritionRiskScore]]&gt;=_xlfn.PERCENTILE.INC($AP$2:$AP$1000,0.5),"Medium Risk","Low Risk"))</f>
        <v>Low Risk</v>
      </c>
      <c r="AR157">
        <f>(HR[[#This Row],[OverTimeFlag]]*4+HR[[#This Row],[LowWLBFlag]]*3+HR[[#This Row],[LowJobSatisFlag]]*2+HR[[#This Row],[LowProFlag]]*1)/10</f>
        <v>0</v>
      </c>
      <c r="AS157" t="str">
        <f t="shared" si="2"/>
        <v>Low Burnout</v>
      </c>
      <c r="AT157" t="str">
        <f>IF(HR[[#This Row],[YearsSinceLastPromotion]]&gt;4,"High Stagnation",
IF(HR[[#This Row],[YearsSinceLastPromotion]]&gt;=3,"Medium Stagnation","Low Stagnation"))</f>
        <v>Low Stagnation</v>
      </c>
      <c r="AU157" t="str">
        <f>IF(HR[[#This Row],[MonthlyIncome]]&lt;4000,"Low Salary",
IF(HR[[#This Row],[MonthlyIncome]]&lt;8000,"Medium Salary","High Salary"))</f>
        <v>Medium Salary</v>
      </c>
    </row>
    <row r="158" spans="1:47">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IF(HR[[#This Row],[OverTime]]="Yes",1,0)</f>
        <v>0</v>
      </c>
      <c r="AK158">
        <f>IF(HR[[#This Row],[JobSatisfaction]]&lt;=2,1,0)</f>
        <v>0</v>
      </c>
      <c r="AL158">
        <f>IF(HR[[#This Row],[WorkLifeBalance]]&lt;=2,1,0)</f>
        <v>0</v>
      </c>
      <c r="AM158">
        <f>IF(HR[[#This Row],[MonthlyIncome]]&lt;AVERAGE(HR[MonthlyIncome]),1,0)</f>
        <v>1</v>
      </c>
      <c r="AN158">
        <f>IF(HR[[#This Row],[EnvironmentSatisfaction]]&lt;=2,1,0)</f>
        <v>1</v>
      </c>
      <c r="AO158">
        <f>IF(HR[[#This Row],[YearsSinceLastPromotion]]&gt;4,1,0)</f>
        <v>0</v>
      </c>
      <c r="AP158">
        <f>(HR[[#This Row],[OverTimeFlag]]*1.5+HR[[#This Row],[LowJobSatisFlag]]*2.5+HR[[#This Row],[LowWLBFlag]]*2+HR[[#This Row],[LowSalaryFlag]]*1.5+HR[[#This Row],[LowEnviFlag]]*2+HR[[#This Row],[LowProFlag]]*0.5)/10</f>
        <v>0.35</v>
      </c>
      <c r="AQ158" t="str">
        <f>IF(A158&gt;=_xlfn.PERCENTILE.INC($A$2:$A$1000,0.8),"High Risk",
IF(HR[[#This Row],[AttritionRiskScore]]&gt;=_xlfn.PERCENTILE.INC($AP$2:$AP$1000,0.5),"Medium Risk","Low Risk"))</f>
        <v>High Risk</v>
      </c>
      <c r="AR158">
        <f>(HR[[#This Row],[OverTimeFlag]]*4+HR[[#This Row],[LowWLBFlag]]*3+HR[[#This Row],[LowJobSatisFlag]]*2+HR[[#This Row],[LowProFlag]]*1)/10</f>
        <v>0</v>
      </c>
      <c r="AS158" t="str">
        <f t="shared" si="2"/>
        <v>Low Burnout</v>
      </c>
      <c r="AT158" t="str">
        <f>IF(HR[[#This Row],[YearsSinceLastPromotion]]&gt;4,"High Stagnation",
IF(HR[[#This Row],[YearsSinceLastPromotion]]&gt;=3,"Medium Stagnation","Low Stagnation"))</f>
        <v>Low Stagnation</v>
      </c>
      <c r="AU158" t="str">
        <f>IF(HR[[#This Row],[MonthlyIncome]]&lt;4000,"Low Salary",
IF(HR[[#This Row],[MonthlyIncome]]&lt;8000,"Medium Salary","High Salary"))</f>
        <v>Medium Salary</v>
      </c>
    </row>
    <row r="159" spans="1:47">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IF(HR[[#This Row],[OverTime]]="Yes",1,0)</f>
        <v>1</v>
      </c>
      <c r="AK159">
        <f>IF(HR[[#This Row],[JobSatisfaction]]&lt;=2,1,0)</f>
        <v>1</v>
      </c>
      <c r="AL159">
        <f>IF(HR[[#This Row],[WorkLifeBalance]]&lt;=2,1,0)</f>
        <v>1</v>
      </c>
      <c r="AM159">
        <f>IF(HR[[#This Row],[MonthlyIncome]]&lt;AVERAGE(HR[MonthlyIncome]),1,0)</f>
        <v>1</v>
      </c>
      <c r="AN159">
        <f>IF(HR[[#This Row],[EnvironmentSatisfaction]]&lt;=2,1,0)</f>
        <v>1</v>
      </c>
      <c r="AO159">
        <f>IF(HR[[#This Row],[YearsSinceLastPromotion]]&gt;4,1,0)</f>
        <v>0</v>
      </c>
      <c r="AP159">
        <f>(HR[[#This Row],[OverTimeFlag]]*1.5+HR[[#This Row],[LowJobSatisFlag]]*2.5+HR[[#This Row],[LowWLBFlag]]*2+HR[[#This Row],[LowSalaryFlag]]*1.5+HR[[#This Row],[LowEnviFlag]]*2+HR[[#This Row],[LowProFlag]]*0.5)/10</f>
        <v>0.95</v>
      </c>
      <c r="AQ159" t="str">
        <f>IF(A159&gt;=_xlfn.PERCENTILE.INC($A$2:$A$1000,0.8),"High Risk",
IF(HR[[#This Row],[AttritionRiskScore]]&gt;=_xlfn.PERCENTILE.INC($AP$2:$AP$1000,0.5),"Medium Risk","Low Risk"))</f>
        <v>High Risk</v>
      </c>
      <c r="AR159">
        <f>(HR[[#This Row],[OverTimeFlag]]*4+HR[[#This Row],[LowWLBFlag]]*3+HR[[#This Row],[LowJobSatisFlag]]*2+HR[[#This Row],[LowProFlag]]*1)/10</f>
        <v>0.9</v>
      </c>
      <c r="AS159" t="str">
        <f t="shared" si="2"/>
        <v>High Burnout</v>
      </c>
      <c r="AT159" t="str">
        <f>IF(HR[[#This Row],[YearsSinceLastPromotion]]&gt;4,"High Stagnation",
IF(HR[[#This Row],[YearsSinceLastPromotion]]&gt;=3,"Medium Stagnation","Low Stagnation"))</f>
        <v>Low Stagnation</v>
      </c>
      <c r="AU159" t="str">
        <f>IF(HR[[#This Row],[MonthlyIncome]]&lt;4000,"Low Salary",
IF(HR[[#This Row],[MonthlyIncome]]&lt;8000,"Medium Salary","High Salary"))</f>
        <v>Low Salary</v>
      </c>
    </row>
    <row r="160" spans="1:47">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IF(HR[[#This Row],[OverTime]]="Yes",1,0)</f>
        <v>0</v>
      </c>
      <c r="AK160">
        <f>IF(HR[[#This Row],[JobSatisfaction]]&lt;=2,1,0)</f>
        <v>0</v>
      </c>
      <c r="AL160">
        <f>IF(HR[[#This Row],[WorkLifeBalance]]&lt;=2,1,0)</f>
        <v>1</v>
      </c>
      <c r="AM160">
        <f>IF(HR[[#This Row],[MonthlyIncome]]&lt;AVERAGE(HR[MonthlyIncome]),1,0)</f>
        <v>0</v>
      </c>
      <c r="AN160">
        <f>IF(HR[[#This Row],[EnvironmentSatisfaction]]&lt;=2,1,0)</f>
        <v>0</v>
      </c>
      <c r="AO160">
        <f>IF(HR[[#This Row],[YearsSinceLastPromotion]]&gt;4,1,0)</f>
        <v>0</v>
      </c>
      <c r="AP160">
        <f>(HR[[#This Row],[OverTimeFlag]]*1.5+HR[[#This Row],[LowJobSatisFlag]]*2.5+HR[[#This Row],[LowWLBFlag]]*2+HR[[#This Row],[LowSalaryFlag]]*1.5+HR[[#This Row],[LowEnviFlag]]*2+HR[[#This Row],[LowProFlag]]*0.5)/10</f>
        <v>0.2</v>
      </c>
      <c r="AQ160" t="str">
        <f>IF(A160&gt;=_xlfn.PERCENTILE.INC($A$2:$A$1000,0.8),"High Risk",
IF(HR[[#This Row],[AttritionRiskScore]]&gt;=_xlfn.PERCENTILE.INC($AP$2:$AP$1000,0.5),"Medium Risk","Low Risk"))</f>
        <v>Low Risk</v>
      </c>
      <c r="AR160">
        <f>(HR[[#This Row],[OverTimeFlag]]*4+HR[[#This Row],[LowWLBFlag]]*3+HR[[#This Row],[LowJobSatisFlag]]*2+HR[[#This Row],[LowProFlag]]*1)/10</f>
        <v>0.3</v>
      </c>
      <c r="AS160" t="str">
        <f t="shared" si="2"/>
        <v>Low Burnout</v>
      </c>
      <c r="AT160" t="str">
        <f>IF(HR[[#This Row],[YearsSinceLastPromotion]]&gt;4,"High Stagnation",
IF(HR[[#This Row],[YearsSinceLastPromotion]]&gt;=3,"Medium Stagnation","Low Stagnation"))</f>
        <v>Low Stagnation</v>
      </c>
      <c r="AU160" t="str">
        <f>IF(HR[[#This Row],[MonthlyIncome]]&lt;4000,"Low Salary",
IF(HR[[#This Row],[MonthlyIncome]]&lt;8000,"Medium Salary","High Salary"))</f>
        <v>High Salary</v>
      </c>
    </row>
    <row r="161" spans="1:47">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IF(HR[[#This Row],[OverTime]]="Yes",1,0)</f>
        <v>0</v>
      </c>
      <c r="AK161">
        <f>IF(HR[[#This Row],[JobSatisfaction]]&lt;=2,1,0)</f>
        <v>0</v>
      </c>
      <c r="AL161">
        <f>IF(HR[[#This Row],[WorkLifeBalance]]&lt;=2,1,0)</f>
        <v>0</v>
      </c>
      <c r="AM161">
        <f>IF(HR[[#This Row],[MonthlyIncome]]&lt;AVERAGE(HR[MonthlyIncome]),1,0)</f>
        <v>1</v>
      </c>
      <c r="AN161">
        <f>IF(HR[[#This Row],[EnvironmentSatisfaction]]&lt;=2,1,0)</f>
        <v>0</v>
      </c>
      <c r="AO161">
        <f>IF(HR[[#This Row],[YearsSinceLastPromotion]]&gt;4,1,0)</f>
        <v>0</v>
      </c>
      <c r="AP161">
        <f>(HR[[#This Row],[OverTimeFlag]]*1.5+HR[[#This Row],[LowJobSatisFlag]]*2.5+HR[[#This Row],[LowWLBFlag]]*2+HR[[#This Row],[LowSalaryFlag]]*1.5+HR[[#This Row],[LowEnviFlag]]*2+HR[[#This Row],[LowProFlag]]*0.5)/10</f>
        <v>0.15</v>
      </c>
      <c r="AQ161" t="str">
        <f>IF(A161&gt;=_xlfn.PERCENTILE.INC($A$2:$A$1000,0.8),"High Risk",
IF(HR[[#This Row],[AttritionRiskScore]]&gt;=_xlfn.PERCENTILE.INC($AP$2:$AP$1000,0.5),"Medium Risk","Low Risk"))</f>
        <v>Low Risk</v>
      </c>
      <c r="AR161">
        <f>(HR[[#This Row],[OverTimeFlag]]*4+HR[[#This Row],[LowWLBFlag]]*3+HR[[#This Row],[LowJobSatisFlag]]*2+HR[[#This Row],[LowProFlag]]*1)/10</f>
        <v>0</v>
      </c>
      <c r="AS161" t="str">
        <f t="shared" si="2"/>
        <v>Low Burnout</v>
      </c>
      <c r="AT161" t="str">
        <f>IF(HR[[#This Row],[YearsSinceLastPromotion]]&gt;4,"High Stagnation",
IF(HR[[#This Row],[YearsSinceLastPromotion]]&gt;=3,"Medium Stagnation","Low Stagnation"))</f>
        <v>Low Stagnation</v>
      </c>
      <c r="AU161" t="str">
        <f>IF(HR[[#This Row],[MonthlyIncome]]&lt;4000,"Low Salary",
IF(HR[[#This Row],[MonthlyIncome]]&lt;8000,"Medium Salary","High Salary"))</f>
        <v>Low Salary</v>
      </c>
    </row>
    <row r="162" spans="1:47">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IF(HR[[#This Row],[OverTime]]="Yes",1,0)</f>
        <v>0</v>
      </c>
      <c r="AK162">
        <f>IF(HR[[#This Row],[JobSatisfaction]]&lt;=2,1,0)</f>
        <v>0</v>
      </c>
      <c r="AL162">
        <f>IF(HR[[#This Row],[WorkLifeBalance]]&lt;=2,1,0)</f>
        <v>0</v>
      </c>
      <c r="AM162">
        <f>IF(HR[[#This Row],[MonthlyIncome]]&lt;AVERAGE(HR[MonthlyIncome]),1,0)</f>
        <v>1</v>
      </c>
      <c r="AN162">
        <f>IF(HR[[#This Row],[EnvironmentSatisfaction]]&lt;=2,1,0)</f>
        <v>0</v>
      </c>
      <c r="AO162">
        <f>IF(HR[[#This Row],[YearsSinceLastPromotion]]&gt;4,1,0)</f>
        <v>0</v>
      </c>
      <c r="AP162">
        <f>(HR[[#This Row],[OverTimeFlag]]*1.5+HR[[#This Row],[LowJobSatisFlag]]*2.5+HR[[#This Row],[LowWLBFlag]]*2+HR[[#This Row],[LowSalaryFlag]]*1.5+HR[[#This Row],[LowEnviFlag]]*2+HR[[#This Row],[LowProFlag]]*0.5)/10</f>
        <v>0.15</v>
      </c>
      <c r="AQ162" t="str">
        <f>IF(A162&gt;=_xlfn.PERCENTILE.INC($A$2:$A$1000,0.8),"High Risk",
IF(HR[[#This Row],[AttritionRiskScore]]&gt;=_xlfn.PERCENTILE.INC($AP$2:$AP$1000,0.5),"Medium Risk","Low Risk"))</f>
        <v>Low Risk</v>
      </c>
      <c r="AR162">
        <f>(HR[[#This Row],[OverTimeFlag]]*4+HR[[#This Row],[LowWLBFlag]]*3+HR[[#This Row],[LowJobSatisFlag]]*2+HR[[#This Row],[LowProFlag]]*1)/10</f>
        <v>0</v>
      </c>
      <c r="AS162" t="str">
        <f t="shared" si="2"/>
        <v>Low Burnout</v>
      </c>
      <c r="AT162" t="str">
        <f>IF(HR[[#This Row],[YearsSinceLastPromotion]]&gt;4,"High Stagnation",
IF(HR[[#This Row],[YearsSinceLastPromotion]]&gt;=3,"Medium Stagnation","Low Stagnation"))</f>
        <v>Low Stagnation</v>
      </c>
      <c r="AU162" t="str">
        <f>IF(HR[[#This Row],[MonthlyIncome]]&lt;4000,"Low Salary",
IF(HR[[#This Row],[MonthlyIncome]]&lt;8000,"Medium Salary","High Salary"))</f>
        <v>Low Salary</v>
      </c>
    </row>
    <row r="163" spans="1:47">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IF(HR[[#This Row],[OverTime]]="Yes",1,0)</f>
        <v>0</v>
      </c>
      <c r="AK163">
        <f>IF(HR[[#This Row],[JobSatisfaction]]&lt;=2,1,0)</f>
        <v>1</v>
      </c>
      <c r="AL163">
        <f>IF(HR[[#This Row],[WorkLifeBalance]]&lt;=2,1,0)</f>
        <v>1</v>
      </c>
      <c r="AM163">
        <f>IF(HR[[#This Row],[MonthlyIncome]]&lt;AVERAGE(HR[MonthlyIncome]),1,0)</f>
        <v>1</v>
      </c>
      <c r="AN163">
        <f>IF(HR[[#This Row],[EnvironmentSatisfaction]]&lt;=2,1,0)</f>
        <v>0</v>
      </c>
      <c r="AO163">
        <f>IF(HR[[#This Row],[YearsSinceLastPromotion]]&gt;4,1,0)</f>
        <v>0</v>
      </c>
      <c r="AP163">
        <f>(HR[[#This Row],[OverTimeFlag]]*1.5+HR[[#This Row],[LowJobSatisFlag]]*2.5+HR[[#This Row],[LowWLBFlag]]*2+HR[[#This Row],[LowSalaryFlag]]*1.5+HR[[#This Row],[LowEnviFlag]]*2+HR[[#This Row],[LowProFlag]]*0.5)/10</f>
        <v>0.6</v>
      </c>
      <c r="AQ163" t="str">
        <f>IF(A163&gt;=_xlfn.PERCENTILE.INC($A$2:$A$1000,0.8),"High Risk",
IF(HR[[#This Row],[AttritionRiskScore]]&gt;=_xlfn.PERCENTILE.INC($AP$2:$AP$1000,0.5),"Medium Risk","Low Risk"))</f>
        <v>Medium Risk</v>
      </c>
      <c r="AR163">
        <f>(HR[[#This Row],[OverTimeFlag]]*4+HR[[#This Row],[LowWLBFlag]]*3+HR[[#This Row],[LowJobSatisFlag]]*2+HR[[#This Row],[LowProFlag]]*1)/10</f>
        <v>0.5</v>
      </c>
      <c r="AS163" t="str">
        <f t="shared" si="2"/>
        <v>Medium Burnout</v>
      </c>
      <c r="AT163" t="str">
        <f>IF(HR[[#This Row],[YearsSinceLastPromotion]]&gt;4,"High Stagnation",
IF(HR[[#This Row],[YearsSinceLastPromotion]]&gt;=3,"Medium Stagnation","Low Stagnation"))</f>
        <v>Low Stagnation</v>
      </c>
      <c r="AU163" t="str">
        <f>IF(HR[[#This Row],[MonthlyIncome]]&lt;4000,"Low Salary",
IF(HR[[#This Row],[MonthlyIncome]]&lt;8000,"Medium Salary","High Salary"))</f>
        <v>Low Salary</v>
      </c>
    </row>
    <row r="164" spans="1:47">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IF(HR[[#This Row],[OverTime]]="Yes",1,0)</f>
        <v>0</v>
      </c>
      <c r="AK164">
        <f>IF(HR[[#This Row],[JobSatisfaction]]&lt;=2,1,0)</f>
        <v>0</v>
      </c>
      <c r="AL164">
        <f>IF(HR[[#This Row],[WorkLifeBalance]]&lt;=2,1,0)</f>
        <v>1</v>
      </c>
      <c r="AM164">
        <f>IF(HR[[#This Row],[MonthlyIncome]]&lt;AVERAGE(HR[MonthlyIncome]),1,0)</f>
        <v>1</v>
      </c>
      <c r="AN164">
        <f>IF(HR[[#This Row],[EnvironmentSatisfaction]]&lt;=2,1,0)</f>
        <v>0</v>
      </c>
      <c r="AO164">
        <f>IF(HR[[#This Row],[YearsSinceLastPromotion]]&gt;4,1,0)</f>
        <v>0</v>
      </c>
      <c r="AP164">
        <f>(HR[[#This Row],[OverTimeFlag]]*1.5+HR[[#This Row],[LowJobSatisFlag]]*2.5+HR[[#This Row],[LowWLBFlag]]*2+HR[[#This Row],[LowSalaryFlag]]*1.5+HR[[#This Row],[LowEnviFlag]]*2+HR[[#This Row],[LowProFlag]]*0.5)/10</f>
        <v>0.35</v>
      </c>
      <c r="AQ164" t="str">
        <f>IF(A164&gt;=_xlfn.PERCENTILE.INC($A$2:$A$1000,0.8),"High Risk",
IF(HR[[#This Row],[AttritionRiskScore]]&gt;=_xlfn.PERCENTILE.INC($AP$2:$AP$1000,0.5),"Medium Risk","Low Risk"))</f>
        <v>Medium Risk</v>
      </c>
      <c r="AR164">
        <f>(HR[[#This Row],[OverTimeFlag]]*4+HR[[#This Row],[LowWLBFlag]]*3+HR[[#This Row],[LowJobSatisFlag]]*2+HR[[#This Row],[LowProFlag]]*1)/10</f>
        <v>0.3</v>
      </c>
      <c r="AS164" t="str">
        <f t="shared" si="2"/>
        <v>Low Burnout</v>
      </c>
      <c r="AT164" t="str">
        <f>IF(HR[[#This Row],[YearsSinceLastPromotion]]&gt;4,"High Stagnation",
IF(HR[[#This Row],[YearsSinceLastPromotion]]&gt;=3,"Medium Stagnation","Low Stagnation"))</f>
        <v>Low Stagnation</v>
      </c>
      <c r="AU164" t="str">
        <f>IF(HR[[#This Row],[MonthlyIncome]]&lt;4000,"Low Salary",
IF(HR[[#This Row],[MonthlyIncome]]&lt;8000,"Medium Salary","High Salary"))</f>
        <v>Low Salary</v>
      </c>
    </row>
    <row r="165" spans="1:47">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IF(HR[[#This Row],[OverTime]]="Yes",1,0)</f>
        <v>1</v>
      </c>
      <c r="AK165">
        <f>IF(HR[[#This Row],[JobSatisfaction]]&lt;=2,1,0)</f>
        <v>0</v>
      </c>
      <c r="AL165">
        <f>IF(HR[[#This Row],[WorkLifeBalance]]&lt;=2,1,0)</f>
        <v>1</v>
      </c>
      <c r="AM165">
        <f>IF(HR[[#This Row],[MonthlyIncome]]&lt;AVERAGE(HR[MonthlyIncome]),1,0)</f>
        <v>0</v>
      </c>
      <c r="AN165">
        <f>IF(HR[[#This Row],[EnvironmentSatisfaction]]&lt;=2,1,0)</f>
        <v>0</v>
      </c>
      <c r="AO165">
        <f>IF(HR[[#This Row],[YearsSinceLastPromotion]]&gt;4,1,0)</f>
        <v>0</v>
      </c>
      <c r="AP165">
        <f>(HR[[#This Row],[OverTimeFlag]]*1.5+HR[[#This Row],[LowJobSatisFlag]]*2.5+HR[[#This Row],[LowWLBFlag]]*2+HR[[#This Row],[LowSalaryFlag]]*1.5+HR[[#This Row],[LowEnviFlag]]*2+HR[[#This Row],[LowProFlag]]*0.5)/10</f>
        <v>0.35</v>
      </c>
      <c r="AQ165" t="str">
        <f>IF(A165&gt;=_xlfn.PERCENTILE.INC($A$2:$A$1000,0.8),"High Risk",
IF(HR[[#This Row],[AttritionRiskScore]]&gt;=_xlfn.PERCENTILE.INC($AP$2:$AP$1000,0.5),"Medium Risk","Low Risk"))</f>
        <v>High Risk</v>
      </c>
      <c r="AR165">
        <f>(HR[[#This Row],[OverTimeFlag]]*4+HR[[#This Row],[LowWLBFlag]]*3+HR[[#This Row],[LowJobSatisFlag]]*2+HR[[#This Row],[LowProFlag]]*1)/10</f>
        <v>0.7</v>
      </c>
      <c r="AS165" t="str">
        <f t="shared" si="2"/>
        <v>High Burnout</v>
      </c>
      <c r="AT165" t="str">
        <f>IF(HR[[#This Row],[YearsSinceLastPromotion]]&gt;4,"High Stagnation",
IF(HR[[#This Row],[YearsSinceLastPromotion]]&gt;=3,"Medium Stagnation","Low Stagnation"))</f>
        <v>Low Stagnation</v>
      </c>
      <c r="AU165" t="str">
        <f>IF(HR[[#This Row],[MonthlyIncome]]&lt;4000,"Low Salary",
IF(HR[[#This Row],[MonthlyIncome]]&lt;8000,"Medium Salary","High Salary"))</f>
        <v>High Salary</v>
      </c>
    </row>
    <row r="166" spans="1:47">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IF(HR[[#This Row],[OverTime]]="Yes",1,0)</f>
        <v>1</v>
      </c>
      <c r="AK166">
        <f>IF(HR[[#This Row],[JobSatisfaction]]&lt;=2,1,0)</f>
        <v>0</v>
      </c>
      <c r="AL166">
        <f>IF(HR[[#This Row],[WorkLifeBalance]]&lt;=2,1,0)</f>
        <v>1</v>
      </c>
      <c r="AM166">
        <f>IF(HR[[#This Row],[MonthlyIncome]]&lt;AVERAGE(HR[MonthlyIncome]),1,0)</f>
        <v>1</v>
      </c>
      <c r="AN166">
        <f>IF(HR[[#This Row],[EnvironmentSatisfaction]]&lt;=2,1,0)</f>
        <v>0</v>
      </c>
      <c r="AO166">
        <f>IF(HR[[#This Row],[YearsSinceLastPromotion]]&gt;4,1,0)</f>
        <v>0</v>
      </c>
      <c r="AP166">
        <f>(HR[[#This Row],[OverTimeFlag]]*1.5+HR[[#This Row],[LowJobSatisFlag]]*2.5+HR[[#This Row],[LowWLBFlag]]*2+HR[[#This Row],[LowSalaryFlag]]*1.5+HR[[#This Row],[LowEnviFlag]]*2+HR[[#This Row],[LowProFlag]]*0.5)/10</f>
        <v>0.5</v>
      </c>
      <c r="AQ166" t="str">
        <f>IF(A166&gt;=_xlfn.PERCENTILE.INC($A$2:$A$1000,0.8),"High Risk",
IF(HR[[#This Row],[AttritionRiskScore]]&gt;=_xlfn.PERCENTILE.INC($AP$2:$AP$1000,0.5),"Medium Risk","Low Risk"))</f>
        <v>Medium Risk</v>
      </c>
      <c r="AR166">
        <f>(HR[[#This Row],[OverTimeFlag]]*4+HR[[#This Row],[LowWLBFlag]]*3+HR[[#This Row],[LowJobSatisFlag]]*2+HR[[#This Row],[LowProFlag]]*1)/10</f>
        <v>0.7</v>
      </c>
      <c r="AS166" t="str">
        <f t="shared" si="2"/>
        <v>High Burnout</v>
      </c>
      <c r="AT166" t="str">
        <f>IF(HR[[#This Row],[YearsSinceLastPromotion]]&gt;4,"High Stagnation",
IF(HR[[#This Row],[YearsSinceLastPromotion]]&gt;=3,"Medium Stagnation","Low Stagnation"))</f>
        <v>Low Stagnation</v>
      </c>
      <c r="AU166" t="str">
        <f>IF(HR[[#This Row],[MonthlyIncome]]&lt;4000,"Low Salary",
IF(HR[[#This Row],[MonthlyIncome]]&lt;8000,"Medium Salary","High Salary"))</f>
        <v>Low Salary</v>
      </c>
    </row>
    <row r="167" spans="1:47">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IF(HR[[#This Row],[OverTime]]="Yes",1,0)</f>
        <v>0</v>
      </c>
      <c r="AK167">
        <f>IF(HR[[#This Row],[JobSatisfaction]]&lt;=2,1,0)</f>
        <v>1</v>
      </c>
      <c r="AL167">
        <f>IF(HR[[#This Row],[WorkLifeBalance]]&lt;=2,1,0)</f>
        <v>0</v>
      </c>
      <c r="AM167">
        <f>IF(HR[[#This Row],[MonthlyIncome]]&lt;AVERAGE(HR[MonthlyIncome]),1,0)</f>
        <v>0</v>
      </c>
      <c r="AN167">
        <f>IF(HR[[#This Row],[EnvironmentSatisfaction]]&lt;=2,1,0)</f>
        <v>0</v>
      </c>
      <c r="AO167">
        <f>IF(HR[[#This Row],[YearsSinceLastPromotion]]&gt;4,1,0)</f>
        <v>0</v>
      </c>
      <c r="AP167">
        <f>(HR[[#This Row],[OverTimeFlag]]*1.5+HR[[#This Row],[LowJobSatisFlag]]*2.5+HR[[#This Row],[LowWLBFlag]]*2+HR[[#This Row],[LowSalaryFlag]]*1.5+HR[[#This Row],[LowEnviFlag]]*2+HR[[#This Row],[LowProFlag]]*0.5)/10</f>
        <v>0.25</v>
      </c>
      <c r="AQ167" t="str">
        <f>IF(A167&gt;=_xlfn.PERCENTILE.INC($A$2:$A$1000,0.8),"High Risk",
IF(HR[[#This Row],[AttritionRiskScore]]&gt;=_xlfn.PERCENTILE.INC($AP$2:$AP$1000,0.5),"Medium Risk","Low Risk"))</f>
        <v>High Risk</v>
      </c>
      <c r="AR167">
        <f>(HR[[#This Row],[OverTimeFlag]]*4+HR[[#This Row],[LowWLBFlag]]*3+HR[[#This Row],[LowJobSatisFlag]]*2+HR[[#This Row],[LowProFlag]]*1)/10</f>
        <v>0.2</v>
      </c>
      <c r="AS167" t="str">
        <f t="shared" si="2"/>
        <v>Low Burnout</v>
      </c>
      <c r="AT167" t="str">
        <f>IF(HR[[#This Row],[YearsSinceLastPromotion]]&gt;4,"High Stagnation",
IF(HR[[#This Row],[YearsSinceLastPromotion]]&gt;=3,"Medium Stagnation","Low Stagnation"))</f>
        <v>Medium Stagnation</v>
      </c>
      <c r="AU167" t="str">
        <f>IF(HR[[#This Row],[MonthlyIncome]]&lt;4000,"Low Salary",
IF(HR[[#This Row],[MonthlyIncome]]&lt;8000,"Medium Salary","High Salary"))</f>
        <v>High Salary</v>
      </c>
    </row>
    <row r="168" spans="1:47">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IF(HR[[#This Row],[OverTime]]="Yes",1,0)</f>
        <v>0</v>
      </c>
      <c r="AK168">
        <f>IF(HR[[#This Row],[JobSatisfaction]]&lt;=2,1,0)</f>
        <v>0</v>
      </c>
      <c r="AL168">
        <f>IF(HR[[#This Row],[WorkLifeBalance]]&lt;=2,1,0)</f>
        <v>0</v>
      </c>
      <c r="AM168">
        <f>IF(HR[[#This Row],[MonthlyIncome]]&lt;AVERAGE(HR[MonthlyIncome]),1,0)</f>
        <v>1</v>
      </c>
      <c r="AN168">
        <f>IF(HR[[#This Row],[EnvironmentSatisfaction]]&lt;=2,1,0)</f>
        <v>1</v>
      </c>
      <c r="AO168">
        <f>IF(HR[[#This Row],[YearsSinceLastPromotion]]&gt;4,1,0)</f>
        <v>0</v>
      </c>
      <c r="AP168">
        <f>(HR[[#This Row],[OverTimeFlag]]*1.5+HR[[#This Row],[LowJobSatisFlag]]*2.5+HR[[#This Row],[LowWLBFlag]]*2+HR[[#This Row],[LowSalaryFlag]]*1.5+HR[[#This Row],[LowEnviFlag]]*2+HR[[#This Row],[LowProFlag]]*0.5)/10</f>
        <v>0.35</v>
      </c>
      <c r="AQ168" t="str">
        <f>IF(A168&gt;=_xlfn.PERCENTILE.INC($A$2:$A$1000,0.8),"High Risk",
IF(HR[[#This Row],[AttritionRiskScore]]&gt;=_xlfn.PERCENTILE.INC($AP$2:$AP$1000,0.5),"Medium Risk","Low Risk"))</f>
        <v>Medium Risk</v>
      </c>
      <c r="AR168">
        <f>(HR[[#This Row],[OverTimeFlag]]*4+HR[[#This Row],[LowWLBFlag]]*3+HR[[#This Row],[LowJobSatisFlag]]*2+HR[[#This Row],[LowProFlag]]*1)/10</f>
        <v>0</v>
      </c>
      <c r="AS168" t="str">
        <f t="shared" si="2"/>
        <v>Low Burnout</v>
      </c>
      <c r="AT168" t="str">
        <f>IF(HR[[#This Row],[YearsSinceLastPromotion]]&gt;4,"High Stagnation",
IF(HR[[#This Row],[YearsSinceLastPromotion]]&gt;=3,"Medium Stagnation","Low Stagnation"))</f>
        <v>Low Stagnation</v>
      </c>
      <c r="AU168" t="str">
        <f>IF(HR[[#This Row],[MonthlyIncome]]&lt;4000,"Low Salary",
IF(HR[[#This Row],[MonthlyIncome]]&lt;8000,"Medium Salary","High Salary"))</f>
        <v>Low Salary</v>
      </c>
    </row>
    <row r="169" spans="1:47">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IF(HR[[#This Row],[OverTime]]="Yes",1,0)</f>
        <v>0</v>
      </c>
      <c r="AK169">
        <f>IF(HR[[#This Row],[JobSatisfaction]]&lt;=2,1,0)</f>
        <v>0</v>
      </c>
      <c r="AL169">
        <f>IF(HR[[#This Row],[WorkLifeBalance]]&lt;=2,1,0)</f>
        <v>0</v>
      </c>
      <c r="AM169">
        <f>IF(HR[[#This Row],[MonthlyIncome]]&lt;AVERAGE(HR[MonthlyIncome]),1,0)</f>
        <v>0</v>
      </c>
      <c r="AN169">
        <f>IF(HR[[#This Row],[EnvironmentSatisfaction]]&lt;=2,1,0)</f>
        <v>1</v>
      </c>
      <c r="AO169">
        <f>IF(HR[[#This Row],[YearsSinceLastPromotion]]&gt;4,1,0)</f>
        <v>1</v>
      </c>
      <c r="AP169">
        <f>(HR[[#This Row],[OverTimeFlag]]*1.5+HR[[#This Row],[LowJobSatisFlag]]*2.5+HR[[#This Row],[LowWLBFlag]]*2+HR[[#This Row],[LowSalaryFlag]]*1.5+HR[[#This Row],[LowEnviFlag]]*2+HR[[#This Row],[LowProFlag]]*0.5)/10</f>
        <v>0.25</v>
      </c>
      <c r="AQ169" t="str">
        <f>IF(A169&gt;=_xlfn.PERCENTILE.INC($A$2:$A$1000,0.8),"High Risk",
IF(HR[[#This Row],[AttritionRiskScore]]&gt;=_xlfn.PERCENTILE.INC($AP$2:$AP$1000,0.5),"Medium Risk","Low Risk"))</f>
        <v>Low Risk</v>
      </c>
      <c r="AR169">
        <f>(HR[[#This Row],[OverTimeFlag]]*4+HR[[#This Row],[LowWLBFlag]]*3+HR[[#This Row],[LowJobSatisFlag]]*2+HR[[#This Row],[LowProFlag]]*1)/10</f>
        <v>0.1</v>
      </c>
      <c r="AS169" t="str">
        <f t="shared" si="2"/>
        <v>Low Burnout</v>
      </c>
      <c r="AT169" t="str">
        <f>IF(HR[[#This Row],[YearsSinceLastPromotion]]&gt;4,"High Stagnation",
IF(HR[[#This Row],[YearsSinceLastPromotion]]&gt;=3,"Medium Stagnation","Low Stagnation"))</f>
        <v>High Stagnation</v>
      </c>
      <c r="AU169" t="str">
        <f>IF(HR[[#This Row],[MonthlyIncome]]&lt;4000,"Low Salary",
IF(HR[[#This Row],[MonthlyIncome]]&lt;8000,"Medium Salary","High Salary"))</f>
        <v>High Salary</v>
      </c>
    </row>
    <row r="170" spans="1:47">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IF(HR[[#This Row],[OverTime]]="Yes",1,0)</f>
        <v>0</v>
      </c>
      <c r="AK170">
        <f>IF(HR[[#This Row],[JobSatisfaction]]&lt;=2,1,0)</f>
        <v>0</v>
      </c>
      <c r="AL170">
        <f>IF(HR[[#This Row],[WorkLifeBalance]]&lt;=2,1,0)</f>
        <v>0</v>
      </c>
      <c r="AM170">
        <f>IF(HR[[#This Row],[MonthlyIncome]]&lt;AVERAGE(HR[MonthlyIncome]),1,0)</f>
        <v>0</v>
      </c>
      <c r="AN170">
        <f>IF(HR[[#This Row],[EnvironmentSatisfaction]]&lt;=2,1,0)</f>
        <v>1</v>
      </c>
      <c r="AO170">
        <f>IF(HR[[#This Row],[YearsSinceLastPromotion]]&gt;4,1,0)</f>
        <v>0</v>
      </c>
      <c r="AP170">
        <f>(HR[[#This Row],[OverTimeFlag]]*1.5+HR[[#This Row],[LowJobSatisFlag]]*2.5+HR[[#This Row],[LowWLBFlag]]*2+HR[[#This Row],[LowSalaryFlag]]*1.5+HR[[#This Row],[LowEnviFlag]]*2+HR[[#This Row],[LowProFlag]]*0.5)/10</f>
        <v>0.2</v>
      </c>
      <c r="AQ170" t="str">
        <f>IF(A170&gt;=_xlfn.PERCENTILE.INC($A$2:$A$1000,0.8),"High Risk",
IF(HR[[#This Row],[AttritionRiskScore]]&gt;=_xlfn.PERCENTILE.INC($AP$2:$AP$1000,0.5),"Medium Risk","Low Risk"))</f>
        <v>Low Risk</v>
      </c>
      <c r="AR170">
        <f>(HR[[#This Row],[OverTimeFlag]]*4+HR[[#This Row],[LowWLBFlag]]*3+HR[[#This Row],[LowJobSatisFlag]]*2+HR[[#This Row],[LowProFlag]]*1)/10</f>
        <v>0</v>
      </c>
      <c r="AS170" t="str">
        <f t="shared" si="2"/>
        <v>Low Burnout</v>
      </c>
      <c r="AT170" t="str">
        <f>IF(HR[[#This Row],[YearsSinceLastPromotion]]&gt;4,"High Stagnation",
IF(HR[[#This Row],[YearsSinceLastPromotion]]&gt;=3,"Medium Stagnation","Low Stagnation"))</f>
        <v>Low Stagnation</v>
      </c>
      <c r="AU170" t="str">
        <f>IF(HR[[#This Row],[MonthlyIncome]]&lt;4000,"Low Salary",
IF(HR[[#This Row],[MonthlyIncome]]&lt;8000,"Medium Salary","High Salary"))</f>
        <v>High Salary</v>
      </c>
    </row>
    <row r="171" spans="1:47">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IF(HR[[#This Row],[OverTime]]="Yes",1,0)</f>
        <v>0</v>
      </c>
      <c r="AK171">
        <f>IF(HR[[#This Row],[JobSatisfaction]]&lt;=2,1,0)</f>
        <v>0</v>
      </c>
      <c r="AL171">
        <f>IF(HR[[#This Row],[WorkLifeBalance]]&lt;=2,1,0)</f>
        <v>0</v>
      </c>
      <c r="AM171">
        <f>IF(HR[[#This Row],[MonthlyIncome]]&lt;AVERAGE(HR[MonthlyIncome]),1,0)</f>
        <v>1</v>
      </c>
      <c r="AN171">
        <f>IF(HR[[#This Row],[EnvironmentSatisfaction]]&lt;=2,1,0)</f>
        <v>0</v>
      </c>
      <c r="AO171">
        <f>IF(HR[[#This Row],[YearsSinceLastPromotion]]&gt;4,1,0)</f>
        <v>0</v>
      </c>
      <c r="AP171">
        <f>(HR[[#This Row],[OverTimeFlag]]*1.5+HR[[#This Row],[LowJobSatisFlag]]*2.5+HR[[#This Row],[LowWLBFlag]]*2+HR[[#This Row],[LowSalaryFlag]]*1.5+HR[[#This Row],[LowEnviFlag]]*2+HR[[#This Row],[LowProFlag]]*0.5)/10</f>
        <v>0.15</v>
      </c>
      <c r="AQ171" t="str">
        <f>IF(A171&gt;=_xlfn.PERCENTILE.INC($A$2:$A$1000,0.8),"High Risk",
IF(HR[[#This Row],[AttritionRiskScore]]&gt;=_xlfn.PERCENTILE.INC($AP$2:$AP$1000,0.5),"Medium Risk","Low Risk"))</f>
        <v>Low Risk</v>
      </c>
      <c r="AR171">
        <f>(HR[[#This Row],[OverTimeFlag]]*4+HR[[#This Row],[LowWLBFlag]]*3+HR[[#This Row],[LowJobSatisFlag]]*2+HR[[#This Row],[LowProFlag]]*1)/10</f>
        <v>0</v>
      </c>
      <c r="AS171" t="str">
        <f t="shared" si="2"/>
        <v>Low Burnout</v>
      </c>
      <c r="AT171" t="str">
        <f>IF(HR[[#This Row],[YearsSinceLastPromotion]]&gt;4,"High Stagnation",
IF(HR[[#This Row],[YearsSinceLastPromotion]]&gt;=3,"Medium Stagnation","Low Stagnation"))</f>
        <v>Low Stagnation</v>
      </c>
      <c r="AU171" t="str">
        <f>IF(HR[[#This Row],[MonthlyIncome]]&lt;4000,"Low Salary",
IF(HR[[#This Row],[MonthlyIncome]]&lt;8000,"Medium Salary","High Salary"))</f>
        <v>Low Salary</v>
      </c>
    </row>
    <row r="172" spans="1:47">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IF(HR[[#This Row],[OverTime]]="Yes",1,0)</f>
        <v>1</v>
      </c>
      <c r="AK172">
        <f>IF(HR[[#This Row],[JobSatisfaction]]&lt;=2,1,0)</f>
        <v>1</v>
      </c>
      <c r="AL172">
        <f>IF(HR[[#This Row],[WorkLifeBalance]]&lt;=2,1,0)</f>
        <v>1</v>
      </c>
      <c r="AM172">
        <f>IF(HR[[#This Row],[MonthlyIncome]]&lt;AVERAGE(HR[MonthlyIncome]),1,0)</f>
        <v>1</v>
      </c>
      <c r="AN172">
        <f>IF(HR[[#This Row],[EnvironmentSatisfaction]]&lt;=2,1,0)</f>
        <v>0</v>
      </c>
      <c r="AO172">
        <f>IF(HR[[#This Row],[YearsSinceLastPromotion]]&gt;4,1,0)</f>
        <v>0</v>
      </c>
      <c r="AP172">
        <f>(HR[[#This Row],[OverTimeFlag]]*1.5+HR[[#This Row],[LowJobSatisFlag]]*2.5+HR[[#This Row],[LowWLBFlag]]*2+HR[[#This Row],[LowSalaryFlag]]*1.5+HR[[#This Row],[LowEnviFlag]]*2+HR[[#This Row],[LowProFlag]]*0.5)/10</f>
        <v>0.75</v>
      </c>
      <c r="AQ172" t="str">
        <f>IF(A172&gt;=_xlfn.PERCENTILE.INC($A$2:$A$1000,0.8),"High Risk",
IF(HR[[#This Row],[AttritionRiskScore]]&gt;=_xlfn.PERCENTILE.INC($AP$2:$AP$1000,0.5),"Medium Risk","Low Risk"))</f>
        <v>Medium Risk</v>
      </c>
      <c r="AR172">
        <f>(HR[[#This Row],[OverTimeFlag]]*4+HR[[#This Row],[LowWLBFlag]]*3+HR[[#This Row],[LowJobSatisFlag]]*2+HR[[#This Row],[LowProFlag]]*1)/10</f>
        <v>0.9</v>
      </c>
      <c r="AS172" t="str">
        <f t="shared" si="2"/>
        <v>High Burnout</v>
      </c>
      <c r="AT172" t="str">
        <f>IF(HR[[#This Row],[YearsSinceLastPromotion]]&gt;4,"High Stagnation",
IF(HR[[#This Row],[YearsSinceLastPromotion]]&gt;=3,"Medium Stagnation","Low Stagnation"))</f>
        <v>Low Stagnation</v>
      </c>
      <c r="AU172" t="str">
        <f>IF(HR[[#This Row],[MonthlyIncome]]&lt;4000,"Low Salary",
IF(HR[[#This Row],[MonthlyIncome]]&lt;8000,"Medium Salary","High Salary"))</f>
        <v>Low Salary</v>
      </c>
    </row>
    <row r="173" spans="1:47">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IF(HR[[#This Row],[OverTime]]="Yes",1,0)</f>
        <v>0</v>
      </c>
      <c r="AK173">
        <f>IF(HR[[#This Row],[JobSatisfaction]]&lt;=2,1,0)</f>
        <v>1</v>
      </c>
      <c r="AL173">
        <f>IF(HR[[#This Row],[WorkLifeBalance]]&lt;=2,1,0)</f>
        <v>0</v>
      </c>
      <c r="AM173">
        <f>IF(HR[[#This Row],[MonthlyIncome]]&lt;AVERAGE(HR[MonthlyIncome]),1,0)</f>
        <v>1</v>
      </c>
      <c r="AN173">
        <f>IF(HR[[#This Row],[EnvironmentSatisfaction]]&lt;=2,1,0)</f>
        <v>0</v>
      </c>
      <c r="AO173">
        <f>IF(HR[[#This Row],[YearsSinceLastPromotion]]&gt;4,1,0)</f>
        <v>0</v>
      </c>
      <c r="AP173">
        <f>(HR[[#This Row],[OverTimeFlag]]*1.5+HR[[#This Row],[LowJobSatisFlag]]*2.5+HR[[#This Row],[LowWLBFlag]]*2+HR[[#This Row],[LowSalaryFlag]]*1.5+HR[[#This Row],[LowEnviFlag]]*2+HR[[#This Row],[LowProFlag]]*0.5)/10</f>
        <v>0.4</v>
      </c>
      <c r="AQ173" t="str">
        <f>IF(A173&gt;=_xlfn.PERCENTILE.INC($A$2:$A$1000,0.8),"High Risk",
IF(HR[[#This Row],[AttritionRiskScore]]&gt;=_xlfn.PERCENTILE.INC($AP$2:$AP$1000,0.5),"Medium Risk","Low Risk"))</f>
        <v>Medium Risk</v>
      </c>
      <c r="AR173">
        <f>(HR[[#This Row],[OverTimeFlag]]*4+HR[[#This Row],[LowWLBFlag]]*3+HR[[#This Row],[LowJobSatisFlag]]*2+HR[[#This Row],[LowProFlag]]*1)/10</f>
        <v>0.2</v>
      </c>
      <c r="AS173" t="str">
        <f t="shared" si="2"/>
        <v>Low Burnout</v>
      </c>
      <c r="AT173" t="str">
        <f>IF(HR[[#This Row],[YearsSinceLastPromotion]]&gt;4,"High Stagnation",
IF(HR[[#This Row],[YearsSinceLastPromotion]]&gt;=3,"Medium Stagnation","Low Stagnation"))</f>
        <v>Low Stagnation</v>
      </c>
      <c r="AU173" t="str">
        <f>IF(HR[[#This Row],[MonthlyIncome]]&lt;4000,"Low Salary",
IF(HR[[#This Row],[MonthlyIncome]]&lt;8000,"Medium Salary","High Salary"))</f>
        <v>Low Salary</v>
      </c>
    </row>
    <row r="174" spans="1:47">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IF(HR[[#This Row],[OverTime]]="Yes",1,0)</f>
        <v>0</v>
      </c>
      <c r="AK174">
        <f>IF(HR[[#This Row],[JobSatisfaction]]&lt;=2,1,0)</f>
        <v>1</v>
      </c>
      <c r="AL174">
        <f>IF(HR[[#This Row],[WorkLifeBalance]]&lt;=2,1,0)</f>
        <v>1</v>
      </c>
      <c r="AM174">
        <f>IF(HR[[#This Row],[MonthlyIncome]]&lt;AVERAGE(HR[MonthlyIncome]),1,0)</f>
        <v>1</v>
      </c>
      <c r="AN174">
        <f>IF(HR[[#This Row],[EnvironmentSatisfaction]]&lt;=2,1,0)</f>
        <v>0</v>
      </c>
      <c r="AO174">
        <f>IF(HR[[#This Row],[YearsSinceLastPromotion]]&gt;4,1,0)</f>
        <v>1</v>
      </c>
      <c r="AP174">
        <f>(HR[[#This Row],[OverTimeFlag]]*1.5+HR[[#This Row],[LowJobSatisFlag]]*2.5+HR[[#This Row],[LowWLBFlag]]*2+HR[[#This Row],[LowSalaryFlag]]*1.5+HR[[#This Row],[LowEnviFlag]]*2+HR[[#This Row],[LowProFlag]]*0.5)/10</f>
        <v>0.65</v>
      </c>
      <c r="AQ174" t="str">
        <f>IF(A174&gt;=_xlfn.PERCENTILE.INC($A$2:$A$1000,0.8),"High Risk",
IF(HR[[#This Row],[AttritionRiskScore]]&gt;=_xlfn.PERCENTILE.INC($AP$2:$AP$1000,0.5),"Medium Risk","Low Risk"))</f>
        <v>Medium Risk</v>
      </c>
      <c r="AR174">
        <f>(HR[[#This Row],[OverTimeFlag]]*4+HR[[#This Row],[LowWLBFlag]]*3+HR[[#This Row],[LowJobSatisFlag]]*2+HR[[#This Row],[LowProFlag]]*1)/10</f>
        <v>0.6</v>
      </c>
      <c r="AS174" t="str">
        <f t="shared" si="2"/>
        <v>Medium Burnout</v>
      </c>
      <c r="AT174" t="str">
        <f>IF(HR[[#This Row],[YearsSinceLastPromotion]]&gt;4,"High Stagnation",
IF(HR[[#This Row],[YearsSinceLastPromotion]]&gt;=3,"Medium Stagnation","Low Stagnation"))</f>
        <v>High Stagnation</v>
      </c>
      <c r="AU174" t="str">
        <f>IF(HR[[#This Row],[MonthlyIncome]]&lt;4000,"Low Salary",
IF(HR[[#This Row],[MonthlyIncome]]&lt;8000,"Medium Salary","High Salary"))</f>
        <v>Low Salary</v>
      </c>
    </row>
    <row r="175" spans="1:47">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IF(HR[[#This Row],[OverTime]]="Yes",1,0)</f>
        <v>0</v>
      </c>
      <c r="AK175">
        <f>IF(HR[[#This Row],[JobSatisfaction]]&lt;=2,1,0)</f>
        <v>1</v>
      </c>
      <c r="AL175">
        <f>IF(HR[[#This Row],[WorkLifeBalance]]&lt;=2,1,0)</f>
        <v>0</v>
      </c>
      <c r="AM175">
        <f>IF(HR[[#This Row],[MonthlyIncome]]&lt;AVERAGE(HR[MonthlyIncome]),1,0)</f>
        <v>1</v>
      </c>
      <c r="AN175">
        <f>IF(HR[[#This Row],[EnvironmentSatisfaction]]&lt;=2,1,0)</f>
        <v>0</v>
      </c>
      <c r="AO175">
        <f>IF(HR[[#This Row],[YearsSinceLastPromotion]]&gt;4,1,0)</f>
        <v>1</v>
      </c>
      <c r="AP175">
        <f>(HR[[#This Row],[OverTimeFlag]]*1.5+HR[[#This Row],[LowJobSatisFlag]]*2.5+HR[[#This Row],[LowWLBFlag]]*2+HR[[#This Row],[LowSalaryFlag]]*1.5+HR[[#This Row],[LowEnviFlag]]*2+HR[[#This Row],[LowProFlag]]*0.5)/10</f>
        <v>0.45</v>
      </c>
      <c r="AQ175" t="str">
        <f>IF(A175&gt;=_xlfn.PERCENTILE.INC($A$2:$A$1000,0.8),"High Risk",
IF(HR[[#This Row],[AttritionRiskScore]]&gt;=_xlfn.PERCENTILE.INC($AP$2:$AP$1000,0.5),"Medium Risk","Low Risk"))</f>
        <v>Medium Risk</v>
      </c>
      <c r="AR175">
        <f>(HR[[#This Row],[OverTimeFlag]]*4+HR[[#This Row],[LowWLBFlag]]*3+HR[[#This Row],[LowJobSatisFlag]]*2+HR[[#This Row],[LowProFlag]]*1)/10</f>
        <v>0.3</v>
      </c>
      <c r="AS175" t="str">
        <f t="shared" si="2"/>
        <v>Low Burnout</v>
      </c>
      <c r="AT175" t="str">
        <f>IF(HR[[#This Row],[YearsSinceLastPromotion]]&gt;4,"High Stagnation",
IF(HR[[#This Row],[YearsSinceLastPromotion]]&gt;=3,"Medium Stagnation","Low Stagnation"))</f>
        <v>High Stagnation</v>
      </c>
      <c r="AU175" t="str">
        <f>IF(HR[[#This Row],[MonthlyIncome]]&lt;4000,"Low Salary",
IF(HR[[#This Row],[MonthlyIncome]]&lt;8000,"Medium Salary","High Salary"))</f>
        <v>Low Salary</v>
      </c>
    </row>
    <row r="176" spans="1:47">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IF(HR[[#This Row],[OverTime]]="Yes",1,0)</f>
        <v>1</v>
      </c>
      <c r="AK176">
        <f>IF(HR[[#This Row],[JobSatisfaction]]&lt;=2,1,0)</f>
        <v>1</v>
      </c>
      <c r="AL176">
        <f>IF(HR[[#This Row],[WorkLifeBalance]]&lt;=2,1,0)</f>
        <v>0</v>
      </c>
      <c r="AM176">
        <f>IF(HR[[#This Row],[MonthlyIncome]]&lt;AVERAGE(HR[MonthlyIncome]),1,0)</f>
        <v>1</v>
      </c>
      <c r="AN176">
        <f>IF(HR[[#This Row],[EnvironmentSatisfaction]]&lt;=2,1,0)</f>
        <v>0</v>
      </c>
      <c r="AO176">
        <f>IF(HR[[#This Row],[YearsSinceLastPromotion]]&gt;4,1,0)</f>
        <v>0</v>
      </c>
      <c r="AP176">
        <f>(HR[[#This Row],[OverTimeFlag]]*1.5+HR[[#This Row],[LowJobSatisFlag]]*2.5+HR[[#This Row],[LowWLBFlag]]*2+HR[[#This Row],[LowSalaryFlag]]*1.5+HR[[#This Row],[LowEnviFlag]]*2+HR[[#This Row],[LowProFlag]]*0.5)/10</f>
        <v>0.55000000000000004</v>
      </c>
      <c r="AQ176" t="str">
        <f>IF(A176&gt;=_xlfn.PERCENTILE.INC($A$2:$A$1000,0.8),"High Risk",
IF(HR[[#This Row],[AttritionRiskScore]]&gt;=_xlfn.PERCENTILE.INC($AP$2:$AP$1000,0.5),"Medium Risk","Low Risk"))</f>
        <v>High Risk</v>
      </c>
      <c r="AR176">
        <f>(HR[[#This Row],[OverTimeFlag]]*4+HR[[#This Row],[LowWLBFlag]]*3+HR[[#This Row],[LowJobSatisFlag]]*2+HR[[#This Row],[LowProFlag]]*1)/10</f>
        <v>0.6</v>
      </c>
      <c r="AS176" t="str">
        <f t="shared" si="2"/>
        <v>Medium Burnout</v>
      </c>
      <c r="AT176" t="str">
        <f>IF(HR[[#This Row],[YearsSinceLastPromotion]]&gt;4,"High Stagnation",
IF(HR[[#This Row],[YearsSinceLastPromotion]]&gt;=3,"Medium Stagnation","Low Stagnation"))</f>
        <v>Low Stagnation</v>
      </c>
      <c r="AU176" t="str">
        <f>IF(HR[[#This Row],[MonthlyIncome]]&lt;4000,"Low Salary",
IF(HR[[#This Row],[MonthlyIncome]]&lt;8000,"Medium Salary","High Salary"))</f>
        <v>Medium Salary</v>
      </c>
    </row>
    <row r="177" spans="1:47">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IF(HR[[#This Row],[OverTime]]="Yes",1,0)</f>
        <v>1</v>
      </c>
      <c r="AK177">
        <f>IF(HR[[#This Row],[JobSatisfaction]]&lt;=2,1,0)</f>
        <v>1</v>
      </c>
      <c r="AL177">
        <f>IF(HR[[#This Row],[WorkLifeBalance]]&lt;=2,1,0)</f>
        <v>0</v>
      </c>
      <c r="AM177">
        <f>IF(HR[[#This Row],[MonthlyIncome]]&lt;AVERAGE(HR[MonthlyIncome]),1,0)</f>
        <v>1</v>
      </c>
      <c r="AN177">
        <f>IF(HR[[#This Row],[EnvironmentSatisfaction]]&lt;=2,1,0)</f>
        <v>0</v>
      </c>
      <c r="AO177">
        <f>IF(HR[[#This Row],[YearsSinceLastPromotion]]&gt;4,1,0)</f>
        <v>0</v>
      </c>
      <c r="AP177">
        <f>(HR[[#This Row],[OverTimeFlag]]*1.5+HR[[#This Row],[LowJobSatisFlag]]*2.5+HR[[#This Row],[LowWLBFlag]]*2+HR[[#This Row],[LowSalaryFlag]]*1.5+HR[[#This Row],[LowEnviFlag]]*2+HR[[#This Row],[LowProFlag]]*0.5)/10</f>
        <v>0.55000000000000004</v>
      </c>
      <c r="AQ177" t="str">
        <f>IF(A177&gt;=_xlfn.PERCENTILE.INC($A$2:$A$1000,0.8),"High Risk",
IF(HR[[#This Row],[AttritionRiskScore]]&gt;=_xlfn.PERCENTILE.INC($AP$2:$AP$1000,0.5),"Medium Risk","Low Risk"))</f>
        <v>High Risk</v>
      </c>
      <c r="AR177">
        <f>(HR[[#This Row],[OverTimeFlag]]*4+HR[[#This Row],[LowWLBFlag]]*3+HR[[#This Row],[LowJobSatisFlag]]*2+HR[[#This Row],[LowProFlag]]*1)/10</f>
        <v>0.6</v>
      </c>
      <c r="AS177" t="str">
        <f t="shared" si="2"/>
        <v>Medium Burnout</v>
      </c>
      <c r="AT177" t="str">
        <f>IF(HR[[#This Row],[YearsSinceLastPromotion]]&gt;4,"High Stagnation",
IF(HR[[#This Row],[YearsSinceLastPromotion]]&gt;=3,"Medium Stagnation","Low Stagnation"))</f>
        <v>Low Stagnation</v>
      </c>
      <c r="AU177" t="str">
        <f>IF(HR[[#This Row],[MonthlyIncome]]&lt;4000,"Low Salary",
IF(HR[[#This Row],[MonthlyIncome]]&lt;8000,"Medium Salary","High Salary"))</f>
        <v>Medium Salary</v>
      </c>
    </row>
    <row r="178" spans="1:47">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IF(HR[[#This Row],[OverTime]]="Yes",1,0)</f>
        <v>0</v>
      </c>
      <c r="AK178">
        <f>IF(HR[[#This Row],[JobSatisfaction]]&lt;=2,1,0)</f>
        <v>0</v>
      </c>
      <c r="AL178">
        <f>IF(HR[[#This Row],[WorkLifeBalance]]&lt;=2,1,0)</f>
        <v>0</v>
      </c>
      <c r="AM178">
        <f>IF(HR[[#This Row],[MonthlyIncome]]&lt;AVERAGE(HR[MonthlyIncome]),1,0)</f>
        <v>1</v>
      </c>
      <c r="AN178">
        <f>IF(HR[[#This Row],[EnvironmentSatisfaction]]&lt;=2,1,0)</f>
        <v>0</v>
      </c>
      <c r="AO178">
        <f>IF(HR[[#This Row],[YearsSinceLastPromotion]]&gt;4,1,0)</f>
        <v>0</v>
      </c>
      <c r="AP178">
        <f>(HR[[#This Row],[OverTimeFlag]]*1.5+HR[[#This Row],[LowJobSatisFlag]]*2.5+HR[[#This Row],[LowWLBFlag]]*2+HR[[#This Row],[LowSalaryFlag]]*1.5+HR[[#This Row],[LowEnviFlag]]*2+HR[[#This Row],[LowProFlag]]*0.5)/10</f>
        <v>0.15</v>
      </c>
      <c r="AQ178" t="str">
        <f>IF(A178&gt;=_xlfn.PERCENTILE.INC($A$2:$A$1000,0.8),"High Risk",
IF(HR[[#This Row],[AttritionRiskScore]]&gt;=_xlfn.PERCENTILE.INC($AP$2:$AP$1000,0.5),"Medium Risk","Low Risk"))</f>
        <v>Low Risk</v>
      </c>
      <c r="AR178">
        <f>(HR[[#This Row],[OverTimeFlag]]*4+HR[[#This Row],[LowWLBFlag]]*3+HR[[#This Row],[LowJobSatisFlag]]*2+HR[[#This Row],[LowProFlag]]*1)/10</f>
        <v>0</v>
      </c>
      <c r="AS178" t="str">
        <f t="shared" si="2"/>
        <v>Low Burnout</v>
      </c>
      <c r="AT178" t="str">
        <f>IF(HR[[#This Row],[YearsSinceLastPromotion]]&gt;4,"High Stagnation",
IF(HR[[#This Row],[YearsSinceLastPromotion]]&gt;=3,"Medium Stagnation","Low Stagnation"))</f>
        <v>Low Stagnation</v>
      </c>
      <c r="AU178" t="str">
        <f>IF(HR[[#This Row],[MonthlyIncome]]&lt;4000,"Low Salary",
IF(HR[[#This Row],[MonthlyIncome]]&lt;8000,"Medium Salary","High Salary"))</f>
        <v>Low Salary</v>
      </c>
    </row>
    <row r="179" spans="1:47">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IF(HR[[#This Row],[OverTime]]="Yes",1,0)</f>
        <v>0</v>
      </c>
      <c r="AK179">
        <f>IF(HR[[#This Row],[JobSatisfaction]]&lt;=2,1,0)</f>
        <v>0</v>
      </c>
      <c r="AL179">
        <f>IF(HR[[#This Row],[WorkLifeBalance]]&lt;=2,1,0)</f>
        <v>1</v>
      </c>
      <c r="AM179">
        <f>IF(HR[[#This Row],[MonthlyIncome]]&lt;AVERAGE(HR[MonthlyIncome]),1,0)</f>
        <v>1</v>
      </c>
      <c r="AN179">
        <f>IF(HR[[#This Row],[EnvironmentSatisfaction]]&lt;=2,1,0)</f>
        <v>1</v>
      </c>
      <c r="AO179">
        <f>IF(HR[[#This Row],[YearsSinceLastPromotion]]&gt;4,1,0)</f>
        <v>0</v>
      </c>
      <c r="AP179">
        <f>(HR[[#This Row],[OverTimeFlag]]*1.5+HR[[#This Row],[LowJobSatisFlag]]*2.5+HR[[#This Row],[LowWLBFlag]]*2+HR[[#This Row],[LowSalaryFlag]]*1.5+HR[[#This Row],[LowEnviFlag]]*2+HR[[#This Row],[LowProFlag]]*0.5)/10</f>
        <v>0.55000000000000004</v>
      </c>
      <c r="AQ179" t="str">
        <f>IF(A179&gt;=_xlfn.PERCENTILE.INC($A$2:$A$1000,0.8),"High Risk",
IF(HR[[#This Row],[AttritionRiskScore]]&gt;=_xlfn.PERCENTILE.INC($AP$2:$AP$1000,0.5),"Medium Risk","Low Risk"))</f>
        <v>Medium Risk</v>
      </c>
      <c r="AR179">
        <f>(HR[[#This Row],[OverTimeFlag]]*4+HR[[#This Row],[LowWLBFlag]]*3+HR[[#This Row],[LowJobSatisFlag]]*2+HR[[#This Row],[LowProFlag]]*1)/10</f>
        <v>0.3</v>
      </c>
      <c r="AS179" t="str">
        <f t="shared" si="2"/>
        <v>Low Burnout</v>
      </c>
      <c r="AT179" t="str">
        <f>IF(HR[[#This Row],[YearsSinceLastPromotion]]&gt;4,"High Stagnation",
IF(HR[[#This Row],[YearsSinceLastPromotion]]&gt;=3,"Medium Stagnation","Low Stagnation"))</f>
        <v>Low Stagnation</v>
      </c>
      <c r="AU179" t="str">
        <f>IF(HR[[#This Row],[MonthlyIncome]]&lt;4000,"Low Salary",
IF(HR[[#This Row],[MonthlyIncome]]&lt;8000,"Medium Salary","High Salary"))</f>
        <v>Low Salary</v>
      </c>
    </row>
    <row r="180" spans="1:47">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IF(HR[[#This Row],[OverTime]]="Yes",1,0)</f>
        <v>0</v>
      </c>
      <c r="AK180">
        <f>IF(HR[[#This Row],[JobSatisfaction]]&lt;=2,1,0)</f>
        <v>1</v>
      </c>
      <c r="AL180">
        <f>IF(HR[[#This Row],[WorkLifeBalance]]&lt;=2,1,0)</f>
        <v>0</v>
      </c>
      <c r="AM180">
        <f>IF(HR[[#This Row],[MonthlyIncome]]&lt;AVERAGE(HR[MonthlyIncome]),1,0)</f>
        <v>0</v>
      </c>
      <c r="AN180">
        <f>IF(HR[[#This Row],[EnvironmentSatisfaction]]&lt;=2,1,0)</f>
        <v>1</v>
      </c>
      <c r="AO180">
        <f>IF(HR[[#This Row],[YearsSinceLastPromotion]]&gt;4,1,0)</f>
        <v>1</v>
      </c>
      <c r="AP180">
        <f>(HR[[#This Row],[OverTimeFlag]]*1.5+HR[[#This Row],[LowJobSatisFlag]]*2.5+HR[[#This Row],[LowWLBFlag]]*2+HR[[#This Row],[LowSalaryFlag]]*1.5+HR[[#This Row],[LowEnviFlag]]*2+HR[[#This Row],[LowProFlag]]*0.5)/10</f>
        <v>0.5</v>
      </c>
      <c r="AQ180" t="str">
        <f>IF(A180&gt;=_xlfn.PERCENTILE.INC($A$2:$A$1000,0.8),"High Risk",
IF(HR[[#This Row],[AttritionRiskScore]]&gt;=_xlfn.PERCENTILE.INC($AP$2:$AP$1000,0.5),"Medium Risk","Low Risk"))</f>
        <v>High Risk</v>
      </c>
      <c r="AR180">
        <f>(HR[[#This Row],[OverTimeFlag]]*4+HR[[#This Row],[LowWLBFlag]]*3+HR[[#This Row],[LowJobSatisFlag]]*2+HR[[#This Row],[LowProFlag]]*1)/10</f>
        <v>0.3</v>
      </c>
      <c r="AS180" t="str">
        <f t="shared" si="2"/>
        <v>Low Burnout</v>
      </c>
      <c r="AT180" t="str">
        <f>IF(HR[[#This Row],[YearsSinceLastPromotion]]&gt;4,"High Stagnation",
IF(HR[[#This Row],[YearsSinceLastPromotion]]&gt;=3,"Medium Stagnation","Low Stagnation"))</f>
        <v>High Stagnation</v>
      </c>
      <c r="AU180" t="str">
        <f>IF(HR[[#This Row],[MonthlyIncome]]&lt;4000,"Low Salary",
IF(HR[[#This Row],[MonthlyIncome]]&lt;8000,"Medium Salary","High Salary"))</f>
        <v>High Salary</v>
      </c>
    </row>
    <row r="181" spans="1:47">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IF(HR[[#This Row],[OverTime]]="Yes",1,0)</f>
        <v>0</v>
      </c>
      <c r="AK181">
        <f>IF(HR[[#This Row],[JobSatisfaction]]&lt;=2,1,0)</f>
        <v>0</v>
      </c>
      <c r="AL181">
        <f>IF(HR[[#This Row],[WorkLifeBalance]]&lt;=2,1,0)</f>
        <v>0</v>
      </c>
      <c r="AM181">
        <f>IF(HR[[#This Row],[MonthlyIncome]]&lt;AVERAGE(HR[MonthlyIncome]),1,0)</f>
        <v>1</v>
      </c>
      <c r="AN181">
        <f>IF(HR[[#This Row],[EnvironmentSatisfaction]]&lt;=2,1,0)</f>
        <v>0</v>
      </c>
      <c r="AO181">
        <f>IF(HR[[#This Row],[YearsSinceLastPromotion]]&gt;4,1,0)</f>
        <v>0</v>
      </c>
      <c r="AP181">
        <f>(HR[[#This Row],[OverTimeFlag]]*1.5+HR[[#This Row],[LowJobSatisFlag]]*2.5+HR[[#This Row],[LowWLBFlag]]*2+HR[[#This Row],[LowSalaryFlag]]*1.5+HR[[#This Row],[LowEnviFlag]]*2+HR[[#This Row],[LowProFlag]]*0.5)/10</f>
        <v>0.15</v>
      </c>
      <c r="AQ181" t="str">
        <f>IF(A181&gt;=_xlfn.PERCENTILE.INC($A$2:$A$1000,0.8),"High Risk",
IF(HR[[#This Row],[AttritionRiskScore]]&gt;=_xlfn.PERCENTILE.INC($AP$2:$AP$1000,0.5),"Medium Risk","Low Risk"))</f>
        <v>Low Risk</v>
      </c>
      <c r="AR181">
        <f>(HR[[#This Row],[OverTimeFlag]]*4+HR[[#This Row],[LowWLBFlag]]*3+HR[[#This Row],[LowJobSatisFlag]]*2+HR[[#This Row],[LowProFlag]]*1)/10</f>
        <v>0</v>
      </c>
      <c r="AS181" t="str">
        <f t="shared" si="2"/>
        <v>Low Burnout</v>
      </c>
      <c r="AT181" t="str">
        <f>IF(HR[[#This Row],[YearsSinceLastPromotion]]&gt;4,"High Stagnation",
IF(HR[[#This Row],[YearsSinceLastPromotion]]&gt;=3,"Medium Stagnation","Low Stagnation"))</f>
        <v>Low Stagnation</v>
      </c>
      <c r="AU181" t="str">
        <f>IF(HR[[#This Row],[MonthlyIncome]]&lt;4000,"Low Salary",
IF(HR[[#This Row],[MonthlyIncome]]&lt;8000,"Medium Salary","High Salary"))</f>
        <v>Low Salary</v>
      </c>
    </row>
    <row r="182" spans="1:47">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IF(HR[[#This Row],[OverTime]]="Yes",1,0)</f>
        <v>1</v>
      </c>
      <c r="AK182">
        <f>IF(HR[[#This Row],[JobSatisfaction]]&lt;=2,1,0)</f>
        <v>0</v>
      </c>
      <c r="AL182">
        <f>IF(HR[[#This Row],[WorkLifeBalance]]&lt;=2,1,0)</f>
        <v>0</v>
      </c>
      <c r="AM182">
        <f>IF(HR[[#This Row],[MonthlyIncome]]&lt;AVERAGE(HR[MonthlyIncome]),1,0)</f>
        <v>1</v>
      </c>
      <c r="AN182">
        <f>IF(HR[[#This Row],[EnvironmentSatisfaction]]&lt;=2,1,0)</f>
        <v>0</v>
      </c>
      <c r="AO182">
        <f>IF(HR[[#This Row],[YearsSinceLastPromotion]]&gt;4,1,0)</f>
        <v>0</v>
      </c>
      <c r="AP182">
        <f>(HR[[#This Row],[OverTimeFlag]]*1.5+HR[[#This Row],[LowJobSatisFlag]]*2.5+HR[[#This Row],[LowWLBFlag]]*2+HR[[#This Row],[LowSalaryFlag]]*1.5+HR[[#This Row],[LowEnviFlag]]*2+HR[[#This Row],[LowProFlag]]*0.5)/10</f>
        <v>0.3</v>
      </c>
      <c r="AQ182" t="str">
        <f>IF(A182&gt;=_xlfn.PERCENTILE.INC($A$2:$A$1000,0.8),"High Risk",
IF(HR[[#This Row],[AttritionRiskScore]]&gt;=_xlfn.PERCENTILE.INC($AP$2:$AP$1000,0.5),"Medium Risk","Low Risk"))</f>
        <v>Low Risk</v>
      </c>
      <c r="AR182">
        <f>(HR[[#This Row],[OverTimeFlag]]*4+HR[[#This Row],[LowWLBFlag]]*3+HR[[#This Row],[LowJobSatisFlag]]*2+HR[[#This Row],[LowProFlag]]*1)/10</f>
        <v>0.4</v>
      </c>
      <c r="AS182" t="str">
        <f t="shared" si="2"/>
        <v>Medium Burnout</v>
      </c>
      <c r="AT182" t="str">
        <f>IF(HR[[#This Row],[YearsSinceLastPromotion]]&gt;4,"High Stagnation",
IF(HR[[#This Row],[YearsSinceLastPromotion]]&gt;=3,"Medium Stagnation","Low Stagnation"))</f>
        <v>Low Stagnation</v>
      </c>
      <c r="AU182" t="str">
        <f>IF(HR[[#This Row],[MonthlyIncome]]&lt;4000,"Low Salary",
IF(HR[[#This Row],[MonthlyIncome]]&lt;8000,"Medium Salary","High Salary"))</f>
        <v>Low Salary</v>
      </c>
    </row>
    <row r="183" spans="1:47">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IF(HR[[#This Row],[OverTime]]="Yes",1,0)</f>
        <v>0</v>
      </c>
      <c r="AK183">
        <f>IF(HR[[#This Row],[JobSatisfaction]]&lt;=2,1,0)</f>
        <v>1</v>
      </c>
      <c r="AL183">
        <f>IF(HR[[#This Row],[WorkLifeBalance]]&lt;=2,1,0)</f>
        <v>0</v>
      </c>
      <c r="AM183">
        <f>IF(HR[[#This Row],[MonthlyIncome]]&lt;AVERAGE(HR[MonthlyIncome]),1,0)</f>
        <v>1</v>
      </c>
      <c r="AN183">
        <f>IF(HR[[#This Row],[EnvironmentSatisfaction]]&lt;=2,1,0)</f>
        <v>0</v>
      </c>
      <c r="AO183">
        <f>IF(HR[[#This Row],[YearsSinceLastPromotion]]&gt;4,1,0)</f>
        <v>0</v>
      </c>
      <c r="AP183">
        <f>(HR[[#This Row],[OverTimeFlag]]*1.5+HR[[#This Row],[LowJobSatisFlag]]*2.5+HR[[#This Row],[LowWLBFlag]]*2+HR[[#This Row],[LowSalaryFlag]]*1.5+HR[[#This Row],[LowEnviFlag]]*2+HR[[#This Row],[LowProFlag]]*0.5)/10</f>
        <v>0.4</v>
      </c>
      <c r="AQ183" t="str">
        <f>IF(A183&gt;=_xlfn.PERCENTILE.INC($A$2:$A$1000,0.8),"High Risk",
IF(HR[[#This Row],[AttritionRiskScore]]&gt;=_xlfn.PERCENTILE.INC($AP$2:$AP$1000,0.5),"Medium Risk","Low Risk"))</f>
        <v>Medium Risk</v>
      </c>
      <c r="AR183">
        <f>(HR[[#This Row],[OverTimeFlag]]*4+HR[[#This Row],[LowWLBFlag]]*3+HR[[#This Row],[LowJobSatisFlag]]*2+HR[[#This Row],[LowProFlag]]*1)/10</f>
        <v>0.2</v>
      </c>
      <c r="AS183" t="str">
        <f t="shared" si="2"/>
        <v>Low Burnout</v>
      </c>
      <c r="AT183" t="str">
        <f>IF(HR[[#This Row],[YearsSinceLastPromotion]]&gt;4,"High Stagnation",
IF(HR[[#This Row],[YearsSinceLastPromotion]]&gt;=3,"Medium Stagnation","Low Stagnation"))</f>
        <v>Low Stagnation</v>
      </c>
      <c r="AU183" t="str">
        <f>IF(HR[[#This Row],[MonthlyIncome]]&lt;4000,"Low Salary",
IF(HR[[#This Row],[MonthlyIncome]]&lt;8000,"Medium Salary","High Salary"))</f>
        <v>Low Salary</v>
      </c>
    </row>
    <row r="184" spans="1:47">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IF(HR[[#This Row],[OverTime]]="Yes",1,0)</f>
        <v>1</v>
      </c>
      <c r="AK184">
        <f>IF(HR[[#This Row],[JobSatisfaction]]&lt;=2,1,0)</f>
        <v>1</v>
      </c>
      <c r="AL184">
        <f>IF(HR[[#This Row],[WorkLifeBalance]]&lt;=2,1,0)</f>
        <v>1</v>
      </c>
      <c r="AM184">
        <f>IF(HR[[#This Row],[MonthlyIncome]]&lt;AVERAGE(HR[MonthlyIncome]),1,0)</f>
        <v>1</v>
      </c>
      <c r="AN184">
        <f>IF(HR[[#This Row],[EnvironmentSatisfaction]]&lt;=2,1,0)</f>
        <v>1</v>
      </c>
      <c r="AO184">
        <f>IF(HR[[#This Row],[YearsSinceLastPromotion]]&gt;4,1,0)</f>
        <v>0</v>
      </c>
      <c r="AP184">
        <f>(HR[[#This Row],[OverTimeFlag]]*1.5+HR[[#This Row],[LowJobSatisFlag]]*2.5+HR[[#This Row],[LowWLBFlag]]*2+HR[[#This Row],[LowSalaryFlag]]*1.5+HR[[#This Row],[LowEnviFlag]]*2+HR[[#This Row],[LowProFlag]]*0.5)/10</f>
        <v>0.95</v>
      </c>
      <c r="AQ184" t="str">
        <f>IF(A184&gt;=_xlfn.PERCENTILE.INC($A$2:$A$1000,0.8),"High Risk",
IF(HR[[#This Row],[AttritionRiskScore]]&gt;=_xlfn.PERCENTILE.INC($AP$2:$AP$1000,0.5),"Medium Risk","Low Risk"))</f>
        <v>Medium Risk</v>
      </c>
      <c r="AR184">
        <f>(HR[[#This Row],[OverTimeFlag]]*4+HR[[#This Row],[LowWLBFlag]]*3+HR[[#This Row],[LowJobSatisFlag]]*2+HR[[#This Row],[LowProFlag]]*1)/10</f>
        <v>0.9</v>
      </c>
      <c r="AS184" t="str">
        <f t="shared" si="2"/>
        <v>High Burnout</v>
      </c>
      <c r="AT184" t="str">
        <f>IF(HR[[#This Row],[YearsSinceLastPromotion]]&gt;4,"High Stagnation",
IF(HR[[#This Row],[YearsSinceLastPromotion]]&gt;=3,"Medium Stagnation","Low Stagnation"))</f>
        <v>Low Stagnation</v>
      </c>
      <c r="AU184" t="str">
        <f>IF(HR[[#This Row],[MonthlyIncome]]&lt;4000,"Low Salary",
IF(HR[[#This Row],[MonthlyIncome]]&lt;8000,"Medium Salary","High Salary"))</f>
        <v>Low Salary</v>
      </c>
    </row>
    <row r="185" spans="1:47">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IF(HR[[#This Row],[OverTime]]="Yes",1,0)</f>
        <v>0</v>
      </c>
      <c r="AK185">
        <f>IF(HR[[#This Row],[JobSatisfaction]]&lt;=2,1,0)</f>
        <v>0</v>
      </c>
      <c r="AL185">
        <f>IF(HR[[#This Row],[WorkLifeBalance]]&lt;=2,1,0)</f>
        <v>1</v>
      </c>
      <c r="AM185">
        <f>IF(HR[[#This Row],[MonthlyIncome]]&lt;AVERAGE(HR[MonthlyIncome]),1,0)</f>
        <v>1</v>
      </c>
      <c r="AN185">
        <f>IF(HR[[#This Row],[EnvironmentSatisfaction]]&lt;=2,1,0)</f>
        <v>0</v>
      </c>
      <c r="AO185">
        <f>IF(HR[[#This Row],[YearsSinceLastPromotion]]&gt;4,1,0)</f>
        <v>0</v>
      </c>
      <c r="AP185">
        <f>(HR[[#This Row],[OverTimeFlag]]*1.5+HR[[#This Row],[LowJobSatisFlag]]*2.5+HR[[#This Row],[LowWLBFlag]]*2+HR[[#This Row],[LowSalaryFlag]]*1.5+HR[[#This Row],[LowEnviFlag]]*2+HR[[#This Row],[LowProFlag]]*0.5)/10</f>
        <v>0.35</v>
      </c>
      <c r="AQ185" t="str">
        <f>IF(A185&gt;=_xlfn.PERCENTILE.INC($A$2:$A$1000,0.8),"High Risk",
IF(HR[[#This Row],[AttritionRiskScore]]&gt;=_xlfn.PERCENTILE.INC($AP$2:$AP$1000,0.5),"Medium Risk","Low Risk"))</f>
        <v>High Risk</v>
      </c>
      <c r="AR185">
        <f>(HR[[#This Row],[OverTimeFlag]]*4+HR[[#This Row],[LowWLBFlag]]*3+HR[[#This Row],[LowJobSatisFlag]]*2+HR[[#This Row],[LowProFlag]]*1)/10</f>
        <v>0.3</v>
      </c>
      <c r="AS185" t="str">
        <f t="shared" si="2"/>
        <v>Low Burnout</v>
      </c>
      <c r="AT185" t="str">
        <f>IF(HR[[#This Row],[YearsSinceLastPromotion]]&gt;4,"High Stagnation",
IF(HR[[#This Row],[YearsSinceLastPromotion]]&gt;=3,"Medium Stagnation","Low Stagnation"))</f>
        <v>Low Stagnation</v>
      </c>
      <c r="AU185" t="str">
        <f>IF(HR[[#This Row],[MonthlyIncome]]&lt;4000,"Low Salary",
IF(HR[[#This Row],[MonthlyIncome]]&lt;8000,"Medium Salary","High Salary"))</f>
        <v>Low Salary</v>
      </c>
    </row>
    <row r="186" spans="1:47">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IF(HR[[#This Row],[OverTime]]="Yes",1,0)</f>
        <v>0</v>
      </c>
      <c r="AK186">
        <f>IF(HR[[#This Row],[JobSatisfaction]]&lt;=2,1,0)</f>
        <v>1</v>
      </c>
      <c r="AL186">
        <f>IF(HR[[#This Row],[WorkLifeBalance]]&lt;=2,1,0)</f>
        <v>0</v>
      </c>
      <c r="AM186">
        <f>IF(HR[[#This Row],[MonthlyIncome]]&lt;AVERAGE(HR[MonthlyIncome]),1,0)</f>
        <v>1</v>
      </c>
      <c r="AN186">
        <f>IF(HR[[#This Row],[EnvironmentSatisfaction]]&lt;=2,1,0)</f>
        <v>0</v>
      </c>
      <c r="AO186">
        <f>IF(HR[[#This Row],[YearsSinceLastPromotion]]&gt;4,1,0)</f>
        <v>0</v>
      </c>
      <c r="AP186">
        <f>(HR[[#This Row],[OverTimeFlag]]*1.5+HR[[#This Row],[LowJobSatisFlag]]*2.5+HR[[#This Row],[LowWLBFlag]]*2+HR[[#This Row],[LowSalaryFlag]]*1.5+HR[[#This Row],[LowEnviFlag]]*2+HR[[#This Row],[LowProFlag]]*0.5)/10</f>
        <v>0.4</v>
      </c>
      <c r="AQ186" t="str">
        <f>IF(A186&gt;=_xlfn.PERCENTILE.INC($A$2:$A$1000,0.8),"High Risk",
IF(HR[[#This Row],[AttritionRiskScore]]&gt;=_xlfn.PERCENTILE.INC($AP$2:$AP$1000,0.5),"Medium Risk","Low Risk"))</f>
        <v>High Risk</v>
      </c>
      <c r="AR186">
        <f>(HR[[#This Row],[OverTimeFlag]]*4+HR[[#This Row],[LowWLBFlag]]*3+HR[[#This Row],[LowJobSatisFlag]]*2+HR[[#This Row],[LowProFlag]]*1)/10</f>
        <v>0.2</v>
      </c>
      <c r="AS186" t="str">
        <f t="shared" si="2"/>
        <v>Low Burnout</v>
      </c>
      <c r="AT186" t="str">
        <f>IF(HR[[#This Row],[YearsSinceLastPromotion]]&gt;4,"High Stagnation",
IF(HR[[#This Row],[YearsSinceLastPromotion]]&gt;=3,"Medium Stagnation","Low Stagnation"))</f>
        <v>Low Stagnation</v>
      </c>
      <c r="AU186" t="str">
        <f>IF(HR[[#This Row],[MonthlyIncome]]&lt;4000,"Low Salary",
IF(HR[[#This Row],[MonthlyIncome]]&lt;8000,"Medium Salary","High Salary"))</f>
        <v>Medium Salary</v>
      </c>
    </row>
    <row r="187" spans="1:47">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IF(HR[[#This Row],[OverTime]]="Yes",1,0)</f>
        <v>0</v>
      </c>
      <c r="AK187">
        <f>IF(HR[[#This Row],[JobSatisfaction]]&lt;=2,1,0)</f>
        <v>1</v>
      </c>
      <c r="AL187">
        <f>IF(HR[[#This Row],[WorkLifeBalance]]&lt;=2,1,0)</f>
        <v>0</v>
      </c>
      <c r="AM187">
        <f>IF(HR[[#This Row],[MonthlyIncome]]&lt;AVERAGE(HR[MonthlyIncome]),1,0)</f>
        <v>1</v>
      </c>
      <c r="AN187">
        <f>IF(HR[[#This Row],[EnvironmentSatisfaction]]&lt;=2,1,0)</f>
        <v>0</v>
      </c>
      <c r="AO187">
        <f>IF(HR[[#This Row],[YearsSinceLastPromotion]]&gt;4,1,0)</f>
        <v>0</v>
      </c>
      <c r="AP187">
        <f>(HR[[#This Row],[OverTimeFlag]]*1.5+HR[[#This Row],[LowJobSatisFlag]]*2.5+HR[[#This Row],[LowWLBFlag]]*2+HR[[#This Row],[LowSalaryFlag]]*1.5+HR[[#This Row],[LowEnviFlag]]*2+HR[[#This Row],[LowProFlag]]*0.5)/10</f>
        <v>0.4</v>
      </c>
      <c r="AQ187" t="str">
        <f>IF(A187&gt;=_xlfn.PERCENTILE.INC($A$2:$A$1000,0.8),"High Risk",
IF(HR[[#This Row],[AttritionRiskScore]]&gt;=_xlfn.PERCENTILE.INC($AP$2:$AP$1000,0.5),"Medium Risk","Low Risk"))</f>
        <v>Medium Risk</v>
      </c>
      <c r="AR187">
        <f>(HR[[#This Row],[OverTimeFlag]]*4+HR[[#This Row],[LowWLBFlag]]*3+HR[[#This Row],[LowJobSatisFlag]]*2+HR[[#This Row],[LowProFlag]]*1)/10</f>
        <v>0.2</v>
      </c>
      <c r="AS187" t="str">
        <f t="shared" si="2"/>
        <v>Low Burnout</v>
      </c>
      <c r="AT187" t="str">
        <f>IF(HR[[#This Row],[YearsSinceLastPromotion]]&gt;4,"High Stagnation",
IF(HR[[#This Row],[YearsSinceLastPromotion]]&gt;=3,"Medium Stagnation","Low Stagnation"))</f>
        <v>Low Stagnation</v>
      </c>
      <c r="AU187" t="str">
        <f>IF(HR[[#This Row],[MonthlyIncome]]&lt;4000,"Low Salary",
IF(HR[[#This Row],[MonthlyIncome]]&lt;8000,"Medium Salary","High Salary"))</f>
        <v>Low Salary</v>
      </c>
    </row>
    <row r="188" spans="1:47">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IF(HR[[#This Row],[OverTime]]="Yes",1,0)</f>
        <v>0</v>
      </c>
      <c r="AK188">
        <f>IF(HR[[#This Row],[JobSatisfaction]]&lt;=2,1,0)</f>
        <v>0</v>
      </c>
      <c r="AL188">
        <f>IF(HR[[#This Row],[WorkLifeBalance]]&lt;=2,1,0)</f>
        <v>0</v>
      </c>
      <c r="AM188">
        <f>IF(HR[[#This Row],[MonthlyIncome]]&lt;AVERAGE(HR[MonthlyIncome]),1,0)</f>
        <v>0</v>
      </c>
      <c r="AN188">
        <f>IF(HR[[#This Row],[EnvironmentSatisfaction]]&lt;=2,1,0)</f>
        <v>0</v>
      </c>
      <c r="AO188">
        <f>IF(HR[[#This Row],[YearsSinceLastPromotion]]&gt;4,1,0)</f>
        <v>1</v>
      </c>
      <c r="AP188">
        <f>(HR[[#This Row],[OverTimeFlag]]*1.5+HR[[#This Row],[LowJobSatisFlag]]*2.5+HR[[#This Row],[LowWLBFlag]]*2+HR[[#This Row],[LowSalaryFlag]]*1.5+HR[[#This Row],[LowEnviFlag]]*2+HR[[#This Row],[LowProFlag]]*0.5)/10</f>
        <v>0.05</v>
      </c>
      <c r="AQ188" t="str">
        <f>IF(A188&gt;=_xlfn.PERCENTILE.INC($A$2:$A$1000,0.8),"High Risk",
IF(HR[[#This Row],[AttritionRiskScore]]&gt;=_xlfn.PERCENTILE.INC($AP$2:$AP$1000,0.5),"Medium Risk","Low Risk"))</f>
        <v>Low Risk</v>
      </c>
      <c r="AR188">
        <f>(HR[[#This Row],[OverTimeFlag]]*4+HR[[#This Row],[LowWLBFlag]]*3+HR[[#This Row],[LowJobSatisFlag]]*2+HR[[#This Row],[LowProFlag]]*1)/10</f>
        <v>0.1</v>
      </c>
      <c r="AS188" t="str">
        <f t="shared" si="2"/>
        <v>Low Burnout</v>
      </c>
      <c r="AT188" t="str">
        <f>IF(HR[[#This Row],[YearsSinceLastPromotion]]&gt;4,"High Stagnation",
IF(HR[[#This Row],[YearsSinceLastPromotion]]&gt;=3,"Medium Stagnation","Low Stagnation"))</f>
        <v>High Stagnation</v>
      </c>
      <c r="AU188" t="str">
        <f>IF(HR[[#This Row],[MonthlyIncome]]&lt;4000,"Low Salary",
IF(HR[[#This Row],[MonthlyIncome]]&lt;8000,"Medium Salary","High Salary"))</f>
        <v>High Salary</v>
      </c>
    </row>
    <row r="189" spans="1:47">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IF(HR[[#This Row],[OverTime]]="Yes",1,0)</f>
        <v>0</v>
      </c>
      <c r="AK189">
        <f>IF(HR[[#This Row],[JobSatisfaction]]&lt;=2,1,0)</f>
        <v>1</v>
      </c>
      <c r="AL189">
        <f>IF(HR[[#This Row],[WorkLifeBalance]]&lt;=2,1,0)</f>
        <v>0</v>
      </c>
      <c r="AM189">
        <f>IF(HR[[#This Row],[MonthlyIncome]]&lt;AVERAGE(HR[MonthlyIncome]),1,0)</f>
        <v>0</v>
      </c>
      <c r="AN189">
        <f>IF(HR[[#This Row],[EnvironmentSatisfaction]]&lt;=2,1,0)</f>
        <v>0</v>
      </c>
      <c r="AO189">
        <f>IF(HR[[#This Row],[YearsSinceLastPromotion]]&gt;4,1,0)</f>
        <v>0</v>
      </c>
      <c r="AP189">
        <f>(HR[[#This Row],[OverTimeFlag]]*1.5+HR[[#This Row],[LowJobSatisFlag]]*2.5+HR[[#This Row],[LowWLBFlag]]*2+HR[[#This Row],[LowSalaryFlag]]*1.5+HR[[#This Row],[LowEnviFlag]]*2+HR[[#This Row],[LowProFlag]]*0.5)/10</f>
        <v>0.25</v>
      </c>
      <c r="AQ189" t="str">
        <f>IF(A189&gt;=_xlfn.PERCENTILE.INC($A$2:$A$1000,0.8),"High Risk",
IF(HR[[#This Row],[AttritionRiskScore]]&gt;=_xlfn.PERCENTILE.INC($AP$2:$AP$1000,0.5),"Medium Risk","Low Risk"))</f>
        <v>High Risk</v>
      </c>
      <c r="AR189">
        <f>(HR[[#This Row],[OverTimeFlag]]*4+HR[[#This Row],[LowWLBFlag]]*3+HR[[#This Row],[LowJobSatisFlag]]*2+HR[[#This Row],[LowProFlag]]*1)/10</f>
        <v>0.2</v>
      </c>
      <c r="AS189" t="str">
        <f t="shared" si="2"/>
        <v>Low Burnout</v>
      </c>
      <c r="AT189" t="str">
        <f>IF(HR[[#This Row],[YearsSinceLastPromotion]]&gt;4,"High Stagnation",
IF(HR[[#This Row],[YearsSinceLastPromotion]]&gt;=3,"Medium Stagnation","Low Stagnation"))</f>
        <v>Low Stagnation</v>
      </c>
      <c r="AU189" t="str">
        <f>IF(HR[[#This Row],[MonthlyIncome]]&lt;4000,"Low Salary",
IF(HR[[#This Row],[MonthlyIncome]]&lt;8000,"Medium Salary","High Salary"))</f>
        <v>High Salary</v>
      </c>
    </row>
    <row r="190" spans="1:47">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IF(HR[[#This Row],[OverTime]]="Yes",1,0)</f>
        <v>0</v>
      </c>
      <c r="AK190">
        <f>IF(HR[[#This Row],[JobSatisfaction]]&lt;=2,1,0)</f>
        <v>0</v>
      </c>
      <c r="AL190">
        <f>IF(HR[[#This Row],[WorkLifeBalance]]&lt;=2,1,0)</f>
        <v>1</v>
      </c>
      <c r="AM190">
        <f>IF(HR[[#This Row],[MonthlyIncome]]&lt;AVERAGE(HR[MonthlyIncome]),1,0)</f>
        <v>0</v>
      </c>
      <c r="AN190">
        <f>IF(HR[[#This Row],[EnvironmentSatisfaction]]&lt;=2,1,0)</f>
        <v>0</v>
      </c>
      <c r="AO190">
        <f>IF(HR[[#This Row],[YearsSinceLastPromotion]]&gt;4,1,0)</f>
        <v>0</v>
      </c>
      <c r="AP190">
        <f>(HR[[#This Row],[OverTimeFlag]]*1.5+HR[[#This Row],[LowJobSatisFlag]]*2.5+HR[[#This Row],[LowWLBFlag]]*2+HR[[#This Row],[LowSalaryFlag]]*1.5+HR[[#This Row],[LowEnviFlag]]*2+HR[[#This Row],[LowProFlag]]*0.5)/10</f>
        <v>0.2</v>
      </c>
      <c r="AQ190" t="str">
        <f>IF(A190&gt;=_xlfn.PERCENTILE.INC($A$2:$A$1000,0.8),"High Risk",
IF(HR[[#This Row],[AttritionRiskScore]]&gt;=_xlfn.PERCENTILE.INC($AP$2:$AP$1000,0.5),"Medium Risk","Low Risk"))</f>
        <v>Low Risk</v>
      </c>
      <c r="AR190">
        <f>(HR[[#This Row],[OverTimeFlag]]*4+HR[[#This Row],[LowWLBFlag]]*3+HR[[#This Row],[LowJobSatisFlag]]*2+HR[[#This Row],[LowProFlag]]*1)/10</f>
        <v>0.3</v>
      </c>
      <c r="AS190" t="str">
        <f t="shared" si="2"/>
        <v>Low Burnout</v>
      </c>
      <c r="AT190" t="str">
        <f>IF(HR[[#This Row],[YearsSinceLastPromotion]]&gt;4,"High Stagnation",
IF(HR[[#This Row],[YearsSinceLastPromotion]]&gt;=3,"Medium Stagnation","Low Stagnation"))</f>
        <v>Low Stagnation</v>
      </c>
      <c r="AU190" t="str">
        <f>IF(HR[[#This Row],[MonthlyIncome]]&lt;4000,"Low Salary",
IF(HR[[#This Row],[MonthlyIncome]]&lt;8000,"Medium Salary","High Salary"))</f>
        <v>High Salary</v>
      </c>
    </row>
    <row r="191" spans="1:47">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IF(HR[[#This Row],[OverTime]]="Yes",1,0)</f>
        <v>0</v>
      </c>
      <c r="AK191">
        <f>IF(HR[[#This Row],[JobSatisfaction]]&lt;=2,1,0)</f>
        <v>1</v>
      </c>
      <c r="AL191">
        <f>IF(HR[[#This Row],[WorkLifeBalance]]&lt;=2,1,0)</f>
        <v>0</v>
      </c>
      <c r="AM191">
        <f>IF(HR[[#This Row],[MonthlyIncome]]&lt;AVERAGE(HR[MonthlyIncome]),1,0)</f>
        <v>0</v>
      </c>
      <c r="AN191">
        <f>IF(HR[[#This Row],[EnvironmentSatisfaction]]&lt;=2,1,0)</f>
        <v>0</v>
      </c>
      <c r="AO191">
        <f>IF(HR[[#This Row],[YearsSinceLastPromotion]]&gt;4,1,0)</f>
        <v>0</v>
      </c>
      <c r="AP191">
        <f>(HR[[#This Row],[OverTimeFlag]]*1.5+HR[[#This Row],[LowJobSatisFlag]]*2.5+HR[[#This Row],[LowWLBFlag]]*2+HR[[#This Row],[LowSalaryFlag]]*1.5+HR[[#This Row],[LowEnviFlag]]*2+HR[[#This Row],[LowProFlag]]*0.5)/10</f>
        <v>0.25</v>
      </c>
      <c r="AQ191" t="str">
        <f>IF(A191&gt;=_xlfn.PERCENTILE.INC($A$2:$A$1000,0.8),"High Risk",
IF(HR[[#This Row],[AttritionRiskScore]]&gt;=_xlfn.PERCENTILE.INC($AP$2:$AP$1000,0.5),"Medium Risk","Low Risk"))</f>
        <v>High Risk</v>
      </c>
      <c r="AR191">
        <f>(HR[[#This Row],[OverTimeFlag]]*4+HR[[#This Row],[LowWLBFlag]]*3+HR[[#This Row],[LowJobSatisFlag]]*2+HR[[#This Row],[LowProFlag]]*1)/10</f>
        <v>0.2</v>
      </c>
      <c r="AS191" t="str">
        <f t="shared" si="2"/>
        <v>Low Burnout</v>
      </c>
      <c r="AT191" t="str">
        <f>IF(HR[[#This Row],[YearsSinceLastPromotion]]&gt;4,"High Stagnation",
IF(HR[[#This Row],[YearsSinceLastPromotion]]&gt;=3,"Medium Stagnation","Low Stagnation"))</f>
        <v>Low Stagnation</v>
      </c>
      <c r="AU191" t="str">
        <f>IF(HR[[#This Row],[MonthlyIncome]]&lt;4000,"Low Salary",
IF(HR[[#This Row],[MonthlyIncome]]&lt;8000,"Medium Salary","High Salary"))</f>
        <v>High Salary</v>
      </c>
    </row>
    <row r="192" spans="1:47">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IF(HR[[#This Row],[OverTime]]="Yes",1,0)</f>
        <v>0</v>
      </c>
      <c r="AK192">
        <f>IF(HR[[#This Row],[JobSatisfaction]]&lt;=2,1,0)</f>
        <v>0</v>
      </c>
      <c r="AL192">
        <f>IF(HR[[#This Row],[WorkLifeBalance]]&lt;=2,1,0)</f>
        <v>0</v>
      </c>
      <c r="AM192">
        <f>IF(HR[[#This Row],[MonthlyIncome]]&lt;AVERAGE(HR[MonthlyIncome]),1,0)</f>
        <v>0</v>
      </c>
      <c r="AN192">
        <f>IF(HR[[#This Row],[EnvironmentSatisfaction]]&lt;=2,1,0)</f>
        <v>0</v>
      </c>
      <c r="AO192">
        <f>IF(HR[[#This Row],[YearsSinceLastPromotion]]&gt;4,1,0)</f>
        <v>1</v>
      </c>
      <c r="AP192">
        <f>(HR[[#This Row],[OverTimeFlag]]*1.5+HR[[#This Row],[LowJobSatisFlag]]*2.5+HR[[#This Row],[LowWLBFlag]]*2+HR[[#This Row],[LowSalaryFlag]]*1.5+HR[[#This Row],[LowEnviFlag]]*2+HR[[#This Row],[LowProFlag]]*0.5)/10</f>
        <v>0.05</v>
      </c>
      <c r="AQ192" t="str">
        <f>IF(A192&gt;=_xlfn.PERCENTILE.INC($A$2:$A$1000,0.8),"High Risk",
IF(HR[[#This Row],[AttritionRiskScore]]&gt;=_xlfn.PERCENTILE.INC($AP$2:$AP$1000,0.5),"Medium Risk","Low Risk"))</f>
        <v>High Risk</v>
      </c>
      <c r="AR192">
        <f>(HR[[#This Row],[OverTimeFlag]]*4+HR[[#This Row],[LowWLBFlag]]*3+HR[[#This Row],[LowJobSatisFlag]]*2+HR[[#This Row],[LowProFlag]]*1)/10</f>
        <v>0.1</v>
      </c>
      <c r="AS192" t="str">
        <f t="shared" si="2"/>
        <v>Low Burnout</v>
      </c>
      <c r="AT192" t="str">
        <f>IF(HR[[#This Row],[YearsSinceLastPromotion]]&gt;4,"High Stagnation",
IF(HR[[#This Row],[YearsSinceLastPromotion]]&gt;=3,"Medium Stagnation","Low Stagnation"))</f>
        <v>High Stagnation</v>
      </c>
      <c r="AU192" t="str">
        <f>IF(HR[[#This Row],[MonthlyIncome]]&lt;4000,"Low Salary",
IF(HR[[#This Row],[MonthlyIncome]]&lt;8000,"Medium Salary","High Salary"))</f>
        <v>High Salary</v>
      </c>
    </row>
    <row r="193" spans="1:47">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IF(HR[[#This Row],[OverTime]]="Yes",1,0)</f>
        <v>0</v>
      </c>
      <c r="AK193">
        <f>IF(HR[[#This Row],[JobSatisfaction]]&lt;=2,1,0)</f>
        <v>1</v>
      </c>
      <c r="AL193">
        <f>IF(HR[[#This Row],[WorkLifeBalance]]&lt;=2,1,0)</f>
        <v>1</v>
      </c>
      <c r="AM193">
        <f>IF(HR[[#This Row],[MonthlyIncome]]&lt;AVERAGE(HR[MonthlyIncome]),1,0)</f>
        <v>1</v>
      </c>
      <c r="AN193">
        <f>IF(HR[[#This Row],[EnvironmentSatisfaction]]&lt;=2,1,0)</f>
        <v>0</v>
      </c>
      <c r="AO193">
        <f>IF(HR[[#This Row],[YearsSinceLastPromotion]]&gt;4,1,0)</f>
        <v>0</v>
      </c>
      <c r="AP193">
        <f>(HR[[#This Row],[OverTimeFlag]]*1.5+HR[[#This Row],[LowJobSatisFlag]]*2.5+HR[[#This Row],[LowWLBFlag]]*2+HR[[#This Row],[LowSalaryFlag]]*1.5+HR[[#This Row],[LowEnviFlag]]*2+HR[[#This Row],[LowProFlag]]*0.5)/10</f>
        <v>0.6</v>
      </c>
      <c r="AQ193" t="str">
        <f>IF(A193&gt;=_xlfn.PERCENTILE.INC($A$2:$A$1000,0.8),"High Risk",
IF(HR[[#This Row],[AttritionRiskScore]]&gt;=_xlfn.PERCENTILE.INC($AP$2:$AP$1000,0.5),"Medium Risk","Low Risk"))</f>
        <v>Medium Risk</v>
      </c>
      <c r="AR193">
        <f>(HR[[#This Row],[OverTimeFlag]]*4+HR[[#This Row],[LowWLBFlag]]*3+HR[[#This Row],[LowJobSatisFlag]]*2+HR[[#This Row],[LowProFlag]]*1)/10</f>
        <v>0.5</v>
      </c>
      <c r="AS193" t="str">
        <f t="shared" si="2"/>
        <v>Medium Burnout</v>
      </c>
      <c r="AT193" t="str">
        <f>IF(HR[[#This Row],[YearsSinceLastPromotion]]&gt;4,"High Stagnation",
IF(HR[[#This Row],[YearsSinceLastPromotion]]&gt;=3,"Medium Stagnation","Low Stagnation"))</f>
        <v>Low Stagnation</v>
      </c>
      <c r="AU193" t="str">
        <f>IF(HR[[#This Row],[MonthlyIncome]]&lt;4000,"Low Salary",
IF(HR[[#This Row],[MonthlyIncome]]&lt;8000,"Medium Salary","High Salary"))</f>
        <v>Low Salary</v>
      </c>
    </row>
    <row r="194" spans="1:47">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IF(HR[[#This Row],[OverTime]]="Yes",1,0)</f>
        <v>1</v>
      </c>
      <c r="AK194">
        <f>IF(HR[[#This Row],[JobSatisfaction]]&lt;=2,1,0)</f>
        <v>0</v>
      </c>
      <c r="AL194">
        <f>IF(HR[[#This Row],[WorkLifeBalance]]&lt;=2,1,0)</f>
        <v>0</v>
      </c>
      <c r="AM194">
        <f>IF(HR[[#This Row],[MonthlyIncome]]&lt;AVERAGE(HR[MonthlyIncome]),1,0)</f>
        <v>1</v>
      </c>
      <c r="AN194">
        <f>IF(HR[[#This Row],[EnvironmentSatisfaction]]&lt;=2,1,0)</f>
        <v>1</v>
      </c>
      <c r="AO194">
        <f>IF(HR[[#This Row],[YearsSinceLastPromotion]]&gt;4,1,0)</f>
        <v>0</v>
      </c>
      <c r="AP194">
        <f>(HR[[#This Row],[OverTimeFlag]]*1.5+HR[[#This Row],[LowJobSatisFlag]]*2.5+HR[[#This Row],[LowWLBFlag]]*2+HR[[#This Row],[LowSalaryFlag]]*1.5+HR[[#This Row],[LowEnviFlag]]*2+HR[[#This Row],[LowProFlag]]*0.5)/10</f>
        <v>0.5</v>
      </c>
      <c r="AQ194" t="str">
        <f>IF(A194&gt;=_xlfn.PERCENTILE.INC($A$2:$A$1000,0.8),"High Risk",
IF(HR[[#This Row],[AttritionRiskScore]]&gt;=_xlfn.PERCENTILE.INC($AP$2:$AP$1000,0.5),"Medium Risk","Low Risk"))</f>
        <v>Medium Risk</v>
      </c>
      <c r="AR194">
        <f>(HR[[#This Row],[OverTimeFlag]]*4+HR[[#This Row],[LowWLBFlag]]*3+HR[[#This Row],[LowJobSatisFlag]]*2+HR[[#This Row],[LowProFlag]]*1)/10</f>
        <v>0.4</v>
      </c>
      <c r="AS194" t="str">
        <f t="shared" ref="AS194:AS257" si="3">IF(AR194&gt;=0.7,"High Burnout",IF(AR194&gt;=0.4,"Medium Burnout","Low Burnout"))</f>
        <v>Medium Burnout</v>
      </c>
      <c r="AT194" t="str">
        <f>IF(HR[[#This Row],[YearsSinceLastPromotion]]&gt;4,"High Stagnation",
IF(HR[[#This Row],[YearsSinceLastPromotion]]&gt;=3,"Medium Stagnation","Low Stagnation"))</f>
        <v>Low Stagnation</v>
      </c>
      <c r="AU194" t="str">
        <f>IF(HR[[#This Row],[MonthlyIncome]]&lt;4000,"Low Salary",
IF(HR[[#This Row],[MonthlyIncome]]&lt;8000,"Medium Salary","High Salary"))</f>
        <v>Medium Salary</v>
      </c>
    </row>
    <row r="195" spans="1:47">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IF(HR[[#This Row],[OverTime]]="Yes",1,0)</f>
        <v>0</v>
      </c>
      <c r="AK195">
        <f>IF(HR[[#This Row],[JobSatisfaction]]&lt;=2,1,0)</f>
        <v>0</v>
      </c>
      <c r="AL195">
        <f>IF(HR[[#This Row],[WorkLifeBalance]]&lt;=2,1,0)</f>
        <v>0</v>
      </c>
      <c r="AM195">
        <f>IF(HR[[#This Row],[MonthlyIncome]]&lt;AVERAGE(HR[MonthlyIncome]),1,0)</f>
        <v>1</v>
      </c>
      <c r="AN195">
        <f>IF(HR[[#This Row],[EnvironmentSatisfaction]]&lt;=2,1,0)</f>
        <v>0</v>
      </c>
      <c r="AO195">
        <f>IF(HR[[#This Row],[YearsSinceLastPromotion]]&gt;4,1,0)</f>
        <v>0</v>
      </c>
      <c r="AP195">
        <f>(HR[[#This Row],[OverTimeFlag]]*1.5+HR[[#This Row],[LowJobSatisFlag]]*2.5+HR[[#This Row],[LowWLBFlag]]*2+HR[[#This Row],[LowSalaryFlag]]*1.5+HR[[#This Row],[LowEnviFlag]]*2+HR[[#This Row],[LowProFlag]]*0.5)/10</f>
        <v>0.15</v>
      </c>
      <c r="AQ195" t="str">
        <f>IF(A195&gt;=_xlfn.PERCENTILE.INC($A$2:$A$1000,0.8),"High Risk",
IF(HR[[#This Row],[AttritionRiskScore]]&gt;=_xlfn.PERCENTILE.INC($AP$2:$AP$1000,0.5),"Medium Risk","Low Risk"))</f>
        <v>Low Risk</v>
      </c>
      <c r="AR195">
        <f>(HR[[#This Row],[OverTimeFlag]]*4+HR[[#This Row],[LowWLBFlag]]*3+HR[[#This Row],[LowJobSatisFlag]]*2+HR[[#This Row],[LowProFlag]]*1)/10</f>
        <v>0</v>
      </c>
      <c r="AS195" t="str">
        <f t="shared" si="3"/>
        <v>Low Burnout</v>
      </c>
      <c r="AT195" t="str">
        <f>IF(HR[[#This Row],[YearsSinceLastPromotion]]&gt;4,"High Stagnation",
IF(HR[[#This Row],[YearsSinceLastPromotion]]&gt;=3,"Medium Stagnation","Low Stagnation"))</f>
        <v>Low Stagnation</v>
      </c>
      <c r="AU195" t="str">
        <f>IF(HR[[#This Row],[MonthlyIncome]]&lt;4000,"Low Salary",
IF(HR[[#This Row],[MonthlyIncome]]&lt;8000,"Medium Salary","High Salary"))</f>
        <v>Low Salary</v>
      </c>
    </row>
    <row r="196" spans="1:47">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IF(HR[[#This Row],[OverTime]]="Yes",1,0)</f>
        <v>0</v>
      </c>
      <c r="AK196">
        <f>IF(HR[[#This Row],[JobSatisfaction]]&lt;=2,1,0)</f>
        <v>0</v>
      </c>
      <c r="AL196">
        <f>IF(HR[[#This Row],[WorkLifeBalance]]&lt;=2,1,0)</f>
        <v>0</v>
      </c>
      <c r="AM196">
        <f>IF(HR[[#This Row],[MonthlyIncome]]&lt;AVERAGE(HR[MonthlyIncome]),1,0)</f>
        <v>0</v>
      </c>
      <c r="AN196">
        <f>IF(HR[[#This Row],[EnvironmentSatisfaction]]&lt;=2,1,0)</f>
        <v>1</v>
      </c>
      <c r="AO196">
        <f>IF(HR[[#This Row],[YearsSinceLastPromotion]]&gt;4,1,0)</f>
        <v>1</v>
      </c>
      <c r="AP196">
        <f>(HR[[#This Row],[OverTimeFlag]]*1.5+HR[[#This Row],[LowJobSatisFlag]]*2.5+HR[[#This Row],[LowWLBFlag]]*2+HR[[#This Row],[LowSalaryFlag]]*1.5+HR[[#This Row],[LowEnviFlag]]*2+HR[[#This Row],[LowProFlag]]*0.5)/10</f>
        <v>0.25</v>
      </c>
      <c r="AQ196" t="str">
        <f>IF(A196&gt;=_xlfn.PERCENTILE.INC($A$2:$A$1000,0.8),"High Risk",
IF(HR[[#This Row],[AttritionRiskScore]]&gt;=_xlfn.PERCENTILE.INC($AP$2:$AP$1000,0.5),"Medium Risk","Low Risk"))</f>
        <v>High Risk</v>
      </c>
      <c r="AR196">
        <f>(HR[[#This Row],[OverTimeFlag]]*4+HR[[#This Row],[LowWLBFlag]]*3+HR[[#This Row],[LowJobSatisFlag]]*2+HR[[#This Row],[LowProFlag]]*1)/10</f>
        <v>0.1</v>
      </c>
      <c r="AS196" t="str">
        <f t="shared" si="3"/>
        <v>Low Burnout</v>
      </c>
      <c r="AT196" t="str">
        <f>IF(HR[[#This Row],[YearsSinceLastPromotion]]&gt;4,"High Stagnation",
IF(HR[[#This Row],[YearsSinceLastPromotion]]&gt;=3,"Medium Stagnation","Low Stagnation"))</f>
        <v>High Stagnation</v>
      </c>
      <c r="AU196" t="str">
        <f>IF(HR[[#This Row],[MonthlyIncome]]&lt;4000,"Low Salary",
IF(HR[[#This Row],[MonthlyIncome]]&lt;8000,"Medium Salary","High Salary"))</f>
        <v>High Salary</v>
      </c>
    </row>
    <row r="197" spans="1:47">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IF(HR[[#This Row],[OverTime]]="Yes",1,0)</f>
        <v>1</v>
      </c>
      <c r="AK197">
        <f>IF(HR[[#This Row],[JobSatisfaction]]&lt;=2,1,0)</f>
        <v>1</v>
      </c>
      <c r="AL197">
        <f>IF(HR[[#This Row],[WorkLifeBalance]]&lt;=2,1,0)</f>
        <v>1</v>
      </c>
      <c r="AM197">
        <f>IF(HR[[#This Row],[MonthlyIncome]]&lt;AVERAGE(HR[MonthlyIncome]),1,0)</f>
        <v>1</v>
      </c>
      <c r="AN197">
        <f>IF(HR[[#This Row],[EnvironmentSatisfaction]]&lt;=2,1,0)</f>
        <v>1</v>
      </c>
      <c r="AO197">
        <f>IF(HR[[#This Row],[YearsSinceLastPromotion]]&gt;4,1,0)</f>
        <v>0</v>
      </c>
      <c r="AP197">
        <f>(HR[[#This Row],[OverTimeFlag]]*1.5+HR[[#This Row],[LowJobSatisFlag]]*2.5+HR[[#This Row],[LowWLBFlag]]*2+HR[[#This Row],[LowSalaryFlag]]*1.5+HR[[#This Row],[LowEnviFlag]]*2+HR[[#This Row],[LowProFlag]]*0.5)/10</f>
        <v>0.95</v>
      </c>
      <c r="AQ197" t="str">
        <f>IF(A197&gt;=_xlfn.PERCENTILE.INC($A$2:$A$1000,0.8),"High Risk",
IF(HR[[#This Row],[AttritionRiskScore]]&gt;=_xlfn.PERCENTILE.INC($AP$2:$AP$1000,0.5),"Medium Risk","Low Risk"))</f>
        <v>Medium Risk</v>
      </c>
      <c r="AR197">
        <f>(HR[[#This Row],[OverTimeFlag]]*4+HR[[#This Row],[LowWLBFlag]]*3+HR[[#This Row],[LowJobSatisFlag]]*2+HR[[#This Row],[LowProFlag]]*1)/10</f>
        <v>0.9</v>
      </c>
      <c r="AS197" t="str">
        <f t="shared" si="3"/>
        <v>High Burnout</v>
      </c>
      <c r="AT197" t="str">
        <f>IF(HR[[#This Row],[YearsSinceLastPromotion]]&gt;4,"High Stagnation",
IF(HR[[#This Row],[YearsSinceLastPromotion]]&gt;=3,"Medium Stagnation","Low Stagnation"))</f>
        <v>Low Stagnation</v>
      </c>
      <c r="AU197" t="str">
        <f>IF(HR[[#This Row],[MonthlyIncome]]&lt;4000,"Low Salary",
IF(HR[[#This Row],[MonthlyIncome]]&lt;8000,"Medium Salary","High Salary"))</f>
        <v>Low Salary</v>
      </c>
    </row>
    <row r="198" spans="1:47">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IF(HR[[#This Row],[OverTime]]="Yes",1,0)</f>
        <v>0</v>
      </c>
      <c r="AK198">
        <f>IF(HR[[#This Row],[JobSatisfaction]]&lt;=2,1,0)</f>
        <v>1</v>
      </c>
      <c r="AL198">
        <f>IF(HR[[#This Row],[WorkLifeBalance]]&lt;=2,1,0)</f>
        <v>0</v>
      </c>
      <c r="AM198">
        <f>IF(HR[[#This Row],[MonthlyIncome]]&lt;AVERAGE(HR[MonthlyIncome]),1,0)</f>
        <v>1</v>
      </c>
      <c r="AN198">
        <f>IF(HR[[#This Row],[EnvironmentSatisfaction]]&lt;=2,1,0)</f>
        <v>1</v>
      </c>
      <c r="AO198">
        <f>IF(HR[[#This Row],[YearsSinceLastPromotion]]&gt;4,1,0)</f>
        <v>0</v>
      </c>
      <c r="AP198">
        <f>(HR[[#This Row],[OverTimeFlag]]*1.5+HR[[#This Row],[LowJobSatisFlag]]*2.5+HR[[#This Row],[LowWLBFlag]]*2+HR[[#This Row],[LowSalaryFlag]]*1.5+HR[[#This Row],[LowEnviFlag]]*2+HR[[#This Row],[LowProFlag]]*0.5)/10</f>
        <v>0.6</v>
      </c>
      <c r="AQ198" t="str">
        <f>IF(A198&gt;=_xlfn.PERCENTILE.INC($A$2:$A$1000,0.8),"High Risk",
IF(HR[[#This Row],[AttritionRiskScore]]&gt;=_xlfn.PERCENTILE.INC($AP$2:$AP$1000,0.5),"Medium Risk","Low Risk"))</f>
        <v>Medium Risk</v>
      </c>
      <c r="AR198">
        <f>(HR[[#This Row],[OverTimeFlag]]*4+HR[[#This Row],[LowWLBFlag]]*3+HR[[#This Row],[LowJobSatisFlag]]*2+HR[[#This Row],[LowProFlag]]*1)/10</f>
        <v>0.2</v>
      </c>
      <c r="AS198" t="str">
        <f t="shared" si="3"/>
        <v>Low Burnout</v>
      </c>
      <c r="AT198" t="str">
        <f>IF(HR[[#This Row],[YearsSinceLastPromotion]]&gt;4,"High Stagnation",
IF(HR[[#This Row],[YearsSinceLastPromotion]]&gt;=3,"Medium Stagnation","Low Stagnation"))</f>
        <v>Low Stagnation</v>
      </c>
      <c r="AU198" t="str">
        <f>IF(HR[[#This Row],[MonthlyIncome]]&lt;4000,"Low Salary",
IF(HR[[#This Row],[MonthlyIncome]]&lt;8000,"Medium Salary","High Salary"))</f>
        <v>Medium Salary</v>
      </c>
    </row>
    <row r="199" spans="1:47">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IF(HR[[#This Row],[OverTime]]="Yes",1,0)</f>
        <v>0</v>
      </c>
      <c r="AK199">
        <f>IF(HR[[#This Row],[JobSatisfaction]]&lt;=2,1,0)</f>
        <v>0</v>
      </c>
      <c r="AL199">
        <f>IF(HR[[#This Row],[WorkLifeBalance]]&lt;=2,1,0)</f>
        <v>0</v>
      </c>
      <c r="AM199">
        <f>IF(HR[[#This Row],[MonthlyIncome]]&lt;AVERAGE(HR[MonthlyIncome]),1,0)</f>
        <v>1</v>
      </c>
      <c r="AN199">
        <f>IF(HR[[#This Row],[EnvironmentSatisfaction]]&lt;=2,1,0)</f>
        <v>0</v>
      </c>
      <c r="AO199">
        <f>IF(HR[[#This Row],[YearsSinceLastPromotion]]&gt;4,1,0)</f>
        <v>0</v>
      </c>
      <c r="AP199">
        <f>(HR[[#This Row],[OverTimeFlag]]*1.5+HR[[#This Row],[LowJobSatisFlag]]*2.5+HR[[#This Row],[LowWLBFlag]]*2+HR[[#This Row],[LowSalaryFlag]]*1.5+HR[[#This Row],[LowEnviFlag]]*2+HR[[#This Row],[LowProFlag]]*0.5)/10</f>
        <v>0.15</v>
      </c>
      <c r="AQ199" t="str">
        <f>IF(A199&gt;=_xlfn.PERCENTILE.INC($A$2:$A$1000,0.8),"High Risk",
IF(HR[[#This Row],[AttritionRiskScore]]&gt;=_xlfn.PERCENTILE.INC($AP$2:$AP$1000,0.5),"Medium Risk","Low Risk"))</f>
        <v>Low Risk</v>
      </c>
      <c r="AR199">
        <f>(HR[[#This Row],[OverTimeFlag]]*4+HR[[#This Row],[LowWLBFlag]]*3+HR[[#This Row],[LowJobSatisFlag]]*2+HR[[#This Row],[LowProFlag]]*1)/10</f>
        <v>0</v>
      </c>
      <c r="AS199" t="str">
        <f t="shared" si="3"/>
        <v>Low Burnout</v>
      </c>
      <c r="AT199" t="str">
        <f>IF(HR[[#This Row],[YearsSinceLastPromotion]]&gt;4,"High Stagnation",
IF(HR[[#This Row],[YearsSinceLastPromotion]]&gt;=3,"Medium Stagnation","Low Stagnation"))</f>
        <v>Low Stagnation</v>
      </c>
      <c r="AU199" t="str">
        <f>IF(HR[[#This Row],[MonthlyIncome]]&lt;4000,"Low Salary",
IF(HR[[#This Row],[MonthlyIncome]]&lt;8000,"Medium Salary","High Salary"))</f>
        <v>Medium Salary</v>
      </c>
    </row>
    <row r="200" spans="1:47">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IF(HR[[#This Row],[OverTime]]="Yes",1,0)</f>
        <v>0</v>
      </c>
      <c r="AK200">
        <f>IF(HR[[#This Row],[JobSatisfaction]]&lt;=2,1,0)</f>
        <v>0</v>
      </c>
      <c r="AL200">
        <f>IF(HR[[#This Row],[WorkLifeBalance]]&lt;=2,1,0)</f>
        <v>0</v>
      </c>
      <c r="AM200">
        <f>IF(HR[[#This Row],[MonthlyIncome]]&lt;AVERAGE(HR[MonthlyIncome]),1,0)</f>
        <v>0</v>
      </c>
      <c r="AN200">
        <f>IF(HR[[#This Row],[EnvironmentSatisfaction]]&lt;=2,1,0)</f>
        <v>0</v>
      </c>
      <c r="AO200">
        <f>IF(HR[[#This Row],[YearsSinceLastPromotion]]&gt;4,1,0)</f>
        <v>0</v>
      </c>
      <c r="AP200">
        <f>(HR[[#This Row],[OverTimeFlag]]*1.5+HR[[#This Row],[LowJobSatisFlag]]*2.5+HR[[#This Row],[LowWLBFlag]]*2+HR[[#This Row],[LowSalaryFlag]]*1.5+HR[[#This Row],[LowEnviFlag]]*2+HR[[#This Row],[LowProFlag]]*0.5)/10</f>
        <v>0</v>
      </c>
      <c r="AQ200" t="str">
        <f>IF(A200&gt;=_xlfn.PERCENTILE.INC($A$2:$A$1000,0.8),"High Risk",
IF(HR[[#This Row],[AttritionRiskScore]]&gt;=_xlfn.PERCENTILE.INC($AP$2:$AP$1000,0.5),"Medium Risk","Low Risk"))</f>
        <v>Low Risk</v>
      </c>
      <c r="AR200">
        <f>(HR[[#This Row],[OverTimeFlag]]*4+HR[[#This Row],[LowWLBFlag]]*3+HR[[#This Row],[LowJobSatisFlag]]*2+HR[[#This Row],[LowProFlag]]*1)/10</f>
        <v>0</v>
      </c>
      <c r="AS200" t="str">
        <f t="shared" si="3"/>
        <v>Low Burnout</v>
      </c>
      <c r="AT200" t="str">
        <f>IF(HR[[#This Row],[YearsSinceLastPromotion]]&gt;4,"High Stagnation",
IF(HR[[#This Row],[YearsSinceLastPromotion]]&gt;=3,"Medium Stagnation","Low Stagnation"))</f>
        <v>Low Stagnation</v>
      </c>
      <c r="AU200" t="str">
        <f>IF(HR[[#This Row],[MonthlyIncome]]&lt;4000,"Low Salary",
IF(HR[[#This Row],[MonthlyIncome]]&lt;8000,"Medium Salary","High Salary"))</f>
        <v>Medium Salary</v>
      </c>
    </row>
    <row r="201" spans="1:47">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IF(HR[[#This Row],[OverTime]]="Yes",1,0)</f>
        <v>0</v>
      </c>
      <c r="AK201">
        <f>IF(HR[[#This Row],[JobSatisfaction]]&lt;=2,1,0)</f>
        <v>0</v>
      </c>
      <c r="AL201">
        <f>IF(HR[[#This Row],[WorkLifeBalance]]&lt;=2,1,0)</f>
        <v>1</v>
      </c>
      <c r="AM201">
        <f>IF(HR[[#This Row],[MonthlyIncome]]&lt;AVERAGE(HR[MonthlyIncome]),1,0)</f>
        <v>1</v>
      </c>
      <c r="AN201">
        <f>IF(HR[[#This Row],[EnvironmentSatisfaction]]&lt;=2,1,0)</f>
        <v>0</v>
      </c>
      <c r="AO201">
        <f>IF(HR[[#This Row],[YearsSinceLastPromotion]]&gt;4,1,0)</f>
        <v>0</v>
      </c>
      <c r="AP201">
        <f>(HR[[#This Row],[OverTimeFlag]]*1.5+HR[[#This Row],[LowJobSatisFlag]]*2.5+HR[[#This Row],[LowWLBFlag]]*2+HR[[#This Row],[LowSalaryFlag]]*1.5+HR[[#This Row],[LowEnviFlag]]*2+HR[[#This Row],[LowProFlag]]*0.5)/10</f>
        <v>0.35</v>
      </c>
      <c r="AQ201" t="str">
        <f>IF(A201&gt;=_xlfn.PERCENTILE.INC($A$2:$A$1000,0.8),"High Risk",
IF(HR[[#This Row],[AttritionRiskScore]]&gt;=_xlfn.PERCENTILE.INC($AP$2:$AP$1000,0.5),"Medium Risk","Low Risk"))</f>
        <v>Medium Risk</v>
      </c>
      <c r="AR201">
        <f>(HR[[#This Row],[OverTimeFlag]]*4+HR[[#This Row],[LowWLBFlag]]*3+HR[[#This Row],[LowJobSatisFlag]]*2+HR[[#This Row],[LowProFlag]]*1)/10</f>
        <v>0.3</v>
      </c>
      <c r="AS201" t="str">
        <f t="shared" si="3"/>
        <v>Low Burnout</v>
      </c>
      <c r="AT201" t="str">
        <f>IF(HR[[#This Row],[YearsSinceLastPromotion]]&gt;4,"High Stagnation",
IF(HR[[#This Row],[YearsSinceLastPromotion]]&gt;=3,"Medium Stagnation","Low Stagnation"))</f>
        <v>Low Stagnation</v>
      </c>
      <c r="AU201" t="str">
        <f>IF(HR[[#This Row],[MonthlyIncome]]&lt;4000,"Low Salary",
IF(HR[[#This Row],[MonthlyIncome]]&lt;8000,"Medium Salary","High Salary"))</f>
        <v>Medium Salary</v>
      </c>
    </row>
    <row r="202" spans="1:47">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IF(HR[[#This Row],[OverTime]]="Yes",1,0)</f>
        <v>0</v>
      </c>
      <c r="AK202">
        <f>IF(HR[[#This Row],[JobSatisfaction]]&lt;=2,1,0)</f>
        <v>1</v>
      </c>
      <c r="AL202">
        <f>IF(HR[[#This Row],[WorkLifeBalance]]&lt;=2,1,0)</f>
        <v>0</v>
      </c>
      <c r="AM202">
        <f>IF(HR[[#This Row],[MonthlyIncome]]&lt;AVERAGE(HR[MonthlyIncome]),1,0)</f>
        <v>1</v>
      </c>
      <c r="AN202">
        <f>IF(HR[[#This Row],[EnvironmentSatisfaction]]&lt;=2,1,0)</f>
        <v>0</v>
      </c>
      <c r="AO202">
        <f>IF(HR[[#This Row],[YearsSinceLastPromotion]]&gt;4,1,0)</f>
        <v>0</v>
      </c>
      <c r="AP202">
        <f>(HR[[#This Row],[OverTimeFlag]]*1.5+HR[[#This Row],[LowJobSatisFlag]]*2.5+HR[[#This Row],[LowWLBFlag]]*2+HR[[#This Row],[LowSalaryFlag]]*1.5+HR[[#This Row],[LowEnviFlag]]*2+HR[[#This Row],[LowProFlag]]*0.5)/10</f>
        <v>0.4</v>
      </c>
      <c r="AQ202" t="str">
        <f>IF(A202&gt;=_xlfn.PERCENTILE.INC($A$2:$A$1000,0.8),"High Risk",
IF(HR[[#This Row],[AttritionRiskScore]]&gt;=_xlfn.PERCENTILE.INC($AP$2:$AP$1000,0.5),"Medium Risk","Low Risk"))</f>
        <v>Medium Risk</v>
      </c>
      <c r="AR202">
        <f>(HR[[#This Row],[OverTimeFlag]]*4+HR[[#This Row],[LowWLBFlag]]*3+HR[[#This Row],[LowJobSatisFlag]]*2+HR[[#This Row],[LowProFlag]]*1)/10</f>
        <v>0.2</v>
      </c>
      <c r="AS202" t="str">
        <f t="shared" si="3"/>
        <v>Low Burnout</v>
      </c>
      <c r="AT202" t="str">
        <f>IF(HR[[#This Row],[YearsSinceLastPromotion]]&gt;4,"High Stagnation",
IF(HR[[#This Row],[YearsSinceLastPromotion]]&gt;=3,"Medium Stagnation","Low Stagnation"))</f>
        <v>Low Stagnation</v>
      </c>
      <c r="AU202" t="str">
        <f>IF(HR[[#This Row],[MonthlyIncome]]&lt;4000,"Low Salary",
IF(HR[[#This Row],[MonthlyIncome]]&lt;8000,"Medium Salary","High Salary"))</f>
        <v>Medium Salary</v>
      </c>
    </row>
    <row r="203" spans="1:47">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IF(HR[[#This Row],[OverTime]]="Yes",1,0)</f>
        <v>1</v>
      </c>
      <c r="AK203">
        <f>IF(HR[[#This Row],[JobSatisfaction]]&lt;=2,1,0)</f>
        <v>0</v>
      </c>
      <c r="AL203">
        <f>IF(HR[[#This Row],[WorkLifeBalance]]&lt;=2,1,0)</f>
        <v>0</v>
      </c>
      <c r="AM203">
        <f>IF(HR[[#This Row],[MonthlyIncome]]&lt;AVERAGE(HR[MonthlyIncome]),1,0)</f>
        <v>0</v>
      </c>
      <c r="AN203">
        <f>IF(HR[[#This Row],[EnvironmentSatisfaction]]&lt;=2,1,0)</f>
        <v>0</v>
      </c>
      <c r="AO203">
        <f>IF(HR[[#This Row],[YearsSinceLastPromotion]]&gt;4,1,0)</f>
        <v>0</v>
      </c>
      <c r="AP203">
        <f>(HR[[#This Row],[OverTimeFlag]]*1.5+HR[[#This Row],[LowJobSatisFlag]]*2.5+HR[[#This Row],[LowWLBFlag]]*2+HR[[#This Row],[LowSalaryFlag]]*1.5+HR[[#This Row],[LowEnviFlag]]*2+HR[[#This Row],[LowProFlag]]*0.5)/10</f>
        <v>0.15</v>
      </c>
      <c r="AQ203" t="str">
        <f>IF(A203&gt;=_xlfn.PERCENTILE.INC($A$2:$A$1000,0.8),"High Risk",
IF(HR[[#This Row],[AttritionRiskScore]]&gt;=_xlfn.PERCENTILE.INC($AP$2:$AP$1000,0.5),"Medium Risk","Low Risk"))</f>
        <v>High Risk</v>
      </c>
      <c r="AR203">
        <f>(HR[[#This Row],[OverTimeFlag]]*4+HR[[#This Row],[LowWLBFlag]]*3+HR[[#This Row],[LowJobSatisFlag]]*2+HR[[#This Row],[LowProFlag]]*1)/10</f>
        <v>0.4</v>
      </c>
      <c r="AS203" t="str">
        <f t="shared" si="3"/>
        <v>Medium Burnout</v>
      </c>
      <c r="AT203" t="str">
        <f>IF(HR[[#This Row],[YearsSinceLastPromotion]]&gt;4,"High Stagnation",
IF(HR[[#This Row],[YearsSinceLastPromotion]]&gt;=3,"Medium Stagnation","Low Stagnation"))</f>
        <v>Low Stagnation</v>
      </c>
      <c r="AU203" t="str">
        <f>IF(HR[[#This Row],[MonthlyIncome]]&lt;4000,"Low Salary",
IF(HR[[#This Row],[MonthlyIncome]]&lt;8000,"Medium Salary","High Salary"))</f>
        <v>Medium Salary</v>
      </c>
    </row>
    <row r="204" spans="1:47">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IF(HR[[#This Row],[OverTime]]="Yes",1,0)</f>
        <v>1</v>
      </c>
      <c r="AK204">
        <f>IF(HR[[#This Row],[JobSatisfaction]]&lt;=2,1,0)</f>
        <v>0</v>
      </c>
      <c r="AL204">
        <f>IF(HR[[#This Row],[WorkLifeBalance]]&lt;=2,1,0)</f>
        <v>0</v>
      </c>
      <c r="AM204">
        <f>IF(HR[[#This Row],[MonthlyIncome]]&lt;AVERAGE(HR[MonthlyIncome]),1,0)</f>
        <v>1</v>
      </c>
      <c r="AN204">
        <f>IF(HR[[#This Row],[EnvironmentSatisfaction]]&lt;=2,1,0)</f>
        <v>0</v>
      </c>
      <c r="AO204">
        <f>IF(HR[[#This Row],[YearsSinceLastPromotion]]&gt;4,1,0)</f>
        <v>0</v>
      </c>
      <c r="AP204">
        <f>(HR[[#This Row],[OverTimeFlag]]*1.5+HR[[#This Row],[LowJobSatisFlag]]*2.5+HR[[#This Row],[LowWLBFlag]]*2+HR[[#This Row],[LowSalaryFlag]]*1.5+HR[[#This Row],[LowEnviFlag]]*2+HR[[#This Row],[LowProFlag]]*0.5)/10</f>
        <v>0.3</v>
      </c>
      <c r="AQ204" t="str">
        <f>IF(A204&gt;=_xlfn.PERCENTILE.INC($A$2:$A$1000,0.8),"High Risk",
IF(HR[[#This Row],[AttritionRiskScore]]&gt;=_xlfn.PERCENTILE.INC($AP$2:$AP$1000,0.5),"Medium Risk","Low Risk"))</f>
        <v>Low Risk</v>
      </c>
      <c r="AR204">
        <f>(HR[[#This Row],[OverTimeFlag]]*4+HR[[#This Row],[LowWLBFlag]]*3+HR[[#This Row],[LowJobSatisFlag]]*2+HR[[#This Row],[LowProFlag]]*1)/10</f>
        <v>0.4</v>
      </c>
      <c r="AS204" t="str">
        <f t="shared" si="3"/>
        <v>Medium Burnout</v>
      </c>
      <c r="AT204" t="str">
        <f>IF(HR[[#This Row],[YearsSinceLastPromotion]]&gt;4,"High Stagnation",
IF(HR[[#This Row],[YearsSinceLastPromotion]]&gt;=3,"Medium Stagnation","Low Stagnation"))</f>
        <v>Low Stagnation</v>
      </c>
      <c r="AU204" t="str">
        <f>IF(HR[[#This Row],[MonthlyIncome]]&lt;4000,"Low Salary",
IF(HR[[#This Row],[MonthlyIncome]]&lt;8000,"Medium Salary","High Salary"))</f>
        <v>Low Salary</v>
      </c>
    </row>
    <row r="205" spans="1:47">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IF(HR[[#This Row],[OverTime]]="Yes",1,0)</f>
        <v>1</v>
      </c>
      <c r="AK205">
        <f>IF(HR[[#This Row],[JobSatisfaction]]&lt;=2,1,0)</f>
        <v>0</v>
      </c>
      <c r="AL205">
        <f>IF(HR[[#This Row],[WorkLifeBalance]]&lt;=2,1,0)</f>
        <v>0</v>
      </c>
      <c r="AM205">
        <f>IF(HR[[#This Row],[MonthlyIncome]]&lt;AVERAGE(HR[MonthlyIncome]),1,0)</f>
        <v>1</v>
      </c>
      <c r="AN205">
        <f>IF(HR[[#This Row],[EnvironmentSatisfaction]]&lt;=2,1,0)</f>
        <v>0</v>
      </c>
      <c r="AO205">
        <f>IF(HR[[#This Row],[YearsSinceLastPromotion]]&gt;4,1,0)</f>
        <v>0</v>
      </c>
      <c r="AP205">
        <f>(HR[[#This Row],[OverTimeFlag]]*1.5+HR[[#This Row],[LowJobSatisFlag]]*2.5+HR[[#This Row],[LowWLBFlag]]*2+HR[[#This Row],[LowSalaryFlag]]*1.5+HR[[#This Row],[LowEnviFlag]]*2+HR[[#This Row],[LowProFlag]]*0.5)/10</f>
        <v>0.3</v>
      </c>
      <c r="AQ205" t="str">
        <f>IF(A205&gt;=_xlfn.PERCENTILE.INC($A$2:$A$1000,0.8),"High Risk",
IF(HR[[#This Row],[AttritionRiskScore]]&gt;=_xlfn.PERCENTILE.INC($AP$2:$AP$1000,0.5),"Medium Risk","Low Risk"))</f>
        <v>Low Risk</v>
      </c>
      <c r="AR205">
        <f>(HR[[#This Row],[OverTimeFlag]]*4+HR[[#This Row],[LowWLBFlag]]*3+HR[[#This Row],[LowJobSatisFlag]]*2+HR[[#This Row],[LowProFlag]]*1)/10</f>
        <v>0.4</v>
      </c>
      <c r="AS205" t="str">
        <f t="shared" si="3"/>
        <v>Medium Burnout</v>
      </c>
      <c r="AT205" t="str">
        <f>IF(HR[[#This Row],[YearsSinceLastPromotion]]&gt;4,"High Stagnation",
IF(HR[[#This Row],[YearsSinceLastPromotion]]&gt;=3,"Medium Stagnation","Low Stagnation"))</f>
        <v>Medium Stagnation</v>
      </c>
      <c r="AU205" t="str">
        <f>IF(HR[[#This Row],[MonthlyIncome]]&lt;4000,"Low Salary",
IF(HR[[#This Row],[MonthlyIncome]]&lt;8000,"Medium Salary","High Salary"))</f>
        <v>Low Salary</v>
      </c>
    </row>
    <row r="206" spans="1:47">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IF(HR[[#This Row],[OverTime]]="Yes",1,0)</f>
        <v>1</v>
      </c>
      <c r="AK206">
        <f>IF(HR[[#This Row],[JobSatisfaction]]&lt;=2,1,0)</f>
        <v>1</v>
      </c>
      <c r="AL206">
        <f>IF(HR[[#This Row],[WorkLifeBalance]]&lt;=2,1,0)</f>
        <v>0</v>
      </c>
      <c r="AM206">
        <f>IF(HR[[#This Row],[MonthlyIncome]]&lt;AVERAGE(HR[MonthlyIncome]),1,0)</f>
        <v>0</v>
      </c>
      <c r="AN206">
        <f>IF(HR[[#This Row],[EnvironmentSatisfaction]]&lt;=2,1,0)</f>
        <v>1</v>
      </c>
      <c r="AO206">
        <f>IF(HR[[#This Row],[YearsSinceLastPromotion]]&gt;4,1,0)</f>
        <v>0</v>
      </c>
      <c r="AP206">
        <f>(HR[[#This Row],[OverTimeFlag]]*1.5+HR[[#This Row],[LowJobSatisFlag]]*2.5+HR[[#This Row],[LowWLBFlag]]*2+HR[[#This Row],[LowSalaryFlag]]*1.5+HR[[#This Row],[LowEnviFlag]]*2+HR[[#This Row],[LowProFlag]]*0.5)/10</f>
        <v>0.6</v>
      </c>
      <c r="AQ206" t="str">
        <f>IF(A206&gt;=_xlfn.PERCENTILE.INC($A$2:$A$1000,0.8),"High Risk",
IF(HR[[#This Row],[AttritionRiskScore]]&gt;=_xlfn.PERCENTILE.INC($AP$2:$AP$1000,0.5),"Medium Risk","Low Risk"))</f>
        <v>Medium Risk</v>
      </c>
      <c r="AR206">
        <f>(HR[[#This Row],[OverTimeFlag]]*4+HR[[#This Row],[LowWLBFlag]]*3+HR[[#This Row],[LowJobSatisFlag]]*2+HR[[#This Row],[LowProFlag]]*1)/10</f>
        <v>0.6</v>
      </c>
      <c r="AS206" t="str">
        <f t="shared" si="3"/>
        <v>Medium Burnout</v>
      </c>
      <c r="AT206" t="str">
        <f>IF(HR[[#This Row],[YearsSinceLastPromotion]]&gt;4,"High Stagnation",
IF(HR[[#This Row],[YearsSinceLastPromotion]]&gt;=3,"Medium Stagnation","Low Stagnation"))</f>
        <v>Low Stagnation</v>
      </c>
      <c r="AU206" t="str">
        <f>IF(HR[[#This Row],[MonthlyIncome]]&lt;4000,"Low Salary",
IF(HR[[#This Row],[MonthlyIncome]]&lt;8000,"Medium Salary","High Salary"))</f>
        <v>Medium Salary</v>
      </c>
    </row>
    <row r="207" spans="1:47">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IF(HR[[#This Row],[OverTime]]="Yes",1,0)</f>
        <v>0</v>
      </c>
      <c r="AK207">
        <f>IF(HR[[#This Row],[JobSatisfaction]]&lt;=2,1,0)</f>
        <v>0</v>
      </c>
      <c r="AL207">
        <f>IF(HR[[#This Row],[WorkLifeBalance]]&lt;=2,1,0)</f>
        <v>1</v>
      </c>
      <c r="AM207">
        <f>IF(HR[[#This Row],[MonthlyIncome]]&lt;AVERAGE(HR[MonthlyIncome]),1,0)</f>
        <v>0</v>
      </c>
      <c r="AN207">
        <f>IF(HR[[#This Row],[EnvironmentSatisfaction]]&lt;=2,1,0)</f>
        <v>1</v>
      </c>
      <c r="AO207">
        <f>IF(HR[[#This Row],[YearsSinceLastPromotion]]&gt;4,1,0)</f>
        <v>0</v>
      </c>
      <c r="AP207">
        <f>(HR[[#This Row],[OverTimeFlag]]*1.5+HR[[#This Row],[LowJobSatisFlag]]*2.5+HR[[#This Row],[LowWLBFlag]]*2+HR[[#This Row],[LowSalaryFlag]]*1.5+HR[[#This Row],[LowEnviFlag]]*2+HR[[#This Row],[LowProFlag]]*0.5)/10</f>
        <v>0.4</v>
      </c>
      <c r="AQ207" t="str">
        <f>IF(A207&gt;=_xlfn.PERCENTILE.INC($A$2:$A$1000,0.8),"High Risk",
IF(HR[[#This Row],[AttritionRiskScore]]&gt;=_xlfn.PERCENTILE.INC($AP$2:$AP$1000,0.5),"Medium Risk","Low Risk"))</f>
        <v>Medium Risk</v>
      </c>
      <c r="AR207">
        <f>(HR[[#This Row],[OverTimeFlag]]*4+HR[[#This Row],[LowWLBFlag]]*3+HR[[#This Row],[LowJobSatisFlag]]*2+HR[[#This Row],[LowProFlag]]*1)/10</f>
        <v>0.3</v>
      </c>
      <c r="AS207" t="str">
        <f t="shared" si="3"/>
        <v>Low Burnout</v>
      </c>
      <c r="AT207" t="str">
        <f>IF(HR[[#This Row],[YearsSinceLastPromotion]]&gt;4,"High Stagnation",
IF(HR[[#This Row],[YearsSinceLastPromotion]]&gt;=3,"Medium Stagnation","Low Stagnation"))</f>
        <v>Low Stagnation</v>
      </c>
      <c r="AU207" t="str">
        <f>IF(HR[[#This Row],[MonthlyIncome]]&lt;4000,"Low Salary",
IF(HR[[#This Row],[MonthlyIncome]]&lt;8000,"Medium Salary","High Salary"))</f>
        <v>Medium Salary</v>
      </c>
    </row>
    <row r="208" spans="1:47">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IF(HR[[#This Row],[OverTime]]="Yes",1,0)</f>
        <v>1</v>
      </c>
      <c r="AK208">
        <f>IF(HR[[#This Row],[JobSatisfaction]]&lt;=2,1,0)</f>
        <v>1</v>
      </c>
      <c r="AL208">
        <f>IF(HR[[#This Row],[WorkLifeBalance]]&lt;=2,1,0)</f>
        <v>1</v>
      </c>
      <c r="AM208">
        <f>IF(HR[[#This Row],[MonthlyIncome]]&lt;AVERAGE(HR[MonthlyIncome]),1,0)</f>
        <v>1</v>
      </c>
      <c r="AN208">
        <f>IF(HR[[#This Row],[EnvironmentSatisfaction]]&lt;=2,1,0)</f>
        <v>0</v>
      </c>
      <c r="AO208">
        <f>IF(HR[[#This Row],[YearsSinceLastPromotion]]&gt;4,1,0)</f>
        <v>0</v>
      </c>
      <c r="AP208">
        <f>(HR[[#This Row],[OverTimeFlag]]*1.5+HR[[#This Row],[LowJobSatisFlag]]*2.5+HR[[#This Row],[LowWLBFlag]]*2+HR[[#This Row],[LowSalaryFlag]]*1.5+HR[[#This Row],[LowEnviFlag]]*2+HR[[#This Row],[LowProFlag]]*0.5)/10</f>
        <v>0.75</v>
      </c>
      <c r="AQ208" t="str">
        <f>IF(A208&gt;=_xlfn.PERCENTILE.INC($A$2:$A$1000,0.8),"High Risk",
IF(HR[[#This Row],[AttritionRiskScore]]&gt;=_xlfn.PERCENTILE.INC($AP$2:$AP$1000,0.5),"Medium Risk","Low Risk"))</f>
        <v>Medium Risk</v>
      </c>
      <c r="AR208">
        <f>(HR[[#This Row],[OverTimeFlag]]*4+HR[[#This Row],[LowWLBFlag]]*3+HR[[#This Row],[LowJobSatisFlag]]*2+HR[[#This Row],[LowProFlag]]*1)/10</f>
        <v>0.9</v>
      </c>
      <c r="AS208" t="str">
        <f t="shared" si="3"/>
        <v>High Burnout</v>
      </c>
      <c r="AT208" t="str">
        <f>IF(HR[[#This Row],[YearsSinceLastPromotion]]&gt;4,"High Stagnation",
IF(HR[[#This Row],[YearsSinceLastPromotion]]&gt;=3,"Medium Stagnation","Low Stagnation"))</f>
        <v>Low Stagnation</v>
      </c>
      <c r="AU208" t="str">
        <f>IF(HR[[#This Row],[MonthlyIncome]]&lt;4000,"Low Salary",
IF(HR[[#This Row],[MonthlyIncome]]&lt;8000,"Medium Salary","High Salary"))</f>
        <v>Low Salary</v>
      </c>
    </row>
    <row r="209" spans="1:47">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IF(HR[[#This Row],[OverTime]]="Yes",1,0)</f>
        <v>0</v>
      </c>
      <c r="AK209">
        <f>IF(HR[[#This Row],[JobSatisfaction]]&lt;=2,1,0)</f>
        <v>0</v>
      </c>
      <c r="AL209">
        <f>IF(HR[[#This Row],[WorkLifeBalance]]&lt;=2,1,0)</f>
        <v>0</v>
      </c>
      <c r="AM209">
        <f>IF(HR[[#This Row],[MonthlyIncome]]&lt;AVERAGE(HR[MonthlyIncome]),1,0)</f>
        <v>1</v>
      </c>
      <c r="AN209">
        <f>IF(HR[[#This Row],[EnvironmentSatisfaction]]&lt;=2,1,0)</f>
        <v>1</v>
      </c>
      <c r="AO209">
        <f>IF(HR[[#This Row],[YearsSinceLastPromotion]]&gt;4,1,0)</f>
        <v>0</v>
      </c>
      <c r="AP209">
        <f>(HR[[#This Row],[OverTimeFlag]]*1.5+HR[[#This Row],[LowJobSatisFlag]]*2.5+HR[[#This Row],[LowWLBFlag]]*2+HR[[#This Row],[LowSalaryFlag]]*1.5+HR[[#This Row],[LowEnviFlag]]*2+HR[[#This Row],[LowProFlag]]*0.5)/10</f>
        <v>0.35</v>
      </c>
      <c r="AQ209" t="str">
        <f>IF(A209&gt;=_xlfn.PERCENTILE.INC($A$2:$A$1000,0.8),"High Risk",
IF(HR[[#This Row],[AttritionRiskScore]]&gt;=_xlfn.PERCENTILE.INC($AP$2:$AP$1000,0.5),"Medium Risk","Low Risk"))</f>
        <v>Medium Risk</v>
      </c>
      <c r="AR209">
        <f>(HR[[#This Row],[OverTimeFlag]]*4+HR[[#This Row],[LowWLBFlag]]*3+HR[[#This Row],[LowJobSatisFlag]]*2+HR[[#This Row],[LowProFlag]]*1)/10</f>
        <v>0</v>
      </c>
      <c r="AS209" t="str">
        <f t="shared" si="3"/>
        <v>Low Burnout</v>
      </c>
      <c r="AT209" t="str">
        <f>IF(HR[[#This Row],[YearsSinceLastPromotion]]&gt;4,"High Stagnation",
IF(HR[[#This Row],[YearsSinceLastPromotion]]&gt;=3,"Medium Stagnation","Low Stagnation"))</f>
        <v>Low Stagnation</v>
      </c>
      <c r="AU209" t="str">
        <f>IF(HR[[#This Row],[MonthlyIncome]]&lt;4000,"Low Salary",
IF(HR[[#This Row],[MonthlyIncome]]&lt;8000,"Medium Salary","High Salary"))</f>
        <v>Low Salary</v>
      </c>
    </row>
    <row r="210" spans="1:47">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IF(HR[[#This Row],[OverTime]]="Yes",1,0)</f>
        <v>0</v>
      </c>
      <c r="AK210">
        <f>IF(HR[[#This Row],[JobSatisfaction]]&lt;=2,1,0)</f>
        <v>0</v>
      </c>
      <c r="AL210">
        <f>IF(HR[[#This Row],[WorkLifeBalance]]&lt;=2,1,0)</f>
        <v>1</v>
      </c>
      <c r="AM210">
        <f>IF(HR[[#This Row],[MonthlyIncome]]&lt;AVERAGE(HR[MonthlyIncome]),1,0)</f>
        <v>1</v>
      </c>
      <c r="AN210">
        <f>IF(HR[[#This Row],[EnvironmentSatisfaction]]&lt;=2,1,0)</f>
        <v>0</v>
      </c>
      <c r="AO210">
        <f>IF(HR[[#This Row],[YearsSinceLastPromotion]]&gt;4,1,0)</f>
        <v>0</v>
      </c>
      <c r="AP210">
        <f>(HR[[#This Row],[OverTimeFlag]]*1.5+HR[[#This Row],[LowJobSatisFlag]]*2.5+HR[[#This Row],[LowWLBFlag]]*2+HR[[#This Row],[LowSalaryFlag]]*1.5+HR[[#This Row],[LowEnviFlag]]*2+HR[[#This Row],[LowProFlag]]*0.5)/10</f>
        <v>0.35</v>
      </c>
      <c r="AQ210" t="str">
        <f>IF(A210&gt;=_xlfn.PERCENTILE.INC($A$2:$A$1000,0.8),"High Risk",
IF(HR[[#This Row],[AttritionRiskScore]]&gt;=_xlfn.PERCENTILE.INC($AP$2:$AP$1000,0.5),"Medium Risk","Low Risk"))</f>
        <v>Medium Risk</v>
      </c>
      <c r="AR210">
        <f>(HR[[#This Row],[OverTimeFlag]]*4+HR[[#This Row],[LowWLBFlag]]*3+HR[[#This Row],[LowJobSatisFlag]]*2+HR[[#This Row],[LowProFlag]]*1)/10</f>
        <v>0.3</v>
      </c>
      <c r="AS210" t="str">
        <f t="shared" si="3"/>
        <v>Low Burnout</v>
      </c>
      <c r="AT210" t="str">
        <f>IF(HR[[#This Row],[YearsSinceLastPromotion]]&gt;4,"High Stagnation",
IF(HR[[#This Row],[YearsSinceLastPromotion]]&gt;=3,"Medium Stagnation","Low Stagnation"))</f>
        <v>Low Stagnation</v>
      </c>
      <c r="AU210" t="str">
        <f>IF(HR[[#This Row],[MonthlyIncome]]&lt;4000,"Low Salary",
IF(HR[[#This Row],[MonthlyIncome]]&lt;8000,"Medium Salary","High Salary"))</f>
        <v>Medium Salary</v>
      </c>
    </row>
    <row r="211" spans="1:47">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IF(HR[[#This Row],[OverTime]]="Yes",1,0)</f>
        <v>0</v>
      </c>
      <c r="AK211">
        <f>IF(HR[[#This Row],[JobSatisfaction]]&lt;=2,1,0)</f>
        <v>1</v>
      </c>
      <c r="AL211">
        <f>IF(HR[[#This Row],[WorkLifeBalance]]&lt;=2,1,0)</f>
        <v>0</v>
      </c>
      <c r="AM211">
        <f>IF(HR[[#This Row],[MonthlyIncome]]&lt;AVERAGE(HR[MonthlyIncome]),1,0)</f>
        <v>0</v>
      </c>
      <c r="AN211">
        <f>IF(HR[[#This Row],[EnvironmentSatisfaction]]&lt;=2,1,0)</f>
        <v>0</v>
      </c>
      <c r="AO211">
        <f>IF(HR[[#This Row],[YearsSinceLastPromotion]]&gt;4,1,0)</f>
        <v>0</v>
      </c>
      <c r="AP211">
        <f>(HR[[#This Row],[OverTimeFlag]]*1.5+HR[[#This Row],[LowJobSatisFlag]]*2.5+HR[[#This Row],[LowWLBFlag]]*2+HR[[#This Row],[LowSalaryFlag]]*1.5+HR[[#This Row],[LowEnviFlag]]*2+HR[[#This Row],[LowProFlag]]*0.5)/10</f>
        <v>0.25</v>
      </c>
      <c r="AQ211" t="str">
        <f>IF(A211&gt;=_xlfn.PERCENTILE.INC($A$2:$A$1000,0.8),"High Risk",
IF(HR[[#This Row],[AttritionRiskScore]]&gt;=_xlfn.PERCENTILE.INC($AP$2:$AP$1000,0.5),"Medium Risk","Low Risk"))</f>
        <v>High Risk</v>
      </c>
      <c r="AR211">
        <f>(HR[[#This Row],[OverTimeFlag]]*4+HR[[#This Row],[LowWLBFlag]]*3+HR[[#This Row],[LowJobSatisFlag]]*2+HR[[#This Row],[LowProFlag]]*1)/10</f>
        <v>0.2</v>
      </c>
      <c r="AS211" t="str">
        <f t="shared" si="3"/>
        <v>Low Burnout</v>
      </c>
      <c r="AT211" t="str">
        <f>IF(HR[[#This Row],[YearsSinceLastPromotion]]&gt;4,"High Stagnation",
IF(HR[[#This Row],[YearsSinceLastPromotion]]&gt;=3,"Medium Stagnation","Low Stagnation"))</f>
        <v>Low Stagnation</v>
      </c>
      <c r="AU211" t="str">
        <f>IF(HR[[#This Row],[MonthlyIncome]]&lt;4000,"Low Salary",
IF(HR[[#This Row],[MonthlyIncome]]&lt;8000,"Medium Salary","High Salary"))</f>
        <v>High Salary</v>
      </c>
    </row>
    <row r="212" spans="1:47">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IF(HR[[#This Row],[OverTime]]="Yes",1,0)</f>
        <v>0</v>
      </c>
      <c r="AK212">
        <f>IF(HR[[#This Row],[JobSatisfaction]]&lt;=2,1,0)</f>
        <v>0</v>
      </c>
      <c r="AL212">
        <f>IF(HR[[#This Row],[WorkLifeBalance]]&lt;=2,1,0)</f>
        <v>1</v>
      </c>
      <c r="AM212">
        <f>IF(HR[[#This Row],[MonthlyIncome]]&lt;AVERAGE(HR[MonthlyIncome]),1,0)</f>
        <v>0</v>
      </c>
      <c r="AN212">
        <f>IF(HR[[#This Row],[EnvironmentSatisfaction]]&lt;=2,1,0)</f>
        <v>0</v>
      </c>
      <c r="AO212">
        <f>IF(HR[[#This Row],[YearsSinceLastPromotion]]&gt;4,1,0)</f>
        <v>1</v>
      </c>
      <c r="AP212">
        <f>(HR[[#This Row],[OverTimeFlag]]*1.5+HR[[#This Row],[LowJobSatisFlag]]*2.5+HR[[#This Row],[LowWLBFlag]]*2+HR[[#This Row],[LowSalaryFlag]]*1.5+HR[[#This Row],[LowEnviFlag]]*2+HR[[#This Row],[LowProFlag]]*0.5)/10</f>
        <v>0.25</v>
      </c>
      <c r="AQ212" t="str">
        <f>IF(A212&gt;=_xlfn.PERCENTILE.INC($A$2:$A$1000,0.8),"High Risk",
IF(HR[[#This Row],[AttritionRiskScore]]&gt;=_xlfn.PERCENTILE.INC($AP$2:$AP$1000,0.5),"Medium Risk","Low Risk"))</f>
        <v>Low Risk</v>
      </c>
      <c r="AR212">
        <f>(HR[[#This Row],[OverTimeFlag]]*4+HR[[#This Row],[LowWLBFlag]]*3+HR[[#This Row],[LowJobSatisFlag]]*2+HR[[#This Row],[LowProFlag]]*1)/10</f>
        <v>0.4</v>
      </c>
      <c r="AS212" t="str">
        <f t="shared" si="3"/>
        <v>Medium Burnout</v>
      </c>
      <c r="AT212" t="str">
        <f>IF(HR[[#This Row],[YearsSinceLastPromotion]]&gt;4,"High Stagnation",
IF(HR[[#This Row],[YearsSinceLastPromotion]]&gt;=3,"Medium Stagnation","Low Stagnation"))</f>
        <v>High Stagnation</v>
      </c>
      <c r="AU212" t="str">
        <f>IF(HR[[#This Row],[MonthlyIncome]]&lt;4000,"Low Salary",
IF(HR[[#This Row],[MonthlyIncome]]&lt;8000,"Medium Salary","High Salary"))</f>
        <v>High Salary</v>
      </c>
    </row>
    <row r="213" spans="1:47">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IF(HR[[#This Row],[OverTime]]="Yes",1,0)</f>
        <v>0</v>
      </c>
      <c r="AK213">
        <f>IF(HR[[#This Row],[JobSatisfaction]]&lt;=2,1,0)</f>
        <v>0</v>
      </c>
      <c r="AL213">
        <f>IF(HR[[#This Row],[WorkLifeBalance]]&lt;=2,1,0)</f>
        <v>0</v>
      </c>
      <c r="AM213">
        <f>IF(HR[[#This Row],[MonthlyIncome]]&lt;AVERAGE(HR[MonthlyIncome]),1,0)</f>
        <v>0</v>
      </c>
      <c r="AN213">
        <f>IF(HR[[#This Row],[EnvironmentSatisfaction]]&lt;=2,1,0)</f>
        <v>0</v>
      </c>
      <c r="AO213">
        <f>IF(HR[[#This Row],[YearsSinceLastPromotion]]&gt;4,1,0)</f>
        <v>1</v>
      </c>
      <c r="AP213">
        <f>(HR[[#This Row],[OverTimeFlag]]*1.5+HR[[#This Row],[LowJobSatisFlag]]*2.5+HR[[#This Row],[LowWLBFlag]]*2+HR[[#This Row],[LowSalaryFlag]]*1.5+HR[[#This Row],[LowEnviFlag]]*2+HR[[#This Row],[LowProFlag]]*0.5)/10</f>
        <v>0.05</v>
      </c>
      <c r="AQ213" t="str">
        <f>IF(A213&gt;=_xlfn.PERCENTILE.INC($A$2:$A$1000,0.8),"High Risk",
IF(HR[[#This Row],[AttritionRiskScore]]&gt;=_xlfn.PERCENTILE.INC($AP$2:$AP$1000,0.5),"Medium Risk","Low Risk"))</f>
        <v>Low Risk</v>
      </c>
      <c r="AR213">
        <f>(HR[[#This Row],[OverTimeFlag]]*4+HR[[#This Row],[LowWLBFlag]]*3+HR[[#This Row],[LowJobSatisFlag]]*2+HR[[#This Row],[LowProFlag]]*1)/10</f>
        <v>0.1</v>
      </c>
      <c r="AS213" t="str">
        <f t="shared" si="3"/>
        <v>Low Burnout</v>
      </c>
      <c r="AT213" t="str">
        <f>IF(HR[[#This Row],[YearsSinceLastPromotion]]&gt;4,"High Stagnation",
IF(HR[[#This Row],[YearsSinceLastPromotion]]&gt;=3,"Medium Stagnation","Low Stagnation"))</f>
        <v>High Stagnation</v>
      </c>
      <c r="AU213" t="str">
        <f>IF(HR[[#This Row],[MonthlyIncome]]&lt;4000,"Low Salary",
IF(HR[[#This Row],[MonthlyIncome]]&lt;8000,"Medium Salary","High Salary"))</f>
        <v>High Salary</v>
      </c>
    </row>
    <row r="214" spans="1:47">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IF(HR[[#This Row],[OverTime]]="Yes",1,0)</f>
        <v>0</v>
      </c>
      <c r="AK214">
        <f>IF(HR[[#This Row],[JobSatisfaction]]&lt;=2,1,0)</f>
        <v>0</v>
      </c>
      <c r="AL214">
        <f>IF(HR[[#This Row],[WorkLifeBalance]]&lt;=2,1,0)</f>
        <v>0</v>
      </c>
      <c r="AM214">
        <f>IF(HR[[#This Row],[MonthlyIncome]]&lt;AVERAGE(HR[MonthlyIncome]),1,0)</f>
        <v>0</v>
      </c>
      <c r="AN214">
        <f>IF(HR[[#This Row],[EnvironmentSatisfaction]]&lt;=2,1,0)</f>
        <v>0</v>
      </c>
      <c r="AO214">
        <f>IF(HR[[#This Row],[YearsSinceLastPromotion]]&gt;4,1,0)</f>
        <v>0</v>
      </c>
      <c r="AP214">
        <f>(HR[[#This Row],[OverTimeFlag]]*1.5+HR[[#This Row],[LowJobSatisFlag]]*2.5+HR[[#This Row],[LowWLBFlag]]*2+HR[[#This Row],[LowSalaryFlag]]*1.5+HR[[#This Row],[LowEnviFlag]]*2+HR[[#This Row],[LowProFlag]]*0.5)/10</f>
        <v>0</v>
      </c>
      <c r="AQ214" t="str">
        <f>IF(A214&gt;=_xlfn.PERCENTILE.INC($A$2:$A$1000,0.8),"High Risk",
IF(HR[[#This Row],[AttritionRiskScore]]&gt;=_xlfn.PERCENTILE.INC($AP$2:$AP$1000,0.5),"Medium Risk","Low Risk"))</f>
        <v>Low Risk</v>
      </c>
      <c r="AR214">
        <f>(HR[[#This Row],[OverTimeFlag]]*4+HR[[#This Row],[LowWLBFlag]]*3+HR[[#This Row],[LowJobSatisFlag]]*2+HR[[#This Row],[LowProFlag]]*1)/10</f>
        <v>0</v>
      </c>
      <c r="AS214" t="str">
        <f t="shared" si="3"/>
        <v>Low Burnout</v>
      </c>
      <c r="AT214" t="str">
        <f>IF(HR[[#This Row],[YearsSinceLastPromotion]]&gt;4,"High Stagnation",
IF(HR[[#This Row],[YearsSinceLastPromotion]]&gt;=3,"Medium Stagnation","Low Stagnation"))</f>
        <v>Low Stagnation</v>
      </c>
      <c r="AU214" t="str">
        <f>IF(HR[[#This Row],[MonthlyIncome]]&lt;4000,"Low Salary",
IF(HR[[#This Row],[MonthlyIncome]]&lt;8000,"Medium Salary","High Salary"))</f>
        <v>High Salary</v>
      </c>
    </row>
    <row r="215" spans="1:47">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IF(HR[[#This Row],[OverTime]]="Yes",1,0)</f>
        <v>0</v>
      </c>
      <c r="AK215">
        <f>IF(HR[[#This Row],[JobSatisfaction]]&lt;=2,1,0)</f>
        <v>1</v>
      </c>
      <c r="AL215">
        <f>IF(HR[[#This Row],[WorkLifeBalance]]&lt;=2,1,0)</f>
        <v>1</v>
      </c>
      <c r="AM215">
        <f>IF(HR[[#This Row],[MonthlyIncome]]&lt;AVERAGE(HR[MonthlyIncome]),1,0)</f>
        <v>0</v>
      </c>
      <c r="AN215">
        <f>IF(HR[[#This Row],[EnvironmentSatisfaction]]&lt;=2,1,0)</f>
        <v>1</v>
      </c>
      <c r="AO215">
        <f>IF(HR[[#This Row],[YearsSinceLastPromotion]]&gt;4,1,0)</f>
        <v>0</v>
      </c>
      <c r="AP215">
        <f>(HR[[#This Row],[OverTimeFlag]]*1.5+HR[[#This Row],[LowJobSatisFlag]]*2.5+HR[[#This Row],[LowWLBFlag]]*2+HR[[#This Row],[LowSalaryFlag]]*1.5+HR[[#This Row],[LowEnviFlag]]*2+HR[[#This Row],[LowProFlag]]*0.5)/10</f>
        <v>0.65</v>
      </c>
      <c r="AQ215" t="str">
        <f>IF(A215&gt;=_xlfn.PERCENTILE.INC($A$2:$A$1000,0.8),"High Risk",
IF(HR[[#This Row],[AttritionRiskScore]]&gt;=_xlfn.PERCENTILE.INC($AP$2:$AP$1000,0.5),"Medium Risk","Low Risk"))</f>
        <v>High Risk</v>
      </c>
      <c r="AR215">
        <f>(HR[[#This Row],[OverTimeFlag]]*4+HR[[#This Row],[LowWLBFlag]]*3+HR[[#This Row],[LowJobSatisFlag]]*2+HR[[#This Row],[LowProFlag]]*1)/10</f>
        <v>0.5</v>
      </c>
      <c r="AS215" t="str">
        <f t="shared" si="3"/>
        <v>Medium Burnout</v>
      </c>
      <c r="AT215" t="str">
        <f>IF(HR[[#This Row],[YearsSinceLastPromotion]]&gt;4,"High Stagnation",
IF(HR[[#This Row],[YearsSinceLastPromotion]]&gt;=3,"Medium Stagnation","Low Stagnation"))</f>
        <v>Medium Stagnation</v>
      </c>
      <c r="AU215" t="str">
        <f>IF(HR[[#This Row],[MonthlyIncome]]&lt;4000,"Low Salary",
IF(HR[[#This Row],[MonthlyIncome]]&lt;8000,"Medium Salary","High Salary"))</f>
        <v>High Salary</v>
      </c>
    </row>
    <row r="216" spans="1:47">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IF(HR[[#This Row],[OverTime]]="Yes",1,0)</f>
        <v>1</v>
      </c>
      <c r="AK216">
        <f>IF(HR[[#This Row],[JobSatisfaction]]&lt;=2,1,0)</f>
        <v>1</v>
      </c>
      <c r="AL216">
        <f>IF(HR[[#This Row],[WorkLifeBalance]]&lt;=2,1,0)</f>
        <v>0</v>
      </c>
      <c r="AM216">
        <f>IF(HR[[#This Row],[MonthlyIncome]]&lt;AVERAGE(HR[MonthlyIncome]),1,0)</f>
        <v>1</v>
      </c>
      <c r="AN216">
        <f>IF(HR[[#This Row],[EnvironmentSatisfaction]]&lt;=2,1,0)</f>
        <v>0</v>
      </c>
      <c r="AO216">
        <f>IF(HR[[#This Row],[YearsSinceLastPromotion]]&gt;4,1,0)</f>
        <v>0</v>
      </c>
      <c r="AP216">
        <f>(HR[[#This Row],[OverTimeFlag]]*1.5+HR[[#This Row],[LowJobSatisFlag]]*2.5+HR[[#This Row],[LowWLBFlag]]*2+HR[[#This Row],[LowSalaryFlag]]*1.5+HR[[#This Row],[LowEnviFlag]]*2+HR[[#This Row],[LowProFlag]]*0.5)/10</f>
        <v>0.55000000000000004</v>
      </c>
      <c r="AQ216" t="str">
        <f>IF(A216&gt;=_xlfn.PERCENTILE.INC($A$2:$A$1000,0.8),"High Risk",
IF(HR[[#This Row],[AttritionRiskScore]]&gt;=_xlfn.PERCENTILE.INC($AP$2:$AP$1000,0.5),"Medium Risk","Low Risk"))</f>
        <v>Medium Risk</v>
      </c>
      <c r="AR216">
        <f>(HR[[#This Row],[OverTimeFlag]]*4+HR[[#This Row],[LowWLBFlag]]*3+HR[[#This Row],[LowJobSatisFlag]]*2+HR[[#This Row],[LowProFlag]]*1)/10</f>
        <v>0.6</v>
      </c>
      <c r="AS216" t="str">
        <f t="shared" si="3"/>
        <v>Medium Burnout</v>
      </c>
      <c r="AT216" t="str">
        <f>IF(HR[[#This Row],[YearsSinceLastPromotion]]&gt;4,"High Stagnation",
IF(HR[[#This Row],[YearsSinceLastPromotion]]&gt;=3,"Medium Stagnation","Low Stagnation"))</f>
        <v>Low Stagnation</v>
      </c>
      <c r="AU216" t="str">
        <f>IF(HR[[#This Row],[MonthlyIncome]]&lt;4000,"Low Salary",
IF(HR[[#This Row],[MonthlyIncome]]&lt;8000,"Medium Salary","High Salary"))</f>
        <v>Low Salary</v>
      </c>
    </row>
    <row r="217" spans="1:47">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IF(HR[[#This Row],[OverTime]]="Yes",1,0)</f>
        <v>1</v>
      </c>
      <c r="AK217">
        <f>IF(HR[[#This Row],[JobSatisfaction]]&lt;=2,1,0)</f>
        <v>0</v>
      </c>
      <c r="AL217">
        <f>IF(HR[[#This Row],[WorkLifeBalance]]&lt;=2,1,0)</f>
        <v>0</v>
      </c>
      <c r="AM217">
        <f>IF(HR[[#This Row],[MonthlyIncome]]&lt;AVERAGE(HR[MonthlyIncome]),1,0)</f>
        <v>0</v>
      </c>
      <c r="AN217">
        <f>IF(HR[[#This Row],[EnvironmentSatisfaction]]&lt;=2,1,0)</f>
        <v>0</v>
      </c>
      <c r="AO217">
        <f>IF(HR[[#This Row],[YearsSinceLastPromotion]]&gt;4,1,0)</f>
        <v>0</v>
      </c>
      <c r="AP217">
        <f>(HR[[#This Row],[OverTimeFlag]]*1.5+HR[[#This Row],[LowJobSatisFlag]]*2.5+HR[[#This Row],[LowWLBFlag]]*2+HR[[#This Row],[LowSalaryFlag]]*1.5+HR[[#This Row],[LowEnviFlag]]*2+HR[[#This Row],[LowProFlag]]*0.5)/10</f>
        <v>0.15</v>
      </c>
      <c r="AQ217" t="str">
        <f>IF(A217&gt;=_xlfn.PERCENTILE.INC($A$2:$A$1000,0.8),"High Risk",
IF(HR[[#This Row],[AttritionRiskScore]]&gt;=_xlfn.PERCENTILE.INC($AP$2:$AP$1000,0.5),"Medium Risk","Low Risk"))</f>
        <v>Low Risk</v>
      </c>
      <c r="AR217">
        <f>(HR[[#This Row],[OverTimeFlag]]*4+HR[[#This Row],[LowWLBFlag]]*3+HR[[#This Row],[LowJobSatisFlag]]*2+HR[[#This Row],[LowProFlag]]*1)/10</f>
        <v>0.4</v>
      </c>
      <c r="AS217" t="str">
        <f t="shared" si="3"/>
        <v>Medium Burnout</v>
      </c>
      <c r="AT217" t="str">
        <f>IF(HR[[#This Row],[YearsSinceLastPromotion]]&gt;4,"High Stagnation",
IF(HR[[#This Row],[YearsSinceLastPromotion]]&gt;=3,"Medium Stagnation","Low Stagnation"))</f>
        <v>Low Stagnation</v>
      </c>
      <c r="AU217" t="str">
        <f>IF(HR[[#This Row],[MonthlyIncome]]&lt;4000,"Low Salary",
IF(HR[[#This Row],[MonthlyIncome]]&lt;8000,"Medium Salary","High Salary"))</f>
        <v>High Salary</v>
      </c>
    </row>
    <row r="218" spans="1:47">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IF(HR[[#This Row],[OverTime]]="Yes",1,0)</f>
        <v>0</v>
      </c>
      <c r="AK218">
        <f>IF(HR[[#This Row],[JobSatisfaction]]&lt;=2,1,0)</f>
        <v>1</v>
      </c>
      <c r="AL218">
        <f>IF(HR[[#This Row],[WorkLifeBalance]]&lt;=2,1,0)</f>
        <v>1</v>
      </c>
      <c r="AM218">
        <f>IF(HR[[#This Row],[MonthlyIncome]]&lt;AVERAGE(HR[MonthlyIncome]),1,0)</f>
        <v>0</v>
      </c>
      <c r="AN218">
        <f>IF(HR[[#This Row],[EnvironmentSatisfaction]]&lt;=2,1,0)</f>
        <v>0</v>
      </c>
      <c r="AO218">
        <f>IF(HR[[#This Row],[YearsSinceLastPromotion]]&gt;4,1,0)</f>
        <v>0</v>
      </c>
      <c r="AP218">
        <f>(HR[[#This Row],[OverTimeFlag]]*1.5+HR[[#This Row],[LowJobSatisFlag]]*2.5+HR[[#This Row],[LowWLBFlag]]*2+HR[[#This Row],[LowSalaryFlag]]*1.5+HR[[#This Row],[LowEnviFlag]]*2+HR[[#This Row],[LowProFlag]]*0.5)/10</f>
        <v>0.45</v>
      </c>
      <c r="AQ218" t="str">
        <f>IF(A218&gt;=_xlfn.PERCENTILE.INC($A$2:$A$1000,0.8),"High Risk",
IF(HR[[#This Row],[AttritionRiskScore]]&gt;=_xlfn.PERCENTILE.INC($AP$2:$AP$1000,0.5),"Medium Risk","Low Risk"))</f>
        <v>Medium Risk</v>
      </c>
      <c r="AR218">
        <f>(HR[[#This Row],[OverTimeFlag]]*4+HR[[#This Row],[LowWLBFlag]]*3+HR[[#This Row],[LowJobSatisFlag]]*2+HR[[#This Row],[LowProFlag]]*1)/10</f>
        <v>0.5</v>
      </c>
      <c r="AS218" t="str">
        <f t="shared" si="3"/>
        <v>Medium Burnout</v>
      </c>
      <c r="AT218" t="str">
        <f>IF(HR[[#This Row],[YearsSinceLastPromotion]]&gt;4,"High Stagnation",
IF(HR[[#This Row],[YearsSinceLastPromotion]]&gt;=3,"Medium Stagnation","Low Stagnation"))</f>
        <v>Low Stagnation</v>
      </c>
      <c r="AU218" t="str">
        <f>IF(HR[[#This Row],[MonthlyIncome]]&lt;4000,"Low Salary",
IF(HR[[#This Row],[MonthlyIncome]]&lt;8000,"Medium Salary","High Salary"))</f>
        <v>Medium Salary</v>
      </c>
    </row>
    <row r="219" spans="1:47">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IF(HR[[#This Row],[OverTime]]="Yes",1,0)</f>
        <v>0</v>
      </c>
      <c r="AK219">
        <f>IF(HR[[#This Row],[JobSatisfaction]]&lt;=2,1,0)</f>
        <v>0</v>
      </c>
      <c r="AL219">
        <f>IF(HR[[#This Row],[WorkLifeBalance]]&lt;=2,1,0)</f>
        <v>1</v>
      </c>
      <c r="AM219">
        <f>IF(HR[[#This Row],[MonthlyIncome]]&lt;AVERAGE(HR[MonthlyIncome]),1,0)</f>
        <v>1</v>
      </c>
      <c r="AN219">
        <f>IF(HR[[#This Row],[EnvironmentSatisfaction]]&lt;=2,1,0)</f>
        <v>0</v>
      </c>
      <c r="AO219">
        <f>IF(HR[[#This Row],[YearsSinceLastPromotion]]&gt;4,1,0)</f>
        <v>0</v>
      </c>
      <c r="AP219">
        <f>(HR[[#This Row],[OverTimeFlag]]*1.5+HR[[#This Row],[LowJobSatisFlag]]*2.5+HR[[#This Row],[LowWLBFlag]]*2+HR[[#This Row],[LowSalaryFlag]]*1.5+HR[[#This Row],[LowEnviFlag]]*2+HR[[#This Row],[LowProFlag]]*0.5)/10</f>
        <v>0.35</v>
      </c>
      <c r="AQ219" t="str">
        <f>IF(A219&gt;=_xlfn.PERCENTILE.INC($A$2:$A$1000,0.8),"High Risk",
IF(HR[[#This Row],[AttritionRiskScore]]&gt;=_xlfn.PERCENTILE.INC($AP$2:$AP$1000,0.5),"Medium Risk","Low Risk"))</f>
        <v>Medium Risk</v>
      </c>
      <c r="AR219">
        <f>(HR[[#This Row],[OverTimeFlag]]*4+HR[[#This Row],[LowWLBFlag]]*3+HR[[#This Row],[LowJobSatisFlag]]*2+HR[[#This Row],[LowProFlag]]*1)/10</f>
        <v>0.3</v>
      </c>
      <c r="AS219" t="str">
        <f t="shared" si="3"/>
        <v>Low Burnout</v>
      </c>
      <c r="AT219" t="str">
        <f>IF(HR[[#This Row],[YearsSinceLastPromotion]]&gt;4,"High Stagnation",
IF(HR[[#This Row],[YearsSinceLastPromotion]]&gt;=3,"Medium Stagnation","Low Stagnation"))</f>
        <v>Low Stagnation</v>
      </c>
      <c r="AU219" t="str">
        <f>IF(HR[[#This Row],[MonthlyIncome]]&lt;4000,"Low Salary",
IF(HR[[#This Row],[MonthlyIncome]]&lt;8000,"Medium Salary","High Salary"))</f>
        <v>Low Salary</v>
      </c>
    </row>
    <row r="220" spans="1:47">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IF(HR[[#This Row],[OverTime]]="Yes",1,0)</f>
        <v>0</v>
      </c>
      <c r="AK220">
        <f>IF(HR[[#This Row],[JobSatisfaction]]&lt;=2,1,0)</f>
        <v>0</v>
      </c>
      <c r="AL220">
        <f>IF(HR[[#This Row],[WorkLifeBalance]]&lt;=2,1,0)</f>
        <v>0</v>
      </c>
      <c r="AM220">
        <f>IF(HR[[#This Row],[MonthlyIncome]]&lt;AVERAGE(HR[MonthlyIncome]),1,0)</f>
        <v>0</v>
      </c>
      <c r="AN220">
        <f>IF(HR[[#This Row],[EnvironmentSatisfaction]]&lt;=2,1,0)</f>
        <v>0</v>
      </c>
      <c r="AO220">
        <f>IF(HR[[#This Row],[YearsSinceLastPromotion]]&gt;4,1,0)</f>
        <v>1</v>
      </c>
      <c r="AP220">
        <f>(HR[[#This Row],[OverTimeFlag]]*1.5+HR[[#This Row],[LowJobSatisFlag]]*2.5+HR[[#This Row],[LowWLBFlag]]*2+HR[[#This Row],[LowSalaryFlag]]*1.5+HR[[#This Row],[LowEnviFlag]]*2+HR[[#This Row],[LowProFlag]]*0.5)/10</f>
        <v>0.05</v>
      </c>
      <c r="AQ220" t="str">
        <f>IF(A220&gt;=_xlfn.PERCENTILE.INC($A$2:$A$1000,0.8),"High Risk",
IF(HR[[#This Row],[AttritionRiskScore]]&gt;=_xlfn.PERCENTILE.INC($AP$2:$AP$1000,0.5),"Medium Risk","Low Risk"))</f>
        <v>High Risk</v>
      </c>
      <c r="AR220">
        <f>(HR[[#This Row],[OverTimeFlag]]*4+HR[[#This Row],[LowWLBFlag]]*3+HR[[#This Row],[LowJobSatisFlag]]*2+HR[[#This Row],[LowProFlag]]*1)/10</f>
        <v>0.1</v>
      </c>
      <c r="AS220" t="str">
        <f t="shared" si="3"/>
        <v>Low Burnout</v>
      </c>
      <c r="AT220" t="str">
        <f>IF(HR[[#This Row],[YearsSinceLastPromotion]]&gt;4,"High Stagnation",
IF(HR[[#This Row],[YearsSinceLastPromotion]]&gt;=3,"Medium Stagnation","Low Stagnation"))</f>
        <v>High Stagnation</v>
      </c>
      <c r="AU220" t="str">
        <f>IF(HR[[#This Row],[MonthlyIncome]]&lt;4000,"Low Salary",
IF(HR[[#This Row],[MonthlyIncome]]&lt;8000,"Medium Salary","High Salary"))</f>
        <v>High Salary</v>
      </c>
    </row>
    <row r="221" spans="1:47">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IF(HR[[#This Row],[OverTime]]="Yes",1,0)</f>
        <v>0</v>
      </c>
      <c r="AK221">
        <f>IF(HR[[#This Row],[JobSatisfaction]]&lt;=2,1,0)</f>
        <v>1</v>
      </c>
      <c r="AL221">
        <f>IF(HR[[#This Row],[WorkLifeBalance]]&lt;=2,1,0)</f>
        <v>0</v>
      </c>
      <c r="AM221">
        <f>IF(HR[[#This Row],[MonthlyIncome]]&lt;AVERAGE(HR[MonthlyIncome]),1,0)</f>
        <v>1</v>
      </c>
      <c r="AN221">
        <f>IF(HR[[#This Row],[EnvironmentSatisfaction]]&lt;=2,1,0)</f>
        <v>0</v>
      </c>
      <c r="AO221">
        <f>IF(HR[[#This Row],[YearsSinceLastPromotion]]&gt;4,1,0)</f>
        <v>0</v>
      </c>
      <c r="AP221">
        <f>(HR[[#This Row],[OverTimeFlag]]*1.5+HR[[#This Row],[LowJobSatisFlag]]*2.5+HR[[#This Row],[LowWLBFlag]]*2+HR[[#This Row],[LowSalaryFlag]]*1.5+HR[[#This Row],[LowEnviFlag]]*2+HR[[#This Row],[LowProFlag]]*0.5)/10</f>
        <v>0.4</v>
      </c>
      <c r="AQ221" t="str">
        <f>IF(A221&gt;=_xlfn.PERCENTILE.INC($A$2:$A$1000,0.8),"High Risk",
IF(HR[[#This Row],[AttritionRiskScore]]&gt;=_xlfn.PERCENTILE.INC($AP$2:$AP$1000,0.5),"Medium Risk","Low Risk"))</f>
        <v>High Risk</v>
      </c>
      <c r="AR221">
        <f>(HR[[#This Row],[OverTimeFlag]]*4+HR[[#This Row],[LowWLBFlag]]*3+HR[[#This Row],[LowJobSatisFlag]]*2+HR[[#This Row],[LowProFlag]]*1)/10</f>
        <v>0.2</v>
      </c>
      <c r="AS221" t="str">
        <f t="shared" si="3"/>
        <v>Low Burnout</v>
      </c>
      <c r="AT221" t="str">
        <f>IF(HR[[#This Row],[YearsSinceLastPromotion]]&gt;4,"High Stagnation",
IF(HR[[#This Row],[YearsSinceLastPromotion]]&gt;=3,"Medium Stagnation","Low Stagnation"))</f>
        <v>Low Stagnation</v>
      </c>
      <c r="AU221" t="str">
        <f>IF(HR[[#This Row],[MonthlyIncome]]&lt;4000,"Low Salary",
IF(HR[[#This Row],[MonthlyIncome]]&lt;8000,"Medium Salary","High Salary"))</f>
        <v>Medium Salary</v>
      </c>
    </row>
    <row r="222" spans="1:47">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IF(HR[[#This Row],[OverTime]]="Yes",1,0)</f>
        <v>0</v>
      </c>
      <c r="AK222">
        <f>IF(HR[[#This Row],[JobSatisfaction]]&lt;=2,1,0)</f>
        <v>1</v>
      </c>
      <c r="AL222">
        <f>IF(HR[[#This Row],[WorkLifeBalance]]&lt;=2,1,0)</f>
        <v>0</v>
      </c>
      <c r="AM222">
        <f>IF(HR[[#This Row],[MonthlyIncome]]&lt;AVERAGE(HR[MonthlyIncome]),1,0)</f>
        <v>1</v>
      </c>
      <c r="AN222">
        <f>IF(HR[[#This Row],[EnvironmentSatisfaction]]&lt;=2,1,0)</f>
        <v>0</v>
      </c>
      <c r="AO222">
        <f>IF(HR[[#This Row],[YearsSinceLastPromotion]]&gt;4,1,0)</f>
        <v>0</v>
      </c>
      <c r="AP222">
        <f>(HR[[#This Row],[OverTimeFlag]]*1.5+HR[[#This Row],[LowJobSatisFlag]]*2.5+HR[[#This Row],[LowWLBFlag]]*2+HR[[#This Row],[LowSalaryFlag]]*1.5+HR[[#This Row],[LowEnviFlag]]*2+HR[[#This Row],[LowProFlag]]*0.5)/10</f>
        <v>0.4</v>
      </c>
      <c r="AQ222" t="str">
        <f>IF(A222&gt;=_xlfn.PERCENTILE.INC($A$2:$A$1000,0.8),"High Risk",
IF(HR[[#This Row],[AttritionRiskScore]]&gt;=_xlfn.PERCENTILE.INC($AP$2:$AP$1000,0.5),"Medium Risk","Low Risk"))</f>
        <v>Medium Risk</v>
      </c>
      <c r="AR222">
        <f>(HR[[#This Row],[OverTimeFlag]]*4+HR[[#This Row],[LowWLBFlag]]*3+HR[[#This Row],[LowJobSatisFlag]]*2+HR[[#This Row],[LowProFlag]]*1)/10</f>
        <v>0.2</v>
      </c>
      <c r="AS222" t="str">
        <f t="shared" si="3"/>
        <v>Low Burnout</v>
      </c>
      <c r="AT222" t="str">
        <f>IF(HR[[#This Row],[YearsSinceLastPromotion]]&gt;4,"High Stagnation",
IF(HR[[#This Row],[YearsSinceLastPromotion]]&gt;=3,"Medium Stagnation","Low Stagnation"))</f>
        <v>Medium Stagnation</v>
      </c>
      <c r="AU222" t="str">
        <f>IF(HR[[#This Row],[MonthlyIncome]]&lt;4000,"Low Salary",
IF(HR[[#This Row],[MonthlyIncome]]&lt;8000,"Medium Salary","High Salary"))</f>
        <v>Medium Salary</v>
      </c>
    </row>
    <row r="223" spans="1:47">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IF(HR[[#This Row],[OverTime]]="Yes",1,0)</f>
        <v>0</v>
      </c>
      <c r="AK223">
        <f>IF(HR[[#This Row],[JobSatisfaction]]&lt;=2,1,0)</f>
        <v>1</v>
      </c>
      <c r="AL223">
        <f>IF(HR[[#This Row],[WorkLifeBalance]]&lt;=2,1,0)</f>
        <v>0</v>
      </c>
      <c r="AM223">
        <f>IF(HR[[#This Row],[MonthlyIncome]]&lt;AVERAGE(HR[MonthlyIncome]),1,0)</f>
        <v>1</v>
      </c>
      <c r="AN223">
        <f>IF(HR[[#This Row],[EnvironmentSatisfaction]]&lt;=2,1,0)</f>
        <v>0</v>
      </c>
      <c r="AO223">
        <f>IF(HR[[#This Row],[YearsSinceLastPromotion]]&gt;4,1,0)</f>
        <v>0</v>
      </c>
      <c r="AP223">
        <f>(HR[[#This Row],[OverTimeFlag]]*1.5+HR[[#This Row],[LowJobSatisFlag]]*2.5+HR[[#This Row],[LowWLBFlag]]*2+HR[[#This Row],[LowSalaryFlag]]*1.5+HR[[#This Row],[LowEnviFlag]]*2+HR[[#This Row],[LowProFlag]]*0.5)/10</f>
        <v>0.4</v>
      </c>
      <c r="AQ223" t="str">
        <f>IF(A223&gt;=_xlfn.PERCENTILE.INC($A$2:$A$1000,0.8),"High Risk",
IF(HR[[#This Row],[AttritionRiskScore]]&gt;=_xlfn.PERCENTILE.INC($AP$2:$AP$1000,0.5),"Medium Risk","Low Risk"))</f>
        <v>Medium Risk</v>
      </c>
      <c r="AR223">
        <f>(HR[[#This Row],[OverTimeFlag]]*4+HR[[#This Row],[LowWLBFlag]]*3+HR[[#This Row],[LowJobSatisFlag]]*2+HR[[#This Row],[LowProFlag]]*1)/10</f>
        <v>0.2</v>
      </c>
      <c r="AS223" t="str">
        <f t="shared" si="3"/>
        <v>Low Burnout</v>
      </c>
      <c r="AT223" t="str">
        <f>IF(HR[[#This Row],[YearsSinceLastPromotion]]&gt;4,"High Stagnation",
IF(HR[[#This Row],[YearsSinceLastPromotion]]&gt;=3,"Medium Stagnation","Low Stagnation"))</f>
        <v>Low Stagnation</v>
      </c>
      <c r="AU223" t="str">
        <f>IF(HR[[#This Row],[MonthlyIncome]]&lt;4000,"Low Salary",
IF(HR[[#This Row],[MonthlyIncome]]&lt;8000,"Medium Salary","High Salary"))</f>
        <v>Low Salary</v>
      </c>
    </row>
    <row r="224" spans="1:47">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IF(HR[[#This Row],[OverTime]]="Yes",1,0)</f>
        <v>1</v>
      </c>
      <c r="AK224">
        <f>IF(HR[[#This Row],[JobSatisfaction]]&lt;=2,1,0)</f>
        <v>0</v>
      </c>
      <c r="AL224">
        <f>IF(HR[[#This Row],[WorkLifeBalance]]&lt;=2,1,0)</f>
        <v>0</v>
      </c>
      <c r="AM224">
        <f>IF(HR[[#This Row],[MonthlyIncome]]&lt;AVERAGE(HR[MonthlyIncome]),1,0)</f>
        <v>0</v>
      </c>
      <c r="AN224">
        <f>IF(HR[[#This Row],[EnvironmentSatisfaction]]&lt;=2,1,0)</f>
        <v>1</v>
      </c>
      <c r="AO224">
        <f>IF(HR[[#This Row],[YearsSinceLastPromotion]]&gt;4,1,0)</f>
        <v>0</v>
      </c>
      <c r="AP224">
        <f>(HR[[#This Row],[OverTimeFlag]]*1.5+HR[[#This Row],[LowJobSatisFlag]]*2.5+HR[[#This Row],[LowWLBFlag]]*2+HR[[#This Row],[LowSalaryFlag]]*1.5+HR[[#This Row],[LowEnviFlag]]*2+HR[[#This Row],[LowProFlag]]*0.5)/10</f>
        <v>0.35</v>
      </c>
      <c r="AQ224" t="str">
        <f>IF(A224&gt;=_xlfn.PERCENTILE.INC($A$2:$A$1000,0.8),"High Risk",
IF(HR[[#This Row],[AttritionRiskScore]]&gt;=_xlfn.PERCENTILE.INC($AP$2:$AP$1000,0.5),"Medium Risk","Low Risk"))</f>
        <v>Medium Risk</v>
      </c>
      <c r="AR224">
        <f>(HR[[#This Row],[OverTimeFlag]]*4+HR[[#This Row],[LowWLBFlag]]*3+HR[[#This Row],[LowJobSatisFlag]]*2+HR[[#This Row],[LowProFlag]]*1)/10</f>
        <v>0.4</v>
      </c>
      <c r="AS224" t="str">
        <f t="shared" si="3"/>
        <v>Medium Burnout</v>
      </c>
      <c r="AT224" t="str">
        <f>IF(HR[[#This Row],[YearsSinceLastPromotion]]&gt;4,"High Stagnation",
IF(HR[[#This Row],[YearsSinceLastPromotion]]&gt;=3,"Medium Stagnation","Low Stagnation"))</f>
        <v>Low Stagnation</v>
      </c>
      <c r="AU224" t="str">
        <f>IF(HR[[#This Row],[MonthlyIncome]]&lt;4000,"Low Salary",
IF(HR[[#This Row],[MonthlyIncome]]&lt;8000,"Medium Salary","High Salary"))</f>
        <v>High Salary</v>
      </c>
    </row>
    <row r="225" spans="1:47">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IF(HR[[#This Row],[OverTime]]="Yes",1,0)</f>
        <v>0</v>
      </c>
      <c r="AK225">
        <f>IF(HR[[#This Row],[JobSatisfaction]]&lt;=2,1,0)</f>
        <v>0</v>
      </c>
      <c r="AL225">
        <f>IF(HR[[#This Row],[WorkLifeBalance]]&lt;=2,1,0)</f>
        <v>1</v>
      </c>
      <c r="AM225">
        <f>IF(HR[[#This Row],[MonthlyIncome]]&lt;AVERAGE(HR[MonthlyIncome]),1,0)</f>
        <v>0</v>
      </c>
      <c r="AN225">
        <f>IF(HR[[#This Row],[EnvironmentSatisfaction]]&lt;=2,1,0)</f>
        <v>1</v>
      </c>
      <c r="AO225">
        <f>IF(HR[[#This Row],[YearsSinceLastPromotion]]&gt;4,1,0)</f>
        <v>1</v>
      </c>
      <c r="AP225">
        <f>(HR[[#This Row],[OverTimeFlag]]*1.5+HR[[#This Row],[LowJobSatisFlag]]*2.5+HR[[#This Row],[LowWLBFlag]]*2+HR[[#This Row],[LowSalaryFlag]]*1.5+HR[[#This Row],[LowEnviFlag]]*2+HR[[#This Row],[LowProFlag]]*0.5)/10</f>
        <v>0.45</v>
      </c>
      <c r="AQ225" t="str">
        <f>IF(A225&gt;=_xlfn.PERCENTILE.INC($A$2:$A$1000,0.8),"High Risk",
IF(HR[[#This Row],[AttritionRiskScore]]&gt;=_xlfn.PERCENTILE.INC($AP$2:$AP$1000,0.5),"Medium Risk","Low Risk"))</f>
        <v>Medium Risk</v>
      </c>
      <c r="AR225">
        <f>(HR[[#This Row],[OverTimeFlag]]*4+HR[[#This Row],[LowWLBFlag]]*3+HR[[#This Row],[LowJobSatisFlag]]*2+HR[[#This Row],[LowProFlag]]*1)/10</f>
        <v>0.4</v>
      </c>
      <c r="AS225" t="str">
        <f t="shared" si="3"/>
        <v>Medium Burnout</v>
      </c>
      <c r="AT225" t="str">
        <f>IF(HR[[#This Row],[YearsSinceLastPromotion]]&gt;4,"High Stagnation",
IF(HR[[#This Row],[YearsSinceLastPromotion]]&gt;=3,"Medium Stagnation","Low Stagnation"))</f>
        <v>High Stagnation</v>
      </c>
      <c r="AU225" t="str">
        <f>IF(HR[[#This Row],[MonthlyIncome]]&lt;4000,"Low Salary",
IF(HR[[#This Row],[MonthlyIncome]]&lt;8000,"Medium Salary","High Salary"))</f>
        <v>High Salary</v>
      </c>
    </row>
    <row r="226" spans="1:47">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IF(HR[[#This Row],[OverTime]]="Yes",1,0)</f>
        <v>0</v>
      </c>
      <c r="AK226">
        <f>IF(HR[[#This Row],[JobSatisfaction]]&lt;=2,1,0)</f>
        <v>0</v>
      </c>
      <c r="AL226">
        <f>IF(HR[[#This Row],[WorkLifeBalance]]&lt;=2,1,0)</f>
        <v>0</v>
      </c>
      <c r="AM226">
        <f>IF(HR[[#This Row],[MonthlyIncome]]&lt;AVERAGE(HR[MonthlyIncome]),1,0)</f>
        <v>1</v>
      </c>
      <c r="AN226">
        <f>IF(HR[[#This Row],[EnvironmentSatisfaction]]&lt;=2,1,0)</f>
        <v>0</v>
      </c>
      <c r="AO226">
        <f>IF(HR[[#This Row],[YearsSinceLastPromotion]]&gt;4,1,0)</f>
        <v>0</v>
      </c>
      <c r="AP226">
        <f>(HR[[#This Row],[OverTimeFlag]]*1.5+HR[[#This Row],[LowJobSatisFlag]]*2.5+HR[[#This Row],[LowWLBFlag]]*2+HR[[#This Row],[LowSalaryFlag]]*1.5+HR[[#This Row],[LowEnviFlag]]*2+HR[[#This Row],[LowProFlag]]*0.5)/10</f>
        <v>0.15</v>
      </c>
      <c r="AQ226" t="str">
        <f>IF(A226&gt;=_xlfn.PERCENTILE.INC($A$2:$A$1000,0.8),"High Risk",
IF(HR[[#This Row],[AttritionRiskScore]]&gt;=_xlfn.PERCENTILE.INC($AP$2:$AP$1000,0.5),"Medium Risk","Low Risk"))</f>
        <v>Low Risk</v>
      </c>
      <c r="AR226">
        <f>(HR[[#This Row],[OverTimeFlag]]*4+HR[[#This Row],[LowWLBFlag]]*3+HR[[#This Row],[LowJobSatisFlag]]*2+HR[[#This Row],[LowProFlag]]*1)/10</f>
        <v>0</v>
      </c>
      <c r="AS226" t="str">
        <f t="shared" si="3"/>
        <v>Low Burnout</v>
      </c>
      <c r="AT226" t="str">
        <f>IF(HR[[#This Row],[YearsSinceLastPromotion]]&gt;4,"High Stagnation",
IF(HR[[#This Row],[YearsSinceLastPromotion]]&gt;=3,"Medium Stagnation","Low Stagnation"))</f>
        <v>Low Stagnation</v>
      </c>
      <c r="AU226" t="str">
        <f>IF(HR[[#This Row],[MonthlyIncome]]&lt;4000,"Low Salary",
IF(HR[[#This Row],[MonthlyIncome]]&lt;8000,"Medium Salary","High Salary"))</f>
        <v>Medium Salary</v>
      </c>
    </row>
    <row r="227" spans="1:47">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IF(HR[[#This Row],[OverTime]]="Yes",1,0)</f>
        <v>0</v>
      </c>
      <c r="AK227">
        <f>IF(HR[[#This Row],[JobSatisfaction]]&lt;=2,1,0)</f>
        <v>0</v>
      </c>
      <c r="AL227">
        <f>IF(HR[[#This Row],[WorkLifeBalance]]&lt;=2,1,0)</f>
        <v>0</v>
      </c>
      <c r="AM227">
        <f>IF(HR[[#This Row],[MonthlyIncome]]&lt;AVERAGE(HR[MonthlyIncome]),1,0)</f>
        <v>1</v>
      </c>
      <c r="AN227">
        <f>IF(HR[[#This Row],[EnvironmentSatisfaction]]&lt;=2,1,0)</f>
        <v>0</v>
      </c>
      <c r="AO227">
        <f>IF(HR[[#This Row],[YearsSinceLastPromotion]]&gt;4,1,0)</f>
        <v>0</v>
      </c>
      <c r="AP227">
        <f>(HR[[#This Row],[OverTimeFlag]]*1.5+HR[[#This Row],[LowJobSatisFlag]]*2.5+HR[[#This Row],[LowWLBFlag]]*2+HR[[#This Row],[LowSalaryFlag]]*1.5+HR[[#This Row],[LowEnviFlag]]*2+HR[[#This Row],[LowProFlag]]*0.5)/10</f>
        <v>0.15</v>
      </c>
      <c r="AQ227" t="str">
        <f>IF(A227&gt;=_xlfn.PERCENTILE.INC($A$2:$A$1000,0.8),"High Risk",
IF(HR[[#This Row],[AttritionRiskScore]]&gt;=_xlfn.PERCENTILE.INC($AP$2:$AP$1000,0.5),"Medium Risk","Low Risk"))</f>
        <v>High Risk</v>
      </c>
      <c r="AR227">
        <f>(HR[[#This Row],[OverTimeFlag]]*4+HR[[#This Row],[LowWLBFlag]]*3+HR[[#This Row],[LowJobSatisFlag]]*2+HR[[#This Row],[LowProFlag]]*1)/10</f>
        <v>0</v>
      </c>
      <c r="AS227" t="str">
        <f t="shared" si="3"/>
        <v>Low Burnout</v>
      </c>
      <c r="AT227" t="str">
        <f>IF(HR[[#This Row],[YearsSinceLastPromotion]]&gt;4,"High Stagnation",
IF(HR[[#This Row],[YearsSinceLastPromotion]]&gt;=3,"Medium Stagnation","Low Stagnation"))</f>
        <v>Low Stagnation</v>
      </c>
      <c r="AU227" t="str">
        <f>IF(HR[[#This Row],[MonthlyIncome]]&lt;4000,"Low Salary",
IF(HR[[#This Row],[MonthlyIncome]]&lt;8000,"Medium Salary","High Salary"))</f>
        <v>Low Salary</v>
      </c>
    </row>
    <row r="228" spans="1:47">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IF(HR[[#This Row],[OverTime]]="Yes",1,0)</f>
        <v>0</v>
      </c>
      <c r="AK228">
        <f>IF(HR[[#This Row],[JobSatisfaction]]&lt;=2,1,0)</f>
        <v>0</v>
      </c>
      <c r="AL228">
        <f>IF(HR[[#This Row],[WorkLifeBalance]]&lt;=2,1,0)</f>
        <v>0</v>
      </c>
      <c r="AM228">
        <f>IF(HR[[#This Row],[MonthlyIncome]]&lt;AVERAGE(HR[MonthlyIncome]),1,0)</f>
        <v>1</v>
      </c>
      <c r="AN228">
        <f>IF(HR[[#This Row],[EnvironmentSatisfaction]]&lt;=2,1,0)</f>
        <v>1</v>
      </c>
      <c r="AO228">
        <f>IF(HR[[#This Row],[YearsSinceLastPromotion]]&gt;4,1,0)</f>
        <v>1</v>
      </c>
      <c r="AP228">
        <f>(HR[[#This Row],[OverTimeFlag]]*1.5+HR[[#This Row],[LowJobSatisFlag]]*2.5+HR[[#This Row],[LowWLBFlag]]*2+HR[[#This Row],[LowSalaryFlag]]*1.5+HR[[#This Row],[LowEnviFlag]]*2+HR[[#This Row],[LowProFlag]]*0.5)/10</f>
        <v>0.4</v>
      </c>
      <c r="AQ228" t="str">
        <f>IF(A228&gt;=_xlfn.PERCENTILE.INC($A$2:$A$1000,0.8),"High Risk",
IF(HR[[#This Row],[AttritionRiskScore]]&gt;=_xlfn.PERCENTILE.INC($AP$2:$AP$1000,0.5),"Medium Risk","Low Risk"))</f>
        <v>Medium Risk</v>
      </c>
      <c r="AR228">
        <f>(HR[[#This Row],[OverTimeFlag]]*4+HR[[#This Row],[LowWLBFlag]]*3+HR[[#This Row],[LowJobSatisFlag]]*2+HR[[#This Row],[LowProFlag]]*1)/10</f>
        <v>0.1</v>
      </c>
      <c r="AS228" t="str">
        <f t="shared" si="3"/>
        <v>Low Burnout</v>
      </c>
      <c r="AT228" t="str">
        <f>IF(HR[[#This Row],[YearsSinceLastPromotion]]&gt;4,"High Stagnation",
IF(HR[[#This Row],[YearsSinceLastPromotion]]&gt;=3,"Medium Stagnation","Low Stagnation"))</f>
        <v>High Stagnation</v>
      </c>
      <c r="AU228" t="str">
        <f>IF(HR[[#This Row],[MonthlyIncome]]&lt;4000,"Low Salary",
IF(HR[[#This Row],[MonthlyIncome]]&lt;8000,"Medium Salary","High Salary"))</f>
        <v>Low Salary</v>
      </c>
    </row>
    <row r="229" spans="1:47">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IF(HR[[#This Row],[OverTime]]="Yes",1,0)</f>
        <v>0</v>
      </c>
      <c r="AK229">
        <f>IF(HR[[#This Row],[JobSatisfaction]]&lt;=2,1,0)</f>
        <v>0</v>
      </c>
      <c r="AL229">
        <f>IF(HR[[#This Row],[WorkLifeBalance]]&lt;=2,1,0)</f>
        <v>0</v>
      </c>
      <c r="AM229">
        <f>IF(HR[[#This Row],[MonthlyIncome]]&lt;AVERAGE(HR[MonthlyIncome]),1,0)</f>
        <v>0</v>
      </c>
      <c r="AN229">
        <f>IF(HR[[#This Row],[EnvironmentSatisfaction]]&lt;=2,1,0)</f>
        <v>1</v>
      </c>
      <c r="AO229">
        <f>IF(HR[[#This Row],[YearsSinceLastPromotion]]&gt;4,1,0)</f>
        <v>0</v>
      </c>
      <c r="AP229">
        <f>(HR[[#This Row],[OverTimeFlag]]*1.5+HR[[#This Row],[LowJobSatisFlag]]*2.5+HR[[#This Row],[LowWLBFlag]]*2+HR[[#This Row],[LowSalaryFlag]]*1.5+HR[[#This Row],[LowEnviFlag]]*2+HR[[#This Row],[LowProFlag]]*0.5)/10</f>
        <v>0.2</v>
      </c>
      <c r="AQ229" t="str">
        <f>IF(A229&gt;=_xlfn.PERCENTILE.INC($A$2:$A$1000,0.8),"High Risk",
IF(HR[[#This Row],[AttritionRiskScore]]&gt;=_xlfn.PERCENTILE.INC($AP$2:$AP$1000,0.5),"Medium Risk","Low Risk"))</f>
        <v>Low Risk</v>
      </c>
      <c r="AR229">
        <f>(HR[[#This Row],[OverTimeFlag]]*4+HR[[#This Row],[LowWLBFlag]]*3+HR[[#This Row],[LowJobSatisFlag]]*2+HR[[#This Row],[LowProFlag]]*1)/10</f>
        <v>0</v>
      </c>
      <c r="AS229" t="str">
        <f t="shared" si="3"/>
        <v>Low Burnout</v>
      </c>
      <c r="AT229" t="str">
        <f>IF(HR[[#This Row],[YearsSinceLastPromotion]]&gt;4,"High Stagnation",
IF(HR[[#This Row],[YearsSinceLastPromotion]]&gt;=3,"Medium Stagnation","Low Stagnation"))</f>
        <v>Medium Stagnation</v>
      </c>
      <c r="AU229" t="str">
        <f>IF(HR[[#This Row],[MonthlyIncome]]&lt;4000,"Low Salary",
IF(HR[[#This Row],[MonthlyIncome]]&lt;8000,"Medium Salary","High Salary"))</f>
        <v>Medium Salary</v>
      </c>
    </row>
    <row r="230" spans="1:47">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IF(HR[[#This Row],[OverTime]]="Yes",1,0)</f>
        <v>0</v>
      </c>
      <c r="AK230">
        <f>IF(HR[[#This Row],[JobSatisfaction]]&lt;=2,1,0)</f>
        <v>0</v>
      </c>
      <c r="AL230">
        <f>IF(HR[[#This Row],[WorkLifeBalance]]&lt;=2,1,0)</f>
        <v>0</v>
      </c>
      <c r="AM230">
        <f>IF(HR[[#This Row],[MonthlyIncome]]&lt;AVERAGE(HR[MonthlyIncome]),1,0)</f>
        <v>0</v>
      </c>
      <c r="AN230">
        <f>IF(HR[[#This Row],[EnvironmentSatisfaction]]&lt;=2,1,0)</f>
        <v>0</v>
      </c>
      <c r="AO230">
        <f>IF(HR[[#This Row],[YearsSinceLastPromotion]]&gt;4,1,0)</f>
        <v>0</v>
      </c>
      <c r="AP230">
        <f>(HR[[#This Row],[OverTimeFlag]]*1.5+HR[[#This Row],[LowJobSatisFlag]]*2.5+HR[[#This Row],[LowWLBFlag]]*2+HR[[#This Row],[LowSalaryFlag]]*1.5+HR[[#This Row],[LowEnviFlag]]*2+HR[[#This Row],[LowProFlag]]*0.5)/10</f>
        <v>0</v>
      </c>
      <c r="AQ230" t="str">
        <f>IF(A230&gt;=_xlfn.PERCENTILE.INC($A$2:$A$1000,0.8),"High Risk",
IF(HR[[#This Row],[AttritionRiskScore]]&gt;=_xlfn.PERCENTILE.INC($AP$2:$AP$1000,0.5),"Medium Risk","Low Risk"))</f>
        <v>Low Risk</v>
      </c>
      <c r="AR230">
        <f>(HR[[#This Row],[OverTimeFlag]]*4+HR[[#This Row],[LowWLBFlag]]*3+HR[[#This Row],[LowJobSatisFlag]]*2+HR[[#This Row],[LowProFlag]]*1)/10</f>
        <v>0</v>
      </c>
      <c r="AS230" t="str">
        <f t="shared" si="3"/>
        <v>Low Burnout</v>
      </c>
      <c r="AT230" t="str">
        <f>IF(HR[[#This Row],[YearsSinceLastPromotion]]&gt;4,"High Stagnation",
IF(HR[[#This Row],[YearsSinceLastPromotion]]&gt;=3,"Medium Stagnation","Low Stagnation"))</f>
        <v>Low Stagnation</v>
      </c>
      <c r="AU230" t="str">
        <f>IF(HR[[#This Row],[MonthlyIncome]]&lt;4000,"Low Salary",
IF(HR[[#This Row],[MonthlyIncome]]&lt;8000,"Medium Salary","High Salary"))</f>
        <v>High Salary</v>
      </c>
    </row>
    <row r="231" spans="1:47">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IF(HR[[#This Row],[OverTime]]="Yes",1,0)</f>
        <v>1</v>
      </c>
      <c r="AK231">
        <f>IF(HR[[#This Row],[JobSatisfaction]]&lt;=2,1,0)</f>
        <v>0</v>
      </c>
      <c r="AL231">
        <f>IF(HR[[#This Row],[WorkLifeBalance]]&lt;=2,1,0)</f>
        <v>1</v>
      </c>
      <c r="AM231">
        <f>IF(HR[[#This Row],[MonthlyIncome]]&lt;AVERAGE(HR[MonthlyIncome]),1,0)</f>
        <v>1</v>
      </c>
      <c r="AN231">
        <f>IF(HR[[#This Row],[EnvironmentSatisfaction]]&lt;=2,1,0)</f>
        <v>0</v>
      </c>
      <c r="AO231">
        <f>IF(HR[[#This Row],[YearsSinceLastPromotion]]&gt;4,1,0)</f>
        <v>0</v>
      </c>
      <c r="AP231">
        <f>(HR[[#This Row],[OverTimeFlag]]*1.5+HR[[#This Row],[LowJobSatisFlag]]*2.5+HR[[#This Row],[LowWLBFlag]]*2+HR[[#This Row],[LowSalaryFlag]]*1.5+HR[[#This Row],[LowEnviFlag]]*2+HR[[#This Row],[LowProFlag]]*0.5)/10</f>
        <v>0.5</v>
      </c>
      <c r="AQ231" t="str">
        <f>IF(A231&gt;=_xlfn.PERCENTILE.INC($A$2:$A$1000,0.8),"High Risk",
IF(HR[[#This Row],[AttritionRiskScore]]&gt;=_xlfn.PERCENTILE.INC($AP$2:$AP$1000,0.5),"Medium Risk","Low Risk"))</f>
        <v>Medium Risk</v>
      </c>
      <c r="AR231">
        <f>(HR[[#This Row],[OverTimeFlag]]*4+HR[[#This Row],[LowWLBFlag]]*3+HR[[#This Row],[LowJobSatisFlag]]*2+HR[[#This Row],[LowProFlag]]*1)/10</f>
        <v>0.7</v>
      </c>
      <c r="AS231" t="str">
        <f t="shared" si="3"/>
        <v>High Burnout</v>
      </c>
      <c r="AT231" t="str">
        <f>IF(HR[[#This Row],[YearsSinceLastPromotion]]&gt;4,"High Stagnation",
IF(HR[[#This Row],[YearsSinceLastPromotion]]&gt;=3,"Medium Stagnation","Low Stagnation"))</f>
        <v>Low Stagnation</v>
      </c>
      <c r="AU231" t="str">
        <f>IF(HR[[#This Row],[MonthlyIncome]]&lt;4000,"Low Salary",
IF(HR[[#This Row],[MonthlyIncome]]&lt;8000,"Medium Salary","High Salary"))</f>
        <v>Low Salary</v>
      </c>
    </row>
    <row r="232" spans="1:47">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IF(HR[[#This Row],[OverTime]]="Yes",1,0)</f>
        <v>0</v>
      </c>
      <c r="AK232">
        <f>IF(HR[[#This Row],[JobSatisfaction]]&lt;=2,1,0)</f>
        <v>0</v>
      </c>
      <c r="AL232">
        <f>IF(HR[[#This Row],[WorkLifeBalance]]&lt;=2,1,0)</f>
        <v>1</v>
      </c>
      <c r="AM232">
        <f>IF(HR[[#This Row],[MonthlyIncome]]&lt;AVERAGE(HR[MonthlyIncome]),1,0)</f>
        <v>1</v>
      </c>
      <c r="AN232">
        <f>IF(HR[[#This Row],[EnvironmentSatisfaction]]&lt;=2,1,0)</f>
        <v>0</v>
      </c>
      <c r="AO232">
        <f>IF(HR[[#This Row],[YearsSinceLastPromotion]]&gt;4,1,0)</f>
        <v>0</v>
      </c>
      <c r="AP232">
        <f>(HR[[#This Row],[OverTimeFlag]]*1.5+HR[[#This Row],[LowJobSatisFlag]]*2.5+HR[[#This Row],[LowWLBFlag]]*2+HR[[#This Row],[LowSalaryFlag]]*1.5+HR[[#This Row],[LowEnviFlag]]*2+HR[[#This Row],[LowProFlag]]*0.5)/10</f>
        <v>0.35</v>
      </c>
      <c r="AQ232" t="str">
        <f>IF(A232&gt;=_xlfn.PERCENTILE.INC($A$2:$A$1000,0.8),"High Risk",
IF(HR[[#This Row],[AttritionRiskScore]]&gt;=_xlfn.PERCENTILE.INC($AP$2:$AP$1000,0.5),"Medium Risk","Low Risk"))</f>
        <v>High Risk</v>
      </c>
      <c r="AR232">
        <f>(HR[[#This Row],[OverTimeFlag]]*4+HR[[#This Row],[LowWLBFlag]]*3+HR[[#This Row],[LowJobSatisFlag]]*2+HR[[#This Row],[LowProFlag]]*1)/10</f>
        <v>0.3</v>
      </c>
      <c r="AS232" t="str">
        <f t="shared" si="3"/>
        <v>Low Burnout</v>
      </c>
      <c r="AT232" t="str">
        <f>IF(HR[[#This Row],[YearsSinceLastPromotion]]&gt;4,"High Stagnation",
IF(HR[[#This Row],[YearsSinceLastPromotion]]&gt;=3,"Medium Stagnation","Low Stagnation"))</f>
        <v>Low Stagnation</v>
      </c>
      <c r="AU232" t="str">
        <f>IF(HR[[#This Row],[MonthlyIncome]]&lt;4000,"Low Salary",
IF(HR[[#This Row],[MonthlyIncome]]&lt;8000,"Medium Salary","High Salary"))</f>
        <v>Low Salary</v>
      </c>
    </row>
    <row r="233" spans="1:47">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IF(HR[[#This Row],[OverTime]]="Yes",1,0)</f>
        <v>0</v>
      </c>
      <c r="AK233">
        <f>IF(HR[[#This Row],[JobSatisfaction]]&lt;=2,1,0)</f>
        <v>0</v>
      </c>
      <c r="AL233">
        <f>IF(HR[[#This Row],[WorkLifeBalance]]&lt;=2,1,0)</f>
        <v>0</v>
      </c>
      <c r="AM233">
        <f>IF(HR[[#This Row],[MonthlyIncome]]&lt;AVERAGE(HR[MonthlyIncome]),1,0)</f>
        <v>0</v>
      </c>
      <c r="AN233">
        <f>IF(HR[[#This Row],[EnvironmentSatisfaction]]&lt;=2,1,0)</f>
        <v>0</v>
      </c>
      <c r="AO233">
        <f>IF(HR[[#This Row],[YearsSinceLastPromotion]]&gt;4,1,0)</f>
        <v>1</v>
      </c>
      <c r="AP233">
        <f>(HR[[#This Row],[OverTimeFlag]]*1.5+HR[[#This Row],[LowJobSatisFlag]]*2.5+HR[[#This Row],[LowWLBFlag]]*2+HR[[#This Row],[LowSalaryFlag]]*1.5+HR[[#This Row],[LowEnviFlag]]*2+HR[[#This Row],[LowProFlag]]*0.5)/10</f>
        <v>0.05</v>
      </c>
      <c r="AQ233" t="str">
        <f>IF(A233&gt;=_xlfn.PERCENTILE.INC($A$2:$A$1000,0.8),"High Risk",
IF(HR[[#This Row],[AttritionRiskScore]]&gt;=_xlfn.PERCENTILE.INC($AP$2:$AP$1000,0.5),"Medium Risk","Low Risk"))</f>
        <v>Low Risk</v>
      </c>
      <c r="AR233">
        <f>(HR[[#This Row],[OverTimeFlag]]*4+HR[[#This Row],[LowWLBFlag]]*3+HR[[#This Row],[LowJobSatisFlag]]*2+HR[[#This Row],[LowProFlag]]*1)/10</f>
        <v>0.1</v>
      </c>
      <c r="AS233" t="str">
        <f t="shared" si="3"/>
        <v>Low Burnout</v>
      </c>
      <c r="AT233" t="str">
        <f>IF(HR[[#This Row],[YearsSinceLastPromotion]]&gt;4,"High Stagnation",
IF(HR[[#This Row],[YearsSinceLastPromotion]]&gt;=3,"Medium Stagnation","Low Stagnation"))</f>
        <v>High Stagnation</v>
      </c>
      <c r="AU233" t="str">
        <f>IF(HR[[#This Row],[MonthlyIncome]]&lt;4000,"Low Salary",
IF(HR[[#This Row],[MonthlyIncome]]&lt;8000,"Medium Salary","High Salary"))</f>
        <v>High Salary</v>
      </c>
    </row>
    <row r="234" spans="1:47">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IF(HR[[#This Row],[OverTime]]="Yes",1,0)</f>
        <v>0</v>
      </c>
      <c r="AK234">
        <f>IF(HR[[#This Row],[JobSatisfaction]]&lt;=2,1,0)</f>
        <v>0</v>
      </c>
      <c r="AL234">
        <f>IF(HR[[#This Row],[WorkLifeBalance]]&lt;=2,1,0)</f>
        <v>1</v>
      </c>
      <c r="AM234">
        <f>IF(HR[[#This Row],[MonthlyIncome]]&lt;AVERAGE(HR[MonthlyIncome]),1,0)</f>
        <v>1</v>
      </c>
      <c r="AN234">
        <f>IF(HR[[#This Row],[EnvironmentSatisfaction]]&lt;=2,1,0)</f>
        <v>1</v>
      </c>
      <c r="AO234">
        <f>IF(HR[[#This Row],[YearsSinceLastPromotion]]&gt;4,1,0)</f>
        <v>0</v>
      </c>
      <c r="AP234">
        <f>(HR[[#This Row],[OverTimeFlag]]*1.5+HR[[#This Row],[LowJobSatisFlag]]*2.5+HR[[#This Row],[LowWLBFlag]]*2+HR[[#This Row],[LowSalaryFlag]]*1.5+HR[[#This Row],[LowEnviFlag]]*2+HR[[#This Row],[LowProFlag]]*0.5)/10</f>
        <v>0.55000000000000004</v>
      </c>
      <c r="AQ234" t="str">
        <f>IF(A234&gt;=_xlfn.PERCENTILE.INC($A$2:$A$1000,0.8),"High Risk",
IF(HR[[#This Row],[AttritionRiskScore]]&gt;=_xlfn.PERCENTILE.INC($AP$2:$AP$1000,0.5),"Medium Risk","Low Risk"))</f>
        <v>High Risk</v>
      </c>
      <c r="AR234">
        <f>(HR[[#This Row],[OverTimeFlag]]*4+HR[[#This Row],[LowWLBFlag]]*3+HR[[#This Row],[LowJobSatisFlag]]*2+HR[[#This Row],[LowProFlag]]*1)/10</f>
        <v>0.3</v>
      </c>
      <c r="AS234" t="str">
        <f t="shared" si="3"/>
        <v>Low Burnout</v>
      </c>
      <c r="AT234" t="str">
        <f>IF(HR[[#This Row],[YearsSinceLastPromotion]]&gt;4,"High Stagnation",
IF(HR[[#This Row],[YearsSinceLastPromotion]]&gt;=3,"Medium Stagnation","Low Stagnation"))</f>
        <v>Low Stagnation</v>
      </c>
      <c r="AU234" t="str">
        <f>IF(HR[[#This Row],[MonthlyIncome]]&lt;4000,"Low Salary",
IF(HR[[#This Row],[MonthlyIncome]]&lt;8000,"Medium Salary","High Salary"))</f>
        <v>Low Salary</v>
      </c>
    </row>
    <row r="235" spans="1:47">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IF(HR[[#This Row],[OverTime]]="Yes",1,0)</f>
        <v>0</v>
      </c>
      <c r="AK235">
        <f>IF(HR[[#This Row],[JobSatisfaction]]&lt;=2,1,0)</f>
        <v>0</v>
      </c>
      <c r="AL235">
        <f>IF(HR[[#This Row],[WorkLifeBalance]]&lt;=2,1,0)</f>
        <v>1</v>
      </c>
      <c r="AM235">
        <f>IF(HR[[#This Row],[MonthlyIncome]]&lt;AVERAGE(HR[MonthlyIncome]),1,0)</f>
        <v>0</v>
      </c>
      <c r="AN235">
        <f>IF(HR[[#This Row],[EnvironmentSatisfaction]]&lt;=2,1,0)</f>
        <v>0</v>
      </c>
      <c r="AO235">
        <f>IF(HR[[#This Row],[YearsSinceLastPromotion]]&gt;4,1,0)</f>
        <v>0</v>
      </c>
      <c r="AP235">
        <f>(HR[[#This Row],[OverTimeFlag]]*1.5+HR[[#This Row],[LowJobSatisFlag]]*2.5+HR[[#This Row],[LowWLBFlag]]*2+HR[[#This Row],[LowSalaryFlag]]*1.5+HR[[#This Row],[LowEnviFlag]]*2+HR[[#This Row],[LowProFlag]]*0.5)/10</f>
        <v>0.2</v>
      </c>
      <c r="AQ235" t="str">
        <f>IF(A235&gt;=_xlfn.PERCENTILE.INC($A$2:$A$1000,0.8),"High Risk",
IF(HR[[#This Row],[AttritionRiskScore]]&gt;=_xlfn.PERCENTILE.INC($AP$2:$AP$1000,0.5),"Medium Risk","Low Risk"))</f>
        <v>High Risk</v>
      </c>
      <c r="AR235">
        <f>(HR[[#This Row],[OverTimeFlag]]*4+HR[[#This Row],[LowWLBFlag]]*3+HR[[#This Row],[LowJobSatisFlag]]*2+HR[[#This Row],[LowProFlag]]*1)/10</f>
        <v>0.3</v>
      </c>
      <c r="AS235" t="str">
        <f t="shared" si="3"/>
        <v>Low Burnout</v>
      </c>
      <c r="AT235" t="str">
        <f>IF(HR[[#This Row],[YearsSinceLastPromotion]]&gt;4,"High Stagnation",
IF(HR[[#This Row],[YearsSinceLastPromotion]]&gt;=3,"Medium Stagnation","Low Stagnation"))</f>
        <v>Low Stagnation</v>
      </c>
      <c r="AU235" t="str">
        <f>IF(HR[[#This Row],[MonthlyIncome]]&lt;4000,"Low Salary",
IF(HR[[#This Row],[MonthlyIncome]]&lt;8000,"Medium Salary","High Salary"))</f>
        <v>High Salary</v>
      </c>
    </row>
    <row r="236" spans="1:47">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IF(HR[[#This Row],[OverTime]]="Yes",1,0)</f>
        <v>1</v>
      </c>
      <c r="AK236">
        <f>IF(HR[[#This Row],[JobSatisfaction]]&lt;=2,1,0)</f>
        <v>0</v>
      </c>
      <c r="AL236">
        <f>IF(HR[[#This Row],[WorkLifeBalance]]&lt;=2,1,0)</f>
        <v>1</v>
      </c>
      <c r="AM236">
        <f>IF(HR[[#This Row],[MonthlyIncome]]&lt;AVERAGE(HR[MonthlyIncome]),1,0)</f>
        <v>1</v>
      </c>
      <c r="AN236">
        <f>IF(HR[[#This Row],[EnvironmentSatisfaction]]&lt;=2,1,0)</f>
        <v>0</v>
      </c>
      <c r="AO236">
        <f>IF(HR[[#This Row],[YearsSinceLastPromotion]]&gt;4,1,0)</f>
        <v>0</v>
      </c>
      <c r="AP236">
        <f>(HR[[#This Row],[OverTimeFlag]]*1.5+HR[[#This Row],[LowJobSatisFlag]]*2.5+HR[[#This Row],[LowWLBFlag]]*2+HR[[#This Row],[LowSalaryFlag]]*1.5+HR[[#This Row],[LowEnviFlag]]*2+HR[[#This Row],[LowProFlag]]*0.5)/10</f>
        <v>0.5</v>
      </c>
      <c r="AQ236" t="str">
        <f>IF(A236&gt;=_xlfn.PERCENTILE.INC($A$2:$A$1000,0.8),"High Risk",
IF(HR[[#This Row],[AttritionRiskScore]]&gt;=_xlfn.PERCENTILE.INC($AP$2:$AP$1000,0.5),"Medium Risk","Low Risk"))</f>
        <v>Medium Risk</v>
      </c>
      <c r="AR236">
        <f>(HR[[#This Row],[OverTimeFlag]]*4+HR[[#This Row],[LowWLBFlag]]*3+HR[[#This Row],[LowJobSatisFlag]]*2+HR[[#This Row],[LowProFlag]]*1)/10</f>
        <v>0.7</v>
      </c>
      <c r="AS236" t="str">
        <f t="shared" si="3"/>
        <v>High Burnout</v>
      </c>
      <c r="AT236" t="str">
        <f>IF(HR[[#This Row],[YearsSinceLastPromotion]]&gt;4,"High Stagnation",
IF(HR[[#This Row],[YearsSinceLastPromotion]]&gt;=3,"Medium Stagnation","Low Stagnation"))</f>
        <v>Low Stagnation</v>
      </c>
      <c r="AU236" t="str">
        <f>IF(HR[[#This Row],[MonthlyIncome]]&lt;4000,"Low Salary",
IF(HR[[#This Row],[MonthlyIncome]]&lt;8000,"Medium Salary","High Salary"))</f>
        <v>Low Salary</v>
      </c>
    </row>
    <row r="237" spans="1:47">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IF(HR[[#This Row],[OverTime]]="Yes",1,0)</f>
        <v>1</v>
      </c>
      <c r="AK237">
        <f>IF(HR[[#This Row],[JobSatisfaction]]&lt;=2,1,0)</f>
        <v>0</v>
      </c>
      <c r="AL237">
        <f>IF(HR[[#This Row],[WorkLifeBalance]]&lt;=2,1,0)</f>
        <v>0</v>
      </c>
      <c r="AM237">
        <f>IF(HR[[#This Row],[MonthlyIncome]]&lt;AVERAGE(HR[MonthlyIncome]),1,0)</f>
        <v>0</v>
      </c>
      <c r="AN237">
        <f>IF(HR[[#This Row],[EnvironmentSatisfaction]]&lt;=2,1,0)</f>
        <v>0</v>
      </c>
      <c r="AO237">
        <f>IF(HR[[#This Row],[YearsSinceLastPromotion]]&gt;4,1,0)</f>
        <v>0</v>
      </c>
      <c r="AP237">
        <f>(HR[[#This Row],[OverTimeFlag]]*1.5+HR[[#This Row],[LowJobSatisFlag]]*2.5+HR[[#This Row],[LowWLBFlag]]*2+HR[[#This Row],[LowSalaryFlag]]*1.5+HR[[#This Row],[LowEnviFlag]]*2+HR[[#This Row],[LowProFlag]]*0.5)/10</f>
        <v>0.15</v>
      </c>
      <c r="AQ237" t="str">
        <f>IF(A237&gt;=_xlfn.PERCENTILE.INC($A$2:$A$1000,0.8),"High Risk",
IF(HR[[#This Row],[AttritionRiskScore]]&gt;=_xlfn.PERCENTILE.INC($AP$2:$AP$1000,0.5),"Medium Risk","Low Risk"))</f>
        <v>Low Risk</v>
      </c>
      <c r="AR237">
        <f>(HR[[#This Row],[OverTimeFlag]]*4+HR[[#This Row],[LowWLBFlag]]*3+HR[[#This Row],[LowJobSatisFlag]]*2+HR[[#This Row],[LowProFlag]]*1)/10</f>
        <v>0.4</v>
      </c>
      <c r="AS237" t="str">
        <f t="shared" si="3"/>
        <v>Medium Burnout</v>
      </c>
      <c r="AT237" t="str">
        <f>IF(HR[[#This Row],[YearsSinceLastPromotion]]&gt;4,"High Stagnation",
IF(HR[[#This Row],[YearsSinceLastPromotion]]&gt;=3,"Medium Stagnation","Low Stagnation"))</f>
        <v>Low Stagnation</v>
      </c>
      <c r="AU237" t="str">
        <f>IF(HR[[#This Row],[MonthlyIncome]]&lt;4000,"Low Salary",
IF(HR[[#This Row],[MonthlyIncome]]&lt;8000,"Medium Salary","High Salary"))</f>
        <v>High Salary</v>
      </c>
    </row>
    <row r="238" spans="1:47">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IF(HR[[#This Row],[OverTime]]="Yes",1,0)</f>
        <v>0</v>
      </c>
      <c r="AK238">
        <f>IF(HR[[#This Row],[JobSatisfaction]]&lt;=2,1,0)</f>
        <v>1</v>
      </c>
      <c r="AL238">
        <f>IF(HR[[#This Row],[WorkLifeBalance]]&lt;=2,1,0)</f>
        <v>0</v>
      </c>
      <c r="AM238">
        <f>IF(HR[[#This Row],[MonthlyIncome]]&lt;AVERAGE(HR[MonthlyIncome]),1,0)</f>
        <v>1</v>
      </c>
      <c r="AN238">
        <f>IF(HR[[#This Row],[EnvironmentSatisfaction]]&lt;=2,1,0)</f>
        <v>1</v>
      </c>
      <c r="AO238">
        <f>IF(HR[[#This Row],[YearsSinceLastPromotion]]&gt;4,1,0)</f>
        <v>0</v>
      </c>
      <c r="AP238">
        <f>(HR[[#This Row],[OverTimeFlag]]*1.5+HR[[#This Row],[LowJobSatisFlag]]*2.5+HR[[#This Row],[LowWLBFlag]]*2+HR[[#This Row],[LowSalaryFlag]]*1.5+HR[[#This Row],[LowEnviFlag]]*2+HR[[#This Row],[LowProFlag]]*0.5)/10</f>
        <v>0.6</v>
      </c>
      <c r="AQ238" t="str">
        <f>IF(A238&gt;=_xlfn.PERCENTILE.INC($A$2:$A$1000,0.8),"High Risk",
IF(HR[[#This Row],[AttritionRiskScore]]&gt;=_xlfn.PERCENTILE.INC($AP$2:$AP$1000,0.5),"Medium Risk","Low Risk"))</f>
        <v>Medium Risk</v>
      </c>
      <c r="AR238">
        <f>(HR[[#This Row],[OverTimeFlag]]*4+HR[[#This Row],[LowWLBFlag]]*3+HR[[#This Row],[LowJobSatisFlag]]*2+HR[[#This Row],[LowProFlag]]*1)/10</f>
        <v>0.2</v>
      </c>
      <c r="AS238" t="str">
        <f t="shared" si="3"/>
        <v>Low Burnout</v>
      </c>
      <c r="AT238" t="str">
        <f>IF(HR[[#This Row],[YearsSinceLastPromotion]]&gt;4,"High Stagnation",
IF(HR[[#This Row],[YearsSinceLastPromotion]]&gt;=3,"Medium Stagnation","Low Stagnation"))</f>
        <v>Low Stagnation</v>
      </c>
      <c r="AU238" t="str">
        <f>IF(HR[[#This Row],[MonthlyIncome]]&lt;4000,"Low Salary",
IF(HR[[#This Row],[MonthlyIncome]]&lt;8000,"Medium Salary","High Salary"))</f>
        <v>Low Salary</v>
      </c>
    </row>
    <row r="239" spans="1:47">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IF(HR[[#This Row],[OverTime]]="Yes",1,0)</f>
        <v>1</v>
      </c>
      <c r="AK239">
        <f>IF(HR[[#This Row],[JobSatisfaction]]&lt;=2,1,0)</f>
        <v>0</v>
      </c>
      <c r="AL239">
        <f>IF(HR[[#This Row],[WorkLifeBalance]]&lt;=2,1,0)</f>
        <v>0</v>
      </c>
      <c r="AM239">
        <f>IF(HR[[#This Row],[MonthlyIncome]]&lt;AVERAGE(HR[MonthlyIncome]),1,0)</f>
        <v>0</v>
      </c>
      <c r="AN239">
        <f>IF(HR[[#This Row],[EnvironmentSatisfaction]]&lt;=2,1,0)</f>
        <v>1</v>
      </c>
      <c r="AO239">
        <f>IF(HR[[#This Row],[YearsSinceLastPromotion]]&gt;4,1,0)</f>
        <v>1</v>
      </c>
      <c r="AP239">
        <f>(HR[[#This Row],[OverTimeFlag]]*1.5+HR[[#This Row],[LowJobSatisFlag]]*2.5+HR[[#This Row],[LowWLBFlag]]*2+HR[[#This Row],[LowSalaryFlag]]*1.5+HR[[#This Row],[LowEnviFlag]]*2+HR[[#This Row],[LowProFlag]]*0.5)/10</f>
        <v>0.4</v>
      </c>
      <c r="AQ239" t="str">
        <f>IF(A239&gt;=_xlfn.PERCENTILE.INC($A$2:$A$1000,0.8),"High Risk",
IF(HR[[#This Row],[AttritionRiskScore]]&gt;=_xlfn.PERCENTILE.INC($AP$2:$AP$1000,0.5),"Medium Risk","Low Risk"))</f>
        <v>High Risk</v>
      </c>
      <c r="AR239">
        <f>(HR[[#This Row],[OverTimeFlag]]*4+HR[[#This Row],[LowWLBFlag]]*3+HR[[#This Row],[LowJobSatisFlag]]*2+HR[[#This Row],[LowProFlag]]*1)/10</f>
        <v>0.5</v>
      </c>
      <c r="AS239" t="str">
        <f t="shared" si="3"/>
        <v>Medium Burnout</v>
      </c>
      <c r="AT239" t="str">
        <f>IF(HR[[#This Row],[YearsSinceLastPromotion]]&gt;4,"High Stagnation",
IF(HR[[#This Row],[YearsSinceLastPromotion]]&gt;=3,"Medium Stagnation","Low Stagnation"))</f>
        <v>High Stagnation</v>
      </c>
      <c r="AU239" t="str">
        <f>IF(HR[[#This Row],[MonthlyIncome]]&lt;4000,"Low Salary",
IF(HR[[#This Row],[MonthlyIncome]]&lt;8000,"Medium Salary","High Salary"))</f>
        <v>High Salary</v>
      </c>
    </row>
    <row r="240" spans="1:47">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IF(HR[[#This Row],[OverTime]]="Yes",1,0)</f>
        <v>0</v>
      </c>
      <c r="AK240">
        <f>IF(HR[[#This Row],[JobSatisfaction]]&lt;=2,1,0)</f>
        <v>1</v>
      </c>
      <c r="AL240">
        <f>IF(HR[[#This Row],[WorkLifeBalance]]&lt;=2,1,0)</f>
        <v>0</v>
      </c>
      <c r="AM240">
        <f>IF(HR[[#This Row],[MonthlyIncome]]&lt;AVERAGE(HR[MonthlyIncome]),1,0)</f>
        <v>1</v>
      </c>
      <c r="AN240">
        <f>IF(HR[[#This Row],[EnvironmentSatisfaction]]&lt;=2,1,0)</f>
        <v>0</v>
      </c>
      <c r="AO240">
        <f>IF(HR[[#This Row],[YearsSinceLastPromotion]]&gt;4,1,0)</f>
        <v>0</v>
      </c>
      <c r="AP240">
        <f>(HR[[#This Row],[OverTimeFlag]]*1.5+HR[[#This Row],[LowJobSatisFlag]]*2.5+HR[[#This Row],[LowWLBFlag]]*2+HR[[#This Row],[LowSalaryFlag]]*1.5+HR[[#This Row],[LowEnviFlag]]*2+HR[[#This Row],[LowProFlag]]*0.5)/10</f>
        <v>0.4</v>
      </c>
      <c r="AQ240" t="str">
        <f>IF(A240&gt;=_xlfn.PERCENTILE.INC($A$2:$A$1000,0.8),"High Risk",
IF(HR[[#This Row],[AttritionRiskScore]]&gt;=_xlfn.PERCENTILE.INC($AP$2:$AP$1000,0.5),"Medium Risk","Low Risk"))</f>
        <v>Medium Risk</v>
      </c>
      <c r="AR240">
        <f>(HR[[#This Row],[OverTimeFlag]]*4+HR[[#This Row],[LowWLBFlag]]*3+HR[[#This Row],[LowJobSatisFlag]]*2+HR[[#This Row],[LowProFlag]]*1)/10</f>
        <v>0.2</v>
      </c>
      <c r="AS240" t="str">
        <f t="shared" si="3"/>
        <v>Low Burnout</v>
      </c>
      <c r="AT240" t="str">
        <f>IF(HR[[#This Row],[YearsSinceLastPromotion]]&gt;4,"High Stagnation",
IF(HR[[#This Row],[YearsSinceLastPromotion]]&gt;=3,"Medium Stagnation","Low Stagnation"))</f>
        <v>Low Stagnation</v>
      </c>
      <c r="AU240" t="str">
        <f>IF(HR[[#This Row],[MonthlyIncome]]&lt;4000,"Low Salary",
IF(HR[[#This Row],[MonthlyIncome]]&lt;8000,"Medium Salary","High Salary"))</f>
        <v>Low Salary</v>
      </c>
    </row>
    <row r="241" spans="1:47">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IF(HR[[#This Row],[OverTime]]="Yes",1,0)</f>
        <v>1</v>
      </c>
      <c r="AK241">
        <f>IF(HR[[#This Row],[JobSatisfaction]]&lt;=2,1,0)</f>
        <v>0</v>
      </c>
      <c r="AL241">
        <f>IF(HR[[#This Row],[WorkLifeBalance]]&lt;=2,1,0)</f>
        <v>1</v>
      </c>
      <c r="AM241">
        <f>IF(HR[[#This Row],[MonthlyIncome]]&lt;AVERAGE(HR[MonthlyIncome]),1,0)</f>
        <v>1</v>
      </c>
      <c r="AN241">
        <f>IF(HR[[#This Row],[EnvironmentSatisfaction]]&lt;=2,1,0)</f>
        <v>0</v>
      </c>
      <c r="AO241">
        <f>IF(HR[[#This Row],[YearsSinceLastPromotion]]&gt;4,1,0)</f>
        <v>0</v>
      </c>
      <c r="AP241">
        <f>(HR[[#This Row],[OverTimeFlag]]*1.5+HR[[#This Row],[LowJobSatisFlag]]*2.5+HR[[#This Row],[LowWLBFlag]]*2+HR[[#This Row],[LowSalaryFlag]]*1.5+HR[[#This Row],[LowEnviFlag]]*2+HR[[#This Row],[LowProFlag]]*0.5)/10</f>
        <v>0.5</v>
      </c>
      <c r="AQ241" t="str">
        <f>IF(A241&gt;=_xlfn.PERCENTILE.INC($A$2:$A$1000,0.8),"High Risk",
IF(HR[[#This Row],[AttritionRiskScore]]&gt;=_xlfn.PERCENTILE.INC($AP$2:$AP$1000,0.5),"Medium Risk","Low Risk"))</f>
        <v>Medium Risk</v>
      </c>
      <c r="AR241">
        <f>(HR[[#This Row],[OverTimeFlag]]*4+HR[[#This Row],[LowWLBFlag]]*3+HR[[#This Row],[LowJobSatisFlag]]*2+HR[[#This Row],[LowProFlag]]*1)/10</f>
        <v>0.7</v>
      </c>
      <c r="AS241" t="str">
        <f t="shared" si="3"/>
        <v>High Burnout</v>
      </c>
      <c r="AT241" t="str">
        <f>IF(HR[[#This Row],[YearsSinceLastPromotion]]&gt;4,"High Stagnation",
IF(HR[[#This Row],[YearsSinceLastPromotion]]&gt;=3,"Medium Stagnation","Low Stagnation"))</f>
        <v>Low Stagnation</v>
      </c>
      <c r="AU241" t="str">
        <f>IF(HR[[#This Row],[MonthlyIncome]]&lt;4000,"Low Salary",
IF(HR[[#This Row],[MonthlyIncome]]&lt;8000,"Medium Salary","High Salary"))</f>
        <v>Low Salary</v>
      </c>
    </row>
    <row r="242" spans="1:47">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IF(HR[[#This Row],[OverTime]]="Yes",1,0)</f>
        <v>0</v>
      </c>
      <c r="AK242">
        <f>IF(HR[[#This Row],[JobSatisfaction]]&lt;=2,1,0)</f>
        <v>0</v>
      </c>
      <c r="AL242">
        <f>IF(HR[[#This Row],[WorkLifeBalance]]&lt;=2,1,0)</f>
        <v>0</v>
      </c>
      <c r="AM242">
        <f>IF(HR[[#This Row],[MonthlyIncome]]&lt;AVERAGE(HR[MonthlyIncome]),1,0)</f>
        <v>1</v>
      </c>
      <c r="AN242">
        <f>IF(HR[[#This Row],[EnvironmentSatisfaction]]&lt;=2,1,0)</f>
        <v>0</v>
      </c>
      <c r="AO242">
        <f>IF(HR[[#This Row],[YearsSinceLastPromotion]]&gt;4,1,0)</f>
        <v>0</v>
      </c>
      <c r="AP242">
        <f>(HR[[#This Row],[OverTimeFlag]]*1.5+HR[[#This Row],[LowJobSatisFlag]]*2.5+HR[[#This Row],[LowWLBFlag]]*2+HR[[#This Row],[LowSalaryFlag]]*1.5+HR[[#This Row],[LowEnviFlag]]*2+HR[[#This Row],[LowProFlag]]*0.5)/10</f>
        <v>0.15</v>
      </c>
      <c r="AQ242" t="str">
        <f>IF(A242&gt;=_xlfn.PERCENTILE.INC($A$2:$A$1000,0.8),"High Risk",
IF(HR[[#This Row],[AttritionRiskScore]]&gt;=_xlfn.PERCENTILE.INC($AP$2:$AP$1000,0.5),"Medium Risk","Low Risk"))</f>
        <v>Low Risk</v>
      </c>
      <c r="AR242">
        <f>(HR[[#This Row],[OverTimeFlag]]*4+HR[[#This Row],[LowWLBFlag]]*3+HR[[#This Row],[LowJobSatisFlag]]*2+HR[[#This Row],[LowProFlag]]*1)/10</f>
        <v>0</v>
      </c>
      <c r="AS242" t="str">
        <f t="shared" si="3"/>
        <v>Low Burnout</v>
      </c>
      <c r="AT242" t="str">
        <f>IF(HR[[#This Row],[YearsSinceLastPromotion]]&gt;4,"High Stagnation",
IF(HR[[#This Row],[YearsSinceLastPromotion]]&gt;=3,"Medium Stagnation","Low Stagnation"))</f>
        <v>Low Stagnation</v>
      </c>
      <c r="AU242" t="str">
        <f>IF(HR[[#This Row],[MonthlyIncome]]&lt;4000,"Low Salary",
IF(HR[[#This Row],[MonthlyIncome]]&lt;8000,"Medium Salary","High Salary"))</f>
        <v>Low Salary</v>
      </c>
    </row>
    <row r="243" spans="1:47">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IF(HR[[#This Row],[OverTime]]="Yes",1,0)</f>
        <v>0</v>
      </c>
      <c r="AK243">
        <f>IF(HR[[#This Row],[JobSatisfaction]]&lt;=2,1,0)</f>
        <v>0</v>
      </c>
      <c r="AL243">
        <f>IF(HR[[#This Row],[WorkLifeBalance]]&lt;=2,1,0)</f>
        <v>0</v>
      </c>
      <c r="AM243">
        <f>IF(HR[[#This Row],[MonthlyIncome]]&lt;AVERAGE(HR[MonthlyIncome]),1,0)</f>
        <v>1</v>
      </c>
      <c r="AN243">
        <f>IF(HR[[#This Row],[EnvironmentSatisfaction]]&lt;=2,1,0)</f>
        <v>0</v>
      </c>
      <c r="AO243">
        <f>IF(HR[[#This Row],[YearsSinceLastPromotion]]&gt;4,1,0)</f>
        <v>0</v>
      </c>
      <c r="AP243">
        <f>(HR[[#This Row],[OverTimeFlag]]*1.5+HR[[#This Row],[LowJobSatisFlag]]*2.5+HR[[#This Row],[LowWLBFlag]]*2+HR[[#This Row],[LowSalaryFlag]]*1.5+HR[[#This Row],[LowEnviFlag]]*2+HR[[#This Row],[LowProFlag]]*0.5)/10</f>
        <v>0.15</v>
      </c>
      <c r="AQ243" t="str">
        <f>IF(A243&gt;=_xlfn.PERCENTILE.INC($A$2:$A$1000,0.8),"High Risk",
IF(HR[[#This Row],[AttritionRiskScore]]&gt;=_xlfn.PERCENTILE.INC($AP$2:$AP$1000,0.5),"Medium Risk","Low Risk"))</f>
        <v>Low Risk</v>
      </c>
      <c r="AR243">
        <f>(HR[[#This Row],[OverTimeFlag]]*4+HR[[#This Row],[LowWLBFlag]]*3+HR[[#This Row],[LowJobSatisFlag]]*2+HR[[#This Row],[LowProFlag]]*1)/10</f>
        <v>0</v>
      </c>
      <c r="AS243" t="str">
        <f t="shared" si="3"/>
        <v>Low Burnout</v>
      </c>
      <c r="AT243" t="str">
        <f>IF(HR[[#This Row],[YearsSinceLastPromotion]]&gt;4,"High Stagnation",
IF(HR[[#This Row],[YearsSinceLastPromotion]]&gt;=3,"Medium Stagnation","Low Stagnation"))</f>
        <v>Low Stagnation</v>
      </c>
      <c r="AU243" t="str">
        <f>IF(HR[[#This Row],[MonthlyIncome]]&lt;4000,"Low Salary",
IF(HR[[#This Row],[MonthlyIncome]]&lt;8000,"Medium Salary","High Salary"))</f>
        <v>Medium Salary</v>
      </c>
    </row>
    <row r="244" spans="1:47">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IF(HR[[#This Row],[OverTime]]="Yes",1,0)</f>
        <v>0</v>
      </c>
      <c r="AK244">
        <f>IF(HR[[#This Row],[JobSatisfaction]]&lt;=2,1,0)</f>
        <v>1</v>
      </c>
      <c r="AL244">
        <f>IF(HR[[#This Row],[WorkLifeBalance]]&lt;=2,1,0)</f>
        <v>1</v>
      </c>
      <c r="AM244">
        <f>IF(HR[[#This Row],[MonthlyIncome]]&lt;AVERAGE(HR[MonthlyIncome]),1,0)</f>
        <v>1</v>
      </c>
      <c r="AN244">
        <f>IF(HR[[#This Row],[EnvironmentSatisfaction]]&lt;=2,1,0)</f>
        <v>0</v>
      </c>
      <c r="AO244">
        <f>IF(HR[[#This Row],[YearsSinceLastPromotion]]&gt;4,1,0)</f>
        <v>0</v>
      </c>
      <c r="AP244">
        <f>(HR[[#This Row],[OverTimeFlag]]*1.5+HR[[#This Row],[LowJobSatisFlag]]*2.5+HR[[#This Row],[LowWLBFlag]]*2+HR[[#This Row],[LowSalaryFlag]]*1.5+HR[[#This Row],[LowEnviFlag]]*2+HR[[#This Row],[LowProFlag]]*0.5)/10</f>
        <v>0.6</v>
      </c>
      <c r="AQ244" t="str">
        <f>IF(A244&gt;=_xlfn.PERCENTILE.INC($A$2:$A$1000,0.8),"High Risk",
IF(HR[[#This Row],[AttritionRiskScore]]&gt;=_xlfn.PERCENTILE.INC($AP$2:$AP$1000,0.5),"Medium Risk","Low Risk"))</f>
        <v>Medium Risk</v>
      </c>
      <c r="AR244">
        <f>(HR[[#This Row],[OverTimeFlag]]*4+HR[[#This Row],[LowWLBFlag]]*3+HR[[#This Row],[LowJobSatisFlag]]*2+HR[[#This Row],[LowProFlag]]*1)/10</f>
        <v>0.5</v>
      </c>
      <c r="AS244" t="str">
        <f t="shared" si="3"/>
        <v>Medium Burnout</v>
      </c>
      <c r="AT244" t="str">
        <f>IF(HR[[#This Row],[YearsSinceLastPromotion]]&gt;4,"High Stagnation",
IF(HR[[#This Row],[YearsSinceLastPromotion]]&gt;=3,"Medium Stagnation","Low Stagnation"))</f>
        <v>Low Stagnation</v>
      </c>
      <c r="AU244" t="str">
        <f>IF(HR[[#This Row],[MonthlyIncome]]&lt;4000,"Low Salary",
IF(HR[[#This Row],[MonthlyIncome]]&lt;8000,"Medium Salary","High Salary"))</f>
        <v>Low Salary</v>
      </c>
    </row>
    <row r="245" spans="1:47">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IF(HR[[#This Row],[OverTime]]="Yes",1,0)</f>
        <v>0</v>
      </c>
      <c r="AK245">
        <f>IF(HR[[#This Row],[JobSatisfaction]]&lt;=2,1,0)</f>
        <v>0</v>
      </c>
      <c r="AL245">
        <f>IF(HR[[#This Row],[WorkLifeBalance]]&lt;=2,1,0)</f>
        <v>0</v>
      </c>
      <c r="AM245">
        <f>IF(HR[[#This Row],[MonthlyIncome]]&lt;AVERAGE(HR[MonthlyIncome]),1,0)</f>
        <v>1</v>
      </c>
      <c r="AN245">
        <f>IF(HR[[#This Row],[EnvironmentSatisfaction]]&lt;=2,1,0)</f>
        <v>1</v>
      </c>
      <c r="AO245">
        <f>IF(HR[[#This Row],[YearsSinceLastPromotion]]&gt;4,1,0)</f>
        <v>0</v>
      </c>
      <c r="AP245">
        <f>(HR[[#This Row],[OverTimeFlag]]*1.5+HR[[#This Row],[LowJobSatisFlag]]*2.5+HR[[#This Row],[LowWLBFlag]]*2+HR[[#This Row],[LowSalaryFlag]]*1.5+HR[[#This Row],[LowEnviFlag]]*2+HR[[#This Row],[LowProFlag]]*0.5)/10</f>
        <v>0.35</v>
      </c>
      <c r="AQ245" t="str">
        <f>IF(A245&gt;=_xlfn.PERCENTILE.INC($A$2:$A$1000,0.8),"High Risk",
IF(HR[[#This Row],[AttritionRiskScore]]&gt;=_xlfn.PERCENTILE.INC($AP$2:$AP$1000,0.5),"Medium Risk","Low Risk"))</f>
        <v>Medium Risk</v>
      </c>
      <c r="AR245">
        <f>(HR[[#This Row],[OverTimeFlag]]*4+HR[[#This Row],[LowWLBFlag]]*3+HR[[#This Row],[LowJobSatisFlag]]*2+HR[[#This Row],[LowProFlag]]*1)/10</f>
        <v>0</v>
      </c>
      <c r="AS245" t="str">
        <f t="shared" si="3"/>
        <v>Low Burnout</v>
      </c>
      <c r="AT245" t="str">
        <f>IF(HR[[#This Row],[YearsSinceLastPromotion]]&gt;4,"High Stagnation",
IF(HR[[#This Row],[YearsSinceLastPromotion]]&gt;=3,"Medium Stagnation","Low Stagnation"))</f>
        <v>Medium Stagnation</v>
      </c>
      <c r="AU245" t="str">
        <f>IF(HR[[#This Row],[MonthlyIncome]]&lt;4000,"Low Salary",
IF(HR[[#This Row],[MonthlyIncome]]&lt;8000,"Medium Salary","High Salary"))</f>
        <v>Low Salary</v>
      </c>
    </row>
    <row r="246" spans="1:47">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IF(HR[[#This Row],[OverTime]]="Yes",1,0)</f>
        <v>0</v>
      </c>
      <c r="AK246">
        <f>IF(HR[[#This Row],[JobSatisfaction]]&lt;=2,1,0)</f>
        <v>0</v>
      </c>
      <c r="AL246">
        <f>IF(HR[[#This Row],[WorkLifeBalance]]&lt;=2,1,0)</f>
        <v>0</v>
      </c>
      <c r="AM246">
        <f>IF(HR[[#This Row],[MonthlyIncome]]&lt;AVERAGE(HR[MonthlyIncome]),1,0)</f>
        <v>0</v>
      </c>
      <c r="AN246">
        <f>IF(HR[[#This Row],[EnvironmentSatisfaction]]&lt;=2,1,0)</f>
        <v>0</v>
      </c>
      <c r="AO246">
        <f>IF(HR[[#This Row],[YearsSinceLastPromotion]]&gt;4,1,0)</f>
        <v>0</v>
      </c>
      <c r="AP246">
        <f>(HR[[#This Row],[OverTimeFlag]]*1.5+HR[[#This Row],[LowJobSatisFlag]]*2.5+HR[[#This Row],[LowWLBFlag]]*2+HR[[#This Row],[LowSalaryFlag]]*1.5+HR[[#This Row],[LowEnviFlag]]*2+HR[[#This Row],[LowProFlag]]*0.5)/10</f>
        <v>0</v>
      </c>
      <c r="AQ246" t="str">
        <f>IF(A246&gt;=_xlfn.PERCENTILE.INC($A$2:$A$1000,0.8),"High Risk",
IF(HR[[#This Row],[AttritionRiskScore]]&gt;=_xlfn.PERCENTILE.INC($AP$2:$AP$1000,0.5),"Medium Risk","Low Risk"))</f>
        <v>High Risk</v>
      </c>
      <c r="AR246">
        <f>(HR[[#This Row],[OverTimeFlag]]*4+HR[[#This Row],[LowWLBFlag]]*3+HR[[#This Row],[LowJobSatisFlag]]*2+HR[[#This Row],[LowProFlag]]*1)/10</f>
        <v>0</v>
      </c>
      <c r="AS246" t="str">
        <f t="shared" si="3"/>
        <v>Low Burnout</v>
      </c>
      <c r="AT246" t="str">
        <f>IF(HR[[#This Row],[YearsSinceLastPromotion]]&gt;4,"High Stagnation",
IF(HR[[#This Row],[YearsSinceLastPromotion]]&gt;=3,"Medium Stagnation","Low Stagnation"))</f>
        <v>Low Stagnation</v>
      </c>
      <c r="AU246" t="str">
        <f>IF(HR[[#This Row],[MonthlyIncome]]&lt;4000,"Low Salary",
IF(HR[[#This Row],[MonthlyIncome]]&lt;8000,"Medium Salary","High Salary"))</f>
        <v>High Salary</v>
      </c>
    </row>
    <row r="247" spans="1:47">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IF(HR[[#This Row],[OverTime]]="Yes",1,0)</f>
        <v>0</v>
      </c>
      <c r="AK247">
        <f>IF(HR[[#This Row],[JobSatisfaction]]&lt;=2,1,0)</f>
        <v>0</v>
      </c>
      <c r="AL247">
        <f>IF(HR[[#This Row],[WorkLifeBalance]]&lt;=2,1,0)</f>
        <v>0</v>
      </c>
      <c r="AM247">
        <f>IF(HR[[#This Row],[MonthlyIncome]]&lt;AVERAGE(HR[MonthlyIncome]),1,0)</f>
        <v>0</v>
      </c>
      <c r="AN247">
        <f>IF(HR[[#This Row],[EnvironmentSatisfaction]]&lt;=2,1,0)</f>
        <v>1</v>
      </c>
      <c r="AO247">
        <f>IF(HR[[#This Row],[YearsSinceLastPromotion]]&gt;4,1,0)</f>
        <v>0</v>
      </c>
      <c r="AP247">
        <f>(HR[[#This Row],[OverTimeFlag]]*1.5+HR[[#This Row],[LowJobSatisFlag]]*2.5+HR[[#This Row],[LowWLBFlag]]*2+HR[[#This Row],[LowSalaryFlag]]*1.5+HR[[#This Row],[LowEnviFlag]]*2+HR[[#This Row],[LowProFlag]]*0.5)/10</f>
        <v>0.2</v>
      </c>
      <c r="AQ247" t="str">
        <f>IF(A247&gt;=_xlfn.PERCENTILE.INC($A$2:$A$1000,0.8),"High Risk",
IF(HR[[#This Row],[AttritionRiskScore]]&gt;=_xlfn.PERCENTILE.INC($AP$2:$AP$1000,0.5),"Medium Risk","Low Risk"))</f>
        <v>Low Risk</v>
      </c>
      <c r="AR247">
        <f>(HR[[#This Row],[OverTimeFlag]]*4+HR[[#This Row],[LowWLBFlag]]*3+HR[[#This Row],[LowJobSatisFlag]]*2+HR[[#This Row],[LowProFlag]]*1)/10</f>
        <v>0</v>
      </c>
      <c r="AS247" t="str">
        <f t="shared" si="3"/>
        <v>Low Burnout</v>
      </c>
      <c r="AT247" t="str">
        <f>IF(HR[[#This Row],[YearsSinceLastPromotion]]&gt;4,"High Stagnation",
IF(HR[[#This Row],[YearsSinceLastPromotion]]&gt;=3,"Medium Stagnation","Low Stagnation"))</f>
        <v>Low Stagnation</v>
      </c>
      <c r="AU247" t="str">
        <f>IF(HR[[#This Row],[MonthlyIncome]]&lt;4000,"Low Salary",
IF(HR[[#This Row],[MonthlyIncome]]&lt;8000,"Medium Salary","High Salary"))</f>
        <v>High Salary</v>
      </c>
    </row>
    <row r="248" spans="1:47">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IF(HR[[#This Row],[OverTime]]="Yes",1,0)</f>
        <v>0</v>
      </c>
      <c r="AK248">
        <f>IF(HR[[#This Row],[JobSatisfaction]]&lt;=2,1,0)</f>
        <v>0</v>
      </c>
      <c r="AL248">
        <f>IF(HR[[#This Row],[WorkLifeBalance]]&lt;=2,1,0)</f>
        <v>1</v>
      </c>
      <c r="AM248">
        <f>IF(HR[[#This Row],[MonthlyIncome]]&lt;AVERAGE(HR[MonthlyIncome]),1,0)</f>
        <v>1</v>
      </c>
      <c r="AN248">
        <f>IF(HR[[#This Row],[EnvironmentSatisfaction]]&lt;=2,1,0)</f>
        <v>0</v>
      </c>
      <c r="AO248">
        <f>IF(HR[[#This Row],[YearsSinceLastPromotion]]&gt;4,1,0)</f>
        <v>0</v>
      </c>
      <c r="AP248">
        <f>(HR[[#This Row],[OverTimeFlag]]*1.5+HR[[#This Row],[LowJobSatisFlag]]*2.5+HR[[#This Row],[LowWLBFlag]]*2+HR[[#This Row],[LowSalaryFlag]]*1.5+HR[[#This Row],[LowEnviFlag]]*2+HR[[#This Row],[LowProFlag]]*0.5)/10</f>
        <v>0.35</v>
      </c>
      <c r="AQ248" t="str">
        <f>IF(A248&gt;=_xlfn.PERCENTILE.INC($A$2:$A$1000,0.8),"High Risk",
IF(HR[[#This Row],[AttritionRiskScore]]&gt;=_xlfn.PERCENTILE.INC($AP$2:$AP$1000,0.5),"Medium Risk","Low Risk"))</f>
        <v>Medium Risk</v>
      </c>
      <c r="AR248">
        <f>(HR[[#This Row],[OverTimeFlag]]*4+HR[[#This Row],[LowWLBFlag]]*3+HR[[#This Row],[LowJobSatisFlag]]*2+HR[[#This Row],[LowProFlag]]*1)/10</f>
        <v>0.3</v>
      </c>
      <c r="AS248" t="str">
        <f t="shared" si="3"/>
        <v>Low Burnout</v>
      </c>
      <c r="AT248" t="str">
        <f>IF(HR[[#This Row],[YearsSinceLastPromotion]]&gt;4,"High Stagnation",
IF(HR[[#This Row],[YearsSinceLastPromotion]]&gt;=3,"Medium Stagnation","Low Stagnation"))</f>
        <v>Low Stagnation</v>
      </c>
      <c r="AU248" t="str">
        <f>IF(HR[[#This Row],[MonthlyIncome]]&lt;4000,"Low Salary",
IF(HR[[#This Row],[MonthlyIncome]]&lt;8000,"Medium Salary","High Salary"))</f>
        <v>Low Salary</v>
      </c>
    </row>
    <row r="249" spans="1:47">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IF(HR[[#This Row],[OverTime]]="Yes",1,0)</f>
        <v>0</v>
      </c>
      <c r="AK249">
        <f>IF(HR[[#This Row],[JobSatisfaction]]&lt;=2,1,0)</f>
        <v>1</v>
      </c>
      <c r="AL249">
        <f>IF(HR[[#This Row],[WorkLifeBalance]]&lt;=2,1,0)</f>
        <v>0</v>
      </c>
      <c r="AM249">
        <f>IF(HR[[#This Row],[MonthlyIncome]]&lt;AVERAGE(HR[MonthlyIncome]),1,0)</f>
        <v>1</v>
      </c>
      <c r="AN249">
        <f>IF(HR[[#This Row],[EnvironmentSatisfaction]]&lt;=2,1,0)</f>
        <v>0</v>
      </c>
      <c r="AO249">
        <f>IF(HR[[#This Row],[YearsSinceLastPromotion]]&gt;4,1,0)</f>
        <v>1</v>
      </c>
      <c r="AP249">
        <f>(HR[[#This Row],[OverTimeFlag]]*1.5+HR[[#This Row],[LowJobSatisFlag]]*2.5+HR[[#This Row],[LowWLBFlag]]*2+HR[[#This Row],[LowSalaryFlag]]*1.5+HR[[#This Row],[LowEnviFlag]]*2+HR[[#This Row],[LowProFlag]]*0.5)/10</f>
        <v>0.45</v>
      </c>
      <c r="AQ249" t="str">
        <f>IF(A249&gt;=_xlfn.PERCENTILE.INC($A$2:$A$1000,0.8),"High Risk",
IF(HR[[#This Row],[AttritionRiskScore]]&gt;=_xlfn.PERCENTILE.INC($AP$2:$AP$1000,0.5),"Medium Risk","Low Risk"))</f>
        <v>Medium Risk</v>
      </c>
      <c r="AR249">
        <f>(HR[[#This Row],[OverTimeFlag]]*4+HR[[#This Row],[LowWLBFlag]]*3+HR[[#This Row],[LowJobSatisFlag]]*2+HR[[#This Row],[LowProFlag]]*1)/10</f>
        <v>0.3</v>
      </c>
      <c r="AS249" t="str">
        <f t="shared" si="3"/>
        <v>Low Burnout</v>
      </c>
      <c r="AT249" t="str">
        <f>IF(HR[[#This Row],[YearsSinceLastPromotion]]&gt;4,"High Stagnation",
IF(HR[[#This Row],[YearsSinceLastPromotion]]&gt;=3,"Medium Stagnation","Low Stagnation"))</f>
        <v>High Stagnation</v>
      </c>
      <c r="AU249" t="str">
        <f>IF(HR[[#This Row],[MonthlyIncome]]&lt;4000,"Low Salary",
IF(HR[[#This Row],[MonthlyIncome]]&lt;8000,"Medium Salary","High Salary"))</f>
        <v>Medium Salary</v>
      </c>
    </row>
    <row r="250" spans="1:47">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IF(HR[[#This Row],[OverTime]]="Yes",1,0)</f>
        <v>0</v>
      </c>
      <c r="AK250">
        <f>IF(HR[[#This Row],[JobSatisfaction]]&lt;=2,1,0)</f>
        <v>1</v>
      </c>
      <c r="AL250">
        <f>IF(HR[[#This Row],[WorkLifeBalance]]&lt;=2,1,0)</f>
        <v>1</v>
      </c>
      <c r="AM250">
        <f>IF(HR[[#This Row],[MonthlyIncome]]&lt;AVERAGE(HR[MonthlyIncome]),1,0)</f>
        <v>1</v>
      </c>
      <c r="AN250">
        <f>IF(HR[[#This Row],[EnvironmentSatisfaction]]&lt;=2,1,0)</f>
        <v>0</v>
      </c>
      <c r="AO250">
        <f>IF(HR[[#This Row],[YearsSinceLastPromotion]]&gt;4,1,0)</f>
        <v>0</v>
      </c>
      <c r="AP250">
        <f>(HR[[#This Row],[OverTimeFlag]]*1.5+HR[[#This Row],[LowJobSatisFlag]]*2.5+HR[[#This Row],[LowWLBFlag]]*2+HR[[#This Row],[LowSalaryFlag]]*1.5+HR[[#This Row],[LowEnviFlag]]*2+HR[[#This Row],[LowProFlag]]*0.5)/10</f>
        <v>0.6</v>
      </c>
      <c r="AQ250" t="str">
        <f>IF(A250&gt;=_xlfn.PERCENTILE.INC($A$2:$A$1000,0.8),"High Risk",
IF(HR[[#This Row],[AttritionRiskScore]]&gt;=_xlfn.PERCENTILE.INC($AP$2:$AP$1000,0.5),"Medium Risk","Low Risk"))</f>
        <v>Medium Risk</v>
      </c>
      <c r="AR250">
        <f>(HR[[#This Row],[OverTimeFlag]]*4+HR[[#This Row],[LowWLBFlag]]*3+HR[[#This Row],[LowJobSatisFlag]]*2+HR[[#This Row],[LowProFlag]]*1)/10</f>
        <v>0.5</v>
      </c>
      <c r="AS250" t="str">
        <f t="shared" si="3"/>
        <v>Medium Burnout</v>
      </c>
      <c r="AT250" t="str">
        <f>IF(HR[[#This Row],[YearsSinceLastPromotion]]&gt;4,"High Stagnation",
IF(HR[[#This Row],[YearsSinceLastPromotion]]&gt;=3,"Medium Stagnation","Low Stagnation"))</f>
        <v>Low Stagnation</v>
      </c>
      <c r="AU250" t="str">
        <f>IF(HR[[#This Row],[MonthlyIncome]]&lt;4000,"Low Salary",
IF(HR[[#This Row],[MonthlyIncome]]&lt;8000,"Medium Salary","High Salary"))</f>
        <v>Low Salary</v>
      </c>
    </row>
    <row r="251" spans="1:47">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IF(HR[[#This Row],[OverTime]]="Yes",1,0)</f>
        <v>0</v>
      </c>
      <c r="AK251">
        <f>IF(HR[[#This Row],[JobSatisfaction]]&lt;=2,1,0)</f>
        <v>0</v>
      </c>
      <c r="AL251">
        <f>IF(HR[[#This Row],[WorkLifeBalance]]&lt;=2,1,0)</f>
        <v>0</v>
      </c>
      <c r="AM251">
        <f>IF(HR[[#This Row],[MonthlyIncome]]&lt;AVERAGE(HR[MonthlyIncome]),1,0)</f>
        <v>1</v>
      </c>
      <c r="AN251">
        <f>IF(HR[[#This Row],[EnvironmentSatisfaction]]&lt;=2,1,0)</f>
        <v>1</v>
      </c>
      <c r="AO251">
        <f>IF(HR[[#This Row],[YearsSinceLastPromotion]]&gt;4,1,0)</f>
        <v>0</v>
      </c>
      <c r="AP251">
        <f>(HR[[#This Row],[OverTimeFlag]]*1.5+HR[[#This Row],[LowJobSatisFlag]]*2.5+HR[[#This Row],[LowWLBFlag]]*2+HR[[#This Row],[LowSalaryFlag]]*1.5+HR[[#This Row],[LowEnviFlag]]*2+HR[[#This Row],[LowProFlag]]*0.5)/10</f>
        <v>0.35</v>
      </c>
      <c r="AQ251" t="str">
        <f>IF(A251&gt;=_xlfn.PERCENTILE.INC($A$2:$A$1000,0.8),"High Risk",
IF(HR[[#This Row],[AttritionRiskScore]]&gt;=_xlfn.PERCENTILE.INC($AP$2:$AP$1000,0.5),"Medium Risk","Low Risk"))</f>
        <v>High Risk</v>
      </c>
      <c r="AR251">
        <f>(HR[[#This Row],[OverTimeFlag]]*4+HR[[#This Row],[LowWLBFlag]]*3+HR[[#This Row],[LowJobSatisFlag]]*2+HR[[#This Row],[LowProFlag]]*1)/10</f>
        <v>0</v>
      </c>
      <c r="AS251" t="str">
        <f t="shared" si="3"/>
        <v>Low Burnout</v>
      </c>
      <c r="AT251" t="str">
        <f>IF(HR[[#This Row],[YearsSinceLastPromotion]]&gt;4,"High Stagnation",
IF(HR[[#This Row],[YearsSinceLastPromotion]]&gt;=3,"Medium Stagnation","Low Stagnation"))</f>
        <v>Low Stagnation</v>
      </c>
      <c r="AU251" t="str">
        <f>IF(HR[[#This Row],[MonthlyIncome]]&lt;4000,"Low Salary",
IF(HR[[#This Row],[MonthlyIncome]]&lt;8000,"Medium Salary","High Salary"))</f>
        <v>Medium Salary</v>
      </c>
    </row>
    <row r="252" spans="1:47">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IF(HR[[#This Row],[OverTime]]="Yes",1,0)</f>
        <v>0</v>
      </c>
      <c r="AK252">
        <f>IF(HR[[#This Row],[JobSatisfaction]]&lt;=2,1,0)</f>
        <v>0</v>
      </c>
      <c r="AL252">
        <f>IF(HR[[#This Row],[WorkLifeBalance]]&lt;=2,1,0)</f>
        <v>0</v>
      </c>
      <c r="AM252">
        <f>IF(HR[[#This Row],[MonthlyIncome]]&lt;AVERAGE(HR[MonthlyIncome]),1,0)</f>
        <v>0</v>
      </c>
      <c r="AN252">
        <f>IF(HR[[#This Row],[EnvironmentSatisfaction]]&lt;=2,1,0)</f>
        <v>1</v>
      </c>
      <c r="AO252">
        <f>IF(HR[[#This Row],[YearsSinceLastPromotion]]&gt;4,1,0)</f>
        <v>0</v>
      </c>
      <c r="AP252">
        <f>(HR[[#This Row],[OverTimeFlag]]*1.5+HR[[#This Row],[LowJobSatisFlag]]*2.5+HR[[#This Row],[LowWLBFlag]]*2+HR[[#This Row],[LowSalaryFlag]]*1.5+HR[[#This Row],[LowEnviFlag]]*2+HR[[#This Row],[LowProFlag]]*0.5)/10</f>
        <v>0.2</v>
      </c>
      <c r="AQ252" t="str">
        <f>IF(A252&gt;=_xlfn.PERCENTILE.INC($A$2:$A$1000,0.8),"High Risk",
IF(HR[[#This Row],[AttritionRiskScore]]&gt;=_xlfn.PERCENTILE.INC($AP$2:$AP$1000,0.5),"Medium Risk","Low Risk"))</f>
        <v>Low Risk</v>
      </c>
      <c r="AR252">
        <f>(HR[[#This Row],[OverTimeFlag]]*4+HR[[#This Row],[LowWLBFlag]]*3+HR[[#This Row],[LowJobSatisFlag]]*2+HR[[#This Row],[LowProFlag]]*1)/10</f>
        <v>0</v>
      </c>
      <c r="AS252" t="str">
        <f t="shared" si="3"/>
        <v>Low Burnout</v>
      </c>
      <c r="AT252" t="str">
        <f>IF(HR[[#This Row],[YearsSinceLastPromotion]]&gt;4,"High Stagnation",
IF(HR[[#This Row],[YearsSinceLastPromotion]]&gt;=3,"Medium Stagnation","Low Stagnation"))</f>
        <v>Low Stagnation</v>
      </c>
      <c r="AU252" t="str">
        <f>IF(HR[[#This Row],[MonthlyIncome]]&lt;4000,"Low Salary",
IF(HR[[#This Row],[MonthlyIncome]]&lt;8000,"Medium Salary","High Salary"))</f>
        <v>High Salary</v>
      </c>
    </row>
    <row r="253" spans="1:47">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IF(HR[[#This Row],[OverTime]]="Yes",1,0)</f>
        <v>0</v>
      </c>
      <c r="AK253">
        <f>IF(HR[[#This Row],[JobSatisfaction]]&lt;=2,1,0)</f>
        <v>0</v>
      </c>
      <c r="AL253">
        <f>IF(HR[[#This Row],[WorkLifeBalance]]&lt;=2,1,0)</f>
        <v>0</v>
      </c>
      <c r="AM253">
        <f>IF(HR[[#This Row],[MonthlyIncome]]&lt;AVERAGE(HR[MonthlyIncome]),1,0)</f>
        <v>0</v>
      </c>
      <c r="AN253">
        <f>IF(HR[[#This Row],[EnvironmentSatisfaction]]&lt;=2,1,0)</f>
        <v>0</v>
      </c>
      <c r="AO253">
        <f>IF(HR[[#This Row],[YearsSinceLastPromotion]]&gt;4,1,0)</f>
        <v>1</v>
      </c>
      <c r="AP253">
        <f>(HR[[#This Row],[OverTimeFlag]]*1.5+HR[[#This Row],[LowJobSatisFlag]]*2.5+HR[[#This Row],[LowWLBFlag]]*2+HR[[#This Row],[LowSalaryFlag]]*1.5+HR[[#This Row],[LowEnviFlag]]*2+HR[[#This Row],[LowProFlag]]*0.5)/10</f>
        <v>0.05</v>
      </c>
      <c r="AQ253" t="str">
        <f>IF(A253&gt;=_xlfn.PERCENTILE.INC($A$2:$A$1000,0.8),"High Risk",
IF(HR[[#This Row],[AttritionRiskScore]]&gt;=_xlfn.PERCENTILE.INC($AP$2:$AP$1000,0.5),"Medium Risk","Low Risk"))</f>
        <v>Low Risk</v>
      </c>
      <c r="AR253">
        <f>(HR[[#This Row],[OverTimeFlag]]*4+HR[[#This Row],[LowWLBFlag]]*3+HR[[#This Row],[LowJobSatisFlag]]*2+HR[[#This Row],[LowProFlag]]*1)/10</f>
        <v>0.1</v>
      </c>
      <c r="AS253" t="str">
        <f t="shared" si="3"/>
        <v>Low Burnout</v>
      </c>
      <c r="AT253" t="str">
        <f>IF(HR[[#This Row],[YearsSinceLastPromotion]]&gt;4,"High Stagnation",
IF(HR[[#This Row],[YearsSinceLastPromotion]]&gt;=3,"Medium Stagnation","Low Stagnation"))</f>
        <v>High Stagnation</v>
      </c>
      <c r="AU253" t="str">
        <f>IF(HR[[#This Row],[MonthlyIncome]]&lt;4000,"Low Salary",
IF(HR[[#This Row],[MonthlyIncome]]&lt;8000,"Medium Salary","High Salary"))</f>
        <v>High Salary</v>
      </c>
    </row>
    <row r="254" spans="1:47">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IF(HR[[#This Row],[OverTime]]="Yes",1,0)</f>
        <v>0</v>
      </c>
      <c r="AK254">
        <f>IF(HR[[#This Row],[JobSatisfaction]]&lt;=2,1,0)</f>
        <v>0</v>
      </c>
      <c r="AL254">
        <f>IF(HR[[#This Row],[WorkLifeBalance]]&lt;=2,1,0)</f>
        <v>0</v>
      </c>
      <c r="AM254">
        <f>IF(HR[[#This Row],[MonthlyIncome]]&lt;AVERAGE(HR[MonthlyIncome]),1,0)</f>
        <v>1</v>
      </c>
      <c r="AN254">
        <f>IF(HR[[#This Row],[EnvironmentSatisfaction]]&lt;=2,1,0)</f>
        <v>0</v>
      </c>
      <c r="AO254">
        <f>IF(HR[[#This Row],[YearsSinceLastPromotion]]&gt;4,1,0)</f>
        <v>0</v>
      </c>
      <c r="AP254">
        <f>(HR[[#This Row],[OverTimeFlag]]*1.5+HR[[#This Row],[LowJobSatisFlag]]*2.5+HR[[#This Row],[LowWLBFlag]]*2+HR[[#This Row],[LowSalaryFlag]]*1.5+HR[[#This Row],[LowEnviFlag]]*2+HR[[#This Row],[LowProFlag]]*0.5)/10</f>
        <v>0.15</v>
      </c>
      <c r="AQ254" t="str">
        <f>IF(A254&gt;=_xlfn.PERCENTILE.INC($A$2:$A$1000,0.8),"High Risk",
IF(HR[[#This Row],[AttritionRiskScore]]&gt;=_xlfn.PERCENTILE.INC($AP$2:$AP$1000,0.5),"Medium Risk","Low Risk"))</f>
        <v>Low Risk</v>
      </c>
      <c r="AR254">
        <f>(HR[[#This Row],[OverTimeFlag]]*4+HR[[#This Row],[LowWLBFlag]]*3+HR[[#This Row],[LowJobSatisFlag]]*2+HR[[#This Row],[LowProFlag]]*1)/10</f>
        <v>0</v>
      </c>
      <c r="AS254" t="str">
        <f t="shared" si="3"/>
        <v>Low Burnout</v>
      </c>
      <c r="AT254" t="str">
        <f>IF(HR[[#This Row],[YearsSinceLastPromotion]]&gt;4,"High Stagnation",
IF(HR[[#This Row],[YearsSinceLastPromotion]]&gt;=3,"Medium Stagnation","Low Stagnation"))</f>
        <v>Low Stagnation</v>
      </c>
      <c r="AU254" t="str">
        <f>IF(HR[[#This Row],[MonthlyIncome]]&lt;4000,"Low Salary",
IF(HR[[#This Row],[MonthlyIncome]]&lt;8000,"Medium Salary","High Salary"))</f>
        <v>Low Salary</v>
      </c>
    </row>
    <row r="255" spans="1:47">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IF(HR[[#This Row],[OverTime]]="Yes",1,0)</f>
        <v>1</v>
      </c>
      <c r="AK255">
        <f>IF(HR[[#This Row],[JobSatisfaction]]&lt;=2,1,0)</f>
        <v>1</v>
      </c>
      <c r="AL255">
        <f>IF(HR[[#This Row],[WorkLifeBalance]]&lt;=2,1,0)</f>
        <v>0</v>
      </c>
      <c r="AM255">
        <f>IF(HR[[#This Row],[MonthlyIncome]]&lt;AVERAGE(HR[MonthlyIncome]),1,0)</f>
        <v>0</v>
      </c>
      <c r="AN255">
        <f>IF(HR[[#This Row],[EnvironmentSatisfaction]]&lt;=2,1,0)</f>
        <v>0</v>
      </c>
      <c r="AO255">
        <f>IF(HR[[#This Row],[YearsSinceLastPromotion]]&gt;4,1,0)</f>
        <v>0</v>
      </c>
      <c r="AP255">
        <f>(HR[[#This Row],[OverTimeFlag]]*1.5+HR[[#This Row],[LowJobSatisFlag]]*2.5+HR[[#This Row],[LowWLBFlag]]*2+HR[[#This Row],[LowSalaryFlag]]*1.5+HR[[#This Row],[LowEnviFlag]]*2+HR[[#This Row],[LowProFlag]]*0.5)/10</f>
        <v>0.4</v>
      </c>
      <c r="AQ255" t="str">
        <f>IF(A255&gt;=_xlfn.PERCENTILE.INC($A$2:$A$1000,0.8),"High Risk",
IF(HR[[#This Row],[AttritionRiskScore]]&gt;=_xlfn.PERCENTILE.INC($AP$2:$AP$1000,0.5),"Medium Risk","Low Risk"))</f>
        <v>Medium Risk</v>
      </c>
      <c r="AR255">
        <f>(HR[[#This Row],[OverTimeFlag]]*4+HR[[#This Row],[LowWLBFlag]]*3+HR[[#This Row],[LowJobSatisFlag]]*2+HR[[#This Row],[LowProFlag]]*1)/10</f>
        <v>0.6</v>
      </c>
      <c r="AS255" t="str">
        <f t="shared" si="3"/>
        <v>Medium Burnout</v>
      </c>
      <c r="AT255" t="str">
        <f>IF(HR[[#This Row],[YearsSinceLastPromotion]]&gt;4,"High Stagnation",
IF(HR[[#This Row],[YearsSinceLastPromotion]]&gt;=3,"Medium Stagnation","Low Stagnation"))</f>
        <v>Low Stagnation</v>
      </c>
      <c r="AU255" t="str">
        <f>IF(HR[[#This Row],[MonthlyIncome]]&lt;4000,"Low Salary",
IF(HR[[#This Row],[MonthlyIncome]]&lt;8000,"Medium Salary","High Salary"))</f>
        <v>Medium Salary</v>
      </c>
    </row>
    <row r="256" spans="1:47">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IF(HR[[#This Row],[OverTime]]="Yes",1,0)</f>
        <v>0</v>
      </c>
      <c r="AK256">
        <f>IF(HR[[#This Row],[JobSatisfaction]]&lt;=2,1,0)</f>
        <v>0</v>
      </c>
      <c r="AL256">
        <f>IF(HR[[#This Row],[WorkLifeBalance]]&lt;=2,1,0)</f>
        <v>0</v>
      </c>
      <c r="AM256">
        <f>IF(HR[[#This Row],[MonthlyIncome]]&lt;AVERAGE(HR[MonthlyIncome]),1,0)</f>
        <v>0</v>
      </c>
      <c r="AN256">
        <f>IF(HR[[#This Row],[EnvironmentSatisfaction]]&lt;=2,1,0)</f>
        <v>0</v>
      </c>
      <c r="AO256">
        <f>IF(HR[[#This Row],[YearsSinceLastPromotion]]&gt;4,1,0)</f>
        <v>0</v>
      </c>
      <c r="AP256">
        <f>(HR[[#This Row],[OverTimeFlag]]*1.5+HR[[#This Row],[LowJobSatisFlag]]*2.5+HR[[#This Row],[LowWLBFlag]]*2+HR[[#This Row],[LowSalaryFlag]]*1.5+HR[[#This Row],[LowEnviFlag]]*2+HR[[#This Row],[LowProFlag]]*0.5)/10</f>
        <v>0</v>
      </c>
      <c r="AQ256" t="str">
        <f>IF(A256&gt;=_xlfn.PERCENTILE.INC($A$2:$A$1000,0.8),"High Risk",
IF(HR[[#This Row],[AttritionRiskScore]]&gt;=_xlfn.PERCENTILE.INC($AP$2:$AP$1000,0.5),"Medium Risk","Low Risk"))</f>
        <v>Low Risk</v>
      </c>
      <c r="AR256">
        <f>(HR[[#This Row],[OverTimeFlag]]*4+HR[[#This Row],[LowWLBFlag]]*3+HR[[#This Row],[LowJobSatisFlag]]*2+HR[[#This Row],[LowProFlag]]*1)/10</f>
        <v>0</v>
      </c>
      <c r="AS256" t="str">
        <f t="shared" si="3"/>
        <v>Low Burnout</v>
      </c>
      <c r="AT256" t="str">
        <f>IF(HR[[#This Row],[YearsSinceLastPromotion]]&gt;4,"High Stagnation",
IF(HR[[#This Row],[YearsSinceLastPromotion]]&gt;=3,"Medium Stagnation","Low Stagnation"))</f>
        <v>Low Stagnation</v>
      </c>
      <c r="AU256" t="str">
        <f>IF(HR[[#This Row],[MonthlyIncome]]&lt;4000,"Low Salary",
IF(HR[[#This Row],[MonthlyIncome]]&lt;8000,"Medium Salary","High Salary"))</f>
        <v>Medium Salary</v>
      </c>
    </row>
    <row r="257" spans="1:47">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IF(HR[[#This Row],[OverTime]]="Yes",1,0)</f>
        <v>0</v>
      </c>
      <c r="AK257">
        <f>IF(HR[[#This Row],[JobSatisfaction]]&lt;=2,1,0)</f>
        <v>0</v>
      </c>
      <c r="AL257">
        <f>IF(HR[[#This Row],[WorkLifeBalance]]&lt;=2,1,0)</f>
        <v>0</v>
      </c>
      <c r="AM257">
        <f>IF(HR[[#This Row],[MonthlyIncome]]&lt;AVERAGE(HR[MonthlyIncome]),1,0)</f>
        <v>1</v>
      </c>
      <c r="AN257">
        <f>IF(HR[[#This Row],[EnvironmentSatisfaction]]&lt;=2,1,0)</f>
        <v>1</v>
      </c>
      <c r="AO257">
        <f>IF(HR[[#This Row],[YearsSinceLastPromotion]]&gt;4,1,0)</f>
        <v>0</v>
      </c>
      <c r="AP257">
        <f>(HR[[#This Row],[OverTimeFlag]]*1.5+HR[[#This Row],[LowJobSatisFlag]]*2.5+HR[[#This Row],[LowWLBFlag]]*2+HR[[#This Row],[LowSalaryFlag]]*1.5+HR[[#This Row],[LowEnviFlag]]*2+HR[[#This Row],[LowProFlag]]*0.5)/10</f>
        <v>0.35</v>
      </c>
      <c r="AQ257" t="str">
        <f>IF(A257&gt;=_xlfn.PERCENTILE.INC($A$2:$A$1000,0.8),"High Risk",
IF(HR[[#This Row],[AttritionRiskScore]]&gt;=_xlfn.PERCENTILE.INC($AP$2:$AP$1000,0.5),"Medium Risk","Low Risk"))</f>
        <v>Medium Risk</v>
      </c>
      <c r="AR257">
        <f>(HR[[#This Row],[OverTimeFlag]]*4+HR[[#This Row],[LowWLBFlag]]*3+HR[[#This Row],[LowJobSatisFlag]]*2+HR[[#This Row],[LowProFlag]]*1)/10</f>
        <v>0</v>
      </c>
      <c r="AS257" t="str">
        <f t="shared" si="3"/>
        <v>Low Burnout</v>
      </c>
      <c r="AT257" t="str">
        <f>IF(HR[[#This Row],[YearsSinceLastPromotion]]&gt;4,"High Stagnation",
IF(HR[[#This Row],[YearsSinceLastPromotion]]&gt;=3,"Medium Stagnation","Low Stagnation"))</f>
        <v>Low Stagnation</v>
      </c>
      <c r="AU257" t="str">
        <f>IF(HR[[#This Row],[MonthlyIncome]]&lt;4000,"Low Salary",
IF(HR[[#This Row],[MonthlyIncome]]&lt;8000,"Medium Salary","High Salary"))</f>
        <v>Medium Salary</v>
      </c>
    </row>
    <row r="258" spans="1:47">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IF(HR[[#This Row],[OverTime]]="Yes",1,0)</f>
        <v>1</v>
      </c>
      <c r="AK258">
        <f>IF(HR[[#This Row],[JobSatisfaction]]&lt;=2,1,0)</f>
        <v>1</v>
      </c>
      <c r="AL258">
        <f>IF(HR[[#This Row],[WorkLifeBalance]]&lt;=2,1,0)</f>
        <v>0</v>
      </c>
      <c r="AM258">
        <f>IF(HR[[#This Row],[MonthlyIncome]]&lt;AVERAGE(HR[MonthlyIncome]),1,0)</f>
        <v>1</v>
      </c>
      <c r="AN258">
        <f>IF(HR[[#This Row],[EnvironmentSatisfaction]]&lt;=2,1,0)</f>
        <v>0</v>
      </c>
      <c r="AO258">
        <f>IF(HR[[#This Row],[YearsSinceLastPromotion]]&gt;4,1,0)</f>
        <v>1</v>
      </c>
      <c r="AP258">
        <f>(HR[[#This Row],[OverTimeFlag]]*1.5+HR[[#This Row],[LowJobSatisFlag]]*2.5+HR[[#This Row],[LowWLBFlag]]*2+HR[[#This Row],[LowSalaryFlag]]*1.5+HR[[#This Row],[LowEnviFlag]]*2+HR[[#This Row],[LowProFlag]]*0.5)/10</f>
        <v>0.6</v>
      </c>
      <c r="AQ258" t="str">
        <f>IF(A258&gt;=_xlfn.PERCENTILE.INC($A$2:$A$1000,0.8),"High Risk",
IF(HR[[#This Row],[AttritionRiskScore]]&gt;=_xlfn.PERCENTILE.INC($AP$2:$AP$1000,0.5),"Medium Risk","Low Risk"))</f>
        <v>Medium Risk</v>
      </c>
      <c r="AR258">
        <f>(HR[[#This Row],[OverTimeFlag]]*4+HR[[#This Row],[LowWLBFlag]]*3+HR[[#This Row],[LowJobSatisFlag]]*2+HR[[#This Row],[LowProFlag]]*1)/10</f>
        <v>0.7</v>
      </c>
      <c r="AS258" t="str">
        <f t="shared" ref="AS258:AS321" si="4">IF(AR258&gt;=0.7,"High Burnout",IF(AR258&gt;=0.4,"Medium Burnout","Low Burnout"))</f>
        <v>High Burnout</v>
      </c>
      <c r="AT258" t="str">
        <f>IF(HR[[#This Row],[YearsSinceLastPromotion]]&gt;4,"High Stagnation",
IF(HR[[#This Row],[YearsSinceLastPromotion]]&gt;=3,"Medium Stagnation","Low Stagnation"))</f>
        <v>High Stagnation</v>
      </c>
      <c r="AU258" t="str">
        <f>IF(HR[[#This Row],[MonthlyIncome]]&lt;4000,"Low Salary",
IF(HR[[#This Row],[MonthlyIncome]]&lt;8000,"Medium Salary","High Salary"))</f>
        <v>Low Salary</v>
      </c>
    </row>
    <row r="259" spans="1:47">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IF(HR[[#This Row],[OverTime]]="Yes",1,0)</f>
        <v>0</v>
      </c>
      <c r="AK259">
        <f>IF(HR[[#This Row],[JobSatisfaction]]&lt;=2,1,0)</f>
        <v>0</v>
      </c>
      <c r="AL259">
        <f>IF(HR[[#This Row],[WorkLifeBalance]]&lt;=2,1,0)</f>
        <v>0</v>
      </c>
      <c r="AM259">
        <f>IF(HR[[#This Row],[MonthlyIncome]]&lt;AVERAGE(HR[MonthlyIncome]),1,0)</f>
        <v>0</v>
      </c>
      <c r="AN259">
        <f>IF(HR[[#This Row],[EnvironmentSatisfaction]]&lt;=2,1,0)</f>
        <v>1</v>
      </c>
      <c r="AO259">
        <f>IF(HR[[#This Row],[YearsSinceLastPromotion]]&gt;4,1,0)</f>
        <v>0</v>
      </c>
      <c r="AP259">
        <f>(HR[[#This Row],[OverTimeFlag]]*1.5+HR[[#This Row],[LowJobSatisFlag]]*2.5+HR[[#This Row],[LowWLBFlag]]*2+HR[[#This Row],[LowSalaryFlag]]*1.5+HR[[#This Row],[LowEnviFlag]]*2+HR[[#This Row],[LowProFlag]]*0.5)/10</f>
        <v>0.2</v>
      </c>
      <c r="AQ259" t="str">
        <f>IF(A259&gt;=_xlfn.PERCENTILE.INC($A$2:$A$1000,0.8),"High Risk",
IF(HR[[#This Row],[AttritionRiskScore]]&gt;=_xlfn.PERCENTILE.INC($AP$2:$AP$1000,0.5),"Medium Risk","Low Risk"))</f>
        <v>Low Risk</v>
      </c>
      <c r="AR259">
        <f>(HR[[#This Row],[OverTimeFlag]]*4+HR[[#This Row],[LowWLBFlag]]*3+HR[[#This Row],[LowJobSatisFlag]]*2+HR[[#This Row],[LowProFlag]]*1)/10</f>
        <v>0</v>
      </c>
      <c r="AS259" t="str">
        <f t="shared" si="4"/>
        <v>Low Burnout</v>
      </c>
      <c r="AT259" t="str">
        <f>IF(HR[[#This Row],[YearsSinceLastPromotion]]&gt;4,"High Stagnation",
IF(HR[[#This Row],[YearsSinceLastPromotion]]&gt;=3,"Medium Stagnation","Low Stagnation"))</f>
        <v>Medium Stagnation</v>
      </c>
      <c r="AU259" t="str">
        <f>IF(HR[[#This Row],[MonthlyIncome]]&lt;4000,"Low Salary",
IF(HR[[#This Row],[MonthlyIncome]]&lt;8000,"Medium Salary","High Salary"))</f>
        <v>High Salary</v>
      </c>
    </row>
    <row r="260" spans="1:47">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IF(HR[[#This Row],[OverTime]]="Yes",1,0)</f>
        <v>0</v>
      </c>
      <c r="AK260">
        <f>IF(HR[[#This Row],[JobSatisfaction]]&lt;=2,1,0)</f>
        <v>0</v>
      </c>
      <c r="AL260">
        <f>IF(HR[[#This Row],[WorkLifeBalance]]&lt;=2,1,0)</f>
        <v>1</v>
      </c>
      <c r="AM260">
        <f>IF(HR[[#This Row],[MonthlyIncome]]&lt;AVERAGE(HR[MonthlyIncome]),1,0)</f>
        <v>1</v>
      </c>
      <c r="AN260">
        <f>IF(HR[[#This Row],[EnvironmentSatisfaction]]&lt;=2,1,0)</f>
        <v>0</v>
      </c>
      <c r="AO260">
        <f>IF(HR[[#This Row],[YearsSinceLastPromotion]]&gt;4,1,0)</f>
        <v>0</v>
      </c>
      <c r="AP260">
        <f>(HR[[#This Row],[OverTimeFlag]]*1.5+HR[[#This Row],[LowJobSatisFlag]]*2.5+HR[[#This Row],[LowWLBFlag]]*2+HR[[#This Row],[LowSalaryFlag]]*1.5+HR[[#This Row],[LowEnviFlag]]*2+HR[[#This Row],[LowProFlag]]*0.5)/10</f>
        <v>0.35</v>
      </c>
      <c r="AQ260" t="str">
        <f>IF(A260&gt;=_xlfn.PERCENTILE.INC($A$2:$A$1000,0.8),"High Risk",
IF(HR[[#This Row],[AttritionRiskScore]]&gt;=_xlfn.PERCENTILE.INC($AP$2:$AP$1000,0.5),"Medium Risk","Low Risk"))</f>
        <v>High Risk</v>
      </c>
      <c r="AR260">
        <f>(HR[[#This Row],[OverTimeFlag]]*4+HR[[#This Row],[LowWLBFlag]]*3+HR[[#This Row],[LowJobSatisFlag]]*2+HR[[#This Row],[LowProFlag]]*1)/10</f>
        <v>0.3</v>
      </c>
      <c r="AS260" t="str">
        <f t="shared" si="4"/>
        <v>Low Burnout</v>
      </c>
      <c r="AT260" t="str">
        <f>IF(HR[[#This Row],[YearsSinceLastPromotion]]&gt;4,"High Stagnation",
IF(HR[[#This Row],[YearsSinceLastPromotion]]&gt;=3,"Medium Stagnation","Low Stagnation"))</f>
        <v>Low Stagnation</v>
      </c>
      <c r="AU260" t="str">
        <f>IF(HR[[#This Row],[MonthlyIncome]]&lt;4000,"Low Salary",
IF(HR[[#This Row],[MonthlyIncome]]&lt;8000,"Medium Salary","High Salary"))</f>
        <v>Low Salary</v>
      </c>
    </row>
    <row r="261" spans="1:47">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IF(HR[[#This Row],[OverTime]]="Yes",1,0)</f>
        <v>0</v>
      </c>
      <c r="AK261">
        <f>IF(HR[[#This Row],[JobSatisfaction]]&lt;=2,1,0)</f>
        <v>1</v>
      </c>
      <c r="AL261">
        <f>IF(HR[[#This Row],[WorkLifeBalance]]&lt;=2,1,0)</f>
        <v>0</v>
      </c>
      <c r="AM261">
        <f>IF(HR[[#This Row],[MonthlyIncome]]&lt;AVERAGE(HR[MonthlyIncome]),1,0)</f>
        <v>1</v>
      </c>
      <c r="AN261">
        <f>IF(HR[[#This Row],[EnvironmentSatisfaction]]&lt;=2,1,0)</f>
        <v>0</v>
      </c>
      <c r="AO261">
        <f>IF(HR[[#This Row],[YearsSinceLastPromotion]]&gt;4,1,0)</f>
        <v>0</v>
      </c>
      <c r="AP261">
        <f>(HR[[#This Row],[OverTimeFlag]]*1.5+HR[[#This Row],[LowJobSatisFlag]]*2.5+HR[[#This Row],[LowWLBFlag]]*2+HR[[#This Row],[LowSalaryFlag]]*1.5+HR[[#This Row],[LowEnviFlag]]*2+HR[[#This Row],[LowProFlag]]*0.5)/10</f>
        <v>0.4</v>
      </c>
      <c r="AQ261" t="str">
        <f>IF(A261&gt;=_xlfn.PERCENTILE.INC($A$2:$A$1000,0.8),"High Risk",
IF(HR[[#This Row],[AttritionRiskScore]]&gt;=_xlfn.PERCENTILE.INC($AP$2:$AP$1000,0.5),"Medium Risk","Low Risk"))</f>
        <v>Medium Risk</v>
      </c>
      <c r="AR261">
        <f>(HR[[#This Row],[OverTimeFlag]]*4+HR[[#This Row],[LowWLBFlag]]*3+HR[[#This Row],[LowJobSatisFlag]]*2+HR[[#This Row],[LowProFlag]]*1)/10</f>
        <v>0.2</v>
      </c>
      <c r="AS261" t="str">
        <f t="shared" si="4"/>
        <v>Low Burnout</v>
      </c>
      <c r="AT261" t="str">
        <f>IF(HR[[#This Row],[YearsSinceLastPromotion]]&gt;4,"High Stagnation",
IF(HR[[#This Row],[YearsSinceLastPromotion]]&gt;=3,"Medium Stagnation","Low Stagnation"))</f>
        <v>Low Stagnation</v>
      </c>
      <c r="AU261" t="str">
        <f>IF(HR[[#This Row],[MonthlyIncome]]&lt;4000,"Low Salary",
IF(HR[[#This Row],[MonthlyIncome]]&lt;8000,"Medium Salary","High Salary"))</f>
        <v>Low Salary</v>
      </c>
    </row>
    <row r="262" spans="1:47">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IF(HR[[#This Row],[OverTime]]="Yes",1,0)</f>
        <v>0</v>
      </c>
      <c r="AK262">
        <f>IF(HR[[#This Row],[JobSatisfaction]]&lt;=2,1,0)</f>
        <v>1</v>
      </c>
      <c r="AL262">
        <f>IF(HR[[#This Row],[WorkLifeBalance]]&lt;=2,1,0)</f>
        <v>1</v>
      </c>
      <c r="AM262">
        <f>IF(HR[[#This Row],[MonthlyIncome]]&lt;AVERAGE(HR[MonthlyIncome]),1,0)</f>
        <v>1</v>
      </c>
      <c r="AN262">
        <f>IF(HR[[#This Row],[EnvironmentSatisfaction]]&lt;=2,1,0)</f>
        <v>1</v>
      </c>
      <c r="AO262">
        <f>IF(HR[[#This Row],[YearsSinceLastPromotion]]&gt;4,1,0)</f>
        <v>0</v>
      </c>
      <c r="AP262">
        <f>(HR[[#This Row],[OverTimeFlag]]*1.5+HR[[#This Row],[LowJobSatisFlag]]*2.5+HR[[#This Row],[LowWLBFlag]]*2+HR[[#This Row],[LowSalaryFlag]]*1.5+HR[[#This Row],[LowEnviFlag]]*2+HR[[#This Row],[LowProFlag]]*0.5)/10</f>
        <v>0.8</v>
      </c>
      <c r="AQ262" t="str">
        <f>IF(A262&gt;=_xlfn.PERCENTILE.INC($A$2:$A$1000,0.8),"High Risk",
IF(HR[[#This Row],[AttritionRiskScore]]&gt;=_xlfn.PERCENTILE.INC($AP$2:$AP$1000,0.5),"Medium Risk","Low Risk"))</f>
        <v>Medium Risk</v>
      </c>
      <c r="AR262">
        <f>(HR[[#This Row],[OverTimeFlag]]*4+HR[[#This Row],[LowWLBFlag]]*3+HR[[#This Row],[LowJobSatisFlag]]*2+HR[[#This Row],[LowProFlag]]*1)/10</f>
        <v>0.5</v>
      </c>
      <c r="AS262" t="str">
        <f t="shared" si="4"/>
        <v>Medium Burnout</v>
      </c>
      <c r="AT262" t="str">
        <f>IF(HR[[#This Row],[YearsSinceLastPromotion]]&gt;4,"High Stagnation",
IF(HR[[#This Row],[YearsSinceLastPromotion]]&gt;=3,"Medium Stagnation","Low Stagnation"))</f>
        <v>Low Stagnation</v>
      </c>
      <c r="AU262" t="str">
        <f>IF(HR[[#This Row],[MonthlyIncome]]&lt;4000,"Low Salary",
IF(HR[[#This Row],[MonthlyIncome]]&lt;8000,"Medium Salary","High Salary"))</f>
        <v>Low Salary</v>
      </c>
    </row>
    <row r="263" spans="1:47">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IF(HR[[#This Row],[OverTime]]="Yes",1,0)</f>
        <v>0</v>
      </c>
      <c r="AK263">
        <f>IF(HR[[#This Row],[JobSatisfaction]]&lt;=2,1,0)</f>
        <v>0</v>
      </c>
      <c r="AL263">
        <f>IF(HR[[#This Row],[WorkLifeBalance]]&lt;=2,1,0)</f>
        <v>0</v>
      </c>
      <c r="AM263">
        <f>IF(HR[[#This Row],[MonthlyIncome]]&lt;AVERAGE(HR[MonthlyIncome]),1,0)</f>
        <v>1</v>
      </c>
      <c r="AN263">
        <f>IF(HR[[#This Row],[EnvironmentSatisfaction]]&lt;=2,1,0)</f>
        <v>0</v>
      </c>
      <c r="AO263">
        <f>IF(HR[[#This Row],[YearsSinceLastPromotion]]&gt;4,1,0)</f>
        <v>1</v>
      </c>
      <c r="AP263">
        <f>(HR[[#This Row],[OverTimeFlag]]*1.5+HR[[#This Row],[LowJobSatisFlag]]*2.5+HR[[#This Row],[LowWLBFlag]]*2+HR[[#This Row],[LowSalaryFlag]]*1.5+HR[[#This Row],[LowEnviFlag]]*2+HR[[#This Row],[LowProFlag]]*0.5)/10</f>
        <v>0.2</v>
      </c>
      <c r="AQ263" t="str">
        <f>IF(A263&gt;=_xlfn.PERCENTILE.INC($A$2:$A$1000,0.8),"High Risk",
IF(HR[[#This Row],[AttritionRiskScore]]&gt;=_xlfn.PERCENTILE.INC($AP$2:$AP$1000,0.5),"Medium Risk","Low Risk"))</f>
        <v>Low Risk</v>
      </c>
      <c r="AR263">
        <f>(HR[[#This Row],[OverTimeFlag]]*4+HR[[#This Row],[LowWLBFlag]]*3+HR[[#This Row],[LowJobSatisFlag]]*2+HR[[#This Row],[LowProFlag]]*1)/10</f>
        <v>0.1</v>
      </c>
      <c r="AS263" t="str">
        <f t="shared" si="4"/>
        <v>Low Burnout</v>
      </c>
      <c r="AT263" t="str">
        <f>IF(HR[[#This Row],[YearsSinceLastPromotion]]&gt;4,"High Stagnation",
IF(HR[[#This Row],[YearsSinceLastPromotion]]&gt;=3,"Medium Stagnation","Low Stagnation"))</f>
        <v>High Stagnation</v>
      </c>
      <c r="AU263" t="str">
        <f>IF(HR[[#This Row],[MonthlyIncome]]&lt;4000,"Low Salary",
IF(HR[[#This Row],[MonthlyIncome]]&lt;8000,"Medium Salary","High Salary"))</f>
        <v>Medium Salary</v>
      </c>
    </row>
    <row r="264" spans="1:47">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IF(HR[[#This Row],[OverTime]]="Yes",1,0)</f>
        <v>0</v>
      </c>
      <c r="AK264">
        <f>IF(HR[[#This Row],[JobSatisfaction]]&lt;=2,1,0)</f>
        <v>1</v>
      </c>
      <c r="AL264">
        <f>IF(HR[[#This Row],[WorkLifeBalance]]&lt;=2,1,0)</f>
        <v>0</v>
      </c>
      <c r="AM264">
        <f>IF(HR[[#This Row],[MonthlyIncome]]&lt;AVERAGE(HR[MonthlyIncome]),1,0)</f>
        <v>1</v>
      </c>
      <c r="AN264">
        <f>IF(HR[[#This Row],[EnvironmentSatisfaction]]&lt;=2,1,0)</f>
        <v>0</v>
      </c>
      <c r="AO264">
        <f>IF(HR[[#This Row],[YearsSinceLastPromotion]]&gt;4,1,0)</f>
        <v>0</v>
      </c>
      <c r="AP264">
        <f>(HR[[#This Row],[OverTimeFlag]]*1.5+HR[[#This Row],[LowJobSatisFlag]]*2.5+HR[[#This Row],[LowWLBFlag]]*2+HR[[#This Row],[LowSalaryFlag]]*1.5+HR[[#This Row],[LowEnviFlag]]*2+HR[[#This Row],[LowProFlag]]*0.5)/10</f>
        <v>0.4</v>
      </c>
      <c r="AQ264" t="str">
        <f>IF(A264&gt;=_xlfn.PERCENTILE.INC($A$2:$A$1000,0.8),"High Risk",
IF(HR[[#This Row],[AttritionRiskScore]]&gt;=_xlfn.PERCENTILE.INC($AP$2:$AP$1000,0.5),"Medium Risk","Low Risk"))</f>
        <v>Medium Risk</v>
      </c>
      <c r="AR264">
        <f>(HR[[#This Row],[OverTimeFlag]]*4+HR[[#This Row],[LowWLBFlag]]*3+HR[[#This Row],[LowJobSatisFlag]]*2+HR[[#This Row],[LowProFlag]]*1)/10</f>
        <v>0.2</v>
      </c>
      <c r="AS264" t="str">
        <f t="shared" si="4"/>
        <v>Low Burnout</v>
      </c>
      <c r="AT264" t="str">
        <f>IF(HR[[#This Row],[YearsSinceLastPromotion]]&gt;4,"High Stagnation",
IF(HR[[#This Row],[YearsSinceLastPromotion]]&gt;=3,"Medium Stagnation","Low Stagnation"))</f>
        <v>Low Stagnation</v>
      </c>
      <c r="AU264" t="str">
        <f>IF(HR[[#This Row],[MonthlyIncome]]&lt;4000,"Low Salary",
IF(HR[[#This Row],[MonthlyIncome]]&lt;8000,"Medium Salary","High Salary"))</f>
        <v>Low Salary</v>
      </c>
    </row>
    <row r="265" spans="1:47">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IF(HR[[#This Row],[OverTime]]="Yes",1,0)</f>
        <v>1</v>
      </c>
      <c r="AK265">
        <f>IF(HR[[#This Row],[JobSatisfaction]]&lt;=2,1,0)</f>
        <v>1</v>
      </c>
      <c r="AL265">
        <f>IF(HR[[#This Row],[WorkLifeBalance]]&lt;=2,1,0)</f>
        <v>1</v>
      </c>
      <c r="AM265">
        <f>IF(HR[[#This Row],[MonthlyIncome]]&lt;AVERAGE(HR[MonthlyIncome]),1,0)</f>
        <v>0</v>
      </c>
      <c r="AN265">
        <f>IF(HR[[#This Row],[EnvironmentSatisfaction]]&lt;=2,1,0)</f>
        <v>0</v>
      </c>
      <c r="AO265">
        <f>IF(HR[[#This Row],[YearsSinceLastPromotion]]&gt;4,1,0)</f>
        <v>1</v>
      </c>
      <c r="AP265">
        <f>(HR[[#This Row],[OverTimeFlag]]*1.5+HR[[#This Row],[LowJobSatisFlag]]*2.5+HR[[#This Row],[LowWLBFlag]]*2+HR[[#This Row],[LowSalaryFlag]]*1.5+HR[[#This Row],[LowEnviFlag]]*2+HR[[#This Row],[LowProFlag]]*0.5)/10</f>
        <v>0.65</v>
      </c>
      <c r="AQ265" t="str">
        <f>IF(A265&gt;=_xlfn.PERCENTILE.INC($A$2:$A$1000,0.8),"High Risk",
IF(HR[[#This Row],[AttritionRiskScore]]&gt;=_xlfn.PERCENTILE.INC($AP$2:$AP$1000,0.5),"Medium Risk","Low Risk"))</f>
        <v>High Risk</v>
      </c>
      <c r="AR265">
        <f>(HR[[#This Row],[OverTimeFlag]]*4+HR[[#This Row],[LowWLBFlag]]*3+HR[[#This Row],[LowJobSatisFlag]]*2+HR[[#This Row],[LowProFlag]]*1)/10</f>
        <v>1</v>
      </c>
      <c r="AS265" t="str">
        <f t="shared" si="4"/>
        <v>High Burnout</v>
      </c>
      <c r="AT265" t="str">
        <f>IF(HR[[#This Row],[YearsSinceLastPromotion]]&gt;4,"High Stagnation",
IF(HR[[#This Row],[YearsSinceLastPromotion]]&gt;=3,"Medium Stagnation","Low Stagnation"))</f>
        <v>High Stagnation</v>
      </c>
      <c r="AU265" t="str">
        <f>IF(HR[[#This Row],[MonthlyIncome]]&lt;4000,"Low Salary",
IF(HR[[#This Row],[MonthlyIncome]]&lt;8000,"Medium Salary","High Salary"))</f>
        <v>High Salary</v>
      </c>
    </row>
    <row r="266" spans="1:47">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IF(HR[[#This Row],[OverTime]]="Yes",1,0)</f>
        <v>0</v>
      </c>
      <c r="AK266">
        <f>IF(HR[[#This Row],[JobSatisfaction]]&lt;=2,1,0)</f>
        <v>0</v>
      </c>
      <c r="AL266">
        <f>IF(HR[[#This Row],[WorkLifeBalance]]&lt;=2,1,0)</f>
        <v>1</v>
      </c>
      <c r="AM266">
        <f>IF(HR[[#This Row],[MonthlyIncome]]&lt;AVERAGE(HR[MonthlyIncome]),1,0)</f>
        <v>1</v>
      </c>
      <c r="AN266">
        <f>IF(HR[[#This Row],[EnvironmentSatisfaction]]&lt;=2,1,0)</f>
        <v>1</v>
      </c>
      <c r="AO266">
        <f>IF(HR[[#This Row],[YearsSinceLastPromotion]]&gt;4,1,0)</f>
        <v>0</v>
      </c>
      <c r="AP266">
        <f>(HR[[#This Row],[OverTimeFlag]]*1.5+HR[[#This Row],[LowJobSatisFlag]]*2.5+HR[[#This Row],[LowWLBFlag]]*2+HR[[#This Row],[LowSalaryFlag]]*1.5+HR[[#This Row],[LowEnviFlag]]*2+HR[[#This Row],[LowProFlag]]*0.5)/10</f>
        <v>0.55000000000000004</v>
      </c>
      <c r="AQ266" t="str">
        <f>IF(A266&gt;=_xlfn.PERCENTILE.INC($A$2:$A$1000,0.8),"High Risk",
IF(HR[[#This Row],[AttritionRiskScore]]&gt;=_xlfn.PERCENTILE.INC($AP$2:$AP$1000,0.5),"Medium Risk","Low Risk"))</f>
        <v>Medium Risk</v>
      </c>
      <c r="AR266">
        <f>(HR[[#This Row],[OverTimeFlag]]*4+HR[[#This Row],[LowWLBFlag]]*3+HR[[#This Row],[LowJobSatisFlag]]*2+HR[[#This Row],[LowProFlag]]*1)/10</f>
        <v>0.3</v>
      </c>
      <c r="AS266" t="str">
        <f t="shared" si="4"/>
        <v>Low Burnout</v>
      </c>
      <c r="AT266" t="str">
        <f>IF(HR[[#This Row],[YearsSinceLastPromotion]]&gt;4,"High Stagnation",
IF(HR[[#This Row],[YearsSinceLastPromotion]]&gt;=3,"Medium Stagnation","Low Stagnation"))</f>
        <v>Low Stagnation</v>
      </c>
      <c r="AU266" t="str">
        <f>IF(HR[[#This Row],[MonthlyIncome]]&lt;4000,"Low Salary",
IF(HR[[#This Row],[MonthlyIncome]]&lt;8000,"Medium Salary","High Salary"))</f>
        <v>Low Salary</v>
      </c>
    </row>
    <row r="267" spans="1:47">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IF(HR[[#This Row],[OverTime]]="Yes",1,0)</f>
        <v>0</v>
      </c>
      <c r="AK267">
        <f>IF(HR[[#This Row],[JobSatisfaction]]&lt;=2,1,0)</f>
        <v>1</v>
      </c>
      <c r="AL267">
        <f>IF(HR[[#This Row],[WorkLifeBalance]]&lt;=2,1,0)</f>
        <v>0</v>
      </c>
      <c r="AM267">
        <f>IF(HR[[#This Row],[MonthlyIncome]]&lt;AVERAGE(HR[MonthlyIncome]),1,0)</f>
        <v>0</v>
      </c>
      <c r="AN267">
        <f>IF(HR[[#This Row],[EnvironmentSatisfaction]]&lt;=2,1,0)</f>
        <v>1</v>
      </c>
      <c r="AO267">
        <f>IF(HR[[#This Row],[YearsSinceLastPromotion]]&gt;4,1,0)</f>
        <v>0</v>
      </c>
      <c r="AP267">
        <f>(HR[[#This Row],[OverTimeFlag]]*1.5+HR[[#This Row],[LowJobSatisFlag]]*2.5+HR[[#This Row],[LowWLBFlag]]*2+HR[[#This Row],[LowSalaryFlag]]*1.5+HR[[#This Row],[LowEnviFlag]]*2+HR[[#This Row],[LowProFlag]]*0.5)/10</f>
        <v>0.45</v>
      </c>
      <c r="AQ267" t="str">
        <f>IF(A267&gt;=_xlfn.PERCENTILE.INC($A$2:$A$1000,0.8),"High Risk",
IF(HR[[#This Row],[AttritionRiskScore]]&gt;=_xlfn.PERCENTILE.INC($AP$2:$AP$1000,0.5),"Medium Risk","Low Risk"))</f>
        <v>Medium Risk</v>
      </c>
      <c r="AR267">
        <f>(HR[[#This Row],[OverTimeFlag]]*4+HR[[#This Row],[LowWLBFlag]]*3+HR[[#This Row],[LowJobSatisFlag]]*2+HR[[#This Row],[LowProFlag]]*1)/10</f>
        <v>0.2</v>
      </c>
      <c r="AS267" t="str">
        <f t="shared" si="4"/>
        <v>Low Burnout</v>
      </c>
      <c r="AT267" t="str">
        <f>IF(HR[[#This Row],[YearsSinceLastPromotion]]&gt;4,"High Stagnation",
IF(HR[[#This Row],[YearsSinceLastPromotion]]&gt;=3,"Medium Stagnation","Low Stagnation"))</f>
        <v>Low Stagnation</v>
      </c>
      <c r="AU267" t="str">
        <f>IF(HR[[#This Row],[MonthlyIncome]]&lt;4000,"Low Salary",
IF(HR[[#This Row],[MonthlyIncome]]&lt;8000,"Medium Salary","High Salary"))</f>
        <v>Medium Salary</v>
      </c>
    </row>
    <row r="268" spans="1:47">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IF(HR[[#This Row],[OverTime]]="Yes",1,0)</f>
        <v>0</v>
      </c>
      <c r="AK268">
        <f>IF(HR[[#This Row],[JobSatisfaction]]&lt;=2,1,0)</f>
        <v>0</v>
      </c>
      <c r="AL268">
        <f>IF(HR[[#This Row],[WorkLifeBalance]]&lt;=2,1,0)</f>
        <v>0</v>
      </c>
      <c r="AM268">
        <f>IF(HR[[#This Row],[MonthlyIncome]]&lt;AVERAGE(HR[MonthlyIncome]),1,0)</f>
        <v>1</v>
      </c>
      <c r="AN268">
        <f>IF(HR[[#This Row],[EnvironmentSatisfaction]]&lt;=2,1,0)</f>
        <v>1</v>
      </c>
      <c r="AO268">
        <f>IF(HR[[#This Row],[YearsSinceLastPromotion]]&gt;4,1,0)</f>
        <v>1</v>
      </c>
      <c r="AP268">
        <f>(HR[[#This Row],[OverTimeFlag]]*1.5+HR[[#This Row],[LowJobSatisFlag]]*2.5+HR[[#This Row],[LowWLBFlag]]*2+HR[[#This Row],[LowSalaryFlag]]*1.5+HR[[#This Row],[LowEnviFlag]]*2+HR[[#This Row],[LowProFlag]]*0.5)/10</f>
        <v>0.4</v>
      </c>
      <c r="AQ268" t="str">
        <f>IF(A268&gt;=_xlfn.PERCENTILE.INC($A$2:$A$1000,0.8),"High Risk",
IF(HR[[#This Row],[AttritionRiskScore]]&gt;=_xlfn.PERCENTILE.INC($AP$2:$AP$1000,0.5),"Medium Risk","Low Risk"))</f>
        <v>Medium Risk</v>
      </c>
      <c r="AR268">
        <f>(HR[[#This Row],[OverTimeFlag]]*4+HR[[#This Row],[LowWLBFlag]]*3+HR[[#This Row],[LowJobSatisFlag]]*2+HR[[#This Row],[LowProFlag]]*1)/10</f>
        <v>0.1</v>
      </c>
      <c r="AS268" t="str">
        <f t="shared" si="4"/>
        <v>Low Burnout</v>
      </c>
      <c r="AT268" t="str">
        <f>IF(HR[[#This Row],[YearsSinceLastPromotion]]&gt;4,"High Stagnation",
IF(HR[[#This Row],[YearsSinceLastPromotion]]&gt;=3,"Medium Stagnation","Low Stagnation"))</f>
        <v>High Stagnation</v>
      </c>
      <c r="AU268" t="str">
        <f>IF(HR[[#This Row],[MonthlyIncome]]&lt;4000,"Low Salary",
IF(HR[[#This Row],[MonthlyIncome]]&lt;8000,"Medium Salary","High Salary"))</f>
        <v>Medium Salary</v>
      </c>
    </row>
    <row r="269" spans="1:47">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IF(HR[[#This Row],[OverTime]]="Yes",1,0)</f>
        <v>0</v>
      </c>
      <c r="AK269">
        <f>IF(HR[[#This Row],[JobSatisfaction]]&lt;=2,1,0)</f>
        <v>1</v>
      </c>
      <c r="AL269">
        <f>IF(HR[[#This Row],[WorkLifeBalance]]&lt;=2,1,0)</f>
        <v>0</v>
      </c>
      <c r="AM269">
        <f>IF(HR[[#This Row],[MonthlyIncome]]&lt;AVERAGE(HR[MonthlyIncome]),1,0)</f>
        <v>1</v>
      </c>
      <c r="AN269">
        <f>IF(HR[[#This Row],[EnvironmentSatisfaction]]&lt;=2,1,0)</f>
        <v>1</v>
      </c>
      <c r="AO269">
        <f>IF(HR[[#This Row],[YearsSinceLastPromotion]]&gt;4,1,0)</f>
        <v>0</v>
      </c>
      <c r="AP269">
        <f>(HR[[#This Row],[OverTimeFlag]]*1.5+HR[[#This Row],[LowJobSatisFlag]]*2.5+HR[[#This Row],[LowWLBFlag]]*2+HR[[#This Row],[LowSalaryFlag]]*1.5+HR[[#This Row],[LowEnviFlag]]*2+HR[[#This Row],[LowProFlag]]*0.5)/10</f>
        <v>0.6</v>
      </c>
      <c r="AQ269" t="str">
        <f>IF(A269&gt;=_xlfn.PERCENTILE.INC($A$2:$A$1000,0.8),"High Risk",
IF(HR[[#This Row],[AttritionRiskScore]]&gt;=_xlfn.PERCENTILE.INC($AP$2:$AP$1000,0.5),"Medium Risk","Low Risk"))</f>
        <v>Medium Risk</v>
      </c>
      <c r="AR269">
        <f>(HR[[#This Row],[OverTimeFlag]]*4+HR[[#This Row],[LowWLBFlag]]*3+HR[[#This Row],[LowJobSatisFlag]]*2+HR[[#This Row],[LowProFlag]]*1)/10</f>
        <v>0.2</v>
      </c>
      <c r="AS269" t="str">
        <f t="shared" si="4"/>
        <v>Low Burnout</v>
      </c>
      <c r="AT269" t="str">
        <f>IF(HR[[#This Row],[YearsSinceLastPromotion]]&gt;4,"High Stagnation",
IF(HR[[#This Row],[YearsSinceLastPromotion]]&gt;=3,"Medium Stagnation","Low Stagnation"))</f>
        <v>Low Stagnation</v>
      </c>
      <c r="AU269" t="str">
        <f>IF(HR[[#This Row],[MonthlyIncome]]&lt;4000,"Low Salary",
IF(HR[[#This Row],[MonthlyIncome]]&lt;8000,"Medium Salary","High Salary"))</f>
        <v>Medium Salary</v>
      </c>
    </row>
    <row r="270" spans="1:47">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IF(HR[[#This Row],[OverTime]]="Yes",1,0)</f>
        <v>1</v>
      </c>
      <c r="AK270">
        <f>IF(HR[[#This Row],[JobSatisfaction]]&lt;=2,1,0)</f>
        <v>0</v>
      </c>
      <c r="AL270">
        <f>IF(HR[[#This Row],[WorkLifeBalance]]&lt;=2,1,0)</f>
        <v>0</v>
      </c>
      <c r="AM270">
        <f>IF(HR[[#This Row],[MonthlyIncome]]&lt;AVERAGE(HR[MonthlyIncome]),1,0)</f>
        <v>0</v>
      </c>
      <c r="AN270">
        <f>IF(HR[[#This Row],[EnvironmentSatisfaction]]&lt;=2,1,0)</f>
        <v>0</v>
      </c>
      <c r="AO270">
        <f>IF(HR[[#This Row],[YearsSinceLastPromotion]]&gt;4,1,0)</f>
        <v>0</v>
      </c>
      <c r="AP270">
        <f>(HR[[#This Row],[OverTimeFlag]]*1.5+HR[[#This Row],[LowJobSatisFlag]]*2.5+HR[[#This Row],[LowWLBFlag]]*2+HR[[#This Row],[LowSalaryFlag]]*1.5+HR[[#This Row],[LowEnviFlag]]*2+HR[[#This Row],[LowProFlag]]*0.5)/10</f>
        <v>0.15</v>
      </c>
      <c r="AQ270" t="str">
        <f>IF(A270&gt;=_xlfn.PERCENTILE.INC($A$2:$A$1000,0.8),"High Risk",
IF(HR[[#This Row],[AttritionRiskScore]]&gt;=_xlfn.PERCENTILE.INC($AP$2:$AP$1000,0.5),"Medium Risk","Low Risk"))</f>
        <v>High Risk</v>
      </c>
      <c r="AR270">
        <f>(HR[[#This Row],[OverTimeFlag]]*4+HR[[#This Row],[LowWLBFlag]]*3+HR[[#This Row],[LowJobSatisFlag]]*2+HR[[#This Row],[LowProFlag]]*1)/10</f>
        <v>0.4</v>
      </c>
      <c r="AS270" t="str">
        <f t="shared" si="4"/>
        <v>Medium Burnout</v>
      </c>
      <c r="AT270" t="str">
        <f>IF(HR[[#This Row],[YearsSinceLastPromotion]]&gt;4,"High Stagnation",
IF(HR[[#This Row],[YearsSinceLastPromotion]]&gt;=3,"Medium Stagnation","Low Stagnation"))</f>
        <v>Medium Stagnation</v>
      </c>
      <c r="AU270" t="str">
        <f>IF(HR[[#This Row],[MonthlyIncome]]&lt;4000,"Low Salary",
IF(HR[[#This Row],[MonthlyIncome]]&lt;8000,"Medium Salary","High Salary"))</f>
        <v>High Salary</v>
      </c>
    </row>
    <row r="271" spans="1:47">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IF(HR[[#This Row],[OverTime]]="Yes",1,0)</f>
        <v>0</v>
      </c>
      <c r="AK271">
        <f>IF(HR[[#This Row],[JobSatisfaction]]&lt;=2,1,0)</f>
        <v>0</v>
      </c>
      <c r="AL271">
        <f>IF(HR[[#This Row],[WorkLifeBalance]]&lt;=2,1,0)</f>
        <v>0</v>
      </c>
      <c r="AM271">
        <f>IF(HR[[#This Row],[MonthlyIncome]]&lt;AVERAGE(HR[MonthlyIncome]),1,0)</f>
        <v>1</v>
      </c>
      <c r="AN271">
        <f>IF(HR[[#This Row],[EnvironmentSatisfaction]]&lt;=2,1,0)</f>
        <v>0</v>
      </c>
      <c r="AO271">
        <f>IF(HR[[#This Row],[YearsSinceLastPromotion]]&gt;4,1,0)</f>
        <v>1</v>
      </c>
      <c r="AP271">
        <f>(HR[[#This Row],[OverTimeFlag]]*1.5+HR[[#This Row],[LowJobSatisFlag]]*2.5+HR[[#This Row],[LowWLBFlag]]*2+HR[[#This Row],[LowSalaryFlag]]*1.5+HR[[#This Row],[LowEnviFlag]]*2+HR[[#This Row],[LowProFlag]]*0.5)/10</f>
        <v>0.2</v>
      </c>
      <c r="AQ271" t="str">
        <f>IF(A271&gt;=_xlfn.PERCENTILE.INC($A$2:$A$1000,0.8),"High Risk",
IF(HR[[#This Row],[AttritionRiskScore]]&gt;=_xlfn.PERCENTILE.INC($AP$2:$AP$1000,0.5),"Medium Risk","Low Risk"))</f>
        <v>Low Risk</v>
      </c>
      <c r="AR271">
        <f>(HR[[#This Row],[OverTimeFlag]]*4+HR[[#This Row],[LowWLBFlag]]*3+HR[[#This Row],[LowJobSatisFlag]]*2+HR[[#This Row],[LowProFlag]]*1)/10</f>
        <v>0.1</v>
      </c>
      <c r="AS271" t="str">
        <f t="shared" si="4"/>
        <v>Low Burnout</v>
      </c>
      <c r="AT271" t="str">
        <f>IF(HR[[#This Row],[YearsSinceLastPromotion]]&gt;4,"High Stagnation",
IF(HR[[#This Row],[YearsSinceLastPromotion]]&gt;=3,"Medium Stagnation","Low Stagnation"))</f>
        <v>High Stagnation</v>
      </c>
      <c r="AU271" t="str">
        <f>IF(HR[[#This Row],[MonthlyIncome]]&lt;4000,"Low Salary",
IF(HR[[#This Row],[MonthlyIncome]]&lt;8000,"Medium Salary","High Salary"))</f>
        <v>Low Salary</v>
      </c>
    </row>
    <row r="272" spans="1:47">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IF(HR[[#This Row],[OverTime]]="Yes",1,0)</f>
        <v>1</v>
      </c>
      <c r="AK272">
        <f>IF(HR[[#This Row],[JobSatisfaction]]&lt;=2,1,0)</f>
        <v>1</v>
      </c>
      <c r="AL272">
        <f>IF(HR[[#This Row],[WorkLifeBalance]]&lt;=2,1,0)</f>
        <v>0</v>
      </c>
      <c r="AM272">
        <f>IF(HR[[#This Row],[MonthlyIncome]]&lt;AVERAGE(HR[MonthlyIncome]),1,0)</f>
        <v>0</v>
      </c>
      <c r="AN272">
        <f>IF(HR[[#This Row],[EnvironmentSatisfaction]]&lt;=2,1,0)</f>
        <v>0</v>
      </c>
      <c r="AO272">
        <f>IF(HR[[#This Row],[YearsSinceLastPromotion]]&gt;4,1,0)</f>
        <v>0</v>
      </c>
      <c r="AP272">
        <f>(HR[[#This Row],[OverTimeFlag]]*1.5+HR[[#This Row],[LowJobSatisFlag]]*2.5+HR[[#This Row],[LowWLBFlag]]*2+HR[[#This Row],[LowSalaryFlag]]*1.5+HR[[#This Row],[LowEnviFlag]]*2+HR[[#This Row],[LowProFlag]]*0.5)/10</f>
        <v>0.4</v>
      </c>
      <c r="AQ272" t="str">
        <f>IF(A272&gt;=_xlfn.PERCENTILE.INC($A$2:$A$1000,0.8),"High Risk",
IF(HR[[#This Row],[AttritionRiskScore]]&gt;=_xlfn.PERCENTILE.INC($AP$2:$AP$1000,0.5),"Medium Risk","Low Risk"))</f>
        <v>High Risk</v>
      </c>
      <c r="AR272">
        <f>(HR[[#This Row],[OverTimeFlag]]*4+HR[[#This Row],[LowWLBFlag]]*3+HR[[#This Row],[LowJobSatisFlag]]*2+HR[[#This Row],[LowProFlag]]*1)/10</f>
        <v>0.6</v>
      </c>
      <c r="AS272" t="str">
        <f t="shared" si="4"/>
        <v>Medium Burnout</v>
      </c>
      <c r="AT272" t="str">
        <f>IF(HR[[#This Row],[YearsSinceLastPromotion]]&gt;4,"High Stagnation",
IF(HR[[#This Row],[YearsSinceLastPromotion]]&gt;=3,"Medium Stagnation","Low Stagnation"))</f>
        <v>Medium Stagnation</v>
      </c>
      <c r="AU272" t="str">
        <f>IF(HR[[#This Row],[MonthlyIncome]]&lt;4000,"Low Salary",
IF(HR[[#This Row],[MonthlyIncome]]&lt;8000,"Medium Salary","High Salary"))</f>
        <v>High Salary</v>
      </c>
    </row>
    <row r="273" spans="1:47">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IF(HR[[#This Row],[OverTime]]="Yes",1,0)</f>
        <v>1</v>
      </c>
      <c r="AK273">
        <f>IF(HR[[#This Row],[JobSatisfaction]]&lt;=2,1,0)</f>
        <v>1</v>
      </c>
      <c r="AL273">
        <f>IF(HR[[#This Row],[WorkLifeBalance]]&lt;=2,1,0)</f>
        <v>1</v>
      </c>
      <c r="AM273">
        <f>IF(HR[[#This Row],[MonthlyIncome]]&lt;AVERAGE(HR[MonthlyIncome]),1,0)</f>
        <v>0</v>
      </c>
      <c r="AN273">
        <f>IF(HR[[#This Row],[EnvironmentSatisfaction]]&lt;=2,1,0)</f>
        <v>1</v>
      </c>
      <c r="AO273">
        <f>IF(HR[[#This Row],[YearsSinceLastPromotion]]&gt;4,1,0)</f>
        <v>1</v>
      </c>
      <c r="AP273">
        <f>(HR[[#This Row],[OverTimeFlag]]*1.5+HR[[#This Row],[LowJobSatisFlag]]*2.5+HR[[#This Row],[LowWLBFlag]]*2+HR[[#This Row],[LowSalaryFlag]]*1.5+HR[[#This Row],[LowEnviFlag]]*2+HR[[#This Row],[LowProFlag]]*0.5)/10</f>
        <v>0.85</v>
      </c>
      <c r="AQ273" t="str">
        <f>IF(A273&gt;=_xlfn.PERCENTILE.INC($A$2:$A$1000,0.8),"High Risk",
IF(HR[[#This Row],[AttritionRiskScore]]&gt;=_xlfn.PERCENTILE.INC($AP$2:$AP$1000,0.5),"Medium Risk","Low Risk"))</f>
        <v>High Risk</v>
      </c>
      <c r="AR273">
        <f>(HR[[#This Row],[OverTimeFlag]]*4+HR[[#This Row],[LowWLBFlag]]*3+HR[[#This Row],[LowJobSatisFlag]]*2+HR[[#This Row],[LowProFlag]]*1)/10</f>
        <v>1</v>
      </c>
      <c r="AS273" t="str">
        <f t="shared" si="4"/>
        <v>High Burnout</v>
      </c>
      <c r="AT273" t="str">
        <f>IF(HR[[#This Row],[YearsSinceLastPromotion]]&gt;4,"High Stagnation",
IF(HR[[#This Row],[YearsSinceLastPromotion]]&gt;=3,"Medium Stagnation","Low Stagnation"))</f>
        <v>High Stagnation</v>
      </c>
      <c r="AU273" t="str">
        <f>IF(HR[[#This Row],[MonthlyIncome]]&lt;4000,"Low Salary",
IF(HR[[#This Row],[MonthlyIncome]]&lt;8000,"Medium Salary","High Salary"))</f>
        <v>High Salary</v>
      </c>
    </row>
    <row r="274" spans="1:47">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IF(HR[[#This Row],[OverTime]]="Yes",1,0)</f>
        <v>0</v>
      </c>
      <c r="AK274">
        <f>IF(HR[[#This Row],[JobSatisfaction]]&lt;=2,1,0)</f>
        <v>0</v>
      </c>
      <c r="AL274">
        <f>IF(HR[[#This Row],[WorkLifeBalance]]&lt;=2,1,0)</f>
        <v>1</v>
      </c>
      <c r="AM274">
        <f>IF(HR[[#This Row],[MonthlyIncome]]&lt;AVERAGE(HR[MonthlyIncome]),1,0)</f>
        <v>1</v>
      </c>
      <c r="AN274">
        <f>IF(HR[[#This Row],[EnvironmentSatisfaction]]&lt;=2,1,0)</f>
        <v>0</v>
      </c>
      <c r="AO274">
        <f>IF(HR[[#This Row],[YearsSinceLastPromotion]]&gt;4,1,0)</f>
        <v>0</v>
      </c>
      <c r="AP274">
        <f>(HR[[#This Row],[OverTimeFlag]]*1.5+HR[[#This Row],[LowJobSatisFlag]]*2.5+HR[[#This Row],[LowWLBFlag]]*2+HR[[#This Row],[LowSalaryFlag]]*1.5+HR[[#This Row],[LowEnviFlag]]*2+HR[[#This Row],[LowProFlag]]*0.5)/10</f>
        <v>0.35</v>
      </c>
      <c r="AQ274" t="str">
        <f>IF(A274&gt;=_xlfn.PERCENTILE.INC($A$2:$A$1000,0.8),"High Risk",
IF(HR[[#This Row],[AttritionRiskScore]]&gt;=_xlfn.PERCENTILE.INC($AP$2:$AP$1000,0.5),"Medium Risk","Low Risk"))</f>
        <v>Medium Risk</v>
      </c>
      <c r="AR274">
        <f>(HR[[#This Row],[OverTimeFlag]]*4+HR[[#This Row],[LowWLBFlag]]*3+HR[[#This Row],[LowJobSatisFlag]]*2+HR[[#This Row],[LowProFlag]]*1)/10</f>
        <v>0.3</v>
      </c>
      <c r="AS274" t="str">
        <f t="shared" si="4"/>
        <v>Low Burnout</v>
      </c>
      <c r="AT274" t="str">
        <f>IF(HR[[#This Row],[YearsSinceLastPromotion]]&gt;4,"High Stagnation",
IF(HR[[#This Row],[YearsSinceLastPromotion]]&gt;=3,"Medium Stagnation","Low Stagnation"))</f>
        <v>Low Stagnation</v>
      </c>
      <c r="AU274" t="str">
        <f>IF(HR[[#This Row],[MonthlyIncome]]&lt;4000,"Low Salary",
IF(HR[[#This Row],[MonthlyIncome]]&lt;8000,"Medium Salary","High Salary"))</f>
        <v>Low Salary</v>
      </c>
    </row>
    <row r="275" spans="1:47">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IF(HR[[#This Row],[OverTime]]="Yes",1,0)</f>
        <v>0</v>
      </c>
      <c r="AK275">
        <f>IF(HR[[#This Row],[JobSatisfaction]]&lt;=2,1,0)</f>
        <v>0</v>
      </c>
      <c r="AL275">
        <f>IF(HR[[#This Row],[WorkLifeBalance]]&lt;=2,1,0)</f>
        <v>0</v>
      </c>
      <c r="AM275">
        <f>IF(HR[[#This Row],[MonthlyIncome]]&lt;AVERAGE(HR[MonthlyIncome]),1,0)</f>
        <v>1</v>
      </c>
      <c r="AN275">
        <f>IF(HR[[#This Row],[EnvironmentSatisfaction]]&lt;=2,1,0)</f>
        <v>0</v>
      </c>
      <c r="AO275">
        <f>IF(HR[[#This Row],[YearsSinceLastPromotion]]&gt;4,1,0)</f>
        <v>0</v>
      </c>
      <c r="AP275">
        <f>(HR[[#This Row],[OverTimeFlag]]*1.5+HR[[#This Row],[LowJobSatisFlag]]*2.5+HR[[#This Row],[LowWLBFlag]]*2+HR[[#This Row],[LowSalaryFlag]]*1.5+HR[[#This Row],[LowEnviFlag]]*2+HR[[#This Row],[LowProFlag]]*0.5)/10</f>
        <v>0.15</v>
      </c>
      <c r="AQ275" t="str">
        <f>IF(A275&gt;=_xlfn.PERCENTILE.INC($A$2:$A$1000,0.8),"High Risk",
IF(HR[[#This Row],[AttritionRiskScore]]&gt;=_xlfn.PERCENTILE.INC($AP$2:$AP$1000,0.5),"Medium Risk","Low Risk"))</f>
        <v>Low Risk</v>
      </c>
      <c r="AR275">
        <f>(HR[[#This Row],[OverTimeFlag]]*4+HR[[#This Row],[LowWLBFlag]]*3+HR[[#This Row],[LowJobSatisFlag]]*2+HR[[#This Row],[LowProFlag]]*1)/10</f>
        <v>0</v>
      </c>
      <c r="AS275" t="str">
        <f t="shared" si="4"/>
        <v>Low Burnout</v>
      </c>
      <c r="AT275" t="str">
        <f>IF(HR[[#This Row],[YearsSinceLastPromotion]]&gt;4,"High Stagnation",
IF(HR[[#This Row],[YearsSinceLastPromotion]]&gt;=3,"Medium Stagnation","Low Stagnation"))</f>
        <v>Low Stagnation</v>
      </c>
      <c r="AU275" t="str">
        <f>IF(HR[[#This Row],[MonthlyIncome]]&lt;4000,"Low Salary",
IF(HR[[#This Row],[MonthlyIncome]]&lt;8000,"Medium Salary","High Salary"))</f>
        <v>Medium Salary</v>
      </c>
    </row>
    <row r="276" spans="1:47">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IF(HR[[#This Row],[OverTime]]="Yes",1,0)</f>
        <v>0</v>
      </c>
      <c r="AK276">
        <f>IF(HR[[#This Row],[JobSatisfaction]]&lt;=2,1,0)</f>
        <v>0</v>
      </c>
      <c r="AL276">
        <f>IF(HR[[#This Row],[WorkLifeBalance]]&lt;=2,1,0)</f>
        <v>0</v>
      </c>
      <c r="AM276">
        <f>IF(HR[[#This Row],[MonthlyIncome]]&lt;AVERAGE(HR[MonthlyIncome]),1,0)</f>
        <v>1</v>
      </c>
      <c r="AN276">
        <f>IF(HR[[#This Row],[EnvironmentSatisfaction]]&lt;=2,1,0)</f>
        <v>0</v>
      </c>
      <c r="AO276">
        <f>IF(HR[[#This Row],[YearsSinceLastPromotion]]&gt;4,1,0)</f>
        <v>0</v>
      </c>
      <c r="AP276">
        <f>(HR[[#This Row],[OverTimeFlag]]*1.5+HR[[#This Row],[LowJobSatisFlag]]*2.5+HR[[#This Row],[LowWLBFlag]]*2+HR[[#This Row],[LowSalaryFlag]]*1.5+HR[[#This Row],[LowEnviFlag]]*2+HR[[#This Row],[LowProFlag]]*0.5)/10</f>
        <v>0.15</v>
      </c>
      <c r="AQ276" t="str">
        <f>IF(A276&gt;=_xlfn.PERCENTILE.INC($A$2:$A$1000,0.8),"High Risk",
IF(HR[[#This Row],[AttritionRiskScore]]&gt;=_xlfn.PERCENTILE.INC($AP$2:$AP$1000,0.5),"Medium Risk","Low Risk"))</f>
        <v>Low Risk</v>
      </c>
      <c r="AR276">
        <f>(HR[[#This Row],[OverTimeFlag]]*4+HR[[#This Row],[LowWLBFlag]]*3+HR[[#This Row],[LowJobSatisFlag]]*2+HR[[#This Row],[LowProFlag]]*1)/10</f>
        <v>0</v>
      </c>
      <c r="AS276" t="str">
        <f t="shared" si="4"/>
        <v>Low Burnout</v>
      </c>
      <c r="AT276" t="str">
        <f>IF(HR[[#This Row],[YearsSinceLastPromotion]]&gt;4,"High Stagnation",
IF(HR[[#This Row],[YearsSinceLastPromotion]]&gt;=3,"Medium Stagnation","Low Stagnation"))</f>
        <v>Low Stagnation</v>
      </c>
      <c r="AU276" t="str">
        <f>IF(HR[[#This Row],[MonthlyIncome]]&lt;4000,"Low Salary",
IF(HR[[#This Row],[MonthlyIncome]]&lt;8000,"Medium Salary","High Salary"))</f>
        <v>Low Salary</v>
      </c>
    </row>
    <row r="277" spans="1:47">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IF(HR[[#This Row],[OverTime]]="Yes",1,0)</f>
        <v>1</v>
      </c>
      <c r="AK277">
        <f>IF(HR[[#This Row],[JobSatisfaction]]&lt;=2,1,0)</f>
        <v>0</v>
      </c>
      <c r="AL277">
        <f>IF(HR[[#This Row],[WorkLifeBalance]]&lt;=2,1,0)</f>
        <v>0</v>
      </c>
      <c r="AM277">
        <f>IF(HR[[#This Row],[MonthlyIncome]]&lt;AVERAGE(HR[MonthlyIncome]),1,0)</f>
        <v>0</v>
      </c>
      <c r="AN277">
        <f>IF(HR[[#This Row],[EnvironmentSatisfaction]]&lt;=2,1,0)</f>
        <v>1</v>
      </c>
      <c r="AO277">
        <f>IF(HR[[#This Row],[YearsSinceLastPromotion]]&gt;4,1,0)</f>
        <v>0</v>
      </c>
      <c r="AP277">
        <f>(HR[[#This Row],[OverTimeFlag]]*1.5+HR[[#This Row],[LowJobSatisFlag]]*2.5+HR[[#This Row],[LowWLBFlag]]*2+HR[[#This Row],[LowSalaryFlag]]*1.5+HR[[#This Row],[LowEnviFlag]]*2+HR[[#This Row],[LowProFlag]]*0.5)/10</f>
        <v>0.35</v>
      </c>
      <c r="AQ277" t="str">
        <f>IF(A277&gt;=_xlfn.PERCENTILE.INC($A$2:$A$1000,0.8),"High Risk",
IF(HR[[#This Row],[AttritionRiskScore]]&gt;=_xlfn.PERCENTILE.INC($AP$2:$AP$1000,0.5),"Medium Risk","Low Risk"))</f>
        <v>Medium Risk</v>
      </c>
      <c r="AR277">
        <f>(HR[[#This Row],[OverTimeFlag]]*4+HR[[#This Row],[LowWLBFlag]]*3+HR[[#This Row],[LowJobSatisFlag]]*2+HR[[#This Row],[LowProFlag]]*1)/10</f>
        <v>0.4</v>
      </c>
      <c r="AS277" t="str">
        <f t="shared" si="4"/>
        <v>Medium Burnout</v>
      </c>
      <c r="AT277" t="str">
        <f>IF(HR[[#This Row],[YearsSinceLastPromotion]]&gt;4,"High Stagnation",
IF(HR[[#This Row],[YearsSinceLastPromotion]]&gt;=3,"Medium Stagnation","Low Stagnation"))</f>
        <v>Low Stagnation</v>
      </c>
      <c r="AU277" t="str">
        <f>IF(HR[[#This Row],[MonthlyIncome]]&lt;4000,"Low Salary",
IF(HR[[#This Row],[MonthlyIncome]]&lt;8000,"Medium Salary","High Salary"))</f>
        <v>High Salary</v>
      </c>
    </row>
    <row r="278" spans="1:47">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IF(HR[[#This Row],[OverTime]]="Yes",1,0)</f>
        <v>0</v>
      </c>
      <c r="AK278">
        <f>IF(HR[[#This Row],[JobSatisfaction]]&lt;=2,1,0)</f>
        <v>1</v>
      </c>
      <c r="AL278">
        <f>IF(HR[[#This Row],[WorkLifeBalance]]&lt;=2,1,0)</f>
        <v>1</v>
      </c>
      <c r="AM278">
        <f>IF(HR[[#This Row],[MonthlyIncome]]&lt;AVERAGE(HR[MonthlyIncome]),1,0)</f>
        <v>0</v>
      </c>
      <c r="AN278">
        <f>IF(HR[[#This Row],[EnvironmentSatisfaction]]&lt;=2,1,0)</f>
        <v>1</v>
      </c>
      <c r="AO278">
        <f>IF(HR[[#This Row],[YearsSinceLastPromotion]]&gt;4,1,0)</f>
        <v>1</v>
      </c>
      <c r="AP278">
        <f>(HR[[#This Row],[OverTimeFlag]]*1.5+HR[[#This Row],[LowJobSatisFlag]]*2.5+HR[[#This Row],[LowWLBFlag]]*2+HR[[#This Row],[LowSalaryFlag]]*1.5+HR[[#This Row],[LowEnviFlag]]*2+HR[[#This Row],[LowProFlag]]*0.5)/10</f>
        <v>0.7</v>
      </c>
      <c r="AQ278" t="str">
        <f>IF(A278&gt;=_xlfn.PERCENTILE.INC($A$2:$A$1000,0.8),"High Risk",
IF(HR[[#This Row],[AttritionRiskScore]]&gt;=_xlfn.PERCENTILE.INC($AP$2:$AP$1000,0.5),"Medium Risk","Low Risk"))</f>
        <v>Medium Risk</v>
      </c>
      <c r="AR278">
        <f>(HR[[#This Row],[OverTimeFlag]]*4+HR[[#This Row],[LowWLBFlag]]*3+HR[[#This Row],[LowJobSatisFlag]]*2+HR[[#This Row],[LowProFlag]]*1)/10</f>
        <v>0.6</v>
      </c>
      <c r="AS278" t="str">
        <f t="shared" si="4"/>
        <v>Medium Burnout</v>
      </c>
      <c r="AT278" t="str">
        <f>IF(HR[[#This Row],[YearsSinceLastPromotion]]&gt;4,"High Stagnation",
IF(HR[[#This Row],[YearsSinceLastPromotion]]&gt;=3,"Medium Stagnation","Low Stagnation"))</f>
        <v>High Stagnation</v>
      </c>
      <c r="AU278" t="str">
        <f>IF(HR[[#This Row],[MonthlyIncome]]&lt;4000,"Low Salary",
IF(HR[[#This Row],[MonthlyIncome]]&lt;8000,"Medium Salary","High Salary"))</f>
        <v>High Salary</v>
      </c>
    </row>
    <row r="279" spans="1:47">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IF(HR[[#This Row],[OverTime]]="Yes",1,0)</f>
        <v>1</v>
      </c>
      <c r="AK279">
        <f>IF(HR[[#This Row],[JobSatisfaction]]&lt;=2,1,0)</f>
        <v>1</v>
      </c>
      <c r="AL279">
        <f>IF(HR[[#This Row],[WorkLifeBalance]]&lt;=2,1,0)</f>
        <v>0</v>
      </c>
      <c r="AM279">
        <f>IF(HR[[#This Row],[MonthlyIncome]]&lt;AVERAGE(HR[MonthlyIncome]),1,0)</f>
        <v>1</v>
      </c>
      <c r="AN279">
        <f>IF(HR[[#This Row],[EnvironmentSatisfaction]]&lt;=2,1,0)</f>
        <v>1</v>
      </c>
      <c r="AO279">
        <f>IF(HR[[#This Row],[YearsSinceLastPromotion]]&gt;4,1,0)</f>
        <v>1</v>
      </c>
      <c r="AP279">
        <f>(HR[[#This Row],[OverTimeFlag]]*1.5+HR[[#This Row],[LowJobSatisFlag]]*2.5+HR[[#This Row],[LowWLBFlag]]*2+HR[[#This Row],[LowSalaryFlag]]*1.5+HR[[#This Row],[LowEnviFlag]]*2+HR[[#This Row],[LowProFlag]]*0.5)/10</f>
        <v>0.8</v>
      </c>
      <c r="AQ279" t="str">
        <f>IF(A279&gt;=_xlfn.PERCENTILE.INC($A$2:$A$1000,0.8),"High Risk",
IF(HR[[#This Row],[AttritionRiskScore]]&gt;=_xlfn.PERCENTILE.INC($AP$2:$AP$1000,0.5),"Medium Risk","Low Risk"))</f>
        <v>Medium Risk</v>
      </c>
      <c r="AR279">
        <f>(HR[[#This Row],[OverTimeFlag]]*4+HR[[#This Row],[LowWLBFlag]]*3+HR[[#This Row],[LowJobSatisFlag]]*2+HR[[#This Row],[LowProFlag]]*1)/10</f>
        <v>0.7</v>
      </c>
      <c r="AS279" t="str">
        <f t="shared" si="4"/>
        <v>High Burnout</v>
      </c>
      <c r="AT279" t="str">
        <f>IF(HR[[#This Row],[YearsSinceLastPromotion]]&gt;4,"High Stagnation",
IF(HR[[#This Row],[YearsSinceLastPromotion]]&gt;=3,"Medium Stagnation","Low Stagnation"))</f>
        <v>High Stagnation</v>
      </c>
      <c r="AU279" t="str">
        <f>IF(HR[[#This Row],[MonthlyIncome]]&lt;4000,"Low Salary",
IF(HR[[#This Row],[MonthlyIncome]]&lt;8000,"Medium Salary","High Salary"))</f>
        <v>Medium Salary</v>
      </c>
    </row>
    <row r="280" spans="1:47">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IF(HR[[#This Row],[OverTime]]="Yes",1,0)</f>
        <v>0</v>
      </c>
      <c r="AK280">
        <f>IF(HR[[#This Row],[JobSatisfaction]]&lt;=2,1,0)</f>
        <v>1</v>
      </c>
      <c r="AL280">
        <f>IF(HR[[#This Row],[WorkLifeBalance]]&lt;=2,1,0)</f>
        <v>1</v>
      </c>
      <c r="AM280">
        <f>IF(HR[[#This Row],[MonthlyIncome]]&lt;AVERAGE(HR[MonthlyIncome]),1,0)</f>
        <v>1</v>
      </c>
      <c r="AN280">
        <f>IF(HR[[#This Row],[EnvironmentSatisfaction]]&lt;=2,1,0)</f>
        <v>0</v>
      </c>
      <c r="AO280">
        <f>IF(HR[[#This Row],[YearsSinceLastPromotion]]&gt;4,1,0)</f>
        <v>0</v>
      </c>
      <c r="AP280">
        <f>(HR[[#This Row],[OverTimeFlag]]*1.5+HR[[#This Row],[LowJobSatisFlag]]*2.5+HR[[#This Row],[LowWLBFlag]]*2+HR[[#This Row],[LowSalaryFlag]]*1.5+HR[[#This Row],[LowEnviFlag]]*2+HR[[#This Row],[LowProFlag]]*0.5)/10</f>
        <v>0.6</v>
      </c>
      <c r="AQ280" t="str">
        <f>IF(A280&gt;=_xlfn.PERCENTILE.INC($A$2:$A$1000,0.8),"High Risk",
IF(HR[[#This Row],[AttritionRiskScore]]&gt;=_xlfn.PERCENTILE.INC($AP$2:$AP$1000,0.5),"Medium Risk","Low Risk"))</f>
        <v>Medium Risk</v>
      </c>
      <c r="AR280">
        <f>(HR[[#This Row],[OverTimeFlag]]*4+HR[[#This Row],[LowWLBFlag]]*3+HR[[#This Row],[LowJobSatisFlag]]*2+HR[[#This Row],[LowProFlag]]*1)/10</f>
        <v>0.5</v>
      </c>
      <c r="AS280" t="str">
        <f t="shared" si="4"/>
        <v>Medium Burnout</v>
      </c>
      <c r="AT280" t="str">
        <f>IF(HR[[#This Row],[YearsSinceLastPromotion]]&gt;4,"High Stagnation",
IF(HR[[#This Row],[YearsSinceLastPromotion]]&gt;=3,"Medium Stagnation","Low Stagnation"))</f>
        <v>Low Stagnation</v>
      </c>
      <c r="AU280" t="str">
        <f>IF(HR[[#This Row],[MonthlyIncome]]&lt;4000,"Low Salary",
IF(HR[[#This Row],[MonthlyIncome]]&lt;8000,"Medium Salary","High Salary"))</f>
        <v>Medium Salary</v>
      </c>
    </row>
    <row r="281" spans="1:47">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IF(HR[[#This Row],[OverTime]]="Yes",1,0)</f>
        <v>0</v>
      </c>
      <c r="AK281">
        <f>IF(HR[[#This Row],[JobSatisfaction]]&lt;=2,1,0)</f>
        <v>1</v>
      </c>
      <c r="AL281">
        <f>IF(HR[[#This Row],[WorkLifeBalance]]&lt;=2,1,0)</f>
        <v>1</v>
      </c>
      <c r="AM281">
        <f>IF(HR[[#This Row],[MonthlyIncome]]&lt;AVERAGE(HR[MonthlyIncome]),1,0)</f>
        <v>0</v>
      </c>
      <c r="AN281">
        <f>IF(HR[[#This Row],[EnvironmentSatisfaction]]&lt;=2,1,0)</f>
        <v>1</v>
      </c>
      <c r="AO281">
        <f>IF(HR[[#This Row],[YearsSinceLastPromotion]]&gt;4,1,0)</f>
        <v>0</v>
      </c>
      <c r="AP281">
        <f>(HR[[#This Row],[OverTimeFlag]]*1.5+HR[[#This Row],[LowJobSatisFlag]]*2.5+HR[[#This Row],[LowWLBFlag]]*2+HR[[#This Row],[LowSalaryFlag]]*1.5+HR[[#This Row],[LowEnviFlag]]*2+HR[[#This Row],[LowProFlag]]*0.5)/10</f>
        <v>0.65</v>
      </c>
      <c r="AQ281" t="str">
        <f>IF(A281&gt;=_xlfn.PERCENTILE.INC($A$2:$A$1000,0.8),"High Risk",
IF(HR[[#This Row],[AttritionRiskScore]]&gt;=_xlfn.PERCENTILE.INC($AP$2:$AP$1000,0.5),"Medium Risk","Low Risk"))</f>
        <v>High Risk</v>
      </c>
      <c r="AR281">
        <f>(HR[[#This Row],[OverTimeFlag]]*4+HR[[#This Row],[LowWLBFlag]]*3+HR[[#This Row],[LowJobSatisFlag]]*2+HR[[#This Row],[LowProFlag]]*1)/10</f>
        <v>0.5</v>
      </c>
      <c r="AS281" t="str">
        <f t="shared" si="4"/>
        <v>Medium Burnout</v>
      </c>
      <c r="AT281" t="str">
        <f>IF(HR[[#This Row],[YearsSinceLastPromotion]]&gt;4,"High Stagnation",
IF(HR[[#This Row],[YearsSinceLastPromotion]]&gt;=3,"Medium Stagnation","Low Stagnation"))</f>
        <v>Low Stagnation</v>
      </c>
      <c r="AU281" t="str">
        <f>IF(HR[[#This Row],[MonthlyIncome]]&lt;4000,"Low Salary",
IF(HR[[#This Row],[MonthlyIncome]]&lt;8000,"Medium Salary","High Salary"))</f>
        <v>High Salary</v>
      </c>
    </row>
    <row r="282" spans="1:47">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IF(HR[[#This Row],[OverTime]]="Yes",1,0)</f>
        <v>1</v>
      </c>
      <c r="AK282">
        <f>IF(HR[[#This Row],[JobSatisfaction]]&lt;=2,1,0)</f>
        <v>0</v>
      </c>
      <c r="AL282">
        <f>IF(HR[[#This Row],[WorkLifeBalance]]&lt;=2,1,0)</f>
        <v>1</v>
      </c>
      <c r="AM282">
        <f>IF(HR[[#This Row],[MonthlyIncome]]&lt;AVERAGE(HR[MonthlyIncome]),1,0)</f>
        <v>0</v>
      </c>
      <c r="AN282">
        <f>IF(HR[[#This Row],[EnvironmentSatisfaction]]&lt;=2,1,0)</f>
        <v>0</v>
      </c>
      <c r="AO282">
        <f>IF(HR[[#This Row],[YearsSinceLastPromotion]]&gt;4,1,0)</f>
        <v>0</v>
      </c>
      <c r="AP282">
        <f>(HR[[#This Row],[OverTimeFlag]]*1.5+HR[[#This Row],[LowJobSatisFlag]]*2.5+HR[[#This Row],[LowWLBFlag]]*2+HR[[#This Row],[LowSalaryFlag]]*1.5+HR[[#This Row],[LowEnviFlag]]*2+HR[[#This Row],[LowProFlag]]*0.5)/10</f>
        <v>0.35</v>
      </c>
      <c r="AQ282" t="str">
        <f>IF(A282&gt;=_xlfn.PERCENTILE.INC($A$2:$A$1000,0.8),"High Risk",
IF(HR[[#This Row],[AttritionRiskScore]]&gt;=_xlfn.PERCENTILE.INC($AP$2:$AP$1000,0.5),"Medium Risk","Low Risk"))</f>
        <v>High Risk</v>
      </c>
      <c r="AR282">
        <f>(HR[[#This Row],[OverTimeFlag]]*4+HR[[#This Row],[LowWLBFlag]]*3+HR[[#This Row],[LowJobSatisFlag]]*2+HR[[#This Row],[LowProFlag]]*1)/10</f>
        <v>0.7</v>
      </c>
      <c r="AS282" t="str">
        <f t="shared" si="4"/>
        <v>High Burnout</v>
      </c>
      <c r="AT282" t="str">
        <f>IF(HR[[#This Row],[YearsSinceLastPromotion]]&gt;4,"High Stagnation",
IF(HR[[#This Row],[YearsSinceLastPromotion]]&gt;=3,"Medium Stagnation","Low Stagnation"))</f>
        <v>Low Stagnation</v>
      </c>
      <c r="AU282" t="str">
        <f>IF(HR[[#This Row],[MonthlyIncome]]&lt;4000,"Low Salary",
IF(HR[[#This Row],[MonthlyIncome]]&lt;8000,"Medium Salary","High Salary"))</f>
        <v>High Salary</v>
      </c>
    </row>
    <row r="283" spans="1:47">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IF(HR[[#This Row],[OverTime]]="Yes",1,0)</f>
        <v>0</v>
      </c>
      <c r="AK283">
        <f>IF(HR[[#This Row],[JobSatisfaction]]&lt;=2,1,0)</f>
        <v>0</v>
      </c>
      <c r="AL283">
        <f>IF(HR[[#This Row],[WorkLifeBalance]]&lt;=2,1,0)</f>
        <v>0</v>
      </c>
      <c r="AM283">
        <f>IF(HR[[#This Row],[MonthlyIncome]]&lt;AVERAGE(HR[MonthlyIncome]),1,0)</f>
        <v>1</v>
      </c>
      <c r="AN283">
        <f>IF(HR[[#This Row],[EnvironmentSatisfaction]]&lt;=2,1,0)</f>
        <v>1</v>
      </c>
      <c r="AO283">
        <f>IF(HR[[#This Row],[YearsSinceLastPromotion]]&gt;4,1,0)</f>
        <v>1</v>
      </c>
      <c r="AP283">
        <f>(HR[[#This Row],[OverTimeFlag]]*1.5+HR[[#This Row],[LowJobSatisFlag]]*2.5+HR[[#This Row],[LowWLBFlag]]*2+HR[[#This Row],[LowSalaryFlag]]*1.5+HR[[#This Row],[LowEnviFlag]]*2+HR[[#This Row],[LowProFlag]]*0.5)/10</f>
        <v>0.4</v>
      </c>
      <c r="AQ283" t="str">
        <f>IF(A283&gt;=_xlfn.PERCENTILE.INC($A$2:$A$1000,0.8),"High Risk",
IF(HR[[#This Row],[AttritionRiskScore]]&gt;=_xlfn.PERCENTILE.INC($AP$2:$AP$1000,0.5),"Medium Risk","Low Risk"))</f>
        <v>Medium Risk</v>
      </c>
      <c r="AR283">
        <f>(HR[[#This Row],[OverTimeFlag]]*4+HR[[#This Row],[LowWLBFlag]]*3+HR[[#This Row],[LowJobSatisFlag]]*2+HR[[#This Row],[LowProFlag]]*1)/10</f>
        <v>0.1</v>
      </c>
      <c r="AS283" t="str">
        <f t="shared" si="4"/>
        <v>Low Burnout</v>
      </c>
      <c r="AT283" t="str">
        <f>IF(HR[[#This Row],[YearsSinceLastPromotion]]&gt;4,"High Stagnation",
IF(HR[[#This Row],[YearsSinceLastPromotion]]&gt;=3,"Medium Stagnation","Low Stagnation"))</f>
        <v>High Stagnation</v>
      </c>
      <c r="AU283" t="str">
        <f>IF(HR[[#This Row],[MonthlyIncome]]&lt;4000,"Low Salary",
IF(HR[[#This Row],[MonthlyIncome]]&lt;8000,"Medium Salary","High Salary"))</f>
        <v>Medium Salary</v>
      </c>
    </row>
    <row r="284" spans="1:47">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IF(HR[[#This Row],[OverTime]]="Yes",1,0)</f>
        <v>0</v>
      </c>
      <c r="AK284">
        <f>IF(HR[[#This Row],[JobSatisfaction]]&lt;=2,1,0)</f>
        <v>0</v>
      </c>
      <c r="AL284">
        <f>IF(HR[[#This Row],[WorkLifeBalance]]&lt;=2,1,0)</f>
        <v>1</v>
      </c>
      <c r="AM284">
        <f>IF(HR[[#This Row],[MonthlyIncome]]&lt;AVERAGE(HR[MonthlyIncome]),1,0)</f>
        <v>1</v>
      </c>
      <c r="AN284">
        <f>IF(HR[[#This Row],[EnvironmentSatisfaction]]&lt;=2,1,0)</f>
        <v>1</v>
      </c>
      <c r="AO284">
        <f>IF(HR[[#This Row],[YearsSinceLastPromotion]]&gt;4,1,0)</f>
        <v>0</v>
      </c>
      <c r="AP284">
        <f>(HR[[#This Row],[OverTimeFlag]]*1.5+HR[[#This Row],[LowJobSatisFlag]]*2.5+HR[[#This Row],[LowWLBFlag]]*2+HR[[#This Row],[LowSalaryFlag]]*1.5+HR[[#This Row],[LowEnviFlag]]*2+HR[[#This Row],[LowProFlag]]*0.5)/10</f>
        <v>0.55000000000000004</v>
      </c>
      <c r="AQ284" t="str">
        <f>IF(A284&gt;=_xlfn.PERCENTILE.INC($A$2:$A$1000,0.8),"High Risk",
IF(HR[[#This Row],[AttritionRiskScore]]&gt;=_xlfn.PERCENTILE.INC($AP$2:$AP$1000,0.5),"Medium Risk","Low Risk"))</f>
        <v>Medium Risk</v>
      </c>
      <c r="AR284">
        <f>(HR[[#This Row],[OverTimeFlag]]*4+HR[[#This Row],[LowWLBFlag]]*3+HR[[#This Row],[LowJobSatisFlag]]*2+HR[[#This Row],[LowProFlag]]*1)/10</f>
        <v>0.3</v>
      </c>
      <c r="AS284" t="str">
        <f t="shared" si="4"/>
        <v>Low Burnout</v>
      </c>
      <c r="AT284" t="str">
        <f>IF(HR[[#This Row],[YearsSinceLastPromotion]]&gt;4,"High Stagnation",
IF(HR[[#This Row],[YearsSinceLastPromotion]]&gt;=3,"Medium Stagnation","Low Stagnation"))</f>
        <v>Low Stagnation</v>
      </c>
      <c r="AU284" t="str">
        <f>IF(HR[[#This Row],[MonthlyIncome]]&lt;4000,"Low Salary",
IF(HR[[#This Row],[MonthlyIncome]]&lt;8000,"Medium Salary","High Salary"))</f>
        <v>Medium Salary</v>
      </c>
    </row>
    <row r="285" spans="1:47">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IF(HR[[#This Row],[OverTime]]="Yes",1,0)</f>
        <v>1</v>
      </c>
      <c r="AK285">
        <f>IF(HR[[#This Row],[JobSatisfaction]]&lt;=2,1,0)</f>
        <v>0</v>
      </c>
      <c r="AL285">
        <f>IF(HR[[#This Row],[WorkLifeBalance]]&lt;=2,1,0)</f>
        <v>0</v>
      </c>
      <c r="AM285">
        <f>IF(HR[[#This Row],[MonthlyIncome]]&lt;AVERAGE(HR[MonthlyIncome]),1,0)</f>
        <v>1</v>
      </c>
      <c r="AN285">
        <f>IF(HR[[#This Row],[EnvironmentSatisfaction]]&lt;=2,1,0)</f>
        <v>1</v>
      </c>
      <c r="AO285">
        <f>IF(HR[[#This Row],[YearsSinceLastPromotion]]&gt;4,1,0)</f>
        <v>0</v>
      </c>
      <c r="AP285">
        <f>(HR[[#This Row],[OverTimeFlag]]*1.5+HR[[#This Row],[LowJobSatisFlag]]*2.5+HR[[#This Row],[LowWLBFlag]]*2+HR[[#This Row],[LowSalaryFlag]]*1.5+HR[[#This Row],[LowEnviFlag]]*2+HR[[#This Row],[LowProFlag]]*0.5)/10</f>
        <v>0.5</v>
      </c>
      <c r="AQ285" t="str">
        <f>IF(A285&gt;=_xlfn.PERCENTILE.INC($A$2:$A$1000,0.8),"High Risk",
IF(HR[[#This Row],[AttritionRiskScore]]&gt;=_xlfn.PERCENTILE.INC($AP$2:$AP$1000,0.5),"Medium Risk","Low Risk"))</f>
        <v>High Risk</v>
      </c>
      <c r="AR285">
        <f>(HR[[#This Row],[OverTimeFlag]]*4+HR[[#This Row],[LowWLBFlag]]*3+HR[[#This Row],[LowJobSatisFlag]]*2+HR[[#This Row],[LowProFlag]]*1)/10</f>
        <v>0.4</v>
      </c>
      <c r="AS285" t="str">
        <f t="shared" si="4"/>
        <v>Medium Burnout</v>
      </c>
      <c r="AT285" t="str">
        <f>IF(HR[[#This Row],[YearsSinceLastPromotion]]&gt;4,"High Stagnation",
IF(HR[[#This Row],[YearsSinceLastPromotion]]&gt;=3,"Medium Stagnation","Low Stagnation"))</f>
        <v>Low Stagnation</v>
      </c>
      <c r="AU285" t="str">
        <f>IF(HR[[#This Row],[MonthlyIncome]]&lt;4000,"Low Salary",
IF(HR[[#This Row],[MonthlyIncome]]&lt;8000,"Medium Salary","High Salary"))</f>
        <v>Medium Salary</v>
      </c>
    </row>
    <row r="286" spans="1:47">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IF(HR[[#This Row],[OverTime]]="Yes",1,0)</f>
        <v>1</v>
      </c>
      <c r="AK286">
        <f>IF(HR[[#This Row],[JobSatisfaction]]&lt;=2,1,0)</f>
        <v>1</v>
      </c>
      <c r="AL286">
        <f>IF(HR[[#This Row],[WorkLifeBalance]]&lt;=2,1,0)</f>
        <v>0</v>
      </c>
      <c r="AM286">
        <f>IF(HR[[#This Row],[MonthlyIncome]]&lt;AVERAGE(HR[MonthlyIncome]),1,0)</f>
        <v>1</v>
      </c>
      <c r="AN286">
        <f>IF(HR[[#This Row],[EnvironmentSatisfaction]]&lt;=2,1,0)</f>
        <v>1</v>
      </c>
      <c r="AO286">
        <f>IF(HR[[#This Row],[YearsSinceLastPromotion]]&gt;4,1,0)</f>
        <v>0</v>
      </c>
      <c r="AP286">
        <f>(HR[[#This Row],[OverTimeFlag]]*1.5+HR[[#This Row],[LowJobSatisFlag]]*2.5+HR[[#This Row],[LowWLBFlag]]*2+HR[[#This Row],[LowSalaryFlag]]*1.5+HR[[#This Row],[LowEnviFlag]]*2+HR[[#This Row],[LowProFlag]]*0.5)/10</f>
        <v>0.75</v>
      </c>
      <c r="AQ286" t="str">
        <f>IF(A286&gt;=_xlfn.PERCENTILE.INC($A$2:$A$1000,0.8),"High Risk",
IF(HR[[#This Row],[AttritionRiskScore]]&gt;=_xlfn.PERCENTILE.INC($AP$2:$AP$1000,0.5),"Medium Risk","Low Risk"))</f>
        <v>Medium Risk</v>
      </c>
      <c r="AR286">
        <f>(HR[[#This Row],[OverTimeFlag]]*4+HR[[#This Row],[LowWLBFlag]]*3+HR[[#This Row],[LowJobSatisFlag]]*2+HR[[#This Row],[LowProFlag]]*1)/10</f>
        <v>0.6</v>
      </c>
      <c r="AS286" t="str">
        <f t="shared" si="4"/>
        <v>Medium Burnout</v>
      </c>
      <c r="AT286" t="str">
        <f>IF(HR[[#This Row],[YearsSinceLastPromotion]]&gt;4,"High Stagnation",
IF(HR[[#This Row],[YearsSinceLastPromotion]]&gt;=3,"Medium Stagnation","Low Stagnation"))</f>
        <v>Medium Stagnation</v>
      </c>
      <c r="AU286" t="str">
        <f>IF(HR[[#This Row],[MonthlyIncome]]&lt;4000,"Low Salary",
IF(HR[[#This Row],[MonthlyIncome]]&lt;8000,"Medium Salary","High Salary"))</f>
        <v>Medium Salary</v>
      </c>
    </row>
    <row r="287" spans="1:47">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IF(HR[[#This Row],[OverTime]]="Yes",1,0)</f>
        <v>0</v>
      </c>
      <c r="AK287">
        <f>IF(HR[[#This Row],[JobSatisfaction]]&lt;=2,1,0)</f>
        <v>0</v>
      </c>
      <c r="AL287">
        <f>IF(HR[[#This Row],[WorkLifeBalance]]&lt;=2,1,0)</f>
        <v>0</v>
      </c>
      <c r="AM287">
        <f>IF(HR[[#This Row],[MonthlyIncome]]&lt;AVERAGE(HR[MonthlyIncome]),1,0)</f>
        <v>1</v>
      </c>
      <c r="AN287">
        <f>IF(HR[[#This Row],[EnvironmentSatisfaction]]&lt;=2,1,0)</f>
        <v>0</v>
      </c>
      <c r="AO287">
        <f>IF(HR[[#This Row],[YearsSinceLastPromotion]]&gt;4,1,0)</f>
        <v>1</v>
      </c>
      <c r="AP287">
        <f>(HR[[#This Row],[OverTimeFlag]]*1.5+HR[[#This Row],[LowJobSatisFlag]]*2.5+HR[[#This Row],[LowWLBFlag]]*2+HR[[#This Row],[LowSalaryFlag]]*1.5+HR[[#This Row],[LowEnviFlag]]*2+HR[[#This Row],[LowProFlag]]*0.5)/10</f>
        <v>0.2</v>
      </c>
      <c r="AQ287" t="str">
        <f>IF(A287&gt;=_xlfn.PERCENTILE.INC($A$2:$A$1000,0.8),"High Risk",
IF(HR[[#This Row],[AttritionRiskScore]]&gt;=_xlfn.PERCENTILE.INC($AP$2:$AP$1000,0.5),"Medium Risk","Low Risk"))</f>
        <v>Low Risk</v>
      </c>
      <c r="AR287">
        <f>(HR[[#This Row],[OverTimeFlag]]*4+HR[[#This Row],[LowWLBFlag]]*3+HR[[#This Row],[LowJobSatisFlag]]*2+HR[[#This Row],[LowProFlag]]*1)/10</f>
        <v>0.1</v>
      </c>
      <c r="AS287" t="str">
        <f t="shared" si="4"/>
        <v>Low Burnout</v>
      </c>
      <c r="AT287" t="str">
        <f>IF(HR[[#This Row],[YearsSinceLastPromotion]]&gt;4,"High Stagnation",
IF(HR[[#This Row],[YearsSinceLastPromotion]]&gt;=3,"Medium Stagnation","Low Stagnation"))</f>
        <v>High Stagnation</v>
      </c>
      <c r="AU287" t="str">
        <f>IF(HR[[#This Row],[MonthlyIncome]]&lt;4000,"Low Salary",
IF(HR[[#This Row],[MonthlyIncome]]&lt;8000,"Medium Salary","High Salary"))</f>
        <v>Low Salary</v>
      </c>
    </row>
    <row r="288" spans="1:47">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IF(HR[[#This Row],[OverTime]]="Yes",1,0)</f>
        <v>1</v>
      </c>
      <c r="AK288">
        <f>IF(HR[[#This Row],[JobSatisfaction]]&lt;=2,1,0)</f>
        <v>0</v>
      </c>
      <c r="AL288">
        <f>IF(HR[[#This Row],[WorkLifeBalance]]&lt;=2,1,0)</f>
        <v>1</v>
      </c>
      <c r="AM288">
        <f>IF(HR[[#This Row],[MonthlyIncome]]&lt;AVERAGE(HR[MonthlyIncome]),1,0)</f>
        <v>1</v>
      </c>
      <c r="AN288">
        <f>IF(HR[[#This Row],[EnvironmentSatisfaction]]&lt;=2,1,0)</f>
        <v>0</v>
      </c>
      <c r="AO288">
        <f>IF(HR[[#This Row],[YearsSinceLastPromotion]]&gt;4,1,0)</f>
        <v>0</v>
      </c>
      <c r="AP288">
        <f>(HR[[#This Row],[OverTimeFlag]]*1.5+HR[[#This Row],[LowJobSatisFlag]]*2.5+HR[[#This Row],[LowWLBFlag]]*2+HR[[#This Row],[LowSalaryFlag]]*1.5+HR[[#This Row],[LowEnviFlag]]*2+HR[[#This Row],[LowProFlag]]*0.5)/10</f>
        <v>0.5</v>
      </c>
      <c r="AQ288" t="str">
        <f>IF(A288&gt;=_xlfn.PERCENTILE.INC($A$2:$A$1000,0.8),"High Risk",
IF(HR[[#This Row],[AttritionRiskScore]]&gt;=_xlfn.PERCENTILE.INC($AP$2:$AP$1000,0.5),"Medium Risk","Low Risk"))</f>
        <v>Medium Risk</v>
      </c>
      <c r="AR288">
        <f>(HR[[#This Row],[OverTimeFlag]]*4+HR[[#This Row],[LowWLBFlag]]*3+HR[[#This Row],[LowJobSatisFlag]]*2+HR[[#This Row],[LowProFlag]]*1)/10</f>
        <v>0.7</v>
      </c>
      <c r="AS288" t="str">
        <f t="shared" si="4"/>
        <v>High Burnout</v>
      </c>
      <c r="AT288" t="str">
        <f>IF(HR[[#This Row],[YearsSinceLastPromotion]]&gt;4,"High Stagnation",
IF(HR[[#This Row],[YearsSinceLastPromotion]]&gt;=3,"Medium Stagnation","Low Stagnation"))</f>
        <v>Low Stagnation</v>
      </c>
      <c r="AU288" t="str">
        <f>IF(HR[[#This Row],[MonthlyIncome]]&lt;4000,"Low Salary",
IF(HR[[#This Row],[MonthlyIncome]]&lt;8000,"Medium Salary","High Salary"))</f>
        <v>Low Salary</v>
      </c>
    </row>
    <row r="289" spans="1:47">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IF(HR[[#This Row],[OverTime]]="Yes",1,0)</f>
        <v>0</v>
      </c>
      <c r="AK289">
        <f>IF(HR[[#This Row],[JobSatisfaction]]&lt;=2,1,0)</f>
        <v>0</v>
      </c>
      <c r="AL289">
        <f>IF(HR[[#This Row],[WorkLifeBalance]]&lt;=2,1,0)</f>
        <v>0</v>
      </c>
      <c r="AM289">
        <f>IF(HR[[#This Row],[MonthlyIncome]]&lt;AVERAGE(HR[MonthlyIncome]),1,0)</f>
        <v>1</v>
      </c>
      <c r="AN289">
        <f>IF(HR[[#This Row],[EnvironmentSatisfaction]]&lt;=2,1,0)</f>
        <v>0</v>
      </c>
      <c r="AO289">
        <f>IF(HR[[#This Row],[YearsSinceLastPromotion]]&gt;4,1,0)</f>
        <v>0</v>
      </c>
      <c r="AP289">
        <f>(HR[[#This Row],[OverTimeFlag]]*1.5+HR[[#This Row],[LowJobSatisFlag]]*2.5+HR[[#This Row],[LowWLBFlag]]*2+HR[[#This Row],[LowSalaryFlag]]*1.5+HR[[#This Row],[LowEnviFlag]]*2+HR[[#This Row],[LowProFlag]]*0.5)/10</f>
        <v>0.15</v>
      </c>
      <c r="AQ289" t="str">
        <f>IF(A289&gt;=_xlfn.PERCENTILE.INC($A$2:$A$1000,0.8),"High Risk",
IF(HR[[#This Row],[AttritionRiskScore]]&gt;=_xlfn.PERCENTILE.INC($AP$2:$AP$1000,0.5),"Medium Risk","Low Risk"))</f>
        <v>Low Risk</v>
      </c>
      <c r="AR289">
        <f>(HR[[#This Row],[OverTimeFlag]]*4+HR[[#This Row],[LowWLBFlag]]*3+HR[[#This Row],[LowJobSatisFlag]]*2+HR[[#This Row],[LowProFlag]]*1)/10</f>
        <v>0</v>
      </c>
      <c r="AS289" t="str">
        <f t="shared" si="4"/>
        <v>Low Burnout</v>
      </c>
      <c r="AT289" t="str">
        <f>IF(HR[[#This Row],[YearsSinceLastPromotion]]&gt;4,"High Stagnation",
IF(HR[[#This Row],[YearsSinceLastPromotion]]&gt;=3,"Medium Stagnation","Low Stagnation"))</f>
        <v>Low Stagnation</v>
      </c>
      <c r="AU289" t="str">
        <f>IF(HR[[#This Row],[MonthlyIncome]]&lt;4000,"Low Salary",
IF(HR[[#This Row],[MonthlyIncome]]&lt;8000,"Medium Salary","High Salary"))</f>
        <v>Medium Salary</v>
      </c>
    </row>
    <row r="290" spans="1:47">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IF(HR[[#This Row],[OverTime]]="Yes",1,0)</f>
        <v>1</v>
      </c>
      <c r="AK290">
        <f>IF(HR[[#This Row],[JobSatisfaction]]&lt;=2,1,0)</f>
        <v>1</v>
      </c>
      <c r="AL290">
        <f>IF(HR[[#This Row],[WorkLifeBalance]]&lt;=2,1,0)</f>
        <v>0</v>
      </c>
      <c r="AM290">
        <f>IF(HR[[#This Row],[MonthlyIncome]]&lt;AVERAGE(HR[MonthlyIncome]),1,0)</f>
        <v>1</v>
      </c>
      <c r="AN290">
        <f>IF(HR[[#This Row],[EnvironmentSatisfaction]]&lt;=2,1,0)</f>
        <v>1</v>
      </c>
      <c r="AO290">
        <f>IF(HR[[#This Row],[YearsSinceLastPromotion]]&gt;4,1,0)</f>
        <v>0</v>
      </c>
      <c r="AP290">
        <f>(HR[[#This Row],[OverTimeFlag]]*1.5+HR[[#This Row],[LowJobSatisFlag]]*2.5+HR[[#This Row],[LowWLBFlag]]*2+HR[[#This Row],[LowSalaryFlag]]*1.5+HR[[#This Row],[LowEnviFlag]]*2+HR[[#This Row],[LowProFlag]]*0.5)/10</f>
        <v>0.75</v>
      </c>
      <c r="AQ290" t="str">
        <f>IF(A290&gt;=_xlfn.PERCENTILE.INC($A$2:$A$1000,0.8),"High Risk",
IF(HR[[#This Row],[AttritionRiskScore]]&gt;=_xlfn.PERCENTILE.INC($AP$2:$AP$1000,0.5),"Medium Risk","Low Risk"))</f>
        <v>Medium Risk</v>
      </c>
      <c r="AR290">
        <f>(HR[[#This Row],[OverTimeFlag]]*4+HR[[#This Row],[LowWLBFlag]]*3+HR[[#This Row],[LowJobSatisFlag]]*2+HR[[#This Row],[LowProFlag]]*1)/10</f>
        <v>0.6</v>
      </c>
      <c r="AS290" t="str">
        <f t="shared" si="4"/>
        <v>Medium Burnout</v>
      </c>
      <c r="AT290" t="str">
        <f>IF(HR[[#This Row],[YearsSinceLastPromotion]]&gt;4,"High Stagnation",
IF(HR[[#This Row],[YearsSinceLastPromotion]]&gt;=3,"Medium Stagnation","Low Stagnation"))</f>
        <v>Low Stagnation</v>
      </c>
      <c r="AU290" t="str">
        <f>IF(HR[[#This Row],[MonthlyIncome]]&lt;4000,"Low Salary",
IF(HR[[#This Row],[MonthlyIncome]]&lt;8000,"Medium Salary","High Salary"))</f>
        <v>Low Salary</v>
      </c>
    </row>
    <row r="291" spans="1:47">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IF(HR[[#This Row],[OverTime]]="Yes",1,0)</f>
        <v>0</v>
      </c>
      <c r="AK291">
        <f>IF(HR[[#This Row],[JobSatisfaction]]&lt;=2,1,0)</f>
        <v>0</v>
      </c>
      <c r="AL291">
        <f>IF(HR[[#This Row],[WorkLifeBalance]]&lt;=2,1,0)</f>
        <v>0</v>
      </c>
      <c r="AM291">
        <f>IF(HR[[#This Row],[MonthlyIncome]]&lt;AVERAGE(HR[MonthlyIncome]),1,0)</f>
        <v>1</v>
      </c>
      <c r="AN291">
        <f>IF(HR[[#This Row],[EnvironmentSatisfaction]]&lt;=2,1,0)</f>
        <v>0</v>
      </c>
      <c r="AO291">
        <f>IF(HR[[#This Row],[YearsSinceLastPromotion]]&gt;4,1,0)</f>
        <v>0</v>
      </c>
      <c r="AP291">
        <f>(HR[[#This Row],[OverTimeFlag]]*1.5+HR[[#This Row],[LowJobSatisFlag]]*2.5+HR[[#This Row],[LowWLBFlag]]*2+HR[[#This Row],[LowSalaryFlag]]*1.5+HR[[#This Row],[LowEnviFlag]]*2+HR[[#This Row],[LowProFlag]]*0.5)/10</f>
        <v>0.15</v>
      </c>
      <c r="AQ291" t="str">
        <f>IF(A291&gt;=_xlfn.PERCENTILE.INC($A$2:$A$1000,0.8),"High Risk",
IF(HR[[#This Row],[AttritionRiskScore]]&gt;=_xlfn.PERCENTILE.INC($AP$2:$AP$1000,0.5),"Medium Risk","Low Risk"))</f>
        <v>Low Risk</v>
      </c>
      <c r="AR291">
        <f>(HR[[#This Row],[OverTimeFlag]]*4+HR[[#This Row],[LowWLBFlag]]*3+HR[[#This Row],[LowJobSatisFlag]]*2+HR[[#This Row],[LowProFlag]]*1)/10</f>
        <v>0</v>
      </c>
      <c r="AS291" t="str">
        <f t="shared" si="4"/>
        <v>Low Burnout</v>
      </c>
      <c r="AT291" t="str">
        <f>IF(HR[[#This Row],[YearsSinceLastPromotion]]&gt;4,"High Stagnation",
IF(HR[[#This Row],[YearsSinceLastPromotion]]&gt;=3,"Medium Stagnation","Low Stagnation"))</f>
        <v>Low Stagnation</v>
      </c>
      <c r="AU291" t="str">
        <f>IF(HR[[#This Row],[MonthlyIncome]]&lt;4000,"Low Salary",
IF(HR[[#This Row],[MonthlyIncome]]&lt;8000,"Medium Salary","High Salary"))</f>
        <v>Low Salary</v>
      </c>
    </row>
    <row r="292" spans="1:47">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IF(HR[[#This Row],[OverTime]]="Yes",1,0)</f>
        <v>1</v>
      </c>
      <c r="AK292">
        <f>IF(HR[[#This Row],[JobSatisfaction]]&lt;=2,1,0)</f>
        <v>1</v>
      </c>
      <c r="AL292">
        <f>IF(HR[[#This Row],[WorkLifeBalance]]&lt;=2,1,0)</f>
        <v>0</v>
      </c>
      <c r="AM292">
        <f>IF(HR[[#This Row],[MonthlyIncome]]&lt;AVERAGE(HR[MonthlyIncome]),1,0)</f>
        <v>0</v>
      </c>
      <c r="AN292">
        <f>IF(HR[[#This Row],[EnvironmentSatisfaction]]&lt;=2,1,0)</f>
        <v>0</v>
      </c>
      <c r="AO292">
        <f>IF(HR[[#This Row],[YearsSinceLastPromotion]]&gt;4,1,0)</f>
        <v>0</v>
      </c>
      <c r="AP292">
        <f>(HR[[#This Row],[OverTimeFlag]]*1.5+HR[[#This Row],[LowJobSatisFlag]]*2.5+HR[[#This Row],[LowWLBFlag]]*2+HR[[#This Row],[LowSalaryFlag]]*1.5+HR[[#This Row],[LowEnviFlag]]*2+HR[[#This Row],[LowProFlag]]*0.5)/10</f>
        <v>0.4</v>
      </c>
      <c r="AQ292" t="str">
        <f>IF(A292&gt;=_xlfn.PERCENTILE.INC($A$2:$A$1000,0.8),"High Risk",
IF(HR[[#This Row],[AttritionRiskScore]]&gt;=_xlfn.PERCENTILE.INC($AP$2:$AP$1000,0.5),"Medium Risk","Low Risk"))</f>
        <v>High Risk</v>
      </c>
      <c r="AR292">
        <f>(HR[[#This Row],[OverTimeFlag]]*4+HR[[#This Row],[LowWLBFlag]]*3+HR[[#This Row],[LowJobSatisFlag]]*2+HR[[#This Row],[LowProFlag]]*1)/10</f>
        <v>0.6</v>
      </c>
      <c r="AS292" t="str">
        <f t="shared" si="4"/>
        <v>Medium Burnout</v>
      </c>
      <c r="AT292" t="str">
        <f>IF(HR[[#This Row],[YearsSinceLastPromotion]]&gt;4,"High Stagnation",
IF(HR[[#This Row],[YearsSinceLastPromotion]]&gt;=3,"Medium Stagnation","Low Stagnation"))</f>
        <v>Low Stagnation</v>
      </c>
      <c r="AU292" t="str">
        <f>IF(HR[[#This Row],[MonthlyIncome]]&lt;4000,"Low Salary",
IF(HR[[#This Row],[MonthlyIncome]]&lt;8000,"Medium Salary","High Salary"))</f>
        <v>High Salary</v>
      </c>
    </row>
    <row r="293" spans="1:47">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IF(HR[[#This Row],[OverTime]]="Yes",1,0)</f>
        <v>0</v>
      </c>
      <c r="AK293">
        <f>IF(HR[[#This Row],[JobSatisfaction]]&lt;=2,1,0)</f>
        <v>1</v>
      </c>
      <c r="AL293">
        <f>IF(HR[[#This Row],[WorkLifeBalance]]&lt;=2,1,0)</f>
        <v>0</v>
      </c>
      <c r="AM293">
        <f>IF(HR[[#This Row],[MonthlyIncome]]&lt;AVERAGE(HR[MonthlyIncome]),1,0)</f>
        <v>1</v>
      </c>
      <c r="AN293">
        <f>IF(HR[[#This Row],[EnvironmentSatisfaction]]&lt;=2,1,0)</f>
        <v>0</v>
      </c>
      <c r="AO293">
        <f>IF(HR[[#This Row],[YearsSinceLastPromotion]]&gt;4,1,0)</f>
        <v>1</v>
      </c>
      <c r="AP293">
        <f>(HR[[#This Row],[OverTimeFlag]]*1.5+HR[[#This Row],[LowJobSatisFlag]]*2.5+HR[[#This Row],[LowWLBFlag]]*2+HR[[#This Row],[LowSalaryFlag]]*1.5+HR[[#This Row],[LowEnviFlag]]*2+HR[[#This Row],[LowProFlag]]*0.5)/10</f>
        <v>0.45</v>
      </c>
      <c r="AQ293" t="str">
        <f>IF(A293&gt;=_xlfn.PERCENTILE.INC($A$2:$A$1000,0.8),"High Risk",
IF(HR[[#This Row],[AttritionRiskScore]]&gt;=_xlfn.PERCENTILE.INC($AP$2:$AP$1000,0.5),"Medium Risk","Low Risk"))</f>
        <v>Medium Risk</v>
      </c>
      <c r="AR293">
        <f>(HR[[#This Row],[OverTimeFlag]]*4+HR[[#This Row],[LowWLBFlag]]*3+HR[[#This Row],[LowJobSatisFlag]]*2+HR[[#This Row],[LowProFlag]]*1)/10</f>
        <v>0.3</v>
      </c>
      <c r="AS293" t="str">
        <f t="shared" si="4"/>
        <v>Low Burnout</v>
      </c>
      <c r="AT293" t="str">
        <f>IF(HR[[#This Row],[YearsSinceLastPromotion]]&gt;4,"High Stagnation",
IF(HR[[#This Row],[YearsSinceLastPromotion]]&gt;=3,"Medium Stagnation","Low Stagnation"))</f>
        <v>High Stagnation</v>
      </c>
      <c r="AU293" t="str">
        <f>IF(HR[[#This Row],[MonthlyIncome]]&lt;4000,"Low Salary",
IF(HR[[#This Row],[MonthlyIncome]]&lt;8000,"Medium Salary","High Salary"))</f>
        <v>Medium Salary</v>
      </c>
    </row>
    <row r="294" spans="1:47">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IF(HR[[#This Row],[OverTime]]="Yes",1,0)</f>
        <v>0</v>
      </c>
      <c r="AK294">
        <f>IF(HR[[#This Row],[JobSatisfaction]]&lt;=2,1,0)</f>
        <v>1</v>
      </c>
      <c r="AL294">
        <f>IF(HR[[#This Row],[WorkLifeBalance]]&lt;=2,1,0)</f>
        <v>1</v>
      </c>
      <c r="AM294">
        <f>IF(HR[[#This Row],[MonthlyIncome]]&lt;AVERAGE(HR[MonthlyIncome]),1,0)</f>
        <v>1</v>
      </c>
      <c r="AN294">
        <f>IF(HR[[#This Row],[EnvironmentSatisfaction]]&lt;=2,1,0)</f>
        <v>0</v>
      </c>
      <c r="AO294">
        <f>IF(HR[[#This Row],[YearsSinceLastPromotion]]&gt;4,1,0)</f>
        <v>0</v>
      </c>
      <c r="AP294">
        <f>(HR[[#This Row],[OverTimeFlag]]*1.5+HR[[#This Row],[LowJobSatisFlag]]*2.5+HR[[#This Row],[LowWLBFlag]]*2+HR[[#This Row],[LowSalaryFlag]]*1.5+HR[[#This Row],[LowEnviFlag]]*2+HR[[#This Row],[LowProFlag]]*0.5)/10</f>
        <v>0.6</v>
      </c>
      <c r="AQ294" t="str">
        <f>IF(A294&gt;=_xlfn.PERCENTILE.INC($A$2:$A$1000,0.8),"High Risk",
IF(HR[[#This Row],[AttritionRiskScore]]&gt;=_xlfn.PERCENTILE.INC($AP$2:$AP$1000,0.5),"Medium Risk","Low Risk"))</f>
        <v>Medium Risk</v>
      </c>
      <c r="AR294">
        <f>(HR[[#This Row],[OverTimeFlag]]*4+HR[[#This Row],[LowWLBFlag]]*3+HR[[#This Row],[LowJobSatisFlag]]*2+HR[[#This Row],[LowProFlag]]*1)/10</f>
        <v>0.5</v>
      </c>
      <c r="AS294" t="str">
        <f t="shared" si="4"/>
        <v>Medium Burnout</v>
      </c>
      <c r="AT294" t="str">
        <f>IF(HR[[#This Row],[YearsSinceLastPromotion]]&gt;4,"High Stagnation",
IF(HR[[#This Row],[YearsSinceLastPromotion]]&gt;=3,"Medium Stagnation","Low Stagnation"))</f>
        <v>Low Stagnation</v>
      </c>
      <c r="AU294" t="str">
        <f>IF(HR[[#This Row],[MonthlyIncome]]&lt;4000,"Low Salary",
IF(HR[[#This Row],[MonthlyIncome]]&lt;8000,"Medium Salary","High Salary"))</f>
        <v>Low Salary</v>
      </c>
    </row>
    <row r="295" spans="1:47">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IF(HR[[#This Row],[OverTime]]="Yes",1,0)</f>
        <v>1</v>
      </c>
      <c r="AK295">
        <f>IF(HR[[#This Row],[JobSatisfaction]]&lt;=2,1,0)</f>
        <v>0</v>
      </c>
      <c r="AL295">
        <f>IF(HR[[#This Row],[WorkLifeBalance]]&lt;=2,1,0)</f>
        <v>0</v>
      </c>
      <c r="AM295">
        <f>IF(HR[[#This Row],[MonthlyIncome]]&lt;AVERAGE(HR[MonthlyIncome]),1,0)</f>
        <v>1</v>
      </c>
      <c r="AN295">
        <f>IF(HR[[#This Row],[EnvironmentSatisfaction]]&lt;=2,1,0)</f>
        <v>0</v>
      </c>
      <c r="AO295">
        <f>IF(HR[[#This Row],[YearsSinceLastPromotion]]&gt;4,1,0)</f>
        <v>1</v>
      </c>
      <c r="AP295">
        <f>(HR[[#This Row],[OverTimeFlag]]*1.5+HR[[#This Row],[LowJobSatisFlag]]*2.5+HR[[#This Row],[LowWLBFlag]]*2+HR[[#This Row],[LowSalaryFlag]]*1.5+HR[[#This Row],[LowEnviFlag]]*2+HR[[#This Row],[LowProFlag]]*0.5)/10</f>
        <v>0.35</v>
      </c>
      <c r="AQ295" t="str">
        <f>IF(A295&gt;=_xlfn.PERCENTILE.INC($A$2:$A$1000,0.8),"High Risk",
IF(HR[[#This Row],[AttritionRiskScore]]&gt;=_xlfn.PERCENTILE.INC($AP$2:$AP$1000,0.5),"Medium Risk","Low Risk"))</f>
        <v>Medium Risk</v>
      </c>
      <c r="AR295">
        <f>(HR[[#This Row],[OverTimeFlag]]*4+HR[[#This Row],[LowWLBFlag]]*3+HR[[#This Row],[LowJobSatisFlag]]*2+HR[[#This Row],[LowProFlag]]*1)/10</f>
        <v>0.5</v>
      </c>
      <c r="AS295" t="str">
        <f t="shared" si="4"/>
        <v>Medium Burnout</v>
      </c>
      <c r="AT295" t="str">
        <f>IF(HR[[#This Row],[YearsSinceLastPromotion]]&gt;4,"High Stagnation",
IF(HR[[#This Row],[YearsSinceLastPromotion]]&gt;=3,"Medium Stagnation","Low Stagnation"))</f>
        <v>High Stagnation</v>
      </c>
      <c r="AU295" t="str">
        <f>IF(HR[[#This Row],[MonthlyIncome]]&lt;4000,"Low Salary",
IF(HR[[#This Row],[MonthlyIncome]]&lt;8000,"Medium Salary","High Salary"))</f>
        <v>Medium Salary</v>
      </c>
    </row>
    <row r="296" spans="1:47">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IF(HR[[#This Row],[OverTime]]="Yes",1,0)</f>
        <v>1</v>
      </c>
      <c r="AK296">
        <f>IF(HR[[#This Row],[JobSatisfaction]]&lt;=2,1,0)</f>
        <v>0</v>
      </c>
      <c r="AL296">
        <f>IF(HR[[#This Row],[WorkLifeBalance]]&lt;=2,1,0)</f>
        <v>1</v>
      </c>
      <c r="AM296">
        <f>IF(HR[[#This Row],[MonthlyIncome]]&lt;AVERAGE(HR[MonthlyIncome]),1,0)</f>
        <v>1</v>
      </c>
      <c r="AN296">
        <f>IF(HR[[#This Row],[EnvironmentSatisfaction]]&lt;=2,1,0)</f>
        <v>1</v>
      </c>
      <c r="AO296">
        <f>IF(HR[[#This Row],[YearsSinceLastPromotion]]&gt;4,1,0)</f>
        <v>0</v>
      </c>
      <c r="AP296">
        <f>(HR[[#This Row],[OverTimeFlag]]*1.5+HR[[#This Row],[LowJobSatisFlag]]*2.5+HR[[#This Row],[LowWLBFlag]]*2+HR[[#This Row],[LowSalaryFlag]]*1.5+HR[[#This Row],[LowEnviFlag]]*2+HR[[#This Row],[LowProFlag]]*0.5)/10</f>
        <v>0.7</v>
      </c>
      <c r="AQ296" t="str">
        <f>IF(A296&gt;=_xlfn.PERCENTILE.INC($A$2:$A$1000,0.8),"High Risk",
IF(HR[[#This Row],[AttritionRiskScore]]&gt;=_xlfn.PERCENTILE.INC($AP$2:$AP$1000,0.5),"Medium Risk","Low Risk"))</f>
        <v>Medium Risk</v>
      </c>
      <c r="AR296">
        <f>(HR[[#This Row],[OverTimeFlag]]*4+HR[[#This Row],[LowWLBFlag]]*3+HR[[#This Row],[LowJobSatisFlag]]*2+HR[[#This Row],[LowProFlag]]*1)/10</f>
        <v>0.7</v>
      </c>
      <c r="AS296" t="str">
        <f t="shared" si="4"/>
        <v>High Burnout</v>
      </c>
      <c r="AT296" t="str">
        <f>IF(HR[[#This Row],[YearsSinceLastPromotion]]&gt;4,"High Stagnation",
IF(HR[[#This Row],[YearsSinceLastPromotion]]&gt;=3,"Medium Stagnation","Low Stagnation"))</f>
        <v>Low Stagnation</v>
      </c>
      <c r="AU296" t="str">
        <f>IF(HR[[#This Row],[MonthlyIncome]]&lt;4000,"Low Salary",
IF(HR[[#This Row],[MonthlyIncome]]&lt;8000,"Medium Salary","High Salary"))</f>
        <v>Low Salary</v>
      </c>
    </row>
    <row r="297" spans="1:47">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IF(HR[[#This Row],[OverTime]]="Yes",1,0)</f>
        <v>0</v>
      </c>
      <c r="AK297">
        <f>IF(HR[[#This Row],[JobSatisfaction]]&lt;=2,1,0)</f>
        <v>1</v>
      </c>
      <c r="AL297">
        <f>IF(HR[[#This Row],[WorkLifeBalance]]&lt;=2,1,0)</f>
        <v>0</v>
      </c>
      <c r="AM297">
        <f>IF(HR[[#This Row],[MonthlyIncome]]&lt;AVERAGE(HR[MonthlyIncome]),1,0)</f>
        <v>0</v>
      </c>
      <c r="AN297">
        <f>IF(HR[[#This Row],[EnvironmentSatisfaction]]&lt;=2,1,0)</f>
        <v>0</v>
      </c>
      <c r="AO297">
        <f>IF(HR[[#This Row],[YearsSinceLastPromotion]]&gt;4,1,0)</f>
        <v>0</v>
      </c>
      <c r="AP297">
        <f>(HR[[#This Row],[OverTimeFlag]]*1.5+HR[[#This Row],[LowJobSatisFlag]]*2.5+HR[[#This Row],[LowWLBFlag]]*2+HR[[#This Row],[LowSalaryFlag]]*1.5+HR[[#This Row],[LowEnviFlag]]*2+HR[[#This Row],[LowProFlag]]*0.5)/10</f>
        <v>0.25</v>
      </c>
      <c r="AQ297" t="str">
        <f>IF(A297&gt;=_xlfn.PERCENTILE.INC($A$2:$A$1000,0.8),"High Risk",
IF(HR[[#This Row],[AttritionRiskScore]]&gt;=_xlfn.PERCENTILE.INC($AP$2:$AP$1000,0.5),"Medium Risk","Low Risk"))</f>
        <v>Low Risk</v>
      </c>
      <c r="AR297">
        <f>(HR[[#This Row],[OverTimeFlag]]*4+HR[[#This Row],[LowWLBFlag]]*3+HR[[#This Row],[LowJobSatisFlag]]*2+HR[[#This Row],[LowProFlag]]*1)/10</f>
        <v>0.2</v>
      </c>
      <c r="AS297" t="str">
        <f t="shared" si="4"/>
        <v>Low Burnout</v>
      </c>
      <c r="AT297" t="str">
        <f>IF(HR[[#This Row],[YearsSinceLastPromotion]]&gt;4,"High Stagnation",
IF(HR[[#This Row],[YearsSinceLastPromotion]]&gt;=3,"Medium Stagnation","Low Stagnation"))</f>
        <v>Medium Stagnation</v>
      </c>
      <c r="AU297" t="str">
        <f>IF(HR[[#This Row],[MonthlyIncome]]&lt;4000,"Low Salary",
IF(HR[[#This Row],[MonthlyIncome]]&lt;8000,"Medium Salary","High Salary"))</f>
        <v>High Salary</v>
      </c>
    </row>
    <row r="298" spans="1:47">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IF(HR[[#This Row],[OverTime]]="Yes",1,0)</f>
        <v>0</v>
      </c>
      <c r="AK298">
        <f>IF(HR[[#This Row],[JobSatisfaction]]&lt;=2,1,0)</f>
        <v>0</v>
      </c>
      <c r="AL298">
        <f>IF(HR[[#This Row],[WorkLifeBalance]]&lt;=2,1,0)</f>
        <v>0</v>
      </c>
      <c r="AM298">
        <f>IF(HR[[#This Row],[MonthlyIncome]]&lt;AVERAGE(HR[MonthlyIncome]),1,0)</f>
        <v>1</v>
      </c>
      <c r="AN298">
        <f>IF(HR[[#This Row],[EnvironmentSatisfaction]]&lt;=2,1,0)</f>
        <v>0</v>
      </c>
      <c r="AO298">
        <f>IF(HR[[#This Row],[YearsSinceLastPromotion]]&gt;4,1,0)</f>
        <v>0</v>
      </c>
      <c r="AP298">
        <f>(HR[[#This Row],[OverTimeFlag]]*1.5+HR[[#This Row],[LowJobSatisFlag]]*2.5+HR[[#This Row],[LowWLBFlag]]*2+HR[[#This Row],[LowSalaryFlag]]*1.5+HR[[#This Row],[LowEnviFlag]]*2+HR[[#This Row],[LowProFlag]]*0.5)/10</f>
        <v>0.15</v>
      </c>
      <c r="AQ298" t="str">
        <f>IF(A298&gt;=_xlfn.PERCENTILE.INC($A$2:$A$1000,0.8),"High Risk",
IF(HR[[#This Row],[AttritionRiskScore]]&gt;=_xlfn.PERCENTILE.INC($AP$2:$AP$1000,0.5),"Medium Risk","Low Risk"))</f>
        <v>Low Risk</v>
      </c>
      <c r="AR298">
        <f>(HR[[#This Row],[OverTimeFlag]]*4+HR[[#This Row],[LowWLBFlag]]*3+HR[[#This Row],[LowJobSatisFlag]]*2+HR[[#This Row],[LowProFlag]]*1)/10</f>
        <v>0</v>
      </c>
      <c r="AS298" t="str">
        <f t="shared" si="4"/>
        <v>Low Burnout</v>
      </c>
      <c r="AT298" t="str">
        <f>IF(HR[[#This Row],[YearsSinceLastPromotion]]&gt;4,"High Stagnation",
IF(HR[[#This Row],[YearsSinceLastPromotion]]&gt;=3,"Medium Stagnation","Low Stagnation"))</f>
        <v>Low Stagnation</v>
      </c>
      <c r="AU298" t="str">
        <f>IF(HR[[#This Row],[MonthlyIncome]]&lt;4000,"Low Salary",
IF(HR[[#This Row],[MonthlyIncome]]&lt;8000,"Medium Salary","High Salary"))</f>
        <v>Low Salary</v>
      </c>
    </row>
    <row r="299" spans="1:47">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IF(HR[[#This Row],[OverTime]]="Yes",1,0)</f>
        <v>0</v>
      </c>
      <c r="AK299">
        <f>IF(HR[[#This Row],[JobSatisfaction]]&lt;=2,1,0)</f>
        <v>1</v>
      </c>
      <c r="AL299">
        <f>IF(HR[[#This Row],[WorkLifeBalance]]&lt;=2,1,0)</f>
        <v>1</v>
      </c>
      <c r="AM299">
        <f>IF(HR[[#This Row],[MonthlyIncome]]&lt;AVERAGE(HR[MonthlyIncome]),1,0)</f>
        <v>0</v>
      </c>
      <c r="AN299">
        <f>IF(HR[[#This Row],[EnvironmentSatisfaction]]&lt;=2,1,0)</f>
        <v>0</v>
      </c>
      <c r="AO299">
        <f>IF(HR[[#This Row],[YearsSinceLastPromotion]]&gt;4,1,0)</f>
        <v>1</v>
      </c>
      <c r="AP299">
        <f>(HR[[#This Row],[OverTimeFlag]]*1.5+HR[[#This Row],[LowJobSatisFlag]]*2.5+HR[[#This Row],[LowWLBFlag]]*2+HR[[#This Row],[LowSalaryFlag]]*1.5+HR[[#This Row],[LowEnviFlag]]*2+HR[[#This Row],[LowProFlag]]*0.5)/10</f>
        <v>0.5</v>
      </c>
      <c r="AQ299" t="str">
        <f>IF(A299&gt;=_xlfn.PERCENTILE.INC($A$2:$A$1000,0.8),"High Risk",
IF(HR[[#This Row],[AttritionRiskScore]]&gt;=_xlfn.PERCENTILE.INC($AP$2:$AP$1000,0.5),"Medium Risk","Low Risk"))</f>
        <v>Medium Risk</v>
      </c>
      <c r="AR299">
        <f>(HR[[#This Row],[OverTimeFlag]]*4+HR[[#This Row],[LowWLBFlag]]*3+HR[[#This Row],[LowJobSatisFlag]]*2+HR[[#This Row],[LowProFlag]]*1)/10</f>
        <v>0.6</v>
      </c>
      <c r="AS299" t="str">
        <f t="shared" si="4"/>
        <v>Medium Burnout</v>
      </c>
      <c r="AT299" t="str">
        <f>IF(HR[[#This Row],[YearsSinceLastPromotion]]&gt;4,"High Stagnation",
IF(HR[[#This Row],[YearsSinceLastPromotion]]&gt;=3,"Medium Stagnation","Low Stagnation"))</f>
        <v>High Stagnation</v>
      </c>
      <c r="AU299" t="str">
        <f>IF(HR[[#This Row],[MonthlyIncome]]&lt;4000,"Low Salary",
IF(HR[[#This Row],[MonthlyIncome]]&lt;8000,"Medium Salary","High Salary"))</f>
        <v>High Salary</v>
      </c>
    </row>
    <row r="300" spans="1:47">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IF(HR[[#This Row],[OverTime]]="Yes",1,0)</f>
        <v>0</v>
      </c>
      <c r="AK300">
        <f>IF(HR[[#This Row],[JobSatisfaction]]&lt;=2,1,0)</f>
        <v>0</v>
      </c>
      <c r="AL300">
        <f>IF(HR[[#This Row],[WorkLifeBalance]]&lt;=2,1,0)</f>
        <v>0</v>
      </c>
      <c r="AM300">
        <f>IF(HR[[#This Row],[MonthlyIncome]]&lt;AVERAGE(HR[MonthlyIncome]),1,0)</f>
        <v>1</v>
      </c>
      <c r="AN300">
        <f>IF(HR[[#This Row],[EnvironmentSatisfaction]]&lt;=2,1,0)</f>
        <v>0</v>
      </c>
      <c r="AO300">
        <f>IF(HR[[#This Row],[YearsSinceLastPromotion]]&gt;4,1,0)</f>
        <v>0</v>
      </c>
      <c r="AP300">
        <f>(HR[[#This Row],[OverTimeFlag]]*1.5+HR[[#This Row],[LowJobSatisFlag]]*2.5+HR[[#This Row],[LowWLBFlag]]*2+HR[[#This Row],[LowSalaryFlag]]*1.5+HR[[#This Row],[LowEnviFlag]]*2+HR[[#This Row],[LowProFlag]]*0.5)/10</f>
        <v>0.15</v>
      </c>
      <c r="AQ300" t="str">
        <f>IF(A300&gt;=_xlfn.PERCENTILE.INC($A$2:$A$1000,0.8),"High Risk",
IF(HR[[#This Row],[AttritionRiskScore]]&gt;=_xlfn.PERCENTILE.INC($AP$2:$AP$1000,0.5),"Medium Risk","Low Risk"))</f>
        <v>Low Risk</v>
      </c>
      <c r="AR300">
        <f>(HR[[#This Row],[OverTimeFlag]]*4+HR[[#This Row],[LowWLBFlag]]*3+HR[[#This Row],[LowJobSatisFlag]]*2+HR[[#This Row],[LowProFlag]]*1)/10</f>
        <v>0</v>
      </c>
      <c r="AS300" t="str">
        <f t="shared" si="4"/>
        <v>Low Burnout</v>
      </c>
      <c r="AT300" t="str">
        <f>IF(HR[[#This Row],[YearsSinceLastPromotion]]&gt;4,"High Stagnation",
IF(HR[[#This Row],[YearsSinceLastPromotion]]&gt;=3,"Medium Stagnation","Low Stagnation"))</f>
        <v>Low Stagnation</v>
      </c>
      <c r="AU300" t="str">
        <f>IF(HR[[#This Row],[MonthlyIncome]]&lt;4000,"Low Salary",
IF(HR[[#This Row],[MonthlyIncome]]&lt;8000,"Medium Salary","High Salary"))</f>
        <v>Low Salary</v>
      </c>
    </row>
    <row r="301" spans="1:47">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IF(HR[[#This Row],[OverTime]]="Yes",1,0)</f>
        <v>0</v>
      </c>
      <c r="AK301">
        <f>IF(HR[[#This Row],[JobSatisfaction]]&lt;=2,1,0)</f>
        <v>1</v>
      </c>
      <c r="AL301">
        <f>IF(HR[[#This Row],[WorkLifeBalance]]&lt;=2,1,0)</f>
        <v>0</v>
      </c>
      <c r="AM301">
        <f>IF(HR[[#This Row],[MonthlyIncome]]&lt;AVERAGE(HR[MonthlyIncome]),1,0)</f>
        <v>1</v>
      </c>
      <c r="AN301">
        <f>IF(HR[[#This Row],[EnvironmentSatisfaction]]&lt;=2,1,0)</f>
        <v>0</v>
      </c>
      <c r="AO301">
        <f>IF(HR[[#This Row],[YearsSinceLastPromotion]]&gt;4,1,0)</f>
        <v>0</v>
      </c>
      <c r="AP301">
        <f>(HR[[#This Row],[OverTimeFlag]]*1.5+HR[[#This Row],[LowJobSatisFlag]]*2.5+HR[[#This Row],[LowWLBFlag]]*2+HR[[#This Row],[LowSalaryFlag]]*1.5+HR[[#This Row],[LowEnviFlag]]*2+HR[[#This Row],[LowProFlag]]*0.5)/10</f>
        <v>0.4</v>
      </c>
      <c r="AQ301" t="str">
        <f>IF(A301&gt;=_xlfn.PERCENTILE.INC($A$2:$A$1000,0.8),"High Risk",
IF(HR[[#This Row],[AttritionRiskScore]]&gt;=_xlfn.PERCENTILE.INC($AP$2:$AP$1000,0.5),"Medium Risk","Low Risk"))</f>
        <v>High Risk</v>
      </c>
      <c r="AR301">
        <f>(HR[[#This Row],[OverTimeFlag]]*4+HR[[#This Row],[LowWLBFlag]]*3+HR[[#This Row],[LowJobSatisFlag]]*2+HR[[#This Row],[LowProFlag]]*1)/10</f>
        <v>0.2</v>
      </c>
      <c r="AS301" t="str">
        <f t="shared" si="4"/>
        <v>Low Burnout</v>
      </c>
      <c r="AT301" t="str">
        <f>IF(HR[[#This Row],[YearsSinceLastPromotion]]&gt;4,"High Stagnation",
IF(HR[[#This Row],[YearsSinceLastPromotion]]&gt;=3,"Medium Stagnation","Low Stagnation"))</f>
        <v>Low Stagnation</v>
      </c>
      <c r="AU301" t="str">
        <f>IF(HR[[#This Row],[MonthlyIncome]]&lt;4000,"Low Salary",
IF(HR[[#This Row],[MonthlyIncome]]&lt;8000,"Medium Salary","High Salary"))</f>
        <v>Medium Salary</v>
      </c>
    </row>
    <row r="302" spans="1:47">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IF(HR[[#This Row],[OverTime]]="Yes",1,0)</f>
        <v>0</v>
      </c>
      <c r="AK302">
        <f>IF(HR[[#This Row],[JobSatisfaction]]&lt;=2,1,0)</f>
        <v>1</v>
      </c>
      <c r="AL302">
        <f>IF(HR[[#This Row],[WorkLifeBalance]]&lt;=2,1,0)</f>
        <v>0</v>
      </c>
      <c r="AM302">
        <f>IF(HR[[#This Row],[MonthlyIncome]]&lt;AVERAGE(HR[MonthlyIncome]),1,0)</f>
        <v>0</v>
      </c>
      <c r="AN302">
        <f>IF(HR[[#This Row],[EnvironmentSatisfaction]]&lt;=2,1,0)</f>
        <v>0</v>
      </c>
      <c r="AO302">
        <f>IF(HR[[#This Row],[YearsSinceLastPromotion]]&gt;4,1,0)</f>
        <v>0</v>
      </c>
      <c r="AP302">
        <f>(HR[[#This Row],[OverTimeFlag]]*1.5+HR[[#This Row],[LowJobSatisFlag]]*2.5+HR[[#This Row],[LowWLBFlag]]*2+HR[[#This Row],[LowSalaryFlag]]*1.5+HR[[#This Row],[LowEnviFlag]]*2+HR[[#This Row],[LowProFlag]]*0.5)/10</f>
        <v>0.25</v>
      </c>
      <c r="AQ302" t="str">
        <f>IF(A302&gt;=_xlfn.PERCENTILE.INC($A$2:$A$1000,0.8),"High Risk",
IF(HR[[#This Row],[AttritionRiskScore]]&gt;=_xlfn.PERCENTILE.INC($AP$2:$AP$1000,0.5),"Medium Risk","Low Risk"))</f>
        <v>Low Risk</v>
      </c>
      <c r="AR302">
        <f>(HR[[#This Row],[OverTimeFlag]]*4+HR[[#This Row],[LowWLBFlag]]*3+HR[[#This Row],[LowJobSatisFlag]]*2+HR[[#This Row],[LowProFlag]]*1)/10</f>
        <v>0.2</v>
      </c>
      <c r="AS302" t="str">
        <f t="shared" si="4"/>
        <v>Low Burnout</v>
      </c>
      <c r="AT302" t="str">
        <f>IF(HR[[#This Row],[YearsSinceLastPromotion]]&gt;4,"High Stagnation",
IF(HR[[#This Row],[YearsSinceLastPromotion]]&gt;=3,"Medium Stagnation","Low Stagnation"))</f>
        <v>Low Stagnation</v>
      </c>
      <c r="AU302" t="str">
        <f>IF(HR[[#This Row],[MonthlyIncome]]&lt;4000,"Low Salary",
IF(HR[[#This Row],[MonthlyIncome]]&lt;8000,"Medium Salary","High Salary"))</f>
        <v>High Salary</v>
      </c>
    </row>
    <row r="303" spans="1:47">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IF(HR[[#This Row],[OverTime]]="Yes",1,0)</f>
        <v>0</v>
      </c>
      <c r="AK303">
        <f>IF(HR[[#This Row],[JobSatisfaction]]&lt;=2,1,0)</f>
        <v>0</v>
      </c>
      <c r="AL303">
        <f>IF(HR[[#This Row],[WorkLifeBalance]]&lt;=2,1,0)</f>
        <v>0</v>
      </c>
      <c r="AM303">
        <f>IF(HR[[#This Row],[MonthlyIncome]]&lt;AVERAGE(HR[MonthlyIncome]),1,0)</f>
        <v>1</v>
      </c>
      <c r="AN303">
        <f>IF(HR[[#This Row],[EnvironmentSatisfaction]]&lt;=2,1,0)</f>
        <v>0</v>
      </c>
      <c r="AO303">
        <f>IF(HR[[#This Row],[YearsSinceLastPromotion]]&gt;4,1,0)</f>
        <v>0</v>
      </c>
      <c r="AP303">
        <f>(HR[[#This Row],[OverTimeFlag]]*1.5+HR[[#This Row],[LowJobSatisFlag]]*2.5+HR[[#This Row],[LowWLBFlag]]*2+HR[[#This Row],[LowSalaryFlag]]*1.5+HR[[#This Row],[LowEnviFlag]]*2+HR[[#This Row],[LowProFlag]]*0.5)/10</f>
        <v>0.15</v>
      </c>
      <c r="AQ303" t="str">
        <f>IF(A303&gt;=_xlfn.PERCENTILE.INC($A$2:$A$1000,0.8),"High Risk",
IF(HR[[#This Row],[AttritionRiskScore]]&gt;=_xlfn.PERCENTILE.INC($AP$2:$AP$1000,0.5),"Medium Risk","Low Risk"))</f>
        <v>Low Risk</v>
      </c>
      <c r="AR303">
        <f>(HR[[#This Row],[OverTimeFlag]]*4+HR[[#This Row],[LowWLBFlag]]*3+HR[[#This Row],[LowJobSatisFlag]]*2+HR[[#This Row],[LowProFlag]]*1)/10</f>
        <v>0</v>
      </c>
      <c r="AS303" t="str">
        <f t="shared" si="4"/>
        <v>Low Burnout</v>
      </c>
      <c r="AT303" t="str">
        <f>IF(HR[[#This Row],[YearsSinceLastPromotion]]&gt;4,"High Stagnation",
IF(HR[[#This Row],[YearsSinceLastPromotion]]&gt;=3,"Medium Stagnation","Low Stagnation"))</f>
        <v>Low Stagnation</v>
      </c>
      <c r="AU303" t="str">
        <f>IF(HR[[#This Row],[MonthlyIncome]]&lt;4000,"Low Salary",
IF(HR[[#This Row],[MonthlyIncome]]&lt;8000,"Medium Salary","High Salary"))</f>
        <v>Low Salary</v>
      </c>
    </row>
    <row r="304" spans="1:47">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IF(HR[[#This Row],[OverTime]]="Yes",1,0)</f>
        <v>0</v>
      </c>
      <c r="AK304">
        <f>IF(HR[[#This Row],[JobSatisfaction]]&lt;=2,1,0)</f>
        <v>1</v>
      </c>
      <c r="AL304">
        <f>IF(HR[[#This Row],[WorkLifeBalance]]&lt;=2,1,0)</f>
        <v>0</v>
      </c>
      <c r="AM304">
        <f>IF(HR[[#This Row],[MonthlyIncome]]&lt;AVERAGE(HR[MonthlyIncome]),1,0)</f>
        <v>1</v>
      </c>
      <c r="AN304">
        <f>IF(HR[[#This Row],[EnvironmentSatisfaction]]&lt;=2,1,0)</f>
        <v>1</v>
      </c>
      <c r="AO304">
        <f>IF(HR[[#This Row],[YearsSinceLastPromotion]]&gt;4,1,0)</f>
        <v>0</v>
      </c>
      <c r="AP304">
        <f>(HR[[#This Row],[OverTimeFlag]]*1.5+HR[[#This Row],[LowJobSatisFlag]]*2.5+HR[[#This Row],[LowWLBFlag]]*2+HR[[#This Row],[LowSalaryFlag]]*1.5+HR[[#This Row],[LowEnviFlag]]*2+HR[[#This Row],[LowProFlag]]*0.5)/10</f>
        <v>0.6</v>
      </c>
      <c r="AQ304" t="str">
        <f>IF(A304&gt;=_xlfn.PERCENTILE.INC($A$2:$A$1000,0.8),"High Risk",
IF(HR[[#This Row],[AttritionRiskScore]]&gt;=_xlfn.PERCENTILE.INC($AP$2:$AP$1000,0.5),"Medium Risk","Low Risk"))</f>
        <v>Medium Risk</v>
      </c>
      <c r="AR304">
        <f>(HR[[#This Row],[OverTimeFlag]]*4+HR[[#This Row],[LowWLBFlag]]*3+HR[[#This Row],[LowJobSatisFlag]]*2+HR[[#This Row],[LowProFlag]]*1)/10</f>
        <v>0.2</v>
      </c>
      <c r="AS304" t="str">
        <f t="shared" si="4"/>
        <v>Low Burnout</v>
      </c>
      <c r="AT304" t="str">
        <f>IF(HR[[#This Row],[YearsSinceLastPromotion]]&gt;4,"High Stagnation",
IF(HR[[#This Row],[YearsSinceLastPromotion]]&gt;=3,"Medium Stagnation","Low Stagnation"))</f>
        <v>Low Stagnation</v>
      </c>
      <c r="AU304" t="str">
        <f>IF(HR[[#This Row],[MonthlyIncome]]&lt;4000,"Low Salary",
IF(HR[[#This Row],[MonthlyIncome]]&lt;8000,"Medium Salary","High Salary"))</f>
        <v>Medium Salary</v>
      </c>
    </row>
    <row r="305" spans="1:47">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IF(HR[[#This Row],[OverTime]]="Yes",1,0)</f>
        <v>0</v>
      </c>
      <c r="AK305">
        <f>IF(HR[[#This Row],[JobSatisfaction]]&lt;=2,1,0)</f>
        <v>0</v>
      </c>
      <c r="AL305">
        <f>IF(HR[[#This Row],[WorkLifeBalance]]&lt;=2,1,0)</f>
        <v>1</v>
      </c>
      <c r="AM305">
        <f>IF(HR[[#This Row],[MonthlyIncome]]&lt;AVERAGE(HR[MonthlyIncome]),1,0)</f>
        <v>0</v>
      </c>
      <c r="AN305">
        <f>IF(HR[[#This Row],[EnvironmentSatisfaction]]&lt;=2,1,0)</f>
        <v>1</v>
      </c>
      <c r="AO305">
        <f>IF(HR[[#This Row],[YearsSinceLastPromotion]]&gt;4,1,0)</f>
        <v>1</v>
      </c>
      <c r="AP305">
        <f>(HR[[#This Row],[OverTimeFlag]]*1.5+HR[[#This Row],[LowJobSatisFlag]]*2.5+HR[[#This Row],[LowWLBFlag]]*2+HR[[#This Row],[LowSalaryFlag]]*1.5+HR[[#This Row],[LowEnviFlag]]*2+HR[[#This Row],[LowProFlag]]*0.5)/10</f>
        <v>0.45</v>
      </c>
      <c r="AQ305" t="str">
        <f>IF(A305&gt;=_xlfn.PERCENTILE.INC($A$2:$A$1000,0.8),"High Risk",
IF(HR[[#This Row],[AttritionRiskScore]]&gt;=_xlfn.PERCENTILE.INC($AP$2:$AP$1000,0.5),"Medium Risk","Low Risk"))</f>
        <v>Medium Risk</v>
      </c>
      <c r="AR305">
        <f>(HR[[#This Row],[OverTimeFlag]]*4+HR[[#This Row],[LowWLBFlag]]*3+HR[[#This Row],[LowJobSatisFlag]]*2+HR[[#This Row],[LowProFlag]]*1)/10</f>
        <v>0.4</v>
      </c>
      <c r="AS305" t="str">
        <f t="shared" si="4"/>
        <v>Medium Burnout</v>
      </c>
      <c r="AT305" t="str">
        <f>IF(HR[[#This Row],[YearsSinceLastPromotion]]&gt;4,"High Stagnation",
IF(HR[[#This Row],[YearsSinceLastPromotion]]&gt;=3,"Medium Stagnation","Low Stagnation"))</f>
        <v>High Stagnation</v>
      </c>
      <c r="AU305" t="str">
        <f>IF(HR[[#This Row],[MonthlyIncome]]&lt;4000,"Low Salary",
IF(HR[[#This Row],[MonthlyIncome]]&lt;8000,"Medium Salary","High Salary"))</f>
        <v>Medium Salary</v>
      </c>
    </row>
    <row r="306" spans="1:47">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IF(HR[[#This Row],[OverTime]]="Yes",1,0)</f>
        <v>0</v>
      </c>
      <c r="AK306">
        <f>IF(HR[[#This Row],[JobSatisfaction]]&lt;=2,1,0)</f>
        <v>0</v>
      </c>
      <c r="AL306">
        <f>IF(HR[[#This Row],[WorkLifeBalance]]&lt;=2,1,0)</f>
        <v>1</v>
      </c>
      <c r="AM306">
        <f>IF(HR[[#This Row],[MonthlyIncome]]&lt;AVERAGE(HR[MonthlyIncome]),1,0)</f>
        <v>0</v>
      </c>
      <c r="AN306">
        <f>IF(HR[[#This Row],[EnvironmentSatisfaction]]&lt;=2,1,0)</f>
        <v>0</v>
      </c>
      <c r="AO306">
        <f>IF(HR[[#This Row],[YearsSinceLastPromotion]]&gt;4,1,0)</f>
        <v>0</v>
      </c>
      <c r="AP306">
        <f>(HR[[#This Row],[OverTimeFlag]]*1.5+HR[[#This Row],[LowJobSatisFlag]]*2.5+HR[[#This Row],[LowWLBFlag]]*2+HR[[#This Row],[LowSalaryFlag]]*1.5+HR[[#This Row],[LowEnviFlag]]*2+HR[[#This Row],[LowProFlag]]*0.5)/10</f>
        <v>0.2</v>
      </c>
      <c r="AQ306" t="str">
        <f>IF(A306&gt;=_xlfn.PERCENTILE.INC($A$2:$A$1000,0.8),"High Risk",
IF(HR[[#This Row],[AttritionRiskScore]]&gt;=_xlfn.PERCENTILE.INC($AP$2:$AP$1000,0.5),"Medium Risk","Low Risk"))</f>
        <v>Low Risk</v>
      </c>
      <c r="AR306">
        <f>(HR[[#This Row],[OverTimeFlag]]*4+HR[[#This Row],[LowWLBFlag]]*3+HR[[#This Row],[LowJobSatisFlag]]*2+HR[[#This Row],[LowProFlag]]*1)/10</f>
        <v>0.3</v>
      </c>
      <c r="AS306" t="str">
        <f t="shared" si="4"/>
        <v>Low Burnout</v>
      </c>
      <c r="AT306" t="str">
        <f>IF(HR[[#This Row],[YearsSinceLastPromotion]]&gt;4,"High Stagnation",
IF(HR[[#This Row],[YearsSinceLastPromotion]]&gt;=3,"Medium Stagnation","Low Stagnation"))</f>
        <v>Medium Stagnation</v>
      </c>
      <c r="AU306" t="str">
        <f>IF(HR[[#This Row],[MonthlyIncome]]&lt;4000,"Low Salary",
IF(HR[[#This Row],[MonthlyIncome]]&lt;8000,"Medium Salary","High Salary"))</f>
        <v>High Salary</v>
      </c>
    </row>
    <row r="307" spans="1:47">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IF(HR[[#This Row],[OverTime]]="Yes",1,0)</f>
        <v>0</v>
      </c>
      <c r="AK307">
        <f>IF(HR[[#This Row],[JobSatisfaction]]&lt;=2,1,0)</f>
        <v>1</v>
      </c>
      <c r="AL307">
        <f>IF(HR[[#This Row],[WorkLifeBalance]]&lt;=2,1,0)</f>
        <v>0</v>
      </c>
      <c r="AM307">
        <f>IF(HR[[#This Row],[MonthlyIncome]]&lt;AVERAGE(HR[MonthlyIncome]),1,0)</f>
        <v>1</v>
      </c>
      <c r="AN307">
        <f>IF(HR[[#This Row],[EnvironmentSatisfaction]]&lt;=2,1,0)</f>
        <v>1</v>
      </c>
      <c r="AO307">
        <f>IF(HR[[#This Row],[YearsSinceLastPromotion]]&gt;4,1,0)</f>
        <v>0</v>
      </c>
      <c r="AP307">
        <f>(HR[[#This Row],[OverTimeFlag]]*1.5+HR[[#This Row],[LowJobSatisFlag]]*2.5+HR[[#This Row],[LowWLBFlag]]*2+HR[[#This Row],[LowSalaryFlag]]*1.5+HR[[#This Row],[LowEnviFlag]]*2+HR[[#This Row],[LowProFlag]]*0.5)/10</f>
        <v>0.6</v>
      </c>
      <c r="AQ307" t="str">
        <f>IF(A307&gt;=_xlfn.PERCENTILE.INC($A$2:$A$1000,0.8),"High Risk",
IF(HR[[#This Row],[AttritionRiskScore]]&gt;=_xlfn.PERCENTILE.INC($AP$2:$AP$1000,0.5),"Medium Risk","Low Risk"))</f>
        <v>Medium Risk</v>
      </c>
      <c r="AR307">
        <f>(HR[[#This Row],[OverTimeFlag]]*4+HR[[#This Row],[LowWLBFlag]]*3+HR[[#This Row],[LowJobSatisFlag]]*2+HR[[#This Row],[LowProFlag]]*1)/10</f>
        <v>0.2</v>
      </c>
      <c r="AS307" t="str">
        <f t="shared" si="4"/>
        <v>Low Burnout</v>
      </c>
      <c r="AT307" t="str">
        <f>IF(HR[[#This Row],[YearsSinceLastPromotion]]&gt;4,"High Stagnation",
IF(HR[[#This Row],[YearsSinceLastPromotion]]&gt;=3,"Medium Stagnation","Low Stagnation"))</f>
        <v>Low Stagnation</v>
      </c>
      <c r="AU307" t="str">
        <f>IF(HR[[#This Row],[MonthlyIncome]]&lt;4000,"Low Salary",
IF(HR[[#This Row],[MonthlyIncome]]&lt;8000,"Medium Salary","High Salary"))</f>
        <v>Medium Salary</v>
      </c>
    </row>
    <row r="308" spans="1:47">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IF(HR[[#This Row],[OverTime]]="Yes",1,0)</f>
        <v>0</v>
      </c>
      <c r="AK308">
        <f>IF(HR[[#This Row],[JobSatisfaction]]&lt;=2,1,0)</f>
        <v>0</v>
      </c>
      <c r="AL308">
        <f>IF(HR[[#This Row],[WorkLifeBalance]]&lt;=2,1,0)</f>
        <v>1</v>
      </c>
      <c r="AM308">
        <f>IF(HR[[#This Row],[MonthlyIncome]]&lt;AVERAGE(HR[MonthlyIncome]),1,0)</f>
        <v>1</v>
      </c>
      <c r="AN308">
        <f>IF(HR[[#This Row],[EnvironmentSatisfaction]]&lt;=2,1,0)</f>
        <v>0</v>
      </c>
      <c r="AO308">
        <f>IF(HR[[#This Row],[YearsSinceLastPromotion]]&gt;4,1,0)</f>
        <v>0</v>
      </c>
      <c r="AP308">
        <f>(HR[[#This Row],[OverTimeFlag]]*1.5+HR[[#This Row],[LowJobSatisFlag]]*2.5+HR[[#This Row],[LowWLBFlag]]*2+HR[[#This Row],[LowSalaryFlag]]*1.5+HR[[#This Row],[LowEnviFlag]]*2+HR[[#This Row],[LowProFlag]]*0.5)/10</f>
        <v>0.35</v>
      </c>
      <c r="AQ308" t="str">
        <f>IF(A308&gt;=_xlfn.PERCENTILE.INC($A$2:$A$1000,0.8),"High Risk",
IF(HR[[#This Row],[AttritionRiskScore]]&gt;=_xlfn.PERCENTILE.INC($AP$2:$AP$1000,0.5),"Medium Risk","Low Risk"))</f>
        <v>Medium Risk</v>
      </c>
      <c r="AR308">
        <f>(HR[[#This Row],[OverTimeFlag]]*4+HR[[#This Row],[LowWLBFlag]]*3+HR[[#This Row],[LowJobSatisFlag]]*2+HR[[#This Row],[LowProFlag]]*1)/10</f>
        <v>0.3</v>
      </c>
      <c r="AS308" t="str">
        <f t="shared" si="4"/>
        <v>Low Burnout</v>
      </c>
      <c r="AT308" t="str">
        <f>IF(HR[[#This Row],[YearsSinceLastPromotion]]&gt;4,"High Stagnation",
IF(HR[[#This Row],[YearsSinceLastPromotion]]&gt;=3,"Medium Stagnation","Low Stagnation"))</f>
        <v>Medium Stagnation</v>
      </c>
      <c r="AU308" t="str">
        <f>IF(HR[[#This Row],[MonthlyIncome]]&lt;4000,"Low Salary",
IF(HR[[#This Row],[MonthlyIncome]]&lt;8000,"Medium Salary","High Salary"))</f>
        <v>Medium Salary</v>
      </c>
    </row>
    <row r="309" spans="1:47">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IF(HR[[#This Row],[OverTime]]="Yes",1,0)</f>
        <v>0</v>
      </c>
      <c r="AK309">
        <f>IF(HR[[#This Row],[JobSatisfaction]]&lt;=2,1,0)</f>
        <v>1</v>
      </c>
      <c r="AL309">
        <f>IF(HR[[#This Row],[WorkLifeBalance]]&lt;=2,1,0)</f>
        <v>0</v>
      </c>
      <c r="AM309">
        <f>IF(HR[[#This Row],[MonthlyIncome]]&lt;AVERAGE(HR[MonthlyIncome]),1,0)</f>
        <v>0</v>
      </c>
      <c r="AN309">
        <f>IF(HR[[#This Row],[EnvironmentSatisfaction]]&lt;=2,1,0)</f>
        <v>1</v>
      </c>
      <c r="AO309">
        <f>IF(HR[[#This Row],[YearsSinceLastPromotion]]&gt;4,1,0)</f>
        <v>0</v>
      </c>
      <c r="AP309">
        <f>(HR[[#This Row],[OverTimeFlag]]*1.5+HR[[#This Row],[LowJobSatisFlag]]*2.5+HR[[#This Row],[LowWLBFlag]]*2+HR[[#This Row],[LowSalaryFlag]]*1.5+HR[[#This Row],[LowEnviFlag]]*2+HR[[#This Row],[LowProFlag]]*0.5)/10</f>
        <v>0.45</v>
      </c>
      <c r="AQ309" t="str">
        <f>IF(A309&gt;=_xlfn.PERCENTILE.INC($A$2:$A$1000,0.8),"High Risk",
IF(HR[[#This Row],[AttritionRiskScore]]&gt;=_xlfn.PERCENTILE.INC($AP$2:$AP$1000,0.5),"Medium Risk","Low Risk"))</f>
        <v>Medium Risk</v>
      </c>
      <c r="AR309">
        <f>(HR[[#This Row],[OverTimeFlag]]*4+HR[[#This Row],[LowWLBFlag]]*3+HR[[#This Row],[LowJobSatisFlag]]*2+HR[[#This Row],[LowProFlag]]*1)/10</f>
        <v>0.2</v>
      </c>
      <c r="AS309" t="str">
        <f t="shared" si="4"/>
        <v>Low Burnout</v>
      </c>
      <c r="AT309" t="str">
        <f>IF(HR[[#This Row],[YearsSinceLastPromotion]]&gt;4,"High Stagnation",
IF(HR[[#This Row],[YearsSinceLastPromotion]]&gt;=3,"Medium Stagnation","Low Stagnation"))</f>
        <v>Low Stagnation</v>
      </c>
      <c r="AU309" t="str">
        <f>IF(HR[[#This Row],[MonthlyIncome]]&lt;4000,"Low Salary",
IF(HR[[#This Row],[MonthlyIncome]]&lt;8000,"Medium Salary","High Salary"))</f>
        <v>High Salary</v>
      </c>
    </row>
    <row r="310" spans="1:47">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IF(HR[[#This Row],[OverTime]]="Yes",1,0)</f>
        <v>1</v>
      </c>
      <c r="AK310">
        <f>IF(HR[[#This Row],[JobSatisfaction]]&lt;=2,1,0)</f>
        <v>0</v>
      </c>
      <c r="AL310">
        <f>IF(HR[[#This Row],[WorkLifeBalance]]&lt;=2,1,0)</f>
        <v>0</v>
      </c>
      <c r="AM310">
        <f>IF(HR[[#This Row],[MonthlyIncome]]&lt;AVERAGE(HR[MonthlyIncome]),1,0)</f>
        <v>1</v>
      </c>
      <c r="AN310">
        <f>IF(HR[[#This Row],[EnvironmentSatisfaction]]&lt;=2,1,0)</f>
        <v>0</v>
      </c>
      <c r="AO310">
        <f>IF(HR[[#This Row],[YearsSinceLastPromotion]]&gt;4,1,0)</f>
        <v>0</v>
      </c>
      <c r="AP310">
        <f>(HR[[#This Row],[OverTimeFlag]]*1.5+HR[[#This Row],[LowJobSatisFlag]]*2.5+HR[[#This Row],[LowWLBFlag]]*2+HR[[#This Row],[LowSalaryFlag]]*1.5+HR[[#This Row],[LowEnviFlag]]*2+HR[[#This Row],[LowProFlag]]*0.5)/10</f>
        <v>0.3</v>
      </c>
      <c r="AQ310" t="str">
        <f>IF(A310&gt;=_xlfn.PERCENTILE.INC($A$2:$A$1000,0.8),"High Risk",
IF(HR[[#This Row],[AttritionRiskScore]]&gt;=_xlfn.PERCENTILE.INC($AP$2:$AP$1000,0.5),"Medium Risk","Low Risk"))</f>
        <v>High Risk</v>
      </c>
      <c r="AR310">
        <f>(HR[[#This Row],[OverTimeFlag]]*4+HR[[#This Row],[LowWLBFlag]]*3+HR[[#This Row],[LowJobSatisFlag]]*2+HR[[#This Row],[LowProFlag]]*1)/10</f>
        <v>0.4</v>
      </c>
      <c r="AS310" t="str">
        <f t="shared" si="4"/>
        <v>Medium Burnout</v>
      </c>
      <c r="AT310" t="str">
        <f>IF(HR[[#This Row],[YearsSinceLastPromotion]]&gt;4,"High Stagnation",
IF(HR[[#This Row],[YearsSinceLastPromotion]]&gt;=3,"Medium Stagnation","Low Stagnation"))</f>
        <v>Low Stagnation</v>
      </c>
      <c r="AU310" t="str">
        <f>IF(HR[[#This Row],[MonthlyIncome]]&lt;4000,"Low Salary",
IF(HR[[#This Row],[MonthlyIncome]]&lt;8000,"Medium Salary","High Salary"))</f>
        <v>Medium Salary</v>
      </c>
    </row>
    <row r="311" spans="1:47">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IF(HR[[#This Row],[OverTime]]="Yes",1,0)</f>
        <v>1</v>
      </c>
      <c r="AK311">
        <f>IF(HR[[#This Row],[JobSatisfaction]]&lt;=2,1,0)</f>
        <v>0</v>
      </c>
      <c r="AL311">
        <f>IF(HR[[#This Row],[WorkLifeBalance]]&lt;=2,1,0)</f>
        <v>0</v>
      </c>
      <c r="AM311">
        <f>IF(HR[[#This Row],[MonthlyIncome]]&lt;AVERAGE(HR[MonthlyIncome]),1,0)</f>
        <v>1</v>
      </c>
      <c r="AN311">
        <f>IF(HR[[#This Row],[EnvironmentSatisfaction]]&lt;=2,1,0)</f>
        <v>0</v>
      </c>
      <c r="AO311">
        <f>IF(HR[[#This Row],[YearsSinceLastPromotion]]&gt;4,1,0)</f>
        <v>0</v>
      </c>
      <c r="AP311">
        <f>(HR[[#This Row],[OverTimeFlag]]*1.5+HR[[#This Row],[LowJobSatisFlag]]*2.5+HR[[#This Row],[LowWLBFlag]]*2+HR[[#This Row],[LowSalaryFlag]]*1.5+HR[[#This Row],[LowEnviFlag]]*2+HR[[#This Row],[LowProFlag]]*0.5)/10</f>
        <v>0.3</v>
      </c>
      <c r="AQ311" t="str">
        <f>IF(A311&gt;=_xlfn.PERCENTILE.INC($A$2:$A$1000,0.8),"High Risk",
IF(HR[[#This Row],[AttritionRiskScore]]&gt;=_xlfn.PERCENTILE.INC($AP$2:$AP$1000,0.5),"Medium Risk","Low Risk"))</f>
        <v>Low Risk</v>
      </c>
      <c r="AR311">
        <f>(HR[[#This Row],[OverTimeFlag]]*4+HR[[#This Row],[LowWLBFlag]]*3+HR[[#This Row],[LowJobSatisFlag]]*2+HR[[#This Row],[LowProFlag]]*1)/10</f>
        <v>0.4</v>
      </c>
      <c r="AS311" t="str">
        <f t="shared" si="4"/>
        <v>Medium Burnout</v>
      </c>
      <c r="AT311" t="str">
        <f>IF(HR[[#This Row],[YearsSinceLastPromotion]]&gt;4,"High Stagnation",
IF(HR[[#This Row],[YearsSinceLastPromotion]]&gt;=3,"Medium Stagnation","Low Stagnation"))</f>
        <v>Low Stagnation</v>
      </c>
      <c r="AU311" t="str">
        <f>IF(HR[[#This Row],[MonthlyIncome]]&lt;4000,"Low Salary",
IF(HR[[#This Row],[MonthlyIncome]]&lt;8000,"Medium Salary","High Salary"))</f>
        <v>Medium Salary</v>
      </c>
    </row>
    <row r="312" spans="1:47">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IF(HR[[#This Row],[OverTime]]="Yes",1,0)</f>
        <v>0</v>
      </c>
      <c r="AK312">
        <f>IF(HR[[#This Row],[JobSatisfaction]]&lt;=2,1,0)</f>
        <v>1</v>
      </c>
      <c r="AL312">
        <f>IF(HR[[#This Row],[WorkLifeBalance]]&lt;=2,1,0)</f>
        <v>0</v>
      </c>
      <c r="AM312">
        <f>IF(HR[[#This Row],[MonthlyIncome]]&lt;AVERAGE(HR[MonthlyIncome]),1,0)</f>
        <v>1</v>
      </c>
      <c r="AN312">
        <f>IF(HR[[#This Row],[EnvironmentSatisfaction]]&lt;=2,1,0)</f>
        <v>1</v>
      </c>
      <c r="AO312">
        <f>IF(HR[[#This Row],[YearsSinceLastPromotion]]&gt;4,1,0)</f>
        <v>0</v>
      </c>
      <c r="AP312">
        <f>(HR[[#This Row],[OverTimeFlag]]*1.5+HR[[#This Row],[LowJobSatisFlag]]*2.5+HR[[#This Row],[LowWLBFlag]]*2+HR[[#This Row],[LowSalaryFlag]]*1.5+HR[[#This Row],[LowEnviFlag]]*2+HR[[#This Row],[LowProFlag]]*0.5)/10</f>
        <v>0.6</v>
      </c>
      <c r="AQ312" t="str">
        <f>IF(A312&gt;=_xlfn.PERCENTILE.INC($A$2:$A$1000,0.8),"High Risk",
IF(HR[[#This Row],[AttritionRiskScore]]&gt;=_xlfn.PERCENTILE.INC($AP$2:$AP$1000,0.5),"Medium Risk","Low Risk"))</f>
        <v>Medium Risk</v>
      </c>
      <c r="AR312">
        <f>(HR[[#This Row],[OverTimeFlag]]*4+HR[[#This Row],[LowWLBFlag]]*3+HR[[#This Row],[LowJobSatisFlag]]*2+HR[[#This Row],[LowProFlag]]*1)/10</f>
        <v>0.2</v>
      </c>
      <c r="AS312" t="str">
        <f t="shared" si="4"/>
        <v>Low Burnout</v>
      </c>
      <c r="AT312" t="str">
        <f>IF(HR[[#This Row],[YearsSinceLastPromotion]]&gt;4,"High Stagnation",
IF(HR[[#This Row],[YearsSinceLastPromotion]]&gt;=3,"Medium Stagnation","Low Stagnation"))</f>
        <v>Low Stagnation</v>
      </c>
      <c r="AU312" t="str">
        <f>IF(HR[[#This Row],[MonthlyIncome]]&lt;4000,"Low Salary",
IF(HR[[#This Row],[MonthlyIncome]]&lt;8000,"Medium Salary","High Salary"))</f>
        <v>Medium Salary</v>
      </c>
    </row>
    <row r="313" spans="1:47">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IF(HR[[#This Row],[OverTime]]="Yes",1,0)</f>
        <v>0</v>
      </c>
      <c r="AK313">
        <f>IF(HR[[#This Row],[JobSatisfaction]]&lt;=2,1,0)</f>
        <v>1</v>
      </c>
      <c r="AL313">
        <f>IF(HR[[#This Row],[WorkLifeBalance]]&lt;=2,1,0)</f>
        <v>0</v>
      </c>
      <c r="AM313">
        <f>IF(HR[[#This Row],[MonthlyIncome]]&lt;AVERAGE(HR[MonthlyIncome]),1,0)</f>
        <v>1</v>
      </c>
      <c r="AN313">
        <f>IF(HR[[#This Row],[EnvironmentSatisfaction]]&lt;=2,1,0)</f>
        <v>1</v>
      </c>
      <c r="AO313">
        <f>IF(HR[[#This Row],[YearsSinceLastPromotion]]&gt;4,1,0)</f>
        <v>1</v>
      </c>
      <c r="AP313">
        <f>(HR[[#This Row],[OverTimeFlag]]*1.5+HR[[#This Row],[LowJobSatisFlag]]*2.5+HR[[#This Row],[LowWLBFlag]]*2+HR[[#This Row],[LowSalaryFlag]]*1.5+HR[[#This Row],[LowEnviFlag]]*2+HR[[#This Row],[LowProFlag]]*0.5)/10</f>
        <v>0.65</v>
      </c>
      <c r="AQ313" t="str">
        <f>IF(A313&gt;=_xlfn.PERCENTILE.INC($A$2:$A$1000,0.8),"High Risk",
IF(HR[[#This Row],[AttritionRiskScore]]&gt;=_xlfn.PERCENTILE.INC($AP$2:$AP$1000,0.5),"Medium Risk","Low Risk"))</f>
        <v>High Risk</v>
      </c>
      <c r="AR313">
        <f>(HR[[#This Row],[OverTimeFlag]]*4+HR[[#This Row],[LowWLBFlag]]*3+HR[[#This Row],[LowJobSatisFlag]]*2+HR[[#This Row],[LowProFlag]]*1)/10</f>
        <v>0.3</v>
      </c>
      <c r="AS313" t="str">
        <f t="shared" si="4"/>
        <v>Low Burnout</v>
      </c>
      <c r="AT313" t="str">
        <f>IF(HR[[#This Row],[YearsSinceLastPromotion]]&gt;4,"High Stagnation",
IF(HR[[#This Row],[YearsSinceLastPromotion]]&gt;=3,"Medium Stagnation","Low Stagnation"))</f>
        <v>High Stagnation</v>
      </c>
      <c r="AU313" t="str">
        <f>IF(HR[[#This Row],[MonthlyIncome]]&lt;4000,"Low Salary",
IF(HR[[#This Row],[MonthlyIncome]]&lt;8000,"Medium Salary","High Salary"))</f>
        <v>Medium Salary</v>
      </c>
    </row>
    <row r="314" spans="1:47">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IF(HR[[#This Row],[OverTime]]="Yes",1,0)</f>
        <v>1</v>
      </c>
      <c r="AK314">
        <f>IF(HR[[#This Row],[JobSatisfaction]]&lt;=2,1,0)</f>
        <v>0</v>
      </c>
      <c r="AL314">
        <f>IF(HR[[#This Row],[WorkLifeBalance]]&lt;=2,1,0)</f>
        <v>1</v>
      </c>
      <c r="AM314">
        <f>IF(HR[[#This Row],[MonthlyIncome]]&lt;AVERAGE(HR[MonthlyIncome]),1,0)</f>
        <v>1</v>
      </c>
      <c r="AN314">
        <f>IF(HR[[#This Row],[EnvironmentSatisfaction]]&lt;=2,1,0)</f>
        <v>0</v>
      </c>
      <c r="AO314">
        <f>IF(HR[[#This Row],[YearsSinceLastPromotion]]&gt;4,1,0)</f>
        <v>0</v>
      </c>
      <c r="AP314">
        <f>(HR[[#This Row],[OverTimeFlag]]*1.5+HR[[#This Row],[LowJobSatisFlag]]*2.5+HR[[#This Row],[LowWLBFlag]]*2+HR[[#This Row],[LowSalaryFlag]]*1.5+HR[[#This Row],[LowEnviFlag]]*2+HR[[#This Row],[LowProFlag]]*0.5)/10</f>
        <v>0.5</v>
      </c>
      <c r="AQ314" t="str">
        <f>IF(A314&gt;=_xlfn.PERCENTILE.INC($A$2:$A$1000,0.8),"High Risk",
IF(HR[[#This Row],[AttritionRiskScore]]&gt;=_xlfn.PERCENTILE.INC($AP$2:$AP$1000,0.5),"Medium Risk","Low Risk"))</f>
        <v>Medium Risk</v>
      </c>
      <c r="AR314">
        <f>(HR[[#This Row],[OverTimeFlag]]*4+HR[[#This Row],[LowWLBFlag]]*3+HR[[#This Row],[LowJobSatisFlag]]*2+HR[[#This Row],[LowProFlag]]*1)/10</f>
        <v>0.7</v>
      </c>
      <c r="AS314" t="str">
        <f t="shared" si="4"/>
        <v>High Burnout</v>
      </c>
      <c r="AT314" t="str">
        <f>IF(HR[[#This Row],[YearsSinceLastPromotion]]&gt;4,"High Stagnation",
IF(HR[[#This Row],[YearsSinceLastPromotion]]&gt;=3,"Medium Stagnation","Low Stagnation"))</f>
        <v>Low Stagnation</v>
      </c>
      <c r="AU314" t="str">
        <f>IF(HR[[#This Row],[MonthlyIncome]]&lt;4000,"Low Salary",
IF(HR[[#This Row],[MonthlyIncome]]&lt;8000,"Medium Salary","High Salary"))</f>
        <v>Low Salary</v>
      </c>
    </row>
    <row r="315" spans="1:47">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IF(HR[[#This Row],[OverTime]]="Yes",1,0)</f>
        <v>0</v>
      </c>
      <c r="AK315">
        <f>IF(HR[[#This Row],[JobSatisfaction]]&lt;=2,1,0)</f>
        <v>1</v>
      </c>
      <c r="AL315">
        <f>IF(HR[[#This Row],[WorkLifeBalance]]&lt;=2,1,0)</f>
        <v>0</v>
      </c>
      <c r="AM315">
        <f>IF(HR[[#This Row],[MonthlyIncome]]&lt;AVERAGE(HR[MonthlyIncome]),1,0)</f>
        <v>0</v>
      </c>
      <c r="AN315">
        <f>IF(HR[[#This Row],[EnvironmentSatisfaction]]&lt;=2,1,0)</f>
        <v>0</v>
      </c>
      <c r="AO315">
        <f>IF(HR[[#This Row],[YearsSinceLastPromotion]]&gt;4,1,0)</f>
        <v>1</v>
      </c>
      <c r="AP315">
        <f>(HR[[#This Row],[OverTimeFlag]]*1.5+HR[[#This Row],[LowJobSatisFlag]]*2.5+HR[[#This Row],[LowWLBFlag]]*2+HR[[#This Row],[LowSalaryFlag]]*1.5+HR[[#This Row],[LowEnviFlag]]*2+HR[[#This Row],[LowProFlag]]*0.5)/10</f>
        <v>0.3</v>
      </c>
      <c r="AQ315" t="str">
        <f>IF(A315&gt;=_xlfn.PERCENTILE.INC($A$2:$A$1000,0.8),"High Risk",
IF(HR[[#This Row],[AttritionRiskScore]]&gt;=_xlfn.PERCENTILE.INC($AP$2:$AP$1000,0.5),"Medium Risk","Low Risk"))</f>
        <v>Low Risk</v>
      </c>
      <c r="AR315">
        <f>(HR[[#This Row],[OverTimeFlag]]*4+HR[[#This Row],[LowWLBFlag]]*3+HR[[#This Row],[LowJobSatisFlag]]*2+HR[[#This Row],[LowProFlag]]*1)/10</f>
        <v>0.3</v>
      </c>
      <c r="AS315" t="str">
        <f t="shared" si="4"/>
        <v>Low Burnout</v>
      </c>
      <c r="AT315" t="str">
        <f>IF(HR[[#This Row],[YearsSinceLastPromotion]]&gt;4,"High Stagnation",
IF(HR[[#This Row],[YearsSinceLastPromotion]]&gt;=3,"Medium Stagnation","Low Stagnation"))</f>
        <v>High Stagnation</v>
      </c>
      <c r="AU315" t="str">
        <f>IF(HR[[#This Row],[MonthlyIncome]]&lt;4000,"Low Salary",
IF(HR[[#This Row],[MonthlyIncome]]&lt;8000,"Medium Salary","High Salary"))</f>
        <v>High Salary</v>
      </c>
    </row>
    <row r="316" spans="1:47">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IF(HR[[#This Row],[OverTime]]="Yes",1,0)</f>
        <v>1</v>
      </c>
      <c r="AK316">
        <f>IF(HR[[#This Row],[JobSatisfaction]]&lt;=2,1,0)</f>
        <v>1</v>
      </c>
      <c r="AL316">
        <f>IF(HR[[#This Row],[WorkLifeBalance]]&lt;=2,1,0)</f>
        <v>0</v>
      </c>
      <c r="AM316">
        <f>IF(HR[[#This Row],[MonthlyIncome]]&lt;AVERAGE(HR[MonthlyIncome]),1,0)</f>
        <v>0</v>
      </c>
      <c r="AN316">
        <f>IF(HR[[#This Row],[EnvironmentSatisfaction]]&lt;=2,1,0)</f>
        <v>0</v>
      </c>
      <c r="AO316">
        <f>IF(HR[[#This Row],[YearsSinceLastPromotion]]&gt;4,1,0)</f>
        <v>1</v>
      </c>
      <c r="AP316">
        <f>(HR[[#This Row],[OverTimeFlag]]*1.5+HR[[#This Row],[LowJobSatisFlag]]*2.5+HR[[#This Row],[LowWLBFlag]]*2+HR[[#This Row],[LowSalaryFlag]]*1.5+HR[[#This Row],[LowEnviFlag]]*2+HR[[#This Row],[LowProFlag]]*0.5)/10</f>
        <v>0.45</v>
      </c>
      <c r="AQ316" t="str">
        <f>IF(A316&gt;=_xlfn.PERCENTILE.INC($A$2:$A$1000,0.8),"High Risk",
IF(HR[[#This Row],[AttritionRiskScore]]&gt;=_xlfn.PERCENTILE.INC($AP$2:$AP$1000,0.5),"Medium Risk","Low Risk"))</f>
        <v>Medium Risk</v>
      </c>
      <c r="AR316">
        <f>(HR[[#This Row],[OverTimeFlag]]*4+HR[[#This Row],[LowWLBFlag]]*3+HR[[#This Row],[LowJobSatisFlag]]*2+HR[[#This Row],[LowProFlag]]*1)/10</f>
        <v>0.7</v>
      </c>
      <c r="AS316" t="str">
        <f t="shared" si="4"/>
        <v>High Burnout</v>
      </c>
      <c r="AT316" t="str">
        <f>IF(HR[[#This Row],[YearsSinceLastPromotion]]&gt;4,"High Stagnation",
IF(HR[[#This Row],[YearsSinceLastPromotion]]&gt;=3,"Medium Stagnation","Low Stagnation"))</f>
        <v>High Stagnation</v>
      </c>
      <c r="AU316" t="str">
        <f>IF(HR[[#This Row],[MonthlyIncome]]&lt;4000,"Low Salary",
IF(HR[[#This Row],[MonthlyIncome]]&lt;8000,"Medium Salary","High Salary"))</f>
        <v>High Salary</v>
      </c>
    </row>
    <row r="317" spans="1:47">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IF(HR[[#This Row],[OverTime]]="Yes",1,0)</f>
        <v>0</v>
      </c>
      <c r="AK317">
        <f>IF(HR[[#This Row],[JobSatisfaction]]&lt;=2,1,0)</f>
        <v>0</v>
      </c>
      <c r="AL317">
        <f>IF(HR[[#This Row],[WorkLifeBalance]]&lt;=2,1,0)</f>
        <v>0</v>
      </c>
      <c r="AM317">
        <f>IF(HR[[#This Row],[MonthlyIncome]]&lt;AVERAGE(HR[MonthlyIncome]),1,0)</f>
        <v>1</v>
      </c>
      <c r="AN317">
        <f>IF(HR[[#This Row],[EnvironmentSatisfaction]]&lt;=2,1,0)</f>
        <v>0</v>
      </c>
      <c r="AO317">
        <f>IF(HR[[#This Row],[YearsSinceLastPromotion]]&gt;4,1,0)</f>
        <v>0</v>
      </c>
      <c r="AP317">
        <f>(HR[[#This Row],[OverTimeFlag]]*1.5+HR[[#This Row],[LowJobSatisFlag]]*2.5+HR[[#This Row],[LowWLBFlag]]*2+HR[[#This Row],[LowSalaryFlag]]*1.5+HR[[#This Row],[LowEnviFlag]]*2+HR[[#This Row],[LowProFlag]]*0.5)/10</f>
        <v>0.15</v>
      </c>
      <c r="AQ317" t="str">
        <f>IF(A317&gt;=_xlfn.PERCENTILE.INC($A$2:$A$1000,0.8),"High Risk",
IF(HR[[#This Row],[AttritionRiskScore]]&gt;=_xlfn.PERCENTILE.INC($AP$2:$AP$1000,0.5),"Medium Risk","Low Risk"))</f>
        <v>Low Risk</v>
      </c>
      <c r="AR317">
        <f>(HR[[#This Row],[OverTimeFlag]]*4+HR[[#This Row],[LowWLBFlag]]*3+HR[[#This Row],[LowJobSatisFlag]]*2+HR[[#This Row],[LowProFlag]]*1)/10</f>
        <v>0</v>
      </c>
      <c r="AS317" t="str">
        <f t="shared" si="4"/>
        <v>Low Burnout</v>
      </c>
      <c r="AT317" t="str">
        <f>IF(HR[[#This Row],[YearsSinceLastPromotion]]&gt;4,"High Stagnation",
IF(HR[[#This Row],[YearsSinceLastPromotion]]&gt;=3,"Medium Stagnation","Low Stagnation"))</f>
        <v>Low Stagnation</v>
      </c>
      <c r="AU317" t="str">
        <f>IF(HR[[#This Row],[MonthlyIncome]]&lt;4000,"Low Salary",
IF(HR[[#This Row],[MonthlyIncome]]&lt;8000,"Medium Salary","High Salary"))</f>
        <v>Low Salary</v>
      </c>
    </row>
    <row r="318" spans="1:47">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IF(HR[[#This Row],[OverTime]]="Yes",1,0)</f>
        <v>1</v>
      </c>
      <c r="AK318">
        <f>IF(HR[[#This Row],[JobSatisfaction]]&lt;=2,1,0)</f>
        <v>0</v>
      </c>
      <c r="AL318">
        <f>IF(HR[[#This Row],[WorkLifeBalance]]&lt;=2,1,0)</f>
        <v>0</v>
      </c>
      <c r="AM318">
        <f>IF(HR[[#This Row],[MonthlyIncome]]&lt;AVERAGE(HR[MonthlyIncome]),1,0)</f>
        <v>0</v>
      </c>
      <c r="AN318">
        <f>IF(HR[[#This Row],[EnvironmentSatisfaction]]&lt;=2,1,0)</f>
        <v>0</v>
      </c>
      <c r="AO318">
        <f>IF(HR[[#This Row],[YearsSinceLastPromotion]]&gt;4,1,0)</f>
        <v>0</v>
      </c>
      <c r="AP318">
        <f>(HR[[#This Row],[OverTimeFlag]]*1.5+HR[[#This Row],[LowJobSatisFlag]]*2.5+HR[[#This Row],[LowWLBFlag]]*2+HR[[#This Row],[LowSalaryFlag]]*1.5+HR[[#This Row],[LowEnviFlag]]*2+HR[[#This Row],[LowProFlag]]*0.5)/10</f>
        <v>0.15</v>
      </c>
      <c r="AQ318" t="str">
        <f>IF(A318&gt;=_xlfn.PERCENTILE.INC($A$2:$A$1000,0.8),"High Risk",
IF(HR[[#This Row],[AttritionRiskScore]]&gt;=_xlfn.PERCENTILE.INC($AP$2:$AP$1000,0.5),"Medium Risk","Low Risk"))</f>
        <v>High Risk</v>
      </c>
      <c r="AR318">
        <f>(HR[[#This Row],[OverTimeFlag]]*4+HR[[#This Row],[LowWLBFlag]]*3+HR[[#This Row],[LowJobSatisFlag]]*2+HR[[#This Row],[LowProFlag]]*1)/10</f>
        <v>0.4</v>
      </c>
      <c r="AS318" t="str">
        <f t="shared" si="4"/>
        <v>Medium Burnout</v>
      </c>
      <c r="AT318" t="str">
        <f>IF(HR[[#This Row],[YearsSinceLastPromotion]]&gt;4,"High Stagnation",
IF(HR[[#This Row],[YearsSinceLastPromotion]]&gt;=3,"Medium Stagnation","Low Stagnation"))</f>
        <v>Low Stagnation</v>
      </c>
      <c r="AU318" t="str">
        <f>IF(HR[[#This Row],[MonthlyIncome]]&lt;4000,"Low Salary",
IF(HR[[#This Row],[MonthlyIncome]]&lt;8000,"Medium Salary","High Salary"))</f>
        <v>High Salary</v>
      </c>
    </row>
    <row r="319" spans="1:47">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IF(HR[[#This Row],[OverTime]]="Yes",1,0)</f>
        <v>0</v>
      </c>
      <c r="AK319">
        <f>IF(HR[[#This Row],[JobSatisfaction]]&lt;=2,1,0)</f>
        <v>1</v>
      </c>
      <c r="AL319">
        <f>IF(HR[[#This Row],[WorkLifeBalance]]&lt;=2,1,0)</f>
        <v>1</v>
      </c>
      <c r="AM319">
        <f>IF(HR[[#This Row],[MonthlyIncome]]&lt;AVERAGE(HR[MonthlyIncome]),1,0)</f>
        <v>1</v>
      </c>
      <c r="AN319">
        <f>IF(HR[[#This Row],[EnvironmentSatisfaction]]&lt;=2,1,0)</f>
        <v>0</v>
      </c>
      <c r="AO319">
        <f>IF(HR[[#This Row],[YearsSinceLastPromotion]]&gt;4,1,0)</f>
        <v>1</v>
      </c>
      <c r="AP319">
        <f>(HR[[#This Row],[OverTimeFlag]]*1.5+HR[[#This Row],[LowJobSatisFlag]]*2.5+HR[[#This Row],[LowWLBFlag]]*2+HR[[#This Row],[LowSalaryFlag]]*1.5+HR[[#This Row],[LowEnviFlag]]*2+HR[[#This Row],[LowProFlag]]*0.5)/10</f>
        <v>0.65</v>
      </c>
      <c r="AQ319" t="str">
        <f>IF(A319&gt;=_xlfn.PERCENTILE.INC($A$2:$A$1000,0.8),"High Risk",
IF(HR[[#This Row],[AttritionRiskScore]]&gt;=_xlfn.PERCENTILE.INC($AP$2:$AP$1000,0.5),"Medium Risk","Low Risk"))</f>
        <v>High Risk</v>
      </c>
      <c r="AR319">
        <f>(HR[[#This Row],[OverTimeFlag]]*4+HR[[#This Row],[LowWLBFlag]]*3+HR[[#This Row],[LowJobSatisFlag]]*2+HR[[#This Row],[LowProFlag]]*1)/10</f>
        <v>0.6</v>
      </c>
      <c r="AS319" t="str">
        <f t="shared" si="4"/>
        <v>Medium Burnout</v>
      </c>
      <c r="AT319" t="str">
        <f>IF(HR[[#This Row],[YearsSinceLastPromotion]]&gt;4,"High Stagnation",
IF(HR[[#This Row],[YearsSinceLastPromotion]]&gt;=3,"Medium Stagnation","Low Stagnation"))</f>
        <v>High Stagnation</v>
      </c>
      <c r="AU319" t="str">
        <f>IF(HR[[#This Row],[MonthlyIncome]]&lt;4000,"Low Salary",
IF(HR[[#This Row],[MonthlyIncome]]&lt;8000,"Medium Salary","High Salary"))</f>
        <v>Medium Salary</v>
      </c>
    </row>
    <row r="320" spans="1:47">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IF(HR[[#This Row],[OverTime]]="Yes",1,0)</f>
        <v>1</v>
      </c>
      <c r="AK320">
        <f>IF(HR[[#This Row],[JobSatisfaction]]&lt;=2,1,0)</f>
        <v>1</v>
      </c>
      <c r="AL320">
        <f>IF(HR[[#This Row],[WorkLifeBalance]]&lt;=2,1,0)</f>
        <v>1</v>
      </c>
      <c r="AM320">
        <f>IF(HR[[#This Row],[MonthlyIncome]]&lt;AVERAGE(HR[MonthlyIncome]),1,0)</f>
        <v>1</v>
      </c>
      <c r="AN320">
        <f>IF(HR[[#This Row],[EnvironmentSatisfaction]]&lt;=2,1,0)</f>
        <v>0</v>
      </c>
      <c r="AO320">
        <f>IF(HR[[#This Row],[YearsSinceLastPromotion]]&gt;4,1,0)</f>
        <v>0</v>
      </c>
      <c r="AP320">
        <f>(HR[[#This Row],[OverTimeFlag]]*1.5+HR[[#This Row],[LowJobSatisFlag]]*2.5+HR[[#This Row],[LowWLBFlag]]*2+HR[[#This Row],[LowSalaryFlag]]*1.5+HR[[#This Row],[LowEnviFlag]]*2+HR[[#This Row],[LowProFlag]]*0.5)/10</f>
        <v>0.75</v>
      </c>
      <c r="AQ320" t="str">
        <f>IF(A320&gt;=_xlfn.PERCENTILE.INC($A$2:$A$1000,0.8),"High Risk",
IF(HR[[#This Row],[AttritionRiskScore]]&gt;=_xlfn.PERCENTILE.INC($AP$2:$AP$1000,0.5),"Medium Risk","Low Risk"))</f>
        <v>Medium Risk</v>
      </c>
      <c r="AR320">
        <f>(HR[[#This Row],[OverTimeFlag]]*4+HR[[#This Row],[LowWLBFlag]]*3+HR[[#This Row],[LowJobSatisFlag]]*2+HR[[#This Row],[LowProFlag]]*1)/10</f>
        <v>0.9</v>
      </c>
      <c r="AS320" t="str">
        <f t="shared" si="4"/>
        <v>High Burnout</v>
      </c>
      <c r="AT320" t="str">
        <f>IF(HR[[#This Row],[YearsSinceLastPromotion]]&gt;4,"High Stagnation",
IF(HR[[#This Row],[YearsSinceLastPromotion]]&gt;=3,"Medium Stagnation","Low Stagnation"))</f>
        <v>Low Stagnation</v>
      </c>
      <c r="AU320" t="str">
        <f>IF(HR[[#This Row],[MonthlyIncome]]&lt;4000,"Low Salary",
IF(HR[[#This Row],[MonthlyIncome]]&lt;8000,"Medium Salary","High Salary"))</f>
        <v>Low Salary</v>
      </c>
    </row>
    <row r="321" spans="1:47">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IF(HR[[#This Row],[OverTime]]="Yes",1,0)</f>
        <v>1</v>
      </c>
      <c r="AK321">
        <f>IF(HR[[#This Row],[JobSatisfaction]]&lt;=2,1,0)</f>
        <v>1</v>
      </c>
      <c r="AL321">
        <f>IF(HR[[#This Row],[WorkLifeBalance]]&lt;=2,1,0)</f>
        <v>0</v>
      </c>
      <c r="AM321">
        <f>IF(HR[[#This Row],[MonthlyIncome]]&lt;AVERAGE(HR[MonthlyIncome]),1,0)</f>
        <v>1</v>
      </c>
      <c r="AN321">
        <f>IF(HR[[#This Row],[EnvironmentSatisfaction]]&lt;=2,1,0)</f>
        <v>0</v>
      </c>
      <c r="AO321">
        <f>IF(HR[[#This Row],[YearsSinceLastPromotion]]&gt;4,1,0)</f>
        <v>1</v>
      </c>
      <c r="AP321">
        <f>(HR[[#This Row],[OverTimeFlag]]*1.5+HR[[#This Row],[LowJobSatisFlag]]*2.5+HR[[#This Row],[LowWLBFlag]]*2+HR[[#This Row],[LowSalaryFlag]]*1.5+HR[[#This Row],[LowEnviFlag]]*2+HR[[#This Row],[LowProFlag]]*0.5)/10</f>
        <v>0.6</v>
      </c>
      <c r="AQ321" t="str">
        <f>IF(A321&gt;=_xlfn.PERCENTILE.INC($A$2:$A$1000,0.8),"High Risk",
IF(HR[[#This Row],[AttritionRiskScore]]&gt;=_xlfn.PERCENTILE.INC($AP$2:$AP$1000,0.5),"Medium Risk","Low Risk"))</f>
        <v>Medium Risk</v>
      </c>
      <c r="AR321">
        <f>(HR[[#This Row],[OverTimeFlag]]*4+HR[[#This Row],[LowWLBFlag]]*3+HR[[#This Row],[LowJobSatisFlag]]*2+HR[[#This Row],[LowProFlag]]*1)/10</f>
        <v>0.7</v>
      </c>
      <c r="AS321" t="str">
        <f t="shared" si="4"/>
        <v>High Burnout</v>
      </c>
      <c r="AT321" t="str">
        <f>IF(HR[[#This Row],[YearsSinceLastPromotion]]&gt;4,"High Stagnation",
IF(HR[[#This Row],[YearsSinceLastPromotion]]&gt;=3,"Medium Stagnation","Low Stagnation"))</f>
        <v>High Stagnation</v>
      </c>
      <c r="AU321" t="str">
        <f>IF(HR[[#This Row],[MonthlyIncome]]&lt;4000,"Low Salary",
IF(HR[[#This Row],[MonthlyIncome]]&lt;8000,"Medium Salary","High Salary"))</f>
        <v>Medium Salary</v>
      </c>
    </row>
    <row r="322" spans="1:47">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IF(HR[[#This Row],[OverTime]]="Yes",1,0)</f>
        <v>1</v>
      </c>
      <c r="AK322">
        <f>IF(HR[[#This Row],[JobSatisfaction]]&lt;=2,1,0)</f>
        <v>0</v>
      </c>
      <c r="AL322">
        <f>IF(HR[[#This Row],[WorkLifeBalance]]&lt;=2,1,0)</f>
        <v>0</v>
      </c>
      <c r="AM322">
        <f>IF(HR[[#This Row],[MonthlyIncome]]&lt;AVERAGE(HR[MonthlyIncome]),1,0)</f>
        <v>1</v>
      </c>
      <c r="AN322">
        <f>IF(HR[[#This Row],[EnvironmentSatisfaction]]&lt;=2,1,0)</f>
        <v>0</v>
      </c>
      <c r="AO322">
        <f>IF(HR[[#This Row],[YearsSinceLastPromotion]]&gt;4,1,0)</f>
        <v>0</v>
      </c>
      <c r="AP322">
        <f>(HR[[#This Row],[OverTimeFlag]]*1.5+HR[[#This Row],[LowJobSatisFlag]]*2.5+HR[[#This Row],[LowWLBFlag]]*2+HR[[#This Row],[LowSalaryFlag]]*1.5+HR[[#This Row],[LowEnviFlag]]*2+HR[[#This Row],[LowProFlag]]*0.5)/10</f>
        <v>0.3</v>
      </c>
      <c r="AQ322" t="str">
        <f>IF(A322&gt;=_xlfn.PERCENTILE.INC($A$2:$A$1000,0.8),"High Risk",
IF(HR[[#This Row],[AttritionRiskScore]]&gt;=_xlfn.PERCENTILE.INC($AP$2:$AP$1000,0.5),"Medium Risk","Low Risk"))</f>
        <v>Low Risk</v>
      </c>
      <c r="AR322">
        <f>(HR[[#This Row],[OverTimeFlag]]*4+HR[[#This Row],[LowWLBFlag]]*3+HR[[#This Row],[LowJobSatisFlag]]*2+HR[[#This Row],[LowProFlag]]*1)/10</f>
        <v>0.4</v>
      </c>
      <c r="AS322" t="str">
        <f t="shared" ref="AS322:AS385" si="5">IF(AR322&gt;=0.7,"High Burnout",IF(AR322&gt;=0.4,"Medium Burnout","Low Burnout"))</f>
        <v>Medium Burnout</v>
      </c>
      <c r="AT322" t="str">
        <f>IF(HR[[#This Row],[YearsSinceLastPromotion]]&gt;4,"High Stagnation",
IF(HR[[#This Row],[YearsSinceLastPromotion]]&gt;=3,"Medium Stagnation","Low Stagnation"))</f>
        <v>Low Stagnation</v>
      </c>
      <c r="AU322" t="str">
        <f>IF(HR[[#This Row],[MonthlyIncome]]&lt;4000,"Low Salary",
IF(HR[[#This Row],[MonthlyIncome]]&lt;8000,"Medium Salary","High Salary"))</f>
        <v>Medium Salary</v>
      </c>
    </row>
    <row r="323" spans="1:47">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IF(HR[[#This Row],[OverTime]]="Yes",1,0)</f>
        <v>0</v>
      </c>
      <c r="AK323">
        <f>IF(HR[[#This Row],[JobSatisfaction]]&lt;=2,1,0)</f>
        <v>0</v>
      </c>
      <c r="AL323">
        <f>IF(HR[[#This Row],[WorkLifeBalance]]&lt;=2,1,0)</f>
        <v>0</v>
      </c>
      <c r="AM323">
        <f>IF(HR[[#This Row],[MonthlyIncome]]&lt;AVERAGE(HR[MonthlyIncome]),1,0)</f>
        <v>0</v>
      </c>
      <c r="AN323">
        <f>IF(HR[[#This Row],[EnvironmentSatisfaction]]&lt;=2,1,0)</f>
        <v>0</v>
      </c>
      <c r="AO323">
        <f>IF(HR[[#This Row],[YearsSinceLastPromotion]]&gt;4,1,0)</f>
        <v>0</v>
      </c>
      <c r="AP323">
        <f>(HR[[#This Row],[OverTimeFlag]]*1.5+HR[[#This Row],[LowJobSatisFlag]]*2.5+HR[[#This Row],[LowWLBFlag]]*2+HR[[#This Row],[LowSalaryFlag]]*1.5+HR[[#This Row],[LowEnviFlag]]*2+HR[[#This Row],[LowProFlag]]*0.5)/10</f>
        <v>0</v>
      </c>
      <c r="AQ323" t="str">
        <f>IF(A323&gt;=_xlfn.PERCENTILE.INC($A$2:$A$1000,0.8),"High Risk",
IF(HR[[#This Row],[AttritionRiskScore]]&gt;=_xlfn.PERCENTILE.INC($AP$2:$AP$1000,0.5),"Medium Risk","Low Risk"))</f>
        <v>Low Risk</v>
      </c>
      <c r="AR323">
        <f>(HR[[#This Row],[OverTimeFlag]]*4+HR[[#This Row],[LowWLBFlag]]*3+HR[[#This Row],[LowJobSatisFlag]]*2+HR[[#This Row],[LowProFlag]]*1)/10</f>
        <v>0</v>
      </c>
      <c r="AS323" t="str">
        <f t="shared" si="5"/>
        <v>Low Burnout</v>
      </c>
      <c r="AT323" t="str">
        <f>IF(HR[[#This Row],[YearsSinceLastPromotion]]&gt;4,"High Stagnation",
IF(HR[[#This Row],[YearsSinceLastPromotion]]&gt;=3,"Medium Stagnation","Low Stagnation"))</f>
        <v>Low Stagnation</v>
      </c>
      <c r="AU323" t="str">
        <f>IF(HR[[#This Row],[MonthlyIncome]]&lt;4000,"Low Salary",
IF(HR[[#This Row],[MonthlyIncome]]&lt;8000,"Medium Salary","High Salary"))</f>
        <v>Medium Salary</v>
      </c>
    </row>
    <row r="324" spans="1:47">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IF(HR[[#This Row],[OverTime]]="Yes",1,0)</f>
        <v>0</v>
      </c>
      <c r="AK324">
        <f>IF(HR[[#This Row],[JobSatisfaction]]&lt;=2,1,0)</f>
        <v>0</v>
      </c>
      <c r="AL324">
        <f>IF(HR[[#This Row],[WorkLifeBalance]]&lt;=2,1,0)</f>
        <v>1</v>
      </c>
      <c r="AM324">
        <f>IF(HR[[#This Row],[MonthlyIncome]]&lt;AVERAGE(HR[MonthlyIncome]),1,0)</f>
        <v>1</v>
      </c>
      <c r="AN324">
        <f>IF(HR[[#This Row],[EnvironmentSatisfaction]]&lt;=2,1,0)</f>
        <v>1</v>
      </c>
      <c r="AO324">
        <f>IF(HR[[#This Row],[YearsSinceLastPromotion]]&gt;4,1,0)</f>
        <v>0</v>
      </c>
      <c r="AP324">
        <f>(HR[[#This Row],[OverTimeFlag]]*1.5+HR[[#This Row],[LowJobSatisFlag]]*2.5+HR[[#This Row],[LowWLBFlag]]*2+HR[[#This Row],[LowSalaryFlag]]*1.5+HR[[#This Row],[LowEnviFlag]]*2+HR[[#This Row],[LowProFlag]]*0.5)/10</f>
        <v>0.55000000000000004</v>
      </c>
      <c r="AQ324" t="str">
        <f>IF(A324&gt;=_xlfn.PERCENTILE.INC($A$2:$A$1000,0.8),"High Risk",
IF(HR[[#This Row],[AttritionRiskScore]]&gt;=_xlfn.PERCENTILE.INC($AP$2:$AP$1000,0.5),"Medium Risk","Low Risk"))</f>
        <v>Medium Risk</v>
      </c>
      <c r="AR324">
        <f>(HR[[#This Row],[OverTimeFlag]]*4+HR[[#This Row],[LowWLBFlag]]*3+HR[[#This Row],[LowJobSatisFlag]]*2+HR[[#This Row],[LowProFlag]]*1)/10</f>
        <v>0.3</v>
      </c>
      <c r="AS324" t="str">
        <f t="shared" si="5"/>
        <v>Low Burnout</v>
      </c>
      <c r="AT324" t="str">
        <f>IF(HR[[#This Row],[YearsSinceLastPromotion]]&gt;4,"High Stagnation",
IF(HR[[#This Row],[YearsSinceLastPromotion]]&gt;=3,"Medium Stagnation","Low Stagnation"))</f>
        <v>Low Stagnation</v>
      </c>
      <c r="AU324" t="str">
        <f>IF(HR[[#This Row],[MonthlyIncome]]&lt;4000,"Low Salary",
IF(HR[[#This Row],[MonthlyIncome]]&lt;8000,"Medium Salary","High Salary"))</f>
        <v>Medium Salary</v>
      </c>
    </row>
    <row r="325" spans="1:47">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IF(HR[[#This Row],[OverTime]]="Yes",1,0)</f>
        <v>1</v>
      </c>
      <c r="AK325">
        <f>IF(HR[[#This Row],[JobSatisfaction]]&lt;=2,1,0)</f>
        <v>0</v>
      </c>
      <c r="AL325">
        <f>IF(HR[[#This Row],[WorkLifeBalance]]&lt;=2,1,0)</f>
        <v>1</v>
      </c>
      <c r="AM325">
        <f>IF(HR[[#This Row],[MonthlyIncome]]&lt;AVERAGE(HR[MonthlyIncome]),1,0)</f>
        <v>1</v>
      </c>
      <c r="AN325">
        <f>IF(HR[[#This Row],[EnvironmentSatisfaction]]&lt;=2,1,0)</f>
        <v>1</v>
      </c>
      <c r="AO325">
        <f>IF(HR[[#This Row],[YearsSinceLastPromotion]]&gt;4,1,0)</f>
        <v>0</v>
      </c>
      <c r="AP325">
        <f>(HR[[#This Row],[OverTimeFlag]]*1.5+HR[[#This Row],[LowJobSatisFlag]]*2.5+HR[[#This Row],[LowWLBFlag]]*2+HR[[#This Row],[LowSalaryFlag]]*1.5+HR[[#This Row],[LowEnviFlag]]*2+HR[[#This Row],[LowProFlag]]*0.5)/10</f>
        <v>0.7</v>
      </c>
      <c r="AQ325" t="str">
        <f>IF(A325&gt;=_xlfn.PERCENTILE.INC($A$2:$A$1000,0.8),"High Risk",
IF(HR[[#This Row],[AttritionRiskScore]]&gt;=_xlfn.PERCENTILE.INC($AP$2:$AP$1000,0.5),"Medium Risk","Low Risk"))</f>
        <v>Medium Risk</v>
      </c>
      <c r="AR325">
        <f>(HR[[#This Row],[OverTimeFlag]]*4+HR[[#This Row],[LowWLBFlag]]*3+HR[[#This Row],[LowJobSatisFlag]]*2+HR[[#This Row],[LowProFlag]]*1)/10</f>
        <v>0.7</v>
      </c>
      <c r="AS325" t="str">
        <f t="shared" si="5"/>
        <v>High Burnout</v>
      </c>
      <c r="AT325" t="str">
        <f>IF(HR[[#This Row],[YearsSinceLastPromotion]]&gt;4,"High Stagnation",
IF(HR[[#This Row],[YearsSinceLastPromotion]]&gt;=3,"Medium Stagnation","Low Stagnation"))</f>
        <v>Low Stagnation</v>
      </c>
      <c r="AU325" t="str">
        <f>IF(HR[[#This Row],[MonthlyIncome]]&lt;4000,"Low Salary",
IF(HR[[#This Row],[MonthlyIncome]]&lt;8000,"Medium Salary","High Salary"))</f>
        <v>Low Salary</v>
      </c>
    </row>
    <row r="326" spans="1:47">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IF(HR[[#This Row],[OverTime]]="Yes",1,0)</f>
        <v>0</v>
      </c>
      <c r="AK326">
        <f>IF(HR[[#This Row],[JobSatisfaction]]&lt;=2,1,0)</f>
        <v>0</v>
      </c>
      <c r="AL326">
        <f>IF(HR[[#This Row],[WorkLifeBalance]]&lt;=2,1,0)</f>
        <v>0</v>
      </c>
      <c r="AM326">
        <f>IF(HR[[#This Row],[MonthlyIncome]]&lt;AVERAGE(HR[MonthlyIncome]),1,0)</f>
        <v>1</v>
      </c>
      <c r="AN326">
        <f>IF(HR[[#This Row],[EnvironmentSatisfaction]]&lt;=2,1,0)</f>
        <v>0</v>
      </c>
      <c r="AO326">
        <f>IF(HR[[#This Row],[YearsSinceLastPromotion]]&gt;4,1,0)</f>
        <v>0</v>
      </c>
      <c r="AP326">
        <f>(HR[[#This Row],[OverTimeFlag]]*1.5+HR[[#This Row],[LowJobSatisFlag]]*2.5+HR[[#This Row],[LowWLBFlag]]*2+HR[[#This Row],[LowSalaryFlag]]*1.5+HR[[#This Row],[LowEnviFlag]]*2+HR[[#This Row],[LowProFlag]]*0.5)/10</f>
        <v>0.15</v>
      </c>
      <c r="AQ326" t="str">
        <f>IF(A326&gt;=_xlfn.PERCENTILE.INC($A$2:$A$1000,0.8),"High Risk",
IF(HR[[#This Row],[AttritionRiskScore]]&gt;=_xlfn.PERCENTILE.INC($AP$2:$AP$1000,0.5),"Medium Risk","Low Risk"))</f>
        <v>Low Risk</v>
      </c>
      <c r="AR326">
        <f>(HR[[#This Row],[OverTimeFlag]]*4+HR[[#This Row],[LowWLBFlag]]*3+HR[[#This Row],[LowJobSatisFlag]]*2+HR[[#This Row],[LowProFlag]]*1)/10</f>
        <v>0</v>
      </c>
      <c r="AS326" t="str">
        <f t="shared" si="5"/>
        <v>Low Burnout</v>
      </c>
      <c r="AT326" t="str">
        <f>IF(HR[[#This Row],[YearsSinceLastPromotion]]&gt;4,"High Stagnation",
IF(HR[[#This Row],[YearsSinceLastPromotion]]&gt;=3,"Medium Stagnation","Low Stagnation"))</f>
        <v>Low Stagnation</v>
      </c>
      <c r="AU326" t="str">
        <f>IF(HR[[#This Row],[MonthlyIncome]]&lt;4000,"Low Salary",
IF(HR[[#This Row],[MonthlyIncome]]&lt;8000,"Medium Salary","High Salary"))</f>
        <v>Medium Salary</v>
      </c>
    </row>
    <row r="327" spans="1:47">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IF(HR[[#This Row],[OverTime]]="Yes",1,0)</f>
        <v>0</v>
      </c>
      <c r="AK327">
        <f>IF(HR[[#This Row],[JobSatisfaction]]&lt;=2,1,0)</f>
        <v>0</v>
      </c>
      <c r="AL327">
        <f>IF(HR[[#This Row],[WorkLifeBalance]]&lt;=2,1,0)</f>
        <v>0</v>
      </c>
      <c r="AM327">
        <f>IF(HR[[#This Row],[MonthlyIncome]]&lt;AVERAGE(HR[MonthlyIncome]),1,0)</f>
        <v>0</v>
      </c>
      <c r="AN327">
        <f>IF(HR[[#This Row],[EnvironmentSatisfaction]]&lt;=2,1,0)</f>
        <v>0</v>
      </c>
      <c r="AO327">
        <f>IF(HR[[#This Row],[YearsSinceLastPromotion]]&gt;4,1,0)</f>
        <v>1</v>
      </c>
      <c r="AP327">
        <f>(HR[[#This Row],[OverTimeFlag]]*1.5+HR[[#This Row],[LowJobSatisFlag]]*2.5+HR[[#This Row],[LowWLBFlag]]*2+HR[[#This Row],[LowSalaryFlag]]*1.5+HR[[#This Row],[LowEnviFlag]]*2+HR[[#This Row],[LowProFlag]]*0.5)/10</f>
        <v>0.05</v>
      </c>
      <c r="AQ327" t="str">
        <f>IF(A327&gt;=_xlfn.PERCENTILE.INC($A$2:$A$1000,0.8),"High Risk",
IF(HR[[#This Row],[AttritionRiskScore]]&gt;=_xlfn.PERCENTILE.INC($AP$2:$AP$1000,0.5),"Medium Risk","Low Risk"))</f>
        <v>Low Risk</v>
      </c>
      <c r="AR327">
        <f>(HR[[#This Row],[OverTimeFlag]]*4+HR[[#This Row],[LowWLBFlag]]*3+HR[[#This Row],[LowJobSatisFlag]]*2+HR[[#This Row],[LowProFlag]]*1)/10</f>
        <v>0.1</v>
      </c>
      <c r="AS327" t="str">
        <f t="shared" si="5"/>
        <v>Low Burnout</v>
      </c>
      <c r="AT327" t="str">
        <f>IF(HR[[#This Row],[YearsSinceLastPromotion]]&gt;4,"High Stagnation",
IF(HR[[#This Row],[YearsSinceLastPromotion]]&gt;=3,"Medium Stagnation","Low Stagnation"))</f>
        <v>High Stagnation</v>
      </c>
      <c r="AU327" t="str">
        <f>IF(HR[[#This Row],[MonthlyIncome]]&lt;4000,"Low Salary",
IF(HR[[#This Row],[MonthlyIncome]]&lt;8000,"Medium Salary","High Salary"))</f>
        <v>High Salary</v>
      </c>
    </row>
    <row r="328" spans="1:47">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IF(HR[[#This Row],[OverTime]]="Yes",1,0)</f>
        <v>0</v>
      </c>
      <c r="AK328">
        <f>IF(HR[[#This Row],[JobSatisfaction]]&lt;=2,1,0)</f>
        <v>0</v>
      </c>
      <c r="AL328">
        <f>IF(HR[[#This Row],[WorkLifeBalance]]&lt;=2,1,0)</f>
        <v>0</v>
      </c>
      <c r="AM328">
        <f>IF(HR[[#This Row],[MonthlyIncome]]&lt;AVERAGE(HR[MonthlyIncome]),1,0)</f>
        <v>0</v>
      </c>
      <c r="AN328">
        <f>IF(HR[[#This Row],[EnvironmentSatisfaction]]&lt;=2,1,0)</f>
        <v>0</v>
      </c>
      <c r="AO328">
        <f>IF(HR[[#This Row],[YearsSinceLastPromotion]]&gt;4,1,0)</f>
        <v>1</v>
      </c>
      <c r="AP328">
        <f>(HR[[#This Row],[OverTimeFlag]]*1.5+HR[[#This Row],[LowJobSatisFlag]]*2.5+HR[[#This Row],[LowWLBFlag]]*2+HR[[#This Row],[LowSalaryFlag]]*1.5+HR[[#This Row],[LowEnviFlag]]*2+HR[[#This Row],[LowProFlag]]*0.5)/10</f>
        <v>0.05</v>
      </c>
      <c r="AQ328" t="str">
        <f>IF(A328&gt;=_xlfn.PERCENTILE.INC($A$2:$A$1000,0.8),"High Risk",
IF(HR[[#This Row],[AttritionRiskScore]]&gt;=_xlfn.PERCENTILE.INC($AP$2:$AP$1000,0.5),"Medium Risk","Low Risk"))</f>
        <v>Low Risk</v>
      </c>
      <c r="AR328">
        <f>(HR[[#This Row],[OverTimeFlag]]*4+HR[[#This Row],[LowWLBFlag]]*3+HR[[#This Row],[LowJobSatisFlag]]*2+HR[[#This Row],[LowProFlag]]*1)/10</f>
        <v>0.1</v>
      </c>
      <c r="AS328" t="str">
        <f t="shared" si="5"/>
        <v>Low Burnout</v>
      </c>
      <c r="AT328" t="str">
        <f>IF(HR[[#This Row],[YearsSinceLastPromotion]]&gt;4,"High Stagnation",
IF(HR[[#This Row],[YearsSinceLastPromotion]]&gt;=3,"Medium Stagnation","Low Stagnation"))</f>
        <v>High Stagnation</v>
      </c>
      <c r="AU328" t="str">
        <f>IF(HR[[#This Row],[MonthlyIncome]]&lt;4000,"Low Salary",
IF(HR[[#This Row],[MonthlyIncome]]&lt;8000,"Medium Salary","High Salary"))</f>
        <v>High Salary</v>
      </c>
    </row>
    <row r="329" spans="1:47">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IF(HR[[#This Row],[OverTime]]="Yes",1,0)</f>
        <v>1</v>
      </c>
      <c r="AK329">
        <f>IF(HR[[#This Row],[JobSatisfaction]]&lt;=2,1,0)</f>
        <v>0</v>
      </c>
      <c r="AL329">
        <f>IF(HR[[#This Row],[WorkLifeBalance]]&lt;=2,1,0)</f>
        <v>1</v>
      </c>
      <c r="AM329">
        <f>IF(HR[[#This Row],[MonthlyIncome]]&lt;AVERAGE(HR[MonthlyIncome]),1,0)</f>
        <v>1</v>
      </c>
      <c r="AN329">
        <f>IF(HR[[#This Row],[EnvironmentSatisfaction]]&lt;=2,1,0)</f>
        <v>0</v>
      </c>
      <c r="AO329">
        <f>IF(HR[[#This Row],[YearsSinceLastPromotion]]&gt;4,1,0)</f>
        <v>0</v>
      </c>
      <c r="AP329">
        <f>(HR[[#This Row],[OverTimeFlag]]*1.5+HR[[#This Row],[LowJobSatisFlag]]*2.5+HR[[#This Row],[LowWLBFlag]]*2+HR[[#This Row],[LowSalaryFlag]]*1.5+HR[[#This Row],[LowEnviFlag]]*2+HR[[#This Row],[LowProFlag]]*0.5)/10</f>
        <v>0.5</v>
      </c>
      <c r="AQ329" t="str">
        <f>IF(A329&gt;=_xlfn.PERCENTILE.INC($A$2:$A$1000,0.8),"High Risk",
IF(HR[[#This Row],[AttritionRiskScore]]&gt;=_xlfn.PERCENTILE.INC($AP$2:$AP$1000,0.5),"Medium Risk","Low Risk"))</f>
        <v>Medium Risk</v>
      </c>
      <c r="AR329">
        <f>(HR[[#This Row],[OverTimeFlag]]*4+HR[[#This Row],[LowWLBFlag]]*3+HR[[#This Row],[LowJobSatisFlag]]*2+HR[[#This Row],[LowProFlag]]*1)/10</f>
        <v>0.7</v>
      </c>
      <c r="AS329" t="str">
        <f t="shared" si="5"/>
        <v>High Burnout</v>
      </c>
      <c r="AT329" t="str">
        <f>IF(HR[[#This Row],[YearsSinceLastPromotion]]&gt;4,"High Stagnation",
IF(HR[[#This Row],[YearsSinceLastPromotion]]&gt;=3,"Medium Stagnation","Low Stagnation"))</f>
        <v>Low Stagnation</v>
      </c>
      <c r="AU329" t="str">
        <f>IF(HR[[#This Row],[MonthlyIncome]]&lt;4000,"Low Salary",
IF(HR[[#This Row],[MonthlyIncome]]&lt;8000,"Medium Salary","High Salary"))</f>
        <v>Medium Salary</v>
      </c>
    </row>
    <row r="330" spans="1:47">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IF(HR[[#This Row],[OverTime]]="Yes",1,0)</f>
        <v>0</v>
      </c>
      <c r="AK330">
        <f>IF(HR[[#This Row],[JobSatisfaction]]&lt;=2,1,0)</f>
        <v>0</v>
      </c>
      <c r="AL330">
        <f>IF(HR[[#This Row],[WorkLifeBalance]]&lt;=2,1,0)</f>
        <v>1</v>
      </c>
      <c r="AM330">
        <f>IF(HR[[#This Row],[MonthlyIncome]]&lt;AVERAGE(HR[MonthlyIncome]),1,0)</f>
        <v>1</v>
      </c>
      <c r="AN330">
        <f>IF(HR[[#This Row],[EnvironmentSatisfaction]]&lt;=2,1,0)</f>
        <v>1</v>
      </c>
      <c r="AO330">
        <f>IF(HR[[#This Row],[YearsSinceLastPromotion]]&gt;4,1,0)</f>
        <v>0</v>
      </c>
      <c r="AP330">
        <f>(HR[[#This Row],[OverTimeFlag]]*1.5+HR[[#This Row],[LowJobSatisFlag]]*2.5+HR[[#This Row],[LowWLBFlag]]*2+HR[[#This Row],[LowSalaryFlag]]*1.5+HR[[#This Row],[LowEnviFlag]]*2+HR[[#This Row],[LowProFlag]]*0.5)/10</f>
        <v>0.55000000000000004</v>
      </c>
      <c r="AQ330" t="str">
        <f>IF(A330&gt;=_xlfn.PERCENTILE.INC($A$2:$A$1000,0.8),"High Risk",
IF(HR[[#This Row],[AttritionRiskScore]]&gt;=_xlfn.PERCENTILE.INC($AP$2:$AP$1000,0.5),"Medium Risk","Low Risk"))</f>
        <v>Medium Risk</v>
      </c>
      <c r="AR330">
        <f>(HR[[#This Row],[OverTimeFlag]]*4+HR[[#This Row],[LowWLBFlag]]*3+HR[[#This Row],[LowJobSatisFlag]]*2+HR[[#This Row],[LowProFlag]]*1)/10</f>
        <v>0.3</v>
      </c>
      <c r="AS330" t="str">
        <f t="shared" si="5"/>
        <v>Low Burnout</v>
      </c>
      <c r="AT330" t="str">
        <f>IF(HR[[#This Row],[YearsSinceLastPromotion]]&gt;4,"High Stagnation",
IF(HR[[#This Row],[YearsSinceLastPromotion]]&gt;=3,"Medium Stagnation","Low Stagnation"))</f>
        <v>Low Stagnation</v>
      </c>
      <c r="AU330" t="str">
        <f>IF(HR[[#This Row],[MonthlyIncome]]&lt;4000,"Low Salary",
IF(HR[[#This Row],[MonthlyIncome]]&lt;8000,"Medium Salary","High Salary"))</f>
        <v>Medium Salary</v>
      </c>
    </row>
    <row r="331" spans="1:47">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IF(HR[[#This Row],[OverTime]]="Yes",1,0)</f>
        <v>0</v>
      </c>
      <c r="AK331">
        <f>IF(HR[[#This Row],[JobSatisfaction]]&lt;=2,1,0)</f>
        <v>0</v>
      </c>
      <c r="AL331">
        <f>IF(HR[[#This Row],[WorkLifeBalance]]&lt;=2,1,0)</f>
        <v>0</v>
      </c>
      <c r="AM331">
        <f>IF(HR[[#This Row],[MonthlyIncome]]&lt;AVERAGE(HR[MonthlyIncome]),1,0)</f>
        <v>0</v>
      </c>
      <c r="AN331">
        <f>IF(HR[[#This Row],[EnvironmentSatisfaction]]&lt;=2,1,0)</f>
        <v>0</v>
      </c>
      <c r="AO331">
        <f>IF(HR[[#This Row],[YearsSinceLastPromotion]]&gt;4,1,0)</f>
        <v>0</v>
      </c>
      <c r="AP331">
        <f>(HR[[#This Row],[OverTimeFlag]]*1.5+HR[[#This Row],[LowJobSatisFlag]]*2.5+HR[[#This Row],[LowWLBFlag]]*2+HR[[#This Row],[LowSalaryFlag]]*1.5+HR[[#This Row],[LowEnviFlag]]*2+HR[[#This Row],[LowProFlag]]*0.5)/10</f>
        <v>0</v>
      </c>
      <c r="AQ331" t="str">
        <f>IF(A331&gt;=_xlfn.PERCENTILE.INC($A$2:$A$1000,0.8),"High Risk",
IF(HR[[#This Row],[AttritionRiskScore]]&gt;=_xlfn.PERCENTILE.INC($AP$2:$AP$1000,0.5),"Medium Risk","Low Risk"))</f>
        <v>High Risk</v>
      </c>
      <c r="AR331">
        <f>(HR[[#This Row],[OverTimeFlag]]*4+HR[[#This Row],[LowWLBFlag]]*3+HR[[#This Row],[LowJobSatisFlag]]*2+HR[[#This Row],[LowProFlag]]*1)/10</f>
        <v>0</v>
      </c>
      <c r="AS331" t="str">
        <f t="shared" si="5"/>
        <v>Low Burnout</v>
      </c>
      <c r="AT331" t="str">
        <f>IF(HR[[#This Row],[YearsSinceLastPromotion]]&gt;4,"High Stagnation",
IF(HR[[#This Row],[YearsSinceLastPromotion]]&gt;=3,"Medium Stagnation","Low Stagnation"))</f>
        <v>Low Stagnation</v>
      </c>
      <c r="AU331" t="str">
        <f>IF(HR[[#This Row],[MonthlyIncome]]&lt;4000,"Low Salary",
IF(HR[[#This Row],[MonthlyIncome]]&lt;8000,"Medium Salary","High Salary"))</f>
        <v>High Salary</v>
      </c>
    </row>
    <row r="332" spans="1:47">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IF(HR[[#This Row],[OverTime]]="Yes",1,0)</f>
        <v>0</v>
      </c>
      <c r="AK332">
        <f>IF(HR[[#This Row],[JobSatisfaction]]&lt;=2,1,0)</f>
        <v>0</v>
      </c>
      <c r="AL332">
        <f>IF(HR[[#This Row],[WorkLifeBalance]]&lt;=2,1,0)</f>
        <v>0</v>
      </c>
      <c r="AM332">
        <f>IF(HR[[#This Row],[MonthlyIncome]]&lt;AVERAGE(HR[MonthlyIncome]),1,0)</f>
        <v>1</v>
      </c>
      <c r="AN332">
        <f>IF(HR[[#This Row],[EnvironmentSatisfaction]]&lt;=2,1,0)</f>
        <v>0</v>
      </c>
      <c r="AO332">
        <f>IF(HR[[#This Row],[YearsSinceLastPromotion]]&gt;4,1,0)</f>
        <v>0</v>
      </c>
      <c r="AP332">
        <f>(HR[[#This Row],[OverTimeFlag]]*1.5+HR[[#This Row],[LowJobSatisFlag]]*2.5+HR[[#This Row],[LowWLBFlag]]*2+HR[[#This Row],[LowSalaryFlag]]*1.5+HR[[#This Row],[LowEnviFlag]]*2+HR[[#This Row],[LowProFlag]]*0.5)/10</f>
        <v>0.15</v>
      </c>
      <c r="AQ332" t="str">
        <f>IF(A332&gt;=_xlfn.PERCENTILE.INC($A$2:$A$1000,0.8),"High Risk",
IF(HR[[#This Row],[AttritionRiskScore]]&gt;=_xlfn.PERCENTILE.INC($AP$2:$AP$1000,0.5),"Medium Risk","Low Risk"))</f>
        <v>Low Risk</v>
      </c>
      <c r="AR332">
        <f>(HR[[#This Row],[OverTimeFlag]]*4+HR[[#This Row],[LowWLBFlag]]*3+HR[[#This Row],[LowJobSatisFlag]]*2+HR[[#This Row],[LowProFlag]]*1)/10</f>
        <v>0</v>
      </c>
      <c r="AS332" t="str">
        <f t="shared" si="5"/>
        <v>Low Burnout</v>
      </c>
      <c r="AT332" t="str">
        <f>IF(HR[[#This Row],[YearsSinceLastPromotion]]&gt;4,"High Stagnation",
IF(HR[[#This Row],[YearsSinceLastPromotion]]&gt;=3,"Medium Stagnation","Low Stagnation"))</f>
        <v>Low Stagnation</v>
      </c>
      <c r="AU332" t="str">
        <f>IF(HR[[#This Row],[MonthlyIncome]]&lt;4000,"Low Salary",
IF(HR[[#This Row],[MonthlyIncome]]&lt;8000,"Medium Salary","High Salary"))</f>
        <v>Medium Salary</v>
      </c>
    </row>
    <row r="333" spans="1:47">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IF(HR[[#This Row],[OverTime]]="Yes",1,0)</f>
        <v>1</v>
      </c>
      <c r="AK333">
        <f>IF(HR[[#This Row],[JobSatisfaction]]&lt;=2,1,0)</f>
        <v>1</v>
      </c>
      <c r="AL333">
        <f>IF(HR[[#This Row],[WorkLifeBalance]]&lt;=2,1,0)</f>
        <v>0</v>
      </c>
      <c r="AM333">
        <f>IF(HR[[#This Row],[MonthlyIncome]]&lt;AVERAGE(HR[MonthlyIncome]),1,0)</f>
        <v>1</v>
      </c>
      <c r="AN333">
        <f>IF(HR[[#This Row],[EnvironmentSatisfaction]]&lt;=2,1,0)</f>
        <v>0</v>
      </c>
      <c r="AO333">
        <f>IF(HR[[#This Row],[YearsSinceLastPromotion]]&gt;4,1,0)</f>
        <v>0</v>
      </c>
      <c r="AP333">
        <f>(HR[[#This Row],[OverTimeFlag]]*1.5+HR[[#This Row],[LowJobSatisFlag]]*2.5+HR[[#This Row],[LowWLBFlag]]*2+HR[[#This Row],[LowSalaryFlag]]*1.5+HR[[#This Row],[LowEnviFlag]]*2+HR[[#This Row],[LowProFlag]]*0.5)/10</f>
        <v>0.55000000000000004</v>
      </c>
      <c r="AQ333" t="str">
        <f>IF(A333&gt;=_xlfn.PERCENTILE.INC($A$2:$A$1000,0.8),"High Risk",
IF(HR[[#This Row],[AttritionRiskScore]]&gt;=_xlfn.PERCENTILE.INC($AP$2:$AP$1000,0.5),"Medium Risk","Low Risk"))</f>
        <v>Medium Risk</v>
      </c>
      <c r="AR333">
        <f>(HR[[#This Row],[OverTimeFlag]]*4+HR[[#This Row],[LowWLBFlag]]*3+HR[[#This Row],[LowJobSatisFlag]]*2+HR[[#This Row],[LowProFlag]]*1)/10</f>
        <v>0.6</v>
      </c>
      <c r="AS333" t="str">
        <f t="shared" si="5"/>
        <v>Medium Burnout</v>
      </c>
      <c r="AT333" t="str">
        <f>IF(HR[[#This Row],[YearsSinceLastPromotion]]&gt;4,"High Stagnation",
IF(HR[[#This Row],[YearsSinceLastPromotion]]&gt;=3,"Medium Stagnation","Low Stagnation"))</f>
        <v>Low Stagnation</v>
      </c>
      <c r="AU333" t="str">
        <f>IF(HR[[#This Row],[MonthlyIncome]]&lt;4000,"Low Salary",
IF(HR[[#This Row],[MonthlyIncome]]&lt;8000,"Medium Salary","High Salary"))</f>
        <v>Medium Salary</v>
      </c>
    </row>
    <row r="334" spans="1:47">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IF(HR[[#This Row],[OverTime]]="Yes",1,0)</f>
        <v>0</v>
      </c>
      <c r="AK334">
        <f>IF(HR[[#This Row],[JobSatisfaction]]&lt;=2,1,0)</f>
        <v>0</v>
      </c>
      <c r="AL334">
        <f>IF(HR[[#This Row],[WorkLifeBalance]]&lt;=2,1,0)</f>
        <v>1</v>
      </c>
      <c r="AM334">
        <f>IF(HR[[#This Row],[MonthlyIncome]]&lt;AVERAGE(HR[MonthlyIncome]),1,0)</f>
        <v>1</v>
      </c>
      <c r="AN334">
        <f>IF(HR[[#This Row],[EnvironmentSatisfaction]]&lt;=2,1,0)</f>
        <v>0</v>
      </c>
      <c r="AO334">
        <f>IF(HR[[#This Row],[YearsSinceLastPromotion]]&gt;4,1,0)</f>
        <v>0</v>
      </c>
      <c r="AP334">
        <f>(HR[[#This Row],[OverTimeFlag]]*1.5+HR[[#This Row],[LowJobSatisFlag]]*2.5+HR[[#This Row],[LowWLBFlag]]*2+HR[[#This Row],[LowSalaryFlag]]*1.5+HR[[#This Row],[LowEnviFlag]]*2+HR[[#This Row],[LowProFlag]]*0.5)/10</f>
        <v>0.35</v>
      </c>
      <c r="AQ334" t="str">
        <f>IF(A334&gt;=_xlfn.PERCENTILE.INC($A$2:$A$1000,0.8),"High Risk",
IF(HR[[#This Row],[AttritionRiskScore]]&gt;=_xlfn.PERCENTILE.INC($AP$2:$AP$1000,0.5),"Medium Risk","Low Risk"))</f>
        <v>High Risk</v>
      </c>
      <c r="AR334">
        <f>(HR[[#This Row],[OverTimeFlag]]*4+HR[[#This Row],[LowWLBFlag]]*3+HR[[#This Row],[LowJobSatisFlag]]*2+HR[[#This Row],[LowProFlag]]*1)/10</f>
        <v>0.3</v>
      </c>
      <c r="AS334" t="str">
        <f t="shared" si="5"/>
        <v>Low Burnout</v>
      </c>
      <c r="AT334" t="str">
        <f>IF(HR[[#This Row],[YearsSinceLastPromotion]]&gt;4,"High Stagnation",
IF(HR[[#This Row],[YearsSinceLastPromotion]]&gt;=3,"Medium Stagnation","Low Stagnation"))</f>
        <v>Low Stagnation</v>
      </c>
      <c r="AU334" t="str">
        <f>IF(HR[[#This Row],[MonthlyIncome]]&lt;4000,"Low Salary",
IF(HR[[#This Row],[MonthlyIncome]]&lt;8000,"Medium Salary","High Salary"))</f>
        <v>Medium Salary</v>
      </c>
    </row>
    <row r="335" spans="1:47">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IF(HR[[#This Row],[OverTime]]="Yes",1,0)</f>
        <v>0</v>
      </c>
      <c r="AK335">
        <f>IF(HR[[#This Row],[JobSatisfaction]]&lt;=2,1,0)</f>
        <v>1</v>
      </c>
      <c r="AL335">
        <f>IF(HR[[#This Row],[WorkLifeBalance]]&lt;=2,1,0)</f>
        <v>1</v>
      </c>
      <c r="AM335">
        <f>IF(HR[[#This Row],[MonthlyIncome]]&lt;AVERAGE(HR[MonthlyIncome]),1,0)</f>
        <v>0</v>
      </c>
      <c r="AN335">
        <f>IF(HR[[#This Row],[EnvironmentSatisfaction]]&lt;=2,1,0)</f>
        <v>0</v>
      </c>
      <c r="AO335">
        <f>IF(HR[[#This Row],[YearsSinceLastPromotion]]&gt;4,1,0)</f>
        <v>0</v>
      </c>
      <c r="AP335">
        <f>(HR[[#This Row],[OverTimeFlag]]*1.5+HR[[#This Row],[LowJobSatisFlag]]*2.5+HR[[#This Row],[LowWLBFlag]]*2+HR[[#This Row],[LowSalaryFlag]]*1.5+HR[[#This Row],[LowEnviFlag]]*2+HR[[#This Row],[LowProFlag]]*0.5)/10</f>
        <v>0.45</v>
      </c>
      <c r="AQ335" t="str">
        <f>IF(A335&gt;=_xlfn.PERCENTILE.INC($A$2:$A$1000,0.8),"High Risk",
IF(HR[[#This Row],[AttritionRiskScore]]&gt;=_xlfn.PERCENTILE.INC($AP$2:$AP$1000,0.5),"Medium Risk","Low Risk"))</f>
        <v>Medium Risk</v>
      </c>
      <c r="AR335">
        <f>(HR[[#This Row],[OverTimeFlag]]*4+HR[[#This Row],[LowWLBFlag]]*3+HR[[#This Row],[LowJobSatisFlag]]*2+HR[[#This Row],[LowProFlag]]*1)/10</f>
        <v>0.5</v>
      </c>
      <c r="AS335" t="str">
        <f t="shared" si="5"/>
        <v>Medium Burnout</v>
      </c>
      <c r="AT335" t="str">
        <f>IF(HR[[#This Row],[YearsSinceLastPromotion]]&gt;4,"High Stagnation",
IF(HR[[#This Row],[YearsSinceLastPromotion]]&gt;=3,"Medium Stagnation","Low Stagnation"))</f>
        <v>Low Stagnation</v>
      </c>
      <c r="AU335" t="str">
        <f>IF(HR[[#This Row],[MonthlyIncome]]&lt;4000,"Low Salary",
IF(HR[[#This Row],[MonthlyIncome]]&lt;8000,"Medium Salary","High Salary"))</f>
        <v>High Salary</v>
      </c>
    </row>
    <row r="336" spans="1:47">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IF(HR[[#This Row],[OverTime]]="Yes",1,0)</f>
        <v>0</v>
      </c>
      <c r="AK336">
        <f>IF(HR[[#This Row],[JobSatisfaction]]&lt;=2,1,0)</f>
        <v>0</v>
      </c>
      <c r="AL336">
        <f>IF(HR[[#This Row],[WorkLifeBalance]]&lt;=2,1,0)</f>
        <v>0</v>
      </c>
      <c r="AM336">
        <f>IF(HR[[#This Row],[MonthlyIncome]]&lt;AVERAGE(HR[MonthlyIncome]),1,0)</f>
        <v>1</v>
      </c>
      <c r="AN336">
        <f>IF(HR[[#This Row],[EnvironmentSatisfaction]]&lt;=2,1,0)</f>
        <v>0</v>
      </c>
      <c r="AO336">
        <f>IF(HR[[#This Row],[YearsSinceLastPromotion]]&gt;4,1,0)</f>
        <v>1</v>
      </c>
      <c r="AP336">
        <f>(HR[[#This Row],[OverTimeFlag]]*1.5+HR[[#This Row],[LowJobSatisFlag]]*2.5+HR[[#This Row],[LowWLBFlag]]*2+HR[[#This Row],[LowSalaryFlag]]*1.5+HR[[#This Row],[LowEnviFlag]]*2+HR[[#This Row],[LowProFlag]]*0.5)/10</f>
        <v>0.2</v>
      </c>
      <c r="AQ336" t="str">
        <f>IF(A336&gt;=_xlfn.PERCENTILE.INC($A$2:$A$1000,0.8),"High Risk",
IF(HR[[#This Row],[AttritionRiskScore]]&gt;=_xlfn.PERCENTILE.INC($AP$2:$AP$1000,0.5),"Medium Risk","Low Risk"))</f>
        <v>High Risk</v>
      </c>
      <c r="AR336">
        <f>(HR[[#This Row],[OverTimeFlag]]*4+HR[[#This Row],[LowWLBFlag]]*3+HR[[#This Row],[LowJobSatisFlag]]*2+HR[[#This Row],[LowProFlag]]*1)/10</f>
        <v>0.1</v>
      </c>
      <c r="AS336" t="str">
        <f t="shared" si="5"/>
        <v>Low Burnout</v>
      </c>
      <c r="AT336" t="str">
        <f>IF(HR[[#This Row],[YearsSinceLastPromotion]]&gt;4,"High Stagnation",
IF(HR[[#This Row],[YearsSinceLastPromotion]]&gt;=3,"Medium Stagnation","Low Stagnation"))</f>
        <v>High Stagnation</v>
      </c>
      <c r="AU336" t="str">
        <f>IF(HR[[#This Row],[MonthlyIncome]]&lt;4000,"Low Salary",
IF(HR[[#This Row],[MonthlyIncome]]&lt;8000,"Medium Salary","High Salary"))</f>
        <v>Low Salary</v>
      </c>
    </row>
    <row r="337" spans="1:47">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IF(HR[[#This Row],[OverTime]]="Yes",1,0)</f>
        <v>1</v>
      </c>
      <c r="AK337">
        <f>IF(HR[[#This Row],[JobSatisfaction]]&lt;=2,1,0)</f>
        <v>0</v>
      </c>
      <c r="AL337">
        <f>IF(HR[[#This Row],[WorkLifeBalance]]&lt;=2,1,0)</f>
        <v>1</v>
      </c>
      <c r="AM337">
        <f>IF(HR[[#This Row],[MonthlyIncome]]&lt;AVERAGE(HR[MonthlyIncome]),1,0)</f>
        <v>0</v>
      </c>
      <c r="AN337">
        <f>IF(HR[[#This Row],[EnvironmentSatisfaction]]&lt;=2,1,0)</f>
        <v>1</v>
      </c>
      <c r="AO337">
        <f>IF(HR[[#This Row],[YearsSinceLastPromotion]]&gt;4,1,0)</f>
        <v>0</v>
      </c>
      <c r="AP337">
        <f>(HR[[#This Row],[OverTimeFlag]]*1.5+HR[[#This Row],[LowJobSatisFlag]]*2.5+HR[[#This Row],[LowWLBFlag]]*2+HR[[#This Row],[LowSalaryFlag]]*1.5+HR[[#This Row],[LowEnviFlag]]*2+HR[[#This Row],[LowProFlag]]*0.5)/10</f>
        <v>0.55000000000000004</v>
      </c>
      <c r="AQ337" t="str">
        <f>IF(A337&gt;=_xlfn.PERCENTILE.INC($A$2:$A$1000,0.8),"High Risk",
IF(HR[[#This Row],[AttritionRiskScore]]&gt;=_xlfn.PERCENTILE.INC($AP$2:$AP$1000,0.5),"Medium Risk","Low Risk"))</f>
        <v>Medium Risk</v>
      </c>
      <c r="AR337">
        <f>(HR[[#This Row],[OverTimeFlag]]*4+HR[[#This Row],[LowWLBFlag]]*3+HR[[#This Row],[LowJobSatisFlag]]*2+HR[[#This Row],[LowProFlag]]*1)/10</f>
        <v>0.7</v>
      </c>
      <c r="AS337" t="str">
        <f t="shared" si="5"/>
        <v>High Burnout</v>
      </c>
      <c r="AT337" t="str">
        <f>IF(HR[[#This Row],[YearsSinceLastPromotion]]&gt;4,"High Stagnation",
IF(HR[[#This Row],[YearsSinceLastPromotion]]&gt;=3,"Medium Stagnation","Low Stagnation"))</f>
        <v>Low Stagnation</v>
      </c>
      <c r="AU337" t="str">
        <f>IF(HR[[#This Row],[MonthlyIncome]]&lt;4000,"Low Salary",
IF(HR[[#This Row],[MonthlyIncome]]&lt;8000,"Medium Salary","High Salary"))</f>
        <v>Medium Salary</v>
      </c>
    </row>
    <row r="338" spans="1:47">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IF(HR[[#This Row],[OverTime]]="Yes",1,0)</f>
        <v>1</v>
      </c>
      <c r="AK338">
        <f>IF(HR[[#This Row],[JobSatisfaction]]&lt;=2,1,0)</f>
        <v>1</v>
      </c>
      <c r="AL338">
        <f>IF(HR[[#This Row],[WorkLifeBalance]]&lt;=2,1,0)</f>
        <v>1</v>
      </c>
      <c r="AM338">
        <f>IF(HR[[#This Row],[MonthlyIncome]]&lt;AVERAGE(HR[MonthlyIncome]),1,0)</f>
        <v>1</v>
      </c>
      <c r="AN338">
        <f>IF(HR[[#This Row],[EnvironmentSatisfaction]]&lt;=2,1,0)</f>
        <v>1</v>
      </c>
      <c r="AO338">
        <f>IF(HR[[#This Row],[YearsSinceLastPromotion]]&gt;4,1,0)</f>
        <v>0</v>
      </c>
      <c r="AP338">
        <f>(HR[[#This Row],[OverTimeFlag]]*1.5+HR[[#This Row],[LowJobSatisFlag]]*2.5+HR[[#This Row],[LowWLBFlag]]*2+HR[[#This Row],[LowSalaryFlag]]*1.5+HR[[#This Row],[LowEnviFlag]]*2+HR[[#This Row],[LowProFlag]]*0.5)/10</f>
        <v>0.95</v>
      </c>
      <c r="AQ338" t="str">
        <f>IF(A338&gt;=_xlfn.PERCENTILE.INC($A$2:$A$1000,0.8),"High Risk",
IF(HR[[#This Row],[AttritionRiskScore]]&gt;=_xlfn.PERCENTILE.INC($AP$2:$AP$1000,0.5),"Medium Risk","Low Risk"))</f>
        <v>Medium Risk</v>
      </c>
      <c r="AR338">
        <f>(HR[[#This Row],[OverTimeFlag]]*4+HR[[#This Row],[LowWLBFlag]]*3+HR[[#This Row],[LowJobSatisFlag]]*2+HR[[#This Row],[LowProFlag]]*1)/10</f>
        <v>0.9</v>
      </c>
      <c r="AS338" t="str">
        <f t="shared" si="5"/>
        <v>High Burnout</v>
      </c>
      <c r="AT338" t="str">
        <f>IF(HR[[#This Row],[YearsSinceLastPromotion]]&gt;4,"High Stagnation",
IF(HR[[#This Row],[YearsSinceLastPromotion]]&gt;=3,"Medium Stagnation","Low Stagnation"))</f>
        <v>Low Stagnation</v>
      </c>
      <c r="AU338" t="str">
        <f>IF(HR[[#This Row],[MonthlyIncome]]&lt;4000,"Low Salary",
IF(HR[[#This Row],[MonthlyIncome]]&lt;8000,"Medium Salary","High Salary"))</f>
        <v>Low Salary</v>
      </c>
    </row>
    <row r="339" spans="1:47">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IF(HR[[#This Row],[OverTime]]="Yes",1,0)</f>
        <v>0</v>
      </c>
      <c r="AK339">
        <f>IF(HR[[#This Row],[JobSatisfaction]]&lt;=2,1,0)</f>
        <v>0</v>
      </c>
      <c r="AL339">
        <f>IF(HR[[#This Row],[WorkLifeBalance]]&lt;=2,1,0)</f>
        <v>0</v>
      </c>
      <c r="AM339">
        <f>IF(HR[[#This Row],[MonthlyIncome]]&lt;AVERAGE(HR[MonthlyIncome]),1,0)</f>
        <v>1</v>
      </c>
      <c r="AN339">
        <f>IF(HR[[#This Row],[EnvironmentSatisfaction]]&lt;=2,1,0)</f>
        <v>1</v>
      </c>
      <c r="AO339">
        <f>IF(HR[[#This Row],[YearsSinceLastPromotion]]&gt;4,1,0)</f>
        <v>0</v>
      </c>
      <c r="AP339">
        <f>(HR[[#This Row],[OverTimeFlag]]*1.5+HR[[#This Row],[LowJobSatisFlag]]*2.5+HR[[#This Row],[LowWLBFlag]]*2+HR[[#This Row],[LowSalaryFlag]]*1.5+HR[[#This Row],[LowEnviFlag]]*2+HR[[#This Row],[LowProFlag]]*0.5)/10</f>
        <v>0.35</v>
      </c>
      <c r="AQ339" t="str">
        <f>IF(A339&gt;=_xlfn.PERCENTILE.INC($A$2:$A$1000,0.8),"High Risk",
IF(HR[[#This Row],[AttritionRiskScore]]&gt;=_xlfn.PERCENTILE.INC($AP$2:$AP$1000,0.5),"Medium Risk","Low Risk"))</f>
        <v>Medium Risk</v>
      </c>
      <c r="AR339">
        <f>(HR[[#This Row],[OverTimeFlag]]*4+HR[[#This Row],[LowWLBFlag]]*3+HR[[#This Row],[LowJobSatisFlag]]*2+HR[[#This Row],[LowProFlag]]*1)/10</f>
        <v>0</v>
      </c>
      <c r="AS339" t="str">
        <f t="shared" si="5"/>
        <v>Low Burnout</v>
      </c>
      <c r="AT339" t="str">
        <f>IF(HR[[#This Row],[YearsSinceLastPromotion]]&gt;4,"High Stagnation",
IF(HR[[#This Row],[YearsSinceLastPromotion]]&gt;=3,"Medium Stagnation","Low Stagnation"))</f>
        <v>Low Stagnation</v>
      </c>
      <c r="AU339" t="str">
        <f>IF(HR[[#This Row],[MonthlyIncome]]&lt;4000,"Low Salary",
IF(HR[[#This Row],[MonthlyIncome]]&lt;8000,"Medium Salary","High Salary"))</f>
        <v>Low Salary</v>
      </c>
    </row>
    <row r="340" spans="1:47">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IF(HR[[#This Row],[OverTime]]="Yes",1,0)</f>
        <v>0</v>
      </c>
      <c r="AK340">
        <f>IF(HR[[#This Row],[JobSatisfaction]]&lt;=2,1,0)</f>
        <v>0</v>
      </c>
      <c r="AL340">
        <f>IF(HR[[#This Row],[WorkLifeBalance]]&lt;=2,1,0)</f>
        <v>0</v>
      </c>
      <c r="AM340">
        <f>IF(HR[[#This Row],[MonthlyIncome]]&lt;AVERAGE(HR[MonthlyIncome]),1,0)</f>
        <v>1</v>
      </c>
      <c r="AN340">
        <f>IF(HR[[#This Row],[EnvironmentSatisfaction]]&lt;=2,1,0)</f>
        <v>0</v>
      </c>
      <c r="AO340">
        <f>IF(HR[[#This Row],[YearsSinceLastPromotion]]&gt;4,1,0)</f>
        <v>0</v>
      </c>
      <c r="AP340">
        <f>(HR[[#This Row],[OverTimeFlag]]*1.5+HR[[#This Row],[LowJobSatisFlag]]*2.5+HR[[#This Row],[LowWLBFlag]]*2+HR[[#This Row],[LowSalaryFlag]]*1.5+HR[[#This Row],[LowEnviFlag]]*2+HR[[#This Row],[LowProFlag]]*0.5)/10</f>
        <v>0.15</v>
      </c>
      <c r="AQ340" t="str">
        <f>IF(A340&gt;=_xlfn.PERCENTILE.INC($A$2:$A$1000,0.8),"High Risk",
IF(HR[[#This Row],[AttritionRiskScore]]&gt;=_xlfn.PERCENTILE.INC($AP$2:$AP$1000,0.5),"Medium Risk","Low Risk"))</f>
        <v>Low Risk</v>
      </c>
      <c r="AR340">
        <f>(HR[[#This Row],[OverTimeFlag]]*4+HR[[#This Row],[LowWLBFlag]]*3+HR[[#This Row],[LowJobSatisFlag]]*2+HR[[#This Row],[LowProFlag]]*1)/10</f>
        <v>0</v>
      </c>
      <c r="AS340" t="str">
        <f t="shared" si="5"/>
        <v>Low Burnout</v>
      </c>
      <c r="AT340" t="str">
        <f>IF(HR[[#This Row],[YearsSinceLastPromotion]]&gt;4,"High Stagnation",
IF(HR[[#This Row],[YearsSinceLastPromotion]]&gt;=3,"Medium Stagnation","Low Stagnation"))</f>
        <v>Low Stagnation</v>
      </c>
      <c r="AU340" t="str">
        <f>IF(HR[[#This Row],[MonthlyIncome]]&lt;4000,"Low Salary",
IF(HR[[#This Row],[MonthlyIncome]]&lt;8000,"Medium Salary","High Salary"))</f>
        <v>Medium Salary</v>
      </c>
    </row>
    <row r="341" spans="1:47">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IF(HR[[#This Row],[OverTime]]="Yes",1,0)</f>
        <v>0</v>
      </c>
      <c r="AK341">
        <f>IF(HR[[#This Row],[JobSatisfaction]]&lt;=2,1,0)</f>
        <v>1</v>
      </c>
      <c r="AL341">
        <f>IF(HR[[#This Row],[WorkLifeBalance]]&lt;=2,1,0)</f>
        <v>0</v>
      </c>
      <c r="AM341">
        <f>IF(HR[[#This Row],[MonthlyIncome]]&lt;AVERAGE(HR[MonthlyIncome]),1,0)</f>
        <v>1</v>
      </c>
      <c r="AN341">
        <f>IF(HR[[#This Row],[EnvironmentSatisfaction]]&lt;=2,1,0)</f>
        <v>1</v>
      </c>
      <c r="AO341">
        <f>IF(HR[[#This Row],[YearsSinceLastPromotion]]&gt;4,1,0)</f>
        <v>0</v>
      </c>
      <c r="AP341">
        <f>(HR[[#This Row],[OverTimeFlag]]*1.5+HR[[#This Row],[LowJobSatisFlag]]*2.5+HR[[#This Row],[LowWLBFlag]]*2+HR[[#This Row],[LowSalaryFlag]]*1.5+HR[[#This Row],[LowEnviFlag]]*2+HR[[#This Row],[LowProFlag]]*0.5)/10</f>
        <v>0.6</v>
      </c>
      <c r="AQ341" t="str">
        <f>IF(A341&gt;=_xlfn.PERCENTILE.INC($A$2:$A$1000,0.8),"High Risk",
IF(HR[[#This Row],[AttritionRiskScore]]&gt;=_xlfn.PERCENTILE.INC($AP$2:$AP$1000,0.5),"Medium Risk","Low Risk"))</f>
        <v>Medium Risk</v>
      </c>
      <c r="AR341">
        <f>(HR[[#This Row],[OverTimeFlag]]*4+HR[[#This Row],[LowWLBFlag]]*3+HR[[#This Row],[LowJobSatisFlag]]*2+HR[[#This Row],[LowProFlag]]*1)/10</f>
        <v>0.2</v>
      </c>
      <c r="AS341" t="str">
        <f t="shared" si="5"/>
        <v>Low Burnout</v>
      </c>
      <c r="AT341" t="str">
        <f>IF(HR[[#This Row],[YearsSinceLastPromotion]]&gt;4,"High Stagnation",
IF(HR[[#This Row],[YearsSinceLastPromotion]]&gt;=3,"Medium Stagnation","Low Stagnation"))</f>
        <v>Low Stagnation</v>
      </c>
      <c r="AU341" t="str">
        <f>IF(HR[[#This Row],[MonthlyIncome]]&lt;4000,"Low Salary",
IF(HR[[#This Row],[MonthlyIncome]]&lt;8000,"Medium Salary","High Salary"))</f>
        <v>Medium Salary</v>
      </c>
    </row>
    <row r="342" spans="1:47">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IF(HR[[#This Row],[OverTime]]="Yes",1,0)</f>
        <v>0</v>
      </c>
      <c r="AK342">
        <f>IF(HR[[#This Row],[JobSatisfaction]]&lt;=2,1,0)</f>
        <v>0</v>
      </c>
      <c r="AL342">
        <f>IF(HR[[#This Row],[WorkLifeBalance]]&lt;=2,1,0)</f>
        <v>1</v>
      </c>
      <c r="AM342">
        <f>IF(HR[[#This Row],[MonthlyIncome]]&lt;AVERAGE(HR[MonthlyIncome]),1,0)</f>
        <v>1</v>
      </c>
      <c r="AN342">
        <f>IF(HR[[#This Row],[EnvironmentSatisfaction]]&lt;=2,1,0)</f>
        <v>0</v>
      </c>
      <c r="AO342">
        <f>IF(HR[[#This Row],[YearsSinceLastPromotion]]&gt;4,1,0)</f>
        <v>0</v>
      </c>
      <c r="AP342">
        <f>(HR[[#This Row],[OverTimeFlag]]*1.5+HR[[#This Row],[LowJobSatisFlag]]*2.5+HR[[#This Row],[LowWLBFlag]]*2+HR[[#This Row],[LowSalaryFlag]]*1.5+HR[[#This Row],[LowEnviFlag]]*2+HR[[#This Row],[LowProFlag]]*0.5)/10</f>
        <v>0.35</v>
      </c>
      <c r="AQ342" t="str">
        <f>IF(A342&gt;=_xlfn.PERCENTILE.INC($A$2:$A$1000,0.8),"High Risk",
IF(HR[[#This Row],[AttritionRiskScore]]&gt;=_xlfn.PERCENTILE.INC($AP$2:$AP$1000,0.5),"Medium Risk","Low Risk"))</f>
        <v>Medium Risk</v>
      </c>
      <c r="AR342">
        <f>(HR[[#This Row],[OverTimeFlag]]*4+HR[[#This Row],[LowWLBFlag]]*3+HR[[#This Row],[LowJobSatisFlag]]*2+HR[[#This Row],[LowProFlag]]*1)/10</f>
        <v>0.3</v>
      </c>
      <c r="AS342" t="str">
        <f t="shared" si="5"/>
        <v>Low Burnout</v>
      </c>
      <c r="AT342" t="str">
        <f>IF(HR[[#This Row],[YearsSinceLastPromotion]]&gt;4,"High Stagnation",
IF(HR[[#This Row],[YearsSinceLastPromotion]]&gt;=3,"Medium Stagnation","Low Stagnation"))</f>
        <v>Low Stagnation</v>
      </c>
      <c r="AU342" t="str">
        <f>IF(HR[[#This Row],[MonthlyIncome]]&lt;4000,"Low Salary",
IF(HR[[#This Row],[MonthlyIncome]]&lt;8000,"Medium Salary","High Salary"))</f>
        <v>Medium Salary</v>
      </c>
    </row>
    <row r="343" spans="1:47">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IF(HR[[#This Row],[OverTime]]="Yes",1,0)</f>
        <v>1</v>
      </c>
      <c r="AK343">
        <f>IF(HR[[#This Row],[JobSatisfaction]]&lt;=2,1,0)</f>
        <v>0</v>
      </c>
      <c r="AL343">
        <f>IF(HR[[#This Row],[WorkLifeBalance]]&lt;=2,1,0)</f>
        <v>0</v>
      </c>
      <c r="AM343">
        <f>IF(HR[[#This Row],[MonthlyIncome]]&lt;AVERAGE(HR[MonthlyIncome]),1,0)</f>
        <v>0</v>
      </c>
      <c r="AN343">
        <f>IF(HR[[#This Row],[EnvironmentSatisfaction]]&lt;=2,1,0)</f>
        <v>0</v>
      </c>
      <c r="AO343">
        <f>IF(HR[[#This Row],[YearsSinceLastPromotion]]&gt;4,1,0)</f>
        <v>0</v>
      </c>
      <c r="AP343">
        <f>(HR[[#This Row],[OverTimeFlag]]*1.5+HR[[#This Row],[LowJobSatisFlag]]*2.5+HR[[#This Row],[LowWLBFlag]]*2+HR[[#This Row],[LowSalaryFlag]]*1.5+HR[[#This Row],[LowEnviFlag]]*2+HR[[#This Row],[LowProFlag]]*0.5)/10</f>
        <v>0.15</v>
      </c>
      <c r="AQ343" t="str">
        <f>IF(A343&gt;=_xlfn.PERCENTILE.INC($A$2:$A$1000,0.8),"High Risk",
IF(HR[[#This Row],[AttritionRiskScore]]&gt;=_xlfn.PERCENTILE.INC($AP$2:$AP$1000,0.5),"Medium Risk","Low Risk"))</f>
        <v>Low Risk</v>
      </c>
      <c r="AR343">
        <f>(HR[[#This Row],[OverTimeFlag]]*4+HR[[#This Row],[LowWLBFlag]]*3+HR[[#This Row],[LowJobSatisFlag]]*2+HR[[#This Row],[LowProFlag]]*1)/10</f>
        <v>0.4</v>
      </c>
      <c r="AS343" t="str">
        <f t="shared" si="5"/>
        <v>Medium Burnout</v>
      </c>
      <c r="AT343" t="str">
        <f>IF(HR[[#This Row],[YearsSinceLastPromotion]]&gt;4,"High Stagnation",
IF(HR[[#This Row],[YearsSinceLastPromotion]]&gt;=3,"Medium Stagnation","Low Stagnation"))</f>
        <v>Low Stagnation</v>
      </c>
      <c r="AU343" t="str">
        <f>IF(HR[[#This Row],[MonthlyIncome]]&lt;4000,"Low Salary",
IF(HR[[#This Row],[MonthlyIncome]]&lt;8000,"Medium Salary","High Salary"))</f>
        <v>High Salary</v>
      </c>
    </row>
    <row r="344" spans="1:47">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IF(HR[[#This Row],[OverTime]]="Yes",1,0)</f>
        <v>1</v>
      </c>
      <c r="AK344">
        <f>IF(HR[[#This Row],[JobSatisfaction]]&lt;=2,1,0)</f>
        <v>0</v>
      </c>
      <c r="AL344">
        <f>IF(HR[[#This Row],[WorkLifeBalance]]&lt;=2,1,0)</f>
        <v>1</v>
      </c>
      <c r="AM344">
        <f>IF(HR[[#This Row],[MonthlyIncome]]&lt;AVERAGE(HR[MonthlyIncome]),1,0)</f>
        <v>0</v>
      </c>
      <c r="AN344">
        <f>IF(HR[[#This Row],[EnvironmentSatisfaction]]&lt;=2,1,0)</f>
        <v>0</v>
      </c>
      <c r="AO344">
        <f>IF(HR[[#This Row],[YearsSinceLastPromotion]]&gt;4,1,0)</f>
        <v>0</v>
      </c>
      <c r="AP344">
        <f>(HR[[#This Row],[OverTimeFlag]]*1.5+HR[[#This Row],[LowJobSatisFlag]]*2.5+HR[[#This Row],[LowWLBFlag]]*2+HR[[#This Row],[LowSalaryFlag]]*1.5+HR[[#This Row],[LowEnviFlag]]*2+HR[[#This Row],[LowProFlag]]*0.5)/10</f>
        <v>0.35</v>
      </c>
      <c r="AQ344" t="str">
        <f>IF(A344&gt;=_xlfn.PERCENTILE.INC($A$2:$A$1000,0.8),"High Risk",
IF(HR[[#This Row],[AttritionRiskScore]]&gt;=_xlfn.PERCENTILE.INC($AP$2:$AP$1000,0.5),"Medium Risk","Low Risk"))</f>
        <v>Medium Risk</v>
      </c>
      <c r="AR344">
        <f>(HR[[#This Row],[OverTimeFlag]]*4+HR[[#This Row],[LowWLBFlag]]*3+HR[[#This Row],[LowJobSatisFlag]]*2+HR[[#This Row],[LowProFlag]]*1)/10</f>
        <v>0.7</v>
      </c>
      <c r="AS344" t="str">
        <f t="shared" si="5"/>
        <v>High Burnout</v>
      </c>
      <c r="AT344" t="str">
        <f>IF(HR[[#This Row],[YearsSinceLastPromotion]]&gt;4,"High Stagnation",
IF(HR[[#This Row],[YearsSinceLastPromotion]]&gt;=3,"Medium Stagnation","Low Stagnation"))</f>
        <v>Medium Stagnation</v>
      </c>
      <c r="AU344" t="str">
        <f>IF(HR[[#This Row],[MonthlyIncome]]&lt;4000,"Low Salary",
IF(HR[[#This Row],[MonthlyIncome]]&lt;8000,"Medium Salary","High Salary"))</f>
        <v>Medium Salary</v>
      </c>
    </row>
    <row r="345" spans="1:47">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IF(HR[[#This Row],[OverTime]]="Yes",1,0)</f>
        <v>1</v>
      </c>
      <c r="AK345">
        <f>IF(HR[[#This Row],[JobSatisfaction]]&lt;=2,1,0)</f>
        <v>1</v>
      </c>
      <c r="AL345">
        <f>IF(HR[[#This Row],[WorkLifeBalance]]&lt;=2,1,0)</f>
        <v>0</v>
      </c>
      <c r="AM345">
        <f>IF(HR[[#This Row],[MonthlyIncome]]&lt;AVERAGE(HR[MonthlyIncome]),1,0)</f>
        <v>0</v>
      </c>
      <c r="AN345">
        <f>IF(HR[[#This Row],[EnvironmentSatisfaction]]&lt;=2,1,0)</f>
        <v>0</v>
      </c>
      <c r="AO345">
        <f>IF(HR[[#This Row],[YearsSinceLastPromotion]]&gt;4,1,0)</f>
        <v>0</v>
      </c>
      <c r="AP345">
        <f>(HR[[#This Row],[OverTimeFlag]]*1.5+HR[[#This Row],[LowJobSatisFlag]]*2.5+HR[[#This Row],[LowWLBFlag]]*2+HR[[#This Row],[LowSalaryFlag]]*1.5+HR[[#This Row],[LowEnviFlag]]*2+HR[[#This Row],[LowProFlag]]*0.5)/10</f>
        <v>0.4</v>
      </c>
      <c r="AQ345" t="str">
        <f>IF(A345&gt;=_xlfn.PERCENTILE.INC($A$2:$A$1000,0.8),"High Risk",
IF(HR[[#This Row],[AttritionRiskScore]]&gt;=_xlfn.PERCENTILE.INC($AP$2:$AP$1000,0.5),"Medium Risk","Low Risk"))</f>
        <v>Medium Risk</v>
      </c>
      <c r="AR345">
        <f>(HR[[#This Row],[OverTimeFlag]]*4+HR[[#This Row],[LowWLBFlag]]*3+HR[[#This Row],[LowJobSatisFlag]]*2+HR[[#This Row],[LowProFlag]]*1)/10</f>
        <v>0.6</v>
      </c>
      <c r="AS345" t="str">
        <f t="shared" si="5"/>
        <v>Medium Burnout</v>
      </c>
      <c r="AT345" t="str">
        <f>IF(HR[[#This Row],[YearsSinceLastPromotion]]&gt;4,"High Stagnation",
IF(HR[[#This Row],[YearsSinceLastPromotion]]&gt;=3,"Medium Stagnation","Low Stagnation"))</f>
        <v>Low Stagnation</v>
      </c>
      <c r="AU345" t="str">
        <f>IF(HR[[#This Row],[MonthlyIncome]]&lt;4000,"Low Salary",
IF(HR[[#This Row],[MonthlyIncome]]&lt;8000,"Medium Salary","High Salary"))</f>
        <v>High Salary</v>
      </c>
    </row>
    <row r="346" spans="1:47">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IF(HR[[#This Row],[OverTime]]="Yes",1,0)</f>
        <v>0</v>
      </c>
      <c r="AK346">
        <f>IF(HR[[#This Row],[JobSatisfaction]]&lt;=2,1,0)</f>
        <v>1</v>
      </c>
      <c r="AL346">
        <f>IF(HR[[#This Row],[WorkLifeBalance]]&lt;=2,1,0)</f>
        <v>0</v>
      </c>
      <c r="AM346">
        <f>IF(HR[[#This Row],[MonthlyIncome]]&lt;AVERAGE(HR[MonthlyIncome]),1,0)</f>
        <v>0</v>
      </c>
      <c r="AN346">
        <f>IF(HR[[#This Row],[EnvironmentSatisfaction]]&lt;=2,1,0)</f>
        <v>0</v>
      </c>
      <c r="AO346">
        <f>IF(HR[[#This Row],[YearsSinceLastPromotion]]&gt;4,1,0)</f>
        <v>0</v>
      </c>
      <c r="AP346">
        <f>(HR[[#This Row],[OverTimeFlag]]*1.5+HR[[#This Row],[LowJobSatisFlag]]*2.5+HR[[#This Row],[LowWLBFlag]]*2+HR[[#This Row],[LowSalaryFlag]]*1.5+HR[[#This Row],[LowEnviFlag]]*2+HR[[#This Row],[LowProFlag]]*0.5)/10</f>
        <v>0.25</v>
      </c>
      <c r="AQ346" t="str">
        <f>IF(A346&gt;=_xlfn.PERCENTILE.INC($A$2:$A$1000,0.8),"High Risk",
IF(HR[[#This Row],[AttritionRiskScore]]&gt;=_xlfn.PERCENTILE.INC($AP$2:$AP$1000,0.5),"Medium Risk","Low Risk"))</f>
        <v>Low Risk</v>
      </c>
      <c r="AR346">
        <f>(HR[[#This Row],[OverTimeFlag]]*4+HR[[#This Row],[LowWLBFlag]]*3+HR[[#This Row],[LowJobSatisFlag]]*2+HR[[#This Row],[LowProFlag]]*1)/10</f>
        <v>0.2</v>
      </c>
      <c r="AS346" t="str">
        <f t="shared" si="5"/>
        <v>Low Burnout</v>
      </c>
      <c r="AT346" t="str">
        <f>IF(HR[[#This Row],[YearsSinceLastPromotion]]&gt;4,"High Stagnation",
IF(HR[[#This Row],[YearsSinceLastPromotion]]&gt;=3,"Medium Stagnation","Low Stagnation"))</f>
        <v>Low Stagnation</v>
      </c>
      <c r="AU346" t="str">
        <f>IF(HR[[#This Row],[MonthlyIncome]]&lt;4000,"Low Salary",
IF(HR[[#This Row],[MonthlyIncome]]&lt;8000,"Medium Salary","High Salary"))</f>
        <v>High Salary</v>
      </c>
    </row>
    <row r="347" spans="1:47">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IF(HR[[#This Row],[OverTime]]="Yes",1,0)</f>
        <v>0</v>
      </c>
      <c r="AK347">
        <f>IF(HR[[#This Row],[JobSatisfaction]]&lt;=2,1,0)</f>
        <v>0</v>
      </c>
      <c r="AL347">
        <f>IF(HR[[#This Row],[WorkLifeBalance]]&lt;=2,1,0)</f>
        <v>1</v>
      </c>
      <c r="AM347">
        <f>IF(HR[[#This Row],[MonthlyIncome]]&lt;AVERAGE(HR[MonthlyIncome]),1,0)</f>
        <v>1</v>
      </c>
      <c r="AN347">
        <f>IF(HR[[#This Row],[EnvironmentSatisfaction]]&lt;=2,1,0)</f>
        <v>0</v>
      </c>
      <c r="AO347">
        <f>IF(HR[[#This Row],[YearsSinceLastPromotion]]&gt;4,1,0)</f>
        <v>0</v>
      </c>
      <c r="AP347">
        <f>(HR[[#This Row],[OverTimeFlag]]*1.5+HR[[#This Row],[LowJobSatisFlag]]*2.5+HR[[#This Row],[LowWLBFlag]]*2+HR[[#This Row],[LowSalaryFlag]]*1.5+HR[[#This Row],[LowEnviFlag]]*2+HR[[#This Row],[LowProFlag]]*0.5)/10</f>
        <v>0.35</v>
      </c>
      <c r="AQ347" t="str">
        <f>IF(A347&gt;=_xlfn.PERCENTILE.INC($A$2:$A$1000,0.8),"High Risk",
IF(HR[[#This Row],[AttritionRiskScore]]&gt;=_xlfn.PERCENTILE.INC($AP$2:$AP$1000,0.5),"Medium Risk","Low Risk"))</f>
        <v>Medium Risk</v>
      </c>
      <c r="AR347">
        <f>(HR[[#This Row],[OverTimeFlag]]*4+HR[[#This Row],[LowWLBFlag]]*3+HR[[#This Row],[LowJobSatisFlag]]*2+HR[[#This Row],[LowProFlag]]*1)/10</f>
        <v>0.3</v>
      </c>
      <c r="AS347" t="str">
        <f t="shared" si="5"/>
        <v>Low Burnout</v>
      </c>
      <c r="AT347" t="str">
        <f>IF(HR[[#This Row],[YearsSinceLastPromotion]]&gt;4,"High Stagnation",
IF(HR[[#This Row],[YearsSinceLastPromotion]]&gt;=3,"Medium Stagnation","Low Stagnation"))</f>
        <v>Low Stagnation</v>
      </c>
      <c r="AU347" t="str">
        <f>IF(HR[[#This Row],[MonthlyIncome]]&lt;4000,"Low Salary",
IF(HR[[#This Row],[MonthlyIncome]]&lt;8000,"Medium Salary","High Salary"))</f>
        <v>Low Salary</v>
      </c>
    </row>
    <row r="348" spans="1:47">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IF(HR[[#This Row],[OverTime]]="Yes",1,0)</f>
        <v>1</v>
      </c>
      <c r="AK348">
        <f>IF(HR[[#This Row],[JobSatisfaction]]&lt;=2,1,0)</f>
        <v>1</v>
      </c>
      <c r="AL348">
        <f>IF(HR[[#This Row],[WorkLifeBalance]]&lt;=2,1,0)</f>
        <v>0</v>
      </c>
      <c r="AM348">
        <f>IF(HR[[#This Row],[MonthlyIncome]]&lt;AVERAGE(HR[MonthlyIncome]),1,0)</f>
        <v>1</v>
      </c>
      <c r="AN348">
        <f>IF(HR[[#This Row],[EnvironmentSatisfaction]]&lt;=2,1,0)</f>
        <v>0</v>
      </c>
      <c r="AO348">
        <f>IF(HR[[#This Row],[YearsSinceLastPromotion]]&gt;4,1,0)</f>
        <v>0</v>
      </c>
      <c r="AP348">
        <f>(HR[[#This Row],[OverTimeFlag]]*1.5+HR[[#This Row],[LowJobSatisFlag]]*2.5+HR[[#This Row],[LowWLBFlag]]*2+HR[[#This Row],[LowSalaryFlag]]*1.5+HR[[#This Row],[LowEnviFlag]]*2+HR[[#This Row],[LowProFlag]]*0.5)/10</f>
        <v>0.55000000000000004</v>
      </c>
      <c r="AQ348" t="str">
        <f>IF(A348&gt;=_xlfn.PERCENTILE.INC($A$2:$A$1000,0.8),"High Risk",
IF(HR[[#This Row],[AttritionRiskScore]]&gt;=_xlfn.PERCENTILE.INC($AP$2:$AP$1000,0.5),"Medium Risk","Low Risk"))</f>
        <v>Medium Risk</v>
      </c>
      <c r="AR348">
        <f>(HR[[#This Row],[OverTimeFlag]]*4+HR[[#This Row],[LowWLBFlag]]*3+HR[[#This Row],[LowJobSatisFlag]]*2+HR[[#This Row],[LowProFlag]]*1)/10</f>
        <v>0.6</v>
      </c>
      <c r="AS348" t="str">
        <f t="shared" si="5"/>
        <v>Medium Burnout</v>
      </c>
      <c r="AT348" t="str">
        <f>IF(HR[[#This Row],[YearsSinceLastPromotion]]&gt;4,"High Stagnation",
IF(HR[[#This Row],[YearsSinceLastPromotion]]&gt;=3,"Medium Stagnation","Low Stagnation"))</f>
        <v>Low Stagnation</v>
      </c>
      <c r="AU348" t="str">
        <f>IF(HR[[#This Row],[MonthlyIncome]]&lt;4000,"Low Salary",
IF(HR[[#This Row],[MonthlyIncome]]&lt;8000,"Medium Salary","High Salary"))</f>
        <v>Medium Salary</v>
      </c>
    </row>
    <row r="349" spans="1:47">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IF(HR[[#This Row],[OverTime]]="Yes",1,0)</f>
        <v>0</v>
      </c>
      <c r="AK349">
        <f>IF(HR[[#This Row],[JobSatisfaction]]&lt;=2,1,0)</f>
        <v>0</v>
      </c>
      <c r="AL349">
        <f>IF(HR[[#This Row],[WorkLifeBalance]]&lt;=2,1,0)</f>
        <v>0</v>
      </c>
      <c r="AM349">
        <f>IF(HR[[#This Row],[MonthlyIncome]]&lt;AVERAGE(HR[MonthlyIncome]),1,0)</f>
        <v>1</v>
      </c>
      <c r="AN349">
        <f>IF(HR[[#This Row],[EnvironmentSatisfaction]]&lt;=2,1,0)</f>
        <v>1</v>
      </c>
      <c r="AO349">
        <f>IF(HR[[#This Row],[YearsSinceLastPromotion]]&gt;4,1,0)</f>
        <v>0</v>
      </c>
      <c r="AP349">
        <f>(HR[[#This Row],[OverTimeFlag]]*1.5+HR[[#This Row],[LowJobSatisFlag]]*2.5+HR[[#This Row],[LowWLBFlag]]*2+HR[[#This Row],[LowSalaryFlag]]*1.5+HR[[#This Row],[LowEnviFlag]]*2+HR[[#This Row],[LowProFlag]]*0.5)/10</f>
        <v>0.35</v>
      </c>
      <c r="AQ349" t="str">
        <f>IF(A349&gt;=_xlfn.PERCENTILE.INC($A$2:$A$1000,0.8),"High Risk",
IF(HR[[#This Row],[AttritionRiskScore]]&gt;=_xlfn.PERCENTILE.INC($AP$2:$AP$1000,0.5),"Medium Risk","Low Risk"))</f>
        <v>High Risk</v>
      </c>
      <c r="AR349">
        <f>(HR[[#This Row],[OverTimeFlag]]*4+HR[[#This Row],[LowWLBFlag]]*3+HR[[#This Row],[LowJobSatisFlag]]*2+HR[[#This Row],[LowProFlag]]*1)/10</f>
        <v>0</v>
      </c>
      <c r="AS349" t="str">
        <f t="shared" si="5"/>
        <v>Low Burnout</v>
      </c>
      <c r="AT349" t="str">
        <f>IF(HR[[#This Row],[YearsSinceLastPromotion]]&gt;4,"High Stagnation",
IF(HR[[#This Row],[YearsSinceLastPromotion]]&gt;=3,"Medium Stagnation","Low Stagnation"))</f>
        <v>Low Stagnation</v>
      </c>
      <c r="AU349" t="str">
        <f>IF(HR[[#This Row],[MonthlyIncome]]&lt;4000,"Low Salary",
IF(HR[[#This Row],[MonthlyIncome]]&lt;8000,"Medium Salary","High Salary"))</f>
        <v>Low Salary</v>
      </c>
    </row>
    <row r="350" spans="1:47">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IF(HR[[#This Row],[OverTime]]="Yes",1,0)</f>
        <v>0</v>
      </c>
      <c r="AK350">
        <f>IF(HR[[#This Row],[JobSatisfaction]]&lt;=2,1,0)</f>
        <v>0</v>
      </c>
      <c r="AL350">
        <f>IF(HR[[#This Row],[WorkLifeBalance]]&lt;=2,1,0)</f>
        <v>0</v>
      </c>
      <c r="AM350">
        <f>IF(HR[[#This Row],[MonthlyIncome]]&lt;AVERAGE(HR[MonthlyIncome]),1,0)</f>
        <v>0</v>
      </c>
      <c r="AN350">
        <f>IF(HR[[#This Row],[EnvironmentSatisfaction]]&lt;=2,1,0)</f>
        <v>1</v>
      </c>
      <c r="AO350">
        <f>IF(HR[[#This Row],[YearsSinceLastPromotion]]&gt;4,1,0)</f>
        <v>0</v>
      </c>
      <c r="AP350">
        <f>(HR[[#This Row],[OverTimeFlag]]*1.5+HR[[#This Row],[LowJobSatisFlag]]*2.5+HR[[#This Row],[LowWLBFlag]]*2+HR[[#This Row],[LowSalaryFlag]]*1.5+HR[[#This Row],[LowEnviFlag]]*2+HR[[#This Row],[LowProFlag]]*0.5)/10</f>
        <v>0.2</v>
      </c>
      <c r="AQ350" t="str">
        <f>IF(A350&gt;=_xlfn.PERCENTILE.INC($A$2:$A$1000,0.8),"High Risk",
IF(HR[[#This Row],[AttritionRiskScore]]&gt;=_xlfn.PERCENTILE.INC($AP$2:$AP$1000,0.5),"Medium Risk","Low Risk"))</f>
        <v>Low Risk</v>
      </c>
      <c r="AR350">
        <f>(HR[[#This Row],[OverTimeFlag]]*4+HR[[#This Row],[LowWLBFlag]]*3+HR[[#This Row],[LowJobSatisFlag]]*2+HR[[#This Row],[LowProFlag]]*1)/10</f>
        <v>0</v>
      </c>
      <c r="AS350" t="str">
        <f t="shared" si="5"/>
        <v>Low Burnout</v>
      </c>
      <c r="AT350" t="str">
        <f>IF(HR[[#This Row],[YearsSinceLastPromotion]]&gt;4,"High Stagnation",
IF(HR[[#This Row],[YearsSinceLastPromotion]]&gt;=3,"Medium Stagnation","Low Stagnation"))</f>
        <v>Low Stagnation</v>
      </c>
      <c r="AU350" t="str">
        <f>IF(HR[[#This Row],[MonthlyIncome]]&lt;4000,"Low Salary",
IF(HR[[#This Row],[MonthlyIncome]]&lt;8000,"Medium Salary","High Salary"))</f>
        <v>High Salary</v>
      </c>
    </row>
    <row r="351" spans="1:47">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IF(HR[[#This Row],[OverTime]]="Yes",1,0)</f>
        <v>0</v>
      </c>
      <c r="AK351">
        <f>IF(HR[[#This Row],[JobSatisfaction]]&lt;=2,1,0)</f>
        <v>0</v>
      </c>
      <c r="AL351">
        <f>IF(HR[[#This Row],[WorkLifeBalance]]&lt;=2,1,0)</f>
        <v>1</v>
      </c>
      <c r="AM351">
        <f>IF(HR[[#This Row],[MonthlyIncome]]&lt;AVERAGE(HR[MonthlyIncome]),1,0)</f>
        <v>1</v>
      </c>
      <c r="AN351">
        <f>IF(HR[[#This Row],[EnvironmentSatisfaction]]&lt;=2,1,0)</f>
        <v>0</v>
      </c>
      <c r="AO351">
        <f>IF(HR[[#This Row],[YearsSinceLastPromotion]]&gt;4,1,0)</f>
        <v>0</v>
      </c>
      <c r="AP351">
        <f>(HR[[#This Row],[OverTimeFlag]]*1.5+HR[[#This Row],[LowJobSatisFlag]]*2.5+HR[[#This Row],[LowWLBFlag]]*2+HR[[#This Row],[LowSalaryFlag]]*1.5+HR[[#This Row],[LowEnviFlag]]*2+HR[[#This Row],[LowProFlag]]*0.5)/10</f>
        <v>0.35</v>
      </c>
      <c r="AQ351" t="str">
        <f>IF(A351&gt;=_xlfn.PERCENTILE.INC($A$2:$A$1000,0.8),"High Risk",
IF(HR[[#This Row],[AttritionRiskScore]]&gt;=_xlfn.PERCENTILE.INC($AP$2:$AP$1000,0.5),"Medium Risk","Low Risk"))</f>
        <v>Medium Risk</v>
      </c>
      <c r="AR351">
        <f>(HR[[#This Row],[OverTimeFlag]]*4+HR[[#This Row],[LowWLBFlag]]*3+HR[[#This Row],[LowJobSatisFlag]]*2+HR[[#This Row],[LowProFlag]]*1)/10</f>
        <v>0.3</v>
      </c>
      <c r="AS351" t="str">
        <f t="shared" si="5"/>
        <v>Low Burnout</v>
      </c>
      <c r="AT351" t="str">
        <f>IF(HR[[#This Row],[YearsSinceLastPromotion]]&gt;4,"High Stagnation",
IF(HR[[#This Row],[YearsSinceLastPromotion]]&gt;=3,"Medium Stagnation","Low Stagnation"))</f>
        <v>Low Stagnation</v>
      </c>
      <c r="AU351" t="str">
        <f>IF(HR[[#This Row],[MonthlyIncome]]&lt;4000,"Low Salary",
IF(HR[[#This Row],[MonthlyIncome]]&lt;8000,"Medium Salary","High Salary"))</f>
        <v>Medium Salary</v>
      </c>
    </row>
    <row r="352" spans="1:47">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IF(HR[[#This Row],[OverTime]]="Yes",1,0)</f>
        <v>1</v>
      </c>
      <c r="AK352">
        <f>IF(HR[[#This Row],[JobSatisfaction]]&lt;=2,1,0)</f>
        <v>0</v>
      </c>
      <c r="AL352">
        <f>IF(HR[[#This Row],[WorkLifeBalance]]&lt;=2,1,0)</f>
        <v>0</v>
      </c>
      <c r="AM352">
        <f>IF(HR[[#This Row],[MonthlyIncome]]&lt;AVERAGE(HR[MonthlyIncome]),1,0)</f>
        <v>1</v>
      </c>
      <c r="AN352">
        <f>IF(HR[[#This Row],[EnvironmentSatisfaction]]&lt;=2,1,0)</f>
        <v>0</v>
      </c>
      <c r="AO352">
        <f>IF(HR[[#This Row],[YearsSinceLastPromotion]]&gt;4,1,0)</f>
        <v>0</v>
      </c>
      <c r="AP352">
        <f>(HR[[#This Row],[OverTimeFlag]]*1.5+HR[[#This Row],[LowJobSatisFlag]]*2.5+HR[[#This Row],[LowWLBFlag]]*2+HR[[#This Row],[LowSalaryFlag]]*1.5+HR[[#This Row],[LowEnviFlag]]*2+HR[[#This Row],[LowProFlag]]*0.5)/10</f>
        <v>0.3</v>
      </c>
      <c r="AQ352" t="str">
        <f>IF(A352&gt;=_xlfn.PERCENTILE.INC($A$2:$A$1000,0.8),"High Risk",
IF(HR[[#This Row],[AttritionRiskScore]]&gt;=_xlfn.PERCENTILE.INC($AP$2:$AP$1000,0.5),"Medium Risk","Low Risk"))</f>
        <v>Low Risk</v>
      </c>
      <c r="AR352">
        <f>(HR[[#This Row],[OverTimeFlag]]*4+HR[[#This Row],[LowWLBFlag]]*3+HR[[#This Row],[LowJobSatisFlag]]*2+HR[[#This Row],[LowProFlag]]*1)/10</f>
        <v>0.4</v>
      </c>
      <c r="AS352" t="str">
        <f t="shared" si="5"/>
        <v>Medium Burnout</v>
      </c>
      <c r="AT352" t="str">
        <f>IF(HR[[#This Row],[YearsSinceLastPromotion]]&gt;4,"High Stagnation",
IF(HR[[#This Row],[YearsSinceLastPromotion]]&gt;=3,"Medium Stagnation","Low Stagnation"))</f>
        <v>Low Stagnation</v>
      </c>
      <c r="AU352" t="str">
        <f>IF(HR[[#This Row],[MonthlyIncome]]&lt;4000,"Low Salary",
IF(HR[[#This Row],[MonthlyIncome]]&lt;8000,"Medium Salary","High Salary"))</f>
        <v>Low Salary</v>
      </c>
    </row>
    <row r="353" spans="1:47">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IF(HR[[#This Row],[OverTime]]="Yes",1,0)</f>
        <v>0</v>
      </c>
      <c r="AK353">
        <f>IF(HR[[#This Row],[JobSatisfaction]]&lt;=2,1,0)</f>
        <v>1</v>
      </c>
      <c r="AL353">
        <f>IF(HR[[#This Row],[WorkLifeBalance]]&lt;=2,1,0)</f>
        <v>0</v>
      </c>
      <c r="AM353">
        <f>IF(HR[[#This Row],[MonthlyIncome]]&lt;AVERAGE(HR[MonthlyIncome]),1,0)</f>
        <v>1</v>
      </c>
      <c r="AN353">
        <f>IF(HR[[#This Row],[EnvironmentSatisfaction]]&lt;=2,1,0)</f>
        <v>0</v>
      </c>
      <c r="AO353">
        <f>IF(HR[[#This Row],[YearsSinceLastPromotion]]&gt;4,1,0)</f>
        <v>0</v>
      </c>
      <c r="AP353">
        <f>(HR[[#This Row],[OverTimeFlag]]*1.5+HR[[#This Row],[LowJobSatisFlag]]*2.5+HR[[#This Row],[LowWLBFlag]]*2+HR[[#This Row],[LowSalaryFlag]]*1.5+HR[[#This Row],[LowEnviFlag]]*2+HR[[#This Row],[LowProFlag]]*0.5)/10</f>
        <v>0.4</v>
      </c>
      <c r="AQ353" t="str">
        <f>IF(A353&gt;=_xlfn.PERCENTILE.INC($A$2:$A$1000,0.8),"High Risk",
IF(HR[[#This Row],[AttritionRiskScore]]&gt;=_xlfn.PERCENTILE.INC($AP$2:$AP$1000,0.5),"Medium Risk","Low Risk"))</f>
        <v>Medium Risk</v>
      </c>
      <c r="AR353">
        <f>(HR[[#This Row],[OverTimeFlag]]*4+HR[[#This Row],[LowWLBFlag]]*3+HR[[#This Row],[LowJobSatisFlag]]*2+HR[[#This Row],[LowProFlag]]*1)/10</f>
        <v>0.2</v>
      </c>
      <c r="AS353" t="str">
        <f t="shared" si="5"/>
        <v>Low Burnout</v>
      </c>
      <c r="AT353" t="str">
        <f>IF(HR[[#This Row],[YearsSinceLastPromotion]]&gt;4,"High Stagnation",
IF(HR[[#This Row],[YearsSinceLastPromotion]]&gt;=3,"Medium Stagnation","Low Stagnation"))</f>
        <v>Low Stagnation</v>
      </c>
      <c r="AU353" t="str">
        <f>IF(HR[[#This Row],[MonthlyIncome]]&lt;4000,"Low Salary",
IF(HR[[#This Row],[MonthlyIncome]]&lt;8000,"Medium Salary","High Salary"))</f>
        <v>Low Salary</v>
      </c>
    </row>
    <row r="354" spans="1:47">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IF(HR[[#This Row],[OverTime]]="Yes",1,0)</f>
        <v>0</v>
      </c>
      <c r="AK354">
        <f>IF(HR[[#This Row],[JobSatisfaction]]&lt;=2,1,0)</f>
        <v>0</v>
      </c>
      <c r="AL354">
        <f>IF(HR[[#This Row],[WorkLifeBalance]]&lt;=2,1,0)</f>
        <v>1</v>
      </c>
      <c r="AM354">
        <f>IF(HR[[#This Row],[MonthlyIncome]]&lt;AVERAGE(HR[MonthlyIncome]),1,0)</f>
        <v>0</v>
      </c>
      <c r="AN354">
        <f>IF(HR[[#This Row],[EnvironmentSatisfaction]]&lt;=2,1,0)</f>
        <v>1</v>
      </c>
      <c r="AO354">
        <f>IF(HR[[#This Row],[YearsSinceLastPromotion]]&gt;4,1,0)</f>
        <v>0</v>
      </c>
      <c r="AP354">
        <f>(HR[[#This Row],[OverTimeFlag]]*1.5+HR[[#This Row],[LowJobSatisFlag]]*2.5+HR[[#This Row],[LowWLBFlag]]*2+HR[[#This Row],[LowSalaryFlag]]*1.5+HR[[#This Row],[LowEnviFlag]]*2+HR[[#This Row],[LowProFlag]]*0.5)/10</f>
        <v>0.4</v>
      </c>
      <c r="AQ354" t="str">
        <f>IF(A354&gt;=_xlfn.PERCENTILE.INC($A$2:$A$1000,0.8),"High Risk",
IF(HR[[#This Row],[AttritionRiskScore]]&gt;=_xlfn.PERCENTILE.INC($AP$2:$AP$1000,0.5),"Medium Risk","Low Risk"))</f>
        <v>High Risk</v>
      </c>
      <c r="AR354">
        <f>(HR[[#This Row],[OverTimeFlag]]*4+HR[[#This Row],[LowWLBFlag]]*3+HR[[#This Row],[LowJobSatisFlag]]*2+HR[[#This Row],[LowProFlag]]*1)/10</f>
        <v>0.3</v>
      </c>
      <c r="AS354" t="str">
        <f t="shared" si="5"/>
        <v>Low Burnout</v>
      </c>
      <c r="AT354" t="str">
        <f>IF(HR[[#This Row],[YearsSinceLastPromotion]]&gt;4,"High Stagnation",
IF(HR[[#This Row],[YearsSinceLastPromotion]]&gt;=3,"Medium Stagnation","Low Stagnation"))</f>
        <v>Low Stagnation</v>
      </c>
      <c r="AU354" t="str">
        <f>IF(HR[[#This Row],[MonthlyIncome]]&lt;4000,"Low Salary",
IF(HR[[#This Row],[MonthlyIncome]]&lt;8000,"Medium Salary","High Salary"))</f>
        <v>High Salary</v>
      </c>
    </row>
    <row r="355" spans="1:47">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IF(HR[[#This Row],[OverTime]]="Yes",1,0)</f>
        <v>1</v>
      </c>
      <c r="AK355">
        <f>IF(HR[[#This Row],[JobSatisfaction]]&lt;=2,1,0)</f>
        <v>1</v>
      </c>
      <c r="AL355">
        <f>IF(HR[[#This Row],[WorkLifeBalance]]&lt;=2,1,0)</f>
        <v>0</v>
      </c>
      <c r="AM355">
        <f>IF(HR[[#This Row],[MonthlyIncome]]&lt;AVERAGE(HR[MonthlyIncome]),1,0)</f>
        <v>1</v>
      </c>
      <c r="AN355">
        <f>IF(HR[[#This Row],[EnvironmentSatisfaction]]&lt;=2,1,0)</f>
        <v>0</v>
      </c>
      <c r="AO355">
        <f>IF(HR[[#This Row],[YearsSinceLastPromotion]]&gt;4,1,0)</f>
        <v>1</v>
      </c>
      <c r="AP355">
        <f>(HR[[#This Row],[OverTimeFlag]]*1.5+HR[[#This Row],[LowJobSatisFlag]]*2.5+HR[[#This Row],[LowWLBFlag]]*2+HR[[#This Row],[LowSalaryFlag]]*1.5+HR[[#This Row],[LowEnviFlag]]*2+HR[[#This Row],[LowProFlag]]*0.5)/10</f>
        <v>0.6</v>
      </c>
      <c r="AQ355" t="str">
        <f>IF(A355&gt;=_xlfn.PERCENTILE.INC($A$2:$A$1000,0.8),"High Risk",
IF(HR[[#This Row],[AttritionRiskScore]]&gt;=_xlfn.PERCENTILE.INC($AP$2:$AP$1000,0.5),"Medium Risk","Low Risk"))</f>
        <v>Medium Risk</v>
      </c>
      <c r="AR355">
        <f>(HR[[#This Row],[OverTimeFlag]]*4+HR[[#This Row],[LowWLBFlag]]*3+HR[[#This Row],[LowJobSatisFlag]]*2+HR[[#This Row],[LowProFlag]]*1)/10</f>
        <v>0.7</v>
      </c>
      <c r="AS355" t="str">
        <f t="shared" si="5"/>
        <v>High Burnout</v>
      </c>
      <c r="AT355" t="str">
        <f>IF(HR[[#This Row],[YearsSinceLastPromotion]]&gt;4,"High Stagnation",
IF(HR[[#This Row],[YearsSinceLastPromotion]]&gt;=3,"Medium Stagnation","Low Stagnation"))</f>
        <v>High Stagnation</v>
      </c>
      <c r="AU355" t="str">
        <f>IF(HR[[#This Row],[MonthlyIncome]]&lt;4000,"Low Salary",
IF(HR[[#This Row],[MonthlyIncome]]&lt;8000,"Medium Salary","High Salary"))</f>
        <v>Medium Salary</v>
      </c>
    </row>
    <row r="356" spans="1:47">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IF(HR[[#This Row],[OverTime]]="Yes",1,0)</f>
        <v>1</v>
      </c>
      <c r="AK356">
        <f>IF(HR[[#This Row],[JobSatisfaction]]&lt;=2,1,0)</f>
        <v>0</v>
      </c>
      <c r="AL356">
        <f>IF(HR[[#This Row],[WorkLifeBalance]]&lt;=2,1,0)</f>
        <v>0</v>
      </c>
      <c r="AM356">
        <f>IF(HR[[#This Row],[MonthlyIncome]]&lt;AVERAGE(HR[MonthlyIncome]),1,0)</f>
        <v>1</v>
      </c>
      <c r="AN356">
        <f>IF(HR[[#This Row],[EnvironmentSatisfaction]]&lt;=2,1,0)</f>
        <v>0</v>
      </c>
      <c r="AO356">
        <f>IF(HR[[#This Row],[YearsSinceLastPromotion]]&gt;4,1,0)</f>
        <v>0</v>
      </c>
      <c r="AP356">
        <f>(HR[[#This Row],[OverTimeFlag]]*1.5+HR[[#This Row],[LowJobSatisFlag]]*2.5+HR[[#This Row],[LowWLBFlag]]*2+HR[[#This Row],[LowSalaryFlag]]*1.5+HR[[#This Row],[LowEnviFlag]]*2+HR[[#This Row],[LowProFlag]]*0.5)/10</f>
        <v>0.3</v>
      </c>
      <c r="AQ356" t="str">
        <f>IF(A356&gt;=_xlfn.PERCENTILE.INC($A$2:$A$1000,0.8),"High Risk",
IF(HR[[#This Row],[AttritionRiskScore]]&gt;=_xlfn.PERCENTILE.INC($AP$2:$AP$1000,0.5),"Medium Risk","Low Risk"))</f>
        <v>Low Risk</v>
      </c>
      <c r="AR356">
        <f>(HR[[#This Row],[OverTimeFlag]]*4+HR[[#This Row],[LowWLBFlag]]*3+HR[[#This Row],[LowJobSatisFlag]]*2+HR[[#This Row],[LowProFlag]]*1)/10</f>
        <v>0.4</v>
      </c>
      <c r="AS356" t="str">
        <f t="shared" si="5"/>
        <v>Medium Burnout</v>
      </c>
      <c r="AT356" t="str">
        <f>IF(HR[[#This Row],[YearsSinceLastPromotion]]&gt;4,"High Stagnation",
IF(HR[[#This Row],[YearsSinceLastPromotion]]&gt;=3,"Medium Stagnation","Low Stagnation"))</f>
        <v>Low Stagnation</v>
      </c>
      <c r="AU356" t="str">
        <f>IF(HR[[#This Row],[MonthlyIncome]]&lt;4000,"Low Salary",
IF(HR[[#This Row],[MonthlyIncome]]&lt;8000,"Medium Salary","High Salary"))</f>
        <v>Medium Salary</v>
      </c>
    </row>
    <row r="357" spans="1:47">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IF(HR[[#This Row],[OverTime]]="Yes",1,0)</f>
        <v>0</v>
      </c>
      <c r="AK357">
        <f>IF(HR[[#This Row],[JobSatisfaction]]&lt;=2,1,0)</f>
        <v>0</v>
      </c>
      <c r="AL357">
        <f>IF(HR[[#This Row],[WorkLifeBalance]]&lt;=2,1,0)</f>
        <v>0</v>
      </c>
      <c r="AM357">
        <f>IF(HR[[#This Row],[MonthlyIncome]]&lt;AVERAGE(HR[MonthlyIncome]),1,0)</f>
        <v>1</v>
      </c>
      <c r="AN357">
        <f>IF(HR[[#This Row],[EnvironmentSatisfaction]]&lt;=2,1,0)</f>
        <v>0</v>
      </c>
      <c r="AO357">
        <f>IF(HR[[#This Row],[YearsSinceLastPromotion]]&gt;4,1,0)</f>
        <v>1</v>
      </c>
      <c r="AP357">
        <f>(HR[[#This Row],[OverTimeFlag]]*1.5+HR[[#This Row],[LowJobSatisFlag]]*2.5+HR[[#This Row],[LowWLBFlag]]*2+HR[[#This Row],[LowSalaryFlag]]*1.5+HR[[#This Row],[LowEnviFlag]]*2+HR[[#This Row],[LowProFlag]]*0.5)/10</f>
        <v>0.2</v>
      </c>
      <c r="AQ357" t="str">
        <f>IF(A357&gt;=_xlfn.PERCENTILE.INC($A$2:$A$1000,0.8),"High Risk",
IF(HR[[#This Row],[AttritionRiskScore]]&gt;=_xlfn.PERCENTILE.INC($AP$2:$AP$1000,0.5),"Medium Risk","Low Risk"))</f>
        <v>Low Risk</v>
      </c>
      <c r="AR357">
        <f>(HR[[#This Row],[OverTimeFlag]]*4+HR[[#This Row],[LowWLBFlag]]*3+HR[[#This Row],[LowJobSatisFlag]]*2+HR[[#This Row],[LowProFlag]]*1)/10</f>
        <v>0.1</v>
      </c>
      <c r="AS357" t="str">
        <f t="shared" si="5"/>
        <v>Low Burnout</v>
      </c>
      <c r="AT357" t="str">
        <f>IF(HR[[#This Row],[YearsSinceLastPromotion]]&gt;4,"High Stagnation",
IF(HR[[#This Row],[YearsSinceLastPromotion]]&gt;=3,"Medium Stagnation","Low Stagnation"))</f>
        <v>High Stagnation</v>
      </c>
      <c r="AU357" t="str">
        <f>IF(HR[[#This Row],[MonthlyIncome]]&lt;4000,"Low Salary",
IF(HR[[#This Row],[MonthlyIncome]]&lt;8000,"Medium Salary","High Salary"))</f>
        <v>Medium Salary</v>
      </c>
    </row>
    <row r="358" spans="1:47">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IF(HR[[#This Row],[OverTime]]="Yes",1,0)</f>
        <v>0</v>
      </c>
      <c r="AK358">
        <f>IF(HR[[#This Row],[JobSatisfaction]]&lt;=2,1,0)</f>
        <v>0</v>
      </c>
      <c r="AL358">
        <f>IF(HR[[#This Row],[WorkLifeBalance]]&lt;=2,1,0)</f>
        <v>0</v>
      </c>
      <c r="AM358">
        <f>IF(HR[[#This Row],[MonthlyIncome]]&lt;AVERAGE(HR[MonthlyIncome]),1,0)</f>
        <v>0</v>
      </c>
      <c r="AN358">
        <f>IF(HR[[#This Row],[EnvironmentSatisfaction]]&lt;=2,1,0)</f>
        <v>1</v>
      </c>
      <c r="AO358">
        <f>IF(HR[[#This Row],[YearsSinceLastPromotion]]&gt;4,1,0)</f>
        <v>0</v>
      </c>
      <c r="AP358">
        <f>(HR[[#This Row],[OverTimeFlag]]*1.5+HR[[#This Row],[LowJobSatisFlag]]*2.5+HR[[#This Row],[LowWLBFlag]]*2+HR[[#This Row],[LowSalaryFlag]]*1.5+HR[[#This Row],[LowEnviFlag]]*2+HR[[#This Row],[LowProFlag]]*0.5)/10</f>
        <v>0.2</v>
      </c>
      <c r="AQ358" t="str">
        <f>IF(A358&gt;=_xlfn.PERCENTILE.INC($A$2:$A$1000,0.8),"High Risk",
IF(HR[[#This Row],[AttritionRiskScore]]&gt;=_xlfn.PERCENTILE.INC($AP$2:$AP$1000,0.5),"Medium Risk","Low Risk"))</f>
        <v>Low Risk</v>
      </c>
      <c r="AR358">
        <f>(HR[[#This Row],[OverTimeFlag]]*4+HR[[#This Row],[LowWLBFlag]]*3+HR[[#This Row],[LowJobSatisFlag]]*2+HR[[#This Row],[LowProFlag]]*1)/10</f>
        <v>0</v>
      </c>
      <c r="AS358" t="str">
        <f t="shared" si="5"/>
        <v>Low Burnout</v>
      </c>
      <c r="AT358" t="str">
        <f>IF(HR[[#This Row],[YearsSinceLastPromotion]]&gt;4,"High Stagnation",
IF(HR[[#This Row],[YearsSinceLastPromotion]]&gt;=3,"Medium Stagnation","Low Stagnation"))</f>
        <v>Low Stagnation</v>
      </c>
      <c r="AU358" t="str">
        <f>IF(HR[[#This Row],[MonthlyIncome]]&lt;4000,"Low Salary",
IF(HR[[#This Row],[MonthlyIncome]]&lt;8000,"Medium Salary","High Salary"))</f>
        <v>Medium Salary</v>
      </c>
    </row>
    <row r="359" spans="1:47">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IF(HR[[#This Row],[OverTime]]="Yes",1,0)</f>
        <v>1</v>
      </c>
      <c r="AK359">
        <f>IF(HR[[#This Row],[JobSatisfaction]]&lt;=2,1,0)</f>
        <v>1</v>
      </c>
      <c r="AL359">
        <f>IF(HR[[#This Row],[WorkLifeBalance]]&lt;=2,1,0)</f>
        <v>0</v>
      </c>
      <c r="AM359">
        <f>IF(HR[[#This Row],[MonthlyIncome]]&lt;AVERAGE(HR[MonthlyIncome]),1,0)</f>
        <v>1</v>
      </c>
      <c r="AN359">
        <f>IF(HR[[#This Row],[EnvironmentSatisfaction]]&lt;=2,1,0)</f>
        <v>1</v>
      </c>
      <c r="AO359">
        <f>IF(HR[[#This Row],[YearsSinceLastPromotion]]&gt;4,1,0)</f>
        <v>0</v>
      </c>
      <c r="AP359">
        <f>(HR[[#This Row],[OverTimeFlag]]*1.5+HR[[#This Row],[LowJobSatisFlag]]*2.5+HR[[#This Row],[LowWLBFlag]]*2+HR[[#This Row],[LowSalaryFlag]]*1.5+HR[[#This Row],[LowEnviFlag]]*2+HR[[#This Row],[LowProFlag]]*0.5)/10</f>
        <v>0.75</v>
      </c>
      <c r="AQ359" t="str">
        <f>IF(A359&gt;=_xlfn.PERCENTILE.INC($A$2:$A$1000,0.8),"High Risk",
IF(HR[[#This Row],[AttritionRiskScore]]&gt;=_xlfn.PERCENTILE.INC($AP$2:$AP$1000,0.5),"Medium Risk","Low Risk"))</f>
        <v>Medium Risk</v>
      </c>
      <c r="AR359">
        <f>(HR[[#This Row],[OverTimeFlag]]*4+HR[[#This Row],[LowWLBFlag]]*3+HR[[#This Row],[LowJobSatisFlag]]*2+HR[[#This Row],[LowProFlag]]*1)/10</f>
        <v>0.6</v>
      </c>
      <c r="AS359" t="str">
        <f t="shared" si="5"/>
        <v>Medium Burnout</v>
      </c>
      <c r="AT359" t="str">
        <f>IF(HR[[#This Row],[YearsSinceLastPromotion]]&gt;4,"High Stagnation",
IF(HR[[#This Row],[YearsSinceLastPromotion]]&gt;=3,"Medium Stagnation","Low Stagnation"))</f>
        <v>Low Stagnation</v>
      </c>
      <c r="AU359" t="str">
        <f>IF(HR[[#This Row],[MonthlyIncome]]&lt;4000,"Low Salary",
IF(HR[[#This Row],[MonthlyIncome]]&lt;8000,"Medium Salary","High Salary"))</f>
        <v>Low Salary</v>
      </c>
    </row>
    <row r="360" spans="1:47">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IF(HR[[#This Row],[OverTime]]="Yes",1,0)</f>
        <v>0</v>
      </c>
      <c r="AK360">
        <f>IF(HR[[#This Row],[JobSatisfaction]]&lt;=2,1,0)</f>
        <v>0</v>
      </c>
      <c r="AL360">
        <f>IF(HR[[#This Row],[WorkLifeBalance]]&lt;=2,1,0)</f>
        <v>0</v>
      </c>
      <c r="AM360">
        <f>IF(HR[[#This Row],[MonthlyIncome]]&lt;AVERAGE(HR[MonthlyIncome]),1,0)</f>
        <v>0</v>
      </c>
      <c r="AN360">
        <f>IF(HR[[#This Row],[EnvironmentSatisfaction]]&lt;=2,1,0)</f>
        <v>0</v>
      </c>
      <c r="AO360">
        <f>IF(HR[[#This Row],[YearsSinceLastPromotion]]&gt;4,1,0)</f>
        <v>0</v>
      </c>
      <c r="AP360">
        <f>(HR[[#This Row],[OverTimeFlag]]*1.5+HR[[#This Row],[LowJobSatisFlag]]*2.5+HR[[#This Row],[LowWLBFlag]]*2+HR[[#This Row],[LowSalaryFlag]]*1.5+HR[[#This Row],[LowEnviFlag]]*2+HR[[#This Row],[LowProFlag]]*0.5)/10</f>
        <v>0</v>
      </c>
      <c r="AQ360" t="str">
        <f>IF(A360&gt;=_xlfn.PERCENTILE.INC($A$2:$A$1000,0.8),"High Risk",
IF(HR[[#This Row],[AttritionRiskScore]]&gt;=_xlfn.PERCENTILE.INC($AP$2:$AP$1000,0.5),"Medium Risk","Low Risk"))</f>
        <v>Low Risk</v>
      </c>
      <c r="AR360">
        <f>(HR[[#This Row],[OverTimeFlag]]*4+HR[[#This Row],[LowWLBFlag]]*3+HR[[#This Row],[LowJobSatisFlag]]*2+HR[[#This Row],[LowProFlag]]*1)/10</f>
        <v>0</v>
      </c>
      <c r="AS360" t="str">
        <f t="shared" si="5"/>
        <v>Low Burnout</v>
      </c>
      <c r="AT360" t="str">
        <f>IF(HR[[#This Row],[YearsSinceLastPromotion]]&gt;4,"High Stagnation",
IF(HR[[#This Row],[YearsSinceLastPromotion]]&gt;=3,"Medium Stagnation","Low Stagnation"))</f>
        <v>Low Stagnation</v>
      </c>
      <c r="AU360" t="str">
        <f>IF(HR[[#This Row],[MonthlyIncome]]&lt;4000,"Low Salary",
IF(HR[[#This Row],[MonthlyIncome]]&lt;8000,"Medium Salary","High Salary"))</f>
        <v>Medium Salary</v>
      </c>
    </row>
    <row r="361" spans="1:47">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IF(HR[[#This Row],[OverTime]]="Yes",1,0)</f>
        <v>0</v>
      </c>
      <c r="AK361">
        <f>IF(HR[[#This Row],[JobSatisfaction]]&lt;=2,1,0)</f>
        <v>0</v>
      </c>
      <c r="AL361">
        <f>IF(HR[[#This Row],[WorkLifeBalance]]&lt;=2,1,0)</f>
        <v>0</v>
      </c>
      <c r="AM361">
        <f>IF(HR[[#This Row],[MonthlyIncome]]&lt;AVERAGE(HR[MonthlyIncome]),1,0)</f>
        <v>0</v>
      </c>
      <c r="AN361">
        <f>IF(HR[[#This Row],[EnvironmentSatisfaction]]&lt;=2,1,0)</f>
        <v>1</v>
      </c>
      <c r="AO361">
        <f>IF(HR[[#This Row],[YearsSinceLastPromotion]]&gt;4,1,0)</f>
        <v>0</v>
      </c>
      <c r="AP361">
        <f>(HR[[#This Row],[OverTimeFlag]]*1.5+HR[[#This Row],[LowJobSatisFlag]]*2.5+HR[[#This Row],[LowWLBFlag]]*2+HR[[#This Row],[LowSalaryFlag]]*1.5+HR[[#This Row],[LowEnviFlag]]*2+HR[[#This Row],[LowProFlag]]*0.5)/10</f>
        <v>0.2</v>
      </c>
      <c r="AQ361" t="str">
        <f>IF(A361&gt;=_xlfn.PERCENTILE.INC($A$2:$A$1000,0.8),"High Risk",
IF(HR[[#This Row],[AttritionRiskScore]]&gt;=_xlfn.PERCENTILE.INC($AP$2:$AP$1000,0.5),"Medium Risk","Low Risk"))</f>
        <v>Low Risk</v>
      </c>
      <c r="AR361">
        <f>(HR[[#This Row],[OverTimeFlag]]*4+HR[[#This Row],[LowWLBFlag]]*3+HR[[#This Row],[LowJobSatisFlag]]*2+HR[[#This Row],[LowProFlag]]*1)/10</f>
        <v>0</v>
      </c>
      <c r="AS361" t="str">
        <f t="shared" si="5"/>
        <v>Low Burnout</v>
      </c>
      <c r="AT361" t="str">
        <f>IF(HR[[#This Row],[YearsSinceLastPromotion]]&gt;4,"High Stagnation",
IF(HR[[#This Row],[YearsSinceLastPromotion]]&gt;=3,"Medium Stagnation","Low Stagnation"))</f>
        <v>Low Stagnation</v>
      </c>
      <c r="AU361" t="str">
        <f>IF(HR[[#This Row],[MonthlyIncome]]&lt;4000,"Low Salary",
IF(HR[[#This Row],[MonthlyIncome]]&lt;8000,"Medium Salary","High Salary"))</f>
        <v>High Salary</v>
      </c>
    </row>
    <row r="362" spans="1:47">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IF(HR[[#This Row],[OverTime]]="Yes",1,0)</f>
        <v>0</v>
      </c>
      <c r="AK362">
        <f>IF(HR[[#This Row],[JobSatisfaction]]&lt;=2,1,0)</f>
        <v>0</v>
      </c>
      <c r="AL362">
        <f>IF(HR[[#This Row],[WorkLifeBalance]]&lt;=2,1,0)</f>
        <v>0</v>
      </c>
      <c r="AM362">
        <f>IF(HR[[#This Row],[MonthlyIncome]]&lt;AVERAGE(HR[MonthlyIncome]),1,0)</f>
        <v>0</v>
      </c>
      <c r="AN362">
        <f>IF(HR[[#This Row],[EnvironmentSatisfaction]]&lt;=2,1,0)</f>
        <v>0</v>
      </c>
      <c r="AO362">
        <f>IF(HR[[#This Row],[YearsSinceLastPromotion]]&gt;4,1,0)</f>
        <v>0</v>
      </c>
      <c r="AP362">
        <f>(HR[[#This Row],[OverTimeFlag]]*1.5+HR[[#This Row],[LowJobSatisFlag]]*2.5+HR[[#This Row],[LowWLBFlag]]*2+HR[[#This Row],[LowSalaryFlag]]*1.5+HR[[#This Row],[LowEnviFlag]]*2+HR[[#This Row],[LowProFlag]]*0.5)/10</f>
        <v>0</v>
      </c>
      <c r="AQ362" t="str">
        <f>IF(A362&gt;=_xlfn.PERCENTILE.INC($A$2:$A$1000,0.8),"High Risk",
IF(HR[[#This Row],[AttritionRiskScore]]&gt;=_xlfn.PERCENTILE.INC($AP$2:$AP$1000,0.5),"Medium Risk","Low Risk"))</f>
        <v>High Risk</v>
      </c>
      <c r="AR362">
        <f>(HR[[#This Row],[OverTimeFlag]]*4+HR[[#This Row],[LowWLBFlag]]*3+HR[[#This Row],[LowJobSatisFlag]]*2+HR[[#This Row],[LowProFlag]]*1)/10</f>
        <v>0</v>
      </c>
      <c r="AS362" t="str">
        <f t="shared" si="5"/>
        <v>Low Burnout</v>
      </c>
      <c r="AT362" t="str">
        <f>IF(HR[[#This Row],[YearsSinceLastPromotion]]&gt;4,"High Stagnation",
IF(HR[[#This Row],[YearsSinceLastPromotion]]&gt;=3,"Medium Stagnation","Low Stagnation"))</f>
        <v>Low Stagnation</v>
      </c>
      <c r="AU362" t="str">
        <f>IF(HR[[#This Row],[MonthlyIncome]]&lt;4000,"Low Salary",
IF(HR[[#This Row],[MonthlyIncome]]&lt;8000,"Medium Salary","High Salary"))</f>
        <v>Medium Salary</v>
      </c>
    </row>
    <row r="363" spans="1:47">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IF(HR[[#This Row],[OverTime]]="Yes",1,0)</f>
        <v>1</v>
      </c>
      <c r="AK363">
        <f>IF(HR[[#This Row],[JobSatisfaction]]&lt;=2,1,0)</f>
        <v>0</v>
      </c>
      <c r="AL363">
        <f>IF(HR[[#This Row],[WorkLifeBalance]]&lt;=2,1,0)</f>
        <v>0</v>
      </c>
      <c r="AM363">
        <f>IF(HR[[#This Row],[MonthlyIncome]]&lt;AVERAGE(HR[MonthlyIncome]),1,0)</f>
        <v>1</v>
      </c>
      <c r="AN363">
        <f>IF(HR[[#This Row],[EnvironmentSatisfaction]]&lt;=2,1,0)</f>
        <v>0</v>
      </c>
      <c r="AO363">
        <f>IF(HR[[#This Row],[YearsSinceLastPromotion]]&gt;4,1,0)</f>
        <v>0</v>
      </c>
      <c r="AP363">
        <f>(HR[[#This Row],[OverTimeFlag]]*1.5+HR[[#This Row],[LowJobSatisFlag]]*2.5+HR[[#This Row],[LowWLBFlag]]*2+HR[[#This Row],[LowSalaryFlag]]*1.5+HR[[#This Row],[LowEnviFlag]]*2+HR[[#This Row],[LowProFlag]]*0.5)/10</f>
        <v>0.3</v>
      </c>
      <c r="AQ363" t="str">
        <f>IF(A363&gt;=_xlfn.PERCENTILE.INC($A$2:$A$1000,0.8),"High Risk",
IF(HR[[#This Row],[AttritionRiskScore]]&gt;=_xlfn.PERCENTILE.INC($AP$2:$AP$1000,0.5),"Medium Risk","Low Risk"))</f>
        <v>Low Risk</v>
      </c>
      <c r="AR363">
        <f>(HR[[#This Row],[OverTimeFlag]]*4+HR[[#This Row],[LowWLBFlag]]*3+HR[[#This Row],[LowJobSatisFlag]]*2+HR[[#This Row],[LowProFlag]]*1)/10</f>
        <v>0.4</v>
      </c>
      <c r="AS363" t="str">
        <f t="shared" si="5"/>
        <v>Medium Burnout</v>
      </c>
      <c r="AT363" t="str">
        <f>IF(HR[[#This Row],[YearsSinceLastPromotion]]&gt;4,"High Stagnation",
IF(HR[[#This Row],[YearsSinceLastPromotion]]&gt;=3,"Medium Stagnation","Low Stagnation"))</f>
        <v>Low Stagnation</v>
      </c>
      <c r="AU363" t="str">
        <f>IF(HR[[#This Row],[MonthlyIncome]]&lt;4000,"Low Salary",
IF(HR[[#This Row],[MonthlyIncome]]&lt;8000,"Medium Salary","High Salary"))</f>
        <v>Low Salary</v>
      </c>
    </row>
    <row r="364" spans="1:47">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IF(HR[[#This Row],[OverTime]]="Yes",1,0)</f>
        <v>0</v>
      </c>
      <c r="AK364">
        <f>IF(HR[[#This Row],[JobSatisfaction]]&lt;=2,1,0)</f>
        <v>0</v>
      </c>
      <c r="AL364">
        <f>IF(HR[[#This Row],[WorkLifeBalance]]&lt;=2,1,0)</f>
        <v>1</v>
      </c>
      <c r="AM364">
        <f>IF(HR[[#This Row],[MonthlyIncome]]&lt;AVERAGE(HR[MonthlyIncome]),1,0)</f>
        <v>1</v>
      </c>
      <c r="AN364">
        <f>IF(HR[[#This Row],[EnvironmentSatisfaction]]&lt;=2,1,0)</f>
        <v>1</v>
      </c>
      <c r="AO364">
        <f>IF(HR[[#This Row],[YearsSinceLastPromotion]]&gt;4,1,0)</f>
        <v>0</v>
      </c>
      <c r="AP364">
        <f>(HR[[#This Row],[OverTimeFlag]]*1.5+HR[[#This Row],[LowJobSatisFlag]]*2.5+HR[[#This Row],[LowWLBFlag]]*2+HR[[#This Row],[LowSalaryFlag]]*1.5+HR[[#This Row],[LowEnviFlag]]*2+HR[[#This Row],[LowProFlag]]*0.5)/10</f>
        <v>0.55000000000000004</v>
      </c>
      <c r="AQ364" t="str">
        <f>IF(A364&gt;=_xlfn.PERCENTILE.INC($A$2:$A$1000,0.8),"High Risk",
IF(HR[[#This Row],[AttritionRiskScore]]&gt;=_xlfn.PERCENTILE.INC($AP$2:$AP$1000,0.5),"Medium Risk","Low Risk"))</f>
        <v>Medium Risk</v>
      </c>
      <c r="AR364">
        <f>(HR[[#This Row],[OverTimeFlag]]*4+HR[[#This Row],[LowWLBFlag]]*3+HR[[#This Row],[LowJobSatisFlag]]*2+HR[[#This Row],[LowProFlag]]*1)/10</f>
        <v>0.3</v>
      </c>
      <c r="AS364" t="str">
        <f t="shared" si="5"/>
        <v>Low Burnout</v>
      </c>
      <c r="AT364" t="str">
        <f>IF(HR[[#This Row],[YearsSinceLastPromotion]]&gt;4,"High Stagnation",
IF(HR[[#This Row],[YearsSinceLastPromotion]]&gt;=3,"Medium Stagnation","Low Stagnation"))</f>
        <v>Low Stagnation</v>
      </c>
      <c r="AU364" t="str">
        <f>IF(HR[[#This Row],[MonthlyIncome]]&lt;4000,"Low Salary",
IF(HR[[#This Row],[MonthlyIncome]]&lt;8000,"Medium Salary","High Salary"))</f>
        <v>Low Salary</v>
      </c>
    </row>
    <row r="365" spans="1:47">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IF(HR[[#This Row],[OverTime]]="Yes",1,0)</f>
        <v>1</v>
      </c>
      <c r="AK365">
        <f>IF(HR[[#This Row],[JobSatisfaction]]&lt;=2,1,0)</f>
        <v>0</v>
      </c>
      <c r="AL365">
        <f>IF(HR[[#This Row],[WorkLifeBalance]]&lt;=2,1,0)</f>
        <v>0</v>
      </c>
      <c r="AM365">
        <f>IF(HR[[#This Row],[MonthlyIncome]]&lt;AVERAGE(HR[MonthlyIncome]),1,0)</f>
        <v>1</v>
      </c>
      <c r="AN365">
        <f>IF(HR[[#This Row],[EnvironmentSatisfaction]]&lt;=2,1,0)</f>
        <v>0</v>
      </c>
      <c r="AO365">
        <f>IF(HR[[#This Row],[YearsSinceLastPromotion]]&gt;4,1,0)</f>
        <v>0</v>
      </c>
      <c r="AP365">
        <f>(HR[[#This Row],[OverTimeFlag]]*1.5+HR[[#This Row],[LowJobSatisFlag]]*2.5+HR[[#This Row],[LowWLBFlag]]*2+HR[[#This Row],[LowSalaryFlag]]*1.5+HR[[#This Row],[LowEnviFlag]]*2+HR[[#This Row],[LowProFlag]]*0.5)/10</f>
        <v>0.3</v>
      </c>
      <c r="AQ365" t="str">
        <f>IF(A365&gt;=_xlfn.PERCENTILE.INC($A$2:$A$1000,0.8),"High Risk",
IF(HR[[#This Row],[AttritionRiskScore]]&gt;=_xlfn.PERCENTILE.INC($AP$2:$AP$1000,0.5),"Medium Risk","Low Risk"))</f>
        <v>Low Risk</v>
      </c>
      <c r="AR365">
        <f>(HR[[#This Row],[OverTimeFlag]]*4+HR[[#This Row],[LowWLBFlag]]*3+HR[[#This Row],[LowJobSatisFlag]]*2+HR[[#This Row],[LowProFlag]]*1)/10</f>
        <v>0.4</v>
      </c>
      <c r="AS365" t="str">
        <f t="shared" si="5"/>
        <v>Medium Burnout</v>
      </c>
      <c r="AT365" t="str">
        <f>IF(HR[[#This Row],[YearsSinceLastPromotion]]&gt;4,"High Stagnation",
IF(HR[[#This Row],[YearsSinceLastPromotion]]&gt;=3,"Medium Stagnation","Low Stagnation"))</f>
        <v>Low Stagnation</v>
      </c>
      <c r="AU365" t="str">
        <f>IF(HR[[#This Row],[MonthlyIncome]]&lt;4000,"Low Salary",
IF(HR[[#This Row],[MonthlyIncome]]&lt;8000,"Medium Salary","High Salary"))</f>
        <v>Low Salary</v>
      </c>
    </row>
    <row r="366" spans="1:47">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IF(HR[[#This Row],[OverTime]]="Yes",1,0)</f>
        <v>0</v>
      </c>
      <c r="AK366">
        <f>IF(HR[[#This Row],[JobSatisfaction]]&lt;=2,1,0)</f>
        <v>1</v>
      </c>
      <c r="AL366">
        <f>IF(HR[[#This Row],[WorkLifeBalance]]&lt;=2,1,0)</f>
        <v>0</v>
      </c>
      <c r="AM366">
        <f>IF(HR[[#This Row],[MonthlyIncome]]&lt;AVERAGE(HR[MonthlyIncome]),1,0)</f>
        <v>1</v>
      </c>
      <c r="AN366">
        <f>IF(HR[[#This Row],[EnvironmentSatisfaction]]&lt;=2,1,0)</f>
        <v>0</v>
      </c>
      <c r="AO366">
        <f>IF(HR[[#This Row],[YearsSinceLastPromotion]]&gt;4,1,0)</f>
        <v>0</v>
      </c>
      <c r="AP366">
        <f>(HR[[#This Row],[OverTimeFlag]]*1.5+HR[[#This Row],[LowJobSatisFlag]]*2.5+HR[[#This Row],[LowWLBFlag]]*2+HR[[#This Row],[LowSalaryFlag]]*1.5+HR[[#This Row],[LowEnviFlag]]*2+HR[[#This Row],[LowProFlag]]*0.5)/10</f>
        <v>0.4</v>
      </c>
      <c r="AQ366" t="str">
        <f>IF(A366&gt;=_xlfn.PERCENTILE.INC($A$2:$A$1000,0.8),"High Risk",
IF(HR[[#This Row],[AttritionRiskScore]]&gt;=_xlfn.PERCENTILE.INC($AP$2:$AP$1000,0.5),"Medium Risk","Low Risk"))</f>
        <v>Medium Risk</v>
      </c>
      <c r="AR366">
        <f>(HR[[#This Row],[OverTimeFlag]]*4+HR[[#This Row],[LowWLBFlag]]*3+HR[[#This Row],[LowJobSatisFlag]]*2+HR[[#This Row],[LowProFlag]]*1)/10</f>
        <v>0.2</v>
      </c>
      <c r="AS366" t="str">
        <f t="shared" si="5"/>
        <v>Low Burnout</v>
      </c>
      <c r="AT366" t="str">
        <f>IF(HR[[#This Row],[YearsSinceLastPromotion]]&gt;4,"High Stagnation",
IF(HR[[#This Row],[YearsSinceLastPromotion]]&gt;=3,"Medium Stagnation","Low Stagnation"))</f>
        <v>Low Stagnation</v>
      </c>
      <c r="AU366" t="str">
        <f>IF(HR[[#This Row],[MonthlyIncome]]&lt;4000,"Low Salary",
IF(HR[[#This Row],[MonthlyIncome]]&lt;8000,"Medium Salary","High Salary"))</f>
        <v>Low Salary</v>
      </c>
    </row>
    <row r="367" spans="1:47">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IF(HR[[#This Row],[OverTime]]="Yes",1,0)</f>
        <v>0</v>
      </c>
      <c r="AK367">
        <f>IF(HR[[#This Row],[JobSatisfaction]]&lt;=2,1,0)</f>
        <v>0</v>
      </c>
      <c r="AL367">
        <f>IF(HR[[#This Row],[WorkLifeBalance]]&lt;=2,1,0)</f>
        <v>0</v>
      </c>
      <c r="AM367">
        <f>IF(HR[[#This Row],[MonthlyIncome]]&lt;AVERAGE(HR[MonthlyIncome]),1,0)</f>
        <v>1</v>
      </c>
      <c r="AN367">
        <f>IF(HR[[#This Row],[EnvironmentSatisfaction]]&lt;=2,1,0)</f>
        <v>0</v>
      </c>
      <c r="AO367">
        <f>IF(HR[[#This Row],[YearsSinceLastPromotion]]&gt;4,1,0)</f>
        <v>0</v>
      </c>
      <c r="AP367">
        <f>(HR[[#This Row],[OverTimeFlag]]*1.5+HR[[#This Row],[LowJobSatisFlag]]*2.5+HR[[#This Row],[LowWLBFlag]]*2+HR[[#This Row],[LowSalaryFlag]]*1.5+HR[[#This Row],[LowEnviFlag]]*2+HR[[#This Row],[LowProFlag]]*0.5)/10</f>
        <v>0.15</v>
      </c>
      <c r="AQ367" t="str">
        <f>IF(A367&gt;=_xlfn.PERCENTILE.INC($A$2:$A$1000,0.8),"High Risk",
IF(HR[[#This Row],[AttritionRiskScore]]&gt;=_xlfn.PERCENTILE.INC($AP$2:$AP$1000,0.5),"Medium Risk","Low Risk"))</f>
        <v>High Risk</v>
      </c>
      <c r="AR367">
        <f>(HR[[#This Row],[OverTimeFlag]]*4+HR[[#This Row],[LowWLBFlag]]*3+HR[[#This Row],[LowJobSatisFlag]]*2+HR[[#This Row],[LowProFlag]]*1)/10</f>
        <v>0</v>
      </c>
      <c r="AS367" t="str">
        <f t="shared" si="5"/>
        <v>Low Burnout</v>
      </c>
      <c r="AT367" t="str">
        <f>IF(HR[[#This Row],[YearsSinceLastPromotion]]&gt;4,"High Stagnation",
IF(HR[[#This Row],[YearsSinceLastPromotion]]&gt;=3,"Medium Stagnation","Low Stagnation"))</f>
        <v>Low Stagnation</v>
      </c>
      <c r="AU367" t="str">
        <f>IF(HR[[#This Row],[MonthlyIncome]]&lt;4000,"Low Salary",
IF(HR[[#This Row],[MonthlyIncome]]&lt;8000,"Medium Salary","High Salary"))</f>
        <v>Medium Salary</v>
      </c>
    </row>
    <row r="368" spans="1:47">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IF(HR[[#This Row],[OverTime]]="Yes",1,0)</f>
        <v>0</v>
      </c>
      <c r="AK368">
        <f>IF(HR[[#This Row],[JobSatisfaction]]&lt;=2,1,0)</f>
        <v>1</v>
      </c>
      <c r="AL368">
        <f>IF(HR[[#This Row],[WorkLifeBalance]]&lt;=2,1,0)</f>
        <v>0</v>
      </c>
      <c r="AM368">
        <f>IF(HR[[#This Row],[MonthlyIncome]]&lt;AVERAGE(HR[MonthlyIncome]),1,0)</f>
        <v>0</v>
      </c>
      <c r="AN368">
        <f>IF(HR[[#This Row],[EnvironmentSatisfaction]]&lt;=2,1,0)</f>
        <v>1</v>
      </c>
      <c r="AO368">
        <f>IF(HR[[#This Row],[YearsSinceLastPromotion]]&gt;4,1,0)</f>
        <v>1</v>
      </c>
      <c r="AP368">
        <f>(HR[[#This Row],[OverTimeFlag]]*1.5+HR[[#This Row],[LowJobSatisFlag]]*2.5+HR[[#This Row],[LowWLBFlag]]*2+HR[[#This Row],[LowSalaryFlag]]*1.5+HR[[#This Row],[LowEnviFlag]]*2+HR[[#This Row],[LowProFlag]]*0.5)/10</f>
        <v>0.5</v>
      </c>
      <c r="AQ368" t="str">
        <f>IF(A368&gt;=_xlfn.PERCENTILE.INC($A$2:$A$1000,0.8),"High Risk",
IF(HR[[#This Row],[AttritionRiskScore]]&gt;=_xlfn.PERCENTILE.INC($AP$2:$AP$1000,0.5),"Medium Risk","Low Risk"))</f>
        <v>Medium Risk</v>
      </c>
      <c r="AR368">
        <f>(HR[[#This Row],[OverTimeFlag]]*4+HR[[#This Row],[LowWLBFlag]]*3+HR[[#This Row],[LowJobSatisFlag]]*2+HR[[#This Row],[LowProFlag]]*1)/10</f>
        <v>0.3</v>
      </c>
      <c r="AS368" t="str">
        <f t="shared" si="5"/>
        <v>Low Burnout</v>
      </c>
      <c r="AT368" t="str">
        <f>IF(HR[[#This Row],[YearsSinceLastPromotion]]&gt;4,"High Stagnation",
IF(HR[[#This Row],[YearsSinceLastPromotion]]&gt;=3,"Medium Stagnation","Low Stagnation"))</f>
        <v>High Stagnation</v>
      </c>
      <c r="AU368" t="str">
        <f>IF(HR[[#This Row],[MonthlyIncome]]&lt;4000,"Low Salary",
IF(HR[[#This Row],[MonthlyIncome]]&lt;8000,"Medium Salary","High Salary"))</f>
        <v>High Salary</v>
      </c>
    </row>
    <row r="369" spans="1:47">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IF(HR[[#This Row],[OverTime]]="Yes",1,0)</f>
        <v>0</v>
      </c>
      <c r="AK369">
        <f>IF(HR[[#This Row],[JobSatisfaction]]&lt;=2,1,0)</f>
        <v>0</v>
      </c>
      <c r="AL369">
        <f>IF(HR[[#This Row],[WorkLifeBalance]]&lt;=2,1,0)</f>
        <v>0</v>
      </c>
      <c r="AM369">
        <f>IF(HR[[#This Row],[MonthlyIncome]]&lt;AVERAGE(HR[MonthlyIncome]),1,0)</f>
        <v>0</v>
      </c>
      <c r="AN369">
        <f>IF(HR[[#This Row],[EnvironmentSatisfaction]]&lt;=2,1,0)</f>
        <v>0</v>
      </c>
      <c r="AO369">
        <f>IF(HR[[#This Row],[YearsSinceLastPromotion]]&gt;4,1,0)</f>
        <v>0</v>
      </c>
      <c r="AP369">
        <f>(HR[[#This Row],[OverTimeFlag]]*1.5+HR[[#This Row],[LowJobSatisFlag]]*2.5+HR[[#This Row],[LowWLBFlag]]*2+HR[[#This Row],[LowSalaryFlag]]*1.5+HR[[#This Row],[LowEnviFlag]]*2+HR[[#This Row],[LowProFlag]]*0.5)/10</f>
        <v>0</v>
      </c>
      <c r="AQ369" t="str">
        <f>IF(A369&gt;=_xlfn.PERCENTILE.INC($A$2:$A$1000,0.8),"High Risk",
IF(HR[[#This Row],[AttritionRiskScore]]&gt;=_xlfn.PERCENTILE.INC($AP$2:$AP$1000,0.5),"Medium Risk","Low Risk"))</f>
        <v>High Risk</v>
      </c>
      <c r="AR369">
        <f>(HR[[#This Row],[OverTimeFlag]]*4+HR[[#This Row],[LowWLBFlag]]*3+HR[[#This Row],[LowJobSatisFlag]]*2+HR[[#This Row],[LowProFlag]]*1)/10</f>
        <v>0</v>
      </c>
      <c r="AS369" t="str">
        <f t="shared" si="5"/>
        <v>Low Burnout</v>
      </c>
      <c r="AT369" t="str">
        <f>IF(HR[[#This Row],[YearsSinceLastPromotion]]&gt;4,"High Stagnation",
IF(HR[[#This Row],[YearsSinceLastPromotion]]&gt;=3,"Medium Stagnation","Low Stagnation"))</f>
        <v>Low Stagnation</v>
      </c>
      <c r="AU369" t="str">
        <f>IF(HR[[#This Row],[MonthlyIncome]]&lt;4000,"Low Salary",
IF(HR[[#This Row],[MonthlyIncome]]&lt;8000,"Medium Salary","High Salary"))</f>
        <v>High Salary</v>
      </c>
    </row>
    <row r="370" spans="1:47">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IF(HR[[#This Row],[OverTime]]="Yes",1,0)</f>
        <v>1</v>
      </c>
      <c r="AK370">
        <f>IF(HR[[#This Row],[JobSatisfaction]]&lt;=2,1,0)</f>
        <v>0</v>
      </c>
      <c r="AL370">
        <f>IF(HR[[#This Row],[WorkLifeBalance]]&lt;=2,1,0)</f>
        <v>0</v>
      </c>
      <c r="AM370">
        <f>IF(HR[[#This Row],[MonthlyIncome]]&lt;AVERAGE(HR[MonthlyIncome]),1,0)</f>
        <v>1</v>
      </c>
      <c r="AN370">
        <f>IF(HR[[#This Row],[EnvironmentSatisfaction]]&lt;=2,1,0)</f>
        <v>0</v>
      </c>
      <c r="AO370">
        <f>IF(HR[[#This Row],[YearsSinceLastPromotion]]&gt;4,1,0)</f>
        <v>0</v>
      </c>
      <c r="AP370">
        <f>(HR[[#This Row],[OverTimeFlag]]*1.5+HR[[#This Row],[LowJobSatisFlag]]*2.5+HR[[#This Row],[LowWLBFlag]]*2+HR[[#This Row],[LowSalaryFlag]]*1.5+HR[[#This Row],[LowEnviFlag]]*2+HR[[#This Row],[LowProFlag]]*0.5)/10</f>
        <v>0.3</v>
      </c>
      <c r="AQ370" t="str">
        <f>IF(A370&gt;=_xlfn.PERCENTILE.INC($A$2:$A$1000,0.8),"High Risk",
IF(HR[[#This Row],[AttritionRiskScore]]&gt;=_xlfn.PERCENTILE.INC($AP$2:$AP$1000,0.5),"Medium Risk","Low Risk"))</f>
        <v>Low Risk</v>
      </c>
      <c r="AR370">
        <f>(HR[[#This Row],[OverTimeFlag]]*4+HR[[#This Row],[LowWLBFlag]]*3+HR[[#This Row],[LowJobSatisFlag]]*2+HR[[#This Row],[LowProFlag]]*1)/10</f>
        <v>0.4</v>
      </c>
      <c r="AS370" t="str">
        <f t="shared" si="5"/>
        <v>Medium Burnout</v>
      </c>
      <c r="AT370" t="str">
        <f>IF(HR[[#This Row],[YearsSinceLastPromotion]]&gt;4,"High Stagnation",
IF(HR[[#This Row],[YearsSinceLastPromotion]]&gt;=3,"Medium Stagnation","Low Stagnation"))</f>
        <v>Low Stagnation</v>
      </c>
      <c r="AU370" t="str">
        <f>IF(HR[[#This Row],[MonthlyIncome]]&lt;4000,"Low Salary",
IF(HR[[#This Row],[MonthlyIncome]]&lt;8000,"Medium Salary","High Salary"))</f>
        <v>Medium Salary</v>
      </c>
    </row>
    <row r="371" spans="1:47">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IF(HR[[#This Row],[OverTime]]="Yes",1,0)</f>
        <v>1</v>
      </c>
      <c r="AK371">
        <f>IF(HR[[#This Row],[JobSatisfaction]]&lt;=2,1,0)</f>
        <v>1</v>
      </c>
      <c r="AL371">
        <f>IF(HR[[#This Row],[WorkLifeBalance]]&lt;=2,1,0)</f>
        <v>0</v>
      </c>
      <c r="AM371">
        <f>IF(HR[[#This Row],[MonthlyIncome]]&lt;AVERAGE(HR[MonthlyIncome]),1,0)</f>
        <v>1</v>
      </c>
      <c r="AN371">
        <f>IF(HR[[#This Row],[EnvironmentSatisfaction]]&lt;=2,1,0)</f>
        <v>0</v>
      </c>
      <c r="AO371">
        <f>IF(HR[[#This Row],[YearsSinceLastPromotion]]&gt;4,1,0)</f>
        <v>0</v>
      </c>
      <c r="AP371">
        <f>(HR[[#This Row],[OverTimeFlag]]*1.5+HR[[#This Row],[LowJobSatisFlag]]*2.5+HR[[#This Row],[LowWLBFlag]]*2+HR[[#This Row],[LowSalaryFlag]]*1.5+HR[[#This Row],[LowEnviFlag]]*2+HR[[#This Row],[LowProFlag]]*0.5)/10</f>
        <v>0.55000000000000004</v>
      </c>
      <c r="AQ371" t="str">
        <f>IF(A371&gt;=_xlfn.PERCENTILE.INC($A$2:$A$1000,0.8),"High Risk",
IF(HR[[#This Row],[AttritionRiskScore]]&gt;=_xlfn.PERCENTILE.INC($AP$2:$AP$1000,0.5),"Medium Risk","Low Risk"))</f>
        <v>Medium Risk</v>
      </c>
      <c r="AR371">
        <f>(HR[[#This Row],[OverTimeFlag]]*4+HR[[#This Row],[LowWLBFlag]]*3+HR[[#This Row],[LowJobSatisFlag]]*2+HR[[#This Row],[LowProFlag]]*1)/10</f>
        <v>0.6</v>
      </c>
      <c r="AS371" t="str">
        <f t="shared" si="5"/>
        <v>Medium Burnout</v>
      </c>
      <c r="AT371" t="str">
        <f>IF(HR[[#This Row],[YearsSinceLastPromotion]]&gt;4,"High Stagnation",
IF(HR[[#This Row],[YearsSinceLastPromotion]]&gt;=3,"Medium Stagnation","Low Stagnation"))</f>
        <v>Low Stagnation</v>
      </c>
      <c r="AU371" t="str">
        <f>IF(HR[[#This Row],[MonthlyIncome]]&lt;4000,"Low Salary",
IF(HR[[#This Row],[MonthlyIncome]]&lt;8000,"Medium Salary","High Salary"))</f>
        <v>Low Salary</v>
      </c>
    </row>
    <row r="372" spans="1:47">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IF(HR[[#This Row],[OverTime]]="Yes",1,0)</f>
        <v>0</v>
      </c>
      <c r="AK372">
        <f>IF(HR[[#This Row],[JobSatisfaction]]&lt;=2,1,0)</f>
        <v>1</v>
      </c>
      <c r="AL372">
        <f>IF(HR[[#This Row],[WorkLifeBalance]]&lt;=2,1,0)</f>
        <v>0</v>
      </c>
      <c r="AM372">
        <f>IF(HR[[#This Row],[MonthlyIncome]]&lt;AVERAGE(HR[MonthlyIncome]),1,0)</f>
        <v>1</v>
      </c>
      <c r="AN372">
        <f>IF(HR[[#This Row],[EnvironmentSatisfaction]]&lt;=2,1,0)</f>
        <v>0</v>
      </c>
      <c r="AO372">
        <f>IF(HR[[#This Row],[YearsSinceLastPromotion]]&gt;4,1,0)</f>
        <v>0</v>
      </c>
      <c r="AP372">
        <f>(HR[[#This Row],[OverTimeFlag]]*1.5+HR[[#This Row],[LowJobSatisFlag]]*2.5+HR[[#This Row],[LowWLBFlag]]*2+HR[[#This Row],[LowSalaryFlag]]*1.5+HR[[#This Row],[LowEnviFlag]]*2+HR[[#This Row],[LowProFlag]]*0.5)/10</f>
        <v>0.4</v>
      </c>
      <c r="AQ372" t="str">
        <f>IF(A372&gt;=_xlfn.PERCENTILE.INC($A$2:$A$1000,0.8),"High Risk",
IF(HR[[#This Row],[AttritionRiskScore]]&gt;=_xlfn.PERCENTILE.INC($AP$2:$AP$1000,0.5),"Medium Risk","Low Risk"))</f>
        <v>Medium Risk</v>
      </c>
      <c r="AR372">
        <f>(HR[[#This Row],[OverTimeFlag]]*4+HR[[#This Row],[LowWLBFlag]]*3+HR[[#This Row],[LowJobSatisFlag]]*2+HR[[#This Row],[LowProFlag]]*1)/10</f>
        <v>0.2</v>
      </c>
      <c r="AS372" t="str">
        <f t="shared" si="5"/>
        <v>Low Burnout</v>
      </c>
      <c r="AT372" t="str">
        <f>IF(HR[[#This Row],[YearsSinceLastPromotion]]&gt;4,"High Stagnation",
IF(HR[[#This Row],[YearsSinceLastPromotion]]&gt;=3,"Medium Stagnation","Low Stagnation"))</f>
        <v>Low Stagnation</v>
      </c>
      <c r="AU372" t="str">
        <f>IF(HR[[#This Row],[MonthlyIncome]]&lt;4000,"Low Salary",
IF(HR[[#This Row],[MonthlyIncome]]&lt;8000,"Medium Salary","High Salary"))</f>
        <v>Low Salary</v>
      </c>
    </row>
    <row r="373" spans="1:47">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IF(HR[[#This Row],[OverTime]]="Yes",1,0)</f>
        <v>0</v>
      </c>
      <c r="AK373">
        <f>IF(HR[[#This Row],[JobSatisfaction]]&lt;=2,1,0)</f>
        <v>0</v>
      </c>
      <c r="AL373">
        <f>IF(HR[[#This Row],[WorkLifeBalance]]&lt;=2,1,0)</f>
        <v>0</v>
      </c>
      <c r="AM373">
        <f>IF(HR[[#This Row],[MonthlyIncome]]&lt;AVERAGE(HR[MonthlyIncome]),1,0)</f>
        <v>1</v>
      </c>
      <c r="AN373">
        <f>IF(HR[[#This Row],[EnvironmentSatisfaction]]&lt;=2,1,0)</f>
        <v>0</v>
      </c>
      <c r="AO373">
        <f>IF(HR[[#This Row],[YearsSinceLastPromotion]]&gt;4,1,0)</f>
        <v>0</v>
      </c>
      <c r="AP373">
        <f>(HR[[#This Row],[OverTimeFlag]]*1.5+HR[[#This Row],[LowJobSatisFlag]]*2.5+HR[[#This Row],[LowWLBFlag]]*2+HR[[#This Row],[LowSalaryFlag]]*1.5+HR[[#This Row],[LowEnviFlag]]*2+HR[[#This Row],[LowProFlag]]*0.5)/10</f>
        <v>0.15</v>
      </c>
      <c r="AQ373" t="str">
        <f>IF(A373&gt;=_xlfn.PERCENTILE.INC($A$2:$A$1000,0.8),"High Risk",
IF(HR[[#This Row],[AttritionRiskScore]]&gt;=_xlfn.PERCENTILE.INC($AP$2:$AP$1000,0.5),"Medium Risk","Low Risk"))</f>
        <v>Low Risk</v>
      </c>
      <c r="AR373">
        <f>(HR[[#This Row],[OverTimeFlag]]*4+HR[[#This Row],[LowWLBFlag]]*3+HR[[#This Row],[LowJobSatisFlag]]*2+HR[[#This Row],[LowProFlag]]*1)/10</f>
        <v>0</v>
      </c>
      <c r="AS373" t="str">
        <f t="shared" si="5"/>
        <v>Low Burnout</v>
      </c>
      <c r="AT373" t="str">
        <f>IF(HR[[#This Row],[YearsSinceLastPromotion]]&gt;4,"High Stagnation",
IF(HR[[#This Row],[YearsSinceLastPromotion]]&gt;=3,"Medium Stagnation","Low Stagnation"))</f>
        <v>Low Stagnation</v>
      </c>
      <c r="AU373" t="str">
        <f>IF(HR[[#This Row],[MonthlyIncome]]&lt;4000,"Low Salary",
IF(HR[[#This Row],[MonthlyIncome]]&lt;8000,"Medium Salary","High Salary"))</f>
        <v>Low Salary</v>
      </c>
    </row>
    <row r="374" spans="1:47">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IF(HR[[#This Row],[OverTime]]="Yes",1,0)</f>
        <v>0</v>
      </c>
      <c r="AK374">
        <f>IF(HR[[#This Row],[JobSatisfaction]]&lt;=2,1,0)</f>
        <v>1</v>
      </c>
      <c r="AL374">
        <f>IF(HR[[#This Row],[WorkLifeBalance]]&lt;=2,1,0)</f>
        <v>0</v>
      </c>
      <c r="AM374">
        <f>IF(HR[[#This Row],[MonthlyIncome]]&lt;AVERAGE(HR[MonthlyIncome]),1,0)</f>
        <v>0</v>
      </c>
      <c r="AN374">
        <f>IF(HR[[#This Row],[EnvironmentSatisfaction]]&lt;=2,1,0)</f>
        <v>0</v>
      </c>
      <c r="AO374">
        <f>IF(HR[[#This Row],[YearsSinceLastPromotion]]&gt;4,1,0)</f>
        <v>0</v>
      </c>
      <c r="AP374">
        <f>(HR[[#This Row],[OverTimeFlag]]*1.5+HR[[#This Row],[LowJobSatisFlag]]*2.5+HR[[#This Row],[LowWLBFlag]]*2+HR[[#This Row],[LowSalaryFlag]]*1.5+HR[[#This Row],[LowEnviFlag]]*2+HR[[#This Row],[LowProFlag]]*0.5)/10</f>
        <v>0.25</v>
      </c>
      <c r="AQ374" t="str">
        <f>IF(A374&gt;=_xlfn.PERCENTILE.INC($A$2:$A$1000,0.8),"High Risk",
IF(HR[[#This Row],[AttritionRiskScore]]&gt;=_xlfn.PERCENTILE.INC($AP$2:$AP$1000,0.5),"Medium Risk","Low Risk"))</f>
        <v>Low Risk</v>
      </c>
      <c r="AR374">
        <f>(HR[[#This Row],[OverTimeFlag]]*4+HR[[#This Row],[LowWLBFlag]]*3+HR[[#This Row],[LowJobSatisFlag]]*2+HR[[#This Row],[LowProFlag]]*1)/10</f>
        <v>0.2</v>
      </c>
      <c r="AS374" t="str">
        <f t="shared" si="5"/>
        <v>Low Burnout</v>
      </c>
      <c r="AT374" t="str">
        <f>IF(HR[[#This Row],[YearsSinceLastPromotion]]&gt;4,"High Stagnation",
IF(HR[[#This Row],[YearsSinceLastPromotion]]&gt;=3,"Medium Stagnation","Low Stagnation"))</f>
        <v>Low Stagnation</v>
      </c>
      <c r="AU374" t="str">
        <f>IF(HR[[#This Row],[MonthlyIncome]]&lt;4000,"Low Salary",
IF(HR[[#This Row],[MonthlyIncome]]&lt;8000,"Medium Salary","High Salary"))</f>
        <v>Medium Salary</v>
      </c>
    </row>
    <row r="375" spans="1:47">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IF(HR[[#This Row],[OverTime]]="Yes",1,0)</f>
        <v>0</v>
      </c>
      <c r="AK375">
        <f>IF(HR[[#This Row],[JobSatisfaction]]&lt;=2,1,0)</f>
        <v>1</v>
      </c>
      <c r="AL375">
        <f>IF(HR[[#This Row],[WorkLifeBalance]]&lt;=2,1,0)</f>
        <v>0</v>
      </c>
      <c r="AM375">
        <f>IF(HR[[#This Row],[MonthlyIncome]]&lt;AVERAGE(HR[MonthlyIncome]),1,0)</f>
        <v>1</v>
      </c>
      <c r="AN375">
        <f>IF(HR[[#This Row],[EnvironmentSatisfaction]]&lt;=2,1,0)</f>
        <v>0</v>
      </c>
      <c r="AO375">
        <f>IF(HR[[#This Row],[YearsSinceLastPromotion]]&gt;4,1,0)</f>
        <v>0</v>
      </c>
      <c r="AP375">
        <f>(HR[[#This Row],[OverTimeFlag]]*1.5+HR[[#This Row],[LowJobSatisFlag]]*2.5+HR[[#This Row],[LowWLBFlag]]*2+HR[[#This Row],[LowSalaryFlag]]*1.5+HR[[#This Row],[LowEnviFlag]]*2+HR[[#This Row],[LowProFlag]]*0.5)/10</f>
        <v>0.4</v>
      </c>
      <c r="AQ375" t="str">
        <f>IF(A375&gt;=_xlfn.PERCENTILE.INC($A$2:$A$1000,0.8),"High Risk",
IF(HR[[#This Row],[AttritionRiskScore]]&gt;=_xlfn.PERCENTILE.INC($AP$2:$AP$1000,0.5),"Medium Risk","Low Risk"))</f>
        <v>Medium Risk</v>
      </c>
      <c r="AR375">
        <f>(HR[[#This Row],[OverTimeFlag]]*4+HR[[#This Row],[LowWLBFlag]]*3+HR[[#This Row],[LowJobSatisFlag]]*2+HR[[#This Row],[LowProFlag]]*1)/10</f>
        <v>0.2</v>
      </c>
      <c r="AS375" t="str">
        <f t="shared" si="5"/>
        <v>Low Burnout</v>
      </c>
      <c r="AT375" t="str">
        <f>IF(HR[[#This Row],[YearsSinceLastPromotion]]&gt;4,"High Stagnation",
IF(HR[[#This Row],[YearsSinceLastPromotion]]&gt;=3,"Medium Stagnation","Low Stagnation"))</f>
        <v>Low Stagnation</v>
      </c>
      <c r="AU375" t="str">
        <f>IF(HR[[#This Row],[MonthlyIncome]]&lt;4000,"Low Salary",
IF(HR[[#This Row],[MonthlyIncome]]&lt;8000,"Medium Salary","High Salary"))</f>
        <v>Low Salary</v>
      </c>
    </row>
    <row r="376" spans="1:47">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IF(HR[[#This Row],[OverTime]]="Yes",1,0)</f>
        <v>0</v>
      </c>
      <c r="AK376">
        <f>IF(HR[[#This Row],[JobSatisfaction]]&lt;=2,1,0)</f>
        <v>0</v>
      </c>
      <c r="AL376">
        <f>IF(HR[[#This Row],[WorkLifeBalance]]&lt;=2,1,0)</f>
        <v>0</v>
      </c>
      <c r="AM376">
        <f>IF(HR[[#This Row],[MonthlyIncome]]&lt;AVERAGE(HR[MonthlyIncome]),1,0)</f>
        <v>1</v>
      </c>
      <c r="AN376">
        <f>IF(HR[[#This Row],[EnvironmentSatisfaction]]&lt;=2,1,0)</f>
        <v>1</v>
      </c>
      <c r="AO376">
        <f>IF(HR[[#This Row],[YearsSinceLastPromotion]]&gt;4,1,0)</f>
        <v>0</v>
      </c>
      <c r="AP376">
        <f>(HR[[#This Row],[OverTimeFlag]]*1.5+HR[[#This Row],[LowJobSatisFlag]]*2.5+HR[[#This Row],[LowWLBFlag]]*2+HR[[#This Row],[LowSalaryFlag]]*1.5+HR[[#This Row],[LowEnviFlag]]*2+HR[[#This Row],[LowProFlag]]*0.5)/10</f>
        <v>0.35</v>
      </c>
      <c r="AQ376" t="str">
        <f>IF(A376&gt;=_xlfn.PERCENTILE.INC($A$2:$A$1000,0.8),"High Risk",
IF(HR[[#This Row],[AttritionRiskScore]]&gt;=_xlfn.PERCENTILE.INC($AP$2:$AP$1000,0.5),"Medium Risk","Low Risk"))</f>
        <v>Medium Risk</v>
      </c>
      <c r="AR376">
        <f>(HR[[#This Row],[OverTimeFlag]]*4+HR[[#This Row],[LowWLBFlag]]*3+HR[[#This Row],[LowJobSatisFlag]]*2+HR[[#This Row],[LowProFlag]]*1)/10</f>
        <v>0</v>
      </c>
      <c r="AS376" t="str">
        <f t="shared" si="5"/>
        <v>Low Burnout</v>
      </c>
      <c r="AT376" t="str">
        <f>IF(HR[[#This Row],[YearsSinceLastPromotion]]&gt;4,"High Stagnation",
IF(HR[[#This Row],[YearsSinceLastPromotion]]&gt;=3,"Medium Stagnation","Low Stagnation"))</f>
        <v>Low Stagnation</v>
      </c>
      <c r="AU376" t="str">
        <f>IF(HR[[#This Row],[MonthlyIncome]]&lt;4000,"Low Salary",
IF(HR[[#This Row],[MonthlyIncome]]&lt;8000,"Medium Salary","High Salary"))</f>
        <v>Medium Salary</v>
      </c>
    </row>
    <row r="377" spans="1:47">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IF(HR[[#This Row],[OverTime]]="Yes",1,0)</f>
        <v>0</v>
      </c>
      <c r="AK377">
        <f>IF(HR[[#This Row],[JobSatisfaction]]&lt;=2,1,0)</f>
        <v>0</v>
      </c>
      <c r="AL377">
        <f>IF(HR[[#This Row],[WorkLifeBalance]]&lt;=2,1,0)</f>
        <v>0</v>
      </c>
      <c r="AM377">
        <f>IF(HR[[#This Row],[MonthlyIncome]]&lt;AVERAGE(HR[MonthlyIncome]),1,0)</f>
        <v>0</v>
      </c>
      <c r="AN377">
        <f>IF(HR[[#This Row],[EnvironmentSatisfaction]]&lt;=2,1,0)</f>
        <v>1</v>
      </c>
      <c r="AO377">
        <f>IF(HR[[#This Row],[YearsSinceLastPromotion]]&gt;4,1,0)</f>
        <v>0</v>
      </c>
      <c r="AP377">
        <f>(HR[[#This Row],[OverTimeFlag]]*1.5+HR[[#This Row],[LowJobSatisFlag]]*2.5+HR[[#This Row],[LowWLBFlag]]*2+HR[[#This Row],[LowSalaryFlag]]*1.5+HR[[#This Row],[LowEnviFlag]]*2+HR[[#This Row],[LowProFlag]]*0.5)/10</f>
        <v>0.2</v>
      </c>
      <c r="AQ377" t="str">
        <f>IF(A377&gt;=_xlfn.PERCENTILE.INC($A$2:$A$1000,0.8),"High Risk",
IF(HR[[#This Row],[AttritionRiskScore]]&gt;=_xlfn.PERCENTILE.INC($AP$2:$AP$1000,0.5),"Medium Risk","Low Risk"))</f>
        <v>High Risk</v>
      </c>
      <c r="AR377">
        <f>(HR[[#This Row],[OverTimeFlag]]*4+HR[[#This Row],[LowWLBFlag]]*3+HR[[#This Row],[LowJobSatisFlag]]*2+HR[[#This Row],[LowProFlag]]*1)/10</f>
        <v>0</v>
      </c>
      <c r="AS377" t="str">
        <f t="shared" si="5"/>
        <v>Low Burnout</v>
      </c>
      <c r="AT377" t="str">
        <f>IF(HR[[#This Row],[YearsSinceLastPromotion]]&gt;4,"High Stagnation",
IF(HR[[#This Row],[YearsSinceLastPromotion]]&gt;=3,"Medium Stagnation","Low Stagnation"))</f>
        <v>Low Stagnation</v>
      </c>
      <c r="AU377" t="str">
        <f>IF(HR[[#This Row],[MonthlyIncome]]&lt;4000,"Low Salary",
IF(HR[[#This Row],[MonthlyIncome]]&lt;8000,"Medium Salary","High Salary"))</f>
        <v>High Salary</v>
      </c>
    </row>
    <row r="378" spans="1:47">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IF(HR[[#This Row],[OverTime]]="Yes",1,0)</f>
        <v>0</v>
      </c>
      <c r="AK378">
        <f>IF(HR[[#This Row],[JobSatisfaction]]&lt;=2,1,0)</f>
        <v>0</v>
      </c>
      <c r="AL378">
        <f>IF(HR[[#This Row],[WorkLifeBalance]]&lt;=2,1,0)</f>
        <v>1</v>
      </c>
      <c r="AM378">
        <f>IF(HR[[#This Row],[MonthlyIncome]]&lt;AVERAGE(HR[MonthlyIncome]),1,0)</f>
        <v>1</v>
      </c>
      <c r="AN378">
        <f>IF(HR[[#This Row],[EnvironmentSatisfaction]]&lt;=2,1,0)</f>
        <v>0</v>
      </c>
      <c r="AO378">
        <f>IF(HR[[#This Row],[YearsSinceLastPromotion]]&gt;4,1,0)</f>
        <v>0</v>
      </c>
      <c r="AP378">
        <f>(HR[[#This Row],[OverTimeFlag]]*1.5+HR[[#This Row],[LowJobSatisFlag]]*2.5+HR[[#This Row],[LowWLBFlag]]*2+HR[[#This Row],[LowSalaryFlag]]*1.5+HR[[#This Row],[LowEnviFlag]]*2+HR[[#This Row],[LowProFlag]]*0.5)/10</f>
        <v>0.35</v>
      </c>
      <c r="AQ378" t="str">
        <f>IF(A378&gt;=_xlfn.PERCENTILE.INC($A$2:$A$1000,0.8),"High Risk",
IF(HR[[#This Row],[AttritionRiskScore]]&gt;=_xlfn.PERCENTILE.INC($AP$2:$AP$1000,0.5),"Medium Risk","Low Risk"))</f>
        <v>High Risk</v>
      </c>
      <c r="AR378">
        <f>(HR[[#This Row],[OverTimeFlag]]*4+HR[[#This Row],[LowWLBFlag]]*3+HR[[#This Row],[LowJobSatisFlag]]*2+HR[[#This Row],[LowProFlag]]*1)/10</f>
        <v>0.3</v>
      </c>
      <c r="AS378" t="str">
        <f t="shared" si="5"/>
        <v>Low Burnout</v>
      </c>
      <c r="AT378" t="str">
        <f>IF(HR[[#This Row],[YearsSinceLastPromotion]]&gt;4,"High Stagnation",
IF(HR[[#This Row],[YearsSinceLastPromotion]]&gt;=3,"Medium Stagnation","Low Stagnation"))</f>
        <v>Low Stagnation</v>
      </c>
      <c r="AU378" t="str">
        <f>IF(HR[[#This Row],[MonthlyIncome]]&lt;4000,"Low Salary",
IF(HR[[#This Row],[MonthlyIncome]]&lt;8000,"Medium Salary","High Salary"))</f>
        <v>Medium Salary</v>
      </c>
    </row>
    <row r="379" spans="1:47">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IF(HR[[#This Row],[OverTime]]="Yes",1,0)</f>
        <v>0</v>
      </c>
      <c r="AK379">
        <f>IF(HR[[#This Row],[JobSatisfaction]]&lt;=2,1,0)</f>
        <v>0</v>
      </c>
      <c r="AL379">
        <f>IF(HR[[#This Row],[WorkLifeBalance]]&lt;=2,1,0)</f>
        <v>0</v>
      </c>
      <c r="AM379">
        <f>IF(HR[[#This Row],[MonthlyIncome]]&lt;AVERAGE(HR[MonthlyIncome]),1,0)</f>
        <v>1</v>
      </c>
      <c r="AN379">
        <f>IF(HR[[#This Row],[EnvironmentSatisfaction]]&lt;=2,1,0)</f>
        <v>0</v>
      </c>
      <c r="AO379">
        <f>IF(HR[[#This Row],[YearsSinceLastPromotion]]&gt;4,1,0)</f>
        <v>0</v>
      </c>
      <c r="AP379">
        <f>(HR[[#This Row],[OverTimeFlag]]*1.5+HR[[#This Row],[LowJobSatisFlag]]*2.5+HR[[#This Row],[LowWLBFlag]]*2+HR[[#This Row],[LowSalaryFlag]]*1.5+HR[[#This Row],[LowEnviFlag]]*2+HR[[#This Row],[LowProFlag]]*0.5)/10</f>
        <v>0.15</v>
      </c>
      <c r="AQ379" t="str">
        <f>IF(A379&gt;=_xlfn.PERCENTILE.INC($A$2:$A$1000,0.8),"High Risk",
IF(HR[[#This Row],[AttritionRiskScore]]&gt;=_xlfn.PERCENTILE.INC($AP$2:$AP$1000,0.5),"Medium Risk","Low Risk"))</f>
        <v>Low Risk</v>
      </c>
      <c r="AR379">
        <f>(HR[[#This Row],[OverTimeFlag]]*4+HR[[#This Row],[LowWLBFlag]]*3+HR[[#This Row],[LowJobSatisFlag]]*2+HR[[#This Row],[LowProFlag]]*1)/10</f>
        <v>0</v>
      </c>
      <c r="AS379" t="str">
        <f t="shared" si="5"/>
        <v>Low Burnout</v>
      </c>
      <c r="AT379" t="str">
        <f>IF(HR[[#This Row],[YearsSinceLastPromotion]]&gt;4,"High Stagnation",
IF(HR[[#This Row],[YearsSinceLastPromotion]]&gt;=3,"Medium Stagnation","Low Stagnation"))</f>
        <v>Low Stagnation</v>
      </c>
      <c r="AU379" t="str">
        <f>IF(HR[[#This Row],[MonthlyIncome]]&lt;4000,"Low Salary",
IF(HR[[#This Row],[MonthlyIncome]]&lt;8000,"Medium Salary","High Salary"))</f>
        <v>Low Salary</v>
      </c>
    </row>
    <row r="380" spans="1:47">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IF(HR[[#This Row],[OverTime]]="Yes",1,0)</f>
        <v>1</v>
      </c>
      <c r="AK380">
        <f>IF(HR[[#This Row],[JobSatisfaction]]&lt;=2,1,0)</f>
        <v>0</v>
      </c>
      <c r="AL380">
        <f>IF(HR[[#This Row],[WorkLifeBalance]]&lt;=2,1,0)</f>
        <v>1</v>
      </c>
      <c r="AM380">
        <f>IF(HR[[#This Row],[MonthlyIncome]]&lt;AVERAGE(HR[MonthlyIncome]),1,0)</f>
        <v>1</v>
      </c>
      <c r="AN380">
        <f>IF(HR[[#This Row],[EnvironmentSatisfaction]]&lt;=2,1,0)</f>
        <v>1</v>
      </c>
      <c r="AO380">
        <f>IF(HR[[#This Row],[YearsSinceLastPromotion]]&gt;4,1,0)</f>
        <v>0</v>
      </c>
      <c r="AP380">
        <f>(HR[[#This Row],[OverTimeFlag]]*1.5+HR[[#This Row],[LowJobSatisFlag]]*2.5+HR[[#This Row],[LowWLBFlag]]*2+HR[[#This Row],[LowSalaryFlag]]*1.5+HR[[#This Row],[LowEnviFlag]]*2+HR[[#This Row],[LowProFlag]]*0.5)/10</f>
        <v>0.7</v>
      </c>
      <c r="AQ380" t="str">
        <f>IF(A380&gt;=_xlfn.PERCENTILE.INC($A$2:$A$1000,0.8),"High Risk",
IF(HR[[#This Row],[AttritionRiskScore]]&gt;=_xlfn.PERCENTILE.INC($AP$2:$AP$1000,0.5),"Medium Risk","Low Risk"))</f>
        <v>Medium Risk</v>
      </c>
      <c r="AR380">
        <f>(HR[[#This Row],[OverTimeFlag]]*4+HR[[#This Row],[LowWLBFlag]]*3+HR[[#This Row],[LowJobSatisFlag]]*2+HR[[#This Row],[LowProFlag]]*1)/10</f>
        <v>0.7</v>
      </c>
      <c r="AS380" t="str">
        <f t="shared" si="5"/>
        <v>High Burnout</v>
      </c>
      <c r="AT380" t="str">
        <f>IF(HR[[#This Row],[YearsSinceLastPromotion]]&gt;4,"High Stagnation",
IF(HR[[#This Row],[YearsSinceLastPromotion]]&gt;=3,"Medium Stagnation","Low Stagnation"))</f>
        <v>Low Stagnation</v>
      </c>
      <c r="AU380" t="str">
        <f>IF(HR[[#This Row],[MonthlyIncome]]&lt;4000,"Low Salary",
IF(HR[[#This Row],[MonthlyIncome]]&lt;8000,"Medium Salary","High Salary"))</f>
        <v>Medium Salary</v>
      </c>
    </row>
    <row r="381" spans="1:47">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IF(HR[[#This Row],[OverTime]]="Yes",1,0)</f>
        <v>1</v>
      </c>
      <c r="AK381">
        <f>IF(HR[[#This Row],[JobSatisfaction]]&lt;=2,1,0)</f>
        <v>0</v>
      </c>
      <c r="AL381">
        <f>IF(HR[[#This Row],[WorkLifeBalance]]&lt;=2,1,0)</f>
        <v>0</v>
      </c>
      <c r="AM381">
        <f>IF(HR[[#This Row],[MonthlyIncome]]&lt;AVERAGE(HR[MonthlyIncome]),1,0)</f>
        <v>0</v>
      </c>
      <c r="AN381">
        <f>IF(HR[[#This Row],[EnvironmentSatisfaction]]&lt;=2,1,0)</f>
        <v>0</v>
      </c>
      <c r="AO381">
        <f>IF(HR[[#This Row],[YearsSinceLastPromotion]]&gt;4,1,0)</f>
        <v>0</v>
      </c>
      <c r="AP381">
        <f>(HR[[#This Row],[OverTimeFlag]]*1.5+HR[[#This Row],[LowJobSatisFlag]]*2.5+HR[[#This Row],[LowWLBFlag]]*2+HR[[#This Row],[LowSalaryFlag]]*1.5+HR[[#This Row],[LowEnviFlag]]*2+HR[[#This Row],[LowProFlag]]*0.5)/10</f>
        <v>0.15</v>
      </c>
      <c r="AQ381" t="str">
        <f>IF(A381&gt;=_xlfn.PERCENTILE.INC($A$2:$A$1000,0.8),"High Risk",
IF(HR[[#This Row],[AttritionRiskScore]]&gt;=_xlfn.PERCENTILE.INC($AP$2:$AP$1000,0.5),"Medium Risk","Low Risk"))</f>
        <v>High Risk</v>
      </c>
      <c r="AR381">
        <f>(HR[[#This Row],[OverTimeFlag]]*4+HR[[#This Row],[LowWLBFlag]]*3+HR[[#This Row],[LowJobSatisFlag]]*2+HR[[#This Row],[LowProFlag]]*1)/10</f>
        <v>0.4</v>
      </c>
      <c r="AS381" t="str">
        <f t="shared" si="5"/>
        <v>Medium Burnout</v>
      </c>
      <c r="AT381" t="str">
        <f>IF(HR[[#This Row],[YearsSinceLastPromotion]]&gt;4,"High Stagnation",
IF(HR[[#This Row],[YearsSinceLastPromotion]]&gt;=3,"Medium Stagnation","Low Stagnation"))</f>
        <v>Low Stagnation</v>
      </c>
      <c r="AU381" t="str">
        <f>IF(HR[[#This Row],[MonthlyIncome]]&lt;4000,"Low Salary",
IF(HR[[#This Row],[MonthlyIncome]]&lt;8000,"Medium Salary","High Salary"))</f>
        <v>High Salary</v>
      </c>
    </row>
    <row r="382" spans="1:47">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IF(HR[[#This Row],[OverTime]]="Yes",1,0)</f>
        <v>1</v>
      </c>
      <c r="AK382">
        <f>IF(HR[[#This Row],[JobSatisfaction]]&lt;=2,1,0)</f>
        <v>0</v>
      </c>
      <c r="AL382">
        <f>IF(HR[[#This Row],[WorkLifeBalance]]&lt;=2,1,0)</f>
        <v>0</v>
      </c>
      <c r="AM382">
        <f>IF(HR[[#This Row],[MonthlyIncome]]&lt;AVERAGE(HR[MonthlyIncome]),1,0)</f>
        <v>1</v>
      </c>
      <c r="AN382">
        <f>IF(HR[[#This Row],[EnvironmentSatisfaction]]&lt;=2,1,0)</f>
        <v>0</v>
      </c>
      <c r="AO382">
        <f>IF(HR[[#This Row],[YearsSinceLastPromotion]]&gt;4,1,0)</f>
        <v>0</v>
      </c>
      <c r="AP382">
        <f>(HR[[#This Row],[OverTimeFlag]]*1.5+HR[[#This Row],[LowJobSatisFlag]]*2.5+HR[[#This Row],[LowWLBFlag]]*2+HR[[#This Row],[LowSalaryFlag]]*1.5+HR[[#This Row],[LowEnviFlag]]*2+HR[[#This Row],[LowProFlag]]*0.5)/10</f>
        <v>0.3</v>
      </c>
      <c r="AQ382" t="str">
        <f>IF(A382&gt;=_xlfn.PERCENTILE.INC($A$2:$A$1000,0.8),"High Risk",
IF(HR[[#This Row],[AttritionRiskScore]]&gt;=_xlfn.PERCENTILE.INC($AP$2:$AP$1000,0.5),"Medium Risk","Low Risk"))</f>
        <v>Low Risk</v>
      </c>
      <c r="AR382">
        <f>(HR[[#This Row],[OverTimeFlag]]*4+HR[[#This Row],[LowWLBFlag]]*3+HR[[#This Row],[LowJobSatisFlag]]*2+HR[[#This Row],[LowProFlag]]*1)/10</f>
        <v>0.4</v>
      </c>
      <c r="AS382" t="str">
        <f t="shared" si="5"/>
        <v>Medium Burnout</v>
      </c>
      <c r="AT382" t="str">
        <f>IF(HR[[#This Row],[YearsSinceLastPromotion]]&gt;4,"High Stagnation",
IF(HR[[#This Row],[YearsSinceLastPromotion]]&gt;=3,"Medium Stagnation","Low Stagnation"))</f>
        <v>Low Stagnation</v>
      </c>
      <c r="AU382" t="str">
        <f>IF(HR[[#This Row],[MonthlyIncome]]&lt;4000,"Low Salary",
IF(HR[[#This Row],[MonthlyIncome]]&lt;8000,"Medium Salary","High Salary"))</f>
        <v>Medium Salary</v>
      </c>
    </row>
    <row r="383" spans="1:47">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IF(HR[[#This Row],[OverTime]]="Yes",1,0)</f>
        <v>0</v>
      </c>
      <c r="AK383">
        <f>IF(HR[[#This Row],[JobSatisfaction]]&lt;=2,1,0)</f>
        <v>1</v>
      </c>
      <c r="AL383">
        <f>IF(HR[[#This Row],[WorkLifeBalance]]&lt;=2,1,0)</f>
        <v>0</v>
      </c>
      <c r="AM383">
        <f>IF(HR[[#This Row],[MonthlyIncome]]&lt;AVERAGE(HR[MonthlyIncome]),1,0)</f>
        <v>1</v>
      </c>
      <c r="AN383">
        <f>IF(HR[[#This Row],[EnvironmentSatisfaction]]&lt;=2,1,0)</f>
        <v>0</v>
      </c>
      <c r="AO383">
        <f>IF(HR[[#This Row],[YearsSinceLastPromotion]]&gt;4,1,0)</f>
        <v>0</v>
      </c>
      <c r="AP383">
        <f>(HR[[#This Row],[OverTimeFlag]]*1.5+HR[[#This Row],[LowJobSatisFlag]]*2.5+HR[[#This Row],[LowWLBFlag]]*2+HR[[#This Row],[LowSalaryFlag]]*1.5+HR[[#This Row],[LowEnviFlag]]*2+HR[[#This Row],[LowProFlag]]*0.5)/10</f>
        <v>0.4</v>
      </c>
      <c r="AQ383" t="str">
        <f>IF(A383&gt;=_xlfn.PERCENTILE.INC($A$2:$A$1000,0.8),"High Risk",
IF(HR[[#This Row],[AttritionRiskScore]]&gt;=_xlfn.PERCENTILE.INC($AP$2:$AP$1000,0.5),"Medium Risk","Low Risk"))</f>
        <v>Medium Risk</v>
      </c>
      <c r="AR383">
        <f>(HR[[#This Row],[OverTimeFlag]]*4+HR[[#This Row],[LowWLBFlag]]*3+HR[[#This Row],[LowJobSatisFlag]]*2+HR[[#This Row],[LowProFlag]]*1)/10</f>
        <v>0.2</v>
      </c>
      <c r="AS383" t="str">
        <f t="shared" si="5"/>
        <v>Low Burnout</v>
      </c>
      <c r="AT383" t="str">
        <f>IF(HR[[#This Row],[YearsSinceLastPromotion]]&gt;4,"High Stagnation",
IF(HR[[#This Row],[YearsSinceLastPromotion]]&gt;=3,"Medium Stagnation","Low Stagnation"))</f>
        <v>Low Stagnation</v>
      </c>
      <c r="AU383" t="str">
        <f>IF(HR[[#This Row],[MonthlyIncome]]&lt;4000,"Low Salary",
IF(HR[[#This Row],[MonthlyIncome]]&lt;8000,"Medium Salary","High Salary"))</f>
        <v>Low Salary</v>
      </c>
    </row>
    <row r="384" spans="1:47">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IF(HR[[#This Row],[OverTime]]="Yes",1,0)</f>
        <v>0</v>
      </c>
      <c r="AK384">
        <f>IF(HR[[#This Row],[JobSatisfaction]]&lt;=2,1,0)</f>
        <v>1</v>
      </c>
      <c r="AL384">
        <f>IF(HR[[#This Row],[WorkLifeBalance]]&lt;=2,1,0)</f>
        <v>0</v>
      </c>
      <c r="AM384">
        <f>IF(HR[[#This Row],[MonthlyIncome]]&lt;AVERAGE(HR[MonthlyIncome]),1,0)</f>
        <v>1</v>
      </c>
      <c r="AN384">
        <f>IF(HR[[#This Row],[EnvironmentSatisfaction]]&lt;=2,1,0)</f>
        <v>0</v>
      </c>
      <c r="AO384">
        <f>IF(HR[[#This Row],[YearsSinceLastPromotion]]&gt;4,1,0)</f>
        <v>0</v>
      </c>
      <c r="AP384">
        <f>(HR[[#This Row],[OverTimeFlag]]*1.5+HR[[#This Row],[LowJobSatisFlag]]*2.5+HR[[#This Row],[LowWLBFlag]]*2+HR[[#This Row],[LowSalaryFlag]]*1.5+HR[[#This Row],[LowEnviFlag]]*2+HR[[#This Row],[LowProFlag]]*0.5)/10</f>
        <v>0.4</v>
      </c>
      <c r="AQ384" t="str">
        <f>IF(A384&gt;=_xlfn.PERCENTILE.INC($A$2:$A$1000,0.8),"High Risk",
IF(HR[[#This Row],[AttritionRiskScore]]&gt;=_xlfn.PERCENTILE.INC($AP$2:$AP$1000,0.5),"Medium Risk","Low Risk"))</f>
        <v>Medium Risk</v>
      </c>
      <c r="AR384">
        <f>(HR[[#This Row],[OverTimeFlag]]*4+HR[[#This Row],[LowWLBFlag]]*3+HR[[#This Row],[LowJobSatisFlag]]*2+HR[[#This Row],[LowProFlag]]*1)/10</f>
        <v>0.2</v>
      </c>
      <c r="AS384" t="str">
        <f t="shared" si="5"/>
        <v>Low Burnout</v>
      </c>
      <c r="AT384" t="str">
        <f>IF(HR[[#This Row],[YearsSinceLastPromotion]]&gt;4,"High Stagnation",
IF(HR[[#This Row],[YearsSinceLastPromotion]]&gt;=3,"Medium Stagnation","Low Stagnation"))</f>
        <v>Low Stagnation</v>
      </c>
      <c r="AU384" t="str">
        <f>IF(HR[[#This Row],[MonthlyIncome]]&lt;4000,"Low Salary",
IF(HR[[#This Row],[MonthlyIncome]]&lt;8000,"Medium Salary","High Salary"))</f>
        <v>Low Salary</v>
      </c>
    </row>
    <row r="385" spans="1:47">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IF(HR[[#This Row],[OverTime]]="Yes",1,0)</f>
        <v>0</v>
      </c>
      <c r="AK385">
        <f>IF(HR[[#This Row],[JobSatisfaction]]&lt;=2,1,0)</f>
        <v>1</v>
      </c>
      <c r="AL385">
        <f>IF(HR[[#This Row],[WorkLifeBalance]]&lt;=2,1,0)</f>
        <v>0</v>
      </c>
      <c r="AM385">
        <f>IF(HR[[#This Row],[MonthlyIncome]]&lt;AVERAGE(HR[MonthlyIncome]),1,0)</f>
        <v>1</v>
      </c>
      <c r="AN385">
        <f>IF(HR[[#This Row],[EnvironmentSatisfaction]]&lt;=2,1,0)</f>
        <v>1</v>
      </c>
      <c r="AO385">
        <f>IF(HR[[#This Row],[YearsSinceLastPromotion]]&gt;4,1,0)</f>
        <v>0</v>
      </c>
      <c r="AP385">
        <f>(HR[[#This Row],[OverTimeFlag]]*1.5+HR[[#This Row],[LowJobSatisFlag]]*2.5+HR[[#This Row],[LowWLBFlag]]*2+HR[[#This Row],[LowSalaryFlag]]*1.5+HR[[#This Row],[LowEnviFlag]]*2+HR[[#This Row],[LowProFlag]]*0.5)/10</f>
        <v>0.6</v>
      </c>
      <c r="AQ385" t="str">
        <f>IF(A385&gt;=_xlfn.PERCENTILE.INC($A$2:$A$1000,0.8),"High Risk",
IF(HR[[#This Row],[AttritionRiskScore]]&gt;=_xlfn.PERCENTILE.INC($AP$2:$AP$1000,0.5),"Medium Risk","Low Risk"))</f>
        <v>Medium Risk</v>
      </c>
      <c r="AR385">
        <f>(HR[[#This Row],[OverTimeFlag]]*4+HR[[#This Row],[LowWLBFlag]]*3+HR[[#This Row],[LowJobSatisFlag]]*2+HR[[#This Row],[LowProFlag]]*1)/10</f>
        <v>0.2</v>
      </c>
      <c r="AS385" t="str">
        <f t="shared" si="5"/>
        <v>Low Burnout</v>
      </c>
      <c r="AT385" t="str">
        <f>IF(HR[[#This Row],[YearsSinceLastPromotion]]&gt;4,"High Stagnation",
IF(HR[[#This Row],[YearsSinceLastPromotion]]&gt;=3,"Medium Stagnation","Low Stagnation"))</f>
        <v>Low Stagnation</v>
      </c>
      <c r="AU385" t="str">
        <f>IF(HR[[#This Row],[MonthlyIncome]]&lt;4000,"Low Salary",
IF(HR[[#This Row],[MonthlyIncome]]&lt;8000,"Medium Salary","High Salary"))</f>
        <v>Low Salary</v>
      </c>
    </row>
    <row r="386" spans="1:47">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IF(HR[[#This Row],[OverTime]]="Yes",1,0)</f>
        <v>0</v>
      </c>
      <c r="AK386">
        <f>IF(HR[[#This Row],[JobSatisfaction]]&lt;=2,1,0)</f>
        <v>0</v>
      </c>
      <c r="AL386">
        <f>IF(HR[[#This Row],[WorkLifeBalance]]&lt;=2,1,0)</f>
        <v>0</v>
      </c>
      <c r="AM386">
        <f>IF(HR[[#This Row],[MonthlyIncome]]&lt;AVERAGE(HR[MonthlyIncome]),1,0)</f>
        <v>0</v>
      </c>
      <c r="AN386">
        <f>IF(HR[[#This Row],[EnvironmentSatisfaction]]&lt;=2,1,0)</f>
        <v>1</v>
      </c>
      <c r="AO386">
        <f>IF(HR[[#This Row],[YearsSinceLastPromotion]]&gt;4,1,0)</f>
        <v>1</v>
      </c>
      <c r="AP386">
        <f>(HR[[#This Row],[OverTimeFlag]]*1.5+HR[[#This Row],[LowJobSatisFlag]]*2.5+HR[[#This Row],[LowWLBFlag]]*2+HR[[#This Row],[LowSalaryFlag]]*1.5+HR[[#This Row],[LowEnviFlag]]*2+HR[[#This Row],[LowProFlag]]*0.5)/10</f>
        <v>0.25</v>
      </c>
      <c r="AQ386" t="str">
        <f>IF(A386&gt;=_xlfn.PERCENTILE.INC($A$2:$A$1000,0.8),"High Risk",
IF(HR[[#This Row],[AttritionRiskScore]]&gt;=_xlfn.PERCENTILE.INC($AP$2:$AP$1000,0.5),"Medium Risk","Low Risk"))</f>
        <v>Low Risk</v>
      </c>
      <c r="AR386">
        <f>(HR[[#This Row],[OverTimeFlag]]*4+HR[[#This Row],[LowWLBFlag]]*3+HR[[#This Row],[LowJobSatisFlag]]*2+HR[[#This Row],[LowProFlag]]*1)/10</f>
        <v>0.1</v>
      </c>
      <c r="AS386" t="str">
        <f t="shared" ref="AS386:AS449" si="6">IF(AR386&gt;=0.7,"High Burnout",IF(AR386&gt;=0.4,"Medium Burnout","Low Burnout"))</f>
        <v>Low Burnout</v>
      </c>
      <c r="AT386" t="str">
        <f>IF(HR[[#This Row],[YearsSinceLastPromotion]]&gt;4,"High Stagnation",
IF(HR[[#This Row],[YearsSinceLastPromotion]]&gt;=3,"Medium Stagnation","Low Stagnation"))</f>
        <v>High Stagnation</v>
      </c>
      <c r="AU386" t="str">
        <f>IF(HR[[#This Row],[MonthlyIncome]]&lt;4000,"Low Salary",
IF(HR[[#This Row],[MonthlyIncome]]&lt;8000,"Medium Salary","High Salary"))</f>
        <v>Medium Salary</v>
      </c>
    </row>
    <row r="387" spans="1:47">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IF(HR[[#This Row],[OverTime]]="Yes",1,0)</f>
        <v>1</v>
      </c>
      <c r="AK387">
        <f>IF(HR[[#This Row],[JobSatisfaction]]&lt;=2,1,0)</f>
        <v>0</v>
      </c>
      <c r="AL387">
        <f>IF(HR[[#This Row],[WorkLifeBalance]]&lt;=2,1,0)</f>
        <v>0</v>
      </c>
      <c r="AM387">
        <f>IF(HR[[#This Row],[MonthlyIncome]]&lt;AVERAGE(HR[MonthlyIncome]),1,0)</f>
        <v>1</v>
      </c>
      <c r="AN387">
        <f>IF(HR[[#This Row],[EnvironmentSatisfaction]]&lt;=2,1,0)</f>
        <v>0</v>
      </c>
      <c r="AO387">
        <f>IF(HR[[#This Row],[YearsSinceLastPromotion]]&gt;4,1,0)</f>
        <v>0</v>
      </c>
      <c r="AP387">
        <f>(HR[[#This Row],[OverTimeFlag]]*1.5+HR[[#This Row],[LowJobSatisFlag]]*2.5+HR[[#This Row],[LowWLBFlag]]*2+HR[[#This Row],[LowSalaryFlag]]*1.5+HR[[#This Row],[LowEnviFlag]]*2+HR[[#This Row],[LowProFlag]]*0.5)/10</f>
        <v>0.3</v>
      </c>
      <c r="AQ387" t="str">
        <f>IF(A387&gt;=_xlfn.PERCENTILE.INC($A$2:$A$1000,0.8),"High Risk",
IF(HR[[#This Row],[AttritionRiskScore]]&gt;=_xlfn.PERCENTILE.INC($AP$2:$AP$1000,0.5),"Medium Risk","Low Risk"))</f>
        <v>Low Risk</v>
      </c>
      <c r="AR387">
        <f>(HR[[#This Row],[OverTimeFlag]]*4+HR[[#This Row],[LowWLBFlag]]*3+HR[[#This Row],[LowJobSatisFlag]]*2+HR[[#This Row],[LowProFlag]]*1)/10</f>
        <v>0.4</v>
      </c>
      <c r="AS387" t="str">
        <f t="shared" si="6"/>
        <v>Medium Burnout</v>
      </c>
      <c r="AT387" t="str">
        <f>IF(HR[[#This Row],[YearsSinceLastPromotion]]&gt;4,"High Stagnation",
IF(HR[[#This Row],[YearsSinceLastPromotion]]&gt;=3,"Medium Stagnation","Low Stagnation"))</f>
        <v>Low Stagnation</v>
      </c>
      <c r="AU387" t="str">
        <f>IF(HR[[#This Row],[MonthlyIncome]]&lt;4000,"Low Salary",
IF(HR[[#This Row],[MonthlyIncome]]&lt;8000,"Medium Salary","High Salary"))</f>
        <v>Low Salary</v>
      </c>
    </row>
    <row r="388" spans="1:47">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IF(HR[[#This Row],[OverTime]]="Yes",1,0)</f>
        <v>0</v>
      </c>
      <c r="AK388">
        <f>IF(HR[[#This Row],[JobSatisfaction]]&lt;=2,1,0)</f>
        <v>1</v>
      </c>
      <c r="AL388">
        <f>IF(HR[[#This Row],[WorkLifeBalance]]&lt;=2,1,0)</f>
        <v>1</v>
      </c>
      <c r="AM388">
        <f>IF(HR[[#This Row],[MonthlyIncome]]&lt;AVERAGE(HR[MonthlyIncome]),1,0)</f>
        <v>1</v>
      </c>
      <c r="AN388">
        <f>IF(HR[[#This Row],[EnvironmentSatisfaction]]&lt;=2,1,0)</f>
        <v>0</v>
      </c>
      <c r="AO388">
        <f>IF(HR[[#This Row],[YearsSinceLastPromotion]]&gt;4,1,0)</f>
        <v>1</v>
      </c>
      <c r="AP388">
        <f>(HR[[#This Row],[OverTimeFlag]]*1.5+HR[[#This Row],[LowJobSatisFlag]]*2.5+HR[[#This Row],[LowWLBFlag]]*2+HR[[#This Row],[LowSalaryFlag]]*1.5+HR[[#This Row],[LowEnviFlag]]*2+HR[[#This Row],[LowProFlag]]*0.5)/10</f>
        <v>0.65</v>
      </c>
      <c r="AQ388" t="str">
        <f>IF(A388&gt;=_xlfn.PERCENTILE.INC($A$2:$A$1000,0.8),"High Risk",
IF(HR[[#This Row],[AttritionRiskScore]]&gt;=_xlfn.PERCENTILE.INC($AP$2:$AP$1000,0.5),"Medium Risk","Low Risk"))</f>
        <v>Medium Risk</v>
      </c>
      <c r="AR388">
        <f>(HR[[#This Row],[OverTimeFlag]]*4+HR[[#This Row],[LowWLBFlag]]*3+HR[[#This Row],[LowJobSatisFlag]]*2+HR[[#This Row],[LowProFlag]]*1)/10</f>
        <v>0.6</v>
      </c>
      <c r="AS388" t="str">
        <f t="shared" si="6"/>
        <v>Medium Burnout</v>
      </c>
      <c r="AT388" t="str">
        <f>IF(HR[[#This Row],[YearsSinceLastPromotion]]&gt;4,"High Stagnation",
IF(HR[[#This Row],[YearsSinceLastPromotion]]&gt;=3,"Medium Stagnation","Low Stagnation"))</f>
        <v>High Stagnation</v>
      </c>
      <c r="AU388" t="str">
        <f>IF(HR[[#This Row],[MonthlyIncome]]&lt;4000,"Low Salary",
IF(HR[[#This Row],[MonthlyIncome]]&lt;8000,"Medium Salary","High Salary"))</f>
        <v>Low Salary</v>
      </c>
    </row>
    <row r="389" spans="1:47">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IF(HR[[#This Row],[OverTime]]="Yes",1,0)</f>
        <v>0</v>
      </c>
      <c r="AK389">
        <f>IF(HR[[#This Row],[JobSatisfaction]]&lt;=2,1,0)</f>
        <v>1</v>
      </c>
      <c r="AL389">
        <f>IF(HR[[#This Row],[WorkLifeBalance]]&lt;=2,1,0)</f>
        <v>0</v>
      </c>
      <c r="AM389">
        <f>IF(HR[[#This Row],[MonthlyIncome]]&lt;AVERAGE(HR[MonthlyIncome]),1,0)</f>
        <v>1</v>
      </c>
      <c r="AN389">
        <f>IF(HR[[#This Row],[EnvironmentSatisfaction]]&lt;=2,1,0)</f>
        <v>0</v>
      </c>
      <c r="AO389">
        <f>IF(HR[[#This Row],[YearsSinceLastPromotion]]&gt;4,1,0)</f>
        <v>0</v>
      </c>
      <c r="AP389">
        <f>(HR[[#This Row],[OverTimeFlag]]*1.5+HR[[#This Row],[LowJobSatisFlag]]*2.5+HR[[#This Row],[LowWLBFlag]]*2+HR[[#This Row],[LowSalaryFlag]]*1.5+HR[[#This Row],[LowEnviFlag]]*2+HR[[#This Row],[LowProFlag]]*0.5)/10</f>
        <v>0.4</v>
      </c>
      <c r="AQ389" t="str">
        <f>IF(A389&gt;=_xlfn.PERCENTILE.INC($A$2:$A$1000,0.8),"High Risk",
IF(HR[[#This Row],[AttritionRiskScore]]&gt;=_xlfn.PERCENTILE.INC($AP$2:$AP$1000,0.5),"Medium Risk","Low Risk"))</f>
        <v>Medium Risk</v>
      </c>
      <c r="AR389">
        <f>(HR[[#This Row],[OverTimeFlag]]*4+HR[[#This Row],[LowWLBFlag]]*3+HR[[#This Row],[LowJobSatisFlag]]*2+HR[[#This Row],[LowProFlag]]*1)/10</f>
        <v>0.2</v>
      </c>
      <c r="AS389" t="str">
        <f t="shared" si="6"/>
        <v>Low Burnout</v>
      </c>
      <c r="AT389" t="str">
        <f>IF(HR[[#This Row],[YearsSinceLastPromotion]]&gt;4,"High Stagnation",
IF(HR[[#This Row],[YearsSinceLastPromotion]]&gt;=3,"Medium Stagnation","Low Stagnation"))</f>
        <v>Low Stagnation</v>
      </c>
      <c r="AU389" t="str">
        <f>IF(HR[[#This Row],[MonthlyIncome]]&lt;4000,"Low Salary",
IF(HR[[#This Row],[MonthlyIncome]]&lt;8000,"Medium Salary","High Salary"))</f>
        <v>Medium Salary</v>
      </c>
    </row>
    <row r="390" spans="1:47">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IF(HR[[#This Row],[OverTime]]="Yes",1,0)</f>
        <v>0</v>
      </c>
      <c r="AK390">
        <f>IF(HR[[#This Row],[JobSatisfaction]]&lt;=2,1,0)</f>
        <v>1</v>
      </c>
      <c r="AL390">
        <f>IF(HR[[#This Row],[WorkLifeBalance]]&lt;=2,1,0)</f>
        <v>0</v>
      </c>
      <c r="AM390">
        <f>IF(HR[[#This Row],[MonthlyIncome]]&lt;AVERAGE(HR[MonthlyIncome]),1,0)</f>
        <v>1</v>
      </c>
      <c r="AN390">
        <f>IF(HR[[#This Row],[EnvironmentSatisfaction]]&lt;=2,1,0)</f>
        <v>1</v>
      </c>
      <c r="AO390">
        <f>IF(HR[[#This Row],[YearsSinceLastPromotion]]&gt;4,1,0)</f>
        <v>0</v>
      </c>
      <c r="AP390">
        <f>(HR[[#This Row],[OverTimeFlag]]*1.5+HR[[#This Row],[LowJobSatisFlag]]*2.5+HR[[#This Row],[LowWLBFlag]]*2+HR[[#This Row],[LowSalaryFlag]]*1.5+HR[[#This Row],[LowEnviFlag]]*2+HR[[#This Row],[LowProFlag]]*0.5)/10</f>
        <v>0.6</v>
      </c>
      <c r="AQ390" t="str">
        <f>IF(A390&gt;=_xlfn.PERCENTILE.INC($A$2:$A$1000,0.8),"High Risk",
IF(HR[[#This Row],[AttritionRiskScore]]&gt;=_xlfn.PERCENTILE.INC($AP$2:$AP$1000,0.5),"Medium Risk","Low Risk"))</f>
        <v>Medium Risk</v>
      </c>
      <c r="AR390">
        <f>(HR[[#This Row],[OverTimeFlag]]*4+HR[[#This Row],[LowWLBFlag]]*3+HR[[#This Row],[LowJobSatisFlag]]*2+HR[[#This Row],[LowProFlag]]*1)/10</f>
        <v>0.2</v>
      </c>
      <c r="AS390" t="str">
        <f t="shared" si="6"/>
        <v>Low Burnout</v>
      </c>
      <c r="AT390" t="str">
        <f>IF(HR[[#This Row],[YearsSinceLastPromotion]]&gt;4,"High Stagnation",
IF(HR[[#This Row],[YearsSinceLastPromotion]]&gt;=3,"Medium Stagnation","Low Stagnation"))</f>
        <v>Low Stagnation</v>
      </c>
      <c r="AU390" t="str">
        <f>IF(HR[[#This Row],[MonthlyIncome]]&lt;4000,"Low Salary",
IF(HR[[#This Row],[MonthlyIncome]]&lt;8000,"Medium Salary","High Salary"))</f>
        <v>Low Salary</v>
      </c>
    </row>
    <row r="391" spans="1:47">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IF(HR[[#This Row],[OverTime]]="Yes",1,0)</f>
        <v>1</v>
      </c>
      <c r="AK391">
        <f>IF(HR[[#This Row],[JobSatisfaction]]&lt;=2,1,0)</f>
        <v>1</v>
      </c>
      <c r="AL391">
        <f>IF(HR[[#This Row],[WorkLifeBalance]]&lt;=2,1,0)</f>
        <v>1</v>
      </c>
      <c r="AM391">
        <f>IF(HR[[#This Row],[MonthlyIncome]]&lt;AVERAGE(HR[MonthlyIncome]),1,0)</f>
        <v>1</v>
      </c>
      <c r="AN391">
        <f>IF(HR[[#This Row],[EnvironmentSatisfaction]]&lt;=2,1,0)</f>
        <v>0</v>
      </c>
      <c r="AO391">
        <f>IF(HR[[#This Row],[YearsSinceLastPromotion]]&gt;4,1,0)</f>
        <v>0</v>
      </c>
      <c r="AP391">
        <f>(HR[[#This Row],[OverTimeFlag]]*1.5+HR[[#This Row],[LowJobSatisFlag]]*2.5+HR[[#This Row],[LowWLBFlag]]*2+HR[[#This Row],[LowSalaryFlag]]*1.5+HR[[#This Row],[LowEnviFlag]]*2+HR[[#This Row],[LowProFlag]]*0.5)/10</f>
        <v>0.75</v>
      </c>
      <c r="AQ391" t="str">
        <f>IF(A391&gt;=_xlfn.PERCENTILE.INC($A$2:$A$1000,0.8),"High Risk",
IF(HR[[#This Row],[AttritionRiskScore]]&gt;=_xlfn.PERCENTILE.INC($AP$2:$AP$1000,0.5),"Medium Risk","Low Risk"))</f>
        <v>Medium Risk</v>
      </c>
      <c r="AR391">
        <f>(HR[[#This Row],[OverTimeFlag]]*4+HR[[#This Row],[LowWLBFlag]]*3+HR[[#This Row],[LowJobSatisFlag]]*2+HR[[#This Row],[LowProFlag]]*1)/10</f>
        <v>0.9</v>
      </c>
      <c r="AS391" t="str">
        <f t="shared" si="6"/>
        <v>High Burnout</v>
      </c>
      <c r="AT391" t="str">
        <f>IF(HR[[#This Row],[YearsSinceLastPromotion]]&gt;4,"High Stagnation",
IF(HR[[#This Row],[YearsSinceLastPromotion]]&gt;=3,"Medium Stagnation","Low Stagnation"))</f>
        <v>Low Stagnation</v>
      </c>
      <c r="AU391" t="str">
        <f>IF(HR[[#This Row],[MonthlyIncome]]&lt;4000,"Low Salary",
IF(HR[[#This Row],[MonthlyIncome]]&lt;8000,"Medium Salary","High Salary"))</f>
        <v>Medium Salary</v>
      </c>
    </row>
    <row r="392" spans="1:47">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IF(HR[[#This Row],[OverTime]]="Yes",1,0)</f>
        <v>0</v>
      </c>
      <c r="AK392">
        <f>IF(HR[[#This Row],[JobSatisfaction]]&lt;=2,1,0)</f>
        <v>1</v>
      </c>
      <c r="AL392">
        <f>IF(HR[[#This Row],[WorkLifeBalance]]&lt;=2,1,0)</f>
        <v>0</v>
      </c>
      <c r="AM392">
        <f>IF(HR[[#This Row],[MonthlyIncome]]&lt;AVERAGE(HR[MonthlyIncome]),1,0)</f>
        <v>0</v>
      </c>
      <c r="AN392">
        <f>IF(HR[[#This Row],[EnvironmentSatisfaction]]&lt;=2,1,0)</f>
        <v>1</v>
      </c>
      <c r="AO392">
        <f>IF(HR[[#This Row],[YearsSinceLastPromotion]]&gt;4,1,0)</f>
        <v>0</v>
      </c>
      <c r="AP392">
        <f>(HR[[#This Row],[OverTimeFlag]]*1.5+HR[[#This Row],[LowJobSatisFlag]]*2.5+HR[[#This Row],[LowWLBFlag]]*2+HR[[#This Row],[LowSalaryFlag]]*1.5+HR[[#This Row],[LowEnviFlag]]*2+HR[[#This Row],[LowProFlag]]*0.5)/10</f>
        <v>0.45</v>
      </c>
      <c r="AQ392" t="str">
        <f>IF(A392&gt;=_xlfn.PERCENTILE.INC($A$2:$A$1000,0.8),"High Risk",
IF(HR[[#This Row],[AttritionRiskScore]]&gt;=_xlfn.PERCENTILE.INC($AP$2:$AP$1000,0.5),"Medium Risk","Low Risk"))</f>
        <v>Medium Risk</v>
      </c>
      <c r="AR392">
        <f>(HR[[#This Row],[OverTimeFlag]]*4+HR[[#This Row],[LowWLBFlag]]*3+HR[[#This Row],[LowJobSatisFlag]]*2+HR[[#This Row],[LowProFlag]]*1)/10</f>
        <v>0.2</v>
      </c>
      <c r="AS392" t="str">
        <f t="shared" si="6"/>
        <v>Low Burnout</v>
      </c>
      <c r="AT392" t="str">
        <f>IF(HR[[#This Row],[YearsSinceLastPromotion]]&gt;4,"High Stagnation",
IF(HR[[#This Row],[YearsSinceLastPromotion]]&gt;=3,"Medium Stagnation","Low Stagnation"))</f>
        <v>Medium Stagnation</v>
      </c>
      <c r="AU392" t="str">
        <f>IF(HR[[#This Row],[MonthlyIncome]]&lt;4000,"Low Salary",
IF(HR[[#This Row],[MonthlyIncome]]&lt;8000,"Medium Salary","High Salary"))</f>
        <v>High Salary</v>
      </c>
    </row>
    <row r="393" spans="1:47">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IF(HR[[#This Row],[OverTime]]="Yes",1,0)</f>
        <v>0</v>
      </c>
      <c r="AK393">
        <f>IF(HR[[#This Row],[JobSatisfaction]]&lt;=2,1,0)</f>
        <v>0</v>
      </c>
      <c r="AL393">
        <f>IF(HR[[#This Row],[WorkLifeBalance]]&lt;=2,1,0)</f>
        <v>0</v>
      </c>
      <c r="AM393">
        <f>IF(HR[[#This Row],[MonthlyIncome]]&lt;AVERAGE(HR[MonthlyIncome]),1,0)</f>
        <v>1</v>
      </c>
      <c r="AN393">
        <f>IF(HR[[#This Row],[EnvironmentSatisfaction]]&lt;=2,1,0)</f>
        <v>1</v>
      </c>
      <c r="AO393">
        <f>IF(HR[[#This Row],[YearsSinceLastPromotion]]&gt;4,1,0)</f>
        <v>0</v>
      </c>
      <c r="AP393">
        <f>(HR[[#This Row],[OverTimeFlag]]*1.5+HR[[#This Row],[LowJobSatisFlag]]*2.5+HR[[#This Row],[LowWLBFlag]]*2+HR[[#This Row],[LowSalaryFlag]]*1.5+HR[[#This Row],[LowEnviFlag]]*2+HR[[#This Row],[LowProFlag]]*0.5)/10</f>
        <v>0.35</v>
      </c>
      <c r="AQ393" t="str">
        <f>IF(A393&gt;=_xlfn.PERCENTILE.INC($A$2:$A$1000,0.8),"High Risk",
IF(HR[[#This Row],[AttritionRiskScore]]&gt;=_xlfn.PERCENTILE.INC($AP$2:$AP$1000,0.5),"Medium Risk","Low Risk"))</f>
        <v>Medium Risk</v>
      </c>
      <c r="AR393">
        <f>(HR[[#This Row],[OverTimeFlag]]*4+HR[[#This Row],[LowWLBFlag]]*3+HR[[#This Row],[LowJobSatisFlag]]*2+HR[[#This Row],[LowProFlag]]*1)/10</f>
        <v>0</v>
      </c>
      <c r="AS393" t="str">
        <f t="shared" si="6"/>
        <v>Low Burnout</v>
      </c>
      <c r="AT393" t="str">
        <f>IF(HR[[#This Row],[YearsSinceLastPromotion]]&gt;4,"High Stagnation",
IF(HR[[#This Row],[YearsSinceLastPromotion]]&gt;=3,"Medium Stagnation","Low Stagnation"))</f>
        <v>Low Stagnation</v>
      </c>
      <c r="AU393" t="str">
        <f>IF(HR[[#This Row],[MonthlyIncome]]&lt;4000,"Low Salary",
IF(HR[[#This Row],[MonthlyIncome]]&lt;8000,"Medium Salary","High Salary"))</f>
        <v>Low Salary</v>
      </c>
    </row>
    <row r="394" spans="1:47">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IF(HR[[#This Row],[OverTime]]="Yes",1,0)</f>
        <v>0</v>
      </c>
      <c r="AK394">
        <f>IF(HR[[#This Row],[JobSatisfaction]]&lt;=2,1,0)</f>
        <v>1</v>
      </c>
      <c r="AL394">
        <f>IF(HR[[#This Row],[WorkLifeBalance]]&lt;=2,1,0)</f>
        <v>1</v>
      </c>
      <c r="AM394">
        <f>IF(HR[[#This Row],[MonthlyIncome]]&lt;AVERAGE(HR[MonthlyIncome]),1,0)</f>
        <v>0</v>
      </c>
      <c r="AN394">
        <f>IF(HR[[#This Row],[EnvironmentSatisfaction]]&lt;=2,1,0)</f>
        <v>1</v>
      </c>
      <c r="AO394">
        <f>IF(HR[[#This Row],[YearsSinceLastPromotion]]&gt;4,1,0)</f>
        <v>0</v>
      </c>
      <c r="AP394">
        <f>(HR[[#This Row],[OverTimeFlag]]*1.5+HR[[#This Row],[LowJobSatisFlag]]*2.5+HR[[#This Row],[LowWLBFlag]]*2+HR[[#This Row],[LowSalaryFlag]]*1.5+HR[[#This Row],[LowEnviFlag]]*2+HR[[#This Row],[LowProFlag]]*0.5)/10</f>
        <v>0.65</v>
      </c>
      <c r="AQ394" t="str">
        <f>IF(A394&gt;=_xlfn.PERCENTILE.INC($A$2:$A$1000,0.8),"High Risk",
IF(HR[[#This Row],[AttritionRiskScore]]&gt;=_xlfn.PERCENTILE.INC($AP$2:$AP$1000,0.5),"Medium Risk","Low Risk"))</f>
        <v>High Risk</v>
      </c>
      <c r="AR394">
        <f>(HR[[#This Row],[OverTimeFlag]]*4+HR[[#This Row],[LowWLBFlag]]*3+HR[[#This Row],[LowJobSatisFlag]]*2+HR[[#This Row],[LowProFlag]]*1)/10</f>
        <v>0.5</v>
      </c>
      <c r="AS394" t="str">
        <f t="shared" si="6"/>
        <v>Medium Burnout</v>
      </c>
      <c r="AT394" t="str">
        <f>IF(HR[[#This Row],[YearsSinceLastPromotion]]&gt;4,"High Stagnation",
IF(HR[[#This Row],[YearsSinceLastPromotion]]&gt;=3,"Medium Stagnation","Low Stagnation"))</f>
        <v>Low Stagnation</v>
      </c>
      <c r="AU394" t="str">
        <f>IF(HR[[#This Row],[MonthlyIncome]]&lt;4000,"Low Salary",
IF(HR[[#This Row],[MonthlyIncome]]&lt;8000,"Medium Salary","High Salary"))</f>
        <v>High Salary</v>
      </c>
    </row>
    <row r="395" spans="1:47">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IF(HR[[#This Row],[OverTime]]="Yes",1,0)</f>
        <v>0</v>
      </c>
      <c r="AK395">
        <f>IF(HR[[#This Row],[JobSatisfaction]]&lt;=2,1,0)</f>
        <v>0</v>
      </c>
      <c r="AL395">
        <f>IF(HR[[#This Row],[WorkLifeBalance]]&lt;=2,1,0)</f>
        <v>0</v>
      </c>
      <c r="AM395">
        <f>IF(HR[[#This Row],[MonthlyIncome]]&lt;AVERAGE(HR[MonthlyIncome]),1,0)</f>
        <v>0</v>
      </c>
      <c r="AN395">
        <f>IF(HR[[#This Row],[EnvironmentSatisfaction]]&lt;=2,1,0)</f>
        <v>0</v>
      </c>
      <c r="AO395">
        <f>IF(HR[[#This Row],[YearsSinceLastPromotion]]&gt;4,1,0)</f>
        <v>0</v>
      </c>
      <c r="AP395">
        <f>(HR[[#This Row],[OverTimeFlag]]*1.5+HR[[#This Row],[LowJobSatisFlag]]*2.5+HR[[#This Row],[LowWLBFlag]]*2+HR[[#This Row],[LowSalaryFlag]]*1.5+HR[[#This Row],[LowEnviFlag]]*2+HR[[#This Row],[LowProFlag]]*0.5)/10</f>
        <v>0</v>
      </c>
      <c r="AQ395" t="str">
        <f>IF(A395&gt;=_xlfn.PERCENTILE.INC($A$2:$A$1000,0.8),"High Risk",
IF(HR[[#This Row],[AttritionRiskScore]]&gt;=_xlfn.PERCENTILE.INC($AP$2:$AP$1000,0.5),"Medium Risk","Low Risk"))</f>
        <v>Low Risk</v>
      </c>
      <c r="AR395">
        <f>(HR[[#This Row],[OverTimeFlag]]*4+HR[[#This Row],[LowWLBFlag]]*3+HR[[#This Row],[LowJobSatisFlag]]*2+HR[[#This Row],[LowProFlag]]*1)/10</f>
        <v>0</v>
      </c>
      <c r="AS395" t="str">
        <f t="shared" si="6"/>
        <v>Low Burnout</v>
      </c>
      <c r="AT395" t="str">
        <f>IF(HR[[#This Row],[YearsSinceLastPromotion]]&gt;4,"High Stagnation",
IF(HR[[#This Row],[YearsSinceLastPromotion]]&gt;=3,"Medium Stagnation","Low Stagnation"))</f>
        <v>Low Stagnation</v>
      </c>
      <c r="AU395" t="str">
        <f>IF(HR[[#This Row],[MonthlyIncome]]&lt;4000,"Low Salary",
IF(HR[[#This Row],[MonthlyIncome]]&lt;8000,"Medium Salary","High Salary"))</f>
        <v>Medium Salary</v>
      </c>
    </row>
    <row r="396" spans="1:47">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IF(HR[[#This Row],[OverTime]]="Yes",1,0)</f>
        <v>0</v>
      </c>
      <c r="AK396">
        <f>IF(HR[[#This Row],[JobSatisfaction]]&lt;=2,1,0)</f>
        <v>1</v>
      </c>
      <c r="AL396">
        <f>IF(HR[[#This Row],[WorkLifeBalance]]&lt;=2,1,0)</f>
        <v>1</v>
      </c>
      <c r="AM396">
        <f>IF(HR[[#This Row],[MonthlyIncome]]&lt;AVERAGE(HR[MonthlyIncome]),1,0)</f>
        <v>1</v>
      </c>
      <c r="AN396">
        <f>IF(HR[[#This Row],[EnvironmentSatisfaction]]&lt;=2,1,0)</f>
        <v>1</v>
      </c>
      <c r="AO396">
        <f>IF(HR[[#This Row],[YearsSinceLastPromotion]]&gt;4,1,0)</f>
        <v>0</v>
      </c>
      <c r="AP396">
        <f>(HR[[#This Row],[OverTimeFlag]]*1.5+HR[[#This Row],[LowJobSatisFlag]]*2.5+HR[[#This Row],[LowWLBFlag]]*2+HR[[#This Row],[LowSalaryFlag]]*1.5+HR[[#This Row],[LowEnviFlag]]*2+HR[[#This Row],[LowProFlag]]*0.5)/10</f>
        <v>0.8</v>
      </c>
      <c r="AQ396" t="str">
        <f>IF(A396&gt;=_xlfn.PERCENTILE.INC($A$2:$A$1000,0.8),"High Risk",
IF(HR[[#This Row],[AttritionRiskScore]]&gt;=_xlfn.PERCENTILE.INC($AP$2:$AP$1000,0.5),"Medium Risk","Low Risk"))</f>
        <v>Medium Risk</v>
      </c>
      <c r="AR396">
        <f>(HR[[#This Row],[OverTimeFlag]]*4+HR[[#This Row],[LowWLBFlag]]*3+HR[[#This Row],[LowJobSatisFlag]]*2+HR[[#This Row],[LowProFlag]]*1)/10</f>
        <v>0.5</v>
      </c>
      <c r="AS396" t="str">
        <f t="shared" si="6"/>
        <v>Medium Burnout</v>
      </c>
      <c r="AT396" t="str">
        <f>IF(HR[[#This Row],[YearsSinceLastPromotion]]&gt;4,"High Stagnation",
IF(HR[[#This Row],[YearsSinceLastPromotion]]&gt;=3,"Medium Stagnation","Low Stagnation"))</f>
        <v>Medium Stagnation</v>
      </c>
      <c r="AU396" t="str">
        <f>IF(HR[[#This Row],[MonthlyIncome]]&lt;4000,"Low Salary",
IF(HR[[#This Row],[MonthlyIncome]]&lt;8000,"Medium Salary","High Salary"))</f>
        <v>Medium Salary</v>
      </c>
    </row>
    <row r="397" spans="1:47">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IF(HR[[#This Row],[OverTime]]="Yes",1,0)</f>
        <v>0</v>
      </c>
      <c r="AK397">
        <f>IF(HR[[#This Row],[JobSatisfaction]]&lt;=2,1,0)</f>
        <v>0</v>
      </c>
      <c r="AL397">
        <f>IF(HR[[#This Row],[WorkLifeBalance]]&lt;=2,1,0)</f>
        <v>0</v>
      </c>
      <c r="AM397">
        <f>IF(HR[[#This Row],[MonthlyIncome]]&lt;AVERAGE(HR[MonthlyIncome]),1,0)</f>
        <v>1</v>
      </c>
      <c r="AN397">
        <f>IF(HR[[#This Row],[EnvironmentSatisfaction]]&lt;=2,1,0)</f>
        <v>0</v>
      </c>
      <c r="AO397">
        <f>IF(HR[[#This Row],[YearsSinceLastPromotion]]&gt;4,1,0)</f>
        <v>0</v>
      </c>
      <c r="AP397">
        <f>(HR[[#This Row],[OverTimeFlag]]*1.5+HR[[#This Row],[LowJobSatisFlag]]*2.5+HR[[#This Row],[LowWLBFlag]]*2+HR[[#This Row],[LowSalaryFlag]]*1.5+HR[[#This Row],[LowEnviFlag]]*2+HR[[#This Row],[LowProFlag]]*0.5)/10</f>
        <v>0.15</v>
      </c>
      <c r="AQ397" t="str">
        <f>IF(A397&gt;=_xlfn.PERCENTILE.INC($A$2:$A$1000,0.8),"High Risk",
IF(HR[[#This Row],[AttritionRiskScore]]&gt;=_xlfn.PERCENTILE.INC($AP$2:$AP$1000,0.5),"Medium Risk","Low Risk"))</f>
        <v>Low Risk</v>
      </c>
      <c r="AR397">
        <f>(HR[[#This Row],[OverTimeFlag]]*4+HR[[#This Row],[LowWLBFlag]]*3+HR[[#This Row],[LowJobSatisFlag]]*2+HR[[#This Row],[LowProFlag]]*1)/10</f>
        <v>0</v>
      </c>
      <c r="AS397" t="str">
        <f t="shared" si="6"/>
        <v>Low Burnout</v>
      </c>
      <c r="AT397" t="str">
        <f>IF(HR[[#This Row],[YearsSinceLastPromotion]]&gt;4,"High Stagnation",
IF(HR[[#This Row],[YearsSinceLastPromotion]]&gt;=3,"Medium Stagnation","Low Stagnation"))</f>
        <v>Low Stagnation</v>
      </c>
      <c r="AU397" t="str">
        <f>IF(HR[[#This Row],[MonthlyIncome]]&lt;4000,"Low Salary",
IF(HR[[#This Row],[MonthlyIncome]]&lt;8000,"Medium Salary","High Salary"))</f>
        <v>Low Salary</v>
      </c>
    </row>
    <row r="398" spans="1:47">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IF(HR[[#This Row],[OverTime]]="Yes",1,0)</f>
        <v>1</v>
      </c>
      <c r="AK398">
        <f>IF(HR[[#This Row],[JobSatisfaction]]&lt;=2,1,0)</f>
        <v>0</v>
      </c>
      <c r="AL398">
        <f>IF(HR[[#This Row],[WorkLifeBalance]]&lt;=2,1,0)</f>
        <v>0</v>
      </c>
      <c r="AM398">
        <f>IF(HR[[#This Row],[MonthlyIncome]]&lt;AVERAGE(HR[MonthlyIncome]),1,0)</f>
        <v>1</v>
      </c>
      <c r="AN398">
        <f>IF(HR[[#This Row],[EnvironmentSatisfaction]]&lt;=2,1,0)</f>
        <v>0</v>
      </c>
      <c r="AO398">
        <f>IF(HR[[#This Row],[YearsSinceLastPromotion]]&gt;4,1,0)</f>
        <v>0</v>
      </c>
      <c r="AP398">
        <f>(HR[[#This Row],[OverTimeFlag]]*1.5+HR[[#This Row],[LowJobSatisFlag]]*2.5+HR[[#This Row],[LowWLBFlag]]*2+HR[[#This Row],[LowSalaryFlag]]*1.5+HR[[#This Row],[LowEnviFlag]]*2+HR[[#This Row],[LowProFlag]]*0.5)/10</f>
        <v>0.3</v>
      </c>
      <c r="AQ398" t="str">
        <f>IF(A398&gt;=_xlfn.PERCENTILE.INC($A$2:$A$1000,0.8),"High Risk",
IF(HR[[#This Row],[AttritionRiskScore]]&gt;=_xlfn.PERCENTILE.INC($AP$2:$AP$1000,0.5),"Medium Risk","Low Risk"))</f>
        <v>Low Risk</v>
      </c>
      <c r="AR398">
        <f>(HR[[#This Row],[OverTimeFlag]]*4+HR[[#This Row],[LowWLBFlag]]*3+HR[[#This Row],[LowJobSatisFlag]]*2+HR[[#This Row],[LowProFlag]]*1)/10</f>
        <v>0.4</v>
      </c>
      <c r="AS398" t="str">
        <f t="shared" si="6"/>
        <v>Medium Burnout</v>
      </c>
      <c r="AT398" t="str">
        <f>IF(HR[[#This Row],[YearsSinceLastPromotion]]&gt;4,"High Stagnation",
IF(HR[[#This Row],[YearsSinceLastPromotion]]&gt;=3,"Medium Stagnation","Low Stagnation"))</f>
        <v>Low Stagnation</v>
      </c>
      <c r="AU398" t="str">
        <f>IF(HR[[#This Row],[MonthlyIncome]]&lt;4000,"Low Salary",
IF(HR[[#This Row],[MonthlyIncome]]&lt;8000,"Medium Salary","High Salary"))</f>
        <v>Medium Salary</v>
      </c>
    </row>
    <row r="399" spans="1:47">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IF(HR[[#This Row],[OverTime]]="Yes",1,0)</f>
        <v>1</v>
      </c>
      <c r="AK399">
        <f>IF(HR[[#This Row],[JobSatisfaction]]&lt;=2,1,0)</f>
        <v>0</v>
      </c>
      <c r="AL399">
        <f>IF(HR[[#This Row],[WorkLifeBalance]]&lt;=2,1,0)</f>
        <v>0</v>
      </c>
      <c r="AM399">
        <f>IF(HR[[#This Row],[MonthlyIncome]]&lt;AVERAGE(HR[MonthlyIncome]),1,0)</f>
        <v>1</v>
      </c>
      <c r="AN399">
        <f>IF(HR[[#This Row],[EnvironmentSatisfaction]]&lt;=2,1,0)</f>
        <v>1</v>
      </c>
      <c r="AO399">
        <f>IF(HR[[#This Row],[YearsSinceLastPromotion]]&gt;4,1,0)</f>
        <v>0</v>
      </c>
      <c r="AP399">
        <f>(HR[[#This Row],[OverTimeFlag]]*1.5+HR[[#This Row],[LowJobSatisFlag]]*2.5+HR[[#This Row],[LowWLBFlag]]*2+HR[[#This Row],[LowSalaryFlag]]*1.5+HR[[#This Row],[LowEnviFlag]]*2+HR[[#This Row],[LowProFlag]]*0.5)/10</f>
        <v>0.5</v>
      </c>
      <c r="AQ399" t="str">
        <f>IF(A399&gt;=_xlfn.PERCENTILE.INC($A$2:$A$1000,0.8),"High Risk",
IF(HR[[#This Row],[AttritionRiskScore]]&gt;=_xlfn.PERCENTILE.INC($AP$2:$AP$1000,0.5),"Medium Risk","Low Risk"))</f>
        <v>Medium Risk</v>
      </c>
      <c r="AR399">
        <f>(HR[[#This Row],[OverTimeFlag]]*4+HR[[#This Row],[LowWLBFlag]]*3+HR[[#This Row],[LowJobSatisFlag]]*2+HR[[#This Row],[LowProFlag]]*1)/10</f>
        <v>0.4</v>
      </c>
      <c r="AS399" t="str">
        <f t="shared" si="6"/>
        <v>Medium Burnout</v>
      </c>
      <c r="AT399" t="str">
        <f>IF(HR[[#This Row],[YearsSinceLastPromotion]]&gt;4,"High Stagnation",
IF(HR[[#This Row],[YearsSinceLastPromotion]]&gt;=3,"Medium Stagnation","Low Stagnation"))</f>
        <v>Low Stagnation</v>
      </c>
      <c r="AU399" t="str">
        <f>IF(HR[[#This Row],[MonthlyIncome]]&lt;4000,"Low Salary",
IF(HR[[#This Row],[MonthlyIncome]]&lt;8000,"Medium Salary","High Salary"))</f>
        <v>Medium Salary</v>
      </c>
    </row>
    <row r="400" spans="1:47">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IF(HR[[#This Row],[OverTime]]="Yes",1,0)</f>
        <v>1</v>
      </c>
      <c r="AK400">
        <f>IF(HR[[#This Row],[JobSatisfaction]]&lt;=2,1,0)</f>
        <v>0</v>
      </c>
      <c r="AL400">
        <f>IF(HR[[#This Row],[WorkLifeBalance]]&lt;=2,1,0)</f>
        <v>0</v>
      </c>
      <c r="AM400">
        <f>IF(HR[[#This Row],[MonthlyIncome]]&lt;AVERAGE(HR[MonthlyIncome]),1,0)</f>
        <v>1</v>
      </c>
      <c r="AN400">
        <f>IF(HR[[#This Row],[EnvironmentSatisfaction]]&lt;=2,1,0)</f>
        <v>1</v>
      </c>
      <c r="AO400">
        <f>IF(HR[[#This Row],[YearsSinceLastPromotion]]&gt;4,1,0)</f>
        <v>1</v>
      </c>
      <c r="AP400">
        <f>(HR[[#This Row],[OverTimeFlag]]*1.5+HR[[#This Row],[LowJobSatisFlag]]*2.5+HR[[#This Row],[LowWLBFlag]]*2+HR[[#This Row],[LowSalaryFlag]]*1.5+HR[[#This Row],[LowEnviFlag]]*2+HR[[#This Row],[LowProFlag]]*0.5)/10</f>
        <v>0.55000000000000004</v>
      </c>
      <c r="AQ400" t="str">
        <f>IF(A400&gt;=_xlfn.PERCENTILE.INC($A$2:$A$1000,0.8),"High Risk",
IF(HR[[#This Row],[AttritionRiskScore]]&gt;=_xlfn.PERCENTILE.INC($AP$2:$AP$1000,0.5),"Medium Risk","Low Risk"))</f>
        <v>Medium Risk</v>
      </c>
      <c r="AR400">
        <f>(HR[[#This Row],[OverTimeFlag]]*4+HR[[#This Row],[LowWLBFlag]]*3+HR[[#This Row],[LowJobSatisFlag]]*2+HR[[#This Row],[LowProFlag]]*1)/10</f>
        <v>0.5</v>
      </c>
      <c r="AS400" t="str">
        <f t="shared" si="6"/>
        <v>Medium Burnout</v>
      </c>
      <c r="AT400" t="str">
        <f>IF(HR[[#This Row],[YearsSinceLastPromotion]]&gt;4,"High Stagnation",
IF(HR[[#This Row],[YearsSinceLastPromotion]]&gt;=3,"Medium Stagnation","Low Stagnation"))</f>
        <v>High Stagnation</v>
      </c>
      <c r="AU400" t="str">
        <f>IF(HR[[#This Row],[MonthlyIncome]]&lt;4000,"Low Salary",
IF(HR[[#This Row],[MonthlyIncome]]&lt;8000,"Medium Salary","High Salary"))</f>
        <v>Medium Salary</v>
      </c>
    </row>
    <row r="401" spans="1:47">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IF(HR[[#This Row],[OverTime]]="Yes",1,0)</f>
        <v>0</v>
      </c>
      <c r="AK401">
        <f>IF(HR[[#This Row],[JobSatisfaction]]&lt;=2,1,0)</f>
        <v>1</v>
      </c>
      <c r="AL401">
        <f>IF(HR[[#This Row],[WorkLifeBalance]]&lt;=2,1,0)</f>
        <v>0</v>
      </c>
      <c r="AM401">
        <f>IF(HR[[#This Row],[MonthlyIncome]]&lt;AVERAGE(HR[MonthlyIncome]),1,0)</f>
        <v>1</v>
      </c>
      <c r="AN401">
        <f>IF(HR[[#This Row],[EnvironmentSatisfaction]]&lt;=2,1,0)</f>
        <v>0</v>
      </c>
      <c r="AO401">
        <f>IF(HR[[#This Row],[YearsSinceLastPromotion]]&gt;4,1,0)</f>
        <v>0</v>
      </c>
      <c r="AP401">
        <f>(HR[[#This Row],[OverTimeFlag]]*1.5+HR[[#This Row],[LowJobSatisFlag]]*2.5+HR[[#This Row],[LowWLBFlag]]*2+HR[[#This Row],[LowSalaryFlag]]*1.5+HR[[#This Row],[LowEnviFlag]]*2+HR[[#This Row],[LowProFlag]]*0.5)/10</f>
        <v>0.4</v>
      </c>
      <c r="AQ401" t="str">
        <f>IF(A401&gt;=_xlfn.PERCENTILE.INC($A$2:$A$1000,0.8),"High Risk",
IF(HR[[#This Row],[AttritionRiskScore]]&gt;=_xlfn.PERCENTILE.INC($AP$2:$AP$1000,0.5),"Medium Risk","Low Risk"))</f>
        <v>Medium Risk</v>
      </c>
      <c r="AR401">
        <f>(HR[[#This Row],[OverTimeFlag]]*4+HR[[#This Row],[LowWLBFlag]]*3+HR[[#This Row],[LowJobSatisFlag]]*2+HR[[#This Row],[LowProFlag]]*1)/10</f>
        <v>0.2</v>
      </c>
      <c r="AS401" t="str">
        <f t="shared" si="6"/>
        <v>Low Burnout</v>
      </c>
      <c r="AT401" t="str">
        <f>IF(HR[[#This Row],[YearsSinceLastPromotion]]&gt;4,"High Stagnation",
IF(HR[[#This Row],[YearsSinceLastPromotion]]&gt;=3,"Medium Stagnation","Low Stagnation"))</f>
        <v>Medium Stagnation</v>
      </c>
      <c r="AU401" t="str">
        <f>IF(HR[[#This Row],[MonthlyIncome]]&lt;4000,"Low Salary",
IF(HR[[#This Row],[MonthlyIncome]]&lt;8000,"Medium Salary","High Salary"))</f>
        <v>Low Salary</v>
      </c>
    </row>
    <row r="402" spans="1:47">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IF(HR[[#This Row],[OverTime]]="Yes",1,0)</f>
        <v>1</v>
      </c>
      <c r="AK402">
        <f>IF(HR[[#This Row],[JobSatisfaction]]&lt;=2,1,0)</f>
        <v>0</v>
      </c>
      <c r="AL402">
        <f>IF(HR[[#This Row],[WorkLifeBalance]]&lt;=2,1,0)</f>
        <v>0</v>
      </c>
      <c r="AM402">
        <f>IF(HR[[#This Row],[MonthlyIncome]]&lt;AVERAGE(HR[MonthlyIncome]),1,0)</f>
        <v>0</v>
      </c>
      <c r="AN402">
        <f>IF(HR[[#This Row],[EnvironmentSatisfaction]]&lt;=2,1,0)</f>
        <v>1</v>
      </c>
      <c r="AO402">
        <f>IF(HR[[#This Row],[YearsSinceLastPromotion]]&gt;4,1,0)</f>
        <v>0</v>
      </c>
      <c r="AP402">
        <f>(HR[[#This Row],[OverTimeFlag]]*1.5+HR[[#This Row],[LowJobSatisFlag]]*2.5+HR[[#This Row],[LowWLBFlag]]*2+HR[[#This Row],[LowSalaryFlag]]*1.5+HR[[#This Row],[LowEnviFlag]]*2+HR[[#This Row],[LowProFlag]]*0.5)/10</f>
        <v>0.35</v>
      </c>
      <c r="AQ402" t="str">
        <f>IF(A402&gt;=_xlfn.PERCENTILE.INC($A$2:$A$1000,0.8),"High Risk",
IF(HR[[#This Row],[AttritionRiskScore]]&gt;=_xlfn.PERCENTILE.INC($AP$2:$AP$1000,0.5),"Medium Risk","Low Risk"))</f>
        <v>Medium Risk</v>
      </c>
      <c r="AR402">
        <f>(HR[[#This Row],[OverTimeFlag]]*4+HR[[#This Row],[LowWLBFlag]]*3+HR[[#This Row],[LowJobSatisFlag]]*2+HR[[#This Row],[LowProFlag]]*1)/10</f>
        <v>0.4</v>
      </c>
      <c r="AS402" t="str">
        <f t="shared" si="6"/>
        <v>Medium Burnout</v>
      </c>
      <c r="AT402" t="str">
        <f>IF(HR[[#This Row],[YearsSinceLastPromotion]]&gt;4,"High Stagnation",
IF(HR[[#This Row],[YearsSinceLastPromotion]]&gt;=3,"Medium Stagnation","Low Stagnation"))</f>
        <v>Low Stagnation</v>
      </c>
      <c r="AU402" t="str">
        <f>IF(HR[[#This Row],[MonthlyIncome]]&lt;4000,"Low Salary",
IF(HR[[#This Row],[MonthlyIncome]]&lt;8000,"Medium Salary","High Salary"))</f>
        <v>High Salary</v>
      </c>
    </row>
    <row r="403" spans="1:47">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IF(HR[[#This Row],[OverTime]]="Yes",1,0)</f>
        <v>0</v>
      </c>
      <c r="AK403">
        <f>IF(HR[[#This Row],[JobSatisfaction]]&lt;=2,1,0)</f>
        <v>1</v>
      </c>
      <c r="AL403">
        <f>IF(HR[[#This Row],[WorkLifeBalance]]&lt;=2,1,0)</f>
        <v>1</v>
      </c>
      <c r="AM403">
        <f>IF(HR[[#This Row],[MonthlyIncome]]&lt;AVERAGE(HR[MonthlyIncome]),1,0)</f>
        <v>0</v>
      </c>
      <c r="AN403">
        <f>IF(HR[[#This Row],[EnvironmentSatisfaction]]&lt;=2,1,0)</f>
        <v>0</v>
      </c>
      <c r="AO403">
        <f>IF(HR[[#This Row],[YearsSinceLastPromotion]]&gt;4,1,0)</f>
        <v>1</v>
      </c>
      <c r="AP403">
        <f>(HR[[#This Row],[OverTimeFlag]]*1.5+HR[[#This Row],[LowJobSatisFlag]]*2.5+HR[[#This Row],[LowWLBFlag]]*2+HR[[#This Row],[LowSalaryFlag]]*1.5+HR[[#This Row],[LowEnviFlag]]*2+HR[[#This Row],[LowProFlag]]*0.5)/10</f>
        <v>0.5</v>
      </c>
      <c r="AQ403" t="str">
        <f>IF(A403&gt;=_xlfn.PERCENTILE.INC($A$2:$A$1000,0.8),"High Risk",
IF(HR[[#This Row],[AttritionRiskScore]]&gt;=_xlfn.PERCENTILE.INC($AP$2:$AP$1000,0.5),"Medium Risk","Low Risk"))</f>
        <v>High Risk</v>
      </c>
      <c r="AR403">
        <f>(HR[[#This Row],[OverTimeFlag]]*4+HR[[#This Row],[LowWLBFlag]]*3+HR[[#This Row],[LowJobSatisFlag]]*2+HR[[#This Row],[LowProFlag]]*1)/10</f>
        <v>0.6</v>
      </c>
      <c r="AS403" t="str">
        <f t="shared" si="6"/>
        <v>Medium Burnout</v>
      </c>
      <c r="AT403" t="str">
        <f>IF(HR[[#This Row],[YearsSinceLastPromotion]]&gt;4,"High Stagnation",
IF(HR[[#This Row],[YearsSinceLastPromotion]]&gt;=3,"Medium Stagnation","Low Stagnation"))</f>
        <v>High Stagnation</v>
      </c>
      <c r="AU403" t="str">
        <f>IF(HR[[#This Row],[MonthlyIncome]]&lt;4000,"Low Salary",
IF(HR[[#This Row],[MonthlyIncome]]&lt;8000,"Medium Salary","High Salary"))</f>
        <v>High Salary</v>
      </c>
    </row>
    <row r="404" spans="1:47">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IF(HR[[#This Row],[OverTime]]="Yes",1,0)</f>
        <v>0</v>
      </c>
      <c r="AK404">
        <f>IF(HR[[#This Row],[JobSatisfaction]]&lt;=2,1,0)</f>
        <v>0</v>
      </c>
      <c r="AL404">
        <f>IF(HR[[#This Row],[WorkLifeBalance]]&lt;=2,1,0)</f>
        <v>0</v>
      </c>
      <c r="AM404">
        <f>IF(HR[[#This Row],[MonthlyIncome]]&lt;AVERAGE(HR[MonthlyIncome]),1,0)</f>
        <v>0</v>
      </c>
      <c r="AN404">
        <f>IF(HR[[#This Row],[EnvironmentSatisfaction]]&lt;=2,1,0)</f>
        <v>1</v>
      </c>
      <c r="AO404">
        <f>IF(HR[[#This Row],[YearsSinceLastPromotion]]&gt;4,1,0)</f>
        <v>0</v>
      </c>
      <c r="AP404">
        <f>(HR[[#This Row],[OverTimeFlag]]*1.5+HR[[#This Row],[LowJobSatisFlag]]*2.5+HR[[#This Row],[LowWLBFlag]]*2+HR[[#This Row],[LowSalaryFlag]]*1.5+HR[[#This Row],[LowEnviFlag]]*2+HR[[#This Row],[LowProFlag]]*0.5)/10</f>
        <v>0.2</v>
      </c>
      <c r="AQ404" t="str">
        <f>IF(A404&gt;=_xlfn.PERCENTILE.INC($A$2:$A$1000,0.8),"High Risk",
IF(HR[[#This Row],[AttritionRiskScore]]&gt;=_xlfn.PERCENTILE.INC($AP$2:$AP$1000,0.5),"Medium Risk","Low Risk"))</f>
        <v>Low Risk</v>
      </c>
      <c r="AR404">
        <f>(HR[[#This Row],[OverTimeFlag]]*4+HR[[#This Row],[LowWLBFlag]]*3+HR[[#This Row],[LowJobSatisFlag]]*2+HR[[#This Row],[LowProFlag]]*1)/10</f>
        <v>0</v>
      </c>
      <c r="AS404" t="str">
        <f t="shared" si="6"/>
        <v>Low Burnout</v>
      </c>
      <c r="AT404" t="str">
        <f>IF(HR[[#This Row],[YearsSinceLastPromotion]]&gt;4,"High Stagnation",
IF(HR[[#This Row],[YearsSinceLastPromotion]]&gt;=3,"Medium Stagnation","Low Stagnation"))</f>
        <v>Medium Stagnation</v>
      </c>
      <c r="AU404" t="str">
        <f>IF(HR[[#This Row],[MonthlyIncome]]&lt;4000,"Low Salary",
IF(HR[[#This Row],[MonthlyIncome]]&lt;8000,"Medium Salary","High Salary"))</f>
        <v>Medium Salary</v>
      </c>
    </row>
    <row r="405" spans="1:47">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IF(HR[[#This Row],[OverTime]]="Yes",1,0)</f>
        <v>0</v>
      </c>
      <c r="AK405">
        <f>IF(HR[[#This Row],[JobSatisfaction]]&lt;=2,1,0)</f>
        <v>1</v>
      </c>
      <c r="AL405">
        <f>IF(HR[[#This Row],[WorkLifeBalance]]&lt;=2,1,0)</f>
        <v>0</v>
      </c>
      <c r="AM405">
        <f>IF(HR[[#This Row],[MonthlyIncome]]&lt;AVERAGE(HR[MonthlyIncome]),1,0)</f>
        <v>0</v>
      </c>
      <c r="AN405">
        <f>IF(HR[[#This Row],[EnvironmentSatisfaction]]&lt;=2,1,0)</f>
        <v>1</v>
      </c>
      <c r="AO405">
        <f>IF(HR[[#This Row],[YearsSinceLastPromotion]]&gt;4,1,0)</f>
        <v>0</v>
      </c>
      <c r="AP405">
        <f>(HR[[#This Row],[OverTimeFlag]]*1.5+HR[[#This Row],[LowJobSatisFlag]]*2.5+HR[[#This Row],[LowWLBFlag]]*2+HR[[#This Row],[LowSalaryFlag]]*1.5+HR[[#This Row],[LowEnviFlag]]*2+HR[[#This Row],[LowProFlag]]*0.5)/10</f>
        <v>0.45</v>
      </c>
      <c r="AQ405" t="str">
        <f>IF(A405&gt;=_xlfn.PERCENTILE.INC($A$2:$A$1000,0.8),"High Risk",
IF(HR[[#This Row],[AttritionRiskScore]]&gt;=_xlfn.PERCENTILE.INC($AP$2:$AP$1000,0.5),"Medium Risk","Low Risk"))</f>
        <v>Medium Risk</v>
      </c>
      <c r="AR405">
        <f>(HR[[#This Row],[OverTimeFlag]]*4+HR[[#This Row],[LowWLBFlag]]*3+HR[[#This Row],[LowJobSatisFlag]]*2+HR[[#This Row],[LowProFlag]]*1)/10</f>
        <v>0.2</v>
      </c>
      <c r="AS405" t="str">
        <f t="shared" si="6"/>
        <v>Low Burnout</v>
      </c>
      <c r="AT405" t="str">
        <f>IF(HR[[#This Row],[YearsSinceLastPromotion]]&gt;4,"High Stagnation",
IF(HR[[#This Row],[YearsSinceLastPromotion]]&gt;=3,"Medium Stagnation","Low Stagnation"))</f>
        <v>Low Stagnation</v>
      </c>
      <c r="AU405" t="str">
        <f>IF(HR[[#This Row],[MonthlyIncome]]&lt;4000,"Low Salary",
IF(HR[[#This Row],[MonthlyIncome]]&lt;8000,"Medium Salary","High Salary"))</f>
        <v>High Salary</v>
      </c>
    </row>
    <row r="406" spans="1:47">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IF(HR[[#This Row],[OverTime]]="Yes",1,0)</f>
        <v>0</v>
      </c>
      <c r="AK406">
        <f>IF(HR[[#This Row],[JobSatisfaction]]&lt;=2,1,0)</f>
        <v>1</v>
      </c>
      <c r="AL406">
        <f>IF(HR[[#This Row],[WorkLifeBalance]]&lt;=2,1,0)</f>
        <v>0</v>
      </c>
      <c r="AM406">
        <f>IF(HR[[#This Row],[MonthlyIncome]]&lt;AVERAGE(HR[MonthlyIncome]),1,0)</f>
        <v>1</v>
      </c>
      <c r="AN406">
        <f>IF(HR[[#This Row],[EnvironmentSatisfaction]]&lt;=2,1,0)</f>
        <v>0</v>
      </c>
      <c r="AO406">
        <f>IF(HR[[#This Row],[YearsSinceLastPromotion]]&gt;4,1,0)</f>
        <v>0</v>
      </c>
      <c r="AP406">
        <f>(HR[[#This Row],[OverTimeFlag]]*1.5+HR[[#This Row],[LowJobSatisFlag]]*2.5+HR[[#This Row],[LowWLBFlag]]*2+HR[[#This Row],[LowSalaryFlag]]*1.5+HR[[#This Row],[LowEnviFlag]]*2+HR[[#This Row],[LowProFlag]]*0.5)/10</f>
        <v>0.4</v>
      </c>
      <c r="AQ406" t="str">
        <f>IF(A406&gt;=_xlfn.PERCENTILE.INC($A$2:$A$1000,0.8),"High Risk",
IF(HR[[#This Row],[AttritionRiskScore]]&gt;=_xlfn.PERCENTILE.INC($AP$2:$AP$1000,0.5),"Medium Risk","Low Risk"))</f>
        <v>Medium Risk</v>
      </c>
      <c r="AR406">
        <f>(HR[[#This Row],[OverTimeFlag]]*4+HR[[#This Row],[LowWLBFlag]]*3+HR[[#This Row],[LowJobSatisFlag]]*2+HR[[#This Row],[LowProFlag]]*1)/10</f>
        <v>0.2</v>
      </c>
      <c r="AS406" t="str">
        <f t="shared" si="6"/>
        <v>Low Burnout</v>
      </c>
      <c r="AT406" t="str">
        <f>IF(HR[[#This Row],[YearsSinceLastPromotion]]&gt;4,"High Stagnation",
IF(HR[[#This Row],[YearsSinceLastPromotion]]&gt;=3,"Medium Stagnation","Low Stagnation"))</f>
        <v>Low Stagnation</v>
      </c>
      <c r="AU406" t="str">
        <f>IF(HR[[#This Row],[MonthlyIncome]]&lt;4000,"Low Salary",
IF(HR[[#This Row],[MonthlyIncome]]&lt;8000,"Medium Salary","High Salary"))</f>
        <v>Medium Salary</v>
      </c>
    </row>
    <row r="407" spans="1:47">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IF(HR[[#This Row],[OverTime]]="Yes",1,0)</f>
        <v>0</v>
      </c>
      <c r="AK407">
        <f>IF(HR[[#This Row],[JobSatisfaction]]&lt;=2,1,0)</f>
        <v>1</v>
      </c>
      <c r="AL407">
        <f>IF(HR[[#This Row],[WorkLifeBalance]]&lt;=2,1,0)</f>
        <v>0</v>
      </c>
      <c r="AM407">
        <f>IF(HR[[#This Row],[MonthlyIncome]]&lt;AVERAGE(HR[MonthlyIncome]),1,0)</f>
        <v>1</v>
      </c>
      <c r="AN407">
        <f>IF(HR[[#This Row],[EnvironmentSatisfaction]]&lt;=2,1,0)</f>
        <v>1</v>
      </c>
      <c r="AO407">
        <f>IF(HR[[#This Row],[YearsSinceLastPromotion]]&gt;4,1,0)</f>
        <v>0</v>
      </c>
      <c r="AP407">
        <f>(HR[[#This Row],[OverTimeFlag]]*1.5+HR[[#This Row],[LowJobSatisFlag]]*2.5+HR[[#This Row],[LowWLBFlag]]*2+HR[[#This Row],[LowSalaryFlag]]*1.5+HR[[#This Row],[LowEnviFlag]]*2+HR[[#This Row],[LowProFlag]]*0.5)/10</f>
        <v>0.6</v>
      </c>
      <c r="AQ407" t="str">
        <f>IF(A407&gt;=_xlfn.PERCENTILE.INC($A$2:$A$1000,0.8),"High Risk",
IF(HR[[#This Row],[AttritionRiskScore]]&gt;=_xlfn.PERCENTILE.INC($AP$2:$AP$1000,0.5),"Medium Risk","Low Risk"))</f>
        <v>Medium Risk</v>
      </c>
      <c r="AR407">
        <f>(HR[[#This Row],[OverTimeFlag]]*4+HR[[#This Row],[LowWLBFlag]]*3+HR[[#This Row],[LowJobSatisFlag]]*2+HR[[#This Row],[LowProFlag]]*1)/10</f>
        <v>0.2</v>
      </c>
      <c r="AS407" t="str">
        <f t="shared" si="6"/>
        <v>Low Burnout</v>
      </c>
      <c r="AT407" t="str">
        <f>IF(HR[[#This Row],[YearsSinceLastPromotion]]&gt;4,"High Stagnation",
IF(HR[[#This Row],[YearsSinceLastPromotion]]&gt;=3,"Medium Stagnation","Low Stagnation"))</f>
        <v>Low Stagnation</v>
      </c>
      <c r="AU407" t="str">
        <f>IF(HR[[#This Row],[MonthlyIncome]]&lt;4000,"Low Salary",
IF(HR[[#This Row],[MonthlyIncome]]&lt;8000,"Medium Salary","High Salary"))</f>
        <v>Medium Salary</v>
      </c>
    </row>
    <row r="408" spans="1:47">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IF(HR[[#This Row],[OverTime]]="Yes",1,0)</f>
        <v>1</v>
      </c>
      <c r="AK408">
        <f>IF(HR[[#This Row],[JobSatisfaction]]&lt;=2,1,0)</f>
        <v>0</v>
      </c>
      <c r="AL408">
        <f>IF(HR[[#This Row],[WorkLifeBalance]]&lt;=2,1,0)</f>
        <v>0</v>
      </c>
      <c r="AM408">
        <f>IF(HR[[#This Row],[MonthlyIncome]]&lt;AVERAGE(HR[MonthlyIncome]),1,0)</f>
        <v>0</v>
      </c>
      <c r="AN408">
        <f>IF(HR[[#This Row],[EnvironmentSatisfaction]]&lt;=2,1,0)</f>
        <v>0</v>
      </c>
      <c r="AO408">
        <f>IF(HR[[#This Row],[YearsSinceLastPromotion]]&gt;4,1,0)</f>
        <v>0</v>
      </c>
      <c r="AP408">
        <f>(HR[[#This Row],[OverTimeFlag]]*1.5+HR[[#This Row],[LowJobSatisFlag]]*2.5+HR[[#This Row],[LowWLBFlag]]*2+HR[[#This Row],[LowSalaryFlag]]*1.5+HR[[#This Row],[LowEnviFlag]]*2+HR[[#This Row],[LowProFlag]]*0.5)/10</f>
        <v>0.15</v>
      </c>
      <c r="AQ408" t="str">
        <f>IF(A408&gt;=_xlfn.PERCENTILE.INC($A$2:$A$1000,0.8),"High Risk",
IF(HR[[#This Row],[AttritionRiskScore]]&gt;=_xlfn.PERCENTILE.INC($AP$2:$AP$1000,0.5),"Medium Risk","Low Risk"))</f>
        <v>High Risk</v>
      </c>
      <c r="AR408">
        <f>(HR[[#This Row],[OverTimeFlag]]*4+HR[[#This Row],[LowWLBFlag]]*3+HR[[#This Row],[LowJobSatisFlag]]*2+HR[[#This Row],[LowProFlag]]*1)/10</f>
        <v>0.4</v>
      </c>
      <c r="AS408" t="str">
        <f t="shared" si="6"/>
        <v>Medium Burnout</v>
      </c>
      <c r="AT408" t="str">
        <f>IF(HR[[#This Row],[YearsSinceLastPromotion]]&gt;4,"High Stagnation",
IF(HR[[#This Row],[YearsSinceLastPromotion]]&gt;=3,"Medium Stagnation","Low Stagnation"))</f>
        <v>Low Stagnation</v>
      </c>
      <c r="AU408" t="str">
        <f>IF(HR[[#This Row],[MonthlyIncome]]&lt;4000,"Low Salary",
IF(HR[[#This Row],[MonthlyIncome]]&lt;8000,"Medium Salary","High Salary"))</f>
        <v>Medium Salary</v>
      </c>
    </row>
    <row r="409" spans="1:47">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IF(HR[[#This Row],[OverTime]]="Yes",1,0)</f>
        <v>0</v>
      </c>
      <c r="AK409">
        <f>IF(HR[[#This Row],[JobSatisfaction]]&lt;=2,1,0)</f>
        <v>0</v>
      </c>
      <c r="AL409">
        <f>IF(HR[[#This Row],[WorkLifeBalance]]&lt;=2,1,0)</f>
        <v>1</v>
      </c>
      <c r="AM409">
        <f>IF(HR[[#This Row],[MonthlyIncome]]&lt;AVERAGE(HR[MonthlyIncome]),1,0)</f>
        <v>1</v>
      </c>
      <c r="AN409">
        <f>IF(HR[[#This Row],[EnvironmentSatisfaction]]&lt;=2,1,0)</f>
        <v>1</v>
      </c>
      <c r="AO409">
        <f>IF(HR[[#This Row],[YearsSinceLastPromotion]]&gt;4,1,0)</f>
        <v>0</v>
      </c>
      <c r="AP409">
        <f>(HR[[#This Row],[OverTimeFlag]]*1.5+HR[[#This Row],[LowJobSatisFlag]]*2.5+HR[[#This Row],[LowWLBFlag]]*2+HR[[#This Row],[LowSalaryFlag]]*1.5+HR[[#This Row],[LowEnviFlag]]*2+HR[[#This Row],[LowProFlag]]*0.5)/10</f>
        <v>0.55000000000000004</v>
      </c>
      <c r="AQ409" t="str">
        <f>IF(A409&gt;=_xlfn.PERCENTILE.INC($A$2:$A$1000,0.8),"High Risk",
IF(HR[[#This Row],[AttritionRiskScore]]&gt;=_xlfn.PERCENTILE.INC($AP$2:$AP$1000,0.5),"Medium Risk","Low Risk"))</f>
        <v>High Risk</v>
      </c>
      <c r="AR409">
        <f>(HR[[#This Row],[OverTimeFlag]]*4+HR[[#This Row],[LowWLBFlag]]*3+HR[[#This Row],[LowJobSatisFlag]]*2+HR[[#This Row],[LowProFlag]]*1)/10</f>
        <v>0.3</v>
      </c>
      <c r="AS409" t="str">
        <f t="shared" si="6"/>
        <v>Low Burnout</v>
      </c>
      <c r="AT409" t="str">
        <f>IF(HR[[#This Row],[YearsSinceLastPromotion]]&gt;4,"High Stagnation",
IF(HR[[#This Row],[YearsSinceLastPromotion]]&gt;=3,"Medium Stagnation","Low Stagnation"))</f>
        <v>Low Stagnation</v>
      </c>
      <c r="AU409" t="str">
        <f>IF(HR[[#This Row],[MonthlyIncome]]&lt;4000,"Low Salary",
IF(HR[[#This Row],[MonthlyIncome]]&lt;8000,"Medium Salary","High Salary"))</f>
        <v>Low Salary</v>
      </c>
    </row>
    <row r="410" spans="1:47">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IF(HR[[#This Row],[OverTime]]="Yes",1,0)</f>
        <v>0</v>
      </c>
      <c r="AK410">
        <f>IF(HR[[#This Row],[JobSatisfaction]]&lt;=2,1,0)</f>
        <v>0</v>
      </c>
      <c r="AL410">
        <f>IF(HR[[#This Row],[WorkLifeBalance]]&lt;=2,1,0)</f>
        <v>1</v>
      </c>
      <c r="AM410">
        <f>IF(HR[[#This Row],[MonthlyIncome]]&lt;AVERAGE(HR[MonthlyIncome]),1,0)</f>
        <v>0</v>
      </c>
      <c r="AN410">
        <f>IF(HR[[#This Row],[EnvironmentSatisfaction]]&lt;=2,1,0)</f>
        <v>0</v>
      </c>
      <c r="AO410">
        <f>IF(HR[[#This Row],[YearsSinceLastPromotion]]&gt;4,1,0)</f>
        <v>0</v>
      </c>
      <c r="AP410">
        <f>(HR[[#This Row],[OverTimeFlag]]*1.5+HR[[#This Row],[LowJobSatisFlag]]*2.5+HR[[#This Row],[LowWLBFlag]]*2+HR[[#This Row],[LowSalaryFlag]]*1.5+HR[[#This Row],[LowEnviFlag]]*2+HR[[#This Row],[LowProFlag]]*0.5)/10</f>
        <v>0.2</v>
      </c>
      <c r="AQ410" t="str">
        <f>IF(A410&gt;=_xlfn.PERCENTILE.INC($A$2:$A$1000,0.8),"High Risk",
IF(HR[[#This Row],[AttritionRiskScore]]&gt;=_xlfn.PERCENTILE.INC($AP$2:$AP$1000,0.5),"Medium Risk","Low Risk"))</f>
        <v>High Risk</v>
      </c>
      <c r="AR410">
        <f>(HR[[#This Row],[OverTimeFlag]]*4+HR[[#This Row],[LowWLBFlag]]*3+HR[[#This Row],[LowJobSatisFlag]]*2+HR[[#This Row],[LowProFlag]]*1)/10</f>
        <v>0.3</v>
      </c>
      <c r="AS410" t="str">
        <f t="shared" si="6"/>
        <v>Low Burnout</v>
      </c>
      <c r="AT410" t="str">
        <f>IF(HR[[#This Row],[YearsSinceLastPromotion]]&gt;4,"High Stagnation",
IF(HR[[#This Row],[YearsSinceLastPromotion]]&gt;=3,"Medium Stagnation","Low Stagnation"))</f>
        <v>Low Stagnation</v>
      </c>
      <c r="AU410" t="str">
        <f>IF(HR[[#This Row],[MonthlyIncome]]&lt;4000,"Low Salary",
IF(HR[[#This Row],[MonthlyIncome]]&lt;8000,"Medium Salary","High Salary"))</f>
        <v>High Salary</v>
      </c>
    </row>
    <row r="411" spans="1:47">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IF(HR[[#This Row],[OverTime]]="Yes",1,0)</f>
        <v>0</v>
      </c>
      <c r="AK411">
        <f>IF(HR[[#This Row],[JobSatisfaction]]&lt;=2,1,0)</f>
        <v>0</v>
      </c>
      <c r="AL411">
        <f>IF(HR[[#This Row],[WorkLifeBalance]]&lt;=2,1,0)</f>
        <v>0</v>
      </c>
      <c r="AM411">
        <f>IF(HR[[#This Row],[MonthlyIncome]]&lt;AVERAGE(HR[MonthlyIncome]),1,0)</f>
        <v>1</v>
      </c>
      <c r="AN411">
        <f>IF(HR[[#This Row],[EnvironmentSatisfaction]]&lt;=2,1,0)</f>
        <v>1</v>
      </c>
      <c r="AO411">
        <f>IF(HR[[#This Row],[YearsSinceLastPromotion]]&gt;4,1,0)</f>
        <v>0</v>
      </c>
      <c r="AP411">
        <f>(HR[[#This Row],[OverTimeFlag]]*1.5+HR[[#This Row],[LowJobSatisFlag]]*2.5+HR[[#This Row],[LowWLBFlag]]*2+HR[[#This Row],[LowSalaryFlag]]*1.5+HR[[#This Row],[LowEnviFlag]]*2+HR[[#This Row],[LowProFlag]]*0.5)/10</f>
        <v>0.35</v>
      </c>
      <c r="AQ411" t="str">
        <f>IF(A411&gt;=_xlfn.PERCENTILE.INC($A$2:$A$1000,0.8),"High Risk",
IF(HR[[#This Row],[AttritionRiskScore]]&gt;=_xlfn.PERCENTILE.INC($AP$2:$AP$1000,0.5),"Medium Risk","Low Risk"))</f>
        <v>Medium Risk</v>
      </c>
      <c r="AR411">
        <f>(HR[[#This Row],[OverTimeFlag]]*4+HR[[#This Row],[LowWLBFlag]]*3+HR[[#This Row],[LowJobSatisFlag]]*2+HR[[#This Row],[LowProFlag]]*1)/10</f>
        <v>0</v>
      </c>
      <c r="AS411" t="str">
        <f t="shared" si="6"/>
        <v>Low Burnout</v>
      </c>
      <c r="AT411" t="str">
        <f>IF(HR[[#This Row],[YearsSinceLastPromotion]]&gt;4,"High Stagnation",
IF(HR[[#This Row],[YearsSinceLastPromotion]]&gt;=3,"Medium Stagnation","Low Stagnation"))</f>
        <v>Low Stagnation</v>
      </c>
      <c r="AU411" t="str">
        <f>IF(HR[[#This Row],[MonthlyIncome]]&lt;4000,"Low Salary",
IF(HR[[#This Row],[MonthlyIncome]]&lt;8000,"Medium Salary","High Salary"))</f>
        <v>Medium Salary</v>
      </c>
    </row>
    <row r="412" spans="1:47">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IF(HR[[#This Row],[OverTime]]="Yes",1,0)</f>
        <v>0</v>
      </c>
      <c r="AK412">
        <f>IF(HR[[#This Row],[JobSatisfaction]]&lt;=2,1,0)</f>
        <v>0</v>
      </c>
      <c r="AL412">
        <f>IF(HR[[#This Row],[WorkLifeBalance]]&lt;=2,1,0)</f>
        <v>0</v>
      </c>
      <c r="AM412">
        <f>IF(HR[[#This Row],[MonthlyIncome]]&lt;AVERAGE(HR[MonthlyIncome]),1,0)</f>
        <v>1</v>
      </c>
      <c r="AN412">
        <f>IF(HR[[#This Row],[EnvironmentSatisfaction]]&lt;=2,1,0)</f>
        <v>0</v>
      </c>
      <c r="AO412">
        <f>IF(HR[[#This Row],[YearsSinceLastPromotion]]&gt;4,1,0)</f>
        <v>0</v>
      </c>
      <c r="AP412">
        <f>(HR[[#This Row],[OverTimeFlag]]*1.5+HR[[#This Row],[LowJobSatisFlag]]*2.5+HR[[#This Row],[LowWLBFlag]]*2+HR[[#This Row],[LowSalaryFlag]]*1.5+HR[[#This Row],[LowEnviFlag]]*2+HR[[#This Row],[LowProFlag]]*0.5)/10</f>
        <v>0.15</v>
      </c>
      <c r="AQ412" t="str">
        <f>IF(A412&gt;=_xlfn.PERCENTILE.INC($A$2:$A$1000,0.8),"High Risk",
IF(HR[[#This Row],[AttritionRiskScore]]&gt;=_xlfn.PERCENTILE.INC($AP$2:$AP$1000,0.5),"Medium Risk","Low Risk"))</f>
        <v>Low Risk</v>
      </c>
      <c r="AR412">
        <f>(HR[[#This Row],[OverTimeFlag]]*4+HR[[#This Row],[LowWLBFlag]]*3+HR[[#This Row],[LowJobSatisFlag]]*2+HR[[#This Row],[LowProFlag]]*1)/10</f>
        <v>0</v>
      </c>
      <c r="AS412" t="str">
        <f t="shared" si="6"/>
        <v>Low Burnout</v>
      </c>
      <c r="AT412" t="str">
        <f>IF(HR[[#This Row],[YearsSinceLastPromotion]]&gt;4,"High Stagnation",
IF(HR[[#This Row],[YearsSinceLastPromotion]]&gt;=3,"Medium Stagnation","Low Stagnation"))</f>
        <v>Low Stagnation</v>
      </c>
      <c r="AU412" t="str">
        <f>IF(HR[[#This Row],[MonthlyIncome]]&lt;4000,"Low Salary",
IF(HR[[#This Row],[MonthlyIncome]]&lt;8000,"Medium Salary","High Salary"))</f>
        <v>Medium Salary</v>
      </c>
    </row>
    <row r="413" spans="1:47">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IF(HR[[#This Row],[OverTime]]="Yes",1,0)</f>
        <v>0</v>
      </c>
      <c r="AK413">
        <f>IF(HR[[#This Row],[JobSatisfaction]]&lt;=2,1,0)</f>
        <v>1</v>
      </c>
      <c r="AL413">
        <f>IF(HR[[#This Row],[WorkLifeBalance]]&lt;=2,1,0)</f>
        <v>1</v>
      </c>
      <c r="AM413">
        <f>IF(HR[[#This Row],[MonthlyIncome]]&lt;AVERAGE(HR[MonthlyIncome]),1,0)</f>
        <v>0</v>
      </c>
      <c r="AN413">
        <f>IF(HR[[#This Row],[EnvironmentSatisfaction]]&lt;=2,1,0)</f>
        <v>1</v>
      </c>
      <c r="AO413">
        <f>IF(HR[[#This Row],[YearsSinceLastPromotion]]&gt;4,1,0)</f>
        <v>1</v>
      </c>
      <c r="AP413">
        <f>(HR[[#This Row],[OverTimeFlag]]*1.5+HR[[#This Row],[LowJobSatisFlag]]*2.5+HR[[#This Row],[LowWLBFlag]]*2+HR[[#This Row],[LowSalaryFlag]]*1.5+HR[[#This Row],[LowEnviFlag]]*2+HR[[#This Row],[LowProFlag]]*0.5)/10</f>
        <v>0.7</v>
      </c>
      <c r="AQ413" t="str">
        <f>IF(A413&gt;=_xlfn.PERCENTILE.INC($A$2:$A$1000,0.8),"High Risk",
IF(HR[[#This Row],[AttritionRiskScore]]&gt;=_xlfn.PERCENTILE.INC($AP$2:$AP$1000,0.5),"Medium Risk","Low Risk"))</f>
        <v>High Risk</v>
      </c>
      <c r="AR413">
        <f>(HR[[#This Row],[OverTimeFlag]]*4+HR[[#This Row],[LowWLBFlag]]*3+HR[[#This Row],[LowJobSatisFlag]]*2+HR[[#This Row],[LowProFlag]]*1)/10</f>
        <v>0.6</v>
      </c>
      <c r="AS413" t="str">
        <f t="shared" si="6"/>
        <v>Medium Burnout</v>
      </c>
      <c r="AT413" t="str">
        <f>IF(HR[[#This Row],[YearsSinceLastPromotion]]&gt;4,"High Stagnation",
IF(HR[[#This Row],[YearsSinceLastPromotion]]&gt;=3,"Medium Stagnation","Low Stagnation"))</f>
        <v>High Stagnation</v>
      </c>
      <c r="AU413" t="str">
        <f>IF(HR[[#This Row],[MonthlyIncome]]&lt;4000,"Low Salary",
IF(HR[[#This Row],[MonthlyIncome]]&lt;8000,"Medium Salary","High Salary"))</f>
        <v>High Salary</v>
      </c>
    </row>
    <row r="414" spans="1:47">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IF(HR[[#This Row],[OverTime]]="Yes",1,0)</f>
        <v>0</v>
      </c>
      <c r="AK414">
        <f>IF(HR[[#This Row],[JobSatisfaction]]&lt;=2,1,0)</f>
        <v>0</v>
      </c>
      <c r="AL414">
        <f>IF(HR[[#This Row],[WorkLifeBalance]]&lt;=2,1,0)</f>
        <v>1</v>
      </c>
      <c r="AM414">
        <f>IF(HR[[#This Row],[MonthlyIncome]]&lt;AVERAGE(HR[MonthlyIncome]),1,0)</f>
        <v>1</v>
      </c>
      <c r="AN414">
        <f>IF(HR[[#This Row],[EnvironmentSatisfaction]]&lt;=2,1,0)</f>
        <v>0</v>
      </c>
      <c r="AO414">
        <f>IF(HR[[#This Row],[YearsSinceLastPromotion]]&gt;4,1,0)</f>
        <v>0</v>
      </c>
      <c r="AP414">
        <f>(HR[[#This Row],[OverTimeFlag]]*1.5+HR[[#This Row],[LowJobSatisFlag]]*2.5+HR[[#This Row],[LowWLBFlag]]*2+HR[[#This Row],[LowSalaryFlag]]*1.5+HR[[#This Row],[LowEnviFlag]]*2+HR[[#This Row],[LowProFlag]]*0.5)/10</f>
        <v>0.35</v>
      </c>
      <c r="AQ414" t="str">
        <f>IF(A414&gt;=_xlfn.PERCENTILE.INC($A$2:$A$1000,0.8),"High Risk",
IF(HR[[#This Row],[AttritionRiskScore]]&gt;=_xlfn.PERCENTILE.INC($AP$2:$AP$1000,0.5),"Medium Risk","Low Risk"))</f>
        <v>High Risk</v>
      </c>
      <c r="AR414">
        <f>(HR[[#This Row],[OverTimeFlag]]*4+HR[[#This Row],[LowWLBFlag]]*3+HR[[#This Row],[LowJobSatisFlag]]*2+HR[[#This Row],[LowProFlag]]*1)/10</f>
        <v>0.3</v>
      </c>
      <c r="AS414" t="str">
        <f t="shared" si="6"/>
        <v>Low Burnout</v>
      </c>
      <c r="AT414" t="str">
        <f>IF(HR[[#This Row],[YearsSinceLastPromotion]]&gt;4,"High Stagnation",
IF(HR[[#This Row],[YearsSinceLastPromotion]]&gt;=3,"Medium Stagnation","Low Stagnation"))</f>
        <v>Low Stagnation</v>
      </c>
      <c r="AU414" t="str">
        <f>IF(HR[[#This Row],[MonthlyIncome]]&lt;4000,"Low Salary",
IF(HR[[#This Row],[MonthlyIncome]]&lt;8000,"Medium Salary","High Salary"))</f>
        <v>Medium Salary</v>
      </c>
    </row>
    <row r="415" spans="1:47">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IF(HR[[#This Row],[OverTime]]="Yes",1,0)</f>
        <v>0</v>
      </c>
      <c r="AK415">
        <f>IF(HR[[#This Row],[JobSatisfaction]]&lt;=2,1,0)</f>
        <v>0</v>
      </c>
      <c r="AL415">
        <f>IF(HR[[#This Row],[WorkLifeBalance]]&lt;=2,1,0)</f>
        <v>0</v>
      </c>
      <c r="AM415">
        <f>IF(HR[[#This Row],[MonthlyIncome]]&lt;AVERAGE(HR[MonthlyIncome]),1,0)</f>
        <v>1</v>
      </c>
      <c r="AN415">
        <f>IF(HR[[#This Row],[EnvironmentSatisfaction]]&lt;=2,1,0)</f>
        <v>0</v>
      </c>
      <c r="AO415">
        <f>IF(HR[[#This Row],[YearsSinceLastPromotion]]&gt;4,1,0)</f>
        <v>0</v>
      </c>
      <c r="AP415">
        <f>(HR[[#This Row],[OverTimeFlag]]*1.5+HR[[#This Row],[LowJobSatisFlag]]*2.5+HR[[#This Row],[LowWLBFlag]]*2+HR[[#This Row],[LowSalaryFlag]]*1.5+HR[[#This Row],[LowEnviFlag]]*2+HR[[#This Row],[LowProFlag]]*0.5)/10</f>
        <v>0.15</v>
      </c>
      <c r="AQ415" t="str">
        <f>IF(A415&gt;=_xlfn.PERCENTILE.INC($A$2:$A$1000,0.8),"High Risk",
IF(HR[[#This Row],[AttritionRiskScore]]&gt;=_xlfn.PERCENTILE.INC($AP$2:$AP$1000,0.5),"Medium Risk","Low Risk"))</f>
        <v>Low Risk</v>
      </c>
      <c r="AR415">
        <f>(HR[[#This Row],[OverTimeFlag]]*4+HR[[#This Row],[LowWLBFlag]]*3+HR[[#This Row],[LowJobSatisFlag]]*2+HR[[#This Row],[LowProFlag]]*1)/10</f>
        <v>0</v>
      </c>
      <c r="AS415" t="str">
        <f t="shared" si="6"/>
        <v>Low Burnout</v>
      </c>
      <c r="AT415" t="str">
        <f>IF(HR[[#This Row],[YearsSinceLastPromotion]]&gt;4,"High Stagnation",
IF(HR[[#This Row],[YearsSinceLastPromotion]]&gt;=3,"Medium Stagnation","Low Stagnation"))</f>
        <v>Low Stagnation</v>
      </c>
      <c r="AU415" t="str">
        <f>IF(HR[[#This Row],[MonthlyIncome]]&lt;4000,"Low Salary",
IF(HR[[#This Row],[MonthlyIncome]]&lt;8000,"Medium Salary","High Salary"))</f>
        <v>Medium Salary</v>
      </c>
    </row>
    <row r="416" spans="1:47">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IF(HR[[#This Row],[OverTime]]="Yes",1,0)</f>
        <v>1</v>
      </c>
      <c r="AK416">
        <f>IF(HR[[#This Row],[JobSatisfaction]]&lt;=2,1,0)</f>
        <v>1</v>
      </c>
      <c r="AL416">
        <f>IF(HR[[#This Row],[WorkLifeBalance]]&lt;=2,1,0)</f>
        <v>0</v>
      </c>
      <c r="AM416">
        <f>IF(HR[[#This Row],[MonthlyIncome]]&lt;AVERAGE(HR[MonthlyIncome]),1,0)</f>
        <v>1</v>
      </c>
      <c r="AN416">
        <f>IF(HR[[#This Row],[EnvironmentSatisfaction]]&lt;=2,1,0)</f>
        <v>1</v>
      </c>
      <c r="AO416">
        <f>IF(HR[[#This Row],[YearsSinceLastPromotion]]&gt;4,1,0)</f>
        <v>0</v>
      </c>
      <c r="AP416">
        <f>(HR[[#This Row],[OverTimeFlag]]*1.5+HR[[#This Row],[LowJobSatisFlag]]*2.5+HR[[#This Row],[LowWLBFlag]]*2+HR[[#This Row],[LowSalaryFlag]]*1.5+HR[[#This Row],[LowEnviFlag]]*2+HR[[#This Row],[LowProFlag]]*0.5)/10</f>
        <v>0.75</v>
      </c>
      <c r="AQ416" t="str">
        <f>IF(A416&gt;=_xlfn.PERCENTILE.INC($A$2:$A$1000,0.8),"High Risk",
IF(HR[[#This Row],[AttritionRiskScore]]&gt;=_xlfn.PERCENTILE.INC($AP$2:$AP$1000,0.5),"Medium Risk","Low Risk"))</f>
        <v>Medium Risk</v>
      </c>
      <c r="AR416">
        <f>(HR[[#This Row],[OverTimeFlag]]*4+HR[[#This Row],[LowWLBFlag]]*3+HR[[#This Row],[LowJobSatisFlag]]*2+HR[[#This Row],[LowProFlag]]*1)/10</f>
        <v>0.6</v>
      </c>
      <c r="AS416" t="str">
        <f t="shared" si="6"/>
        <v>Medium Burnout</v>
      </c>
      <c r="AT416" t="str">
        <f>IF(HR[[#This Row],[YearsSinceLastPromotion]]&gt;4,"High Stagnation",
IF(HR[[#This Row],[YearsSinceLastPromotion]]&gt;=3,"Medium Stagnation","Low Stagnation"))</f>
        <v>Low Stagnation</v>
      </c>
      <c r="AU416" t="str">
        <f>IF(HR[[#This Row],[MonthlyIncome]]&lt;4000,"Low Salary",
IF(HR[[#This Row],[MonthlyIncome]]&lt;8000,"Medium Salary","High Salary"))</f>
        <v>Low Salary</v>
      </c>
    </row>
    <row r="417" spans="1:47">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IF(HR[[#This Row],[OverTime]]="Yes",1,0)</f>
        <v>0</v>
      </c>
      <c r="AK417">
        <f>IF(HR[[#This Row],[JobSatisfaction]]&lt;=2,1,0)</f>
        <v>0</v>
      </c>
      <c r="AL417">
        <f>IF(HR[[#This Row],[WorkLifeBalance]]&lt;=2,1,0)</f>
        <v>1</v>
      </c>
      <c r="AM417">
        <f>IF(HR[[#This Row],[MonthlyIncome]]&lt;AVERAGE(HR[MonthlyIncome]),1,0)</f>
        <v>1</v>
      </c>
      <c r="AN417">
        <f>IF(HR[[#This Row],[EnvironmentSatisfaction]]&lt;=2,1,0)</f>
        <v>0</v>
      </c>
      <c r="AO417">
        <f>IF(HR[[#This Row],[YearsSinceLastPromotion]]&gt;4,1,0)</f>
        <v>0</v>
      </c>
      <c r="AP417">
        <f>(HR[[#This Row],[OverTimeFlag]]*1.5+HR[[#This Row],[LowJobSatisFlag]]*2.5+HR[[#This Row],[LowWLBFlag]]*2+HR[[#This Row],[LowSalaryFlag]]*1.5+HR[[#This Row],[LowEnviFlag]]*2+HR[[#This Row],[LowProFlag]]*0.5)/10</f>
        <v>0.35</v>
      </c>
      <c r="AQ417" t="str">
        <f>IF(A417&gt;=_xlfn.PERCENTILE.INC($A$2:$A$1000,0.8),"High Risk",
IF(HR[[#This Row],[AttritionRiskScore]]&gt;=_xlfn.PERCENTILE.INC($AP$2:$AP$1000,0.5),"Medium Risk","Low Risk"))</f>
        <v>Medium Risk</v>
      </c>
      <c r="AR417">
        <f>(HR[[#This Row],[OverTimeFlag]]*4+HR[[#This Row],[LowWLBFlag]]*3+HR[[#This Row],[LowJobSatisFlag]]*2+HR[[#This Row],[LowProFlag]]*1)/10</f>
        <v>0.3</v>
      </c>
      <c r="AS417" t="str">
        <f t="shared" si="6"/>
        <v>Low Burnout</v>
      </c>
      <c r="AT417" t="str">
        <f>IF(HR[[#This Row],[YearsSinceLastPromotion]]&gt;4,"High Stagnation",
IF(HR[[#This Row],[YearsSinceLastPromotion]]&gt;=3,"Medium Stagnation","Low Stagnation"))</f>
        <v>Low Stagnation</v>
      </c>
      <c r="AU417" t="str">
        <f>IF(HR[[#This Row],[MonthlyIncome]]&lt;4000,"Low Salary",
IF(HR[[#This Row],[MonthlyIncome]]&lt;8000,"Medium Salary","High Salary"))</f>
        <v>Low Salary</v>
      </c>
    </row>
    <row r="418" spans="1:47">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IF(HR[[#This Row],[OverTime]]="Yes",1,0)</f>
        <v>1</v>
      </c>
      <c r="AK418">
        <f>IF(HR[[#This Row],[JobSatisfaction]]&lt;=2,1,0)</f>
        <v>0</v>
      </c>
      <c r="AL418">
        <f>IF(HR[[#This Row],[WorkLifeBalance]]&lt;=2,1,0)</f>
        <v>0</v>
      </c>
      <c r="AM418">
        <f>IF(HR[[#This Row],[MonthlyIncome]]&lt;AVERAGE(HR[MonthlyIncome]),1,0)</f>
        <v>1</v>
      </c>
      <c r="AN418">
        <f>IF(HR[[#This Row],[EnvironmentSatisfaction]]&lt;=2,1,0)</f>
        <v>0</v>
      </c>
      <c r="AO418">
        <f>IF(HR[[#This Row],[YearsSinceLastPromotion]]&gt;4,1,0)</f>
        <v>0</v>
      </c>
      <c r="AP418">
        <f>(HR[[#This Row],[OverTimeFlag]]*1.5+HR[[#This Row],[LowJobSatisFlag]]*2.5+HR[[#This Row],[LowWLBFlag]]*2+HR[[#This Row],[LowSalaryFlag]]*1.5+HR[[#This Row],[LowEnviFlag]]*2+HR[[#This Row],[LowProFlag]]*0.5)/10</f>
        <v>0.3</v>
      </c>
      <c r="AQ418" t="str">
        <f>IF(A418&gt;=_xlfn.PERCENTILE.INC($A$2:$A$1000,0.8),"High Risk",
IF(HR[[#This Row],[AttritionRiskScore]]&gt;=_xlfn.PERCENTILE.INC($AP$2:$AP$1000,0.5),"Medium Risk","Low Risk"))</f>
        <v>Low Risk</v>
      </c>
      <c r="AR418">
        <f>(HR[[#This Row],[OverTimeFlag]]*4+HR[[#This Row],[LowWLBFlag]]*3+HR[[#This Row],[LowJobSatisFlag]]*2+HR[[#This Row],[LowProFlag]]*1)/10</f>
        <v>0.4</v>
      </c>
      <c r="AS418" t="str">
        <f t="shared" si="6"/>
        <v>Medium Burnout</v>
      </c>
      <c r="AT418" t="str">
        <f>IF(HR[[#This Row],[YearsSinceLastPromotion]]&gt;4,"High Stagnation",
IF(HR[[#This Row],[YearsSinceLastPromotion]]&gt;=3,"Medium Stagnation","Low Stagnation"))</f>
        <v>Low Stagnation</v>
      </c>
      <c r="AU418" t="str">
        <f>IF(HR[[#This Row],[MonthlyIncome]]&lt;4000,"Low Salary",
IF(HR[[#This Row],[MonthlyIncome]]&lt;8000,"Medium Salary","High Salary"))</f>
        <v>Low Salary</v>
      </c>
    </row>
    <row r="419" spans="1:47">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IF(HR[[#This Row],[OverTime]]="Yes",1,0)</f>
        <v>0</v>
      </c>
      <c r="AK419">
        <f>IF(HR[[#This Row],[JobSatisfaction]]&lt;=2,1,0)</f>
        <v>0</v>
      </c>
      <c r="AL419">
        <f>IF(HR[[#This Row],[WorkLifeBalance]]&lt;=2,1,0)</f>
        <v>0</v>
      </c>
      <c r="AM419">
        <f>IF(HR[[#This Row],[MonthlyIncome]]&lt;AVERAGE(HR[MonthlyIncome]),1,0)</f>
        <v>0</v>
      </c>
      <c r="AN419">
        <f>IF(HR[[#This Row],[EnvironmentSatisfaction]]&lt;=2,1,0)</f>
        <v>0</v>
      </c>
      <c r="AO419">
        <f>IF(HR[[#This Row],[YearsSinceLastPromotion]]&gt;4,1,0)</f>
        <v>0</v>
      </c>
      <c r="AP419">
        <f>(HR[[#This Row],[OverTimeFlag]]*1.5+HR[[#This Row],[LowJobSatisFlag]]*2.5+HR[[#This Row],[LowWLBFlag]]*2+HR[[#This Row],[LowSalaryFlag]]*1.5+HR[[#This Row],[LowEnviFlag]]*2+HR[[#This Row],[LowProFlag]]*0.5)/10</f>
        <v>0</v>
      </c>
      <c r="AQ419" t="str">
        <f>IF(A419&gt;=_xlfn.PERCENTILE.INC($A$2:$A$1000,0.8),"High Risk",
IF(HR[[#This Row],[AttritionRiskScore]]&gt;=_xlfn.PERCENTILE.INC($AP$2:$AP$1000,0.5),"Medium Risk","Low Risk"))</f>
        <v>Low Risk</v>
      </c>
      <c r="AR419">
        <f>(HR[[#This Row],[OverTimeFlag]]*4+HR[[#This Row],[LowWLBFlag]]*3+HR[[#This Row],[LowJobSatisFlag]]*2+HR[[#This Row],[LowProFlag]]*1)/10</f>
        <v>0</v>
      </c>
      <c r="AS419" t="str">
        <f t="shared" si="6"/>
        <v>Low Burnout</v>
      </c>
      <c r="AT419" t="str">
        <f>IF(HR[[#This Row],[YearsSinceLastPromotion]]&gt;4,"High Stagnation",
IF(HR[[#This Row],[YearsSinceLastPromotion]]&gt;=3,"Medium Stagnation","Low Stagnation"))</f>
        <v>Low Stagnation</v>
      </c>
      <c r="AU419" t="str">
        <f>IF(HR[[#This Row],[MonthlyIncome]]&lt;4000,"Low Salary",
IF(HR[[#This Row],[MonthlyIncome]]&lt;8000,"Medium Salary","High Salary"))</f>
        <v>High Salary</v>
      </c>
    </row>
    <row r="420" spans="1:47">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IF(HR[[#This Row],[OverTime]]="Yes",1,0)</f>
        <v>0</v>
      </c>
      <c r="AK420">
        <f>IF(HR[[#This Row],[JobSatisfaction]]&lt;=2,1,0)</f>
        <v>0</v>
      </c>
      <c r="AL420">
        <f>IF(HR[[#This Row],[WorkLifeBalance]]&lt;=2,1,0)</f>
        <v>1</v>
      </c>
      <c r="AM420">
        <f>IF(HR[[#This Row],[MonthlyIncome]]&lt;AVERAGE(HR[MonthlyIncome]),1,0)</f>
        <v>1</v>
      </c>
      <c r="AN420">
        <f>IF(HR[[#This Row],[EnvironmentSatisfaction]]&lt;=2,1,0)</f>
        <v>1</v>
      </c>
      <c r="AO420">
        <f>IF(HR[[#This Row],[YearsSinceLastPromotion]]&gt;4,1,0)</f>
        <v>0</v>
      </c>
      <c r="AP420">
        <f>(HR[[#This Row],[OverTimeFlag]]*1.5+HR[[#This Row],[LowJobSatisFlag]]*2.5+HR[[#This Row],[LowWLBFlag]]*2+HR[[#This Row],[LowSalaryFlag]]*1.5+HR[[#This Row],[LowEnviFlag]]*2+HR[[#This Row],[LowProFlag]]*0.5)/10</f>
        <v>0.55000000000000004</v>
      </c>
      <c r="AQ420" t="str">
        <f>IF(A420&gt;=_xlfn.PERCENTILE.INC($A$2:$A$1000,0.8),"High Risk",
IF(HR[[#This Row],[AttritionRiskScore]]&gt;=_xlfn.PERCENTILE.INC($AP$2:$AP$1000,0.5),"Medium Risk","Low Risk"))</f>
        <v>Medium Risk</v>
      </c>
      <c r="AR420">
        <f>(HR[[#This Row],[OverTimeFlag]]*4+HR[[#This Row],[LowWLBFlag]]*3+HR[[#This Row],[LowJobSatisFlag]]*2+HR[[#This Row],[LowProFlag]]*1)/10</f>
        <v>0.3</v>
      </c>
      <c r="AS420" t="str">
        <f t="shared" si="6"/>
        <v>Low Burnout</v>
      </c>
      <c r="AT420" t="str">
        <f>IF(HR[[#This Row],[YearsSinceLastPromotion]]&gt;4,"High Stagnation",
IF(HR[[#This Row],[YearsSinceLastPromotion]]&gt;=3,"Medium Stagnation","Low Stagnation"))</f>
        <v>Low Stagnation</v>
      </c>
      <c r="AU420" t="str">
        <f>IF(HR[[#This Row],[MonthlyIncome]]&lt;4000,"Low Salary",
IF(HR[[#This Row],[MonthlyIncome]]&lt;8000,"Medium Salary","High Salary"))</f>
        <v>Low Salary</v>
      </c>
    </row>
    <row r="421" spans="1:47">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IF(HR[[#This Row],[OverTime]]="Yes",1,0)</f>
        <v>0</v>
      </c>
      <c r="AK421">
        <f>IF(HR[[#This Row],[JobSatisfaction]]&lt;=2,1,0)</f>
        <v>0</v>
      </c>
      <c r="AL421">
        <f>IF(HR[[#This Row],[WorkLifeBalance]]&lt;=2,1,0)</f>
        <v>1</v>
      </c>
      <c r="AM421">
        <f>IF(HR[[#This Row],[MonthlyIncome]]&lt;AVERAGE(HR[MonthlyIncome]),1,0)</f>
        <v>1</v>
      </c>
      <c r="AN421">
        <f>IF(HR[[#This Row],[EnvironmentSatisfaction]]&lt;=2,1,0)</f>
        <v>0</v>
      </c>
      <c r="AO421">
        <f>IF(HR[[#This Row],[YearsSinceLastPromotion]]&gt;4,1,0)</f>
        <v>0</v>
      </c>
      <c r="AP421">
        <f>(HR[[#This Row],[OverTimeFlag]]*1.5+HR[[#This Row],[LowJobSatisFlag]]*2.5+HR[[#This Row],[LowWLBFlag]]*2+HR[[#This Row],[LowSalaryFlag]]*1.5+HR[[#This Row],[LowEnviFlag]]*2+HR[[#This Row],[LowProFlag]]*0.5)/10</f>
        <v>0.35</v>
      </c>
      <c r="AQ421" t="str">
        <f>IF(A421&gt;=_xlfn.PERCENTILE.INC($A$2:$A$1000,0.8),"High Risk",
IF(HR[[#This Row],[AttritionRiskScore]]&gt;=_xlfn.PERCENTILE.INC($AP$2:$AP$1000,0.5),"Medium Risk","Low Risk"))</f>
        <v>Medium Risk</v>
      </c>
      <c r="AR421">
        <f>(HR[[#This Row],[OverTimeFlag]]*4+HR[[#This Row],[LowWLBFlag]]*3+HR[[#This Row],[LowJobSatisFlag]]*2+HR[[#This Row],[LowProFlag]]*1)/10</f>
        <v>0.3</v>
      </c>
      <c r="AS421" t="str">
        <f t="shared" si="6"/>
        <v>Low Burnout</v>
      </c>
      <c r="AT421" t="str">
        <f>IF(HR[[#This Row],[YearsSinceLastPromotion]]&gt;4,"High Stagnation",
IF(HR[[#This Row],[YearsSinceLastPromotion]]&gt;=3,"Medium Stagnation","Low Stagnation"))</f>
        <v>Low Stagnation</v>
      </c>
      <c r="AU421" t="str">
        <f>IF(HR[[#This Row],[MonthlyIncome]]&lt;4000,"Low Salary",
IF(HR[[#This Row],[MonthlyIncome]]&lt;8000,"Medium Salary","High Salary"))</f>
        <v>Low Salary</v>
      </c>
    </row>
    <row r="422" spans="1:47">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IF(HR[[#This Row],[OverTime]]="Yes",1,0)</f>
        <v>0</v>
      </c>
      <c r="AK422">
        <f>IF(HR[[#This Row],[JobSatisfaction]]&lt;=2,1,0)</f>
        <v>0</v>
      </c>
      <c r="AL422">
        <f>IF(HR[[#This Row],[WorkLifeBalance]]&lt;=2,1,0)</f>
        <v>0</v>
      </c>
      <c r="AM422">
        <f>IF(HR[[#This Row],[MonthlyIncome]]&lt;AVERAGE(HR[MonthlyIncome]),1,0)</f>
        <v>0</v>
      </c>
      <c r="AN422">
        <f>IF(HR[[#This Row],[EnvironmentSatisfaction]]&lt;=2,1,0)</f>
        <v>1</v>
      </c>
      <c r="AO422">
        <f>IF(HR[[#This Row],[YearsSinceLastPromotion]]&gt;4,1,0)</f>
        <v>0</v>
      </c>
      <c r="AP422">
        <f>(HR[[#This Row],[OverTimeFlag]]*1.5+HR[[#This Row],[LowJobSatisFlag]]*2.5+HR[[#This Row],[LowWLBFlag]]*2+HR[[#This Row],[LowSalaryFlag]]*1.5+HR[[#This Row],[LowEnviFlag]]*2+HR[[#This Row],[LowProFlag]]*0.5)/10</f>
        <v>0.2</v>
      </c>
      <c r="AQ422" t="str">
        <f>IF(A422&gt;=_xlfn.PERCENTILE.INC($A$2:$A$1000,0.8),"High Risk",
IF(HR[[#This Row],[AttritionRiskScore]]&gt;=_xlfn.PERCENTILE.INC($AP$2:$AP$1000,0.5),"Medium Risk","Low Risk"))</f>
        <v>Low Risk</v>
      </c>
      <c r="AR422">
        <f>(HR[[#This Row],[OverTimeFlag]]*4+HR[[#This Row],[LowWLBFlag]]*3+HR[[#This Row],[LowJobSatisFlag]]*2+HR[[#This Row],[LowProFlag]]*1)/10</f>
        <v>0</v>
      </c>
      <c r="AS422" t="str">
        <f t="shared" si="6"/>
        <v>Low Burnout</v>
      </c>
      <c r="AT422" t="str">
        <f>IF(HR[[#This Row],[YearsSinceLastPromotion]]&gt;4,"High Stagnation",
IF(HR[[#This Row],[YearsSinceLastPromotion]]&gt;=3,"Medium Stagnation","Low Stagnation"))</f>
        <v>Low Stagnation</v>
      </c>
      <c r="AU422" t="str">
        <f>IF(HR[[#This Row],[MonthlyIncome]]&lt;4000,"Low Salary",
IF(HR[[#This Row],[MonthlyIncome]]&lt;8000,"Medium Salary","High Salary"))</f>
        <v>High Salary</v>
      </c>
    </row>
    <row r="423" spans="1:47">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IF(HR[[#This Row],[OverTime]]="Yes",1,0)</f>
        <v>0</v>
      </c>
      <c r="AK423">
        <f>IF(HR[[#This Row],[JobSatisfaction]]&lt;=2,1,0)</f>
        <v>1</v>
      </c>
      <c r="AL423">
        <f>IF(HR[[#This Row],[WorkLifeBalance]]&lt;=2,1,0)</f>
        <v>0</v>
      </c>
      <c r="AM423">
        <f>IF(HR[[#This Row],[MonthlyIncome]]&lt;AVERAGE(HR[MonthlyIncome]),1,0)</f>
        <v>1</v>
      </c>
      <c r="AN423">
        <f>IF(HR[[#This Row],[EnvironmentSatisfaction]]&lt;=2,1,0)</f>
        <v>0</v>
      </c>
      <c r="AO423">
        <f>IF(HR[[#This Row],[YearsSinceLastPromotion]]&gt;4,1,0)</f>
        <v>0</v>
      </c>
      <c r="AP423">
        <f>(HR[[#This Row],[OverTimeFlag]]*1.5+HR[[#This Row],[LowJobSatisFlag]]*2.5+HR[[#This Row],[LowWLBFlag]]*2+HR[[#This Row],[LowSalaryFlag]]*1.5+HR[[#This Row],[LowEnviFlag]]*2+HR[[#This Row],[LowProFlag]]*0.5)/10</f>
        <v>0.4</v>
      </c>
      <c r="AQ423" t="str">
        <f>IF(A423&gt;=_xlfn.PERCENTILE.INC($A$2:$A$1000,0.8),"High Risk",
IF(HR[[#This Row],[AttritionRiskScore]]&gt;=_xlfn.PERCENTILE.INC($AP$2:$AP$1000,0.5),"Medium Risk","Low Risk"))</f>
        <v>Medium Risk</v>
      </c>
      <c r="AR423">
        <f>(HR[[#This Row],[OverTimeFlag]]*4+HR[[#This Row],[LowWLBFlag]]*3+HR[[#This Row],[LowJobSatisFlag]]*2+HR[[#This Row],[LowProFlag]]*1)/10</f>
        <v>0.2</v>
      </c>
      <c r="AS423" t="str">
        <f t="shared" si="6"/>
        <v>Low Burnout</v>
      </c>
      <c r="AT423" t="str">
        <f>IF(HR[[#This Row],[YearsSinceLastPromotion]]&gt;4,"High Stagnation",
IF(HR[[#This Row],[YearsSinceLastPromotion]]&gt;=3,"Medium Stagnation","Low Stagnation"))</f>
        <v>Low Stagnation</v>
      </c>
      <c r="AU423" t="str">
        <f>IF(HR[[#This Row],[MonthlyIncome]]&lt;4000,"Low Salary",
IF(HR[[#This Row],[MonthlyIncome]]&lt;8000,"Medium Salary","High Salary"))</f>
        <v>Low Salary</v>
      </c>
    </row>
    <row r="424" spans="1:47">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IF(HR[[#This Row],[OverTime]]="Yes",1,0)</f>
        <v>0</v>
      </c>
      <c r="AK424">
        <f>IF(HR[[#This Row],[JobSatisfaction]]&lt;=2,1,0)</f>
        <v>0</v>
      </c>
      <c r="AL424">
        <f>IF(HR[[#This Row],[WorkLifeBalance]]&lt;=2,1,0)</f>
        <v>0</v>
      </c>
      <c r="AM424">
        <f>IF(HR[[#This Row],[MonthlyIncome]]&lt;AVERAGE(HR[MonthlyIncome]),1,0)</f>
        <v>1</v>
      </c>
      <c r="AN424">
        <f>IF(HR[[#This Row],[EnvironmentSatisfaction]]&lt;=2,1,0)</f>
        <v>1</v>
      </c>
      <c r="AO424">
        <f>IF(HR[[#This Row],[YearsSinceLastPromotion]]&gt;4,1,0)</f>
        <v>0</v>
      </c>
      <c r="AP424">
        <f>(HR[[#This Row],[OverTimeFlag]]*1.5+HR[[#This Row],[LowJobSatisFlag]]*2.5+HR[[#This Row],[LowWLBFlag]]*2+HR[[#This Row],[LowSalaryFlag]]*1.5+HR[[#This Row],[LowEnviFlag]]*2+HR[[#This Row],[LowProFlag]]*0.5)/10</f>
        <v>0.35</v>
      </c>
      <c r="AQ424" t="str">
        <f>IF(A424&gt;=_xlfn.PERCENTILE.INC($A$2:$A$1000,0.8),"High Risk",
IF(HR[[#This Row],[AttritionRiskScore]]&gt;=_xlfn.PERCENTILE.INC($AP$2:$AP$1000,0.5),"Medium Risk","Low Risk"))</f>
        <v>Medium Risk</v>
      </c>
      <c r="AR424">
        <f>(HR[[#This Row],[OverTimeFlag]]*4+HR[[#This Row],[LowWLBFlag]]*3+HR[[#This Row],[LowJobSatisFlag]]*2+HR[[#This Row],[LowProFlag]]*1)/10</f>
        <v>0</v>
      </c>
      <c r="AS424" t="str">
        <f t="shared" si="6"/>
        <v>Low Burnout</v>
      </c>
      <c r="AT424" t="str">
        <f>IF(HR[[#This Row],[YearsSinceLastPromotion]]&gt;4,"High Stagnation",
IF(HR[[#This Row],[YearsSinceLastPromotion]]&gt;=3,"Medium Stagnation","Low Stagnation"))</f>
        <v>Low Stagnation</v>
      </c>
      <c r="AU424" t="str">
        <f>IF(HR[[#This Row],[MonthlyIncome]]&lt;4000,"Low Salary",
IF(HR[[#This Row],[MonthlyIncome]]&lt;8000,"Medium Salary","High Salary"))</f>
        <v>Low Salary</v>
      </c>
    </row>
    <row r="425" spans="1:47">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IF(HR[[#This Row],[OverTime]]="Yes",1,0)</f>
        <v>0</v>
      </c>
      <c r="AK425">
        <f>IF(HR[[#This Row],[JobSatisfaction]]&lt;=2,1,0)</f>
        <v>1</v>
      </c>
      <c r="AL425">
        <f>IF(HR[[#This Row],[WorkLifeBalance]]&lt;=2,1,0)</f>
        <v>0</v>
      </c>
      <c r="AM425">
        <f>IF(HR[[#This Row],[MonthlyIncome]]&lt;AVERAGE(HR[MonthlyIncome]),1,0)</f>
        <v>0</v>
      </c>
      <c r="AN425">
        <f>IF(HR[[#This Row],[EnvironmentSatisfaction]]&lt;=2,1,0)</f>
        <v>0</v>
      </c>
      <c r="AO425">
        <f>IF(HR[[#This Row],[YearsSinceLastPromotion]]&gt;4,1,0)</f>
        <v>1</v>
      </c>
      <c r="AP425">
        <f>(HR[[#This Row],[OverTimeFlag]]*1.5+HR[[#This Row],[LowJobSatisFlag]]*2.5+HR[[#This Row],[LowWLBFlag]]*2+HR[[#This Row],[LowSalaryFlag]]*1.5+HR[[#This Row],[LowEnviFlag]]*2+HR[[#This Row],[LowProFlag]]*0.5)/10</f>
        <v>0.3</v>
      </c>
      <c r="AQ425" t="str">
        <f>IF(A425&gt;=_xlfn.PERCENTILE.INC($A$2:$A$1000,0.8),"High Risk",
IF(HR[[#This Row],[AttritionRiskScore]]&gt;=_xlfn.PERCENTILE.INC($AP$2:$AP$1000,0.5),"Medium Risk","Low Risk"))</f>
        <v>Low Risk</v>
      </c>
      <c r="AR425">
        <f>(HR[[#This Row],[OverTimeFlag]]*4+HR[[#This Row],[LowWLBFlag]]*3+HR[[#This Row],[LowJobSatisFlag]]*2+HR[[#This Row],[LowProFlag]]*1)/10</f>
        <v>0.3</v>
      </c>
      <c r="AS425" t="str">
        <f t="shared" si="6"/>
        <v>Low Burnout</v>
      </c>
      <c r="AT425" t="str">
        <f>IF(HR[[#This Row],[YearsSinceLastPromotion]]&gt;4,"High Stagnation",
IF(HR[[#This Row],[YearsSinceLastPromotion]]&gt;=3,"Medium Stagnation","Low Stagnation"))</f>
        <v>High Stagnation</v>
      </c>
      <c r="AU425" t="str">
        <f>IF(HR[[#This Row],[MonthlyIncome]]&lt;4000,"Low Salary",
IF(HR[[#This Row],[MonthlyIncome]]&lt;8000,"Medium Salary","High Salary"))</f>
        <v>High Salary</v>
      </c>
    </row>
    <row r="426" spans="1:47">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IF(HR[[#This Row],[OverTime]]="Yes",1,0)</f>
        <v>0</v>
      </c>
      <c r="AK426">
        <f>IF(HR[[#This Row],[JobSatisfaction]]&lt;=2,1,0)</f>
        <v>0</v>
      </c>
      <c r="AL426">
        <f>IF(HR[[#This Row],[WorkLifeBalance]]&lt;=2,1,0)</f>
        <v>1</v>
      </c>
      <c r="AM426">
        <f>IF(HR[[#This Row],[MonthlyIncome]]&lt;AVERAGE(HR[MonthlyIncome]),1,0)</f>
        <v>0</v>
      </c>
      <c r="AN426">
        <f>IF(HR[[#This Row],[EnvironmentSatisfaction]]&lt;=2,1,0)</f>
        <v>1</v>
      </c>
      <c r="AO426">
        <f>IF(HR[[#This Row],[YearsSinceLastPromotion]]&gt;4,1,0)</f>
        <v>0</v>
      </c>
      <c r="AP426">
        <f>(HR[[#This Row],[OverTimeFlag]]*1.5+HR[[#This Row],[LowJobSatisFlag]]*2.5+HR[[#This Row],[LowWLBFlag]]*2+HR[[#This Row],[LowSalaryFlag]]*1.5+HR[[#This Row],[LowEnviFlag]]*2+HR[[#This Row],[LowProFlag]]*0.5)/10</f>
        <v>0.4</v>
      </c>
      <c r="AQ426" t="str">
        <f>IF(A426&gt;=_xlfn.PERCENTILE.INC($A$2:$A$1000,0.8),"High Risk",
IF(HR[[#This Row],[AttritionRiskScore]]&gt;=_xlfn.PERCENTILE.INC($AP$2:$AP$1000,0.5),"Medium Risk","Low Risk"))</f>
        <v>High Risk</v>
      </c>
      <c r="AR426">
        <f>(HR[[#This Row],[OverTimeFlag]]*4+HR[[#This Row],[LowWLBFlag]]*3+HR[[#This Row],[LowJobSatisFlag]]*2+HR[[#This Row],[LowProFlag]]*1)/10</f>
        <v>0.3</v>
      </c>
      <c r="AS426" t="str">
        <f t="shared" si="6"/>
        <v>Low Burnout</v>
      </c>
      <c r="AT426" t="str">
        <f>IF(HR[[#This Row],[YearsSinceLastPromotion]]&gt;4,"High Stagnation",
IF(HR[[#This Row],[YearsSinceLastPromotion]]&gt;=3,"Medium Stagnation","Low Stagnation"))</f>
        <v>Low Stagnation</v>
      </c>
      <c r="AU426" t="str">
        <f>IF(HR[[#This Row],[MonthlyIncome]]&lt;4000,"Low Salary",
IF(HR[[#This Row],[MonthlyIncome]]&lt;8000,"Medium Salary","High Salary"))</f>
        <v>High Salary</v>
      </c>
    </row>
    <row r="427" spans="1:47">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IF(HR[[#This Row],[OverTime]]="Yes",1,0)</f>
        <v>0</v>
      </c>
      <c r="AK427">
        <f>IF(HR[[#This Row],[JobSatisfaction]]&lt;=2,1,0)</f>
        <v>0</v>
      </c>
      <c r="AL427">
        <f>IF(HR[[#This Row],[WorkLifeBalance]]&lt;=2,1,0)</f>
        <v>0</v>
      </c>
      <c r="AM427">
        <f>IF(HR[[#This Row],[MonthlyIncome]]&lt;AVERAGE(HR[MonthlyIncome]),1,0)</f>
        <v>0</v>
      </c>
      <c r="AN427">
        <f>IF(HR[[#This Row],[EnvironmentSatisfaction]]&lt;=2,1,0)</f>
        <v>1</v>
      </c>
      <c r="AO427">
        <f>IF(HR[[#This Row],[YearsSinceLastPromotion]]&gt;4,1,0)</f>
        <v>1</v>
      </c>
      <c r="AP427">
        <f>(HR[[#This Row],[OverTimeFlag]]*1.5+HR[[#This Row],[LowJobSatisFlag]]*2.5+HR[[#This Row],[LowWLBFlag]]*2+HR[[#This Row],[LowSalaryFlag]]*1.5+HR[[#This Row],[LowEnviFlag]]*2+HR[[#This Row],[LowProFlag]]*0.5)/10</f>
        <v>0.25</v>
      </c>
      <c r="AQ427" t="str">
        <f>IF(A427&gt;=_xlfn.PERCENTILE.INC($A$2:$A$1000,0.8),"High Risk",
IF(HR[[#This Row],[AttritionRiskScore]]&gt;=_xlfn.PERCENTILE.INC($AP$2:$AP$1000,0.5),"Medium Risk","Low Risk"))</f>
        <v>High Risk</v>
      </c>
      <c r="AR427">
        <f>(HR[[#This Row],[OverTimeFlag]]*4+HR[[#This Row],[LowWLBFlag]]*3+HR[[#This Row],[LowJobSatisFlag]]*2+HR[[#This Row],[LowProFlag]]*1)/10</f>
        <v>0.1</v>
      </c>
      <c r="AS427" t="str">
        <f t="shared" si="6"/>
        <v>Low Burnout</v>
      </c>
      <c r="AT427" t="str">
        <f>IF(HR[[#This Row],[YearsSinceLastPromotion]]&gt;4,"High Stagnation",
IF(HR[[#This Row],[YearsSinceLastPromotion]]&gt;=3,"Medium Stagnation","Low Stagnation"))</f>
        <v>High Stagnation</v>
      </c>
      <c r="AU427" t="str">
        <f>IF(HR[[#This Row],[MonthlyIncome]]&lt;4000,"Low Salary",
IF(HR[[#This Row],[MonthlyIncome]]&lt;8000,"Medium Salary","High Salary"))</f>
        <v>High Salary</v>
      </c>
    </row>
    <row r="428" spans="1:47">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IF(HR[[#This Row],[OverTime]]="Yes",1,0)</f>
        <v>0</v>
      </c>
      <c r="AK428">
        <f>IF(HR[[#This Row],[JobSatisfaction]]&lt;=2,1,0)</f>
        <v>0</v>
      </c>
      <c r="AL428">
        <f>IF(HR[[#This Row],[WorkLifeBalance]]&lt;=2,1,0)</f>
        <v>1</v>
      </c>
      <c r="AM428">
        <f>IF(HR[[#This Row],[MonthlyIncome]]&lt;AVERAGE(HR[MonthlyIncome]),1,0)</f>
        <v>1</v>
      </c>
      <c r="AN428">
        <f>IF(HR[[#This Row],[EnvironmentSatisfaction]]&lt;=2,1,0)</f>
        <v>0</v>
      </c>
      <c r="AO428">
        <f>IF(HR[[#This Row],[YearsSinceLastPromotion]]&gt;4,1,0)</f>
        <v>1</v>
      </c>
      <c r="AP428">
        <f>(HR[[#This Row],[OverTimeFlag]]*1.5+HR[[#This Row],[LowJobSatisFlag]]*2.5+HR[[#This Row],[LowWLBFlag]]*2+HR[[#This Row],[LowSalaryFlag]]*1.5+HR[[#This Row],[LowEnviFlag]]*2+HR[[#This Row],[LowProFlag]]*0.5)/10</f>
        <v>0.4</v>
      </c>
      <c r="AQ428" t="str">
        <f>IF(A428&gt;=_xlfn.PERCENTILE.INC($A$2:$A$1000,0.8),"High Risk",
IF(HR[[#This Row],[AttritionRiskScore]]&gt;=_xlfn.PERCENTILE.INC($AP$2:$AP$1000,0.5),"Medium Risk","Low Risk"))</f>
        <v>Medium Risk</v>
      </c>
      <c r="AR428">
        <f>(HR[[#This Row],[OverTimeFlag]]*4+HR[[#This Row],[LowWLBFlag]]*3+HR[[#This Row],[LowJobSatisFlag]]*2+HR[[#This Row],[LowProFlag]]*1)/10</f>
        <v>0.4</v>
      </c>
      <c r="AS428" t="str">
        <f t="shared" si="6"/>
        <v>Medium Burnout</v>
      </c>
      <c r="AT428" t="str">
        <f>IF(HR[[#This Row],[YearsSinceLastPromotion]]&gt;4,"High Stagnation",
IF(HR[[#This Row],[YearsSinceLastPromotion]]&gt;=3,"Medium Stagnation","Low Stagnation"))</f>
        <v>High Stagnation</v>
      </c>
      <c r="AU428" t="str">
        <f>IF(HR[[#This Row],[MonthlyIncome]]&lt;4000,"Low Salary",
IF(HR[[#This Row],[MonthlyIncome]]&lt;8000,"Medium Salary","High Salary"))</f>
        <v>Low Salary</v>
      </c>
    </row>
    <row r="429" spans="1:47">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IF(HR[[#This Row],[OverTime]]="Yes",1,0)</f>
        <v>0</v>
      </c>
      <c r="AK429">
        <f>IF(HR[[#This Row],[JobSatisfaction]]&lt;=2,1,0)</f>
        <v>1</v>
      </c>
      <c r="AL429">
        <f>IF(HR[[#This Row],[WorkLifeBalance]]&lt;=2,1,0)</f>
        <v>0</v>
      </c>
      <c r="AM429">
        <f>IF(HR[[#This Row],[MonthlyIncome]]&lt;AVERAGE(HR[MonthlyIncome]),1,0)</f>
        <v>0</v>
      </c>
      <c r="AN429">
        <f>IF(HR[[#This Row],[EnvironmentSatisfaction]]&lt;=2,1,0)</f>
        <v>0</v>
      </c>
      <c r="AO429">
        <f>IF(HR[[#This Row],[YearsSinceLastPromotion]]&gt;4,1,0)</f>
        <v>1</v>
      </c>
      <c r="AP429">
        <f>(HR[[#This Row],[OverTimeFlag]]*1.5+HR[[#This Row],[LowJobSatisFlag]]*2.5+HR[[#This Row],[LowWLBFlag]]*2+HR[[#This Row],[LowSalaryFlag]]*1.5+HR[[#This Row],[LowEnviFlag]]*2+HR[[#This Row],[LowProFlag]]*0.5)/10</f>
        <v>0.3</v>
      </c>
      <c r="AQ429" t="str">
        <f>IF(A429&gt;=_xlfn.PERCENTILE.INC($A$2:$A$1000,0.8),"High Risk",
IF(HR[[#This Row],[AttritionRiskScore]]&gt;=_xlfn.PERCENTILE.INC($AP$2:$AP$1000,0.5),"Medium Risk","Low Risk"))</f>
        <v>High Risk</v>
      </c>
      <c r="AR429">
        <f>(HR[[#This Row],[OverTimeFlag]]*4+HR[[#This Row],[LowWLBFlag]]*3+HR[[#This Row],[LowJobSatisFlag]]*2+HR[[#This Row],[LowProFlag]]*1)/10</f>
        <v>0.3</v>
      </c>
      <c r="AS429" t="str">
        <f t="shared" si="6"/>
        <v>Low Burnout</v>
      </c>
      <c r="AT429" t="str">
        <f>IF(HR[[#This Row],[YearsSinceLastPromotion]]&gt;4,"High Stagnation",
IF(HR[[#This Row],[YearsSinceLastPromotion]]&gt;=3,"Medium Stagnation","Low Stagnation"))</f>
        <v>High Stagnation</v>
      </c>
      <c r="AU429" t="str">
        <f>IF(HR[[#This Row],[MonthlyIncome]]&lt;4000,"Low Salary",
IF(HR[[#This Row],[MonthlyIncome]]&lt;8000,"Medium Salary","High Salary"))</f>
        <v>High Salary</v>
      </c>
    </row>
    <row r="430" spans="1:47">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IF(HR[[#This Row],[OverTime]]="Yes",1,0)</f>
        <v>0</v>
      </c>
      <c r="AK430">
        <f>IF(HR[[#This Row],[JobSatisfaction]]&lt;=2,1,0)</f>
        <v>0</v>
      </c>
      <c r="AL430">
        <f>IF(HR[[#This Row],[WorkLifeBalance]]&lt;=2,1,0)</f>
        <v>0</v>
      </c>
      <c r="AM430">
        <f>IF(HR[[#This Row],[MonthlyIncome]]&lt;AVERAGE(HR[MonthlyIncome]),1,0)</f>
        <v>1</v>
      </c>
      <c r="AN430">
        <f>IF(HR[[#This Row],[EnvironmentSatisfaction]]&lt;=2,1,0)</f>
        <v>1</v>
      </c>
      <c r="AO430">
        <f>IF(HR[[#This Row],[YearsSinceLastPromotion]]&gt;4,1,0)</f>
        <v>0</v>
      </c>
      <c r="AP430">
        <f>(HR[[#This Row],[OverTimeFlag]]*1.5+HR[[#This Row],[LowJobSatisFlag]]*2.5+HR[[#This Row],[LowWLBFlag]]*2+HR[[#This Row],[LowSalaryFlag]]*1.5+HR[[#This Row],[LowEnviFlag]]*2+HR[[#This Row],[LowProFlag]]*0.5)/10</f>
        <v>0.35</v>
      </c>
      <c r="AQ430" t="str">
        <f>IF(A430&gt;=_xlfn.PERCENTILE.INC($A$2:$A$1000,0.8),"High Risk",
IF(HR[[#This Row],[AttritionRiskScore]]&gt;=_xlfn.PERCENTILE.INC($AP$2:$AP$1000,0.5),"Medium Risk","Low Risk"))</f>
        <v>High Risk</v>
      </c>
      <c r="AR430">
        <f>(HR[[#This Row],[OverTimeFlag]]*4+HR[[#This Row],[LowWLBFlag]]*3+HR[[#This Row],[LowJobSatisFlag]]*2+HR[[#This Row],[LowProFlag]]*1)/10</f>
        <v>0</v>
      </c>
      <c r="AS430" t="str">
        <f t="shared" si="6"/>
        <v>Low Burnout</v>
      </c>
      <c r="AT430" t="str">
        <f>IF(HR[[#This Row],[YearsSinceLastPromotion]]&gt;4,"High Stagnation",
IF(HR[[#This Row],[YearsSinceLastPromotion]]&gt;=3,"Medium Stagnation","Low Stagnation"))</f>
        <v>Low Stagnation</v>
      </c>
      <c r="AU430" t="str">
        <f>IF(HR[[#This Row],[MonthlyIncome]]&lt;4000,"Low Salary",
IF(HR[[#This Row],[MonthlyIncome]]&lt;8000,"Medium Salary","High Salary"))</f>
        <v>Medium Salary</v>
      </c>
    </row>
    <row r="431" spans="1:47">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IF(HR[[#This Row],[OverTime]]="Yes",1,0)</f>
        <v>0</v>
      </c>
      <c r="AK431">
        <f>IF(HR[[#This Row],[JobSatisfaction]]&lt;=2,1,0)</f>
        <v>0</v>
      </c>
      <c r="AL431">
        <f>IF(HR[[#This Row],[WorkLifeBalance]]&lt;=2,1,0)</f>
        <v>1</v>
      </c>
      <c r="AM431">
        <f>IF(HR[[#This Row],[MonthlyIncome]]&lt;AVERAGE(HR[MonthlyIncome]),1,0)</f>
        <v>0</v>
      </c>
      <c r="AN431">
        <f>IF(HR[[#This Row],[EnvironmentSatisfaction]]&lt;=2,1,0)</f>
        <v>1</v>
      </c>
      <c r="AO431">
        <f>IF(HR[[#This Row],[YearsSinceLastPromotion]]&gt;4,1,0)</f>
        <v>0</v>
      </c>
      <c r="AP431">
        <f>(HR[[#This Row],[OverTimeFlag]]*1.5+HR[[#This Row],[LowJobSatisFlag]]*2.5+HR[[#This Row],[LowWLBFlag]]*2+HR[[#This Row],[LowSalaryFlag]]*1.5+HR[[#This Row],[LowEnviFlag]]*2+HR[[#This Row],[LowProFlag]]*0.5)/10</f>
        <v>0.4</v>
      </c>
      <c r="AQ431" t="str">
        <f>IF(A431&gt;=_xlfn.PERCENTILE.INC($A$2:$A$1000,0.8),"High Risk",
IF(HR[[#This Row],[AttritionRiskScore]]&gt;=_xlfn.PERCENTILE.INC($AP$2:$AP$1000,0.5),"Medium Risk","Low Risk"))</f>
        <v>High Risk</v>
      </c>
      <c r="AR431">
        <f>(HR[[#This Row],[OverTimeFlag]]*4+HR[[#This Row],[LowWLBFlag]]*3+HR[[#This Row],[LowJobSatisFlag]]*2+HR[[#This Row],[LowProFlag]]*1)/10</f>
        <v>0.3</v>
      </c>
      <c r="AS431" t="str">
        <f t="shared" si="6"/>
        <v>Low Burnout</v>
      </c>
      <c r="AT431" t="str">
        <f>IF(HR[[#This Row],[YearsSinceLastPromotion]]&gt;4,"High Stagnation",
IF(HR[[#This Row],[YearsSinceLastPromotion]]&gt;=3,"Medium Stagnation","Low Stagnation"))</f>
        <v>Low Stagnation</v>
      </c>
      <c r="AU431" t="str">
        <f>IF(HR[[#This Row],[MonthlyIncome]]&lt;4000,"Low Salary",
IF(HR[[#This Row],[MonthlyIncome]]&lt;8000,"Medium Salary","High Salary"))</f>
        <v>High Salary</v>
      </c>
    </row>
    <row r="432" spans="1:47">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IF(HR[[#This Row],[OverTime]]="Yes",1,0)</f>
        <v>0</v>
      </c>
      <c r="AK432">
        <f>IF(HR[[#This Row],[JobSatisfaction]]&lt;=2,1,0)</f>
        <v>0</v>
      </c>
      <c r="AL432">
        <f>IF(HR[[#This Row],[WorkLifeBalance]]&lt;=2,1,0)</f>
        <v>0</v>
      </c>
      <c r="AM432">
        <f>IF(HR[[#This Row],[MonthlyIncome]]&lt;AVERAGE(HR[MonthlyIncome]),1,0)</f>
        <v>1</v>
      </c>
      <c r="AN432">
        <f>IF(HR[[#This Row],[EnvironmentSatisfaction]]&lt;=2,1,0)</f>
        <v>0</v>
      </c>
      <c r="AO432">
        <f>IF(HR[[#This Row],[YearsSinceLastPromotion]]&gt;4,1,0)</f>
        <v>0</v>
      </c>
      <c r="AP432">
        <f>(HR[[#This Row],[OverTimeFlag]]*1.5+HR[[#This Row],[LowJobSatisFlag]]*2.5+HR[[#This Row],[LowWLBFlag]]*2+HR[[#This Row],[LowSalaryFlag]]*1.5+HR[[#This Row],[LowEnviFlag]]*2+HR[[#This Row],[LowProFlag]]*0.5)/10</f>
        <v>0.15</v>
      </c>
      <c r="AQ432" t="str">
        <f>IF(A432&gt;=_xlfn.PERCENTILE.INC($A$2:$A$1000,0.8),"High Risk",
IF(HR[[#This Row],[AttritionRiskScore]]&gt;=_xlfn.PERCENTILE.INC($AP$2:$AP$1000,0.5),"Medium Risk","Low Risk"))</f>
        <v>Low Risk</v>
      </c>
      <c r="AR432">
        <f>(HR[[#This Row],[OverTimeFlag]]*4+HR[[#This Row],[LowWLBFlag]]*3+HR[[#This Row],[LowJobSatisFlag]]*2+HR[[#This Row],[LowProFlag]]*1)/10</f>
        <v>0</v>
      </c>
      <c r="AS432" t="str">
        <f t="shared" si="6"/>
        <v>Low Burnout</v>
      </c>
      <c r="AT432" t="str">
        <f>IF(HR[[#This Row],[YearsSinceLastPromotion]]&gt;4,"High Stagnation",
IF(HR[[#This Row],[YearsSinceLastPromotion]]&gt;=3,"Medium Stagnation","Low Stagnation"))</f>
        <v>Medium Stagnation</v>
      </c>
      <c r="AU432" t="str">
        <f>IF(HR[[#This Row],[MonthlyIncome]]&lt;4000,"Low Salary",
IF(HR[[#This Row],[MonthlyIncome]]&lt;8000,"Medium Salary","High Salary"))</f>
        <v>Medium Salary</v>
      </c>
    </row>
    <row r="433" spans="1:47">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IF(HR[[#This Row],[OverTime]]="Yes",1,0)</f>
        <v>0</v>
      </c>
      <c r="AK433">
        <f>IF(HR[[#This Row],[JobSatisfaction]]&lt;=2,1,0)</f>
        <v>0</v>
      </c>
      <c r="AL433">
        <f>IF(HR[[#This Row],[WorkLifeBalance]]&lt;=2,1,0)</f>
        <v>0</v>
      </c>
      <c r="AM433">
        <f>IF(HR[[#This Row],[MonthlyIncome]]&lt;AVERAGE(HR[MonthlyIncome]),1,0)</f>
        <v>1</v>
      </c>
      <c r="AN433">
        <f>IF(HR[[#This Row],[EnvironmentSatisfaction]]&lt;=2,1,0)</f>
        <v>0</v>
      </c>
      <c r="AO433">
        <f>IF(HR[[#This Row],[YearsSinceLastPromotion]]&gt;4,1,0)</f>
        <v>0</v>
      </c>
      <c r="AP433">
        <f>(HR[[#This Row],[OverTimeFlag]]*1.5+HR[[#This Row],[LowJobSatisFlag]]*2.5+HR[[#This Row],[LowWLBFlag]]*2+HR[[#This Row],[LowSalaryFlag]]*1.5+HR[[#This Row],[LowEnviFlag]]*2+HR[[#This Row],[LowProFlag]]*0.5)/10</f>
        <v>0.15</v>
      </c>
      <c r="AQ433" t="str">
        <f>IF(A433&gt;=_xlfn.PERCENTILE.INC($A$2:$A$1000,0.8),"High Risk",
IF(HR[[#This Row],[AttritionRiskScore]]&gt;=_xlfn.PERCENTILE.INC($AP$2:$AP$1000,0.5),"Medium Risk","Low Risk"))</f>
        <v>High Risk</v>
      </c>
      <c r="AR433">
        <f>(HR[[#This Row],[OverTimeFlag]]*4+HR[[#This Row],[LowWLBFlag]]*3+HR[[#This Row],[LowJobSatisFlag]]*2+HR[[#This Row],[LowProFlag]]*1)/10</f>
        <v>0</v>
      </c>
      <c r="AS433" t="str">
        <f t="shared" si="6"/>
        <v>Low Burnout</v>
      </c>
      <c r="AT433" t="str">
        <f>IF(HR[[#This Row],[YearsSinceLastPromotion]]&gt;4,"High Stagnation",
IF(HR[[#This Row],[YearsSinceLastPromotion]]&gt;=3,"Medium Stagnation","Low Stagnation"))</f>
        <v>Low Stagnation</v>
      </c>
      <c r="AU433" t="str">
        <f>IF(HR[[#This Row],[MonthlyIncome]]&lt;4000,"Low Salary",
IF(HR[[#This Row],[MonthlyIncome]]&lt;8000,"Medium Salary","High Salary"))</f>
        <v>Low Salary</v>
      </c>
    </row>
    <row r="434" spans="1:47">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IF(HR[[#This Row],[OverTime]]="Yes",1,0)</f>
        <v>0</v>
      </c>
      <c r="AK434">
        <f>IF(HR[[#This Row],[JobSatisfaction]]&lt;=2,1,0)</f>
        <v>0</v>
      </c>
      <c r="AL434">
        <f>IF(HR[[#This Row],[WorkLifeBalance]]&lt;=2,1,0)</f>
        <v>0</v>
      </c>
      <c r="AM434">
        <f>IF(HR[[#This Row],[MonthlyIncome]]&lt;AVERAGE(HR[MonthlyIncome]),1,0)</f>
        <v>1</v>
      </c>
      <c r="AN434">
        <f>IF(HR[[#This Row],[EnvironmentSatisfaction]]&lt;=2,1,0)</f>
        <v>0</v>
      </c>
      <c r="AO434">
        <f>IF(HR[[#This Row],[YearsSinceLastPromotion]]&gt;4,1,0)</f>
        <v>1</v>
      </c>
      <c r="AP434">
        <f>(HR[[#This Row],[OverTimeFlag]]*1.5+HR[[#This Row],[LowJobSatisFlag]]*2.5+HR[[#This Row],[LowWLBFlag]]*2+HR[[#This Row],[LowSalaryFlag]]*1.5+HR[[#This Row],[LowEnviFlag]]*2+HR[[#This Row],[LowProFlag]]*0.5)/10</f>
        <v>0.2</v>
      </c>
      <c r="AQ434" t="str">
        <f>IF(A434&gt;=_xlfn.PERCENTILE.INC($A$2:$A$1000,0.8),"High Risk",
IF(HR[[#This Row],[AttritionRiskScore]]&gt;=_xlfn.PERCENTILE.INC($AP$2:$AP$1000,0.5),"Medium Risk","Low Risk"))</f>
        <v>Low Risk</v>
      </c>
      <c r="AR434">
        <f>(HR[[#This Row],[OverTimeFlag]]*4+HR[[#This Row],[LowWLBFlag]]*3+HR[[#This Row],[LowJobSatisFlag]]*2+HR[[#This Row],[LowProFlag]]*1)/10</f>
        <v>0.1</v>
      </c>
      <c r="AS434" t="str">
        <f t="shared" si="6"/>
        <v>Low Burnout</v>
      </c>
      <c r="AT434" t="str">
        <f>IF(HR[[#This Row],[YearsSinceLastPromotion]]&gt;4,"High Stagnation",
IF(HR[[#This Row],[YearsSinceLastPromotion]]&gt;=3,"Medium Stagnation","Low Stagnation"))</f>
        <v>High Stagnation</v>
      </c>
      <c r="AU434" t="str">
        <f>IF(HR[[#This Row],[MonthlyIncome]]&lt;4000,"Low Salary",
IF(HR[[#This Row],[MonthlyIncome]]&lt;8000,"Medium Salary","High Salary"))</f>
        <v>Low Salary</v>
      </c>
    </row>
    <row r="435" spans="1:47">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IF(HR[[#This Row],[OverTime]]="Yes",1,0)</f>
        <v>1</v>
      </c>
      <c r="AK435">
        <f>IF(HR[[#This Row],[JobSatisfaction]]&lt;=2,1,0)</f>
        <v>0</v>
      </c>
      <c r="AL435">
        <f>IF(HR[[#This Row],[WorkLifeBalance]]&lt;=2,1,0)</f>
        <v>0</v>
      </c>
      <c r="AM435">
        <f>IF(HR[[#This Row],[MonthlyIncome]]&lt;AVERAGE(HR[MonthlyIncome]),1,0)</f>
        <v>0</v>
      </c>
      <c r="AN435">
        <f>IF(HR[[#This Row],[EnvironmentSatisfaction]]&lt;=2,1,0)</f>
        <v>0</v>
      </c>
      <c r="AO435">
        <f>IF(HR[[#This Row],[YearsSinceLastPromotion]]&gt;4,1,0)</f>
        <v>0</v>
      </c>
      <c r="AP435">
        <f>(HR[[#This Row],[OverTimeFlag]]*1.5+HR[[#This Row],[LowJobSatisFlag]]*2.5+HR[[#This Row],[LowWLBFlag]]*2+HR[[#This Row],[LowSalaryFlag]]*1.5+HR[[#This Row],[LowEnviFlag]]*2+HR[[#This Row],[LowProFlag]]*0.5)/10</f>
        <v>0.15</v>
      </c>
      <c r="AQ435" t="str">
        <f>IF(A435&gt;=_xlfn.PERCENTILE.INC($A$2:$A$1000,0.8),"High Risk",
IF(HR[[#This Row],[AttritionRiskScore]]&gt;=_xlfn.PERCENTILE.INC($AP$2:$AP$1000,0.5),"Medium Risk","Low Risk"))</f>
        <v>High Risk</v>
      </c>
      <c r="AR435">
        <f>(HR[[#This Row],[OverTimeFlag]]*4+HR[[#This Row],[LowWLBFlag]]*3+HR[[#This Row],[LowJobSatisFlag]]*2+HR[[#This Row],[LowProFlag]]*1)/10</f>
        <v>0.4</v>
      </c>
      <c r="AS435" t="str">
        <f t="shared" si="6"/>
        <v>Medium Burnout</v>
      </c>
      <c r="AT435" t="str">
        <f>IF(HR[[#This Row],[YearsSinceLastPromotion]]&gt;4,"High Stagnation",
IF(HR[[#This Row],[YearsSinceLastPromotion]]&gt;=3,"Medium Stagnation","Low Stagnation"))</f>
        <v>Low Stagnation</v>
      </c>
      <c r="AU435" t="str">
        <f>IF(HR[[#This Row],[MonthlyIncome]]&lt;4000,"Low Salary",
IF(HR[[#This Row],[MonthlyIncome]]&lt;8000,"Medium Salary","High Salary"))</f>
        <v>High Salary</v>
      </c>
    </row>
    <row r="436" spans="1:47">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IF(HR[[#This Row],[OverTime]]="Yes",1,0)</f>
        <v>0</v>
      </c>
      <c r="AK436">
        <f>IF(HR[[#This Row],[JobSatisfaction]]&lt;=2,1,0)</f>
        <v>1</v>
      </c>
      <c r="AL436">
        <f>IF(HR[[#This Row],[WorkLifeBalance]]&lt;=2,1,0)</f>
        <v>0</v>
      </c>
      <c r="AM436">
        <f>IF(HR[[#This Row],[MonthlyIncome]]&lt;AVERAGE(HR[MonthlyIncome]),1,0)</f>
        <v>0</v>
      </c>
      <c r="AN436">
        <f>IF(HR[[#This Row],[EnvironmentSatisfaction]]&lt;=2,1,0)</f>
        <v>0</v>
      </c>
      <c r="AO436">
        <f>IF(HR[[#This Row],[YearsSinceLastPromotion]]&gt;4,1,0)</f>
        <v>0</v>
      </c>
      <c r="AP436">
        <f>(HR[[#This Row],[OverTimeFlag]]*1.5+HR[[#This Row],[LowJobSatisFlag]]*2.5+HR[[#This Row],[LowWLBFlag]]*2+HR[[#This Row],[LowSalaryFlag]]*1.5+HR[[#This Row],[LowEnviFlag]]*2+HR[[#This Row],[LowProFlag]]*0.5)/10</f>
        <v>0.25</v>
      </c>
      <c r="AQ436" t="str">
        <f>IF(A436&gt;=_xlfn.PERCENTILE.INC($A$2:$A$1000,0.8),"High Risk",
IF(HR[[#This Row],[AttritionRiskScore]]&gt;=_xlfn.PERCENTILE.INC($AP$2:$AP$1000,0.5),"Medium Risk","Low Risk"))</f>
        <v>Low Risk</v>
      </c>
      <c r="AR436">
        <f>(HR[[#This Row],[OverTimeFlag]]*4+HR[[#This Row],[LowWLBFlag]]*3+HR[[#This Row],[LowJobSatisFlag]]*2+HR[[#This Row],[LowProFlag]]*1)/10</f>
        <v>0.2</v>
      </c>
      <c r="AS436" t="str">
        <f t="shared" si="6"/>
        <v>Low Burnout</v>
      </c>
      <c r="AT436" t="str">
        <f>IF(HR[[#This Row],[YearsSinceLastPromotion]]&gt;4,"High Stagnation",
IF(HR[[#This Row],[YearsSinceLastPromotion]]&gt;=3,"Medium Stagnation","Low Stagnation"))</f>
        <v>Low Stagnation</v>
      </c>
      <c r="AU436" t="str">
        <f>IF(HR[[#This Row],[MonthlyIncome]]&lt;4000,"Low Salary",
IF(HR[[#This Row],[MonthlyIncome]]&lt;8000,"Medium Salary","High Salary"))</f>
        <v>High Salary</v>
      </c>
    </row>
    <row r="437" spans="1:47">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IF(HR[[#This Row],[OverTime]]="Yes",1,0)</f>
        <v>1</v>
      </c>
      <c r="AK437">
        <f>IF(HR[[#This Row],[JobSatisfaction]]&lt;=2,1,0)</f>
        <v>0</v>
      </c>
      <c r="AL437">
        <f>IF(HR[[#This Row],[WorkLifeBalance]]&lt;=2,1,0)</f>
        <v>0</v>
      </c>
      <c r="AM437">
        <f>IF(HR[[#This Row],[MonthlyIncome]]&lt;AVERAGE(HR[MonthlyIncome]),1,0)</f>
        <v>0</v>
      </c>
      <c r="AN437">
        <f>IF(HR[[#This Row],[EnvironmentSatisfaction]]&lt;=2,1,0)</f>
        <v>1</v>
      </c>
      <c r="AO437">
        <f>IF(HR[[#This Row],[YearsSinceLastPromotion]]&gt;4,1,0)</f>
        <v>1</v>
      </c>
      <c r="AP437">
        <f>(HR[[#This Row],[OverTimeFlag]]*1.5+HR[[#This Row],[LowJobSatisFlag]]*2.5+HR[[#This Row],[LowWLBFlag]]*2+HR[[#This Row],[LowSalaryFlag]]*1.5+HR[[#This Row],[LowEnviFlag]]*2+HR[[#This Row],[LowProFlag]]*0.5)/10</f>
        <v>0.4</v>
      </c>
      <c r="AQ437" t="str">
        <f>IF(A437&gt;=_xlfn.PERCENTILE.INC($A$2:$A$1000,0.8),"High Risk",
IF(HR[[#This Row],[AttritionRiskScore]]&gt;=_xlfn.PERCENTILE.INC($AP$2:$AP$1000,0.5),"Medium Risk","Low Risk"))</f>
        <v>Medium Risk</v>
      </c>
      <c r="AR437">
        <f>(HR[[#This Row],[OverTimeFlag]]*4+HR[[#This Row],[LowWLBFlag]]*3+HR[[#This Row],[LowJobSatisFlag]]*2+HR[[#This Row],[LowProFlag]]*1)/10</f>
        <v>0.5</v>
      </c>
      <c r="AS437" t="str">
        <f t="shared" si="6"/>
        <v>Medium Burnout</v>
      </c>
      <c r="AT437" t="str">
        <f>IF(HR[[#This Row],[YearsSinceLastPromotion]]&gt;4,"High Stagnation",
IF(HR[[#This Row],[YearsSinceLastPromotion]]&gt;=3,"Medium Stagnation","Low Stagnation"))</f>
        <v>High Stagnation</v>
      </c>
      <c r="AU437" t="str">
        <f>IF(HR[[#This Row],[MonthlyIncome]]&lt;4000,"Low Salary",
IF(HR[[#This Row],[MonthlyIncome]]&lt;8000,"Medium Salary","High Salary"))</f>
        <v>High Salary</v>
      </c>
    </row>
    <row r="438" spans="1:47">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IF(HR[[#This Row],[OverTime]]="Yes",1,0)</f>
        <v>0</v>
      </c>
      <c r="AK438">
        <f>IF(HR[[#This Row],[JobSatisfaction]]&lt;=2,1,0)</f>
        <v>0</v>
      </c>
      <c r="AL438">
        <f>IF(HR[[#This Row],[WorkLifeBalance]]&lt;=2,1,0)</f>
        <v>0</v>
      </c>
      <c r="AM438">
        <f>IF(HR[[#This Row],[MonthlyIncome]]&lt;AVERAGE(HR[MonthlyIncome]),1,0)</f>
        <v>1</v>
      </c>
      <c r="AN438">
        <f>IF(HR[[#This Row],[EnvironmentSatisfaction]]&lt;=2,1,0)</f>
        <v>1</v>
      </c>
      <c r="AO438">
        <f>IF(HR[[#This Row],[YearsSinceLastPromotion]]&gt;4,1,0)</f>
        <v>0</v>
      </c>
      <c r="AP438">
        <f>(HR[[#This Row],[OverTimeFlag]]*1.5+HR[[#This Row],[LowJobSatisFlag]]*2.5+HR[[#This Row],[LowWLBFlag]]*2+HR[[#This Row],[LowSalaryFlag]]*1.5+HR[[#This Row],[LowEnviFlag]]*2+HR[[#This Row],[LowProFlag]]*0.5)/10</f>
        <v>0.35</v>
      </c>
      <c r="AQ438" t="str">
        <f>IF(A438&gt;=_xlfn.PERCENTILE.INC($A$2:$A$1000,0.8),"High Risk",
IF(HR[[#This Row],[AttritionRiskScore]]&gt;=_xlfn.PERCENTILE.INC($AP$2:$AP$1000,0.5),"Medium Risk","Low Risk"))</f>
        <v>Medium Risk</v>
      </c>
      <c r="AR438">
        <f>(HR[[#This Row],[OverTimeFlag]]*4+HR[[#This Row],[LowWLBFlag]]*3+HR[[#This Row],[LowJobSatisFlag]]*2+HR[[#This Row],[LowProFlag]]*1)/10</f>
        <v>0</v>
      </c>
      <c r="AS438" t="str">
        <f t="shared" si="6"/>
        <v>Low Burnout</v>
      </c>
      <c r="AT438" t="str">
        <f>IF(HR[[#This Row],[YearsSinceLastPromotion]]&gt;4,"High Stagnation",
IF(HR[[#This Row],[YearsSinceLastPromotion]]&gt;=3,"Medium Stagnation","Low Stagnation"))</f>
        <v>Low Stagnation</v>
      </c>
      <c r="AU438" t="str">
        <f>IF(HR[[#This Row],[MonthlyIncome]]&lt;4000,"Low Salary",
IF(HR[[#This Row],[MonthlyIncome]]&lt;8000,"Medium Salary","High Salary"))</f>
        <v>Low Salary</v>
      </c>
    </row>
    <row r="439" spans="1:47">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IF(HR[[#This Row],[OverTime]]="Yes",1,0)</f>
        <v>0</v>
      </c>
      <c r="AK439">
        <f>IF(HR[[#This Row],[JobSatisfaction]]&lt;=2,1,0)</f>
        <v>1</v>
      </c>
      <c r="AL439">
        <f>IF(HR[[#This Row],[WorkLifeBalance]]&lt;=2,1,0)</f>
        <v>0</v>
      </c>
      <c r="AM439">
        <f>IF(HR[[#This Row],[MonthlyIncome]]&lt;AVERAGE(HR[MonthlyIncome]),1,0)</f>
        <v>1</v>
      </c>
      <c r="AN439">
        <f>IF(HR[[#This Row],[EnvironmentSatisfaction]]&lt;=2,1,0)</f>
        <v>0</v>
      </c>
      <c r="AO439">
        <f>IF(HR[[#This Row],[YearsSinceLastPromotion]]&gt;4,1,0)</f>
        <v>0</v>
      </c>
      <c r="AP439">
        <f>(HR[[#This Row],[OverTimeFlag]]*1.5+HR[[#This Row],[LowJobSatisFlag]]*2.5+HR[[#This Row],[LowWLBFlag]]*2+HR[[#This Row],[LowSalaryFlag]]*1.5+HR[[#This Row],[LowEnviFlag]]*2+HR[[#This Row],[LowProFlag]]*0.5)/10</f>
        <v>0.4</v>
      </c>
      <c r="AQ439" t="str">
        <f>IF(A439&gt;=_xlfn.PERCENTILE.INC($A$2:$A$1000,0.8),"High Risk",
IF(HR[[#This Row],[AttritionRiskScore]]&gt;=_xlfn.PERCENTILE.INC($AP$2:$AP$1000,0.5),"Medium Risk","Low Risk"))</f>
        <v>Medium Risk</v>
      </c>
      <c r="AR439">
        <f>(HR[[#This Row],[OverTimeFlag]]*4+HR[[#This Row],[LowWLBFlag]]*3+HR[[#This Row],[LowJobSatisFlag]]*2+HR[[#This Row],[LowProFlag]]*1)/10</f>
        <v>0.2</v>
      </c>
      <c r="AS439" t="str">
        <f t="shared" si="6"/>
        <v>Low Burnout</v>
      </c>
      <c r="AT439" t="str">
        <f>IF(HR[[#This Row],[YearsSinceLastPromotion]]&gt;4,"High Stagnation",
IF(HR[[#This Row],[YearsSinceLastPromotion]]&gt;=3,"Medium Stagnation","Low Stagnation"))</f>
        <v>Low Stagnation</v>
      </c>
      <c r="AU439" t="str">
        <f>IF(HR[[#This Row],[MonthlyIncome]]&lt;4000,"Low Salary",
IF(HR[[#This Row],[MonthlyIncome]]&lt;8000,"Medium Salary","High Salary"))</f>
        <v>Low Salary</v>
      </c>
    </row>
    <row r="440" spans="1:47">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IF(HR[[#This Row],[OverTime]]="Yes",1,0)</f>
        <v>1</v>
      </c>
      <c r="AK440">
        <f>IF(HR[[#This Row],[JobSatisfaction]]&lt;=2,1,0)</f>
        <v>0</v>
      </c>
      <c r="AL440">
        <f>IF(HR[[#This Row],[WorkLifeBalance]]&lt;=2,1,0)</f>
        <v>0</v>
      </c>
      <c r="AM440">
        <f>IF(HR[[#This Row],[MonthlyIncome]]&lt;AVERAGE(HR[MonthlyIncome]),1,0)</f>
        <v>0</v>
      </c>
      <c r="AN440">
        <f>IF(HR[[#This Row],[EnvironmentSatisfaction]]&lt;=2,1,0)</f>
        <v>0</v>
      </c>
      <c r="AO440">
        <f>IF(HR[[#This Row],[YearsSinceLastPromotion]]&gt;4,1,0)</f>
        <v>0</v>
      </c>
      <c r="AP440">
        <f>(HR[[#This Row],[OverTimeFlag]]*1.5+HR[[#This Row],[LowJobSatisFlag]]*2.5+HR[[#This Row],[LowWLBFlag]]*2+HR[[#This Row],[LowSalaryFlag]]*1.5+HR[[#This Row],[LowEnviFlag]]*2+HR[[#This Row],[LowProFlag]]*0.5)/10</f>
        <v>0.15</v>
      </c>
      <c r="AQ440" t="str">
        <f>IF(A440&gt;=_xlfn.PERCENTILE.INC($A$2:$A$1000,0.8),"High Risk",
IF(HR[[#This Row],[AttritionRiskScore]]&gt;=_xlfn.PERCENTILE.INC($AP$2:$AP$1000,0.5),"Medium Risk","Low Risk"))</f>
        <v>Low Risk</v>
      </c>
      <c r="AR440">
        <f>(HR[[#This Row],[OverTimeFlag]]*4+HR[[#This Row],[LowWLBFlag]]*3+HR[[#This Row],[LowJobSatisFlag]]*2+HR[[#This Row],[LowProFlag]]*1)/10</f>
        <v>0.4</v>
      </c>
      <c r="AS440" t="str">
        <f t="shared" si="6"/>
        <v>Medium Burnout</v>
      </c>
      <c r="AT440" t="str">
        <f>IF(HR[[#This Row],[YearsSinceLastPromotion]]&gt;4,"High Stagnation",
IF(HR[[#This Row],[YearsSinceLastPromotion]]&gt;=3,"Medium Stagnation","Low Stagnation"))</f>
        <v>Low Stagnation</v>
      </c>
      <c r="AU440" t="str">
        <f>IF(HR[[#This Row],[MonthlyIncome]]&lt;4000,"Low Salary",
IF(HR[[#This Row],[MonthlyIncome]]&lt;8000,"Medium Salary","High Salary"))</f>
        <v>Medium Salary</v>
      </c>
    </row>
    <row r="441" spans="1:47">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IF(HR[[#This Row],[OverTime]]="Yes",1,0)</f>
        <v>0</v>
      </c>
      <c r="AK441">
        <f>IF(HR[[#This Row],[JobSatisfaction]]&lt;=2,1,0)</f>
        <v>0</v>
      </c>
      <c r="AL441">
        <f>IF(HR[[#This Row],[WorkLifeBalance]]&lt;=2,1,0)</f>
        <v>0</v>
      </c>
      <c r="AM441">
        <f>IF(HR[[#This Row],[MonthlyIncome]]&lt;AVERAGE(HR[MonthlyIncome]),1,0)</f>
        <v>0</v>
      </c>
      <c r="AN441">
        <f>IF(HR[[#This Row],[EnvironmentSatisfaction]]&lt;=2,1,0)</f>
        <v>1</v>
      </c>
      <c r="AO441">
        <f>IF(HR[[#This Row],[YearsSinceLastPromotion]]&gt;4,1,0)</f>
        <v>0</v>
      </c>
      <c r="AP441">
        <f>(HR[[#This Row],[OverTimeFlag]]*1.5+HR[[#This Row],[LowJobSatisFlag]]*2.5+HR[[#This Row],[LowWLBFlag]]*2+HR[[#This Row],[LowSalaryFlag]]*1.5+HR[[#This Row],[LowEnviFlag]]*2+HR[[#This Row],[LowProFlag]]*0.5)/10</f>
        <v>0.2</v>
      </c>
      <c r="AQ441" t="str">
        <f>IF(A441&gt;=_xlfn.PERCENTILE.INC($A$2:$A$1000,0.8),"High Risk",
IF(HR[[#This Row],[AttritionRiskScore]]&gt;=_xlfn.PERCENTILE.INC($AP$2:$AP$1000,0.5),"Medium Risk","Low Risk"))</f>
        <v>Low Risk</v>
      </c>
      <c r="AR441">
        <f>(HR[[#This Row],[OverTimeFlag]]*4+HR[[#This Row],[LowWLBFlag]]*3+HR[[#This Row],[LowJobSatisFlag]]*2+HR[[#This Row],[LowProFlag]]*1)/10</f>
        <v>0</v>
      </c>
      <c r="AS441" t="str">
        <f t="shared" si="6"/>
        <v>Low Burnout</v>
      </c>
      <c r="AT441" t="str">
        <f>IF(HR[[#This Row],[YearsSinceLastPromotion]]&gt;4,"High Stagnation",
IF(HR[[#This Row],[YearsSinceLastPromotion]]&gt;=3,"Medium Stagnation","Low Stagnation"))</f>
        <v>Low Stagnation</v>
      </c>
      <c r="AU441" t="str">
        <f>IF(HR[[#This Row],[MonthlyIncome]]&lt;4000,"Low Salary",
IF(HR[[#This Row],[MonthlyIncome]]&lt;8000,"Medium Salary","High Salary"))</f>
        <v>High Salary</v>
      </c>
    </row>
    <row r="442" spans="1:47">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IF(HR[[#This Row],[OverTime]]="Yes",1,0)</f>
        <v>1</v>
      </c>
      <c r="AK442">
        <f>IF(HR[[#This Row],[JobSatisfaction]]&lt;=2,1,0)</f>
        <v>1</v>
      </c>
      <c r="AL442">
        <f>IF(HR[[#This Row],[WorkLifeBalance]]&lt;=2,1,0)</f>
        <v>0</v>
      </c>
      <c r="AM442">
        <f>IF(HR[[#This Row],[MonthlyIncome]]&lt;AVERAGE(HR[MonthlyIncome]),1,0)</f>
        <v>0</v>
      </c>
      <c r="AN442">
        <f>IF(HR[[#This Row],[EnvironmentSatisfaction]]&lt;=2,1,0)</f>
        <v>1</v>
      </c>
      <c r="AO442">
        <f>IF(HR[[#This Row],[YearsSinceLastPromotion]]&gt;4,1,0)</f>
        <v>0</v>
      </c>
      <c r="AP442">
        <f>(HR[[#This Row],[OverTimeFlag]]*1.5+HR[[#This Row],[LowJobSatisFlag]]*2.5+HR[[#This Row],[LowWLBFlag]]*2+HR[[#This Row],[LowSalaryFlag]]*1.5+HR[[#This Row],[LowEnviFlag]]*2+HR[[#This Row],[LowProFlag]]*0.5)/10</f>
        <v>0.6</v>
      </c>
      <c r="AQ442" t="str">
        <f>IF(A442&gt;=_xlfn.PERCENTILE.INC($A$2:$A$1000,0.8),"High Risk",
IF(HR[[#This Row],[AttritionRiskScore]]&gt;=_xlfn.PERCENTILE.INC($AP$2:$AP$1000,0.5),"Medium Risk","Low Risk"))</f>
        <v>Medium Risk</v>
      </c>
      <c r="AR442">
        <f>(HR[[#This Row],[OverTimeFlag]]*4+HR[[#This Row],[LowWLBFlag]]*3+HR[[#This Row],[LowJobSatisFlag]]*2+HR[[#This Row],[LowProFlag]]*1)/10</f>
        <v>0.6</v>
      </c>
      <c r="AS442" t="str">
        <f t="shared" si="6"/>
        <v>Medium Burnout</v>
      </c>
      <c r="AT442" t="str">
        <f>IF(HR[[#This Row],[YearsSinceLastPromotion]]&gt;4,"High Stagnation",
IF(HR[[#This Row],[YearsSinceLastPromotion]]&gt;=3,"Medium Stagnation","Low Stagnation"))</f>
        <v>Low Stagnation</v>
      </c>
      <c r="AU442" t="str">
        <f>IF(HR[[#This Row],[MonthlyIncome]]&lt;4000,"Low Salary",
IF(HR[[#This Row],[MonthlyIncome]]&lt;8000,"Medium Salary","High Salary"))</f>
        <v>High Salary</v>
      </c>
    </row>
    <row r="443" spans="1:47">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IF(HR[[#This Row],[OverTime]]="Yes",1,0)</f>
        <v>0</v>
      </c>
      <c r="AK443">
        <f>IF(HR[[#This Row],[JobSatisfaction]]&lt;=2,1,0)</f>
        <v>0</v>
      </c>
      <c r="AL443">
        <f>IF(HR[[#This Row],[WorkLifeBalance]]&lt;=2,1,0)</f>
        <v>0</v>
      </c>
      <c r="AM443">
        <f>IF(HR[[#This Row],[MonthlyIncome]]&lt;AVERAGE(HR[MonthlyIncome]),1,0)</f>
        <v>1</v>
      </c>
      <c r="AN443">
        <f>IF(HR[[#This Row],[EnvironmentSatisfaction]]&lt;=2,1,0)</f>
        <v>1</v>
      </c>
      <c r="AO443">
        <f>IF(HR[[#This Row],[YearsSinceLastPromotion]]&gt;4,1,0)</f>
        <v>0</v>
      </c>
      <c r="AP443">
        <f>(HR[[#This Row],[OverTimeFlag]]*1.5+HR[[#This Row],[LowJobSatisFlag]]*2.5+HR[[#This Row],[LowWLBFlag]]*2+HR[[#This Row],[LowSalaryFlag]]*1.5+HR[[#This Row],[LowEnviFlag]]*2+HR[[#This Row],[LowProFlag]]*0.5)/10</f>
        <v>0.35</v>
      </c>
      <c r="AQ443" t="str">
        <f>IF(A443&gt;=_xlfn.PERCENTILE.INC($A$2:$A$1000,0.8),"High Risk",
IF(HR[[#This Row],[AttritionRiskScore]]&gt;=_xlfn.PERCENTILE.INC($AP$2:$AP$1000,0.5),"Medium Risk","Low Risk"))</f>
        <v>Medium Risk</v>
      </c>
      <c r="AR443">
        <f>(HR[[#This Row],[OverTimeFlag]]*4+HR[[#This Row],[LowWLBFlag]]*3+HR[[#This Row],[LowJobSatisFlag]]*2+HR[[#This Row],[LowProFlag]]*1)/10</f>
        <v>0</v>
      </c>
      <c r="AS443" t="str">
        <f t="shared" si="6"/>
        <v>Low Burnout</v>
      </c>
      <c r="AT443" t="str">
        <f>IF(HR[[#This Row],[YearsSinceLastPromotion]]&gt;4,"High Stagnation",
IF(HR[[#This Row],[YearsSinceLastPromotion]]&gt;=3,"Medium Stagnation","Low Stagnation"))</f>
        <v>Low Stagnation</v>
      </c>
      <c r="AU443" t="str">
        <f>IF(HR[[#This Row],[MonthlyIncome]]&lt;4000,"Low Salary",
IF(HR[[#This Row],[MonthlyIncome]]&lt;8000,"Medium Salary","High Salary"))</f>
        <v>Low Salary</v>
      </c>
    </row>
    <row r="444" spans="1:47">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IF(HR[[#This Row],[OverTime]]="Yes",1,0)</f>
        <v>0</v>
      </c>
      <c r="AK444">
        <f>IF(HR[[#This Row],[JobSatisfaction]]&lt;=2,1,0)</f>
        <v>0</v>
      </c>
      <c r="AL444">
        <f>IF(HR[[#This Row],[WorkLifeBalance]]&lt;=2,1,0)</f>
        <v>1</v>
      </c>
      <c r="AM444">
        <f>IF(HR[[#This Row],[MonthlyIncome]]&lt;AVERAGE(HR[MonthlyIncome]),1,0)</f>
        <v>0</v>
      </c>
      <c r="AN444">
        <f>IF(HR[[#This Row],[EnvironmentSatisfaction]]&lt;=2,1,0)</f>
        <v>1</v>
      </c>
      <c r="AO444">
        <f>IF(HR[[#This Row],[YearsSinceLastPromotion]]&gt;4,1,0)</f>
        <v>1</v>
      </c>
      <c r="AP444">
        <f>(HR[[#This Row],[OverTimeFlag]]*1.5+HR[[#This Row],[LowJobSatisFlag]]*2.5+HR[[#This Row],[LowWLBFlag]]*2+HR[[#This Row],[LowSalaryFlag]]*1.5+HR[[#This Row],[LowEnviFlag]]*2+HR[[#This Row],[LowProFlag]]*0.5)/10</f>
        <v>0.45</v>
      </c>
      <c r="AQ444" t="str">
        <f>IF(A444&gt;=_xlfn.PERCENTILE.INC($A$2:$A$1000,0.8),"High Risk",
IF(HR[[#This Row],[AttritionRiskScore]]&gt;=_xlfn.PERCENTILE.INC($AP$2:$AP$1000,0.5),"Medium Risk","Low Risk"))</f>
        <v>Medium Risk</v>
      </c>
      <c r="AR444">
        <f>(HR[[#This Row],[OverTimeFlag]]*4+HR[[#This Row],[LowWLBFlag]]*3+HR[[#This Row],[LowJobSatisFlag]]*2+HR[[#This Row],[LowProFlag]]*1)/10</f>
        <v>0.4</v>
      </c>
      <c r="AS444" t="str">
        <f t="shared" si="6"/>
        <v>Medium Burnout</v>
      </c>
      <c r="AT444" t="str">
        <f>IF(HR[[#This Row],[YearsSinceLastPromotion]]&gt;4,"High Stagnation",
IF(HR[[#This Row],[YearsSinceLastPromotion]]&gt;=3,"Medium Stagnation","Low Stagnation"))</f>
        <v>High Stagnation</v>
      </c>
      <c r="AU444" t="str">
        <f>IF(HR[[#This Row],[MonthlyIncome]]&lt;4000,"Low Salary",
IF(HR[[#This Row],[MonthlyIncome]]&lt;8000,"Medium Salary","High Salary"))</f>
        <v>High Salary</v>
      </c>
    </row>
    <row r="445" spans="1:47">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IF(HR[[#This Row],[OverTime]]="Yes",1,0)</f>
        <v>0</v>
      </c>
      <c r="AK445">
        <f>IF(HR[[#This Row],[JobSatisfaction]]&lt;=2,1,0)</f>
        <v>0</v>
      </c>
      <c r="AL445">
        <f>IF(HR[[#This Row],[WorkLifeBalance]]&lt;=2,1,0)</f>
        <v>0</v>
      </c>
      <c r="AM445">
        <f>IF(HR[[#This Row],[MonthlyIncome]]&lt;AVERAGE(HR[MonthlyIncome]),1,0)</f>
        <v>1</v>
      </c>
      <c r="AN445">
        <f>IF(HR[[#This Row],[EnvironmentSatisfaction]]&lt;=2,1,0)</f>
        <v>0</v>
      </c>
      <c r="AO445">
        <f>IF(HR[[#This Row],[YearsSinceLastPromotion]]&gt;4,1,0)</f>
        <v>0</v>
      </c>
      <c r="AP445">
        <f>(HR[[#This Row],[OverTimeFlag]]*1.5+HR[[#This Row],[LowJobSatisFlag]]*2.5+HR[[#This Row],[LowWLBFlag]]*2+HR[[#This Row],[LowSalaryFlag]]*1.5+HR[[#This Row],[LowEnviFlag]]*2+HR[[#This Row],[LowProFlag]]*0.5)/10</f>
        <v>0.15</v>
      </c>
      <c r="AQ445" t="str">
        <f>IF(A445&gt;=_xlfn.PERCENTILE.INC($A$2:$A$1000,0.8),"High Risk",
IF(HR[[#This Row],[AttritionRiskScore]]&gt;=_xlfn.PERCENTILE.INC($AP$2:$AP$1000,0.5),"Medium Risk","Low Risk"))</f>
        <v>Low Risk</v>
      </c>
      <c r="AR445">
        <f>(HR[[#This Row],[OverTimeFlag]]*4+HR[[#This Row],[LowWLBFlag]]*3+HR[[#This Row],[LowJobSatisFlag]]*2+HR[[#This Row],[LowProFlag]]*1)/10</f>
        <v>0</v>
      </c>
      <c r="AS445" t="str">
        <f t="shared" si="6"/>
        <v>Low Burnout</v>
      </c>
      <c r="AT445" t="str">
        <f>IF(HR[[#This Row],[YearsSinceLastPromotion]]&gt;4,"High Stagnation",
IF(HR[[#This Row],[YearsSinceLastPromotion]]&gt;=3,"Medium Stagnation","Low Stagnation"))</f>
        <v>Low Stagnation</v>
      </c>
      <c r="AU445" t="str">
        <f>IF(HR[[#This Row],[MonthlyIncome]]&lt;4000,"Low Salary",
IF(HR[[#This Row],[MonthlyIncome]]&lt;8000,"Medium Salary","High Salary"))</f>
        <v>Low Salary</v>
      </c>
    </row>
    <row r="446" spans="1:47">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IF(HR[[#This Row],[OverTime]]="Yes",1,0)</f>
        <v>0</v>
      </c>
      <c r="AK446">
        <f>IF(HR[[#This Row],[JobSatisfaction]]&lt;=2,1,0)</f>
        <v>0</v>
      </c>
      <c r="AL446">
        <f>IF(HR[[#This Row],[WorkLifeBalance]]&lt;=2,1,0)</f>
        <v>0</v>
      </c>
      <c r="AM446">
        <f>IF(HR[[#This Row],[MonthlyIncome]]&lt;AVERAGE(HR[MonthlyIncome]),1,0)</f>
        <v>1</v>
      </c>
      <c r="AN446">
        <f>IF(HR[[#This Row],[EnvironmentSatisfaction]]&lt;=2,1,0)</f>
        <v>1</v>
      </c>
      <c r="AO446">
        <f>IF(HR[[#This Row],[YearsSinceLastPromotion]]&gt;4,1,0)</f>
        <v>1</v>
      </c>
      <c r="AP446">
        <f>(HR[[#This Row],[OverTimeFlag]]*1.5+HR[[#This Row],[LowJobSatisFlag]]*2.5+HR[[#This Row],[LowWLBFlag]]*2+HR[[#This Row],[LowSalaryFlag]]*1.5+HR[[#This Row],[LowEnviFlag]]*2+HR[[#This Row],[LowProFlag]]*0.5)/10</f>
        <v>0.4</v>
      </c>
      <c r="AQ446" t="str">
        <f>IF(A446&gt;=_xlfn.PERCENTILE.INC($A$2:$A$1000,0.8),"High Risk",
IF(HR[[#This Row],[AttritionRiskScore]]&gt;=_xlfn.PERCENTILE.INC($AP$2:$AP$1000,0.5),"Medium Risk","Low Risk"))</f>
        <v>High Risk</v>
      </c>
      <c r="AR446">
        <f>(HR[[#This Row],[OverTimeFlag]]*4+HR[[#This Row],[LowWLBFlag]]*3+HR[[#This Row],[LowJobSatisFlag]]*2+HR[[#This Row],[LowProFlag]]*1)/10</f>
        <v>0.1</v>
      </c>
      <c r="AS446" t="str">
        <f t="shared" si="6"/>
        <v>Low Burnout</v>
      </c>
      <c r="AT446" t="str">
        <f>IF(HR[[#This Row],[YearsSinceLastPromotion]]&gt;4,"High Stagnation",
IF(HR[[#This Row],[YearsSinceLastPromotion]]&gt;=3,"Medium Stagnation","Low Stagnation"))</f>
        <v>High Stagnation</v>
      </c>
      <c r="AU446" t="str">
        <f>IF(HR[[#This Row],[MonthlyIncome]]&lt;4000,"Low Salary",
IF(HR[[#This Row],[MonthlyIncome]]&lt;8000,"Medium Salary","High Salary"))</f>
        <v>Medium Salary</v>
      </c>
    </row>
    <row r="447" spans="1:47">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IF(HR[[#This Row],[OverTime]]="Yes",1,0)</f>
        <v>0</v>
      </c>
      <c r="AK447">
        <f>IF(HR[[#This Row],[JobSatisfaction]]&lt;=2,1,0)</f>
        <v>1</v>
      </c>
      <c r="AL447">
        <f>IF(HR[[#This Row],[WorkLifeBalance]]&lt;=2,1,0)</f>
        <v>0</v>
      </c>
      <c r="AM447">
        <f>IF(HR[[#This Row],[MonthlyIncome]]&lt;AVERAGE(HR[MonthlyIncome]),1,0)</f>
        <v>0</v>
      </c>
      <c r="AN447">
        <f>IF(HR[[#This Row],[EnvironmentSatisfaction]]&lt;=2,1,0)</f>
        <v>1</v>
      </c>
      <c r="AO447">
        <f>IF(HR[[#This Row],[YearsSinceLastPromotion]]&gt;4,1,0)</f>
        <v>1</v>
      </c>
      <c r="AP447">
        <f>(HR[[#This Row],[OverTimeFlag]]*1.5+HR[[#This Row],[LowJobSatisFlag]]*2.5+HR[[#This Row],[LowWLBFlag]]*2+HR[[#This Row],[LowSalaryFlag]]*1.5+HR[[#This Row],[LowEnviFlag]]*2+HR[[#This Row],[LowProFlag]]*0.5)/10</f>
        <v>0.5</v>
      </c>
      <c r="AQ447" t="str">
        <f>IF(A447&gt;=_xlfn.PERCENTILE.INC($A$2:$A$1000,0.8),"High Risk",
IF(HR[[#This Row],[AttritionRiskScore]]&gt;=_xlfn.PERCENTILE.INC($AP$2:$AP$1000,0.5),"Medium Risk","Low Risk"))</f>
        <v>High Risk</v>
      </c>
      <c r="AR447">
        <f>(HR[[#This Row],[OverTimeFlag]]*4+HR[[#This Row],[LowWLBFlag]]*3+HR[[#This Row],[LowJobSatisFlag]]*2+HR[[#This Row],[LowProFlag]]*1)/10</f>
        <v>0.3</v>
      </c>
      <c r="AS447" t="str">
        <f t="shared" si="6"/>
        <v>Low Burnout</v>
      </c>
      <c r="AT447" t="str">
        <f>IF(HR[[#This Row],[YearsSinceLastPromotion]]&gt;4,"High Stagnation",
IF(HR[[#This Row],[YearsSinceLastPromotion]]&gt;=3,"Medium Stagnation","Low Stagnation"))</f>
        <v>High Stagnation</v>
      </c>
      <c r="AU447" t="str">
        <f>IF(HR[[#This Row],[MonthlyIncome]]&lt;4000,"Low Salary",
IF(HR[[#This Row],[MonthlyIncome]]&lt;8000,"Medium Salary","High Salary"))</f>
        <v>High Salary</v>
      </c>
    </row>
    <row r="448" spans="1:47">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IF(HR[[#This Row],[OverTime]]="Yes",1,0)</f>
        <v>0</v>
      </c>
      <c r="AK448">
        <f>IF(HR[[#This Row],[JobSatisfaction]]&lt;=2,1,0)</f>
        <v>0</v>
      </c>
      <c r="AL448">
        <f>IF(HR[[#This Row],[WorkLifeBalance]]&lt;=2,1,0)</f>
        <v>0</v>
      </c>
      <c r="AM448">
        <f>IF(HR[[#This Row],[MonthlyIncome]]&lt;AVERAGE(HR[MonthlyIncome]),1,0)</f>
        <v>1</v>
      </c>
      <c r="AN448">
        <f>IF(HR[[#This Row],[EnvironmentSatisfaction]]&lt;=2,1,0)</f>
        <v>0</v>
      </c>
      <c r="AO448">
        <f>IF(HR[[#This Row],[YearsSinceLastPromotion]]&gt;4,1,0)</f>
        <v>0</v>
      </c>
      <c r="AP448">
        <f>(HR[[#This Row],[OverTimeFlag]]*1.5+HR[[#This Row],[LowJobSatisFlag]]*2.5+HR[[#This Row],[LowWLBFlag]]*2+HR[[#This Row],[LowSalaryFlag]]*1.5+HR[[#This Row],[LowEnviFlag]]*2+HR[[#This Row],[LowProFlag]]*0.5)/10</f>
        <v>0.15</v>
      </c>
      <c r="AQ448" t="str">
        <f>IF(A448&gt;=_xlfn.PERCENTILE.INC($A$2:$A$1000,0.8),"High Risk",
IF(HR[[#This Row],[AttritionRiskScore]]&gt;=_xlfn.PERCENTILE.INC($AP$2:$AP$1000,0.5),"Medium Risk","Low Risk"))</f>
        <v>Low Risk</v>
      </c>
      <c r="AR448">
        <f>(HR[[#This Row],[OverTimeFlag]]*4+HR[[#This Row],[LowWLBFlag]]*3+HR[[#This Row],[LowJobSatisFlag]]*2+HR[[#This Row],[LowProFlag]]*1)/10</f>
        <v>0</v>
      </c>
      <c r="AS448" t="str">
        <f t="shared" si="6"/>
        <v>Low Burnout</v>
      </c>
      <c r="AT448" t="str">
        <f>IF(HR[[#This Row],[YearsSinceLastPromotion]]&gt;4,"High Stagnation",
IF(HR[[#This Row],[YearsSinceLastPromotion]]&gt;=3,"Medium Stagnation","Low Stagnation"))</f>
        <v>Low Stagnation</v>
      </c>
      <c r="AU448" t="str">
        <f>IF(HR[[#This Row],[MonthlyIncome]]&lt;4000,"Low Salary",
IF(HR[[#This Row],[MonthlyIncome]]&lt;8000,"Medium Salary","High Salary"))</f>
        <v>Medium Salary</v>
      </c>
    </row>
    <row r="449" spans="1:47">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IF(HR[[#This Row],[OverTime]]="Yes",1,0)</f>
        <v>0</v>
      </c>
      <c r="AK449">
        <f>IF(HR[[#This Row],[JobSatisfaction]]&lt;=2,1,0)</f>
        <v>0</v>
      </c>
      <c r="AL449">
        <f>IF(HR[[#This Row],[WorkLifeBalance]]&lt;=2,1,0)</f>
        <v>0</v>
      </c>
      <c r="AM449">
        <f>IF(HR[[#This Row],[MonthlyIncome]]&lt;AVERAGE(HR[MonthlyIncome]),1,0)</f>
        <v>1</v>
      </c>
      <c r="AN449">
        <f>IF(HR[[#This Row],[EnvironmentSatisfaction]]&lt;=2,1,0)</f>
        <v>1</v>
      </c>
      <c r="AO449">
        <f>IF(HR[[#This Row],[YearsSinceLastPromotion]]&gt;4,1,0)</f>
        <v>1</v>
      </c>
      <c r="AP449">
        <f>(HR[[#This Row],[OverTimeFlag]]*1.5+HR[[#This Row],[LowJobSatisFlag]]*2.5+HR[[#This Row],[LowWLBFlag]]*2+HR[[#This Row],[LowSalaryFlag]]*1.5+HR[[#This Row],[LowEnviFlag]]*2+HR[[#This Row],[LowProFlag]]*0.5)/10</f>
        <v>0.4</v>
      </c>
      <c r="AQ449" t="str">
        <f>IF(A449&gt;=_xlfn.PERCENTILE.INC($A$2:$A$1000,0.8),"High Risk",
IF(HR[[#This Row],[AttritionRiskScore]]&gt;=_xlfn.PERCENTILE.INC($AP$2:$AP$1000,0.5),"Medium Risk","Low Risk"))</f>
        <v>Medium Risk</v>
      </c>
      <c r="AR449">
        <f>(HR[[#This Row],[OverTimeFlag]]*4+HR[[#This Row],[LowWLBFlag]]*3+HR[[#This Row],[LowJobSatisFlag]]*2+HR[[#This Row],[LowProFlag]]*1)/10</f>
        <v>0.1</v>
      </c>
      <c r="AS449" t="str">
        <f t="shared" si="6"/>
        <v>Low Burnout</v>
      </c>
      <c r="AT449" t="str">
        <f>IF(HR[[#This Row],[YearsSinceLastPromotion]]&gt;4,"High Stagnation",
IF(HR[[#This Row],[YearsSinceLastPromotion]]&gt;=3,"Medium Stagnation","Low Stagnation"))</f>
        <v>High Stagnation</v>
      </c>
      <c r="AU449" t="str">
        <f>IF(HR[[#This Row],[MonthlyIncome]]&lt;4000,"Low Salary",
IF(HR[[#This Row],[MonthlyIncome]]&lt;8000,"Medium Salary","High Salary"))</f>
        <v>Medium Salary</v>
      </c>
    </row>
    <row r="450" spans="1:47">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IF(HR[[#This Row],[OverTime]]="Yes",1,0)</f>
        <v>0</v>
      </c>
      <c r="AK450">
        <f>IF(HR[[#This Row],[JobSatisfaction]]&lt;=2,1,0)</f>
        <v>0</v>
      </c>
      <c r="AL450">
        <f>IF(HR[[#This Row],[WorkLifeBalance]]&lt;=2,1,0)</f>
        <v>0</v>
      </c>
      <c r="AM450">
        <f>IF(HR[[#This Row],[MonthlyIncome]]&lt;AVERAGE(HR[MonthlyIncome]),1,0)</f>
        <v>0</v>
      </c>
      <c r="AN450">
        <f>IF(HR[[#This Row],[EnvironmentSatisfaction]]&lt;=2,1,0)</f>
        <v>1</v>
      </c>
      <c r="AO450">
        <f>IF(HR[[#This Row],[YearsSinceLastPromotion]]&gt;4,1,0)</f>
        <v>1</v>
      </c>
      <c r="AP450">
        <f>(HR[[#This Row],[OverTimeFlag]]*1.5+HR[[#This Row],[LowJobSatisFlag]]*2.5+HR[[#This Row],[LowWLBFlag]]*2+HR[[#This Row],[LowSalaryFlag]]*1.5+HR[[#This Row],[LowEnviFlag]]*2+HR[[#This Row],[LowProFlag]]*0.5)/10</f>
        <v>0.25</v>
      </c>
      <c r="AQ450" t="str">
        <f>IF(A450&gt;=_xlfn.PERCENTILE.INC($A$2:$A$1000,0.8),"High Risk",
IF(HR[[#This Row],[AttritionRiskScore]]&gt;=_xlfn.PERCENTILE.INC($AP$2:$AP$1000,0.5),"Medium Risk","Low Risk"))</f>
        <v>Low Risk</v>
      </c>
      <c r="AR450">
        <f>(HR[[#This Row],[OverTimeFlag]]*4+HR[[#This Row],[LowWLBFlag]]*3+HR[[#This Row],[LowJobSatisFlag]]*2+HR[[#This Row],[LowProFlag]]*1)/10</f>
        <v>0.1</v>
      </c>
      <c r="AS450" t="str">
        <f t="shared" ref="AS450:AS513" si="7">IF(AR450&gt;=0.7,"High Burnout",IF(AR450&gt;=0.4,"Medium Burnout","Low Burnout"))</f>
        <v>Low Burnout</v>
      </c>
      <c r="AT450" t="str">
        <f>IF(HR[[#This Row],[YearsSinceLastPromotion]]&gt;4,"High Stagnation",
IF(HR[[#This Row],[YearsSinceLastPromotion]]&gt;=3,"Medium Stagnation","Low Stagnation"))</f>
        <v>High Stagnation</v>
      </c>
      <c r="AU450" t="str">
        <f>IF(HR[[#This Row],[MonthlyIncome]]&lt;4000,"Low Salary",
IF(HR[[#This Row],[MonthlyIncome]]&lt;8000,"Medium Salary","High Salary"))</f>
        <v>High Salary</v>
      </c>
    </row>
    <row r="451" spans="1:47">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IF(HR[[#This Row],[OverTime]]="Yes",1,0)</f>
        <v>0</v>
      </c>
      <c r="AK451">
        <f>IF(HR[[#This Row],[JobSatisfaction]]&lt;=2,1,0)</f>
        <v>0</v>
      </c>
      <c r="AL451">
        <f>IF(HR[[#This Row],[WorkLifeBalance]]&lt;=2,1,0)</f>
        <v>0</v>
      </c>
      <c r="AM451">
        <f>IF(HR[[#This Row],[MonthlyIncome]]&lt;AVERAGE(HR[MonthlyIncome]),1,0)</f>
        <v>1</v>
      </c>
      <c r="AN451">
        <f>IF(HR[[#This Row],[EnvironmentSatisfaction]]&lt;=2,1,0)</f>
        <v>0</v>
      </c>
      <c r="AO451">
        <f>IF(HR[[#This Row],[YearsSinceLastPromotion]]&gt;4,1,0)</f>
        <v>0</v>
      </c>
      <c r="AP451">
        <f>(HR[[#This Row],[OverTimeFlag]]*1.5+HR[[#This Row],[LowJobSatisFlag]]*2.5+HR[[#This Row],[LowWLBFlag]]*2+HR[[#This Row],[LowSalaryFlag]]*1.5+HR[[#This Row],[LowEnviFlag]]*2+HR[[#This Row],[LowProFlag]]*0.5)/10</f>
        <v>0.15</v>
      </c>
      <c r="AQ451" t="str">
        <f>IF(A451&gt;=_xlfn.PERCENTILE.INC($A$2:$A$1000,0.8),"High Risk",
IF(HR[[#This Row],[AttritionRiskScore]]&gt;=_xlfn.PERCENTILE.INC($AP$2:$AP$1000,0.5),"Medium Risk","Low Risk"))</f>
        <v>Low Risk</v>
      </c>
      <c r="AR451">
        <f>(HR[[#This Row],[OverTimeFlag]]*4+HR[[#This Row],[LowWLBFlag]]*3+HR[[#This Row],[LowJobSatisFlag]]*2+HR[[#This Row],[LowProFlag]]*1)/10</f>
        <v>0</v>
      </c>
      <c r="AS451" t="str">
        <f t="shared" si="7"/>
        <v>Low Burnout</v>
      </c>
      <c r="AT451" t="str">
        <f>IF(HR[[#This Row],[YearsSinceLastPromotion]]&gt;4,"High Stagnation",
IF(HR[[#This Row],[YearsSinceLastPromotion]]&gt;=3,"Medium Stagnation","Low Stagnation"))</f>
        <v>Low Stagnation</v>
      </c>
      <c r="AU451" t="str">
        <f>IF(HR[[#This Row],[MonthlyIncome]]&lt;4000,"Low Salary",
IF(HR[[#This Row],[MonthlyIncome]]&lt;8000,"Medium Salary","High Salary"))</f>
        <v>Low Salary</v>
      </c>
    </row>
    <row r="452" spans="1:47">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IF(HR[[#This Row],[OverTime]]="Yes",1,0)</f>
        <v>1</v>
      </c>
      <c r="AK452">
        <f>IF(HR[[#This Row],[JobSatisfaction]]&lt;=2,1,0)</f>
        <v>0</v>
      </c>
      <c r="AL452">
        <f>IF(HR[[#This Row],[WorkLifeBalance]]&lt;=2,1,0)</f>
        <v>0</v>
      </c>
      <c r="AM452">
        <f>IF(HR[[#This Row],[MonthlyIncome]]&lt;AVERAGE(HR[MonthlyIncome]),1,0)</f>
        <v>0</v>
      </c>
      <c r="AN452">
        <f>IF(HR[[#This Row],[EnvironmentSatisfaction]]&lt;=2,1,0)</f>
        <v>1</v>
      </c>
      <c r="AO452">
        <f>IF(HR[[#This Row],[YearsSinceLastPromotion]]&gt;4,1,0)</f>
        <v>0</v>
      </c>
      <c r="AP452">
        <f>(HR[[#This Row],[OverTimeFlag]]*1.5+HR[[#This Row],[LowJobSatisFlag]]*2.5+HR[[#This Row],[LowWLBFlag]]*2+HR[[#This Row],[LowSalaryFlag]]*1.5+HR[[#This Row],[LowEnviFlag]]*2+HR[[#This Row],[LowProFlag]]*0.5)/10</f>
        <v>0.35</v>
      </c>
      <c r="AQ452" t="str">
        <f>IF(A452&gt;=_xlfn.PERCENTILE.INC($A$2:$A$1000,0.8),"High Risk",
IF(HR[[#This Row],[AttritionRiskScore]]&gt;=_xlfn.PERCENTILE.INC($AP$2:$AP$1000,0.5),"Medium Risk","Low Risk"))</f>
        <v>Medium Risk</v>
      </c>
      <c r="AR452">
        <f>(HR[[#This Row],[OverTimeFlag]]*4+HR[[#This Row],[LowWLBFlag]]*3+HR[[#This Row],[LowJobSatisFlag]]*2+HR[[#This Row],[LowProFlag]]*1)/10</f>
        <v>0.4</v>
      </c>
      <c r="AS452" t="str">
        <f t="shared" si="7"/>
        <v>Medium Burnout</v>
      </c>
      <c r="AT452" t="str">
        <f>IF(HR[[#This Row],[YearsSinceLastPromotion]]&gt;4,"High Stagnation",
IF(HR[[#This Row],[YearsSinceLastPromotion]]&gt;=3,"Medium Stagnation","Low Stagnation"))</f>
        <v>Low Stagnation</v>
      </c>
      <c r="AU452" t="str">
        <f>IF(HR[[#This Row],[MonthlyIncome]]&lt;4000,"Low Salary",
IF(HR[[#This Row],[MonthlyIncome]]&lt;8000,"Medium Salary","High Salary"))</f>
        <v>Medium Salary</v>
      </c>
    </row>
    <row r="453" spans="1:47">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IF(HR[[#This Row],[OverTime]]="Yes",1,0)</f>
        <v>1</v>
      </c>
      <c r="AK453">
        <f>IF(HR[[#This Row],[JobSatisfaction]]&lt;=2,1,0)</f>
        <v>1</v>
      </c>
      <c r="AL453">
        <f>IF(HR[[#This Row],[WorkLifeBalance]]&lt;=2,1,0)</f>
        <v>1</v>
      </c>
      <c r="AM453">
        <f>IF(HR[[#This Row],[MonthlyIncome]]&lt;AVERAGE(HR[MonthlyIncome]),1,0)</f>
        <v>0</v>
      </c>
      <c r="AN453">
        <f>IF(HR[[#This Row],[EnvironmentSatisfaction]]&lt;=2,1,0)</f>
        <v>0</v>
      </c>
      <c r="AO453">
        <f>IF(HR[[#This Row],[YearsSinceLastPromotion]]&gt;4,1,0)</f>
        <v>1</v>
      </c>
      <c r="AP453">
        <f>(HR[[#This Row],[OverTimeFlag]]*1.5+HR[[#This Row],[LowJobSatisFlag]]*2.5+HR[[#This Row],[LowWLBFlag]]*2+HR[[#This Row],[LowSalaryFlag]]*1.5+HR[[#This Row],[LowEnviFlag]]*2+HR[[#This Row],[LowProFlag]]*0.5)/10</f>
        <v>0.65</v>
      </c>
      <c r="AQ453" t="str">
        <f>IF(A453&gt;=_xlfn.PERCENTILE.INC($A$2:$A$1000,0.8),"High Risk",
IF(HR[[#This Row],[AttritionRiskScore]]&gt;=_xlfn.PERCENTILE.INC($AP$2:$AP$1000,0.5),"Medium Risk","Low Risk"))</f>
        <v>Medium Risk</v>
      </c>
      <c r="AR453">
        <f>(HR[[#This Row],[OverTimeFlag]]*4+HR[[#This Row],[LowWLBFlag]]*3+HR[[#This Row],[LowJobSatisFlag]]*2+HR[[#This Row],[LowProFlag]]*1)/10</f>
        <v>1</v>
      </c>
      <c r="AS453" t="str">
        <f t="shared" si="7"/>
        <v>High Burnout</v>
      </c>
      <c r="AT453" t="str">
        <f>IF(HR[[#This Row],[YearsSinceLastPromotion]]&gt;4,"High Stagnation",
IF(HR[[#This Row],[YearsSinceLastPromotion]]&gt;=3,"Medium Stagnation","Low Stagnation"))</f>
        <v>High Stagnation</v>
      </c>
      <c r="AU453" t="str">
        <f>IF(HR[[#This Row],[MonthlyIncome]]&lt;4000,"Low Salary",
IF(HR[[#This Row],[MonthlyIncome]]&lt;8000,"Medium Salary","High Salary"))</f>
        <v>Medium Salary</v>
      </c>
    </row>
    <row r="454" spans="1:47">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IF(HR[[#This Row],[OverTime]]="Yes",1,0)</f>
        <v>0</v>
      </c>
      <c r="AK454">
        <f>IF(HR[[#This Row],[JobSatisfaction]]&lt;=2,1,0)</f>
        <v>1</v>
      </c>
      <c r="AL454">
        <f>IF(HR[[#This Row],[WorkLifeBalance]]&lt;=2,1,0)</f>
        <v>0</v>
      </c>
      <c r="AM454">
        <f>IF(HR[[#This Row],[MonthlyIncome]]&lt;AVERAGE(HR[MonthlyIncome]),1,0)</f>
        <v>1</v>
      </c>
      <c r="AN454">
        <f>IF(HR[[#This Row],[EnvironmentSatisfaction]]&lt;=2,1,0)</f>
        <v>0</v>
      </c>
      <c r="AO454">
        <f>IF(HR[[#This Row],[YearsSinceLastPromotion]]&gt;4,1,0)</f>
        <v>0</v>
      </c>
      <c r="AP454">
        <f>(HR[[#This Row],[OverTimeFlag]]*1.5+HR[[#This Row],[LowJobSatisFlag]]*2.5+HR[[#This Row],[LowWLBFlag]]*2+HR[[#This Row],[LowSalaryFlag]]*1.5+HR[[#This Row],[LowEnviFlag]]*2+HR[[#This Row],[LowProFlag]]*0.5)/10</f>
        <v>0.4</v>
      </c>
      <c r="AQ454" t="str">
        <f>IF(A454&gt;=_xlfn.PERCENTILE.INC($A$2:$A$1000,0.8),"High Risk",
IF(HR[[#This Row],[AttritionRiskScore]]&gt;=_xlfn.PERCENTILE.INC($AP$2:$AP$1000,0.5),"Medium Risk","Low Risk"))</f>
        <v>High Risk</v>
      </c>
      <c r="AR454">
        <f>(HR[[#This Row],[OverTimeFlag]]*4+HR[[#This Row],[LowWLBFlag]]*3+HR[[#This Row],[LowJobSatisFlag]]*2+HR[[#This Row],[LowProFlag]]*1)/10</f>
        <v>0.2</v>
      </c>
      <c r="AS454" t="str">
        <f t="shared" si="7"/>
        <v>Low Burnout</v>
      </c>
      <c r="AT454" t="str">
        <f>IF(HR[[#This Row],[YearsSinceLastPromotion]]&gt;4,"High Stagnation",
IF(HR[[#This Row],[YearsSinceLastPromotion]]&gt;=3,"Medium Stagnation","Low Stagnation"))</f>
        <v>Medium Stagnation</v>
      </c>
      <c r="AU454" t="str">
        <f>IF(HR[[#This Row],[MonthlyIncome]]&lt;4000,"Low Salary",
IF(HR[[#This Row],[MonthlyIncome]]&lt;8000,"Medium Salary","High Salary"))</f>
        <v>Medium Salary</v>
      </c>
    </row>
    <row r="455" spans="1:47">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IF(HR[[#This Row],[OverTime]]="Yes",1,0)</f>
        <v>1</v>
      </c>
      <c r="AK455">
        <f>IF(HR[[#This Row],[JobSatisfaction]]&lt;=2,1,0)</f>
        <v>0</v>
      </c>
      <c r="AL455">
        <f>IF(HR[[#This Row],[WorkLifeBalance]]&lt;=2,1,0)</f>
        <v>1</v>
      </c>
      <c r="AM455">
        <f>IF(HR[[#This Row],[MonthlyIncome]]&lt;AVERAGE(HR[MonthlyIncome]),1,0)</f>
        <v>1</v>
      </c>
      <c r="AN455">
        <f>IF(HR[[#This Row],[EnvironmentSatisfaction]]&lt;=2,1,0)</f>
        <v>1</v>
      </c>
      <c r="AO455">
        <f>IF(HR[[#This Row],[YearsSinceLastPromotion]]&gt;4,1,0)</f>
        <v>0</v>
      </c>
      <c r="AP455">
        <f>(HR[[#This Row],[OverTimeFlag]]*1.5+HR[[#This Row],[LowJobSatisFlag]]*2.5+HR[[#This Row],[LowWLBFlag]]*2+HR[[#This Row],[LowSalaryFlag]]*1.5+HR[[#This Row],[LowEnviFlag]]*2+HR[[#This Row],[LowProFlag]]*0.5)/10</f>
        <v>0.7</v>
      </c>
      <c r="AQ455" t="str">
        <f>IF(A455&gt;=_xlfn.PERCENTILE.INC($A$2:$A$1000,0.8),"High Risk",
IF(HR[[#This Row],[AttritionRiskScore]]&gt;=_xlfn.PERCENTILE.INC($AP$2:$AP$1000,0.5),"Medium Risk","Low Risk"))</f>
        <v>Medium Risk</v>
      </c>
      <c r="AR455">
        <f>(HR[[#This Row],[OverTimeFlag]]*4+HR[[#This Row],[LowWLBFlag]]*3+HR[[#This Row],[LowJobSatisFlag]]*2+HR[[#This Row],[LowProFlag]]*1)/10</f>
        <v>0.7</v>
      </c>
      <c r="AS455" t="str">
        <f t="shared" si="7"/>
        <v>High Burnout</v>
      </c>
      <c r="AT455" t="str">
        <f>IF(HR[[#This Row],[YearsSinceLastPromotion]]&gt;4,"High Stagnation",
IF(HR[[#This Row],[YearsSinceLastPromotion]]&gt;=3,"Medium Stagnation","Low Stagnation"))</f>
        <v>Low Stagnation</v>
      </c>
      <c r="AU455" t="str">
        <f>IF(HR[[#This Row],[MonthlyIncome]]&lt;4000,"Low Salary",
IF(HR[[#This Row],[MonthlyIncome]]&lt;8000,"Medium Salary","High Salary"))</f>
        <v>Low Salary</v>
      </c>
    </row>
    <row r="456" spans="1:47">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IF(HR[[#This Row],[OverTime]]="Yes",1,0)</f>
        <v>0</v>
      </c>
      <c r="AK456">
        <f>IF(HR[[#This Row],[JobSatisfaction]]&lt;=2,1,0)</f>
        <v>0</v>
      </c>
      <c r="AL456">
        <f>IF(HR[[#This Row],[WorkLifeBalance]]&lt;=2,1,0)</f>
        <v>0</v>
      </c>
      <c r="AM456">
        <f>IF(HR[[#This Row],[MonthlyIncome]]&lt;AVERAGE(HR[MonthlyIncome]),1,0)</f>
        <v>1</v>
      </c>
      <c r="AN456">
        <f>IF(HR[[#This Row],[EnvironmentSatisfaction]]&lt;=2,1,0)</f>
        <v>0</v>
      </c>
      <c r="AO456">
        <f>IF(HR[[#This Row],[YearsSinceLastPromotion]]&gt;4,1,0)</f>
        <v>0</v>
      </c>
      <c r="AP456">
        <f>(HR[[#This Row],[OverTimeFlag]]*1.5+HR[[#This Row],[LowJobSatisFlag]]*2.5+HR[[#This Row],[LowWLBFlag]]*2+HR[[#This Row],[LowSalaryFlag]]*1.5+HR[[#This Row],[LowEnviFlag]]*2+HR[[#This Row],[LowProFlag]]*0.5)/10</f>
        <v>0.15</v>
      </c>
      <c r="AQ456" t="str">
        <f>IF(A456&gt;=_xlfn.PERCENTILE.INC($A$2:$A$1000,0.8),"High Risk",
IF(HR[[#This Row],[AttritionRiskScore]]&gt;=_xlfn.PERCENTILE.INC($AP$2:$AP$1000,0.5),"Medium Risk","Low Risk"))</f>
        <v>Low Risk</v>
      </c>
      <c r="AR456">
        <f>(HR[[#This Row],[OverTimeFlag]]*4+HR[[#This Row],[LowWLBFlag]]*3+HR[[#This Row],[LowJobSatisFlag]]*2+HR[[#This Row],[LowProFlag]]*1)/10</f>
        <v>0</v>
      </c>
      <c r="AS456" t="str">
        <f t="shared" si="7"/>
        <v>Low Burnout</v>
      </c>
      <c r="AT456" t="str">
        <f>IF(HR[[#This Row],[YearsSinceLastPromotion]]&gt;4,"High Stagnation",
IF(HR[[#This Row],[YearsSinceLastPromotion]]&gt;=3,"Medium Stagnation","Low Stagnation"))</f>
        <v>Low Stagnation</v>
      </c>
      <c r="AU456" t="str">
        <f>IF(HR[[#This Row],[MonthlyIncome]]&lt;4000,"Low Salary",
IF(HR[[#This Row],[MonthlyIncome]]&lt;8000,"Medium Salary","High Salary"))</f>
        <v>Medium Salary</v>
      </c>
    </row>
    <row r="457" spans="1:47">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IF(HR[[#This Row],[OverTime]]="Yes",1,0)</f>
        <v>0</v>
      </c>
      <c r="AK457">
        <f>IF(HR[[#This Row],[JobSatisfaction]]&lt;=2,1,0)</f>
        <v>0</v>
      </c>
      <c r="AL457">
        <f>IF(HR[[#This Row],[WorkLifeBalance]]&lt;=2,1,0)</f>
        <v>0</v>
      </c>
      <c r="AM457">
        <f>IF(HR[[#This Row],[MonthlyIncome]]&lt;AVERAGE(HR[MonthlyIncome]),1,0)</f>
        <v>0</v>
      </c>
      <c r="AN457">
        <f>IF(HR[[#This Row],[EnvironmentSatisfaction]]&lt;=2,1,0)</f>
        <v>1</v>
      </c>
      <c r="AO457">
        <f>IF(HR[[#This Row],[YearsSinceLastPromotion]]&gt;4,1,0)</f>
        <v>0</v>
      </c>
      <c r="AP457">
        <f>(HR[[#This Row],[OverTimeFlag]]*1.5+HR[[#This Row],[LowJobSatisFlag]]*2.5+HR[[#This Row],[LowWLBFlag]]*2+HR[[#This Row],[LowSalaryFlag]]*1.5+HR[[#This Row],[LowEnviFlag]]*2+HR[[#This Row],[LowProFlag]]*0.5)/10</f>
        <v>0.2</v>
      </c>
      <c r="AQ457" t="str">
        <f>IF(A457&gt;=_xlfn.PERCENTILE.INC($A$2:$A$1000,0.8),"High Risk",
IF(HR[[#This Row],[AttritionRiskScore]]&gt;=_xlfn.PERCENTILE.INC($AP$2:$AP$1000,0.5),"Medium Risk","Low Risk"))</f>
        <v>Low Risk</v>
      </c>
      <c r="AR457">
        <f>(HR[[#This Row],[OverTimeFlag]]*4+HR[[#This Row],[LowWLBFlag]]*3+HR[[#This Row],[LowJobSatisFlag]]*2+HR[[#This Row],[LowProFlag]]*1)/10</f>
        <v>0</v>
      </c>
      <c r="AS457" t="str">
        <f t="shared" si="7"/>
        <v>Low Burnout</v>
      </c>
      <c r="AT457" t="str">
        <f>IF(HR[[#This Row],[YearsSinceLastPromotion]]&gt;4,"High Stagnation",
IF(HR[[#This Row],[YearsSinceLastPromotion]]&gt;=3,"Medium Stagnation","Low Stagnation"))</f>
        <v>Low Stagnation</v>
      </c>
      <c r="AU457" t="str">
        <f>IF(HR[[#This Row],[MonthlyIncome]]&lt;4000,"Low Salary",
IF(HR[[#This Row],[MonthlyIncome]]&lt;8000,"Medium Salary","High Salary"))</f>
        <v>High Salary</v>
      </c>
    </row>
    <row r="458" spans="1:47">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IF(HR[[#This Row],[OverTime]]="Yes",1,0)</f>
        <v>0</v>
      </c>
      <c r="AK458">
        <f>IF(HR[[#This Row],[JobSatisfaction]]&lt;=2,1,0)</f>
        <v>0</v>
      </c>
      <c r="AL458">
        <f>IF(HR[[#This Row],[WorkLifeBalance]]&lt;=2,1,0)</f>
        <v>1</v>
      </c>
      <c r="AM458">
        <f>IF(HR[[#This Row],[MonthlyIncome]]&lt;AVERAGE(HR[MonthlyIncome]),1,0)</f>
        <v>0</v>
      </c>
      <c r="AN458">
        <f>IF(HR[[#This Row],[EnvironmentSatisfaction]]&lt;=2,1,0)</f>
        <v>0</v>
      </c>
      <c r="AO458">
        <f>IF(HR[[#This Row],[YearsSinceLastPromotion]]&gt;4,1,0)</f>
        <v>0</v>
      </c>
      <c r="AP458">
        <f>(HR[[#This Row],[OverTimeFlag]]*1.5+HR[[#This Row],[LowJobSatisFlag]]*2.5+HR[[#This Row],[LowWLBFlag]]*2+HR[[#This Row],[LowSalaryFlag]]*1.5+HR[[#This Row],[LowEnviFlag]]*2+HR[[#This Row],[LowProFlag]]*0.5)/10</f>
        <v>0.2</v>
      </c>
      <c r="AQ458" t="str">
        <f>IF(A458&gt;=_xlfn.PERCENTILE.INC($A$2:$A$1000,0.8),"High Risk",
IF(HR[[#This Row],[AttritionRiskScore]]&gt;=_xlfn.PERCENTILE.INC($AP$2:$AP$1000,0.5),"Medium Risk","Low Risk"))</f>
        <v>Low Risk</v>
      </c>
      <c r="AR458">
        <f>(HR[[#This Row],[OverTimeFlag]]*4+HR[[#This Row],[LowWLBFlag]]*3+HR[[#This Row],[LowJobSatisFlag]]*2+HR[[#This Row],[LowProFlag]]*1)/10</f>
        <v>0.3</v>
      </c>
      <c r="AS458" t="str">
        <f t="shared" si="7"/>
        <v>Low Burnout</v>
      </c>
      <c r="AT458" t="str">
        <f>IF(HR[[#This Row],[YearsSinceLastPromotion]]&gt;4,"High Stagnation",
IF(HR[[#This Row],[YearsSinceLastPromotion]]&gt;=3,"Medium Stagnation","Low Stagnation"))</f>
        <v>Low Stagnation</v>
      </c>
      <c r="AU458" t="str">
        <f>IF(HR[[#This Row],[MonthlyIncome]]&lt;4000,"Low Salary",
IF(HR[[#This Row],[MonthlyIncome]]&lt;8000,"Medium Salary","High Salary"))</f>
        <v>High Salary</v>
      </c>
    </row>
    <row r="459" spans="1:47">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IF(HR[[#This Row],[OverTime]]="Yes",1,0)</f>
        <v>1</v>
      </c>
      <c r="AK459">
        <f>IF(HR[[#This Row],[JobSatisfaction]]&lt;=2,1,0)</f>
        <v>1</v>
      </c>
      <c r="AL459">
        <f>IF(HR[[#This Row],[WorkLifeBalance]]&lt;=2,1,0)</f>
        <v>0</v>
      </c>
      <c r="AM459">
        <f>IF(HR[[#This Row],[MonthlyIncome]]&lt;AVERAGE(HR[MonthlyIncome]),1,0)</f>
        <v>1</v>
      </c>
      <c r="AN459">
        <f>IF(HR[[#This Row],[EnvironmentSatisfaction]]&lt;=2,1,0)</f>
        <v>1</v>
      </c>
      <c r="AO459">
        <f>IF(HR[[#This Row],[YearsSinceLastPromotion]]&gt;4,1,0)</f>
        <v>0</v>
      </c>
      <c r="AP459">
        <f>(HR[[#This Row],[OverTimeFlag]]*1.5+HR[[#This Row],[LowJobSatisFlag]]*2.5+HR[[#This Row],[LowWLBFlag]]*2+HR[[#This Row],[LowSalaryFlag]]*1.5+HR[[#This Row],[LowEnviFlag]]*2+HR[[#This Row],[LowProFlag]]*0.5)/10</f>
        <v>0.75</v>
      </c>
      <c r="AQ459" t="str">
        <f>IF(A459&gt;=_xlfn.PERCENTILE.INC($A$2:$A$1000,0.8),"High Risk",
IF(HR[[#This Row],[AttritionRiskScore]]&gt;=_xlfn.PERCENTILE.INC($AP$2:$AP$1000,0.5),"Medium Risk","Low Risk"))</f>
        <v>Medium Risk</v>
      </c>
      <c r="AR459">
        <f>(HR[[#This Row],[OverTimeFlag]]*4+HR[[#This Row],[LowWLBFlag]]*3+HR[[#This Row],[LowJobSatisFlag]]*2+HR[[#This Row],[LowProFlag]]*1)/10</f>
        <v>0.6</v>
      </c>
      <c r="AS459" t="str">
        <f t="shared" si="7"/>
        <v>Medium Burnout</v>
      </c>
      <c r="AT459" t="str">
        <f>IF(HR[[#This Row],[YearsSinceLastPromotion]]&gt;4,"High Stagnation",
IF(HR[[#This Row],[YearsSinceLastPromotion]]&gt;=3,"Medium Stagnation","Low Stagnation"))</f>
        <v>Low Stagnation</v>
      </c>
      <c r="AU459" t="str">
        <f>IF(HR[[#This Row],[MonthlyIncome]]&lt;4000,"Low Salary",
IF(HR[[#This Row],[MonthlyIncome]]&lt;8000,"Medium Salary","High Salary"))</f>
        <v>Low Salary</v>
      </c>
    </row>
    <row r="460" spans="1:47">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IF(HR[[#This Row],[OverTime]]="Yes",1,0)</f>
        <v>0</v>
      </c>
      <c r="AK460">
        <f>IF(HR[[#This Row],[JobSatisfaction]]&lt;=2,1,0)</f>
        <v>1</v>
      </c>
      <c r="AL460">
        <f>IF(HR[[#This Row],[WorkLifeBalance]]&lt;=2,1,0)</f>
        <v>0</v>
      </c>
      <c r="AM460">
        <f>IF(HR[[#This Row],[MonthlyIncome]]&lt;AVERAGE(HR[MonthlyIncome]),1,0)</f>
        <v>0</v>
      </c>
      <c r="AN460">
        <f>IF(HR[[#This Row],[EnvironmentSatisfaction]]&lt;=2,1,0)</f>
        <v>0</v>
      </c>
      <c r="AO460">
        <f>IF(HR[[#This Row],[YearsSinceLastPromotion]]&gt;4,1,0)</f>
        <v>0</v>
      </c>
      <c r="AP460">
        <f>(HR[[#This Row],[OverTimeFlag]]*1.5+HR[[#This Row],[LowJobSatisFlag]]*2.5+HR[[#This Row],[LowWLBFlag]]*2+HR[[#This Row],[LowSalaryFlag]]*1.5+HR[[#This Row],[LowEnviFlag]]*2+HR[[#This Row],[LowProFlag]]*0.5)/10</f>
        <v>0.25</v>
      </c>
      <c r="AQ460" t="str">
        <f>IF(A460&gt;=_xlfn.PERCENTILE.INC($A$2:$A$1000,0.8),"High Risk",
IF(HR[[#This Row],[AttritionRiskScore]]&gt;=_xlfn.PERCENTILE.INC($AP$2:$AP$1000,0.5),"Medium Risk","Low Risk"))</f>
        <v>Low Risk</v>
      </c>
      <c r="AR460">
        <f>(HR[[#This Row],[OverTimeFlag]]*4+HR[[#This Row],[LowWLBFlag]]*3+HR[[#This Row],[LowJobSatisFlag]]*2+HR[[#This Row],[LowProFlag]]*1)/10</f>
        <v>0.2</v>
      </c>
      <c r="AS460" t="str">
        <f t="shared" si="7"/>
        <v>Low Burnout</v>
      </c>
      <c r="AT460" t="str">
        <f>IF(HR[[#This Row],[YearsSinceLastPromotion]]&gt;4,"High Stagnation",
IF(HR[[#This Row],[YearsSinceLastPromotion]]&gt;=3,"Medium Stagnation","Low Stagnation"))</f>
        <v>Low Stagnation</v>
      </c>
      <c r="AU460" t="str">
        <f>IF(HR[[#This Row],[MonthlyIncome]]&lt;4000,"Low Salary",
IF(HR[[#This Row],[MonthlyIncome]]&lt;8000,"Medium Salary","High Salary"))</f>
        <v>High Salary</v>
      </c>
    </row>
    <row r="461" spans="1:47">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IF(HR[[#This Row],[OverTime]]="Yes",1,0)</f>
        <v>1</v>
      </c>
      <c r="AK461">
        <f>IF(HR[[#This Row],[JobSatisfaction]]&lt;=2,1,0)</f>
        <v>0</v>
      </c>
      <c r="AL461">
        <f>IF(HR[[#This Row],[WorkLifeBalance]]&lt;=2,1,0)</f>
        <v>0</v>
      </c>
      <c r="AM461">
        <f>IF(HR[[#This Row],[MonthlyIncome]]&lt;AVERAGE(HR[MonthlyIncome]),1,0)</f>
        <v>0</v>
      </c>
      <c r="AN461">
        <f>IF(HR[[#This Row],[EnvironmentSatisfaction]]&lt;=2,1,0)</f>
        <v>1</v>
      </c>
      <c r="AO461">
        <f>IF(HR[[#This Row],[YearsSinceLastPromotion]]&gt;4,1,0)</f>
        <v>0</v>
      </c>
      <c r="AP461">
        <f>(HR[[#This Row],[OverTimeFlag]]*1.5+HR[[#This Row],[LowJobSatisFlag]]*2.5+HR[[#This Row],[LowWLBFlag]]*2+HR[[#This Row],[LowSalaryFlag]]*1.5+HR[[#This Row],[LowEnviFlag]]*2+HR[[#This Row],[LowProFlag]]*0.5)/10</f>
        <v>0.35</v>
      </c>
      <c r="AQ461" t="str">
        <f>IF(A461&gt;=_xlfn.PERCENTILE.INC($A$2:$A$1000,0.8),"High Risk",
IF(HR[[#This Row],[AttritionRiskScore]]&gt;=_xlfn.PERCENTILE.INC($AP$2:$AP$1000,0.5),"Medium Risk","Low Risk"))</f>
        <v>Medium Risk</v>
      </c>
      <c r="AR461">
        <f>(HR[[#This Row],[OverTimeFlag]]*4+HR[[#This Row],[LowWLBFlag]]*3+HR[[#This Row],[LowJobSatisFlag]]*2+HR[[#This Row],[LowProFlag]]*1)/10</f>
        <v>0.4</v>
      </c>
      <c r="AS461" t="str">
        <f t="shared" si="7"/>
        <v>Medium Burnout</v>
      </c>
      <c r="AT461" t="str">
        <f>IF(HR[[#This Row],[YearsSinceLastPromotion]]&gt;4,"High Stagnation",
IF(HR[[#This Row],[YearsSinceLastPromotion]]&gt;=3,"Medium Stagnation","Low Stagnation"))</f>
        <v>Low Stagnation</v>
      </c>
      <c r="AU461" t="str">
        <f>IF(HR[[#This Row],[MonthlyIncome]]&lt;4000,"Low Salary",
IF(HR[[#This Row],[MonthlyIncome]]&lt;8000,"Medium Salary","High Salary"))</f>
        <v>Medium Salary</v>
      </c>
    </row>
    <row r="462" spans="1:47">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IF(HR[[#This Row],[OverTime]]="Yes",1,0)</f>
        <v>0</v>
      </c>
      <c r="AK462">
        <f>IF(HR[[#This Row],[JobSatisfaction]]&lt;=2,1,0)</f>
        <v>0</v>
      </c>
      <c r="AL462">
        <f>IF(HR[[#This Row],[WorkLifeBalance]]&lt;=2,1,0)</f>
        <v>0</v>
      </c>
      <c r="AM462">
        <f>IF(HR[[#This Row],[MonthlyIncome]]&lt;AVERAGE(HR[MonthlyIncome]),1,0)</f>
        <v>1</v>
      </c>
      <c r="AN462">
        <f>IF(HR[[#This Row],[EnvironmentSatisfaction]]&lt;=2,1,0)</f>
        <v>1</v>
      </c>
      <c r="AO462">
        <f>IF(HR[[#This Row],[YearsSinceLastPromotion]]&gt;4,1,0)</f>
        <v>0</v>
      </c>
      <c r="AP462">
        <f>(HR[[#This Row],[OverTimeFlag]]*1.5+HR[[#This Row],[LowJobSatisFlag]]*2.5+HR[[#This Row],[LowWLBFlag]]*2+HR[[#This Row],[LowSalaryFlag]]*1.5+HR[[#This Row],[LowEnviFlag]]*2+HR[[#This Row],[LowProFlag]]*0.5)/10</f>
        <v>0.35</v>
      </c>
      <c r="AQ462" t="str">
        <f>IF(A462&gt;=_xlfn.PERCENTILE.INC($A$2:$A$1000,0.8),"High Risk",
IF(HR[[#This Row],[AttritionRiskScore]]&gt;=_xlfn.PERCENTILE.INC($AP$2:$AP$1000,0.5),"Medium Risk","Low Risk"))</f>
        <v>Medium Risk</v>
      </c>
      <c r="AR462">
        <f>(HR[[#This Row],[OverTimeFlag]]*4+HR[[#This Row],[LowWLBFlag]]*3+HR[[#This Row],[LowJobSatisFlag]]*2+HR[[#This Row],[LowProFlag]]*1)/10</f>
        <v>0</v>
      </c>
      <c r="AS462" t="str">
        <f t="shared" si="7"/>
        <v>Low Burnout</v>
      </c>
      <c r="AT462" t="str">
        <f>IF(HR[[#This Row],[YearsSinceLastPromotion]]&gt;4,"High Stagnation",
IF(HR[[#This Row],[YearsSinceLastPromotion]]&gt;=3,"Medium Stagnation","Low Stagnation"))</f>
        <v>Low Stagnation</v>
      </c>
      <c r="AU462" t="str">
        <f>IF(HR[[#This Row],[MonthlyIncome]]&lt;4000,"Low Salary",
IF(HR[[#This Row],[MonthlyIncome]]&lt;8000,"Medium Salary","High Salary"))</f>
        <v>Medium Salary</v>
      </c>
    </row>
    <row r="463" spans="1:47">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IF(HR[[#This Row],[OverTime]]="Yes",1,0)</f>
        <v>0</v>
      </c>
      <c r="AK463">
        <f>IF(HR[[#This Row],[JobSatisfaction]]&lt;=2,1,0)</f>
        <v>0</v>
      </c>
      <c r="AL463">
        <f>IF(HR[[#This Row],[WorkLifeBalance]]&lt;=2,1,0)</f>
        <v>0</v>
      </c>
      <c r="AM463">
        <f>IF(HR[[#This Row],[MonthlyIncome]]&lt;AVERAGE(HR[MonthlyIncome]),1,0)</f>
        <v>1</v>
      </c>
      <c r="AN463">
        <f>IF(HR[[#This Row],[EnvironmentSatisfaction]]&lt;=2,1,0)</f>
        <v>1</v>
      </c>
      <c r="AO463">
        <f>IF(HR[[#This Row],[YearsSinceLastPromotion]]&gt;4,1,0)</f>
        <v>0</v>
      </c>
      <c r="AP463">
        <f>(HR[[#This Row],[OverTimeFlag]]*1.5+HR[[#This Row],[LowJobSatisFlag]]*2.5+HR[[#This Row],[LowWLBFlag]]*2+HR[[#This Row],[LowSalaryFlag]]*1.5+HR[[#This Row],[LowEnviFlag]]*2+HR[[#This Row],[LowProFlag]]*0.5)/10</f>
        <v>0.35</v>
      </c>
      <c r="AQ463" t="str">
        <f>IF(A463&gt;=_xlfn.PERCENTILE.INC($A$2:$A$1000,0.8),"High Risk",
IF(HR[[#This Row],[AttritionRiskScore]]&gt;=_xlfn.PERCENTILE.INC($AP$2:$AP$1000,0.5),"Medium Risk","Low Risk"))</f>
        <v>Medium Risk</v>
      </c>
      <c r="AR463">
        <f>(HR[[#This Row],[OverTimeFlag]]*4+HR[[#This Row],[LowWLBFlag]]*3+HR[[#This Row],[LowJobSatisFlag]]*2+HR[[#This Row],[LowProFlag]]*1)/10</f>
        <v>0</v>
      </c>
      <c r="AS463" t="str">
        <f t="shared" si="7"/>
        <v>Low Burnout</v>
      </c>
      <c r="AT463" t="str">
        <f>IF(HR[[#This Row],[YearsSinceLastPromotion]]&gt;4,"High Stagnation",
IF(HR[[#This Row],[YearsSinceLastPromotion]]&gt;=3,"Medium Stagnation","Low Stagnation"))</f>
        <v>Low Stagnation</v>
      </c>
      <c r="AU463" t="str">
        <f>IF(HR[[#This Row],[MonthlyIncome]]&lt;4000,"Low Salary",
IF(HR[[#This Row],[MonthlyIncome]]&lt;8000,"Medium Salary","High Salary"))</f>
        <v>Medium Salary</v>
      </c>
    </row>
    <row r="464" spans="1:47">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IF(HR[[#This Row],[OverTime]]="Yes",1,0)</f>
        <v>0</v>
      </c>
      <c r="AK464">
        <f>IF(HR[[#This Row],[JobSatisfaction]]&lt;=2,1,0)</f>
        <v>0</v>
      </c>
      <c r="AL464">
        <f>IF(HR[[#This Row],[WorkLifeBalance]]&lt;=2,1,0)</f>
        <v>0</v>
      </c>
      <c r="AM464">
        <f>IF(HR[[#This Row],[MonthlyIncome]]&lt;AVERAGE(HR[MonthlyIncome]),1,0)</f>
        <v>1</v>
      </c>
      <c r="AN464">
        <f>IF(HR[[#This Row],[EnvironmentSatisfaction]]&lt;=2,1,0)</f>
        <v>0</v>
      </c>
      <c r="AO464">
        <f>IF(HR[[#This Row],[YearsSinceLastPromotion]]&gt;4,1,0)</f>
        <v>1</v>
      </c>
      <c r="AP464">
        <f>(HR[[#This Row],[OverTimeFlag]]*1.5+HR[[#This Row],[LowJobSatisFlag]]*2.5+HR[[#This Row],[LowWLBFlag]]*2+HR[[#This Row],[LowSalaryFlag]]*1.5+HR[[#This Row],[LowEnviFlag]]*2+HR[[#This Row],[LowProFlag]]*0.5)/10</f>
        <v>0.2</v>
      </c>
      <c r="AQ464" t="str">
        <f>IF(A464&gt;=_xlfn.PERCENTILE.INC($A$2:$A$1000,0.8),"High Risk",
IF(HR[[#This Row],[AttritionRiskScore]]&gt;=_xlfn.PERCENTILE.INC($AP$2:$AP$1000,0.5),"Medium Risk","Low Risk"))</f>
        <v>Low Risk</v>
      </c>
      <c r="AR464">
        <f>(HR[[#This Row],[OverTimeFlag]]*4+HR[[#This Row],[LowWLBFlag]]*3+HR[[#This Row],[LowJobSatisFlag]]*2+HR[[#This Row],[LowProFlag]]*1)/10</f>
        <v>0.1</v>
      </c>
      <c r="AS464" t="str">
        <f t="shared" si="7"/>
        <v>Low Burnout</v>
      </c>
      <c r="AT464" t="str">
        <f>IF(HR[[#This Row],[YearsSinceLastPromotion]]&gt;4,"High Stagnation",
IF(HR[[#This Row],[YearsSinceLastPromotion]]&gt;=3,"Medium Stagnation","Low Stagnation"))</f>
        <v>High Stagnation</v>
      </c>
      <c r="AU464" t="str">
        <f>IF(HR[[#This Row],[MonthlyIncome]]&lt;4000,"Low Salary",
IF(HR[[#This Row],[MonthlyIncome]]&lt;8000,"Medium Salary","High Salary"))</f>
        <v>Medium Salary</v>
      </c>
    </row>
    <row r="465" spans="1:47">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IF(HR[[#This Row],[OverTime]]="Yes",1,0)</f>
        <v>1</v>
      </c>
      <c r="AK465">
        <f>IF(HR[[#This Row],[JobSatisfaction]]&lt;=2,1,0)</f>
        <v>0</v>
      </c>
      <c r="AL465">
        <f>IF(HR[[#This Row],[WorkLifeBalance]]&lt;=2,1,0)</f>
        <v>1</v>
      </c>
      <c r="AM465">
        <f>IF(HR[[#This Row],[MonthlyIncome]]&lt;AVERAGE(HR[MonthlyIncome]),1,0)</f>
        <v>1</v>
      </c>
      <c r="AN465">
        <f>IF(HR[[#This Row],[EnvironmentSatisfaction]]&lt;=2,1,0)</f>
        <v>0</v>
      </c>
      <c r="AO465">
        <f>IF(HR[[#This Row],[YearsSinceLastPromotion]]&gt;4,1,0)</f>
        <v>0</v>
      </c>
      <c r="AP465">
        <f>(HR[[#This Row],[OverTimeFlag]]*1.5+HR[[#This Row],[LowJobSatisFlag]]*2.5+HR[[#This Row],[LowWLBFlag]]*2+HR[[#This Row],[LowSalaryFlag]]*1.5+HR[[#This Row],[LowEnviFlag]]*2+HR[[#This Row],[LowProFlag]]*0.5)/10</f>
        <v>0.5</v>
      </c>
      <c r="AQ465" t="str">
        <f>IF(A465&gt;=_xlfn.PERCENTILE.INC($A$2:$A$1000,0.8),"High Risk",
IF(HR[[#This Row],[AttritionRiskScore]]&gt;=_xlfn.PERCENTILE.INC($AP$2:$AP$1000,0.5),"Medium Risk","Low Risk"))</f>
        <v>Medium Risk</v>
      </c>
      <c r="AR465">
        <f>(HR[[#This Row],[OverTimeFlag]]*4+HR[[#This Row],[LowWLBFlag]]*3+HR[[#This Row],[LowJobSatisFlag]]*2+HR[[#This Row],[LowProFlag]]*1)/10</f>
        <v>0.7</v>
      </c>
      <c r="AS465" t="str">
        <f t="shared" si="7"/>
        <v>High Burnout</v>
      </c>
      <c r="AT465" t="str">
        <f>IF(HR[[#This Row],[YearsSinceLastPromotion]]&gt;4,"High Stagnation",
IF(HR[[#This Row],[YearsSinceLastPromotion]]&gt;=3,"Medium Stagnation","Low Stagnation"))</f>
        <v>Low Stagnation</v>
      </c>
      <c r="AU465" t="str">
        <f>IF(HR[[#This Row],[MonthlyIncome]]&lt;4000,"Low Salary",
IF(HR[[#This Row],[MonthlyIncome]]&lt;8000,"Medium Salary","High Salary"))</f>
        <v>Low Salary</v>
      </c>
    </row>
    <row r="466" spans="1:47">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IF(HR[[#This Row],[OverTime]]="Yes",1,0)</f>
        <v>0</v>
      </c>
      <c r="AK466">
        <f>IF(HR[[#This Row],[JobSatisfaction]]&lt;=2,1,0)</f>
        <v>0</v>
      </c>
      <c r="AL466">
        <f>IF(HR[[#This Row],[WorkLifeBalance]]&lt;=2,1,0)</f>
        <v>0</v>
      </c>
      <c r="AM466">
        <f>IF(HR[[#This Row],[MonthlyIncome]]&lt;AVERAGE(HR[MonthlyIncome]),1,0)</f>
        <v>0</v>
      </c>
      <c r="AN466">
        <f>IF(HR[[#This Row],[EnvironmentSatisfaction]]&lt;=2,1,0)</f>
        <v>1</v>
      </c>
      <c r="AO466">
        <f>IF(HR[[#This Row],[YearsSinceLastPromotion]]&gt;4,1,0)</f>
        <v>0</v>
      </c>
      <c r="AP466">
        <f>(HR[[#This Row],[OverTimeFlag]]*1.5+HR[[#This Row],[LowJobSatisFlag]]*2.5+HR[[#This Row],[LowWLBFlag]]*2+HR[[#This Row],[LowSalaryFlag]]*1.5+HR[[#This Row],[LowEnviFlag]]*2+HR[[#This Row],[LowProFlag]]*0.5)/10</f>
        <v>0.2</v>
      </c>
      <c r="AQ466" t="str">
        <f>IF(A466&gt;=_xlfn.PERCENTILE.INC($A$2:$A$1000,0.8),"High Risk",
IF(HR[[#This Row],[AttritionRiskScore]]&gt;=_xlfn.PERCENTILE.INC($AP$2:$AP$1000,0.5),"Medium Risk","Low Risk"))</f>
        <v>Low Risk</v>
      </c>
      <c r="AR466">
        <f>(HR[[#This Row],[OverTimeFlag]]*4+HR[[#This Row],[LowWLBFlag]]*3+HR[[#This Row],[LowJobSatisFlag]]*2+HR[[#This Row],[LowProFlag]]*1)/10</f>
        <v>0</v>
      </c>
      <c r="AS466" t="str">
        <f t="shared" si="7"/>
        <v>Low Burnout</v>
      </c>
      <c r="AT466" t="str">
        <f>IF(HR[[#This Row],[YearsSinceLastPromotion]]&gt;4,"High Stagnation",
IF(HR[[#This Row],[YearsSinceLastPromotion]]&gt;=3,"Medium Stagnation","Low Stagnation"))</f>
        <v>Low Stagnation</v>
      </c>
      <c r="AU466" t="str">
        <f>IF(HR[[#This Row],[MonthlyIncome]]&lt;4000,"Low Salary",
IF(HR[[#This Row],[MonthlyIncome]]&lt;8000,"Medium Salary","High Salary"))</f>
        <v>Medium Salary</v>
      </c>
    </row>
    <row r="467" spans="1:47">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IF(HR[[#This Row],[OverTime]]="Yes",1,0)</f>
        <v>0</v>
      </c>
      <c r="AK467">
        <f>IF(HR[[#This Row],[JobSatisfaction]]&lt;=2,1,0)</f>
        <v>0</v>
      </c>
      <c r="AL467">
        <f>IF(HR[[#This Row],[WorkLifeBalance]]&lt;=2,1,0)</f>
        <v>1</v>
      </c>
      <c r="AM467">
        <f>IF(HR[[#This Row],[MonthlyIncome]]&lt;AVERAGE(HR[MonthlyIncome]),1,0)</f>
        <v>0</v>
      </c>
      <c r="AN467">
        <f>IF(HR[[#This Row],[EnvironmentSatisfaction]]&lt;=2,1,0)</f>
        <v>1</v>
      </c>
      <c r="AO467">
        <f>IF(HR[[#This Row],[YearsSinceLastPromotion]]&gt;4,1,0)</f>
        <v>0</v>
      </c>
      <c r="AP467">
        <f>(HR[[#This Row],[OverTimeFlag]]*1.5+HR[[#This Row],[LowJobSatisFlag]]*2.5+HR[[#This Row],[LowWLBFlag]]*2+HR[[#This Row],[LowSalaryFlag]]*1.5+HR[[#This Row],[LowEnviFlag]]*2+HR[[#This Row],[LowProFlag]]*0.5)/10</f>
        <v>0.4</v>
      </c>
      <c r="AQ467" t="str">
        <f>IF(A467&gt;=_xlfn.PERCENTILE.INC($A$2:$A$1000,0.8),"High Risk",
IF(HR[[#This Row],[AttritionRiskScore]]&gt;=_xlfn.PERCENTILE.INC($AP$2:$AP$1000,0.5),"Medium Risk","Low Risk"))</f>
        <v>High Risk</v>
      </c>
      <c r="AR467">
        <f>(HR[[#This Row],[OverTimeFlag]]*4+HR[[#This Row],[LowWLBFlag]]*3+HR[[#This Row],[LowJobSatisFlag]]*2+HR[[#This Row],[LowProFlag]]*1)/10</f>
        <v>0.3</v>
      </c>
      <c r="AS467" t="str">
        <f t="shared" si="7"/>
        <v>Low Burnout</v>
      </c>
      <c r="AT467" t="str">
        <f>IF(HR[[#This Row],[YearsSinceLastPromotion]]&gt;4,"High Stagnation",
IF(HR[[#This Row],[YearsSinceLastPromotion]]&gt;=3,"Medium Stagnation","Low Stagnation"))</f>
        <v>Low Stagnation</v>
      </c>
      <c r="AU467" t="str">
        <f>IF(HR[[#This Row],[MonthlyIncome]]&lt;4000,"Low Salary",
IF(HR[[#This Row],[MonthlyIncome]]&lt;8000,"Medium Salary","High Salary"))</f>
        <v>High Salary</v>
      </c>
    </row>
    <row r="468" spans="1:47">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IF(HR[[#This Row],[OverTime]]="Yes",1,0)</f>
        <v>0</v>
      </c>
      <c r="AK468">
        <f>IF(HR[[#This Row],[JobSatisfaction]]&lt;=2,1,0)</f>
        <v>1</v>
      </c>
      <c r="AL468">
        <f>IF(HR[[#This Row],[WorkLifeBalance]]&lt;=2,1,0)</f>
        <v>0</v>
      </c>
      <c r="AM468">
        <f>IF(HR[[#This Row],[MonthlyIncome]]&lt;AVERAGE(HR[MonthlyIncome]),1,0)</f>
        <v>0</v>
      </c>
      <c r="AN468">
        <f>IF(HR[[#This Row],[EnvironmentSatisfaction]]&lt;=2,1,0)</f>
        <v>1</v>
      </c>
      <c r="AO468">
        <f>IF(HR[[#This Row],[YearsSinceLastPromotion]]&gt;4,1,0)</f>
        <v>1</v>
      </c>
      <c r="AP468">
        <f>(HR[[#This Row],[OverTimeFlag]]*1.5+HR[[#This Row],[LowJobSatisFlag]]*2.5+HR[[#This Row],[LowWLBFlag]]*2+HR[[#This Row],[LowSalaryFlag]]*1.5+HR[[#This Row],[LowEnviFlag]]*2+HR[[#This Row],[LowProFlag]]*0.5)/10</f>
        <v>0.5</v>
      </c>
      <c r="AQ468" t="str">
        <f>IF(A468&gt;=_xlfn.PERCENTILE.INC($A$2:$A$1000,0.8),"High Risk",
IF(HR[[#This Row],[AttritionRiskScore]]&gt;=_xlfn.PERCENTILE.INC($AP$2:$AP$1000,0.5),"Medium Risk","Low Risk"))</f>
        <v>Medium Risk</v>
      </c>
      <c r="AR468">
        <f>(HR[[#This Row],[OverTimeFlag]]*4+HR[[#This Row],[LowWLBFlag]]*3+HR[[#This Row],[LowJobSatisFlag]]*2+HR[[#This Row],[LowProFlag]]*1)/10</f>
        <v>0.3</v>
      </c>
      <c r="AS468" t="str">
        <f t="shared" si="7"/>
        <v>Low Burnout</v>
      </c>
      <c r="AT468" t="str">
        <f>IF(HR[[#This Row],[YearsSinceLastPromotion]]&gt;4,"High Stagnation",
IF(HR[[#This Row],[YearsSinceLastPromotion]]&gt;=3,"Medium Stagnation","Low Stagnation"))</f>
        <v>High Stagnation</v>
      </c>
      <c r="AU468" t="str">
        <f>IF(HR[[#This Row],[MonthlyIncome]]&lt;4000,"Low Salary",
IF(HR[[#This Row],[MonthlyIncome]]&lt;8000,"Medium Salary","High Salary"))</f>
        <v>High Salary</v>
      </c>
    </row>
    <row r="469" spans="1:47">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IF(HR[[#This Row],[OverTime]]="Yes",1,0)</f>
        <v>0</v>
      </c>
      <c r="AK469">
        <f>IF(HR[[#This Row],[JobSatisfaction]]&lt;=2,1,0)</f>
        <v>1</v>
      </c>
      <c r="AL469">
        <f>IF(HR[[#This Row],[WorkLifeBalance]]&lt;=2,1,0)</f>
        <v>0</v>
      </c>
      <c r="AM469">
        <f>IF(HR[[#This Row],[MonthlyIncome]]&lt;AVERAGE(HR[MonthlyIncome]),1,0)</f>
        <v>0</v>
      </c>
      <c r="AN469">
        <f>IF(HR[[#This Row],[EnvironmentSatisfaction]]&lt;=2,1,0)</f>
        <v>1</v>
      </c>
      <c r="AO469">
        <f>IF(HR[[#This Row],[YearsSinceLastPromotion]]&gt;4,1,0)</f>
        <v>1</v>
      </c>
      <c r="AP469">
        <f>(HR[[#This Row],[OverTimeFlag]]*1.5+HR[[#This Row],[LowJobSatisFlag]]*2.5+HR[[#This Row],[LowWLBFlag]]*2+HR[[#This Row],[LowSalaryFlag]]*1.5+HR[[#This Row],[LowEnviFlag]]*2+HR[[#This Row],[LowProFlag]]*0.5)/10</f>
        <v>0.5</v>
      </c>
      <c r="AQ469" t="str">
        <f>IF(A469&gt;=_xlfn.PERCENTILE.INC($A$2:$A$1000,0.8),"High Risk",
IF(HR[[#This Row],[AttritionRiskScore]]&gt;=_xlfn.PERCENTILE.INC($AP$2:$AP$1000,0.5),"Medium Risk","Low Risk"))</f>
        <v>Medium Risk</v>
      </c>
      <c r="AR469">
        <f>(HR[[#This Row],[OverTimeFlag]]*4+HR[[#This Row],[LowWLBFlag]]*3+HR[[#This Row],[LowJobSatisFlag]]*2+HR[[#This Row],[LowProFlag]]*1)/10</f>
        <v>0.3</v>
      </c>
      <c r="AS469" t="str">
        <f t="shared" si="7"/>
        <v>Low Burnout</v>
      </c>
      <c r="AT469" t="str">
        <f>IF(HR[[#This Row],[YearsSinceLastPromotion]]&gt;4,"High Stagnation",
IF(HR[[#This Row],[YearsSinceLastPromotion]]&gt;=3,"Medium Stagnation","Low Stagnation"))</f>
        <v>High Stagnation</v>
      </c>
      <c r="AU469" t="str">
        <f>IF(HR[[#This Row],[MonthlyIncome]]&lt;4000,"Low Salary",
IF(HR[[#This Row],[MonthlyIncome]]&lt;8000,"Medium Salary","High Salary"))</f>
        <v>High Salary</v>
      </c>
    </row>
    <row r="470" spans="1:47">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IF(HR[[#This Row],[OverTime]]="Yes",1,0)</f>
        <v>1</v>
      </c>
      <c r="AK470">
        <f>IF(HR[[#This Row],[JobSatisfaction]]&lt;=2,1,0)</f>
        <v>1</v>
      </c>
      <c r="AL470">
        <f>IF(HR[[#This Row],[WorkLifeBalance]]&lt;=2,1,0)</f>
        <v>0</v>
      </c>
      <c r="AM470">
        <f>IF(HR[[#This Row],[MonthlyIncome]]&lt;AVERAGE(HR[MonthlyIncome]),1,0)</f>
        <v>1</v>
      </c>
      <c r="AN470">
        <f>IF(HR[[#This Row],[EnvironmentSatisfaction]]&lt;=2,1,0)</f>
        <v>0</v>
      </c>
      <c r="AO470">
        <f>IF(HR[[#This Row],[YearsSinceLastPromotion]]&gt;4,1,0)</f>
        <v>1</v>
      </c>
      <c r="AP470">
        <f>(HR[[#This Row],[OverTimeFlag]]*1.5+HR[[#This Row],[LowJobSatisFlag]]*2.5+HR[[#This Row],[LowWLBFlag]]*2+HR[[#This Row],[LowSalaryFlag]]*1.5+HR[[#This Row],[LowEnviFlag]]*2+HR[[#This Row],[LowProFlag]]*0.5)/10</f>
        <v>0.6</v>
      </c>
      <c r="AQ470" t="str">
        <f>IF(A470&gt;=_xlfn.PERCENTILE.INC($A$2:$A$1000,0.8),"High Risk",
IF(HR[[#This Row],[AttritionRiskScore]]&gt;=_xlfn.PERCENTILE.INC($AP$2:$AP$1000,0.5),"Medium Risk","Low Risk"))</f>
        <v>High Risk</v>
      </c>
      <c r="AR470">
        <f>(HR[[#This Row],[OverTimeFlag]]*4+HR[[#This Row],[LowWLBFlag]]*3+HR[[#This Row],[LowJobSatisFlag]]*2+HR[[#This Row],[LowProFlag]]*1)/10</f>
        <v>0.7</v>
      </c>
      <c r="AS470" t="str">
        <f t="shared" si="7"/>
        <v>High Burnout</v>
      </c>
      <c r="AT470" t="str">
        <f>IF(HR[[#This Row],[YearsSinceLastPromotion]]&gt;4,"High Stagnation",
IF(HR[[#This Row],[YearsSinceLastPromotion]]&gt;=3,"Medium Stagnation","Low Stagnation"))</f>
        <v>High Stagnation</v>
      </c>
      <c r="AU470" t="str">
        <f>IF(HR[[#This Row],[MonthlyIncome]]&lt;4000,"Low Salary",
IF(HR[[#This Row],[MonthlyIncome]]&lt;8000,"Medium Salary","High Salary"))</f>
        <v>Medium Salary</v>
      </c>
    </row>
    <row r="471" spans="1:47">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IF(HR[[#This Row],[OverTime]]="Yes",1,0)</f>
        <v>0</v>
      </c>
      <c r="AK471">
        <f>IF(HR[[#This Row],[JobSatisfaction]]&lt;=2,1,0)</f>
        <v>0</v>
      </c>
      <c r="AL471">
        <f>IF(HR[[#This Row],[WorkLifeBalance]]&lt;=2,1,0)</f>
        <v>0</v>
      </c>
      <c r="AM471">
        <f>IF(HR[[#This Row],[MonthlyIncome]]&lt;AVERAGE(HR[MonthlyIncome]),1,0)</f>
        <v>1</v>
      </c>
      <c r="AN471">
        <f>IF(HR[[#This Row],[EnvironmentSatisfaction]]&lt;=2,1,0)</f>
        <v>0</v>
      </c>
      <c r="AO471">
        <f>IF(HR[[#This Row],[YearsSinceLastPromotion]]&gt;4,1,0)</f>
        <v>0</v>
      </c>
      <c r="AP471">
        <f>(HR[[#This Row],[OverTimeFlag]]*1.5+HR[[#This Row],[LowJobSatisFlag]]*2.5+HR[[#This Row],[LowWLBFlag]]*2+HR[[#This Row],[LowSalaryFlag]]*1.5+HR[[#This Row],[LowEnviFlag]]*2+HR[[#This Row],[LowProFlag]]*0.5)/10</f>
        <v>0.15</v>
      </c>
      <c r="AQ471" t="str">
        <f>IF(A471&gt;=_xlfn.PERCENTILE.INC($A$2:$A$1000,0.8),"High Risk",
IF(HR[[#This Row],[AttritionRiskScore]]&gt;=_xlfn.PERCENTILE.INC($AP$2:$AP$1000,0.5),"Medium Risk","Low Risk"))</f>
        <v>Low Risk</v>
      </c>
      <c r="AR471">
        <f>(HR[[#This Row],[OverTimeFlag]]*4+HR[[#This Row],[LowWLBFlag]]*3+HR[[#This Row],[LowJobSatisFlag]]*2+HR[[#This Row],[LowProFlag]]*1)/10</f>
        <v>0</v>
      </c>
      <c r="AS471" t="str">
        <f t="shared" si="7"/>
        <v>Low Burnout</v>
      </c>
      <c r="AT471" t="str">
        <f>IF(HR[[#This Row],[YearsSinceLastPromotion]]&gt;4,"High Stagnation",
IF(HR[[#This Row],[YearsSinceLastPromotion]]&gt;=3,"Medium Stagnation","Low Stagnation"))</f>
        <v>Low Stagnation</v>
      </c>
      <c r="AU471" t="str">
        <f>IF(HR[[#This Row],[MonthlyIncome]]&lt;4000,"Low Salary",
IF(HR[[#This Row],[MonthlyIncome]]&lt;8000,"Medium Salary","High Salary"))</f>
        <v>Medium Salary</v>
      </c>
    </row>
    <row r="472" spans="1:47">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IF(HR[[#This Row],[OverTime]]="Yes",1,0)</f>
        <v>0</v>
      </c>
      <c r="AK472">
        <f>IF(HR[[#This Row],[JobSatisfaction]]&lt;=2,1,0)</f>
        <v>0</v>
      </c>
      <c r="AL472">
        <f>IF(HR[[#This Row],[WorkLifeBalance]]&lt;=2,1,0)</f>
        <v>0</v>
      </c>
      <c r="AM472">
        <f>IF(HR[[#This Row],[MonthlyIncome]]&lt;AVERAGE(HR[MonthlyIncome]),1,0)</f>
        <v>1</v>
      </c>
      <c r="AN472">
        <f>IF(HR[[#This Row],[EnvironmentSatisfaction]]&lt;=2,1,0)</f>
        <v>0</v>
      </c>
      <c r="AO472">
        <f>IF(HR[[#This Row],[YearsSinceLastPromotion]]&gt;4,1,0)</f>
        <v>0</v>
      </c>
      <c r="AP472">
        <f>(HR[[#This Row],[OverTimeFlag]]*1.5+HR[[#This Row],[LowJobSatisFlag]]*2.5+HR[[#This Row],[LowWLBFlag]]*2+HR[[#This Row],[LowSalaryFlag]]*1.5+HR[[#This Row],[LowEnviFlag]]*2+HR[[#This Row],[LowProFlag]]*0.5)/10</f>
        <v>0.15</v>
      </c>
      <c r="AQ472" t="str">
        <f>IF(A472&gt;=_xlfn.PERCENTILE.INC($A$2:$A$1000,0.8),"High Risk",
IF(HR[[#This Row],[AttritionRiskScore]]&gt;=_xlfn.PERCENTILE.INC($AP$2:$AP$1000,0.5),"Medium Risk","Low Risk"))</f>
        <v>Low Risk</v>
      </c>
      <c r="AR472">
        <f>(HR[[#This Row],[OverTimeFlag]]*4+HR[[#This Row],[LowWLBFlag]]*3+HR[[#This Row],[LowJobSatisFlag]]*2+HR[[#This Row],[LowProFlag]]*1)/10</f>
        <v>0</v>
      </c>
      <c r="AS472" t="str">
        <f t="shared" si="7"/>
        <v>Low Burnout</v>
      </c>
      <c r="AT472" t="str">
        <f>IF(HR[[#This Row],[YearsSinceLastPromotion]]&gt;4,"High Stagnation",
IF(HR[[#This Row],[YearsSinceLastPromotion]]&gt;=3,"Medium Stagnation","Low Stagnation"))</f>
        <v>Low Stagnation</v>
      </c>
      <c r="AU472" t="str">
        <f>IF(HR[[#This Row],[MonthlyIncome]]&lt;4000,"Low Salary",
IF(HR[[#This Row],[MonthlyIncome]]&lt;8000,"Medium Salary","High Salary"))</f>
        <v>Low Salary</v>
      </c>
    </row>
    <row r="473" spans="1:47">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IF(HR[[#This Row],[OverTime]]="Yes",1,0)</f>
        <v>0</v>
      </c>
      <c r="AK473">
        <f>IF(HR[[#This Row],[JobSatisfaction]]&lt;=2,1,0)</f>
        <v>0</v>
      </c>
      <c r="AL473">
        <f>IF(HR[[#This Row],[WorkLifeBalance]]&lt;=2,1,0)</f>
        <v>0</v>
      </c>
      <c r="AM473">
        <f>IF(HR[[#This Row],[MonthlyIncome]]&lt;AVERAGE(HR[MonthlyIncome]),1,0)</f>
        <v>0</v>
      </c>
      <c r="AN473">
        <f>IF(HR[[#This Row],[EnvironmentSatisfaction]]&lt;=2,1,0)</f>
        <v>0</v>
      </c>
      <c r="AO473">
        <f>IF(HR[[#This Row],[YearsSinceLastPromotion]]&gt;4,1,0)</f>
        <v>0</v>
      </c>
      <c r="AP473">
        <f>(HR[[#This Row],[OverTimeFlag]]*1.5+HR[[#This Row],[LowJobSatisFlag]]*2.5+HR[[#This Row],[LowWLBFlag]]*2+HR[[#This Row],[LowSalaryFlag]]*1.5+HR[[#This Row],[LowEnviFlag]]*2+HR[[#This Row],[LowProFlag]]*0.5)/10</f>
        <v>0</v>
      </c>
      <c r="AQ473" t="str">
        <f>IF(A473&gt;=_xlfn.PERCENTILE.INC($A$2:$A$1000,0.8),"High Risk",
IF(HR[[#This Row],[AttritionRiskScore]]&gt;=_xlfn.PERCENTILE.INC($AP$2:$AP$1000,0.5),"Medium Risk","Low Risk"))</f>
        <v>Low Risk</v>
      </c>
      <c r="AR473">
        <f>(HR[[#This Row],[OverTimeFlag]]*4+HR[[#This Row],[LowWLBFlag]]*3+HR[[#This Row],[LowJobSatisFlag]]*2+HR[[#This Row],[LowProFlag]]*1)/10</f>
        <v>0</v>
      </c>
      <c r="AS473" t="str">
        <f t="shared" si="7"/>
        <v>Low Burnout</v>
      </c>
      <c r="AT473" t="str">
        <f>IF(HR[[#This Row],[YearsSinceLastPromotion]]&gt;4,"High Stagnation",
IF(HR[[#This Row],[YearsSinceLastPromotion]]&gt;=3,"Medium Stagnation","Low Stagnation"))</f>
        <v>Low Stagnation</v>
      </c>
      <c r="AU473" t="str">
        <f>IF(HR[[#This Row],[MonthlyIncome]]&lt;4000,"Low Salary",
IF(HR[[#This Row],[MonthlyIncome]]&lt;8000,"Medium Salary","High Salary"))</f>
        <v>High Salary</v>
      </c>
    </row>
    <row r="474" spans="1:47">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IF(HR[[#This Row],[OverTime]]="Yes",1,0)</f>
        <v>0</v>
      </c>
      <c r="AK474">
        <f>IF(HR[[#This Row],[JobSatisfaction]]&lt;=2,1,0)</f>
        <v>1</v>
      </c>
      <c r="AL474">
        <f>IF(HR[[#This Row],[WorkLifeBalance]]&lt;=2,1,0)</f>
        <v>1</v>
      </c>
      <c r="AM474">
        <f>IF(HR[[#This Row],[MonthlyIncome]]&lt;AVERAGE(HR[MonthlyIncome]),1,0)</f>
        <v>1</v>
      </c>
      <c r="AN474">
        <f>IF(HR[[#This Row],[EnvironmentSatisfaction]]&lt;=2,1,0)</f>
        <v>1</v>
      </c>
      <c r="AO474">
        <f>IF(HR[[#This Row],[YearsSinceLastPromotion]]&gt;4,1,0)</f>
        <v>0</v>
      </c>
      <c r="AP474">
        <f>(HR[[#This Row],[OverTimeFlag]]*1.5+HR[[#This Row],[LowJobSatisFlag]]*2.5+HR[[#This Row],[LowWLBFlag]]*2+HR[[#This Row],[LowSalaryFlag]]*1.5+HR[[#This Row],[LowEnviFlag]]*2+HR[[#This Row],[LowProFlag]]*0.5)/10</f>
        <v>0.8</v>
      </c>
      <c r="AQ474" t="str">
        <f>IF(A474&gt;=_xlfn.PERCENTILE.INC($A$2:$A$1000,0.8),"High Risk",
IF(HR[[#This Row],[AttritionRiskScore]]&gt;=_xlfn.PERCENTILE.INC($AP$2:$AP$1000,0.5),"Medium Risk","Low Risk"))</f>
        <v>Medium Risk</v>
      </c>
      <c r="AR474">
        <f>(HR[[#This Row],[OverTimeFlag]]*4+HR[[#This Row],[LowWLBFlag]]*3+HR[[#This Row],[LowJobSatisFlag]]*2+HR[[#This Row],[LowProFlag]]*1)/10</f>
        <v>0.5</v>
      </c>
      <c r="AS474" t="str">
        <f t="shared" si="7"/>
        <v>Medium Burnout</v>
      </c>
      <c r="AT474" t="str">
        <f>IF(HR[[#This Row],[YearsSinceLastPromotion]]&gt;4,"High Stagnation",
IF(HR[[#This Row],[YearsSinceLastPromotion]]&gt;=3,"Medium Stagnation","Low Stagnation"))</f>
        <v>Medium Stagnation</v>
      </c>
      <c r="AU474" t="str">
        <f>IF(HR[[#This Row],[MonthlyIncome]]&lt;4000,"Low Salary",
IF(HR[[#This Row],[MonthlyIncome]]&lt;8000,"Medium Salary","High Salary"))</f>
        <v>Medium Salary</v>
      </c>
    </row>
    <row r="475" spans="1:47">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IF(HR[[#This Row],[OverTime]]="Yes",1,0)</f>
        <v>1</v>
      </c>
      <c r="AK475">
        <f>IF(HR[[#This Row],[JobSatisfaction]]&lt;=2,1,0)</f>
        <v>0</v>
      </c>
      <c r="AL475">
        <f>IF(HR[[#This Row],[WorkLifeBalance]]&lt;=2,1,0)</f>
        <v>0</v>
      </c>
      <c r="AM475">
        <f>IF(HR[[#This Row],[MonthlyIncome]]&lt;AVERAGE(HR[MonthlyIncome]),1,0)</f>
        <v>0</v>
      </c>
      <c r="AN475">
        <f>IF(HR[[#This Row],[EnvironmentSatisfaction]]&lt;=2,1,0)</f>
        <v>0</v>
      </c>
      <c r="AO475">
        <f>IF(HR[[#This Row],[YearsSinceLastPromotion]]&gt;4,1,0)</f>
        <v>0</v>
      </c>
      <c r="AP475">
        <f>(HR[[#This Row],[OverTimeFlag]]*1.5+HR[[#This Row],[LowJobSatisFlag]]*2.5+HR[[#This Row],[LowWLBFlag]]*2+HR[[#This Row],[LowSalaryFlag]]*1.5+HR[[#This Row],[LowEnviFlag]]*2+HR[[#This Row],[LowProFlag]]*0.5)/10</f>
        <v>0.15</v>
      </c>
      <c r="AQ475" t="str">
        <f>IF(A475&gt;=_xlfn.PERCENTILE.INC($A$2:$A$1000,0.8),"High Risk",
IF(HR[[#This Row],[AttritionRiskScore]]&gt;=_xlfn.PERCENTILE.INC($AP$2:$AP$1000,0.5),"Medium Risk","Low Risk"))</f>
        <v>High Risk</v>
      </c>
      <c r="AR475">
        <f>(HR[[#This Row],[OverTimeFlag]]*4+HR[[#This Row],[LowWLBFlag]]*3+HR[[#This Row],[LowJobSatisFlag]]*2+HR[[#This Row],[LowProFlag]]*1)/10</f>
        <v>0.4</v>
      </c>
      <c r="AS475" t="str">
        <f t="shared" si="7"/>
        <v>Medium Burnout</v>
      </c>
      <c r="AT475" t="str">
        <f>IF(HR[[#This Row],[YearsSinceLastPromotion]]&gt;4,"High Stagnation",
IF(HR[[#This Row],[YearsSinceLastPromotion]]&gt;=3,"Medium Stagnation","Low Stagnation"))</f>
        <v>Low Stagnation</v>
      </c>
      <c r="AU475" t="str">
        <f>IF(HR[[#This Row],[MonthlyIncome]]&lt;4000,"Low Salary",
IF(HR[[#This Row],[MonthlyIncome]]&lt;8000,"Medium Salary","High Salary"))</f>
        <v>High Salary</v>
      </c>
    </row>
    <row r="476" spans="1:47">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IF(HR[[#This Row],[OverTime]]="Yes",1,0)</f>
        <v>1</v>
      </c>
      <c r="AK476">
        <f>IF(HR[[#This Row],[JobSatisfaction]]&lt;=2,1,0)</f>
        <v>0</v>
      </c>
      <c r="AL476">
        <f>IF(HR[[#This Row],[WorkLifeBalance]]&lt;=2,1,0)</f>
        <v>0</v>
      </c>
      <c r="AM476">
        <f>IF(HR[[#This Row],[MonthlyIncome]]&lt;AVERAGE(HR[MonthlyIncome]),1,0)</f>
        <v>1</v>
      </c>
      <c r="AN476">
        <f>IF(HR[[#This Row],[EnvironmentSatisfaction]]&lt;=2,1,0)</f>
        <v>1</v>
      </c>
      <c r="AO476">
        <f>IF(HR[[#This Row],[YearsSinceLastPromotion]]&gt;4,1,0)</f>
        <v>0</v>
      </c>
      <c r="AP476">
        <f>(HR[[#This Row],[OverTimeFlag]]*1.5+HR[[#This Row],[LowJobSatisFlag]]*2.5+HR[[#This Row],[LowWLBFlag]]*2+HR[[#This Row],[LowSalaryFlag]]*1.5+HR[[#This Row],[LowEnviFlag]]*2+HR[[#This Row],[LowProFlag]]*0.5)/10</f>
        <v>0.5</v>
      </c>
      <c r="AQ476" t="str">
        <f>IF(A476&gt;=_xlfn.PERCENTILE.INC($A$2:$A$1000,0.8),"High Risk",
IF(HR[[#This Row],[AttritionRiskScore]]&gt;=_xlfn.PERCENTILE.INC($AP$2:$AP$1000,0.5),"Medium Risk","Low Risk"))</f>
        <v>Medium Risk</v>
      </c>
      <c r="AR476">
        <f>(HR[[#This Row],[OverTimeFlag]]*4+HR[[#This Row],[LowWLBFlag]]*3+HR[[#This Row],[LowJobSatisFlag]]*2+HR[[#This Row],[LowProFlag]]*1)/10</f>
        <v>0.4</v>
      </c>
      <c r="AS476" t="str">
        <f t="shared" si="7"/>
        <v>Medium Burnout</v>
      </c>
      <c r="AT476" t="str">
        <f>IF(HR[[#This Row],[YearsSinceLastPromotion]]&gt;4,"High Stagnation",
IF(HR[[#This Row],[YearsSinceLastPromotion]]&gt;=3,"Medium Stagnation","Low Stagnation"))</f>
        <v>Low Stagnation</v>
      </c>
      <c r="AU476" t="str">
        <f>IF(HR[[#This Row],[MonthlyIncome]]&lt;4000,"Low Salary",
IF(HR[[#This Row],[MonthlyIncome]]&lt;8000,"Medium Salary","High Salary"))</f>
        <v>Low Salary</v>
      </c>
    </row>
    <row r="477" spans="1:47">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IF(HR[[#This Row],[OverTime]]="Yes",1,0)</f>
        <v>0</v>
      </c>
      <c r="AK477">
        <f>IF(HR[[#This Row],[JobSatisfaction]]&lt;=2,1,0)</f>
        <v>1</v>
      </c>
      <c r="AL477">
        <f>IF(HR[[#This Row],[WorkLifeBalance]]&lt;=2,1,0)</f>
        <v>0</v>
      </c>
      <c r="AM477">
        <f>IF(HR[[#This Row],[MonthlyIncome]]&lt;AVERAGE(HR[MonthlyIncome]),1,0)</f>
        <v>1</v>
      </c>
      <c r="AN477">
        <f>IF(HR[[#This Row],[EnvironmentSatisfaction]]&lt;=2,1,0)</f>
        <v>1</v>
      </c>
      <c r="AO477">
        <f>IF(HR[[#This Row],[YearsSinceLastPromotion]]&gt;4,1,0)</f>
        <v>0</v>
      </c>
      <c r="AP477">
        <f>(HR[[#This Row],[OverTimeFlag]]*1.5+HR[[#This Row],[LowJobSatisFlag]]*2.5+HR[[#This Row],[LowWLBFlag]]*2+HR[[#This Row],[LowSalaryFlag]]*1.5+HR[[#This Row],[LowEnviFlag]]*2+HR[[#This Row],[LowProFlag]]*0.5)/10</f>
        <v>0.6</v>
      </c>
      <c r="AQ477" t="str">
        <f>IF(A477&gt;=_xlfn.PERCENTILE.INC($A$2:$A$1000,0.8),"High Risk",
IF(HR[[#This Row],[AttritionRiskScore]]&gt;=_xlfn.PERCENTILE.INC($AP$2:$AP$1000,0.5),"Medium Risk","Low Risk"))</f>
        <v>Medium Risk</v>
      </c>
      <c r="AR477">
        <f>(HR[[#This Row],[OverTimeFlag]]*4+HR[[#This Row],[LowWLBFlag]]*3+HR[[#This Row],[LowJobSatisFlag]]*2+HR[[#This Row],[LowProFlag]]*1)/10</f>
        <v>0.2</v>
      </c>
      <c r="AS477" t="str">
        <f t="shared" si="7"/>
        <v>Low Burnout</v>
      </c>
      <c r="AT477" t="str">
        <f>IF(HR[[#This Row],[YearsSinceLastPromotion]]&gt;4,"High Stagnation",
IF(HR[[#This Row],[YearsSinceLastPromotion]]&gt;=3,"Medium Stagnation","Low Stagnation"))</f>
        <v>Low Stagnation</v>
      </c>
      <c r="AU477" t="str">
        <f>IF(HR[[#This Row],[MonthlyIncome]]&lt;4000,"Low Salary",
IF(HR[[#This Row],[MonthlyIncome]]&lt;8000,"Medium Salary","High Salary"))</f>
        <v>Medium Salary</v>
      </c>
    </row>
    <row r="478" spans="1:47">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IF(HR[[#This Row],[OverTime]]="Yes",1,0)</f>
        <v>0</v>
      </c>
      <c r="AK478">
        <f>IF(HR[[#This Row],[JobSatisfaction]]&lt;=2,1,0)</f>
        <v>1</v>
      </c>
      <c r="AL478">
        <f>IF(HR[[#This Row],[WorkLifeBalance]]&lt;=2,1,0)</f>
        <v>0</v>
      </c>
      <c r="AM478">
        <f>IF(HR[[#This Row],[MonthlyIncome]]&lt;AVERAGE(HR[MonthlyIncome]),1,0)</f>
        <v>1</v>
      </c>
      <c r="AN478">
        <f>IF(HR[[#This Row],[EnvironmentSatisfaction]]&lt;=2,1,0)</f>
        <v>0</v>
      </c>
      <c r="AO478">
        <f>IF(HR[[#This Row],[YearsSinceLastPromotion]]&gt;4,1,0)</f>
        <v>0</v>
      </c>
      <c r="AP478">
        <f>(HR[[#This Row],[OverTimeFlag]]*1.5+HR[[#This Row],[LowJobSatisFlag]]*2.5+HR[[#This Row],[LowWLBFlag]]*2+HR[[#This Row],[LowSalaryFlag]]*1.5+HR[[#This Row],[LowEnviFlag]]*2+HR[[#This Row],[LowProFlag]]*0.5)/10</f>
        <v>0.4</v>
      </c>
      <c r="AQ478" t="str">
        <f>IF(A478&gt;=_xlfn.PERCENTILE.INC($A$2:$A$1000,0.8),"High Risk",
IF(HR[[#This Row],[AttritionRiskScore]]&gt;=_xlfn.PERCENTILE.INC($AP$2:$AP$1000,0.5),"Medium Risk","Low Risk"))</f>
        <v>Medium Risk</v>
      </c>
      <c r="AR478">
        <f>(HR[[#This Row],[OverTimeFlag]]*4+HR[[#This Row],[LowWLBFlag]]*3+HR[[#This Row],[LowJobSatisFlag]]*2+HR[[#This Row],[LowProFlag]]*1)/10</f>
        <v>0.2</v>
      </c>
      <c r="AS478" t="str">
        <f t="shared" si="7"/>
        <v>Low Burnout</v>
      </c>
      <c r="AT478" t="str">
        <f>IF(HR[[#This Row],[YearsSinceLastPromotion]]&gt;4,"High Stagnation",
IF(HR[[#This Row],[YearsSinceLastPromotion]]&gt;=3,"Medium Stagnation","Low Stagnation"))</f>
        <v>Low Stagnation</v>
      </c>
      <c r="AU478" t="str">
        <f>IF(HR[[#This Row],[MonthlyIncome]]&lt;4000,"Low Salary",
IF(HR[[#This Row],[MonthlyIncome]]&lt;8000,"Medium Salary","High Salary"))</f>
        <v>Low Salary</v>
      </c>
    </row>
    <row r="479" spans="1:47">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IF(HR[[#This Row],[OverTime]]="Yes",1,0)</f>
        <v>0</v>
      </c>
      <c r="AK479">
        <f>IF(HR[[#This Row],[JobSatisfaction]]&lt;=2,1,0)</f>
        <v>1</v>
      </c>
      <c r="AL479">
        <f>IF(HR[[#This Row],[WorkLifeBalance]]&lt;=2,1,0)</f>
        <v>0</v>
      </c>
      <c r="AM479">
        <f>IF(HR[[#This Row],[MonthlyIncome]]&lt;AVERAGE(HR[MonthlyIncome]),1,0)</f>
        <v>0</v>
      </c>
      <c r="AN479">
        <f>IF(HR[[#This Row],[EnvironmentSatisfaction]]&lt;=2,1,0)</f>
        <v>1</v>
      </c>
      <c r="AO479">
        <f>IF(HR[[#This Row],[YearsSinceLastPromotion]]&gt;4,1,0)</f>
        <v>1</v>
      </c>
      <c r="AP479">
        <f>(HR[[#This Row],[OverTimeFlag]]*1.5+HR[[#This Row],[LowJobSatisFlag]]*2.5+HR[[#This Row],[LowWLBFlag]]*2+HR[[#This Row],[LowSalaryFlag]]*1.5+HR[[#This Row],[LowEnviFlag]]*2+HR[[#This Row],[LowProFlag]]*0.5)/10</f>
        <v>0.5</v>
      </c>
      <c r="AQ479" t="str">
        <f>IF(A479&gt;=_xlfn.PERCENTILE.INC($A$2:$A$1000,0.8),"High Risk",
IF(HR[[#This Row],[AttritionRiskScore]]&gt;=_xlfn.PERCENTILE.INC($AP$2:$AP$1000,0.5),"Medium Risk","Low Risk"))</f>
        <v>High Risk</v>
      </c>
      <c r="AR479">
        <f>(HR[[#This Row],[OverTimeFlag]]*4+HR[[#This Row],[LowWLBFlag]]*3+HR[[#This Row],[LowJobSatisFlag]]*2+HR[[#This Row],[LowProFlag]]*1)/10</f>
        <v>0.3</v>
      </c>
      <c r="AS479" t="str">
        <f t="shared" si="7"/>
        <v>Low Burnout</v>
      </c>
      <c r="AT479" t="str">
        <f>IF(HR[[#This Row],[YearsSinceLastPromotion]]&gt;4,"High Stagnation",
IF(HR[[#This Row],[YearsSinceLastPromotion]]&gt;=3,"Medium Stagnation","Low Stagnation"))</f>
        <v>High Stagnation</v>
      </c>
      <c r="AU479" t="str">
        <f>IF(HR[[#This Row],[MonthlyIncome]]&lt;4000,"Low Salary",
IF(HR[[#This Row],[MonthlyIncome]]&lt;8000,"Medium Salary","High Salary"))</f>
        <v>High Salary</v>
      </c>
    </row>
    <row r="480" spans="1:47">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IF(HR[[#This Row],[OverTime]]="Yes",1,0)</f>
        <v>0</v>
      </c>
      <c r="AK480">
        <f>IF(HR[[#This Row],[JobSatisfaction]]&lt;=2,1,0)</f>
        <v>0</v>
      </c>
      <c r="AL480">
        <f>IF(HR[[#This Row],[WorkLifeBalance]]&lt;=2,1,0)</f>
        <v>0</v>
      </c>
      <c r="AM480">
        <f>IF(HR[[#This Row],[MonthlyIncome]]&lt;AVERAGE(HR[MonthlyIncome]),1,0)</f>
        <v>1</v>
      </c>
      <c r="AN480">
        <f>IF(HR[[#This Row],[EnvironmentSatisfaction]]&lt;=2,1,0)</f>
        <v>1</v>
      </c>
      <c r="AO480">
        <f>IF(HR[[#This Row],[YearsSinceLastPromotion]]&gt;4,1,0)</f>
        <v>0</v>
      </c>
      <c r="AP480">
        <f>(HR[[#This Row],[OverTimeFlag]]*1.5+HR[[#This Row],[LowJobSatisFlag]]*2.5+HR[[#This Row],[LowWLBFlag]]*2+HR[[#This Row],[LowSalaryFlag]]*1.5+HR[[#This Row],[LowEnviFlag]]*2+HR[[#This Row],[LowProFlag]]*0.5)/10</f>
        <v>0.35</v>
      </c>
      <c r="AQ480" t="str">
        <f>IF(A480&gt;=_xlfn.PERCENTILE.INC($A$2:$A$1000,0.8),"High Risk",
IF(HR[[#This Row],[AttritionRiskScore]]&gt;=_xlfn.PERCENTILE.INC($AP$2:$AP$1000,0.5),"Medium Risk","Low Risk"))</f>
        <v>Medium Risk</v>
      </c>
      <c r="AR480">
        <f>(HR[[#This Row],[OverTimeFlag]]*4+HR[[#This Row],[LowWLBFlag]]*3+HR[[#This Row],[LowJobSatisFlag]]*2+HR[[#This Row],[LowProFlag]]*1)/10</f>
        <v>0</v>
      </c>
      <c r="AS480" t="str">
        <f t="shared" si="7"/>
        <v>Low Burnout</v>
      </c>
      <c r="AT480" t="str">
        <f>IF(HR[[#This Row],[YearsSinceLastPromotion]]&gt;4,"High Stagnation",
IF(HR[[#This Row],[YearsSinceLastPromotion]]&gt;=3,"Medium Stagnation","Low Stagnation"))</f>
        <v>Low Stagnation</v>
      </c>
      <c r="AU480" t="str">
        <f>IF(HR[[#This Row],[MonthlyIncome]]&lt;4000,"Low Salary",
IF(HR[[#This Row],[MonthlyIncome]]&lt;8000,"Medium Salary","High Salary"))</f>
        <v>Low Salary</v>
      </c>
    </row>
    <row r="481" spans="1:47">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IF(HR[[#This Row],[OverTime]]="Yes",1,0)</f>
        <v>1</v>
      </c>
      <c r="AK481">
        <f>IF(HR[[#This Row],[JobSatisfaction]]&lt;=2,1,0)</f>
        <v>0</v>
      </c>
      <c r="AL481">
        <f>IF(HR[[#This Row],[WorkLifeBalance]]&lt;=2,1,0)</f>
        <v>0</v>
      </c>
      <c r="AM481">
        <f>IF(HR[[#This Row],[MonthlyIncome]]&lt;AVERAGE(HR[MonthlyIncome]),1,0)</f>
        <v>1</v>
      </c>
      <c r="AN481">
        <f>IF(HR[[#This Row],[EnvironmentSatisfaction]]&lt;=2,1,0)</f>
        <v>1</v>
      </c>
      <c r="AO481">
        <f>IF(HR[[#This Row],[YearsSinceLastPromotion]]&gt;4,1,0)</f>
        <v>0</v>
      </c>
      <c r="AP481">
        <f>(HR[[#This Row],[OverTimeFlag]]*1.5+HR[[#This Row],[LowJobSatisFlag]]*2.5+HR[[#This Row],[LowWLBFlag]]*2+HR[[#This Row],[LowSalaryFlag]]*1.5+HR[[#This Row],[LowEnviFlag]]*2+HR[[#This Row],[LowProFlag]]*0.5)/10</f>
        <v>0.5</v>
      </c>
      <c r="AQ481" t="str">
        <f>IF(A481&gt;=_xlfn.PERCENTILE.INC($A$2:$A$1000,0.8),"High Risk",
IF(HR[[#This Row],[AttritionRiskScore]]&gt;=_xlfn.PERCENTILE.INC($AP$2:$AP$1000,0.5),"Medium Risk","Low Risk"))</f>
        <v>Medium Risk</v>
      </c>
      <c r="AR481">
        <f>(HR[[#This Row],[OverTimeFlag]]*4+HR[[#This Row],[LowWLBFlag]]*3+HR[[#This Row],[LowJobSatisFlag]]*2+HR[[#This Row],[LowProFlag]]*1)/10</f>
        <v>0.4</v>
      </c>
      <c r="AS481" t="str">
        <f t="shared" si="7"/>
        <v>Medium Burnout</v>
      </c>
      <c r="AT481" t="str">
        <f>IF(HR[[#This Row],[YearsSinceLastPromotion]]&gt;4,"High Stagnation",
IF(HR[[#This Row],[YearsSinceLastPromotion]]&gt;=3,"Medium Stagnation","Low Stagnation"))</f>
        <v>Low Stagnation</v>
      </c>
      <c r="AU481" t="str">
        <f>IF(HR[[#This Row],[MonthlyIncome]]&lt;4000,"Low Salary",
IF(HR[[#This Row],[MonthlyIncome]]&lt;8000,"Medium Salary","High Salary"))</f>
        <v>Low Salary</v>
      </c>
    </row>
    <row r="482" spans="1:47">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IF(HR[[#This Row],[OverTime]]="Yes",1,0)</f>
        <v>0</v>
      </c>
      <c r="AK482">
        <f>IF(HR[[#This Row],[JobSatisfaction]]&lt;=2,1,0)</f>
        <v>1</v>
      </c>
      <c r="AL482">
        <f>IF(HR[[#This Row],[WorkLifeBalance]]&lt;=2,1,0)</f>
        <v>0</v>
      </c>
      <c r="AM482">
        <f>IF(HR[[#This Row],[MonthlyIncome]]&lt;AVERAGE(HR[MonthlyIncome]),1,0)</f>
        <v>1</v>
      </c>
      <c r="AN482">
        <f>IF(HR[[#This Row],[EnvironmentSatisfaction]]&lt;=2,1,0)</f>
        <v>1</v>
      </c>
      <c r="AO482">
        <f>IF(HR[[#This Row],[YearsSinceLastPromotion]]&gt;4,1,0)</f>
        <v>0</v>
      </c>
      <c r="AP482">
        <f>(HR[[#This Row],[OverTimeFlag]]*1.5+HR[[#This Row],[LowJobSatisFlag]]*2.5+HR[[#This Row],[LowWLBFlag]]*2+HR[[#This Row],[LowSalaryFlag]]*1.5+HR[[#This Row],[LowEnviFlag]]*2+HR[[#This Row],[LowProFlag]]*0.5)/10</f>
        <v>0.6</v>
      </c>
      <c r="AQ482" t="str">
        <f>IF(A482&gt;=_xlfn.PERCENTILE.INC($A$2:$A$1000,0.8),"High Risk",
IF(HR[[#This Row],[AttritionRiskScore]]&gt;=_xlfn.PERCENTILE.INC($AP$2:$AP$1000,0.5),"Medium Risk","Low Risk"))</f>
        <v>Medium Risk</v>
      </c>
      <c r="AR482">
        <f>(HR[[#This Row],[OverTimeFlag]]*4+HR[[#This Row],[LowWLBFlag]]*3+HR[[#This Row],[LowJobSatisFlag]]*2+HR[[#This Row],[LowProFlag]]*1)/10</f>
        <v>0.2</v>
      </c>
      <c r="AS482" t="str">
        <f t="shared" si="7"/>
        <v>Low Burnout</v>
      </c>
      <c r="AT482" t="str">
        <f>IF(HR[[#This Row],[YearsSinceLastPromotion]]&gt;4,"High Stagnation",
IF(HR[[#This Row],[YearsSinceLastPromotion]]&gt;=3,"Medium Stagnation","Low Stagnation"))</f>
        <v>Low Stagnation</v>
      </c>
      <c r="AU482" t="str">
        <f>IF(HR[[#This Row],[MonthlyIncome]]&lt;4000,"Low Salary",
IF(HR[[#This Row],[MonthlyIncome]]&lt;8000,"Medium Salary","High Salary"))</f>
        <v>Low Salary</v>
      </c>
    </row>
    <row r="483" spans="1:47">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IF(HR[[#This Row],[OverTime]]="Yes",1,0)</f>
        <v>1</v>
      </c>
      <c r="AK483">
        <f>IF(HR[[#This Row],[JobSatisfaction]]&lt;=2,1,0)</f>
        <v>0</v>
      </c>
      <c r="AL483">
        <f>IF(HR[[#This Row],[WorkLifeBalance]]&lt;=2,1,0)</f>
        <v>0</v>
      </c>
      <c r="AM483">
        <f>IF(HR[[#This Row],[MonthlyIncome]]&lt;AVERAGE(HR[MonthlyIncome]),1,0)</f>
        <v>1</v>
      </c>
      <c r="AN483">
        <f>IF(HR[[#This Row],[EnvironmentSatisfaction]]&lt;=2,1,0)</f>
        <v>1</v>
      </c>
      <c r="AO483">
        <f>IF(HR[[#This Row],[YearsSinceLastPromotion]]&gt;4,1,0)</f>
        <v>0</v>
      </c>
      <c r="AP483">
        <f>(HR[[#This Row],[OverTimeFlag]]*1.5+HR[[#This Row],[LowJobSatisFlag]]*2.5+HR[[#This Row],[LowWLBFlag]]*2+HR[[#This Row],[LowSalaryFlag]]*1.5+HR[[#This Row],[LowEnviFlag]]*2+HR[[#This Row],[LowProFlag]]*0.5)/10</f>
        <v>0.5</v>
      </c>
      <c r="AQ483" t="str">
        <f>IF(A483&gt;=_xlfn.PERCENTILE.INC($A$2:$A$1000,0.8),"High Risk",
IF(HR[[#This Row],[AttritionRiskScore]]&gt;=_xlfn.PERCENTILE.INC($AP$2:$AP$1000,0.5),"Medium Risk","Low Risk"))</f>
        <v>Medium Risk</v>
      </c>
      <c r="AR483">
        <f>(HR[[#This Row],[OverTimeFlag]]*4+HR[[#This Row],[LowWLBFlag]]*3+HR[[#This Row],[LowJobSatisFlag]]*2+HR[[#This Row],[LowProFlag]]*1)/10</f>
        <v>0.4</v>
      </c>
      <c r="AS483" t="str">
        <f t="shared" si="7"/>
        <v>Medium Burnout</v>
      </c>
      <c r="AT483" t="str">
        <f>IF(HR[[#This Row],[YearsSinceLastPromotion]]&gt;4,"High Stagnation",
IF(HR[[#This Row],[YearsSinceLastPromotion]]&gt;=3,"Medium Stagnation","Low Stagnation"))</f>
        <v>Low Stagnation</v>
      </c>
      <c r="AU483" t="str">
        <f>IF(HR[[#This Row],[MonthlyIncome]]&lt;4000,"Low Salary",
IF(HR[[#This Row],[MonthlyIncome]]&lt;8000,"Medium Salary","High Salary"))</f>
        <v>Low Salary</v>
      </c>
    </row>
    <row r="484" spans="1:47">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IF(HR[[#This Row],[OverTime]]="Yes",1,0)</f>
        <v>0</v>
      </c>
      <c r="AK484">
        <f>IF(HR[[#This Row],[JobSatisfaction]]&lt;=2,1,0)</f>
        <v>1</v>
      </c>
      <c r="AL484">
        <f>IF(HR[[#This Row],[WorkLifeBalance]]&lt;=2,1,0)</f>
        <v>1</v>
      </c>
      <c r="AM484">
        <f>IF(HR[[#This Row],[MonthlyIncome]]&lt;AVERAGE(HR[MonthlyIncome]),1,0)</f>
        <v>1</v>
      </c>
      <c r="AN484">
        <f>IF(HR[[#This Row],[EnvironmentSatisfaction]]&lt;=2,1,0)</f>
        <v>1</v>
      </c>
      <c r="AO484">
        <f>IF(HR[[#This Row],[YearsSinceLastPromotion]]&gt;4,1,0)</f>
        <v>0</v>
      </c>
      <c r="AP484">
        <f>(HR[[#This Row],[OverTimeFlag]]*1.5+HR[[#This Row],[LowJobSatisFlag]]*2.5+HR[[#This Row],[LowWLBFlag]]*2+HR[[#This Row],[LowSalaryFlag]]*1.5+HR[[#This Row],[LowEnviFlag]]*2+HR[[#This Row],[LowProFlag]]*0.5)/10</f>
        <v>0.8</v>
      </c>
      <c r="AQ484" t="str">
        <f>IF(A484&gt;=_xlfn.PERCENTILE.INC($A$2:$A$1000,0.8),"High Risk",
IF(HR[[#This Row],[AttritionRiskScore]]&gt;=_xlfn.PERCENTILE.INC($AP$2:$AP$1000,0.5),"Medium Risk","Low Risk"))</f>
        <v>Medium Risk</v>
      </c>
      <c r="AR484">
        <f>(HR[[#This Row],[OverTimeFlag]]*4+HR[[#This Row],[LowWLBFlag]]*3+HR[[#This Row],[LowJobSatisFlag]]*2+HR[[#This Row],[LowProFlag]]*1)/10</f>
        <v>0.5</v>
      </c>
      <c r="AS484" t="str">
        <f t="shared" si="7"/>
        <v>Medium Burnout</v>
      </c>
      <c r="AT484" t="str">
        <f>IF(HR[[#This Row],[YearsSinceLastPromotion]]&gt;4,"High Stagnation",
IF(HR[[#This Row],[YearsSinceLastPromotion]]&gt;=3,"Medium Stagnation","Low Stagnation"))</f>
        <v>Low Stagnation</v>
      </c>
      <c r="AU484" t="str">
        <f>IF(HR[[#This Row],[MonthlyIncome]]&lt;4000,"Low Salary",
IF(HR[[#This Row],[MonthlyIncome]]&lt;8000,"Medium Salary","High Salary"))</f>
        <v>Medium Salary</v>
      </c>
    </row>
    <row r="485" spans="1:47">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IF(HR[[#This Row],[OverTime]]="Yes",1,0)</f>
        <v>0</v>
      </c>
      <c r="AK485">
        <f>IF(HR[[#This Row],[JobSatisfaction]]&lt;=2,1,0)</f>
        <v>0</v>
      </c>
      <c r="AL485">
        <f>IF(HR[[#This Row],[WorkLifeBalance]]&lt;=2,1,0)</f>
        <v>0</v>
      </c>
      <c r="AM485">
        <f>IF(HR[[#This Row],[MonthlyIncome]]&lt;AVERAGE(HR[MonthlyIncome]),1,0)</f>
        <v>1</v>
      </c>
      <c r="AN485">
        <f>IF(HR[[#This Row],[EnvironmentSatisfaction]]&lt;=2,1,0)</f>
        <v>1</v>
      </c>
      <c r="AO485">
        <f>IF(HR[[#This Row],[YearsSinceLastPromotion]]&gt;4,1,0)</f>
        <v>0</v>
      </c>
      <c r="AP485">
        <f>(HR[[#This Row],[OverTimeFlag]]*1.5+HR[[#This Row],[LowJobSatisFlag]]*2.5+HR[[#This Row],[LowWLBFlag]]*2+HR[[#This Row],[LowSalaryFlag]]*1.5+HR[[#This Row],[LowEnviFlag]]*2+HR[[#This Row],[LowProFlag]]*0.5)/10</f>
        <v>0.35</v>
      </c>
      <c r="AQ485" t="str">
        <f>IF(A485&gt;=_xlfn.PERCENTILE.INC($A$2:$A$1000,0.8),"High Risk",
IF(HR[[#This Row],[AttritionRiskScore]]&gt;=_xlfn.PERCENTILE.INC($AP$2:$AP$1000,0.5),"Medium Risk","Low Risk"))</f>
        <v>Medium Risk</v>
      </c>
      <c r="AR485">
        <f>(HR[[#This Row],[OverTimeFlag]]*4+HR[[#This Row],[LowWLBFlag]]*3+HR[[#This Row],[LowJobSatisFlag]]*2+HR[[#This Row],[LowProFlag]]*1)/10</f>
        <v>0</v>
      </c>
      <c r="AS485" t="str">
        <f t="shared" si="7"/>
        <v>Low Burnout</v>
      </c>
      <c r="AT485" t="str">
        <f>IF(HR[[#This Row],[YearsSinceLastPromotion]]&gt;4,"High Stagnation",
IF(HR[[#This Row],[YearsSinceLastPromotion]]&gt;=3,"Medium Stagnation","Low Stagnation"))</f>
        <v>Low Stagnation</v>
      </c>
      <c r="AU485" t="str">
        <f>IF(HR[[#This Row],[MonthlyIncome]]&lt;4000,"Low Salary",
IF(HR[[#This Row],[MonthlyIncome]]&lt;8000,"Medium Salary","High Salary"))</f>
        <v>Low Salary</v>
      </c>
    </row>
    <row r="486" spans="1:47">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IF(HR[[#This Row],[OverTime]]="Yes",1,0)</f>
        <v>0</v>
      </c>
      <c r="AK486">
        <f>IF(HR[[#This Row],[JobSatisfaction]]&lt;=2,1,0)</f>
        <v>0</v>
      </c>
      <c r="AL486">
        <f>IF(HR[[#This Row],[WorkLifeBalance]]&lt;=2,1,0)</f>
        <v>0</v>
      </c>
      <c r="AM486">
        <f>IF(HR[[#This Row],[MonthlyIncome]]&lt;AVERAGE(HR[MonthlyIncome]),1,0)</f>
        <v>1</v>
      </c>
      <c r="AN486">
        <f>IF(HR[[#This Row],[EnvironmentSatisfaction]]&lt;=2,1,0)</f>
        <v>1</v>
      </c>
      <c r="AO486">
        <f>IF(HR[[#This Row],[YearsSinceLastPromotion]]&gt;4,1,0)</f>
        <v>1</v>
      </c>
      <c r="AP486">
        <f>(HR[[#This Row],[OverTimeFlag]]*1.5+HR[[#This Row],[LowJobSatisFlag]]*2.5+HR[[#This Row],[LowWLBFlag]]*2+HR[[#This Row],[LowSalaryFlag]]*1.5+HR[[#This Row],[LowEnviFlag]]*2+HR[[#This Row],[LowProFlag]]*0.5)/10</f>
        <v>0.4</v>
      </c>
      <c r="AQ486" t="str">
        <f>IF(A486&gt;=_xlfn.PERCENTILE.INC($A$2:$A$1000,0.8),"High Risk",
IF(HR[[#This Row],[AttritionRiskScore]]&gt;=_xlfn.PERCENTILE.INC($AP$2:$AP$1000,0.5),"Medium Risk","Low Risk"))</f>
        <v>Medium Risk</v>
      </c>
      <c r="AR486">
        <f>(HR[[#This Row],[OverTimeFlag]]*4+HR[[#This Row],[LowWLBFlag]]*3+HR[[#This Row],[LowJobSatisFlag]]*2+HR[[#This Row],[LowProFlag]]*1)/10</f>
        <v>0.1</v>
      </c>
      <c r="AS486" t="str">
        <f t="shared" si="7"/>
        <v>Low Burnout</v>
      </c>
      <c r="AT486" t="str">
        <f>IF(HR[[#This Row],[YearsSinceLastPromotion]]&gt;4,"High Stagnation",
IF(HR[[#This Row],[YearsSinceLastPromotion]]&gt;=3,"Medium Stagnation","Low Stagnation"))</f>
        <v>High Stagnation</v>
      </c>
      <c r="AU486" t="str">
        <f>IF(HR[[#This Row],[MonthlyIncome]]&lt;4000,"Low Salary",
IF(HR[[#This Row],[MonthlyIncome]]&lt;8000,"Medium Salary","High Salary"))</f>
        <v>Medium Salary</v>
      </c>
    </row>
    <row r="487" spans="1:47">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IF(HR[[#This Row],[OverTime]]="Yes",1,0)</f>
        <v>0</v>
      </c>
      <c r="AK487">
        <f>IF(HR[[#This Row],[JobSatisfaction]]&lt;=2,1,0)</f>
        <v>0</v>
      </c>
      <c r="AL487">
        <f>IF(HR[[#This Row],[WorkLifeBalance]]&lt;=2,1,0)</f>
        <v>1</v>
      </c>
      <c r="AM487">
        <f>IF(HR[[#This Row],[MonthlyIncome]]&lt;AVERAGE(HR[MonthlyIncome]),1,0)</f>
        <v>1</v>
      </c>
      <c r="AN487">
        <f>IF(HR[[#This Row],[EnvironmentSatisfaction]]&lt;=2,1,0)</f>
        <v>1</v>
      </c>
      <c r="AO487">
        <f>IF(HR[[#This Row],[YearsSinceLastPromotion]]&gt;4,1,0)</f>
        <v>0</v>
      </c>
      <c r="AP487">
        <f>(HR[[#This Row],[OverTimeFlag]]*1.5+HR[[#This Row],[LowJobSatisFlag]]*2.5+HR[[#This Row],[LowWLBFlag]]*2+HR[[#This Row],[LowSalaryFlag]]*1.5+HR[[#This Row],[LowEnviFlag]]*2+HR[[#This Row],[LowProFlag]]*0.5)/10</f>
        <v>0.55000000000000004</v>
      </c>
      <c r="AQ487" t="str">
        <f>IF(A487&gt;=_xlfn.PERCENTILE.INC($A$2:$A$1000,0.8),"High Risk",
IF(HR[[#This Row],[AttritionRiskScore]]&gt;=_xlfn.PERCENTILE.INC($AP$2:$AP$1000,0.5),"Medium Risk","Low Risk"))</f>
        <v>Medium Risk</v>
      </c>
      <c r="AR487">
        <f>(HR[[#This Row],[OverTimeFlag]]*4+HR[[#This Row],[LowWLBFlag]]*3+HR[[#This Row],[LowJobSatisFlag]]*2+HR[[#This Row],[LowProFlag]]*1)/10</f>
        <v>0.3</v>
      </c>
      <c r="AS487" t="str">
        <f t="shared" si="7"/>
        <v>Low Burnout</v>
      </c>
      <c r="AT487" t="str">
        <f>IF(HR[[#This Row],[YearsSinceLastPromotion]]&gt;4,"High Stagnation",
IF(HR[[#This Row],[YearsSinceLastPromotion]]&gt;=3,"Medium Stagnation","Low Stagnation"))</f>
        <v>Low Stagnation</v>
      </c>
      <c r="AU487" t="str">
        <f>IF(HR[[#This Row],[MonthlyIncome]]&lt;4000,"Low Salary",
IF(HR[[#This Row],[MonthlyIncome]]&lt;8000,"Medium Salary","High Salary"))</f>
        <v>Low Salary</v>
      </c>
    </row>
    <row r="488" spans="1:47">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IF(HR[[#This Row],[OverTime]]="Yes",1,0)</f>
        <v>1</v>
      </c>
      <c r="AK488">
        <f>IF(HR[[#This Row],[JobSatisfaction]]&lt;=2,1,0)</f>
        <v>0</v>
      </c>
      <c r="AL488">
        <f>IF(HR[[#This Row],[WorkLifeBalance]]&lt;=2,1,0)</f>
        <v>1</v>
      </c>
      <c r="AM488">
        <f>IF(HR[[#This Row],[MonthlyIncome]]&lt;AVERAGE(HR[MonthlyIncome]),1,0)</f>
        <v>0</v>
      </c>
      <c r="AN488">
        <f>IF(HR[[#This Row],[EnvironmentSatisfaction]]&lt;=2,1,0)</f>
        <v>0</v>
      </c>
      <c r="AO488">
        <f>IF(HR[[#This Row],[YearsSinceLastPromotion]]&gt;4,1,0)</f>
        <v>0</v>
      </c>
      <c r="AP488">
        <f>(HR[[#This Row],[OverTimeFlag]]*1.5+HR[[#This Row],[LowJobSatisFlag]]*2.5+HR[[#This Row],[LowWLBFlag]]*2+HR[[#This Row],[LowSalaryFlag]]*1.5+HR[[#This Row],[LowEnviFlag]]*2+HR[[#This Row],[LowProFlag]]*0.5)/10</f>
        <v>0.35</v>
      </c>
      <c r="AQ488" t="str">
        <f>IF(A488&gt;=_xlfn.PERCENTILE.INC($A$2:$A$1000,0.8),"High Risk",
IF(HR[[#This Row],[AttritionRiskScore]]&gt;=_xlfn.PERCENTILE.INC($AP$2:$AP$1000,0.5),"Medium Risk","Low Risk"))</f>
        <v>Medium Risk</v>
      </c>
      <c r="AR488">
        <f>(HR[[#This Row],[OverTimeFlag]]*4+HR[[#This Row],[LowWLBFlag]]*3+HR[[#This Row],[LowJobSatisFlag]]*2+HR[[#This Row],[LowProFlag]]*1)/10</f>
        <v>0.7</v>
      </c>
      <c r="AS488" t="str">
        <f t="shared" si="7"/>
        <v>High Burnout</v>
      </c>
      <c r="AT488" t="str">
        <f>IF(HR[[#This Row],[YearsSinceLastPromotion]]&gt;4,"High Stagnation",
IF(HR[[#This Row],[YearsSinceLastPromotion]]&gt;=3,"Medium Stagnation","Low Stagnation"))</f>
        <v>Low Stagnation</v>
      </c>
      <c r="AU488" t="str">
        <f>IF(HR[[#This Row],[MonthlyIncome]]&lt;4000,"Low Salary",
IF(HR[[#This Row],[MonthlyIncome]]&lt;8000,"Medium Salary","High Salary"))</f>
        <v>High Salary</v>
      </c>
    </row>
    <row r="489" spans="1:47">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IF(HR[[#This Row],[OverTime]]="Yes",1,0)</f>
        <v>0</v>
      </c>
      <c r="AK489">
        <f>IF(HR[[#This Row],[JobSatisfaction]]&lt;=2,1,0)</f>
        <v>1</v>
      </c>
      <c r="AL489">
        <f>IF(HR[[#This Row],[WorkLifeBalance]]&lt;=2,1,0)</f>
        <v>0</v>
      </c>
      <c r="AM489">
        <f>IF(HR[[#This Row],[MonthlyIncome]]&lt;AVERAGE(HR[MonthlyIncome]),1,0)</f>
        <v>1</v>
      </c>
      <c r="AN489">
        <f>IF(HR[[#This Row],[EnvironmentSatisfaction]]&lt;=2,1,0)</f>
        <v>0</v>
      </c>
      <c r="AO489">
        <f>IF(HR[[#This Row],[YearsSinceLastPromotion]]&gt;4,1,0)</f>
        <v>0</v>
      </c>
      <c r="AP489">
        <f>(HR[[#This Row],[OverTimeFlag]]*1.5+HR[[#This Row],[LowJobSatisFlag]]*2.5+HR[[#This Row],[LowWLBFlag]]*2+HR[[#This Row],[LowSalaryFlag]]*1.5+HR[[#This Row],[LowEnviFlag]]*2+HR[[#This Row],[LowProFlag]]*0.5)/10</f>
        <v>0.4</v>
      </c>
      <c r="AQ489" t="str">
        <f>IF(A489&gt;=_xlfn.PERCENTILE.INC($A$2:$A$1000,0.8),"High Risk",
IF(HR[[#This Row],[AttritionRiskScore]]&gt;=_xlfn.PERCENTILE.INC($AP$2:$AP$1000,0.5),"Medium Risk","Low Risk"))</f>
        <v>Medium Risk</v>
      </c>
      <c r="AR489">
        <f>(HR[[#This Row],[OverTimeFlag]]*4+HR[[#This Row],[LowWLBFlag]]*3+HR[[#This Row],[LowJobSatisFlag]]*2+HR[[#This Row],[LowProFlag]]*1)/10</f>
        <v>0.2</v>
      </c>
      <c r="AS489" t="str">
        <f t="shared" si="7"/>
        <v>Low Burnout</v>
      </c>
      <c r="AT489" t="str">
        <f>IF(HR[[#This Row],[YearsSinceLastPromotion]]&gt;4,"High Stagnation",
IF(HR[[#This Row],[YearsSinceLastPromotion]]&gt;=3,"Medium Stagnation","Low Stagnation"))</f>
        <v>Low Stagnation</v>
      </c>
      <c r="AU489" t="str">
        <f>IF(HR[[#This Row],[MonthlyIncome]]&lt;4000,"Low Salary",
IF(HR[[#This Row],[MonthlyIncome]]&lt;8000,"Medium Salary","High Salary"))</f>
        <v>Low Salary</v>
      </c>
    </row>
    <row r="490" spans="1:47">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IF(HR[[#This Row],[OverTime]]="Yes",1,0)</f>
        <v>0</v>
      </c>
      <c r="AK490">
        <f>IF(HR[[#This Row],[JobSatisfaction]]&lt;=2,1,0)</f>
        <v>0</v>
      </c>
      <c r="AL490">
        <f>IF(HR[[#This Row],[WorkLifeBalance]]&lt;=2,1,0)</f>
        <v>0</v>
      </c>
      <c r="AM490">
        <f>IF(HR[[#This Row],[MonthlyIncome]]&lt;AVERAGE(HR[MonthlyIncome]),1,0)</f>
        <v>1</v>
      </c>
      <c r="AN490">
        <f>IF(HR[[#This Row],[EnvironmentSatisfaction]]&lt;=2,1,0)</f>
        <v>0</v>
      </c>
      <c r="AO490">
        <f>IF(HR[[#This Row],[YearsSinceLastPromotion]]&gt;4,1,0)</f>
        <v>0</v>
      </c>
      <c r="AP490">
        <f>(HR[[#This Row],[OverTimeFlag]]*1.5+HR[[#This Row],[LowJobSatisFlag]]*2.5+HR[[#This Row],[LowWLBFlag]]*2+HR[[#This Row],[LowSalaryFlag]]*1.5+HR[[#This Row],[LowEnviFlag]]*2+HR[[#This Row],[LowProFlag]]*0.5)/10</f>
        <v>0.15</v>
      </c>
      <c r="AQ490" t="str">
        <f>IF(A490&gt;=_xlfn.PERCENTILE.INC($A$2:$A$1000,0.8),"High Risk",
IF(HR[[#This Row],[AttritionRiskScore]]&gt;=_xlfn.PERCENTILE.INC($AP$2:$AP$1000,0.5),"Medium Risk","Low Risk"))</f>
        <v>Low Risk</v>
      </c>
      <c r="AR490">
        <f>(HR[[#This Row],[OverTimeFlag]]*4+HR[[#This Row],[LowWLBFlag]]*3+HR[[#This Row],[LowJobSatisFlag]]*2+HR[[#This Row],[LowProFlag]]*1)/10</f>
        <v>0</v>
      </c>
      <c r="AS490" t="str">
        <f t="shared" si="7"/>
        <v>Low Burnout</v>
      </c>
      <c r="AT490" t="str">
        <f>IF(HR[[#This Row],[YearsSinceLastPromotion]]&gt;4,"High Stagnation",
IF(HR[[#This Row],[YearsSinceLastPromotion]]&gt;=3,"Medium Stagnation","Low Stagnation"))</f>
        <v>Low Stagnation</v>
      </c>
      <c r="AU490" t="str">
        <f>IF(HR[[#This Row],[MonthlyIncome]]&lt;4000,"Low Salary",
IF(HR[[#This Row],[MonthlyIncome]]&lt;8000,"Medium Salary","High Salary"))</f>
        <v>Medium Salary</v>
      </c>
    </row>
    <row r="491" spans="1:47">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IF(HR[[#This Row],[OverTime]]="Yes",1,0)</f>
        <v>1</v>
      </c>
      <c r="AK491">
        <f>IF(HR[[#This Row],[JobSatisfaction]]&lt;=2,1,0)</f>
        <v>0</v>
      </c>
      <c r="AL491">
        <f>IF(HR[[#This Row],[WorkLifeBalance]]&lt;=2,1,0)</f>
        <v>1</v>
      </c>
      <c r="AM491">
        <f>IF(HR[[#This Row],[MonthlyIncome]]&lt;AVERAGE(HR[MonthlyIncome]),1,0)</f>
        <v>0</v>
      </c>
      <c r="AN491">
        <f>IF(HR[[#This Row],[EnvironmentSatisfaction]]&lt;=2,1,0)</f>
        <v>1</v>
      </c>
      <c r="AO491">
        <f>IF(HR[[#This Row],[YearsSinceLastPromotion]]&gt;4,1,0)</f>
        <v>0</v>
      </c>
      <c r="AP491">
        <f>(HR[[#This Row],[OverTimeFlag]]*1.5+HR[[#This Row],[LowJobSatisFlag]]*2.5+HR[[#This Row],[LowWLBFlag]]*2+HR[[#This Row],[LowSalaryFlag]]*1.5+HR[[#This Row],[LowEnviFlag]]*2+HR[[#This Row],[LowProFlag]]*0.5)/10</f>
        <v>0.55000000000000004</v>
      </c>
      <c r="AQ491" t="str">
        <f>IF(A491&gt;=_xlfn.PERCENTILE.INC($A$2:$A$1000,0.8),"High Risk",
IF(HR[[#This Row],[AttritionRiskScore]]&gt;=_xlfn.PERCENTILE.INC($AP$2:$AP$1000,0.5),"Medium Risk","Low Risk"))</f>
        <v>Medium Risk</v>
      </c>
      <c r="AR491">
        <f>(HR[[#This Row],[OverTimeFlag]]*4+HR[[#This Row],[LowWLBFlag]]*3+HR[[#This Row],[LowJobSatisFlag]]*2+HR[[#This Row],[LowProFlag]]*1)/10</f>
        <v>0.7</v>
      </c>
      <c r="AS491" t="str">
        <f t="shared" si="7"/>
        <v>High Burnout</v>
      </c>
      <c r="AT491" t="str">
        <f>IF(HR[[#This Row],[YearsSinceLastPromotion]]&gt;4,"High Stagnation",
IF(HR[[#This Row],[YearsSinceLastPromotion]]&gt;=3,"Medium Stagnation","Low Stagnation"))</f>
        <v>Low Stagnation</v>
      </c>
      <c r="AU491" t="str">
        <f>IF(HR[[#This Row],[MonthlyIncome]]&lt;4000,"Low Salary",
IF(HR[[#This Row],[MonthlyIncome]]&lt;8000,"Medium Salary","High Salary"))</f>
        <v>High Salary</v>
      </c>
    </row>
    <row r="492" spans="1:47">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IF(HR[[#This Row],[OverTime]]="Yes",1,0)</f>
        <v>0</v>
      </c>
      <c r="AK492">
        <f>IF(HR[[#This Row],[JobSatisfaction]]&lt;=2,1,0)</f>
        <v>1</v>
      </c>
      <c r="AL492">
        <f>IF(HR[[#This Row],[WorkLifeBalance]]&lt;=2,1,0)</f>
        <v>1</v>
      </c>
      <c r="AM492">
        <f>IF(HR[[#This Row],[MonthlyIncome]]&lt;AVERAGE(HR[MonthlyIncome]),1,0)</f>
        <v>1</v>
      </c>
      <c r="AN492">
        <f>IF(HR[[#This Row],[EnvironmentSatisfaction]]&lt;=2,1,0)</f>
        <v>0</v>
      </c>
      <c r="AO492">
        <f>IF(HR[[#This Row],[YearsSinceLastPromotion]]&gt;4,1,0)</f>
        <v>0</v>
      </c>
      <c r="AP492">
        <f>(HR[[#This Row],[OverTimeFlag]]*1.5+HR[[#This Row],[LowJobSatisFlag]]*2.5+HR[[#This Row],[LowWLBFlag]]*2+HR[[#This Row],[LowSalaryFlag]]*1.5+HR[[#This Row],[LowEnviFlag]]*2+HR[[#This Row],[LowProFlag]]*0.5)/10</f>
        <v>0.6</v>
      </c>
      <c r="AQ492" t="str">
        <f>IF(A492&gt;=_xlfn.PERCENTILE.INC($A$2:$A$1000,0.8),"High Risk",
IF(HR[[#This Row],[AttritionRiskScore]]&gt;=_xlfn.PERCENTILE.INC($AP$2:$AP$1000,0.5),"Medium Risk","Low Risk"))</f>
        <v>Medium Risk</v>
      </c>
      <c r="AR492">
        <f>(HR[[#This Row],[OverTimeFlag]]*4+HR[[#This Row],[LowWLBFlag]]*3+HR[[#This Row],[LowJobSatisFlag]]*2+HR[[#This Row],[LowProFlag]]*1)/10</f>
        <v>0.5</v>
      </c>
      <c r="AS492" t="str">
        <f t="shared" si="7"/>
        <v>Medium Burnout</v>
      </c>
      <c r="AT492" t="str">
        <f>IF(HR[[#This Row],[YearsSinceLastPromotion]]&gt;4,"High Stagnation",
IF(HR[[#This Row],[YearsSinceLastPromotion]]&gt;=3,"Medium Stagnation","Low Stagnation"))</f>
        <v>Low Stagnation</v>
      </c>
      <c r="AU492" t="str">
        <f>IF(HR[[#This Row],[MonthlyIncome]]&lt;4000,"Low Salary",
IF(HR[[#This Row],[MonthlyIncome]]&lt;8000,"Medium Salary","High Salary"))</f>
        <v>Low Salary</v>
      </c>
    </row>
    <row r="493" spans="1:47">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IF(HR[[#This Row],[OverTime]]="Yes",1,0)</f>
        <v>1</v>
      </c>
      <c r="AK493">
        <f>IF(HR[[#This Row],[JobSatisfaction]]&lt;=2,1,0)</f>
        <v>0</v>
      </c>
      <c r="AL493">
        <f>IF(HR[[#This Row],[WorkLifeBalance]]&lt;=2,1,0)</f>
        <v>0</v>
      </c>
      <c r="AM493">
        <f>IF(HR[[#This Row],[MonthlyIncome]]&lt;AVERAGE(HR[MonthlyIncome]),1,0)</f>
        <v>1</v>
      </c>
      <c r="AN493">
        <f>IF(HR[[#This Row],[EnvironmentSatisfaction]]&lt;=2,1,0)</f>
        <v>0</v>
      </c>
      <c r="AO493">
        <f>IF(HR[[#This Row],[YearsSinceLastPromotion]]&gt;4,1,0)</f>
        <v>0</v>
      </c>
      <c r="AP493">
        <f>(HR[[#This Row],[OverTimeFlag]]*1.5+HR[[#This Row],[LowJobSatisFlag]]*2.5+HR[[#This Row],[LowWLBFlag]]*2+HR[[#This Row],[LowSalaryFlag]]*1.5+HR[[#This Row],[LowEnviFlag]]*2+HR[[#This Row],[LowProFlag]]*0.5)/10</f>
        <v>0.3</v>
      </c>
      <c r="AQ493" t="str">
        <f>IF(A493&gt;=_xlfn.PERCENTILE.INC($A$2:$A$1000,0.8),"High Risk",
IF(HR[[#This Row],[AttritionRiskScore]]&gt;=_xlfn.PERCENTILE.INC($AP$2:$AP$1000,0.5),"Medium Risk","Low Risk"))</f>
        <v>Low Risk</v>
      </c>
      <c r="AR493">
        <f>(HR[[#This Row],[OverTimeFlag]]*4+HR[[#This Row],[LowWLBFlag]]*3+HR[[#This Row],[LowJobSatisFlag]]*2+HR[[#This Row],[LowProFlag]]*1)/10</f>
        <v>0.4</v>
      </c>
      <c r="AS493" t="str">
        <f t="shared" si="7"/>
        <v>Medium Burnout</v>
      </c>
      <c r="AT493" t="str">
        <f>IF(HR[[#This Row],[YearsSinceLastPromotion]]&gt;4,"High Stagnation",
IF(HR[[#This Row],[YearsSinceLastPromotion]]&gt;=3,"Medium Stagnation","Low Stagnation"))</f>
        <v>Medium Stagnation</v>
      </c>
      <c r="AU493" t="str">
        <f>IF(HR[[#This Row],[MonthlyIncome]]&lt;4000,"Low Salary",
IF(HR[[#This Row],[MonthlyIncome]]&lt;8000,"Medium Salary","High Salary"))</f>
        <v>Medium Salary</v>
      </c>
    </row>
    <row r="494" spans="1:47">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IF(HR[[#This Row],[OverTime]]="Yes",1,0)</f>
        <v>0</v>
      </c>
      <c r="AK494">
        <f>IF(HR[[#This Row],[JobSatisfaction]]&lt;=2,1,0)</f>
        <v>1</v>
      </c>
      <c r="AL494">
        <f>IF(HR[[#This Row],[WorkLifeBalance]]&lt;=2,1,0)</f>
        <v>1</v>
      </c>
      <c r="AM494">
        <f>IF(HR[[#This Row],[MonthlyIncome]]&lt;AVERAGE(HR[MonthlyIncome]),1,0)</f>
        <v>0</v>
      </c>
      <c r="AN494">
        <f>IF(HR[[#This Row],[EnvironmentSatisfaction]]&lt;=2,1,0)</f>
        <v>0</v>
      </c>
      <c r="AO494">
        <f>IF(HR[[#This Row],[YearsSinceLastPromotion]]&gt;4,1,0)</f>
        <v>0</v>
      </c>
      <c r="AP494">
        <f>(HR[[#This Row],[OverTimeFlag]]*1.5+HR[[#This Row],[LowJobSatisFlag]]*2.5+HR[[#This Row],[LowWLBFlag]]*2+HR[[#This Row],[LowSalaryFlag]]*1.5+HR[[#This Row],[LowEnviFlag]]*2+HR[[#This Row],[LowProFlag]]*0.5)/10</f>
        <v>0.45</v>
      </c>
      <c r="AQ494" t="str">
        <f>IF(A494&gt;=_xlfn.PERCENTILE.INC($A$2:$A$1000,0.8),"High Risk",
IF(HR[[#This Row],[AttritionRiskScore]]&gt;=_xlfn.PERCENTILE.INC($AP$2:$AP$1000,0.5),"Medium Risk","Low Risk"))</f>
        <v>High Risk</v>
      </c>
      <c r="AR494">
        <f>(HR[[#This Row],[OverTimeFlag]]*4+HR[[#This Row],[LowWLBFlag]]*3+HR[[#This Row],[LowJobSatisFlag]]*2+HR[[#This Row],[LowProFlag]]*1)/10</f>
        <v>0.5</v>
      </c>
      <c r="AS494" t="str">
        <f t="shared" si="7"/>
        <v>Medium Burnout</v>
      </c>
      <c r="AT494" t="str">
        <f>IF(HR[[#This Row],[YearsSinceLastPromotion]]&gt;4,"High Stagnation",
IF(HR[[#This Row],[YearsSinceLastPromotion]]&gt;=3,"Medium Stagnation","Low Stagnation"))</f>
        <v>Low Stagnation</v>
      </c>
      <c r="AU494" t="str">
        <f>IF(HR[[#This Row],[MonthlyIncome]]&lt;4000,"Low Salary",
IF(HR[[#This Row],[MonthlyIncome]]&lt;8000,"Medium Salary","High Salary"))</f>
        <v>High Salary</v>
      </c>
    </row>
    <row r="495" spans="1:47">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IF(HR[[#This Row],[OverTime]]="Yes",1,0)</f>
        <v>0</v>
      </c>
      <c r="AK495">
        <f>IF(HR[[#This Row],[JobSatisfaction]]&lt;=2,1,0)</f>
        <v>0</v>
      </c>
      <c r="AL495">
        <f>IF(HR[[#This Row],[WorkLifeBalance]]&lt;=2,1,0)</f>
        <v>0</v>
      </c>
      <c r="AM495">
        <f>IF(HR[[#This Row],[MonthlyIncome]]&lt;AVERAGE(HR[MonthlyIncome]),1,0)</f>
        <v>1</v>
      </c>
      <c r="AN495">
        <f>IF(HR[[#This Row],[EnvironmentSatisfaction]]&lt;=2,1,0)</f>
        <v>1</v>
      </c>
      <c r="AO495">
        <f>IF(HR[[#This Row],[YearsSinceLastPromotion]]&gt;4,1,0)</f>
        <v>0</v>
      </c>
      <c r="AP495">
        <f>(HR[[#This Row],[OverTimeFlag]]*1.5+HR[[#This Row],[LowJobSatisFlag]]*2.5+HR[[#This Row],[LowWLBFlag]]*2+HR[[#This Row],[LowSalaryFlag]]*1.5+HR[[#This Row],[LowEnviFlag]]*2+HR[[#This Row],[LowProFlag]]*0.5)/10</f>
        <v>0.35</v>
      </c>
      <c r="AQ495" t="str">
        <f>IF(A495&gt;=_xlfn.PERCENTILE.INC($A$2:$A$1000,0.8),"High Risk",
IF(HR[[#This Row],[AttritionRiskScore]]&gt;=_xlfn.PERCENTILE.INC($AP$2:$AP$1000,0.5),"Medium Risk","Low Risk"))</f>
        <v>Medium Risk</v>
      </c>
      <c r="AR495">
        <f>(HR[[#This Row],[OverTimeFlag]]*4+HR[[#This Row],[LowWLBFlag]]*3+HR[[#This Row],[LowJobSatisFlag]]*2+HR[[#This Row],[LowProFlag]]*1)/10</f>
        <v>0</v>
      </c>
      <c r="AS495" t="str">
        <f t="shared" si="7"/>
        <v>Low Burnout</v>
      </c>
      <c r="AT495" t="str">
        <f>IF(HR[[#This Row],[YearsSinceLastPromotion]]&gt;4,"High Stagnation",
IF(HR[[#This Row],[YearsSinceLastPromotion]]&gt;=3,"Medium Stagnation","Low Stagnation"))</f>
        <v>Low Stagnation</v>
      </c>
      <c r="AU495" t="str">
        <f>IF(HR[[#This Row],[MonthlyIncome]]&lt;4000,"Low Salary",
IF(HR[[#This Row],[MonthlyIncome]]&lt;8000,"Medium Salary","High Salary"))</f>
        <v>Medium Salary</v>
      </c>
    </row>
    <row r="496" spans="1:47">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IF(HR[[#This Row],[OverTime]]="Yes",1,0)</f>
        <v>1</v>
      </c>
      <c r="AK496">
        <f>IF(HR[[#This Row],[JobSatisfaction]]&lt;=2,1,0)</f>
        <v>0</v>
      </c>
      <c r="AL496">
        <f>IF(HR[[#This Row],[WorkLifeBalance]]&lt;=2,1,0)</f>
        <v>0</v>
      </c>
      <c r="AM496">
        <f>IF(HR[[#This Row],[MonthlyIncome]]&lt;AVERAGE(HR[MonthlyIncome]),1,0)</f>
        <v>1</v>
      </c>
      <c r="AN496">
        <f>IF(HR[[#This Row],[EnvironmentSatisfaction]]&lt;=2,1,0)</f>
        <v>0</v>
      </c>
      <c r="AO496">
        <f>IF(HR[[#This Row],[YearsSinceLastPromotion]]&gt;4,1,0)</f>
        <v>0</v>
      </c>
      <c r="AP496">
        <f>(HR[[#This Row],[OverTimeFlag]]*1.5+HR[[#This Row],[LowJobSatisFlag]]*2.5+HR[[#This Row],[LowWLBFlag]]*2+HR[[#This Row],[LowSalaryFlag]]*1.5+HR[[#This Row],[LowEnviFlag]]*2+HR[[#This Row],[LowProFlag]]*0.5)/10</f>
        <v>0.3</v>
      </c>
      <c r="AQ496" t="str">
        <f>IF(A496&gt;=_xlfn.PERCENTILE.INC($A$2:$A$1000,0.8),"High Risk",
IF(HR[[#This Row],[AttritionRiskScore]]&gt;=_xlfn.PERCENTILE.INC($AP$2:$AP$1000,0.5),"Medium Risk","Low Risk"))</f>
        <v>Low Risk</v>
      </c>
      <c r="AR496">
        <f>(HR[[#This Row],[OverTimeFlag]]*4+HR[[#This Row],[LowWLBFlag]]*3+HR[[#This Row],[LowJobSatisFlag]]*2+HR[[#This Row],[LowProFlag]]*1)/10</f>
        <v>0.4</v>
      </c>
      <c r="AS496" t="str">
        <f t="shared" si="7"/>
        <v>Medium Burnout</v>
      </c>
      <c r="AT496" t="str">
        <f>IF(HR[[#This Row],[YearsSinceLastPromotion]]&gt;4,"High Stagnation",
IF(HR[[#This Row],[YearsSinceLastPromotion]]&gt;=3,"Medium Stagnation","Low Stagnation"))</f>
        <v>Low Stagnation</v>
      </c>
      <c r="AU496" t="str">
        <f>IF(HR[[#This Row],[MonthlyIncome]]&lt;4000,"Low Salary",
IF(HR[[#This Row],[MonthlyIncome]]&lt;8000,"Medium Salary","High Salary"))</f>
        <v>Low Salary</v>
      </c>
    </row>
    <row r="497" spans="1:47">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IF(HR[[#This Row],[OverTime]]="Yes",1,0)</f>
        <v>0</v>
      </c>
      <c r="AK497">
        <f>IF(HR[[#This Row],[JobSatisfaction]]&lt;=2,1,0)</f>
        <v>1</v>
      </c>
      <c r="AL497">
        <f>IF(HR[[#This Row],[WorkLifeBalance]]&lt;=2,1,0)</f>
        <v>0</v>
      </c>
      <c r="AM497">
        <f>IF(HR[[#This Row],[MonthlyIncome]]&lt;AVERAGE(HR[MonthlyIncome]),1,0)</f>
        <v>1</v>
      </c>
      <c r="AN497">
        <f>IF(HR[[#This Row],[EnvironmentSatisfaction]]&lt;=2,1,0)</f>
        <v>0</v>
      </c>
      <c r="AO497">
        <f>IF(HR[[#This Row],[YearsSinceLastPromotion]]&gt;4,1,0)</f>
        <v>0</v>
      </c>
      <c r="AP497">
        <f>(HR[[#This Row],[OverTimeFlag]]*1.5+HR[[#This Row],[LowJobSatisFlag]]*2.5+HR[[#This Row],[LowWLBFlag]]*2+HR[[#This Row],[LowSalaryFlag]]*1.5+HR[[#This Row],[LowEnviFlag]]*2+HR[[#This Row],[LowProFlag]]*0.5)/10</f>
        <v>0.4</v>
      </c>
      <c r="AQ497" t="str">
        <f>IF(A497&gt;=_xlfn.PERCENTILE.INC($A$2:$A$1000,0.8),"High Risk",
IF(HR[[#This Row],[AttritionRiskScore]]&gt;=_xlfn.PERCENTILE.INC($AP$2:$AP$1000,0.5),"Medium Risk","Low Risk"))</f>
        <v>Medium Risk</v>
      </c>
      <c r="AR497">
        <f>(HR[[#This Row],[OverTimeFlag]]*4+HR[[#This Row],[LowWLBFlag]]*3+HR[[#This Row],[LowJobSatisFlag]]*2+HR[[#This Row],[LowProFlag]]*1)/10</f>
        <v>0.2</v>
      </c>
      <c r="AS497" t="str">
        <f t="shared" si="7"/>
        <v>Low Burnout</v>
      </c>
      <c r="AT497" t="str">
        <f>IF(HR[[#This Row],[YearsSinceLastPromotion]]&gt;4,"High Stagnation",
IF(HR[[#This Row],[YearsSinceLastPromotion]]&gt;=3,"Medium Stagnation","Low Stagnation"))</f>
        <v>Low Stagnation</v>
      </c>
      <c r="AU497" t="str">
        <f>IF(HR[[#This Row],[MonthlyIncome]]&lt;4000,"Low Salary",
IF(HR[[#This Row],[MonthlyIncome]]&lt;8000,"Medium Salary","High Salary"))</f>
        <v>Low Salary</v>
      </c>
    </row>
    <row r="498" spans="1:47">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IF(HR[[#This Row],[OverTime]]="Yes",1,0)</f>
        <v>0</v>
      </c>
      <c r="AK498">
        <f>IF(HR[[#This Row],[JobSatisfaction]]&lt;=2,1,0)</f>
        <v>0</v>
      </c>
      <c r="AL498">
        <f>IF(HR[[#This Row],[WorkLifeBalance]]&lt;=2,1,0)</f>
        <v>0</v>
      </c>
      <c r="AM498">
        <f>IF(HR[[#This Row],[MonthlyIncome]]&lt;AVERAGE(HR[MonthlyIncome]),1,0)</f>
        <v>1</v>
      </c>
      <c r="AN498">
        <f>IF(HR[[#This Row],[EnvironmentSatisfaction]]&lt;=2,1,0)</f>
        <v>0</v>
      </c>
      <c r="AO498">
        <f>IF(HR[[#This Row],[YearsSinceLastPromotion]]&gt;4,1,0)</f>
        <v>0</v>
      </c>
      <c r="AP498">
        <f>(HR[[#This Row],[OverTimeFlag]]*1.5+HR[[#This Row],[LowJobSatisFlag]]*2.5+HR[[#This Row],[LowWLBFlag]]*2+HR[[#This Row],[LowSalaryFlag]]*1.5+HR[[#This Row],[LowEnviFlag]]*2+HR[[#This Row],[LowProFlag]]*0.5)/10</f>
        <v>0.15</v>
      </c>
      <c r="AQ498" t="str">
        <f>IF(A498&gt;=_xlfn.PERCENTILE.INC($A$2:$A$1000,0.8),"High Risk",
IF(HR[[#This Row],[AttritionRiskScore]]&gt;=_xlfn.PERCENTILE.INC($AP$2:$AP$1000,0.5),"Medium Risk","Low Risk"))</f>
        <v>Low Risk</v>
      </c>
      <c r="AR498">
        <f>(HR[[#This Row],[OverTimeFlag]]*4+HR[[#This Row],[LowWLBFlag]]*3+HR[[#This Row],[LowJobSatisFlag]]*2+HR[[#This Row],[LowProFlag]]*1)/10</f>
        <v>0</v>
      </c>
      <c r="AS498" t="str">
        <f t="shared" si="7"/>
        <v>Low Burnout</v>
      </c>
      <c r="AT498" t="str">
        <f>IF(HR[[#This Row],[YearsSinceLastPromotion]]&gt;4,"High Stagnation",
IF(HR[[#This Row],[YearsSinceLastPromotion]]&gt;=3,"Medium Stagnation","Low Stagnation"))</f>
        <v>Low Stagnation</v>
      </c>
      <c r="AU498" t="str">
        <f>IF(HR[[#This Row],[MonthlyIncome]]&lt;4000,"Low Salary",
IF(HR[[#This Row],[MonthlyIncome]]&lt;8000,"Medium Salary","High Salary"))</f>
        <v>Low Salary</v>
      </c>
    </row>
    <row r="499" spans="1:47">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IF(HR[[#This Row],[OverTime]]="Yes",1,0)</f>
        <v>1</v>
      </c>
      <c r="AK499">
        <f>IF(HR[[#This Row],[JobSatisfaction]]&lt;=2,1,0)</f>
        <v>0</v>
      </c>
      <c r="AL499">
        <f>IF(HR[[#This Row],[WorkLifeBalance]]&lt;=2,1,0)</f>
        <v>0</v>
      </c>
      <c r="AM499">
        <f>IF(HR[[#This Row],[MonthlyIncome]]&lt;AVERAGE(HR[MonthlyIncome]),1,0)</f>
        <v>0</v>
      </c>
      <c r="AN499">
        <f>IF(HR[[#This Row],[EnvironmentSatisfaction]]&lt;=2,1,0)</f>
        <v>0</v>
      </c>
      <c r="AO499">
        <f>IF(HR[[#This Row],[YearsSinceLastPromotion]]&gt;4,1,0)</f>
        <v>0</v>
      </c>
      <c r="AP499">
        <f>(HR[[#This Row],[OverTimeFlag]]*1.5+HR[[#This Row],[LowJobSatisFlag]]*2.5+HR[[#This Row],[LowWLBFlag]]*2+HR[[#This Row],[LowSalaryFlag]]*1.5+HR[[#This Row],[LowEnviFlag]]*2+HR[[#This Row],[LowProFlag]]*0.5)/10</f>
        <v>0.15</v>
      </c>
      <c r="AQ499" t="str">
        <f>IF(A499&gt;=_xlfn.PERCENTILE.INC($A$2:$A$1000,0.8),"High Risk",
IF(HR[[#This Row],[AttritionRiskScore]]&gt;=_xlfn.PERCENTILE.INC($AP$2:$AP$1000,0.5),"Medium Risk","Low Risk"))</f>
        <v>Low Risk</v>
      </c>
      <c r="AR499">
        <f>(HR[[#This Row],[OverTimeFlag]]*4+HR[[#This Row],[LowWLBFlag]]*3+HR[[#This Row],[LowJobSatisFlag]]*2+HR[[#This Row],[LowProFlag]]*1)/10</f>
        <v>0.4</v>
      </c>
      <c r="AS499" t="str">
        <f t="shared" si="7"/>
        <v>Medium Burnout</v>
      </c>
      <c r="AT499" t="str">
        <f>IF(HR[[#This Row],[YearsSinceLastPromotion]]&gt;4,"High Stagnation",
IF(HR[[#This Row],[YearsSinceLastPromotion]]&gt;=3,"Medium Stagnation","Low Stagnation"))</f>
        <v>Low Stagnation</v>
      </c>
      <c r="AU499" t="str">
        <f>IF(HR[[#This Row],[MonthlyIncome]]&lt;4000,"Low Salary",
IF(HR[[#This Row],[MonthlyIncome]]&lt;8000,"Medium Salary","High Salary"))</f>
        <v>High Salary</v>
      </c>
    </row>
    <row r="500" spans="1:47">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IF(HR[[#This Row],[OverTime]]="Yes",1,0)</f>
        <v>0</v>
      </c>
      <c r="AK500">
        <f>IF(HR[[#This Row],[JobSatisfaction]]&lt;=2,1,0)</f>
        <v>0</v>
      </c>
      <c r="AL500">
        <f>IF(HR[[#This Row],[WorkLifeBalance]]&lt;=2,1,0)</f>
        <v>0</v>
      </c>
      <c r="AM500">
        <f>IF(HR[[#This Row],[MonthlyIncome]]&lt;AVERAGE(HR[MonthlyIncome]),1,0)</f>
        <v>1</v>
      </c>
      <c r="AN500">
        <f>IF(HR[[#This Row],[EnvironmentSatisfaction]]&lt;=2,1,0)</f>
        <v>1</v>
      </c>
      <c r="AO500">
        <f>IF(HR[[#This Row],[YearsSinceLastPromotion]]&gt;4,1,0)</f>
        <v>0</v>
      </c>
      <c r="AP500">
        <f>(HR[[#This Row],[OverTimeFlag]]*1.5+HR[[#This Row],[LowJobSatisFlag]]*2.5+HR[[#This Row],[LowWLBFlag]]*2+HR[[#This Row],[LowSalaryFlag]]*1.5+HR[[#This Row],[LowEnviFlag]]*2+HR[[#This Row],[LowProFlag]]*0.5)/10</f>
        <v>0.35</v>
      </c>
      <c r="AQ500" t="str">
        <f>IF(A500&gt;=_xlfn.PERCENTILE.INC($A$2:$A$1000,0.8),"High Risk",
IF(HR[[#This Row],[AttritionRiskScore]]&gt;=_xlfn.PERCENTILE.INC($AP$2:$AP$1000,0.5),"Medium Risk","Low Risk"))</f>
        <v>Medium Risk</v>
      </c>
      <c r="AR500">
        <f>(HR[[#This Row],[OverTimeFlag]]*4+HR[[#This Row],[LowWLBFlag]]*3+HR[[#This Row],[LowJobSatisFlag]]*2+HR[[#This Row],[LowProFlag]]*1)/10</f>
        <v>0</v>
      </c>
      <c r="AS500" t="str">
        <f t="shared" si="7"/>
        <v>Low Burnout</v>
      </c>
      <c r="AT500" t="str">
        <f>IF(HR[[#This Row],[YearsSinceLastPromotion]]&gt;4,"High Stagnation",
IF(HR[[#This Row],[YearsSinceLastPromotion]]&gt;=3,"Medium Stagnation","Low Stagnation"))</f>
        <v>Low Stagnation</v>
      </c>
      <c r="AU500" t="str">
        <f>IF(HR[[#This Row],[MonthlyIncome]]&lt;4000,"Low Salary",
IF(HR[[#This Row],[MonthlyIncome]]&lt;8000,"Medium Salary","High Salary"))</f>
        <v>Low Salary</v>
      </c>
    </row>
    <row r="501" spans="1:47">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IF(HR[[#This Row],[OverTime]]="Yes",1,0)</f>
        <v>0</v>
      </c>
      <c r="AK501">
        <f>IF(HR[[#This Row],[JobSatisfaction]]&lt;=2,1,0)</f>
        <v>0</v>
      </c>
      <c r="AL501">
        <f>IF(HR[[#This Row],[WorkLifeBalance]]&lt;=2,1,0)</f>
        <v>0</v>
      </c>
      <c r="AM501">
        <f>IF(HR[[#This Row],[MonthlyIncome]]&lt;AVERAGE(HR[MonthlyIncome]),1,0)</f>
        <v>0</v>
      </c>
      <c r="AN501">
        <f>IF(HR[[#This Row],[EnvironmentSatisfaction]]&lt;=2,1,0)</f>
        <v>0</v>
      </c>
      <c r="AO501">
        <f>IF(HR[[#This Row],[YearsSinceLastPromotion]]&gt;4,1,0)</f>
        <v>0</v>
      </c>
      <c r="AP501">
        <f>(HR[[#This Row],[OverTimeFlag]]*1.5+HR[[#This Row],[LowJobSatisFlag]]*2.5+HR[[#This Row],[LowWLBFlag]]*2+HR[[#This Row],[LowSalaryFlag]]*1.5+HR[[#This Row],[LowEnviFlag]]*2+HR[[#This Row],[LowProFlag]]*0.5)/10</f>
        <v>0</v>
      </c>
      <c r="AQ501" t="str">
        <f>IF(A501&gt;=_xlfn.PERCENTILE.INC($A$2:$A$1000,0.8),"High Risk",
IF(HR[[#This Row],[AttritionRiskScore]]&gt;=_xlfn.PERCENTILE.INC($AP$2:$AP$1000,0.5),"Medium Risk","Low Risk"))</f>
        <v>Low Risk</v>
      </c>
      <c r="AR501">
        <f>(HR[[#This Row],[OverTimeFlag]]*4+HR[[#This Row],[LowWLBFlag]]*3+HR[[#This Row],[LowJobSatisFlag]]*2+HR[[#This Row],[LowProFlag]]*1)/10</f>
        <v>0</v>
      </c>
      <c r="AS501" t="str">
        <f t="shared" si="7"/>
        <v>Low Burnout</v>
      </c>
      <c r="AT501" t="str">
        <f>IF(HR[[#This Row],[YearsSinceLastPromotion]]&gt;4,"High Stagnation",
IF(HR[[#This Row],[YearsSinceLastPromotion]]&gt;=3,"Medium Stagnation","Low Stagnation"))</f>
        <v>Low Stagnation</v>
      </c>
      <c r="AU501" t="str">
        <f>IF(HR[[#This Row],[MonthlyIncome]]&lt;4000,"Low Salary",
IF(HR[[#This Row],[MonthlyIncome]]&lt;8000,"Medium Salary","High Salary"))</f>
        <v>Medium Salary</v>
      </c>
    </row>
    <row r="502" spans="1:47">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IF(HR[[#This Row],[OverTime]]="Yes",1,0)</f>
        <v>1</v>
      </c>
      <c r="AK502">
        <f>IF(HR[[#This Row],[JobSatisfaction]]&lt;=2,1,0)</f>
        <v>0</v>
      </c>
      <c r="AL502">
        <f>IF(HR[[#This Row],[WorkLifeBalance]]&lt;=2,1,0)</f>
        <v>1</v>
      </c>
      <c r="AM502">
        <f>IF(HR[[#This Row],[MonthlyIncome]]&lt;AVERAGE(HR[MonthlyIncome]),1,0)</f>
        <v>1</v>
      </c>
      <c r="AN502">
        <f>IF(HR[[#This Row],[EnvironmentSatisfaction]]&lt;=2,1,0)</f>
        <v>1</v>
      </c>
      <c r="AO502">
        <f>IF(HR[[#This Row],[YearsSinceLastPromotion]]&gt;4,1,0)</f>
        <v>0</v>
      </c>
      <c r="AP502">
        <f>(HR[[#This Row],[OverTimeFlag]]*1.5+HR[[#This Row],[LowJobSatisFlag]]*2.5+HR[[#This Row],[LowWLBFlag]]*2+HR[[#This Row],[LowSalaryFlag]]*1.5+HR[[#This Row],[LowEnviFlag]]*2+HR[[#This Row],[LowProFlag]]*0.5)/10</f>
        <v>0.7</v>
      </c>
      <c r="AQ502" t="str">
        <f>IF(A502&gt;=_xlfn.PERCENTILE.INC($A$2:$A$1000,0.8),"High Risk",
IF(HR[[#This Row],[AttritionRiskScore]]&gt;=_xlfn.PERCENTILE.INC($AP$2:$AP$1000,0.5),"Medium Risk","Low Risk"))</f>
        <v>Medium Risk</v>
      </c>
      <c r="AR502">
        <f>(HR[[#This Row],[OverTimeFlag]]*4+HR[[#This Row],[LowWLBFlag]]*3+HR[[#This Row],[LowJobSatisFlag]]*2+HR[[#This Row],[LowProFlag]]*1)/10</f>
        <v>0.7</v>
      </c>
      <c r="AS502" t="str">
        <f t="shared" si="7"/>
        <v>High Burnout</v>
      </c>
      <c r="AT502" t="str">
        <f>IF(HR[[#This Row],[YearsSinceLastPromotion]]&gt;4,"High Stagnation",
IF(HR[[#This Row],[YearsSinceLastPromotion]]&gt;=3,"Medium Stagnation","Low Stagnation"))</f>
        <v>Low Stagnation</v>
      </c>
      <c r="AU502" t="str">
        <f>IF(HR[[#This Row],[MonthlyIncome]]&lt;4000,"Low Salary",
IF(HR[[#This Row],[MonthlyIncome]]&lt;8000,"Medium Salary","High Salary"))</f>
        <v>Medium Salary</v>
      </c>
    </row>
    <row r="503" spans="1:47">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IF(HR[[#This Row],[OverTime]]="Yes",1,0)</f>
        <v>0</v>
      </c>
      <c r="AK503">
        <f>IF(HR[[#This Row],[JobSatisfaction]]&lt;=2,1,0)</f>
        <v>0</v>
      </c>
      <c r="AL503">
        <f>IF(HR[[#This Row],[WorkLifeBalance]]&lt;=2,1,0)</f>
        <v>0</v>
      </c>
      <c r="AM503">
        <f>IF(HR[[#This Row],[MonthlyIncome]]&lt;AVERAGE(HR[MonthlyIncome]),1,0)</f>
        <v>1</v>
      </c>
      <c r="AN503">
        <f>IF(HR[[#This Row],[EnvironmentSatisfaction]]&lt;=2,1,0)</f>
        <v>0</v>
      </c>
      <c r="AO503">
        <f>IF(HR[[#This Row],[YearsSinceLastPromotion]]&gt;4,1,0)</f>
        <v>0</v>
      </c>
      <c r="AP503">
        <f>(HR[[#This Row],[OverTimeFlag]]*1.5+HR[[#This Row],[LowJobSatisFlag]]*2.5+HR[[#This Row],[LowWLBFlag]]*2+HR[[#This Row],[LowSalaryFlag]]*1.5+HR[[#This Row],[LowEnviFlag]]*2+HR[[#This Row],[LowProFlag]]*0.5)/10</f>
        <v>0.15</v>
      </c>
      <c r="AQ503" t="str">
        <f>IF(A503&gt;=_xlfn.PERCENTILE.INC($A$2:$A$1000,0.8),"High Risk",
IF(HR[[#This Row],[AttritionRiskScore]]&gt;=_xlfn.PERCENTILE.INC($AP$2:$AP$1000,0.5),"Medium Risk","Low Risk"))</f>
        <v>Low Risk</v>
      </c>
      <c r="AR503">
        <f>(HR[[#This Row],[OverTimeFlag]]*4+HR[[#This Row],[LowWLBFlag]]*3+HR[[#This Row],[LowJobSatisFlag]]*2+HR[[#This Row],[LowProFlag]]*1)/10</f>
        <v>0</v>
      </c>
      <c r="AS503" t="str">
        <f t="shared" si="7"/>
        <v>Low Burnout</v>
      </c>
      <c r="AT503" t="str">
        <f>IF(HR[[#This Row],[YearsSinceLastPromotion]]&gt;4,"High Stagnation",
IF(HR[[#This Row],[YearsSinceLastPromotion]]&gt;=3,"Medium Stagnation","Low Stagnation"))</f>
        <v>Low Stagnation</v>
      </c>
      <c r="AU503" t="str">
        <f>IF(HR[[#This Row],[MonthlyIncome]]&lt;4000,"Low Salary",
IF(HR[[#This Row],[MonthlyIncome]]&lt;8000,"Medium Salary","High Salary"))</f>
        <v>Low Salary</v>
      </c>
    </row>
    <row r="504" spans="1:47">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IF(HR[[#This Row],[OverTime]]="Yes",1,0)</f>
        <v>0</v>
      </c>
      <c r="AK504">
        <f>IF(HR[[#This Row],[JobSatisfaction]]&lt;=2,1,0)</f>
        <v>1</v>
      </c>
      <c r="AL504">
        <f>IF(HR[[#This Row],[WorkLifeBalance]]&lt;=2,1,0)</f>
        <v>0</v>
      </c>
      <c r="AM504">
        <f>IF(HR[[#This Row],[MonthlyIncome]]&lt;AVERAGE(HR[MonthlyIncome]),1,0)</f>
        <v>0</v>
      </c>
      <c r="AN504">
        <f>IF(HR[[#This Row],[EnvironmentSatisfaction]]&lt;=2,1,0)</f>
        <v>0</v>
      </c>
      <c r="AO504">
        <f>IF(HR[[#This Row],[YearsSinceLastPromotion]]&gt;4,1,0)</f>
        <v>1</v>
      </c>
      <c r="AP504">
        <f>(HR[[#This Row],[OverTimeFlag]]*1.5+HR[[#This Row],[LowJobSatisFlag]]*2.5+HR[[#This Row],[LowWLBFlag]]*2+HR[[#This Row],[LowSalaryFlag]]*1.5+HR[[#This Row],[LowEnviFlag]]*2+HR[[#This Row],[LowProFlag]]*0.5)/10</f>
        <v>0.3</v>
      </c>
      <c r="AQ504" t="str">
        <f>IF(A504&gt;=_xlfn.PERCENTILE.INC($A$2:$A$1000,0.8),"High Risk",
IF(HR[[#This Row],[AttritionRiskScore]]&gt;=_xlfn.PERCENTILE.INC($AP$2:$AP$1000,0.5),"Medium Risk","Low Risk"))</f>
        <v>High Risk</v>
      </c>
      <c r="AR504">
        <f>(HR[[#This Row],[OverTimeFlag]]*4+HR[[#This Row],[LowWLBFlag]]*3+HR[[#This Row],[LowJobSatisFlag]]*2+HR[[#This Row],[LowProFlag]]*1)/10</f>
        <v>0.3</v>
      </c>
      <c r="AS504" t="str">
        <f t="shared" si="7"/>
        <v>Low Burnout</v>
      </c>
      <c r="AT504" t="str">
        <f>IF(HR[[#This Row],[YearsSinceLastPromotion]]&gt;4,"High Stagnation",
IF(HR[[#This Row],[YearsSinceLastPromotion]]&gt;=3,"Medium Stagnation","Low Stagnation"))</f>
        <v>High Stagnation</v>
      </c>
      <c r="AU504" t="str">
        <f>IF(HR[[#This Row],[MonthlyIncome]]&lt;4000,"Low Salary",
IF(HR[[#This Row],[MonthlyIncome]]&lt;8000,"Medium Salary","High Salary"))</f>
        <v>High Salary</v>
      </c>
    </row>
    <row r="505" spans="1:47">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IF(HR[[#This Row],[OverTime]]="Yes",1,0)</f>
        <v>0</v>
      </c>
      <c r="AK505">
        <f>IF(HR[[#This Row],[JobSatisfaction]]&lt;=2,1,0)</f>
        <v>0</v>
      </c>
      <c r="AL505">
        <f>IF(HR[[#This Row],[WorkLifeBalance]]&lt;=2,1,0)</f>
        <v>1</v>
      </c>
      <c r="AM505">
        <f>IF(HR[[#This Row],[MonthlyIncome]]&lt;AVERAGE(HR[MonthlyIncome]),1,0)</f>
        <v>1</v>
      </c>
      <c r="AN505">
        <f>IF(HR[[#This Row],[EnvironmentSatisfaction]]&lt;=2,1,0)</f>
        <v>1</v>
      </c>
      <c r="AO505">
        <f>IF(HR[[#This Row],[YearsSinceLastPromotion]]&gt;4,1,0)</f>
        <v>1</v>
      </c>
      <c r="AP505">
        <f>(HR[[#This Row],[OverTimeFlag]]*1.5+HR[[#This Row],[LowJobSatisFlag]]*2.5+HR[[#This Row],[LowWLBFlag]]*2+HR[[#This Row],[LowSalaryFlag]]*1.5+HR[[#This Row],[LowEnviFlag]]*2+HR[[#This Row],[LowProFlag]]*0.5)/10</f>
        <v>0.6</v>
      </c>
      <c r="AQ505" t="str">
        <f>IF(A505&gt;=_xlfn.PERCENTILE.INC($A$2:$A$1000,0.8),"High Risk",
IF(HR[[#This Row],[AttritionRiskScore]]&gt;=_xlfn.PERCENTILE.INC($AP$2:$AP$1000,0.5),"Medium Risk","Low Risk"))</f>
        <v>Medium Risk</v>
      </c>
      <c r="AR505">
        <f>(HR[[#This Row],[OverTimeFlag]]*4+HR[[#This Row],[LowWLBFlag]]*3+HR[[#This Row],[LowJobSatisFlag]]*2+HR[[#This Row],[LowProFlag]]*1)/10</f>
        <v>0.4</v>
      </c>
      <c r="AS505" t="str">
        <f t="shared" si="7"/>
        <v>Medium Burnout</v>
      </c>
      <c r="AT505" t="str">
        <f>IF(HR[[#This Row],[YearsSinceLastPromotion]]&gt;4,"High Stagnation",
IF(HR[[#This Row],[YearsSinceLastPromotion]]&gt;=3,"Medium Stagnation","Low Stagnation"))</f>
        <v>High Stagnation</v>
      </c>
      <c r="AU505" t="str">
        <f>IF(HR[[#This Row],[MonthlyIncome]]&lt;4000,"Low Salary",
IF(HR[[#This Row],[MonthlyIncome]]&lt;8000,"Medium Salary","High Salary"))</f>
        <v>Low Salary</v>
      </c>
    </row>
    <row r="506" spans="1:47">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IF(HR[[#This Row],[OverTime]]="Yes",1,0)</f>
        <v>0</v>
      </c>
      <c r="AK506">
        <f>IF(HR[[#This Row],[JobSatisfaction]]&lt;=2,1,0)</f>
        <v>1</v>
      </c>
      <c r="AL506">
        <f>IF(HR[[#This Row],[WorkLifeBalance]]&lt;=2,1,0)</f>
        <v>0</v>
      </c>
      <c r="AM506">
        <f>IF(HR[[#This Row],[MonthlyIncome]]&lt;AVERAGE(HR[MonthlyIncome]),1,0)</f>
        <v>1</v>
      </c>
      <c r="AN506">
        <f>IF(HR[[#This Row],[EnvironmentSatisfaction]]&lt;=2,1,0)</f>
        <v>1</v>
      </c>
      <c r="AO506">
        <f>IF(HR[[#This Row],[YearsSinceLastPromotion]]&gt;4,1,0)</f>
        <v>0</v>
      </c>
      <c r="AP506">
        <f>(HR[[#This Row],[OverTimeFlag]]*1.5+HR[[#This Row],[LowJobSatisFlag]]*2.5+HR[[#This Row],[LowWLBFlag]]*2+HR[[#This Row],[LowSalaryFlag]]*1.5+HR[[#This Row],[LowEnviFlag]]*2+HR[[#This Row],[LowProFlag]]*0.5)/10</f>
        <v>0.6</v>
      </c>
      <c r="AQ506" t="str">
        <f>IF(A506&gt;=_xlfn.PERCENTILE.INC($A$2:$A$1000,0.8),"High Risk",
IF(HR[[#This Row],[AttritionRiskScore]]&gt;=_xlfn.PERCENTILE.INC($AP$2:$AP$1000,0.5),"Medium Risk","Low Risk"))</f>
        <v>High Risk</v>
      </c>
      <c r="AR506">
        <f>(HR[[#This Row],[OverTimeFlag]]*4+HR[[#This Row],[LowWLBFlag]]*3+HR[[#This Row],[LowJobSatisFlag]]*2+HR[[#This Row],[LowProFlag]]*1)/10</f>
        <v>0.2</v>
      </c>
      <c r="AS506" t="str">
        <f t="shared" si="7"/>
        <v>Low Burnout</v>
      </c>
      <c r="AT506" t="str">
        <f>IF(HR[[#This Row],[YearsSinceLastPromotion]]&gt;4,"High Stagnation",
IF(HR[[#This Row],[YearsSinceLastPromotion]]&gt;=3,"Medium Stagnation","Low Stagnation"))</f>
        <v>Low Stagnation</v>
      </c>
      <c r="AU506" t="str">
        <f>IF(HR[[#This Row],[MonthlyIncome]]&lt;4000,"Low Salary",
IF(HR[[#This Row],[MonthlyIncome]]&lt;8000,"Medium Salary","High Salary"))</f>
        <v>Medium Salary</v>
      </c>
    </row>
    <row r="507" spans="1:47">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IF(HR[[#This Row],[OverTime]]="Yes",1,0)</f>
        <v>1</v>
      </c>
      <c r="AK507">
        <f>IF(HR[[#This Row],[JobSatisfaction]]&lt;=2,1,0)</f>
        <v>0</v>
      </c>
      <c r="AL507">
        <f>IF(HR[[#This Row],[WorkLifeBalance]]&lt;=2,1,0)</f>
        <v>0</v>
      </c>
      <c r="AM507">
        <f>IF(HR[[#This Row],[MonthlyIncome]]&lt;AVERAGE(HR[MonthlyIncome]),1,0)</f>
        <v>1</v>
      </c>
      <c r="AN507">
        <f>IF(HR[[#This Row],[EnvironmentSatisfaction]]&lt;=2,1,0)</f>
        <v>0</v>
      </c>
      <c r="AO507">
        <f>IF(HR[[#This Row],[YearsSinceLastPromotion]]&gt;4,1,0)</f>
        <v>0</v>
      </c>
      <c r="AP507">
        <f>(HR[[#This Row],[OverTimeFlag]]*1.5+HR[[#This Row],[LowJobSatisFlag]]*2.5+HR[[#This Row],[LowWLBFlag]]*2+HR[[#This Row],[LowSalaryFlag]]*1.5+HR[[#This Row],[LowEnviFlag]]*2+HR[[#This Row],[LowProFlag]]*0.5)/10</f>
        <v>0.3</v>
      </c>
      <c r="AQ507" t="str">
        <f>IF(A507&gt;=_xlfn.PERCENTILE.INC($A$2:$A$1000,0.8),"High Risk",
IF(HR[[#This Row],[AttritionRiskScore]]&gt;=_xlfn.PERCENTILE.INC($AP$2:$AP$1000,0.5),"Medium Risk","Low Risk"))</f>
        <v>Low Risk</v>
      </c>
      <c r="AR507">
        <f>(HR[[#This Row],[OverTimeFlag]]*4+HR[[#This Row],[LowWLBFlag]]*3+HR[[#This Row],[LowJobSatisFlag]]*2+HR[[#This Row],[LowProFlag]]*1)/10</f>
        <v>0.4</v>
      </c>
      <c r="AS507" t="str">
        <f t="shared" si="7"/>
        <v>Medium Burnout</v>
      </c>
      <c r="AT507" t="str">
        <f>IF(HR[[#This Row],[YearsSinceLastPromotion]]&gt;4,"High Stagnation",
IF(HR[[#This Row],[YearsSinceLastPromotion]]&gt;=3,"Medium Stagnation","Low Stagnation"))</f>
        <v>Low Stagnation</v>
      </c>
      <c r="AU507" t="str">
        <f>IF(HR[[#This Row],[MonthlyIncome]]&lt;4000,"Low Salary",
IF(HR[[#This Row],[MonthlyIncome]]&lt;8000,"Medium Salary","High Salary"))</f>
        <v>Low Salary</v>
      </c>
    </row>
    <row r="508" spans="1:47">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IF(HR[[#This Row],[OverTime]]="Yes",1,0)</f>
        <v>0</v>
      </c>
      <c r="AK508">
        <f>IF(HR[[#This Row],[JobSatisfaction]]&lt;=2,1,0)</f>
        <v>0</v>
      </c>
      <c r="AL508">
        <f>IF(HR[[#This Row],[WorkLifeBalance]]&lt;=2,1,0)</f>
        <v>0</v>
      </c>
      <c r="AM508">
        <f>IF(HR[[#This Row],[MonthlyIncome]]&lt;AVERAGE(HR[MonthlyIncome]),1,0)</f>
        <v>0</v>
      </c>
      <c r="AN508">
        <f>IF(HR[[#This Row],[EnvironmentSatisfaction]]&lt;=2,1,0)</f>
        <v>0</v>
      </c>
      <c r="AO508">
        <f>IF(HR[[#This Row],[YearsSinceLastPromotion]]&gt;4,1,0)</f>
        <v>1</v>
      </c>
      <c r="AP508">
        <f>(HR[[#This Row],[OverTimeFlag]]*1.5+HR[[#This Row],[LowJobSatisFlag]]*2.5+HR[[#This Row],[LowWLBFlag]]*2+HR[[#This Row],[LowSalaryFlag]]*1.5+HR[[#This Row],[LowEnviFlag]]*2+HR[[#This Row],[LowProFlag]]*0.5)/10</f>
        <v>0.05</v>
      </c>
      <c r="AQ508" t="str">
        <f>IF(A508&gt;=_xlfn.PERCENTILE.INC($A$2:$A$1000,0.8),"High Risk",
IF(HR[[#This Row],[AttritionRiskScore]]&gt;=_xlfn.PERCENTILE.INC($AP$2:$AP$1000,0.5),"Medium Risk","Low Risk"))</f>
        <v>Low Risk</v>
      </c>
      <c r="AR508">
        <f>(HR[[#This Row],[OverTimeFlag]]*4+HR[[#This Row],[LowWLBFlag]]*3+HR[[#This Row],[LowJobSatisFlag]]*2+HR[[#This Row],[LowProFlag]]*1)/10</f>
        <v>0.1</v>
      </c>
      <c r="AS508" t="str">
        <f t="shared" si="7"/>
        <v>Low Burnout</v>
      </c>
      <c r="AT508" t="str">
        <f>IF(HR[[#This Row],[YearsSinceLastPromotion]]&gt;4,"High Stagnation",
IF(HR[[#This Row],[YearsSinceLastPromotion]]&gt;=3,"Medium Stagnation","Low Stagnation"))</f>
        <v>High Stagnation</v>
      </c>
      <c r="AU508" t="str">
        <f>IF(HR[[#This Row],[MonthlyIncome]]&lt;4000,"Low Salary",
IF(HR[[#This Row],[MonthlyIncome]]&lt;8000,"Medium Salary","High Salary"))</f>
        <v>High Salary</v>
      </c>
    </row>
    <row r="509" spans="1:47">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IF(HR[[#This Row],[OverTime]]="Yes",1,0)</f>
        <v>0</v>
      </c>
      <c r="AK509">
        <f>IF(HR[[#This Row],[JobSatisfaction]]&lt;=2,1,0)</f>
        <v>0</v>
      </c>
      <c r="AL509">
        <f>IF(HR[[#This Row],[WorkLifeBalance]]&lt;=2,1,0)</f>
        <v>1</v>
      </c>
      <c r="AM509">
        <f>IF(HR[[#This Row],[MonthlyIncome]]&lt;AVERAGE(HR[MonthlyIncome]),1,0)</f>
        <v>1</v>
      </c>
      <c r="AN509">
        <f>IF(HR[[#This Row],[EnvironmentSatisfaction]]&lt;=2,1,0)</f>
        <v>1</v>
      </c>
      <c r="AO509">
        <f>IF(HR[[#This Row],[YearsSinceLastPromotion]]&gt;4,1,0)</f>
        <v>0</v>
      </c>
      <c r="AP509">
        <f>(HR[[#This Row],[OverTimeFlag]]*1.5+HR[[#This Row],[LowJobSatisFlag]]*2.5+HR[[#This Row],[LowWLBFlag]]*2+HR[[#This Row],[LowSalaryFlag]]*1.5+HR[[#This Row],[LowEnviFlag]]*2+HR[[#This Row],[LowProFlag]]*0.5)/10</f>
        <v>0.55000000000000004</v>
      </c>
      <c r="AQ509" t="str">
        <f>IF(A509&gt;=_xlfn.PERCENTILE.INC($A$2:$A$1000,0.8),"High Risk",
IF(HR[[#This Row],[AttritionRiskScore]]&gt;=_xlfn.PERCENTILE.INC($AP$2:$AP$1000,0.5),"Medium Risk","Low Risk"))</f>
        <v>Medium Risk</v>
      </c>
      <c r="AR509">
        <f>(HR[[#This Row],[OverTimeFlag]]*4+HR[[#This Row],[LowWLBFlag]]*3+HR[[#This Row],[LowJobSatisFlag]]*2+HR[[#This Row],[LowProFlag]]*1)/10</f>
        <v>0.3</v>
      </c>
      <c r="AS509" t="str">
        <f t="shared" si="7"/>
        <v>Low Burnout</v>
      </c>
      <c r="AT509" t="str">
        <f>IF(HR[[#This Row],[YearsSinceLastPromotion]]&gt;4,"High Stagnation",
IF(HR[[#This Row],[YearsSinceLastPromotion]]&gt;=3,"Medium Stagnation","Low Stagnation"))</f>
        <v>Low Stagnation</v>
      </c>
      <c r="AU509" t="str">
        <f>IF(HR[[#This Row],[MonthlyIncome]]&lt;4000,"Low Salary",
IF(HR[[#This Row],[MonthlyIncome]]&lt;8000,"Medium Salary","High Salary"))</f>
        <v>Medium Salary</v>
      </c>
    </row>
    <row r="510" spans="1:47">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IF(HR[[#This Row],[OverTime]]="Yes",1,0)</f>
        <v>0</v>
      </c>
      <c r="AK510">
        <f>IF(HR[[#This Row],[JobSatisfaction]]&lt;=2,1,0)</f>
        <v>0</v>
      </c>
      <c r="AL510">
        <f>IF(HR[[#This Row],[WorkLifeBalance]]&lt;=2,1,0)</f>
        <v>0</v>
      </c>
      <c r="AM510">
        <f>IF(HR[[#This Row],[MonthlyIncome]]&lt;AVERAGE(HR[MonthlyIncome]),1,0)</f>
        <v>0</v>
      </c>
      <c r="AN510">
        <f>IF(HR[[#This Row],[EnvironmentSatisfaction]]&lt;=2,1,0)</f>
        <v>1</v>
      </c>
      <c r="AO510">
        <f>IF(HR[[#This Row],[YearsSinceLastPromotion]]&gt;4,1,0)</f>
        <v>1</v>
      </c>
      <c r="AP510">
        <f>(HR[[#This Row],[OverTimeFlag]]*1.5+HR[[#This Row],[LowJobSatisFlag]]*2.5+HR[[#This Row],[LowWLBFlag]]*2+HR[[#This Row],[LowSalaryFlag]]*1.5+HR[[#This Row],[LowEnviFlag]]*2+HR[[#This Row],[LowProFlag]]*0.5)/10</f>
        <v>0.25</v>
      </c>
      <c r="AQ510" t="str">
        <f>IF(A510&gt;=_xlfn.PERCENTILE.INC($A$2:$A$1000,0.8),"High Risk",
IF(HR[[#This Row],[AttritionRiskScore]]&gt;=_xlfn.PERCENTILE.INC($AP$2:$AP$1000,0.5),"Medium Risk","Low Risk"))</f>
        <v>Low Risk</v>
      </c>
      <c r="AR510">
        <f>(HR[[#This Row],[OverTimeFlag]]*4+HR[[#This Row],[LowWLBFlag]]*3+HR[[#This Row],[LowJobSatisFlag]]*2+HR[[#This Row],[LowProFlag]]*1)/10</f>
        <v>0.1</v>
      </c>
      <c r="AS510" t="str">
        <f t="shared" si="7"/>
        <v>Low Burnout</v>
      </c>
      <c r="AT510" t="str">
        <f>IF(HR[[#This Row],[YearsSinceLastPromotion]]&gt;4,"High Stagnation",
IF(HR[[#This Row],[YearsSinceLastPromotion]]&gt;=3,"Medium Stagnation","Low Stagnation"))</f>
        <v>High Stagnation</v>
      </c>
      <c r="AU510" t="str">
        <f>IF(HR[[#This Row],[MonthlyIncome]]&lt;4000,"Low Salary",
IF(HR[[#This Row],[MonthlyIncome]]&lt;8000,"Medium Salary","High Salary"))</f>
        <v>Medium Salary</v>
      </c>
    </row>
    <row r="511" spans="1:47">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IF(HR[[#This Row],[OverTime]]="Yes",1,0)</f>
        <v>0</v>
      </c>
      <c r="AK511">
        <f>IF(HR[[#This Row],[JobSatisfaction]]&lt;=2,1,0)</f>
        <v>0</v>
      </c>
      <c r="AL511">
        <f>IF(HR[[#This Row],[WorkLifeBalance]]&lt;=2,1,0)</f>
        <v>1</v>
      </c>
      <c r="AM511">
        <f>IF(HR[[#This Row],[MonthlyIncome]]&lt;AVERAGE(HR[MonthlyIncome]),1,0)</f>
        <v>0</v>
      </c>
      <c r="AN511">
        <f>IF(HR[[#This Row],[EnvironmentSatisfaction]]&lt;=2,1,0)</f>
        <v>0</v>
      </c>
      <c r="AO511">
        <f>IF(HR[[#This Row],[YearsSinceLastPromotion]]&gt;4,1,0)</f>
        <v>0</v>
      </c>
      <c r="AP511">
        <f>(HR[[#This Row],[OverTimeFlag]]*1.5+HR[[#This Row],[LowJobSatisFlag]]*2.5+HR[[#This Row],[LowWLBFlag]]*2+HR[[#This Row],[LowSalaryFlag]]*1.5+HR[[#This Row],[LowEnviFlag]]*2+HR[[#This Row],[LowProFlag]]*0.5)/10</f>
        <v>0.2</v>
      </c>
      <c r="AQ511" t="str">
        <f>IF(A511&gt;=_xlfn.PERCENTILE.INC($A$2:$A$1000,0.8),"High Risk",
IF(HR[[#This Row],[AttritionRiskScore]]&gt;=_xlfn.PERCENTILE.INC($AP$2:$AP$1000,0.5),"Medium Risk","Low Risk"))</f>
        <v>Low Risk</v>
      </c>
      <c r="AR511">
        <f>(HR[[#This Row],[OverTimeFlag]]*4+HR[[#This Row],[LowWLBFlag]]*3+HR[[#This Row],[LowJobSatisFlag]]*2+HR[[#This Row],[LowProFlag]]*1)/10</f>
        <v>0.3</v>
      </c>
      <c r="AS511" t="str">
        <f t="shared" si="7"/>
        <v>Low Burnout</v>
      </c>
      <c r="AT511" t="str">
        <f>IF(HR[[#This Row],[YearsSinceLastPromotion]]&gt;4,"High Stagnation",
IF(HR[[#This Row],[YearsSinceLastPromotion]]&gt;=3,"Medium Stagnation","Low Stagnation"))</f>
        <v>Medium Stagnation</v>
      </c>
      <c r="AU511" t="str">
        <f>IF(HR[[#This Row],[MonthlyIncome]]&lt;4000,"Low Salary",
IF(HR[[#This Row],[MonthlyIncome]]&lt;8000,"Medium Salary","High Salary"))</f>
        <v>Medium Salary</v>
      </c>
    </row>
    <row r="512" spans="1:47">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IF(HR[[#This Row],[OverTime]]="Yes",1,0)</f>
        <v>0</v>
      </c>
      <c r="AK512">
        <f>IF(HR[[#This Row],[JobSatisfaction]]&lt;=2,1,0)</f>
        <v>1</v>
      </c>
      <c r="AL512">
        <f>IF(HR[[#This Row],[WorkLifeBalance]]&lt;=2,1,0)</f>
        <v>0</v>
      </c>
      <c r="AM512">
        <f>IF(HR[[#This Row],[MonthlyIncome]]&lt;AVERAGE(HR[MonthlyIncome]),1,0)</f>
        <v>0</v>
      </c>
      <c r="AN512">
        <f>IF(HR[[#This Row],[EnvironmentSatisfaction]]&lt;=2,1,0)</f>
        <v>0</v>
      </c>
      <c r="AO512">
        <f>IF(HR[[#This Row],[YearsSinceLastPromotion]]&gt;4,1,0)</f>
        <v>1</v>
      </c>
      <c r="AP512">
        <f>(HR[[#This Row],[OverTimeFlag]]*1.5+HR[[#This Row],[LowJobSatisFlag]]*2.5+HR[[#This Row],[LowWLBFlag]]*2+HR[[#This Row],[LowSalaryFlag]]*1.5+HR[[#This Row],[LowEnviFlag]]*2+HR[[#This Row],[LowProFlag]]*0.5)/10</f>
        <v>0.3</v>
      </c>
      <c r="AQ512" t="str">
        <f>IF(A512&gt;=_xlfn.PERCENTILE.INC($A$2:$A$1000,0.8),"High Risk",
IF(HR[[#This Row],[AttritionRiskScore]]&gt;=_xlfn.PERCENTILE.INC($AP$2:$AP$1000,0.5),"Medium Risk","Low Risk"))</f>
        <v>High Risk</v>
      </c>
      <c r="AR512">
        <f>(HR[[#This Row],[OverTimeFlag]]*4+HR[[#This Row],[LowWLBFlag]]*3+HR[[#This Row],[LowJobSatisFlag]]*2+HR[[#This Row],[LowProFlag]]*1)/10</f>
        <v>0.3</v>
      </c>
      <c r="AS512" t="str">
        <f t="shared" si="7"/>
        <v>Low Burnout</v>
      </c>
      <c r="AT512" t="str">
        <f>IF(HR[[#This Row],[YearsSinceLastPromotion]]&gt;4,"High Stagnation",
IF(HR[[#This Row],[YearsSinceLastPromotion]]&gt;=3,"Medium Stagnation","Low Stagnation"))</f>
        <v>High Stagnation</v>
      </c>
      <c r="AU512" t="str">
        <f>IF(HR[[#This Row],[MonthlyIncome]]&lt;4000,"Low Salary",
IF(HR[[#This Row],[MonthlyIncome]]&lt;8000,"Medium Salary","High Salary"))</f>
        <v>High Salary</v>
      </c>
    </row>
    <row r="513" spans="1:47">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IF(HR[[#This Row],[OverTime]]="Yes",1,0)</f>
        <v>1</v>
      </c>
      <c r="AK513">
        <f>IF(HR[[#This Row],[JobSatisfaction]]&lt;=2,1,0)</f>
        <v>1</v>
      </c>
      <c r="AL513">
        <f>IF(HR[[#This Row],[WorkLifeBalance]]&lt;=2,1,0)</f>
        <v>0</v>
      </c>
      <c r="AM513">
        <f>IF(HR[[#This Row],[MonthlyIncome]]&lt;AVERAGE(HR[MonthlyIncome]),1,0)</f>
        <v>0</v>
      </c>
      <c r="AN513">
        <f>IF(HR[[#This Row],[EnvironmentSatisfaction]]&lt;=2,1,0)</f>
        <v>1</v>
      </c>
      <c r="AO513">
        <f>IF(HR[[#This Row],[YearsSinceLastPromotion]]&gt;4,1,0)</f>
        <v>0</v>
      </c>
      <c r="AP513">
        <f>(HR[[#This Row],[OverTimeFlag]]*1.5+HR[[#This Row],[LowJobSatisFlag]]*2.5+HR[[#This Row],[LowWLBFlag]]*2+HR[[#This Row],[LowSalaryFlag]]*1.5+HR[[#This Row],[LowEnviFlag]]*2+HR[[#This Row],[LowProFlag]]*0.5)/10</f>
        <v>0.6</v>
      </c>
      <c r="AQ513" t="str">
        <f>IF(A513&gt;=_xlfn.PERCENTILE.INC($A$2:$A$1000,0.8),"High Risk",
IF(HR[[#This Row],[AttritionRiskScore]]&gt;=_xlfn.PERCENTILE.INC($AP$2:$AP$1000,0.5),"Medium Risk","Low Risk"))</f>
        <v>Medium Risk</v>
      </c>
      <c r="AR513">
        <f>(HR[[#This Row],[OverTimeFlag]]*4+HR[[#This Row],[LowWLBFlag]]*3+HR[[#This Row],[LowJobSatisFlag]]*2+HR[[#This Row],[LowProFlag]]*1)/10</f>
        <v>0.6</v>
      </c>
      <c r="AS513" t="str">
        <f t="shared" si="7"/>
        <v>Medium Burnout</v>
      </c>
      <c r="AT513" t="str">
        <f>IF(HR[[#This Row],[YearsSinceLastPromotion]]&gt;4,"High Stagnation",
IF(HR[[#This Row],[YearsSinceLastPromotion]]&gt;=3,"Medium Stagnation","Low Stagnation"))</f>
        <v>Low Stagnation</v>
      </c>
      <c r="AU513" t="str">
        <f>IF(HR[[#This Row],[MonthlyIncome]]&lt;4000,"Low Salary",
IF(HR[[#This Row],[MonthlyIncome]]&lt;8000,"Medium Salary","High Salary"))</f>
        <v>High Salary</v>
      </c>
    </row>
    <row r="514" spans="1:47">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IF(HR[[#This Row],[OverTime]]="Yes",1,0)</f>
        <v>0</v>
      </c>
      <c r="AK514">
        <f>IF(HR[[#This Row],[JobSatisfaction]]&lt;=2,1,0)</f>
        <v>0</v>
      </c>
      <c r="AL514">
        <f>IF(HR[[#This Row],[WorkLifeBalance]]&lt;=2,1,0)</f>
        <v>0</v>
      </c>
      <c r="AM514">
        <f>IF(HR[[#This Row],[MonthlyIncome]]&lt;AVERAGE(HR[MonthlyIncome]),1,0)</f>
        <v>1</v>
      </c>
      <c r="AN514">
        <f>IF(HR[[#This Row],[EnvironmentSatisfaction]]&lt;=2,1,0)</f>
        <v>1</v>
      </c>
      <c r="AO514">
        <f>IF(HR[[#This Row],[YearsSinceLastPromotion]]&gt;4,1,0)</f>
        <v>0</v>
      </c>
      <c r="AP514">
        <f>(HR[[#This Row],[OverTimeFlag]]*1.5+HR[[#This Row],[LowJobSatisFlag]]*2.5+HR[[#This Row],[LowWLBFlag]]*2+HR[[#This Row],[LowSalaryFlag]]*1.5+HR[[#This Row],[LowEnviFlag]]*2+HR[[#This Row],[LowProFlag]]*0.5)/10</f>
        <v>0.35</v>
      </c>
      <c r="AQ514" t="str">
        <f>IF(A514&gt;=_xlfn.PERCENTILE.INC($A$2:$A$1000,0.8),"High Risk",
IF(HR[[#This Row],[AttritionRiskScore]]&gt;=_xlfn.PERCENTILE.INC($AP$2:$AP$1000,0.5),"Medium Risk","Low Risk"))</f>
        <v>Medium Risk</v>
      </c>
      <c r="AR514">
        <f>(HR[[#This Row],[OverTimeFlag]]*4+HR[[#This Row],[LowWLBFlag]]*3+HR[[#This Row],[LowJobSatisFlag]]*2+HR[[#This Row],[LowProFlag]]*1)/10</f>
        <v>0</v>
      </c>
      <c r="AS514" t="str">
        <f t="shared" ref="AS514:AS577" si="8">IF(AR514&gt;=0.7,"High Burnout",IF(AR514&gt;=0.4,"Medium Burnout","Low Burnout"))</f>
        <v>Low Burnout</v>
      </c>
      <c r="AT514" t="str">
        <f>IF(HR[[#This Row],[YearsSinceLastPromotion]]&gt;4,"High Stagnation",
IF(HR[[#This Row],[YearsSinceLastPromotion]]&gt;=3,"Medium Stagnation","Low Stagnation"))</f>
        <v>Low Stagnation</v>
      </c>
      <c r="AU514" t="str">
        <f>IF(HR[[#This Row],[MonthlyIncome]]&lt;4000,"Low Salary",
IF(HR[[#This Row],[MonthlyIncome]]&lt;8000,"Medium Salary","High Salary"))</f>
        <v>Low Salary</v>
      </c>
    </row>
    <row r="515" spans="1:47">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IF(HR[[#This Row],[OverTime]]="Yes",1,0)</f>
        <v>1</v>
      </c>
      <c r="AK515">
        <f>IF(HR[[#This Row],[JobSatisfaction]]&lt;=2,1,0)</f>
        <v>0</v>
      </c>
      <c r="AL515">
        <f>IF(HR[[#This Row],[WorkLifeBalance]]&lt;=2,1,0)</f>
        <v>0</v>
      </c>
      <c r="AM515">
        <f>IF(HR[[#This Row],[MonthlyIncome]]&lt;AVERAGE(HR[MonthlyIncome]),1,0)</f>
        <v>1</v>
      </c>
      <c r="AN515">
        <f>IF(HR[[#This Row],[EnvironmentSatisfaction]]&lt;=2,1,0)</f>
        <v>0</v>
      </c>
      <c r="AO515">
        <f>IF(HR[[#This Row],[YearsSinceLastPromotion]]&gt;4,1,0)</f>
        <v>0</v>
      </c>
      <c r="AP515">
        <f>(HR[[#This Row],[OverTimeFlag]]*1.5+HR[[#This Row],[LowJobSatisFlag]]*2.5+HR[[#This Row],[LowWLBFlag]]*2+HR[[#This Row],[LowSalaryFlag]]*1.5+HR[[#This Row],[LowEnviFlag]]*2+HR[[#This Row],[LowProFlag]]*0.5)/10</f>
        <v>0.3</v>
      </c>
      <c r="AQ515" t="str">
        <f>IF(A515&gt;=_xlfn.PERCENTILE.INC($A$2:$A$1000,0.8),"High Risk",
IF(HR[[#This Row],[AttritionRiskScore]]&gt;=_xlfn.PERCENTILE.INC($AP$2:$AP$1000,0.5),"Medium Risk","Low Risk"))</f>
        <v>Low Risk</v>
      </c>
      <c r="AR515">
        <f>(HR[[#This Row],[OverTimeFlag]]*4+HR[[#This Row],[LowWLBFlag]]*3+HR[[#This Row],[LowJobSatisFlag]]*2+HR[[#This Row],[LowProFlag]]*1)/10</f>
        <v>0.4</v>
      </c>
      <c r="AS515" t="str">
        <f t="shared" si="8"/>
        <v>Medium Burnout</v>
      </c>
      <c r="AT515" t="str">
        <f>IF(HR[[#This Row],[YearsSinceLastPromotion]]&gt;4,"High Stagnation",
IF(HR[[#This Row],[YearsSinceLastPromotion]]&gt;=3,"Medium Stagnation","Low Stagnation"))</f>
        <v>Low Stagnation</v>
      </c>
      <c r="AU515" t="str">
        <f>IF(HR[[#This Row],[MonthlyIncome]]&lt;4000,"Low Salary",
IF(HR[[#This Row],[MonthlyIncome]]&lt;8000,"Medium Salary","High Salary"))</f>
        <v>Low Salary</v>
      </c>
    </row>
    <row r="516" spans="1:47">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IF(HR[[#This Row],[OverTime]]="Yes",1,0)</f>
        <v>1</v>
      </c>
      <c r="AK516">
        <f>IF(HR[[#This Row],[JobSatisfaction]]&lt;=2,1,0)</f>
        <v>1</v>
      </c>
      <c r="AL516">
        <f>IF(HR[[#This Row],[WorkLifeBalance]]&lt;=2,1,0)</f>
        <v>0</v>
      </c>
      <c r="AM516">
        <f>IF(HR[[#This Row],[MonthlyIncome]]&lt;AVERAGE(HR[MonthlyIncome]),1,0)</f>
        <v>1</v>
      </c>
      <c r="AN516">
        <f>IF(HR[[#This Row],[EnvironmentSatisfaction]]&lt;=2,1,0)</f>
        <v>1</v>
      </c>
      <c r="AO516">
        <f>IF(HR[[#This Row],[YearsSinceLastPromotion]]&gt;4,1,0)</f>
        <v>1</v>
      </c>
      <c r="AP516">
        <f>(HR[[#This Row],[OverTimeFlag]]*1.5+HR[[#This Row],[LowJobSatisFlag]]*2.5+HR[[#This Row],[LowWLBFlag]]*2+HR[[#This Row],[LowSalaryFlag]]*1.5+HR[[#This Row],[LowEnviFlag]]*2+HR[[#This Row],[LowProFlag]]*0.5)/10</f>
        <v>0.8</v>
      </c>
      <c r="AQ516" t="str">
        <f>IF(A516&gt;=_xlfn.PERCENTILE.INC($A$2:$A$1000,0.8),"High Risk",
IF(HR[[#This Row],[AttritionRiskScore]]&gt;=_xlfn.PERCENTILE.INC($AP$2:$AP$1000,0.5),"Medium Risk","Low Risk"))</f>
        <v>Medium Risk</v>
      </c>
      <c r="AR516">
        <f>(HR[[#This Row],[OverTimeFlag]]*4+HR[[#This Row],[LowWLBFlag]]*3+HR[[#This Row],[LowJobSatisFlag]]*2+HR[[#This Row],[LowProFlag]]*1)/10</f>
        <v>0.7</v>
      </c>
      <c r="AS516" t="str">
        <f t="shared" si="8"/>
        <v>High Burnout</v>
      </c>
      <c r="AT516" t="str">
        <f>IF(HR[[#This Row],[YearsSinceLastPromotion]]&gt;4,"High Stagnation",
IF(HR[[#This Row],[YearsSinceLastPromotion]]&gt;=3,"Medium Stagnation","Low Stagnation"))</f>
        <v>High Stagnation</v>
      </c>
      <c r="AU516" t="str">
        <f>IF(HR[[#This Row],[MonthlyIncome]]&lt;4000,"Low Salary",
IF(HR[[#This Row],[MonthlyIncome]]&lt;8000,"Medium Salary","High Salary"))</f>
        <v>Low Salary</v>
      </c>
    </row>
    <row r="517" spans="1:47">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IF(HR[[#This Row],[OverTime]]="Yes",1,0)</f>
        <v>0</v>
      </c>
      <c r="AK517">
        <f>IF(HR[[#This Row],[JobSatisfaction]]&lt;=2,1,0)</f>
        <v>0</v>
      </c>
      <c r="AL517">
        <f>IF(HR[[#This Row],[WorkLifeBalance]]&lt;=2,1,0)</f>
        <v>0</v>
      </c>
      <c r="AM517">
        <f>IF(HR[[#This Row],[MonthlyIncome]]&lt;AVERAGE(HR[MonthlyIncome]),1,0)</f>
        <v>1</v>
      </c>
      <c r="AN517">
        <f>IF(HR[[#This Row],[EnvironmentSatisfaction]]&lt;=2,1,0)</f>
        <v>0</v>
      </c>
      <c r="AO517">
        <f>IF(HR[[#This Row],[YearsSinceLastPromotion]]&gt;4,1,0)</f>
        <v>0</v>
      </c>
      <c r="AP517">
        <f>(HR[[#This Row],[OverTimeFlag]]*1.5+HR[[#This Row],[LowJobSatisFlag]]*2.5+HR[[#This Row],[LowWLBFlag]]*2+HR[[#This Row],[LowSalaryFlag]]*1.5+HR[[#This Row],[LowEnviFlag]]*2+HR[[#This Row],[LowProFlag]]*0.5)/10</f>
        <v>0.15</v>
      </c>
      <c r="AQ517" t="str">
        <f>IF(A517&gt;=_xlfn.PERCENTILE.INC($A$2:$A$1000,0.8),"High Risk",
IF(HR[[#This Row],[AttritionRiskScore]]&gt;=_xlfn.PERCENTILE.INC($AP$2:$AP$1000,0.5),"Medium Risk","Low Risk"))</f>
        <v>Low Risk</v>
      </c>
      <c r="AR517">
        <f>(HR[[#This Row],[OverTimeFlag]]*4+HR[[#This Row],[LowWLBFlag]]*3+HR[[#This Row],[LowJobSatisFlag]]*2+HR[[#This Row],[LowProFlag]]*1)/10</f>
        <v>0</v>
      </c>
      <c r="AS517" t="str">
        <f t="shared" si="8"/>
        <v>Low Burnout</v>
      </c>
      <c r="AT517" t="str">
        <f>IF(HR[[#This Row],[YearsSinceLastPromotion]]&gt;4,"High Stagnation",
IF(HR[[#This Row],[YearsSinceLastPromotion]]&gt;=3,"Medium Stagnation","Low Stagnation"))</f>
        <v>Low Stagnation</v>
      </c>
      <c r="AU517" t="str">
        <f>IF(HR[[#This Row],[MonthlyIncome]]&lt;4000,"Low Salary",
IF(HR[[#This Row],[MonthlyIncome]]&lt;8000,"Medium Salary","High Salary"))</f>
        <v>Low Salary</v>
      </c>
    </row>
    <row r="518" spans="1:47">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IF(HR[[#This Row],[OverTime]]="Yes",1,0)</f>
        <v>0</v>
      </c>
      <c r="AK518">
        <f>IF(HR[[#This Row],[JobSatisfaction]]&lt;=2,1,0)</f>
        <v>1</v>
      </c>
      <c r="AL518">
        <f>IF(HR[[#This Row],[WorkLifeBalance]]&lt;=2,1,0)</f>
        <v>0</v>
      </c>
      <c r="AM518">
        <f>IF(HR[[#This Row],[MonthlyIncome]]&lt;AVERAGE(HR[MonthlyIncome]),1,0)</f>
        <v>1</v>
      </c>
      <c r="AN518">
        <f>IF(HR[[#This Row],[EnvironmentSatisfaction]]&lt;=2,1,0)</f>
        <v>1</v>
      </c>
      <c r="AO518">
        <f>IF(HR[[#This Row],[YearsSinceLastPromotion]]&gt;4,1,0)</f>
        <v>0</v>
      </c>
      <c r="AP518">
        <f>(HR[[#This Row],[OverTimeFlag]]*1.5+HR[[#This Row],[LowJobSatisFlag]]*2.5+HR[[#This Row],[LowWLBFlag]]*2+HR[[#This Row],[LowSalaryFlag]]*1.5+HR[[#This Row],[LowEnviFlag]]*2+HR[[#This Row],[LowProFlag]]*0.5)/10</f>
        <v>0.6</v>
      </c>
      <c r="AQ518" t="str">
        <f>IF(A518&gt;=_xlfn.PERCENTILE.INC($A$2:$A$1000,0.8),"High Risk",
IF(HR[[#This Row],[AttritionRiskScore]]&gt;=_xlfn.PERCENTILE.INC($AP$2:$AP$1000,0.5),"Medium Risk","Low Risk"))</f>
        <v>Medium Risk</v>
      </c>
      <c r="AR518">
        <f>(HR[[#This Row],[OverTimeFlag]]*4+HR[[#This Row],[LowWLBFlag]]*3+HR[[#This Row],[LowJobSatisFlag]]*2+HR[[#This Row],[LowProFlag]]*1)/10</f>
        <v>0.2</v>
      </c>
      <c r="AS518" t="str">
        <f t="shared" si="8"/>
        <v>Low Burnout</v>
      </c>
      <c r="AT518" t="str">
        <f>IF(HR[[#This Row],[YearsSinceLastPromotion]]&gt;4,"High Stagnation",
IF(HR[[#This Row],[YearsSinceLastPromotion]]&gt;=3,"Medium Stagnation","Low Stagnation"))</f>
        <v>Low Stagnation</v>
      </c>
      <c r="AU518" t="str">
        <f>IF(HR[[#This Row],[MonthlyIncome]]&lt;4000,"Low Salary",
IF(HR[[#This Row],[MonthlyIncome]]&lt;8000,"Medium Salary","High Salary"))</f>
        <v>Low Salary</v>
      </c>
    </row>
    <row r="519" spans="1:47">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IF(HR[[#This Row],[OverTime]]="Yes",1,0)</f>
        <v>0</v>
      </c>
      <c r="AK519">
        <f>IF(HR[[#This Row],[JobSatisfaction]]&lt;=2,1,0)</f>
        <v>1</v>
      </c>
      <c r="AL519">
        <f>IF(HR[[#This Row],[WorkLifeBalance]]&lt;=2,1,0)</f>
        <v>0</v>
      </c>
      <c r="AM519">
        <f>IF(HR[[#This Row],[MonthlyIncome]]&lt;AVERAGE(HR[MonthlyIncome]),1,0)</f>
        <v>1</v>
      </c>
      <c r="AN519">
        <f>IF(HR[[#This Row],[EnvironmentSatisfaction]]&lt;=2,1,0)</f>
        <v>0</v>
      </c>
      <c r="AO519">
        <f>IF(HR[[#This Row],[YearsSinceLastPromotion]]&gt;4,1,0)</f>
        <v>0</v>
      </c>
      <c r="AP519">
        <f>(HR[[#This Row],[OverTimeFlag]]*1.5+HR[[#This Row],[LowJobSatisFlag]]*2.5+HR[[#This Row],[LowWLBFlag]]*2+HR[[#This Row],[LowSalaryFlag]]*1.5+HR[[#This Row],[LowEnviFlag]]*2+HR[[#This Row],[LowProFlag]]*0.5)/10</f>
        <v>0.4</v>
      </c>
      <c r="AQ519" t="str">
        <f>IF(A519&gt;=_xlfn.PERCENTILE.INC($A$2:$A$1000,0.8),"High Risk",
IF(HR[[#This Row],[AttritionRiskScore]]&gt;=_xlfn.PERCENTILE.INC($AP$2:$AP$1000,0.5),"Medium Risk","Low Risk"))</f>
        <v>Medium Risk</v>
      </c>
      <c r="AR519">
        <f>(HR[[#This Row],[OverTimeFlag]]*4+HR[[#This Row],[LowWLBFlag]]*3+HR[[#This Row],[LowJobSatisFlag]]*2+HR[[#This Row],[LowProFlag]]*1)/10</f>
        <v>0.2</v>
      </c>
      <c r="AS519" t="str">
        <f t="shared" si="8"/>
        <v>Low Burnout</v>
      </c>
      <c r="AT519" t="str">
        <f>IF(HR[[#This Row],[YearsSinceLastPromotion]]&gt;4,"High Stagnation",
IF(HR[[#This Row],[YearsSinceLastPromotion]]&gt;=3,"Medium Stagnation","Low Stagnation"))</f>
        <v>Low Stagnation</v>
      </c>
      <c r="AU519" t="str">
        <f>IF(HR[[#This Row],[MonthlyIncome]]&lt;4000,"Low Salary",
IF(HR[[#This Row],[MonthlyIncome]]&lt;8000,"Medium Salary","High Salary"))</f>
        <v>Medium Salary</v>
      </c>
    </row>
    <row r="520" spans="1:47">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IF(HR[[#This Row],[OverTime]]="Yes",1,0)</f>
        <v>0</v>
      </c>
      <c r="AK520">
        <f>IF(HR[[#This Row],[JobSatisfaction]]&lt;=2,1,0)</f>
        <v>0</v>
      </c>
      <c r="AL520">
        <f>IF(HR[[#This Row],[WorkLifeBalance]]&lt;=2,1,0)</f>
        <v>0</v>
      </c>
      <c r="AM520">
        <f>IF(HR[[#This Row],[MonthlyIncome]]&lt;AVERAGE(HR[MonthlyIncome]),1,0)</f>
        <v>1</v>
      </c>
      <c r="AN520">
        <f>IF(HR[[#This Row],[EnvironmentSatisfaction]]&lt;=2,1,0)</f>
        <v>0</v>
      </c>
      <c r="AO520">
        <f>IF(HR[[#This Row],[YearsSinceLastPromotion]]&gt;4,1,0)</f>
        <v>0</v>
      </c>
      <c r="AP520">
        <f>(HR[[#This Row],[OverTimeFlag]]*1.5+HR[[#This Row],[LowJobSatisFlag]]*2.5+HR[[#This Row],[LowWLBFlag]]*2+HR[[#This Row],[LowSalaryFlag]]*1.5+HR[[#This Row],[LowEnviFlag]]*2+HR[[#This Row],[LowProFlag]]*0.5)/10</f>
        <v>0.15</v>
      </c>
      <c r="AQ520" t="str">
        <f>IF(A520&gt;=_xlfn.PERCENTILE.INC($A$2:$A$1000,0.8),"High Risk",
IF(HR[[#This Row],[AttritionRiskScore]]&gt;=_xlfn.PERCENTILE.INC($AP$2:$AP$1000,0.5),"Medium Risk","Low Risk"))</f>
        <v>Low Risk</v>
      </c>
      <c r="AR520">
        <f>(HR[[#This Row],[OverTimeFlag]]*4+HR[[#This Row],[LowWLBFlag]]*3+HR[[#This Row],[LowJobSatisFlag]]*2+HR[[#This Row],[LowProFlag]]*1)/10</f>
        <v>0</v>
      </c>
      <c r="AS520" t="str">
        <f t="shared" si="8"/>
        <v>Low Burnout</v>
      </c>
      <c r="AT520" t="str">
        <f>IF(HR[[#This Row],[YearsSinceLastPromotion]]&gt;4,"High Stagnation",
IF(HR[[#This Row],[YearsSinceLastPromotion]]&gt;=3,"Medium Stagnation","Low Stagnation"))</f>
        <v>Low Stagnation</v>
      </c>
      <c r="AU520" t="str">
        <f>IF(HR[[#This Row],[MonthlyIncome]]&lt;4000,"Low Salary",
IF(HR[[#This Row],[MonthlyIncome]]&lt;8000,"Medium Salary","High Salary"))</f>
        <v>Medium Salary</v>
      </c>
    </row>
    <row r="521" spans="1:47">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IF(HR[[#This Row],[OverTime]]="Yes",1,0)</f>
        <v>0</v>
      </c>
      <c r="AK521">
        <f>IF(HR[[#This Row],[JobSatisfaction]]&lt;=2,1,0)</f>
        <v>0</v>
      </c>
      <c r="AL521">
        <f>IF(HR[[#This Row],[WorkLifeBalance]]&lt;=2,1,0)</f>
        <v>0</v>
      </c>
      <c r="AM521">
        <f>IF(HR[[#This Row],[MonthlyIncome]]&lt;AVERAGE(HR[MonthlyIncome]),1,0)</f>
        <v>1</v>
      </c>
      <c r="AN521">
        <f>IF(HR[[#This Row],[EnvironmentSatisfaction]]&lt;=2,1,0)</f>
        <v>1</v>
      </c>
      <c r="AO521">
        <f>IF(HR[[#This Row],[YearsSinceLastPromotion]]&gt;4,1,0)</f>
        <v>0</v>
      </c>
      <c r="AP521">
        <f>(HR[[#This Row],[OverTimeFlag]]*1.5+HR[[#This Row],[LowJobSatisFlag]]*2.5+HR[[#This Row],[LowWLBFlag]]*2+HR[[#This Row],[LowSalaryFlag]]*1.5+HR[[#This Row],[LowEnviFlag]]*2+HR[[#This Row],[LowProFlag]]*0.5)/10</f>
        <v>0.35</v>
      </c>
      <c r="AQ521" t="str">
        <f>IF(A521&gt;=_xlfn.PERCENTILE.INC($A$2:$A$1000,0.8),"High Risk",
IF(HR[[#This Row],[AttritionRiskScore]]&gt;=_xlfn.PERCENTILE.INC($AP$2:$AP$1000,0.5),"Medium Risk","Low Risk"))</f>
        <v>Medium Risk</v>
      </c>
      <c r="AR521">
        <f>(HR[[#This Row],[OverTimeFlag]]*4+HR[[#This Row],[LowWLBFlag]]*3+HR[[#This Row],[LowJobSatisFlag]]*2+HR[[#This Row],[LowProFlag]]*1)/10</f>
        <v>0</v>
      </c>
      <c r="AS521" t="str">
        <f t="shared" si="8"/>
        <v>Low Burnout</v>
      </c>
      <c r="AT521" t="str">
        <f>IF(HR[[#This Row],[YearsSinceLastPromotion]]&gt;4,"High Stagnation",
IF(HR[[#This Row],[YearsSinceLastPromotion]]&gt;=3,"Medium Stagnation","Low Stagnation"))</f>
        <v>Low Stagnation</v>
      </c>
      <c r="AU521" t="str">
        <f>IF(HR[[#This Row],[MonthlyIncome]]&lt;4000,"Low Salary",
IF(HR[[#This Row],[MonthlyIncome]]&lt;8000,"Medium Salary","High Salary"))</f>
        <v>Low Salary</v>
      </c>
    </row>
    <row r="522" spans="1:47">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IF(HR[[#This Row],[OverTime]]="Yes",1,0)</f>
        <v>0</v>
      </c>
      <c r="AK522">
        <f>IF(HR[[#This Row],[JobSatisfaction]]&lt;=2,1,0)</f>
        <v>1</v>
      </c>
      <c r="AL522">
        <f>IF(HR[[#This Row],[WorkLifeBalance]]&lt;=2,1,0)</f>
        <v>0</v>
      </c>
      <c r="AM522">
        <f>IF(HR[[#This Row],[MonthlyIncome]]&lt;AVERAGE(HR[MonthlyIncome]),1,0)</f>
        <v>0</v>
      </c>
      <c r="AN522">
        <f>IF(HR[[#This Row],[EnvironmentSatisfaction]]&lt;=2,1,0)</f>
        <v>1</v>
      </c>
      <c r="AO522">
        <f>IF(HR[[#This Row],[YearsSinceLastPromotion]]&gt;4,1,0)</f>
        <v>0</v>
      </c>
      <c r="AP522">
        <f>(HR[[#This Row],[OverTimeFlag]]*1.5+HR[[#This Row],[LowJobSatisFlag]]*2.5+HR[[#This Row],[LowWLBFlag]]*2+HR[[#This Row],[LowSalaryFlag]]*1.5+HR[[#This Row],[LowEnviFlag]]*2+HR[[#This Row],[LowProFlag]]*0.5)/10</f>
        <v>0.45</v>
      </c>
      <c r="AQ522" t="str">
        <f>IF(A522&gt;=_xlfn.PERCENTILE.INC($A$2:$A$1000,0.8),"High Risk",
IF(HR[[#This Row],[AttritionRiskScore]]&gt;=_xlfn.PERCENTILE.INC($AP$2:$AP$1000,0.5),"Medium Risk","Low Risk"))</f>
        <v>High Risk</v>
      </c>
      <c r="AR522">
        <f>(HR[[#This Row],[OverTimeFlag]]*4+HR[[#This Row],[LowWLBFlag]]*3+HR[[#This Row],[LowJobSatisFlag]]*2+HR[[#This Row],[LowProFlag]]*1)/10</f>
        <v>0.2</v>
      </c>
      <c r="AS522" t="str">
        <f t="shared" si="8"/>
        <v>Low Burnout</v>
      </c>
      <c r="AT522" t="str">
        <f>IF(HR[[#This Row],[YearsSinceLastPromotion]]&gt;4,"High Stagnation",
IF(HR[[#This Row],[YearsSinceLastPromotion]]&gt;=3,"Medium Stagnation","Low Stagnation"))</f>
        <v>Low Stagnation</v>
      </c>
      <c r="AU522" t="str">
        <f>IF(HR[[#This Row],[MonthlyIncome]]&lt;4000,"Low Salary",
IF(HR[[#This Row],[MonthlyIncome]]&lt;8000,"Medium Salary","High Salary"))</f>
        <v>High Salary</v>
      </c>
    </row>
    <row r="523" spans="1:47">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IF(HR[[#This Row],[OverTime]]="Yes",1,0)</f>
        <v>1</v>
      </c>
      <c r="AK523">
        <f>IF(HR[[#This Row],[JobSatisfaction]]&lt;=2,1,0)</f>
        <v>0</v>
      </c>
      <c r="AL523">
        <f>IF(HR[[#This Row],[WorkLifeBalance]]&lt;=2,1,0)</f>
        <v>0</v>
      </c>
      <c r="AM523">
        <f>IF(HR[[#This Row],[MonthlyIncome]]&lt;AVERAGE(HR[MonthlyIncome]),1,0)</f>
        <v>1</v>
      </c>
      <c r="AN523">
        <f>IF(HR[[#This Row],[EnvironmentSatisfaction]]&lt;=2,1,0)</f>
        <v>0</v>
      </c>
      <c r="AO523">
        <f>IF(HR[[#This Row],[YearsSinceLastPromotion]]&gt;4,1,0)</f>
        <v>0</v>
      </c>
      <c r="AP523">
        <f>(HR[[#This Row],[OverTimeFlag]]*1.5+HR[[#This Row],[LowJobSatisFlag]]*2.5+HR[[#This Row],[LowWLBFlag]]*2+HR[[#This Row],[LowSalaryFlag]]*1.5+HR[[#This Row],[LowEnviFlag]]*2+HR[[#This Row],[LowProFlag]]*0.5)/10</f>
        <v>0.3</v>
      </c>
      <c r="AQ523" t="str">
        <f>IF(A523&gt;=_xlfn.PERCENTILE.INC($A$2:$A$1000,0.8),"High Risk",
IF(HR[[#This Row],[AttritionRiskScore]]&gt;=_xlfn.PERCENTILE.INC($AP$2:$AP$1000,0.5),"Medium Risk","Low Risk"))</f>
        <v>Low Risk</v>
      </c>
      <c r="AR523">
        <f>(HR[[#This Row],[OverTimeFlag]]*4+HR[[#This Row],[LowWLBFlag]]*3+HR[[#This Row],[LowJobSatisFlag]]*2+HR[[#This Row],[LowProFlag]]*1)/10</f>
        <v>0.4</v>
      </c>
      <c r="AS523" t="str">
        <f t="shared" si="8"/>
        <v>Medium Burnout</v>
      </c>
      <c r="AT523" t="str">
        <f>IF(HR[[#This Row],[YearsSinceLastPromotion]]&gt;4,"High Stagnation",
IF(HR[[#This Row],[YearsSinceLastPromotion]]&gt;=3,"Medium Stagnation","Low Stagnation"))</f>
        <v>Low Stagnation</v>
      </c>
      <c r="AU523" t="str">
        <f>IF(HR[[#This Row],[MonthlyIncome]]&lt;4000,"Low Salary",
IF(HR[[#This Row],[MonthlyIncome]]&lt;8000,"Medium Salary","High Salary"))</f>
        <v>Medium Salary</v>
      </c>
    </row>
    <row r="524" spans="1:47">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IF(HR[[#This Row],[OverTime]]="Yes",1,0)</f>
        <v>0</v>
      </c>
      <c r="AK524">
        <f>IF(HR[[#This Row],[JobSatisfaction]]&lt;=2,1,0)</f>
        <v>0</v>
      </c>
      <c r="AL524">
        <f>IF(HR[[#This Row],[WorkLifeBalance]]&lt;=2,1,0)</f>
        <v>0</v>
      </c>
      <c r="AM524">
        <f>IF(HR[[#This Row],[MonthlyIncome]]&lt;AVERAGE(HR[MonthlyIncome]),1,0)</f>
        <v>1</v>
      </c>
      <c r="AN524">
        <f>IF(HR[[#This Row],[EnvironmentSatisfaction]]&lt;=2,1,0)</f>
        <v>0</v>
      </c>
      <c r="AO524">
        <f>IF(HR[[#This Row],[YearsSinceLastPromotion]]&gt;4,1,0)</f>
        <v>0</v>
      </c>
      <c r="AP524">
        <f>(HR[[#This Row],[OverTimeFlag]]*1.5+HR[[#This Row],[LowJobSatisFlag]]*2.5+HR[[#This Row],[LowWLBFlag]]*2+HR[[#This Row],[LowSalaryFlag]]*1.5+HR[[#This Row],[LowEnviFlag]]*2+HR[[#This Row],[LowProFlag]]*0.5)/10</f>
        <v>0.15</v>
      </c>
      <c r="AQ524" t="str">
        <f>IF(A524&gt;=_xlfn.PERCENTILE.INC($A$2:$A$1000,0.8),"High Risk",
IF(HR[[#This Row],[AttritionRiskScore]]&gt;=_xlfn.PERCENTILE.INC($AP$2:$AP$1000,0.5),"Medium Risk","Low Risk"))</f>
        <v>Low Risk</v>
      </c>
      <c r="AR524">
        <f>(HR[[#This Row],[OverTimeFlag]]*4+HR[[#This Row],[LowWLBFlag]]*3+HR[[#This Row],[LowJobSatisFlag]]*2+HR[[#This Row],[LowProFlag]]*1)/10</f>
        <v>0</v>
      </c>
      <c r="AS524" t="str">
        <f t="shared" si="8"/>
        <v>Low Burnout</v>
      </c>
      <c r="AT524" t="str">
        <f>IF(HR[[#This Row],[YearsSinceLastPromotion]]&gt;4,"High Stagnation",
IF(HR[[#This Row],[YearsSinceLastPromotion]]&gt;=3,"Medium Stagnation","Low Stagnation"))</f>
        <v>Low Stagnation</v>
      </c>
      <c r="AU524" t="str">
        <f>IF(HR[[#This Row],[MonthlyIncome]]&lt;4000,"Low Salary",
IF(HR[[#This Row],[MonthlyIncome]]&lt;8000,"Medium Salary","High Salary"))</f>
        <v>Medium Salary</v>
      </c>
    </row>
    <row r="525" spans="1:47">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IF(HR[[#This Row],[OverTime]]="Yes",1,0)</f>
        <v>1</v>
      </c>
      <c r="AK525">
        <f>IF(HR[[#This Row],[JobSatisfaction]]&lt;=2,1,0)</f>
        <v>0</v>
      </c>
      <c r="AL525">
        <f>IF(HR[[#This Row],[WorkLifeBalance]]&lt;=2,1,0)</f>
        <v>0</v>
      </c>
      <c r="AM525">
        <f>IF(HR[[#This Row],[MonthlyIncome]]&lt;AVERAGE(HR[MonthlyIncome]),1,0)</f>
        <v>1</v>
      </c>
      <c r="AN525">
        <f>IF(HR[[#This Row],[EnvironmentSatisfaction]]&lt;=2,1,0)</f>
        <v>0</v>
      </c>
      <c r="AO525">
        <f>IF(HR[[#This Row],[YearsSinceLastPromotion]]&gt;4,1,0)</f>
        <v>0</v>
      </c>
      <c r="AP525">
        <f>(HR[[#This Row],[OverTimeFlag]]*1.5+HR[[#This Row],[LowJobSatisFlag]]*2.5+HR[[#This Row],[LowWLBFlag]]*2+HR[[#This Row],[LowSalaryFlag]]*1.5+HR[[#This Row],[LowEnviFlag]]*2+HR[[#This Row],[LowProFlag]]*0.5)/10</f>
        <v>0.3</v>
      </c>
      <c r="AQ525" t="str">
        <f>IF(A525&gt;=_xlfn.PERCENTILE.INC($A$2:$A$1000,0.8),"High Risk",
IF(HR[[#This Row],[AttritionRiskScore]]&gt;=_xlfn.PERCENTILE.INC($AP$2:$AP$1000,0.5),"Medium Risk","Low Risk"))</f>
        <v>High Risk</v>
      </c>
      <c r="AR525">
        <f>(HR[[#This Row],[OverTimeFlag]]*4+HR[[#This Row],[LowWLBFlag]]*3+HR[[#This Row],[LowJobSatisFlag]]*2+HR[[#This Row],[LowProFlag]]*1)/10</f>
        <v>0.4</v>
      </c>
      <c r="AS525" t="str">
        <f t="shared" si="8"/>
        <v>Medium Burnout</v>
      </c>
      <c r="AT525" t="str">
        <f>IF(HR[[#This Row],[YearsSinceLastPromotion]]&gt;4,"High Stagnation",
IF(HR[[#This Row],[YearsSinceLastPromotion]]&gt;=3,"Medium Stagnation","Low Stagnation"))</f>
        <v>Medium Stagnation</v>
      </c>
      <c r="AU525" t="str">
        <f>IF(HR[[#This Row],[MonthlyIncome]]&lt;4000,"Low Salary",
IF(HR[[#This Row],[MonthlyIncome]]&lt;8000,"Medium Salary","High Salary"))</f>
        <v>Low Salary</v>
      </c>
    </row>
    <row r="526" spans="1:47">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IF(HR[[#This Row],[OverTime]]="Yes",1,0)</f>
        <v>0</v>
      </c>
      <c r="AK526">
        <f>IF(HR[[#This Row],[JobSatisfaction]]&lt;=2,1,0)</f>
        <v>1</v>
      </c>
      <c r="AL526">
        <f>IF(HR[[#This Row],[WorkLifeBalance]]&lt;=2,1,0)</f>
        <v>0</v>
      </c>
      <c r="AM526">
        <f>IF(HR[[#This Row],[MonthlyIncome]]&lt;AVERAGE(HR[MonthlyIncome]),1,0)</f>
        <v>0</v>
      </c>
      <c r="AN526">
        <f>IF(HR[[#This Row],[EnvironmentSatisfaction]]&lt;=2,1,0)</f>
        <v>0</v>
      </c>
      <c r="AO526">
        <f>IF(HR[[#This Row],[YearsSinceLastPromotion]]&gt;4,1,0)</f>
        <v>1</v>
      </c>
      <c r="AP526">
        <f>(HR[[#This Row],[OverTimeFlag]]*1.5+HR[[#This Row],[LowJobSatisFlag]]*2.5+HR[[#This Row],[LowWLBFlag]]*2+HR[[#This Row],[LowSalaryFlag]]*1.5+HR[[#This Row],[LowEnviFlag]]*2+HR[[#This Row],[LowProFlag]]*0.5)/10</f>
        <v>0.3</v>
      </c>
      <c r="AQ526" t="str">
        <f>IF(A526&gt;=_xlfn.PERCENTILE.INC($A$2:$A$1000,0.8),"High Risk",
IF(HR[[#This Row],[AttritionRiskScore]]&gt;=_xlfn.PERCENTILE.INC($AP$2:$AP$1000,0.5),"Medium Risk","Low Risk"))</f>
        <v>Low Risk</v>
      </c>
      <c r="AR526">
        <f>(HR[[#This Row],[OverTimeFlag]]*4+HR[[#This Row],[LowWLBFlag]]*3+HR[[#This Row],[LowJobSatisFlag]]*2+HR[[#This Row],[LowProFlag]]*1)/10</f>
        <v>0.3</v>
      </c>
      <c r="AS526" t="str">
        <f t="shared" si="8"/>
        <v>Low Burnout</v>
      </c>
      <c r="AT526" t="str">
        <f>IF(HR[[#This Row],[YearsSinceLastPromotion]]&gt;4,"High Stagnation",
IF(HR[[#This Row],[YearsSinceLastPromotion]]&gt;=3,"Medium Stagnation","Low Stagnation"))</f>
        <v>High Stagnation</v>
      </c>
      <c r="AU526" t="str">
        <f>IF(HR[[#This Row],[MonthlyIncome]]&lt;4000,"Low Salary",
IF(HR[[#This Row],[MonthlyIncome]]&lt;8000,"Medium Salary","High Salary"))</f>
        <v>High Salary</v>
      </c>
    </row>
    <row r="527" spans="1:47">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IF(HR[[#This Row],[OverTime]]="Yes",1,0)</f>
        <v>0</v>
      </c>
      <c r="AK527">
        <f>IF(HR[[#This Row],[JobSatisfaction]]&lt;=2,1,0)</f>
        <v>0</v>
      </c>
      <c r="AL527">
        <f>IF(HR[[#This Row],[WorkLifeBalance]]&lt;=2,1,0)</f>
        <v>0</v>
      </c>
      <c r="AM527">
        <f>IF(HR[[#This Row],[MonthlyIncome]]&lt;AVERAGE(HR[MonthlyIncome]),1,0)</f>
        <v>1</v>
      </c>
      <c r="AN527">
        <f>IF(HR[[#This Row],[EnvironmentSatisfaction]]&lt;=2,1,0)</f>
        <v>1</v>
      </c>
      <c r="AO527">
        <f>IF(HR[[#This Row],[YearsSinceLastPromotion]]&gt;4,1,0)</f>
        <v>0</v>
      </c>
      <c r="AP527">
        <f>(HR[[#This Row],[OverTimeFlag]]*1.5+HR[[#This Row],[LowJobSatisFlag]]*2.5+HR[[#This Row],[LowWLBFlag]]*2+HR[[#This Row],[LowSalaryFlag]]*1.5+HR[[#This Row],[LowEnviFlag]]*2+HR[[#This Row],[LowProFlag]]*0.5)/10</f>
        <v>0.35</v>
      </c>
      <c r="AQ527" t="str">
        <f>IF(A527&gt;=_xlfn.PERCENTILE.INC($A$2:$A$1000,0.8),"High Risk",
IF(HR[[#This Row],[AttritionRiskScore]]&gt;=_xlfn.PERCENTILE.INC($AP$2:$AP$1000,0.5),"Medium Risk","Low Risk"))</f>
        <v>Medium Risk</v>
      </c>
      <c r="AR527">
        <f>(HR[[#This Row],[OverTimeFlag]]*4+HR[[#This Row],[LowWLBFlag]]*3+HR[[#This Row],[LowJobSatisFlag]]*2+HR[[#This Row],[LowProFlag]]*1)/10</f>
        <v>0</v>
      </c>
      <c r="AS527" t="str">
        <f t="shared" si="8"/>
        <v>Low Burnout</v>
      </c>
      <c r="AT527" t="str">
        <f>IF(HR[[#This Row],[YearsSinceLastPromotion]]&gt;4,"High Stagnation",
IF(HR[[#This Row],[YearsSinceLastPromotion]]&gt;=3,"Medium Stagnation","Low Stagnation"))</f>
        <v>Low Stagnation</v>
      </c>
      <c r="AU527" t="str">
        <f>IF(HR[[#This Row],[MonthlyIncome]]&lt;4000,"Low Salary",
IF(HR[[#This Row],[MonthlyIncome]]&lt;8000,"Medium Salary","High Salary"))</f>
        <v>Medium Salary</v>
      </c>
    </row>
    <row r="528" spans="1:47">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IF(HR[[#This Row],[OverTime]]="Yes",1,0)</f>
        <v>0</v>
      </c>
      <c r="AK528">
        <f>IF(HR[[#This Row],[JobSatisfaction]]&lt;=2,1,0)</f>
        <v>0</v>
      </c>
      <c r="AL528">
        <f>IF(HR[[#This Row],[WorkLifeBalance]]&lt;=2,1,0)</f>
        <v>0</v>
      </c>
      <c r="AM528">
        <f>IF(HR[[#This Row],[MonthlyIncome]]&lt;AVERAGE(HR[MonthlyIncome]),1,0)</f>
        <v>1</v>
      </c>
      <c r="AN528">
        <f>IF(HR[[#This Row],[EnvironmentSatisfaction]]&lt;=2,1,0)</f>
        <v>0</v>
      </c>
      <c r="AO528">
        <f>IF(HR[[#This Row],[YearsSinceLastPromotion]]&gt;4,1,0)</f>
        <v>1</v>
      </c>
      <c r="AP528">
        <f>(HR[[#This Row],[OverTimeFlag]]*1.5+HR[[#This Row],[LowJobSatisFlag]]*2.5+HR[[#This Row],[LowWLBFlag]]*2+HR[[#This Row],[LowSalaryFlag]]*1.5+HR[[#This Row],[LowEnviFlag]]*2+HR[[#This Row],[LowProFlag]]*0.5)/10</f>
        <v>0.2</v>
      </c>
      <c r="AQ528" t="str">
        <f>IF(A528&gt;=_xlfn.PERCENTILE.INC($A$2:$A$1000,0.8),"High Risk",
IF(HR[[#This Row],[AttritionRiskScore]]&gt;=_xlfn.PERCENTILE.INC($AP$2:$AP$1000,0.5),"Medium Risk","Low Risk"))</f>
        <v>Low Risk</v>
      </c>
      <c r="AR528">
        <f>(HR[[#This Row],[OverTimeFlag]]*4+HR[[#This Row],[LowWLBFlag]]*3+HR[[#This Row],[LowJobSatisFlag]]*2+HR[[#This Row],[LowProFlag]]*1)/10</f>
        <v>0.1</v>
      </c>
      <c r="AS528" t="str">
        <f t="shared" si="8"/>
        <v>Low Burnout</v>
      </c>
      <c r="AT528" t="str">
        <f>IF(HR[[#This Row],[YearsSinceLastPromotion]]&gt;4,"High Stagnation",
IF(HR[[#This Row],[YearsSinceLastPromotion]]&gt;=3,"Medium Stagnation","Low Stagnation"))</f>
        <v>High Stagnation</v>
      </c>
      <c r="AU528" t="str">
        <f>IF(HR[[#This Row],[MonthlyIncome]]&lt;4000,"Low Salary",
IF(HR[[#This Row],[MonthlyIncome]]&lt;8000,"Medium Salary","High Salary"))</f>
        <v>Medium Salary</v>
      </c>
    </row>
    <row r="529" spans="1:47">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IF(HR[[#This Row],[OverTime]]="Yes",1,0)</f>
        <v>0</v>
      </c>
      <c r="AK529">
        <f>IF(HR[[#This Row],[JobSatisfaction]]&lt;=2,1,0)</f>
        <v>0</v>
      </c>
      <c r="AL529">
        <f>IF(HR[[#This Row],[WorkLifeBalance]]&lt;=2,1,0)</f>
        <v>1</v>
      </c>
      <c r="AM529">
        <f>IF(HR[[#This Row],[MonthlyIncome]]&lt;AVERAGE(HR[MonthlyIncome]),1,0)</f>
        <v>1</v>
      </c>
      <c r="AN529">
        <f>IF(HR[[#This Row],[EnvironmentSatisfaction]]&lt;=2,1,0)</f>
        <v>0</v>
      </c>
      <c r="AO529">
        <f>IF(HR[[#This Row],[YearsSinceLastPromotion]]&gt;4,1,0)</f>
        <v>0</v>
      </c>
      <c r="AP529">
        <f>(HR[[#This Row],[OverTimeFlag]]*1.5+HR[[#This Row],[LowJobSatisFlag]]*2.5+HR[[#This Row],[LowWLBFlag]]*2+HR[[#This Row],[LowSalaryFlag]]*1.5+HR[[#This Row],[LowEnviFlag]]*2+HR[[#This Row],[LowProFlag]]*0.5)/10</f>
        <v>0.35</v>
      </c>
      <c r="AQ529" t="str">
        <f>IF(A529&gt;=_xlfn.PERCENTILE.INC($A$2:$A$1000,0.8),"High Risk",
IF(HR[[#This Row],[AttritionRiskScore]]&gt;=_xlfn.PERCENTILE.INC($AP$2:$AP$1000,0.5),"Medium Risk","Low Risk"))</f>
        <v>Medium Risk</v>
      </c>
      <c r="AR529">
        <f>(HR[[#This Row],[OverTimeFlag]]*4+HR[[#This Row],[LowWLBFlag]]*3+HR[[#This Row],[LowJobSatisFlag]]*2+HR[[#This Row],[LowProFlag]]*1)/10</f>
        <v>0.3</v>
      </c>
      <c r="AS529" t="str">
        <f t="shared" si="8"/>
        <v>Low Burnout</v>
      </c>
      <c r="AT529" t="str">
        <f>IF(HR[[#This Row],[YearsSinceLastPromotion]]&gt;4,"High Stagnation",
IF(HR[[#This Row],[YearsSinceLastPromotion]]&gt;=3,"Medium Stagnation","Low Stagnation"))</f>
        <v>Low Stagnation</v>
      </c>
      <c r="AU529" t="str">
        <f>IF(HR[[#This Row],[MonthlyIncome]]&lt;4000,"Low Salary",
IF(HR[[#This Row],[MonthlyIncome]]&lt;8000,"Medium Salary","High Salary"))</f>
        <v>Medium Salary</v>
      </c>
    </row>
    <row r="530" spans="1:47">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IF(HR[[#This Row],[OverTime]]="Yes",1,0)</f>
        <v>1</v>
      </c>
      <c r="AK530">
        <f>IF(HR[[#This Row],[JobSatisfaction]]&lt;=2,1,0)</f>
        <v>0</v>
      </c>
      <c r="AL530">
        <f>IF(HR[[#This Row],[WorkLifeBalance]]&lt;=2,1,0)</f>
        <v>0</v>
      </c>
      <c r="AM530">
        <f>IF(HR[[#This Row],[MonthlyIncome]]&lt;AVERAGE(HR[MonthlyIncome]),1,0)</f>
        <v>0</v>
      </c>
      <c r="AN530">
        <f>IF(HR[[#This Row],[EnvironmentSatisfaction]]&lt;=2,1,0)</f>
        <v>1</v>
      </c>
      <c r="AO530">
        <f>IF(HR[[#This Row],[YearsSinceLastPromotion]]&gt;4,1,0)</f>
        <v>0</v>
      </c>
      <c r="AP530">
        <f>(HR[[#This Row],[OverTimeFlag]]*1.5+HR[[#This Row],[LowJobSatisFlag]]*2.5+HR[[#This Row],[LowWLBFlag]]*2+HR[[#This Row],[LowSalaryFlag]]*1.5+HR[[#This Row],[LowEnviFlag]]*2+HR[[#This Row],[LowProFlag]]*0.5)/10</f>
        <v>0.35</v>
      </c>
      <c r="AQ530" t="str">
        <f>IF(A530&gt;=_xlfn.PERCENTILE.INC($A$2:$A$1000,0.8),"High Risk",
IF(HR[[#This Row],[AttritionRiskScore]]&gt;=_xlfn.PERCENTILE.INC($AP$2:$AP$1000,0.5),"Medium Risk","Low Risk"))</f>
        <v>High Risk</v>
      </c>
      <c r="AR530">
        <f>(HR[[#This Row],[OverTimeFlag]]*4+HR[[#This Row],[LowWLBFlag]]*3+HR[[#This Row],[LowJobSatisFlag]]*2+HR[[#This Row],[LowProFlag]]*1)/10</f>
        <v>0.4</v>
      </c>
      <c r="AS530" t="str">
        <f t="shared" si="8"/>
        <v>Medium Burnout</v>
      </c>
      <c r="AT530" t="str">
        <f>IF(HR[[#This Row],[YearsSinceLastPromotion]]&gt;4,"High Stagnation",
IF(HR[[#This Row],[YearsSinceLastPromotion]]&gt;=3,"Medium Stagnation","Low Stagnation"))</f>
        <v>Low Stagnation</v>
      </c>
      <c r="AU530" t="str">
        <f>IF(HR[[#This Row],[MonthlyIncome]]&lt;4000,"Low Salary",
IF(HR[[#This Row],[MonthlyIncome]]&lt;8000,"Medium Salary","High Salary"))</f>
        <v>Medium Salary</v>
      </c>
    </row>
    <row r="531" spans="1:47">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IF(HR[[#This Row],[OverTime]]="Yes",1,0)</f>
        <v>0</v>
      </c>
      <c r="AK531">
        <f>IF(HR[[#This Row],[JobSatisfaction]]&lt;=2,1,0)</f>
        <v>0</v>
      </c>
      <c r="AL531">
        <f>IF(HR[[#This Row],[WorkLifeBalance]]&lt;=2,1,0)</f>
        <v>1</v>
      </c>
      <c r="AM531">
        <f>IF(HR[[#This Row],[MonthlyIncome]]&lt;AVERAGE(HR[MonthlyIncome]),1,0)</f>
        <v>0</v>
      </c>
      <c r="AN531">
        <f>IF(HR[[#This Row],[EnvironmentSatisfaction]]&lt;=2,1,0)</f>
        <v>1</v>
      </c>
      <c r="AO531">
        <f>IF(HR[[#This Row],[YearsSinceLastPromotion]]&gt;4,1,0)</f>
        <v>0</v>
      </c>
      <c r="AP531">
        <f>(HR[[#This Row],[OverTimeFlag]]*1.5+HR[[#This Row],[LowJobSatisFlag]]*2.5+HR[[#This Row],[LowWLBFlag]]*2+HR[[#This Row],[LowSalaryFlag]]*1.5+HR[[#This Row],[LowEnviFlag]]*2+HR[[#This Row],[LowProFlag]]*0.5)/10</f>
        <v>0.4</v>
      </c>
      <c r="AQ531" t="str">
        <f>IF(A531&gt;=_xlfn.PERCENTILE.INC($A$2:$A$1000,0.8),"High Risk",
IF(HR[[#This Row],[AttritionRiskScore]]&gt;=_xlfn.PERCENTILE.INC($AP$2:$AP$1000,0.5),"Medium Risk","Low Risk"))</f>
        <v>Medium Risk</v>
      </c>
      <c r="AR531">
        <f>(HR[[#This Row],[OverTimeFlag]]*4+HR[[#This Row],[LowWLBFlag]]*3+HR[[#This Row],[LowJobSatisFlag]]*2+HR[[#This Row],[LowProFlag]]*1)/10</f>
        <v>0.3</v>
      </c>
      <c r="AS531" t="str">
        <f t="shared" si="8"/>
        <v>Low Burnout</v>
      </c>
      <c r="AT531" t="str">
        <f>IF(HR[[#This Row],[YearsSinceLastPromotion]]&gt;4,"High Stagnation",
IF(HR[[#This Row],[YearsSinceLastPromotion]]&gt;=3,"Medium Stagnation","Low Stagnation"))</f>
        <v>Low Stagnation</v>
      </c>
      <c r="AU531" t="str">
        <f>IF(HR[[#This Row],[MonthlyIncome]]&lt;4000,"Low Salary",
IF(HR[[#This Row],[MonthlyIncome]]&lt;8000,"Medium Salary","High Salary"))</f>
        <v>Medium Salary</v>
      </c>
    </row>
    <row r="532" spans="1:47">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IF(HR[[#This Row],[OverTime]]="Yes",1,0)</f>
        <v>0</v>
      </c>
      <c r="AK532">
        <f>IF(HR[[#This Row],[JobSatisfaction]]&lt;=2,1,0)</f>
        <v>1</v>
      </c>
      <c r="AL532">
        <f>IF(HR[[#This Row],[WorkLifeBalance]]&lt;=2,1,0)</f>
        <v>0</v>
      </c>
      <c r="AM532">
        <f>IF(HR[[#This Row],[MonthlyIncome]]&lt;AVERAGE(HR[MonthlyIncome]),1,0)</f>
        <v>0</v>
      </c>
      <c r="AN532">
        <f>IF(HR[[#This Row],[EnvironmentSatisfaction]]&lt;=2,1,0)</f>
        <v>0</v>
      </c>
      <c r="AO532">
        <f>IF(HR[[#This Row],[YearsSinceLastPromotion]]&gt;4,1,0)</f>
        <v>0</v>
      </c>
      <c r="AP532">
        <f>(HR[[#This Row],[OverTimeFlag]]*1.5+HR[[#This Row],[LowJobSatisFlag]]*2.5+HR[[#This Row],[LowWLBFlag]]*2+HR[[#This Row],[LowSalaryFlag]]*1.5+HR[[#This Row],[LowEnviFlag]]*2+HR[[#This Row],[LowProFlag]]*0.5)/10</f>
        <v>0.25</v>
      </c>
      <c r="AQ532" t="str">
        <f>IF(A532&gt;=_xlfn.PERCENTILE.INC($A$2:$A$1000,0.8),"High Risk",
IF(HR[[#This Row],[AttritionRiskScore]]&gt;=_xlfn.PERCENTILE.INC($AP$2:$AP$1000,0.5),"Medium Risk","Low Risk"))</f>
        <v>Low Risk</v>
      </c>
      <c r="AR532">
        <f>(HR[[#This Row],[OverTimeFlag]]*4+HR[[#This Row],[LowWLBFlag]]*3+HR[[#This Row],[LowJobSatisFlag]]*2+HR[[#This Row],[LowProFlag]]*1)/10</f>
        <v>0.2</v>
      </c>
      <c r="AS532" t="str">
        <f t="shared" si="8"/>
        <v>Low Burnout</v>
      </c>
      <c r="AT532" t="str">
        <f>IF(HR[[#This Row],[YearsSinceLastPromotion]]&gt;4,"High Stagnation",
IF(HR[[#This Row],[YearsSinceLastPromotion]]&gt;=3,"Medium Stagnation","Low Stagnation"))</f>
        <v>Low Stagnation</v>
      </c>
      <c r="AU532" t="str">
        <f>IF(HR[[#This Row],[MonthlyIncome]]&lt;4000,"Low Salary",
IF(HR[[#This Row],[MonthlyIncome]]&lt;8000,"Medium Salary","High Salary"))</f>
        <v>Medium Salary</v>
      </c>
    </row>
    <row r="533" spans="1:47">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IF(HR[[#This Row],[OverTime]]="Yes",1,0)</f>
        <v>0</v>
      </c>
      <c r="AK533">
        <f>IF(HR[[#This Row],[JobSatisfaction]]&lt;=2,1,0)</f>
        <v>0</v>
      </c>
      <c r="AL533">
        <f>IF(HR[[#This Row],[WorkLifeBalance]]&lt;=2,1,0)</f>
        <v>0</v>
      </c>
      <c r="AM533">
        <f>IF(HR[[#This Row],[MonthlyIncome]]&lt;AVERAGE(HR[MonthlyIncome]),1,0)</f>
        <v>0</v>
      </c>
      <c r="AN533">
        <f>IF(HR[[#This Row],[EnvironmentSatisfaction]]&lt;=2,1,0)</f>
        <v>0</v>
      </c>
      <c r="AO533">
        <f>IF(HR[[#This Row],[YearsSinceLastPromotion]]&gt;4,1,0)</f>
        <v>1</v>
      </c>
      <c r="AP533">
        <f>(HR[[#This Row],[OverTimeFlag]]*1.5+HR[[#This Row],[LowJobSatisFlag]]*2.5+HR[[#This Row],[LowWLBFlag]]*2+HR[[#This Row],[LowSalaryFlag]]*1.5+HR[[#This Row],[LowEnviFlag]]*2+HR[[#This Row],[LowProFlag]]*0.5)/10</f>
        <v>0.05</v>
      </c>
      <c r="AQ533" t="str">
        <f>IF(A533&gt;=_xlfn.PERCENTILE.INC($A$2:$A$1000,0.8),"High Risk",
IF(HR[[#This Row],[AttritionRiskScore]]&gt;=_xlfn.PERCENTILE.INC($AP$2:$AP$1000,0.5),"Medium Risk","Low Risk"))</f>
        <v>Low Risk</v>
      </c>
      <c r="AR533">
        <f>(HR[[#This Row],[OverTimeFlag]]*4+HR[[#This Row],[LowWLBFlag]]*3+HR[[#This Row],[LowJobSatisFlag]]*2+HR[[#This Row],[LowProFlag]]*1)/10</f>
        <v>0.1</v>
      </c>
      <c r="AS533" t="str">
        <f t="shared" si="8"/>
        <v>Low Burnout</v>
      </c>
      <c r="AT533" t="str">
        <f>IF(HR[[#This Row],[YearsSinceLastPromotion]]&gt;4,"High Stagnation",
IF(HR[[#This Row],[YearsSinceLastPromotion]]&gt;=3,"Medium Stagnation","Low Stagnation"))</f>
        <v>High Stagnation</v>
      </c>
      <c r="AU533" t="str">
        <f>IF(HR[[#This Row],[MonthlyIncome]]&lt;4000,"Low Salary",
IF(HR[[#This Row],[MonthlyIncome]]&lt;8000,"Medium Salary","High Salary"))</f>
        <v>High Salary</v>
      </c>
    </row>
    <row r="534" spans="1:47">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IF(HR[[#This Row],[OverTime]]="Yes",1,0)</f>
        <v>0</v>
      </c>
      <c r="AK534">
        <f>IF(HR[[#This Row],[JobSatisfaction]]&lt;=2,1,0)</f>
        <v>1</v>
      </c>
      <c r="AL534">
        <f>IF(HR[[#This Row],[WorkLifeBalance]]&lt;=2,1,0)</f>
        <v>0</v>
      </c>
      <c r="AM534">
        <f>IF(HR[[#This Row],[MonthlyIncome]]&lt;AVERAGE(HR[MonthlyIncome]),1,0)</f>
        <v>1</v>
      </c>
      <c r="AN534">
        <f>IF(HR[[#This Row],[EnvironmentSatisfaction]]&lt;=2,1,0)</f>
        <v>0</v>
      </c>
      <c r="AO534">
        <f>IF(HR[[#This Row],[YearsSinceLastPromotion]]&gt;4,1,0)</f>
        <v>0</v>
      </c>
      <c r="AP534">
        <f>(HR[[#This Row],[OverTimeFlag]]*1.5+HR[[#This Row],[LowJobSatisFlag]]*2.5+HR[[#This Row],[LowWLBFlag]]*2+HR[[#This Row],[LowSalaryFlag]]*1.5+HR[[#This Row],[LowEnviFlag]]*2+HR[[#This Row],[LowProFlag]]*0.5)/10</f>
        <v>0.4</v>
      </c>
      <c r="AQ534" t="str">
        <f>IF(A534&gt;=_xlfn.PERCENTILE.INC($A$2:$A$1000,0.8),"High Risk",
IF(HR[[#This Row],[AttritionRiskScore]]&gt;=_xlfn.PERCENTILE.INC($AP$2:$AP$1000,0.5),"Medium Risk","Low Risk"))</f>
        <v>High Risk</v>
      </c>
      <c r="AR534">
        <f>(HR[[#This Row],[OverTimeFlag]]*4+HR[[#This Row],[LowWLBFlag]]*3+HR[[#This Row],[LowJobSatisFlag]]*2+HR[[#This Row],[LowProFlag]]*1)/10</f>
        <v>0.2</v>
      </c>
      <c r="AS534" t="str">
        <f t="shared" si="8"/>
        <v>Low Burnout</v>
      </c>
      <c r="AT534" t="str">
        <f>IF(HR[[#This Row],[YearsSinceLastPromotion]]&gt;4,"High Stagnation",
IF(HR[[#This Row],[YearsSinceLastPromotion]]&gt;=3,"Medium Stagnation","Low Stagnation"))</f>
        <v>Low Stagnation</v>
      </c>
      <c r="AU534" t="str">
        <f>IF(HR[[#This Row],[MonthlyIncome]]&lt;4000,"Low Salary",
IF(HR[[#This Row],[MonthlyIncome]]&lt;8000,"Medium Salary","High Salary"))</f>
        <v>Medium Salary</v>
      </c>
    </row>
    <row r="535" spans="1:47">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IF(HR[[#This Row],[OverTime]]="Yes",1,0)</f>
        <v>1</v>
      </c>
      <c r="AK535">
        <f>IF(HR[[#This Row],[JobSatisfaction]]&lt;=2,1,0)</f>
        <v>1</v>
      </c>
      <c r="AL535">
        <f>IF(HR[[#This Row],[WorkLifeBalance]]&lt;=2,1,0)</f>
        <v>0</v>
      </c>
      <c r="AM535">
        <f>IF(HR[[#This Row],[MonthlyIncome]]&lt;AVERAGE(HR[MonthlyIncome]),1,0)</f>
        <v>0</v>
      </c>
      <c r="AN535">
        <f>IF(HR[[#This Row],[EnvironmentSatisfaction]]&lt;=2,1,0)</f>
        <v>0</v>
      </c>
      <c r="AO535">
        <f>IF(HR[[#This Row],[YearsSinceLastPromotion]]&gt;4,1,0)</f>
        <v>0</v>
      </c>
      <c r="AP535">
        <f>(HR[[#This Row],[OverTimeFlag]]*1.5+HR[[#This Row],[LowJobSatisFlag]]*2.5+HR[[#This Row],[LowWLBFlag]]*2+HR[[#This Row],[LowSalaryFlag]]*1.5+HR[[#This Row],[LowEnviFlag]]*2+HR[[#This Row],[LowProFlag]]*0.5)/10</f>
        <v>0.4</v>
      </c>
      <c r="AQ535" t="str">
        <f>IF(A535&gt;=_xlfn.PERCENTILE.INC($A$2:$A$1000,0.8),"High Risk",
IF(HR[[#This Row],[AttritionRiskScore]]&gt;=_xlfn.PERCENTILE.INC($AP$2:$AP$1000,0.5),"Medium Risk","Low Risk"))</f>
        <v>Medium Risk</v>
      </c>
      <c r="AR535">
        <f>(HR[[#This Row],[OverTimeFlag]]*4+HR[[#This Row],[LowWLBFlag]]*3+HR[[#This Row],[LowJobSatisFlag]]*2+HR[[#This Row],[LowProFlag]]*1)/10</f>
        <v>0.6</v>
      </c>
      <c r="AS535" t="str">
        <f t="shared" si="8"/>
        <v>Medium Burnout</v>
      </c>
      <c r="AT535" t="str">
        <f>IF(HR[[#This Row],[YearsSinceLastPromotion]]&gt;4,"High Stagnation",
IF(HR[[#This Row],[YearsSinceLastPromotion]]&gt;=3,"Medium Stagnation","Low Stagnation"))</f>
        <v>Low Stagnation</v>
      </c>
      <c r="AU535" t="str">
        <f>IF(HR[[#This Row],[MonthlyIncome]]&lt;4000,"Low Salary",
IF(HR[[#This Row],[MonthlyIncome]]&lt;8000,"Medium Salary","High Salary"))</f>
        <v>High Salary</v>
      </c>
    </row>
    <row r="536" spans="1:47">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IF(HR[[#This Row],[OverTime]]="Yes",1,0)</f>
        <v>0</v>
      </c>
      <c r="AK536">
        <f>IF(HR[[#This Row],[JobSatisfaction]]&lt;=2,1,0)</f>
        <v>0</v>
      </c>
      <c r="AL536">
        <f>IF(HR[[#This Row],[WorkLifeBalance]]&lt;=2,1,0)</f>
        <v>0</v>
      </c>
      <c r="AM536">
        <f>IF(HR[[#This Row],[MonthlyIncome]]&lt;AVERAGE(HR[MonthlyIncome]),1,0)</f>
        <v>0</v>
      </c>
      <c r="AN536">
        <f>IF(HR[[#This Row],[EnvironmentSatisfaction]]&lt;=2,1,0)</f>
        <v>0</v>
      </c>
      <c r="AO536">
        <f>IF(HR[[#This Row],[YearsSinceLastPromotion]]&gt;4,1,0)</f>
        <v>0</v>
      </c>
      <c r="AP536">
        <f>(HR[[#This Row],[OverTimeFlag]]*1.5+HR[[#This Row],[LowJobSatisFlag]]*2.5+HR[[#This Row],[LowWLBFlag]]*2+HR[[#This Row],[LowSalaryFlag]]*1.5+HR[[#This Row],[LowEnviFlag]]*2+HR[[#This Row],[LowProFlag]]*0.5)/10</f>
        <v>0</v>
      </c>
      <c r="AQ536" t="str">
        <f>IF(A536&gt;=_xlfn.PERCENTILE.INC($A$2:$A$1000,0.8),"High Risk",
IF(HR[[#This Row],[AttritionRiskScore]]&gt;=_xlfn.PERCENTILE.INC($AP$2:$AP$1000,0.5),"Medium Risk","Low Risk"))</f>
        <v>High Risk</v>
      </c>
      <c r="AR536">
        <f>(HR[[#This Row],[OverTimeFlag]]*4+HR[[#This Row],[LowWLBFlag]]*3+HR[[#This Row],[LowJobSatisFlag]]*2+HR[[#This Row],[LowProFlag]]*1)/10</f>
        <v>0</v>
      </c>
      <c r="AS536" t="str">
        <f t="shared" si="8"/>
        <v>Low Burnout</v>
      </c>
      <c r="AT536" t="str">
        <f>IF(HR[[#This Row],[YearsSinceLastPromotion]]&gt;4,"High Stagnation",
IF(HR[[#This Row],[YearsSinceLastPromotion]]&gt;=3,"Medium Stagnation","Low Stagnation"))</f>
        <v>Low Stagnation</v>
      </c>
      <c r="AU536" t="str">
        <f>IF(HR[[#This Row],[MonthlyIncome]]&lt;4000,"Low Salary",
IF(HR[[#This Row],[MonthlyIncome]]&lt;8000,"Medium Salary","High Salary"))</f>
        <v>High Salary</v>
      </c>
    </row>
    <row r="537" spans="1:47">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IF(HR[[#This Row],[OverTime]]="Yes",1,0)</f>
        <v>0</v>
      </c>
      <c r="AK537">
        <f>IF(HR[[#This Row],[JobSatisfaction]]&lt;=2,1,0)</f>
        <v>0</v>
      </c>
      <c r="AL537">
        <f>IF(HR[[#This Row],[WorkLifeBalance]]&lt;=2,1,0)</f>
        <v>1</v>
      </c>
      <c r="AM537">
        <f>IF(HR[[#This Row],[MonthlyIncome]]&lt;AVERAGE(HR[MonthlyIncome]),1,0)</f>
        <v>0</v>
      </c>
      <c r="AN537">
        <f>IF(HR[[#This Row],[EnvironmentSatisfaction]]&lt;=2,1,0)</f>
        <v>1</v>
      </c>
      <c r="AO537">
        <f>IF(HR[[#This Row],[YearsSinceLastPromotion]]&gt;4,1,0)</f>
        <v>1</v>
      </c>
      <c r="AP537">
        <f>(HR[[#This Row],[OverTimeFlag]]*1.5+HR[[#This Row],[LowJobSatisFlag]]*2.5+HR[[#This Row],[LowWLBFlag]]*2+HR[[#This Row],[LowSalaryFlag]]*1.5+HR[[#This Row],[LowEnviFlag]]*2+HR[[#This Row],[LowProFlag]]*0.5)/10</f>
        <v>0.45</v>
      </c>
      <c r="AQ537" t="str">
        <f>IF(A537&gt;=_xlfn.PERCENTILE.INC($A$2:$A$1000,0.8),"High Risk",
IF(HR[[#This Row],[AttritionRiskScore]]&gt;=_xlfn.PERCENTILE.INC($AP$2:$AP$1000,0.5),"Medium Risk","Low Risk"))</f>
        <v>Medium Risk</v>
      </c>
      <c r="AR537">
        <f>(HR[[#This Row],[OverTimeFlag]]*4+HR[[#This Row],[LowWLBFlag]]*3+HR[[#This Row],[LowJobSatisFlag]]*2+HR[[#This Row],[LowProFlag]]*1)/10</f>
        <v>0.4</v>
      </c>
      <c r="AS537" t="str">
        <f t="shared" si="8"/>
        <v>Medium Burnout</v>
      </c>
      <c r="AT537" t="str">
        <f>IF(HR[[#This Row],[YearsSinceLastPromotion]]&gt;4,"High Stagnation",
IF(HR[[#This Row],[YearsSinceLastPromotion]]&gt;=3,"Medium Stagnation","Low Stagnation"))</f>
        <v>High Stagnation</v>
      </c>
      <c r="AU537" t="str">
        <f>IF(HR[[#This Row],[MonthlyIncome]]&lt;4000,"Low Salary",
IF(HR[[#This Row],[MonthlyIncome]]&lt;8000,"Medium Salary","High Salary"))</f>
        <v>High Salary</v>
      </c>
    </row>
    <row r="538" spans="1:47">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IF(HR[[#This Row],[OverTime]]="Yes",1,0)</f>
        <v>0</v>
      </c>
      <c r="AK538">
        <f>IF(HR[[#This Row],[JobSatisfaction]]&lt;=2,1,0)</f>
        <v>1</v>
      </c>
      <c r="AL538">
        <f>IF(HR[[#This Row],[WorkLifeBalance]]&lt;=2,1,0)</f>
        <v>0</v>
      </c>
      <c r="AM538">
        <f>IF(HR[[#This Row],[MonthlyIncome]]&lt;AVERAGE(HR[MonthlyIncome]),1,0)</f>
        <v>1</v>
      </c>
      <c r="AN538">
        <f>IF(HR[[#This Row],[EnvironmentSatisfaction]]&lt;=2,1,0)</f>
        <v>1</v>
      </c>
      <c r="AO538">
        <f>IF(HR[[#This Row],[YearsSinceLastPromotion]]&gt;4,1,0)</f>
        <v>0</v>
      </c>
      <c r="AP538">
        <f>(HR[[#This Row],[OverTimeFlag]]*1.5+HR[[#This Row],[LowJobSatisFlag]]*2.5+HR[[#This Row],[LowWLBFlag]]*2+HR[[#This Row],[LowSalaryFlag]]*1.5+HR[[#This Row],[LowEnviFlag]]*2+HR[[#This Row],[LowProFlag]]*0.5)/10</f>
        <v>0.6</v>
      </c>
      <c r="AQ538" t="str">
        <f>IF(A538&gt;=_xlfn.PERCENTILE.INC($A$2:$A$1000,0.8),"High Risk",
IF(HR[[#This Row],[AttritionRiskScore]]&gt;=_xlfn.PERCENTILE.INC($AP$2:$AP$1000,0.5),"Medium Risk","Low Risk"))</f>
        <v>High Risk</v>
      </c>
      <c r="AR538">
        <f>(HR[[#This Row],[OverTimeFlag]]*4+HR[[#This Row],[LowWLBFlag]]*3+HR[[#This Row],[LowJobSatisFlag]]*2+HR[[#This Row],[LowProFlag]]*1)/10</f>
        <v>0.2</v>
      </c>
      <c r="AS538" t="str">
        <f t="shared" si="8"/>
        <v>Low Burnout</v>
      </c>
      <c r="AT538" t="str">
        <f>IF(HR[[#This Row],[YearsSinceLastPromotion]]&gt;4,"High Stagnation",
IF(HR[[#This Row],[YearsSinceLastPromotion]]&gt;=3,"Medium Stagnation","Low Stagnation"))</f>
        <v>Low Stagnation</v>
      </c>
      <c r="AU538" t="str">
        <f>IF(HR[[#This Row],[MonthlyIncome]]&lt;4000,"Low Salary",
IF(HR[[#This Row],[MonthlyIncome]]&lt;8000,"Medium Salary","High Salary"))</f>
        <v>Medium Salary</v>
      </c>
    </row>
    <row r="539" spans="1:47">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IF(HR[[#This Row],[OverTime]]="Yes",1,0)</f>
        <v>0</v>
      </c>
      <c r="AK539">
        <f>IF(HR[[#This Row],[JobSatisfaction]]&lt;=2,1,0)</f>
        <v>1</v>
      </c>
      <c r="AL539">
        <f>IF(HR[[#This Row],[WorkLifeBalance]]&lt;=2,1,0)</f>
        <v>1</v>
      </c>
      <c r="AM539">
        <f>IF(HR[[#This Row],[MonthlyIncome]]&lt;AVERAGE(HR[MonthlyIncome]),1,0)</f>
        <v>0</v>
      </c>
      <c r="AN539">
        <f>IF(HR[[#This Row],[EnvironmentSatisfaction]]&lt;=2,1,0)</f>
        <v>0</v>
      </c>
      <c r="AO539">
        <f>IF(HR[[#This Row],[YearsSinceLastPromotion]]&gt;4,1,0)</f>
        <v>0</v>
      </c>
      <c r="AP539">
        <f>(HR[[#This Row],[OverTimeFlag]]*1.5+HR[[#This Row],[LowJobSatisFlag]]*2.5+HR[[#This Row],[LowWLBFlag]]*2+HR[[#This Row],[LowSalaryFlag]]*1.5+HR[[#This Row],[LowEnviFlag]]*2+HR[[#This Row],[LowProFlag]]*0.5)/10</f>
        <v>0.45</v>
      </c>
      <c r="AQ539" t="str">
        <f>IF(A539&gt;=_xlfn.PERCENTILE.INC($A$2:$A$1000,0.8),"High Risk",
IF(HR[[#This Row],[AttritionRiskScore]]&gt;=_xlfn.PERCENTILE.INC($AP$2:$AP$1000,0.5),"Medium Risk","Low Risk"))</f>
        <v>Medium Risk</v>
      </c>
      <c r="AR539">
        <f>(HR[[#This Row],[OverTimeFlag]]*4+HR[[#This Row],[LowWLBFlag]]*3+HR[[#This Row],[LowJobSatisFlag]]*2+HR[[#This Row],[LowProFlag]]*1)/10</f>
        <v>0.5</v>
      </c>
      <c r="AS539" t="str">
        <f t="shared" si="8"/>
        <v>Medium Burnout</v>
      </c>
      <c r="AT539" t="str">
        <f>IF(HR[[#This Row],[YearsSinceLastPromotion]]&gt;4,"High Stagnation",
IF(HR[[#This Row],[YearsSinceLastPromotion]]&gt;=3,"Medium Stagnation","Low Stagnation"))</f>
        <v>Low Stagnation</v>
      </c>
      <c r="AU539" t="str">
        <f>IF(HR[[#This Row],[MonthlyIncome]]&lt;4000,"Low Salary",
IF(HR[[#This Row],[MonthlyIncome]]&lt;8000,"Medium Salary","High Salary"))</f>
        <v>High Salary</v>
      </c>
    </row>
    <row r="540" spans="1:47">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IF(HR[[#This Row],[OverTime]]="Yes",1,0)</f>
        <v>0</v>
      </c>
      <c r="AK540">
        <f>IF(HR[[#This Row],[JobSatisfaction]]&lt;=2,1,0)</f>
        <v>0</v>
      </c>
      <c r="AL540">
        <f>IF(HR[[#This Row],[WorkLifeBalance]]&lt;=2,1,0)</f>
        <v>0</v>
      </c>
      <c r="AM540">
        <f>IF(HR[[#This Row],[MonthlyIncome]]&lt;AVERAGE(HR[MonthlyIncome]),1,0)</f>
        <v>0</v>
      </c>
      <c r="AN540">
        <f>IF(HR[[#This Row],[EnvironmentSatisfaction]]&lt;=2,1,0)</f>
        <v>0</v>
      </c>
      <c r="AO540">
        <f>IF(HR[[#This Row],[YearsSinceLastPromotion]]&gt;4,1,0)</f>
        <v>0</v>
      </c>
      <c r="AP540">
        <f>(HR[[#This Row],[OverTimeFlag]]*1.5+HR[[#This Row],[LowJobSatisFlag]]*2.5+HR[[#This Row],[LowWLBFlag]]*2+HR[[#This Row],[LowSalaryFlag]]*1.5+HR[[#This Row],[LowEnviFlag]]*2+HR[[#This Row],[LowProFlag]]*0.5)/10</f>
        <v>0</v>
      </c>
      <c r="AQ540" t="str">
        <f>IF(A540&gt;=_xlfn.PERCENTILE.INC($A$2:$A$1000,0.8),"High Risk",
IF(HR[[#This Row],[AttritionRiskScore]]&gt;=_xlfn.PERCENTILE.INC($AP$2:$AP$1000,0.5),"Medium Risk","Low Risk"))</f>
        <v>Low Risk</v>
      </c>
      <c r="AR540">
        <f>(HR[[#This Row],[OverTimeFlag]]*4+HR[[#This Row],[LowWLBFlag]]*3+HR[[#This Row],[LowJobSatisFlag]]*2+HR[[#This Row],[LowProFlag]]*1)/10</f>
        <v>0</v>
      </c>
      <c r="AS540" t="str">
        <f t="shared" si="8"/>
        <v>Low Burnout</v>
      </c>
      <c r="AT540" t="str">
        <f>IF(HR[[#This Row],[YearsSinceLastPromotion]]&gt;4,"High Stagnation",
IF(HR[[#This Row],[YearsSinceLastPromotion]]&gt;=3,"Medium Stagnation","Low Stagnation"))</f>
        <v>Low Stagnation</v>
      </c>
      <c r="AU540" t="str">
        <f>IF(HR[[#This Row],[MonthlyIncome]]&lt;4000,"Low Salary",
IF(HR[[#This Row],[MonthlyIncome]]&lt;8000,"Medium Salary","High Salary"))</f>
        <v>High Salary</v>
      </c>
    </row>
    <row r="541" spans="1:47">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IF(HR[[#This Row],[OverTime]]="Yes",1,0)</f>
        <v>0</v>
      </c>
      <c r="AK541">
        <f>IF(HR[[#This Row],[JobSatisfaction]]&lt;=2,1,0)</f>
        <v>1</v>
      </c>
      <c r="AL541">
        <f>IF(HR[[#This Row],[WorkLifeBalance]]&lt;=2,1,0)</f>
        <v>0</v>
      </c>
      <c r="AM541">
        <f>IF(HR[[#This Row],[MonthlyIncome]]&lt;AVERAGE(HR[MonthlyIncome]),1,0)</f>
        <v>1</v>
      </c>
      <c r="AN541">
        <f>IF(HR[[#This Row],[EnvironmentSatisfaction]]&lt;=2,1,0)</f>
        <v>0</v>
      </c>
      <c r="AO541">
        <f>IF(HR[[#This Row],[YearsSinceLastPromotion]]&gt;4,1,0)</f>
        <v>0</v>
      </c>
      <c r="AP541">
        <f>(HR[[#This Row],[OverTimeFlag]]*1.5+HR[[#This Row],[LowJobSatisFlag]]*2.5+HR[[#This Row],[LowWLBFlag]]*2+HR[[#This Row],[LowSalaryFlag]]*1.5+HR[[#This Row],[LowEnviFlag]]*2+HR[[#This Row],[LowProFlag]]*0.5)/10</f>
        <v>0.4</v>
      </c>
      <c r="AQ541" t="str">
        <f>IF(A541&gt;=_xlfn.PERCENTILE.INC($A$2:$A$1000,0.8),"High Risk",
IF(HR[[#This Row],[AttritionRiskScore]]&gt;=_xlfn.PERCENTILE.INC($AP$2:$AP$1000,0.5),"Medium Risk","Low Risk"))</f>
        <v>High Risk</v>
      </c>
      <c r="AR541">
        <f>(HR[[#This Row],[OverTimeFlag]]*4+HR[[#This Row],[LowWLBFlag]]*3+HR[[#This Row],[LowJobSatisFlag]]*2+HR[[#This Row],[LowProFlag]]*1)/10</f>
        <v>0.2</v>
      </c>
      <c r="AS541" t="str">
        <f t="shared" si="8"/>
        <v>Low Burnout</v>
      </c>
      <c r="AT541" t="str">
        <f>IF(HR[[#This Row],[YearsSinceLastPromotion]]&gt;4,"High Stagnation",
IF(HR[[#This Row],[YearsSinceLastPromotion]]&gt;=3,"Medium Stagnation","Low Stagnation"))</f>
        <v>Low Stagnation</v>
      </c>
      <c r="AU541" t="str">
        <f>IF(HR[[#This Row],[MonthlyIncome]]&lt;4000,"Low Salary",
IF(HR[[#This Row],[MonthlyIncome]]&lt;8000,"Medium Salary","High Salary"))</f>
        <v>Low Salary</v>
      </c>
    </row>
    <row r="542" spans="1:47">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IF(HR[[#This Row],[OverTime]]="Yes",1,0)</f>
        <v>1</v>
      </c>
      <c r="AK542">
        <f>IF(HR[[#This Row],[JobSatisfaction]]&lt;=2,1,0)</f>
        <v>1</v>
      </c>
      <c r="AL542">
        <f>IF(HR[[#This Row],[WorkLifeBalance]]&lt;=2,1,0)</f>
        <v>0</v>
      </c>
      <c r="AM542">
        <f>IF(HR[[#This Row],[MonthlyIncome]]&lt;AVERAGE(HR[MonthlyIncome]),1,0)</f>
        <v>1</v>
      </c>
      <c r="AN542">
        <f>IF(HR[[#This Row],[EnvironmentSatisfaction]]&lt;=2,1,0)</f>
        <v>1</v>
      </c>
      <c r="AO542">
        <f>IF(HR[[#This Row],[YearsSinceLastPromotion]]&gt;4,1,0)</f>
        <v>0</v>
      </c>
      <c r="AP542">
        <f>(HR[[#This Row],[OverTimeFlag]]*1.5+HR[[#This Row],[LowJobSatisFlag]]*2.5+HR[[#This Row],[LowWLBFlag]]*2+HR[[#This Row],[LowSalaryFlag]]*1.5+HR[[#This Row],[LowEnviFlag]]*2+HR[[#This Row],[LowProFlag]]*0.5)/10</f>
        <v>0.75</v>
      </c>
      <c r="AQ542" t="str">
        <f>IF(A542&gt;=_xlfn.PERCENTILE.INC($A$2:$A$1000,0.8),"High Risk",
IF(HR[[#This Row],[AttritionRiskScore]]&gt;=_xlfn.PERCENTILE.INC($AP$2:$AP$1000,0.5),"Medium Risk","Low Risk"))</f>
        <v>Medium Risk</v>
      </c>
      <c r="AR542">
        <f>(HR[[#This Row],[OverTimeFlag]]*4+HR[[#This Row],[LowWLBFlag]]*3+HR[[#This Row],[LowJobSatisFlag]]*2+HR[[#This Row],[LowProFlag]]*1)/10</f>
        <v>0.6</v>
      </c>
      <c r="AS542" t="str">
        <f t="shared" si="8"/>
        <v>Medium Burnout</v>
      </c>
      <c r="AT542" t="str">
        <f>IF(HR[[#This Row],[YearsSinceLastPromotion]]&gt;4,"High Stagnation",
IF(HR[[#This Row],[YearsSinceLastPromotion]]&gt;=3,"Medium Stagnation","Low Stagnation"))</f>
        <v>Medium Stagnation</v>
      </c>
      <c r="AU542" t="str">
        <f>IF(HR[[#This Row],[MonthlyIncome]]&lt;4000,"Low Salary",
IF(HR[[#This Row],[MonthlyIncome]]&lt;8000,"Medium Salary","High Salary"))</f>
        <v>Low Salary</v>
      </c>
    </row>
    <row r="543" spans="1:47">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IF(HR[[#This Row],[OverTime]]="Yes",1,0)</f>
        <v>0</v>
      </c>
      <c r="AK543">
        <f>IF(HR[[#This Row],[JobSatisfaction]]&lt;=2,1,0)</f>
        <v>1</v>
      </c>
      <c r="AL543">
        <f>IF(HR[[#This Row],[WorkLifeBalance]]&lt;=2,1,0)</f>
        <v>0</v>
      </c>
      <c r="AM543">
        <f>IF(HR[[#This Row],[MonthlyIncome]]&lt;AVERAGE(HR[MonthlyIncome]),1,0)</f>
        <v>0</v>
      </c>
      <c r="AN543">
        <f>IF(HR[[#This Row],[EnvironmentSatisfaction]]&lt;=2,1,0)</f>
        <v>1</v>
      </c>
      <c r="AO543">
        <f>IF(HR[[#This Row],[YearsSinceLastPromotion]]&gt;4,1,0)</f>
        <v>0</v>
      </c>
      <c r="AP543">
        <f>(HR[[#This Row],[OverTimeFlag]]*1.5+HR[[#This Row],[LowJobSatisFlag]]*2.5+HR[[#This Row],[LowWLBFlag]]*2+HR[[#This Row],[LowSalaryFlag]]*1.5+HR[[#This Row],[LowEnviFlag]]*2+HR[[#This Row],[LowProFlag]]*0.5)/10</f>
        <v>0.45</v>
      </c>
      <c r="AQ543" t="str">
        <f>IF(A543&gt;=_xlfn.PERCENTILE.INC($A$2:$A$1000,0.8),"High Risk",
IF(HR[[#This Row],[AttritionRiskScore]]&gt;=_xlfn.PERCENTILE.INC($AP$2:$AP$1000,0.5),"Medium Risk","Low Risk"))</f>
        <v>Medium Risk</v>
      </c>
      <c r="AR543">
        <f>(HR[[#This Row],[OverTimeFlag]]*4+HR[[#This Row],[LowWLBFlag]]*3+HR[[#This Row],[LowJobSatisFlag]]*2+HR[[#This Row],[LowProFlag]]*1)/10</f>
        <v>0.2</v>
      </c>
      <c r="AS543" t="str">
        <f t="shared" si="8"/>
        <v>Low Burnout</v>
      </c>
      <c r="AT543" t="str">
        <f>IF(HR[[#This Row],[YearsSinceLastPromotion]]&gt;4,"High Stagnation",
IF(HR[[#This Row],[YearsSinceLastPromotion]]&gt;=3,"Medium Stagnation","Low Stagnation"))</f>
        <v>Low Stagnation</v>
      </c>
      <c r="AU543" t="str">
        <f>IF(HR[[#This Row],[MonthlyIncome]]&lt;4000,"Low Salary",
IF(HR[[#This Row],[MonthlyIncome]]&lt;8000,"Medium Salary","High Salary"))</f>
        <v>High Salary</v>
      </c>
    </row>
    <row r="544" spans="1:47">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IF(HR[[#This Row],[OverTime]]="Yes",1,0)</f>
        <v>1</v>
      </c>
      <c r="AK544">
        <f>IF(HR[[#This Row],[JobSatisfaction]]&lt;=2,1,0)</f>
        <v>0</v>
      </c>
      <c r="AL544">
        <f>IF(HR[[#This Row],[WorkLifeBalance]]&lt;=2,1,0)</f>
        <v>0</v>
      </c>
      <c r="AM544">
        <f>IF(HR[[#This Row],[MonthlyIncome]]&lt;AVERAGE(HR[MonthlyIncome]),1,0)</f>
        <v>0</v>
      </c>
      <c r="AN544">
        <f>IF(HR[[#This Row],[EnvironmentSatisfaction]]&lt;=2,1,0)</f>
        <v>0</v>
      </c>
      <c r="AO544">
        <f>IF(HR[[#This Row],[YearsSinceLastPromotion]]&gt;4,1,0)</f>
        <v>0</v>
      </c>
      <c r="AP544">
        <f>(HR[[#This Row],[OverTimeFlag]]*1.5+HR[[#This Row],[LowJobSatisFlag]]*2.5+HR[[#This Row],[LowWLBFlag]]*2+HR[[#This Row],[LowSalaryFlag]]*1.5+HR[[#This Row],[LowEnviFlag]]*2+HR[[#This Row],[LowProFlag]]*0.5)/10</f>
        <v>0.15</v>
      </c>
      <c r="AQ544" t="str">
        <f>IF(A544&gt;=_xlfn.PERCENTILE.INC($A$2:$A$1000,0.8),"High Risk",
IF(HR[[#This Row],[AttritionRiskScore]]&gt;=_xlfn.PERCENTILE.INC($AP$2:$AP$1000,0.5),"Medium Risk","Low Risk"))</f>
        <v>Low Risk</v>
      </c>
      <c r="AR544">
        <f>(HR[[#This Row],[OverTimeFlag]]*4+HR[[#This Row],[LowWLBFlag]]*3+HR[[#This Row],[LowJobSatisFlag]]*2+HR[[#This Row],[LowProFlag]]*1)/10</f>
        <v>0.4</v>
      </c>
      <c r="AS544" t="str">
        <f t="shared" si="8"/>
        <v>Medium Burnout</v>
      </c>
      <c r="AT544" t="str">
        <f>IF(HR[[#This Row],[YearsSinceLastPromotion]]&gt;4,"High Stagnation",
IF(HR[[#This Row],[YearsSinceLastPromotion]]&gt;=3,"Medium Stagnation","Low Stagnation"))</f>
        <v>Low Stagnation</v>
      </c>
      <c r="AU544" t="str">
        <f>IF(HR[[#This Row],[MonthlyIncome]]&lt;4000,"Low Salary",
IF(HR[[#This Row],[MonthlyIncome]]&lt;8000,"Medium Salary","High Salary"))</f>
        <v>Medium Salary</v>
      </c>
    </row>
    <row r="545" spans="1:47">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IF(HR[[#This Row],[OverTime]]="Yes",1,0)</f>
        <v>0</v>
      </c>
      <c r="AK545">
        <f>IF(HR[[#This Row],[JobSatisfaction]]&lt;=2,1,0)</f>
        <v>0</v>
      </c>
      <c r="AL545">
        <f>IF(HR[[#This Row],[WorkLifeBalance]]&lt;=2,1,0)</f>
        <v>0</v>
      </c>
      <c r="AM545">
        <f>IF(HR[[#This Row],[MonthlyIncome]]&lt;AVERAGE(HR[MonthlyIncome]),1,0)</f>
        <v>1</v>
      </c>
      <c r="AN545">
        <f>IF(HR[[#This Row],[EnvironmentSatisfaction]]&lt;=2,1,0)</f>
        <v>1</v>
      </c>
      <c r="AO545">
        <f>IF(HR[[#This Row],[YearsSinceLastPromotion]]&gt;4,1,0)</f>
        <v>0</v>
      </c>
      <c r="AP545">
        <f>(HR[[#This Row],[OverTimeFlag]]*1.5+HR[[#This Row],[LowJobSatisFlag]]*2.5+HR[[#This Row],[LowWLBFlag]]*2+HR[[#This Row],[LowSalaryFlag]]*1.5+HR[[#This Row],[LowEnviFlag]]*2+HR[[#This Row],[LowProFlag]]*0.5)/10</f>
        <v>0.35</v>
      </c>
      <c r="AQ545" t="str">
        <f>IF(A545&gt;=_xlfn.PERCENTILE.INC($A$2:$A$1000,0.8),"High Risk",
IF(HR[[#This Row],[AttritionRiskScore]]&gt;=_xlfn.PERCENTILE.INC($AP$2:$AP$1000,0.5),"Medium Risk","Low Risk"))</f>
        <v>Medium Risk</v>
      </c>
      <c r="AR545">
        <f>(HR[[#This Row],[OverTimeFlag]]*4+HR[[#This Row],[LowWLBFlag]]*3+HR[[#This Row],[LowJobSatisFlag]]*2+HR[[#This Row],[LowProFlag]]*1)/10</f>
        <v>0</v>
      </c>
      <c r="AS545" t="str">
        <f t="shared" si="8"/>
        <v>Low Burnout</v>
      </c>
      <c r="AT545" t="str">
        <f>IF(HR[[#This Row],[YearsSinceLastPromotion]]&gt;4,"High Stagnation",
IF(HR[[#This Row],[YearsSinceLastPromotion]]&gt;=3,"Medium Stagnation","Low Stagnation"))</f>
        <v>Low Stagnation</v>
      </c>
      <c r="AU545" t="str">
        <f>IF(HR[[#This Row],[MonthlyIncome]]&lt;4000,"Low Salary",
IF(HR[[#This Row],[MonthlyIncome]]&lt;8000,"Medium Salary","High Salary"))</f>
        <v>Low Salary</v>
      </c>
    </row>
    <row r="546" spans="1:47">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IF(HR[[#This Row],[OverTime]]="Yes",1,0)</f>
        <v>1</v>
      </c>
      <c r="AK546">
        <f>IF(HR[[#This Row],[JobSatisfaction]]&lt;=2,1,0)</f>
        <v>0</v>
      </c>
      <c r="AL546">
        <f>IF(HR[[#This Row],[WorkLifeBalance]]&lt;=2,1,0)</f>
        <v>1</v>
      </c>
      <c r="AM546">
        <f>IF(HR[[#This Row],[MonthlyIncome]]&lt;AVERAGE(HR[MonthlyIncome]),1,0)</f>
        <v>0</v>
      </c>
      <c r="AN546">
        <f>IF(HR[[#This Row],[EnvironmentSatisfaction]]&lt;=2,1,0)</f>
        <v>0</v>
      </c>
      <c r="AO546">
        <f>IF(HR[[#This Row],[YearsSinceLastPromotion]]&gt;4,1,0)</f>
        <v>1</v>
      </c>
      <c r="AP546">
        <f>(HR[[#This Row],[OverTimeFlag]]*1.5+HR[[#This Row],[LowJobSatisFlag]]*2.5+HR[[#This Row],[LowWLBFlag]]*2+HR[[#This Row],[LowSalaryFlag]]*1.5+HR[[#This Row],[LowEnviFlag]]*2+HR[[#This Row],[LowProFlag]]*0.5)/10</f>
        <v>0.4</v>
      </c>
      <c r="AQ546" t="str">
        <f>IF(A546&gt;=_xlfn.PERCENTILE.INC($A$2:$A$1000,0.8),"High Risk",
IF(HR[[#This Row],[AttritionRiskScore]]&gt;=_xlfn.PERCENTILE.INC($AP$2:$AP$1000,0.5),"Medium Risk","Low Risk"))</f>
        <v>High Risk</v>
      </c>
      <c r="AR546">
        <f>(HR[[#This Row],[OverTimeFlag]]*4+HR[[#This Row],[LowWLBFlag]]*3+HR[[#This Row],[LowJobSatisFlag]]*2+HR[[#This Row],[LowProFlag]]*1)/10</f>
        <v>0.8</v>
      </c>
      <c r="AS546" t="str">
        <f t="shared" si="8"/>
        <v>High Burnout</v>
      </c>
      <c r="AT546" t="str">
        <f>IF(HR[[#This Row],[YearsSinceLastPromotion]]&gt;4,"High Stagnation",
IF(HR[[#This Row],[YearsSinceLastPromotion]]&gt;=3,"Medium Stagnation","Low Stagnation"))</f>
        <v>High Stagnation</v>
      </c>
      <c r="AU546" t="str">
        <f>IF(HR[[#This Row],[MonthlyIncome]]&lt;4000,"Low Salary",
IF(HR[[#This Row],[MonthlyIncome]]&lt;8000,"Medium Salary","High Salary"))</f>
        <v>High Salary</v>
      </c>
    </row>
    <row r="547" spans="1:47">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IF(HR[[#This Row],[OverTime]]="Yes",1,0)</f>
        <v>0</v>
      </c>
      <c r="AK547">
        <f>IF(HR[[#This Row],[JobSatisfaction]]&lt;=2,1,0)</f>
        <v>0</v>
      </c>
      <c r="AL547">
        <f>IF(HR[[#This Row],[WorkLifeBalance]]&lt;=2,1,0)</f>
        <v>1</v>
      </c>
      <c r="AM547">
        <f>IF(HR[[#This Row],[MonthlyIncome]]&lt;AVERAGE(HR[MonthlyIncome]),1,0)</f>
        <v>1</v>
      </c>
      <c r="AN547">
        <f>IF(HR[[#This Row],[EnvironmentSatisfaction]]&lt;=2,1,0)</f>
        <v>0</v>
      </c>
      <c r="AO547">
        <f>IF(HR[[#This Row],[YearsSinceLastPromotion]]&gt;4,1,0)</f>
        <v>1</v>
      </c>
      <c r="AP547">
        <f>(HR[[#This Row],[OverTimeFlag]]*1.5+HR[[#This Row],[LowJobSatisFlag]]*2.5+HR[[#This Row],[LowWLBFlag]]*2+HR[[#This Row],[LowSalaryFlag]]*1.5+HR[[#This Row],[LowEnviFlag]]*2+HR[[#This Row],[LowProFlag]]*0.5)/10</f>
        <v>0.4</v>
      </c>
      <c r="AQ547" t="str">
        <f>IF(A547&gt;=_xlfn.PERCENTILE.INC($A$2:$A$1000,0.8),"High Risk",
IF(HR[[#This Row],[AttritionRiskScore]]&gt;=_xlfn.PERCENTILE.INC($AP$2:$AP$1000,0.5),"Medium Risk","Low Risk"))</f>
        <v>Medium Risk</v>
      </c>
      <c r="AR547">
        <f>(HR[[#This Row],[OverTimeFlag]]*4+HR[[#This Row],[LowWLBFlag]]*3+HR[[#This Row],[LowJobSatisFlag]]*2+HR[[#This Row],[LowProFlag]]*1)/10</f>
        <v>0.4</v>
      </c>
      <c r="AS547" t="str">
        <f t="shared" si="8"/>
        <v>Medium Burnout</v>
      </c>
      <c r="AT547" t="str">
        <f>IF(HR[[#This Row],[YearsSinceLastPromotion]]&gt;4,"High Stagnation",
IF(HR[[#This Row],[YearsSinceLastPromotion]]&gt;=3,"Medium Stagnation","Low Stagnation"))</f>
        <v>High Stagnation</v>
      </c>
      <c r="AU547" t="str">
        <f>IF(HR[[#This Row],[MonthlyIncome]]&lt;4000,"Low Salary",
IF(HR[[#This Row],[MonthlyIncome]]&lt;8000,"Medium Salary","High Salary"))</f>
        <v>Medium Salary</v>
      </c>
    </row>
    <row r="548" spans="1:47">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IF(HR[[#This Row],[OverTime]]="Yes",1,0)</f>
        <v>0</v>
      </c>
      <c r="AK548">
        <f>IF(HR[[#This Row],[JobSatisfaction]]&lt;=2,1,0)</f>
        <v>0</v>
      </c>
      <c r="AL548">
        <f>IF(HR[[#This Row],[WorkLifeBalance]]&lt;=2,1,0)</f>
        <v>0</v>
      </c>
      <c r="AM548">
        <f>IF(HR[[#This Row],[MonthlyIncome]]&lt;AVERAGE(HR[MonthlyIncome]),1,0)</f>
        <v>1</v>
      </c>
      <c r="AN548">
        <f>IF(HR[[#This Row],[EnvironmentSatisfaction]]&lt;=2,1,0)</f>
        <v>0</v>
      </c>
      <c r="AO548">
        <f>IF(HR[[#This Row],[YearsSinceLastPromotion]]&gt;4,1,0)</f>
        <v>0</v>
      </c>
      <c r="AP548">
        <f>(HR[[#This Row],[OverTimeFlag]]*1.5+HR[[#This Row],[LowJobSatisFlag]]*2.5+HR[[#This Row],[LowWLBFlag]]*2+HR[[#This Row],[LowSalaryFlag]]*1.5+HR[[#This Row],[LowEnviFlag]]*2+HR[[#This Row],[LowProFlag]]*0.5)/10</f>
        <v>0.15</v>
      </c>
      <c r="AQ548" t="str">
        <f>IF(A548&gt;=_xlfn.PERCENTILE.INC($A$2:$A$1000,0.8),"High Risk",
IF(HR[[#This Row],[AttritionRiskScore]]&gt;=_xlfn.PERCENTILE.INC($AP$2:$AP$1000,0.5),"Medium Risk","Low Risk"))</f>
        <v>Low Risk</v>
      </c>
      <c r="AR548">
        <f>(HR[[#This Row],[OverTimeFlag]]*4+HR[[#This Row],[LowWLBFlag]]*3+HR[[#This Row],[LowJobSatisFlag]]*2+HR[[#This Row],[LowProFlag]]*1)/10</f>
        <v>0</v>
      </c>
      <c r="AS548" t="str">
        <f t="shared" si="8"/>
        <v>Low Burnout</v>
      </c>
      <c r="AT548" t="str">
        <f>IF(HR[[#This Row],[YearsSinceLastPromotion]]&gt;4,"High Stagnation",
IF(HR[[#This Row],[YearsSinceLastPromotion]]&gt;=3,"Medium Stagnation","Low Stagnation"))</f>
        <v>Low Stagnation</v>
      </c>
      <c r="AU548" t="str">
        <f>IF(HR[[#This Row],[MonthlyIncome]]&lt;4000,"Low Salary",
IF(HR[[#This Row],[MonthlyIncome]]&lt;8000,"Medium Salary","High Salary"))</f>
        <v>Low Salary</v>
      </c>
    </row>
    <row r="549" spans="1:47">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IF(HR[[#This Row],[OverTime]]="Yes",1,0)</f>
        <v>1</v>
      </c>
      <c r="AK549">
        <f>IF(HR[[#This Row],[JobSatisfaction]]&lt;=2,1,0)</f>
        <v>0</v>
      </c>
      <c r="AL549">
        <f>IF(HR[[#This Row],[WorkLifeBalance]]&lt;=2,1,0)</f>
        <v>0</v>
      </c>
      <c r="AM549">
        <f>IF(HR[[#This Row],[MonthlyIncome]]&lt;AVERAGE(HR[MonthlyIncome]),1,0)</f>
        <v>1</v>
      </c>
      <c r="AN549">
        <f>IF(HR[[#This Row],[EnvironmentSatisfaction]]&lt;=2,1,0)</f>
        <v>0</v>
      </c>
      <c r="AO549">
        <f>IF(HR[[#This Row],[YearsSinceLastPromotion]]&gt;4,1,0)</f>
        <v>0</v>
      </c>
      <c r="AP549">
        <f>(HR[[#This Row],[OverTimeFlag]]*1.5+HR[[#This Row],[LowJobSatisFlag]]*2.5+HR[[#This Row],[LowWLBFlag]]*2+HR[[#This Row],[LowSalaryFlag]]*1.5+HR[[#This Row],[LowEnviFlag]]*2+HR[[#This Row],[LowProFlag]]*0.5)/10</f>
        <v>0.3</v>
      </c>
      <c r="AQ549" t="str">
        <f>IF(A549&gt;=_xlfn.PERCENTILE.INC($A$2:$A$1000,0.8),"High Risk",
IF(HR[[#This Row],[AttritionRiskScore]]&gt;=_xlfn.PERCENTILE.INC($AP$2:$AP$1000,0.5),"Medium Risk","Low Risk"))</f>
        <v>Low Risk</v>
      </c>
      <c r="AR549">
        <f>(HR[[#This Row],[OverTimeFlag]]*4+HR[[#This Row],[LowWLBFlag]]*3+HR[[#This Row],[LowJobSatisFlag]]*2+HR[[#This Row],[LowProFlag]]*1)/10</f>
        <v>0.4</v>
      </c>
      <c r="AS549" t="str">
        <f t="shared" si="8"/>
        <v>Medium Burnout</v>
      </c>
      <c r="AT549" t="str">
        <f>IF(HR[[#This Row],[YearsSinceLastPromotion]]&gt;4,"High Stagnation",
IF(HR[[#This Row],[YearsSinceLastPromotion]]&gt;=3,"Medium Stagnation","Low Stagnation"))</f>
        <v>Low Stagnation</v>
      </c>
      <c r="AU549" t="str">
        <f>IF(HR[[#This Row],[MonthlyIncome]]&lt;4000,"Low Salary",
IF(HR[[#This Row],[MonthlyIncome]]&lt;8000,"Medium Salary","High Salary"))</f>
        <v>Low Salary</v>
      </c>
    </row>
    <row r="550" spans="1:47">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IF(HR[[#This Row],[OverTime]]="Yes",1,0)</f>
        <v>0</v>
      </c>
      <c r="AK550">
        <f>IF(HR[[#This Row],[JobSatisfaction]]&lt;=2,1,0)</f>
        <v>0</v>
      </c>
      <c r="AL550">
        <f>IF(HR[[#This Row],[WorkLifeBalance]]&lt;=2,1,0)</f>
        <v>0</v>
      </c>
      <c r="AM550">
        <f>IF(HR[[#This Row],[MonthlyIncome]]&lt;AVERAGE(HR[MonthlyIncome]),1,0)</f>
        <v>0</v>
      </c>
      <c r="AN550">
        <f>IF(HR[[#This Row],[EnvironmentSatisfaction]]&lt;=2,1,0)</f>
        <v>0</v>
      </c>
      <c r="AO550">
        <f>IF(HR[[#This Row],[YearsSinceLastPromotion]]&gt;4,1,0)</f>
        <v>0</v>
      </c>
      <c r="AP550">
        <f>(HR[[#This Row],[OverTimeFlag]]*1.5+HR[[#This Row],[LowJobSatisFlag]]*2.5+HR[[#This Row],[LowWLBFlag]]*2+HR[[#This Row],[LowSalaryFlag]]*1.5+HR[[#This Row],[LowEnviFlag]]*2+HR[[#This Row],[LowProFlag]]*0.5)/10</f>
        <v>0</v>
      </c>
      <c r="AQ550" t="str">
        <f>IF(A550&gt;=_xlfn.PERCENTILE.INC($A$2:$A$1000,0.8),"High Risk",
IF(HR[[#This Row],[AttritionRiskScore]]&gt;=_xlfn.PERCENTILE.INC($AP$2:$AP$1000,0.5),"Medium Risk","Low Risk"))</f>
        <v>Low Risk</v>
      </c>
      <c r="AR550">
        <f>(HR[[#This Row],[OverTimeFlag]]*4+HR[[#This Row],[LowWLBFlag]]*3+HR[[#This Row],[LowJobSatisFlag]]*2+HR[[#This Row],[LowProFlag]]*1)/10</f>
        <v>0</v>
      </c>
      <c r="AS550" t="str">
        <f t="shared" si="8"/>
        <v>Low Burnout</v>
      </c>
      <c r="AT550" t="str">
        <f>IF(HR[[#This Row],[YearsSinceLastPromotion]]&gt;4,"High Stagnation",
IF(HR[[#This Row],[YearsSinceLastPromotion]]&gt;=3,"Medium Stagnation","Low Stagnation"))</f>
        <v>Low Stagnation</v>
      </c>
      <c r="AU550" t="str">
        <f>IF(HR[[#This Row],[MonthlyIncome]]&lt;4000,"Low Salary",
IF(HR[[#This Row],[MonthlyIncome]]&lt;8000,"Medium Salary","High Salary"))</f>
        <v>Medium Salary</v>
      </c>
    </row>
    <row r="551" spans="1:47">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IF(HR[[#This Row],[OverTime]]="Yes",1,0)</f>
        <v>0</v>
      </c>
      <c r="AK551">
        <f>IF(HR[[#This Row],[JobSatisfaction]]&lt;=2,1,0)</f>
        <v>0</v>
      </c>
      <c r="AL551">
        <f>IF(HR[[#This Row],[WorkLifeBalance]]&lt;=2,1,0)</f>
        <v>0</v>
      </c>
      <c r="AM551">
        <f>IF(HR[[#This Row],[MonthlyIncome]]&lt;AVERAGE(HR[MonthlyIncome]),1,0)</f>
        <v>1</v>
      </c>
      <c r="AN551">
        <f>IF(HR[[#This Row],[EnvironmentSatisfaction]]&lt;=2,1,0)</f>
        <v>1</v>
      </c>
      <c r="AO551">
        <f>IF(HR[[#This Row],[YearsSinceLastPromotion]]&gt;4,1,0)</f>
        <v>0</v>
      </c>
      <c r="AP551">
        <f>(HR[[#This Row],[OverTimeFlag]]*1.5+HR[[#This Row],[LowJobSatisFlag]]*2.5+HR[[#This Row],[LowWLBFlag]]*2+HR[[#This Row],[LowSalaryFlag]]*1.5+HR[[#This Row],[LowEnviFlag]]*2+HR[[#This Row],[LowProFlag]]*0.5)/10</f>
        <v>0.35</v>
      </c>
      <c r="AQ551" t="str">
        <f>IF(A551&gt;=_xlfn.PERCENTILE.INC($A$2:$A$1000,0.8),"High Risk",
IF(HR[[#This Row],[AttritionRiskScore]]&gt;=_xlfn.PERCENTILE.INC($AP$2:$AP$1000,0.5),"Medium Risk","Low Risk"))</f>
        <v>Medium Risk</v>
      </c>
      <c r="AR551">
        <f>(HR[[#This Row],[OverTimeFlag]]*4+HR[[#This Row],[LowWLBFlag]]*3+HR[[#This Row],[LowJobSatisFlag]]*2+HR[[#This Row],[LowProFlag]]*1)/10</f>
        <v>0</v>
      </c>
      <c r="AS551" t="str">
        <f t="shared" si="8"/>
        <v>Low Burnout</v>
      </c>
      <c r="AT551" t="str">
        <f>IF(HR[[#This Row],[YearsSinceLastPromotion]]&gt;4,"High Stagnation",
IF(HR[[#This Row],[YearsSinceLastPromotion]]&gt;=3,"Medium Stagnation","Low Stagnation"))</f>
        <v>Medium Stagnation</v>
      </c>
      <c r="AU551" t="str">
        <f>IF(HR[[#This Row],[MonthlyIncome]]&lt;4000,"Low Salary",
IF(HR[[#This Row],[MonthlyIncome]]&lt;8000,"Medium Salary","High Salary"))</f>
        <v>Medium Salary</v>
      </c>
    </row>
    <row r="552" spans="1:47">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IF(HR[[#This Row],[OverTime]]="Yes",1,0)</f>
        <v>0</v>
      </c>
      <c r="AK552">
        <f>IF(HR[[#This Row],[JobSatisfaction]]&lt;=2,1,0)</f>
        <v>1</v>
      </c>
      <c r="AL552">
        <f>IF(HR[[#This Row],[WorkLifeBalance]]&lt;=2,1,0)</f>
        <v>0</v>
      </c>
      <c r="AM552">
        <f>IF(HR[[#This Row],[MonthlyIncome]]&lt;AVERAGE(HR[MonthlyIncome]),1,0)</f>
        <v>1</v>
      </c>
      <c r="AN552">
        <f>IF(HR[[#This Row],[EnvironmentSatisfaction]]&lt;=2,1,0)</f>
        <v>1</v>
      </c>
      <c r="AO552">
        <f>IF(HR[[#This Row],[YearsSinceLastPromotion]]&gt;4,1,0)</f>
        <v>0</v>
      </c>
      <c r="AP552">
        <f>(HR[[#This Row],[OverTimeFlag]]*1.5+HR[[#This Row],[LowJobSatisFlag]]*2.5+HR[[#This Row],[LowWLBFlag]]*2+HR[[#This Row],[LowSalaryFlag]]*1.5+HR[[#This Row],[LowEnviFlag]]*2+HR[[#This Row],[LowProFlag]]*0.5)/10</f>
        <v>0.6</v>
      </c>
      <c r="AQ552" t="str">
        <f>IF(A552&gt;=_xlfn.PERCENTILE.INC($A$2:$A$1000,0.8),"High Risk",
IF(HR[[#This Row],[AttritionRiskScore]]&gt;=_xlfn.PERCENTILE.INC($AP$2:$AP$1000,0.5),"Medium Risk","Low Risk"))</f>
        <v>Medium Risk</v>
      </c>
      <c r="AR552">
        <f>(HR[[#This Row],[OverTimeFlag]]*4+HR[[#This Row],[LowWLBFlag]]*3+HR[[#This Row],[LowJobSatisFlag]]*2+HR[[#This Row],[LowProFlag]]*1)/10</f>
        <v>0.2</v>
      </c>
      <c r="AS552" t="str">
        <f t="shared" si="8"/>
        <v>Low Burnout</v>
      </c>
      <c r="AT552" t="str">
        <f>IF(HR[[#This Row],[YearsSinceLastPromotion]]&gt;4,"High Stagnation",
IF(HR[[#This Row],[YearsSinceLastPromotion]]&gt;=3,"Medium Stagnation","Low Stagnation"))</f>
        <v>Low Stagnation</v>
      </c>
      <c r="AU552" t="str">
        <f>IF(HR[[#This Row],[MonthlyIncome]]&lt;4000,"Low Salary",
IF(HR[[#This Row],[MonthlyIncome]]&lt;8000,"Medium Salary","High Salary"))</f>
        <v>Low Salary</v>
      </c>
    </row>
    <row r="553" spans="1:47">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IF(HR[[#This Row],[OverTime]]="Yes",1,0)</f>
        <v>0</v>
      </c>
      <c r="AK553">
        <f>IF(HR[[#This Row],[JobSatisfaction]]&lt;=2,1,0)</f>
        <v>1</v>
      </c>
      <c r="AL553">
        <f>IF(HR[[#This Row],[WorkLifeBalance]]&lt;=2,1,0)</f>
        <v>1</v>
      </c>
      <c r="AM553">
        <f>IF(HR[[#This Row],[MonthlyIncome]]&lt;AVERAGE(HR[MonthlyIncome]),1,0)</f>
        <v>1</v>
      </c>
      <c r="AN553">
        <f>IF(HR[[#This Row],[EnvironmentSatisfaction]]&lt;=2,1,0)</f>
        <v>0</v>
      </c>
      <c r="AO553">
        <f>IF(HR[[#This Row],[YearsSinceLastPromotion]]&gt;4,1,0)</f>
        <v>0</v>
      </c>
      <c r="AP553">
        <f>(HR[[#This Row],[OverTimeFlag]]*1.5+HR[[#This Row],[LowJobSatisFlag]]*2.5+HR[[#This Row],[LowWLBFlag]]*2+HR[[#This Row],[LowSalaryFlag]]*1.5+HR[[#This Row],[LowEnviFlag]]*2+HR[[#This Row],[LowProFlag]]*0.5)/10</f>
        <v>0.6</v>
      </c>
      <c r="AQ553" t="str">
        <f>IF(A553&gt;=_xlfn.PERCENTILE.INC($A$2:$A$1000,0.8),"High Risk",
IF(HR[[#This Row],[AttritionRiskScore]]&gt;=_xlfn.PERCENTILE.INC($AP$2:$AP$1000,0.5),"Medium Risk","Low Risk"))</f>
        <v>Medium Risk</v>
      </c>
      <c r="AR553">
        <f>(HR[[#This Row],[OverTimeFlag]]*4+HR[[#This Row],[LowWLBFlag]]*3+HR[[#This Row],[LowJobSatisFlag]]*2+HR[[#This Row],[LowProFlag]]*1)/10</f>
        <v>0.5</v>
      </c>
      <c r="AS553" t="str">
        <f t="shared" si="8"/>
        <v>Medium Burnout</v>
      </c>
      <c r="AT553" t="str">
        <f>IF(HR[[#This Row],[YearsSinceLastPromotion]]&gt;4,"High Stagnation",
IF(HR[[#This Row],[YearsSinceLastPromotion]]&gt;=3,"Medium Stagnation","Low Stagnation"))</f>
        <v>Medium Stagnation</v>
      </c>
      <c r="AU553" t="str">
        <f>IF(HR[[#This Row],[MonthlyIncome]]&lt;4000,"Low Salary",
IF(HR[[#This Row],[MonthlyIncome]]&lt;8000,"Medium Salary","High Salary"))</f>
        <v>Medium Salary</v>
      </c>
    </row>
    <row r="554" spans="1:47">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IF(HR[[#This Row],[OverTime]]="Yes",1,0)</f>
        <v>0</v>
      </c>
      <c r="AK554">
        <f>IF(HR[[#This Row],[JobSatisfaction]]&lt;=2,1,0)</f>
        <v>0</v>
      </c>
      <c r="AL554">
        <f>IF(HR[[#This Row],[WorkLifeBalance]]&lt;=2,1,0)</f>
        <v>1</v>
      </c>
      <c r="AM554">
        <f>IF(HR[[#This Row],[MonthlyIncome]]&lt;AVERAGE(HR[MonthlyIncome]),1,0)</f>
        <v>0</v>
      </c>
      <c r="AN554">
        <f>IF(HR[[#This Row],[EnvironmentSatisfaction]]&lt;=2,1,0)</f>
        <v>0</v>
      </c>
      <c r="AO554">
        <f>IF(HR[[#This Row],[YearsSinceLastPromotion]]&gt;4,1,0)</f>
        <v>0</v>
      </c>
      <c r="AP554">
        <f>(HR[[#This Row],[OverTimeFlag]]*1.5+HR[[#This Row],[LowJobSatisFlag]]*2.5+HR[[#This Row],[LowWLBFlag]]*2+HR[[#This Row],[LowSalaryFlag]]*1.5+HR[[#This Row],[LowEnviFlag]]*2+HR[[#This Row],[LowProFlag]]*0.5)/10</f>
        <v>0.2</v>
      </c>
      <c r="AQ554" t="str">
        <f>IF(A554&gt;=_xlfn.PERCENTILE.INC($A$2:$A$1000,0.8),"High Risk",
IF(HR[[#This Row],[AttritionRiskScore]]&gt;=_xlfn.PERCENTILE.INC($AP$2:$AP$1000,0.5),"Medium Risk","Low Risk"))</f>
        <v>High Risk</v>
      </c>
      <c r="AR554">
        <f>(HR[[#This Row],[OverTimeFlag]]*4+HR[[#This Row],[LowWLBFlag]]*3+HR[[#This Row],[LowJobSatisFlag]]*2+HR[[#This Row],[LowProFlag]]*1)/10</f>
        <v>0.3</v>
      </c>
      <c r="AS554" t="str">
        <f t="shared" si="8"/>
        <v>Low Burnout</v>
      </c>
      <c r="AT554" t="str">
        <f>IF(HR[[#This Row],[YearsSinceLastPromotion]]&gt;4,"High Stagnation",
IF(HR[[#This Row],[YearsSinceLastPromotion]]&gt;=3,"Medium Stagnation","Low Stagnation"))</f>
        <v>Low Stagnation</v>
      </c>
      <c r="AU554" t="str">
        <f>IF(HR[[#This Row],[MonthlyIncome]]&lt;4000,"Low Salary",
IF(HR[[#This Row],[MonthlyIncome]]&lt;8000,"Medium Salary","High Salary"))</f>
        <v>High Salary</v>
      </c>
    </row>
    <row r="555" spans="1:47">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IF(HR[[#This Row],[OverTime]]="Yes",1,0)</f>
        <v>1</v>
      </c>
      <c r="AK555">
        <f>IF(HR[[#This Row],[JobSatisfaction]]&lt;=2,1,0)</f>
        <v>0</v>
      </c>
      <c r="AL555">
        <f>IF(HR[[#This Row],[WorkLifeBalance]]&lt;=2,1,0)</f>
        <v>1</v>
      </c>
      <c r="AM555">
        <f>IF(HR[[#This Row],[MonthlyIncome]]&lt;AVERAGE(HR[MonthlyIncome]),1,0)</f>
        <v>1</v>
      </c>
      <c r="AN555">
        <f>IF(HR[[#This Row],[EnvironmentSatisfaction]]&lt;=2,1,0)</f>
        <v>0</v>
      </c>
      <c r="AO555">
        <f>IF(HR[[#This Row],[YearsSinceLastPromotion]]&gt;4,1,0)</f>
        <v>0</v>
      </c>
      <c r="AP555">
        <f>(HR[[#This Row],[OverTimeFlag]]*1.5+HR[[#This Row],[LowJobSatisFlag]]*2.5+HR[[#This Row],[LowWLBFlag]]*2+HR[[#This Row],[LowSalaryFlag]]*1.5+HR[[#This Row],[LowEnviFlag]]*2+HR[[#This Row],[LowProFlag]]*0.5)/10</f>
        <v>0.5</v>
      </c>
      <c r="AQ555" t="str">
        <f>IF(A555&gt;=_xlfn.PERCENTILE.INC($A$2:$A$1000,0.8),"High Risk",
IF(HR[[#This Row],[AttritionRiskScore]]&gt;=_xlfn.PERCENTILE.INC($AP$2:$AP$1000,0.5),"Medium Risk","Low Risk"))</f>
        <v>Medium Risk</v>
      </c>
      <c r="AR555">
        <f>(HR[[#This Row],[OverTimeFlag]]*4+HR[[#This Row],[LowWLBFlag]]*3+HR[[#This Row],[LowJobSatisFlag]]*2+HR[[#This Row],[LowProFlag]]*1)/10</f>
        <v>0.7</v>
      </c>
      <c r="AS555" t="str">
        <f t="shared" si="8"/>
        <v>High Burnout</v>
      </c>
      <c r="AT555" t="str">
        <f>IF(HR[[#This Row],[YearsSinceLastPromotion]]&gt;4,"High Stagnation",
IF(HR[[#This Row],[YearsSinceLastPromotion]]&gt;=3,"Medium Stagnation","Low Stagnation"))</f>
        <v>Low Stagnation</v>
      </c>
      <c r="AU555" t="str">
        <f>IF(HR[[#This Row],[MonthlyIncome]]&lt;4000,"Low Salary",
IF(HR[[#This Row],[MonthlyIncome]]&lt;8000,"Medium Salary","High Salary"))</f>
        <v>Low Salary</v>
      </c>
    </row>
    <row r="556" spans="1:47">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IF(HR[[#This Row],[OverTime]]="Yes",1,0)</f>
        <v>0</v>
      </c>
      <c r="AK556">
        <f>IF(HR[[#This Row],[JobSatisfaction]]&lt;=2,1,0)</f>
        <v>1</v>
      </c>
      <c r="AL556">
        <f>IF(HR[[#This Row],[WorkLifeBalance]]&lt;=2,1,0)</f>
        <v>1</v>
      </c>
      <c r="AM556">
        <f>IF(HR[[#This Row],[MonthlyIncome]]&lt;AVERAGE(HR[MonthlyIncome]),1,0)</f>
        <v>0</v>
      </c>
      <c r="AN556">
        <f>IF(HR[[#This Row],[EnvironmentSatisfaction]]&lt;=2,1,0)</f>
        <v>0</v>
      </c>
      <c r="AO556">
        <f>IF(HR[[#This Row],[YearsSinceLastPromotion]]&gt;4,1,0)</f>
        <v>0</v>
      </c>
      <c r="AP556">
        <f>(HR[[#This Row],[OverTimeFlag]]*1.5+HR[[#This Row],[LowJobSatisFlag]]*2.5+HR[[#This Row],[LowWLBFlag]]*2+HR[[#This Row],[LowSalaryFlag]]*1.5+HR[[#This Row],[LowEnviFlag]]*2+HR[[#This Row],[LowProFlag]]*0.5)/10</f>
        <v>0.45</v>
      </c>
      <c r="AQ556" t="str">
        <f>IF(A556&gt;=_xlfn.PERCENTILE.INC($A$2:$A$1000,0.8),"High Risk",
IF(HR[[#This Row],[AttritionRiskScore]]&gt;=_xlfn.PERCENTILE.INC($AP$2:$AP$1000,0.5),"Medium Risk","Low Risk"))</f>
        <v>Medium Risk</v>
      </c>
      <c r="AR556">
        <f>(HR[[#This Row],[OverTimeFlag]]*4+HR[[#This Row],[LowWLBFlag]]*3+HR[[#This Row],[LowJobSatisFlag]]*2+HR[[#This Row],[LowProFlag]]*1)/10</f>
        <v>0.5</v>
      </c>
      <c r="AS556" t="str">
        <f t="shared" si="8"/>
        <v>Medium Burnout</v>
      </c>
      <c r="AT556" t="str">
        <f>IF(HR[[#This Row],[YearsSinceLastPromotion]]&gt;4,"High Stagnation",
IF(HR[[#This Row],[YearsSinceLastPromotion]]&gt;=3,"Medium Stagnation","Low Stagnation"))</f>
        <v>Low Stagnation</v>
      </c>
      <c r="AU556" t="str">
        <f>IF(HR[[#This Row],[MonthlyIncome]]&lt;4000,"Low Salary",
IF(HR[[#This Row],[MonthlyIncome]]&lt;8000,"Medium Salary","High Salary"))</f>
        <v>Medium Salary</v>
      </c>
    </row>
    <row r="557" spans="1:47">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IF(HR[[#This Row],[OverTime]]="Yes",1,0)</f>
        <v>0</v>
      </c>
      <c r="AK557">
        <f>IF(HR[[#This Row],[JobSatisfaction]]&lt;=2,1,0)</f>
        <v>1</v>
      </c>
      <c r="AL557">
        <f>IF(HR[[#This Row],[WorkLifeBalance]]&lt;=2,1,0)</f>
        <v>0</v>
      </c>
      <c r="AM557">
        <f>IF(HR[[#This Row],[MonthlyIncome]]&lt;AVERAGE(HR[MonthlyIncome]),1,0)</f>
        <v>1</v>
      </c>
      <c r="AN557">
        <f>IF(HR[[#This Row],[EnvironmentSatisfaction]]&lt;=2,1,0)</f>
        <v>0</v>
      </c>
      <c r="AO557">
        <f>IF(HR[[#This Row],[YearsSinceLastPromotion]]&gt;4,1,0)</f>
        <v>0</v>
      </c>
      <c r="AP557">
        <f>(HR[[#This Row],[OverTimeFlag]]*1.5+HR[[#This Row],[LowJobSatisFlag]]*2.5+HR[[#This Row],[LowWLBFlag]]*2+HR[[#This Row],[LowSalaryFlag]]*1.5+HR[[#This Row],[LowEnviFlag]]*2+HR[[#This Row],[LowProFlag]]*0.5)/10</f>
        <v>0.4</v>
      </c>
      <c r="AQ557" t="str">
        <f>IF(A557&gt;=_xlfn.PERCENTILE.INC($A$2:$A$1000,0.8),"High Risk",
IF(HR[[#This Row],[AttritionRiskScore]]&gt;=_xlfn.PERCENTILE.INC($AP$2:$AP$1000,0.5),"Medium Risk","Low Risk"))</f>
        <v>Medium Risk</v>
      </c>
      <c r="AR557">
        <f>(HR[[#This Row],[OverTimeFlag]]*4+HR[[#This Row],[LowWLBFlag]]*3+HR[[#This Row],[LowJobSatisFlag]]*2+HR[[#This Row],[LowProFlag]]*1)/10</f>
        <v>0.2</v>
      </c>
      <c r="AS557" t="str">
        <f t="shared" si="8"/>
        <v>Low Burnout</v>
      </c>
      <c r="AT557" t="str">
        <f>IF(HR[[#This Row],[YearsSinceLastPromotion]]&gt;4,"High Stagnation",
IF(HR[[#This Row],[YearsSinceLastPromotion]]&gt;=3,"Medium Stagnation","Low Stagnation"))</f>
        <v>Low Stagnation</v>
      </c>
      <c r="AU557" t="str">
        <f>IF(HR[[#This Row],[MonthlyIncome]]&lt;4000,"Low Salary",
IF(HR[[#This Row],[MonthlyIncome]]&lt;8000,"Medium Salary","High Salary"))</f>
        <v>Low Salary</v>
      </c>
    </row>
    <row r="558" spans="1:47">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IF(HR[[#This Row],[OverTime]]="Yes",1,0)</f>
        <v>0</v>
      </c>
      <c r="AK558">
        <f>IF(HR[[#This Row],[JobSatisfaction]]&lt;=2,1,0)</f>
        <v>0</v>
      </c>
      <c r="AL558">
        <f>IF(HR[[#This Row],[WorkLifeBalance]]&lt;=2,1,0)</f>
        <v>0</v>
      </c>
      <c r="AM558">
        <f>IF(HR[[#This Row],[MonthlyIncome]]&lt;AVERAGE(HR[MonthlyIncome]),1,0)</f>
        <v>1</v>
      </c>
      <c r="AN558">
        <f>IF(HR[[#This Row],[EnvironmentSatisfaction]]&lt;=2,1,0)</f>
        <v>0</v>
      </c>
      <c r="AO558">
        <f>IF(HR[[#This Row],[YearsSinceLastPromotion]]&gt;4,1,0)</f>
        <v>0</v>
      </c>
      <c r="AP558">
        <f>(HR[[#This Row],[OverTimeFlag]]*1.5+HR[[#This Row],[LowJobSatisFlag]]*2.5+HR[[#This Row],[LowWLBFlag]]*2+HR[[#This Row],[LowSalaryFlag]]*1.5+HR[[#This Row],[LowEnviFlag]]*2+HR[[#This Row],[LowProFlag]]*0.5)/10</f>
        <v>0.15</v>
      </c>
      <c r="AQ558" t="str">
        <f>IF(A558&gt;=_xlfn.PERCENTILE.INC($A$2:$A$1000,0.8),"High Risk",
IF(HR[[#This Row],[AttritionRiskScore]]&gt;=_xlfn.PERCENTILE.INC($AP$2:$AP$1000,0.5),"Medium Risk","Low Risk"))</f>
        <v>High Risk</v>
      </c>
      <c r="AR558">
        <f>(HR[[#This Row],[OverTimeFlag]]*4+HR[[#This Row],[LowWLBFlag]]*3+HR[[#This Row],[LowJobSatisFlag]]*2+HR[[#This Row],[LowProFlag]]*1)/10</f>
        <v>0</v>
      </c>
      <c r="AS558" t="str">
        <f t="shared" si="8"/>
        <v>Low Burnout</v>
      </c>
      <c r="AT558" t="str">
        <f>IF(HR[[#This Row],[YearsSinceLastPromotion]]&gt;4,"High Stagnation",
IF(HR[[#This Row],[YearsSinceLastPromotion]]&gt;=3,"Medium Stagnation","Low Stagnation"))</f>
        <v>Low Stagnation</v>
      </c>
      <c r="AU558" t="str">
        <f>IF(HR[[#This Row],[MonthlyIncome]]&lt;4000,"Low Salary",
IF(HR[[#This Row],[MonthlyIncome]]&lt;8000,"Medium Salary","High Salary"))</f>
        <v>Low Salary</v>
      </c>
    </row>
    <row r="559" spans="1:47">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IF(HR[[#This Row],[OverTime]]="Yes",1,0)</f>
        <v>0</v>
      </c>
      <c r="AK559">
        <f>IF(HR[[#This Row],[JobSatisfaction]]&lt;=2,1,0)</f>
        <v>1</v>
      </c>
      <c r="AL559">
        <f>IF(HR[[#This Row],[WorkLifeBalance]]&lt;=2,1,0)</f>
        <v>0</v>
      </c>
      <c r="AM559">
        <f>IF(HR[[#This Row],[MonthlyIncome]]&lt;AVERAGE(HR[MonthlyIncome]),1,0)</f>
        <v>1</v>
      </c>
      <c r="AN559">
        <f>IF(HR[[#This Row],[EnvironmentSatisfaction]]&lt;=2,1,0)</f>
        <v>0</v>
      </c>
      <c r="AO559">
        <f>IF(HR[[#This Row],[YearsSinceLastPromotion]]&gt;4,1,0)</f>
        <v>0</v>
      </c>
      <c r="AP559">
        <f>(HR[[#This Row],[OverTimeFlag]]*1.5+HR[[#This Row],[LowJobSatisFlag]]*2.5+HR[[#This Row],[LowWLBFlag]]*2+HR[[#This Row],[LowSalaryFlag]]*1.5+HR[[#This Row],[LowEnviFlag]]*2+HR[[#This Row],[LowProFlag]]*0.5)/10</f>
        <v>0.4</v>
      </c>
      <c r="AQ559" t="str">
        <f>IF(A559&gt;=_xlfn.PERCENTILE.INC($A$2:$A$1000,0.8),"High Risk",
IF(HR[[#This Row],[AttritionRiskScore]]&gt;=_xlfn.PERCENTILE.INC($AP$2:$AP$1000,0.5),"Medium Risk","Low Risk"))</f>
        <v>Medium Risk</v>
      </c>
      <c r="AR559">
        <f>(HR[[#This Row],[OverTimeFlag]]*4+HR[[#This Row],[LowWLBFlag]]*3+HR[[#This Row],[LowJobSatisFlag]]*2+HR[[#This Row],[LowProFlag]]*1)/10</f>
        <v>0.2</v>
      </c>
      <c r="AS559" t="str">
        <f t="shared" si="8"/>
        <v>Low Burnout</v>
      </c>
      <c r="AT559" t="str">
        <f>IF(HR[[#This Row],[YearsSinceLastPromotion]]&gt;4,"High Stagnation",
IF(HR[[#This Row],[YearsSinceLastPromotion]]&gt;=3,"Medium Stagnation","Low Stagnation"))</f>
        <v>Low Stagnation</v>
      </c>
      <c r="AU559" t="str">
        <f>IF(HR[[#This Row],[MonthlyIncome]]&lt;4000,"Low Salary",
IF(HR[[#This Row],[MonthlyIncome]]&lt;8000,"Medium Salary","High Salary"))</f>
        <v>Medium Salary</v>
      </c>
    </row>
    <row r="560" spans="1:47">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IF(HR[[#This Row],[OverTime]]="Yes",1,0)</f>
        <v>0</v>
      </c>
      <c r="AK560">
        <f>IF(HR[[#This Row],[JobSatisfaction]]&lt;=2,1,0)</f>
        <v>0</v>
      </c>
      <c r="AL560">
        <f>IF(HR[[#This Row],[WorkLifeBalance]]&lt;=2,1,0)</f>
        <v>0</v>
      </c>
      <c r="AM560">
        <f>IF(HR[[#This Row],[MonthlyIncome]]&lt;AVERAGE(HR[MonthlyIncome]),1,0)</f>
        <v>1</v>
      </c>
      <c r="AN560">
        <f>IF(HR[[#This Row],[EnvironmentSatisfaction]]&lt;=2,1,0)</f>
        <v>1</v>
      </c>
      <c r="AO560">
        <f>IF(HR[[#This Row],[YearsSinceLastPromotion]]&gt;4,1,0)</f>
        <v>0</v>
      </c>
      <c r="AP560">
        <f>(HR[[#This Row],[OverTimeFlag]]*1.5+HR[[#This Row],[LowJobSatisFlag]]*2.5+HR[[#This Row],[LowWLBFlag]]*2+HR[[#This Row],[LowSalaryFlag]]*1.5+HR[[#This Row],[LowEnviFlag]]*2+HR[[#This Row],[LowProFlag]]*0.5)/10</f>
        <v>0.35</v>
      </c>
      <c r="AQ560" t="str">
        <f>IF(A560&gt;=_xlfn.PERCENTILE.INC($A$2:$A$1000,0.8),"High Risk",
IF(HR[[#This Row],[AttritionRiskScore]]&gt;=_xlfn.PERCENTILE.INC($AP$2:$AP$1000,0.5),"Medium Risk","Low Risk"))</f>
        <v>Medium Risk</v>
      </c>
      <c r="AR560">
        <f>(HR[[#This Row],[OverTimeFlag]]*4+HR[[#This Row],[LowWLBFlag]]*3+HR[[#This Row],[LowJobSatisFlag]]*2+HR[[#This Row],[LowProFlag]]*1)/10</f>
        <v>0</v>
      </c>
      <c r="AS560" t="str">
        <f t="shared" si="8"/>
        <v>Low Burnout</v>
      </c>
      <c r="AT560" t="str">
        <f>IF(HR[[#This Row],[YearsSinceLastPromotion]]&gt;4,"High Stagnation",
IF(HR[[#This Row],[YearsSinceLastPromotion]]&gt;=3,"Medium Stagnation","Low Stagnation"))</f>
        <v>Medium Stagnation</v>
      </c>
      <c r="AU560" t="str">
        <f>IF(HR[[#This Row],[MonthlyIncome]]&lt;4000,"Low Salary",
IF(HR[[#This Row],[MonthlyIncome]]&lt;8000,"Medium Salary","High Salary"))</f>
        <v>Medium Salary</v>
      </c>
    </row>
    <row r="561" spans="1:47">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IF(HR[[#This Row],[OverTime]]="Yes",1,0)</f>
        <v>1</v>
      </c>
      <c r="AK561">
        <f>IF(HR[[#This Row],[JobSatisfaction]]&lt;=2,1,0)</f>
        <v>0</v>
      </c>
      <c r="AL561">
        <f>IF(HR[[#This Row],[WorkLifeBalance]]&lt;=2,1,0)</f>
        <v>1</v>
      </c>
      <c r="AM561">
        <f>IF(HR[[#This Row],[MonthlyIncome]]&lt;AVERAGE(HR[MonthlyIncome]),1,0)</f>
        <v>1</v>
      </c>
      <c r="AN561">
        <f>IF(HR[[#This Row],[EnvironmentSatisfaction]]&lt;=2,1,0)</f>
        <v>0</v>
      </c>
      <c r="AO561">
        <f>IF(HR[[#This Row],[YearsSinceLastPromotion]]&gt;4,1,0)</f>
        <v>0</v>
      </c>
      <c r="AP561">
        <f>(HR[[#This Row],[OverTimeFlag]]*1.5+HR[[#This Row],[LowJobSatisFlag]]*2.5+HR[[#This Row],[LowWLBFlag]]*2+HR[[#This Row],[LowSalaryFlag]]*1.5+HR[[#This Row],[LowEnviFlag]]*2+HR[[#This Row],[LowProFlag]]*0.5)/10</f>
        <v>0.5</v>
      </c>
      <c r="AQ561" t="str">
        <f>IF(A561&gt;=_xlfn.PERCENTILE.INC($A$2:$A$1000,0.8),"High Risk",
IF(HR[[#This Row],[AttritionRiskScore]]&gt;=_xlfn.PERCENTILE.INC($AP$2:$AP$1000,0.5),"Medium Risk","Low Risk"))</f>
        <v>Medium Risk</v>
      </c>
      <c r="AR561">
        <f>(HR[[#This Row],[OverTimeFlag]]*4+HR[[#This Row],[LowWLBFlag]]*3+HR[[#This Row],[LowJobSatisFlag]]*2+HR[[#This Row],[LowProFlag]]*1)/10</f>
        <v>0.7</v>
      </c>
      <c r="AS561" t="str">
        <f t="shared" si="8"/>
        <v>High Burnout</v>
      </c>
      <c r="AT561" t="str">
        <f>IF(HR[[#This Row],[YearsSinceLastPromotion]]&gt;4,"High Stagnation",
IF(HR[[#This Row],[YearsSinceLastPromotion]]&gt;=3,"Medium Stagnation","Low Stagnation"))</f>
        <v>Low Stagnation</v>
      </c>
      <c r="AU561" t="str">
        <f>IF(HR[[#This Row],[MonthlyIncome]]&lt;4000,"Low Salary",
IF(HR[[#This Row],[MonthlyIncome]]&lt;8000,"Medium Salary","High Salary"))</f>
        <v>Low Salary</v>
      </c>
    </row>
    <row r="562" spans="1:47">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IF(HR[[#This Row],[OverTime]]="Yes",1,0)</f>
        <v>0</v>
      </c>
      <c r="AK562">
        <f>IF(HR[[#This Row],[JobSatisfaction]]&lt;=2,1,0)</f>
        <v>1</v>
      </c>
      <c r="AL562">
        <f>IF(HR[[#This Row],[WorkLifeBalance]]&lt;=2,1,0)</f>
        <v>0</v>
      </c>
      <c r="AM562">
        <f>IF(HR[[#This Row],[MonthlyIncome]]&lt;AVERAGE(HR[MonthlyIncome]),1,0)</f>
        <v>1</v>
      </c>
      <c r="AN562">
        <f>IF(HR[[#This Row],[EnvironmentSatisfaction]]&lt;=2,1,0)</f>
        <v>1</v>
      </c>
      <c r="AO562">
        <f>IF(HR[[#This Row],[YearsSinceLastPromotion]]&gt;4,1,0)</f>
        <v>0</v>
      </c>
      <c r="AP562">
        <f>(HR[[#This Row],[OverTimeFlag]]*1.5+HR[[#This Row],[LowJobSatisFlag]]*2.5+HR[[#This Row],[LowWLBFlag]]*2+HR[[#This Row],[LowSalaryFlag]]*1.5+HR[[#This Row],[LowEnviFlag]]*2+HR[[#This Row],[LowProFlag]]*0.5)/10</f>
        <v>0.6</v>
      </c>
      <c r="AQ562" t="str">
        <f>IF(A562&gt;=_xlfn.PERCENTILE.INC($A$2:$A$1000,0.8),"High Risk",
IF(HR[[#This Row],[AttritionRiskScore]]&gt;=_xlfn.PERCENTILE.INC($AP$2:$AP$1000,0.5),"Medium Risk","Low Risk"))</f>
        <v>Medium Risk</v>
      </c>
      <c r="AR562">
        <f>(HR[[#This Row],[OverTimeFlag]]*4+HR[[#This Row],[LowWLBFlag]]*3+HR[[#This Row],[LowJobSatisFlag]]*2+HR[[#This Row],[LowProFlag]]*1)/10</f>
        <v>0.2</v>
      </c>
      <c r="AS562" t="str">
        <f t="shared" si="8"/>
        <v>Low Burnout</v>
      </c>
      <c r="AT562" t="str">
        <f>IF(HR[[#This Row],[YearsSinceLastPromotion]]&gt;4,"High Stagnation",
IF(HR[[#This Row],[YearsSinceLastPromotion]]&gt;=3,"Medium Stagnation","Low Stagnation"))</f>
        <v>Low Stagnation</v>
      </c>
      <c r="AU562" t="str">
        <f>IF(HR[[#This Row],[MonthlyIncome]]&lt;4000,"Low Salary",
IF(HR[[#This Row],[MonthlyIncome]]&lt;8000,"Medium Salary","High Salary"))</f>
        <v>Medium Salary</v>
      </c>
    </row>
    <row r="563" spans="1:47">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IF(HR[[#This Row],[OverTime]]="Yes",1,0)</f>
        <v>0</v>
      </c>
      <c r="AK563">
        <f>IF(HR[[#This Row],[JobSatisfaction]]&lt;=2,1,0)</f>
        <v>1</v>
      </c>
      <c r="AL563">
        <f>IF(HR[[#This Row],[WorkLifeBalance]]&lt;=2,1,0)</f>
        <v>0</v>
      </c>
      <c r="AM563">
        <f>IF(HR[[#This Row],[MonthlyIncome]]&lt;AVERAGE(HR[MonthlyIncome]),1,0)</f>
        <v>0</v>
      </c>
      <c r="AN563">
        <f>IF(HR[[#This Row],[EnvironmentSatisfaction]]&lt;=2,1,0)</f>
        <v>0</v>
      </c>
      <c r="AO563">
        <f>IF(HR[[#This Row],[YearsSinceLastPromotion]]&gt;4,1,0)</f>
        <v>0</v>
      </c>
      <c r="AP563">
        <f>(HR[[#This Row],[OverTimeFlag]]*1.5+HR[[#This Row],[LowJobSatisFlag]]*2.5+HR[[#This Row],[LowWLBFlag]]*2+HR[[#This Row],[LowSalaryFlag]]*1.5+HR[[#This Row],[LowEnviFlag]]*2+HR[[#This Row],[LowProFlag]]*0.5)/10</f>
        <v>0.25</v>
      </c>
      <c r="AQ563" t="str">
        <f>IF(A563&gt;=_xlfn.PERCENTILE.INC($A$2:$A$1000,0.8),"High Risk",
IF(HR[[#This Row],[AttritionRiskScore]]&gt;=_xlfn.PERCENTILE.INC($AP$2:$AP$1000,0.5),"Medium Risk","Low Risk"))</f>
        <v>High Risk</v>
      </c>
      <c r="AR563">
        <f>(HR[[#This Row],[OverTimeFlag]]*4+HR[[#This Row],[LowWLBFlag]]*3+HR[[#This Row],[LowJobSatisFlag]]*2+HR[[#This Row],[LowProFlag]]*1)/10</f>
        <v>0.2</v>
      </c>
      <c r="AS563" t="str">
        <f t="shared" si="8"/>
        <v>Low Burnout</v>
      </c>
      <c r="AT563" t="str">
        <f>IF(HR[[#This Row],[YearsSinceLastPromotion]]&gt;4,"High Stagnation",
IF(HR[[#This Row],[YearsSinceLastPromotion]]&gt;=3,"Medium Stagnation","Low Stagnation"))</f>
        <v>Low Stagnation</v>
      </c>
      <c r="AU563" t="str">
        <f>IF(HR[[#This Row],[MonthlyIncome]]&lt;4000,"Low Salary",
IF(HR[[#This Row],[MonthlyIncome]]&lt;8000,"Medium Salary","High Salary"))</f>
        <v>High Salary</v>
      </c>
    </row>
    <row r="564" spans="1:47">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IF(HR[[#This Row],[OverTime]]="Yes",1,0)</f>
        <v>1</v>
      </c>
      <c r="AK564">
        <f>IF(HR[[#This Row],[JobSatisfaction]]&lt;=2,1,0)</f>
        <v>0</v>
      </c>
      <c r="AL564">
        <f>IF(HR[[#This Row],[WorkLifeBalance]]&lt;=2,1,0)</f>
        <v>1</v>
      </c>
      <c r="AM564">
        <f>IF(HR[[#This Row],[MonthlyIncome]]&lt;AVERAGE(HR[MonthlyIncome]),1,0)</f>
        <v>1</v>
      </c>
      <c r="AN564">
        <f>IF(HR[[#This Row],[EnvironmentSatisfaction]]&lt;=2,1,0)</f>
        <v>0</v>
      </c>
      <c r="AO564">
        <f>IF(HR[[#This Row],[YearsSinceLastPromotion]]&gt;4,1,0)</f>
        <v>1</v>
      </c>
      <c r="AP564">
        <f>(HR[[#This Row],[OverTimeFlag]]*1.5+HR[[#This Row],[LowJobSatisFlag]]*2.5+HR[[#This Row],[LowWLBFlag]]*2+HR[[#This Row],[LowSalaryFlag]]*1.5+HR[[#This Row],[LowEnviFlag]]*2+HR[[#This Row],[LowProFlag]]*0.5)/10</f>
        <v>0.55000000000000004</v>
      </c>
      <c r="AQ564" t="str">
        <f>IF(A564&gt;=_xlfn.PERCENTILE.INC($A$2:$A$1000,0.8),"High Risk",
IF(HR[[#This Row],[AttritionRiskScore]]&gt;=_xlfn.PERCENTILE.INC($AP$2:$AP$1000,0.5),"Medium Risk","Low Risk"))</f>
        <v>Medium Risk</v>
      </c>
      <c r="AR564">
        <f>(HR[[#This Row],[OverTimeFlag]]*4+HR[[#This Row],[LowWLBFlag]]*3+HR[[#This Row],[LowJobSatisFlag]]*2+HR[[#This Row],[LowProFlag]]*1)/10</f>
        <v>0.8</v>
      </c>
      <c r="AS564" t="str">
        <f t="shared" si="8"/>
        <v>High Burnout</v>
      </c>
      <c r="AT564" t="str">
        <f>IF(HR[[#This Row],[YearsSinceLastPromotion]]&gt;4,"High Stagnation",
IF(HR[[#This Row],[YearsSinceLastPromotion]]&gt;=3,"Medium Stagnation","Low Stagnation"))</f>
        <v>High Stagnation</v>
      </c>
      <c r="AU564" t="str">
        <f>IF(HR[[#This Row],[MonthlyIncome]]&lt;4000,"Low Salary",
IF(HR[[#This Row],[MonthlyIncome]]&lt;8000,"Medium Salary","High Salary"))</f>
        <v>Low Salary</v>
      </c>
    </row>
    <row r="565" spans="1:47">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IF(HR[[#This Row],[OverTime]]="Yes",1,0)</f>
        <v>0</v>
      </c>
      <c r="AK565">
        <f>IF(HR[[#This Row],[JobSatisfaction]]&lt;=2,1,0)</f>
        <v>0</v>
      </c>
      <c r="AL565">
        <f>IF(HR[[#This Row],[WorkLifeBalance]]&lt;=2,1,0)</f>
        <v>1</v>
      </c>
      <c r="AM565">
        <f>IF(HR[[#This Row],[MonthlyIncome]]&lt;AVERAGE(HR[MonthlyIncome]),1,0)</f>
        <v>1</v>
      </c>
      <c r="AN565">
        <f>IF(HR[[#This Row],[EnvironmentSatisfaction]]&lt;=2,1,0)</f>
        <v>0</v>
      </c>
      <c r="AO565">
        <f>IF(HR[[#This Row],[YearsSinceLastPromotion]]&gt;4,1,0)</f>
        <v>0</v>
      </c>
      <c r="AP565">
        <f>(HR[[#This Row],[OverTimeFlag]]*1.5+HR[[#This Row],[LowJobSatisFlag]]*2.5+HR[[#This Row],[LowWLBFlag]]*2+HR[[#This Row],[LowSalaryFlag]]*1.5+HR[[#This Row],[LowEnviFlag]]*2+HR[[#This Row],[LowProFlag]]*0.5)/10</f>
        <v>0.35</v>
      </c>
      <c r="AQ565" t="str">
        <f>IF(A565&gt;=_xlfn.PERCENTILE.INC($A$2:$A$1000,0.8),"High Risk",
IF(HR[[#This Row],[AttritionRiskScore]]&gt;=_xlfn.PERCENTILE.INC($AP$2:$AP$1000,0.5),"Medium Risk","Low Risk"))</f>
        <v>Medium Risk</v>
      </c>
      <c r="AR565">
        <f>(HR[[#This Row],[OverTimeFlag]]*4+HR[[#This Row],[LowWLBFlag]]*3+HR[[#This Row],[LowJobSatisFlag]]*2+HR[[#This Row],[LowProFlag]]*1)/10</f>
        <v>0.3</v>
      </c>
      <c r="AS565" t="str">
        <f t="shared" si="8"/>
        <v>Low Burnout</v>
      </c>
      <c r="AT565" t="str">
        <f>IF(HR[[#This Row],[YearsSinceLastPromotion]]&gt;4,"High Stagnation",
IF(HR[[#This Row],[YearsSinceLastPromotion]]&gt;=3,"Medium Stagnation","Low Stagnation"))</f>
        <v>Low Stagnation</v>
      </c>
      <c r="AU565" t="str">
        <f>IF(HR[[#This Row],[MonthlyIncome]]&lt;4000,"Low Salary",
IF(HR[[#This Row],[MonthlyIncome]]&lt;8000,"Medium Salary","High Salary"))</f>
        <v>Medium Salary</v>
      </c>
    </row>
    <row r="566" spans="1:47">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IF(HR[[#This Row],[OverTime]]="Yes",1,0)</f>
        <v>0</v>
      </c>
      <c r="AK566">
        <f>IF(HR[[#This Row],[JobSatisfaction]]&lt;=2,1,0)</f>
        <v>0</v>
      </c>
      <c r="AL566">
        <f>IF(HR[[#This Row],[WorkLifeBalance]]&lt;=2,1,0)</f>
        <v>0</v>
      </c>
      <c r="AM566">
        <f>IF(HR[[#This Row],[MonthlyIncome]]&lt;AVERAGE(HR[MonthlyIncome]),1,0)</f>
        <v>0</v>
      </c>
      <c r="AN566">
        <f>IF(HR[[#This Row],[EnvironmentSatisfaction]]&lt;=2,1,0)</f>
        <v>1</v>
      </c>
      <c r="AO566">
        <f>IF(HR[[#This Row],[YearsSinceLastPromotion]]&gt;4,1,0)</f>
        <v>0</v>
      </c>
      <c r="AP566">
        <f>(HR[[#This Row],[OverTimeFlag]]*1.5+HR[[#This Row],[LowJobSatisFlag]]*2.5+HR[[#This Row],[LowWLBFlag]]*2+HR[[#This Row],[LowSalaryFlag]]*1.5+HR[[#This Row],[LowEnviFlag]]*2+HR[[#This Row],[LowProFlag]]*0.5)/10</f>
        <v>0.2</v>
      </c>
      <c r="AQ566" t="str">
        <f>IF(A566&gt;=_xlfn.PERCENTILE.INC($A$2:$A$1000,0.8),"High Risk",
IF(HR[[#This Row],[AttritionRiskScore]]&gt;=_xlfn.PERCENTILE.INC($AP$2:$AP$1000,0.5),"Medium Risk","Low Risk"))</f>
        <v>High Risk</v>
      </c>
      <c r="AR566">
        <f>(HR[[#This Row],[OverTimeFlag]]*4+HR[[#This Row],[LowWLBFlag]]*3+HR[[#This Row],[LowJobSatisFlag]]*2+HR[[#This Row],[LowProFlag]]*1)/10</f>
        <v>0</v>
      </c>
      <c r="AS566" t="str">
        <f t="shared" si="8"/>
        <v>Low Burnout</v>
      </c>
      <c r="AT566" t="str">
        <f>IF(HR[[#This Row],[YearsSinceLastPromotion]]&gt;4,"High Stagnation",
IF(HR[[#This Row],[YearsSinceLastPromotion]]&gt;=3,"Medium Stagnation","Low Stagnation"))</f>
        <v>Medium Stagnation</v>
      </c>
      <c r="AU566" t="str">
        <f>IF(HR[[#This Row],[MonthlyIncome]]&lt;4000,"Low Salary",
IF(HR[[#This Row],[MonthlyIncome]]&lt;8000,"Medium Salary","High Salary"))</f>
        <v>Medium Salary</v>
      </c>
    </row>
    <row r="567" spans="1:47">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IF(HR[[#This Row],[OverTime]]="Yes",1,0)</f>
        <v>0</v>
      </c>
      <c r="AK567">
        <f>IF(HR[[#This Row],[JobSatisfaction]]&lt;=2,1,0)</f>
        <v>0</v>
      </c>
      <c r="AL567">
        <f>IF(HR[[#This Row],[WorkLifeBalance]]&lt;=2,1,0)</f>
        <v>0</v>
      </c>
      <c r="AM567">
        <f>IF(HR[[#This Row],[MonthlyIncome]]&lt;AVERAGE(HR[MonthlyIncome]),1,0)</f>
        <v>1</v>
      </c>
      <c r="AN567">
        <f>IF(HR[[#This Row],[EnvironmentSatisfaction]]&lt;=2,1,0)</f>
        <v>1</v>
      </c>
      <c r="AO567">
        <f>IF(HR[[#This Row],[YearsSinceLastPromotion]]&gt;4,1,0)</f>
        <v>0</v>
      </c>
      <c r="AP567">
        <f>(HR[[#This Row],[OverTimeFlag]]*1.5+HR[[#This Row],[LowJobSatisFlag]]*2.5+HR[[#This Row],[LowWLBFlag]]*2+HR[[#This Row],[LowSalaryFlag]]*1.5+HR[[#This Row],[LowEnviFlag]]*2+HR[[#This Row],[LowProFlag]]*0.5)/10</f>
        <v>0.35</v>
      </c>
      <c r="AQ567" t="str">
        <f>IF(A567&gt;=_xlfn.PERCENTILE.INC($A$2:$A$1000,0.8),"High Risk",
IF(HR[[#This Row],[AttritionRiskScore]]&gt;=_xlfn.PERCENTILE.INC($AP$2:$AP$1000,0.5),"Medium Risk","Low Risk"))</f>
        <v>Medium Risk</v>
      </c>
      <c r="AR567">
        <f>(HR[[#This Row],[OverTimeFlag]]*4+HR[[#This Row],[LowWLBFlag]]*3+HR[[#This Row],[LowJobSatisFlag]]*2+HR[[#This Row],[LowProFlag]]*1)/10</f>
        <v>0</v>
      </c>
      <c r="AS567" t="str">
        <f t="shared" si="8"/>
        <v>Low Burnout</v>
      </c>
      <c r="AT567" t="str">
        <f>IF(HR[[#This Row],[YearsSinceLastPromotion]]&gt;4,"High Stagnation",
IF(HR[[#This Row],[YearsSinceLastPromotion]]&gt;=3,"Medium Stagnation","Low Stagnation"))</f>
        <v>Low Stagnation</v>
      </c>
      <c r="AU567" t="str">
        <f>IF(HR[[#This Row],[MonthlyIncome]]&lt;4000,"Low Salary",
IF(HR[[#This Row],[MonthlyIncome]]&lt;8000,"Medium Salary","High Salary"))</f>
        <v>Low Salary</v>
      </c>
    </row>
    <row r="568" spans="1:47">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IF(HR[[#This Row],[OverTime]]="Yes",1,0)</f>
        <v>1</v>
      </c>
      <c r="AK568">
        <f>IF(HR[[#This Row],[JobSatisfaction]]&lt;=2,1,0)</f>
        <v>0</v>
      </c>
      <c r="AL568">
        <f>IF(HR[[#This Row],[WorkLifeBalance]]&lt;=2,1,0)</f>
        <v>0</v>
      </c>
      <c r="AM568">
        <f>IF(HR[[#This Row],[MonthlyIncome]]&lt;AVERAGE(HR[MonthlyIncome]),1,0)</f>
        <v>1</v>
      </c>
      <c r="AN568">
        <f>IF(HR[[#This Row],[EnvironmentSatisfaction]]&lt;=2,1,0)</f>
        <v>1</v>
      </c>
      <c r="AO568">
        <f>IF(HR[[#This Row],[YearsSinceLastPromotion]]&gt;4,1,0)</f>
        <v>0</v>
      </c>
      <c r="AP568">
        <f>(HR[[#This Row],[OverTimeFlag]]*1.5+HR[[#This Row],[LowJobSatisFlag]]*2.5+HR[[#This Row],[LowWLBFlag]]*2+HR[[#This Row],[LowSalaryFlag]]*1.5+HR[[#This Row],[LowEnviFlag]]*2+HR[[#This Row],[LowProFlag]]*0.5)/10</f>
        <v>0.5</v>
      </c>
      <c r="AQ568" t="str">
        <f>IF(A568&gt;=_xlfn.PERCENTILE.INC($A$2:$A$1000,0.8),"High Risk",
IF(HR[[#This Row],[AttritionRiskScore]]&gt;=_xlfn.PERCENTILE.INC($AP$2:$AP$1000,0.5),"Medium Risk","Low Risk"))</f>
        <v>High Risk</v>
      </c>
      <c r="AR568">
        <f>(HR[[#This Row],[OverTimeFlag]]*4+HR[[#This Row],[LowWLBFlag]]*3+HR[[#This Row],[LowJobSatisFlag]]*2+HR[[#This Row],[LowProFlag]]*1)/10</f>
        <v>0.4</v>
      </c>
      <c r="AS568" t="str">
        <f t="shared" si="8"/>
        <v>Medium Burnout</v>
      </c>
      <c r="AT568" t="str">
        <f>IF(HR[[#This Row],[YearsSinceLastPromotion]]&gt;4,"High Stagnation",
IF(HR[[#This Row],[YearsSinceLastPromotion]]&gt;=3,"Medium Stagnation","Low Stagnation"))</f>
        <v>Low Stagnation</v>
      </c>
      <c r="AU568" t="str">
        <f>IF(HR[[#This Row],[MonthlyIncome]]&lt;4000,"Low Salary",
IF(HR[[#This Row],[MonthlyIncome]]&lt;8000,"Medium Salary","High Salary"))</f>
        <v>Medium Salary</v>
      </c>
    </row>
    <row r="569" spans="1:47">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IF(HR[[#This Row],[OverTime]]="Yes",1,0)</f>
        <v>0</v>
      </c>
      <c r="AK569">
        <f>IF(HR[[#This Row],[JobSatisfaction]]&lt;=2,1,0)</f>
        <v>0</v>
      </c>
      <c r="AL569">
        <f>IF(HR[[#This Row],[WorkLifeBalance]]&lt;=2,1,0)</f>
        <v>0</v>
      </c>
      <c r="AM569">
        <f>IF(HR[[#This Row],[MonthlyIncome]]&lt;AVERAGE(HR[MonthlyIncome]),1,0)</f>
        <v>1</v>
      </c>
      <c r="AN569">
        <f>IF(HR[[#This Row],[EnvironmentSatisfaction]]&lt;=2,1,0)</f>
        <v>0</v>
      </c>
      <c r="AO569">
        <f>IF(HR[[#This Row],[YearsSinceLastPromotion]]&gt;4,1,0)</f>
        <v>0</v>
      </c>
      <c r="AP569">
        <f>(HR[[#This Row],[OverTimeFlag]]*1.5+HR[[#This Row],[LowJobSatisFlag]]*2.5+HR[[#This Row],[LowWLBFlag]]*2+HR[[#This Row],[LowSalaryFlag]]*1.5+HR[[#This Row],[LowEnviFlag]]*2+HR[[#This Row],[LowProFlag]]*0.5)/10</f>
        <v>0.15</v>
      </c>
      <c r="AQ569" t="str">
        <f>IF(A569&gt;=_xlfn.PERCENTILE.INC($A$2:$A$1000,0.8),"High Risk",
IF(HR[[#This Row],[AttritionRiskScore]]&gt;=_xlfn.PERCENTILE.INC($AP$2:$AP$1000,0.5),"Medium Risk","Low Risk"))</f>
        <v>Low Risk</v>
      </c>
      <c r="AR569">
        <f>(HR[[#This Row],[OverTimeFlag]]*4+HR[[#This Row],[LowWLBFlag]]*3+HR[[#This Row],[LowJobSatisFlag]]*2+HR[[#This Row],[LowProFlag]]*1)/10</f>
        <v>0</v>
      </c>
      <c r="AS569" t="str">
        <f t="shared" si="8"/>
        <v>Low Burnout</v>
      </c>
      <c r="AT569" t="str">
        <f>IF(HR[[#This Row],[YearsSinceLastPromotion]]&gt;4,"High Stagnation",
IF(HR[[#This Row],[YearsSinceLastPromotion]]&gt;=3,"Medium Stagnation","Low Stagnation"))</f>
        <v>Low Stagnation</v>
      </c>
      <c r="AU569" t="str">
        <f>IF(HR[[#This Row],[MonthlyIncome]]&lt;4000,"Low Salary",
IF(HR[[#This Row],[MonthlyIncome]]&lt;8000,"Medium Salary","High Salary"))</f>
        <v>Medium Salary</v>
      </c>
    </row>
    <row r="570" spans="1:47">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IF(HR[[#This Row],[OverTime]]="Yes",1,0)</f>
        <v>1</v>
      </c>
      <c r="AK570">
        <f>IF(HR[[#This Row],[JobSatisfaction]]&lt;=2,1,0)</f>
        <v>1</v>
      </c>
      <c r="AL570">
        <f>IF(HR[[#This Row],[WorkLifeBalance]]&lt;=2,1,0)</f>
        <v>0</v>
      </c>
      <c r="AM570">
        <f>IF(HR[[#This Row],[MonthlyIncome]]&lt;AVERAGE(HR[MonthlyIncome]),1,0)</f>
        <v>0</v>
      </c>
      <c r="AN570">
        <f>IF(HR[[#This Row],[EnvironmentSatisfaction]]&lt;=2,1,0)</f>
        <v>0</v>
      </c>
      <c r="AO570">
        <f>IF(HR[[#This Row],[YearsSinceLastPromotion]]&gt;4,1,0)</f>
        <v>0</v>
      </c>
      <c r="AP570">
        <f>(HR[[#This Row],[OverTimeFlag]]*1.5+HR[[#This Row],[LowJobSatisFlag]]*2.5+HR[[#This Row],[LowWLBFlag]]*2+HR[[#This Row],[LowSalaryFlag]]*1.5+HR[[#This Row],[LowEnviFlag]]*2+HR[[#This Row],[LowProFlag]]*0.5)/10</f>
        <v>0.4</v>
      </c>
      <c r="AQ570" t="str">
        <f>IF(A570&gt;=_xlfn.PERCENTILE.INC($A$2:$A$1000,0.8),"High Risk",
IF(HR[[#This Row],[AttritionRiskScore]]&gt;=_xlfn.PERCENTILE.INC($AP$2:$AP$1000,0.5),"Medium Risk","Low Risk"))</f>
        <v>High Risk</v>
      </c>
      <c r="AR570">
        <f>(HR[[#This Row],[OverTimeFlag]]*4+HR[[#This Row],[LowWLBFlag]]*3+HR[[#This Row],[LowJobSatisFlag]]*2+HR[[#This Row],[LowProFlag]]*1)/10</f>
        <v>0.6</v>
      </c>
      <c r="AS570" t="str">
        <f t="shared" si="8"/>
        <v>Medium Burnout</v>
      </c>
      <c r="AT570" t="str">
        <f>IF(HR[[#This Row],[YearsSinceLastPromotion]]&gt;4,"High Stagnation",
IF(HR[[#This Row],[YearsSinceLastPromotion]]&gt;=3,"Medium Stagnation","Low Stagnation"))</f>
        <v>Low Stagnation</v>
      </c>
      <c r="AU570" t="str">
        <f>IF(HR[[#This Row],[MonthlyIncome]]&lt;4000,"Low Salary",
IF(HR[[#This Row],[MonthlyIncome]]&lt;8000,"Medium Salary","High Salary"))</f>
        <v>High Salary</v>
      </c>
    </row>
    <row r="571" spans="1:47">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IF(HR[[#This Row],[OverTime]]="Yes",1,0)</f>
        <v>0</v>
      </c>
      <c r="AK571">
        <f>IF(HR[[#This Row],[JobSatisfaction]]&lt;=2,1,0)</f>
        <v>1</v>
      </c>
      <c r="AL571">
        <f>IF(HR[[#This Row],[WorkLifeBalance]]&lt;=2,1,0)</f>
        <v>0</v>
      </c>
      <c r="AM571">
        <f>IF(HR[[#This Row],[MonthlyIncome]]&lt;AVERAGE(HR[MonthlyIncome]),1,0)</f>
        <v>0</v>
      </c>
      <c r="AN571">
        <f>IF(HR[[#This Row],[EnvironmentSatisfaction]]&lt;=2,1,0)</f>
        <v>1</v>
      </c>
      <c r="AO571">
        <f>IF(HR[[#This Row],[YearsSinceLastPromotion]]&gt;4,1,0)</f>
        <v>0</v>
      </c>
      <c r="AP571">
        <f>(HR[[#This Row],[OverTimeFlag]]*1.5+HR[[#This Row],[LowJobSatisFlag]]*2.5+HR[[#This Row],[LowWLBFlag]]*2+HR[[#This Row],[LowSalaryFlag]]*1.5+HR[[#This Row],[LowEnviFlag]]*2+HR[[#This Row],[LowProFlag]]*0.5)/10</f>
        <v>0.45</v>
      </c>
      <c r="AQ571" t="str">
        <f>IF(A571&gt;=_xlfn.PERCENTILE.INC($A$2:$A$1000,0.8),"High Risk",
IF(HR[[#This Row],[AttritionRiskScore]]&gt;=_xlfn.PERCENTILE.INC($AP$2:$AP$1000,0.5),"Medium Risk","Low Risk"))</f>
        <v>Medium Risk</v>
      </c>
      <c r="AR571">
        <f>(HR[[#This Row],[OverTimeFlag]]*4+HR[[#This Row],[LowWLBFlag]]*3+HR[[#This Row],[LowJobSatisFlag]]*2+HR[[#This Row],[LowProFlag]]*1)/10</f>
        <v>0.2</v>
      </c>
      <c r="AS571" t="str">
        <f t="shared" si="8"/>
        <v>Low Burnout</v>
      </c>
      <c r="AT571" t="str">
        <f>IF(HR[[#This Row],[YearsSinceLastPromotion]]&gt;4,"High Stagnation",
IF(HR[[#This Row],[YearsSinceLastPromotion]]&gt;=3,"Medium Stagnation","Low Stagnation"))</f>
        <v>Low Stagnation</v>
      </c>
      <c r="AU571" t="str">
        <f>IF(HR[[#This Row],[MonthlyIncome]]&lt;4000,"Low Salary",
IF(HR[[#This Row],[MonthlyIncome]]&lt;8000,"Medium Salary","High Salary"))</f>
        <v>Medium Salary</v>
      </c>
    </row>
    <row r="572" spans="1:47">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IF(HR[[#This Row],[OverTime]]="Yes",1,0)</f>
        <v>0</v>
      </c>
      <c r="AK572">
        <f>IF(HR[[#This Row],[JobSatisfaction]]&lt;=2,1,0)</f>
        <v>0</v>
      </c>
      <c r="AL572">
        <f>IF(HR[[#This Row],[WorkLifeBalance]]&lt;=2,1,0)</f>
        <v>0</v>
      </c>
      <c r="AM572">
        <f>IF(HR[[#This Row],[MonthlyIncome]]&lt;AVERAGE(HR[MonthlyIncome]),1,0)</f>
        <v>1</v>
      </c>
      <c r="AN572">
        <f>IF(HR[[#This Row],[EnvironmentSatisfaction]]&lt;=2,1,0)</f>
        <v>0</v>
      </c>
      <c r="AO572">
        <f>IF(HR[[#This Row],[YearsSinceLastPromotion]]&gt;4,1,0)</f>
        <v>0</v>
      </c>
      <c r="AP572">
        <f>(HR[[#This Row],[OverTimeFlag]]*1.5+HR[[#This Row],[LowJobSatisFlag]]*2.5+HR[[#This Row],[LowWLBFlag]]*2+HR[[#This Row],[LowSalaryFlag]]*1.5+HR[[#This Row],[LowEnviFlag]]*2+HR[[#This Row],[LowProFlag]]*0.5)/10</f>
        <v>0.15</v>
      </c>
      <c r="AQ572" t="str">
        <f>IF(A572&gt;=_xlfn.PERCENTILE.INC($A$2:$A$1000,0.8),"High Risk",
IF(HR[[#This Row],[AttritionRiskScore]]&gt;=_xlfn.PERCENTILE.INC($AP$2:$AP$1000,0.5),"Medium Risk","Low Risk"))</f>
        <v>High Risk</v>
      </c>
      <c r="AR572">
        <f>(HR[[#This Row],[OverTimeFlag]]*4+HR[[#This Row],[LowWLBFlag]]*3+HR[[#This Row],[LowJobSatisFlag]]*2+HR[[#This Row],[LowProFlag]]*1)/10</f>
        <v>0</v>
      </c>
      <c r="AS572" t="str">
        <f t="shared" si="8"/>
        <v>Low Burnout</v>
      </c>
      <c r="AT572" t="str">
        <f>IF(HR[[#This Row],[YearsSinceLastPromotion]]&gt;4,"High Stagnation",
IF(HR[[#This Row],[YearsSinceLastPromotion]]&gt;=3,"Medium Stagnation","Low Stagnation"))</f>
        <v>Low Stagnation</v>
      </c>
      <c r="AU572" t="str">
        <f>IF(HR[[#This Row],[MonthlyIncome]]&lt;4000,"Low Salary",
IF(HR[[#This Row],[MonthlyIncome]]&lt;8000,"Medium Salary","High Salary"))</f>
        <v>Medium Salary</v>
      </c>
    </row>
    <row r="573" spans="1:47">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IF(HR[[#This Row],[OverTime]]="Yes",1,0)</f>
        <v>0</v>
      </c>
      <c r="AK573">
        <f>IF(HR[[#This Row],[JobSatisfaction]]&lt;=2,1,0)</f>
        <v>0</v>
      </c>
      <c r="AL573">
        <f>IF(HR[[#This Row],[WorkLifeBalance]]&lt;=2,1,0)</f>
        <v>0</v>
      </c>
      <c r="AM573">
        <f>IF(HR[[#This Row],[MonthlyIncome]]&lt;AVERAGE(HR[MonthlyIncome]),1,0)</f>
        <v>1</v>
      </c>
      <c r="AN573">
        <f>IF(HR[[#This Row],[EnvironmentSatisfaction]]&lt;=2,1,0)</f>
        <v>1</v>
      </c>
      <c r="AO573">
        <f>IF(HR[[#This Row],[YearsSinceLastPromotion]]&gt;4,1,0)</f>
        <v>0</v>
      </c>
      <c r="AP573">
        <f>(HR[[#This Row],[OverTimeFlag]]*1.5+HR[[#This Row],[LowJobSatisFlag]]*2.5+HR[[#This Row],[LowWLBFlag]]*2+HR[[#This Row],[LowSalaryFlag]]*1.5+HR[[#This Row],[LowEnviFlag]]*2+HR[[#This Row],[LowProFlag]]*0.5)/10</f>
        <v>0.35</v>
      </c>
      <c r="AQ573" t="str">
        <f>IF(A573&gt;=_xlfn.PERCENTILE.INC($A$2:$A$1000,0.8),"High Risk",
IF(HR[[#This Row],[AttritionRiskScore]]&gt;=_xlfn.PERCENTILE.INC($AP$2:$AP$1000,0.5),"Medium Risk","Low Risk"))</f>
        <v>Medium Risk</v>
      </c>
      <c r="AR573">
        <f>(HR[[#This Row],[OverTimeFlag]]*4+HR[[#This Row],[LowWLBFlag]]*3+HR[[#This Row],[LowJobSatisFlag]]*2+HR[[#This Row],[LowProFlag]]*1)/10</f>
        <v>0</v>
      </c>
      <c r="AS573" t="str">
        <f t="shared" si="8"/>
        <v>Low Burnout</v>
      </c>
      <c r="AT573" t="str">
        <f>IF(HR[[#This Row],[YearsSinceLastPromotion]]&gt;4,"High Stagnation",
IF(HR[[#This Row],[YearsSinceLastPromotion]]&gt;=3,"Medium Stagnation","Low Stagnation"))</f>
        <v>Low Stagnation</v>
      </c>
      <c r="AU573" t="str">
        <f>IF(HR[[#This Row],[MonthlyIncome]]&lt;4000,"Low Salary",
IF(HR[[#This Row],[MonthlyIncome]]&lt;8000,"Medium Salary","High Salary"))</f>
        <v>Medium Salary</v>
      </c>
    </row>
    <row r="574" spans="1:47">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IF(HR[[#This Row],[OverTime]]="Yes",1,0)</f>
        <v>0</v>
      </c>
      <c r="AK574">
        <f>IF(HR[[#This Row],[JobSatisfaction]]&lt;=2,1,0)</f>
        <v>0</v>
      </c>
      <c r="AL574">
        <f>IF(HR[[#This Row],[WorkLifeBalance]]&lt;=2,1,0)</f>
        <v>1</v>
      </c>
      <c r="AM574">
        <f>IF(HR[[#This Row],[MonthlyIncome]]&lt;AVERAGE(HR[MonthlyIncome]),1,0)</f>
        <v>1</v>
      </c>
      <c r="AN574">
        <f>IF(HR[[#This Row],[EnvironmentSatisfaction]]&lt;=2,1,0)</f>
        <v>1</v>
      </c>
      <c r="AO574">
        <f>IF(HR[[#This Row],[YearsSinceLastPromotion]]&gt;4,1,0)</f>
        <v>0</v>
      </c>
      <c r="AP574">
        <f>(HR[[#This Row],[OverTimeFlag]]*1.5+HR[[#This Row],[LowJobSatisFlag]]*2.5+HR[[#This Row],[LowWLBFlag]]*2+HR[[#This Row],[LowSalaryFlag]]*1.5+HR[[#This Row],[LowEnviFlag]]*2+HR[[#This Row],[LowProFlag]]*0.5)/10</f>
        <v>0.55000000000000004</v>
      </c>
      <c r="AQ574" t="str">
        <f>IF(A574&gt;=_xlfn.PERCENTILE.INC($A$2:$A$1000,0.8),"High Risk",
IF(HR[[#This Row],[AttritionRiskScore]]&gt;=_xlfn.PERCENTILE.INC($AP$2:$AP$1000,0.5),"Medium Risk","Low Risk"))</f>
        <v>Medium Risk</v>
      </c>
      <c r="AR574">
        <f>(HR[[#This Row],[OverTimeFlag]]*4+HR[[#This Row],[LowWLBFlag]]*3+HR[[#This Row],[LowJobSatisFlag]]*2+HR[[#This Row],[LowProFlag]]*1)/10</f>
        <v>0.3</v>
      </c>
      <c r="AS574" t="str">
        <f t="shared" si="8"/>
        <v>Low Burnout</v>
      </c>
      <c r="AT574" t="str">
        <f>IF(HR[[#This Row],[YearsSinceLastPromotion]]&gt;4,"High Stagnation",
IF(HR[[#This Row],[YearsSinceLastPromotion]]&gt;=3,"Medium Stagnation","Low Stagnation"))</f>
        <v>Low Stagnation</v>
      </c>
      <c r="AU574" t="str">
        <f>IF(HR[[#This Row],[MonthlyIncome]]&lt;4000,"Low Salary",
IF(HR[[#This Row],[MonthlyIncome]]&lt;8000,"Medium Salary","High Salary"))</f>
        <v>Medium Salary</v>
      </c>
    </row>
    <row r="575" spans="1:47">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IF(HR[[#This Row],[OverTime]]="Yes",1,0)</f>
        <v>0</v>
      </c>
      <c r="AK575">
        <f>IF(HR[[#This Row],[JobSatisfaction]]&lt;=2,1,0)</f>
        <v>1</v>
      </c>
      <c r="AL575">
        <f>IF(HR[[#This Row],[WorkLifeBalance]]&lt;=2,1,0)</f>
        <v>1</v>
      </c>
      <c r="AM575">
        <f>IF(HR[[#This Row],[MonthlyIncome]]&lt;AVERAGE(HR[MonthlyIncome]),1,0)</f>
        <v>1</v>
      </c>
      <c r="AN575">
        <f>IF(HR[[#This Row],[EnvironmentSatisfaction]]&lt;=2,1,0)</f>
        <v>0</v>
      </c>
      <c r="AO575">
        <f>IF(HR[[#This Row],[YearsSinceLastPromotion]]&gt;4,1,0)</f>
        <v>0</v>
      </c>
      <c r="AP575">
        <f>(HR[[#This Row],[OverTimeFlag]]*1.5+HR[[#This Row],[LowJobSatisFlag]]*2.5+HR[[#This Row],[LowWLBFlag]]*2+HR[[#This Row],[LowSalaryFlag]]*1.5+HR[[#This Row],[LowEnviFlag]]*2+HR[[#This Row],[LowProFlag]]*0.5)/10</f>
        <v>0.6</v>
      </c>
      <c r="AQ575" t="str">
        <f>IF(A575&gt;=_xlfn.PERCENTILE.INC($A$2:$A$1000,0.8),"High Risk",
IF(HR[[#This Row],[AttritionRiskScore]]&gt;=_xlfn.PERCENTILE.INC($AP$2:$AP$1000,0.5),"Medium Risk","Low Risk"))</f>
        <v>Medium Risk</v>
      </c>
      <c r="AR575">
        <f>(HR[[#This Row],[OverTimeFlag]]*4+HR[[#This Row],[LowWLBFlag]]*3+HR[[#This Row],[LowJobSatisFlag]]*2+HR[[#This Row],[LowProFlag]]*1)/10</f>
        <v>0.5</v>
      </c>
      <c r="AS575" t="str">
        <f t="shared" si="8"/>
        <v>Medium Burnout</v>
      </c>
      <c r="AT575" t="str">
        <f>IF(HR[[#This Row],[YearsSinceLastPromotion]]&gt;4,"High Stagnation",
IF(HR[[#This Row],[YearsSinceLastPromotion]]&gt;=3,"Medium Stagnation","Low Stagnation"))</f>
        <v>Low Stagnation</v>
      </c>
      <c r="AU575" t="str">
        <f>IF(HR[[#This Row],[MonthlyIncome]]&lt;4000,"Low Salary",
IF(HR[[#This Row],[MonthlyIncome]]&lt;8000,"Medium Salary","High Salary"))</f>
        <v>Medium Salary</v>
      </c>
    </row>
    <row r="576" spans="1:47">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IF(HR[[#This Row],[OverTime]]="Yes",1,0)</f>
        <v>0</v>
      </c>
      <c r="AK576">
        <f>IF(HR[[#This Row],[JobSatisfaction]]&lt;=2,1,0)</f>
        <v>0</v>
      </c>
      <c r="AL576">
        <f>IF(HR[[#This Row],[WorkLifeBalance]]&lt;=2,1,0)</f>
        <v>0</v>
      </c>
      <c r="AM576">
        <f>IF(HR[[#This Row],[MonthlyIncome]]&lt;AVERAGE(HR[MonthlyIncome]),1,0)</f>
        <v>1</v>
      </c>
      <c r="AN576">
        <f>IF(HR[[#This Row],[EnvironmentSatisfaction]]&lt;=2,1,0)</f>
        <v>1</v>
      </c>
      <c r="AO576">
        <f>IF(HR[[#This Row],[YearsSinceLastPromotion]]&gt;4,1,0)</f>
        <v>0</v>
      </c>
      <c r="AP576">
        <f>(HR[[#This Row],[OverTimeFlag]]*1.5+HR[[#This Row],[LowJobSatisFlag]]*2.5+HR[[#This Row],[LowWLBFlag]]*2+HR[[#This Row],[LowSalaryFlag]]*1.5+HR[[#This Row],[LowEnviFlag]]*2+HR[[#This Row],[LowProFlag]]*0.5)/10</f>
        <v>0.35</v>
      </c>
      <c r="AQ576" t="str">
        <f>IF(A576&gt;=_xlfn.PERCENTILE.INC($A$2:$A$1000,0.8),"High Risk",
IF(HR[[#This Row],[AttritionRiskScore]]&gt;=_xlfn.PERCENTILE.INC($AP$2:$AP$1000,0.5),"Medium Risk","Low Risk"))</f>
        <v>Medium Risk</v>
      </c>
      <c r="AR576">
        <f>(HR[[#This Row],[OverTimeFlag]]*4+HR[[#This Row],[LowWLBFlag]]*3+HR[[#This Row],[LowJobSatisFlag]]*2+HR[[#This Row],[LowProFlag]]*1)/10</f>
        <v>0</v>
      </c>
      <c r="AS576" t="str">
        <f t="shared" si="8"/>
        <v>Low Burnout</v>
      </c>
      <c r="AT576" t="str">
        <f>IF(HR[[#This Row],[YearsSinceLastPromotion]]&gt;4,"High Stagnation",
IF(HR[[#This Row],[YearsSinceLastPromotion]]&gt;=3,"Medium Stagnation","Low Stagnation"))</f>
        <v>Low Stagnation</v>
      </c>
      <c r="AU576" t="str">
        <f>IF(HR[[#This Row],[MonthlyIncome]]&lt;4000,"Low Salary",
IF(HR[[#This Row],[MonthlyIncome]]&lt;8000,"Medium Salary","High Salary"))</f>
        <v>Low Salary</v>
      </c>
    </row>
    <row r="577" spans="1:47">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IF(HR[[#This Row],[OverTime]]="Yes",1,0)</f>
        <v>1</v>
      </c>
      <c r="AK577">
        <f>IF(HR[[#This Row],[JobSatisfaction]]&lt;=2,1,0)</f>
        <v>1</v>
      </c>
      <c r="AL577">
        <f>IF(HR[[#This Row],[WorkLifeBalance]]&lt;=2,1,0)</f>
        <v>0</v>
      </c>
      <c r="AM577">
        <f>IF(HR[[#This Row],[MonthlyIncome]]&lt;AVERAGE(HR[MonthlyIncome]),1,0)</f>
        <v>1</v>
      </c>
      <c r="AN577">
        <f>IF(HR[[#This Row],[EnvironmentSatisfaction]]&lt;=2,1,0)</f>
        <v>0</v>
      </c>
      <c r="AO577">
        <f>IF(HR[[#This Row],[YearsSinceLastPromotion]]&gt;4,1,0)</f>
        <v>0</v>
      </c>
      <c r="AP577">
        <f>(HR[[#This Row],[OverTimeFlag]]*1.5+HR[[#This Row],[LowJobSatisFlag]]*2.5+HR[[#This Row],[LowWLBFlag]]*2+HR[[#This Row],[LowSalaryFlag]]*1.5+HR[[#This Row],[LowEnviFlag]]*2+HR[[#This Row],[LowProFlag]]*0.5)/10</f>
        <v>0.55000000000000004</v>
      </c>
      <c r="AQ577" t="str">
        <f>IF(A577&gt;=_xlfn.PERCENTILE.INC($A$2:$A$1000,0.8),"High Risk",
IF(HR[[#This Row],[AttritionRiskScore]]&gt;=_xlfn.PERCENTILE.INC($AP$2:$AP$1000,0.5),"Medium Risk","Low Risk"))</f>
        <v>High Risk</v>
      </c>
      <c r="AR577">
        <f>(HR[[#This Row],[OverTimeFlag]]*4+HR[[#This Row],[LowWLBFlag]]*3+HR[[#This Row],[LowJobSatisFlag]]*2+HR[[#This Row],[LowProFlag]]*1)/10</f>
        <v>0.6</v>
      </c>
      <c r="AS577" t="str">
        <f t="shared" si="8"/>
        <v>Medium Burnout</v>
      </c>
      <c r="AT577" t="str">
        <f>IF(HR[[#This Row],[YearsSinceLastPromotion]]&gt;4,"High Stagnation",
IF(HR[[#This Row],[YearsSinceLastPromotion]]&gt;=3,"Medium Stagnation","Low Stagnation"))</f>
        <v>Low Stagnation</v>
      </c>
      <c r="AU577" t="str">
        <f>IF(HR[[#This Row],[MonthlyIncome]]&lt;4000,"Low Salary",
IF(HR[[#This Row],[MonthlyIncome]]&lt;8000,"Medium Salary","High Salary"))</f>
        <v>Medium Salary</v>
      </c>
    </row>
    <row r="578" spans="1:47">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IF(HR[[#This Row],[OverTime]]="Yes",1,0)</f>
        <v>0</v>
      </c>
      <c r="AK578">
        <f>IF(HR[[#This Row],[JobSatisfaction]]&lt;=2,1,0)</f>
        <v>0</v>
      </c>
      <c r="AL578">
        <f>IF(HR[[#This Row],[WorkLifeBalance]]&lt;=2,1,0)</f>
        <v>0</v>
      </c>
      <c r="AM578">
        <f>IF(HR[[#This Row],[MonthlyIncome]]&lt;AVERAGE(HR[MonthlyIncome]),1,0)</f>
        <v>1</v>
      </c>
      <c r="AN578">
        <f>IF(HR[[#This Row],[EnvironmentSatisfaction]]&lt;=2,1,0)</f>
        <v>0</v>
      </c>
      <c r="AO578">
        <f>IF(HR[[#This Row],[YearsSinceLastPromotion]]&gt;4,1,0)</f>
        <v>0</v>
      </c>
      <c r="AP578">
        <f>(HR[[#This Row],[OverTimeFlag]]*1.5+HR[[#This Row],[LowJobSatisFlag]]*2.5+HR[[#This Row],[LowWLBFlag]]*2+HR[[#This Row],[LowSalaryFlag]]*1.5+HR[[#This Row],[LowEnviFlag]]*2+HR[[#This Row],[LowProFlag]]*0.5)/10</f>
        <v>0.15</v>
      </c>
      <c r="AQ578" t="str">
        <f>IF(A578&gt;=_xlfn.PERCENTILE.INC($A$2:$A$1000,0.8),"High Risk",
IF(HR[[#This Row],[AttritionRiskScore]]&gt;=_xlfn.PERCENTILE.INC($AP$2:$AP$1000,0.5),"Medium Risk","Low Risk"))</f>
        <v>Low Risk</v>
      </c>
      <c r="AR578">
        <f>(HR[[#This Row],[OverTimeFlag]]*4+HR[[#This Row],[LowWLBFlag]]*3+HR[[#This Row],[LowJobSatisFlag]]*2+HR[[#This Row],[LowProFlag]]*1)/10</f>
        <v>0</v>
      </c>
      <c r="AS578" t="str">
        <f t="shared" ref="AS578:AS641" si="9">IF(AR578&gt;=0.7,"High Burnout",IF(AR578&gt;=0.4,"Medium Burnout","Low Burnout"))</f>
        <v>Low Burnout</v>
      </c>
      <c r="AT578" t="str">
        <f>IF(HR[[#This Row],[YearsSinceLastPromotion]]&gt;4,"High Stagnation",
IF(HR[[#This Row],[YearsSinceLastPromotion]]&gt;=3,"Medium Stagnation","Low Stagnation"))</f>
        <v>Low Stagnation</v>
      </c>
      <c r="AU578" t="str">
        <f>IF(HR[[#This Row],[MonthlyIncome]]&lt;4000,"Low Salary",
IF(HR[[#This Row],[MonthlyIncome]]&lt;8000,"Medium Salary","High Salary"))</f>
        <v>Medium Salary</v>
      </c>
    </row>
    <row r="579" spans="1:47">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IF(HR[[#This Row],[OverTime]]="Yes",1,0)</f>
        <v>1</v>
      </c>
      <c r="AK579">
        <f>IF(HR[[#This Row],[JobSatisfaction]]&lt;=2,1,0)</f>
        <v>1</v>
      </c>
      <c r="AL579">
        <f>IF(HR[[#This Row],[WorkLifeBalance]]&lt;=2,1,0)</f>
        <v>1</v>
      </c>
      <c r="AM579">
        <f>IF(HR[[#This Row],[MonthlyIncome]]&lt;AVERAGE(HR[MonthlyIncome]),1,0)</f>
        <v>1</v>
      </c>
      <c r="AN579">
        <f>IF(HR[[#This Row],[EnvironmentSatisfaction]]&lt;=2,1,0)</f>
        <v>0</v>
      </c>
      <c r="AO579">
        <f>IF(HR[[#This Row],[YearsSinceLastPromotion]]&gt;4,1,0)</f>
        <v>0</v>
      </c>
      <c r="AP579">
        <f>(HR[[#This Row],[OverTimeFlag]]*1.5+HR[[#This Row],[LowJobSatisFlag]]*2.5+HR[[#This Row],[LowWLBFlag]]*2+HR[[#This Row],[LowSalaryFlag]]*1.5+HR[[#This Row],[LowEnviFlag]]*2+HR[[#This Row],[LowProFlag]]*0.5)/10</f>
        <v>0.75</v>
      </c>
      <c r="AQ579" t="str">
        <f>IF(A579&gt;=_xlfn.PERCENTILE.INC($A$2:$A$1000,0.8),"High Risk",
IF(HR[[#This Row],[AttritionRiskScore]]&gt;=_xlfn.PERCENTILE.INC($AP$2:$AP$1000,0.5),"Medium Risk","Low Risk"))</f>
        <v>Medium Risk</v>
      </c>
      <c r="AR579">
        <f>(HR[[#This Row],[OverTimeFlag]]*4+HR[[#This Row],[LowWLBFlag]]*3+HR[[#This Row],[LowJobSatisFlag]]*2+HR[[#This Row],[LowProFlag]]*1)/10</f>
        <v>0.9</v>
      </c>
      <c r="AS579" t="str">
        <f t="shared" si="9"/>
        <v>High Burnout</v>
      </c>
      <c r="AT579" t="str">
        <f>IF(HR[[#This Row],[YearsSinceLastPromotion]]&gt;4,"High Stagnation",
IF(HR[[#This Row],[YearsSinceLastPromotion]]&gt;=3,"Medium Stagnation","Low Stagnation"))</f>
        <v>Medium Stagnation</v>
      </c>
      <c r="AU579" t="str">
        <f>IF(HR[[#This Row],[MonthlyIncome]]&lt;4000,"Low Salary",
IF(HR[[#This Row],[MonthlyIncome]]&lt;8000,"Medium Salary","High Salary"))</f>
        <v>Low Salary</v>
      </c>
    </row>
    <row r="580" spans="1:47">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IF(HR[[#This Row],[OverTime]]="Yes",1,0)</f>
        <v>1</v>
      </c>
      <c r="AK580">
        <f>IF(HR[[#This Row],[JobSatisfaction]]&lt;=2,1,0)</f>
        <v>1</v>
      </c>
      <c r="AL580">
        <f>IF(HR[[#This Row],[WorkLifeBalance]]&lt;=2,1,0)</f>
        <v>0</v>
      </c>
      <c r="AM580">
        <f>IF(HR[[#This Row],[MonthlyIncome]]&lt;AVERAGE(HR[MonthlyIncome]),1,0)</f>
        <v>1</v>
      </c>
      <c r="AN580">
        <f>IF(HR[[#This Row],[EnvironmentSatisfaction]]&lt;=2,1,0)</f>
        <v>1</v>
      </c>
      <c r="AO580">
        <f>IF(HR[[#This Row],[YearsSinceLastPromotion]]&gt;4,1,0)</f>
        <v>0</v>
      </c>
      <c r="AP580">
        <f>(HR[[#This Row],[OverTimeFlag]]*1.5+HR[[#This Row],[LowJobSatisFlag]]*2.5+HR[[#This Row],[LowWLBFlag]]*2+HR[[#This Row],[LowSalaryFlag]]*1.5+HR[[#This Row],[LowEnviFlag]]*2+HR[[#This Row],[LowProFlag]]*0.5)/10</f>
        <v>0.75</v>
      </c>
      <c r="AQ580" t="str">
        <f>IF(A580&gt;=_xlfn.PERCENTILE.INC($A$2:$A$1000,0.8),"High Risk",
IF(HR[[#This Row],[AttritionRiskScore]]&gt;=_xlfn.PERCENTILE.INC($AP$2:$AP$1000,0.5),"Medium Risk","Low Risk"))</f>
        <v>Medium Risk</v>
      </c>
      <c r="AR580">
        <f>(HR[[#This Row],[OverTimeFlag]]*4+HR[[#This Row],[LowWLBFlag]]*3+HR[[#This Row],[LowJobSatisFlag]]*2+HR[[#This Row],[LowProFlag]]*1)/10</f>
        <v>0.6</v>
      </c>
      <c r="AS580" t="str">
        <f t="shared" si="9"/>
        <v>Medium Burnout</v>
      </c>
      <c r="AT580" t="str">
        <f>IF(HR[[#This Row],[YearsSinceLastPromotion]]&gt;4,"High Stagnation",
IF(HR[[#This Row],[YearsSinceLastPromotion]]&gt;=3,"Medium Stagnation","Low Stagnation"))</f>
        <v>Medium Stagnation</v>
      </c>
      <c r="AU580" t="str">
        <f>IF(HR[[#This Row],[MonthlyIncome]]&lt;4000,"Low Salary",
IF(HR[[#This Row],[MonthlyIncome]]&lt;8000,"Medium Salary","High Salary"))</f>
        <v>Medium Salary</v>
      </c>
    </row>
    <row r="581" spans="1:47">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IF(HR[[#This Row],[OverTime]]="Yes",1,0)</f>
        <v>0</v>
      </c>
      <c r="AK581">
        <f>IF(HR[[#This Row],[JobSatisfaction]]&lt;=2,1,0)</f>
        <v>1</v>
      </c>
      <c r="AL581">
        <f>IF(HR[[#This Row],[WorkLifeBalance]]&lt;=2,1,0)</f>
        <v>0</v>
      </c>
      <c r="AM581">
        <f>IF(HR[[#This Row],[MonthlyIncome]]&lt;AVERAGE(HR[MonthlyIncome]),1,0)</f>
        <v>1</v>
      </c>
      <c r="AN581">
        <f>IF(HR[[#This Row],[EnvironmentSatisfaction]]&lt;=2,1,0)</f>
        <v>0</v>
      </c>
      <c r="AO581">
        <f>IF(HR[[#This Row],[YearsSinceLastPromotion]]&gt;4,1,0)</f>
        <v>0</v>
      </c>
      <c r="AP581">
        <f>(HR[[#This Row],[OverTimeFlag]]*1.5+HR[[#This Row],[LowJobSatisFlag]]*2.5+HR[[#This Row],[LowWLBFlag]]*2+HR[[#This Row],[LowSalaryFlag]]*1.5+HR[[#This Row],[LowEnviFlag]]*2+HR[[#This Row],[LowProFlag]]*0.5)/10</f>
        <v>0.4</v>
      </c>
      <c r="AQ581" t="str">
        <f>IF(A581&gt;=_xlfn.PERCENTILE.INC($A$2:$A$1000,0.8),"High Risk",
IF(HR[[#This Row],[AttritionRiskScore]]&gt;=_xlfn.PERCENTILE.INC($AP$2:$AP$1000,0.5),"Medium Risk","Low Risk"))</f>
        <v>Medium Risk</v>
      </c>
      <c r="AR581">
        <f>(HR[[#This Row],[OverTimeFlag]]*4+HR[[#This Row],[LowWLBFlag]]*3+HR[[#This Row],[LowJobSatisFlag]]*2+HR[[#This Row],[LowProFlag]]*1)/10</f>
        <v>0.2</v>
      </c>
      <c r="AS581" t="str">
        <f t="shared" si="9"/>
        <v>Low Burnout</v>
      </c>
      <c r="AT581" t="str">
        <f>IF(HR[[#This Row],[YearsSinceLastPromotion]]&gt;4,"High Stagnation",
IF(HR[[#This Row],[YearsSinceLastPromotion]]&gt;=3,"Medium Stagnation","Low Stagnation"))</f>
        <v>Low Stagnation</v>
      </c>
      <c r="AU581" t="str">
        <f>IF(HR[[#This Row],[MonthlyIncome]]&lt;4000,"Low Salary",
IF(HR[[#This Row],[MonthlyIncome]]&lt;8000,"Medium Salary","High Salary"))</f>
        <v>Medium Salary</v>
      </c>
    </row>
    <row r="582" spans="1:47">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IF(HR[[#This Row],[OverTime]]="Yes",1,0)</f>
        <v>0</v>
      </c>
      <c r="AK582">
        <f>IF(HR[[#This Row],[JobSatisfaction]]&lt;=2,1,0)</f>
        <v>0</v>
      </c>
      <c r="AL582">
        <f>IF(HR[[#This Row],[WorkLifeBalance]]&lt;=2,1,0)</f>
        <v>1</v>
      </c>
      <c r="AM582">
        <f>IF(HR[[#This Row],[MonthlyIncome]]&lt;AVERAGE(HR[MonthlyIncome]),1,0)</f>
        <v>1</v>
      </c>
      <c r="AN582">
        <f>IF(HR[[#This Row],[EnvironmentSatisfaction]]&lt;=2,1,0)</f>
        <v>1</v>
      </c>
      <c r="AO582">
        <f>IF(HR[[#This Row],[YearsSinceLastPromotion]]&gt;4,1,0)</f>
        <v>0</v>
      </c>
      <c r="AP582">
        <f>(HR[[#This Row],[OverTimeFlag]]*1.5+HR[[#This Row],[LowJobSatisFlag]]*2.5+HR[[#This Row],[LowWLBFlag]]*2+HR[[#This Row],[LowSalaryFlag]]*1.5+HR[[#This Row],[LowEnviFlag]]*2+HR[[#This Row],[LowProFlag]]*0.5)/10</f>
        <v>0.55000000000000004</v>
      </c>
      <c r="AQ582" t="str">
        <f>IF(A582&gt;=_xlfn.PERCENTILE.INC($A$2:$A$1000,0.8),"High Risk",
IF(HR[[#This Row],[AttritionRiskScore]]&gt;=_xlfn.PERCENTILE.INC($AP$2:$AP$1000,0.5),"Medium Risk","Low Risk"))</f>
        <v>Medium Risk</v>
      </c>
      <c r="AR582">
        <f>(HR[[#This Row],[OverTimeFlag]]*4+HR[[#This Row],[LowWLBFlag]]*3+HR[[#This Row],[LowJobSatisFlag]]*2+HR[[#This Row],[LowProFlag]]*1)/10</f>
        <v>0.3</v>
      </c>
      <c r="AS582" t="str">
        <f t="shared" si="9"/>
        <v>Low Burnout</v>
      </c>
      <c r="AT582" t="str">
        <f>IF(HR[[#This Row],[YearsSinceLastPromotion]]&gt;4,"High Stagnation",
IF(HR[[#This Row],[YearsSinceLastPromotion]]&gt;=3,"Medium Stagnation","Low Stagnation"))</f>
        <v>Low Stagnation</v>
      </c>
      <c r="AU582" t="str">
        <f>IF(HR[[#This Row],[MonthlyIncome]]&lt;4000,"Low Salary",
IF(HR[[#This Row],[MonthlyIncome]]&lt;8000,"Medium Salary","High Salary"))</f>
        <v>Low Salary</v>
      </c>
    </row>
    <row r="583" spans="1:47">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IF(HR[[#This Row],[OverTime]]="Yes",1,0)</f>
        <v>0</v>
      </c>
      <c r="AK583">
        <f>IF(HR[[#This Row],[JobSatisfaction]]&lt;=2,1,0)</f>
        <v>0</v>
      </c>
      <c r="AL583">
        <f>IF(HR[[#This Row],[WorkLifeBalance]]&lt;=2,1,0)</f>
        <v>0</v>
      </c>
      <c r="AM583">
        <f>IF(HR[[#This Row],[MonthlyIncome]]&lt;AVERAGE(HR[MonthlyIncome]),1,0)</f>
        <v>1</v>
      </c>
      <c r="AN583">
        <f>IF(HR[[#This Row],[EnvironmentSatisfaction]]&lt;=2,1,0)</f>
        <v>0</v>
      </c>
      <c r="AO583">
        <f>IF(HR[[#This Row],[YearsSinceLastPromotion]]&gt;4,1,0)</f>
        <v>0</v>
      </c>
      <c r="AP583">
        <f>(HR[[#This Row],[OverTimeFlag]]*1.5+HR[[#This Row],[LowJobSatisFlag]]*2.5+HR[[#This Row],[LowWLBFlag]]*2+HR[[#This Row],[LowSalaryFlag]]*1.5+HR[[#This Row],[LowEnviFlag]]*2+HR[[#This Row],[LowProFlag]]*0.5)/10</f>
        <v>0.15</v>
      </c>
      <c r="AQ583" t="str">
        <f>IF(A583&gt;=_xlfn.PERCENTILE.INC($A$2:$A$1000,0.8),"High Risk",
IF(HR[[#This Row],[AttritionRiskScore]]&gt;=_xlfn.PERCENTILE.INC($AP$2:$AP$1000,0.5),"Medium Risk","Low Risk"))</f>
        <v>Low Risk</v>
      </c>
      <c r="AR583">
        <f>(HR[[#This Row],[OverTimeFlag]]*4+HR[[#This Row],[LowWLBFlag]]*3+HR[[#This Row],[LowJobSatisFlag]]*2+HR[[#This Row],[LowProFlag]]*1)/10</f>
        <v>0</v>
      </c>
      <c r="AS583" t="str">
        <f t="shared" si="9"/>
        <v>Low Burnout</v>
      </c>
      <c r="AT583" t="str">
        <f>IF(HR[[#This Row],[YearsSinceLastPromotion]]&gt;4,"High Stagnation",
IF(HR[[#This Row],[YearsSinceLastPromotion]]&gt;=3,"Medium Stagnation","Low Stagnation"))</f>
        <v>Low Stagnation</v>
      </c>
      <c r="AU583" t="str">
        <f>IF(HR[[#This Row],[MonthlyIncome]]&lt;4000,"Low Salary",
IF(HR[[#This Row],[MonthlyIncome]]&lt;8000,"Medium Salary","High Salary"))</f>
        <v>Low Salary</v>
      </c>
    </row>
    <row r="584" spans="1:47">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IF(HR[[#This Row],[OverTime]]="Yes",1,0)</f>
        <v>0</v>
      </c>
      <c r="AK584">
        <f>IF(HR[[#This Row],[JobSatisfaction]]&lt;=2,1,0)</f>
        <v>1</v>
      </c>
      <c r="AL584">
        <f>IF(HR[[#This Row],[WorkLifeBalance]]&lt;=2,1,0)</f>
        <v>0</v>
      </c>
      <c r="AM584">
        <f>IF(HR[[#This Row],[MonthlyIncome]]&lt;AVERAGE(HR[MonthlyIncome]),1,0)</f>
        <v>1</v>
      </c>
      <c r="AN584">
        <f>IF(HR[[#This Row],[EnvironmentSatisfaction]]&lt;=2,1,0)</f>
        <v>0</v>
      </c>
      <c r="AO584">
        <f>IF(HR[[#This Row],[YearsSinceLastPromotion]]&gt;4,1,0)</f>
        <v>0</v>
      </c>
      <c r="AP584">
        <f>(HR[[#This Row],[OverTimeFlag]]*1.5+HR[[#This Row],[LowJobSatisFlag]]*2.5+HR[[#This Row],[LowWLBFlag]]*2+HR[[#This Row],[LowSalaryFlag]]*1.5+HR[[#This Row],[LowEnviFlag]]*2+HR[[#This Row],[LowProFlag]]*0.5)/10</f>
        <v>0.4</v>
      </c>
      <c r="AQ584" t="str">
        <f>IF(A584&gt;=_xlfn.PERCENTILE.INC($A$2:$A$1000,0.8),"High Risk",
IF(HR[[#This Row],[AttritionRiskScore]]&gt;=_xlfn.PERCENTILE.INC($AP$2:$AP$1000,0.5),"Medium Risk","Low Risk"))</f>
        <v>Medium Risk</v>
      </c>
      <c r="AR584">
        <f>(HR[[#This Row],[OverTimeFlag]]*4+HR[[#This Row],[LowWLBFlag]]*3+HR[[#This Row],[LowJobSatisFlag]]*2+HR[[#This Row],[LowProFlag]]*1)/10</f>
        <v>0.2</v>
      </c>
      <c r="AS584" t="str">
        <f t="shared" si="9"/>
        <v>Low Burnout</v>
      </c>
      <c r="AT584" t="str">
        <f>IF(HR[[#This Row],[YearsSinceLastPromotion]]&gt;4,"High Stagnation",
IF(HR[[#This Row],[YearsSinceLastPromotion]]&gt;=3,"Medium Stagnation","Low Stagnation"))</f>
        <v>Medium Stagnation</v>
      </c>
      <c r="AU584" t="str">
        <f>IF(HR[[#This Row],[MonthlyIncome]]&lt;4000,"Low Salary",
IF(HR[[#This Row],[MonthlyIncome]]&lt;8000,"Medium Salary","High Salary"))</f>
        <v>Medium Salary</v>
      </c>
    </row>
    <row r="585" spans="1:47">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IF(HR[[#This Row],[OverTime]]="Yes",1,0)</f>
        <v>0</v>
      </c>
      <c r="AK585">
        <f>IF(HR[[#This Row],[JobSatisfaction]]&lt;=2,1,0)</f>
        <v>1</v>
      </c>
      <c r="AL585">
        <f>IF(HR[[#This Row],[WorkLifeBalance]]&lt;=2,1,0)</f>
        <v>0</v>
      </c>
      <c r="AM585">
        <f>IF(HR[[#This Row],[MonthlyIncome]]&lt;AVERAGE(HR[MonthlyIncome]),1,0)</f>
        <v>1</v>
      </c>
      <c r="AN585">
        <f>IF(HR[[#This Row],[EnvironmentSatisfaction]]&lt;=2,1,0)</f>
        <v>0</v>
      </c>
      <c r="AO585">
        <f>IF(HR[[#This Row],[YearsSinceLastPromotion]]&gt;4,1,0)</f>
        <v>0</v>
      </c>
      <c r="AP585">
        <f>(HR[[#This Row],[OverTimeFlag]]*1.5+HR[[#This Row],[LowJobSatisFlag]]*2.5+HR[[#This Row],[LowWLBFlag]]*2+HR[[#This Row],[LowSalaryFlag]]*1.5+HR[[#This Row],[LowEnviFlag]]*2+HR[[#This Row],[LowProFlag]]*0.5)/10</f>
        <v>0.4</v>
      </c>
      <c r="AQ585" t="str">
        <f>IF(A585&gt;=_xlfn.PERCENTILE.INC($A$2:$A$1000,0.8),"High Risk",
IF(HR[[#This Row],[AttritionRiskScore]]&gt;=_xlfn.PERCENTILE.INC($AP$2:$AP$1000,0.5),"Medium Risk","Low Risk"))</f>
        <v>Medium Risk</v>
      </c>
      <c r="AR585">
        <f>(HR[[#This Row],[OverTimeFlag]]*4+HR[[#This Row],[LowWLBFlag]]*3+HR[[#This Row],[LowJobSatisFlag]]*2+HR[[#This Row],[LowProFlag]]*1)/10</f>
        <v>0.2</v>
      </c>
      <c r="AS585" t="str">
        <f t="shared" si="9"/>
        <v>Low Burnout</v>
      </c>
      <c r="AT585" t="str">
        <f>IF(HR[[#This Row],[YearsSinceLastPromotion]]&gt;4,"High Stagnation",
IF(HR[[#This Row],[YearsSinceLastPromotion]]&gt;=3,"Medium Stagnation","Low Stagnation"))</f>
        <v>Low Stagnation</v>
      </c>
      <c r="AU585" t="str">
        <f>IF(HR[[#This Row],[MonthlyIncome]]&lt;4000,"Low Salary",
IF(HR[[#This Row],[MonthlyIncome]]&lt;8000,"Medium Salary","High Salary"))</f>
        <v>Medium Salary</v>
      </c>
    </row>
    <row r="586" spans="1:47">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IF(HR[[#This Row],[OverTime]]="Yes",1,0)</f>
        <v>0</v>
      </c>
      <c r="AK586">
        <f>IF(HR[[#This Row],[JobSatisfaction]]&lt;=2,1,0)</f>
        <v>0</v>
      </c>
      <c r="AL586">
        <f>IF(HR[[#This Row],[WorkLifeBalance]]&lt;=2,1,0)</f>
        <v>1</v>
      </c>
      <c r="AM586">
        <f>IF(HR[[#This Row],[MonthlyIncome]]&lt;AVERAGE(HR[MonthlyIncome]),1,0)</f>
        <v>0</v>
      </c>
      <c r="AN586">
        <f>IF(HR[[#This Row],[EnvironmentSatisfaction]]&lt;=2,1,0)</f>
        <v>1</v>
      </c>
      <c r="AO586">
        <f>IF(HR[[#This Row],[YearsSinceLastPromotion]]&gt;4,1,0)</f>
        <v>1</v>
      </c>
      <c r="AP586">
        <f>(HR[[#This Row],[OverTimeFlag]]*1.5+HR[[#This Row],[LowJobSatisFlag]]*2.5+HR[[#This Row],[LowWLBFlag]]*2+HR[[#This Row],[LowSalaryFlag]]*1.5+HR[[#This Row],[LowEnviFlag]]*2+HR[[#This Row],[LowProFlag]]*0.5)/10</f>
        <v>0.45</v>
      </c>
      <c r="AQ586" t="str">
        <f>IF(A586&gt;=_xlfn.PERCENTILE.INC($A$2:$A$1000,0.8),"High Risk",
IF(HR[[#This Row],[AttritionRiskScore]]&gt;=_xlfn.PERCENTILE.INC($AP$2:$AP$1000,0.5),"Medium Risk","Low Risk"))</f>
        <v>Medium Risk</v>
      </c>
      <c r="AR586">
        <f>(HR[[#This Row],[OverTimeFlag]]*4+HR[[#This Row],[LowWLBFlag]]*3+HR[[#This Row],[LowJobSatisFlag]]*2+HR[[#This Row],[LowProFlag]]*1)/10</f>
        <v>0.4</v>
      </c>
      <c r="AS586" t="str">
        <f t="shared" si="9"/>
        <v>Medium Burnout</v>
      </c>
      <c r="AT586" t="str">
        <f>IF(HR[[#This Row],[YearsSinceLastPromotion]]&gt;4,"High Stagnation",
IF(HR[[#This Row],[YearsSinceLastPromotion]]&gt;=3,"Medium Stagnation","Low Stagnation"))</f>
        <v>High Stagnation</v>
      </c>
      <c r="AU586" t="str">
        <f>IF(HR[[#This Row],[MonthlyIncome]]&lt;4000,"Low Salary",
IF(HR[[#This Row],[MonthlyIncome]]&lt;8000,"Medium Salary","High Salary"))</f>
        <v>High Salary</v>
      </c>
    </row>
    <row r="587" spans="1:47">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IF(HR[[#This Row],[OverTime]]="Yes",1,0)</f>
        <v>1</v>
      </c>
      <c r="AK587">
        <f>IF(HR[[#This Row],[JobSatisfaction]]&lt;=2,1,0)</f>
        <v>1</v>
      </c>
      <c r="AL587">
        <f>IF(HR[[#This Row],[WorkLifeBalance]]&lt;=2,1,0)</f>
        <v>0</v>
      </c>
      <c r="AM587">
        <f>IF(HR[[#This Row],[MonthlyIncome]]&lt;AVERAGE(HR[MonthlyIncome]),1,0)</f>
        <v>1</v>
      </c>
      <c r="AN587">
        <f>IF(HR[[#This Row],[EnvironmentSatisfaction]]&lt;=2,1,0)</f>
        <v>0</v>
      </c>
      <c r="AO587">
        <f>IF(HR[[#This Row],[YearsSinceLastPromotion]]&gt;4,1,0)</f>
        <v>0</v>
      </c>
      <c r="AP587">
        <f>(HR[[#This Row],[OverTimeFlag]]*1.5+HR[[#This Row],[LowJobSatisFlag]]*2.5+HR[[#This Row],[LowWLBFlag]]*2+HR[[#This Row],[LowSalaryFlag]]*1.5+HR[[#This Row],[LowEnviFlag]]*2+HR[[#This Row],[LowProFlag]]*0.5)/10</f>
        <v>0.55000000000000004</v>
      </c>
      <c r="AQ587" t="str">
        <f>IF(A587&gt;=_xlfn.PERCENTILE.INC($A$2:$A$1000,0.8),"High Risk",
IF(HR[[#This Row],[AttritionRiskScore]]&gt;=_xlfn.PERCENTILE.INC($AP$2:$AP$1000,0.5),"Medium Risk","Low Risk"))</f>
        <v>Medium Risk</v>
      </c>
      <c r="AR587">
        <f>(HR[[#This Row],[OverTimeFlag]]*4+HR[[#This Row],[LowWLBFlag]]*3+HR[[#This Row],[LowJobSatisFlag]]*2+HR[[#This Row],[LowProFlag]]*1)/10</f>
        <v>0.6</v>
      </c>
      <c r="AS587" t="str">
        <f t="shared" si="9"/>
        <v>Medium Burnout</v>
      </c>
      <c r="AT587" t="str">
        <f>IF(HR[[#This Row],[YearsSinceLastPromotion]]&gt;4,"High Stagnation",
IF(HR[[#This Row],[YearsSinceLastPromotion]]&gt;=3,"Medium Stagnation","Low Stagnation"))</f>
        <v>Low Stagnation</v>
      </c>
      <c r="AU587" t="str">
        <f>IF(HR[[#This Row],[MonthlyIncome]]&lt;4000,"Low Salary",
IF(HR[[#This Row],[MonthlyIncome]]&lt;8000,"Medium Salary","High Salary"))</f>
        <v>Low Salary</v>
      </c>
    </row>
    <row r="588" spans="1:47">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IF(HR[[#This Row],[OverTime]]="Yes",1,0)</f>
        <v>0</v>
      </c>
      <c r="AK588">
        <f>IF(HR[[#This Row],[JobSatisfaction]]&lt;=2,1,0)</f>
        <v>1</v>
      </c>
      <c r="AL588">
        <f>IF(HR[[#This Row],[WorkLifeBalance]]&lt;=2,1,0)</f>
        <v>0</v>
      </c>
      <c r="AM588">
        <f>IF(HR[[#This Row],[MonthlyIncome]]&lt;AVERAGE(HR[MonthlyIncome]),1,0)</f>
        <v>1</v>
      </c>
      <c r="AN588">
        <f>IF(HR[[#This Row],[EnvironmentSatisfaction]]&lt;=2,1,0)</f>
        <v>0</v>
      </c>
      <c r="AO588">
        <f>IF(HR[[#This Row],[YearsSinceLastPromotion]]&gt;4,1,0)</f>
        <v>0</v>
      </c>
      <c r="AP588">
        <f>(HR[[#This Row],[OverTimeFlag]]*1.5+HR[[#This Row],[LowJobSatisFlag]]*2.5+HR[[#This Row],[LowWLBFlag]]*2+HR[[#This Row],[LowSalaryFlag]]*1.5+HR[[#This Row],[LowEnviFlag]]*2+HR[[#This Row],[LowProFlag]]*0.5)/10</f>
        <v>0.4</v>
      </c>
      <c r="AQ588" t="str">
        <f>IF(A588&gt;=_xlfn.PERCENTILE.INC($A$2:$A$1000,0.8),"High Risk",
IF(HR[[#This Row],[AttritionRiskScore]]&gt;=_xlfn.PERCENTILE.INC($AP$2:$AP$1000,0.5),"Medium Risk","Low Risk"))</f>
        <v>Medium Risk</v>
      </c>
      <c r="AR588">
        <f>(HR[[#This Row],[OverTimeFlag]]*4+HR[[#This Row],[LowWLBFlag]]*3+HR[[#This Row],[LowJobSatisFlag]]*2+HR[[#This Row],[LowProFlag]]*1)/10</f>
        <v>0.2</v>
      </c>
      <c r="AS588" t="str">
        <f t="shared" si="9"/>
        <v>Low Burnout</v>
      </c>
      <c r="AT588" t="str">
        <f>IF(HR[[#This Row],[YearsSinceLastPromotion]]&gt;4,"High Stagnation",
IF(HR[[#This Row],[YearsSinceLastPromotion]]&gt;=3,"Medium Stagnation","Low Stagnation"))</f>
        <v>Low Stagnation</v>
      </c>
      <c r="AU588" t="str">
        <f>IF(HR[[#This Row],[MonthlyIncome]]&lt;4000,"Low Salary",
IF(HR[[#This Row],[MonthlyIncome]]&lt;8000,"Medium Salary","High Salary"))</f>
        <v>Low Salary</v>
      </c>
    </row>
    <row r="589" spans="1:47">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IF(HR[[#This Row],[OverTime]]="Yes",1,0)</f>
        <v>0</v>
      </c>
      <c r="AK589">
        <f>IF(HR[[#This Row],[JobSatisfaction]]&lt;=2,1,0)</f>
        <v>0</v>
      </c>
      <c r="AL589">
        <f>IF(HR[[#This Row],[WorkLifeBalance]]&lt;=2,1,0)</f>
        <v>0</v>
      </c>
      <c r="AM589">
        <f>IF(HR[[#This Row],[MonthlyIncome]]&lt;AVERAGE(HR[MonthlyIncome]),1,0)</f>
        <v>1</v>
      </c>
      <c r="AN589">
        <f>IF(HR[[#This Row],[EnvironmentSatisfaction]]&lt;=2,1,0)</f>
        <v>0</v>
      </c>
      <c r="AO589">
        <f>IF(HR[[#This Row],[YearsSinceLastPromotion]]&gt;4,1,0)</f>
        <v>0</v>
      </c>
      <c r="AP589">
        <f>(HR[[#This Row],[OverTimeFlag]]*1.5+HR[[#This Row],[LowJobSatisFlag]]*2.5+HR[[#This Row],[LowWLBFlag]]*2+HR[[#This Row],[LowSalaryFlag]]*1.5+HR[[#This Row],[LowEnviFlag]]*2+HR[[#This Row],[LowProFlag]]*0.5)/10</f>
        <v>0.15</v>
      </c>
      <c r="AQ589" t="str">
        <f>IF(A589&gt;=_xlfn.PERCENTILE.INC($A$2:$A$1000,0.8),"High Risk",
IF(HR[[#This Row],[AttritionRiskScore]]&gt;=_xlfn.PERCENTILE.INC($AP$2:$AP$1000,0.5),"Medium Risk","Low Risk"))</f>
        <v>High Risk</v>
      </c>
      <c r="AR589">
        <f>(HR[[#This Row],[OverTimeFlag]]*4+HR[[#This Row],[LowWLBFlag]]*3+HR[[#This Row],[LowJobSatisFlag]]*2+HR[[#This Row],[LowProFlag]]*1)/10</f>
        <v>0</v>
      </c>
      <c r="AS589" t="str">
        <f t="shared" si="9"/>
        <v>Low Burnout</v>
      </c>
      <c r="AT589" t="str">
        <f>IF(HR[[#This Row],[YearsSinceLastPromotion]]&gt;4,"High Stagnation",
IF(HR[[#This Row],[YearsSinceLastPromotion]]&gt;=3,"Medium Stagnation","Low Stagnation"))</f>
        <v>Low Stagnation</v>
      </c>
      <c r="AU589" t="str">
        <f>IF(HR[[#This Row],[MonthlyIncome]]&lt;4000,"Low Salary",
IF(HR[[#This Row],[MonthlyIncome]]&lt;8000,"Medium Salary","High Salary"))</f>
        <v>Low Salary</v>
      </c>
    </row>
    <row r="590" spans="1:47">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IF(HR[[#This Row],[OverTime]]="Yes",1,0)</f>
        <v>0</v>
      </c>
      <c r="AK590">
        <f>IF(HR[[#This Row],[JobSatisfaction]]&lt;=2,1,0)</f>
        <v>0</v>
      </c>
      <c r="AL590">
        <f>IF(HR[[#This Row],[WorkLifeBalance]]&lt;=2,1,0)</f>
        <v>0</v>
      </c>
      <c r="AM590">
        <f>IF(HR[[#This Row],[MonthlyIncome]]&lt;AVERAGE(HR[MonthlyIncome]),1,0)</f>
        <v>0</v>
      </c>
      <c r="AN590">
        <f>IF(HR[[#This Row],[EnvironmentSatisfaction]]&lt;=2,1,0)</f>
        <v>0</v>
      </c>
      <c r="AO590">
        <f>IF(HR[[#This Row],[YearsSinceLastPromotion]]&gt;4,1,0)</f>
        <v>0</v>
      </c>
      <c r="AP590">
        <f>(HR[[#This Row],[OverTimeFlag]]*1.5+HR[[#This Row],[LowJobSatisFlag]]*2.5+HR[[#This Row],[LowWLBFlag]]*2+HR[[#This Row],[LowSalaryFlag]]*1.5+HR[[#This Row],[LowEnviFlag]]*2+HR[[#This Row],[LowProFlag]]*0.5)/10</f>
        <v>0</v>
      </c>
      <c r="AQ590" t="str">
        <f>IF(A590&gt;=_xlfn.PERCENTILE.INC($A$2:$A$1000,0.8),"High Risk",
IF(HR[[#This Row],[AttritionRiskScore]]&gt;=_xlfn.PERCENTILE.INC($AP$2:$AP$1000,0.5),"Medium Risk","Low Risk"))</f>
        <v>High Risk</v>
      </c>
      <c r="AR590">
        <f>(HR[[#This Row],[OverTimeFlag]]*4+HR[[#This Row],[LowWLBFlag]]*3+HR[[#This Row],[LowJobSatisFlag]]*2+HR[[#This Row],[LowProFlag]]*1)/10</f>
        <v>0</v>
      </c>
      <c r="AS590" t="str">
        <f t="shared" si="9"/>
        <v>Low Burnout</v>
      </c>
      <c r="AT590" t="str">
        <f>IF(HR[[#This Row],[YearsSinceLastPromotion]]&gt;4,"High Stagnation",
IF(HR[[#This Row],[YearsSinceLastPromotion]]&gt;=3,"Medium Stagnation","Low Stagnation"))</f>
        <v>Low Stagnation</v>
      </c>
      <c r="AU590" t="str">
        <f>IF(HR[[#This Row],[MonthlyIncome]]&lt;4000,"Low Salary",
IF(HR[[#This Row],[MonthlyIncome]]&lt;8000,"Medium Salary","High Salary"))</f>
        <v>High Salary</v>
      </c>
    </row>
    <row r="591" spans="1:47">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IF(HR[[#This Row],[OverTime]]="Yes",1,0)</f>
        <v>1</v>
      </c>
      <c r="AK591">
        <f>IF(HR[[#This Row],[JobSatisfaction]]&lt;=2,1,0)</f>
        <v>1</v>
      </c>
      <c r="AL591">
        <f>IF(HR[[#This Row],[WorkLifeBalance]]&lt;=2,1,0)</f>
        <v>0</v>
      </c>
      <c r="AM591">
        <f>IF(HR[[#This Row],[MonthlyIncome]]&lt;AVERAGE(HR[MonthlyIncome]),1,0)</f>
        <v>1</v>
      </c>
      <c r="AN591">
        <f>IF(HR[[#This Row],[EnvironmentSatisfaction]]&lt;=2,1,0)</f>
        <v>1</v>
      </c>
      <c r="AO591">
        <f>IF(HR[[#This Row],[YearsSinceLastPromotion]]&gt;4,1,0)</f>
        <v>0</v>
      </c>
      <c r="AP591">
        <f>(HR[[#This Row],[OverTimeFlag]]*1.5+HR[[#This Row],[LowJobSatisFlag]]*2.5+HR[[#This Row],[LowWLBFlag]]*2+HR[[#This Row],[LowSalaryFlag]]*1.5+HR[[#This Row],[LowEnviFlag]]*2+HR[[#This Row],[LowProFlag]]*0.5)/10</f>
        <v>0.75</v>
      </c>
      <c r="AQ591" t="str">
        <f>IF(A591&gt;=_xlfn.PERCENTILE.INC($A$2:$A$1000,0.8),"High Risk",
IF(HR[[#This Row],[AttritionRiskScore]]&gt;=_xlfn.PERCENTILE.INC($AP$2:$AP$1000,0.5),"Medium Risk","Low Risk"))</f>
        <v>Medium Risk</v>
      </c>
      <c r="AR591">
        <f>(HR[[#This Row],[OverTimeFlag]]*4+HR[[#This Row],[LowWLBFlag]]*3+HR[[#This Row],[LowJobSatisFlag]]*2+HR[[#This Row],[LowProFlag]]*1)/10</f>
        <v>0.6</v>
      </c>
      <c r="AS591" t="str">
        <f t="shared" si="9"/>
        <v>Medium Burnout</v>
      </c>
      <c r="AT591" t="str">
        <f>IF(HR[[#This Row],[YearsSinceLastPromotion]]&gt;4,"High Stagnation",
IF(HR[[#This Row],[YearsSinceLastPromotion]]&gt;=3,"Medium Stagnation","Low Stagnation"))</f>
        <v>Low Stagnation</v>
      </c>
      <c r="AU591" t="str">
        <f>IF(HR[[#This Row],[MonthlyIncome]]&lt;4000,"Low Salary",
IF(HR[[#This Row],[MonthlyIncome]]&lt;8000,"Medium Salary","High Salary"))</f>
        <v>Low Salary</v>
      </c>
    </row>
    <row r="592" spans="1:47">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IF(HR[[#This Row],[OverTime]]="Yes",1,0)</f>
        <v>0</v>
      </c>
      <c r="AK592">
        <f>IF(HR[[#This Row],[JobSatisfaction]]&lt;=2,1,0)</f>
        <v>0</v>
      </c>
      <c r="AL592">
        <f>IF(HR[[#This Row],[WorkLifeBalance]]&lt;=2,1,0)</f>
        <v>0</v>
      </c>
      <c r="AM592">
        <f>IF(HR[[#This Row],[MonthlyIncome]]&lt;AVERAGE(HR[MonthlyIncome]),1,0)</f>
        <v>0</v>
      </c>
      <c r="AN592">
        <f>IF(HR[[#This Row],[EnvironmentSatisfaction]]&lt;=2,1,0)</f>
        <v>0</v>
      </c>
      <c r="AO592">
        <f>IF(HR[[#This Row],[YearsSinceLastPromotion]]&gt;4,1,0)</f>
        <v>0</v>
      </c>
      <c r="AP592">
        <f>(HR[[#This Row],[OverTimeFlag]]*1.5+HR[[#This Row],[LowJobSatisFlag]]*2.5+HR[[#This Row],[LowWLBFlag]]*2+HR[[#This Row],[LowSalaryFlag]]*1.5+HR[[#This Row],[LowEnviFlag]]*2+HR[[#This Row],[LowProFlag]]*0.5)/10</f>
        <v>0</v>
      </c>
      <c r="AQ592" t="str">
        <f>IF(A592&gt;=_xlfn.PERCENTILE.INC($A$2:$A$1000,0.8),"High Risk",
IF(HR[[#This Row],[AttritionRiskScore]]&gt;=_xlfn.PERCENTILE.INC($AP$2:$AP$1000,0.5),"Medium Risk","Low Risk"))</f>
        <v>Low Risk</v>
      </c>
      <c r="AR592">
        <f>(HR[[#This Row],[OverTimeFlag]]*4+HR[[#This Row],[LowWLBFlag]]*3+HR[[#This Row],[LowJobSatisFlag]]*2+HR[[#This Row],[LowProFlag]]*1)/10</f>
        <v>0</v>
      </c>
      <c r="AS592" t="str">
        <f t="shared" si="9"/>
        <v>Low Burnout</v>
      </c>
      <c r="AT592" t="str">
        <f>IF(HR[[#This Row],[YearsSinceLastPromotion]]&gt;4,"High Stagnation",
IF(HR[[#This Row],[YearsSinceLastPromotion]]&gt;=3,"Medium Stagnation","Low Stagnation"))</f>
        <v>Medium Stagnation</v>
      </c>
      <c r="AU592" t="str">
        <f>IF(HR[[#This Row],[MonthlyIncome]]&lt;4000,"Low Salary",
IF(HR[[#This Row],[MonthlyIncome]]&lt;8000,"Medium Salary","High Salary"))</f>
        <v>High Salary</v>
      </c>
    </row>
    <row r="593" spans="1:47">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IF(HR[[#This Row],[OverTime]]="Yes",1,0)</f>
        <v>0</v>
      </c>
      <c r="AK593">
        <f>IF(HR[[#This Row],[JobSatisfaction]]&lt;=2,1,0)</f>
        <v>1</v>
      </c>
      <c r="AL593">
        <f>IF(HR[[#This Row],[WorkLifeBalance]]&lt;=2,1,0)</f>
        <v>0</v>
      </c>
      <c r="AM593">
        <f>IF(HR[[#This Row],[MonthlyIncome]]&lt;AVERAGE(HR[MonthlyIncome]),1,0)</f>
        <v>1</v>
      </c>
      <c r="AN593">
        <f>IF(HR[[#This Row],[EnvironmentSatisfaction]]&lt;=2,1,0)</f>
        <v>1</v>
      </c>
      <c r="AO593">
        <f>IF(HR[[#This Row],[YearsSinceLastPromotion]]&gt;4,1,0)</f>
        <v>0</v>
      </c>
      <c r="AP593">
        <f>(HR[[#This Row],[OverTimeFlag]]*1.5+HR[[#This Row],[LowJobSatisFlag]]*2.5+HR[[#This Row],[LowWLBFlag]]*2+HR[[#This Row],[LowSalaryFlag]]*1.5+HR[[#This Row],[LowEnviFlag]]*2+HR[[#This Row],[LowProFlag]]*0.5)/10</f>
        <v>0.6</v>
      </c>
      <c r="AQ593" t="str">
        <f>IF(A593&gt;=_xlfn.PERCENTILE.INC($A$2:$A$1000,0.8),"High Risk",
IF(HR[[#This Row],[AttritionRiskScore]]&gt;=_xlfn.PERCENTILE.INC($AP$2:$AP$1000,0.5),"Medium Risk","Low Risk"))</f>
        <v>Medium Risk</v>
      </c>
      <c r="AR593">
        <f>(HR[[#This Row],[OverTimeFlag]]*4+HR[[#This Row],[LowWLBFlag]]*3+HR[[#This Row],[LowJobSatisFlag]]*2+HR[[#This Row],[LowProFlag]]*1)/10</f>
        <v>0.2</v>
      </c>
      <c r="AS593" t="str">
        <f t="shared" si="9"/>
        <v>Low Burnout</v>
      </c>
      <c r="AT593" t="str">
        <f>IF(HR[[#This Row],[YearsSinceLastPromotion]]&gt;4,"High Stagnation",
IF(HR[[#This Row],[YearsSinceLastPromotion]]&gt;=3,"Medium Stagnation","Low Stagnation"))</f>
        <v>Low Stagnation</v>
      </c>
      <c r="AU593" t="str">
        <f>IF(HR[[#This Row],[MonthlyIncome]]&lt;4000,"Low Salary",
IF(HR[[#This Row],[MonthlyIncome]]&lt;8000,"Medium Salary","High Salary"))</f>
        <v>Medium Salary</v>
      </c>
    </row>
    <row r="594" spans="1:47">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IF(HR[[#This Row],[OverTime]]="Yes",1,0)</f>
        <v>1</v>
      </c>
      <c r="AK594">
        <f>IF(HR[[#This Row],[JobSatisfaction]]&lt;=2,1,0)</f>
        <v>0</v>
      </c>
      <c r="AL594">
        <f>IF(HR[[#This Row],[WorkLifeBalance]]&lt;=2,1,0)</f>
        <v>1</v>
      </c>
      <c r="AM594">
        <f>IF(HR[[#This Row],[MonthlyIncome]]&lt;AVERAGE(HR[MonthlyIncome]),1,0)</f>
        <v>0</v>
      </c>
      <c r="AN594">
        <f>IF(HR[[#This Row],[EnvironmentSatisfaction]]&lt;=2,1,0)</f>
        <v>0</v>
      </c>
      <c r="AO594">
        <f>IF(HR[[#This Row],[YearsSinceLastPromotion]]&gt;4,1,0)</f>
        <v>0</v>
      </c>
      <c r="AP594">
        <f>(HR[[#This Row],[OverTimeFlag]]*1.5+HR[[#This Row],[LowJobSatisFlag]]*2.5+HR[[#This Row],[LowWLBFlag]]*2+HR[[#This Row],[LowSalaryFlag]]*1.5+HR[[#This Row],[LowEnviFlag]]*2+HR[[#This Row],[LowProFlag]]*0.5)/10</f>
        <v>0.35</v>
      </c>
      <c r="AQ594" t="str">
        <f>IF(A594&gt;=_xlfn.PERCENTILE.INC($A$2:$A$1000,0.8),"High Risk",
IF(HR[[#This Row],[AttritionRiskScore]]&gt;=_xlfn.PERCENTILE.INC($AP$2:$AP$1000,0.5),"Medium Risk","Low Risk"))</f>
        <v>High Risk</v>
      </c>
      <c r="AR594">
        <f>(HR[[#This Row],[OverTimeFlag]]*4+HR[[#This Row],[LowWLBFlag]]*3+HR[[#This Row],[LowJobSatisFlag]]*2+HR[[#This Row],[LowProFlag]]*1)/10</f>
        <v>0.7</v>
      </c>
      <c r="AS594" t="str">
        <f t="shared" si="9"/>
        <v>High Burnout</v>
      </c>
      <c r="AT594" t="str">
        <f>IF(HR[[#This Row],[YearsSinceLastPromotion]]&gt;4,"High Stagnation",
IF(HR[[#This Row],[YearsSinceLastPromotion]]&gt;=3,"Medium Stagnation","Low Stagnation"))</f>
        <v>Medium Stagnation</v>
      </c>
      <c r="AU594" t="str">
        <f>IF(HR[[#This Row],[MonthlyIncome]]&lt;4000,"Low Salary",
IF(HR[[#This Row],[MonthlyIncome]]&lt;8000,"Medium Salary","High Salary"))</f>
        <v>High Salary</v>
      </c>
    </row>
    <row r="595" spans="1:47">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IF(HR[[#This Row],[OverTime]]="Yes",1,0)</f>
        <v>0</v>
      </c>
      <c r="AK595">
        <f>IF(HR[[#This Row],[JobSatisfaction]]&lt;=2,1,0)</f>
        <v>1</v>
      </c>
      <c r="AL595">
        <f>IF(HR[[#This Row],[WorkLifeBalance]]&lt;=2,1,0)</f>
        <v>0</v>
      </c>
      <c r="AM595">
        <f>IF(HR[[#This Row],[MonthlyIncome]]&lt;AVERAGE(HR[MonthlyIncome]),1,0)</f>
        <v>1</v>
      </c>
      <c r="AN595">
        <f>IF(HR[[#This Row],[EnvironmentSatisfaction]]&lt;=2,1,0)</f>
        <v>0</v>
      </c>
      <c r="AO595">
        <f>IF(HR[[#This Row],[YearsSinceLastPromotion]]&gt;4,1,0)</f>
        <v>0</v>
      </c>
      <c r="AP595">
        <f>(HR[[#This Row],[OverTimeFlag]]*1.5+HR[[#This Row],[LowJobSatisFlag]]*2.5+HR[[#This Row],[LowWLBFlag]]*2+HR[[#This Row],[LowSalaryFlag]]*1.5+HR[[#This Row],[LowEnviFlag]]*2+HR[[#This Row],[LowProFlag]]*0.5)/10</f>
        <v>0.4</v>
      </c>
      <c r="AQ595" t="str">
        <f>IF(A595&gt;=_xlfn.PERCENTILE.INC($A$2:$A$1000,0.8),"High Risk",
IF(HR[[#This Row],[AttritionRiskScore]]&gt;=_xlfn.PERCENTILE.INC($AP$2:$AP$1000,0.5),"Medium Risk","Low Risk"))</f>
        <v>Medium Risk</v>
      </c>
      <c r="AR595">
        <f>(HR[[#This Row],[OverTimeFlag]]*4+HR[[#This Row],[LowWLBFlag]]*3+HR[[#This Row],[LowJobSatisFlag]]*2+HR[[#This Row],[LowProFlag]]*1)/10</f>
        <v>0.2</v>
      </c>
      <c r="AS595" t="str">
        <f t="shared" si="9"/>
        <v>Low Burnout</v>
      </c>
      <c r="AT595" t="str">
        <f>IF(HR[[#This Row],[YearsSinceLastPromotion]]&gt;4,"High Stagnation",
IF(HR[[#This Row],[YearsSinceLastPromotion]]&gt;=3,"Medium Stagnation","Low Stagnation"))</f>
        <v>Low Stagnation</v>
      </c>
      <c r="AU595" t="str">
        <f>IF(HR[[#This Row],[MonthlyIncome]]&lt;4000,"Low Salary",
IF(HR[[#This Row],[MonthlyIncome]]&lt;8000,"Medium Salary","High Salary"))</f>
        <v>Medium Salary</v>
      </c>
    </row>
    <row r="596" spans="1:47">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IF(HR[[#This Row],[OverTime]]="Yes",1,0)</f>
        <v>0</v>
      </c>
      <c r="AK596">
        <f>IF(HR[[#This Row],[JobSatisfaction]]&lt;=2,1,0)</f>
        <v>0</v>
      </c>
      <c r="AL596">
        <f>IF(HR[[#This Row],[WorkLifeBalance]]&lt;=2,1,0)</f>
        <v>0</v>
      </c>
      <c r="AM596">
        <f>IF(HR[[#This Row],[MonthlyIncome]]&lt;AVERAGE(HR[MonthlyIncome]),1,0)</f>
        <v>1</v>
      </c>
      <c r="AN596">
        <f>IF(HR[[#This Row],[EnvironmentSatisfaction]]&lt;=2,1,0)</f>
        <v>0</v>
      </c>
      <c r="AO596">
        <f>IF(HR[[#This Row],[YearsSinceLastPromotion]]&gt;4,1,0)</f>
        <v>0</v>
      </c>
      <c r="AP596">
        <f>(HR[[#This Row],[OverTimeFlag]]*1.5+HR[[#This Row],[LowJobSatisFlag]]*2.5+HR[[#This Row],[LowWLBFlag]]*2+HR[[#This Row],[LowSalaryFlag]]*1.5+HR[[#This Row],[LowEnviFlag]]*2+HR[[#This Row],[LowProFlag]]*0.5)/10</f>
        <v>0.15</v>
      </c>
      <c r="AQ596" t="str">
        <f>IF(A596&gt;=_xlfn.PERCENTILE.INC($A$2:$A$1000,0.8),"High Risk",
IF(HR[[#This Row],[AttritionRiskScore]]&gt;=_xlfn.PERCENTILE.INC($AP$2:$AP$1000,0.5),"Medium Risk","Low Risk"))</f>
        <v>Low Risk</v>
      </c>
      <c r="AR596">
        <f>(HR[[#This Row],[OverTimeFlag]]*4+HR[[#This Row],[LowWLBFlag]]*3+HR[[#This Row],[LowJobSatisFlag]]*2+HR[[#This Row],[LowProFlag]]*1)/10</f>
        <v>0</v>
      </c>
      <c r="AS596" t="str">
        <f t="shared" si="9"/>
        <v>Low Burnout</v>
      </c>
      <c r="AT596" t="str">
        <f>IF(HR[[#This Row],[YearsSinceLastPromotion]]&gt;4,"High Stagnation",
IF(HR[[#This Row],[YearsSinceLastPromotion]]&gt;=3,"Medium Stagnation","Low Stagnation"))</f>
        <v>Low Stagnation</v>
      </c>
      <c r="AU596" t="str">
        <f>IF(HR[[#This Row],[MonthlyIncome]]&lt;4000,"Low Salary",
IF(HR[[#This Row],[MonthlyIncome]]&lt;8000,"Medium Salary","High Salary"))</f>
        <v>Low Salary</v>
      </c>
    </row>
    <row r="597" spans="1:47">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IF(HR[[#This Row],[OverTime]]="Yes",1,0)</f>
        <v>1</v>
      </c>
      <c r="AK597">
        <f>IF(HR[[#This Row],[JobSatisfaction]]&lt;=2,1,0)</f>
        <v>1</v>
      </c>
      <c r="AL597">
        <f>IF(HR[[#This Row],[WorkLifeBalance]]&lt;=2,1,0)</f>
        <v>0</v>
      </c>
      <c r="AM597">
        <f>IF(HR[[#This Row],[MonthlyIncome]]&lt;AVERAGE(HR[MonthlyIncome]),1,0)</f>
        <v>0</v>
      </c>
      <c r="AN597">
        <f>IF(HR[[#This Row],[EnvironmentSatisfaction]]&lt;=2,1,0)</f>
        <v>0</v>
      </c>
      <c r="AO597">
        <f>IF(HR[[#This Row],[YearsSinceLastPromotion]]&gt;4,1,0)</f>
        <v>1</v>
      </c>
      <c r="AP597">
        <f>(HR[[#This Row],[OverTimeFlag]]*1.5+HR[[#This Row],[LowJobSatisFlag]]*2.5+HR[[#This Row],[LowWLBFlag]]*2+HR[[#This Row],[LowSalaryFlag]]*1.5+HR[[#This Row],[LowEnviFlag]]*2+HR[[#This Row],[LowProFlag]]*0.5)/10</f>
        <v>0.45</v>
      </c>
      <c r="AQ597" t="str">
        <f>IF(A597&gt;=_xlfn.PERCENTILE.INC($A$2:$A$1000,0.8),"High Risk",
IF(HR[[#This Row],[AttritionRiskScore]]&gt;=_xlfn.PERCENTILE.INC($AP$2:$AP$1000,0.5),"Medium Risk","Low Risk"))</f>
        <v>High Risk</v>
      </c>
      <c r="AR597">
        <f>(HR[[#This Row],[OverTimeFlag]]*4+HR[[#This Row],[LowWLBFlag]]*3+HR[[#This Row],[LowJobSatisFlag]]*2+HR[[#This Row],[LowProFlag]]*1)/10</f>
        <v>0.7</v>
      </c>
      <c r="AS597" t="str">
        <f t="shared" si="9"/>
        <v>High Burnout</v>
      </c>
      <c r="AT597" t="str">
        <f>IF(HR[[#This Row],[YearsSinceLastPromotion]]&gt;4,"High Stagnation",
IF(HR[[#This Row],[YearsSinceLastPromotion]]&gt;=3,"Medium Stagnation","Low Stagnation"))</f>
        <v>High Stagnation</v>
      </c>
      <c r="AU597" t="str">
        <f>IF(HR[[#This Row],[MonthlyIncome]]&lt;4000,"Low Salary",
IF(HR[[#This Row],[MonthlyIncome]]&lt;8000,"Medium Salary","High Salary"))</f>
        <v>High Salary</v>
      </c>
    </row>
    <row r="598" spans="1:47">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IF(HR[[#This Row],[OverTime]]="Yes",1,0)</f>
        <v>0</v>
      </c>
      <c r="AK598">
        <f>IF(HR[[#This Row],[JobSatisfaction]]&lt;=2,1,0)</f>
        <v>0</v>
      </c>
      <c r="AL598">
        <f>IF(HR[[#This Row],[WorkLifeBalance]]&lt;=2,1,0)</f>
        <v>0</v>
      </c>
      <c r="AM598">
        <f>IF(HR[[#This Row],[MonthlyIncome]]&lt;AVERAGE(HR[MonthlyIncome]),1,0)</f>
        <v>1</v>
      </c>
      <c r="AN598">
        <f>IF(HR[[#This Row],[EnvironmentSatisfaction]]&lt;=2,1,0)</f>
        <v>0</v>
      </c>
      <c r="AO598">
        <f>IF(HR[[#This Row],[YearsSinceLastPromotion]]&gt;4,1,0)</f>
        <v>0</v>
      </c>
      <c r="AP598">
        <f>(HR[[#This Row],[OverTimeFlag]]*1.5+HR[[#This Row],[LowJobSatisFlag]]*2.5+HR[[#This Row],[LowWLBFlag]]*2+HR[[#This Row],[LowSalaryFlag]]*1.5+HR[[#This Row],[LowEnviFlag]]*2+HR[[#This Row],[LowProFlag]]*0.5)/10</f>
        <v>0.15</v>
      </c>
      <c r="AQ598" t="str">
        <f>IF(A598&gt;=_xlfn.PERCENTILE.INC($A$2:$A$1000,0.8),"High Risk",
IF(HR[[#This Row],[AttritionRiskScore]]&gt;=_xlfn.PERCENTILE.INC($AP$2:$AP$1000,0.5),"Medium Risk","Low Risk"))</f>
        <v>Low Risk</v>
      </c>
      <c r="AR598">
        <f>(HR[[#This Row],[OverTimeFlag]]*4+HR[[#This Row],[LowWLBFlag]]*3+HR[[#This Row],[LowJobSatisFlag]]*2+HR[[#This Row],[LowProFlag]]*1)/10</f>
        <v>0</v>
      </c>
      <c r="AS598" t="str">
        <f t="shared" si="9"/>
        <v>Low Burnout</v>
      </c>
      <c r="AT598" t="str">
        <f>IF(HR[[#This Row],[YearsSinceLastPromotion]]&gt;4,"High Stagnation",
IF(HR[[#This Row],[YearsSinceLastPromotion]]&gt;=3,"Medium Stagnation","Low Stagnation"))</f>
        <v>Low Stagnation</v>
      </c>
      <c r="AU598" t="str">
        <f>IF(HR[[#This Row],[MonthlyIncome]]&lt;4000,"Low Salary",
IF(HR[[#This Row],[MonthlyIncome]]&lt;8000,"Medium Salary","High Salary"))</f>
        <v>Low Salary</v>
      </c>
    </row>
    <row r="599" spans="1:47">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IF(HR[[#This Row],[OverTime]]="Yes",1,0)</f>
        <v>1</v>
      </c>
      <c r="AK599">
        <f>IF(HR[[#This Row],[JobSatisfaction]]&lt;=2,1,0)</f>
        <v>0</v>
      </c>
      <c r="AL599">
        <f>IF(HR[[#This Row],[WorkLifeBalance]]&lt;=2,1,0)</f>
        <v>0</v>
      </c>
      <c r="AM599">
        <f>IF(HR[[#This Row],[MonthlyIncome]]&lt;AVERAGE(HR[MonthlyIncome]),1,0)</f>
        <v>1</v>
      </c>
      <c r="AN599">
        <f>IF(HR[[#This Row],[EnvironmentSatisfaction]]&lt;=2,1,0)</f>
        <v>0</v>
      </c>
      <c r="AO599">
        <f>IF(HR[[#This Row],[YearsSinceLastPromotion]]&gt;4,1,0)</f>
        <v>0</v>
      </c>
      <c r="AP599">
        <f>(HR[[#This Row],[OverTimeFlag]]*1.5+HR[[#This Row],[LowJobSatisFlag]]*2.5+HR[[#This Row],[LowWLBFlag]]*2+HR[[#This Row],[LowSalaryFlag]]*1.5+HR[[#This Row],[LowEnviFlag]]*2+HR[[#This Row],[LowProFlag]]*0.5)/10</f>
        <v>0.3</v>
      </c>
      <c r="AQ599" t="str">
        <f>IF(A599&gt;=_xlfn.PERCENTILE.INC($A$2:$A$1000,0.8),"High Risk",
IF(HR[[#This Row],[AttritionRiskScore]]&gt;=_xlfn.PERCENTILE.INC($AP$2:$AP$1000,0.5),"Medium Risk","Low Risk"))</f>
        <v>Low Risk</v>
      </c>
      <c r="AR599">
        <f>(HR[[#This Row],[OverTimeFlag]]*4+HR[[#This Row],[LowWLBFlag]]*3+HR[[#This Row],[LowJobSatisFlag]]*2+HR[[#This Row],[LowProFlag]]*1)/10</f>
        <v>0.4</v>
      </c>
      <c r="AS599" t="str">
        <f t="shared" si="9"/>
        <v>Medium Burnout</v>
      </c>
      <c r="AT599" t="str">
        <f>IF(HR[[#This Row],[YearsSinceLastPromotion]]&gt;4,"High Stagnation",
IF(HR[[#This Row],[YearsSinceLastPromotion]]&gt;=3,"Medium Stagnation","Low Stagnation"))</f>
        <v>Low Stagnation</v>
      </c>
      <c r="AU599" t="str">
        <f>IF(HR[[#This Row],[MonthlyIncome]]&lt;4000,"Low Salary",
IF(HR[[#This Row],[MonthlyIncome]]&lt;8000,"Medium Salary","High Salary"))</f>
        <v>Medium Salary</v>
      </c>
    </row>
    <row r="600" spans="1:47">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IF(HR[[#This Row],[OverTime]]="Yes",1,0)</f>
        <v>0</v>
      </c>
      <c r="AK600">
        <f>IF(HR[[#This Row],[JobSatisfaction]]&lt;=2,1,0)</f>
        <v>0</v>
      </c>
      <c r="AL600">
        <f>IF(HR[[#This Row],[WorkLifeBalance]]&lt;=2,1,0)</f>
        <v>1</v>
      </c>
      <c r="AM600">
        <f>IF(HR[[#This Row],[MonthlyIncome]]&lt;AVERAGE(HR[MonthlyIncome]),1,0)</f>
        <v>1</v>
      </c>
      <c r="AN600">
        <f>IF(HR[[#This Row],[EnvironmentSatisfaction]]&lt;=2,1,0)</f>
        <v>0</v>
      </c>
      <c r="AO600">
        <f>IF(HR[[#This Row],[YearsSinceLastPromotion]]&gt;4,1,0)</f>
        <v>0</v>
      </c>
      <c r="AP600">
        <f>(HR[[#This Row],[OverTimeFlag]]*1.5+HR[[#This Row],[LowJobSatisFlag]]*2.5+HR[[#This Row],[LowWLBFlag]]*2+HR[[#This Row],[LowSalaryFlag]]*1.5+HR[[#This Row],[LowEnviFlag]]*2+HR[[#This Row],[LowProFlag]]*0.5)/10</f>
        <v>0.35</v>
      </c>
      <c r="AQ600" t="str">
        <f>IF(A600&gt;=_xlfn.PERCENTILE.INC($A$2:$A$1000,0.8),"High Risk",
IF(HR[[#This Row],[AttritionRiskScore]]&gt;=_xlfn.PERCENTILE.INC($AP$2:$AP$1000,0.5),"Medium Risk","Low Risk"))</f>
        <v>Medium Risk</v>
      </c>
      <c r="AR600">
        <f>(HR[[#This Row],[OverTimeFlag]]*4+HR[[#This Row],[LowWLBFlag]]*3+HR[[#This Row],[LowJobSatisFlag]]*2+HR[[#This Row],[LowProFlag]]*1)/10</f>
        <v>0.3</v>
      </c>
      <c r="AS600" t="str">
        <f t="shared" si="9"/>
        <v>Low Burnout</v>
      </c>
      <c r="AT600" t="str">
        <f>IF(HR[[#This Row],[YearsSinceLastPromotion]]&gt;4,"High Stagnation",
IF(HR[[#This Row],[YearsSinceLastPromotion]]&gt;=3,"Medium Stagnation","Low Stagnation"))</f>
        <v>Low Stagnation</v>
      </c>
      <c r="AU600" t="str">
        <f>IF(HR[[#This Row],[MonthlyIncome]]&lt;4000,"Low Salary",
IF(HR[[#This Row],[MonthlyIncome]]&lt;8000,"Medium Salary","High Salary"))</f>
        <v>Medium Salary</v>
      </c>
    </row>
    <row r="601" spans="1:47">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IF(HR[[#This Row],[OverTime]]="Yes",1,0)</f>
        <v>0</v>
      </c>
      <c r="AK601">
        <f>IF(HR[[#This Row],[JobSatisfaction]]&lt;=2,1,0)</f>
        <v>1</v>
      </c>
      <c r="AL601">
        <f>IF(HR[[#This Row],[WorkLifeBalance]]&lt;=2,1,0)</f>
        <v>0</v>
      </c>
      <c r="AM601">
        <f>IF(HR[[#This Row],[MonthlyIncome]]&lt;AVERAGE(HR[MonthlyIncome]),1,0)</f>
        <v>1</v>
      </c>
      <c r="AN601">
        <f>IF(HR[[#This Row],[EnvironmentSatisfaction]]&lt;=2,1,0)</f>
        <v>0</v>
      </c>
      <c r="AO601">
        <f>IF(HR[[#This Row],[YearsSinceLastPromotion]]&gt;4,1,0)</f>
        <v>0</v>
      </c>
      <c r="AP601">
        <f>(HR[[#This Row],[OverTimeFlag]]*1.5+HR[[#This Row],[LowJobSatisFlag]]*2.5+HR[[#This Row],[LowWLBFlag]]*2+HR[[#This Row],[LowSalaryFlag]]*1.5+HR[[#This Row],[LowEnviFlag]]*2+HR[[#This Row],[LowProFlag]]*0.5)/10</f>
        <v>0.4</v>
      </c>
      <c r="AQ601" t="str">
        <f>IF(A601&gt;=_xlfn.PERCENTILE.INC($A$2:$A$1000,0.8),"High Risk",
IF(HR[[#This Row],[AttritionRiskScore]]&gt;=_xlfn.PERCENTILE.INC($AP$2:$AP$1000,0.5),"Medium Risk","Low Risk"))</f>
        <v>Medium Risk</v>
      </c>
      <c r="AR601">
        <f>(HR[[#This Row],[OverTimeFlag]]*4+HR[[#This Row],[LowWLBFlag]]*3+HR[[#This Row],[LowJobSatisFlag]]*2+HR[[#This Row],[LowProFlag]]*1)/10</f>
        <v>0.2</v>
      </c>
      <c r="AS601" t="str">
        <f t="shared" si="9"/>
        <v>Low Burnout</v>
      </c>
      <c r="AT601" t="str">
        <f>IF(HR[[#This Row],[YearsSinceLastPromotion]]&gt;4,"High Stagnation",
IF(HR[[#This Row],[YearsSinceLastPromotion]]&gt;=3,"Medium Stagnation","Low Stagnation"))</f>
        <v>Low Stagnation</v>
      </c>
      <c r="AU601" t="str">
        <f>IF(HR[[#This Row],[MonthlyIncome]]&lt;4000,"Low Salary",
IF(HR[[#This Row],[MonthlyIncome]]&lt;8000,"Medium Salary","High Salary"))</f>
        <v>Low Salary</v>
      </c>
    </row>
    <row r="602" spans="1:47">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IF(HR[[#This Row],[OverTime]]="Yes",1,0)</f>
        <v>0</v>
      </c>
      <c r="AK602">
        <f>IF(HR[[#This Row],[JobSatisfaction]]&lt;=2,1,0)</f>
        <v>0</v>
      </c>
      <c r="AL602">
        <f>IF(HR[[#This Row],[WorkLifeBalance]]&lt;=2,1,0)</f>
        <v>0</v>
      </c>
      <c r="AM602">
        <f>IF(HR[[#This Row],[MonthlyIncome]]&lt;AVERAGE(HR[MonthlyIncome]),1,0)</f>
        <v>1</v>
      </c>
      <c r="AN602">
        <f>IF(HR[[#This Row],[EnvironmentSatisfaction]]&lt;=2,1,0)</f>
        <v>0</v>
      </c>
      <c r="AO602">
        <f>IF(HR[[#This Row],[YearsSinceLastPromotion]]&gt;4,1,0)</f>
        <v>1</v>
      </c>
      <c r="AP602">
        <f>(HR[[#This Row],[OverTimeFlag]]*1.5+HR[[#This Row],[LowJobSatisFlag]]*2.5+HR[[#This Row],[LowWLBFlag]]*2+HR[[#This Row],[LowSalaryFlag]]*1.5+HR[[#This Row],[LowEnviFlag]]*2+HR[[#This Row],[LowProFlag]]*0.5)/10</f>
        <v>0.2</v>
      </c>
      <c r="AQ602" t="str">
        <f>IF(A602&gt;=_xlfn.PERCENTILE.INC($A$2:$A$1000,0.8),"High Risk",
IF(HR[[#This Row],[AttritionRiskScore]]&gt;=_xlfn.PERCENTILE.INC($AP$2:$AP$1000,0.5),"Medium Risk","Low Risk"))</f>
        <v>Low Risk</v>
      </c>
      <c r="AR602">
        <f>(HR[[#This Row],[OverTimeFlag]]*4+HR[[#This Row],[LowWLBFlag]]*3+HR[[#This Row],[LowJobSatisFlag]]*2+HR[[#This Row],[LowProFlag]]*1)/10</f>
        <v>0.1</v>
      </c>
      <c r="AS602" t="str">
        <f t="shared" si="9"/>
        <v>Low Burnout</v>
      </c>
      <c r="AT602" t="str">
        <f>IF(HR[[#This Row],[YearsSinceLastPromotion]]&gt;4,"High Stagnation",
IF(HR[[#This Row],[YearsSinceLastPromotion]]&gt;=3,"Medium Stagnation","Low Stagnation"))</f>
        <v>High Stagnation</v>
      </c>
      <c r="AU602" t="str">
        <f>IF(HR[[#This Row],[MonthlyIncome]]&lt;4000,"Low Salary",
IF(HR[[#This Row],[MonthlyIncome]]&lt;8000,"Medium Salary","High Salary"))</f>
        <v>Medium Salary</v>
      </c>
    </row>
    <row r="603" spans="1:47">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IF(HR[[#This Row],[OverTime]]="Yes",1,0)</f>
        <v>0</v>
      </c>
      <c r="AK603">
        <f>IF(HR[[#This Row],[JobSatisfaction]]&lt;=2,1,0)</f>
        <v>0</v>
      </c>
      <c r="AL603">
        <f>IF(HR[[#This Row],[WorkLifeBalance]]&lt;=2,1,0)</f>
        <v>0</v>
      </c>
      <c r="AM603">
        <f>IF(HR[[#This Row],[MonthlyIncome]]&lt;AVERAGE(HR[MonthlyIncome]),1,0)</f>
        <v>1</v>
      </c>
      <c r="AN603">
        <f>IF(HR[[#This Row],[EnvironmentSatisfaction]]&lt;=2,1,0)</f>
        <v>1</v>
      </c>
      <c r="AO603">
        <f>IF(HR[[#This Row],[YearsSinceLastPromotion]]&gt;4,1,0)</f>
        <v>0</v>
      </c>
      <c r="AP603">
        <f>(HR[[#This Row],[OverTimeFlag]]*1.5+HR[[#This Row],[LowJobSatisFlag]]*2.5+HR[[#This Row],[LowWLBFlag]]*2+HR[[#This Row],[LowSalaryFlag]]*1.5+HR[[#This Row],[LowEnviFlag]]*2+HR[[#This Row],[LowProFlag]]*0.5)/10</f>
        <v>0.35</v>
      </c>
      <c r="AQ603" t="str">
        <f>IF(A603&gt;=_xlfn.PERCENTILE.INC($A$2:$A$1000,0.8),"High Risk",
IF(HR[[#This Row],[AttritionRiskScore]]&gt;=_xlfn.PERCENTILE.INC($AP$2:$AP$1000,0.5),"Medium Risk","Low Risk"))</f>
        <v>Medium Risk</v>
      </c>
      <c r="AR603">
        <f>(HR[[#This Row],[OverTimeFlag]]*4+HR[[#This Row],[LowWLBFlag]]*3+HR[[#This Row],[LowJobSatisFlag]]*2+HR[[#This Row],[LowProFlag]]*1)/10</f>
        <v>0</v>
      </c>
      <c r="AS603" t="str">
        <f t="shared" si="9"/>
        <v>Low Burnout</v>
      </c>
      <c r="AT603" t="str">
        <f>IF(HR[[#This Row],[YearsSinceLastPromotion]]&gt;4,"High Stagnation",
IF(HR[[#This Row],[YearsSinceLastPromotion]]&gt;=3,"Medium Stagnation","Low Stagnation"))</f>
        <v>Low Stagnation</v>
      </c>
      <c r="AU603" t="str">
        <f>IF(HR[[#This Row],[MonthlyIncome]]&lt;4000,"Low Salary",
IF(HR[[#This Row],[MonthlyIncome]]&lt;8000,"Medium Salary","High Salary"))</f>
        <v>Medium Salary</v>
      </c>
    </row>
    <row r="604" spans="1:47">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IF(HR[[#This Row],[OverTime]]="Yes",1,0)</f>
        <v>1</v>
      </c>
      <c r="AK604">
        <f>IF(HR[[#This Row],[JobSatisfaction]]&lt;=2,1,0)</f>
        <v>0</v>
      </c>
      <c r="AL604">
        <f>IF(HR[[#This Row],[WorkLifeBalance]]&lt;=2,1,0)</f>
        <v>1</v>
      </c>
      <c r="AM604">
        <f>IF(HR[[#This Row],[MonthlyIncome]]&lt;AVERAGE(HR[MonthlyIncome]),1,0)</f>
        <v>0</v>
      </c>
      <c r="AN604">
        <f>IF(HR[[#This Row],[EnvironmentSatisfaction]]&lt;=2,1,0)</f>
        <v>0</v>
      </c>
      <c r="AO604">
        <f>IF(HR[[#This Row],[YearsSinceLastPromotion]]&gt;4,1,0)</f>
        <v>0</v>
      </c>
      <c r="AP604">
        <f>(HR[[#This Row],[OverTimeFlag]]*1.5+HR[[#This Row],[LowJobSatisFlag]]*2.5+HR[[#This Row],[LowWLBFlag]]*2+HR[[#This Row],[LowSalaryFlag]]*1.5+HR[[#This Row],[LowEnviFlag]]*2+HR[[#This Row],[LowProFlag]]*0.5)/10</f>
        <v>0.35</v>
      </c>
      <c r="AQ604" t="str">
        <f>IF(A604&gt;=_xlfn.PERCENTILE.INC($A$2:$A$1000,0.8),"High Risk",
IF(HR[[#This Row],[AttritionRiskScore]]&gt;=_xlfn.PERCENTILE.INC($AP$2:$AP$1000,0.5),"Medium Risk","Low Risk"))</f>
        <v>Medium Risk</v>
      </c>
      <c r="AR604">
        <f>(HR[[#This Row],[OverTimeFlag]]*4+HR[[#This Row],[LowWLBFlag]]*3+HR[[#This Row],[LowJobSatisFlag]]*2+HR[[#This Row],[LowProFlag]]*1)/10</f>
        <v>0.7</v>
      </c>
      <c r="AS604" t="str">
        <f t="shared" si="9"/>
        <v>High Burnout</v>
      </c>
      <c r="AT604" t="str">
        <f>IF(HR[[#This Row],[YearsSinceLastPromotion]]&gt;4,"High Stagnation",
IF(HR[[#This Row],[YearsSinceLastPromotion]]&gt;=3,"Medium Stagnation","Low Stagnation"))</f>
        <v>Low Stagnation</v>
      </c>
      <c r="AU604" t="str">
        <f>IF(HR[[#This Row],[MonthlyIncome]]&lt;4000,"Low Salary",
IF(HR[[#This Row],[MonthlyIncome]]&lt;8000,"Medium Salary","High Salary"))</f>
        <v>Medium Salary</v>
      </c>
    </row>
    <row r="605" spans="1:47">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IF(HR[[#This Row],[OverTime]]="Yes",1,0)</f>
        <v>0</v>
      </c>
      <c r="AK605">
        <f>IF(HR[[#This Row],[JobSatisfaction]]&lt;=2,1,0)</f>
        <v>0</v>
      </c>
      <c r="AL605">
        <f>IF(HR[[#This Row],[WorkLifeBalance]]&lt;=2,1,0)</f>
        <v>0</v>
      </c>
      <c r="AM605">
        <f>IF(HR[[#This Row],[MonthlyIncome]]&lt;AVERAGE(HR[MonthlyIncome]),1,0)</f>
        <v>1</v>
      </c>
      <c r="AN605">
        <f>IF(HR[[#This Row],[EnvironmentSatisfaction]]&lt;=2,1,0)</f>
        <v>1</v>
      </c>
      <c r="AO605">
        <f>IF(HR[[#This Row],[YearsSinceLastPromotion]]&gt;4,1,0)</f>
        <v>0</v>
      </c>
      <c r="AP605">
        <f>(HR[[#This Row],[OverTimeFlag]]*1.5+HR[[#This Row],[LowJobSatisFlag]]*2.5+HR[[#This Row],[LowWLBFlag]]*2+HR[[#This Row],[LowSalaryFlag]]*1.5+HR[[#This Row],[LowEnviFlag]]*2+HR[[#This Row],[LowProFlag]]*0.5)/10</f>
        <v>0.35</v>
      </c>
      <c r="AQ605" t="str">
        <f>IF(A605&gt;=_xlfn.PERCENTILE.INC($A$2:$A$1000,0.8),"High Risk",
IF(HR[[#This Row],[AttritionRiskScore]]&gt;=_xlfn.PERCENTILE.INC($AP$2:$AP$1000,0.5),"Medium Risk","Low Risk"))</f>
        <v>High Risk</v>
      </c>
      <c r="AR605">
        <f>(HR[[#This Row],[OverTimeFlag]]*4+HR[[#This Row],[LowWLBFlag]]*3+HR[[#This Row],[LowJobSatisFlag]]*2+HR[[#This Row],[LowProFlag]]*1)/10</f>
        <v>0</v>
      </c>
      <c r="AS605" t="str">
        <f t="shared" si="9"/>
        <v>Low Burnout</v>
      </c>
      <c r="AT605" t="str">
        <f>IF(HR[[#This Row],[YearsSinceLastPromotion]]&gt;4,"High Stagnation",
IF(HR[[#This Row],[YearsSinceLastPromotion]]&gt;=3,"Medium Stagnation","Low Stagnation"))</f>
        <v>Low Stagnation</v>
      </c>
      <c r="AU605" t="str">
        <f>IF(HR[[#This Row],[MonthlyIncome]]&lt;4000,"Low Salary",
IF(HR[[#This Row],[MonthlyIncome]]&lt;8000,"Medium Salary","High Salary"))</f>
        <v>Low Salary</v>
      </c>
    </row>
    <row r="606" spans="1:47">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IF(HR[[#This Row],[OverTime]]="Yes",1,0)</f>
        <v>0</v>
      </c>
      <c r="AK606">
        <f>IF(HR[[#This Row],[JobSatisfaction]]&lt;=2,1,0)</f>
        <v>1</v>
      </c>
      <c r="AL606">
        <f>IF(HR[[#This Row],[WorkLifeBalance]]&lt;=2,1,0)</f>
        <v>1</v>
      </c>
      <c r="AM606">
        <f>IF(HR[[#This Row],[MonthlyIncome]]&lt;AVERAGE(HR[MonthlyIncome]),1,0)</f>
        <v>1</v>
      </c>
      <c r="AN606">
        <f>IF(HR[[#This Row],[EnvironmentSatisfaction]]&lt;=2,1,0)</f>
        <v>1</v>
      </c>
      <c r="AO606">
        <f>IF(HR[[#This Row],[YearsSinceLastPromotion]]&gt;4,1,0)</f>
        <v>1</v>
      </c>
      <c r="AP606">
        <f>(HR[[#This Row],[OverTimeFlag]]*1.5+HR[[#This Row],[LowJobSatisFlag]]*2.5+HR[[#This Row],[LowWLBFlag]]*2+HR[[#This Row],[LowSalaryFlag]]*1.5+HR[[#This Row],[LowEnviFlag]]*2+HR[[#This Row],[LowProFlag]]*0.5)/10</f>
        <v>0.85</v>
      </c>
      <c r="AQ606" t="str">
        <f>IF(A606&gt;=_xlfn.PERCENTILE.INC($A$2:$A$1000,0.8),"High Risk",
IF(HR[[#This Row],[AttritionRiskScore]]&gt;=_xlfn.PERCENTILE.INC($AP$2:$AP$1000,0.5),"Medium Risk","Low Risk"))</f>
        <v>Medium Risk</v>
      </c>
      <c r="AR606">
        <f>(HR[[#This Row],[OverTimeFlag]]*4+HR[[#This Row],[LowWLBFlag]]*3+HR[[#This Row],[LowJobSatisFlag]]*2+HR[[#This Row],[LowProFlag]]*1)/10</f>
        <v>0.6</v>
      </c>
      <c r="AS606" t="str">
        <f t="shared" si="9"/>
        <v>Medium Burnout</v>
      </c>
      <c r="AT606" t="str">
        <f>IF(HR[[#This Row],[YearsSinceLastPromotion]]&gt;4,"High Stagnation",
IF(HR[[#This Row],[YearsSinceLastPromotion]]&gt;=3,"Medium Stagnation","Low Stagnation"))</f>
        <v>High Stagnation</v>
      </c>
      <c r="AU606" t="str">
        <f>IF(HR[[#This Row],[MonthlyIncome]]&lt;4000,"Low Salary",
IF(HR[[#This Row],[MonthlyIncome]]&lt;8000,"Medium Salary","High Salary"))</f>
        <v>Medium Salary</v>
      </c>
    </row>
    <row r="607" spans="1:47">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IF(HR[[#This Row],[OverTime]]="Yes",1,0)</f>
        <v>0</v>
      </c>
      <c r="AK607">
        <f>IF(HR[[#This Row],[JobSatisfaction]]&lt;=2,1,0)</f>
        <v>1</v>
      </c>
      <c r="AL607">
        <f>IF(HR[[#This Row],[WorkLifeBalance]]&lt;=2,1,0)</f>
        <v>1</v>
      </c>
      <c r="AM607">
        <f>IF(HR[[#This Row],[MonthlyIncome]]&lt;AVERAGE(HR[MonthlyIncome]),1,0)</f>
        <v>1</v>
      </c>
      <c r="AN607">
        <f>IF(HR[[#This Row],[EnvironmentSatisfaction]]&lt;=2,1,0)</f>
        <v>1</v>
      </c>
      <c r="AO607">
        <f>IF(HR[[#This Row],[YearsSinceLastPromotion]]&gt;4,1,0)</f>
        <v>0</v>
      </c>
      <c r="AP607">
        <f>(HR[[#This Row],[OverTimeFlag]]*1.5+HR[[#This Row],[LowJobSatisFlag]]*2.5+HR[[#This Row],[LowWLBFlag]]*2+HR[[#This Row],[LowSalaryFlag]]*1.5+HR[[#This Row],[LowEnviFlag]]*2+HR[[#This Row],[LowProFlag]]*0.5)/10</f>
        <v>0.8</v>
      </c>
      <c r="AQ607" t="str">
        <f>IF(A607&gt;=_xlfn.PERCENTILE.INC($A$2:$A$1000,0.8),"High Risk",
IF(HR[[#This Row],[AttritionRiskScore]]&gt;=_xlfn.PERCENTILE.INC($AP$2:$AP$1000,0.5),"Medium Risk","Low Risk"))</f>
        <v>Medium Risk</v>
      </c>
      <c r="AR607">
        <f>(HR[[#This Row],[OverTimeFlag]]*4+HR[[#This Row],[LowWLBFlag]]*3+HR[[#This Row],[LowJobSatisFlag]]*2+HR[[#This Row],[LowProFlag]]*1)/10</f>
        <v>0.5</v>
      </c>
      <c r="AS607" t="str">
        <f t="shared" si="9"/>
        <v>Medium Burnout</v>
      </c>
      <c r="AT607" t="str">
        <f>IF(HR[[#This Row],[YearsSinceLastPromotion]]&gt;4,"High Stagnation",
IF(HR[[#This Row],[YearsSinceLastPromotion]]&gt;=3,"Medium Stagnation","Low Stagnation"))</f>
        <v>Low Stagnation</v>
      </c>
      <c r="AU607" t="str">
        <f>IF(HR[[#This Row],[MonthlyIncome]]&lt;4000,"Low Salary",
IF(HR[[#This Row],[MonthlyIncome]]&lt;8000,"Medium Salary","High Salary"))</f>
        <v>Medium Salary</v>
      </c>
    </row>
    <row r="608" spans="1:47">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IF(HR[[#This Row],[OverTime]]="Yes",1,0)</f>
        <v>0</v>
      </c>
      <c r="AK608">
        <f>IF(HR[[#This Row],[JobSatisfaction]]&lt;=2,1,0)</f>
        <v>0</v>
      </c>
      <c r="AL608">
        <f>IF(HR[[#This Row],[WorkLifeBalance]]&lt;=2,1,0)</f>
        <v>0</v>
      </c>
      <c r="AM608">
        <f>IF(HR[[#This Row],[MonthlyIncome]]&lt;AVERAGE(HR[MonthlyIncome]),1,0)</f>
        <v>1</v>
      </c>
      <c r="AN608">
        <f>IF(HR[[#This Row],[EnvironmentSatisfaction]]&lt;=2,1,0)</f>
        <v>0</v>
      </c>
      <c r="AO608">
        <f>IF(HR[[#This Row],[YearsSinceLastPromotion]]&gt;4,1,0)</f>
        <v>0</v>
      </c>
      <c r="AP608">
        <f>(HR[[#This Row],[OverTimeFlag]]*1.5+HR[[#This Row],[LowJobSatisFlag]]*2.5+HR[[#This Row],[LowWLBFlag]]*2+HR[[#This Row],[LowSalaryFlag]]*1.5+HR[[#This Row],[LowEnviFlag]]*2+HR[[#This Row],[LowProFlag]]*0.5)/10</f>
        <v>0.15</v>
      </c>
      <c r="AQ608" t="str">
        <f>IF(A608&gt;=_xlfn.PERCENTILE.INC($A$2:$A$1000,0.8),"High Risk",
IF(HR[[#This Row],[AttritionRiskScore]]&gt;=_xlfn.PERCENTILE.INC($AP$2:$AP$1000,0.5),"Medium Risk","Low Risk"))</f>
        <v>Low Risk</v>
      </c>
      <c r="AR608">
        <f>(HR[[#This Row],[OverTimeFlag]]*4+HR[[#This Row],[LowWLBFlag]]*3+HR[[#This Row],[LowJobSatisFlag]]*2+HR[[#This Row],[LowProFlag]]*1)/10</f>
        <v>0</v>
      </c>
      <c r="AS608" t="str">
        <f t="shared" si="9"/>
        <v>Low Burnout</v>
      </c>
      <c r="AT608" t="str">
        <f>IF(HR[[#This Row],[YearsSinceLastPromotion]]&gt;4,"High Stagnation",
IF(HR[[#This Row],[YearsSinceLastPromotion]]&gt;=3,"Medium Stagnation","Low Stagnation"))</f>
        <v>Low Stagnation</v>
      </c>
      <c r="AU608" t="str">
        <f>IF(HR[[#This Row],[MonthlyIncome]]&lt;4000,"Low Salary",
IF(HR[[#This Row],[MonthlyIncome]]&lt;8000,"Medium Salary","High Salary"))</f>
        <v>Low Salary</v>
      </c>
    </row>
    <row r="609" spans="1:47">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IF(HR[[#This Row],[OverTime]]="Yes",1,0)</f>
        <v>0</v>
      </c>
      <c r="AK609">
        <f>IF(HR[[#This Row],[JobSatisfaction]]&lt;=2,1,0)</f>
        <v>0</v>
      </c>
      <c r="AL609">
        <f>IF(HR[[#This Row],[WorkLifeBalance]]&lt;=2,1,0)</f>
        <v>0</v>
      </c>
      <c r="AM609">
        <f>IF(HR[[#This Row],[MonthlyIncome]]&lt;AVERAGE(HR[MonthlyIncome]),1,0)</f>
        <v>0</v>
      </c>
      <c r="AN609">
        <f>IF(HR[[#This Row],[EnvironmentSatisfaction]]&lt;=2,1,0)</f>
        <v>0</v>
      </c>
      <c r="AO609">
        <f>IF(HR[[#This Row],[YearsSinceLastPromotion]]&gt;4,1,0)</f>
        <v>1</v>
      </c>
      <c r="AP609">
        <f>(HR[[#This Row],[OverTimeFlag]]*1.5+HR[[#This Row],[LowJobSatisFlag]]*2.5+HR[[#This Row],[LowWLBFlag]]*2+HR[[#This Row],[LowSalaryFlag]]*1.5+HR[[#This Row],[LowEnviFlag]]*2+HR[[#This Row],[LowProFlag]]*0.5)/10</f>
        <v>0.05</v>
      </c>
      <c r="AQ609" t="str">
        <f>IF(A609&gt;=_xlfn.PERCENTILE.INC($A$2:$A$1000,0.8),"High Risk",
IF(HR[[#This Row],[AttritionRiskScore]]&gt;=_xlfn.PERCENTILE.INC($AP$2:$AP$1000,0.5),"Medium Risk","Low Risk"))</f>
        <v>High Risk</v>
      </c>
      <c r="AR609">
        <f>(HR[[#This Row],[OverTimeFlag]]*4+HR[[#This Row],[LowWLBFlag]]*3+HR[[#This Row],[LowJobSatisFlag]]*2+HR[[#This Row],[LowProFlag]]*1)/10</f>
        <v>0.1</v>
      </c>
      <c r="AS609" t="str">
        <f t="shared" si="9"/>
        <v>Low Burnout</v>
      </c>
      <c r="AT609" t="str">
        <f>IF(HR[[#This Row],[YearsSinceLastPromotion]]&gt;4,"High Stagnation",
IF(HR[[#This Row],[YearsSinceLastPromotion]]&gt;=3,"Medium Stagnation","Low Stagnation"))</f>
        <v>High Stagnation</v>
      </c>
      <c r="AU609" t="str">
        <f>IF(HR[[#This Row],[MonthlyIncome]]&lt;4000,"Low Salary",
IF(HR[[#This Row],[MonthlyIncome]]&lt;8000,"Medium Salary","High Salary"))</f>
        <v>Medium Salary</v>
      </c>
    </row>
    <row r="610" spans="1:47">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IF(HR[[#This Row],[OverTime]]="Yes",1,0)</f>
        <v>0</v>
      </c>
      <c r="AK610">
        <f>IF(HR[[#This Row],[JobSatisfaction]]&lt;=2,1,0)</f>
        <v>0</v>
      </c>
      <c r="AL610">
        <f>IF(HR[[#This Row],[WorkLifeBalance]]&lt;=2,1,0)</f>
        <v>1</v>
      </c>
      <c r="AM610">
        <f>IF(HR[[#This Row],[MonthlyIncome]]&lt;AVERAGE(HR[MonthlyIncome]),1,0)</f>
        <v>1</v>
      </c>
      <c r="AN610">
        <f>IF(HR[[#This Row],[EnvironmentSatisfaction]]&lt;=2,1,0)</f>
        <v>0</v>
      </c>
      <c r="AO610">
        <f>IF(HR[[#This Row],[YearsSinceLastPromotion]]&gt;4,1,0)</f>
        <v>1</v>
      </c>
      <c r="AP610">
        <f>(HR[[#This Row],[OverTimeFlag]]*1.5+HR[[#This Row],[LowJobSatisFlag]]*2.5+HR[[#This Row],[LowWLBFlag]]*2+HR[[#This Row],[LowSalaryFlag]]*1.5+HR[[#This Row],[LowEnviFlag]]*2+HR[[#This Row],[LowProFlag]]*0.5)/10</f>
        <v>0.4</v>
      </c>
      <c r="AQ610" t="str">
        <f>IF(A610&gt;=_xlfn.PERCENTILE.INC($A$2:$A$1000,0.8),"High Risk",
IF(HR[[#This Row],[AttritionRiskScore]]&gt;=_xlfn.PERCENTILE.INC($AP$2:$AP$1000,0.5),"Medium Risk","Low Risk"))</f>
        <v>High Risk</v>
      </c>
      <c r="AR610">
        <f>(HR[[#This Row],[OverTimeFlag]]*4+HR[[#This Row],[LowWLBFlag]]*3+HR[[#This Row],[LowJobSatisFlag]]*2+HR[[#This Row],[LowProFlag]]*1)/10</f>
        <v>0.4</v>
      </c>
      <c r="AS610" t="str">
        <f t="shared" si="9"/>
        <v>Medium Burnout</v>
      </c>
      <c r="AT610" t="str">
        <f>IF(HR[[#This Row],[YearsSinceLastPromotion]]&gt;4,"High Stagnation",
IF(HR[[#This Row],[YearsSinceLastPromotion]]&gt;=3,"Medium Stagnation","Low Stagnation"))</f>
        <v>High Stagnation</v>
      </c>
      <c r="AU610" t="str">
        <f>IF(HR[[#This Row],[MonthlyIncome]]&lt;4000,"Low Salary",
IF(HR[[#This Row],[MonthlyIncome]]&lt;8000,"Medium Salary","High Salary"))</f>
        <v>Medium Salary</v>
      </c>
    </row>
    <row r="611" spans="1:47">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IF(HR[[#This Row],[OverTime]]="Yes",1,0)</f>
        <v>0</v>
      </c>
      <c r="AK611">
        <f>IF(HR[[#This Row],[JobSatisfaction]]&lt;=2,1,0)</f>
        <v>1</v>
      </c>
      <c r="AL611">
        <f>IF(HR[[#This Row],[WorkLifeBalance]]&lt;=2,1,0)</f>
        <v>0</v>
      </c>
      <c r="AM611">
        <f>IF(HR[[#This Row],[MonthlyIncome]]&lt;AVERAGE(HR[MonthlyIncome]),1,0)</f>
        <v>0</v>
      </c>
      <c r="AN611">
        <f>IF(HR[[#This Row],[EnvironmentSatisfaction]]&lt;=2,1,0)</f>
        <v>1</v>
      </c>
      <c r="AO611">
        <f>IF(HR[[#This Row],[YearsSinceLastPromotion]]&gt;4,1,0)</f>
        <v>0</v>
      </c>
      <c r="AP611">
        <f>(HR[[#This Row],[OverTimeFlag]]*1.5+HR[[#This Row],[LowJobSatisFlag]]*2.5+HR[[#This Row],[LowWLBFlag]]*2+HR[[#This Row],[LowSalaryFlag]]*1.5+HR[[#This Row],[LowEnviFlag]]*2+HR[[#This Row],[LowProFlag]]*0.5)/10</f>
        <v>0.45</v>
      </c>
      <c r="AQ611" t="str">
        <f>IF(A611&gt;=_xlfn.PERCENTILE.INC($A$2:$A$1000,0.8),"High Risk",
IF(HR[[#This Row],[AttritionRiskScore]]&gt;=_xlfn.PERCENTILE.INC($AP$2:$AP$1000,0.5),"Medium Risk","Low Risk"))</f>
        <v>Medium Risk</v>
      </c>
      <c r="AR611">
        <f>(HR[[#This Row],[OverTimeFlag]]*4+HR[[#This Row],[LowWLBFlag]]*3+HR[[#This Row],[LowJobSatisFlag]]*2+HR[[#This Row],[LowProFlag]]*1)/10</f>
        <v>0.2</v>
      </c>
      <c r="AS611" t="str">
        <f t="shared" si="9"/>
        <v>Low Burnout</v>
      </c>
      <c r="AT611" t="str">
        <f>IF(HR[[#This Row],[YearsSinceLastPromotion]]&gt;4,"High Stagnation",
IF(HR[[#This Row],[YearsSinceLastPromotion]]&gt;=3,"Medium Stagnation","Low Stagnation"))</f>
        <v>Low Stagnation</v>
      </c>
      <c r="AU611" t="str">
        <f>IF(HR[[#This Row],[MonthlyIncome]]&lt;4000,"Low Salary",
IF(HR[[#This Row],[MonthlyIncome]]&lt;8000,"Medium Salary","High Salary"))</f>
        <v>High Salary</v>
      </c>
    </row>
    <row r="612" spans="1:47">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IF(HR[[#This Row],[OverTime]]="Yes",1,0)</f>
        <v>1</v>
      </c>
      <c r="AK612">
        <f>IF(HR[[#This Row],[JobSatisfaction]]&lt;=2,1,0)</f>
        <v>0</v>
      </c>
      <c r="AL612">
        <f>IF(HR[[#This Row],[WorkLifeBalance]]&lt;=2,1,0)</f>
        <v>0</v>
      </c>
      <c r="AM612">
        <f>IF(HR[[#This Row],[MonthlyIncome]]&lt;AVERAGE(HR[MonthlyIncome]),1,0)</f>
        <v>0</v>
      </c>
      <c r="AN612">
        <f>IF(HR[[#This Row],[EnvironmentSatisfaction]]&lt;=2,1,0)</f>
        <v>0</v>
      </c>
      <c r="AO612">
        <f>IF(HR[[#This Row],[YearsSinceLastPromotion]]&gt;4,1,0)</f>
        <v>0</v>
      </c>
      <c r="AP612">
        <f>(HR[[#This Row],[OverTimeFlag]]*1.5+HR[[#This Row],[LowJobSatisFlag]]*2.5+HR[[#This Row],[LowWLBFlag]]*2+HR[[#This Row],[LowSalaryFlag]]*1.5+HR[[#This Row],[LowEnviFlag]]*2+HR[[#This Row],[LowProFlag]]*0.5)/10</f>
        <v>0.15</v>
      </c>
      <c r="AQ612" t="str">
        <f>IF(A612&gt;=_xlfn.PERCENTILE.INC($A$2:$A$1000,0.8),"High Risk",
IF(HR[[#This Row],[AttritionRiskScore]]&gt;=_xlfn.PERCENTILE.INC($AP$2:$AP$1000,0.5),"Medium Risk","Low Risk"))</f>
        <v>Low Risk</v>
      </c>
      <c r="AR612">
        <f>(HR[[#This Row],[OverTimeFlag]]*4+HR[[#This Row],[LowWLBFlag]]*3+HR[[#This Row],[LowJobSatisFlag]]*2+HR[[#This Row],[LowProFlag]]*1)/10</f>
        <v>0.4</v>
      </c>
      <c r="AS612" t="str">
        <f t="shared" si="9"/>
        <v>Medium Burnout</v>
      </c>
      <c r="AT612" t="str">
        <f>IF(HR[[#This Row],[YearsSinceLastPromotion]]&gt;4,"High Stagnation",
IF(HR[[#This Row],[YearsSinceLastPromotion]]&gt;=3,"Medium Stagnation","Low Stagnation"))</f>
        <v>Low Stagnation</v>
      </c>
      <c r="AU612" t="str">
        <f>IF(HR[[#This Row],[MonthlyIncome]]&lt;4000,"Low Salary",
IF(HR[[#This Row],[MonthlyIncome]]&lt;8000,"Medium Salary","High Salary"))</f>
        <v>High Salary</v>
      </c>
    </row>
    <row r="613" spans="1:47">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IF(HR[[#This Row],[OverTime]]="Yes",1,0)</f>
        <v>0</v>
      </c>
      <c r="AK613">
        <f>IF(HR[[#This Row],[JobSatisfaction]]&lt;=2,1,0)</f>
        <v>0</v>
      </c>
      <c r="AL613">
        <f>IF(HR[[#This Row],[WorkLifeBalance]]&lt;=2,1,0)</f>
        <v>0</v>
      </c>
      <c r="AM613">
        <f>IF(HR[[#This Row],[MonthlyIncome]]&lt;AVERAGE(HR[MonthlyIncome]),1,0)</f>
        <v>0</v>
      </c>
      <c r="AN613">
        <f>IF(HR[[#This Row],[EnvironmentSatisfaction]]&lt;=2,1,0)</f>
        <v>0</v>
      </c>
      <c r="AO613">
        <f>IF(HR[[#This Row],[YearsSinceLastPromotion]]&gt;4,1,0)</f>
        <v>0</v>
      </c>
      <c r="AP613">
        <f>(HR[[#This Row],[OverTimeFlag]]*1.5+HR[[#This Row],[LowJobSatisFlag]]*2.5+HR[[#This Row],[LowWLBFlag]]*2+HR[[#This Row],[LowSalaryFlag]]*1.5+HR[[#This Row],[LowEnviFlag]]*2+HR[[#This Row],[LowProFlag]]*0.5)/10</f>
        <v>0</v>
      </c>
      <c r="AQ613" t="str">
        <f>IF(A613&gt;=_xlfn.PERCENTILE.INC($A$2:$A$1000,0.8),"High Risk",
IF(HR[[#This Row],[AttritionRiskScore]]&gt;=_xlfn.PERCENTILE.INC($AP$2:$AP$1000,0.5),"Medium Risk","Low Risk"))</f>
        <v>Low Risk</v>
      </c>
      <c r="AR613">
        <f>(HR[[#This Row],[OverTimeFlag]]*4+HR[[#This Row],[LowWLBFlag]]*3+HR[[#This Row],[LowJobSatisFlag]]*2+HR[[#This Row],[LowProFlag]]*1)/10</f>
        <v>0</v>
      </c>
      <c r="AS613" t="str">
        <f t="shared" si="9"/>
        <v>Low Burnout</v>
      </c>
      <c r="AT613" t="str">
        <f>IF(HR[[#This Row],[YearsSinceLastPromotion]]&gt;4,"High Stagnation",
IF(HR[[#This Row],[YearsSinceLastPromotion]]&gt;=3,"Medium Stagnation","Low Stagnation"))</f>
        <v>Low Stagnation</v>
      </c>
      <c r="AU613" t="str">
        <f>IF(HR[[#This Row],[MonthlyIncome]]&lt;4000,"Low Salary",
IF(HR[[#This Row],[MonthlyIncome]]&lt;8000,"Medium Salary","High Salary"))</f>
        <v>High Salary</v>
      </c>
    </row>
    <row r="614" spans="1:47">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IF(HR[[#This Row],[OverTime]]="Yes",1,0)</f>
        <v>1</v>
      </c>
      <c r="AK614">
        <f>IF(HR[[#This Row],[JobSatisfaction]]&lt;=2,1,0)</f>
        <v>1</v>
      </c>
      <c r="AL614">
        <f>IF(HR[[#This Row],[WorkLifeBalance]]&lt;=2,1,0)</f>
        <v>0</v>
      </c>
      <c r="AM614">
        <f>IF(HR[[#This Row],[MonthlyIncome]]&lt;AVERAGE(HR[MonthlyIncome]),1,0)</f>
        <v>1</v>
      </c>
      <c r="AN614">
        <f>IF(HR[[#This Row],[EnvironmentSatisfaction]]&lt;=2,1,0)</f>
        <v>1</v>
      </c>
      <c r="AO614">
        <f>IF(HR[[#This Row],[YearsSinceLastPromotion]]&gt;4,1,0)</f>
        <v>1</v>
      </c>
      <c r="AP614">
        <f>(HR[[#This Row],[OverTimeFlag]]*1.5+HR[[#This Row],[LowJobSatisFlag]]*2.5+HR[[#This Row],[LowWLBFlag]]*2+HR[[#This Row],[LowSalaryFlag]]*1.5+HR[[#This Row],[LowEnviFlag]]*2+HR[[#This Row],[LowProFlag]]*0.5)/10</f>
        <v>0.8</v>
      </c>
      <c r="AQ614" t="str">
        <f>IF(A614&gt;=_xlfn.PERCENTILE.INC($A$2:$A$1000,0.8),"High Risk",
IF(HR[[#This Row],[AttritionRiskScore]]&gt;=_xlfn.PERCENTILE.INC($AP$2:$AP$1000,0.5),"Medium Risk","Low Risk"))</f>
        <v>Medium Risk</v>
      </c>
      <c r="AR614">
        <f>(HR[[#This Row],[OverTimeFlag]]*4+HR[[#This Row],[LowWLBFlag]]*3+HR[[#This Row],[LowJobSatisFlag]]*2+HR[[#This Row],[LowProFlag]]*1)/10</f>
        <v>0.7</v>
      </c>
      <c r="AS614" t="str">
        <f t="shared" si="9"/>
        <v>High Burnout</v>
      </c>
      <c r="AT614" t="str">
        <f>IF(HR[[#This Row],[YearsSinceLastPromotion]]&gt;4,"High Stagnation",
IF(HR[[#This Row],[YearsSinceLastPromotion]]&gt;=3,"Medium Stagnation","Low Stagnation"))</f>
        <v>High Stagnation</v>
      </c>
      <c r="AU614" t="str">
        <f>IF(HR[[#This Row],[MonthlyIncome]]&lt;4000,"Low Salary",
IF(HR[[#This Row],[MonthlyIncome]]&lt;8000,"Medium Salary","High Salary"))</f>
        <v>Medium Salary</v>
      </c>
    </row>
    <row r="615" spans="1:47">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IF(HR[[#This Row],[OverTime]]="Yes",1,0)</f>
        <v>0</v>
      </c>
      <c r="AK615">
        <f>IF(HR[[#This Row],[JobSatisfaction]]&lt;=2,1,0)</f>
        <v>0</v>
      </c>
      <c r="AL615">
        <f>IF(HR[[#This Row],[WorkLifeBalance]]&lt;=2,1,0)</f>
        <v>1</v>
      </c>
      <c r="AM615">
        <f>IF(HR[[#This Row],[MonthlyIncome]]&lt;AVERAGE(HR[MonthlyIncome]),1,0)</f>
        <v>1</v>
      </c>
      <c r="AN615">
        <f>IF(HR[[#This Row],[EnvironmentSatisfaction]]&lt;=2,1,0)</f>
        <v>0</v>
      </c>
      <c r="AO615">
        <f>IF(HR[[#This Row],[YearsSinceLastPromotion]]&gt;4,1,0)</f>
        <v>0</v>
      </c>
      <c r="AP615">
        <f>(HR[[#This Row],[OverTimeFlag]]*1.5+HR[[#This Row],[LowJobSatisFlag]]*2.5+HR[[#This Row],[LowWLBFlag]]*2+HR[[#This Row],[LowSalaryFlag]]*1.5+HR[[#This Row],[LowEnviFlag]]*2+HR[[#This Row],[LowProFlag]]*0.5)/10</f>
        <v>0.35</v>
      </c>
      <c r="AQ615" t="str">
        <f>IF(A615&gt;=_xlfn.PERCENTILE.INC($A$2:$A$1000,0.8),"High Risk",
IF(HR[[#This Row],[AttritionRiskScore]]&gt;=_xlfn.PERCENTILE.INC($AP$2:$AP$1000,0.5),"Medium Risk","Low Risk"))</f>
        <v>Medium Risk</v>
      </c>
      <c r="AR615">
        <f>(HR[[#This Row],[OverTimeFlag]]*4+HR[[#This Row],[LowWLBFlag]]*3+HR[[#This Row],[LowJobSatisFlag]]*2+HR[[#This Row],[LowProFlag]]*1)/10</f>
        <v>0.3</v>
      </c>
      <c r="AS615" t="str">
        <f t="shared" si="9"/>
        <v>Low Burnout</v>
      </c>
      <c r="AT615" t="str">
        <f>IF(HR[[#This Row],[YearsSinceLastPromotion]]&gt;4,"High Stagnation",
IF(HR[[#This Row],[YearsSinceLastPromotion]]&gt;=3,"Medium Stagnation","Low Stagnation"))</f>
        <v>Low Stagnation</v>
      </c>
      <c r="AU615" t="str">
        <f>IF(HR[[#This Row],[MonthlyIncome]]&lt;4000,"Low Salary",
IF(HR[[#This Row],[MonthlyIncome]]&lt;8000,"Medium Salary","High Salary"))</f>
        <v>Low Salary</v>
      </c>
    </row>
    <row r="616" spans="1:47">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IF(HR[[#This Row],[OverTime]]="Yes",1,0)</f>
        <v>1</v>
      </c>
      <c r="AK616">
        <f>IF(HR[[#This Row],[JobSatisfaction]]&lt;=2,1,0)</f>
        <v>0</v>
      </c>
      <c r="AL616">
        <f>IF(HR[[#This Row],[WorkLifeBalance]]&lt;=2,1,0)</f>
        <v>0</v>
      </c>
      <c r="AM616">
        <f>IF(HR[[#This Row],[MonthlyIncome]]&lt;AVERAGE(HR[MonthlyIncome]),1,0)</f>
        <v>1</v>
      </c>
      <c r="AN616">
        <f>IF(HR[[#This Row],[EnvironmentSatisfaction]]&lt;=2,1,0)</f>
        <v>0</v>
      </c>
      <c r="AO616">
        <f>IF(HR[[#This Row],[YearsSinceLastPromotion]]&gt;4,1,0)</f>
        <v>0</v>
      </c>
      <c r="AP616">
        <f>(HR[[#This Row],[OverTimeFlag]]*1.5+HR[[#This Row],[LowJobSatisFlag]]*2.5+HR[[#This Row],[LowWLBFlag]]*2+HR[[#This Row],[LowSalaryFlag]]*1.5+HR[[#This Row],[LowEnviFlag]]*2+HR[[#This Row],[LowProFlag]]*0.5)/10</f>
        <v>0.3</v>
      </c>
      <c r="AQ616" t="str">
        <f>IF(A616&gt;=_xlfn.PERCENTILE.INC($A$2:$A$1000,0.8),"High Risk",
IF(HR[[#This Row],[AttritionRiskScore]]&gt;=_xlfn.PERCENTILE.INC($AP$2:$AP$1000,0.5),"Medium Risk","Low Risk"))</f>
        <v>Low Risk</v>
      </c>
      <c r="AR616">
        <f>(HR[[#This Row],[OverTimeFlag]]*4+HR[[#This Row],[LowWLBFlag]]*3+HR[[#This Row],[LowJobSatisFlag]]*2+HR[[#This Row],[LowProFlag]]*1)/10</f>
        <v>0.4</v>
      </c>
      <c r="AS616" t="str">
        <f t="shared" si="9"/>
        <v>Medium Burnout</v>
      </c>
      <c r="AT616" t="str">
        <f>IF(HR[[#This Row],[YearsSinceLastPromotion]]&gt;4,"High Stagnation",
IF(HR[[#This Row],[YearsSinceLastPromotion]]&gt;=3,"Medium Stagnation","Low Stagnation"))</f>
        <v>Low Stagnation</v>
      </c>
      <c r="AU616" t="str">
        <f>IF(HR[[#This Row],[MonthlyIncome]]&lt;4000,"Low Salary",
IF(HR[[#This Row],[MonthlyIncome]]&lt;8000,"Medium Salary","High Salary"))</f>
        <v>Low Salary</v>
      </c>
    </row>
    <row r="617" spans="1:47">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IF(HR[[#This Row],[OverTime]]="Yes",1,0)</f>
        <v>0</v>
      </c>
      <c r="AK617">
        <f>IF(HR[[#This Row],[JobSatisfaction]]&lt;=2,1,0)</f>
        <v>0</v>
      </c>
      <c r="AL617">
        <f>IF(HR[[#This Row],[WorkLifeBalance]]&lt;=2,1,0)</f>
        <v>1</v>
      </c>
      <c r="AM617">
        <f>IF(HR[[#This Row],[MonthlyIncome]]&lt;AVERAGE(HR[MonthlyIncome]),1,0)</f>
        <v>1</v>
      </c>
      <c r="AN617">
        <f>IF(HR[[#This Row],[EnvironmentSatisfaction]]&lt;=2,1,0)</f>
        <v>0</v>
      </c>
      <c r="AO617">
        <f>IF(HR[[#This Row],[YearsSinceLastPromotion]]&gt;4,1,0)</f>
        <v>0</v>
      </c>
      <c r="AP617">
        <f>(HR[[#This Row],[OverTimeFlag]]*1.5+HR[[#This Row],[LowJobSatisFlag]]*2.5+HR[[#This Row],[LowWLBFlag]]*2+HR[[#This Row],[LowSalaryFlag]]*1.5+HR[[#This Row],[LowEnviFlag]]*2+HR[[#This Row],[LowProFlag]]*0.5)/10</f>
        <v>0.35</v>
      </c>
      <c r="AQ617" t="str">
        <f>IF(A617&gt;=_xlfn.PERCENTILE.INC($A$2:$A$1000,0.8),"High Risk",
IF(HR[[#This Row],[AttritionRiskScore]]&gt;=_xlfn.PERCENTILE.INC($AP$2:$AP$1000,0.5),"Medium Risk","Low Risk"))</f>
        <v>Medium Risk</v>
      </c>
      <c r="AR617">
        <f>(HR[[#This Row],[OverTimeFlag]]*4+HR[[#This Row],[LowWLBFlag]]*3+HR[[#This Row],[LowJobSatisFlag]]*2+HR[[#This Row],[LowProFlag]]*1)/10</f>
        <v>0.3</v>
      </c>
      <c r="AS617" t="str">
        <f t="shared" si="9"/>
        <v>Low Burnout</v>
      </c>
      <c r="AT617" t="str">
        <f>IF(HR[[#This Row],[YearsSinceLastPromotion]]&gt;4,"High Stagnation",
IF(HR[[#This Row],[YearsSinceLastPromotion]]&gt;=3,"Medium Stagnation","Low Stagnation"))</f>
        <v>Low Stagnation</v>
      </c>
      <c r="AU617" t="str">
        <f>IF(HR[[#This Row],[MonthlyIncome]]&lt;4000,"Low Salary",
IF(HR[[#This Row],[MonthlyIncome]]&lt;8000,"Medium Salary","High Salary"))</f>
        <v>Low Salary</v>
      </c>
    </row>
    <row r="618" spans="1:47">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IF(HR[[#This Row],[OverTime]]="Yes",1,0)</f>
        <v>0</v>
      </c>
      <c r="AK618">
        <f>IF(HR[[#This Row],[JobSatisfaction]]&lt;=2,1,0)</f>
        <v>0</v>
      </c>
      <c r="AL618">
        <f>IF(HR[[#This Row],[WorkLifeBalance]]&lt;=2,1,0)</f>
        <v>1</v>
      </c>
      <c r="AM618">
        <f>IF(HR[[#This Row],[MonthlyIncome]]&lt;AVERAGE(HR[MonthlyIncome]),1,0)</f>
        <v>0</v>
      </c>
      <c r="AN618">
        <f>IF(HR[[#This Row],[EnvironmentSatisfaction]]&lt;=2,1,0)</f>
        <v>1</v>
      </c>
      <c r="AO618">
        <f>IF(HR[[#This Row],[YearsSinceLastPromotion]]&gt;4,1,0)</f>
        <v>0</v>
      </c>
      <c r="AP618">
        <f>(HR[[#This Row],[OverTimeFlag]]*1.5+HR[[#This Row],[LowJobSatisFlag]]*2.5+HR[[#This Row],[LowWLBFlag]]*2+HR[[#This Row],[LowSalaryFlag]]*1.5+HR[[#This Row],[LowEnviFlag]]*2+HR[[#This Row],[LowProFlag]]*0.5)/10</f>
        <v>0.4</v>
      </c>
      <c r="AQ618" t="str">
        <f>IF(A618&gt;=_xlfn.PERCENTILE.INC($A$2:$A$1000,0.8),"High Risk",
IF(HR[[#This Row],[AttritionRiskScore]]&gt;=_xlfn.PERCENTILE.INC($AP$2:$AP$1000,0.5),"Medium Risk","Low Risk"))</f>
        <v>High Risk</v>
      </c>
      <c r="AR618">
        <f>(HR[[#This Row],[OverTimeFlag]]*4+HR[[#This Row],[LowWLBFlag]]*3+HR[[#This Row],[LowJobSatisFlag]]*2+HR[[#This Row],[LowProFlag]]*1)/10</f>
        <v>0.3</v>
      </c>
      <c r="AS618" t="str">
        <f t="shared" si="9"/>
        <v>Low Burnout</v>
      </c>
      <c r="AT618" t="str">
        <f>IF(HR[[#This Row],[YearsSinceLastPromotion]]&gt;4,"High Stagnation",
IF(HR[[#This Row],[YearsSinceLastPromotion]]&gt;=3,"Medium Stagnation","Low Stagnation"))</f>
        <v>Medium Stagnation</v>
      </c>
      <c r="AU618" t="str">
        <f>IF(HR[[#This Row],[MonthlyIncome]]&lt;4000,"Low Salary",
IF(HR[[#This Row],[MonthlyIncome]]&lt;8000,"Medium Salary","High Salary"))</f>
        <v>High Salary</v>
      </c>
    </row>
    <row r="619" spans="1:47">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IF(HR[[#This Row],[OverTime]]="Yes",1,0)</f>
        <v>0</v>
      </c>
      <c r="AK619">
        <f>IF(HR[[#This Row],[JobSatisfaction]]&lt;=2,1,0)</f>
        <v>1</v>
      </c>
      <c r="AL619">
        <f>IF(HR[[#This Row],[WorkLifeBalance]]&lt;=2,1,0)</f>
        <v>1</v>
      </c>
      <c r="AM619">
        <f>IF(HR[[#This Row],[MonthlyIncome]]&lt;AVERAGE(HR[MonthlyIncome]),1,0)</f>
        <v>1</v>
      </c>
      <c r="AN619">
        <f>IF(HR[[#This Row],[EnvironmentSatisfaction]]&lt;=2,1,0)</f>
        <v>0</v>
      </c>
      <c r="AO619">
        <f>IF(HR[[#This Row],[YearsSinceLastPromotion]]&gt;4,1,0)</f>
        <v>0</v>
      </c>
      <c r="AP619">
        <f>(HR[[#This Row],[OverTimeFlag]]*1.5+HR[[#This Row],[LowJobSatisFlag]]*2.5+HR[[#This Row],[LowWLBFlag]]*2+HR[[#This Row],[LowSalaryFlag]]*1.5+HR[[#This Row],[LowEnviFlag]]*2+HR[[#This Row],[LowProFlag]]*0.5)/10</f>
        <v>0.6</v>
      </c>
      <c r="AQ619" t="str">
        <f>IF(A619&gt;=_xlfn.PERCENTILE.INC($A$2:$A$1000,0.8),"High Risk",
IF(HR[[#This Row],[AttritionRiskScore]]&gt;=_xlfn.PERCENTILE.INC($AP$2:$AP$1000,0.5),"Medium Risk","Low Risk"))</f>
        <v>Medium Risk</v>
      </c>
      <c r="AR619">
        <f>(HR[[#This Row],[OverTimeFlag]]*4+HR[[#This Row],[LowWLBFlag]]*3+HR[[#This Row],[LowJobSatisFlag]]*2+HR[[#This Row],[LowProFlag]]*1)/10</f>
        <v>0.5</v>
      </c>
      <c r="AS619" t="str">
        <f t="shared" si="9"/>
        <v>Medium Burnout</v>
      </c>
      <c r="AT619" t="str">
        <f>IF(HR[[#This Row],[YearsSinceLastPromotion]]&gt;4,"High Stagnation",
IF(HR[[#This Row],[YearsSinceLastPromotion]]&gt;=3,"Medium Stagnation","Low Stagnation"))</f>
        <v>Low Stagnation</v>
      </c>
      <c r="AU619" t="str">
        <f>IF(HR[[#This Row],[MonthlyIncome]]&lt;4000,"Low Salary",
IF(HR[[#This Row],[MonthlyIncome]]&lt;8000,"Medium Salary","High Salary"))</f>
        <v>Medium Salary</v>
      </c>
    </row>
    <row r="620" spans="1:47">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IF(HR[[#This Row],[OverTime]]="Yes",1,0)</f>
        <v>0</v>
      </c>
      <c r="AK620">
        <f>IF(HR[[#This Row],[JobSatisfaction]]&lt;=2,1,0)</f>
        <v>1</v>
      </c>
      <c r="AL620">
        <f>IF(HR[[#This Row],[WorkLifeBalance]]&lt;=2,1,0)</f>
        <v>1</v>
      </c>
      <c r="AM620">
        <f>IF(HR[[#This Row],[MonthlyIncome]]&lt;AVERAGE(HR[MonthlyIncome]),1,0)</f>
        <v>1</v>
      </c>
      <c r="AN620">
        <f>IF(HR[[#This Row],[EnvironmentSatisfaction]]&lt;=2,1,0)</f>
        <v>1</v>
      </c>
      <c r="AO620">
        <f>IF(HR[[#This Row],[YearsSinceLastPromotion]]&gt;4,1,0)</f>
        <v>0</v>
      </c>
      <c r="AP620">
        <f>(HR[[#This Row],[OverTimeFlag]]*1.5+HR[[#This Row],[LowJobSatisFlag]]*2.5+HR[[#This Row],[LowWLBFlag]]*2+HR[[#This Row],[LowSalaryFlag]]*1.5+HR[[#This Row],[LowEnviFlag]]*2+HR[[#This Row],[LowProFlag]]*0.5)/10</f>
        <v>0.8</v>
      </c>
      <c r="AQ620" t="str">
        <f>IF(A620&gt;=_xlfn.PERCENTILE.INC($A$2:$A$1000,0.8),"High Risk",
IF(HR[[#This Row],[AttritionRiskScore]]&gt;=_xlfn.PERCENTILE.INC($AP$2:$AP$1000,0.5),"Medium Risk","Low Risk"))</f>
        <v>Medium Risk</v>
      </c>
      <c r="AR620">
        <f>(HR[[#This Row],[OverTimeFlag]]*4+HR[[#This Row],[LowWLBFlag]]*3+HR[[#This Row],[LowJobSatisFlag]]*2+HR[[#This Row],[LowProFlag]]*1)/10</f>
        <v>0.5</v>
      </c>
      <c r="AS620" t="str">
        <f t="shared" si="9"/>
        <v>Medium Burnout</v>
      </c>
      <c r="AT620" t="str">
        <f>IF(HR[[#This Row],[YearsSinceLastPromotion]]&gt;4,"High Stagnation",
IF(HR[[#This Row],[YearsSinceLastPromotion]]&gt;=3,"Medium Stagnation","Low Stagnation"))</f>
        <v>Low Stagnation</v>
      </c>
      <c r="AU620" t="str">
        <f>IF(HR[[#This Row],[MonthlyIncome]]&lt;4000,"Low Salary",
IF(HR[[#This Row],[MonthlyIncome]]&lt;8000,"Medium Salary","High Salary"))</f>
        <v>Low Salary</v>
      </c>
    </row>
    <row r="621" spans="1:47">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IF(HR[[#This Row],[OverTime]]="Yes",1,0)</f>
        <v>0</v>
      </c>
      <c r="AK621">
        <f>IF(HR[[#This Row],[JobSatisfaction]]&lt;=2,1,0)</f>
        <v>1</v>
      </c>
      <c r="AL621">
        <f>IF(HR[[#This Row],[WorkLifeBalance]]&lt;=2,1,0)</f>
        <v>0</v>
      </c>
      <c r="AM621">
        <f>IF(HR[[#This Row],[MonthlyIncome]]&lt;AVERAGE(HR[MonthlyIncome]),1,0)</f>
        <v>1</v>
      </c>
      <c r="AN621">
        <f>IF(HR[[#This Row],[EnvironmentSatisfaction]]&lt;=2,1,0)</f>
        <v>1</v>
      </c>
      <c r="AO621">
        <f>IF(HR[[#This Row],[YearsSinceLastPromotion]]&gt;4,1,0)</f>
        <v>0</v>
      </c>
      <c r="AP621">
        <f>(HR[[#This Row],[OverTimeFlag]]*1.5+HR[[#This Row],[LowJobSatisFlag]]*2.5+HR[[#This Row],[LowWLBFlag]]*2+HR[[#This Row],[LowSalaryFlag]]*1.5+HR[[#This Row],[LowEnviFlag]]*2+HR[[#This Row],[LowProFlag]]*0.5)/10</f>
        <v>0.6</v>
      </c>
      <c r="AQ621" t="str">
        <f>IF(A621&gt;=_xlfn.PERCENTILE.INC($A$2:$A$1000,0.8),"High Risk",
IF(HR[[#This Row],[AttritionRiskScore]]&gt;=_xlfn.PERCENTILE.INC($AP$2:$AP$1000,0.5),"Medium Risk","Low Risk"))</f>
        <v>Medium Risk</v>
      </c>
      <c r="AR621">
        <f>(HR[[#This Row],[OverTimeFlag]]*4+HR[[#This Row],[LowWLBFlag]]*3+HR[[#This Row],[LowJobSatisFlag]]*2+HR[[#This Row],[LowProFlag]]*1)/10</f>
        <v>0.2</v>
      </c>
      <c r="AS621" t="str">
        <f t="shared" si="9"/>
        <v>Low Burnout</v>
      </c>
      <c r="AT621" t="str">
        <f>IF(HR[[#This Row],[YearsSinceLastPromotion]]&gt;4,"High Stagnation",
IF(HR[[#This Row],[YearsSinceLastPromotion]]&gt;=3,"Medium Stagnation","Low Stagnation"))</f>
        <v>Low Stagnation</v>
      </c>
      <c r="AU621" t="str">
        <f>IF(HR[[#This Row],[MonthlyIncome]]&lt;4000,"Low Salary",
IF(HR[[#This Row],[MonthlyIncome]]&lt;8000,"Medium Salary","High Salary"))</f>
        <v>Medium Salary</v>
      </c>
    </row>
    <row r="622" spans="1:47">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IF(HR[[#This Row],[OverTime]]="Yes",1,0)</f>
        <v>0</v>
      </c>
      <c r="AK622">
        <f>IF(HR[[#This Row],[JobSatisfaction]]&lt;=2,1,0)</f>
        <v>1</v>
      </c>
      <c r="AL622">
        <f>IF(HR[[#This Row],[WorkLifeBalance]]&lt;=2,1,0)</f>
        <v>1</v>
      </c>
      <c r="AM622">
        <f>IF(HR[[#This Row],[MonthlyIncome]]&lt;AVERAGE(HR[MonthlyIncome]),1,0)</f>
        <v>1</v>
      </c>
      <c r="AN622">
        <f>IF(HR[[#This Row],[EnvironmentSatisfaction]]&lt;=2,1,0)</f>
        <v>0</v>
      </c>
      <c r="AO622">
        <f>IF(HR[[#This Row],[YearsSinceLastPromotion]]&gt;4,1,0)</f>
        <v>0</v>
      </c>
      <c r="AP622">
        <f>(HR[[#This Row],[OverTimeFlag]]*1.5+HR[[#This Row],[LowJobSatisFlag]]*2.5+HR[[#This Row],[LowWLBFlag]]*2+HR[[#This Row],[LowSalaryFlag]]*1.5+HR[[#This Row],[LowEnviFlag]]*2+HR[[#This Row],[LowProFlag]]*0.5)/10</f>
        <v>0.6</v>
      </c>
      <c r="AQ622" t="str">
        <f>IF(A622&gt;=_xlfn.PERCENTILE.INC($A$2:$A$1000,0.8),"High Risk",
IF(HR[[#This Row],[AttritionRiskScore]]&gt;=_xlfn.PERCENTILE.INC($AP$2:$AP$1000,0.5),"Medium Risk","Low Risk"))</f>
        <v>Medium Risk</v>
      </c>
      <c r="AR622">
        <f>(HR[[#This Row],[OverTimeFlag]]*4+HR[[#This Row],[LowWLBFlag]]*3+HR[[#This Row],[LowJobSatisFlag]]*2+HR[[#This Row],[LowProFlag]]*1)/10</f>
        <v>0.5</v>
      </c>
      <c r="AS622" t="str">
        <f t="shared" si="9"/>
        <v>Medium Burnout</v>
      </c>
      <c r="AT622" t="str">
        <f>IF(HR[[#This Row],[YearsSinceLastPromotion]]&gt;4,"High Stagnation",
IF(HR[[#This Row],[YearsSinceLastPromotion]]&gt;=3,"Medium Stagnation","Low Stagnation"))</f>
        <v>Low Stagnation</v>
      </c>
      <c r="AU622" t="str">
        <f>IF(HR[[#This Row],[MonthlyIncome]]&lt;4000,"Low Salary",
IF(HR[[#This Row],[MonthlyIncome]]&lt;8000,"Medium Salary","High Salary"))</f>
        <v>Low Salary</v>
      </c>
    </row>
    <row r="623" spans="1:47">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IF(HR[[#This Row],[OverTime]]="Yes",1,0)</f>
        <v>1</v>
      </c>
      <c r="AK623">
        <f>IF(HR[[#This Row],[JobSatisfaction]]&lt;=2,1,0)</f>
        <v>0</v>
      </c>
      <c r="AL623">
        <f>IF(HR[[#This Row],[WorkLifeBalance]]&lt;=2,1,0)</f>
        <v>1</v>
      </c>
      <c r="AM623">
        <f>IF(HR[[#This Row],[MonthlyIncome]]&lt;AVERAGE(HR[MonthlyIncome]),1,0)</f>
        <v>1</v>
      </c>
      <c r="AN623">
        <f>IF(HR[[#This Row],[EnvironmentSatisfaction]]&lt;=2,1,0)</f>
        <v>1</v>
      </c>
      <c r="AO623">
        <f>IF(HR[[#This Row],[YearsSinceLastPromotion]]&gt;4,1,0)</f>
        <v>0</v>
      </c>
      <c r="AP623">
        <f>(HR[[#This Row],[OverTimeFlag]]*1.5+HR[[#This Row],[LowJobSatisFlag]]*2.5+HR[[#This Row],[LowWLBFlag]]*2+HR[[#This Row],[LowSalaryFlag]]*1.5+HR[[#This Row],[LowEnviFlag]]*2+HR[[#This Row],[LowProFlag]]*0.5)/10</f>
        <v>0.7</v>
      </c>
      <c r="AQ623" t="str">
        <f>IF(A623&gt;=_xlfn.PERCENTILE.INC($A$2:$A$1000,0.8),"High Risk",
IF(HR[[#This Row],[AttritionRiskScore]]&gt;=_xlfn.PERCENTILE.INC($AP$2:$AP$1000,0.5),"Medium Risk","Low Risk"))</f>
        <v>Medium Risk</v>
      </c>
      <c r="AR623">
        <f>(HR[[#This Row],[OverTimeFlag]]*4+HR[[#This Row],[LowWLBFlag]]*3+HR[[#This Row],[LowJobSatisFlag]]*2+HR[[#This Row],[LowProFlag]]*1)/10</f>
        <v>0.7</v>
      </c>
      <c r="AS623" t="str">
        <f t="shared" si="9"/>
        <v>High Burnout</v>
      </c>
      <c r="AT623" t="str">
        <f>IF(HR[[#This Row],[YearsSinceLastPromotion]]&gt;4,"High Stagnation",
IF(HR[[#This Row],[YearsSinceLastPromotion]]&gt;=3,"Medium Stagnation","Low Stagnation"))</f>
        <v>Medium Stagnation</v>
      </c>
      <c r="AU623" t="str">
        <f>IF(HR[[#This Row],[MonthlyIncome]]&lt;4000,"Low Salary",
IF(HR[[#This Row],[MonthlyIncome]]&lt;8000,"Medium Salary","High Salary"))</f>
        <v>Medium Salary</v>
      </c>
    </row>
    <row r="624" spans="1:47">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IF(HR[[#This Row],[OverTime]]="Yes",1,0)</f>
        <v>0</v>
      </c>
      <c r="AK624">
        <f>IF(HR[[#This Row],[JobSatisfaction]]&lt;=2,1,0)</f>
        <v>0</v>
      </c>
      <c r="AL624">
        <f>IF(HR[[#This Row],[WorkLifeBalance]]&lt;=2,1,0)</f>
        <v>1</v>
      </c>
      <c r="AM624">
        <f>IF(HR[[#This Row],[MonthlyIncome]]&lt;AVERAGE(HR[MonthlyIncome]),1,0)</f>
        <v>1</v>
      </c>
      <c r="AN624">
        <f>IF(HR[[#This Row],[EnvironmentSatisfaction]]&lt;=2,1,0)</f>
        <v>1</v>
      </c>
      <c r="AO624">
        <f>IF(HR[[#This Row],[YearsSinceLastPromotion]]&gt;4,1,0)</f>
        <v>0</v>
      </c>
      <c r="AP624">
        <f>(HR[[#This Row],[OverTimeFlag]]*1.5+HR[[#This Row],[LowJobSatisFlag]]*2.5+HR[[#This Row],[LowWLBFlag]]*2+HR[[#This Row],[LowSalaryFlag]]*1.5+HR[[#This Row],[LowEnviFlag]]*2+HR[[#This Row],[LowProFlag]]*0.5)/10</f>
        <v>0.55000000000000004</v>
      </c>
      <c r="AQ624" t="str">
        <f>IF(A624&gt;=_xlfn.PERCENTILE.INC($A$2:$A$1000,0.8),"High Risk",
IF(HR[[#This Row],[AttritionRiskScore]]&gt;=_xlfn.PERCENTILE.INC($AP$2:$AP$1000,0.5),"Medium Risk","Low Risk"))</f>
        <v>Medium Risk</v>
      </c>
      <c r="AR624">
        <f>(HR[[#This Row],[OverTimeFlag]]*4+HR[[#This Row],[LowWLBFlag]]*3+HR[[#This Row],[LowJobSatisFlag]]*2+HR[[#This Row],[LowProFlag]]*1)/10</f>
        <v>0.3</v>
      </c>
      <c r="AS624" t="str">
        <f t="shared" si="9"/>
        <v>Low Burnout</v>
      </c>
      <c r="AT624" t="str">
        <f>IF(HR[[#This Row],[YearsSinceLastPromotion]]&gt;4,"High Stagnation",
IF(HR[[#This Row],[YearsSinceLastPromotion]]&gt;=3,"Medium Stagnation","Low Stagnation"))</f>
        <v>Low Stagnation</v>
      </c>
      <c r="AU624" t="str">
        <f>IF(HR[[#This Row],[MonthlyIncome]]&lt;4000,"Low Salary",
IF(HR[[#This Row],[MonthlyIncome]]&lt;8000,"Medium Salary","High Salary"))</f>
        <v>Medium Salary</v>
      </c>
    </row>
    <row r="625" spans="1:47">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IF(HR[[#This Row],[OverTime]]="Yes",1,0)</f>
        <v>0</v>
      </c>
      <c r="AK625">
        <f>IF(HR[[#This Row],[JobSatisfaction]]&lt;=2,1,0)</f>
        <v>0</v>
      </c>
      <c r="AL625">
        <f>IF(HR[[#This Row],[WorkLifeBalance]]&lt;=2,1,0)</f>
        <v>1</v>
      </c>
      <c r="AM625">
        <f>IF(HR[[#This Row],[MonthlyIncome]]&lt;AVERAGE(HR[MonthlyIncome]),1,0)</f>
        <v>1</v>
      </c>
      <c r="AN625">
        <f>IF(HR[[#This Row],[EnvironmentSatisfaction]]&lt;=2,1,0)</f>
        <v>1</v>
      </c>
      <c r="AO625">
        <f>IF(HR[[#This Row],[YearsSinceLastPromotion]]&gt;4,1,0)</f>
        <v>0</v>
      </c>
      <c r="AP625">
        <f>(HR[[#This Row],[OverTimeFlag]]*1.5+HR[[#This Row],[LowJobSatisFlag]]*2.5+HR[[#This Row],[LowWLBFlag]]*2+HR[[#This Row],[LowSalaryFlag]]*1.5+HR[[#This Row],[LowEnviFlag]]*2+HR[[#This Row],[LowProFlag]]*0.5)/10</f>
        <v>0.55000000000000004</v>
      </c>
      <c r="AQ625" t="str">
        <f>IF(A625&gt;=_xlfn.PERCENTILE.INC($A$2:$A$1000,0.8),"High Risk",
IF(HR[[#This Row],[AttritionRiskScore]]&gt;=_xlfn.PERCENTILE.INC($AP$2:$AP$1000,0.5),"Medium Risk","Low Risk"))</f>
        <v>Medium Risk</v>
      </c>
      <c r="AR625">
        <f>(HR[[#This Row],[OverTimeFlag]]*4+HR[[#This Row],[LowWLBFlag]]*3+HR[[#This Row],[LowJobSatisFlag]]*2+HR[[#This Row],[LowProFlag]]*1)/10</f>
        <v>0.3</v>
      </c>
      <c r="AS625" t="str">
        <f t="shared" si="9"/>
        <v>Low Burnout</v>
      </c>
      <c r="AT625" t="str">
        <f>IF(HR[[#This Row],[YearsSinceLastPromotion]]&gt;4,"High Stagnation",
IF(HR[[#This Row],[YearsSinceLastPromotion]]&gt;=3,"Medium Stagnation","Low Stagnation"))</f>
        <v>Low Stagnation</v>
      </c>
      <c r="AU625" t="str">
        <f>IF(HR[[#This Row],[MonthlyIncome]]&lt;4000,"Low Salary",
IF(HR[[#This Row],[MonthlyIncome]]&lt;8000,"Medium Salary","High Salary"))</f>
        <v>Low Salary</v>
      </c>
    </row>
    <row r="626" spans="1:47">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IF(HR[[#This Row],[OverTime]]="Yes",1,0)</f>
        <v>1</v>
      </c>
      <c r="AK626">
        <f>IF(HR[[#This Row],[JobSatisfaction]]&lt;=2,1,0)</f>
        <v>0</v>
      </c>
      <c r="AL626">
        <f>IF(HR[[#This Row],[WorkLifeBalance]]&lt;=2,1,0)</f>
        <v>0</v>
      </c>
      <c r="AM626">
        <f>IF(HR[[#This Row],[MonthlyIncome]]&lt;AVERAGE(HR[MonthlyIncome]),1,0)</f>
        <v>0</v>
      </c>
      <c r="AN626">
        <f>IF(HR[[#This Row],[EnvironmentSatisfaction]]&lt;=2,1,0)</f>
        <v>1</v>
      </c>
      <c r="AO626">
        <f>IF(HR[[#This Row],[YearsSinceLastPromotion]]&gt;4,1,0)</f>
        <v>0</v>
      </c>
      <c r="AP626">
        <f>(HR[[#This Row],[OverTimeFlag]]*1.5+HR[[#This Row],[LowJobSatisFlag]]*2.5+HR[[#This Row],[LowWLBFlag]]*2+HR[[#This Row],[LowSalaryFlag]]*1.5+HR[[#This Row],[LowEnviFlag]]*2+HR[[#This Row],[LowProFlag]]*0.5)/10</f>
        <v>0.35</v>
      </c>
      <c r="AQ626" t="str">
        <f>IF(A626&gt;=_xlfn.PERCENTILE.INC($A$2:$A$1000,0.8),"High Risk",
IF(HR[[#This Row],[AttritionRiskScore]]&gt;=_xlfn.PERCENTILE.INC($AP$2:$AP$1000,0.5),"Medium Risk","Low Risk"))</f>
        <v>High Risk</v>
      </c>
      <c r="AR626">
        <f>(HR[[#This Row],[OverTimeFlag]]*4+HR[[#This Row],[LowWLBFlag]]*3+HR[[#This Row],[LowJobSatisFlag]]*2+HR[[#This Row],[LowProFlag]]*1)/10</f>
        <v>0.4</v>
      </c>
      <c r="AS626" t="str">
        <f t="shared" si="9"/>
        <v>Medium Burnout</v>
      </c>
      <c r="AT626" t="str">
        <f>IF(HR[[#This Row],[YearsSinceLastPromotion]]&gt;4,"High Stagnation",
IF(HR[[#This Row],[YearsSinceLastPromotion]]&gt;=3,"Medium Stagnation","Low Stagnation"))</f>
        <v>Low Stagnation</v>
      </c>
      <c r="AU626" t="str">
        <f>IF(HR[[#This Row],[MonthlyIncome]]&lt;4000,"Low Salary",
IF(HR[[#This Row],[MonthlyIncome]]&lt;8000,"Medium Salary","High Salary"))</f>
        <v>High Salary</v>
      </c>
    </row>
    <row r="627" spans="1:47">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IF(HR[[#This Row],[OverTime]]="Yes",1,0)</f>
        <v>1</v>
      </c>
      <c r="AK627">
        <f>IF(HR[[#This Row],[JobSatisfaction]]&lt;=2,1,0)</f>
        <v>1</v>
      </c>
      <c r="AL627">
        <f>IF(HR[[#This Row],[WorkLifeBalance]]&lt;=2,1,0)</f>
        <v>0</v>
      </c>
      <c r="AM627">
        <f>IF(HR[[#This Row],[MonthlyIncome]]&lt;AVERAGE(HR[MonthlyIncome]),1,0)</f>
        <v>0</v>
      </c>
      <c r="AN627">
        <f>IF(HR[[#This Row],[EnvironmentSatisfaction]]&lt;=2,1,0)</f>
        <v>0</v>
      </c>
      <c r="AO627">
        <f>IF(HR[[#This Row],[YearsSinceLastPromotion]]&gt;4,1,0)</f>
        <v>0</v>
      </c>
      <c r="AP627">
        <f>(HR[[#This Row],[OverTimeFlag]]*1.5+HR[[#This Row],[LowJobSatisFlag]]*2.5+HR[[#This Row],[LowWLBFlag]]*2+HR[[#This Row],[LowSalaryFlag]]*1.5+HR[[#This Row],[LowEnviFlag]]*2+HR[[#This Row],[LowProFlag]]*0.5)/10</f>
        <v>0.4</v>
      </c>
      <c r="AQ627" t="str">
        <f>IF(A627&gt;=_xlfn.PERCENTILE.INC($A$2:$A$1000,0.8),"High Risk",
IF(HR[[#This Row],[AttritionRiskScore]]&gt;=_xlfn.PERCENTILE.INC($AP$2:$AP$1000,0.5),"Medium Risk","Low Risk"))</f>
        <v>High Risk</v>
      </c>
      <c r="AR627">
        <f>(HR[[#This Row],[OverTimeFlag]]*4+HR[[#This Row],[LowWLBFlag]]*3+HR[[#This Row],[LowJobSatisFlag]]*2+HR[[#This Row],[LowProFlag]]*1)/10</f>
        <v>0.6</v>
      </c>
      <c r="AS627" t="str">
        <f t="shared" si="9"/>
        <v>Medium Burnout</v>
      </c>
      <c r="AT627" t="str">
        <f>IF(HR[[#This Row],[YearsSinceLastPromotion]]&gt;4,"High Stagnation",
IF(HR[[#This Row],[YearsSinceLastPromotion]]&gt;=3,"Medium Stagnation","Low Stagnation"))</f>
        <v>Low Stagnation</v>
      </c>
      <c r="AU627" t="str">
        <f>IF(HR[[#This Row],[MonthlyIncome]]&lt;4000,"Low Salary",
IF(HR[[#This Row],[MonthlyIncome]]&lt;8000,"Medium Salary","High Salary"))</f>
        <v>High Salary</v>
      </c>
    </row>
    <row r="628" spans="1:47">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IF(HR[[#This Row],[OverTime]]="Yes",1,0)</f>
        <v>0</v>
      </c>
      <c r="AK628">
        <f>IF(HR[[#This Row],[JobSatisfaction]]&lt;=2,1,0)</f>
        <v>0</v>
      </c>
      <c r="AL628">
        <f>IF(HR[[#This Row],[WorkLifeBalance]]&lt;=2,1,0)</f>
        <v>1</v>
      </c>
      <c r="AM628">
        <f>IF(HR[[#This Row],[MonthlyIncome]]&lt;AVERAGE(HR[MonthlyIncome]),1,0)</f>
        <v>1</v>
      </c>
      <c r="AN628">
        <f>IF(HR[[#This Row],[EnvironmentSatisfaction]]&lt;=2,1,0)</f>
        <v>0</v>
      </c>
      <c r="AO628">
        <f>IF(HR[[#This Row],[YearsSinceLastPromotion]]&gt;4,1,0)</f>
        <v>0</v>
      </c>
      <c r="AP628">
        <f>(HR[[#This Row],[OverTimeFlag]]*1.5+HR[[#This Row],[LowJobSatisFlag]]*2.5+HR[[#This Row],[LowWLBFlag]]*2+HR[[#This Row],[LowSalaryFlag]]*1.5+HR[[#This Row],[LowEnviFlag]]*2+HR[[#This Row],[LowProFlag]]*0.5)/10</f>
        <v>0.35</v>
      </c>
      <c r="AQ628" t="str">
        <f>IF(A628&gt;=_xlfn.PERCENTILE.INC($A$2:$A$1000,0.8),"High Risk",
IF(HR[[#This Row],[AttritionRiskScore]]&gt;=_xlfn.PERCENTILE.INC($AP$2:$AP$1000,0.5),"Medium Risk","Low Risk"))</f>
        <v>Medium Risk</v>
      </c>
      <c r="AR628">
        <f>(HR[[#This Row],[OverTimeFlag]]*4+HR[[#This Row],[LowWLBFlag]]*3+HR[[#This Row],[LowJobSatisFlag]]*2+HR[[#This Row],[LowProFlag]]*1)/10</f>
        <v>0.3</v>
      </c>
      <c r="AS628" t="str">
        <f t="shared" si="9"/>
        <v>Low Burnout</v>
      </c>
      <c r="AT628" t="str">
        <f>IF(HR[[#This Row],[YearsSinceLastPromotion]]&gt;4,"High Stagnation",
IF(HR[[#This Row],[YearsSinceLastPromotion]]&gt;=3,"Medium Stagnation","Low Stagnation"))</f>
        <v>Low Stagnation</v>
      </c>
      <c r="AU628" t="str">
        <f>IF(HR[[#This Row],[MonthlyIncome]]&lt;4000,"Low Salary",
IF(HR[[#This Row],[MonthlyIncome]]&lt;8000,"Medium Salary","High Salary"))</f>
        <v>Medium Salary</v>
      </c>
    </row>
    <row r="629" spans="1:47">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IF(HR[[#This Row],[OverTime]]="Yes",1,0)</f>
        <v>0</v>
      </c>
      <c r="AK629">
        <f>IF(HR[[#This Row],[JobSatisfaction]]&lt;=2,1,0)</f>
        <v>0</v>
      </c>
      <c r="AL629">
        <f>IF(HR[[#This Row],[WorkLifeBalance]]&lt;=2,1,0)</f>
        <v>0</v>
      </c>
      <c r="AM629">
        <f>IF(HR[[#This Row],[MonthlyIncome]]&lt;AVERAGE(HR[MonthlyIncome]),1,0)</f>
        <v>0</v>
      </c>
      <c r="AN629">
        <f>IF(HR[[#This Row],[EnvironmentSatisfaction]]&lt;=2,1,0)</f>
        <v>0</v>
      </c>
      <c r="AO629">
        <f>IF(HR[[#This Row],[YearsSinceLastPromotion]]&gt;4,1,0)</f>
        <v>0</v>
      </c>
      <c r="AP629">
        <f>(HR[[#This Row],[OverTimeFlag]]*1.5+HR[[#This Row],[LowJobSatisFlag]]*2.5+HR[[#This Row],[LowWLBFlag]]*2+HR[[#This Row],[LowSalaryFlag]]*1.5+HR[[#This Row],[LowEnviFlag]]*2+HR[[#This Row],[LowProFlag]]*0.5)/10</f>
        <v>0</v>
      </c>
      <c r="AQ629" t="str">
        <f>IF(A629&gt;=_xlfn.PERCENTILE.INC($A$2:$A$1000,0.8),"High Risk",
IF(HR[[#This Row],[AttritionRiskScore]]&gt;=_xlfn.PERCENTILE.INC($AP$2:$AP$1000,0.5),"Medium Risk","Low Risk"))</f>
        <v>High Risk</v>
      </c>
      <c r="AR629">
        <f>(HR[[#This Row],[OverTimeFlag]]*4+HR[[#This Row],[LowWLBFlag]]*3+HR[[#This Row],[LowJobSatisFlag]]*2+HR[[#This Row],[LowProFlag]]*1)/10</f>
        <v>0</v>
      </c>
      <c r="AS629" t="str">
        <f t="shared" si="9"/>
        <v>Low Burnout</v>
      </c>
      <c r="AT629" t="str">
        <f>IF(HR[[#This Row],[YearsSinceLastPromotion]]&gt;4,"High Stagnation",
IF(HR[[#This Row],[YearsSinceLastPromotion]]&gt;=3,"Medium Stagnation","Low Stagnation"))</f>
        <v>Low Stagnation</v>
      </c>
      <c r="AU629" t="str">
        <f>IF(HR[[#This Row],[MonthlyIncome]]&lt;4000,"Low Salary",
IF(HR[[#This Row],[MonthlyIncome]]&lt;8000,"Medium Salary","High Salary"))</f>
        <v>High Salary</v>
      </c>
    </row>
    <row r="630" spans="1:47">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IF(HR[[#This Row],[OverTime]]="Yes",1,0)</f>
        <v>0</v>
      </c>
      <c r="AK630">
        <f>IF(HR[[#This Row],[JobSatisfaction]]&lt;=2,1,0)</f>
        <v>0</v>
      </c>
      <c r="AL630">
        <f>IF(HR[[#This Row],[WorkLifeBalance]]&lt;=2,1,0)</f>
        <v>0</v>
      </c>
      <c r="AM630">
        <f>IF(HR[[#This Row],[MonthlyIncome]]&lt;AVERAGE(HR[MonthlyIncome]),1,0)</f>
        <v>1</v>
      </c>
      <c r="AN630">
        <f>IF(HR[[#This Row],[EnvironmentSatisfaction]]&lt;=2,1,0)</f>
        <v>0</v>
      </c>
      <c r="AO630">
        <f>IF(HR[[#This Row],[YearsSinceLastPromotion]]&gt;4,1,0)</f>
        <v>0</v>
      </c>
      <c r="AP630">
        <f>(HR[[#This Row],[OverTimeFlag]]*1.5+HR[[#This Row],[LowJobSatisFlag]]*2.5+HR[[#This Row],[LowWLBFlag]]*2+HR[[#This Row],[LowSalaryFlag]]*1.5+HR[[#This Row],[LowEnviFlag]]*2+HR[[#This Row],[LowProFlag]]*0.5)/10</f>
        <v>0.15</v>
      </c>
      <c r="AQ630" t="str">
        <f>IF(A630&gt;=_xlfn.PERCENTILE.INC($A$2:$A$1000,0.8),"High Risk",
IF(HR[[#This Row],[AttritionRiskScore]]&gt;=_xlfn.PERCENTILE.INC($AP$2:$AP$1000,0.5),"Medium Risk","Low Risk"))</f>
        <v>Low Risk</v>
      </c>
      <c r="AR630">
        <f>(HR[[#This Row],[OverTimeFlag]]*4+HR[[#This Row],[LowWLBFlag]]*3+HR[[#This Row],[LowJobSatisFlag]]*2+HR[[#This Row],[LowProFlag]]*1)/10</f>
        <v>0</v>
      </c>
      <c r="AS630" t="str">
        <f t="shared" si="9"/>
        <v>Low Burnout</v>
      </c>
      <c r="AT630" t="str">
        <f>IF(HR[[#This Row],[YearsSinceLastPromotion]]&gt;4,"High Stagnation",
IF(HR[[#This Row],[YearsSinceLastPromotion]]&gt;=3,"Medium Stagnation","Low Stagnation"))</f>
        <v>Low Stagnation</v>
      </c>
      <c r="AU630" t="str">
        <f>IF(HR[[#This Row],[MonthlyIncome]]&lt;4000,"Low Salary",
IF(HR[[#This Row],[MonthlyIncome]]&lt;8000,"Medium Salary","High Salary"))</f>
        <v>Medium Salary</v>
      </c>
    </row>
    <row r="631" spans="1:47">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IF(HR[[#This Row],[OverTime]]="Yes",1,0)</f>
        <v>0</v>
      </c>
      <c r="AK631">
        <f>IF(HR[[#This Row],[JobSatisfaction]]&lt;=2,1,0)</f>
        <v>0</v>
      </c>
      <c r="AL631">
        <f>IF(HR[[#This Row],[WorkLifeBalance]]&lt;=2,1,0)</f>
        <v>0</v>
      </c>
      <c r="AM631">
        <f>IF(HR[[#This Row],[MonthlyIncome]]&lt;AVERAGE(HR[MonthlyIncome]),1,0)</f>
        <v>1</v>
      </c>
      <c r="AN631">
        <f>IF(HR[[#This Row],[EnvironmentSatisfaction]]&lt;=2,1,0)</f>
        <v>1</v>
      </c>
      <c r="AO631">
        <f>IF(HR[[#This Row],[YearsSinceLastPromotion]]&gt;4,1,0)</f>
        <v>0</v>
      </c>
      <c r="AP631">
        <f>(HR[[#This Row],[OverTimeFlag]]*1.5+HR[[#This Row],[LowJobSatisFlag]]*2.5+HR[[#This Row],[LowWLBFlag]]*2+HR[[#This Row],[LowSalaryFlag]]*1.5+HR[[#This Row],[LowEnviFlag]]*2+HR[[#This Row],[LowProFlag]]*0.5)/10</f>
        <v>0.35</v>
      </c>
      <c r="AQ631" t="str">
        <f>IF(A631&gt;=_xlfn.PERCENTILE.INC($A$2:$A$1000,0.8),"High Risk",
IF(HR[[#This Row],[AttritionRiskScore]]&gt;=_xlfn.PERCENTILE.INC($AP$2:$AP$1000,0.5),"Medium Risk","Low Risk"))</f>
        <v>Medium Risk</v>
      </c>
      <c r="AR631">
        <f>(HR[[#This Row],[OverTimeFlag]]*4+HR[[#This Row],[LowWLBFlag]]*3+HR[[#This Row],[LowJobSatisFlag]]*2+HR[[#This Row],[LowProFlag]]*1)/10</f>
        <v>0</v>
      </c>
      <c r="AS631" t="str">
        <f t="shared" si="9"/>
        <v>Low Burnout</v>
      </c>
      <c r="AT631" t="str">
        <f>IF(HR[[#This Row],[YearsSinceLastPromotion]]&gt;4,"High Stagnation",
IF(HR[[#This Row],[YearsSinceLastPromotion]]&gt;=3,"Medium Stagnation","Low Stagnation"))</f>
        <v>Low Stagnation</v>
      </c>
      <c r="AU631" t="str">
        <f>IF(HR[[#This Row],[MonthlyIncome]]&lt;4000,"Low Salary",
IF(HR[[#This Row],[MonthlyIncome]]&lt;8000,"Medium Salary","High Salary"))</f>
        <v>Medium Salary</v>
      </c>
    </row>
    <row r="632" spans="1:47">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IF(HR[[#This Row],[OverTime]]="Yes",1,0)</f>
        <v>0</v>
      </c>
      <c r="AK632">
        <f>IF(HR[[#This Row],[JobSatisfaction]]&lt;=2,1,0)</f>
        <v>0</v>
      </c>
      <c r="AL632">
        <f>IF(HR[[#This Row],[WorkLifeBalance]]&lt;=2,1,0)</f>
        <v>1</v>
      </c>
      <c r="AM632">
        <f>IF(HR[[#This Row],[MonthlyIncome]]&lt;AVERAGE(HR[MonthlyIncome]),1,0)</f>
        <v>1</v>
      </c>
      <c r="AN632">
        <f>IF(HR[[#This Row],[EnvironmentSatisfaction]]&lt;=2,1,0)</f>
        <v>0</v>
      </c>
      <c r="AO632">
        <f>IF(HR[[#This Row],[YearsSinceLastPromotion]]&gt;4,1,0)</f>
        <v>0</v>
      </c>
      <c r="AP632">
        <f>(HR[[#This Row],[OverTimeFlag]]*1.5+HR[[#This Row],[LowJobSatisFlag]]*2.5+HR[[#This Row],[LowWLBFlag]]*2+HR[[#This Row],[LowSalaryFlag]]*1.5+HR[[#This Row],[LowEnviFlag]]*2+HR[[#This Row],[LowProFlag]]*0.5)/10</f>
        <v>0.35</v>
      </c>
      <c r="AQ632" t="str">
        <f>IF(A632&gt;=_xlfn.PERCENTILE.INC($A$2:$A$1000,0.8),"High Risk",
IF(HR[[#This Row],[AttritionRiskScore]]&gt;=_xlfn.PERCENTILE.INC($AP$2:$AP$1000,0.5),"Medium Risk","Low Risk"))</f>
        <v>Medium Risk</v>
      </c>
      <c r="AR632">
        <f>(HR[[#This Row],[OverTimeFlag]]*4+HR[[#This Row],[LowWLBFlag]]*3+HR[[#This Row],[LowJobSatisFlag]]*2+HR[[#This Row],[LowProFlag]]*1)/10</f>
        <v>0.3</v>
      </c>
      <c r="AS632" t="str">
        <f t="shared" si="9"/>
        <v>Low Burnout</v>
      </c>
      <c r="AT632" t="str">
        <f>IF(HR[[#This Row],[YearsSinceLastPromotion]]&gt;4,"High Stagnation",
IF(HR[[#This Row],[YearsSinceLastPromotion]]&gt;=3,"Medium Stagnation","Low Stagnation"))</f>
        <v>Low Stagnation</v>
      </c>
      <c r="AU632" t="str">
        <f>IF(HR[[#This Row],[MonthlyIncome]]&lt;4000,"Low Salary",
IF(HR[[#This Row],[MonthlyIncome]]&lt;8000,"Medium Salary","High Salary"))</f>
        <v>Medium Salary</v>
      </c>
    </row>
    <row r="633" spans="1:47">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IF(HR[[#This Row],[OverTime]]="Yes",1,0)</f>
        <v>1</v>
      </c>
      <c r="AK633">
        <f>IF(HR[[#This Row],[JobSatisfaction]]&lt;=2,1,0)</f>
        <v>0</v>
      </c>
      <c r="AL633">
        <f>IF(HR[[#This Row],[WorkLifeBalance]]&lt;=2,1,0)</f>
        <v>1</v>
      </c>
      <c r="AM633">
        <f>IF(HR[[#This Row],[MonthlyIncome]]&lt;AVERAGE(HR[MonthlyIncome]),1,0)</f>
        <v>1</v>
      </c>
      <c r="AN633">
        <f>IF(HR[[#This Row],[EnvironmentSatisfaction]]&lt;=2,1,0)</f>
        <v>1</v>
      </c>
      <c r="AO633">
        <f>IF(HR[[#This Row],[YearsSinceLastPromotion]]&gt;4,1,0)</f>
        <v>0</v>
      </c>
      <c r="AP633">
        <f>(HR[[#This Row],[OverTimeFlag]]*1.5+HR[[#This Row],[LowJobSatisFlag]]*2.5+HR[[#This Row],[LowWLBFlag]]*2+HR[[#This Row],[LowSalaryFlag]]*1.5+HR[[#This Row],[LowEnviFlag]]*2+HR[[#This Row],[LowProFlag]]*0.5)/10</f>
        <v>0.7</v>
      </c>
      <c r="AQ633" t="str">
        <f>IF(A633&gt;=_xlfn.PERCENTILE.INC($A$2:$A$1000,0.8),"High Risk",
IF(HR[[#This Row],[AttritionRiskScore]]&gt;=_xlfn.PERCENTILE.INC($AP$2:$AP$1000,0.5),"Medium Risk","Low Risk"))</f>
        <v>Medium Risk</v>
      </c>
      <c r="AR633">
        <f>(HR[[#This Row],[OverTimeFlag]]*4+HR[[#This Row],[LowWLBFlag]]*3+HR[[#This Row],[LowJobSatisFlag]]*2+HR[[#This Row],[LowProFlag]]*1)/10</f>
        <v>0.7</v>
      </c>
      <c r="AS633" t="str">
        <f t="shared" si="9"/>
        <v>High Burnout</v>
      </c>
      <c r="AT633" t="str">
        <f>IF(HR[[#This Row],[YearsSinceLastPromotion]]&gt;4,"High Stagnation",
IF(HR[[#This Row],[YearsSinceLastPromotion]]&gt;=3,"Medium Stagnation","Low Stagnation"))</f>
        <v>Low Stagnation</v>
      </c>
      <c r="AU633" t="str">
        <f>IF(HR[[#This Row],[MonthlyIncome]]&lt;4000,"Low Salary",
IF(HR[[#This Row],[MonthlyIncome]]&lt;8000,"Medium Salary","High Salary"))</f>
        <v>Low Salary</v>
      </c>
    </row>
    <row r="634" spans="1:47">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IF(HR[[#This Row],[OverTime]]="Yes",1,0)</f>
        <v>1</v>
      </c>
      <c r="AK634">
        <f>IF(HR[[#This Row],[JobSatisfaction]]&lt;=2,1,0)</f>
        <v>0</v>
      </c>
      <c r="AL634">
        <f>IF(HR[[#This Row],[WorkLifeBalance]]&lt;=2,1,0)</f>
        <v>0</v>
      </c>
      <c r="AM634">
        <f>IF(HR[[#This Row],[MonthlyIncome]]&lt;AVERAGE(HR[MonthlyIncome]),1,0)</f>
        <v>1</v>
      </c>
      <c r="AN634">
        <f>IF(HR[[#This Row],[EnvironmentSatisfaction]]&lt;=2,1,0)</f>
        <v>1</v>
      </c>
      <c r="AO634">
        <f>IF(HR[[#This Row],[YearsSinceLastPromotion]]&gt;4,1,0)</f>
        <v>0</v>
      </c>
      <c r="AP634">
        <f>(HR[[#This Row],[OverTimeFlag]]*1.5+HR[[#This Row],[LowJobSatisFlag]]*2.5+HR[[#This Row],[LowWLBFlag]]*2+HR[[#This Row],[LowSalaryFlag]]*1.5+HR[[#This Row],[LowEnviFlag]]*2+HR[[#This Row],[LowProFlag]]*0.5)/10</f>
        <v>0.5</v>
      </c>
      <c r="AQ634" t="str">
        <f>IF(A634&gt;=_xlfn.PERCENTILE.INC($A$2:$A$1000,0.8),"High Risk",
IF(HR[[#This Row],[AttritionRiskScore]]&gt;=_xlfn.PERCENTILE.INC($AP$2:$AP$1000,0.5),"Medium Risk","Low Risk"))</f>
        <v>Medium Risk</v>
      </c>
      <c r="AR634">
        <f>(HR[[#This Row],[OverTimeFlag]]*4+HR[[#This Row],[LowWLBFlag]]*3+HR[[#This Row],[LowJobSatisFlag]]*2+HR[[#This Row],[LowProFlag]]*1)/10</f>
        <v>0.4</v>
      </c>
      <c r="AS634" t="str">
        <f t="shared" si="9"/>
        <v>Medium Burnout</v>
      </c>
      <c r="AT634" t="str">
        <f>IF(HR[[#This Row],[YearsSinceLastPromotion]]&gt;4,"High Stagnation",
IF(HR[[#This Row],[YearsSinceLastPromotion]]&gt;=3,"Medium Stagnation","Low Stagnation"))</f>
        <v>Low Stagnation</v>
      </c>
      <c r="AU634" t="str">
        <f>IF(HR[[#This Row],[MonthlyIncome]]&lt;4000,"Low Salary",
IF(HR[[#This Row],[MonthlyIncome]]&lt;8000,"Medium Salary","High Salary"))</f>
        <v>Low Salary</v>
      </c>
    </row>
    <row r="635" spans="1:47">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IF(HR[[#This Row],[OverTime]]="Yes",1,0)</f>
        <v>0</v>
      </c>
      <c r="AK635">
        <f>IF(HR[[#This Row],[JobSatisfaction]]&lt;=2,1,0)</f>
        <v>1</v>
      </c>
      <c r="AL635">
        <f>IF(HR[[#This Row],[WorkLifeBalance]]&lt;=2,1,0)</f>
        <v>0</v>
      </c>
      <c r="AM635">
        <f>IF(HR[[#This Row],[MonthlyIncome]]&lt;AVERAGE(HR[MonthlyIncome]),1,0)</f>
        <v>1</v>
      </c>
      <c r="AN635">
        <f>IF(HR[[#This Row],[EnvironmentSatisfaction]]&lt;=2,1,0)</f>
        <v>1</v>
      </c>
      <c r="AO635">
        <f>IF(HR[[#This Row],[YearsSinceLastPromotion]]&gt;4,1,0)</f>
        <v>0</v>
      </c>
      <c r="AP635">
        <f>(HR[[#This Row],[OverTimeFlag]]*1.5+HR[[#This Row],[LowJobSatisFlag]]*2.5+HR[[#This Row],[LowWLBFlag]]*2+HR[[#This Row],[LowSalaryFlag]]*1.5+HR[[#This Row],[LowEnviFlag]]*2+HR[[#This Row],[LowProFlag]]*0.5)/10</f>
        <v>0.6</v>
      </c>
      <c r="AQ635" t="str">
        <f>IF(A635&gt;=_xlfn.PERCENTILE.INC($A$2:$A$1000,0.8),"High Risk",
IF(HR[[#This Row],[AttritionRiskScore]]&gt;=_xlfn.PERCENTILE.INC($AP$2:$AP$1000,0.5),"Medium Risk","Low Risk"))</f>
        <v>Medium Risk</v>
      </c>
      <c r="AR635">
        <f>(HR[[#This Row],[OverTimeFlag]]*4+HR[[#This Row],[LowWLBFlag]]*3+HR[[#This Row],[LowJobSatisFlag]]*2+HR[[#This Row],[LowProFlag]]*1)/10</f>
        <v>0.2</v>
      </c>
      <c r="AS635" t="str">
        <f t="shared" si="9"/>
        <v>Low Burnout</v>
      </c>
      <c r="AT635" t="str">
        <f>IF(HR[[#This Row],[YearsSinceLastPromotion]]&gt;4,"High Stagnation",
IF(HR[[#This Row],[YearsSinceLastPromotion]]&gt;=3,"Medium Stagnation","Low Stagnation"))</f>
        <v>Low Stagnation</v>
      </c>
      <c r="AU635" t="str">
        <f>IF(HR[[#This Row],[MonthlyIncome]]&lt;4000,"Low Salary",
IF(HR[[#This Row],[MonthlyIncome]]&lt;8000,"Medium Salary","High Salary"))</f>
        <v>Low Salary</v>
      </c>
    </row>
    <row r="636" spans="1:47">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IF(HR[[#This Row],[OverTime]]="Yes",1,0)</f>
        <v>1</v>
      </c>
      <c r="AK636">
        <f>IF(HR[[#This Row],[JobSatisfaction]]&lt;=2,1,0)</f>
        <v>1</v>
      </c>
      <c r="AL636">
        <f>IF(HR[[#This Row],[WorkLifeBalance]]&lt;=2,1,0)</f>
        <v>0</v>
      </c>
      <c r="AM636">
        <f>IF(HR[[#This Row],[MonthlyIncome]]&lt;AVERAGE(HR[MonthlyIncome]),1,0)</f>
        <v>1</v>
      </c>
      <c r="AN636">
        <f>IF(HR[[#This Row],[EnvironmentSatisfaction]]&lt;=2,1,0)</f>
        <v>0</v>
      </c>
      <c r="AO636">
        <f>IF(HR[[#This Row],[YearsSinceLastPromotion]]&gt;4,1,0)</f>
        <v>0</v>
      </c>
      <c r="AP636">
        <f>(HR[[#This Row],[OverTimeFlag]]*1.5+HR[[#This Row],[LowJobSatisFlag]]*2.5+HR[[#This Row],[LowWLBFlag]]*2+HR[[#This Row],[LowSalaryFlag]]*1.5+HR[[#This Row],[LowEnviFlag]]*2+HR[[#This Row],[LowProFlag]]*0.5)/10</f>
        <v>0.55000000000000004</v>
      </c>
      <c r="AQ636" t="str">
        <f>IF(A636&gt;=_xlfn.PERCENTILE.INC($A$2:$A$1000,0.8),"High Risk",
IF(HR[[#This Row],[AttritionRiskScore]]&gt;=_xlfn.PERCENTILE.INC($AP$2:$AP$1000,0.5),"Medium Risk","Low Risk"))</f>
        <v>Medium Risk</v>
      </c>
      <c r="AR636">
        <f>(HR[[#This Row],[OverTimeFlag]]*4+HR[[#This Row],[LowWLBFlag]]*3+HR[[#This Row],[LowJobSatisFlag]]*2+HR[[#This Row],[LowProFlag]]*1)/10</f>
        <v>0.6</v>
      </c>
      <c r="AS636" t="str">
        <f t="shared" si="9"/>
        <v>Medium Burnout</v>
      </c>
      <c r="AT636" t="str">
        <f>IF(HR[[#This Row],[YearsSinceLastPromotion]]&gt;4,"High Stagnation",
IF(HR[[#This Row],[YearsSinceLastPromotion]]&gt;=3,"Medium Stagnation","Low Stagnation"))</f>
        <v>Low Stagnation</v>
      </c>
      <c r="AU636" t="str">
        <f>IF(HR[[#This Row],[MonthlyIncome]]&lt;4000,"Low Salary",
IF(HR[[#This Row],[MonthlyIncome]]&lt;8000,"Medium Salary","High Salary"))</f>
        <v>Medium Salary</v>
      </c>
    </row>
    <row r="637" spans="1:47">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IF(HR[[#This Row],[OverTime]]="Yes",1,0)</f>
        <v>1</v>
      </c>
      <c r="AK637">
        <f>IF(HR[[#This Row],[JobSatisfaction]]&lt;=2,1,0)</f>
        <v>0</v>
      </c>
      <c r="AL637">
        <f>IF(HR[[#This Row],[WorkLifeBalance]]&lt;=2,1,0)</f>
        <v>0</v>
      </c>
      <c r="AM637">
        <f>IF(HR[[#This Row],[MonthlyIncome]]&lt;AVERAGE(HR[MonthlyIncome]),1,0)</f>
        <v>0</v>
      </c>
      <c r="AN637">
        <f>IF(HR[[#This Row],[EnvironmentSatisfaction]]&lt;=2,1,0)</f>
        <v>0</v>
      </c>
      <c r="AO637">
        <f>IF(HR[[#This Row],[YearsSinceLastPromotion]]&gt;4,1,0)</f>
        <v>1</v>
      </c>
      <c r="AP637">
        <f>(HR[[#This Row],[OverTimeFlag]]*1.5+HR[[#This Row],[LowJobSatisFlag]]*2.5+HR[[#This Row],[LowWLBFlag]]*2+HR[[#This Row],[LowSalaryFlag]]*1.5+HR[[#This Row],[LowEnviFlag]]*2+HR[[#This Row],[LowProFlag]]*0.5)/10</f>
        <v>0.2</v>
      </c>
      <c r="AQ637" t="str">
        <f>IF(A637&gt;=_xlfn.PERCENTILE.INC($A$2:$A$1000,0.8),"High Risk",
IF(HR[[#This Row],[AttritionRiskScore]]&gt;=_xlfn.PERCENTILE.INC($AP$2:$AP$1000,0.5),"Medium Risk","Low Risk"))</f>
        <v>Low Risk</v>
      </c>
      <c r="AR637">
        <f>(HR[[#This Row],[OverTimeFlag]]*4+HR[[#This Row],[LowWLBFlag]]*3+HR[[#This Row],[LowJobSatisFlag]]*2+HR[[#This Row],[LowProFlag]]*1)/10</f>
        <v>0.5</v>
      </c>
      <c r="AS637" t="str">
        <f t="shared" si="9"/>
        <v>Medium Burnout</v>
      </c>
      <c r="AT637" t="str">
        <f>IF(HR[[#This Row],[YearsSinceLastPromotion]]&gt;4,"High Stagnation",
IF(HR[[#This Row],[YearsSinceLastPromotion]]&gt;=3,"Medium Stagnation","Low Stagnation"))</f>
        <v>High Stagnation</v>
      </c>
      <c r="AU637" t="str">
        <f>IF(HR[[#This Row],[MonthlyIncome]]&lt;4000,"Low Salary",
IF(HR[[#This Row],[MonthlyIncome]]&lt;8000,"Medium Salary","High Salary"))</f>
        <v>High Salary</v>
      </c>
    </row>
    <row r="638" spans="1:47">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IF(HR[[#This Row],[OverTime]]="Yes",1,0)</f>
        <v>1</v>
      </c>
      <c r="AK638">
        <f>IF(HR[[#This Row],[JobSatisfaction]]&lt;=2,1,0)</f>
        <v>1</v>
      </c>
      <c r="AL638">
        <f>IF(HR[[#This Row],[WorkLifeBalance]]&lt;=2,1,0)</f>
        <v>1</v>
      </c>
      <c r="AM638">
        <f>IF(HR[[#This Row],[MonthlyIncome]]&lt;AVERAGE(HR[MonthlyIncome]),1,0)</f>
        <v>1</v>
      </c>
      <c r="AN638">
        <f>IF(HR[[#This Row],[EnvironmentSatisfaction]]&lt;=2,1,0)</f>
        <v>0</v>
      </c>
      <c r="AO638">
        <f>IF(HR[[#This Row],[YearsSinceLastPromotion]]&gt;4,1,0)</f>
        <v>1</v>
      </c>
      <c r="AP638">
        <f>(HR[[#This Row],[OverTimeFlag]]*1.5+HR[[#This Row],[LowJobSatisFlag]]*2.5+HR[[#This Row],[LowWLBFlag]]*2+HR[[#This Row],[LowSalaryFlag]]*1.5+HR[[#This Row],[LowEnviFlag]]*2+HR[[#This Row],[LowProFlag]]*0.5)/10</f>
        <v>0.8</v>
      </c>
      <c r="AQ638" t="str">
        <f>IF(A638&gt;=_xlfn.PERCENTILE.INC($A$2:$A$1000,0.8),"High Risk",
IF(HR[[#This Row],[AttritionRiskScore]]&gt;=_xlfn.PERCENTILE.INC($AP$2:$AP$1000,0.5),"Medium Risk","Low Risk"))</f>
        <v>Medium Risk</v>
      </c>
      <c r="AR638">
        <f>(HR[[#This Row],[OverTimeFlag]]*4+HR[[#This Row],[LowWLBFlag]]*3+HR[[#This Row],[LowJobSatisFlag]]*2+HR[[#This Row],[LowProFlag]]*1)/10</f>
        <v>1</v>
      </c>
      <c r="AS638" t="str">
        <f t="shared" si="9"/>
        <v>High Burnout</v>
      </c>
      <c r="AT638" t="str">
        <f>IF(HR[[#This Row],[YearsSinceLastPromotion]]&gt;4,"High Stagnation",
IF(HR[[#This Row],[YearsSinceLastPromotion]]&gt;=3,"Medium Stagnation","Low Stagnation"))</f>
        <v>High Stagnation</v>
      </c>
      <c r="AU638" t="str">
        <f>IF(HR[[#This Row],[MonthlyIncome]]&lt;4000,"Low Salary",
IF(HR[[#This Row],[MonthlyIncome]]&lt;8000,"Medium Salary","High Salary"))</f>
        <v>Low Salary</v>
      </c>
    </row>
    <row r="639" spans="1:47">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IF(HR[[#This Row],[OverTime]]="Yes",1,0)</f>
        <v>0</v>
      </c>
      <c r="AK639">
        <f>IF(HR[[#This Row],[JobSatisfaction]]&lt;=2,1,0)</f>
        <v>0</v>
      </c>
      <c r="AL639">
        <f>IF(HR[[#This Row],[WorkLifeBalance]]&lt;=2,1,0)</f>
        <v>0</v>
      </c>
      <c r="AM639">
        <f>IF(HR[[#This Row],[MonthlyIncome]]&lt;AVERAGE(HR[MonthlyIncome]),1,0)</f>
        <v>1</v>
      </c>
      <c r="AN639">
        <f>IF(HR[[#This Row],[EnvironmentSatisfaction]]&lt;=2,1,0)</f>
        <v>0</v>
      </c>
      <c r="AO639">
        <f>IF(HR[[#This Row],[YearsSinceLastPromotion]]&gt;4,1,0)</f>
        <v>0</v>
      </c>
      <c r="AP639">
        <f>(HR[[#This Row],[OverTimeFlag]]*1.5+HR[[#This Row],[LowJobSatisFlag]]*2.5+HR[[#This Row],[LowWLBFlag]]*2+HR[[#This Row],[LowSalaryFlag]]*1.5+HR[[#This Row],[LowEnviFlag]]*2+HR[[#This Row],[LowProFlag]]*0.5)/10</f>
        <v>0.15</v>
      </c>
      <c r="AQ639" t="str">
        <f>IF(A639&gt;=_xlfn.PERCENTILE.INC($A$2:$A$1000,0.8),"High Risk",
IF(HR[[#This Row],[AttritionRiskScore]]&gt;=_xlfn.PERCENTILE.INC($AP$2:$AP$1000,0.5),"Medium Risk","Low Risk"))</f>
        <v>Low Risk</v>
      </c>
      <c r="AR639">
        <f>(HR[[#This Row],[OverTimeFlag]]*4+HR[[#This Row],[LowWLBFlag]]*3+HR[[#This Row],[LowJobSatisFlag]]*2+HR[[#This Row],[LowProFlag]]*1)/10</f>
        <v>0</v>
      </c>
      <c r="AS639" t="str">
        <f t="shared" si="9"/>
        <v>Low Burnout</v>
      </c>
      <c r="AT639" t="str">
        <f>IF(HR[[#This Row],[YearsSinceLastPromotion]]&gt;4,"High Stagnation",
IF(HR[[#This Row],[YearsSinceLastPromotion]]&gt;=3,"Medium Stagnation","Low Stagnation"))</f>
        <v>Low Stagnation</v>
      </c>
      <c r="AU639" t="str">
        <f>IF(HR[[#This Row],[MonthlyIncome]]&lt;4000,"Low Salary",
IF(HR[[#This Row],[MonthlyIncome]]&lt;8000,"Medium Salary","High Salary"))</f>
        <v>Low Salary</v>
      </c>
    </row>
    <row r="640" spans="1:47">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IF(HR[[#This Row],[OverTime]]="Yes",1,0)</f>
        <v>0</v>
      </c>
      <c r="AK640">
        <f>IF(HR[[#This Row],[JobSatisfaction]]&lt;=2,1,0)</f>
        <v>1</v>
      </c>
      <c r="AL640">
        <f>IF(HR[[#This Row],[WorkLifeBalance]]&lt;=2,1,0)</f>
        <v>0</v>
      </c>
      <c r="AM640">
        <f>IF(HR[[#This Row],[MonthlyIncome]]&lt;AVERAGE(HR[MonthlyIncome]),1,0)</f>
        <v>1</v>
      </c>
      <c r="AN640">
        <f>IF(HR[[#This Row],[EnvironmentSatisfaction]]&lt;=2,1,0)</f>
        <v>0</v>
      </c>
      <c r="AO640">
        <f>IF(HR[[#This Row],[YearsSinceLastPromotion]]&gt;4,1,0)</f>
        <v>0</v>
      </c>
      <c r="AP640">
        <f>(HR[[#This Row],[OverTimeFlag]]*1.5+HR[[#This Row],[LowJobSatisFlag]]*2.5+HR[[#This Row],[LowWLBFlag]]*2+HR[[#This Row],[LowSalaryFlag]]*1.5+HR[[#This Row],[LowEnviFlag]]*2+HR[[#This Row],[LowProFlag]]*0.5)/10</f>
        <v>0.4</v>
      </c>
      <c r="AQ640" t="str">
        <f>IF(A640&gt;=_xlfn.PERCENTILE.INC($A$2:$A$1000,0.8),"High Risk",
IF(HR[[#This Row],[AttritionRiskScore]]&gt;=_xlfn.PERCENTILE.INC($AP$2:$AP$1000,0.5),"Medium Risk","Low Risk"))</f>
        <v>Medium Risk</v>
      </c>
      <c r="AR640">
        <f>(HR[[#This Row],[OverTimeFlag]]*4+HR[[#This Row],[LowWLBFlag]]*3+HR[[#This Row],[LowJobSatisFlag]]*2+HR[[#This Row],[LowProFlag]]*1)/10</f>
        <v>0.2</v>
      </c>
      <c r="AS640" t="str">
        <f t="shared" si="9"/>
        <v>Low Burnout</v>
      </c>
      <c r="AT640" t="str">
        <f>IF(HR[[#This Row],[YearsSinceLastPromotion]]&gt;4,"High Stagnation",
IF(HR[[#This Row],[YearsSinceLastPromotion]]&gt;=3,"Medium Stagnation","Low Stagnation"))</f>
        <v>Low Stagnation</v>
      </c>
      <c r="AU640" t="str">
        <f>IF(HR[[#This Row],[MonthlyIncome]]&lt;4000,"Low Salary",
IF(HR[[#This Row],[MonthlyIncome]]&lt;8000,"Medium Salary","High Salary"))</f>
        <v>Medium Salary</v>
      </c>
    </row>
    <row r="641" spans="1:47">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IF(HR[[#This Row],[OverTime]]="Yes",1,0)</f>
        <v>0</v>
      </c>
      <c r="AK641">
        <f>IF(HR[[#This Row],[JobSatisfaction]]&lt;=2,1,0)</f>
        <v>1</v>
      </c>
      <c r="AL641">
        <f>IF(HR[[#This Row],[WorkLifeBalance]]&lt;=2,1,0)</f>
        <v>0</v>
      </c>
      <c r="AM641">
        <f>IF(HR[[#This Row],[MonthlyIncome]]&lt;AVERAGE(HR[MonthlyIncome]),1,0)</f>
        <v>1</v>
      </c>
      <c r="AN641">
        <f>IF(HR[[#This Row],[EnvironmentSatisfaction]]&lt;=2,1,0)</f>
        <v>0</v>
      </c>
      <c r="AO641">
        <f>IF(HR[[#This Row],[YearsSinceLastPromotion]]&gt;4,1,0)</f>
        <v>0</v>
      </c>
      <c r="AP641">
        <f>(HR[[#This Row],[OverTimeFlag]]*1.5+HR[[#This Row],[LowJobSatisFlag]]*2.5+HR[[#This Row],[LowWLBFlag]]*2+HR[[#This Row],[LowSalaryFlag]]*1.5+HR[[#This Row],[LowEnviFlag]]*2+HR[[#This Row],[LowProFlag]]*0.5)/10</f>
        <v>0.4</v>
      </c>
      <c r="AQ641" t="str">
        <f>IF(A641&gt;=_xlfn.PERCENTILE.INC($A$2:$A$1000,0.8),"High Risk",
IF(HR[[#This Row],[AttritionRiskScore]]&gt;=_xlfn.PERCENTILE.INC($AP$2:$AP$1000,0.5),"Medium Risk","Low Risk"))</f>
        <v>High Risk</v>
      </c>
      <c r="AR641">
        <f>(HR[[#This Row],[OverTimeFlag]]*4+HR[[#This Row],[LowWLBFlag]]*3+HR[[#This Row],[LowJobSatisFlag]]*2+HR[[#This Row],[LowProFlag]]*1)/10</f>
        <v>0.2</v>
      </c>
      <c r="AS641" t="str">
        <f t="shared" si="9"/>
        <v>Low Burnout</v>
      </c>
      <c r="AT641" t="str">
        <f>IF(HR[[#This Row],[YearsSinceLastPromotion]]&gt;4,"High Stagnation",
IF(HR[[#This Row],[YearsSinceLastPromotion]]&gt;=3,"Medium Stagnation","Low Stagnation"))</f>
        <v>Low Stagnation</v>
      </c>
      <c r="AU641" t="str">
        <f>IF(HR[[#This Row],[MonthlyIncome]]&lt;4000,"Low Salary",
IF(HR[[#This Row],[MonthlyIncome]]&lt;8000,"Medium Salary","High Salary"))</f>
        <v>Low Salary</v>
      </c>
    </row>
    <row r="642" spans="1:47">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IF(HR[[#This Row],[OverTime]]="Yes",1,0)</f>
        <v>0</v>
      </c>
      <c r="AK642">
        <f>IF(HR[[#This Row],[JobSatisfaction]]&lt;=2,1,0)</f>
        <v>0</v>
      </c>
      <c r="AL642">
        <f>IF(HR[[#This Row],[WorkLifeBalance]]&lt;=2,1,0)</f>
        <v>1</v>
      </c>
      <c r="AM642">
        <f>IF(HR[[#This Row],[MonthlyIncome]]&lt;AVERAGE(HR[MonthlyIncome]),1,0)</f>
        <v>1</v>
      </c>
      <c r="AN642">
        <f>IF(HR[[#This Row],[EnvironmentSatisfaction]]&lt;=2,1,0)</f>
        <v>1</v>
      </c>
      <c r="AO642">
        <f>IF(HR[[#This Row],[YearsSinceLastPromotion]]&gt;4,1,0)</f>
        <v>0</v>
      </c>
      <c r="AP642">
        <f>(HR[[#This Row],[OverTimeFlag]]*1.5+HR[[#This Row],[LowJobSatisFlag]]*2.5+HR[[#This Row],[LowWLBFlag]]*2+HR[[#This Row],[LowSalaryFlag]]*1.5+HR[[#This Row],[LowEnviFlag]]*2+HR[[#This Row],[LowProFlag]]*0.5)/10</f>
        <v>0.55000000000000004</v>
      </c>
      <c r="AQ642" t="str">
        <f>IF(A642&gt;=_xlfn.PERCENTILE.INC($A$2:$A$1000,0.8),"High Risk",
IF(HR[[#This Row],[AttritionRiskScore]]&gt;=_xlfn.PERCENTILE.INC($AP$2:$AP$1000,0.5),"Medium Risk","Low Risk"))</f>
        <v>Medium Risk</v>
      </c>
      <c r="AR642">
        <f>(HR[[#This Row],[OverTimeFlag]]*4+HR[[#This Row],[LowWLBFlag]]*3+HR[[#This Row],[LowJobSatisFlag]]*2+HR[[#This Row],[LowProFlag]]*1)/10</f>
        <v>0.3</v>
      </c>
      <c r="AS642" t="str">
        <f t="shared" ref="AS642:AS705" si="10">IF(AR642&gt;=0.7,"High Burnout",IF(AR642&gt;=0.4,"Medium Burnout","Low Burnout"))</f>
        <v>Low Burnout</v>
      </c>
      <c r="AT642" t="str">
        <f>IF(HR[[#This Row],[YearsSinceLastPromotion]]&gt;4,"High Stagnation",
IF(HR[[#This Row],[YearsSinceLastPromotion]]&gt;=3,"Medium Stagnation","Low Stagnation"))</f>
        <v>Medium Stagnation</v>
      </c>
      <c r="AU642" t="str">
        <f>IF(HR[[#This Row],[MonthlyIncome]]&lt;4000,"Low Salary",
IF(HR[[#This Row],[MonthlyIncome]]&lt;8000,"Medium Salary","High Salary"))</f>
        <v>Low Salary</v>
      </c>
    </row>
    <row r="643" spans="1:47">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IF(HR[[#This Row],[OverTime]]="Yes",1,0)</f>
        <v>0</v>
      </c>
      <c r="AK643">
        <f>IF(HR[[#This Row],[JobSatisfaction]]&lt;=2,1,0)</f>
        <v>1</v>
      </c>
      <c r="AL643">
        <f>IF(HR[[#This Row],[WorkLifeBalance]]&lt;=2,1,0)</f>
        <v>0</v>
      </c>
      <c r="AM643">
        <f>IF(HR[[#This Row],[MonthlyIncome]]&lt;AVERAGE(HR[MonthlyIncome]),1,0)</f>
        <v>0</v>
      </c>
      <c r="AN643">
        <f>IF(HR[[#This Row],[EnvironmentSatisfaction]]&lt;=2,1,0)</f>
        <v>1</v>
      </c>
      <c r="AO643">
        <f>IF(HR[[#This Row],[YearsSinceLastPromotion]]&gt;4,1,0)</f>
        <v>1</v>
      </c>
      <c r="AP643">
        <f>(HR[[#This Row],[OverTimeFlag]]*1.5+HR[[#This Row],[LowJobSatisFlag]]*2.5+HR[[#This Row],[LowWLBFlag]]*2+HR[[#This Row],[LowSalaryFlag]]*1.5+HR[[#This Row],[LowEnviFlag]]*2+HR[[#This Row],[LowProFlag]]*0.5)/10</f>
        <v>0.5</v>
      </c>
      <c r="AQ643" t="str">
        <f>IF(A643&gt;=_xlfn.PERCENTILE.INC($A$2:$A$1000,0.8),"High Risk",
IF(HR[[#This Row],[AttritionRiskScore]]&gt;=_xlfn.PERCENTILE.INC($AP$2:$AP$1000,0.5),"Medium Risk","Low Risk"))</f>
        <v>Medium Risk</v>
      </c>
      <c r="AR643">
        <f>(HR[[#This Row],[OverTimeFlag]]*4+HR[[#This Row],[LowWLBFlag]]*3+HR[[#This Row],[LowJobSatisFlag]]*2+HR[[#This Row],[LowProFlag]]*1)/10</f>
        <v>0.3</v>
      </c>
      <c r="AS643" t="str">
        <f t="shared" si="10"/>
        <v>Low Burnout</v>
      </c>
      <c r="AT643" t="str">
        <f>IF(HR[[#This Row],[YearsSinceLastPromotion]]&gt;4,"High Stagnation",
IF(HR[[#This Row],[YearsSinceLastPromotion]]&gt;=3,"Medium Stagnation","Low Stagnation"))</f>
        <v>High Stagnation</v>
      </c>
      <c r="AU643" t="str">
        <f>IF(HR[[#This Row],[MonthlyIncome]]&lt;4000,"Low Salary",
IF(HR[[#This Row],[MonthlyIncome]]&lt;8000,"Medium Salary","High Salary"))</f>
        <v>Medium Salary</v>
      </c>
    </row>
    <row r="644" spans="1:47">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IF(HR[[#This Row],[OverTime]]="Yes",1,0)</f>
        <v>0</v>
      </c>
      <c r="AK644">
        <f>IF(HR[[#This Row],[JobSatisfaction]]&lt;=2,1,0)</f>
        <v>1</v>
      </c>
      <c r="AL644">
        <f>IF(HR[[#This Row],[WorkLifeBalance]]&lt;=2,1,0)</f>
        <v>0</v>
      </c>
      <c r="AM644">
        <f>IF(HR[[#This Row],[MonthlyIncome]]&lt;AVERAGE(HR[MonthlyIncome]),1,0)</f>
        <v>1</v>
      </c>
      <c r="AN644">
        <f>IF(HR[[#This Row],[EnvironmentSatisfaction]]&lt;=2,1,0)</f>
        <v>1</v>
      </c>
      <c r="AO644">
        <f>IF(HR[[#This Row],[YearsSinceLastPromotion]]&gt;4,1,0)</f>
        <v>0</v>
      </c>
      <c r="AP644">
        <f>(HR[[#This Row],[OverTimeFlag]]*1.5+HR[[#This Row],[LowJobSatisFlag]]*2.5+HR[[#This Row],[LowWLBFlag]]*2+HR[[#This Row],[LowSalaryFlag]]*1.5+HR[[#This Row],[LowEnviFlag]]*2+HR[[#This Row],[LowProFlag]]*0.5)/10</f>
        <v>0.6</v>
      </c>
      <c r="AQ644" t="str">
        <f>IF(A644&gt;=_xlfn.PERCENTILE.INC($A$2:$A$1000,0.8),"High Risk",
IF(HR[[#This Row],[AttritionRiskScore]]&gt;=_xlfn.PERCENTILE.INC($AP$2:$AP$1000,0.5),"Medium Risk","Low Risk"))</f>
        <v>Medium Risk</v>
      </c>
      <c r="AR644">
        <f>(HR[[#This Row],[OverTimeFlag]]*4+HR[[#This Row],[LowWLBFlag]]*3+HR[[#This Row],[LowJobSatisFlag]]*2+HR[[#This Row],[LowProFlag]]*1)/10</f>
        <v>0.2</v>
      </c>
      <c r="AS644" t="str">
        <f t="shared" si="10"/>
        <v>Low Burnout</v>
      </c>
      <c r="AT644" t="str">
        <f>IF(HR[[#This Row],[YearsSinceLastPromotion]]&gt;4,"High Stagnation",
IF(HR[[#This Row],[YearsSinceLastPromotion]]&gt;=3,"Medium Stagnation","Low Stagnation"))</f>
        <v>Low Stagnation</v>
      </c>
      <c r="AU644" t="str">
        <f>IF(HR[[#This Row],[MonthlyIncome]]&lt;4000,"Low Salary",
IF(HR[[#This Row],[MonthlyIncome]]&lt;8000,"Medium Salary","High Salary"))</f>
        <v>Low Salary</v>
      </c>
    </row>
    <row r="645" spans="1:47">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IF(HR[[#This Row],[OverTime]]="Yes",1,0)</f>
        <v>1</v>
      </c>
      <c r="AK645">
        <f>IF(HR[[#This Row],[JobSatisfaction]]&lt;=2,1,0)</f>
        <v>0</v>
      </c>
      <c r="AL645">
        <f>IF(HR[[#This Row],[WorkLifeBalance]]&lt;=2,1,0)</f>
        <v>1</v>
      </c>
      <c r="AM645">
        <f>IF(HR[[#This Row],[MonthlyIncome]]&lt;AVERAGE(HR[MonthlyIncome]),1,0)</f>
        <v>1</v>
      </c>
      <c r="AN645">
        <f>IF(HR[[#This Row],[EnvironmentSatisfaction]]&lt;=2,1,0)</f>
        <v>0</v>
      </c>
      <c r="AO645">
        <f>IF(HR[[#This Row],[YearsSinceLastPromotion]]&gt;4,1,0)</f>
        <v>0</v>
      </c>
      <c r="AP645">
        <f>(HR[[#This Row],[OverTimeFlag]]*1.5+HR[[#This Row],[LowJobSatisFlag]]*2.5+HR[[#This Row],[LowWLBFlag]]*2+HR[[#This Row],[LowSalaryFlag]]*1.5+HR[[#This Row],[LowEnviFlag]]*2+HR[[#This Row],[LowProFlag]]*0.5)/10</f>
        <v>0.5</v>
      </c>
      <c r="AQ645" t="str">
        <f>IF(A645&gt;=_xlfn.PERCENTILE.INC($A$2:$A$1000,0.8),"High Risk",
IF(HR[[#This Row],[AttritionRiskScore]]&gt;=_xlfn.PERCENTILE.INC($AP$2:$AP$1000,0.5),"Medium Risk","Low Risk"))</f>
        <v>Medium Risk</v>
      </c>
      <c r="AR645">
        <f>(HR[[#This Row],[OverTimeFlag]]*4+HR[[#This Row],[LowWLBFlag]]*3+HR[[#This Row],[LowJobSatisFlag]]*2+HR[[#This Row],[LowProFlag]]*1)/10</f>
        <v>0.7</v>
      </c>
      <c r="AS645" t="str">
        <f t="shared" si="10"/>
        <v>High Burnout</v>
      </c>
      <c r="AT645" t="str">
        <f>IF(HR[[#This Row],[YearsSinceLastPromotion]]&gt;4,"High Stagnation",
IF(HR[[#This Row],[YearsSinceLastPromotion]]&gt;=3,"Medium Stagnation","Low Stagnation"))</f>
        <v>Low Stagnation</v>
      </c>
      <c r="AU645" t="str">
        <f>IF(HR[[#This Row],[MonthlyIncome]]&lt;4000,"Low Salary",
IF(HR[[#This Row],[MonthlyIncome]]&lt;8000,"Medium Salary","High Salary"))</f>
        <v>Medium Salary</v>
      </c>
    </row>
    <row r="646" spans="1:47">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IF(HR[[#This Row],[OverTime]]="Yes",1,0)</f>
        <v>1</v>
      </c>
      <c r="AK646">
        <f>IF(HR[[#This Row],[JobSatisfaction]]&lt;=2,1,0)</f>
        <v>0</v>
      </c>
      <c r="AL646">
        <f>IF(HR[[#This Row],[WorkLifeBalance]]&lt;=2,1,0)</f>
        <v>0</v>
      </c>
      <c r="AM646">
        <f>IF(HR[[#This Row],[MonthlyIncome]]&lt;AVERAGE(HR[MonthlyIncome]),1,0)</f>
        <v>1</v>
      </c>
      <c r="AN646">
        <f>IF(HR[[#This Row],[EnvironmentSatisfaction]]&lt;=2,1,0)</f>
        <v>0</v>
      </c>
      <c r="AO646">
        <f>IF(HR[[#This Row],[YearsSinceLastPromotion]]&gt;4,1,0)</f>
        <v>0</v>
      </c>
      <c r="AP646">
        <f>(HR[[#This Row],[OverTimeFlag]]*1.5+HR[[#This Row],[LowJobSatisFlag]]*2.5+HR[[#This Row],[LowWLBFlag]]*2+HR[[#This Row],[LowSalaryFlag]]*1.5+HR[[#This Row],[LowEnviFlag]]*2+HR[[#This Row],[LowProFlag]]*0.5)/10</f>
        <v>0.3</v>
      </c>
      <c r="AQ646" t="str">
        <f>IF(A646&gt;=_xlfn.PERCENTILE.INC($A$2:$A$1000,0.8),"High Risk",
IF(HR[[#This Row],[AttritionRiskScore]]&gt;=_xlfn.PERCENTILE.INC($AP$2:$AP$1000,0.5),"Medium Risk","Low Risk"))</f>
        <v>Low Risk</v>
      </c>
      <c r="AR646">
        <f>(HR[[#This Row],[OverTimeFlag]]*4+HR[[#This Row],[LowWLBFlag]]*3+HR[[#This Row],[LowJobSatisFlag]]*2+HR[[#This Row],[LowProFlag]]*1)/10</f>
        <v>0.4</v>
      </c>
      <c r="AS646" t="str">
        <f t="shared" si="10"/>
        <v>Medium Burnout</v>
      </c>
      <c r="AT646" t="str">
        <f>IF(HR[[#This Row],[YearsSinceLastPromotion]]&gt;4,"High Stagnation",
IF(HR[[#This Row],[YearsSinceLastPromotion]]&gt;=3,"Medium Stagnation","Low Stagnation"))</f>
        <v>Low Stagnation</v>
      </c>
      <c r="AU646" t="str">
        <f>IF(HR[[#This Row],[MonthlyIncome]]&lt;4000,"Low Salary",
IF(HR[[#This Row],[MonthlyIncome]]&lt;8000,"Medium Salary","High Salary"))</f>
        <v>Low Salary</v>
      </c>
    </row>
    <row r="647" spans="1:47">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IF(HR[[#This Row],[OverTime]]="Yes",1,0)</f>
        <v>1</v>
      </c>
      <c r="AK647">
        <f>IF(HR[[#This Row],[JobSatisfaction]]&lt;=2,1,0)</f>
        <v>0</v>
      </c>
      <c r="AL647">
        <f>IF(HR[[#This Row],[WorkLifeBalance]]&lt;=2,1,0)</f>
        <v>0</v>
      </c>
      <c r="AM647">
        <f>IF(HR[[#This Row],[MonthlyIncome]]&lt;AVERAGE(HR[MonthlyIncome]),1,0)</f>
        <v>1</v>
      </c>
      <c r="AN647">
        <f>IF(HR[[#This Row],[EnvironmentSatisfaction]]&lt;=2,1,0)</f>
        <v>1</v>
      </c>
      <c r="AO647">
        <f>IF(HR[[#This Row],[YearsSinceLastPromotion]]&gt;4,1,0)</f>
        <v>0</v>
      </c>
      <c r="AP647">
        <f>(HR[[#This Row],[OverTimeFlag]]*1.5+HR[[#This Row],[LowJobSatisFlag]]*2.5+HR[[#This Row],[LowWLBFlag]]*2+HR[[#This Row],[LowSalaryFlag]]*1.5+HR[[#This Row],[LowEnviFlag]]*2+HR[[#This Row],[LowProFlag]]*0.5)/10</f>
        <v>0.5</v>
      </c>
      <c r="AQ647" t="str">
        <f>IF(A647&gt;=_xlfn.PERCENTILE.INC($A$2:$A$1000,0.8),"High Risk",
IF(HR[[#This Row],[AttritionRiskScore]]&gt;=_xlfn.PERCENTILE.INC($AP$2:$AP$1000,0.5),"Medium Risk","Low Risk"))</f>
        <v>Medium Risk</v>
      </c>
      <c r="AR647">
        <f>(HR[[#This Row],[OverTimeFlag]]*4+HR[[#This Row],[LowWLBFlag]]*3+HR[[#This Row],[LowJobSatisFlag]]*2+HR[[#This Row],[LowProFlag]]*1)/10</f>
        <v>0.4</v>
      </c>
      <c r="AS647" t="str">
        <f t="shared" si="10"/>
        <v>Medium Burnout</v>
      </c>
      <c r="AT647" t="str">
        <f>IF(HR[[#This Row],[YearsSinceLastPromotion]]&gt;4,"High Stagnation",
IF(HR[[#This Row],[YearsSinceLastPromotion]]&gt;=3,"Medium Stagnation","Low Stagnation"))</f>
        <v>Low Stagnation</v>
      </c>
      <c r="AU647" t="str">
        <f>IF(HR[[#This Row],[MonthlyIncome]]&lt;4000,"Low Salary",
IF(HR[[#This Row],[MonthlyIncome]]&lt;8000,"Medium Salary","High Salary"))</f>
        <v>Low Salary</v>
      </c>
    </row>
    <row r="648" spans="1:47">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IF(HR[[#This Row],[OverTime]]="Yes",1,0)</f>
        <v>0</v>
      </c>
      <c r="AK648">
        <f>IF(HR[[#This Row],[JobSatisfaction]]&lt;=2,1,0)</f>
        <v>0</v>
      </c>
      <c r="AL648">
        <f>IF(HR[[#This Row],[WorkLifeBalance]]&lt;=2,1,0)</f>
        <v>0</v>
      </c>
      <c r="AM648">
        <f>IF(HR[[#This Row],[MonthlyIncome]]&lt;AVERAGE(HR[MonthlyIncome]),1,0)</f>
        <v>0</v>
      </c>
      <c r="AN648">
        <f>IF(HR[[#This Row],[EnvironmentSatisfaction]]&lt;=2,1,0)</f>
        <v>1</v>
      </c>
      <c r="AO648">
        <f>IF(HR[[#This Row],[YearsSinceLastPromotion]]&gt;4,1,0)</f>
        <v>0</v>
      </c>
      <c r="AP648">
        <f>(HR[[#This Row],[OverTimeFlag]]*1.5+HR[[#This Row],[LowJobSatisFlag]]*2.5+HR[[#This Row],[LowWLBFlag]]*2+HR[[#This Row],[LowSalaryFlag]]*1.5+HR[[#This Row],[LowEnviFlag]]*2+HR[[#This Row],[LowProFlag]]*0.5)/10</f>
        <v>0.2</v>
      </c>
      <c r="AQ648" t="str">
        <f>IF(A648&gt;=_xlfn.PERCENTILE.INC($A$2:$A$1000,0.8),"High Risk",
IF(HR[[#This Row],[AttritionRiskScore]]&gt;=_xlfn.PERCENTILE.INC($AP$2:$AP$1000,0.5),"Medium Risk","Low Risk"))</f>
        <v>High Risk</v>
      </c>
      <c r="AR648">
        <f>(HR[[#This Row],[OverTimeFlag]]*4+HR[[#This Row],[LowWLBFlag]]*3+HR[[#This Row],[LowJobSatisFlag]]*2+HR[[#This Row],[LowProFlag]]*1)/10</f>
        <v>0</v>
      </c>
      <c r="AS648" t="str">
        <f t="shared" si="10"/>
        <v>Low Burnout</v>
      </c>
      <c r="AT648" t="str">
        <f>IF(HR[[#This Row],[YearsSinceLastPromotion]]&gt;4,"High Stagnation",
IF(HR[[#This Row],[YearsSinceLastPromotion]]&gt;=3,"Medium Stagnation","Low Stagnation"))</f>
        <v>Low Stagnation</v>
      </c>
      <c r="AU648" t="str">
        <f>IF(HR[[#This Row],[MonthlyIncome]]&lt;4000,"Low Salary",
IF(HR[[#This Row],[MonthlyIncome]]&lt;8000,"Medium Salary","High Salary"))</f>
        <v>High Salary</v>
      </c>
    </row>
    <row r="649" spans="1:47">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IF(HR[[#This Row],[OverTime]]="Yes",1,0)</f>
        <v>0</v>
      </c>
      <c r="AK649">
        <f>IF(HR[[#This Row],[JobSatisfaction]]&lt;=2,1,0)</f>
        <v>1</v>
      </c>
      <c r="AL649">
        <f>IF(HR[[#This Row],[WorkLifeBalance]]&lt;=2,1,0)</f>
        <v>0</v>
      </c>
      <c r="AM649">
        <f>IF(HR[[#This Row],[MonthlyIncome]]&lt;AVERAGE(HR[MonthlyIncome]),1,0)</f>
        <v>0</v>
      </c>
      <c r="AN649">
        <f>IF(HR[[#This Row],[EnvironmentSatisfaction]]&lt;=2,1,0)</f>
        <v>0</v>
      </c>
      <c r="AO649">
        <f>IF(HR[[#This Row],[YearsSinceLastPromotion]]&gt;4,1,0)</f>
        <v>0</v>
      </c>
      <c r="AP649">
        <f>(HR[[#This Row],[OverTimeFlag]]*1.5+HR[[#This Row],[LowJobSatisFlag]]*2.5+HR[[#This Row],[LowWLBFlag]]*2+HR[[#This Row],[LowSalaryFlag]]*1.5+HR[[#This Row],[LowEnviFlag]]*2+HR[[#This Row],[LowProFlag]]*0.5)/10</f>
        <v>0.25</v>
      </c>
      <c r="AQ649" t="str">
        <f>IF(A649&gt;=_xlfn.PERCENTILE.INC($A$2:$A$1000,0.8),"High Risk",
IF(HR[[#This Row],[AttritionRiskScore]]&gt;=_xlfn.PERCENTILE.INC($AP$2:$AP$1000,0.5),"Medium Risk","Low Risk"))</f>
        <v>Low Risk</v>
      </c>
      <c r="AR649">
        <f>(HR[[#This Row],[OverTimeFlag]]*4+HR[[#This Row],[LowWLBFlag]]*3+HR[[#This Row],[LowJobSatisFlag]]*2+HR[[#This Row],[LowProFlag]]*1)/10</f>
        <v>0.2</v>
      </c>
      <c r="AS649" t="str">
        <f t="shared" si="10"/>
        <v>Low Burnout</v>
      </c>
      <c r="AT649" t="str">
        <f>IF(HR[[#This Row],[YearsSinceLastPromotion]]&gt;4,"High Stagnation",
IF(HR[[#This Row],[YearsSinceLastPromotion]]&gt;=3,"Medium Stagnation","Low Stagnation"))</f>
        <v>Medium Stagnation</v>
      </c>
      <c r="AU649" t="str">
        <f>IF(HR[[#This Row],[MonthlyIncome]]&lt;4000,"Low Salary",
IF(HR[[#This Row],[MonthlyIncome]]&lt;8000,"Medium Salary","High Salary"))</f>
        <v>High Salary</v>
      </c>
    </row>
    <row r="650" spans="1:47">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IF(HR[[#This Row],[OverTime]]="Yes",1,0)</f>
        <v>0</v>
      </c>
      <c r="AK650">
        <f>IF(HR[[#This Row],[JobSatisfaction]]&lt;=2,1,0)</f>
        <v>0</v>
      </c>
      <c r="AL650">
        <f>IF(HR[[#This Row],[WorkLifeBalance]]&lt;=2,1,0)</f>
        <v>0</v>
      </c>
      <c r="AM650">
        <f>IF(HR[[#This Row],[MonthlyIncome]]&lt;AVERAGE(HR[MonthlyIncome]),1,0)</f>
        <v>1</v>
      </c>
      <c r="AN650">
        <f>IF(HR[[#This Row],[EnvironmentSatisfaction]]&lt;=2,1,0)</f>
        <v>0</v>
      </c>
      <c r="AO650">
        <f>IF(HR[[#This Row],[YearsSinceLastPromotion]]&gt;4,1,0)</f>
        <v>0</v>
      </c>
      <c r="AP650">
        <f>(HR[[#This Row],[OverTimeFlag]]*1.5+HR[[#This Row],[LowJobSatisFlag]]*2.5+HR[[#This Row],[LowWLBFlag]]*2+HR[[#This Row],[LowSalaryFlag]]*1.5+HR[[#This Row],[LowEnviFlag]]*2+HR[[#This Row],[LowProFlag]]*0.5)/10</f>
        <v>0.15</v>
      </c>
      <c r="AQ650" t="str">
        <f>IF(A650&gt;=_xlfn.PERCENTILE.INC($A$2:$A$1000,0.8),"High Risk",
IF(HR[[#This Row],[AttritionRiskScore]]&gt;=_xlfn.PERCENTILE.INC($AP$2:$AP$1000,0.5),"Medium Risk","Low Risk"))</f>
        <v>Low Risk</v>
      </c>
      <c r="AR650">
        <f>(HR[[#This Row],[OverTimeFlag]]*4+HR[[#This Row],[LowWLBFlag]]*3+HR[[#This Row],[LowJobSatisFlag]]*2+HR[[#This Row],[LowProFlag]]*1)/10</f>
        <v>0</v>
      </c>
      <c r="AS650" t="str">
        <f t="shared" si="10"/>
        <v>Low Burnout</v>
      </c>
      <c r="AT650" t="str">
        <f>IF(HR[[#This Row],[YearsSinceLastPromotion]]&gt;4,"High Stagnation",
IF(HR[[#This Row],[YearsSinceLastPromotion]]&gt;=3,"Medium Stagnation","Low Stagnation"))</f>
        <v>Low Stagnation</v>
      </c>
      <c r="AU650" t="str">
        <f>IF(HR[[#This Row],[MonthlyIncome]]&lt;4000,"Low Salary",
IF(HR[[#This Row],[MonthlyIncome]]&lt;8000,"Medium Salary","High Salary"))</f>
        <v>Low Salary</v>
      </c>
    </row>
    <row r="651" spans="1:47">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IF(HR[[#This Row],[OverTime]]="Yes",1,0)</f>
        <v>0</v>
      </c>
      <c r="AK651">
        <f>IF(HR[[#This Row],[JobSatisfaction]]&lt;=2,1,0)</f>
        <v>0</v>
      </c>
      <c r="AL651">
        <f>IF(HR[[#This Row],[WorkLifeBalance]]&lt;=2,1,0)</f>
        <v>0</v>
      </c>
      <c r="AM651">
        <f>IF(HR[[#This Row],[MonthlyIncome]]&lt;AVERAGE(HR[MonthlyIncome]),1,0)</f>
        <v>0</v>
      </c>
      <c r="AN651">
        <f>IF(HR[[#This Row],[EnvironmentSatisfaction]]&lt;=2,1,0)</f>
        <v>0</v>
      </c>
      <c r="AO651">
        <f>IF(HR[[#This Row],[YearsSinceLastPromotion]]&gt;4,1,0)</f>
        <v>0</v>
      </c>
      <c r="AP651">
        <f>(HR[[#This Row],[OverTimeFlag]]*1.5+HR[[#This Row],[LowJobSatisFlag]]*2.5+HR[[#This Row],[LowWLBFlag]]*2+HR[[#This Row],[LowSalaryFlag]]*1.5+HR[[#This Row],[LowEnviFlag]]*2+HR[[#This Row],[LowProFlag]]*0.5)/10</f>
        <v>0</v>
      </c>
      <c r="AQ651" t="str">
        <f>IF(A651&gt;=_xlfn.PERCENTILE.INC($A$2:$A$1000,0.8),"High Risk",
IF(HR[[#This Row],[AttritionRiskScore]]&gt;=_xlfn.PERCENTILE.INC($AP$2:$AP$1000,0.5),"Medium Risk","Low Risk"))</f>
        <v>High Risk</v>
      </c>
      <c r="AR651">
        <f>(HR[[#This Row],[OverTimeFlag]]*4+HR[[#This Row],[LowWLBFlag]]*3+HR[[#This Row],[LowJobSatisFlag]]*2+HR[[#This Row],[LowProFlag]]*1)/10</f>
        <v>0</v>
      </c>
      <c r="AS651" t="str">
        <f t="shared" si="10"/>
        <v>Low Burnout</v>
      </c>
      <c r="AT651" t="str">
        <f>IF(HR[[#This Row],[YearsSinceLastPromotion]]&gt;4,"High Stagnation",
IF(HR[[#This Row],[YearsSinceLastPromotion]]&gt;=3,"Medium Stagnation","Low Stagnation"))</f>
        <v>Medium Stagnation</v>
      </c>
      <c r="AU651" t="str">
        <f>IF(HR[[#This Row],[MonthlyIncome]]&lt;4000,"Low Salary",
IF(HR[[#This Row],[MonthlyIncome]]&lt;8000,"Medium Salary","High Salary"))</f>
        <v>High Salary</v>
      </c>
    </row>
    <row r="652" spans="1:47">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IF(HR[[#This Row],[OverTime]]="Yes",1,0)</f>
        <v>0</v>
      </c>
      <c r="AK652">
        <f>IF(HR[[#This Row],[JobSatisfaction]]&lt;=2,1,0)</f>
        <v>0</v>
      </c>
      <c r="AL652">
        <f>IF(HR[[#This Row],[WorkLifeBalance]]&lt;=2,1,0)</f>
        <v>1</v>
      </c>
      <c r="AM652">
        <f>IF(HR[[#This Row],[MonthlyIncome]]&lt;AVERAGE(HR[MonthlyIncome]),1,0)</f>
        <v>1</v>
      </c>
      <c r="AN652">
        <f>IF(HR[[#This Row],[EnvironmentSatisfaction]]&lt;=2,1,0)</f>
        <v>0</v>
      </c>
      <c r="AO652">
        <f>IF(HR[[#This Row],[YearsSinceLastPromotion]]&gt;4,1,0)</f>
        <v>0</v>
      </c>
      <c r="AP652">
        <f>(HR[[#This Row],[OverTimeFlag]]*1.5+HR[[#This Row],[LowJobSatisFlag]]*2.5+HR[[#This Row],[LowWLBFlag]]*2+HR[[#This Row],[LowSalaryFlag]]*1.5+HR[[#This Row],[LowEnviFlag]]*2+HR[[#This Row],[LowProFlag]]*0.5)/10</f>
        <v>0.35</v>
      </c>
      <c r="AQ652" t="str">
        <f>IF(A652&gt;=_xlfn.PERCENTILE.INC($A$2:$A$1000,0.8),"High Risk",
IF(HR[[#This Row],[AttritionRiskScore]]&gt;=_xlfn.PERCENTILE.INC($AP$2:$AP$1000,0.5),"Medium Risk","Low Risk"))</f>
        <v>Medium Risk</v>
      </c>
      <c r="AR652">
        <f>(HR[[#This Row],[OverTimeFlag]]*4+HR[[#This Row],[LowWLBFlag]]*3+HR[[#This Row],[LowJobSatisFlag]]*2+HR[[#This Row],[LowProFlag]]*1)/10</f>
        <v>0.3</v>
      </c>
      <c r="AS652" t="str">
        <f t="shared" si="10"/>
        <v>Low Burnout</v>
      </c>
      <c r="AT652" t="str">
        <f>IF(HR[[#This Row],[YearsSinceLastPromotion]]&gt;4,"High Stagnation",
IF(HR[[#This Row],[YearsSinceLastPromotion]]&gt;=3,"Medium Stagnation","Low Stagnation"))</f>
        <v>Low Stagnation</v>
      </c>
      <c r="AU652" t="str">
        <f>IF(HR[[#This Row],[MonthlyIncome]]&lt;4000,"Low Salary",
IF(HR[[#This Row],[MonthlyIncome]]&lt;8000,"Medium Salary","High Salary"))</f>
        <v>Medium Salary</v>
      </c>
    </row>
    <row r="653" spans="1:47">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IF(HR[[#This Row],[OverTime]]="Yes",1,0)</f>
        <v>1</v>
      </c>
      <c r="AK653">
        <f>IF(HR[[#This Row],[JobSatisfaction]]&lt;=2,1,0)</f>
        <v>0</v>
      </c>
      <c r="AL653">
        <f>IF(HR[[#This Row],[WorkLifeBalance]]&lt;=2,1,0)</f>
        <v>0</v>
      </c>
      <c r="AM653">
        <f>IF(HR[[#This Row],[MonthlyIncome]]&lt;AVERAGE(HR[MonthlyIncome]),1,0)</f>
        <v>1</v>
      </c>
      <c r="AN653">
        <f>IF(HR[[#This Row],[EnvironmentSatisfaction]]&lt;=2,1,0)</f>
        <v>0</v>
      </c>
      <c r="AO653">
        <f>IF(HR[[#This Row],[YearsSinceLastPromotion]]&gt;4,1,0)</f>
        <v>1</v>
      </c>
      <c r="AP653">
        <f>(HR[[#This Row],[OverTimeFlag]]*1.5+HR[[#This Row],[LowJobSatisFlag]]*2.5+HR[[#This Row],[LowWLBFlag]]*2+HR[[#This Row],[LowSalaryFlag]]*1.5+HR[[#This Row],[LowEnviFlag]]*2+HR[[#This Row],[LowProFlag]]*0.5)/10</f>
        <v>0.35</v>
      </c>
      <c r="AQ653" t="str">
        <f>IF(A653&gt;=_xlfn.PERCENTILE.INC($A$2:$A$1000,0.8),"High Risk",
IF(HR[[#This Row],[AttritionRiskScore]]&gt;=_xlfn.PERCENTILE.INC($AP$2:$AP$1000,0.5),"Medium Risk","Low Risk"))</f>
        <v>High Risk</v>
      </c>
      <c r="AR653">
        <f>(HR[[#This Row],[OverTimeFlag]]*4+HR[[#This Row],[LowWLBFlag]]*3+HR[[#This Row],[LowJobSatisFlag]]*2+HR[[#This Row],[LowProFlag]]*1)/10</f>
        <v>0.5</v>
      </c>
      <c r="AS653" t="str">
        <f t="shared" si="10"/>
        <v>Medium Burnout</v>
      </c>
      <c r="AT653" t="str">
        <f>IF(HR[[#This Row],[YearsSinceLastPromotion]]&gt;4,"High Stagnation",
IF(HR[[#This Row],[YearsSinceLastPromotion]]&gt;=3,"Medium Stagnation","Low Stagnation"))</f>
        <v>High Stagnation</v>
      </c>
      <c r="AU653" t="str">
        <f>IF(HR[[#This Row],[MonthlyIncome]]&lt;4000,"Low Salary",
IF(HR[[#This Row],[MonthlyIncome]]&lt;8000,"Medium Salary","High Salary"))</f>
        <v>Medium Salary</v>
      </c>
    </row>
    <row r="654" spans="1:47">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IF(HR[[#This Row],[OverTime]]="Yes",1,0)</f>
        <v>1</v>
      </c>
      <c r="AK654">
        <f>IF(HR[[#This Row],[JobSatisfaction]]&lt;=2,1,0)</f>
        <v>1</v>
      </c>
      <c r="AL654">
        <f>IF(HR[[#This Row],[WorkLifeBalance]]&lt;=2,1,0)</f>
        <v>0</v>
      </c>
      <c r="AM654">
        <f>IF(HR[[#This Row],[MonthlyIncome]]&lt;AVERAGE(HR[MonthlyIncome]),1,0)</f>
        <v>0</v>
      </c>
      <c r="AN654">
        <f>IF(HR[[#This Row],[EnvironmentSatisfaction]]&lt;=2,1,0)</f>
        <v>1</v>
      </c>
      <c r="AO654">
        <f>IF(HR[[#This Row],[YearsSinceLastPromotion]]&gt;4,1,0)</f>
        <v>0</v>
      </c>
      <c r="AP654">
        <f>(HR[[#This Row],[OverTimeFlag]]*1.5+HR[[#This Row],[LowJobSatisFlag]]*2.5+HR[[#This Row],[LowWLBFlag]]*2+HR[[#This Row],[LowSalaryFlag]]*1.5+HR[[#This Row],[LowEnviFlag]]*2+HR[[#This Row],[LowProFlag]]*0.5)/10</f>
        <v>0.6</v>
      </c>
      <c r="AQ654" t="str">
        <f>IF(A654&gt;=_xlfn.PERCENTILE.INC($A$2:$A$1000,0.8),"High Risk",
IF(HR[[#This Row],[AttritionRiskScore]]&gt;=_xlfn.PERCENTILE.INC($AP$2:$AP$1000,0.5),"Medium Risk","Low Risk"))</f>
        <v>Medium Risk</v>
      </c>
      <c r="AR654">
        <f>(HR[[#This Row],[OverTimeFlag]]*4+HR[[#This Row],[LowWLBFlag]]*3+HR[[#This Row],[LowJobSatisFlag]]*2+HR[[#This Row],[LowProFlag]]*1)/10</f>
        <v>0.6</v>
      </c>
      <c r="AS654" t="str">
        <f t="shared" si="10"/>
        <v>Medium Burnout</v>
      </c>
      <c r="AT654" t="str">
        <f>IF(HR[[#This Row],[YearsSinceLastPromotion]]&gt;4,"High Stagnation",
IF(HR[[#This Row],[YearsSinceLastPromotion]]&gt;=3,"Medium Stagnation","Low Stagnation"))</f>
        <v>Low Stagnation</v>
      </c>
      <c r="AU654" t="str">
        <f>IF(HR[[#This Row],[MonthlyIncome]]&lt;4000,"Low Salary",
IF(HR[[#This Row],[MonthlyIncome]]&lt;8000,"Medium Salary","High Salary"))</f>
        <v>Medium Salary</v>
      </c>
    </row>
    <row r="655" spans="1:47">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IF(HR[[#This Row],[OverTime]]="Yes",1,0)</f>
        <v>0</v>
      </c>
      <c r="AK655">
        <f>IF(HR[[#This Row],[JobSatisfaction]]&lt;=2,1,0)</f>
        <v>1</v>
      </c>
      <c r="AL655">
        <f>IF(HR[[#This Row],[WorkLifeBalance]]&lt;=2,1,0)</f>
        <v>0</v>
      </c>
      <c r="AM655">
        <f>IF(HR[[#This Row],[MonthlyIncome]]&lt;AVERAGE(HR[MonthlyIncome]),1,0)</f>
        <v>0</v>
      </c>
      <c r="AN655">
        <f>IF(HR[[#This Row],[EnvironmentSatisfaction]]&lt;=2,1,0)</f>
        <v>1</v>
      </c>
      <c r="AO655">
        <f>IF(HR[[#This Row],[YearsSinceLastPromotion]]&gt;4,1,0)</f>
        <v>1</v>
      </c>
      <c r="AP655">
        <f>(HR[[#This Row],[OverTimeFlag]]*1.5+HR[[#This Row],[LowJobSatisFlag]]*2.5+HR[[#This Row],[LowWLBFlag]]*2+HR[[#This Row],[LowSalaryFlag]]*1.5+HR[[#This Row],[LowEnviFlag]]*2+HR[[#This Row],[LowProFlag]]*0.5)/10</f>
        <v>0.5</v>
      </c>
      <c r="AQ655" t="str">
        <f>IF(A655&gt;=_xlfn.PERCENTILE.INC($A$2:$A$1000,0.8),"High Risk",
IF(HR[[#This Row],[AttritionRiskScore]]&gt;=_xlfn.PERCENTILE.INC($AP$2:$AP$1000,0.5),"Medium Risk","Low Risk"))</f>
        <v>High Risk</v>
      </c>
      <c r="AR655">
        <f>(HR[[#This Row],[OverTimeFlag]]*4+HR[[#This Row],[LowWLBFlag]]*3+HR[[#This Row],[LowJobSatisFlag]]*2+HR[[#This Row],[LowProFlag]]*1)/10</f>
        <v>0.3</v>
      </c>
      <c r="AS655" t="str">
        <f t="shared" si="10"/>
        <v>Low Burnout</v>
      </c>
      <c r="AT655" t="str">
        <f>IF(HR[[#This Row],[YearsSinceLastPromotion]]&gt;4,"High Stagnation",
IF(HR[[#This Row],[YearsSinceLastPromotion]]&gt;=3,"Medium Stagnation","Low Stagnation"))</f>
        <v>High Stagnation</v>
      </c>
      <c r="AU655" t="str">
        <f>IF(HR[[#This Row],[MonthlyIncome]]&lt;4000,"Low Salary",
IF(HR[[#This Row],[MonthlyIncome]]&lt;8000,"Medium Salary","High Salary"))</f>
        <v>High Salary</v>
      </c>
    </row>
    <row r="656" spans="1:47">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IF(HR[[#This Row],[OverTime]]="Yes",1,0)</f>
        <v>0</v>
      </c>
      <c r="AK656">
        <f>IF(HR[[#This Row],[JobSatisfaction]]&lt;=2,1,0)</f>
        <v>0</v>
      </c>
      <c r="AL656">
        <f>IF(HR[[#This Row],[WorkLifeBalance]]&lt;=2,1,0)</f>
        <v>0</v>
      </c>
      <c r="AM656">
        <f>IF(HR[[#This Row],[MonthlyIncome]]&lt;AVERAGE(HR[MonthlyIncome]),1,0)</f>
        <v>1</v>
      </c>
      <c r="AN656">
        <f>IF(HR[[#This Row],[EnvironmentSatisfaction]]&lt;=2,1,0)</f>
        <v>0</v>
      </c>
      <c r="AO656">
        <f>IF(HR[[#This Row],[YearsSinceLastPromotion]]&gt;4,1,0)</f>
        <v>0</v>
      </c>
      <c r="AP656">
        <f>(HR[[#This Row],[OverTimeFlag]]*1.5+HR[[#This Row],[LowJobSatisFlag]]*2.5+HR[[#This Row],[LowWLBFlag]]*2+HR[[#This Row],[LowSalaryFlag]]*1.5+HR[[#This Row],[LowEnviFlag]]*2+HR[[#This Row],[LowProFlag]]*0.5)/10</f>
        <v>0.15</v>
      </c>
      <c r="AQ656" t="str">
        <f>IF(A656&gt;=_xlfn.PERCENTILE.INC($A$2:$A$1000,0.8),"High Risk",
IF(HR[[#This Row],[AttritionRiskScore]]&gt;=_xlfn.PERCENTILE.INC($AP$2:$AP$1000,0.5),"Medium Risk","Low Risk"))</f>
        <v>Low Risk</v>
      </c>
      <c r="AR656">
        <f>(HR[[#This Row],[OverTimeFlag]]*4+HR[[#This Row],[LowWLBFlag]]*3+HR[[#This Row],[LowJobSatisFlag]]*2+HR[[#This Row],[LowProFlag]]*1)/10</f>
        <v>0</v>
      </c>
      <c r="AS656" t="str">
        <f t="shared" si="10"/>
        <v>Low Burnout</v>
      </c>
      <c r="AT656" t="str">
        <f>IF(HR[[#This Row],[YearsSinceLastPromotion]]&gt;4,"High Stagnation",
IF(HR[[#This Row],[YearsSinceLastPromotion]]&gt;=3,"Medium Stagnation","Low Stagnation"))</f>
        <v>Low Stagnation</v>
      </c>
      <c r="AU656" t="str">
        <f>IF(HR[[#This Row],[MonthlyIncome]]&lt;4000,"Low Salary",
IF(HR[[#This Row],[MonthlyIncome]]&lt;8000,"Medium Salary","High Salary"))</f>
        <v>Medium Salary</v>
      </c>
    </row>
    <row r="657" spans="1:47">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IF(HR[[#This Row],[OverTime]]="Yes",1,0)</f>
        <v>1</v>
      </c>
      <c r="AK657">
        <f>IF(HR[[#This Row],[JobSatisfaction]]&lt;=2,1,0)</f>
        <v>1</v>
      </c>
      <c r="AL657">
        <f>IF(HR[[#This Row],[WorkLifeBalance]]&lt;=2,1,0)</f>
        <v>0</v>
      </c>
      <c r="AM657">
        <f>IF(HR[[#This Row],[MonthlyIncome]]&lt;AVERAGE(HR[MonthlyIncome]),1,0)</f>
        <v>1</v>
      </c>
      <c r="AN657">
        <f>IF(HR[[#This Row],[EnvironmentSatisfaction]]&lt;=2,1,0)</f>
        <v>0</v>
      </c>
      <c r="AO657">
        <f>IF(HR[[#This Row],[YearsSinceLastPromotion]]&gt;4,1,0)</f>
        <v>0</v>
      </c>
      <c r="AP657">
        <f>(HR[[#This Row],[OverTimeFlag]]*1.5+HR[[#This Row],[LowJobSatisFlag]]*2.5+HR[[#This Row],[LowWLBFlag]]*2+HR[[#This Row],[LowSalaryFlag]]*1.5+HR[[#This Row],[LowEnviFlag]]*2+HR[[#This Row],[LowProFlag]]*0.5)/10</f>
        <v>0.55000000000000004</v>
      </c>
      <c r="AQ657" t="str">
        <f>IF(A657&gt;=_xlfn.PERCENTILE.INC($A$2:$A$1000,0.8),"High Risk",
IF(HR[[#This Row],[AttritionRiskScore]]&gt;=_xlfn.PERCENTILE.INC($AP$2:$AP$1000,0.5),"Medium Risk","Low Risk"))</f>
        <v>Medium Risk</v>
      </c>
      <c r="AR657">
        <f>(HR[[#This Row],[OverTimeFlag]]*4+HR[[#This Row],[LowWLBFlag]]*3+HR[[#This Row],[LowJobSatisFlag]]*2+HR[[#This Row],[LowProFlag]]*1)/10</f>
        <v>0.6</v>
      </c>
      <c r="AS657" t="str">
        <f t="shared" si="10"/>
        <v>Medium Burnout</v>
      </c>
      <c r="AT657" t="str">
        <f>IF(HR[[#This Row],[YearsSinceLastPromotion]]&gt;4,"High Stagnation",
IF(HR[[#This Row],[YearsSinceLastPromotion]]&gt;=3,"Medium Stagnation","Low Stagnation"))</f>
        <v>Low Stagnation</v>
      </c>
      <c r="AU657" t="str">
        <f>IF(HR[[#This Row],[MonthlyIncome]]&lt;4000,"Low Salary",
IF(HR[[#This Row],[MonthlyIncome]]&lt;8000,"Medium Salary","High Salary"))</f>
        <v>Low Salary</v>
      </c>
    </row>
    <row r="658" spans="1:47">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IF(HR[[#This Row],[OverTime]]="Yes",1,0)</f>
        <v>1</v>
      </c>
      <c r="AK658">
        <f>IF(HR[[#This Row],[JobSatisfaction]]&lt;=2,1,0)</f>
        <v>0</v>
      </c>
      <c r="AL658">
        <f>IF(HR[[#This Row],[WorkLifeBalance]]&lt;=2,1,0)</f>
        <v>1</v>
      </c>
      <c r="AM658">
        <f>IF(HR[[#This Row],[MonthlyIncome]]&lt;AVERAGE(HR[MonthlyIncome]),1,0)</f>
        <v>1</v>
      </c>
      <c r="AN658">
        <f>IF(HR[[#This Row],[EnvironmentSatisfaction]]&lt;=2,1,0)</f>
        <v>1</v>
      </c>
      <c r="AO658">
        <f>IF(HR[[#This Row],[YearsSinceLastPromotion]]&gt;4,1,0)</f>
        <v>0</v>
      </c>
      <c r="AP658">
        <f>(HR[[#This Row],[OverTimeFlag]]*1.5+HR[[#This Row],[LowJobSatisFlag]]*2.5+HR[[#This Row],[LowWLBFlag]]*2+HR[[#This Row],[LowSalaryFlag]]*1.5+HR[[#This Row],[LowEnviFlag]]*2+HR[[#This Row],[LowProFlag]]*0.5)/10</f>
        <v>0.7</v>
      </c>
      <c r="AQ658" t="str">
        <f>IF(A658&gt;=_xlfn.PERCENTILE.INC($A$2:$A$1000,0.8),"High Risk",
IF(HR[[#This Row],[AttritionRiskScore]]&gt;=_xlfn.PERCENTILE.INC($AP$2:$AP$1000,0.5),"Medium Risk","Low Risk"))</f>
        <v>Medium Risk</v>
      </c>
      <c r="AR658">
        <f>(HR[[#This Row],[OverTimeFlag]]*4+HR[[#This Row],[LowWLBFlag]]*3+HR[[#This Row],[LowJobSatisFlag]]*2+HR[[#This Row],[LowProFlag]]*1)/10</f>
        <v>0.7</v>
      </c>
      <c r="AS658" t="str">
        <f t="shared" si="10"/>
        <v>High Burnout</v>
      </c>
      <c r="AT658" t="str">
        <f>IF(HR[[#This Row],[YearsSinceLastPromotion]]&gt;4,"High Stagnation",
IF(HR[[#This Row],[YearsSinceLastPromotion]]&gt;=3,"Medium Stagnation","Low Stagnation"))</f>
        <v>Low Stagnation</v>
      </c>
      <c r="AU658" t="str">
        <f>IF(HR[[#This Row],[MonthlyIncome]]&lt;4000,"Low Salary",
IF(HR[[#This Row],[MonthlyIncome]]&lt;8000,"Medium Salary","High Salary"))</f>
        <v>Low Salary</v>
      </c>
    </row>
    <row r="659" spans="1:47">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IF(HR[[#This Row],[OverTime]]="Yes",1,0)</f>
        <v>0</v>
      </c>
      <c r="AK659">
        <f>IF(HR[[#This Row],[JobSatisfaction]]&lt;=2,1,0)</f>
        <v>0</v>
      </c>
      <c r="AL659">
        <f>IF(HR[[#This Row],[WorkLifeBalance]]&lt;=2,1,0)</f>
        <v>0</v>
      </c>
      <c r="AM659">
        <f>IF(HR[[#This Row],[MonthlyIncome]]&lt;AVERAGE(HR[MonthlyIncome]),1,0)</f>
        <v>1</v>
      </c>
      <c r="AN659">
        <f>IF(HR[[#This Row],[EnvironmentSatisfaction]]&lt;=2,1,0)</f>
        <v>1</v>
      </c>
      <c r="AO659">
        <f>IF(HR[[#This Row],[YearsSinceLastPromotion]]&gt;4,1,0)</f>
        <v>0</v>
      </c>
      <c r="AP659">
        <f>(HR[[#This Row],[OverTimeFlag]]*1.5+HR[[#This Row],[LowJobSatisFlag]]*2.5+HR[[#This Row],[LowWLBFlag]]*2+HR[[#This Row],[LowSalaryFlag]]*1.5+HR[[#This Row],[LowEnviFlag]]*2+HR[[#This Row],[LowProFlag]]*0.5)/10</f>
        <v>0.35</v>
      </c>
      <c r="AQ659" t="str">
        <f>IF(A659&gt;=_xlfn.PERCENTILE.INC($A$2:$A$1000,0.8),"High Risk",
IF(HR[[#This Row],[AttritionRiskScore]]&gt;=_xlfn.PERCENTILE.INC($AP$2:$AP$1000,0.5),"Medium Risk","Low Risk"))</f>
        <v>Medium Risk</v>
      </c>
      <c r="AR659">
        <f>(HR[[#This Row],[OverTimeFlag]]*4+HR[[#This Row],[LowWLBFlag]]*3+HR[[#This Row],[LowJobSatisFlag]]*2+HR[[#This Row],[LowProFlag]]*1)/10</f>
        <v>0</v>
      </c>
      <c r="AS659" t="str">
        <f t="shared" si="10"/>
        <v>Low Burnout</v>
      </c>
      <c r="AT659" t="str">
        <f>IF(HR[[#This Row],[YearsSinceLastPromotion]]&gt;4,"High Stagnation",
IF(HR[[#This Row],[YearsSinceLastPromotion]]&gt;=3,"Medium Stagnation","Low Stagnation"))</f>
        <v>Low Stagnation</v>
      </c>
      <c r="AU659" t="str">
        <f>IF(HR[[#This Row],[MonthlyIncome]]&lt;4000,"Low Salary",
IF(HR[[#This Row],[MonthlyIncome]]&lt;8000,"Medium Salary","High Salary"))</f>
        <v>Low Salary</v>
      </c>
    </row>
    <row r="660" spans="1:47">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IF(HR[[#This Row],[OverTime]]="Yes",1,0)</f>
        <v>1</v>
      </c>
      <c r="AK660">
        <f>IF(HR[[#This Row],[JobSatisfaction]]&lt;=2,1,0)</f>
        <v>1</v>
      </c>
      <c r="AL660">
        <f>IF(HR[[#This Row],[WorkLifeBalance]]&lt;=2,1,0)</f>
        <v>0</v>
      </c>
      <c r="AM660">
        <f>IF(HR[[#This Row],[MonthlyIncome]]&lt;AVERAGE(HR[MonthlyIncome]),1,0)</f>
        <v>1</v>
      </c>
      <c r="AN660">
        <f>IF(HR[[#This Row],[EnvironmentSatisfaction]]&lt;=2,1,0)</f>
        <v>1</v>
      </c>
      <c r="AO660">
        <f>IF(HR[[#This Row],[YearsSinceLastPromotion]]&gt;4,1,0)</f>
        <v>1</v>
      </c>
      <c r="AP660">
        <f>(HR[[#This Row],[OverTimeFlag]]*1.5+HR[[#This Row],[LowJobSatisFlag]]*2.5+HR[[#This Row],[LowWLBFlag]]*2+HR[[#This Row],[LowSalaryFlag]]*1.5+HR[[#This Row],[LowEnviFlag]]*2+HR[[#This Row],[LowProFlag]]*0.5)/10</f>
        <v>0.8</v>
      </c>
      <c r="AQ660" t="str">
        <f>IF(A660&gt;=_xlfn.PERCENTILE.INC($A$2:$A$1000,0.8),"High Risk",
IF(HR[[#This Row],[AttritionRiskScore]]&gt;=_xlfn.PERCENTILE.INC($AP$2:$AP$1000,0.5),"Medium Risk","Low Risk"))</f>
        <v>Medium Risk</v>
      </c>
      <c r="AR660">
        <f>(HR[[#This Row],[OverTimeFlag]]*4+HR[[#This Row],[LowWLBFlag]]*3+HR[[#This Row],[LowJobSatisFlag]]*2+HR[[#This Row],[LowProFlag]]*1)/10</f>
        <v>0.7</v>
      </c>
      <c r="AS660" t="str">
        <f t="shared" si="10"/>
        <v>High Burnout</v>
      </c>
      <c r="AT660" t="str">
        <f>IF(HR[[#This Row],[YearsSinceLastPromotion]]&gt;4,"High Stagnation",
IF(HR[[#This Row],[YearsSinceLastPromotion]]&gt;=3,"Medium Stagnation","Low Stagnation"))</f>
        <v>High Stagnation</v>
      </c>
      <c r="AU660" t="str">
        <f>IF(HR[[#This Row],[MonthlyIncome]]&lt;4000,"Low Salary",
IF(HR[[#This Row],[MonthlyIncome]]&lt;8000,"Medium Salary","High Salary"))</f>
        <v>Low Salary</v>
      </c>
    </row>
    <row r="661" spans="1:47">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IF(HR[[#This Row],[OverTime]]="Yes",1,0)</f>
        <v>0</v>
      </c>
      <c r="AK661">
        <f>IF(HR[[#This Row],[JobSatisfaction]]&lt;=2,1,0)</f>
        <v>0</v>
      </c>
      <c r="AL661">
        <f>IF(HR[[#This Row],[WorkLifeBalance]]&lt;=2,1,0)</f>
        <v>0</v>
      </c>
      <c r="AM661">
        <f>IF(HR[[#This Row],[MonthlyIncome]]&lt;AVERAGE(HR[MonthlyIncome]),1,0)</f>
        <v>1</v>
      </c>
      <c r="AN661">
        <f>IF(HR[[#This Row],[EnvironmentSatisfaction]]&lt;=2,1,0)</f>
        <v>1</v>
      </c>
      <c r="AO661">
        <f>IF(HR[[#This Row],[YearsSinceLastPromotion]]&gt;4,1,0)</f>
        <v>0</v>
      </c>
      <c r="AP661">
        <f>(HR[[#This Row],[OverTimeFlag]]*1.5+HR[[#This Row],[LowJobSatisFlag]]*2.5+HR[[#This Row],[LowWLBFlag]]*2+HR[[#This Row],[LowSalaryFlag]]*1.5+HR[[#This Row],[LowEnviFlag]]*2+HR[[#This Row],[LowProFlag]]*0.5)/10</f>
        <v>0.35</v>
      </c>
      <c r="AQ661" t="str">
        <f>IF(A661&gt;=_xlfn.PERCENTILE.INC($A$2:$A$1000,0.8),"High Risk",
IF(HR[[#This Row],[AttritionRiskScore]]&gt;=_xlfn.PERCENTILE.INC($AP$2:$AP$1000,0.5),"Medium Risk","Low Risk"))</f>
        <v>Medium Risk</v>
      </c>
      <c r="AR661">
        <f>(HR[[#This Row],[OverTimeFlag]]*4+HR[[#This Row],[LowWLBFlag]]*3+HR[[#This Row],[LowJobSatisFlag]]*2+HR[[#This Row],[LowProFlag]]*1)/10</f>
        <v>0</v>
      </c>
      <c r="AS661" t="str">
        <f t="shared" si="10"/>
        <v>Low Burnout</v>
      </c>
      <c r="AT661" t="str">
        <f>IF(HR[[#This Row],[YearsSinceLastPromotion]]&gt;4,"High Stagnation",
IF(HR[[#This Row],[YearsSinceLastPromotion]]&gt;=3,"Medium Stagnation","Low Stagnation"))</f>
        <v>Low Stagnation</v>
      </c>
      <c r="AU661" t="str">
        <f>IF(HR[[#This Row],[MonthlyIncome]]&lt;4000,"Low Salary",
IF(HR[[#This Row],[MonthlyIncome]]&lt;8000,"Medium Salary","High Salary"))</f>
        <v>Medium Salary</v>
      </c>
    </row>
    <row r="662" spans="1:47">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IF(HR[[#This Row],[OverTime]]="Yes",1,0)</f>
        <v>1</v>
      </c>
      <c r="AK662">
        <f>IF(HR[[#This Row],[JobSatisfaction]]&lt;=2,1,0)</f>
        <v>0</v>
      </c>
      <c r="AL662">
        <f>IF(HR[[#This Row],[WorkLifeBalance]]&lt;=2,1,0)</f>
        <v>1</v>
      </c>
      <c r="AM662">
        <f>IF(HR[[#This Row],[MonthlyIncome]]&lt;AVERAGE(HR[MonthlyIncome]),1,0)</f>
        <v>1</v>
      </c>
      <c r="AN662">
        <f>IF(HR[[#This Row],[EnvironmentSatisfaction]]&lt;=2,1,0)</f>
        <v>0</v>
      </c>
      <c r="AO662">
        <f>IF(HR[[#This Row],[YearsSinceLastPromotion]]&gt;4,1,0)</f>
        <v>0</v>
      </c>
      <c r="AP662">
        <f>(HR[[#This Row],[OverTimeFlag]]*1.5+HR[[#This Row],[LowJobSatisFlag]]*2.5+HR[[#This Row],[LowWLBFlag]]*2+HR[[#This Row],[LowSalaryFlag]]*1.5+HR[[#This Row],[LowEnviFlag]]*2+HR[[#This Row],[LowProFlag]]*0.5)/10</f>
        <v>0.5</v>
      </c>
      <c r="AQ662" t="str">
        <f>IF(A662&gt;=_xlfn.PERCENTILE.INC($A$2:$A$1000,0.8),"High Risk",
IF(HR[[#This Row],[AttritionRiskScore]]&gt;=_xlfn.PERCENTILE.INC($AP$2:$AP$1000,0.5),"Medium Risk","Low Risk"))</f>
        <v>High Risk</v>
      </c>
      <c r="AR662">
        <f>(HR[[#This Row],[OverTimeFlag]]*4+HR[[#This Row],[LowWLBFlag]]*3+HR[[#This Row],[LowJobSatisFlag]]*2+HR[[#This Row],[LowProFlag]]*1)/10</f>
        <v>0.7</v>
      </c>
      <c r="AS662" t="str">
        <f t="shared" si="10"/>
        <v>High Burnout</v>
      </c>
      <c r="AT662" t="str">
        <f>IF(HR[[#This Row],[YearsSinceLastPromotion]]&gt;4,"High Stagnation",
IF(HR[[#This Row],[YearsSinceLastPromotion]]&gt;=3,"Medium Stagnation","Low Stagnation"))</f>
        <v>Low Stagnation</v>
      </c>
      <c r="AU662" t="str">
        <f>IF(HR[[#This Row],[MonthlyIncome]]&lt;4000,"Low Salary",
IF(HR[[#This Row],[MonthlyIncome]]&lt;8000,"Medium Salary","High Salary"))</f>
        <v>Low Salary</v>
      </c>
    </row>
    <row r="663" spans="1:47">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IF(HR[[#This Row],[OverTime]]="Yes",1,0)</f>
        <v>0</v>
      </c>
      <c r="AK663">
        <f>IF(HR[[#This Row],[JobSatisfaction]]&lt;=2,1,0)</f>
        <v>1</v>
      </c>
      <c r="AL663">
        <f>IF(HR[[#This Row],[WorkLifeBalance]]&lt;=2,1,0)</f>
        <v>0</v>
      </c>
      <c r="AM663">
        <f>IF(HR[[#This Row],[MonthlyIncome]]&lt;AVERAGE(HR[MonthlyIncome]),1,0)</f>
        <v>1</v>
      </c>
      <c r="AN663">
        <f>IF(HR[[#This Row],[EnvironmentSatisfaction]]&lt;=2,1,0)</f>
        <v>1</v>
      </c>
      <c r="AO663">
        <f>IF(HR[[#This Row],[YearsSinceLastPromotion]]&gt;4,1,0)</f>
        <v>0</v>
      </c>
      <c r="AP663">
        <f>(HR[[#This Row],[OverTimeFlag]]*1.5+HR[[#This Row],[LowJobSatisFlag]]*2.5+HR[[#This Row],[LowWLBFlag]]*2+HR[[#This Row],[LowSalaryFlag]]*1.5+HR[[#This Row],[LowEnviFlag]]*2+HR[[#This Row],[LowProFlag]]*0.5)/10</f>
        <v>0.6</v>
      </c>
      <c r="AQ663" t="str">
        <f>IF(A663&gt;=_xlfn.PERCENTILE.INC($A$2:$A$1000,0.8),"High Risk",
IF(HR[[#This Row],[AttritionRiskScore]]&gt;=_xlfn.PERCENTILE.INC($AP$2:$AP$1000,0.5),"Medium Risk","Low Risk"))</f>
        <v>Medium Risk</v>
      </c>
      <c r="AR663">
        <f>(HR[[#This Row],[OverTimeFlag]]*4+HR[[#This Row],[LowWLBFlag]]*3+HR[[#This Row],[LowJobSatisFlag]]*2+HR[[#This Row],[LowProFlag]]*1)/10</f>
        <v>0.2</v>
      </c>
      <c r="AS663" t="str">
        <f t="shared" si="10"/>
        <v>Low Burnout</v>
      </c>
      <c r="AT663" t="str">
        <f>IF(HR[[#This Row],[YearsSinceLastPromotion]]&gt;4,"High Stagnation",
IF(HR[[#This Row],[YearsSinceLastPromotion]]&gt;=3,"Medium Stagnation","Low Stagnation"))</f>
        <v>Low Stagnation</v>
      </c>
      <c r="AU663" t="str">
        <f>IF(HR[[#This Row],[MonthlyIncome]]&lt;4000,"Low Salary",
IF(HR[[#This Row],[MonthlyIncome]]&lt;8000,"Medium Salary","High Salary"))</f>
        <v>Medium Salary</v>
      </c>
    </row>
    <row r="664" spans="1:47">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IF(HR[[#This Row],[OverTime]]="Yes",1,0)</f>
        <v>0</v>
      </c>
      <c r="AK664">
        <f>IF(HR[[#This Row],[JobSatisfaction]]&lt;=2,1,0)</f>
        <v>0</v>
      </c>
      <c r="AL664">
        <f>IF(HR[[#This Row],[WorkLifeBalance]]&lt;=2,1,0)</f>
        <v>1</v>
      </c>
      <c r="AM664">
        <f>IF(HR[[#This Row],[MonthlyIncome]]&lt;AVERAGE(HR[MonthlyIncome]),1,0)</f>
        <v>1</v>
      </c>
      <c r="AN664">
        <f>IF(HR[[#This Row],[EnvironmentSatisfaction]]&lt;=2,1,0)</f>
        <v>0</v>
      </c>
      <c r="AO664">
        <f>IF(HR[[#This Row],[YearsSinceLastPromotion]]&gt;4,1,0)</f>
        <v>0</v>
      </c>
      <c r="AP664">
        <f>(HR[[#This Row],[OverTimeFlag]]*1.5+HR[[#This Row],[LowJobSatisFlag]]*2.5+HR[[#This Row],[LowWLBFlag]]*2+HR[[#This Row],[LowSalaryFlag]]*1.5+HR[[#This Row],[LowEnviFlag]]*2+HR[[#This Row],[LowProFlag]]*0.5)/10</f>
        <v>0.35</v>
      </c>
      <c r="AQ664" t="str">
        <f>IF(A664&gt;=_xlfn.PERCENTILE.INC($A$2:$A$1000,0.8),"High Risk",
IF(HR[[#This Row],[AttritionRiskScore]]&gt;=_xlfn.PERCENTILE.INC($AP$2:$AP$1000,0.5),"Medium Risk","Low Risk"))</f>
        <v>Medium Risk</v>
      </c>
      <c r="AR664">
        <f>(HR[[#This Row],[OverTimeFlag]]*4+HR[[#This Row],[LowWLBFlag]]*3+HR[[#This Row],[LowJobSatisFlag]]*2+HR[[#This Row],[LowProFlag]]*1)/10</f>
        <v>0.3</v>
      </c>
      <c r="AS664" t="str">
        <f t="shared" si="10"/>
        <v>Low Burnout</v>
      </c>
      <c r="AT664" t="str">
        <f>IF(HR[[#This Row],[YearsSinceLastPromotion]]&gt;4,"High Stagnation",
IF(HR[[#This Row],[YearsSinceLastPromotion]]&gt;=3,"Medium Stagnation","Low Stagnation"))</f>
        <v>Low Stagnation</v>
      </c>
      <c r="AU664" t="str">
        <f>IF(HR[[#This Row],[MonthlyIncome]]&lt;4000,"Low Salary",
IF(HR[[#This Row],[MonthlyIncome]]&lt;8000,"Medium Salary","High Salary"))</f>
        <v>Low Salary</v>
      </c>
    </row>
    <row r="665" spans="1:47">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IF(HR[[#This Row],[OverTime]]="Yes",1,0)</f>
        <v>0</v>
      </c>
      <c r="AK665">
        <f>IF(HR[[#This Row],[JobSatisfaction]]&lt;=2,1,0)</f>
        <v>0</v>
      </c>
      <c r="AL665">
        <f>IF(HR[[#This Row],[WorkLifeBalance]]&lt;=2,1,0)</f>
        <v>1</v>
      </c>
      <c r="AM665">
        <f>IF(HR[[#This Row],[MonthlyIncome]]&lt;AVERAGE(HR[MonthlyIncome]),1,0)</f>
        <v>1</v>
      </c>
      <c r="AN665">
        <f>IF(HR[[#This Row],[EnvironmentSatisfaction]]&lt;=2,1,0)</f>
        <v>0</v>
      </c>
      <c r="AO665">
        <f>IF(HR[[#This Row],[YearsSinceLastPromotion]]&gt;4,1,0)</f>
        <v>0</v>
      </c>
      <c r="AP665">
        <f>(HR[[#This Row],[OverTimeFlag]]*1.5+HR[[#This Row],[LowJobSatisFlag]]*2.5+HR[[#This Row],[LowWLBFlag]]*2+HR[[#This Row],[LowSalaryFlag]]*1.5+HR[[#This Row],[LowEnviFlag]]*2+HR[[#This Row],[LowProFlag]]*0.5)/10</f>
        <v>0.35</v>
      </c>
      <c r="AQ665" t="str">
        <f>IF(A665&gt;=_xlfn.PERCENTILE.INC($A$2:$A$1000,0.8),"High Risk",
IF(HR[[#This Row],[AttritionRiskScore]]&gt;=_xlfn.PERCENTILE.INC($AP$2:$AP$1000,0.5),"Medium Risk","Low Risk"))</f>
        <v>Medium Risk</v>
      </c>
      <c r="AR665">
        <f>(HR[[#This Row],[OverTimeFlag]]*4+HR[[#This Row],[LowWLBFlag]]*3+HR[[#This Row],[LowJobSatisFlag]]*2+HR[[#This Row],[LowProFlag]]*1)/10</f>
        <v>0.3</v>
      </c>
      <c r="AS665" t="str">
        <f t="shared" si="10"/>
        <v>Low Burnout</v>
      </c>
      <c r="AT665" t="str">
        <f>IF(HR[[#This Row],[YearsSinceLastPromotion]]&gt;4,"High Stagnation",
IF(HR[[#This Row],[YearsSinceLastPromotion]]&gt;=3,"Medium Stagnation","Low Stagnation"))</f>
        <v>Low Stagnation</v>
      </c>
      <c r="AU665" t="str">
        <f>IF(HR[[#This Row],[MonthlyIncome]]&lt;4000,"Low Salary",
IF(HR[[#This Row],[MonthlyIncome]]&lt;8000,"Medium Salary","High Salary"))</f>
        <v>Low Salary</v>
      </c>
    </row>
    <row r="666" spans="1:47">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IF(HR[[#This Row],[OverTime]]="Yes",1,0)</f>
        <v>1</v>
      </c>
      <c r="AK666">
        <f>IF(HR[[#This Row],[JobSatisfaction]]&lt;=2,1,0)</f>
        <v>0</v>
      </c>
      <c r="AL666">
        <f>IF(HR[[#This Row],[WorkLifeBalance]]&lt;=2,1,0)</f>
        <v>1</v>
      </c>
      <c r="AM666">
        <f>IF(HR[[#This Row],[MonthlyIncome]]&lt;AVERAGE(HR[MonthlyIncome]),1,0)</f>
        <v>0</v>
      </c>
      <c r="AN666">
        <f>IF(HR[[#This Row],[EnvironmentSatisfaction]]&lt;=2,1,0)</f>
        <v>0</v>
      </c>
      <c r="AO666">
        <f>IF(HR[[#This Row],[YearsSinceLastPromotion]]&gt;4,1,0)</f>
        <v>0</v>
      </c>
      <c r="AP666">
        <f>(HR[[#This Row],[OverTimeFlag]]*1.5+HR[[#This Row],[LowJobSatisFlag]]*2.5+HR[[#This Row],[LowWLBFlag]]*2+HR[[#This Row],[LowSalaryFlag]]*1.5+HR[[#This Row],[LowEnviFlag]]*2+HR[[#This Row],[LowProFlag]]*0.5)/10</f>
        <v>0.35</v>
      </c>
      <c r="AQ666" t="str">
        <f>IF(A666&gt;=_xlfn.PERCENTILE.INC($A$2:$A$1000,0.8),"High Risk",
IF(HR[[#This Row],[AttritionRiskScore]]&gt;=_xlfn.PERCENTILE.INC($AP$2:$AP$1000,0.5),"Medium Risk","Low Risk"))</f>
        <v>Medium Risk</v>
      </c>
      <c r="AR666">
        <f>(HR[[#This Row],[OverTimeFlag]]*4+HR[[#This Row],[LowWLBFlag]]*3+HR[[#This Row],[LowJobSatisFlag]]*2+HR[[#This Row],[LowProFlag]]*1)/10</f>
        <v>0.7</v>
      </c>
      <c r="AS666" t="str">
        <f t="shared" si="10"/>
        <v>High Burnout</v>
      </c>
      <c r="AT666" t="str">
        <f>IF(HR[[#This Row],[YearsSinceLastPromotion]]&gt;4,"High Stagnation",
IF(HR[[#This Row],[YearsSinceLastPromotion]]&gt;=3,"Medium Stagnation","Low Stagnation"))</f>
        <v>Medium Stagnation</v>
      </c>
      <c r="AU666" t="str">
        <f>IF(HR[[#This Row],[MonthlyIncome]]&lt;4000,"Low Salary",
IF(HR[[#This Row],[MonthlyIncome]]&lt;8000,"Medium Salary","High Salary"))</f>
        <v>Medium Salary</v>
      </c>
    </row>
    <row r="667" spans="1:47">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IF(HR[[#This Row],[OverTime]]="Yes",1,0)</f>
        <v>1</v>
      </c>
      <c r="AK667">
        <f>IF(HR[[#This Row],[JobSatisfaction]]&lt;=2,1,0)</f>
        <v>0</v>
      </c>
      <c r="AL667">
        <f>IF(HR[[#This Row],[WorkLifeBalance]]&lt;=2,1,0)</f>
        <v>1</v>
      </c>
      <c r="AM667">
        <f>IF(HR[[#This Row],[MonthlyIncome]]&lt;AVERAGE(HR[MonthlyIncome]),1,0)</f>
        <v>1</v>
      </c>
      <c r="AN667">
        <f>IF(HR[[#This Row],[EnvironmentSatisfaction]]&lt;=2,1,0)</f>
        <v>0</v>
      </c>
      <c r="AO667">
        <f>IF(HR[[#This Row],[YearsSinceLastPromotion]]&gt;4,1,0)</f>
        <v>0</v>
      </c>
      <c r="AP667">
        <f>(HR[[#This Row],[OverTimeFlag]]*1.5+HR[[#This Row],[LowJobSatisFlag]]*2.5+HR[[#This Row],[LowWLBFlag]]*2+HR[[#This Row],[LowSalaryFlag]]*1.5+HR[[#This Row],[LowEnviFlag]]*2+HR[[#This Row],[LowProFlag]]*0.5)/10</f>
        <v>0.5</v>
      </c>
      <c r="AQ667" t="str">
        <f>IF(A667&gt;=_xlfn.PERCENTILE.INC($A$2:$A$1000,0.8),"High Risk",
IF(HR[[#This Row],[AttritionRiskScore]]&gt;=_xlfn.PERCENTILE.INC($AP$2:$AP$1000,0.5),"Medium Risk","Low Risk"))</f>
        <v>High Risk</v>
      </c>
      <c r="AR667">
        <f>(HR[[#This Row],[OverTimeFlag]]*4+HR[[#This Row],[LowWLBFlag]]*3+HR[[#This Row],[LowJobSatisFlag]]*2+HR[[#This Row],[LowProFlag]]*1)/10</f>
        <v>0.7</v>
      </c>
      <c r="AS667" t="str">
        <f t="shared" si="10"/>
        <v>High Burnout</v>
      </c>
      <c r="AT667" t="str">
        <f>IF(HR[[#This Row],[YearsSinceLastPromotion]]&gt;4,"High Stagnation",
IF(HR[[#This Row],[YearsSinceLastPromotion]]&gt;=3,"Medium Stagnation","Low Stagnation"))</f>
        <v>Low Stagnation</v>
      </c>
      <c r="AU667" t="str">
        <f>IF(HR[[#This Row],[MonthlyIncome]]&lt;4000,"Low Salary",
IF(HR[[#This Row],[MonthlyIncome]]&lt;8000,"Medium Salary","High Salary"))</f>
        <v>Low Salary</v>
      </c>
    </row>
    <row r="668" spans="1:47">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IF(HR[[#This Row],[OverTime]]="Yes",1,0)</f>
        <v>1</v>
      </c>
      <c r="AK668">
        <f>IF(HR[[#This Row],[JobSatisfaction]]&lt;=2,1,0)</f>
        <v>0</v>
      </c>
      <c r="AL668">
        <f>IF(HR[[#This Row],[WorkLifeBalance]]&lt;=2,1,0)</f>
        <v>0</v>
      </c>
      <c r="AM668">
        <f>IF(HR[[#This Row],[MonthlyIncome]]&lt;AVERAGE(HR[MonthlyIncome]),1,0)</f>
        <v>1</v>
      </c>
      <c r="AN668">
        <f>IF(HR[[#This Row],[EnvironmentSatisfaction]]&lt;=2,1,0)</f>
        <v>1</v>
      </c>
      <c r="AO668">
        <f>IF(HR[[#This Row],[YearsSinceLastPromotion]]&gt;4,1,0)</f>
        <v>0</v>
      </c>
      <c r="AP668">
        <f>(HR[[#This Row],[OverTimeFlag]]*1.5+HR[[#This Row],[LowJobSatisFlag]]*2.5+HR[[#This Row],[LowWLBFlag]]*2+HR[[#This Row],[LowSalaryFlag]]*1.5+HR[[#This Row],[LowEnviFlag]]*2+HR[[#This Row],[LowProFlag]]*0.5)/10</f>
        <v>0.5</v>
      </c>
      <c r="AQ668" t="str">
        <f>IF(A668&gt;=_xlfn.PERCENTILE.INC($A$2:$A$1000,0.8),"High Risk",
IF(HR[[#This Row],[AttritionRiskScore]]&gt;=_xlfn.PERCENTILE.INC($AP$2:$AP$1000,0.5),"Medium Risk","Low Risk"))</f>
        <v>Medium Risk</v>
      </c>
      <c r="AR668">
        <f>(HR[[#This Row],[OverTimeFlag]]*4+HR[[#This Row],[LowWLBFlag]]*3+HR[[#This Row],[LowJobSatisFlag]]*2+HR[[#This Row],[LowProFlag]]*1)/10</f>
        <v>0.4</v>
      </c>
      <c r="AS668" t="str">
        <f t="shared" si="10"/>
        <v>Medium Burnout</v>
      </c>
      <c r="AT668" t="str">
        <f>IF(HR[[#This Row],[YearsSinceLastPromotion]]&gt;4,"High Stagnation",
IF(HR[[#This Row],[YearsSinceLastPromotion]]&gt;=3,"Medium Stagnation","Low Stagnation"))</f>
        <v>Low Stagnation</v>
      </c>
      <c r="AU668" t="str">
        <f>IF(HR[[#This Row],[MonthlyIncome]]&lt;4000,"Low Salary",
IF(HR[[#This Row],[MonthlyIncome]]&lt;8000,"Medium Salary","High Salary"))</f>
        <v>Medium Salary</v>
      </c>
    </row>
    <row r="669" spans="1:47">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IF(HR[[#This Row],[OverTime]]="Yes",1,0)</f>
        <v>1</v>
      </c>
      <c r="AK669">
        <f>IF(HR[[#This Row],[JobSatisfaction]]&lt;=2,1,0)</f>
        <v>0</v>
      </c>
      <c r="AL669">
        <f>IF(HR[[#This Row],[WorkLifeBalance]]&lt;=2,1,0)</f>
        <v>1</v>
      </c>
      <c r="AM669">
        <f>IF(HR[[#This Row],[MonthlyIncome]]&lt;AVERAGE(HR[MonthlyIncome]),1,0)</f>
        <v>1</v>
      </c>
      <c r="AN669">
        <f>IF(HR[[#This Row],[EnvironmentSatisfaction]]&lt;=2,1,0)</f>
        <v>1</v>
      </c>
      <c r="AO669">
        <f>IF(HR[[#This Row],[YearsSinceLastPromotion]]&gt;4,1,0)</f>
        <v>0</v>
      </c>
      <c r="AP669">
        <f>(HR[[#This Row],[OverTimeFlag]]*1.5+HR[[#This Row],[LowJobSatisFlag]]*2.5+HR[[#This Row],[LowWLBFlag]]*2+HR[[#This Row],[LowSalaryFlag]]*1.5+HR[[#This Row],[LowEnviFlag]]*2+HR[[#This Row],[LowProFlag]]*0.5)/10</f>
        <v>0.7</v>
      </c>
      <c r="AQ669" t="str">
        <f>IF(A669&gt;=_xlfn.PERCENTILE.INC($A$2:$A$1000,0.8),"High Risk",
IF(HR[[#This Row],[AttritionRiskScore]]&gt;=_xlfn.PERCENTILE.INC($AP$2:$AP$1000,0.5),"Medium Risk","Low Risk"))</f>
        <v>Medium Risk</v>
      </c>
      <c r="AR669">
        <f>(HR[[#This Row],[OverTimeFlag]]*4+HR[[#This Row],[LowWLBFlag]]*3+HR[[#This Row],[LowJobSatisFlag]]*2+HR[[#This Row],[LowProFlag]]*1)/10</f>
        <v>0.7</v>
      </c>
      <c r="AS669" t="str">
        <f t="shared" si="10"/>
        <v>High Burnout</v>
      </c>
      <c r="AT669" t="str">
        <f>IF(HR[[#This Row],[YearsSinceLastPromotion]]&gt;4,"High Stagnation",
IF(HR[[#This Row],[YearsSinceLastPromotion]]&gt;=3,"Medium Stagnation","Low Stagnation"))</f>
        <v>Low Stagnation</v>
      </c>
      <c r="AU669" t="str">
        <f>IF(HR[[#This Row],[MonthlyIncome]]&lt;4000,"Low Salary",
IF(HR[[#This Row],[MonthlyIncome]]&lt;8000,"Medium Salary","High Salary"))</f>
        <v>Low Salary</v>
      </c>
    </row>
    <row r="670" spans="1:47">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IF(HR[[#This Row],[OverTime]]="Yes",1,0)</f>
        <v>0</v>
      </c>
      <c r="AK670">
        <f>IF(HR[[#This Row],[JobSatisfaction]]&lt;=2,1,0)</f>
        <v>0</v>
      </c>
      <c r="AL670">
        <f>IF(HR[[#This Row],[WorkLifeBalance]]&lt;=2,1,0)</f>
        <v>0</v>
      </c>
      <c r="AM670">
        <f>IF(HR[[#This Row],[MonthlyIncome]]&lt;AVERAGE(HR[MonthlyIncome]),1,0)</f>
        <v>1</v>
      </c>
      <c r="AN670">
        <f>IF(HR[[#This Row],[EnvironmentSatisfaction]]&lt;=2,1,0)</f>
        <v>0</v>
      </c>
      <c r="AO670">
        <f>IF(HR[[#This Row],[YearsSinceLastPromotion]]&gt;4,1,0)</f>
        <v>0</v>
      </c>
      <c r="AP670">
        <f>(HR[[#This Row],[OverTimeFlag]]*1.5+HR[[#This Row],[LowJobSatisFlag]]*2.5+HR[[#This Row],[LowWLBFlag]]*2+HR[[#This Row],[LowSalaryFlag]]*1.5+HR[[#This Row],[LowEnviFlag]]*2+HR[[#This Row],[LowProFlag]]*0.5)/10</f>
        <v>0.15</v>
      </c>
      <c r="AQ670" t="str">
        <f>IF(A670&gt;=_xlfn.PERCENTILE.INC($A$2:$A$1000,0.8),"High Risk",
IF(HR[[#This Row],[AttritionRiskScore]]&gt;=_xlfn.PERCENTILE.INC($AP$2:$AP$1000,0.5),"Medium Risk","Low Risk"))</f>
        <v>Low Risk</v>
      </c>
      <c r="AR670">
        <f>(HR[[#This Row],[OverTimeFlag]]*4+HR[[#This Row],[LowWLBFlag]]*3+HR[[#This Row],[LowJobSatisFlag]]*2+HR[[#This Row],[LowProFlag]]*1)/10</f>
        <v>0</v>
      </c>
      <c r="AS670" t="str">
        <f t="shared" si="10"/>
        <v>Low Burnout</v>
      </c>
      <c r="AT670" t="str">
        <f>IF(HR[[#This Row],[YearsSinceLastPromotion]]&gt;4,"High Stagnation",
IF(HR[[#This Row],[YearsSinceLastPromotion]]&gt;=3,"Medium Stagnation","Low Stagnation"))</f>
        <v>Low Stagnation</v>
      </c>
      <c r="AU670" t="str">
        <f>IF(HR[[#This Row],[MonthlyIncome]]&lt;4000,"Low Salary",
IF(HR[[#This Row],[MonthlyIncome]]&lt;8000,"Medium Salary","High Salary"))</f>
        <v>Low Salary</v>
      </c>
    </row>
    <row r="671" spans="1:47">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IF(HR[[#This Row],[OverTime]]="Yes",1,0)</f>
        <v>1</v>
      </c>
      <c r="AK671">
        <f>IF(HR[[#This Row],[JobSatisfaction]]&lt;=2,1,0)</f>
        <v>1</v>
      </c>
      <c r="AL671">
        <f>IF(HR[[#This Row],[WorkLifeBalance]]&lt;=2,1,0)</f>
        <v>1</v>
      </c>
      <c r="AM671">
        <f>IF(HR[[#This Row],[MonthlyIncome]]&lt;AVERAGE(HR[MonthlyIncome]),1,0)</f>
        <v>1</v>
      </c>
      <c r="AN671">
        <f>IF(HR[[#This Row],[EnvironmentSatisfaction]]&lt;=2,1,0)</f>
        <v>0</v>
      </c>
      <c r="AO671">
        <f>IF(HR[[#This Row],[YearsSinceLastPromotion]]&gt;4,1,0)</f>
        <v>0</v>
      </c>
      <c r="AP671">
        <f>(HR[[#This Row],[OverTimeFlag]]*1.5+HR[[#This Row],[LowJobSatisFlag]]*2.5+HR[[#This Row],[LowWLBFlag]]*2+HR[[#This Row],[LowSalaryFlag]]*1.5+HR[[#This Row],[LowEnviFlag]]*2+HR[[#This Row],[LowProFlag]]*0.5)/10</f>
        <v>0.75</v>
      </c>
      <c r="AQ671" t="str">
        <f>IF(A671&gt;=_xlfn.PERCENTILE.INC($A$2:$A$1000,0.8),"High Risk",
IF(HR[[#This Row],[AttritionRiskScore]]&gt;=_xlfn.PERCENTILE.INC($AP$2:$AP$1000,0.5),"Medium Risk","Low Risk"))</f>
        <v>Medium Risk</v>
      </c>
      <c r="AR671">
        <f>(HR[[#This Row],[OverTimeFlag]]*4+HR[[#This Row],[LowWLBFlag]]*3+HR[[#This Row],[LowJobSatisFlag]]*2+HR[[#This Row],[LowProFlag]]*1)/10</f>
        <v>0.9</v>
      </c>
      <c r="AS671" t="str">
        <f t="shared" si="10"/>
        <v>High Burnout</v>
      </c>
      <c r="AT671" t="str">
        <f>IF(HR[[#This Row],[YearsSinceLastPromotion]]&gt;4,"High Stagnation",
IF(HR[[#This Row],[YearsSinceLastPromotion]]&gt;=3,"Medium Stagnation","Low Stagnation"))</f>
        <v>Low Stagnation</v>
      </c>
      <c r="AU671" t="str">
        <f>IF(HR[[#This Row],[MonthlyIncome]]&lt;4000,"Low Salary",
IF(HR[[#This Row],[MonthlyIncome]]&lt;8000,"Medium Salary","High Salary"))</f>
        <v>Low Salary</v>
      </c>
    </row>
    <row r="672" spans="1:47">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IF(HR[[#This Row],[OverTime]]="Yes",1,0)</f>
        <v>0</v>
      </c>
      <c r="AK672">
        <f>IF(HR[[#This Row],[JobSatisfaction]]&lt;=2,1,0)</f>
        <v>0</v>
      </c>
      <c r="AL672">
        <f>IF(HR[[#This Row],[WorkLifeBalance]]&lt;=2,1,0)</f>
        <v>0</v>
      </c>
      <c r="AM672">
        <f>IF(HR[[#This Row],[MonthlyIncome]]&lt;AVERAGE(HR[MonthlyIncome]),1,0)</f>
        <v>1</v>
      </c>
      <c r="AN672">
        <f>IF(HR[[#This Row],[EnvironmentSatisfaction]]&lt;=2,1,0)</f>
        <v>1</v>
      </c>
      <c r="AO672">
        <f>IF(HR[[#This Row],[YearsSinceLastPromotion]]&gt;4,1,0)</f>
        <v>0</v>
      </c>
      <c r="AP672">
        <f>(HR[[#This Row],[OverTimeFlag]]*1.5+HR[[#This Row],[LowJobSatisFlag]]*2.5+HR[[#This Row],[LowWLBFlag]]*2+HR[[#This Row],[LowSalaryFlag]]*1.5+HR[[#This Row],[LowEnviFlag]]*2+HR[[#This Row],[LowProFlag]]*0.5)/10</f>
        <v>0.35</v>
      </c>
      <c r="AQ672" t="str">
        <f>IF(A672&gt;=_xlfn.PERCENTILE.INC($A$2:$A$1000,0.8),"High Risk",
IF(HR[[#This Row],[AttritionRiskScore]]&gt;=_xlfn.PERCENTILE.INC($AP$2:$AP$1000,0.5),"Medium Risk","Low Risk"))</f>
        <v>Medium Risk</v>
      </c>
      <c r="AR672">
        <f>(HR[[#This Row],[OverTimeFlag]]*4+HR[[#This Row],[LowWLBFlag]]*3+HR[[#This Row],[LowJobSatisFlag]]*2+HR[[#This Row],[LowProFlag]]*1)/10</f>
        <v>0</v>
      </c>
      <c r="AS672" t="str">
        <f t="shared" si="10"/>
        <v>Low Burnout</v>
      </c>
      <c r="AT672" t="str">
        <f>IF(HR[[#This Row],[YearsSinceLastPromotion]]&gt;4,"High Stagnation",
IF(HR[[#This Row],[YearsSinceLastPromotion]]&gt;=3,"Medium Stagnation","Low Stagnation"))</f>
        <v>Low Stagnation</v>
      </c>
      <c r="AU672" t="str">
        <f>IF(HR[[#This Row],[MonthlyIncome]]&lt;4000,"Low Salary",
IF(HR[[#This Row],[MonthlyIncome]]&lt;8000,"Medium Salary","High Salary"))</f>
        <v>Low Salary</v>
      </c>
    </row>
    <row r="673" spans="1:47">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IF(HR[[#This Row],[OverTime]]="Yes",1,0)</f>
        <v>0</v>
      </c>
      <c r="AK673">
        <f>IF(HR[[#This Row],[JobSatisfaction]]&lt;=2,1,0)</f>
        <v>1</v>
      </c>
      <c r="AL673">
        <f>IF(HR[[#This Row],[WorkLifeBalance]]&lt;=2,1,0)</f>
        <v>0</v>
      </c>
      <c r="AM673">
        <f>IF(HR[[#This Row],[MonthlyIncome]]&lt;AVERAGE(HR[MonthlyIncome]),1,0)</f>
        <v>1</v>
      </c>
      <c r="AN673">
        <f>IF(HR[[#This Row],[EnvironmentSatisfaction]]&lt;=2,1,0)</f>
        <v>1</v>
      </c>
      <c r="AO673">
        <f>IF(HR[[#This Row],[YearsSinceLastPromotion]]&gt;4,1,0)</f>
        <v>0</v>
      </c>
      <c r="AP673">
        <f>(HR[[#This Row],[OverTimeFlag]]*1.5+HR[[#This Row],[LowJobSatisFlag]]*2.5+HR[[#This Row],[LowWLBFlag]]*2+HR[[#This Row],[LowSalaryFlag]]*1.5+HR[[#This Row],[LowEnviFlag]]*2+HR[[#This Row],[LowProFlag]]*0.5)/10</f>
        <v>0.6</v>
      </c>
      <c r="AQ673" t="str">
        <f>IF(A673&gt;=_xlfn.PERCENTILE.INC($A$2:$A$1000,0.8),"High Risk",
IF(HR[[#This Row],[AttritionRiskScore]]&gt;=_xlfn.PERCENTILE.INC($AP$2:$AP$1000,0.5),"Medium Risk","Low Risk"))</f>
        <v>Medium Risk</v>
      </c>
      <c r="AR673">
        <f>(HR[[#This Row],[OverTimeFlag]]*4+HR[[#This Row],[LowWLBFlag]]*3+HR[[#This Row],[LowJobSatisFlag]]*2+HR[[#This Row],[LowProFlag]]*1)/10</f>
        <v>0.2</v>
      </c>
      <c r="AS673" t="str">
        <f t="shared" si="10"/>
        <v>Low Burnout</v>
      </c>
      <c r="AT673" t="str">
        <f>IF(HR[[#This Row],[YearsSinceLastPromotion]]&gt;4,"High Stagnation",
IF(HR[[#This Row],[YearsSinceLastPromotion]]&gt;=3,"Medium Stagnation","Low Stagnation"))</f>
        <v>Low Stagnation</v>
      </c>
      <c r="AU673" t="str">
        <f>IF(HR[[#This Row],[MonthlyIncome]]&lt;4000,"Low Salary",
IF(HR[[#This Row],[MonthlyIncome]]&lt;8000,"Medium Salary","High Salary"))</f>
        <v>Low Salary</v>
      </c>
    </row>
    <row r="674" spans="1:47">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IF(HR[[#This Row],[OverTime]]="Yes",1,0)</f>
        <v>0</v>
      </c>
      <c r="AK674">
        <f>IF(HR[[#This Row],[JobSatisfaction]]&lt;=2,1,0)</f>
        <v>0</v>
      </c>
      <c r="AL674">
        <f>IF(HR[[#This Row],[WorkLifeBalance]]&lt;=2,1,0)</f>
        <v>0</v>
      </c>
      <c r="AM674">
        <f>IF(HR[[#This Row],[MonthlyIncome]]&lt;AVERAGE(HR[MonthlyIncome]),1,0)</f>
        <v>1</v>
      </c>
      <c r="AN674">
        <f>IF(HR[[#This Row],[EnvironmentSatisfaction]]&lt;=2,1,0)</f>
        <v>0</v>
      </c>
      <c r="AO674">
        <f>IF(HR[[#This Row],[YearsSinceLastPromotion]]&gt;4,1,0)</f>
        <v>0</v>
      </c>
      <c r="AP674">
        <f>(HR[[#This Row],[OverTimeFlag]]*1.5+HR[[#This Row],[LowJobSatisFlag]]*2.5+HR[[#This Row],[LowWLBFlag]]*2+HR[[#This Row],[LowSalaryFlag]]*1.5+HR[[#This Row],[LowEnviFlag]]*2+HR[[#This Row],[LowProFlag]]*0.5)/10</f>
        <v>0.15</v>
      </c>
      <c r="AQ674" t="str">
        <f>IF(A674&gt;=_xlfn.PERCENTILE.INC($A$2:$A$1000,0.8),"High Risk",
IF(HR[[#This Row],[AttritionRiskScore]]&gt;=_xlfn.PERCENTILE.INC($AP$2:$AP$1000,0.5),"Medium Risk","Low Risk"))</f>
        <v>Low Risk</v>
      </c>
      <c r="AR674">
        <f>(HR[[#This Row],[OverTimeFlag]]*4+HR[[#This Row],[LowWLBFlag]]*3+HR[[#This Row],[LowJobSatisFlag]]*2+HR[[#This Row],[LowProFlag]]*1)/10</f>
        <v>0</v>
      </c>
      <c r="AS674" t="str">
        <f t="shared" si="10"/>
        <v>Low Burnout</v>
      </c>
      <c r="AT674" t="str">
        <f>IF(HR[[#This Row],[YearsSinceLastPromotion]]&gt;4,"High Stagnation",
IF(HR[[#This Row],[YearsSinceLastPromotion]]&gt;=3,"Medium Stagnation","Low Stagnation"))</f>
        <v>Low Stagnation</v>
      </c>
      <c r="AU674" t="str">
        <f>IF(HR[[#This Row],[MonthlyIncome]]&lt;4000,"Low Salary",
IF(HR[[#This Row],[MonthlyIncome]]&lt;8000,"Medium Salary","High Salary"))</f>
        <v>Medium Salary</v>
      </c>
    </row>
    <row r="675" spans="1:47">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IF(HR[[#This Row],[OverTime]]="Yes",1,0)</f>
        <v>1</v>
      </c>
      <c r="AK675">
        <f>IF(HR[[#This Row],[JobSatisfaction]]&lt;=2,1,0)</f>
        <v>1</v>
      </c>
      <c r="AL675">
        <f>IF(HR[[#This Row],[WorkLifeBalance]]&lt;=2,1,0)</f>
        <v>0</v>
      </c>
      <c r="AM675">
        <f>IF(HR[[#This Row],[MonthlyIncome]]&lt;AVERAGE(HR[MonthlyIncome]),1,0)</f>
        <v>1</v>
      </c>
      <c r="AN675">
        <f>IF(HR[[#This Row],[EnvironmentSatisfaction]]&lt;=2,1,0)</f>
        <v>0</v>
      </c>
      <c r="AO675">
        <f>IF(HR[[#This Row],[YearsSinceLastPromotion]]&gt;4,1,0)</f>
        <v>0</v>
      </c>
      <c r="AP675">
        <f>(HR[[#This Row],[OverTimeFlag]]*1.5+HR[[#This Row],[LowJobSatisFlag]]*2.5+HR[[#This Row],[LowWLBFlag]]*2+HR[[#This Row],[LowSalaryFlag]]*1.5+HR[[#This Row],[LowEnviFlag]]*2+HR[[#This Row],[LowProFlag]]*0.5)/10</f>
        <v>0.55000000000000004</v>
      </c>
      <c r="AQ675" t="str">
        <f>IF(A675&gt;=_xlfn.PERCENTILE.INC($A$2:$A$1000,0.8),"High Risk",
IF(HR[[#This Row],[AttritionRiskScore]]&gt;=_xlfn.PERCENTILE.INC($AP$2:$AP$1000,0.5),"Medium Risk","Low Risk"))</f>
        <v>Medium Risk</v>
      </c>
      <c r="AR675">
        <f>(HR[[#This Row],[OverTimeFlag]]*4+HR[[#This Row],[LowWLBFlag]]*3+HR[[#This Row],[LowJobSatisFlag]]*2+HR[[#This Row],[LowProFlag]]*1)/10</f>
        <v>0.6</v>
      </c>
      <c r="AS675" t="str">
        <f t="shared" si="10"/>
        <v>Medium Burnout</v>
      </c>
      <c r="AT675" t="str">
        <f>IF(HR[[#This Row],[YearsSinceLastPromotion]]&gt;4,"High Stagnation",
IF(HR[[#This Row],[YearsSinceLastPromotion]]&gt;=3,"Medium Stagnation","Low Stagnation"))</f>
        <v>Low Stagnation</v>
      </c>
      <c r="AU675" t="str">
        <f>IF(HR[[#This Row],[MonthlyIncome]]&lt;4000,"Low Salary",
IF(HR[[#This Row],[MonthlyIncome]]&lt;8000,"Medium Salary","High Salary"))</f>
        <v>Low Salary</v>
      </c>
    </row>
    <row r="676" spans="1:47">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IF(HR[[#This Row],[OverTime]]="Yes",1,0)</f>
        <v>1</v>
      </c>
      <c r="AK676">
        <f>IF(HR[[#This Row],[JobSatisfaction]]&lt;=2,1,0)</f>
        <v>1</v>
      </c>
      <c r="AL676">
        <f>IF(HR[[#This Row],[WorkLifeBalance]]&lt;=2,1,0)</f>
        <v>0</v>
      </c>
      <c r="AM676">
        <f>IF(HR[[#This Row],[MonthlyIncome]]&lt;AVERAGE(HR[MonthlyIncome]),1,0)</f>
        <v>0</v>
      </c>
      <c r="AN676">
        <f>IF(HR[[#This Row],[EnvironmentSatisfaction]]&lt;=2,1,0)</f>
        <v>0</v>
      </c>
      <c r="AO676">
        <f>IF(HR[[#This Row],[YearsSinceLastPromotion]]&gt;4,1,0)</f>
        <v>0</v>
      </c>
      <c r="AP676">
        <f>(HR[[#This Row],[OverTimeFlag]]*1.5+HR[[#This Row],[LowJobSatisFlag]]*2.5+HR[[#This Row],[LowWLBFlag]]*2+HR[[#This Row],[LowSalaryFlag]]*1.5+HR[[#This Row],[LowEnviFlag]]*2+HR[[#This Row],[LowProFlag]]*0.5)/10</f>
        <v>0.4</v>
      </c>
      <c r="AQ676" t="str">
        <f>IF(A676&gt;=_xlfn.PERCENTILE.INC($A$2:$A$1000,0.8),"High Risk",
IF(HR[[#This Row],[AttritionRiskScore]]&gt;=_xlfn.PERCENTILE.INC($AP$2:$AP$1000,0.5),"Medium Risk","Low Risk"))</f>
        <v>High Risk</v>
      </c>
      <c r="AR676">
        <f>(HR[[#This Row],[OverTimeFlag]]*4+HR[[#This Row],[LowWLBFlag]]*3+HR[[#This Row],[LowJobSatisFlag]]*2+HR[[#This Row],[LowProFlag]]*1)/10</f>
        <v>0.6</v>
      </c>
      <c r="AS676" t="str">
        <f t="shared" si="10"/>
        <v>Medium Burnout</v>
      </c>
      <c r="AT676" t="str">
        <f>IF(HR[[#This Row],[YearsSinceLastPromotion]]&gt;4,"High Stagnation",
IF(HR[[#This Row],[YearsSinceLastPromotion]]&gt;=3,"Medium Stagnation","Low Stagnation"))</f>
        <v>Low Stagnation</v>
      </c>
      <c r="AU676" t="str">
        <f>IF(HR[[#This Row],[MonthlyIncome]]&lt;4000,"Low Salary",
IF(HR[[#This Row],[MonthlyIncome]]&lt;8000,"Medium Salary","High Salary"))</f>
        <v>High Salary</v>
      </c>
    </row>
    <row r="677" spans="1:47">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IF(HR[[#This Row],[OverTime]]="Yes",1,0)</f>
        <v>0</v>
      </c>
      <c r="AK677">
        <f>IF(HR[[#This Row],[JobSatisfaction]]&lt;=2,1,0)</f>
        <v>0</v>
      </c>
      <c r="AL677">
        <f>IF(HR[[#This Row],[WorkLifeBalance]]&lt;=2,1,0)</f>
        <v>0</v>
      </c>
      <c r="AM677">
        <f>IF(HR[[#This Row],[MonthlyIncome]]&lt;AVERAGE(HR[MonthlyIncome]),1,0)</f>
        <v>1</v>
      </c>
      <c r="AN677">
        <f>IF(HR[[#This Row],[EnvironmentSatisfaction]]&lt;=2,1,0)</f>
        <v>1</v>
      </c>
      <c r="AO677">
        <f>IF(HR[[#This Row],[YearsSinceLastPromotion]]&gt;4,1,0)</f>
        <v>1</v>
      </c>
      <c r="AP677">
        <f>(HR[[#This Row],[OverTimeFlag]]*1.5+HR[[#This Row],[LowJobSatisFlag]]*2.5+HR[[#This Row],[LowWLBFlag]]*2+HR[[#This Row],[LowSalaryFlag]]*1.5+HR[[#This Row],[LowEnviFlag]]*2+HR[[#This Row],[LowProFlag]]*0.5)/10</f>
        <v>0.4</v>
      </c>
      <c r="AQ677" t="str">
        <f>IF(A677&gt;=_xlfn.PERCENTILE.INC($A$2:$A$1000,0.8),"High Risk",
IF(HR[[#This Row],[AttritionRiskScore]]&gt;=_xlfn.PERCENTILE.INC($AP$2:$AP$1000,0.5),"Medium Risk","Low Risk"))</f>
        <v>Medium Risk</v>
      </c>
      <c r="AR677">
        <f>(HR[[#This Row],[OverTimeFlag]]*4+HR[[#This Row],[LowWLBFlag]]*3+HR[[#This Row],[LowJobSatisFlag]]*2+HR[[#This Row],[LowProFlag]]*1)/10</f>
        <v>0.1</v>
      </c>
      <c r="AS677" t="str">
        <f t="shared" si="10"/>
        <v>Low Burnout</v>
      </c>
      <c r="AT677" t="str">
        <f>IF(HR[[#This Row],[YearsSinceLastPromotion]]&gt;4,"High Stagnation",
IF(HR[[#This Row],[YearsSinceLastPromotion]]&gt;=3,"Medium Stagnation","Low Stagnation"))</f>
        <v>High Stagnation</v>
      </c>
      <c r="AU677" t="str">
        <f>IF(HR[[#This Row],[MonthlyIncome]]&lt;4000,"Low Salary",
IF(HR[[#This Row],[MonthlyIncome]]&lt;8000,"Medium Salary","High Salary"))</f>
        <v>Low Salary</v>
      </c>
    </row>
    <row r="678" spans="1:47">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IF(HR[[#This Row],[OverTime]]="Yes",1,0)</f>
        <v>1</v>
      </c>
      <c r="AK678">
        <f>IF(HR[[#This Row],[JobSatisfaction]]&lt;=2,1,0)</f>
        <v>0</v>
      </c>
      <c r="AL678">
        <f>IF(HR[[#This Row],[WorkLifeBalance]]&lt;=2,1,0)</f>
        <v>1</v>
      </c>
      <c r="AM678">
        <f>IF(HR[[#This Row],[MonthlyIncome]]&lt;AVERAGE(HR[MonthlyIncome]),1,0)</f>
        <v>1</v>
      </c>
      <c r="AN678">
        <f>IF(HR[[#This Row],[EnvironmentSatisfaction]]&lt;=2,1,0)</f>
        <v>0</v>
      </c>
      <c r="AO678">
        <f>IF(HR[[#This Row],[YearsSinceLastPromotion]]&gt;4,1,0)</f>
        <v>0</v>
      </c>
      <c r="AP678">
        <f>(HR[[#This Row],[OverTimeFlag]]*1.5+HR[[#This Row],[LowJobSatisFlag]]*2.5+HR[[#This Row],[LowWLBFlag]]*2+HR[[#This Row],[LowSalaryFlag]]*1.5+HR[[#This Row],[LowEnviFlag]]*2+HR[[#This Row],[LowProFlag]]*0.5)/10</f>
        <v>0.5</v>
      </c>
      <c r="AQ678" t="str">
        <f>IF(A678&gt;=_xlfn.PERCENTILE.INC($A$2:$A$1000,0.8),"High Risk",
IF(HR[[#This Row],[AttritionRiskScore]]&gt;=_xlfn.PERCENTILE.INC($AP$2:$AP$1000,0.5),"Medium Risk","Low Risk"))</f>
        <v>Medium Risk</v>
      </c>
      <c r="AR678">
        <f>(HR[[#This Row],[OverTimeFlag]]*4+HR[[#This Row],[LowWLBFlag]]*3+HR[[#This Row],[LowJobSatisFlag]]*2+HR[[#This Row],[LowProFlag]]*1)/10</f>
        <v>0.7</v>
      </c>
      <c r="AS678" t="str">
        <f t="shared" si="10"/>
        <v>High Burnout</v>
      </c>
      <c r="AT678" t="str">
        <f>IF(HR[[#This Row],[YearsSinceLastPromotion]]&gt;4,"High Stagnation",
IF(HR[[#This Row],[YearsSinceLastPromotion]]&gt;=3,"Medium Stagnation","Low Stagnation"))</f>
        <v>Low Stagnation</v>
      </c>
      <c r="AU678" t="str">
        <f>IF(HR[[#This Row],[MonthlyIncome]]&lt;4000,"Low Salary",
IF(HR[[#This Row],[MonthlyIncome]]&lt;8000,"Medium Salary","High Salary"))</f>
        <v>Medium Salary</v>
      </c>
    </row>
    <row r="679" spans="1:47">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IF(HR[[#This Row],[OverTime]]="Yes",1,0)</f>
        <v>0</v>
      </c>
      <c r="AK679">
        <f>IF(HR[[#This Row],[JobSatisfaction]]&lt;=2,1,0)</f>
        <v>1</v>
      </c>
      <c r="AL679">
        <f>IF(HR[[#This Row],[WorkLifeBalance]]&lt;=2,1,0)</f>
        <v>1</v>
      </c>
      <c r="AM679">
        <f>IF(HR[[#This Row],[MonthlyIncome]]&lt;AVERAGE(HR[MonthlyIncome]),1,0)</f>
        <v>0</v>
      </c>
      <c r="AN679">
        <f>IF(HR[[#This Row],[EnvironmentSatisfaction]]&lt;=2,1,0)</f>
        <v>1</v>
      </c>
      <c r="AO679">
        <f>IF(HR[[#This Row],[YearsSinceLastPromotion]]&gt;4,1,0)</f>
        <v>0</v>
      </c>
      <c r="AP679">
        <f>(HR[[#This Row],[OverTimeFlag]]*1.5+HR[[#This Row],[LowJobSatisFlag]]*2.5+HR[[#This Row],[LowWLBFlag]]*2+HR[[#This Row],[LowSalaryFlag]]*1.5+HR[[#This Row],[LowEnviFlag]]*2+HR[[#This Row],[LowProFlag]]*0.5)/10</f>
        <v>0.65</v>
      </c>
      <c r="AQ679" t="str">
        <f>IF(A679&gt;=_xlfn.PERCENTILE.INC($A$2:$A$1000,0.8),"High Risk",
IF(HR[[#This Row],[AttritionRiskScore]]&gt;=_xlfn.PERCENTILE.INC($AP$2:$AP$1000,0.5),"Medium Risk","Low Risk"))</f>
        <v>High Risk</v>
      </c>
      <c r="AR679">
        <f>(HR[[#This Row],[OverTimeFlag]]*4+HR[[#This Row],[LowWLBFlag]]*3+HR[[#This Row],[LowJobSatisFlag]]*2+HR[[#This Row],[LowProFlag]]*1)/10</f>
        <v>0.5</v>
      </c>
      <c r="AS679" t="str">
        <f t="shared" si="10"/>
        <v>Medium Burnout</v>
      </c>
      <c r="AT679" t="str">
        <f>IF(HR[[#This Row],[YearsSinceLastPromotion]]&gt;4,"High Stagnation",
IF(HR[[#This Row],[YearsSinceLastPromotion]]&gt;=3,"Medium Stagnation","Low Stagnation"))</f>
        <v>Low Stagnation</v>
      </c>
      <c r="AU679" t="str">
        <f>IF(HR[[#This Row],[MonthlyIncome]]&lt;4000,"Low Salary",
IF(HR[[#This Row],[MonthlyIncome]]&lt;8000,"Medium Salary","High Salary"))</f>
        <v>Medium Salary</v>
      </c>
    </row>
    <row r="680" spans="1:47">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IF(HR[[#This Row],[OverTime]]="Yes",1,0)</f>
        <v>0</v>
      </c>
      <c r="AK680">
        <f>IF(HR[[#This Row],[JobSatisfaction]]&lt;=2,1,0)</f>
        <v>0</v>
      </c>
      <c r="AL680">
        <f>IF(HR[[#This Row],[WorkLifeBalance]]&lt;=2,1,0)</f>
        <v>1</v>
      </c>
      <c r="AM680">
        <f>IF(HR[[#This Row],[MonthlyIncome]]&lt;AVERAGE(HR[MonthlyIncome]),1,0)</f>
        <v>1</v>
      </c>
      <c r="AN680">
        <f>IF(HR[[#This Row],[EnvironmentSatisfaction]]&lt;=2,1,0)</f>
        <v>0</v>
      </c>
      <c r="AO680">
        <f>IF(HR[[#This Row],[YearsSinceLastPromotion]]&gt;4,1,0)</f>
        <v>0</v>
      </c>
      <c r="AP680">
        <f>(HR[[#This Row],[OverTimeFlag]]*1.5+HR[[#This Row],[LowJobSatisFlag]]*2.5+HR[[#This Row],[LowWLBFlag]]*2+HR[[#This Row],[LowSalaryFlag]]*1.5+HR[[#This Row],[LowEnviFlag]]*2+HR[[#This Row],[LowProFlag]]*0.5)/10</f>
        <v>0.35</v>
      </c>
      <c r="AQ680" t="str">
        <f>IF(A680&gt;=_xlfn.PERCENTILE.INC($A$2:$A$1000,0.8),"High Risk",
IF(HR[[#This Row],[AttritionRiskScore]]&gt;=_xlfn.PERCENTILE.INC($AP$2:$AP$1000,0.5),"Medium Risk","Low Risk"))</f>
        <v>High Risk</v>
      </c>
      <c r="AR680">
        <f>(HR[[#This Row],[OverTimeFlag]]*4+HR[[#This Row],[LowWLBFlag]]*3+HR[[#This Row],[LowJobSatisFlag]]*2+HR[[#This Row],[LowProFlag]]*1)/10</f>
        <v>0.3</v>
      </c>
      <c r="AS680" t="str">
        <f t="shared" si="10"/>
        <v>Low Burnout</v>
      </c>
      <c r="AT680" t="str">
        <f>IF(HR[[#This Row],[YearsSinceLastPromotion]]&gt;4,"High Stagnation",
IF(HR[[#This Row],[YearsSinceLastPromotion]]&gt;=3,"Medium Stagnation","Low Stagnation"))</f>
        <v>Low Stagnation</v>
      </c>
      <c r="AU680" t="str">
        <f>IF(HR[[#This Row],[MonthlyIncome]]&lt;4000,"Low Salary",
IF(HR[[#This Row],[MonthlyIncome]]&lt;8000,"Medium Salary","High Salary"))</f>
        <v>Low Salary</v>
      </c>
    </row>
    <row r="681" spans="1:47">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IF(HR[[#This Row],[OverTime]]="Yes",1,0)</f>
        <v>0</v>
      </c>
      <c r="AK681">
        <f>IF(HR[[#This Row],[JobSatisfaction]]&lt;=2,1,0)</f>
        <v>0</v>
      </c>
      <c r="AL681">
        <f>IF(HR[[#This Row],[WorkLifeBalance]]&lt;=2,1,0)</f>
        <v>1</v>
      </c>
      <c r="AM681">
        <f>IF(HR[[#This Row],[MonthlyIncome]]&lt;AVERAGE(HR[MonthlyIncome]),1,0)</f>
        <v>0</v>
      </c>
      <c r="AN681">
        <f>IF(HR[[#This Row],[EnvironmentSatisfaction]]&lt;=2,1,0)</f>
        <v>0</v>
      </c>
      <c r="AO681">
        <f>IF(HR[[#This Row],[YearsSinceLastPromotion]]&gt;4,1,0)</f>
        <v>0</v>
      </c>
      <c r="AP681">
        <f>(HR[[#This Row],[OverTimeFlag]]*1.5+HR[[#This Row],[LowJobSatisFlag]]*2.5+HR[[#This Row],[LowWLBFlag]]*2+HR[[#This Row],[LowSalaryFlag]]*1.5+HR[[#This Row],[LowEnviFlag]]*2+HR[[#This Row],[LowProFlag]]*0.5)/10</f>
        <v>0.2</v>
      </c>
      <c r="AQ681" t="str">
        <f>IF(A681&gt;=_xlfn.PERCENTILE.INC($A$2:$A$1000,0.8),"High Risk",
IF(HR[[#This Row],[AttritionRiskScore]]&gt;=_xlfn.PERCENTILE.INC($AP$2:$AP$1000,0.5),"Medium Risk","Low Risk"))</f>
        <v>Low Risk</v>
      </c>
      <c r="AR681">
        <f>(HR[[#This Row],[OverTimeFlag]]*4+HR[[#This Row],[LowWLBFlag]]*3+HR[[#This Row],[LowJobSatisFlag]]*2+HR[[#This Row],[LowProFlag]]*1)/10</f>
        <v>0.3</v>
      </c>
      <c r="AS681" t="str">
        <f t="shared" si="10"/>
        <v>Low Burnout</v>
      </c>
      <c r="AT681" t="str">
        <f>IF(HR[[#This Row],[YearsSinceLastPromotion]]&gt;4,"High Stagnation",
IF(HR[[#This Row],[YearsSinceLastPromotion]]&gt;=3,"Medium Stagnation","Low Stagnation"))</f>
        <v>Low Stagnation</v>
      </c>
      <c r="AU681" t="str">
        <f>IF(HR[[#This Row],[MonthlyIncome]]&lt;4000,"Low Salary",
IF(HR[[#This Row],[MonthlyIncome]]&lt;8000,"Medium Salary","High Salary"))</f>
        <v>Medium Salary</v>
      </c>
    </row>
    <row r="682" spans="1:47">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IF(HR[[#This Row],[OverTime]]="Yes",1,0)</f>
        <v>0</v>
      </c>
      <c r="AK682">
        <f>IF(HR[[#This Row],[JobSatisfaction]]&lt;=2,1,0)</f>
        <v>0</v>
      </c>
      <c r="AL682">
        <f>IF(HR[[#This Row],[WorkLifeBalance]]&lt;=2,1,0)</f>
        <v>0</v>
      </c>
      <c r="AM682">
        <f>IF(HR[[#This Row],[MonthlyIncome]]&lt;AVERAGE(HR[MonthlyIncome]),1,0)</f>
        <v>1</v>
      </c>
      <c r="AN682">
        <f>IF(HR[[#This Row],[EnvironmentSatisfaction]]&lt;=2,1,0)</f>
        <v>1</v>
      </c>
      <c r="AO682">
        <f>IF(HR[[#This Row],[YearsSinceLastPromotion]]&gt;4,1,0)</f>
        <v>0</v>
      </c>
      <c r="AP682">
        <f>(HR[[#This Row],[OverTimeFlag]]*1.5+HR[[#This Row],[LowJobSatisFlag]]*2.5+HR[[#This Row],[LowWLBFlag]]*2+HR[[#This Row],[LowSalaryFlag]]*1.5+HR[[#This Row],[LowEnviFlag]]*2+HR[[#This Row],[LowProFlag]]*0.5)/10</f>
        <v>0.35</v>
      </c>
      <c r="AQ682" t="str">
        <f>IF(A682&gt;=_xlfn.PERCENTILE.INC($A$2:$A$1000,0.8),"High Risk",
IF(HR[[#This Row],[AttritionRiskScore]]&gt;=_xlfn.PERCENTILE.INC($AP$2:$AP$1000,0.5),"Medium Risk","Low Risk"))</f>
        <v>Medium Risk</v>
      </c>
      <c r="AR682">
        <f>(HR[[#This Row],[OverTimeFlag]]*4+HR[[#This Row],[LowWLBFlag]]*3+HR[[#This Row],[LowJobSatisFlag]]*2+HR[[#This Row],[LowProFlag]]*1)/10</f>
        <v>0</v>
      </c>
      <c r="AS682" t="str">
        <f t="shared" si="10"/>
        <v>Low Burnout</v>
      </c>
      <c r="AT682" t="str">
        <f>IF(HR[[#This Row],[YearsSinceLastPromotion]]&gt;4,"High Stagnation",
IF(HR[[#This Row],[YearsSinceLastPromotion]]&gt;=3,"Medium Stagnation","Low Stagnation"))</f>
        <v>Low Stagnation</v>
      </c>
      <c r="AU682" t="str">
        <f>IF(HR[[#This Row],[MonthlyIncome]]&lt;4000,"Low Salary",
IF(HR[[#This Row],[MonthlyIncome]]&lt;8000,"Medium Salary","High Salary"))</f>
        <v>Medium Salary</v>
      </c>
    </row>
    <row r="683" spans="1:47">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IF(HR[[#This Row],[OverTime]]="Yes",1,0)</f>
        <v>0</v>
      </c>
      <c r="AK683">
        <f>IF(HR[[#This Row],[JobSatisfaction]]&lt;=2,1,0)</f>
        <v>1</v>
      </c>
      <c r="AL683">
        <f>IF(HR[[#This Row],[WorkLifeBalance]]&lt;=2,1,0)</f>
        <v>0</v>
      </c>
      <c r="AM683">
        <f>IF(HR[[#This Row],[MonthlyIncome]]&lt;AVERAGE(HR[MonthlyIncome]),1,0)</f>
        <v>0</v>
      </c>
      <c r="AN683">
        <f>IF(HR[[#This Row],[EnvironmentSatisfaction]]&lt;=2,1,0)</f>
        <v>0</v>
      </c>
      <c r="AO683">
        <f>IF(HR[[#This Row],[YearsSinceLastPromotion]]&gt;4,1,0)</f>
        <v>1</v>
      </c>
      <c r="AP683">
        <f>(HR[[#This Row],[OverTimeFlag]]*1.5+HR[[#This Row],[LowJobSatisFlag]]*2.5+HR[[#This Row],[LowWLBFlag]]*2+HR[[#This Row],[LowSalaryFlag]]*1.5+HR[[#This Row],[LowEnviFlag]]*2+HR[[#This Row],[LowProFlag]]*0.5)/10</f>
        <v>0.3</v>
      </c>
      <c r="AQ683" t="str">
        <f>IF(A683&gt;=_xlfn.PERCENTILE.INC($A$2:$A$1000,0.8),"High Risk",
IF(HR[[#This Row],[AttritionRiskScore]]&gt;=_xlfn.PERCENTILE.INC($AP$2:$AP$1000,0.5),"Medium Risk","Low Risk"))</f>
        <v>Low Risk</v>
      </c>
      <c r="AR683">
        <f>(HR[[#This Row],[OverTimeFlag]]*4+HR[[#This Row],[LowWLBFlag]]*3+HR[[#This Row],[LowJobSatisFlag]]*2+HR[[#This Row],[LowProFlag]]*1)/10</f>
        <v>0.3</v>
      </c>
      <c r="AS683" t="str">
        <f t="shared" si="10"/>
        <v>Low Burnout</v>
      </c>
      <c r="AT683" t="str">
        <f>IF(HR[[#This Row],[YearsSinceLastPromotion]]&gt;4,"High Stagnation",
IF(HR[[#This Row],[YearsSinceLastPromotion]]&gt;=3,"Medium Stagnation","Low Stagnation"))</f>
        <v>High Stagnation</v>
      </c>
      <c r="AU683" t="str">
        <f>IF(HR[[#This Row],[MonthlyIncome]]&lt;4000,"Low Salary",
IF(HR[[#This Row],[MonthlyIncome]]&lt;8000,"Medium Salary","High Salary"))</f>
        <v>High Salary</v>
      </c>
    </row>
    <row r="684" spans="1:47">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IF(HR[[#This Row],[OverTime]]="Yes",1,0)</f>
        <v>0</v>
      </c>
      <c r="AK684">
        <f>IF(HR[[#This Row],[JobSatisfaction]]&lt;=2,1,0)</f>
        <v>1</v>
      </c>
      <c r="AL684">
        <f>IF(HR[[#This Row],[WorkLifeBalance]]&lt;=2,1,0)</f>
        <v>0</v>
      </c>
      <c r="AM684">
        <f>IF(HR[[#This Row],[MonthlyIncome]]&lt;AVERAGE(HR[MonthlyIncome]),1,0)</f>
        <v>1</v>
      </c>
      <c r="AN684">
        <f>IF(HR[[#This Row],[EnvironmentSatisfaction]]&lt;=2,1,0)</f>
        <v>0</v>
      </c>
      <c r="AO684">
        <f>IF(HR[[#This Row],[YearsSinceLastPromotion]]&gt;4,1,0)</f>
        <v>0</v>
      </c>
      <c r="AP684">
        <f>(HR[[#This Row],[OverTimeFlag]]*1.5+HR[[#This Row],[LowJobSatisFlag]]*2.5+HR[[#This Row],[LowWLBFlag]]*2+HR[[#This Row],[LowSalaryFlag]]*1.5+HR[[#This Row],[LowEnviFlag]]*2+HR[[#This Row],[LowProFlag]]*0.5)/10</f>
        <v>0.4</v>
      </c>
      <c r="AQ684" t="str">
        <f>IF(A684&gt;=_xlfn.PERCENTILE.INC($A$2:$A$1000,0.8),"High Risk",
IF(HR[[#This Row],[AttritionRiskScore]]&gt;=_xlfn.PERCENTILE.INC($AP$2:$AP$1000,0.5),"Medium Risk","Low Risk"))</f>
        <v>Medium Risk</v>
      </c>
      <c r="AR684">
        <f>(HR[[#This Row],[OverTimeFlag]]*4+HR[[#This Row],[LowWLBFlag]]*3+HR[[#This Row],[LowJobSatisFlag]]*2+HR[[#This Row],[LowProFlag]]*1)/10</f>
        <v>0.2</v>
      </c>
      <c r="AS684" t="str">
        <f t="shared" si="10"/>
        <v>Low Burnout</v>
      </c>
      <c r="AT684" t="str">
        <f>IF(HR[[#This Row],[YearsSinceLastPromotion]]&gt;4,"High Stagnation",
IF(HR[[#This Row],[YearsSinceLastPromotion]]&gt;=3,"Medium Stagnation","Low Stagnation"))</f>
        <v>Low Stagnation</v>
      </c>
      <c r="AU684" t="str">
        <f>IF(HR[[#This Row],[MonthlyIncome]]&lt;4000,"Low Salary",
IF(HR[[#This Row],[MonthlyIncome]]&lt;8000,"Medium Salary","High Salary"))</f>
        <v>Low Salary</v>
      </c>
    </row>
    <row r="685" spans="1:47">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IF(HR[[#This Row],[OverTime]]="Yes",1,0)</f>
        <v>1</v>
      </c>
      <c r="AK685">
        <f>IF(HR[[#This Row],[JobSatisfaction]]&lt;=2,1,0)</f>
        <v>1</v>
      </c>
      <c r="AL685">
        <f>IF(HR[[#This Row],[WorkLifeBalance]]&lt;=2,1,0)</f>
        <v>0</v>
      </c>
      <c r="AM685">
        <f>IF(HR[[#This Row],[MonthlyIncome]]&lt;AVERAGE(HR[MonthlyIncome]),1,0)</f>
        <v>1</v>
      </c>
      <c r="AN685">
        <f>IF(HR[[#This Row],[EnvironmentSatisfaction]]&lt;=2,1,0)</f>
        <v>0</v>
      </c>
      <c r="AO685">
        <f>IF(HR[[#This Row],[YearsSinceLastPromotion]]&gt;4,1,0)</f>
        <v>0</v>
      </c>
      <c r="AP685">
        <f>(HR[[#This Row],[OverTimeFlag]]*1.5+HR[[#This Row],[LowJobSatisFlag]]*2.5+HR[[#This Row],[LowWLBFlag]]*2+HR[[#This Row],[LowSalaryFlag]]*1.5+HR[[#This Row],[LowEnviFlag]]*2+HR[[#This Row],[LowProFlag]]*0.5)/10</f>
        <v>0.55000000000000004</v>
      </c>
      <c r="AQ685" t="str">
        <f>IF(A685&gt;=_xlfn.PERCENTILE.INC($A$2:$A$1000,0.8),"High Risk",
IF(HR[[#This Row],[AttritionRiskScore]]&gt;=_xlfn.PERCENTILE.INC($AP$2:$AP$1000,0.5),"Medium Risk","Low Risk"))</f>
        <v>Medium Risk</v>
      </c>
      <c r="AR685">
        <f>(HR[[#This Row],[OverTimeFlag]]*4+HR[[#This Row],[LowWLBFlag]]*3+HR[[#This Row],[LowJobSatisFlag]]*2+HR[[#This Row],[LowProFlag]]*1)/10</f>
        <v>0.6</v>
      </c>
      <c r="AS685" t="str">
        <f t="shared" si="10"/>
        <v>Medium Burnout</v>
      </c>
      <c r="AT685" t="str">
        <f>IF(HR[[#This Row],[YearsSinceLastPromotion]]&gt;4,"High Stagnation",
IF(HR[[#This Row],[YearsSinceLastPromotion]]&gt;=3,"Medium Stagnation","Low Stagnation"))</f>
        <v>Low Stagnation</v>
      </c>
      <c r="AU685" t="str">
        <f>IF(HR[[#This Row],[MonthlyIncome]]&lt;4000,"Low Salary",
IF(HR[[#This Row],[MonthlyIncome]]&lt;8000,"Medium Salary","High Salary"))</f>
        <v>Low Salary</v>
      </c>
    </row>
    <row r="686" spans="1:47">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IF(HR[[#This Row],[OverTime]]="Yes",1,0)</f>
        <v>0</v>
      </c>
      <c r="AK686">
        <f>IF(HR[[#This Row],[JobSatisfaction]]&lt;=2,1,0)</f>
        <v>1</v>
      </c>
      <c r="AL686">
        <f>IF(HR[[#This Row],[WorkLifeBalance]]&lt;=2,1,0)</f>
        <v>1</v>
      </c>
      <c r="AM686">
        <f>IF(HR[[#This Row],[MonthlyIncome]]&lt;AVERAGE(HR[MonthlyIncome]),1,0)</f>
        <v>0</v>
      </c>
      <c r="AN686">
        <f>IF(HR[[#This Row],[EnvironmentSatisfaction]]&lt;=2,1,0)</f>
        <v>1</v>
      </c>
      <c r="AO686">
        <f>IF(HR[[#This Row],[YearsSinceLastPromotion]]&gt;4,1,0)</f>
        <v>0</v>
      </c>
      <c r="AP686">
        <f>(HR[[#This Row],[OverTimeFlag]]*1.5+HR[[#This Row],[LowJobSatisFlag]]*2.5+HR[[#This Row],[LowWLBFlag]]*2+HR[[#This Row],[LowSalaryFlag]]*1.5+HR[[#This Row],[LowEnviFlag]]*2+HR[[#This Row],[LowProFlag]]*0.5)/10</f>
        <v>0.65</v>
      </c>
      <c r="AQ686" t="str">
        <f>IF(A686&gt;=_xlfn.PERCENTILE.INC($A$2:$A$1000,0.8),"High Risk",
IF(HR[[#This Row],[AttritionRiskScore]]&gt;=_xlfn.PERCENTILE.INC($AP$2:$AP$1000,0.5),"Medium Risk","Low Risk"))</f>
        <v>Medium Risk</v>
      </c>
      <c r="AR686">
        <f>(HR[[#This Row],[OverTimeFlag]]*4+HR[[#This Row],[LowWLBFlag]]*3+HR[[#This Row],[LowJobSatisFlag]]*2+HR[[#This Row],[LowProFlag]]*1)/10</f>
        <v>0.5</v>
      </c>
      <c r="AS686" t="str">
        <f t="shared" si="10"/>
        <v>Medium Burnout</v>
      </c>
      <c r="AT686" t="str">
        <f>IF(HR[[#This Row],[YearsSinceLastPromotion]]&gt;4,"High Stagnation",
IF(HR[[#This Row],[YearsSinceLastPromotion]]&gt;=3,"Medium Stagnation","Low Stagnation"))</f>
        <v>Low Stagnation</v>
      </c>
      <c r="AU686" t="str">
        <f>IF(HR[[#This Row],[MonthlyIncome]]&lt;4000,"Low Salary",
IF(HR[[#This Row],[MonthlyIncome]]&lt;8000,"Medium Salary","High Salary"))</f>
        <v>High Salary</v>
      </c>
    </row>
    <row r="687" spans="1:47">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IF(HR[[#This Row],[OverTime]]="Yes",1,0)</f>
        <v>0</v>
      </c>
      <c r="AK687">
        <f>IF(HR[[#This Row],[JobSatisfaction]]&lt;=2,1,0)</f>
        <v>1</v>
      </c>
      <c r="AL687">
        <f>IF(HR[[#This Row],[WorkLifeBalance]]&lt;=2,1,0)</f>
        <v>0</v>
      </c>
      <c r="AM687">
        <f>IF(HR[[#This Row],[MonthlyIncome]]&lt;AVERAGE(HR[MonthlyIncome]),1,0)</f>
        <v>1</v>
      </c>
      <c r="AN687">
        <f>IF(HR[[#This Row],[EnvironmentSatisfaction]]&lt;=2,1,0)</f>
        <v>0</v>
      </c>
      <c r="AO687">
        <f>IF(HR[[#This Row],[YearsSinceLastPromotion]]&gt;4,1,0)</f>
        <v>0</v>
      </c>
      <c r="AP687">
        <f>(HR[[#This Row],[OverTimeFlag]]*1.5+HR[[#This Row],[LowJobSatisFlag]]*2.5+HR[[#This Row],[LowWLBFlag]]*2+HR[[#This Row],[LowSalaryFlag]]*1.5+HR[[#This Row],[LowEnviFlag]]*2+HR[[#This Row],[LowProFlag]]*0.5)/10</f>
        <v>0.4</v>
      </c>
      <c r="AQ687" t="str">
        <f>IF(A687&gt;=_xlfn.PERCENTILE.INC($A$2:$A$1000,0.8),"High Risk",
IF(HR[[#This Row],[AttritionRiskScore]]&gt;=_xlfn.PERCENTILE.INC($AP$2:$AP$1000,0.5),"Medium Risk","Low Risk"))</f>
        <v>Medium Risk</v>
      </c>
      <c r="AR687">
        <f>(HR[[#This Row],[OverTimeFlag]]*4+HR[[#This Row],[LowWLBFlag]]*3+HR[[#This Row],[LowJobSatisFlag]]*2+HR[[#This Row],[LowProFlag]]*1)/10</f>
        <v>0.2</v>
      </c>
      <c r="AS687" t="str">
        <f t="shared" si="10"/>
        <v>Low Burnout</v>
      </c>
      <c r="AT687" t="str">
        <f>IF(HR[[#This Row],[YearsSinceLastPromotion]]&gt;4,"High Stagnation",
IF(HR[[#This Row],[YearsSinceLastPromotion]]&gt;=3,"Medium Stagnation","Low Stagnation"))</f>
        <v>Low Stagnation</v>
      </c>
      <c r="AU687" t="str">
        <f>IF(HR[[#This Row],[MonthlyIncome]]&lt;4000,"Low Salary",
IF(HR[[#This Row],[MonthlyIncome]]&lt;8000,"Medium Salary","High Salary"))</f>
        <v>Medium Salary</v>
      </c>
    </row>
    <row r="688" spans="1:47">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IF(HR[[#This Row],[OverTime]]="Yes",1,0)</f>
        <v>1</v>
      </c>
      <c r="AK688">
        <f>IF(HR[[#This Row],[JobSatisfaction]]&lt;=2,1,0)</f>
        <v>1</v>
      </c>
      <c r="AL688">
        <f>IF(HR[[#This Row],[WorkLifeBalance]]&lt;=2,1,0)</f>
        <v>0</v>
      </c>
      <c r="AM688">
        <f>IF(HR[[#This Row],[MonthlyIncome]]&lt;AVERAGE(HR[MonthlyIncome]),1,0)</f>
        <v>1</v>
      </c>
      <c r="AN688">
        <f>IF(HR[[#This Row],[EnvironmentSatisfaction]]&lt;=2,1,0)</f>
        <v>0</v>
      </c>
      <c r="AO688">
        <f>IF(HR[[#This Row],[YearsSinceLastPromotion]]&gt;4,1,0)</f>
        <v>0</v>
      </c>
      <c r="AP688">
        <f>(HR[[#This Row],[OverTimeFlag]]*1.5+HR[[#This Row],[LowJobSatisFlag]]*2.5+HR[[#This Row],[LowWLBFlag]]*2+HR[[#This Row],[LowSalaryFlag]]*1.5+HR[[#This Row],[LowEnviFlag]]*2+HR[[#This Row],[LowProFlag]]*0.5)/10</f>
        <v>0.55000000000000004</v>
      </c>
      <c r="AQ688" t="str">
        <f>IF(A688&gt;=_xlfn.PERCENTILE.INC($A$2:$A$1000,0.8),"High Risk",
IF(HR[[#This Row],[AttritionRiskScore]]&gt;=_xlfn.PERCENTILE.INC($AP$2:$AP$1000,0.5),"Medium Risk","Low Risk"))</f>
        <v>Medium Risk</v>
      </c>
      <c r="AR688">
        <f>(HR[[#This Row],[OverTimeFlag]]*4+HR[[#This Row],[LowWLBFlag]]*3+HR[[#This Row],[LowJobSatisFlag]]*2+HR[[#This Row],[LowProFlag]]*1)/10</f>
        <v>0.6</v>
      </c>
      <c r="AS688" t="str">
        <f t="shared" si="10"/>
        <v>Medium Burnout</v>
      </c>
      <c r="AT688" t="str">
        <f>IF(HR[[#This Row],[YearsSinceLastPromotion]]&gt;4,"High Stagnation",
IF(HR[[#This Row],[YearsSinceLastPromotion]]&gt;=3,"Medium Stagnation","Low Stagnation"))</f>
        <v>Low Stagnation</v>
      </c>
      <c r="AU688" t="str">
        <f>IF(HR[[#This Row],[MonthlyIncome]]&lt;4000,"Low Salary",
IF(HR[[#This Row],[MonthlyIncome]]&lt;8000,"Medium Salary","High Salary"))</f>
        <v>Medium Salary</v>
      </c>
    </row>
    <row r="689" spans="1:47">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IF(HR[[#This Row],[OverTime]]="Yes",1,0)</f>
        <v>0</v>
      </c>
      <c r="AK689">
        <f>IF(HR[[#This Row],[JobSatisfaction]]&lt;=2,1,0)</f>
        <v>0</v>
      </c>
      <c r="AL689">
        <f>IF(HR[[#This Row],[WorkLifeBalance]]&lt;=2,1,0)</f>
        <v>0</v>
      </c>
      <c r="AM689">
        <f>IF(HR[[#This Row],[MonthlyIncome]]&lt;AVERAGE(HR[MonthlyIncome]),1,0)</f>
        <v>1</v>
      </c>
      <c r="AN689">
        <f>IF(HR[[#This Row],[EnvironmentSatisfaction]]&lt;=2,1,0)</f>
        <v>0</v>
      </c>
      <c r="AO689">
        <f>IF(HR[[#This Row],[YearsSinceLastPromotion]]&gt;4,1,0)</f>
        <v>0</v>
      </c>
      <c r="AP689">
        <f>(HR[[#This Row],[OverTimeFlag]]*1.5+HR[[#This Row],[LowJobSatisFlag]]*2.5+HR[[#This Row],[LowWLBFlag]]*2+HR[[#This Row],[LowSalaryFlag]]*1.5+HR[[#This Row],[LowEnviFlag]]*2+HR[[#This Row],[LowProFlag]]*0.5)/10</f>
        <v>0.15</v>
      </c>
      <c r="AQ689" t="str">
        <f>IF(A689&gt;=_xlfn.PERCENTILE.INC($A$2:$A$1000,0.8),"High Risk",
IF(HR[[#This Row],[AttritionRiskScore]]&gt;=_xlfn.PERCENTILE.INC($AP$2:$AP$1000,0.5),"Medium Risk","Low Risk"))</f>
        <v>Low Risk</v>
      </c>
      <c r="AR689">
        <f>(HR[[#This Row],[OverTimeFlag]]*4+HR[[#This Row],[LowWLBFlag]]*3+HR[[#This Row],[LowJobSatisFlag]]*2+HR[[#This Row],[LowProFlag]]*1)/10</f>
        <v>0</v>
      </c>
      <c r="AS689" t="str">
        <f t="shared" si="10"/>
        <v>Low Burnout</v>
      </c>
      <c r="AT689" t="str">
        <f>IF(HR[[#This Row],[YearsSinceLastPromotion]]&gt;4,"High Stagnation",
IF(HR[[#This Row],[YearsSinceLastPromotion]]&gt;=3,"Medium Stagnation","Low Stagnation"))</f>
        <v>Medium Stagnation</v>
      </c>
      <c r="AU689" t="str">
        <f>IF(HR[[#This Row],[MonthlyIncome]]&lt;4000,"Low Salary",
IF(HR[[#This Row],[MonthlyIncome]]&lt;8000,"Medium Salary","High Salary"))</f>
        <v>Low Salary</v>
      </c>
    </row>
    <row r="690" spans="1:47">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IF(HR[[#This Row],[OverTime]]="Yes",1,0)</f>
        <v>1</v>
      </c>
      <c r="AK690">
        <f>IF(HR[[#This Row],[JobSatisfaction]]&lt;=2,1,0)</f>
        <v>1</v>
      </c>
      <c r="AL690">
        <f>IF(HR[[#This Row],[WorkLifeBalance]]&lt;=2,1,0)</f>
        <v>0</v>
      </c>
      <c r="AM690">
        <f>IF(HR[[#This Row],[MonthlyIncome]]&lt;AVERAGE(HR[MonthlyIncome]),1,0)</f>
        <v>1</v>
      </c>
      <c r="AN690">
        <f>IF(HR[[#This Row],[EnvironmentSatisfaction]]&lt;=2,1,0)</f>
        <v>0</v>
      </c>
      <c r="AO690">
        <f>IF(HR[[#This Row],[YearsSinceLastPromotion]]&gt;4,1,0)</f>
        <v>0</v>
      </c>
      <c r="AP690">
        <f>(HR[[#This Row],[OverTimeFlag]]*1.5+HR[[#This Row],[LowJobSatisFlag]]*2.5+HR[[#This Row],[LowWLBFlag]]*2+HR[[#This Row],[LowSalaryFlag]]*1.5+HR[[#This Row],[LowEnviFlag]]*2+HR[[#This Row],[LowProFlag]]*0.5)/10</f>
        <v>0.55000000000000004</v>
      </c>
      <c r="AQ690" t="str">
        <f>IF(A690&gt;=_xlfn.PERCENTILE.INC($A$2:$A$1000,0.8),"High Risk",
IF(HR[[#This Row],[AttritionRiskScore]]&gt;=_xlfn.PERCENTILE.INC($AP$2:$AP$1000,0.5),"Medium Risk","Low Risk"))</f>
        <v>Medium Risk</v>
      </c>
      <c r="AR690">
        <f>(HR[[#This Row],[OverTimeFlag]]*4+HR[[#This Row],[LowWLBFlag]]*3+HR[[#This Row],[LowJobSatisFlag]]*2+HR[[#This Row],[LowProFlag]]*1)/10</f>
        <v>0.6</v>
      </c>
      <c r="AS690" t="str">
        <f t="shared" si="10"/>
        <v>Medium Burnout</v>
      </c>
      <c r="AT690" t="str">
        <f>IF(HR[[#This Row],[YearsSinceLastPromotion]]&gt;4,"High Stagnation",
IF(HR[[#This Row],[YearsSinceLastPromotion]]&gt;=3,"Medium Stagnation","Low Stagnation"))</f>
        <v>Low Stagnation</v>
      </c>
      <c r="AU690" t="str">
        <f>IF(HR[[#This Row],[MonthlyIncome]]&lt;4000,"Low Salary",
IF(HR[[#This Row],[MonthlyIncome]]&lt;8000,"Medium Salary","High Salary"))</f>
        <v>Low Salary</v>
      </c>
    </row>
    <row r="691" spans="1:47">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IF(HR[[#This Row],[OverTime]]="Yes",1,0)</f>
        <v>0</v>
      </c>
      <c r="AK691">
        <f>IF(HR[[#This Row],[JobSatisfaction]]&lt;=2,1,0)</f>
        <v>1</v>
      </c>
      <c r="AL691">
        <f>IF(HR[[#This Row],[WorkLifeBalance]]&lt;=2,1,0)</f>
        <v>0</v>
      </c>
      <c r="AM691">
        <f>IF(HR[[#This Row],[MonthlyIncome]]&lt;AVERAGE(HR[MonthlyIncome]),1,0)</f>
        <v>1</v>
      </c>
      <c r="AN691">
        <f>IF(HR[[#This Row],[EnvironmentSatisfaction]]&lt;=2,1,0)</f>
        <v>1</v>
      </c>
      <c r="AO691">
        <f>IF(HR[[#This Row],[YearsSinceLastPromotion]]&gt;4,1,0)</f>
        <v>0</v>
      </c>
      <c r="AP691">
        <f>(HR[[#This Row],[OverTimeFlag]]*1.5+HR[[#This Row],[LowJobSatisFlag]]*2.5+HR[[#This Row],[LowWLBFlag]]*2+HR[[#This Row],[LowSalaryFlag]]*1.5+HR[[#This Row],[LowEnviFlag]]*2+HR[[#This Row],[LowProFlag]]*0.5)/10</f>
        <v>0.6</v>
      </c>
      <c r="AQ691" t="str">
        <f>IF(A691&gt;=_xlfn.PERCENTILE.INC($A$2:$A$1000,0.8),"High Risk",
IF(HR[[#This Row],[AttritionRiskScore]]&gt;=_xlfn.PERCENTILE.INC($AP$2:$AP$1000,0.5),"Medium Risk","Low Risk"))</f>
        <v>Medium Risk</v>
      </c>
      <c r="AR691">
        <f>(HR[[#This Row],[OverTimeFlag]]*4+HR[[#This Row],[LowWLBFlag]]*3+HR[[#This Row],[LowJobSatisFlag]]*2+HR[[#This Row],[LowProFlag]]*1)/10</f>
        <v>0.2</v>
      </c>
      <c r="AS691" t="str">
        <f t="shared" si="10"/>
        <v>Low Burnout</v>
      </c>
      <c r="AT691" t="str">
        <f>IF(HR[[#This Row],[YearsSinceLastPromotion]]&gt;4,"High Stagnation",
IF(HR[[#This Row],[YearsSinceLastPromotion]]&gt;=3,"Medium Stagnation","Low Stagnation"))</f>
        <v>Low Stagnation</v>
      </c>
      <c r="AU691" t="str">
        <f>IF(HR[[#This Row],[MonthlyIncome]]&lt;4000,"Low Salary",
IF(HR[[#This Row],[MonthlyIncome]]&lt;8000,"Medium Salary","High Salary"))</f>
        <v>Low Salary</v>
      </c>
    </row>
    <row r="692" spans="1:47">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IF(HR[[#This Row],[OverTime]]="Yes",1,0)</f>
        <v>1</v>
      </c>
      <c r="AK692">
        <f>IF(HR[[#This Row],[JobSatisfaction]]&lt;=2,1,0)</f>
        <v>0</v>
      </c>
      <c r="AL692">
        <f>IF(HR[[#This Row],[WorkLifeBalance]]&lt;=2,1,0)</f>
        <v>1</v>
      </c>
      <c r="AM692">
        <f>IF(HR[[#This Row],[MonthlyIncome]]&lt;AVERAGE(HR[MonthlyIncome]),1,0)</f>
        <v>1</v>
      </c>
      <c r="AN692">
        <f>IF(HR[[#This Row],[EnvironmentSatisfaction]]&lt;=2,1,0)</f>
        <v>0</v>
      </c>
      <c r="AO692">
        <f>IF(HR[[#This Row],[YearsSinceLastPromotion]]&gt;4,1,0)</f>
        <v>1</v>
      </c>
      <c r="AP692">
        <f>(HR[[#This Row],[OverTimeFlag]]*1.5+HR[[#This Row],[LowJobSatisFlag]]*2.5+HR[[#This Row],[LowWLBFlag]]*2+HR[[#This Row],[LowSalaryFlag]]*1.5+HR[[#This Row],[LowEnviFlag]]*2+HR[[#This Row],[LowProFlag]]*0.5)/10</f>
        <v>0.55000000000000004</v>
      </c>
      <c r="AQ692" t="str">
        <f>IF(A692&gt;=_xlfn.PERCENTILE.INC($A$2:$A$1000,0.8),"High Risk",
IF(HR[[#This Row],[AttritionRiskScore]]&gt;=_xlfn.PERCENTILE.INC($AP$2:$AP$1000,0.5),"Medium Risk","Low Risk"))</f>
        <v>Medium Risk</v>
      </c>
      <c r="AR692">
        <f>(HR[[#This Row],[OverTimeFlag]]*4+HR[[#This Row],[LowWLBFlag]]*3+HR[[#This Row],[LowJobSatisFlag]]*2+HR[[#This Row],[LowProFlag]]*1)/10</f>
        <v>0.8</v>
      </c>
      <c r="AS692" t="str">
        <f t="shared" si="10"/>
        <v>High Burnout</v>
      </c>
      <c r="AT692" t="str">
        <f>IF(HR[[#This Row],[YearsSinceLastPromotion]]&gt;4,"High Stagnation",
IF(HR[[#This Row],[YearsSinceLastPromotion]]&gt;=3,"Medium Stagnation","Low Stagnation"))</f>
        <v>High Stagnation</v>
      </c>
      <c r="AU692" t="str">
        <f>IF(HR[[#This Row],[MonthlyIncome]]&lt;4000,"Low Salary",
IF(HR[[#This Row],[MonthlyIncome]]&lt;8000,"Medium Salary","High Salary"))</f>
        <v>Medium Salary</v>
      </c>
    </row>
    <row r="693" spans="1:47">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IF(HR[[#This Row],[OverTime]]="Yes",1,0)</f>
        <v>1</v>
      </c>
      <c r="AK693">
        <f>IF(HR[[#This Row],[JobSatisfaction]]&lt;=2,1,0)</f>
        <v>1</v>
      </c>
      <c r="AL693">
        <f>IF(HR[[#This Row],[WorkLifeBalance]]&lt;=2,1,0)</f>
        <v>0</v>
      </c>
      <c r="AM693">
        <f>IF(HR[[#This Row],[MonthlyIncome]]&lt;AVERAGE(HR[MonthlyIncome]),1,0)</f>
        <v>1</v>
      </c>
      <c r="AN693">
        <f>IF(HR[[#This Row],[EnvironmentSatisfaction]]&lt;=2,1,0)</f>
        <v>0</v>
      </c>
      <c r="AO693">
        <f>IF(HR[[#This Row],[YearsSinceLastPromotion]]&gt;4,1,0)</f>
        <v>0</v>
      </c>
      <c r="AP693">
        <f>(HR[[#This Row],[OverTimeFlag]]*1.5+HR[[#This Row],[LowJobSatisFlag]]*2.5+HR[[#This Row],[LowWLBFlag]]*2+HR[[#This Row],[LowSalaryFlag]]*1.5+HR[[#This Row],[LowEnviFlag]]*2+HR[[#This Row],[LowProFlag]]*0.5)/10</f>
        <v>0.55000000000000004</v>
      </c>
      <c r="AQ693" t="str">
        <f>IF(A693&gt;=_xlfn.PERCENTILE.INC($A$2:$A$1000,0.8),"High Risk",
IF(HR[[#This Row],[AttritionRiskScore]]&gt;=_xlfn.PERCENTILE.INC($AP$2:$AP$1000,0.5),"Medium Risk","Low Risk"))</f>
        <v>Medium Risk</v>
      </c>
      <c r="AR693">
        <f>(HR[[#This Row],[OverTimeFlag]]*4+HR[[#This Row],[LowWLBFlag]]*3+HR[[#This Row],[LowJobSatisFlag]]*2+HR[[#This Row],[LowProFlag]]*1)/10</f>
        <v>0.6</v>
      </c>
      <c r="AS693" t="str">
        <f t="shared" si="10"/>
        <v>Medium Burnout</v>
      </c>
      <c r="AT693" t="str">
        <f>IF(HR[[#This Row],[YearsSinceLastPromotion]]&gt;4,"High Stagnation",
IF(HR[[#This Row],[YearsSinceLastPromotion]]&gt;=3,"Medium Stagnation","Low Stagnation"))</f>
        <v>Low Stagnation</v>
      </c>
      <c r="AU693" t="str">
        <f>IF(HR[[#This Row],[MonthlyIncome]]&lt;4000,"Low Salary",
IF(HR[[#This Row],[MonthlyIncome]]&lt;8000,"Medium Salary","High Salary"))</f>
        <v>Low Salary</v>
      </c>
    </row>
    <row r="694" spans="1:47">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IF(HR[[#This Row],[OverTime]]="Yes",1,0)</f>
        <v>0</v>
      </c>
      <c r="AK694">
        <f>IF(HR[[#This Row],[JobSatisfaction]]&lt;=2,1,0)</f>
        <v>1</v>
      </c>
      <c r="AL694">
        <f>IF(HR[[#This Row],[WorkLifeBalance]]&lt;=2,1,0)</f>
        <v>0</v>
      </c>
      <c r="AM694">
        <f>IF(HR[[#This Row],[MonthlyIncome]]&lt;AVERAGE(HR[MonthlyIncome]),1,0)</f>
        <v>0</v>
      </c>
      <c r="AN694">
        <f>IF(HR[[#This Row],[EnvironmentSatisfaction]]&lt;=2,1,0)</f>
        <v>0</v>
      </c>
      <c r="AO694">
        <f>IF(HR[[#This Row],[YearsSinceLastPromotion]]&gt;4,1,0)</f>
        <v>1</v>
      </c>
      <c r="AP694">
        <f>(HR[[#This Row],[OverTimeFlag]]*1.5+HR[[#This Row],[LowJobSatisFlag]]*2.5+HR[[#This Row],[LowWLBFlag]]*2+HR[[#This Row],[LowSalaryFlag]]*1.5+HR[[#This Row],[LowEnviFlag]]*2+HR[[#This Row],[LowProFlag]]*0.5)/10</f>
        <v>0.3</v>
      </c>
      <c r="AQ694" t="str">
        <f>IF(A694&gt;=_xlfn.PERCENTILE.INC($A$2:$A$1000,0.8),"High Risk",
IF(HR[[#This Row],[AttritionRiskScore]]&gt;=_xlfn.PERCENTILE.INC($AP$2:$AP$1000,0.5),"Medium Risk","Low Risk"))</f>
        <v>Low Risk</v>
      </c>
      <c r="AR694">
        <f>(HR[[#This Row],[OverTimeFlag]]*4+HR[[#This Row],[LowWLBFlag]]*3+HR[[#This Row],[LowJobSatisFlag]]*2+HR[[#This Row],[LowProFlag]]*1)/10</f>
        <v>0.3</v>
      </c>
      <c r="AS694" t="str">
        <f t="shared" si="10"/>
        <v>Low Burnout</v>
      </c>
      <c r="AT694" t="str">
        <f>IF(HR[[#This Row],[YearsSinceLastPromotion]]&gt;4,"High Stagnation",
IF(HR[[#This Row],[YearsSinceLastPromotion]]&gt;=3,"Medium Stagnation","Low Stagnation"))</f>
        <v>High Stagnation</v>
      </c>
      <c r="AU694" t="str">
        <f>IF(HR[[#This Row],[MonthlyIncome]]&lt;4000,"Low Salary",
IF(HR[[#This Row],[MonthlyIncome]]&lt;8000,"Medium Salary","High Salary"))</f>
        <v>Medium Salary</v>
      </c>
    </row>
    <row r="695" spans="1:47">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IF(HR[[#This Row],[OverTime]]="Yes",1,0)</f>
        <v>1</v>
      </c>
      <c r="AK695">
        <f>IF(HR[[#This Row],[JobSatisfaction]]&lt;=2,1,0)</f>
        <v>0</v>
      </c>
      <c r="AL695">
        <f>IF(HR[[#This Row],[WorkLifeBalance]]&lt;=2,1,0)</f>
        <v>0</v>
      </c>
      <c r="AM695">
        <f>IF(HR[[#This Row],[MonthlyIncome]]&lt;AVERAGE(HR[MonthlyIncome]),1,0)</f>
        <v>0</v>
      </c>
      <c r="AN695">
        <f>IF(HR[[#This Row],[EnvironmentSatisfaction]]&lt;=2,1,0)</f>
        <v>0</v>
      </c>
      <c r="AO695">
        <f>IF(HR[[#This Row],[YearsSinceLastPromotion]]&gt;4,1,0)</f>
        <v>0</v>
      </c>
      <c r="AP695">
        <f>(HR[[#This Row],[OverTimeFlag]]*1.5+HR[[#This Row],[LowJobSatisFlag]]*2.5+HR[[#This Row],[LowWLBFlag]]*2+HR[[#This Row],[LowSalaryFlag]]*1.5+HR[[#This Row],[LowEnviFlag]]*2+HR[[#This Row],[LowProFlag]]*0.5)/10</f>
        <v>0.15</v>
      </c>
      <c r="AQ695" t="str">
        <f>IF(A695&gt;=_xlfn.PERCENTILE.INC($A$2:$A$1000,0.8),"High Risk",
IF(HR[[#This Row],[AttritionRiskScore]]&gt;=_xlfn.PERCENTILE.INC($AP$2:$AP$1000,0.5),"Medium Risk","Low Risk"))</f>
        <v>Low Risk</v>
      </c>
      <c r="AR695">
        <f>(HR[[#This Row],[OverTimeFlag]]*4+HR[[#This Row],[LowWLBFlag]]*3+HR[[#This Row],[LowJobSatisFlag]]*2+HR[[#This Row],[LowProFlag]]*1)/10</f>
        <v>0.4</v>
      </c>
      <c r="AS695" t="str">
        <f t="shared" si="10"/>
        <v>Medium Burnout</v>
      </c>
      <c r="AT695" t="str">
        <f>IF(HR[[#This Row],[YearsSinceLastPromotion]]&gt;4,"High Stagnation",
IF(HR[[#This Row],[YearsSinceLastPromotion]]&gt;=3,"Medium Stagnation","Low Stagnation"))</f>
        <v>Medium Stagnation</v>
      </c>
      <c r="AU695" t="str">
        <f>IF(HR[[#This Row],[MonthlyIncome]]&lt;4000,"Low Salary",
IF(HR[[#This Row],[MonthlyIncome]]&lt;8000,"Medium Salary","High Salary"))</f>
        <v>High Salary</v>
      </c>
    </row>
    <row r="696" spans="1:47">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IF(HR[[#This Row],[OverTime]]="Yes",1,0)</f>
        <v>0</v>
      </c>
      <c r="AK696">
        <f>IF(HR[[#This Row],[JobSatisfaction]]&lt;=2,1,0)</f>
        <v>0</v>
      </c>
      <c r="AL696">
        <f>IF(HR[[#This Row],[WorkLifeBalance]]&lt;=2,1,0)</f>
        <v>0</v>
      </c>
      <c r="AM696">
        <f>IF(HR[[#This Row],[MonthlyIncome]]&lt;AVERAGE(HR[MonthlyIncome]),1,0)</f>
        <v>0</v>
      </c>
      <c r="AN696">
        <f>IF(HR[[#This Row],[EnvironmentSatisfaction]]&lt;=2,1,0)</f>
        <v>1</v>
      </c>
      <c r="AO696">
        <f>IF(HR[[#This Row],[YearsSinceLastPromotion]]&gt;4,1,0)</f>
        <v>0</v>
      </c>
      <c r="AP696">
        <f>(HR[[#This Row],[OverTimeFlag]]*1.5+HR[[#This Row],[LowJobSatisFlag]]*2.5+HR[[#This Row],[LowWLBFlag]]*2+HR[[#This Row],[LowSalaryFlag]]*1.5+HR[[#This Row],[LowEnviFlag]]*2+HR[[#This Row],[LowProFlag]]*0.5)/10</f>
        <v>0.2</v>
      </c>
      <c r="AQ696" t="str">
        <f>IF(A696&gt;=_xlfn.PERCENTILE.INC($A$2:$A$1000,0.8),"High Risk",
IF(HR[[#This Row],[AttritionRiskScore]]&gt;=_xlfn.PERCENTILE.INC($AP$2:$AP$1000,0.5),"Medium Risk","Low Risk"))</f>
        <v>Low Risk</v>
      </c>
      <c r="AR696">
        <f>(HR[[#This Row],[OverTimeFlag]]*4+HR[[#This Row],[LowWLBFlag]]*3+HR[[#This Row],[LowJobSatisFlag]]*2+HR[[#This Row],[LowProFlag]]*1)/10</f>
        <v>0</v>
      </c>
      <c r="AS696" t="str">
        <f t="shared" si="10"/>
        <v>Low Burnout</v>
      </c>
      <c r="AT696" t="str">
        <f>IF(HR[[#This Row],[YearsSinceLastPromotion]]&gt;4,"High Stagnation",
IF(HR[[#This Row],[YearsSinceLastPromotion]]&gt;=3,"Medium Stagnation","Low Stagnation"))</f>
        <v>Low Stagnation</v>
      </c>
      <c r="AU696" t="str">
        <f>IF(HR[[#This Row],[MonthlyIncome]]&lt;4000,"Low Salary",
IF(HR[[#This Row],[MonthlyIncome]]&lt;8000,"Medium Salary","High Salary"))</f>
        <v>Medium Salary</v>
      </c>
    </row>
    <row r="697" spans="1:47">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IF(HR[[#This Row],[OverTime]]="Yes",1,0)</f>
        <v>0</v>
      </c>
      <c r="AK697">
        <f>IF(HR[[#This Row],[JobSatisfaction]]&lt;=2,1,0)</f>
        <v>0</v>
      </c>
      <c r="AL697">
        <f>IF(HR[[#This Row],[WorkLifeBalance]]&lt;=2,1,0)</f>
        <v>1</v>
      </c>
      <c r="AM697">
        <f>IF(HR[[#This Row],[MonthlyIncome]]&lt;AVERAGE(HR[MonthlyIncome]),1,0)</f>
        <v>0</v>
      </c>
      <c r="AN697">
        <f>IF(HR[[#This Row],[EnvironmentSatisfaction]]&lt;=2,1,0)</f>
        <v>1</v>
      </c>
      <c r="AO697">
        <f>IF(HR[[#This Row],[YearsSinceLastPromotion]]&gt;4,1,0)</f>
        <v>1</v>
      </c>
      <c r="AP697">
        <f>(HR[[#This Row],[OverTimeFlag]]*1.5+HR[[#This Row],[LowJobSatisFlag]]*2.5+HR[[#This Row],[LowWLBFlag]]*2+HR[[#This Row],[LowSalaryFlag]]*1.5+HR[[#This Row],[LowEnviFlag]]*2+HR[[#This Row],[LowProFlag]]*0.5)/10</f>
        <v>0.45</v>
      </c>
      <c r="AQ697" t="str">
        <f>IF(A697&gt;=_xlfn.PERCENTILE.INC($A$2:$A$1000,0.8),"High Risk",
IF(HR[[#This Row],[AttritionRiskScore]]&gt;=_xlfn.PERCENTILE.INC($AP$2:$AP$1000,0.5),"Medium Risk","Low Risk"))</f>
        <v>Medium Risk</v>
      </c>
      <c r="AR697">
        <f>(HR[[#This Row],[OverTimeFlag]]*4+HR[[#This Row],[LowWLBFlag]]*3+HR[[#This Row],[LowJobSatisFlag]]*2+HR[[#This Row],[LowProFlag]]*1)/10</f>
        <v>0.4</v>
      </c>
      <c r="AS697" t="str">
        <f t="shared" si="10"/>
        <v>Medium Burnout</v>
      </c>
      <c r="AT697" t="str">
        <f>IF(HR[[#This Row],[YearsSinceLastPromotion]]&gt;4,"High Stagnation",
IF(HR[[#This Row],[YearsSinceLastPromotion]]&gt;=3,"Medium Stagnation","Low Stagnation"))</f>
        <v>High Stagnation</v>
      </c>
      <c r="AU697" t="str">
        <f>IF(HR[[#This Row],[MonthlyIncome]]&lt;4000,"Low Salary",
IF(HR[[#This Row],[MonthlyIncome]]&lt;8000,"Medium Salary","High Salary"))</f>
        <v>High Salary</v>
      </c>
    </row>
    <row r="698" spans="1:47">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IF(HR[[#This Row],[OverTime]]="Yes",1,0)</f>
        <v>0</v>
      </c>
      <c r="AK698">
        <f>IF(HR[[#This Row],[JobSatisfaction]]&lt;=2,1,0)</f>
        <v>1</v>
      </c>
      <c r="AL698">
        <f>IF(HR[[#This Row],[WorkLifeBalance]]&lt;=2,1,0)</f>
        <v>1</v>
      </c>
      <c r="AM698">
        <f>IF(HR[[#This Row],[MonthlyIncome]]&lt;AVERAGE(HR[MonthlyIncome]),1,0)</f>
        <v>1</v>
      </c>
      <c r="AN698">
        <f>IF(HR[[#This Row],[EnvironmentSatisfaction]]&lt;=2,1,0)</f>
        <v>0</v>
      </c>
      <c r="AO698">
        <f>IF(HR[[#This Row],[YearsSinceLastPromotion]]&gt;4,1,0)</f>
        <v>0</v>
      </c>
      <c r="AP698">
        <f>(HR[[#This Row],[OverTimeFlag]]*1.5+HR[[#This Row],[LowJobSatisFlag]]*2.5+HR[[#This Row],[LowWLBFlag]]*2+HR[[#This Row],[LowSalaryFlag]]*1.5+HR[[#This Row],[LowEnviFlag]]*2+HR[[#This Row],[LowProFlag]]*0.5)/10</f>
        <v>0.6</v>
      </c>
      <c r="AQ698" t="str">
        <f>IF(A698&gt;=_xlfn.PERCENTILE.INC($A$2:$A$1000,0.8),"High Risk",
IF(HR[[#This Row],[AttritionRiskScore]]&gt;=_xlfn.PERCENTILE.INC($AP$2:$AP$1000,0.5),"Medium Risk","Low Risk"))</f>
        <v>High Risk</v>
      </c>
      <c r="AR698">
        <f>(HR[[#This Row],[OverTimeFlag]]*4+HR[[#This Row],[LowWLBFlag]]*3+HR[[#This Row],[LowJobSatisFlag]]*2+HR[[#This Row],[LowProFlag]]*1)/10</f>
        <v>0.5</v>
      </c>
      <c r="AS698" t="str">
        <f t="shared" si="10"/>
        <v>Medium Burnout</v>
      </c>
      <c r="AT698" t="str">
        <f>IF(HR[[#This Row],[YearsSinceLastPromotion]]&gt;4,"High Stagnation",
IF(HR[[#This Row],[YearsSinceLastPromotion]]&gt;=3,"Medium Stagnation","Low Stagnation"))</f>
        <v>Low Stagnation</v>
      </c>
      <c r="AU698" t="str">
        <f>IF(HR[[#This Row],[MonthlyIncome]]&lt;4000,"Low Salary",
IF(HR[[#This Row],[MonthlyIncome]]&lt;8000,"Medium Salary","High Salary"))</f>
        <v>Medium Salary</v>
      </c>
    </row>
    <row r="699" spans="1:47">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IF(HR[[#This Row],[OverTime]]="Yes",1,0)</f>
        <v>0</v>
      </c>
      <c r="AK699">
        <f>IF(HR[[#This Row],[JobSatisfaction]]&lt;=2,1,0)</f>
        <v>0</v>
      </c>
      <c r="AL699">
        <f>IF(HR[[#This Row],[WorkLifeBalance]]&lt;=2,1,0)</f>
        <v>0</v>
      </c>
      <c r="AM699">
        <f>IF(HR[[#This Row],[MonthlyIncome]]&lt;AVERAGE(HR[MonthlyIncome]),1,0)</f>
        <v>1</v>
      </c>
      <c r="AN699">
        <f>IF(HR[[#This Row],[EnvironmentSatisfaction]]&lt;=2,1,0)</f>
        <v>0</v>
      </c>
      <c r="AO699">
        <f>IF(HR[[#This Row],[YearsSinceLastPromotion]]&gt;4,1,0)</f>
        <v>0</v>
      </c>
      <c r="AP699">
        <f>(HR[[#This Row],[OverTimeFlag]]*1.5+HR[[#This Row],[LowJobSatisFlag]]*2.5+HR[[#This Row],[LowWLBFlag]]*2+HR[[#This Row],[LowSalaryFlag]]*1.5+HR[[#This Row],[LowEnviFlag]]*2+HR[[#This Row],[LowProFlag]]*0.5)/10</f>
        <v>0.15</v>
      </c>
      <c r="AQ699" t="str">
        <f>IF(A699&gt;=_xlfn.PERCENTILE.INC($A$2:$A$1000,0.8),"High Risk",
IF(HR[[#This Row],[AttritionRiskScore]]&gt;=_xlfn.PERCENTILE.INC($AP$2:$AP$1000,0.5),"Medium Risk","Low Risk"))</f>
        <v>Low Risk</v>
      </c>
      <c r="AR699">
        <f>(HR[[#This Row],[OverTimeFlag]]*4+HR[[#This Row],[LowWLBFlag]]*3+HR[[#This Row],[LowJobSatisFlag]]*2+HR[[#This Row],[LowProFlag]]*1)/10</f>
        <v>0</v>
      </c>
      <c r="AS699" t="str">
        <f t="shared" si="10"/>
        <v>Low Burnout</v>
      </c>
      <c r="AT699" t="str">
        <f>IF(HR[[#This Row],[YearsSinceLastPromotion]]&gt;4,"High Stagnation",
IF(HR[[#This Row],[YearsSinceLastPromotion]]&gt;=3,"Medium Stagnation","Low Stagnation"))</f>
        <v>Low Stagnation</v>
      </c>
      <c r="AU699" t="str">
        <f>IF(HR[[#This Row],[MonthlyIncome]]&lt;4000,"Low Salary",
IF(HR[[#This Row],[MonthlyIncome]]&lt;8000,"Medium Salary","High Salary"))</f>
        <v>Low Salary</v>
      </c>
    </row>
    <row r="700" spans="1:47">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IF(HR[[#This Row],[OverTime]]="Yes",1,0)</f>
        <v>0</v>
      </c>
      <c r="AK700">
        <f>IF(HR[[#This Row],[JobSatisfaction]]&lt;=2,1,0)</f>
        <v>0</v>
      </c>
      <c r="AL700">
        <f>IF(HR[[#This Row],[WorkLifeBalance]]&lt;=2,1,0)</f>
        <v>0</v>
      </c>
      <c r="AM700">
        <f>IF(HR[[#This Row],[MonthlyIncome]]&lt;AVERAGE(HR[MonthlyIncome]),1,0)</f>
        <v>1</v>
      </c>
      <c r="AN700">
        <f>IF(HR[[#This Row],[EnvironmentSatisfaction]]&lt;=2,1,0)</f>
        <v>0</v>
      </c>
      <c r="AO700">
        <f>IF(HR[[#This Row],[YearsSinceLastPromotion]]&gt;4,1,0)</f>
        <v>0</v>
      </c>
      <c r="AP700">
        <f>(HR[[#This Row],[OverTimeFlag]]*1.5+HR[[#This Row],[LowJobSatisFlag]]*2.5+HR[[#This Row],[LowWLBFlag]]*2+HR[[#This Row],[LowSalaryFlag]]*1.5+HR[[#This Row],[LowEnviFlag]]*2+HR[[#This Row],[LowProFlag]]*0.5)/10</f>
        <v>0.15</v>
      </c>
      <c r="AQ700" t="str">
        <f>IF(A700&gt;=_xlfn.PERCENTILE.INC($A$2:$A$1000,0.8),"High Risk",
IF(HR[[#This Row],[AttritionRiskScore]]&gt;=_xlfn.PERCENTILE.INC($AP$2:$AP$1000,0.5),"Medium Risk","Low Risk"))</f>
        <v>Low Risk</v>
      </c>
      <c r="AR700">
        <f>(HR[[#This Row],[OverTimeFlag]]*4+HR[[#This Row],[LowWLBFlag]]*3+HR[[#This Row],[LowJobSatisFlag]]*2+HR[[#This Row],[LowProFlag]]*1)/10</f>
        <v>0</v>
      </c>
      <c r="AS700" t="str">
        <f t="shared" si="10"/>
        <v>Low Burnout</v>
      </c>
      <c r="AT700" t="str">
        <f>IF(HR[[#This Row],[YearsSinceLastPromotion]]&gt;4,"High Stagnation",
IF(HR[[#This Row],[YearsSinceLastPromotion]]&gt;=3,"Medium Stagnation","Low Stagnation"))</f>
        <v>Low Stagnation</v>
      </c>
      <c r="AU700" t="str">
        <f>IF(HR[[#This Row],[MonthlyIncome]]&lt;4000,"Low Salary",
IF(HR[[#This Row],[MonthlyIncome]]&lt;8000,"Medium Salary","High Salary"))</f>
        <v>Medium Salary</v>
      </c>
    </row>
    <row r="701" spans="1:47">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IF(HR[[#This Row],[OverTime]]="Yes",1,0)</f>
        <v>0</v>
      </c>
      <c r="AK701">
        <f>IF(HR[[#This Row],[JobSatisfaction]]&lt;=2,1,0)</f>
        <v>0</v>
      </c>
      <c r="AL701">
        <f>IF(HR[[#This Row],[WorkLifeBalance]]&lt;=2,1,0)</f>
        <v>1</v>
      </c>
      <c r="AM701">
        <f>IF(HR[[#This Row],[MonthlyIncome]]&lt;AVERAGE(HR[MonthlyIncome]),1,0)</f>
        <v>0</v>
      </c>
      <c r="AN701">
        <f>IF(HR[[#This Row],[EnvironmentSatisfaction]]&lt;=2,1,0)</f>
        <v>0</v>
      </c>
      <c r="AO701">
        <f>IF(HR[[#This Row],[YearsSinceLastPromotion]]&gt;4,1,0)</f>
        <v>1</v>
      </c>
      <c r="AP701">
        <f>(HR[[#This Row],[OverTimeFlag]]*1.5+HR[[#This Row],[LowJobSatisFlag]]*2.5+HR[[#This Row],[LowWLBFlag]]*2+HR[[#This Row],[LowSalaryFlag]]*1.5+HR[[#This Row],[LowEnviFlag]]*2+HR[[#This Row],[LowProFlag]]*0.5)/10</f>
        <v>0.25</v>
      </c>
      <c r="AQ701" t="str">
        <f>IF(A701&gt;=_xlfn.PERCENTILE.INC($A$2:$A$1000,0.8),"High Risk",
IF(HR[[#This Row],[AttritionRiskScore]]&gt;=_xlfn.PERCENTILE.INC($AP$2:$AP$1000,0.5),"Medium Risk","Low Risk"))</f>
        <v>High Risk</v>
      </c>
      <c r="AR701">
        <f>(HR[[#This Row],[OverTimeFlag]]*4+HR[[#This Row],[LowWLBFlag]]*3+HR[[#This Row],[LowJobSatisFlag]]*2+HR[[#This Row],[LowProFlag]]*1)/10</f>
        <v>0.4</v>
      </c>
      <c r="AS701" t="str">
        <f t="shared" si="10"/>
        <v>Medium Burnout</v>
      </c>
      <c r="AT701" t="str">
        <f>IF(HR[[#This Row],[YearsSinceLastPromotion]]&gt;4,"High Stagnation",
IF(HR[[#This Row],[YearsSinceLastPromotion]]&gt;=3,"Medium Stagnation","Low Stagnation"))</f>
        <v>High Stagnation</v>
      </c>
      <c r="AU701" t="str">
        <f>IF(HR[[#This Row],[MonthlyIncome]]&lt;4000,"Low Salary",
IF(HR[[#This Row],[MonthlyIncome]]&lt;8000,"Medium Salary","High Salary"))</f>
        <v>High Salary</v>
      </c>
    </row>
    <row r="702" spans="1:47">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IF(HR[[#This Row],[OverTime]]="Yes",1,0)</f>
        <v>0</v>
      </c>
      <c r="AK702">
        <f>IF(HR[[#This Row],[JobSatisfaction]]&lt;=2,1,0)</f>
        <v>0</v>
      </c>
      <c r="AL702">
        <f>IF(HR[[#This Row],[WorkLifeBalance]]&lt;=2,1,0)</f>
        <v>0</v>
      </c>
      <c r="AM702">
        <f>IF(HR[[#This Row],[MonthlyIncome]]&lt;AVERAGE(HR[MonthlyIncome]),1,0)</f>
        <v>1</v>
      </c>
      <c r="AN702">
        <f>IF(HR[[#This Row],[EnvironmentSatisfaction]]&lt;=2,1,0)</f>
        <v>0</v>
      </c>
      <c r="AO702">
        <f>IF(HR[[#This Row],[YearsSinceLastPromotion]]&gt;4,1,0)</f>
        <v>0</v>
      </c>
      <c r="AP702">
        <f>(HR[[#This Row],[OverTimeFlag]]*1.5+HR[[#This Row],[LowJobSatisFlag]]*2.5+HR[[#This Row],[LowWLBFlag]]*2+HR[[#This Row],[LowSalaryFlag]]*1.5+HR[[#This Row],[LowEnviFlag]]*2+HR[[#This Row],[LowProFlag]]*0.5)/10</f>
        <v>0.15</v>
      </c>
      <c r="AQ702" t="str">
        <f>IF(A702&gt;=_xlfn.PERCENTILE.INC($A$2:$A$1000,0.8),"High Risk",
IF(HR[[#This Row],[AttritionRiskScore]]&gt;=_xlfn.PERCENTILE.INC($AP$2:$AP$1000,0.5),"Medium Risk","Low Risk"))</f>
        <v>High Risk</v>
      </c>
      <c r="AR702">
        <f>(HR[[#This Row],[OverTimeFlag]]*4+HR[[#This Row],[LowWLBFlag]]*3+HR[[#This Row],[LowJobSatisFlag]]*2+HR[[#This Row],[LowProFlag]]*1)/10</f>
        <v>0</v>
      </c>
      <c r="AS702" t="str">
        <f t="shared" si="10"/>
        <v>Low Burnout</v>
      </c>
      <c r="AT702" t="str">
        <f>IF(HR[[#This Row],[YearsSinceLastPromotion]]&gt;4,"High Stagnation",
IF(HR[[#This Row],[YearsSinceLastPromotion]]&gt;=3,"Medium Stagnation","Low Stagnation"))</f>
        <v>Low Stagnation</v>
      </c>
      <c r="AU702" t="str">
        <f>IF(HR[[#This Row],[MonthlyIncome]]&lt;4000,"Low Salary",
IF(HR[[#This Row],[MonthlyIncome]]&lt;8000,"Medium Salary","High Salary"))</f>
        <v>Low Salary</v>
      </c>
    </row>
    <row r="703" spans="1:47">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IF(HR[[#This Row],[OverTime]]="Yes",1,0)</f>
        <v>0</v>
      </c>
      <c r="AK703">
        <f>IF(HR[[#This Row],[JobSatisfaction]]&lt;=2,1,0)</f>
        <v>0</v>
      </c>
      <c r="AL703">
        <f>IF(HR[[#This Row],[WorkLifeBalance]]&lt;=2,1,0)</f>
        <v>0</v>
      </c>
      <c r="AM703">
        <f>IF(HR[[#This Row],[MonthlyIncome]]&lt;AVERAGE(HR[MonthlyIncome]),1,0)</f>
        <v>0</v>
      </c>
      <c r="AN703">
        <f>IF(HR[[#This Row],[EnvironmentSatisfaction]]&lt;=2,1,0)</f>
        <v>0</v>
      </c>
      <c r="AO703">
        <f>IF(HR[[#This Row],[YearsSinceLastPromotion]]&gt;4,1,0)</f>
        <v>1</v>
      </c>
      <c r="AP703">
        <f>(HR[[#This Row],[OverTimeFlag]]*1.5+HR[[#This Row],[LowJobSatisFlag]]*2.5+HR[[#This Row],[LowWLBFlag]]*2+HR[[#This Row],[LowSalaryFlag]]*1.5+HR[[#This Row],[LowEnviFlag]]*2+HR[[#This Row],[LowProFlag]]*0.5)/10</f>
        <v>0.05</v>
      </c>
      <c r="AQ703" t="str">
        <f>IF(A703&gt;=_xlfn.PERCENTILE.INC($A$2:$A$1000,0.8),"High Risk",
IF(HR[[#This Row],[AttritionRiskScore]]&gt;=_xlfn.PERCENTILE.INC($AP$2:$AP$1000,0.5),"Medium Risk","Low Risk"))</f>
        <v>High Risk</v>
      </c>
      <c r="AR703">
        <f>(HR[[#This Row],[OverTimeFlag]]*4+HR[[#This Row],[LowWLBFlag]]*3+HR[[#This Row],[LowJobSatisFlag]]*2+HR[[#This Row],[LowProFlag]]*1)/10</f>
        <v>0.1</v>
      </c>
      <c r="AS703" t="str">
        <f t="shared" si="10"/>
        <v>Low Burnout</v>
      </c>
      <c r="AT703" t="str">
        <f>IF(HR[[#This Row],[YearsSinceLastPromotion]]&gt;4,"High Stagnation",
IF(HR[[#This Row],[YearsSinceLastPromotion]]&gt;=3,"Medium Stagnation","Low Stagnation"))</f>
        <v>High Stagnation</v>
      </c>
      <c r="AU703" t="str">
        <f>IF(HR[[#This Row],[MonthlyIncome]]&lt;4000,"Low Salary",
IF(HR[[#This Row],[MonthlyIncome]]&lt;8000,"Medium Salary","High Salary"))</f>
        <v>High Salary</v>
      </c>
    </row>
    <row r="704" spans="1:47">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IF(HR[[#This Row],[OverTime]]="Yes",1,0)</f>
        <v>0</v>
      </c>
      <c r="AK704">
        <f>IF(HR[[#This Row],[JobSatisfaction]]&lt;=2,1,0)</f>
        <v>0</v>
      </c>
      <c r="AL704">
        <f>IF(HR[[#This Row],[WorkLifeBalance]]&lt;=2,1,0)</f>
        <v>0</v>
      </c>
      <c r="AM704">
        <f>IF(HR[[#This Row],[MonthlyIncome]]&lt;AVERAGE(HR[MonthlyIncome]),1,0)</f>
        <v>0</v>
      </c>
      <c r="AN704">
        <f>IF(HR[[#This Row],[EnvironmentSatisfaction]]&lt;=2,1,0)</f>
        <v>0</v>
      </c>
      <c r="AO704">
        <f>IF(HR[[#This Row],[YearsSinceLastPromotion]]&gt;4,1,0)</f>
        <v>1</v>
      </c>
      <c r="AP704">
        <f>(HR[[#This Row],[OverTimeFlag]]*1.5+HR[[#This Row],[LowJobSatisFlag]]*2.5+HR[[#This Row],[LowWLBFlag]]*2+HR[[#This Row],[LowSalaryFlag]]*1.5+HR[[#This Row],[LowEnviFlag]]*2+HR[[#This Row],[LowProFlag]]*0.5)/10</f>
        <v>0.05</v>
      </c>
      <c r="AQ704" t="str">
        <f>IF(A704&gt;=_xlfn.PERCENTILE.INC($A$2:$A$1000,0.8),"High Risk",
IF(HR[[#This Row],[AttritionRiskScore]]&gt;=_xlfn.PERCENTILE.INC($AP$2:$AP$1000,0.5),"Medium Risk","Low Risk"))</f>
        <v>Low Risk</v>
      </c>
      <c r="AR704">
        <f>(HR[[#This Row],[OverTimeFlag]]*4+HR[[#This Row],[LowWLBFlag]]*3+HR[[#This Row],[LowJobSatisFlag]]*2+HR[[#This Row],[LowProFlag]]*1)/10</f>
        <v>0.1</v>
      </c>
      <c r="AS704" t="str">
        <f t="shared" si="10"/>
        <v>Low Burnout</v>
      </c>
      <c r="AT704" t="str">
        <f>IF(HR[[#This Row],[YearsSinceLastPromotion]]&gt;4,"High Stagnation",
IF(HR[[#This Row],[YearsSinceLastPromotion]]&gt;=3,"Medium Stagnation","Low Stagnation"))</f>
        <v>High Stagnation</v>
      </c>
      <c r="AU704" t="str">
        <f>IF(HR[[#This Row],[MonthlyIncome]]&lt;4000,"Low Salary",
IF(HR[[#This Row],[MonthlyIncome]]&lt;8000,"Medium Salary","High Salary"))</f>
        <v>Medium Salary</v>
      </c>
    </row>
    <row r="705" spans="1:47">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IF(HR[[#This Row],[OverTime]]="Yes",1,0)</f>
        <v>1</v>
      </c>
      <c r="AK705">
        <f>IF(HR[[#This Row],[JobSatisfaction]]&lt;=2,1,0)</f>
        <v>0</v>
      </c>
      <c r="AL705">
        <f>IF(HR[[#This Row],[WorkLifeBalance]]&lt;=2,1,0)</f>
        <v>0</v>
      </c>
      <c r="AM705">
        <f>IF(HR[[#This Row],[MonthlyIncome]]&lt;AVERAGE(HR[MonthlyIncome]),1,0)</f>
        <v>1</v>
      </c>
      <c r="AN705">
        <f>IF(HR[[#This Row],[EnvironmentSatisfaction]]&lt;=2,1,0)</f>
        <v>0</v>
      </c>
      <c r="AO705">
        <f>IF(HR[[#This Row],[YearsSinceLastPromotion]]&gt;4,1,0)</f>
        <v>0</v>
      </c>
      <c r="AP705">
        <f>(HR[[#This Row],[OverTimeFlag]]*1.5+HR[[#This Row],[LowJobSatisFlag]]*2.5+HR[[#This Row],[LowWLBFlag]]*2+HR[[#This Row],[LowSalaryFlag]]*1.5+HR[[#This Row],[LowEnviFlag]]*2+HR[[#This Row],[LowProFlag]]*0.5)/10</f>
        <v>0.3</v>
      </c>
      <c r="AQ705" t="str">
        <f>IF(A705&gt;=_xlfn.PERCENTILE.INC($A$2:$A$1000,0.8),"High Risk",
IF(HR[[#This Row],[AttritionRiskScore]]&gt;=_xlfn.PERCENTILE.INC($AP$2:$AP$1000,0.5),"Medium Risk","Low Risk"))</f>
        <v>Low Risk</v>
      </c>
      <c r="AR705">
        <f>(HR[[#This Row],[OverTimeFlag]]*4+HR[[#This Row],[LowWLBFlag]]*3+HR[[#This Row],[LowJobSatisFlag]]*2+HR[[#This Row],[LowProFlag]]*1)/10</f>
        <v>0.4</v>
      </c>
      <c r="AS705" t="str">
        <f t="shared" si="10"/>
        <v>Medium Burnout</v>
      </c>
      <c r="AT705" t="str">
        <f>IF(HR[[#This Row],[YearsSinceLastPromotion]]&gt;4,"High Stagnation",
IF(HR[[#This Row],[YearsSinceLastPromotion]]&gt;=3,"Medium Stagnation","Low Stagnation"))</f>
        <v>Low Stagnation</v>
      </c>
      <c r="AU705" t="str">
        <f>IF(HR[[#This Row],[MonthlyIncome]]&lt;4000,"Low Salary",
IF(HR[[#This Row],[MonthlyIncome]]&lt;8000,"Medium Salary","High Salary"))</f>
        <v>Medium Salary</v>
      </c>
    </row>
    <row r="706" spans="1:47">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IF(HR[[#This Row],[OverTime]]="Yes",1,0)</f>
        <v>0</v>
      </c>
      <c r="AK706">
        <f>IF(HR[[#This Row],[JobSatisfaction]]&lt;=2,1,0)</f>
        <v>0</v>
      </c>
      <c r="AL706">
        <f>IF(HR[[#This Row],[WorkLifeBalance]]&lt;=2,1,0)</f>
        <v>0</v>
      </c>
      <c r="AM706">
        <f>IF(HR[[#This Row],[MonthlyIncome]]&lt;AVERAGE(HR[MonthlyIncome]),1,0)</f>
        <v>0</v>
      </c>
      <c r="AN706">
        <f>IF(HR[[#This Row],[EnvironmentSatisfaction]]&lt;=2,1,0)</f>
        <v>0</v>
      </c>
      <c r="AO706">
        <f>IF(HR[[#This Row],[YearsSinceLastPromotion]]&gt;4,1,0)</f>
        <v>0</v>
      </c>
      <c r="AP706">
        <f>(HR[[#This Row],[OverTimeFlag]]*1.5+HR[[#This Row],[LowJobSatisFlag]]*2.5+HR[[#This Row],[LowWLBFlag]]*2+HR[[#This Row],[LowSalaryFlag]]*1.5+HR[[#This Row],[LowEnviFlag]]*2+HR[[#This Row],[LowProFlag]]*0.5)/10</f>
        <v>0</v>
      </c>
      <c r="AQ706" t="str">
        <f>IF(A706&gt;=_xlfn.PERCENTILE.INC($A$2:$A$1000,0.8),"High Risk",
IF(HR[[#This Row],[AttritionRiskScore]]&gt;=_xlfn.PERCENTILE.INC($AP$2:$AP$1000,0.5),"Medium Risk","Low Risk"))</f>
        <v>Low Risk</v>
      </c>
      <c r="AR706">
        <f>(HR[[#This Row],[OverTimeFlag]]*4+HR[[#This Row],[LowWLBFlag]]*3+HR[[#This Row],[LowJobSatisFlag]]*2+HR[[#This Row],[LowProFlag]]*1)/10</f>
        <v>0</v>
      </c>
      <c r="AS706" t="str">
        <f t="shared" ref="AS706:AS769" si="11">IF(AR706&gt;=0.7,"High Burnout",IF(AR706&gt;=0.4,"Medium Burnout","Low Burnout"))</f>
        <v>Low Burnout</v>
      </c>
      <c r="AT706" t="str">
        <f>IF(HR[[#This Row],[YearsSinceLastPromotion]]&gt;4,"High Stagnation",
IF(HR[[#This Row],[YearsSinceLastPromotion]]&gt;=3,"Medium Stagnation","Low Stagnation"))</f>
        <v>Low Stagnation</v>
      </c>
      <c r="AU706" t="str">
        <f>IF(HR[[#This Row],[MonthlyIncome]]&lt;4000,"Low Salary",
IF(HR[[#This Row],[MonthlyIncome]]&lt;8000,"Medium Salary","High Salary"))</f>
        <v>Medium Salary</v>
      </c>
    </row>
    <row r="707" spans="1:47">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IF(HR[[#This Row],[OverTime]]="Yes",1,0)</f>
        <v>0</v>
      </c>
      <c r="AK707">
        <f>IF(HR[[#This Row],[JobSatisfaction]]&lt;=2,1,0)</f>
        <v>0</v>
      </c>
      <c r="AL707">
        <f>IF(HR[[#This Row],[WorkLifeBalance]]&lt;=2,1,0)</f>
        <v>0</v>
      </c>
      <c r="AM707">
        <f>IF(HR[[#This Row],[MonthlyIncome]]&lt;AVERAGE(HR[MonthlyIncome]),1,0)</f>
        <v>0</v>
      </c>
      <c r="AN707">
        <f>IF(HR[[#This Row],[EnvironmentSatisfaction]]&lt;=2,1,0)</f>
        <v>1</v>
      </c>
      <c r="AO707">
        <f>IF(HR[[#This Row],[YearsSinceLastPromotion]]&gt;4,1,0)</f>
        <v>0</v>
      </c>
      <c r="AP707">
        <f>(HR[[#This Row],[OverTimeFlag]]*1.5+HR[[#This Row],[LowJobSatisFlag]]*2.5+HR[[#This Row],[LowWLBFlag]]*2+HR[[#This Row],[LowSalaryFlag]]*1.5+HR[[#This Row],[LowEnviFlag]]*2+HR[[#This Row],[LowProFlag]]*0.5)/10</f>
        <v>0.2</v>
      </c>
      <c r="AQ707" t="str">
        <f>IF(A707&gt;=_xlfn.PERCENTILE.INC($A$2:$A$1000,0.8),"High Risk",
IF(HR[[#This Row],[AttritionRiskScore]]&gt;=_xlfn.PERCENTILE.INC($AP$2:$AP$1000,0.5),"Medium Risk","Low Risk"))</f>
        <v>Low Risk</v>
      </c>
      <c r="AR707">
        <f>(HR[[#This Row],[OverTimeFlag]]*4+HR[[#This Row],[LowWLBFlag]]*3+HR[[#This Row],[LowJobSatisFlag]]*2+HR[[#This Row],[LowProFlag]]*1)/10</f>
        <v>0</v>
      </c>
      <c r="AS707" t="str">
        <f t="shared" si="11"/>
        <v>Low Burnout</v>
      </c>
      <c r="AT707" t="str">
        <f>IF(HR[[#This Row],[YearsSinceLastPromotion]]&gt;4,"High Stagnation",
IF(HR[[#This Row],[YearsSinceLastPromotion]]&gt;=3,"Medium Stagnation","Low Stagnation"))</f>
        <v>Low Stagnation</v>
      </c>
      <c r="AU707" t="str">
        <f>IF(HR[[#This Row],[MonthlyIncome]]&lt;4000,"Low Salary",
IF(HR[[#This Row],[MonthlyIncome]]&lt;8000,"Medium Salary","High Salary"))</f>
        <v>Medium Salary</v>
      </c>
    </row>
    <row r="708" spans="1:47">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IF(HR[[#This Row],[OverTime]]="Yes",1,0)</f>
        <v>1</v>
      </c>
      <c r="AK708">
        <f>IF(HR[[#This Row],[JobSatisfaction]]&lt;=2,1,0)</f>
        <v>1</v>
      </c>
      <c r="AL708">
        <f>IF(HR[[#This Row],[WorkLifeBalance]]&lt;=2,1,0)</f>
        <v>1</v>
      </c>
      <c r="AM708">
        <f>IF(HR[[#This Row],[MonthlyIncome]]&lt;AVERAGE(HR[MonthlyIncome]),1,0)</f>
        <v>0</v>
      </c>
      <c r="AN708">
        <f>IF(HR[[#This Row],[EnvironmentSatisfaction]]&lt;=2,1,0)</f>
        <v>1</v>
      </c>
      <c r="AO708">
        <f>IF(HR[[#This Row],[YearsSinceLastPromotion]]&gt;4,1,0)</f>
        <v>0</v>
      </c>
      <c r="AP708">
        <f>(HR[[#This Row],[OverTimeFlag]]*1.5+HR[[#This Row],[LowJobSatisFlag]]*2.5+HR[[#This Row],[LowWLBFlag]]*2+HR[[#This Row],[LowSalaryFlag]]*1.5+HR[[#This Row],[LowEnviFlag]]*2+HR[[#This Row],[LowProFlag]]*0.5)/10</f>
        <v>0.8</v>
      </c>
      <c r="AQ708" t="str">
        <f>IF(A708&gt;=_xlfn.PERCENTILE.INC($A$2:$A$1000,0.8),"High Risk",
IF(HR[[#This Row],[AttritionRiskScore]]&gt;=_xlfn.PERCENTILE.INC($AP$2:$AP$1000,0.5),"Medium Risk","Low Risk"))</f>
        <v>Medium Risk</v>
      </c>
      <c r="AR708">
        <f>(HR[[#This Row],[OverTimeFlag]]*4+HR[[#This Row],[LowWLBFlag]]*3+HR[[#This Row],[LowJobSatisFlag]]*2+HR[[#This Row],[LowProFlag]]*1)/10</f>
        <v>0.9</v>
      </c>
      <c r="AS708" t="str">
        <f t="shared" si="11"/>
        <v>High Burnout</v>
      </c>
      <c r="AT708" t="str">
        <f>IF(HR[[#This Row],[YearsSinceLastPromotion]]&gt;4,"High Stagnation",
IF(HR[[#This Row],[YearsSinceLastPromotion]]&gt;=3,"Medium Stagnation","Low Stagnation"))</f>
        <v>Low Stagnation</v>
      </c>
      <c r="AU708" t="str">
        <f>IF(HR[[#This Row],[MonthlyIncome]]&lt;4000,"Low Salary",
IF(HR[[#This Row],[MonthlyIncome]]&lt;8000,"Medium Salary","High Salary"))</f>
        <v>High Salary</v>
      </c>
    </row>
    <row r="709" spans="1:47">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IF(HR[[#This Row],[OverTime]]="Yes",1,0)</f>
        <v>1</v>
      </c>
      <c r="AK709">
        <f>IF(HR[[#This Row],[JobSatisfaction]]&lt;=2,1,0)</f>
        <v>0</v>
      </c>
      <c r="AL709">
        <f>IF(HR[[#This Row],[WorkLifeBalance]]&lt;=2,1,0)</f>
        <v>0</v>
      </c>
      <c r="AM709">
        <f>IF(HR[[#This Row],[MonthlyIncome]]&lt;AVERAGE(HR[MonthlyIncome]),1,0)</f>
        <v>1</v>
      </c>
      <c r="AN709">
        <f>IF(HR[[#This Row],[EnvironmentSatisfaction]]&lt;=2,1,0)</f>
        <v>0</v>
      </c>
      <c r="AO709">
        <f>IF(HR[[#This Row],[YearsSinceLastPromotion]]&gt;4,1,0)</f>
        <v>0</v>
      </c>
      <c r="AP709">
        <f>(HR[[#This Row],[OverTimeFlag]]*1.5+HR[[#This Row],[LowJobSatisFlag]]*2.5+HR[[#This Row],[LowWLBFlag]]*2+HR[[#This Row],[LowSalaryFlag]]*1.5+HR[[#This Row],[LowEnviFlag]]*2+HR[[#This Row],[LowProFlag]]*0.5)/10</f>
        <v>0.3</v>
      </c>
      <c r="AQ709" t="str">
        <f>IF(A709&gt;=_xlfn.PERCENTILE.INC($A$2:$A$1000,0.8),"High Risk",
IF(HR[[#This Row],[AttritionRiskScore]]&gt;=_xlfn.PERCENTILE.INC($AP$2:$AP$1000,0.5),"Medium Risk","Low Risk"))</f>
        <v>High Risk</v>
      </c>
      <c r="AR709">
        <f>(HR[[#This Row],[OverTimeFlag]]*4+HR[[#This Row],[LowWLBFlag]]*3+HR[[#This Row],[LowJobSatisFlag]]*2+HR[[#This Row],[LowProFlag]]*1)/10</f>
        <v>0.4</v>
      </c>
      <c r="AS709" t="str">
        <f t="shared" si="11"/>
        <v>Medium Burnout</v>
      </c>
      <c r="AT709" t="str">
        <f>IF(HR[[#This Row],[YearsSinceLastPromotion]]&gt;4,"High Stagnation",
IF(HR[[#This Row],[YearsSinceLastPromotion]]&gt;=3,"Medium Stagnation","Low Stagnation"))</f>
        <v>Low Stagnation</v>
      </c>
      <c r="AU709" t="str">
        <f>IF(HR[[#This Row],[MonthlyIncome]]&lt;4000,"Low Salary",
IF(HR[[#This Row],[MonthlyIncome]]&lt;8000,"Medium Salary","High Salary"))</f>
        <v>Medium Salary</v>
      </c>
    </row>
    <row r="710" spans="1:47">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IF(HR[[#This Row],[OverTime]]="Yes",1,0)</f>
        <v>0</v>
      </c>
      <c r="AK710">
        <f>IF(HR[[#This Row],[JobSatisfaction]]&lt;=2,1,0)</f>
        <v>0</v>
      </c>
      <c r="AL710">
        <f>IF(HR[[#This Row],[WorkLifeBalance]]&lt;=2,1,0)</f>
        <v>0</v>
      </c>
      <c r="AM710">
        <f>IF(HR[[#This Row],[MonthlyIncome]]&lt;AVERAGE(HR[MonthlyIncome]),1,0)</f>
        <v>1</v>
      </c>
      <c r="AN710">
        <f>IF(HR[[#This Row],[EnvironmentSatisfaction]]&lt;=2,1,0)</f>
        <v>1</v>
      </c>
      <c r="AO710">
        <f>IF(HR[[#This Row],[YearsSinceLastPromotion]]&gt;4,1,0)</f>
        <v>0</v>
      </c>
      <c r="AP710">
        <f>(HR[[#This Row],[OverTimeFlag]]*1.5+HR[[#This Row],[LowJobSatisFlag]]*2.5+HR[[#This Row],[LowWLBFlag]]*2+HR[[#This Row],[LowSalaryFlag]]*1.5+HR[[#This Row],[LowEnviFlag]]*2+HR[[#This Row],[LowProFlag]]*0.5)/10</f>
        <v>0.35</v>
      </c>
      <c r="AQ710" t="str">
        <f>IF(A710&gt;=_xlfn.PERCENTILE.INC($A$2:$A$1000,0.8),"High Risk",
IF(HR[[#This Row],[AttritionRiskScore]]&gt;=_xlfn.PERCENTILE.INC($AP$2:$AP$1000,0.5),"Medium Risk","Low Risk"))</f>
        <v>Medium Risk</v>
      </c>
      <c r="AR710">
        <f>(HR[[#This Row],[OverTimeFlag]]*4+HR[[#This Row],[LowWLBFlag]]*3+HR[[#This Row],[LowJobSatisFlag]]*2+HR[[#This Row],[LowProFlag]]*1)/10</f>
        <v>0</v>
      </c>
      <c r="AS710" t="str">
        <f t="shared" si="11"/>
        <v>Low Burnout</v>
      </c>
      <c r="AT710" t="str">
        <f>IF(HR[[#This Row],[YearsSinceLastPromotion]]&gt;4,"High Stagnation",
IF(HR[[#This Row],[YearsSinceLastPromotion]]&gt;=3,"Medium Stagnation","Low Stagnation"))</f>
        <v>Low Stagnation</v>
      </c>
      <c r="AU710" t="str">
        <f>IF(HR[[#This Row],[MonthlyIncome]]&lt;4000,"Low Salary",
IF(HR[[#This Row],[MonthlyIncome]]&lt;8000,"Medium Salary","High Salary"))</f>
        <v>Medium Salary</v>
      </c>
    </row>
    <row r="711" spans="1:47">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IF(HR[[#This Row],[OverTime]]="Yes",1,0)</f>
        <v>1</v>
      </c>
      <c r="AK711">
        <f>IF(HR[[#This Row],[JobSatisfaction]]&lt;=2,1,0)</f>
        <v>1</v>
      </c>
      <c r="AL711">
        <f>IF(HR[[#This Row],[WorkLifeBalance]]&lt;=2,1,0)</f>
        <v>0</v>
      </c>
      <c r="AM711">
        <f>IF(HR[[#This Row],[MonthlyIncome]]&lt;AVERAGE(HR[MonthlyIncome]),1,0)</f>
        <v>1</v>
      </c>
      <c r="AN711">
        <f>IF(HR[[#This Row],[EnvironmentSatisfaction]]&lt;=2,1,0)</f>
        <v>0</v>
      </c>
      <c r="AO711">
        <f>IF(HR[[#This Row],[YearsSinceLastPromotion]]&gt;4,1,0)</f>
        <v>0</v>
      </c>
      <c r="AP711">
        <f>(HR[[#This Row],[OverTimeFlag]]*1.5+HR[[#This Row],[LowJobSatisFlag]]*2.5+HR[[#This Row],[LowWLBFlag]]*2+HR[[#This Row],[LowSalaryFlag]]*1.5+HR[[#This Row],[LowEnviFlag]]*2+HR[[#This Row],[LowProFlag]]*0.5)/10</f>
        <v>0.55000000000000004</v>
      </c>
      <c r="AQ711" t="str">
        <f>IF(A711&gt;=_xlfn.PERCENTILE.INC($A$2:$A$1000,0.8),"High Risk",
IF(HR[[#This Row],[AttritionRiskScore]]&gt;=_xlfn.PERCENTILE.INC($AP$2:$AP$1000,0.5),"Medium Risk","Low Risk"))</f>
        <v>Medium Risk</v>
      </c>
      <c r="AR711">
        <f>(HR[[#This Row],[OverTimeFlag]]*4+HR[[#This Row],[LowWLBFlag]]*3+HR[[#This Row],[LowJobSatisFlag]]*2+HR[[#This Row],[LowProFlag]]*1)/10</f>
        <v>0.6</v>
      </c>
      <c r="AS711" t="str">
        <f t="shared" si="11"/>
        <v>Medium Burnout</v>
      </c>
      <c r="AT711" t="str">
        <f>IF(HR[[#This Row],[YearsSinceLastPromotion]]&gt;4,"High Stagnation",
IF(HR[[#This Row],[YearsSinceLastPromotion]]&gt;=3,"Medium Stagnation","Low Stagnation"))</f>
        <v>Low Stagnation</v>
      </c>
      <c r="AU711" t="str">
        <f>IF(HR[[#This Row],[MonthlyIncome]]&lt;4000,"Low Salary",
IF(HR[[#This Row],[MonthlyIncome]]&lt;8000,"Medium Salary","High Salary"))</f>
        <v>Low Salary</v>
      </c>
    </row>
    <row r="712" spans="1:47">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IF(HR[[#This Row],[OverTime]]="Yes",1,0)</f>
        <v>0</v>
      </c>
      <c r="AK712">
        <f>IF(HR[[#This Row],[JobSatisfaction]]&lt;=2,1,0)</f>
        <v>0</v>
      </c>
      <c r="AL712">
        <f>IF(HR[[#This Row],[WorkLifeBalance]]&lt;=2,1,0)</f>
        <v>0</v>
      </c>
      <c r="AM712">
        <f>IF(HR[[#This Row],[MonthlyIncome]]&lt;AVERAGE(HR[MonthlyIncome]),1,0)</f>
        <v>0</v>
      </c>
      <c r="AN712">
        <f>IF(HR[[#This Row],[EnvironmentSatisfaction]]&lt;=2,1,0)</f>
        <v>0</v>
      </c>
      <c r="AO712">
        <f>IF(HR[[#This Row],[YearsSinceLastPromotion]]&gt;4,1,0)</f>
        <v>1</v>
      </c>
      <c r="AP712">
        <f>(HR[[#This Row],[OverTimeFlag]]*1.5+HR[[#This Row],[LowJobSatisFlag]]*2.5+HR[[#This Row],[LowWLBFlag]]*2+HR[[#This Row],[LowSalaryFlag]]*1.5+HR[[#This Row],[LowEnviFlag]]*2+HR[[#This Row],[LowProFlag]]*0.5)/10</f>
        <v>0.05</v>
      </c>
      <c r="AQ712" t="str">
        <f>IF(A712&gt;=_xlfn.PERCENTILE.INC($A$2:$A$1000,0.8),"High Risk",
IF(HR[[#This Row],[AttritionRiskScore]]&gt;=_xlfn.PERCENTILE.INC($AP$2:$AP$1000,0.5),"Medium Risk","Low Risk"))</f>
        <v>Low Risk</v>
      </c>
      <c r="AR712">
        <f>(HR[[#This Row],[OverTimeFlag]]*4+HR[[#This Row],[LowWLBFlag]]*3+HR[[#This Row],[LowJobSatisFlag]]*2+HR[[#This Row],[LowProFlag]]*1)/10</f>
        <v>0.1</v>
      </c>
      <c r="AS712" t="str">
        <f t="shared" si="11"/>
        <v>Low Burnout</v>
      </c>
      <c r="AT712" t="str">
        <f>IF(HR[[#This Row],[YearsSinceLastPromotion]]&gt;4,"High Stagnation",
IF(HR[[#This Row],[YearsSinceLastPromotion]]&gt;=3,"Medium Stagnation","Low Stagnation"))</f>
        <v>High Stagnation</v>
      </c>
      <c r="AU712" t="str">
        <f>IF(HR[[#This Row],[MonthlyIncome]]&lt;4000,"Low Salary",
IF(HR[[#This Row],[MonthlyIncome]]&lt;8000,"Medium Salary","High Salary"))</f>
        <v>High Salary</v>
      </c>
    </row>
    <row r="713" spans="1:47">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IF(HR[[#This Row],[OverTime]]="Yes",1,0)</f>
        <v>1</v>
      </c>
      <c r="AK713">
        <f>IF(HR[[#This Row],[JobSatisfaction]]&lt;=2,1,0)</f>
        <v>1</v>
      </c>
      <c r="AL713">
        <f>IF(HR[[#This Row],[WorkLifeBalance]]&lt;=2,1,0)</f>
        <v>0</v>
      </c>
      <c r="AM713">
        <f>IF(HR[[#This Row],[MonthlyIncome]]&lt;AVERAGE(HR[MonthlyIncome]),1,0)</f>
        <v>1</v>
      </c>
      <c r="AN713">
        <f>IF(HR[[#This Row],[EnvironmentSatisfaction]]&lt;=2,1,0)</f>
        <v>0</v>
      </c>
      <c r="AO713">
        <f>IF(HR[[#This Row],[YearsSinceLastPromotion]]&gt;4,1,0)</f>
        <v>0</v>
      </c>
      <c r="AP713">
        <f>(HR[[#This Row],[OverTimeFlag]]*1.5+HR[[#This Row],[LowJobSatisFlag]]*2.5+HR[[#This Row],[LowWLBFlag]]*2+HR[[#This Row],[LowSalaryFlag]]*1.5+HR[[#This Row],[LowEnviFlag]]*2+HR[[#This Row],[LowProFlag]]*0.5)/10</f>
        <v>0.55000000000000004</v>
      </c>
      <c r="AQ713" t="str">
        <f>IF(A713&gt;=_xlfn.PERCENTILE.INC($A$2:$A$1000,0.8),"High Risk",
IF(HR[[#This Row],[AttritionRiskScore]]&gt;=_xlfn.PERCENTILE.INC($AP$2:$AP$1000,0.5),"Medium Risk","Low Risk"))</f>
        <v>Medium Risk</v>
      </c>
      <c r="AR713">
        <f>(HR[[#This Row],[OverTimeFlag]]*4+HR[[#This Row],[LowWLBFlag]]*3+HR[[#This Row],[LowJobSatisFlag]]*2+HR[[#This Row],[LowProFlag]]*1)/10</f>
        <v>0.6</v>
      </c>
      <c r="AS713" t="str">
        <f t="shared" si="11"/>
        <v>Medium Burnout</v>
      </c>
      <c r="AT713" t="str">
        <f>IF(HR[[#This Row],[YearsSinceLastPromotion]]&gt;4,"High Stagnation",
IF(HR[[#This Row],[YearsSinceLastPromotion]]&gt;=3,"Medium Stagnation","Low Stagnation"))</f>
        <v>Low Stagnation</v>
      </c>
      <c r="AU713" t="str">
        <f>IF(HR[[#This Row],[MonthlyIncome]]&lt;4000,"Low Salary",
IF(HR[[#This Row],[MonthlyIncome]]&lt;8000,"Medium Salary","High Salary"))</f>
        <v>Low Salary</v>
      </c>
    </row>
    <row r="714" spans="1:47">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IF(HR[[#This Row],[OverTime]]="Yes",1,0)</f>
        <v>0</v>
      </c>
      <c r="AK714">
        <f>IF(HR[[#This Row],[JobSatisfaction]]&lt;=2,1,0)</f>
        <v>0</v>
      </c>
      <c r="AL714">
        <f>IF(HR[[#This Row],[WorkLifeBalance]]&lt;=2,1,0)</f>
        <v>0</v>
      </c>
      <c r="AM714">
        <f>IF(HR[[#This Row],[MonthlyIncome]]&lt;AVERAGE(HR[MonthlyIncome]),1,0)</f>
        <v>1</v>
      </c>
      <c r="AN714">
        <f>IF(HR[[#This Row],[EnvironmentSatisfaction]]&lt;=2,1,0)</f>
        <v>1</v>
      </c>
      <c r="AO714">
        <f>IF(HR[[#This Row],[YearsSinceLastPromotion]]&gt;4,1,0)</f>
        <v>0</v>
      </c>
      <c r="AP714">
        <f>(HR[[#This Row],[OverTimeFlag]]*1.5+HR[[#This Row],[LowJobSatisFlag]]*2.5+HR[[#This Row],[LowWLBFlag]]*2+HR[[#This Row],[LowSalaryFlag]]*1.5+HR[[#This Row],[LowEnviFlag]]*2+HR[[#This Row],[LowProFlag]]*0.5)/10</f>
        <v>0.35</v>
      </c>
      <c r="AQ714" t="str">
        <f>IF(A714&gt;=_xlfn.PERCENTILE.INC($A$2:$A$1000,0.8),"High Risk",
IF(HR[[#This Row],[AttritionRiskScore]]&gt;=_xlfn.PERCENTILE.INC($AP$2:$AP$1000,0.5),"Medium Risk","Low Risk"))</f>
        <v>Medium Risk</v>
      </c>
      <c r="AR714">
        <f>(HR[[#This Row],[OverTimeFlag]]*4+HR[[#This Row],[LowWLBFlag]]*3+HR[[#This Row],[LowJobSatisFlag]]*2+HR[[#This Row],[LowProFlag]]*1)/10</f>
        <v>0</v>
      </c>
      <c r="AS714" t="str">
        <f t="shared" si="11"/>
        <v>Low Burnout</v>
      </c>
      <c r="AT714" t="str">
        <f>IF(HR[[#This Row],[YearsSinceLastPromotion]]&gt;4,"High Stagnation",
IF(HR[[#This Row],[YearsSinceLastPromotion]]&gt;=3,"Medium Stagnation","Low Stagnation"))</f>
        <v>Low Stagnation</v>
      </c>
      <c r="AU714" t="str">
        <f>IF(HR[[#This Row],[MonthlyIncome]]&lt;4000,"Low Salary",
IF(HR[[#This Row],[MonthlyIncome]]&lt;8000,"Medium Salary","High Salary"))</f>
        <v>Low Salary</v>
      </c>
    </row>
    <row r="715" spans="1:47">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IF(HR[[#This Row],[OverTime]]="Yes",1,0)</f>
        <v>0</v>
      </c>
      <c r="AK715">
        <f>IF(HR[[#This Row],[JobSatisfaction]]&lt;=2,1,0)</f>
        <v>0</v>
      </c>
      <c r="AL715">
        <f>IF(HR[[#This Row],[WorkLifeBalance]]&lt;=2,1,0)</f>
        <v>0</v>
      </c>
      <c r="AM715">
        <f>IF(HR[[#This Row],[MonthlyIncome]]&lt;AVERAGE(HR[MonthlyIncome]),1,0)</f>
        <v>1</v>
      </c>
      <c r="AN715">
        <f>IF(HR[[#This Row],[EnvironmentSatisfaction]]&lt;=2,1,0)</f>
        <v>0</v>
      </c>
      <c r="AO715">
        <f>IF(HR[[#This Row],[YearsSinceLastPromotion]]&gt;4,1,0)</f>
        <v>0</v>
      </c>
      <c r="AP715">
        <f>(HR[[#This Row],[OverTimeFlag]]*1.5+HR[[#This Row],[LowJobSatisFlag]]*2.5+HR[[#This Row],[LowWLBFlag]]*2+HR[[#This Row],[LowSalaryFlag]]*1.5+HR[[#This Row],[LowEnviFlag]]*2+HR[[#This Row],[LowProFlag]]*0.5)/10</f>
        <v>0.15</v>
      </c>
      <c r="AQ715" t="str">
        <f>IF(A715&gt;=_xlfn.PERCENTILE.INC($A$2:$A$1000,0.8),"High Risk",
IF(HR[[#This Row],[AttritionRiskScore]]&gt;=_xlfn.PERCENTILE.INC($AP$2:$AP$1000,0.5),"Medium Risk","Low Risk"))</f>
        <v>High Risk</v>
      </c>
      <c r="AR715">
        <f>(HR[[#This Row],[OverTimeFlag]]*4+HR[[#This Row],[LowWLBFlag]]*3+HR[[#This Row],[LowJobSatisFlag]]*2+HR[[#This Row],[LowProFlag]]*1)/10</f>
        <v>0</v>
      </c>
      <c r="AS715" t="str">
        <f t="shared" si="11"/>
        <v>Low Burnout</v>
      </c>
      <c r="AT715" t="str">
        <f>IF(HR[[#This Row],[YearsSinceLastPromotion]]&gt;4,"High Stagnation",
IF(HR[[#This Row],[YearsSinceLastPromotion]]&gt;=3,"Medium Stagnation","Low Stagnation"))</f>
        <v>Low Stagnation</v>
      </c>
      <c r="AU715" t="str">
        <f>IF(HR[[#This Row],[MonthlyIncome]]&lt;4000,"Low Salary",
IF(HR[[#This Row],[MonthlyIncome]]&lt;8000,"Medium Salary","High Salary"))</f>
        <v>Low Salary</v>
      </c>
    </row>
    <row r="716" spans="1:47">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IF(HR[[#This Row],[OverTime]]="Yes",1,0)</f>
        <v>0</v>
      </c>
      <c r="AK716">
        <f>IF(HR[[#This Row],[JobSatisfaction]]&lt;=2,1,0)</f>
        <v>0</v>
      </c>
      <c r="AL716">
        <f>IF(HR[[#This Row],[WorkLifeBalance]]&lt;=2,1,0)</f>
        <v>1</v>
      </c>
      <c r="AM716">
        <f>IF(HR[[#This Row],[MonthlyIncome]]&lt;AVERAGE(HR[MonthlyIncome]),1,0)</f>
        <v>0</v>
      </c>
      <c r="AN716">
        <f>IF(HR[[#This Row],[EnvironmentSatisfaction]]&lt;=2,1,0)</f>
        <v>0</v>
      </c>
      <c r="AO716">
        <f>IF(HR[[#This Row],[YearsSinceLastPromotion]]&gt;4,1,0)</f>
        <v>0</v>
      </c>
      <c r="AP716">
        <f>(HR[[#This Row],[OverTimeFlag]]*1.5+HR[[#This Row],[LowJobSatisFlag]]*2.5+HR[[#This Row],[LowWLBFlag]]*2+HR[[#This Row],[LowSalaryFlag]]*1.5+HR[[#This Row],[LowEnviFlag]]*2+HR[[#This Row],[LowProFlag]]*0.5)/10</f>
        <v>0.2</v>
      </c>
      <c r="AQ716" t="str">
        <f>IF(A716&gt;=_xlfn.PERCENTILE.INC($A$2:$A$1000,0.8),"High Risk",
IF(HR[[#This Row],[AttritionRiskScore]]&gt;=_xlfn.PERCENTILE.INC($AP$2:$AP$1000,0.5),"Medium Risk","Low Risk"))</f>
        <v>High Risk</v>
      </c>
      <c r="AR716">
        <f>(HR[[#This Row],[OverTimeFlag]]*4+HR[[#This Row],[LowWLBFlag]]*3+HR[[#This Row],[LowJobSatisFlag]]*2+HR[[#This Row],[LowProFlag]]*1)/10</f>
        <v>0.3</v>
      </c>
      <c r="AS716" t="str">
        <f t="shared" si="11"/>
        <v>Low Burnout</v>
      </c>
      <c r="AT716" t="str">
        <f>IF(HR[[#This Row],[YearsSinceLastPromotion]]&gt;4,"High Stagnation",
IF(HR[[#This Row],[YearsSinceLastPromotion]]&gt;=3,"Medium Stagnation","Low Stagnation"))</f>
        <v>Low Stagnation</v>
      </c>
      <c r="AU716" t="str">
        <f>IF(HR[[#This Row],[MonthlyIncome]]&lt;4000,"Low Salary",
IF(HR[[#This Row],[MonthlyIncome]]&lt;8000,"Medium Salary","High Salary"))</f>
        <v>High Salary</v>
      </c>
    </row>
    <row r="717" spans="1:47">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IF(HR[[#This Row],[OverTime]]="Yes",1,0)</f>
        <v>1</v>
      </c>
      <c r="AK717">
        <f>IF(HR[[#This Row],[JobSatisfaction]]&lt;=2,1,0)</f>
        <v>1</v>
      </c>
      <c r="AL717">
        <f>IF(HR[[#This Row],[WorkLifeBalance]]&lt;=2,1,0)</f>
        <v>0</v>
      </c>
      <c r="AM717">
        <f>IF(HR[[#This Row],[MonthlyIncome]]&lt;AVERAGE(HR[MonthlyIncome]),1,0)</f>
        <v>1</v>
      </c>
      <c r="AN717">
        <f>IF(HR[[#This Row],[EnvironmentSatisfaction]]&lt;=2,1,0)</f>
        <v>0</v>
      </c>
      <c r="AO717">
        <f>IF(HR[[#This Row],[YearsSinceLastPromotion]]&gt;4,1,0)</f>
        <v>0</v>
      </c>
      <c r="AP717">
        <f>(HR[[#This Row],[OverTimeFlag]]*1.5+HR[[#This Row],[LowJobSatisFlag]]*2.5+HR[[#This Row],[LowWLBFlag]]*2+HR[[#This Row],[LowSalaryFlag]]*1.5+HR[[#This Row],[LowEnviFlag]]*2+HR[[#This Row],[LowProFlag]]*0.5)/10</f>
        <v>0.55000000000000004</v>
      </c>
      <c r="AQ717" t="str">
        <f>IF(A717&gt;=_xlfn.PERCENTILE.INC($A$2:$A$1000,0.8),"High Risk",
IF(HR[[#This Row],[AttritionRiskScore]]&gt;=_xlfn.PERCENTILE.INC($AP$2:$AP$1000,0.5),"Medium Risk","Low Risk"))</f>
        <v>Medium Risk</v>
      </c>
      <c r="AR717">
        <f>(HR[[#This Row],[OverTimeFlag]]*4+HR[[#This Row],[LowWLBFlag]]*3+HR[[#This Row],[LowJobSatisFlag]]*2+HR[[#This Row],[LowProFlag]]*1)/10</f>
        <v>0.6</v>
      </c>
      <c r="AS717" t="str">
        <f t="shared" si="11"/>
        <v>Medium Burnout</v>
      </c>
      <c r="AT717" t="str">
        <f>IF(HR[[#This Row],[YearsSinceLastPromotion]]&gt;4,"High Stagnation",
IF(HR[[#This Row],[YearsSinceLastPromotion]]&gt;=3,"Medium Stagnation","Low Stagnation"))</f>
        <v>Low Stagnation</v>
      </c>
      <c r="AU717" t="str">
        <f>IF(HR[[#This Row],[MonthlyIncome]]&lt;4000,"Low Salary",
IF(HR[[#This Row],[MonthlyIncome]]&lt;8000,"Medium Salary","High Salary"))</f>
        <v>Medium Salary</v>
      </c>
    </row>
    <row r="718" spans="1:47">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IF(HR[[#This Row],[OverTime]]="Yes",1,0)</f>
        <v>0</v>
      </c>
      <c r="AK718">
        <f>IF(HR[[#This Row],[JobSatisfaction]]&lt;=2,1,0)</f>
        <v>0</v>
      </c>
      <c r="AL718">
        <f>IF(HR[[#This Row],[WorkLifeBalance]]&lt;=2,1,0)</f>
        <v>0</v>
      </c>
      <c r="AM718">
        <f>IF(HR[[#This Row],[MonthlyIncome]]&lt;AVERAGE(HR[MonthlyIncome]),1,0)</f>
        <v>0</v>
      </c>
      <c r="AN718">
        <f>IF(HR[[#This Row],[EnvironmentSatisfaction]]&lt;=2,1,0)</f>
        <v>1</v>
      </c>
      <c r="AO718">
        <f>IF(HR[[#This Row],[YearsSinceLastPromotion]]&gt;4,1,0)</f>
        <v>0</v>
      </c>
      <c r="AP718">
        <f>(HR[[#This Row],[OverTimeFlag]]*1.5+HR[[#This Row],[LowJobSatisFlag]]*2.5+HR[[#This Row],[LowWLBFlag]]*2+HR[[#This Row],[LowSalaryFlag]]*1.5+HR[[#This Row],[LowEnviFlag]]*2+HR[[#This Row],[LowProFlag]]*0.5)/10</f>
        <v>0.2</v>
      </c>
      <c r="AQ718" t="str">
        <f>IF(A718&gt;=_xlfn.PERCENTILE.INC($A$2:$A$1000,0.8),"High Risk",
IF(HR[[#This Row],[AttritionRiskScore]]&gt;=_xlfn.PERCENTILE.INC($AP$2:$AP$1000,0.5),"Medium Risk","Low Risk"))</f>
        <v>Low Risk</v>
      </c>
      <c r="AR718">
        <f>(HR[[#This Row],[OverTimeFlag]]*4+HR[[#This Row],[LowWLBFlag]]*3+HR[[#This Row],[LowJobSatisFlag]]*2+HR[[#This Row],[LowProFlag]]*1)/10</f>
        <v>0</v>
      </c>
      <c r="AS718" t="str">
        <f t="shared" si="11"/>
        <v>Low Burnout</v>
      </c>
      <c r="AT718" t="str">
        <f>IF(HR[[#This Row],[YearsSinceLastPromotion]]&gt;4,"High Stagnation",
IF(HR[[#This Row],[YearsSinceLastPromotion]]&gt;=3,"Medium Stagnation","Low Stagnation"))</f>
        <v>Low Stagnation</v>
      </c>
      <c r="AU718" t="str">
        <f>IF(HR[[#This Row],[MonthlyIncome]]&lt;4000,"Low Salary",
IF(HR[[#This Row],[MonthlyIncome]]&lt;8000,"Medium Salary","High Salary"))</f>
        <v>High Salary</v>
      </c>
    </row>
    <row r="719" spans="1:47">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IF(HR[[#This Row],[OverTime]]="Yes",1,0)</f>
        <v>0</v>
      </c>
      <c r="AK719">
        <f>IF(HR[[#This Row],[JobSatisfaction]]&lt;=2,1,0)</f>
        <v>1</v>
      </c>
      <c r="AL719">
        <f>IF(HR[[#This Row],[WorkLifeBalance]]&lt;=2,1,0)</f>
        <v>0</v>
      </c>
      <c r="AM719">
        <f>IF(HR[[#This Row],[MonthlyIncome]]&lt;AVERAGE(HR[MonthlyIncome]),1,0)</f>
        <v>1</v>
      </c>
      <c r="AN719">
        <f>IF(HR[[#This Row],[EnvironmentSatisfaction]]&lt;=2,1,0)</f>
        <v>0</v>
      </c>
      <c r="AO719">
        <f>IF(HR[[#This Row],[YearsSinceLastPromotion]]&gt;4,1,0)</f>
        <v>0</v>
      </c>
      <c r="AP719">
        <f>(HR[[#This Row],[OverTimeFlag]]*1.5+HR[[#This Row],[LowJobSatisFlag]]*2.5+HR[[#This Row],[LowWLBFlag]]*2+HR[[#This Row],[LowSalaryFlag]]*1.5+HR[[#This Row],[LowEnviFlag]]*2+HR[[#This Row],[LowProFlag]]*0.5)/10</f>
        <v>0.4</v>
      </c>
      <c r="AQ719" t="str">
        <f>IF(A719&gt;=_xlfn.PERCENTILE.INC($A$2:$A$1000,0.8),"High Risk",
IF(HR[[#This Row],[AttritionRiskScore]]&gt;=_xlfn.PERCENTILE.INC($AP$2:$AP$1000,0.5),"Medium Risk","Low Risk"))</f>
        <v>Medium Risk</v>
      </c>
      <c r="AR719">
        <f>(HR[[#This Row],[OverTimeFlag]]*4+HR[[#This Row],[LowWLBFlag]]*3+HR[[#This Row],[LowJobSatisFlag]]*2+HR[[#This Row],[LowProFlag]]*1)/10</f>
        <v>0.2</v>
      </c>
      <c r="AS719" t="str">
        <f t="shared" si="11"/>
        <v>Low Burnout</v>
      </c>
      <c r="AT719" t="str">
        <f>IF(HR[[#This Row],[YearsSinceLastPromotion]]&gt;4,"High Stagnation",
IF(HR[[#This Row],[YearsSinceLastPromotion]]&gt;=3,"Medium Stagnation","Low Stagnation"))</f>
        <v>Low Stagnation</v>
      </c>
      <c r="AU719" t="str">
        <f>IF(HR[[#This Row],[MonthlyIncome]]&lt;4000,"Low Salary",
IF(HR[[#This Row],[MonthlyIncome]]&lt;8000,"Medium Salary","High Salary"))</f>
        <v>Low Salary</v>
      </c>
    </row>
    <row r="720" spans="1:47">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IF(HR[[#This Row],[OverTime]]="Yes",1,0)</f>
        <v>1</v>
      </c>
      <c r="AK720">
        <f>IF(HR[[#This Row],[JobSatisfaction]]&lt;=2,1,0)</f>
        <v>1</v>
      </c>
      <c r="AL720">
        <f>IF(HR[[#This Row],[WorkLifeBalance]]&lt;=2,1,0)</f>
        <v>0</v>
      </c>
      <c r="AM720">
        <f>IF(HR[[#This Row],[MonthlyIncome]]&lt;AVERAGE(HR[MonthlyIncome]),1,0)</f>
        <v>1</v>
      </c>
      <c r="AN720">
        <f>IF(HR[[#This Row],[EnvironmentSatisfaction]]&lt;=2,1,0)</f>
        <v>0</v>
      </c>
      <c r="AO720">
        <f>IF(HR[[#This Row],[YearsSinceLastPromotion]]&gt;4,1,0)</f>
        <v>0</v>
      </c>
      <c r="AP720">
        <f>(HR[[#This Row],[OverTimeFlag]]*1.5+HR[[#This Row],[LowJobSatisFlag]]*2.5+HR[[#This Row],[LowWLBFlag]]*2+HR[[#This Row],[LowSalaryFlag]]*1.5+HR[[#This Row],[LowEnviFlag]]*2+HR[[#This Row],[LowProFlag]]*0.5)/10</f>
        <v>0.55000000000000004</v>
      </c>
      <c r="AQ720" t="str">
        <f>IF(A720&gt;=_xlfn.PERCENTILE.INC($A$2:$A$1000,0.8),"High Risk",
IF(HR[[#This Row],[AttritionRiskScore]]&gt;=_xlfn.PERCENTILE.INC($AP$2:$AP$1000,0.5),"Medium Risk","Low Risk"))</f>
        <v>High Risk</v>
      </c>
      <c r="AR720">
        <f>(HR[[#This Row],[OverTimeFlag]]*4+HR[[#This Row],[LowWLBFlag]]*3+HR[[#This Row],[LowJobSatisFlag]]*2+HR[[#This Row],[LowProFlag]]*1)/10</f>
        <v>0.6</v>
      </c>
      <c r="AS720" t="str">
        <f t="shared" si="11"/>
        <v>Medium Burnout</v>
      </c>
      <c r="AT720" t="str">
        <f>IF(HR[[#This Row],[YearsSinceLastPromotion]]&gt;4,"High Stagnation",
IF(HR[[#This Row],[YearsSinceLastPromotion]]&gt;=3,"Medium Stagnation","Low Stagnation"))</f>
        <v>Low Stagnation</v>
      </c>
      <c r="AU720" t="str">
        <f>IF(HR[[#This Row],[MonthlyIncome]]&lt;4000,"Low Salary",
IF(HR[[#This Row],[MonthlyIncome]]&lt;8000,"Medium Salary","High Salary"))</f>
        <v>Low Salary</v>
      </c>
    </row>
    <row r="721" spans="1:47">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IF(HR[[#This Row],[OverTime]]="Yes",1,0)</f>
        <v>1</v>
      </c>
      <c r="AK721">
        <f>IF(HR[[#This Row],[JobSatisfaction]]&lt;=2,1,0)</f>
        <v>0</v>
      </c>
      <c r="AL721">
        <f>IF(HR[[#This Row],[WorkLifeBalance]]&lt;=2,1,0)</f>
        <v>0</v>
      </c>
      <c r="AM721">
        <f>IF(HR[[#This Row],[MonthlyIncome]]&lt;AVERAGE(HR[MonthlyIncome]),1,0)</f>
        <v>1</v>
      </c>
      <c r="AN721">
        <f>IF(HR[[#This Row],[EnvironmentSatisfaction]]&lt;=2,1,0)</f>
        <v>0</v>
      </c>
      <c r="AO721">
        <f>IF(HR[[#This Row],[YearsSinceLastPromotion]]&gt;4,1,0)</f>
        <v>0</v>
      </c>
      <c r="AP721">
        <f>(HR[[#This Row],[OverTimeFlag]]*1.5+HR[[#This Row],[LowJobSatisFlag]]*2.5+HR[[#This Row],[LowWLBFlag]]*2+HR[[#This Row],[LowSalaryFlag]]*1.5+HR[[#This Row],[LowEnviFlag]]*2+HR[[#This Row],[LowProFlag]]*0.5)/10</f>
        <v>0.3</v>
      </c>
      <c r="AQ721" t="str">
        <f>IF(A721&gt;=_xlfn.PERCENTILE.INC($A$2:$A$1000,0.8),"High Risk",
IF(HR[[#This Row],[AttritionRiskScore]]&gt;=_xlfn.PERCENTILE.INC($AP$2:$AP$1000,0.5),"Medium Risk","Low Risk"))</f>
        <v>High Risk</v>
      </c>
      <c r="AR721">
        <f>(HR[[#This Row],[OverTimeFlag]]*4+HR[[#This Row],[LowWLBFlag]]*3+HR[[#This Row],[LowJobSatisFlag]]*2+HR[[#This Row],[LowProFlag]]*1)/10</f>
        <v>0.4</v>
      </c>
      <c r="AS721" t="str">
        <f t="shared" si="11"/>
        <v>Medium Burnout</v>
      </c>
      <c r="AT721" t="str">
        <f>IF(HR[[#This Row],[YearsSinceLastPromotion]]&gt;4,"High Stagnation",
IF(HR[[#This Row],[YearsSinceLastPromotion]]&gt;=3,"Medium Stagnation","Low Stagnation"))</f>
        <v>Low Stagnation</v>
      </c>
      <c r="AU721" t="str">
        <f>IF(HR[[#This Row],[MonthlyIncome]]&lt;4000,"Low Salary",
IF(HR[[#This Row],[MonthlyIncome]]&lt;8000,"Medium Salary","High Salary"))</f>
        <v>Medium Salary</v>
      </c>
    </row>
    <row r="722" spans="1:47">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IF(HR[[#This Row],[OverTime]]="Yes",1,0)</f>
        <v>1</v>
      </c>
      <c r="AK722">
        <f>IF(HR[[#This Row],[JobSatisfaction]]&lt;=2,1,0)</f>
        <v>0</v>
      </c>
      <c r="AL722">
        <f>IF(HR[[#This Row],[WorkLifeBalance]]&lt;=2,1,0)</f>
        <v>0</v>
      </c>
      <c r="AM722">
        <f>IF(HR[[#This Row],[MonthlyIncome]]&lt;AVERAGE(HR[MonthlyIncome]),1,0)</f>
        <v>1</v>
      </c>
      <c r="AN722">
        <f>IF(HR[[#This Row],[EnvironmentSatisfaction]]&lt;=2,1,0)</f>
        <v>1</v>
      </c>
      <c r="AO722">
        <f>IF(HR[[#This Row],[YearsSinceLastPromotion]]&gt;4,1,0)</f>
        <v>0</v>
      </c>
      <c r="AP722">
        <f>(HR[[#This Row],[OverTimeFlag]]*1.5+HR[[#This Row],[LowJobSatisFlag]]*2.5+HR[[#This Row],[LowWLBFlag]]*2+HR[[#This Row],[LowSalaryFlag]]*1.5+HR[[#This Row],[LowEnviFlag]]*2+HR[[#This Row],[LowProFlag]]*0.5)/10</f>
        <v>0.5</v>
      </c>
      <c r="AQ722" t="str">
        <f>IF(A722&gt;=_xlfn.PERCENTILE.INC($A$2:$A$1000,0.8),"High Risk",
IF(HR[[#This Row],[AttritionRiskScore]]&gt;=_xlfn.PERCENTILE.INC($AP$2:$AP$1000,0.5),"Medium Risk","Low Risk"))</f>
        <v>Medium Risk</v>
      </c>
      <c r="AR722">
        <f>(HR[[#This Row],[OverTimeFlag]]*4+HR[[#This Row],[LowWLBFlag]]*3+HR[[#This Row],[LowJobSatisFlag]]*2+HR[[#This Row],[LowProFlag]]*1)/10</f>
        <v>0.4</v>
      </c>
      <c r="AS722" t="str">
        <f t="shared" si="11"/>
        <v>Medium Burnout</v>
      </c>
      <c r="AT722" t="str">
        <f>IF(HR[[#This Row],[YearsSinceLastPromotion]]&gt;4,"High Stagnation",
IF(HR[[#This Row],[YearsSinceLastPromotion]]&gt;=3,"Medium Stagnation","Low Stagnation"))</f>
        <v>Low Stagnation</v>
      </c>
      <c r="AU722" t="str">
        <f>IF(HR[[#This Row],[MonthlyIncome]]&lt;4000,"Low Salary",
IF(HR[[#This Row],[MonthlyIncome]]&lt;8000,"Medium Salary","High Salary"))</f>
        <v>Low Salary</v>
      </c>
    </row>
    <row r="723" spans="1:47">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IF(HR[[#This Row],[OverTime]]="Yes",1,0)</f>
        <v>1</v>
      </c>
      <c r="AK723">
        <f>IF(HR[[#This Row],[JobSatisfaction]]&lt;=2,1,0)</f>
        <v>0</v>
      </c>
      <c r="AL723">
        <f>IF(HR[[#This Row],[WorkLifeBalance]]&lt;=2,1,0)</f>
        <v>0</v>
      </c>
      <c r="AM723">
        <f>IF(HR[[#This Row],[MonthlyIncome]]&lt;AVERAGE(HR[MonthlyIncome]),1,0)</f>
        <v>0</v>
      </c>
      <c r="AN723">
        <f>IF(HR[[#This Row],[EnvironmentSatisfaction]]&lt;=2,1,0)</f>
        <v>0</v>
      </c>
      <c r="AO723">
        <f>IF(HR[[#This Row],[YearsSinceLastPromotion]]&gt;4,1,0)</f>
        <v>0</v>
      </c>
      <c r="AP723">
        <f>(HR[[#This Row],[OverTimeFlag]]*1.5+HR[[#This Row],[LowJobSatisFlag]]*2.5+HR[[#This Row],[LowWLBFlag]]*2+HR[[#This Row],[LowSalaryFlag]]*1.5+HR[[#This Row],[LowEnviFlag]]*2+HR[[#This Row],[LowProFlag]]*0.5)/10</f>
        <v>0.15</v>
      </c>
      <c r="AQ723" t="str">
        <f>IF(A723&gt;=_xlfn.PERCENTILE.INC($A$2:$A$1000,0.8),"High Risk",
IF(HR[[#This Row],[AttritionRiskScore]]&gt;=_xlfn.PERCENTILE.INC($AP$2:$AP$1000,0.5),"Medium Risk","Low Risk"))</f>
        <v>High Risk</v>
      </c>
      <c r="AR723">
        <f>(HR[[#This Row],[OverTimeFlag]]*4+HR[[#This Row],[LowWLBFlag]]*3+HR[[#This Row],[LowJobSatisFlag]]*2+HR[[#This Row],[LowProFlag]]*1)/10</f>
        <v>0.4</v>
      </c>
      <c r="AS723" t="str">
        <f t="shared" si="11"/>
        <v>Medium Burnout</v>
      </c>
      <c r="AT723" t="str">
        <f>IF(HR[[#This Row],[YearsSinceLastPromotion]]&gt;4,"High Stagnation",
IF(HR[[#This Row],[YearsSinceLastPromotion]]&gt;=3,"Medium Stagnation","Low Stagnation"))</f>
        <v>Low Stagnation</v>
      </c>
      <c r="AU723" t="str">
        <f>IF(HR[[#This Row],[MonthlyIncome]]&lt;4000,"Low Salary",
IF(HR[[#This Row],[MonthlyIncome]]&lt;8000,"Medium Salary","High Salary"))</f>
        <v>High Salary</v>
      </c>
    </row>
    <row r="724" spans="1:47">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IF(HR[[#This Row],[OverTime]]="Yes",1,0)</f>
        <v>0</v>
      </c>
      <c r="AK724">
        <f>IF(HR[[#This Row],[JobSatisfaction]]&lt;=2,1,0)</f>
        <v>0</v>
      </c>
      <c r="AL724">
        <f>IF(HR[[#This Row],[WorkLifeBalance]]&lt;=2,1,0)</f>
        <v>1</v>
      </c>
      <c r="AM724">
        <f>IF(HR[[#This Row],[MonthlyIncome]]&lt;AVERAGE(HR[MonthlyIncome]),1,0)</f>
        <v>1</v>
      </c>
      <c r="AN724">
        <f>IF(HR[[#This Row],[EnvironmentSatisfaction]]&lt;=2,1,0)</f>
        <v>0</v>
      </c>
      <c r="AO724">
        <f>IF(HR[[#This Row],[YearsSinceLastPromotion]]&gt;4,1,0)</f>
        <v>0</v>
      </c>
      <c r="AP724">
        <f>(HR[[#This Row],[OverTimeFlag]]*1.5+HR[[#This Row],[LowJobSatisFlag]]*2.5+HR[[#This Row],[LowWLBFlag]]*2+HR[[#This Row],[LowSalaryFlag]]*1.5+HR[[#This Row],[LowEnviFlag]]*2+HR[[#This Row],[LowProFlag]]*0.5)/10</f>
        <v>0.35</v>
      </c>
      <c r="AQ724" t="str">
        <f>IF(A724&gt;=_xlfn.PERCENTILE.INC($A$2:$A$1000,0.8),"High Risk",
IF(HR[[#This Row],[AttritionRiskScore]]&gt;=_xlfn.PERCENTILE.INC($AP$2:$AP$1000,0.5),"Medium Risk","Low Risk"))</f>
        <v>Medium Risk</v>
      </c>
      <c r="AR724">
        <f>(HR[[#This Row],[OverTimeFlag]]*4+HR[[#This Row],[LowWLBFlag]]*3+HR[[#This Row],[LowJobSatisFlag]]*2+HR[[#This Row],[LowProFlag]]*1)/10</f>
        <v>0.3</v>
      </c>
      <c r="AS724" t="str">
        <f t="shared" si="11"/>
        <v>Low Burnout</v>
      </c>
      <c r="AT724" t="str">
        <f>IF(HR[[#This Row],[YearsSinceLastPromotion]]&gt;4,"High Stagnation",
IF(HR[[#This Row],[YearsSinceLastPromotion]]&gt;=3,"Medium Stagnation","Low Stagnation"))</f>
        <v>Low Stagnation</v>
      </c>
      <c r="AU724" t="str">
        <f>IF(HR[[#This Row],[MonthlyIncome]]&lt;4000,"Low Salary",
IF(HR[[#This Row],[MonthlyIncome]]&lt;8000,"Medium Salary","High Salary"))</f>
        <v>Low Salary</v>
      </c>
    </row>
    <row r="725" spans="1:47">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IF(HR[[#This Row],[OverTime]]="Yes",1,0)</f>
        <v>0</v>
      </c>
      <c r="AK725">
        <f>IF(HR[[#This Row],[JobSatisfaction]]&lt;=2,1,0)</f>
        <v>0</v>
      </c>
      <c r="AL725">
        <f>IF(HR[[#This Row],[WorkLifeBalance]]&lt;=2,1,0)</f>
        <v>0</v>
      </c>
      <c r="AM725">
        <f>IF(HR[[#This Row],[MonthlyIncome]]&lt;AVERAGE(HR[MonthlyIncome]),1,0)</f>
        <v>0</v>
      </c>
      <c r="AN725">
        <f>IF(HR[[#This Row],[EnvironmentSatisfaction]]&lt;=2,1,0)</f>
        <v>0</v>
      </c>
      <c r="AO725">
        <f>IF(HR[[#This Row],[YearsSinceLastPromotion]]&gt;4,1,0)</f>
        <v>0</v>
      </c>
      <c r="AP725">
        <f>(HR[[#This Row],[OverTimeFlag]]*1.5+HR[[#This Row],[LowJobSatisFlag]]*2.5+HR[[#This Row],[LowWLBFlag]]*2+HR[[#This Row],[LowSalaryFlag]]*1.5+HR[[#This Row],[LowEnviFlag]]*2+HR[[#This Row],[LowProFlag]]*0.5)/10</f>
        <v>0</v>
      </c>
      <c r="AQ725" t="str">
        <f>IF(A725&gt;=_xlfn.PERCENTILE.INC($A$2:$A$1000,0.8),"High Risk",
IF(HR[[#This Row],[AttritionRiskScore]]&gt;=_xlfn.PERCENTILE.INC($AP$2:$AP$1000,0.5),"Medium Risk","Low Risk"))</f>
        <v>High Risk</v>
      </c>
      <c r="AR725">
        <f>(HR[[#This Row],[OverTimeFlag]]*4+HR[[#This Row],[LowWLBFlag]]*3+HR[[#This Row],[LowJobSatisFlag]]*2+HR[[#This Row],[LowProFlag]]*1)/10</f>
        <v>0</v>
      </c>
      <c r="AS725" t="str">
        <f t="shared" si="11"/>
        <v>Low Burnout</v>
      </c>
      <c r="AT725" t="str">
        <f>IF(HR[[#This Row],[YearsSinceLastPromotion]]&gt;4,"High Stagnation",
IF(HR[[#This Row],[YearsSinceLastPromotion]]&gt;=3,"Medium Stagnation","Low Stagnation"))</f>
        <v>Low Stagnation</v>
      </c>
      <c r="AU725" t="str">
        <f>IF(HR[[#This Row],[MonthlyIncome]]&lt;4000,"Low Salary",
IF(HR[[#This Row],[MonthlyIncome]]&lt;8000,"Medium Salary","High Salary"))</f>
        <v>High Salary</v>
      </c>
    </row>
    <row r="726" spans="1:47">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IF(HR[[#This Row],[OverTime]]="Yes",1,0)</f>
        <v>0</v>
      </c>
      <c r="AK726">
        <f>IF(HR[[#This Row],[JobSatisfaction]]&lt;=2,1,0)</f>
        <v>0</v>
      </c>
      <c r="AL726">
        <f>IF(HR[[#This Row],[WorkLifeBalance]]&lt;=2,1,0)</f>
        <v>0</v>
      </c>
      <c r="AM726">
        <f>IF(HR[[#This Row],[MonthlyIncome]]&lt;AVERAGE(HR[MonthlyIncome]),1,0)</f>
        <v>1</v>
      </c>
      <c r="AN726">
        <f>IF(HR[[#This Row],[EnvironmentSatisfaction]]&lt;=2,1,0)</f>
        <v>0</v>
      </c>
      <c r="AO726">
        <f>IF(HR[[#This Row],[YearsSinceLastPromotion]]&gt;4,1,0)</f>
        <v>0</v>
      </c>
      <c r="AP726">
        <f>(HR[[#This Row],[OverTimeFlag]]*1.5+HR[[#This Row],[LowJobSatisFlag]]*2.5+HR[[#This Row],[LowWLBFlag]]*2+HR[[#This Row],[LowSalaryFlag]]*1.5+HR[[#This Row],[LowEnviFlag]]*2+HR[[#This Row],[LowProFlag]]*0.5)/10</f>
        <v>0.15</v>
      </c>
      <c r="AQ726" t="str">
        <f>IF(A726&gt;=_xlfn.PERCENTILE.INC($A$2:$A$1000,0.8),"High Risk",
IF(HR[[#This Row],[AttritionRiskScore]]&gt;=_xlfn.PERCENTILE.INC($AP$2:$AP$1000,0.5),"Medium Risk","Low Risk"))</f>
        <v>Low Risk</v>
      </c>
      <c r="AR726">
        <f>(HR[[#This Row],[OverTimeFlag]]*4+HR[[#This Row],[LowWLBFlag]]*3+HR[[#This Row],[LowJobSatisFlag]]*2+HR[[#This Row],[LowProFlag]]*1)/10</f>
        <v>0</v>
      </c>
      <c r="AS726" t="str">
        <f t="shared" si="11"/>
        <v>Low Burnout</v>
      </c>
      <c r="AT726" t="str">
        <f>IF(HR[[#This Row],[YearsSinceLastPromotion]]&gt;4,"High Stagnation",
IF(HR[[#This Row],[YearsSinceLastPromotion]]&gt;=3,"Medium Stagnation","Low Stagnation"))</f>
        <v>Medium Stagnation</v>
      </c>
      <c r="AU726" t="str">
        <f>IF(HR[[#This Row],[MonthlyIncome]]&lt;4000,"Low Salary",
IF(HR[[#This Row],[MonthlyIncome]]&lt;8000,"Medium Salary","High Salary"))</f>
        <v>Medium Salary</v>
      </c>
    </row>
    <row r="727" spans="1:47">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IF(HR[[#This Row],[OverTime]]="Yes",1,0)</f>
        <v>1</v>
      </c>
      <c r="AK727">
        <f>IF(HR[[#This Row],[JobSatisfaction]]&lt;=2,1,0)</f>
        <v>1</v>
      </c>
      <c r="AL727">
        <f>IF(HR[[#This Row],[WorkLifeBalance]]&lt;=2,1,0)</f>
        <v>1</v>
      </c>
      <c r="AM727">
        <f>IF(HR[[#This Row],[MonthlyIncome]]&lt;AVERAGE(HR[MonthlyIncome]),1,0)</f>
        <v>1</v>
      </c>
      <c r="AN727">
        <f>IF(HR[[#This Row],[EnvironmentSatisfaction]]&lt;=2,1,0)</f>
        <v>0</v>
      </c>
      <c r="AO727">
        <f>IF(HR[[#This Row],[YearsSinceLastPromotion]]&gt;4,1,0)</f>
        <v>0</v>
      </c>
      <c r="AP727">
        <f>(HR[[#This Row],[OverTimeFlag]]*1.5+HR[[#This Row],[LowJobSatisFlag]]*2.5+HR[[#This Row],[LowWLBFlag]]*2+HR[[#This Row],[LowSalaryFlag]]*1.5+HR[[#This Row],[LowEnviFlag]]*2+HR[[#This Row],[LowProFlag]]*0.5)/10</f>
        <v>0.75</v>
      </c>
      <c r="AQ727" t="str">
        <f>IF(A727&gt;=_xlfn.PERCENTILE.INC($A$2:$A$1000,0.8),"High Risk",
IF(HR[[#This Row],[AttritionRiskScore]]&gt;=_xlfn.PERCENTILE.INC($AP$2:$AP$1000,0.5),"Medium Risk","Low Risk"))</f>
        <v>Medium Risk</v>
      </c>
      <c r="AR727">
        <f>(HR[[#This Row],[OverTimeFlag]]*4+HR[[#This Row],[LowWLBFlag]]*3+HR[[#This Row],[LowJobSatisFlag]]*2+HR[[#This Row],[LowProFlag]]*1)/10</f>
        <v>0.9</v>
      </c>
      <c r="AS727" t="str">
        <f t="shared" si="11"/>
        <v>High Burnout</v>
      </c>
      <c r="AT727" t="str">
        <f>IF(HR[[#This Row],[YearsSinceLastPromotion]]&gt;4,"High Stagnation",
IF(HR[[#This Row],[YearsSinceLastPromotion]]&gt;=3,"Medium Stagnation","Low Stagnation"))</f>
        <v>Low Stagnation</v>
      </c>
      <c r="AU727" t="str">
        <f>IF(HR[[#This Row],[MonthlyIncome]]&lt;4000,"Low Salary",
IF(HR[[#This Row],[MonthlyIncome]]&lt;8000,"Medium Salary","High Salary"))</f>
        <v>Low Salary</v>
      </c>
    </row>
    <row r="728" spans="1:47">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IF(HR[[#This Row],[OverTime]]="Yes",1,0)</f>
        <v>0</v>
      </c>
      <c r="AK728">
        <f>IF(HR[[#This Row],[JobSatisfaction]]&lt;=2,1,0)</f>
        <v>1</v>
      </c>
      <c r="AL728">
        <f>IF(HR[[#This Row],[WorkLifeBalance]]&lt;=2,1,0)</f>
        <v>0</v>
      </c>
      <c r="AM728">
        <f>IF(HR[[#This Row],[MonthlyIncome]]&lt;AVERAGE(HR[MonthlyIncome]),1,0)</f>
        <v>1</v>
      </c>
      <c r="AN728">
        <f>IF(HR[[#This Row],[EnvironmentSatisfaction]]&lt;=2,1,0)</f>
        <v>0</v>
      </c>
      <c r="AO728">
        <f>IF(HR[[#This Row],[YearsSinceLastPromotion]]&gt;4,1,0)</f>
        <v>0</v>
      </c>
      <c r="AP728">
        <f>(HR[[#This Row],[OverTimeFlag]]*1.5+HR[[#This Row],[LowJobSatisFlag]]*2.5+HR[[#This Row],[LowWLBFlag]]*2+HR[[#This Row],[LowSalaryFlag]]*1.5+HR[[#This Row],[LowEnviFlag]]*2+HR[[#This Row],[LowProFlag]]*0.5)/10</f>
        <v>0.4</v>
      </c>
      <c r="AQ728" t="str">
        <f>IF(A728&gt;=_xlfn.PERCENTILE.INC($A$2:$A$1000,0.8),"High Risk",
IF(HR[[#This Row],[AttritionRiskScore]]&gt;=_xlfn.PERCENTILE.INC($AP$2:$AP$1000,0.5),"Medium Risk","Low Risk"))</f>
        <v>Medium Risk</v>
      </c>
      <c r="AR728">
        <f>(HR[[#This Row],[OverTimeFlag]]*4+HR[[#This Row],[LowWLBFlag]]*3+HR[[#This Row],[LowJobSatisFlag]]*2+HR[[#This Row],[LowProFlag]]*1)/10</f>
        <v>0.2</v>
      </c>
      <c r="AS728" t="str">
        <f t="shared" si="11"/>
        <v>Low Burnout</v>
      </c>
      <c r="AT728" t="str">
        <f>IF(HR[[#This Row],[YearsSinceLastPromotion]]&gt;4,"High Stagnation",
IF(HR[[#This Row],[YearsSinceLastPromotion]]&gt;=3,"Medium Stagnation","Low Stagnation"))</f>
        <v>Low Stagnation</v>
      </c>
      <c r="AU728" t="str">
        <f>IF(HR[[#This Row],[MonthlyIncome]]&lt;4000,"Low Salary",
IF(HR[[#This Row],[MonthlyIncome]]&lt;8000,"Medium Salary","High Salary"))</f>
        <v>Medium Salary</v>
      </c>
    </row>
    <row r="729" spans="1:47">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IF(HR[[#This Row],[OverTime]]="Yes",1,0)</f>
        <v>0</v>
      </c>
      <c r="AK729">
        <f>IF(HR[[#This Row],[JobSatisfaction]]&lt;=2,1,0)</f>
        <v>0</v>
      </c>
      <c r="AL729">
        <f>IF(HR[[#This Row],[WorkLifeBalance]]&lt;=2,1,0)</f>
        <v>0</v>
      </c>
      <c r="AM729">
        <f>IF(HR[[#This Row],[MonthlyIncome]]&lt;AVERAGE(HR[MonthlyIncome]),1,0)</f>
        <v>1</v>
      </c>
      <c r="AN729">
        <f>IF(HR[[#This Row],[EnvironmentSatisfaction]]&lt;=2,1,0)</f>
        <v>1</v>
      </c>
      <c r="AO729">
        <f>IF(HR[[#This Row],[YearsSinceLastPromotion]]&gt;4,1,0)</f>
        <v>0</v>
      </c>
      <c r="AP729">
        <f>(HR[[#This Row],[OverTimeFlag]]*1.5+HR[[#This Row],[LowJobSatisFlag]]*2.5+HR[[#This Row],[LowWLBFlag]]*2+HR[[#This Row],[LowSalaryFlag]]*1.5+HR[[#This Row],[LowEnviFlag]]*2+HR[[#This Row],[LowProFlag]]*0.5)/10</f>
        <v>0.35</v>
      </c>
      <c r="AQ729" t="str">
        <f>IF(A729&gt;=_xlfn.PERCENTILE.INC($A$2:$A$1000,0.8),"High Risk",
IF(HR[[#This Row],[AttritionRiskScore]]&gt;=_xlfn.PERCENTILE.INC($AP$2:$AP$1000,0.5),"Medium Risk","Low Risk"))</f>
        <v>Medium Risk</v>
      </c>
      <c r="AR729">
        <f>(HR[[#This Row],[OverTimeFlag]]*4+HR[[#This Row],[LowWLBFlag]]*3+HR[[#This Row],[LowJobSatisFlag]]*2+HR[[#This Row],[LowProFlag]]*1)/10</f>
        <v>0</v>
      </c>
      <c r="AS729" t="str">
        <f t="shared" si="11"/>
        <v>Low Burnout</v>
      </c>
      <c r="AT729" t="str">
        <f>IF(HR[[#This Row],[YearsSinceLastPromotion]]&gt;4,"High Stagnation",
IF(HR[[#This Row],[YearsSinceLastPromotion]]&gt;=3,"Medium Stagnation","Low Stagnation"))</f>
        <v>Low Stagnation</v>
      </c>
      <c r="AU729" t="str">
        <f>IF(HR[[#This Row],[MonthlyIncome]]&lt;4000,"Low Salary",
IF(HR[[#This Row],[MonthlyIncome]]&lt;8000,"Medium Salary","High Salary"))</f>
        <v>Low Salary</v>
      </c>
    </row>
    <row r="730" spans="1:47">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IF(HR[[#This Row],[OverTime]]="Yes",1,0)</f>
        <v>0</v>
      </c>
      <c r="AK730">
        <f>IF(HR[[#This Row],[JobSatisfaction]]&lt;=2,1,0)</f>
        <v>0</v>
      </c>
      <c r="AL730">
        <f>IF(HR[[#This Row],[WorkLifeBalance]]&lt;=2,1,0)</f>
        <v>0</v>
      </c>
      <c r="AM730">
        <f>IF(HR[[#This Row],[MonthlyIncome]]&lt;AVERAGE(HR[MonthlyIncome]),1,0)</f>
        <v>0</v>
      </c>
      <c r="AN730">
        <f>IF(HR[[#This Row],[EnvironmentSatisfaction]]&lt;=2,1,0)</f>
        <v>0</v>
      </c>
      <c r="AO730">
        <f>IF(HR[[#This Row],[YearsSinceLastPromotion]]&gt;4,1,0)</f>
        <v>0</v>
      </c>
      <c r="AP730">
        <f>(HR[[#This Row],[OverTimeFlag]]*1.5+HR[[#This Row],[LowJobSatisFlag]]*2.5+HR[[#This Row],[LowWLBFlag]]*2+HR[[#This Row],[LowSalaryFlag]]*1.5+HR[[#This Row],[LowEnviFlag]]*2+HR[[#This Row],[LowProFlag]]*0.5)/10</f>
        <v>0</v>
      </c>
      <c r="AQ730" t="str">
        <f>IF(A730&gt;=_xlfn.PERCENTILE.INC($A$2:$A$1000,0.8),"High Risk",
IF(HR[[#This Row],[AttritionRiskScore]]&gt;=_xlfn.PERCENTILE.INC($AP$2:$AP$1000,0.5),"Medium Risk","Low Risk"))</f>
        <v>High Risk</v>
      </c>
      <c r="AR730">
        <f>(HR[[#This Row],[OverTimeFlag]]*4+HR[[#This Row],[LowWLBFlag]]*3+HR[[#This Row],[LowJobSatisFlag]]*2+HR[[#This Row],[LowProFlag]]*1)/10</f>
        <v>0</v>
      </c>
      <c r="AS730" t="str">
        <f t="shared" si="11"/>
        <v>Low Burnout</v>
      </c>
      <c r="AT730" t="str">
        <f>IF(HR[[#This Row],[YearsSinceLastPromotion]]&gt;4,"High Stagnation",
IF(HR[[#This Row],[YearsSinceLastPromotion]]&gt;=3,"Medium Stagnation","Low Stagnation"))</f>
        <v>Low Stagnation</v>
      </c>
      <c r="AU730" t="str">
        <f>IF(HR[[#This Row],[MonthlyIncome]]&lt;4000,"Low Salary",
IF(HR[[#This Row],[MonthlyIncome]]&lt;8000,"Medium Salary","High Salary"))</f>
        <v>High Salary</v>
      </c>
    </row>
    <row r="731" spans="1:47">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IF(HR[[#This Row],[OverTime]]="Yes",1,0)</f>
        <v>1</v>
      </c>
      <c r="AK731">
        <f>IF(HR[[#This Row],[JobSatisfaction]]&lt;=2,1,0)</f>
        <v>0</v>
      </c>
      <c r="AL731">
        <f>IF(HR[[#This Row],[WorkLifeBalance]]&lt;=2,1,0)</f>
        <v>1</v>
      </c>
      <c r="AM731">
        <f>IF(HR[[#This Row],[MonthlyIncome]]&lt;AVERAGE(HR[MonthlyIncome]),1,0)</f>
        <v>0</v>
      </c>
      <c r="AN731">
        <f>IF(HR[[#This Row],[EnvironmentSatisfaction]]&lt;=2,1,0)</f>
        <v>0</v>
      </c>
      <c r="AO731">
        <f>IF(HR[[#This Row],[YearsSinceLastPromotion]]&gt;4,1,0)</f>
        <v>1</v>
      </c>
      <c r="AP731">
        <f>(HR[[#This Row],[OverTimeFlag]]*1.5+HR[[#This Row],[LowJobSatisFlag]]*2.5+HR[[#This Row],[LowWLBFlag]]*2+HR[[#This Row],[LowSalaryFlag]]*1.5+HR[[#This Row],[LowEnviFlag]]*2+HR[[#This Row],[LowProFlag]]*0.5)/10</f>
        <v>0.4</v>
      </c>
      <c r="AQ731" t="str">
        <f>IF(A731&gt;=_xlfn.PERCENTILE.INC($A$2:$A$1000,0.8),"High Risk",
IF(HR[[#This Row],[AttritionRiskScore]]&gt;=_xlfn.PERCENTILE.INC($AP$2:$AP$1000,0.5),"Medium Risk","Low Risk"))</f>
        <v>Medium Risk</v>
      </c>
      <c r="AR731">
        <f>(HR[[#This Row],[OverTimeFlag]]*4+HR[[#This Row],[LowWLBFlag]]*3+HR[[#This Row],[LowJobSatisFlag]]*2+HR[[#This Row],[LowProFlag]]*1)/10</f>
        <v>0.8</v>
      </c>
      <c r="AS731" t="str">
        <f t="shared" si="11"/>
        <v>High Burnout</v>
      </c>
      <c r="AT731" t="str">
        <f>IF(HR[[#This Row],[YearsSinceLastPromotion]]&gt;4,"High Stagnation",
IF(HR[[#This Row],[YearsSinceLastPromotion]]&gt;=3,"Medium Stagnation","Low Stagnation"))</f>
        <v>High Stagnation</v>
      </c>
      <c r="AU731" t="str">
        <f>IF(HR[[#This Row],[MonthlyIncome]]&lt;4000,"Low Salary",
IF(HR[[#This Row],[MonthlyIncome]]&lt;8000,"Medium Salary","High Salary"))</f>
        <v>High Salary</v>
      </c>
    </row>
    <row r="732" spans="1:47">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IF(HR[[#This Row],[OverTime]]="Yes",1,0)</f>
        <v>1</v>
      </c>
      <c r="AK732">
        <f>IF(HR[[#This Row],[JobSatisfaction]]&lt;=2,1,0)</f>
        <v>1</v>
      </c>
      <c r="AL732">
        <f>IF(HR[[#This Row],[WorkLifeBalance]]&lt;=2,1,0)</f>
        <v>1</v>
      </c>
      <c r="AM732">
        <f>IF(HR[[#This Row],[MonthlyIncome]]&lt;AVERAGE(HR[MonthlyIncome]),1,0)</f>
        <v>0</v>
      </c>
      <c r="AN732">
        <f>IF(HR[[#This Row],[EnvironmentSatisfaction]]&lt;=2,1,0)</f>
        <v>1</v>
      </c>
      <c r="AO732">
        <f>IF(HR[[#This Row],[YearsSinceLastPromotion]]&gt;4,1,0)</f>
        <v>0</v>
      </c>
      <c r="AP732">
        <f>(HR[[#This Row],[OverTimeFlag]]*1.5+HR[[#This Row],[LowJobSatisFlag]]*2.5+HR[[#This Row],[LowWLBFlag]]*2+HR[[#This Row],[LowSalaryFlag]]*1.5+HR[[#This Row],[LowEnviFlag]]*2+HR[[#This Row],[LowProFlag]]*0.5)/10</f>
        <v>0.8</v>
      </c>
      <c r="AQ732" t="str">
        <f>IF(A732&gt;=_xlfn.PERCENTILE.INC($A$2:$A$1000,0.8),"High Risk",
IF(HR[[#This Row],[AttritionRiskScore]]&gt;=_xlfn.PERCENTILE.INC($AP$2:$AP$1000,0.5),"Medium Risk","Low Risk"))</f>
        <v>Medium Risk</v>
      </c>
      <c r="AR732">
        <f>(HR[[#This Row],[OverTimeFlag]]*4+HR[[#This Row],[LowWLBFlag]]*3+HR[[#This Row],[LowJobSatisFlag]]*2+HR[[#This Row],[LowProFlag]]*1)/10</f>
        <v>0.9</v>
      </c>
      <c r="AS732" t="str">
        <f t="shared" si="11"/>
        <v>High Burnout</v>
      </c>
      <c r="AT732" t="str">
        <f>IF(HR[[#This Row],[YearsSinceLastPromotion]]&gt;4,"High Stagnation",
IF(HR[[#This Row],[YearsSinceLastPromotion]]&gt;=3,"Medium Stagnation","Low Stagnation"))</f>
        <v>Low Stagnation</v>
      </c>
      <c r="AU732" t="str">
        <f>IF(HR[[#This Row],[MonthlyIncome]]&lt;4000,"Low Salary",
IF(HR[[#This Row],[MonthlyIncome]]&lt;8000,"Medium Salary","High Salary"))</f>
        <v>High Salary</v>
      </c>
    </row>
    <row r="733" spans="1:47">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IF(HR[[#This Row],[OverTime]]="Yes",1,0)</f>
        <v>1</v>
      </c>
      <c r="AK733">
        <f>IF(HR[[#This Row],[JobSatisfaction]]&lt;=2,1,0)</f>
        <v>1</v>
      </c>
      <c r="AL733">
        <f>IF(HR[[#This Row],[WorkLifeBalance]]&lt;=2,1,0)</f>
        <v>0</v>
      </c>
      <c r="AM733">
        <f>IF(HR[[#This Row],[MonthlyIncome]]&lt;AVERAGE(HR[MonthlyIncome]),1,0)</f>
        <v>1</v>
      </c>
      <c r="AN733">
        <f>IF(HR[[#This Row],[EnvironmentSatisfaction]]&lt;=2,1,0)</f>
        <v>0</v>
      </c>
      <c r="AO733">
        <f>IF(HR[[#This Row],[YearsSinceLastPromotion]]&gt;4,1,0)</f>
        <v>0</v>
      </c>
      <c r="AP733">
        <f>(HR[[#This Row],[OverTimeFlag]]*1.5+HR[[#This Row],[LowJobSatisFlag]]*2.5+HR[[#This Row],[LowWLBFlag]]*2+HR[[#This Row],[LowSalaryFlag]]*1.5+HR[[#This Row],[LowEnviFlag]]*2+HR[[#This Row],[LowProFlag]]*0.5)/10</f>
        <v>0.55000000000000004</v>
      </c>
      <c r="AQ733" t="str">
        <f>IF(A733&gt;=_xlfn.PERCENTILE.INC($A$2:$A$1000,0.8),"High Risk",
IF(HR[[#This Row],[AttritionRiskScore]]&gt;=_xlfn.PERCENTILE.INC($AP$2:$AP$1000,0.5),"Medium Risk","Low Risk"))</f>
        <v>Medium Risk</v>
      </c>
      <c r="AR733">
        <f>(HR[[#This Row],[OverTimeFlag]]*4+HR[[#This Row],[LowWLBFlag]]*3+HR[[#This Row],[LowJobSatisFlag]]*2+HR[[#This Row],[LowProFlag]]*1)/10</f>
        <v>0.6</v>
      </c>
      <c r="AS733" t="str">
        <f t="shared" si="11"/>
        <v>Medium Burnout</v>
      </c>
      <c r="AT733" t="str">
        <f>IF(HR[[#This Row],[YearsSinceLastPromotion]]&gt;4,"High Stagnation",
IF(HR[[#This Row],[YearsSinceLastPromotion]]&gt;=3,"Medium Stagnation","Low Stagnation"))</f>
        <v>Low Stagnation</v>
      </c>
      <c r="AU733" t="str">
        <f>IF(HR[[#This Row],[MonthlyIncome]]&lt;4000,"Low Salary",
IF(HR[[#This Row],[MonthlyIncome]]&lt;8000,"Medium Salary","High Salary"))</f>
        <v>Low Salary</v>
      </c>
    </row>
    <row r="734" spans="1:47">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IF(HR[[#This Row],[OverTime]]="Yes",1,0)</f>
        <v>0</v>
      </c>
      <c r="AK734">
        <f>IF(HR[[#This Row],[JobSatisfaction]]&lt;=2,1,0)</f>
        <v>1</v>
      </c>
      <c r="AL734">
        <f>IF(HR[[#This Row],[WorkLifeBalance]]&lt;=2,1,0)</f>
        <v>0</v>
      </c>
      <c r="AM734">
        <f>IF(HR[[#This Row],[MonthlyIncome]]&lt;AVERAGE(HR[MonthlyIncome]),1,0)</f>
        <v>1</v>
      </c>
      <c r="AN734">
        <f>IF(HR[[#This Row],[EnvironmentSatisfaction]]&lt;=2,1,0)</f>
        <v>1</v>
      </c>
      <c r="AO734">
        <f>IF(HR[[#This Row],[YearsSinceLastPromotion]]&gt;4,1,0)</f>
        <v>0</v>
      </c>
      <c r="AP734">
        <f>(HR[[#This Row],[OverTimeFlag]]*1.5+HR[[#This Row],[LowJobSatisFlag]]*2.5+HR[[#This Row],[LowWLBFlag]]*2+HR[[#This Row],[LowSalaryFlag]]*1.5+HR[[#This Row],[LowEnviFlag]]*2+HR[[#This Row],[LowProFlag]]*0.5)/10</f>
        <v>0.6</v>
      </c>
      <c r="AQ734" t="str">
        <f>IF(A734&gt;=_xlfn.PERCENTILE.INC($A$2:$A$1000,0.8),"High Risk",
IF(HR[[#This Row],[AttritionRiskScore]]&gt;=_xlfn.PERCENTILE.INC($AP$2:$AP$1000,0.5),"Medium Risk","Low Risk"))</f>
        <v>Medium Risk</v>
      </c>
      <c r="AR734">
        <f>(HR[[#This Row],[OverTimeFlag]]*4+HR[[#This Row],[LowWLBFlag]]*3+HR[[#This Row],[LowJobSatisFlag]]*2+HR[[#This Row],[LowProFlag]]*1)/10</f>
        <v>0.2</v>
      </c>
      <c r="AS734" t="str">
        <f t="shared" si="11"/>
        <v>Low Burnout</v>
      </c>
      <c r="AT734" t="str">
        <f>IF(HR[[#This Row],[YearsSinceLastPromotion]]&gt;4,"High Stagnation",
IF(HR[[#This Row],[YearsSinceLastPromotion]]&gt;=3,"Medium Stagnation","Low Stagnation"))</f>
        <v>Low Stagnation</v>
      </c>
      <c r="AU734" t="str">
        <f>IF(HR[[#This Row],[MonthlyIncome]]&lt;4000,"Low Salary",
IF(HR[[#This Row],[MonthlyIncome]]&lt;8000,"Medium Salary","High Salary"))</f>
        <v>Low Salary</v>
      </c>
    </row>
    <row r="735" spans="1:47">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IF(HR[[#This Row],[OverTime]]="Yes",1,0)</f>
        <v>0</v>
      </c>
      <c r="AK735">
        <f>IF(HR[[#This Row],[JobSatisfaction]]&lt;=2,1,0)</f>
        <v>0</v>
      </c>
      <c r="AL735">
        <f>IF(HR[[#This Row],[WorkLifeBalance]]&lt;=2,1,0)</f>
        <v>0</v>
      </c>
      <c r="AM735">
        <f>IF(HR[[#This Row],[MonthlyIncome]]&lt;AVERAGE(HR[MonthlyIncome]),1,0)</f>
        <v>1</v>
      </c>
      <c r="AN735">
        <f>IF(HR[[#This Row],[EnvironmentSatisfaction]]&lt;=2,1,0)</f>
        <v>0</v>
      </c>
      <c r="AO735">
        <f>IF(HR[[#This Row],[YearsSinceLastPromotion]]&gt;4,1,0)</f>
        <v>0</v>
      </c>
      <c r="AP735">
        <f>(HR[[#This Row],[OverTimeFlag]]*1.5+HR[[#This Row],[LowJobSatisFlag]]*2.5+HR[[#This Row],[LowWLBFlag]]*2+HR[[#This Row],[LowSalaryFlag]]*1.5+HR[[#This Row],[LowEnviFlag]]*2+HR[[#This Row],[LowProFlag]]*0.5)/10</f>
        <v>0.15</v>
      </c>
      <c r="AQ735" t="str">
        <f>IF(A735&gt;=_xlfn.PERCENTILE.INC($A$2:$A$1000,0.8),"High Risk",
IF(HR[[#This Row],[AttritionRiskScore]]&gt;=_xlfn.PERCENTILE.INC($AP$2:$AP$1000,0.5),"Medium Risk","Low Risk"))</f>
        <v>Low Risk</v>
      </c>
      <c r="AR735">
        <f>(HR[[#This Row],[OverTimeFlag]]*4+HR[[#This Row],[LowWLBFlag]]*3+HR[[#This Row],[LowJobSatisFlag]]*2+HR[[#This Row],[LowProFlag]]*1)/10</f>
        <v>0</v>
      </c>
      <c r="AS735" t="str">
        <f t="shared" si="11"/>
        <v>Low Burnout</v>
      </c>
      <c r="AT735" t="str">
        <f>IF(HR[[#This Row],[YearsSinceLastPromotion]]&gt;4,"High Stagnation",
IF(HR[[#This Row],[YearsSinceLastPromotion]]&gt;=3,"Medium Stagnation","Low Stagnation"))</f>
        <v>Low Stagnation</v>
      </c>
      <c r="AU735" t="str">
        <f>IF(HR[[#This Row],[MonthlyIncome]]&lt;4000,"Low Salary",
IF(HR[[#This Row],[MonthlyIncome]]&lt;8000,"Medium Salary","High Salary"))</f>
        <v>Medium Salary</v>
      </c>
    </row>
    <row r="736" spans="1:47">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IF(HR[[#This Row],[OverTime]]="Yes",1,0)</f>
        <v>0</v>
      </c>
      <c r="AK736">
        <f>IF(HR[[#This Row],[JobSatisfaction]]&lt;=2,1,0)</f>
        <v>1</v>
      </c>
      <c r="AL736">
        <f>IF(HR[[#This Row],[WorkLifeBalance]]&lt;=2,1,0)</f>
        <v>1</v>
      </c>
      <c r="AM736">
        <f>IF(HR[[#This Row],[MonthlyIncome]]&lt;AVERAGE(HR[MonthlyIncome]),1,0)</f>
        <v>1</v>
      </c>
      <c r="AN736">
        <f>IF(HR[[#This Row],[EnvironmentSatisfaction]]&lt;=2,1,0)</f>
        <v>1</v>
      </c>
      <c r="AO736">
        <f>IF(HR[[#This Row],[YearsSinceLastPromotion]]&gt;4,1,0)</f>
        <v>0</v>
      </c>
      <c r="AP736">
        <f>(HR[[#This Row],[OverTimeFlag]]*1.5+HR[[#This Row],[LowJobSatisFlag]]*2.5+HR[[#This Row],[LowWLBFlag]]*2+HR[[#This Row],[LowSalaryFlag]]*1.5+HR[[#This Row],[LowEnviFlag]]*2+HR[[#This Row],[LowProFlag]]*0.5)/10</f>
        <v>0.8</v>
      </c>
      <c r="AQ736" t="str">
        <f>IF(A736&gt;=_xlfn.PERCENTILE.INC($A$2:$A$1000,0.8),"High Risk",
IF(HR[[#This Row],[AttritionRiskScore]]&gt;=_xlfn.PERCENTILE.INC($AP$2:$AP$1000,0.5),"Medium Risk","Low Risk"))</f>
        <v>Medium Risk</v>
      </c>
      <c r="AR736">
        <f>(HR[[#This Row],[OverTimeFlag]]*4+HR[[#This Row],[LowWLBFlag]]*3+HR[[#This Row],[LowJobSatisFlag]]*2+HR[[#This Row],[LowProFlag]]*1)/10</f>
        <v>0.5</v>
      </c>
      <c r="AS736" t="str">
        <f t="shared" si="11"/>
        <v>Medium Burnout</v>
      </c>
      <c r="AT736" t="str">
        <f>IF(HR[[#This Row],[YearsSinceLastPromotion]]&gt;4,"High Stagnation",
IF(HR[[#This Row],[YearsSinceLastPromotion]]&gt;=3,"Medium Stagnation","Low Stagnation"))</f>
        <v>Low Stagnation</v>
      </c>
      <c r="AU736" t="str">
        <f>IF(HR[[#This Row],[MonthlyIncome]]&lt;4000,"Low Salary",
IF(HR[[#This Row],[MonthlyIncome]]&lt;8000,"Medium Salary","High Salary"))</f>
        <v>Low Salary</v>
      </c>
    </row>
    <row r="737" spans="1:47">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IF(HR[[#This Row],[OverTime]]="Yes",1,0)</f>
        <v>0</v>
      </c>
      <c r="AK737">
        <f>IF(HR[[#This Row],[JobSatisfaction]]&lt;=2,1,0)</f>
        <v>0</v>
      </c>
      <c r="AL737">
        <f>IF(HR[[#This Row],[WorkLifeBalance]]&lt;=2,1,0)</f>
        <v>0</v>
      </c>
      <c r="AM737">
        <f>IF(HR[[#This Row],[MonthlyIncome]]&lt;AVERAGE(HR[MonthlyIncome]),1,0)</f>
        <v>1</v>
      </c>
      <c r="AN737">
        <f>IF(HR[[#This Row],[EnvironmentSatisfaction]]&lt;=2,1,0)</f>
        <v>1</v>
      </c>
      <c r="AO737">
        <f>IF(HR[[#This Row],[YearsSinceLastPromotion]]&gt;4,1,0)</f>
        <v>0</v>
      </c>
      <c r="AP737">
        <f>(HR[[#This Row],[OverTimeFlag]]*1.5+HR[[#This Row],[LowJobSatisFlag]]*2.5+HR[[#This Row],[LowWLBFlag]]*2+HR[[#This Row],[LowSalaryFlag]]*1.5+HR[[#This Row],[LowEnviFlag]]*2+HR[[#This Row],[LowProFlag]]*0.5)/10</f>
        <v>0.35</v>
      </c>
      <c r="AQ737" t="str">
        <f>IF(A737&gt;=_xlfn.PERCENTILE.INC($A$2:$A$1000,0.8),"High Risk",
IF(HR[[#This Row],[AttritionRiskScore]]&gt;=_xlfn.PERCENTILE.INC($AP$2:$AP$1000,0.5),"Medium Risk","Low Risk"))</f>
        <v>High Risk</v>
      </c>
      <c r="AR737">
        <f>(HR[[#This Row],[OverTimeFlag]]*4+HR[[#This Row],[LowWLBFlag]]*3+HR[[#This Row],[LowJobSatisFlag]]*2+HR[[#This Row],[LowProFlag]]*1)/10</f>
        <v>0</v>
      </c>
      <c r="AS737" t="str">
        <f t="shared" si="11"/>
        <v>Low Burnout</v>
      </c>
      <c r="AT737" t="str">
        <f>IF(HR[[#This Row],[YearsSinceLastPromotion]]&gt;4,"High Stagnation",
IF(HR[[#This Row],[YearsSinceLastPromotion]]&gt;=3,"Medium Stagnation","Low Stagnation"))</f>
        <v>Low Stagnation</v>
      </c>
      <c r="AU737" t="str">
        <f>IF(HR[[#This Row],[MonthlyIncome]]&lt;4000,"Low Salary",
IF(HR[[#This Row],[MonthlyIncome]]&lt;8000,"Medium Salary","High Salary"))</f>
        <v>Medium Salary</v>
      </c>
    </row>
    <row r="738" spans="1:47">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IF(HR[[#This Row],[OverTime]]="Yes",1,0)</f>
        <v>0</v>
      </c>
      <c r="AK738">
        <f>IF(HR[[#This Row],[JobSatisfaction]]&lt;=2,1,0)</f>
        <v>0</v>
      </c>
      <c r="AL738">
        <f>IF(HR[[#This Row],[WorkLifeBalance]]&lt;=2,1,0)</f>
        <v>0</v>
      </c>
      <c r="AM738">
        <f>IF(HR[[#This Row],[MonthlyIncome]]&lt;AVERAGE(HR[MonthlyIncome]),1,0)</f>
        <v>0</v>
      </c>
      <c r="AN738">
        <f>IF(HR[[#This Row],[EnvironmentSatisfaction]]&lt;=2,1,0)</f>
        <v>0</v>
      </c>
      <c r="AO738">
        <f>IF(HR[[#This Row],[YearsSinceLastPromotion]]&gt;4,1,0)</f>
        <v>0</v>
      </c>
      <c r="AP738">
        <f>(HR[[#This Row],[OverTimeFlag]]*1.5+HR[[#This Row],[LowJobSatisFlag]]*2.5+HR[[#This Row],[LowWLBFlag]]*2+HR[[#This Row],[LowSalaryFlag]]*1.5+HR[[#This Row],[LowEnviFlag]]*2+HR[[#This Row],[LowProFlag]]*0.5)/10</f>
        <v>0</v>
      </c>
      <c r="AQ738" t="str">
        <f>IF(A738&gt;=_xlfn.PERCENTILE.INC($A$2:$A$1000,0.8),"High Risk",
IF(HR[[#This Row],[AttritionRiskScore]]&gt;=_xlfn.PERCENTILE.INC($AP$2:$AP$1000,0.5),"Medium Risk","Low Risk"))</f>
        <v>High Risk</v>
      </c>
      <c r="AR738">
        <f>(HR[[#This Row],[OverTimeFlag]]*4+HR[[#This Row],[LowWLBFlag]]*3+HR[[#This Row],[LowJobSatisFlag]]*2+HR[[#This Row],[LowProFlag]]*1)/10</f>
        <v>0</v>
      </c>
      <c r="AS738" t="str">
        <f t="shared" si="11"/>
        <v>Low Burnout</v>
      </c>
      <c r="AT738" t="str">
        <f>IF(HR[[#This Row],[YearsSinceLastPromotion]]&gt;4,"High Stagnation",
IF(HR[[#This Row],[YearsSinceLastPromotion]]&gt;=3,"Medium Stagnation","Low Stagnation"))</f>
        <v>Medium Stagnation</v>
      </c>
      <c r="AU738" t="str">
        <f>IF(HR[[#This Row],[MonthlyIncome]]&lt;4000,"Low Salary",
IF(HR[[#This Row],[MonthlyIncome]]&lt;8000,"Medium Salary","High Salary"))</f>
        <v>High Salary</v>
      </c>
    </row>
    <row r="739" spans="1:47">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IF(HR[[#This Row],[OverTime]]="Yes",1,0)</f>
        <v>0</v>
      </c>
      <c r="AK739">
        <f>IF(HR[[#This Row],[JobSatisfaction]]&lt;=2,1,0)</f>
        <v>0</v>
      </c>
      <c r="AL739">
        <f>IF(HR[[#This Row],[WorkLifeBalance]]&lt;=2,1,0)</f>
        <v>0</v>
      </c>
      <c r="AM739">
        <f>IF(HR[[#This Row],[MonthlyIncome]]&lt;AVERAGE(HR[MonthlyIncome]),1,0)</f>
        <v>1</v>
      </c>
      <c r="AN739">
        <f>IF(HR[[#This Row],[EnvironmentSatisfaction]]&lt;=2,1,0)</f>
        <v>0</v>
      </c>
      <c r="AO739">
        <f>IF(HR[[#This Row],[YearsSinceLastPromotion]]&gt;4,1,0)</f>
        <v>0</v>
      </c>
      <c r="AP739">
        <f>(HR[[#This Row],[OverTimeFlag]]*1.5+HR[[#This Row],[LowJobSatisFlag]]*2.5+HR[[#This Row],[LowWLBFlag]]*2+HR[[#This Row],[LowSalaryFlag]]*1.5+HR[[#This Row],[LowEnviFlag]]*2+HR[[#This Row],[LowProFlag]]*0.5)/10</f>
        <v>0.15</v>
      </c>
      <c r="AQ739" t="str">
        <f>IF(A739&gt;=_xlfn.PERCENTILE.INC($A$2:$A$1000,0.8),"High Risk",
IF(HR[[#This Row],[AttritionRiskScore]]&gt;=_xlfn.PERCENTILE.INC($AP$2:$AP$1000,0.5),"Medium Risk","Low Risk"))</f>
        <v>Low Risk</v>
      </c>
      <c r="AR739">
        <f>(HR[[#This Row],[OverTimeFlag]]*4+HR[[#This Row],[LowWLBFlag]]*3+HR[[#This Row],[LowJobSatisFlag]]*2+HR[[#This Row],[LowProFlag]]*1)/10</f>
        <v>0</v>
      </c>
      <c r="AS739" t="str">
        <f t="shared" si="11"/>
        <v>Low Burnout</v>
      </c>
      <c r="AT739" t="str">
        <f>IF(HR[[#This Row],[YearsSinceLastPromotion]]&gt;4,"High Stagnation",
IF(HR[[#This Row],[YearsSinceLastPromotion]]&gt;=3,"Medium Stagnation","Low Stagnation"))</f>
        <v>Low Stagnation</v>
      </c>
      <c r="AU739" t="str">
        <f>IF(HR[[#This Row],[MonthlyIncome]]&lt;4000,"Low Salary",
IF(HR[[#This Row],[MonthlyIncome]]&lt;8000,"Medium Salary","High Salary"))</f>
        <v>Medium Salary</v>
      </c>
    </row>
    <row r="740" spans="1:47">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IF(HR[[#This Row],[OverTime]]="Yes",1,0)</f>
        <v>0</v>
      </c>
      <c r="AK740">
        <f>IF(HR[[#This Row],[JobSatisfaction]]&lt;=2,1,0)</f>
        <v>0</v>
      </c>
      <c r="AL740">
        <f>IF(HR[[#This Row],[WorkLifeBalance]]&lt;=2,1,0)</f>
        <v>0</v>
      </c>
      <c r="AM740">
        <f>IF(HR[[#This Row],[MonthlyIncome]]&lt;AVERAGE(HR[MonthlyIncome]),1,0)</f>
        <v>0</v>
      </c>
      <c r="AN740">
        <f>IF(HR[[#This Row],[EnvironmentSatisfaction]]&lt;=2,1,0)</f>
        <v>0</v>
      </c>
      <c r="AO740">
        <f>IF(HR[[#This Row],[YearsSinceLastPromotion]]&gt;4,1,0)</f>
        <v>1</v>
      </c>
      <c r="AP740">
        <f>(HR[[#This Row],[OverTimeFlag]]*1.5+HR[[#This Row],[LowJobSatisFlag]]*2.5+HR[[#This Row],[LowWLBFlag]]*2+HR[[#This Row],[LowSalaryFlag]]*1.5+HR[[#This Row],[LowEnviFlag]]*2+HR[[#This Row],[LowProFlag]]*0.5)/10</f>
        <v>0.05</v>
      </c>
      <c r="AQ740" t="str">
        <f>IF(A740&gt;=_xlfn.PERCENTILE.INC($A$2:$A$1000,0.8),"High Risk",
IF(HR[[#This Row],[AttritionRiskScore]]&gt;=_xlfn.PERCENTILE.INC($AP$2:$AP$1000,0.5),"Medium Risk","Low Risk"))</f>
        <v>Low Risk</v>
      </c>
      <c r="AR740">
        <f>(HR[[#This Row],[OverTimeFlag]]*4+HR[[#This Row],[LowWLBFlag]]*3+HR[[#This Row],[LowJobSatisFlag]]*2+HR[[#This Row],[LowProFlag]]*1)/10</f>
        <v>0.1</v>
      </c>
      <c r="AS740" t="str">
        <f t="shared" si="11"/>
        <v>Low Burnout</v>
      </c>
      <c r="AT740" t="str">
        <f>IF(HR[[#This Row],[YearsSinceLastPromotion]]&gt;4,"High Stagnation",
IF(HR[[#This Row],[YearsSinceLastPromotion]]&gt;=3,"Medium Stagnation","Low Stagnation"))</f>
        <v>High Stagnation</v>
      </c>
      <c r="AU740" t="str">
        <f>IF(HR[[#This Row],[MonthlyIncome]]&lt;4000,"Low Salary",
IF(HR[[#This Row],[MonthlyIncome]]&lt;8000,"Medium Salary","High Salary"))</f>
        <v>High Salary</v>
      </c>
    </row>
    <row r="741" spans="1:47">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IF(HR[[#This Row],[OverTime]]="Yes",1,0)</f>
        <v>0</v>
      </c>
      <c r="AK741">
        <f>IF(HR[[#This Row],[JobSatisfaction]]&lt;=2,1,0)</f>
        <v>0</v>
      </c>
      <c r="AL741">
        <f>IF(HR[[#This Row],[WorkLifeBalance]]&lt;=2,1,0)</f>
        <v>0</v>
      </c>
      <c r="AM741">
        <f>IF(HR[[#This Row],[MonthlyIncome]]&lt;AVERAGE(HR[MonthlyIncome]),1,0)</f>
        <v>1</v>
      </c>
      <c r="AN741">
        <f>IF(HR[[#This Row],[EnvironmentSatisfaction]]&lt;=2,1,0)</f>
        <v>1</v>
      </c>
      <c r="AO741">
        <f>IF(HR[[#This Row],[YearsSinceLastPromotion]]&gt;4,1,0)</f>
        <v>0</v>
      </c>
      <c r="AP741">
        <f>(HR[[#This Row],[OverTimeFlag]]*1.5+HR[[#This Row],[LowJobSatisFlag]]*2.5+HR[[#This Row],[LowWLBFlag]]*2+HR[[#This Row],[LowSalaryFlag]]*1.5+HR[[#This Row],[LowEnviFlag]]*2+HR[[#This Row],[LowProFlag]]*0.5)/10</f>
        <v>0.35</v>
      </c>
      <c r="AQ741" t="str">
        <f>IF(A741&gt;=_xlfn.PERCENTILE.INC($A$2:$A$1000,0.8),"High Risk",
IF(HR[[#This Row],[AttritionRiskScore]]&gt;=_xlfn.PERCENTILE.INC($AP$2:$AP$1000,0.5),"Medium Risk","Low Risk"))</f>
        <v>Medium Risk</v>
      </c>
      <c r="AR741">
        <f>(HR[[#This Row],[OverTimeFlag]]*4+HR[[#This Row],[LowWLBFlag]]*3+HR[[#This Row],[LowJobSatisFlag]]*2+HR[[#This Row],[LowProFlag]]*1)/10</f>
        <v>0</v>
      </c>
      <c r="AS741" t="str">
        <f t="shared" si="11"/>
        <v>Low Burnout</v>
      </c>
      <c r="AT741" t="str">
        <f>IF(HR[[#This Row],[YearsSinceLastPromotion]]&gt;4,"High Stagnation",
IF(HR[[#This Row],[YearsSinceLastPromotion]]&gt;=3,"Medium Stagnation","Low Stagnation"))</f>
        <v>Low Stagnation</v>
      </c>
      <c r="AU741" t="str">
        <f>IF(HR[[#This Row],[MonthlyIncome]]&lt;4000,"Low Salary",
IF(HR[[#This Row],[MonthlyIncome]]&lt;8000,"Medium Salary","High Salary"))</f>
        <v>Medium Salary</v>
      </c>
    </row>
    <row r="742" spans="1:47">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IF(HR[[#This Row],[OverTime]]="Yes",1,0)</f>
        <v>0</v>
      </c>
      <c r="AK742">
        <f>IF(HR[[#This Row],[JobSatisfaction]]&lt;=2,1,0)</f>
        <v>0</v>
      </c>
      <c r="AL742">
        <f>IF(HR[[#This Row],[WorkLifeBalance]]&lt;=2,1,0)</f>
        <v>1</v>
      </c>
      <c r="AM742">
        <f>IF(HR[[#This Row],[MonthlyIncome]]&lt;AVERAGE(HR[MonthlyIncome]),1,0)</f>
        <v>1</v>
      </c>
      <c r="AN742">
        <f>IF(HR[[#This Row],[EnvironmentSatisfaction]]&lt;=2,1,0)</f>
        <v>1</v>
      </c>
      <c r="AO742">
        <f>IF(HR[[#This Row],[YearsSinceLastPromotion]]&gt;4,1,0)</f>
        <v>0</v>
      </c>
      <c r="AP742">
        <f>(HR[[#This Row],[OverTimeFlag]]*1.5+HR[[#This Row],[LowJobSatisFlag]]*2.5+HR[[#This Row],[LowWLBFlag]]*2+HR[[#This Row],[LowSalaryFlag]]*1.5+HR[[#This Row],[LowEnviFlag]]*2+HR[[#This Row],[LowProFlag]]*0.5)/10</f>
        <v>0.55000000000000004</v>
      </c>
      <c r="AQ742" t="str">
        <f>IF(A742&gt;=_xlfn.PERCENTILE.INC($A$2:$A$1000,0.8),"High Risk",
IF(HR[[#This Row],[AttritionRiskScore]]&gt;=_xlfn.PERCENTILE.INC($AP$2:$AP$1000,0.5),"Medium Risk","Low Risk"))</f>
        <v>Medium Risk</v>
      </c>
      <c r="AR742">
        <f>(HR[[#This Row],[OverTimeFlag]]*4+HR[[#This Row],[LowWLBFlag]]*3+HR[[#This Row],[LowJobSatisFlag]]*2+HR[[#This Row],[LowProFlag]]*1)/10</f>
        <v>0.3</v>
      </c>
      <c r="AS742" t="str">
        <f t="shared" si="11"/>
        <v>Low Burnout</v>
      </c>
      <c r="AT742" t="str">
        <f>IF(HR[[#This Row],[YearsSinceLastPromotion]]&gt;4,"High Stagnation",
IF(HR[[#This Row],[YearsSinceLastPromotion]]&gt;=3,"Medium Stagnation","Low Stagnation"))</f>
        <v>Low Stagnation</v>
      </c>
      <c r="AU742" t="str">
        <f>IF(HR[[#This Row],[MonthlyIncome]]&lt;4000,"Low Salary",
IF(HR[[#This Row],[MonthlyIncome]]&lt;8000,"Medium Salary","High Salary"))</f>
        <v>Low Salary</v>
      </c>
    </row>
    <row r="743" spans="1:47">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IF(HR[[#This Row],[OverTime]]="Yes",1,0)</f>
        <v>0</v>
      </c>
      <c r="AK743">
        <f>IF(HR[[#This Row],[JobSatisfaction]]&lt;=2,1,0)</f>
        <v>0</v>
      </c>
      <c r="AL743">
        <f>IF(HR[[#This Row],[WorkLifeBalance]]&lt;=2,1,0)</f>
        <v>0</v>
      </c>
      <c r="AM743">
        <f>IF(HR[[#This Row],[MonthlyIncome]]&lt;AVERAGE(HR[MonthlyIncome]),1,0)</f>
        <v>0</v>
      </c>
      <c r="AN743">
        <f>IF(HR[[#This Row],[EnvironmentSatisfaction]]&lt;=2,1,0)</f>
        <v>0</v>
      </c>
      <c r="AO743">
        <f>IF(HR[[#This Row],[YearsSinceLastPromotion]]&gt;4,1,0)</f>
        <v>0</v>
      </c>
      <c r="AP743">
        <f>(HR[[#This Row],[OverTimeFlag]]*1.5+HR[[#This Row],[LowJobSatisFlag]]*2.5+HR[[#This Row],[LowWLBFlag]]*2+HR[[#This Row],[LowSalaryFlag]]*1.5+HR[[#This Row],[LowEnviFlag]]*2+HR[[#This Row],[LowProFlag]]*0.5)/10</f>
        <v>0</v>
      </c>
      <c r="AQ743" t="str">
        <f>IF(A743&gt;=_xlfn.PERCENTILE.INC($A$2:$A$1000,0.8),"High Risk",
IF(HR[[#This Row],[AttritionRiskScore]]&gt;=_xlfn.PERCENTILE.INC($AP$2:$AP$1000,0.5),"Medium Risk","Low Risk"))</f>
        <v>Low Risk</v>
      </c>
      <c r="AR743">
        <f>(HR[[#This Row],[OverTimeFlag]]*4+HR[[#This Row],[LowWLBFlag]]*3+HR[[#This Row],[LowJobSatisFlag]]*2+HR[[#This Row],[LowProFlag]]*1)/10</f>
        <v>0</v>
      </c>
      <c r="AS743" t="str">
        <f t="shared" si="11"/>
        <v>Low Burnout</v>
      </c>
      <c r="AT743" t="str">
        <f>IF(HR[[#This Row],[YearsSinceLastPromotion]]&gt;4,"High Stagnation",
IF(HR[[#This Row],[YearsSinceLastPromotion]]&gt;=3,"Medium Stagnation","Low Stagnation"))</f>
        <v>Low Stagnation</v>
      </c>
      <c r="AU743" t="str">
        <f>IF(HR[[#This Row],[MonthlyIncome]]&lt;4000,"Low Salary",
IF(HR[[#This Row],[MonthlyIncome]]&lt;8000,"Medium Salary","High Salary"))</f>
        <v>High Salary</v>
      </c>
    </row>
    <row r="744" spans="1:47">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IF(HR[[#This Row],[OverTime]]="Yes",1,0)</f>
        <v>0</v>
      </c>
      <c r="AK744">
        <f>IF(HR[[#This Row],[JobSatisfaction]]&lt;=2,1,0)</f>
        <v>0</v>
      </c>
      <c r="AL744">
        <f>IF(HR[[#This Row],[WorkLifeBalance]]&lt;=2,1,0)</f>
        <v>0</v>
      </c>
      <c r="AM744">
        <f>IF(HR[[#This Row],[MonthlyIncome]]&lt;AVERAGE(HR[MonthlyIncome]),1,0)</f>
        <v>1</v>
      </c>
      <c r="AN744">
        <f>IF(HR[[#This Row],[EnvironmentSatisfaction]]&lt;=2,1,0)</f>
        <v>1</v>
      </c>
      <c r="AO744">
        <f>IF(HR[[#This Row],[YearsSinceLastPromotion]]&gt;4,1,0)</f>
        <v>0</v>
      </c>
      <c r="AP744">
        <f>(HR[[#This Row],[OverTimeFlag]]*1.5+HR[[#This Row],[LowJobSatisFlag]]*2.5+HR[[#This Row],[LowWLBFlag]]*2+HR[[#This Row],[LowSalaryFlag]]*1.5+HR[[#This Row],[LowEnviFlag]]*2+HR[[#This Row],[LowProFlag]]*0.5)/10</f>
        <v>0.35</v>
      </c>
      <c r="AQ744" t="str">
        <f>IF(A744&gt;=_xlfn.PERCENTILE.INC($A$2:$A$1000,0.8),"High Risk",
IF(HR[[#This Row],[AttritionRiskScore]]&gt;=_xlfn.PERCENTILE.INC($AP$2:$AP$1000,0.5),"Medium Risk","Low Risk"))</f>
        <v>High Risk</v>
      </c>
      <c r="AR744">
        <f>(HR[[#This Row],[OverTimeFlag]]*4+HR[[#This Row],[LowWLBFlag]]*3+HR[[#This Row],[LowJobSatisFlag]]*2+HR[[#This Row],[LowProFlag]]*1)/10</f>
        <v>0</v>
      </c>
      <c r="AS744" t="str">
        <f t="shared" si="11"/>
        <v>Low Burnout</v>
      </c>
      <c r="AT744" t="str">
        <f>IF(HR[[#This Row],[YearsSinceLastPromotion]]&gt;4,"High Stagnation",
IF(HR[[#This Row],[YearsSinceLastPromotion]]&gt;=3,"Medium Stagnation","Low Stagnation"))</f>
        <v>Low Stagnation</v>
      </c>
      <c r="AU744" t="str">
        <f>IF(HR[[#This Row],[MonthlyIncome]]&lt;4000,"Low Salary",
IF(HR[[#This Row],[MonthlyIncome]]&lt;8000,"Medium Salary","High Salary"))</f>
        <v>Low Salary</v>
      </c>
    </row>
    <row r="745" spans="1:47">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IF(HR[[#This Row],[OverTime]]="Yes",1,0)</f>
        <v>1</v>
      </c>
      <c r="AK745">
        <f>IF(HR[[#This Row],[JobSatisfaction]]&lt;=2,1,0)</f>
        <v>0</v>
      </c>
      <c r="AL745">
        <f>IF(HR[[#This Row],[WorkLifeBalance]]&lt;=2,1,0)</f>
        <v>0</v>
      </c>
      <c r="AM745">
        <f>IF(HR[[#This Row],[MonthlyIncome]]&lt;AVERAGE(HR[MonthlyIncome]),1,0)</f>
        <v>0</v>
      </c>
      <c r="AN745">
        <f>IF(HR[[#This Row],[EnvironmentSatisfaction]]&lt;=2,1,0)</f>
        <v>0</v>
      </c>
      <c r="AO745">
        <f>IF(HR[[#This Row],[YearsSinceLastPromotion]]&gt;4,1,0)</f>
        <v>0</v>
      </c>
      <c r="AP745">
        <f>(HR[[#This Row],[OverTimeFlag]]*1.5+HR[[#This Row],[LowJobSatisFlag]]*2.5+HR[[#This Row],[LowWLBFlag]]*2+HR[[#This Row],[LowSalaryFlag]]*1.5+HR[[#This Row],[LowEnviFlag]]*2+HR[[#This Row],[LowProFlag]]*0.5)/10</f>
        <v>0.15</v>
      </c>
      <c r="AQ745" t="str">
        <f>IF(A745&gt;=_xlfn.PERCENTILE.INC($A$2:$A$1000,0.8),"High Risk",
IF(HR[[#This Row],[AttritionRiskScore]]&gt;=_xlfn.PERCENTILE.INC($AP$2:$AP$1000,0.5),"Medium Risk","Low Risk"))</f>
        <v>High Risk</v>
      </c>
      <c r="AR745">
        <f>(HR[[#This Row],[OverTimeFlag]]*4+HR[[#This Row],[LowWLBFlag]]*3+HR[[#This Row],[LowJobSatisFlag]]*2+HR[[#This Row],[LowProFlag]]*1)/10</f>
        <v>0.4</v>
      </c>
      <c r="AS745" t="str">
        <f t="shared" si="11"/>
        <v>Medium Burnout</v>
      </c>
      <c r="AT745" t="str">
        <f>IF(HR[[#This Row],[YearsSinceLastPromotion]]&gt;4,"High Stagnation",
IF(HR[[#This Row],[YearsSinceLastPromotion]]&gt;=3,"Medium Stagnation","Low Stagnation"))</f>
        <v>Medium Stagnation</v>
      </c>
      <c r="AU745" t="str">
        <f>IF(HR[[#This Row],[MonthlyIncome]]&lt;4000,"Low Salary",
IF(HR[[#This Row],[MonthlyIncome]]&lt;8000,"Medium Salary","High Salary"))</f>
        <v>High Salary</v>
      </c>
    </row>
    <row r="746" spans="1:47">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IF(HR[[#This Row],[OverTime]]="Yes",1,0)</f>
        <v>0</v>
      </c>
      <c r="AK746">
        <f>IF(HR[[#This Row],[JobSatisfaction]]&lt;=2,1,0)</f>
        <v>1</v>
      </c>
      <c r="AL746">
        <f>IF(HR[[#This Row],[WorkLifeBalance]]&lt;=2,1,0)</f>
        <v>1</v>
      </c>
      <c r="AM746">
        <f>IF(HR[[#This Row],[MonthlyIncome]]&lt;AVERAGE(HR[MonthlyIncome]),1,0)</f>
        <v>1</v>
      </c>
      <c r="AN746">
        <f>IF(HR[[#This Row],[EnvironmentSatisfaction]]&lt;=2,1,0)</f>
        <v>1</v>
      </c>
      <c r="AO746">
        <f>IF(HR[[#This Row],[YearsSinceLastPromotion]]&gt;4,1,0)</f>
        <v>0</v>
      </c>
      <c r="AP746">
        <f>(HR[[#This Row],[OverTimeFlag]]*1.5+HR[[#This Row],[LowJobSatisFlag]]*2.5+HR[[#This Row],[LowWLBFlag]]*2+HR[[#This Row],[LowSalaryFlag]]*1.5+HR[[#This Row],[LowEnviFlag]]*2+HR[[#This Row],[LowProFlag]]*0.5)/10</f>
        <v>0.8</v>
      </c>
      <c r="AQ746" t="str">
        <f>IF(A746&gt;=_xlfn.PERCENTILE.INC($A$2:$A$1000,0.8),"High Risk",
IF(HR[[#This Row],[AttritionRiskScore]]&gt;=_xlfn.PERCENTILE.INC($AP$2:$AP$1000,0.5),"Medium Risk","Low Risk"))</f>
        <v>Medium Risk</v>
      </c>
      <c r="AR746">
        <f>(HR[[#This Row],[OverTimeFlag]]*4+HR[[#This Row],[LowWLBFlag]]*3+HR[[#This Row],[LowJobSatisFlag]]*2+HR[[#This Row],[LowProFlag]]*1)/10</f>
        <v>0.5</v>
      </c>
      <c r="AS746" t="str">
        <f t="shared" si="11"/>
        <v>Medium Burnout</v>
      </c>
      <c r="AT746" t="str">
        <f>IF(HR[[#This Row],[YearsSinceLastPromotion]]&gt;4,"High Stagnation",
IF(HR[[#This Row],[YearsSinceLastPromotion]]&gt;=3,"Medium Stagnation","Low Stagnation"))</f>
        <v>Low Stagnation</v>
      </c>
      <c r="AU746" t="str">
        <f>IF(HR[[#This Row],[MonthlyIncome]]&lt;4000,"Low Salary",
IF(HR[[#This Row],[MonthlyIncome]]&lt;8000,"Medium Salary","High Salary"))</f>
        <v>Medium Salary</v>
      </c>
    </row>
    <row r="747" spans="1:47">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IF(HR[[#This Row],[OverTime]]="Yes",1,0)</f>
        <v>1</v>
      </c>
      <c r="AK747">
        <f>IF(HR[[#This Row],[JobSatisfaction]]&lt;=2,1,0)</f>
        <v>1</v>
      </c>
      <c r="AL747">
        <f>IF(HR[[#This Row],[WorkLifeBalance]]&lt;=2,1,0)</f>
        <v>0</v>
      </c>
      <c r="AM747">
        <f>IF(HR[[#This Row],[MonthlyIncome]]&lt;AVERAGE(HR[MonthlyIncome]),1,0)</f>
        <v>1</v>
      </c>
      <c r="AN747">
        <f>IF(HR[[#This Row],[EnvironmentSatisfaction]]&lt;=2,1,0)</f>
        <v>0</v>
      </c>
      <c r="AO747">
        <f>IF(HR[[#This Row],[YearsSinceLastPromotion]]&gt;4,1,0)</f>
        <v>1</v>
      </c>
      <c r="AP747">
        <f>(HR[[#This Row],[OverTimeFlag]]*1.5+HR[[#This Row],[LowJobSatisFlag]]*2.5+HR[[#This Row],[LowWLBFlag]]*2+HR[[#This Row],[LowSalaryFlag]]*1.5+HR[[#This Row],[LowEnviFlag]]*2+HR[[#This Row],[LowProFlag]]*0.5)/10</f>
        <v>0.6</v>
      </c>
      <c r="AQ747" t="str">
        <f>IF(A747&gt;=_xlfn.PERCENTILE.INC($A$2:$A$1000,0.8),"High Risk",
IF(HR[[#This Row],[AttritionRiskScore]]&gt;=_xlfn.PERCENTILE.INC($AP$2:$AP$1000,0.5),"Medium Risk","Low Risk"))</f>
        <v>High Risk</v>
      </c>
      <c r="AR747">
        <f>(HR[[#This Row],[OverTimeFlag]]*4+HR[[#This Row],[LowWLBFlag]]*3+HR[[#This Row],[LowJobSatisFlag]]*2+HR[[#This Row],[LowProFlag]]*1)/10</f>
        <v>0.7</v>
      </c>
      <c r="AS747" t="str">
        <f t="shared" si="11"/>
        <v>High Burnout</v>
      </c>
      <c r="AT747" t="str">
        <f>IF(HR[[#This Row],[YearsSinceLastPromotion]]&gt;4,"High Stagnation",
IF(HR[[#This Row],[YearsSinceLastPromotion]]&gt;=3,"Medium Stagnation","Low Stagnation"))</f>
        <v>High Stagnation</v>
      </c>
      <c r="AU747" t="str">
        <f>IF(HR[[#This Row],[MonthlyIncome]]&lt;4000,"Low Salary",
IF(HR[[#This Row],[MonthlyIncome]]&lt;8000,"Medium Salary","High Salary"))</f>
        <v>Medium Salary</v>
      </c>
    </row>
    <row r="748" spans="1:47">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IF(HR[[#This Row],[OverTime]]="Yes",1,0)</f>
        <v>0</v>
      </c>
      <c r="AK748">
        <f>IF(HR[[#This Row],[JobSatisfaction]]&lt;=2,1,0)</f>
        <v>0</v>
      </c>
      <c r="AL748">
        <f>IF(HR[[#This Row],[WorkLifeBalance]]&lt;=2,1,0)</f>
        <v>0</v>
      </c>
      <c r="AM748">
        <f>IF(HR[[#This Row],[MonthlyIncome]]&lt;AVERAGE(HR[MonthlyIncome]),1,0)</f>
        <v>0</v>
      </c>
      <c r="AN748">
        <f>IF(HR[[#This Row],[EnvironmentSatisfaction]]&lt;=2,1,0)</f>
        <v>1</v>
      </c>
      <c r="AO748">
        <f>IF(HR[[#This Row],[YearsSinceLastPromotion]]&gt;4,1,0)</f>
        <v>1</v>
      </c>
      <c r="AP748">
        <f>(HR[[#This Row],[OverTimeFlag]]*1.5+HR[[#This Row],[LowJobSatisFlag]]*2.5+HR[[#This Row],[LowWLBFlag]]*2+HR[[#This Row],[LowSalaryFlag]]*1.5+HR[[#This Row],[LowEnviFlag]]*2+HR[[#This Row],[LowProFlag]]*0.5)/10</f>
        <v>0.25</v>
      </c>
      <c r="AQ748" t="str">
        <f>IF(A748&gt;=_xlfn.PERCENTILE.INC($A$2:$A$1000,0.8),"High Risk",
IF(HR[[#This Row],[AttritionRiskScore]]&gt;=_xlfn.PERCENTILE.INC($AP$2:$AP$1000,0.5),"Medium Risk","Low Risk"))</f>
        <v>Low Risk</v>
      </c>
      <c r="AR748">
        <f>(HR[[#This Row],[OverTimeFlag]]*4+HR[[#This Row],[LowWLBFlag]]*3+HR[[#This Row],[LowJobSatisFlag]]*2+HR[[#This Row],[LowProFlag]]*1)/10</f>
        <v>0.1</v>
      </c>
      <c r="AS748" t="str">
        <f t="shared" si="11"/>
        <v>Low Burnout</v>
      </c>
      <c r="AT748" t="str">
        <f>IF(HR[[#This Row],[YearsSinceLastPromotion]]&gt;4,"High Stagnation",
IF(HR[[#This Row],[YearsSinceLastPromotion]]&gt;=3,"Medium Stagnation","Low Stagnation"))</f>
        <v>High Stagnation</v>
      </c>
      <c r="AU748" t="str">
        <f>IF(HR[[#This Row],[MonthlyIncome]]&lt;4000,"Low Salary",
IF(HR[[#This Row],[MonthlyIncome]]&lt;8000,"Medium Salary","High Salary"))</f>
        <v>High Salary</v>
      </c>
    </row>
    <row r="749" spans="1:47">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IF(HR[[#This Row],[OverTime]]="Yes",1,0)</f>
        <v>1</v>
      </c>
      <c r="AK749">
        <f>IF(HR[[#This Row],[JobSatisfaction]]&lt;=2,1,0)</f>
        <v>0</v>
      </c>
      <c r="AL749">
        <f>IF(HR[[#This Row],[WorkLifeBalance]]&lt;=2,1,0)</f>
        <v>0</v>
      </c>
      <c r="AM749">
        <f>IF(HR[[#This Row],[MonthlyIncome]]&lt;AVERAGE(HR[MonthlyIncome]),1,0)</f>
        <v>0</v>
      </c>
      <c r="AN749">
        <f>IF(HR[[#This Row],[EnvironmentSatisfaction]]&lt;=2,1,0)</f>
        <v>1</v>
      </c>
      <c r="AO749">
        <f>IF(HR[[#This Row],[YearsSinceLastPromotion]]&gt;4,1,0)</f>
        <v>0</v>
      </c>
      <c r="AP749">
        <f>(HR[[#This Row],[OverTimeFlag]]*1.5+HR[[#This Row],[LowJobSatisFlag]]*2.5+HR[[#This Row],[LowWLBFlag]]*2+HR[[#This Row],[LowSalaryFlag]]*1.5+HR[[#This Row],[LowEnviFlag]]*2+HR[[#This Row],[LowProFlag]]*0.5)/10</f>
        <v>0.35</v>
      </c>
      <c r="AQ749" t="str">
        <f>IF(A749&gt;=_xlfn.PERCENTILE.INC($A$2:$A$1000,0.8),"High Risk",
IF(HR[[#This Row],[AttritionRiskScore]]&gt;=_xlfn.PERCENTILE.INC($AP$2:$AP$1000,0.5),"Medium Risk","Low Risk"))</f>
        <v>Medium Risk</v>
      </c>
      <c r="AR749">
        <f>(HR[[#This Row],[OverTimeFlag]]*4+HR[[#This Row],[LowWLBFlag]]*3+HR[[#This Row],[LowJobSatisFlag]]*2+HR[[#This Row],[LowProFlag]]*1)/10</f>
        <v>0.4</v>
      </c>
      <c r="AS749" t="str">
        <f t="shared" si="11"/>
        <v>Medium Burnout</v>
      </c>
      <c r="AT749" t="str">
        <f>IF(HR[[#This Row],[YearsSinceLastPromotion]]&gt;4,"High Stagnation",
IF(HR[[#This Row],[YearsSinceLastPromotion]]&gt;=3,"Medium Stagnation","Low Stagnation"))</f>
        <v>Low Stagnation</v>
      </c>
      <c r="AU749" t="str">
        <f>IF(HR[[#This Row],[MonthlyIncome]]&lt;4000,"Low Salary",
IF(HR[[#This Row],[MonthlyIncome]]&lt;8000,"Medium Salary","High Salary"))</f>
        <v>Medium Salary</v>
      </c>
    </row>
    <row r="750" spans="1:47">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IF(HR[[#This Row],[OverTime]]="Yes",1,0)</f>
        <v>0</v>
      </c>
      <c r="AK750">
        <f>IF(HR[[#This Row],[JobSatisfaction]]&lt;=2,1,0)</f>
        <v>1</v>
      </c>
      <c r="AL750">
        <f>IF(HR[[#This Row],[WorkLifeBalance]]&lt;=2,1,0)</f>
        <v>0</v>
      </c>
      <c r="AM750">
        <f>IF(HR[[#This Row],[MonthlyIncome]]&lt;AVERAGE(HR[MonthlyIncome]),1,0)</f>
        <v>1</v>
      </c>
      <c r="AN750">
        <f>IF(HR[[#This Row],[EnvironmentSatisfaction]]&lt;=2,1,0)</f>
        <v>1</v>
      </c>
      <c r="AO750">
        <f>IF(HR[[#This Row],[YearsSinceLastPromotion]]&gt;4,1,0)</f>
        <v>0</v>
      </c>
      <c r="AP750">
        <f>(HR[[#This Row],[OverTimeFlag]]*1.5+HR[[#This Row],[LowJobSatisFlag]]*2.5+HR[[#This Row],[LowWLBFlag]]*2+HR[[#This Row],[LowSalaryFlag]]*1.5+HR[[#This Row],[LowEnviFlag]]*2+HR[[#This Row],[LowProFlag]]*0.5)/10</f>
        <v>0.6</v>
      </c>
      <c r="AQ750" t="str">
        <f>IF(A750&gt;=_xlfn.PERCENTILE.INC($A$2:$A$1000,0.8),"High Risk",
IF(HR[[#This Row],[AttritionRiskScore]]&gt;=_xlfn.PERCENTILE.INC($AP$2:$AP$1000,0.5),"Medium Risk","Low Risk"))</f>
        <v>Medium Risk</v>
      </c>
      <c r="AR750">
        <f>(HR[[#This Row],[OverTimeFlag]]*4+HR[[#This Row],[LowWLBFlag]]*3+HR[[#This Row],[LowJobSatisFlag]]*2+HR[[#This Row],[LowProFlag]]*1)/10</f>
        <v>0.2</v>
      </c>
      <c r="AS750" t="str">
        <f t="shared" si="11"/>
        <v>Low Burnout</v>
      </c>
      <c r="AT750" t="str">
        <f>IF(HR[[#This Row],[YearsSinceLastPromotion]]&gt;4,"High Stagnation",
IF(HR[[#This Row],[YearsSinceLastPromotion]]&gt;=3,"Medium Stagnation","Low Stagnation"))</f>
        <v>Low Stagnation</v>
      </c>
      <c r="AU750" t="str">
        <f>IF(HR[[#This Row],[MonthlyIncome]]&lt;4000,"Low Salary",
IF(HR[[#This Row],[MonthlyIncome]]&lt;8000,"Medium Salary","High Salary"))</f>
        <v>Medium Salary</v>
      </c>
    </row>
    <row r="751" spans="1:47">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IF(HR[[#This Row],[OverTime]]="Yes",1,0)</f>
        <v>0</v>
      </c>
      <c r="AK751">
        <f>IF(HR[[#This Row],[JobSatisfaction]]&lt;=2,1,0)</f>
        <v>0</v>
      </c>
      <c r="AL751">
        <f>IF(HR[[#This Row],[WorkLifeBalance]]&lt;=2,1,0)</f>
        <v>0</v>
      </c>
      <c r="AM751">
        <f>IF(HR[[#This Row],[MonthlyIncome]]&lt;AVERAGE(HR[MonthlyIncome]),1,0)</f>
        <v>0</v>
      </c>
      <c r="AN751">
        <f>IF(HR[[#This Row],[EnvironmentSatisfaction]]&lt;=2,1,0)</f>
        <v>1</v>
      </c>
      <c r="AO751">
        <f>IF(HR[[#This Row],[YearsSinceLastPromotion]]&gt;4,1,0)</f>
        <v>1</v>
      </c>
      <c r="AP751">
        <f>(HR[[#This Row],[OverTimeFlag]]*1.5+HR[[#This Row],[LowJobSatisFlag]]*2.5+HR[[#This Row],[LowWLBFlag]]*2+HR[[#This Row],[LowSalaryFlag]]*1.5+HR[[#This Row],[LowEnviFlag]]*2+HR[[#This Row],[LowProFlag]]*0.5)/10</f>
        <v>0.25</v>
      </c>
      <c r="AQ751" t="str">
        <f>IF(A751&gt;=_xlfn.PERCENTILE.INC($A$2:$A$1000,0.8),"High Risk",
IF(HR[[#This Row],[AttritionRiskScore]]&gt;=_xlfn.PERCENTILE.INC($AP$2:$AP$1000,0.5),"Medium Risk","Low Risk"))</f>
        <v>High Risk</v>
      </c>
      <c r="AR751">
        <f>(HR[[#This Row],[OverTimeFlag]]*4+HR[[#This Row],[LowWLBFlag]]*3+HR[[#This Row],[LowJobSatisFlag]]*2+HR[[#This Row],[LowProFlag]]*1)/10</f>
        <v>0.1</v>
      </c>
      <c r="AS751" t="str">
        <f t="shared" si="11"/>
        <v>Low Burnout</v>
      </c>
      <c r="AT751" t="str">
        <f>IF(HR[[#This Row],[YearsSinceLastPromotion]]&gt;4,"High Stagnation",
IF(HR[[#This Row],[YearsSinceLastPromotion]]&gt;=3,"Medium Stagnation","Low Stagnation"))</f>
        <v>High Stagnation</v>
      </c>
      <c r="AU751" t="str">
        <f>IF(HR[[#This Row],[MonthlyIncome]]&lt;4000,"Low Salary",
IF(HR[[#This Row],[MonthlyIncome]]&lt;8000,"Medium Salary","High Salary"))</f>
        <v>High Salary</v>
      </c>
    </row>
    <row r="752" spans="1:47">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IF(HR[[#This Row],[OverTime]]="Yes",1,0)</f>
        <v>1</v>
      </c>
      <c r="AK752">
        <f>IF(HR[[#This Row],[JobSatisfaction]]&lt;=2,1,0)</f>
        <v>0</v>
      </c>
      <c r="AL752">
        <f>IF(HR[[#This Row],[WorkLifeBalance]]&lt;=2,1,0)</f>
        <v>0</v>
      </c>
      <c r="AM752">
        <f>IF(HR[[#This Row],[MonthlyIncome]]&lt;AVERAGE(HR[MonthlyIncome]),1,0)</f>
        <v>0</v>
      </c>
      <c r="AN752">
        <f>IF(HR[[#This Row],[EnvironmentSatisfaction]]&lt;=2,1,0)</f>
        <v>0</v>
      </c>
      <c r="AO752">
        <f>IF(HR[[#This Row],[YearsSinceLastPromotion]]&gt;4,1,0)</f>
        <v>1</v>
      </c>
      <c r="AP752">
        <f>(HR[[#This Row],[OverTimeFlag]]*1.5+HR[[#This Row],[LowJobSatisFlag]]*2.5+HR[[#This Row],[LowWLBFlag]]*2+HR[[#This Row],[LowSalaryFlag]]*1.5+HR[[#This Row],[LowEnviFlag]]*2+HR[[#This Row],[LowProFlag]]*0.5)/10</f>
        <v>0.2</v>
      </c>
      <c r="AQ752" t="str">
        <f>IF(A752&gt;=_xlfn.PERCENTILE.INC($A$2:$A$1000,0.8),"High Risk",
IF(HR[[#This Row],[AttritionRiskScore]]&gt;=_xlfn.PERCENTILE.INC($AP$2:$AP$1000,0.5),"Medium Risk","Low Risk"))</f>
        <v>Low Risk</v>
      </c>
      <c r="AR752">
        <f>(HR[[#This Row],[OverTimeFlag]]*4+HR[[#This Row],[LowWLBFlag]]*3+HR[[#This Row],[LowJobSatisFlag]]*2+HR[[#This Row],[LowProFlag]]*1)/10</f>
        <v>0.5</v>
      </c>
      <c r="AS752" t="str">
        <f t="shared" si="11"/>
        <v>Medium Burnout</v>
      </c>
      <c r="AT752" t="str">
        <f>IF(HR[[#This Row],[YearsSinceLastPromotion]]&gt;4,"High Stagnation",
IF(HR[[#This Row],[YearsSinceLastPromotion]]&gt;=3,"Medium Stagnation","Low Stagnation"))</f>
        <v>High Stagnation</v>
      </c>
      <c r="AU752" t="str">
        <f>IF(HR[[#This Row],[MonthlyIncome]]&lt;4000,"Low Salary",
IF(HR[[#This Row],[MonthlyIncome]]&lt;8000,"Medium Salary","High Salary"))</f>
        <v>High Salary</v>
      </c>
    </row>
    <row r="753" spans="1:47">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IF(HR[[#This Row],[OverTime]]="Yes",1,0)</f>
        <v>0</v>
      </c>
      <c r="AK753">
        <f>IF(HR[[#This Row],[JobSatisfaction]]&lt;=2,1,0)</f>
        <v>0</v>
      </c>
      <c r="AL753">
        <f>IF(HR[[#This Row],[WorkLifeBalance]]&lt;=2,1,0)</f>
        <v>0</v>
      </c>
      <c r="AM753">
        <f>IF(HR[[#This Row],[MonthlyIncome]]&lt;AVERAGE(HR[MonthlyIncome]),1,0)</f>
        <v>1</v>
      </c>
      <c r="AN753">
        <f>IF(HR[[#This Row],[EnvironmentSatisfaction]]&lt;=2,1,0)</f>
        <v>0</v>
      </c>
      <c r="AO753">
        <f>IF(HR[[#This Row],[YearsSinceLastPromotion]]&gt;4,1,0)</f>
        <v>0</v>
      </c>
      <c r="AP753">
        <f>(HR[[#This Row],[OverTimeFlag]]*1.5+HR[[#This Row],[LowJobSatisFlag]]*2.5+HR[[#This Row],[LowWLBFlag]]*2+HR[[#This Row],[LowSalaryFlag]]*1.5+HR[[#This Row],[LowEnviFlag]]*2+HR[[#This Row],[LowProFlag]]*0.5)/10</f>
        <v>0.15</v>
      </c>
      <c r="AQ753" t="str">
        <f>IF(A753&gt;=_xlfn.PERCENTILE.INC($A$2:$A$1000,0.8),"High Risk",
IF(HR[[#This Row],[AttritionRiskScore]]&gt;=_xlfn.PERCENTILE.INC($AP$2:$AP$1000,0.5),"Medium Risk","Low Risk"))</f>
        <v>High Risk</v>
      </c>
      <c r="AR753">
        <f>(HR[[#This Row],[OverTimeFlag]]*4+HR[[#This Row],[LowWLBFlag]]*3+HR[[#This Row],[LowJobSatisFlag]]*2+HR[[#This Row],[LowProFlag]]*1)/10</f>
        <v>0</v>
      </c>
      <c r="AS753" t="str">
        <f t="shared" si="11"/>
        <v>Low Burnout</v>
      </c>
      <c r="AT753" t="str">
        <f>IF(HR[[#This Row],[YearsSinceLastPromotion]]&gt;4,"High Stagnation",
IF(HR[[#This Row],[YearsSinceLastPromotion]]&gt;=3,"Medium Stagnation","Low Stagnation"))</f>
        <v>Low Stagnation</v>
      </c>
      <c r="AU753" t="str">
        <f>IF(HR[[#This Row],[MonthlyIncome]]&lt;4000,"Low Salary",
IF(HR[[#This Row],[MonthlyIncome]]&lt;8000,"Medium Salary","High Salary"))</f>
        <v>Medium Salary</v>
      </c>
    </row>
    <row r="754" spans="1:47">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IF(HR[[#This Row],[OverTime]]="Yes",1,0)</f>
        <v>0</v>
      </c>
      <c r="AK754">
        <f>IF(HR[[#This Row],[JobSatisfaction]]&lt;=2,1,0)</f>
        <v>1</v>
      </c>
      <c r="AL754">
        <f>IF(HR[[#This Row],[WorkLifeBalance]]&lt;=2,1,0)</f>
        <v>0</v>
      </c>
      <c r="AM754">
        <f>IF(HR[[#This Row],[MonthlyIncome]]&lt;AVERAGE(HR[MonthlyIncome]),1,0)</f>
        <v>1</v>
      </c>
      <c r="AN754">
        <f>IF(HR[[#This Row],[EnvironmentSatisfaction]]&lt;=2,1,0)</f>
        <v>0</v>
      </c>
      <c r="AO754">
        <f>IF(HR[[#This Row],[YearsSinceLastPromotion]]&gt;4,1,0)</f>
        <v>1</v>
      </c>
      <c r="AP754">
        <f>(HR[[#This Row],[OverTimeFlag]]*1.5+HR[[#This Row],[LowJobSatisFlag]]*2.5+HR[[#This Row],[LowWLBFlag]]*2+HR[[#This Row],[LowSalaryFlag]]*1.5+HR[[#This Row],[LowEnviFlag]]*2+HR[[#This Row],[LowProFlag]]*0.5)/10</f>
        <v>0.45</v>
      </c>
      <c r="AQ754" t="str">
        <f>IF(A754&gt;=_xlfn.PERCENTILE.INC($A$2:$A$1000,0.8),"High Risk",
IF(HR[[#This Row],[AttritionRiskScore]]&gt;=_xlfn.PERCENTILE.INC($AP$2:$AP$1000,0.5),"Medium Risk","Low Risk"))</f>
        <v>Medium Risk</v>
      </c>
      <c r="AR754">
        <f>(HR[[#This Row],[OverTimeFlag]]*4+HR[[#This Row],[LowWLBFlag]]*3+HR[[#This Row],[LowJobSatisFlag]]*2+HR[[#This Row],[LowProFlag]]*1)/10</f>
        <v>0.3</v>
      </c>
      <c r="AS754" t="str">
        <f t="shared" si="11"/>
        <v>Low Burnout</v>
      </c>
      <c r="AT754" t="str">
        <f>IF(HR[[#This Row],[YearsSinceLastPromotion]]&gt;4,"High Stagnation",
IF(HR[[#This Row],[YearsSinceLastPromotion]]&gt;=3,"Medium Stagnation","Low Stagnation"))</f>
        <v>High Stagnation</v>
      </c>
      <c r="AU754" t="str">
        <f>IF(HR[[#This Row],[MonthlyIncome]]&lt;4000,"Low Salary",
IF(HR[[#This Row],[MonthlyIncome]]&lt;8000,"Medium Salary","High Salary"))</f>
        <v>Low Salary</v>
      </c>
    </row>
    <row r="755" spans="1:47">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IF(HR[[#This Row],[OverTime]]="Yes",1,0)</f>
        <v>1</v>
      </c>
      <c r="AK755">
        <f>IF(HR[[#This Row],[JobSatisfaction]]&lt;=2,1,0)</f>
        <v>1</v>
      </c>
      <c r="AL755">
        <f>IF(HR[[#This Row],[WorkLifeBalance]]&lt;=2,1,0)</f>
        <v>0</v>
      </c>
      <c r="AM755">
        <f>IF(HR[[#This Row],[MonthlyIncome]]&lt;AVERAGE(HR[MonthlyIncome]),1,0)</f>
        <v>0</v>
      </c>
      <c r="AN755">
        <f>IF(HR[[#This Row],[EnvironmentSatisfaction]]&lt;=2,1,0)</f>
        <v>0</v>
      </c>
      <c r="AO755">
        <f>IF(HR[[#This Row],[YearsSinceLastPromotion]]&gt;4,1,0)</f>
        <v>0</v>
      </c>
      <c r="AP755">
        <f>(HR[[#This Row],[OverTimeFlag]]*1.5+HR[[#This Row],[LowJobSatisFlag]]*2.5+HR[[#This Row],[LowWLBFlag]]*2+HR[[#This Row],[LowSalaryFlag]]*1.5+HR[[#This Row],[LowEnviFlag]]*2+HR[[#This Row],[LowProFlag]]*0.5)/10</f>
        <v>0.4</v>
      </c>
      <c r="AQ755" t="str">
        <f>IF(A755&gt;=_xlfn.PERCENTILE.INC($A$2:$A$1000,0.8),"High Risk",
IF(HR[[#This Row],[AttritionRiskScore]]&gt;=_xlfn.PERCENTILE.INC($AP$2:$AP$1000,0.5),"Medium Risk","Low Risk"))</f>
        <v>Medium Risk</v>
      </c>
      <c r="AR755">
        <f>(HR[[#This Row],[OverTimeFlag]]*4+HR[[#This Row],[LowWLBFlag]]*3+HR[[#This Row],[LowJobSatisFlag]]*2+HR[[#This Row],[LowProFlag]]*1)/10</f>
        <v>0.6</v>
      </c>
      <c r="AS755" t="str">
        <f t="shared" si="11"/>
        <v>Medium Burnout</v>
      </c>
      <c r="AT755" t="str">
        <f>IF(HR[[#This Row],[YearsSinceLastPromotion]]&gt;4,"High Stagnation",
IF(HR[[#This Row],[YearsSinceLastPromotion]]&gt;=3,"Medium Stagnation","Low Stagnation"))</f>
        <v>Low Stagnation</v>
      </c>
      <c r="AU755" t="str">
        <f>IF(HR[[#This Row],[MonthlyIncome]]&lt;4000,"Low Salary",
IF(HR[[#This Row],[MonthlyIncome]]&lt;8000,"Medium Salary","High Salary"))</f>
        <v>High Salary</v>
      </c>
    </row>
    <row r="756" spans="1:47">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IF(HR[[#This Row],[OverTime]]="Yes",1,0)</f>
        <v>0</v>
      </c>
      <c r="AK756">
        <f>IF(HR[[#This Row],[JobSatisfaction]]&lt;=2,1,0)</f>
        <v>0</v>
      </c>
      <c r="AL756">
        <f>IF(HR[[#This Row],[WorkLifeBalance]]&lt;=2,1,0)</f>
        <v>1</v>
      </c>
      <c r="AM756">
        <f>IF(HR[[#This Row],[MonthlyIncome]]&lt;AVERAGE(HR[MonthlyIncome]),1,0)</f>
        <v>1</v>
      </c>
      <c r="AN756">
        <f>IF(HR[[#This Row],[EnvironmentSatisfaction]]&lt;=2,1,0)</f>
        <v>1</v>
      </c>
      <c r="AO756">
        <f>IF(HR[[#This Row],[YearsSinceLastPromotion]]&gt;4,1,0)</f>
        <v>0</v>
      </c>
      <c r="AP756">
        <f>(HR[[#This Row],[OverTimeFlag]]*1.5+HR[[#This Row],[LowJobSatisFlag]]*2.5+HR[[#This Row],[LowWLBFlag]]*2+HR[[#This Row],[LowSalaryFlag]]*1.5+HR[[#This Row],[LowEnviFlag]]*2+HR[[#This Row],[LowProFlag]]*0.5)/10</f>
        <v>0.55000000000000004</v>
      </c>
      <c r="AQ756" t="str">
        <f>IF(A756&gt;=_xlfn.PERCENTILE.INC($A$2:$A$1000,0.8),"High Risk",
IF(HR[[#This Row],[AttritionRiskScore]]&gt;=_xlfn.PERCENTILE.INC($AP$2:$AP$1000,0.5),"Medium Risk","Low Risk"))</f>
        <v>Medium Risk</v>
      </c>
      <c r="AR756">
        <f>(HR[[#This Row],[OverTimeFlag]]*4+HR[[#This Row],[LowWLBFlag]]*3+HR[[#This Row],[LowJobSatisFlag]]*2+HR[[#This Row],[LowProFlag]]*1)/10</f>
        <v>0.3</v>
      </c>
      <c r="AS756" t="str">
        <f t="shared" si="11"/>
        <v>Low Burnout</v>
      </c>
      <c r="AT756" t="str">
        <f>IF(HR[[#This Row],[YearsSinceLastPromotion]]&gt;4,"High Stagnation",
IF(HR[[#This Row],[YearsSinceLastPromotion]]&gt;=3,"Medium Stagnation","Low Stagnation"))</f>
        <v>Low Stagnation</v>
      </c>
      <c r="AU756" t="str">
        <f>IF(HR[[#This Row],[MonthlyIncome]]&lt;4000,"Low Salary",
IF(HR[[#This Row],[MonthlyIncome]]&lt;8000,"Medium Salary","High Salary"))</f>
        <v>Low Salary</v>
      </c>
    </row>
    <row r="757" spans="1:47">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IF(HR[[#This Row],[OverTime]]="Yes",1,0)</f>
        <v>0</v>
      </c>
      <c r="AK757">
        <f>IF(HR[[#This Row],[JobSatisfaction]]&lt;=2,1,0)</f>
        <v>0</v>
      </c>
      <c r="AL757">
        <f>IF(HR[[#This Row],[WorkLifeBalance]]&lt;=2,1,0)</f>
        <v>0</v>
      </c>
      <c r="AM757">
        <f>IF(HR[[#This Row],[MonthlyIncome]]&lt;AVERAGE(HR[MonthlyIncome]),1,0)</f>
        <v>0</v>
      </c>
      <c r="AN757">
        <f>IF(HR[[#This Row],[EnvironmentSatisfaction]]&lt;=2,1,0)</f>
        <v>0</v>
      </c>
      <c r="AO757">
        <f>IF(HR[[#This Row],[YearsSinceLastPromotion]]&gt;4,1,0)</f>
        <v>0</v>
      </c>
      <c r="AP757">
        <f>(HR[[#This Row],[OverTimeFlag]]*1.5+HR[[#This Row],[LowJobSatisFlag]]*2.5+HR[[#This Row],[LowWLBFlag]]*2+HR[[#This Row],[LowSalaryFlag]]*1.5+HR[[#This Row],[LowEnviFlag]]*2+HR[[#This Row],[LowProFlag]]*0.5)/10</f>
        <v>0</v>
      </c>
      <c r="AQ757" t="str">
        <f>IF(A757&gt;=_xlfn.PERCENTILE.INC($A$2:$A$1000,0.8),"High Risk",
IF(HR[[#This Row],[AttritionRiskScore]]&gt;=_xlfn.PERCENTILE.INC($AP$2:$AP$1000,0.5),"Medium Risk","Low Risk"))</f>
        <v>High Risk</v>
      </c>
      <c r="AR757">
        <f>(HR[[#This Row],[OverTimeFlag]]*4+HR[[#This Row],[LowWLBFlag]]*3+HR[[#This Row],[LowJobSatisFlag]]*2+HR[[#This Row],[LowProFlag]]*1)/10</f>
        <v>0</v>
      </c>
      <c r="AS757" t="str">
        <f t="shared" si="11"/>
        <v>Low Burnout</v>
      </c>
      <c r="AT757" t="str">
        <f>IF(HR[[#This Row],[YearsSinceLastPromotion]]&gt;4,"High Stagnation",
IF(HR[[#This Row],[YearsSinceLastPromotion]]&gt;=3,"Medium Stagnation","Low Stagnation"))</f>
        <v>Low Stagnation</v>
      </c>
      <c r="AU757" t="str">
        <f>IF(HR[[#This Row],[MonthlyIncome]]&lt;4000,"Low Salary",
IF(HR[[#This Row],[MonthlyIncome]]&lt;8000,"Medium Salary","High Salary"))</f>
        <v>High Salary</v>
      </c>
    </row>
    <row r="758" spans="1:47">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IF(HR[[#This Row],[OverTime]]="Yes",1,0)</f>
        <v>0</v>
      </c>
      <c r="AK758">
        <f>IF(HR[[#This Row],[JobSatisfaction]]&lt;=2,1,0)</f>
        <v>0</v>
      </c>
      <c r="AL758">
        <f>IF(HR[[#This Row],[WorkLifeBalance]]&lt;=2,1,0)</f>
        <v>0</v>
      </c>
      <c r="AM758">
        <f>IF(HR[[#This Row],[MonthlyIncome]]&lt;AVERAGE(HR[MonthlyIncome]),1,0)</f>
        <v>1</v>
      </c>
      <c r="AN758">
        <f>IF(HR[[#This Row],[EnvironmentSatisfaction]]&lt;=2,1,0)</f>
        <v>0</v>
      </c>
      <c r="AO758">
        <f>IF(HR[[#This Row],[YearsSinceLastPromotion]]&gt;4,1,0)</f>
        <v>1</v>
      </c>
      <c r="AP758">
        <f>(HR[[#This Row],[OverTimeFlag]]*1.5+HR[[#This Row],[LowJobSatisFlag]]*2.5+HR[[#This Row],[LowWLBFlag]]*2+HR[[#This Row],[LowSalaryFlag]]*1.5+HR[[#This Row],[LowEnviFlag]]*2+HR[[#This Row],[LowProFlag]]*0.5)/10</f>
        <v>0.2</v>
      </c>
      <c r="AQ758" t="str">
        <f>IF(A758&gt;=_xlfn.PERCENTILE.INC($A$2:$A$1000,0.8),"High Risk",
IF(HR[[#This Row],[AttritionRiskScore]]&gt;=_xlfn.PERCENTILE.INC($AP$2:$AP$1000,0.5),"Medium Risk","Low Risk"))</f>
        <v>Low Risk</v>
      </c>
      <c r="AR758">
        <f>(HR[[#This Row],[OverTimeFlag]]*4+HR[[#This Row],[LowWLBFlag]]*3+HR[[#This Row],[LowJobSatisFlag]]*2+HR[[#This Row],[LowProFlag]]*1)/10</f>
        <v>0.1</v>
      </c>
      <c r="AS758" t="str">
        <f t="shared" si="11"/>
        <v>Low Burnout</v>
      </c>
      <c r="AT758" t="str">
        <f>IF(HR[[#This Row],[YearsSinceLastPromotion]]&gt;4,"High Stagnation",
IF(HR[[#This Row],[YearsSinceLastPromotion]]&gt;=3,"Medium Stagnation","Low Stagnation"))</f>
        <v>High Stagnation</v>
      </c>
      <c r="AU758" t="str">
        <f>IF(HR[[#This Row],[MonthlyIncome]]&lt;4000,"Low Salary",
IF(HR[[#This Row],[MonthlyIncome]]&lt;8000,"Medium Salary","High Salary"))</f>
        <v>Medium Salary</v>
      </c>
    </row>
    <row r="759" spans="1:47">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IF(HR[[#This Row],[OverTime]]="Yes",1,0)</f>
        <v>0</v>
      </c>
      <c r="AK759">
        <f>IF(HR[[#This Row],[JobSatisfaction]]&lt;=2,1,0)</f>
        <v>0</v>
      </c>
      <c r="AL759">
        <f>IF(HR[[#This Row],[WorkLifeBalance]]&lt;=2,1,0)</f>
        <v>1</v>
      </c>
      <c r="AM759">
        <f>IF(HR[[#This Row],[MonthlyIncome]]&lt;AVERAGE(HR[MonthlyIncome]),1,0)</f>
        <v>0</v>
      </c>
      <c r="AN759">
        <f>IF(HR[[#This Row],[EnvironmentSatisfaction]]&lt;=2,1,0)</f>
        <v>1</v>
      </c>
      <c r="AO759">
        <f>IF(HR[[#This Row],[YearsSinceLastPromotion]]&gt;4,1,0)</f>
        <v>0</v>
      </c>
      <c r="AP759">
        <f>(HR[[#This Row],[OverTimeFlag]]*1.5+HR[[#This Row],[LowJobSatisFlag]]*2.5+HR[[#This Row],[LowWLBFlag]]*2+HR[[#This Row],[LowSalaryFlag]]*1.5+HR[[#This Row],[LowEnviFlag]]*2+HR[[#This Row],[LowProFlag]]*0.5)/10</f>
        <v>0.4</v>
      </c>
      <c r="AQ759" t="str">
        <f>IF(A759&gt;=_xlfn.PERCENTILE.INC($A$2:$A$1000,0.8),"High Risk",
IF(HR[[#This Row],[AttritionRiskScore]]&gt;=_xlfn.PERCENTILE.INC($AP$2:$AP$1000,0.5),"Medium Risk","Low Risk"))</f>
        <v>Medium Risk</v>
      </c>
      <c r="AR759">
        <f>(HR[[#This Row],[OverTimeFlag]]*4+HR[[#This Row],[LowWLBFlag]]*3+HR[[#This Row],[LowJobSatisFlag]]*2+HR[[#This Row],[LowProFlag]]*1)/10</f>
        <v>0.3</v>
      </c>
      <c r="AS759" t="str">
        <f t="shared" si="11"/>
        <v>Low Burnout</v>
      </c>
      <c r="AT759" t="str">
        <f>IF(HR[[#This Row],[YearsSinceLastPromotion]]&gt;4,"High Stagnation",
IF(HR[[#This Row],[YearsSinceLastPromotion]]&gt;=3,"Medium Stagnation","Low Stagnation"))</f>
        <v>Low Stagnation</v>
      </c>
      <c r="AU759" t="str">
        <f>IF(HR[[#This Row],[MonthlyIncome]]&lt;4000,"Low Salary",
IF(HR[[#This Row],[MonthlyIncome]]&lt;8000,"Medium Salary","High Salary"))</f>
        <v>High Salary</v>
      </c>
    </row>
    <row r="760" spans="1:47">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IF(HR[[#This Row],[OverTime]]="Yes",1,0)</f>
        <v>1</v>
      </c>
      <c r="AK760">
        <f>IF(HR[[#This Row],[JobSatisfaction]]&lt;=2,1,0)</f>
        <v>0</v>
      </c>
      <c r="AL760">
        <f>IF(HR[[#This Row],[WorkLifeBalance]]&lt;=2,1,0)</f>
        <v>1</v>
      </c>
      <c r="AM760">
        <f>IF(HR[[#This Row],[MonthlyIncome]]&lt;AVERAGE(HR[MonthlyIncome]),1,0)</f>
        <v>0</v>
      </c>
      <c r="AN760">
        <f>IF(HR[[#This Row],[EnvironmentSatisfaction]]&lt;=2,1,0)</f>
        <v>1</v>
      </c>
      <c r="AO760">
        <f>IF(HR[[#This Row],[YearsSinceLastPromotion]]&gt;4,1,0)</f>
        <v>0</v>
      </c>
      <c r="AP760">
        <f>(HR[[#This Row],[OverTimeFlag]]*1.5+HR[[#This Row],[LowJobSatisFlag]]*2.5+HR[[#This Row],[LowWLBFlag]]*2+HR[[#This Row],[LowSalaryFlag]]*1.5+HR[[#This Row],[LowEnviFlag]]*2+HR[[#This Row],[LowProFlag]]*0.5)/10</f>
        <v>0.55000000000000004</v>
      </c>
      <c r="AQ760" t="str">
        <f>IF(A760&gt;=_xlfn.PERCENTILE.INC($A$2:$A$1000,0.8),"High Risk",
IF(HR[[#This Row],[AttritionRiskScore]]&gt;=_xlfn.PERCENTILE.INC($AP$2:$AP$1000,0.5),"Medium Risk","Low Risk"))</f>
        <v>High Risk</v>
      </c>
      <c r="AR760">
        <f>(HR[[#This Row],[OverTimeFlag]]*4+HR[[#This Row],[LowWLBFlag]]*3+HR[[#This Row],[LowJobSatisFlag]]*2+HR[[#This Row],[LowProFlag]]*1)/10</f>
        <v>0.7</v>
      </c>
      <c r="AS760" t="str">
        <f t="shared" si="11"/>
        <v>High Burnout</v>
      </c>
      <c r="AT760" t="str">
        <f>IF(HR[[#This Row],[YearsSinceLastPromotion]]&gt;4,"High Stagnation",
IF(HR[[#This Row],[YearsSinceLastPromotion]]&gt;=3,"Medium Stagnation","Low Stagnation"))</f>
        <v>Low Stagnation</v>
      </c>
      <c r="AU760" t="str">
        <f>IF(HR[[#This Row],[MonthlyIncome]]&lt;4000,"Low Salary",
IF(HR[[#This Row],[MonthlyIncome]]&lt;8000,"Medium Salary","High Salary"))</f>
        <v>High Salary</v>
      </c>
    </row>
    <row r="761" spans="1:47">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IF(HR[[#This Row],[OverTime]]="Yes",1,0)</f>
        <v>0</v>
      </c>
      <c r="AK761">
        <f>IF(HR[[#This Row],[JobSatisfaction]]&lt;=2,1,0)</f>
        <v>1</v>
      </c>
      <c r="AL761">
        <f>IF(HR[[#This Row],[WorkLifeBalance]]&lt;=2,1,0)</f>
        <v>0</v>
      </c>
      <c r="AM761">
        <f>IF(HR[[#This Row],[MonthlyIncome]]&lt;AVERAGE(HR[MonthlyIncome]),1,0)</f>
        <v>1</v>
      </c>
      <c r="AN761">
        <f>IF(HR[[#This Row],[EnvironmentSatisfaction]]&lt;=2,1,0)</f>
        <v>1</v>
      </c>
      <c r="AO761">
        <f>IF(HR[[#This Row],[YearsSinceLastPromotion]]&gt;4,1,0)</f>
        <v>0</v>
      </c>
      <c r="AP761">
        <f>(HR[[#This Row],[OverTimeFlag]]*1.5+HR[[#This Row],[LowJobSatisFlag]]*2.5+HR[[#This Row],[LowWLBFlag]]*2+HR[[#This Row],[LowSalaryFlag]]*1.5+HR[[#This Row],[LowEnviFlag]]*2+HR[[#This Row],[LowProFlag]]*0.5)/10</f>
        <v>0.6</v>
      </c>
      <c r="AQ761" t="str">
        <f>IF(A761&gt;=_xlfn.PERCENTILE.INC($A$2:$A$1000,0.8),"High Risk",
IF(HR[[#This Row],[AttritionRiskScore]]&gt;=_xlfn.PERCENTILE.INC($AP$2:$AP$1000,0.5),"Medium Risk","Low Risk"))</f>
        <v>High Risk</v>
      </c>
      <c r="AR761">
        <f>(HR[[#This Row],[OverTimeFlag]]*4+HR[[#This Row],[LowWLBFlag]]*3+HR[[#This Row],[LowJobSatisFlag]]*2+HR[[#This Row],[LowProFlag]]*1)/10</f>
        <v>0.2</v>
      </c>
      <c r="AS761" t="str">
        <f t="shared" si="11"/>
        <v>Low Burnout</v>
      </c>
      <c r="AT761" t="str">
        <f>IF(HR[[#This Row],[YearsSinceLastPromotion]]&gt;4,"High Stagnation",
IF(HR[[#This Row],[YearsSinceLastPromotion]]&gt;=3,"Medium Stagnation","Low Stagnation"))</f>
        <v>Low Stagnation</v>
      </c>
      <c r="AU761" t="str">
        <f>IF(HR[[#This Row],[MonthlyIncome]]&lt;4000,"Low Salary",
IF(HR[[#This Row],[MonthlyIncome]]&lt;8000,"Medium Salary","High Salary"))</f>
        <v>Low Salary</v>
      </c>
    </row>
    <row r="762" spans="1:47">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IF(HR[[#This Row],[OverTime]]="Yes",1,0)</f>
        <v>0</v>
      </c>
      <c r="AK762">
        <f>IF(HR[[#This Row],[JobSatisfaction]]&lt;=2,1,0)</f>
        <v>1</v>
      </c>
      <c r="AL762">
        <f>IF(HR[[#This Row],[WorkLifeBalance]]&lt;=2,1,0)</f>
        <v>0</v>
      </c>
      <c r="AM762">
        <f>IF(HR[[#This Row],[MonthlyIncome]]&lt;AVERAGE(HR[MonthlyIncome]),1,0)</f>
        <v>0</v>
      </c>
      <c r="AN762">
        <f>IF(HR[[#This Row],[EnvironmentSatisfaction]]&lt;=2,1,0)</f>
        <v>0</v>
      </c>
      <c r="AO762">
        <f>IF(HR[[#This Row],[YearsSinceLastPromotion]]&gt;4,1,0)</f>
        <v>1</v>
      </c>
      <c r="AP762">
        <f>(HR[[#This Row],[OverTimeFlag]]*1.5+HR[[#This Row],[LowJobSatisFlag]]*2.5+HR[[#This Row],[LowWLBFlag]]*2+HR[[#This Row],[LowSalaryFlag]]*1.5+HR[[#This Row],[LowEnviFlag]]*2+HR[[#This Row],[LowProFlag]]*0.5)/10</f>
        <v>0.3</v>
      </c>
      <c r="AQ762" t="str">
        <f>IF(A762&gt;=_xlfn.PERCENTILE.INC($A$2:$A$1000,0.8),"High Risk",
IF(HR[[#This Row],[AttritionRiskScore]]&gt;=_xlfn.PERCENTILE.INC($AP$2:$AP$1000,0.5),"Medium Risk","Low Risk"))</f>
        <v>High Risk</v>
      </c>
      <c r="AR762">
        <f>(HR[[#This Row],[OverTimeFlag]]*4+HR[[#This Row],[LowWLBFlag]]*3+HR[[#This Row],[LowJobSatisFlag]]*2+HR[[#This Row],[LowProFlag]]*1)/10</f>
        <v>0.3</v>
      </c>
      <c r="AS762" t="str">
        <f t="shared" si="11"/>
        <v>Low Burnout</v>
      </c>
      <c r="AT762" t="str">
        <f>IF(HR[[#This Row],[YearsSinceLastPromotion]]&gt;4,"High Stagnation",
IF(HR[[#This Row],[YearsSinceLastPromotion]]&gt;=3,"Medium Stagnation","Low Stagnation"))</f>
        <v>High Stagnation</v>
      </c>
      <c r="AU762" t="str">
        <f>IF(HR[[#This Row],[MonthlyIncome]]&lt;4000,"Low Salary",
IF(HR[[#This Row],[MonthlyIncome]]&lt;8000,"Medium Salary","High Salary"))</f>
        <v>Medium Salary</v>
      </c>
    </row>
    <row r="763" spans="1:47">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IF(HR[[#This Row],[OverTime]]="Yes",1,0)</f>
        <v>0</v>
      </c>
      <c r="AK763">
        <f>IF(HR[[#This Row],[JobSatisfaction]]&lt;=2,1,0)</f>
        <v>0</v>
      </c>
      <c r="AL763">
        <f>IF(HR[[#This Row],[WorkLifeBalance]]&lt;=2,1,0)</f>
        <v>1</v>
      </c>
      <c r="AM763">
        <f>IF(HR[[#This Row],[MonthlyIncome]]&lt;AVERAGE(HR[MonthlyIncome]),1,0)</f>
        <v>1</v>
      </c>
      <c r="AN763">
        <f>IF(HR[[#This Row],[EnvironmentSatisfaction]]&lt;=2,1,0)</f>
        <v>1</v>
      </c>
      <c r="AO763">
        <f>IF(HR[[#This Row],[YearsSinceLastPromotion]]&gt;4,1,0)</f>
        <v>0</v>
      </c>
      <c r="AP763">
        <f>(HR[[#This Row],[OverTimeFlag]]*1.5+HR[[#This Row],[LowJobSatisFlag]]*2.5+HR[[#This Row],[LowWLBFlag]]*2+HR[[#This Row],[LowSalaryFlag]]*1.5+HR[[#This Row],[LowEnviFlag]]*2+HR[[#This Row],[LowProFlag]]*0.5)/10</f>
        <v>0.55000000000000004</v>
      </c>
      <c r="AQ763" t="str">
        <f>IF(A763&gt;=_xlfn.PERCENTILE.INC($A$2:$A$1000,0.8),"High Risk",
IF(HR[[#This Row],[AttritionRiskScore]]&gt;=_xlfn.PERCENTILE.INC($AP$2:$AP$1000,0.5),"Medium Risk","Low Risk"))</f>
        <v>Medium Risk</v>
      </c>
      <c r="AR763">
        <f>(HR[[#This Row],[OverTimeFlag]]*4+HR[[#This Row],[LowWLBFlag]]*3+HR[[#This Row],[LowJobSatisFlag]]*2+HR[[#This Row],[LowProFlag]]*1)/10</f>
        <v>0.3</v>
      </c>
      <c r="AS763" t="str">
        <f t="shared" si="11"/>
        <v>Low Burnout</v>
      </c>
      <c r="AT763" t="str">
        <f>IF(HR[[#This Row],[YearsSinceLastPromotion]]&gt;4,"High Stagnation",
IF(HR[[#This Row],[YearsSinceLastPromotion]]&gt;=3,"Medium Stagnation","Low Stagnation"))</f>
        <v>Low Stagnation</v>
      </c>
      <c r="AU763" t="str">
        <f>IF(HR[[#This Row],[MonthlyIncome]]&lt;4000,"Low Salary",
IF(HR[[#This Row],[MonthlyIncome]]&lt;8000,"Medium Salary","High Salary"))</f>
        <v>Medium Salary</v>
      </c>
    </row>
    <row r="764" spans="1:47">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IF(HR[[#This Row],[OverTime]]="Yes",1,0)</f>
        <v>1</v>
      </c>
      <c r="AK764">
        <f>IF(HR[[#This Row],[JobSatisfaction]]&lt;=2,1,0)</f>
        <v>1</v>
      </c>
      <c r="AL764">
        <f>IF(HR[[#This Row],[WorkLifeBalance]]&lt;=2,1,0)</f>
        <v>0</v>
      </c>
      <c r="AM764">
        <f>IF(HR[[#This Row],[MonthlyIncome]]&lt;AVERAGE(HR[MonthlyIncome]),1,0)</f>
        <v>1</v>
      </c>
      <c r="AN764">
        <f>IF(HR[[#This Row],[EnvironmentSatisfaction]]&lt;=2,1,0)</f>
        <v>1</v>
      </c>
      <c r="AO764">
        <f>IF(HR[[#This Row],[YearsSinceLastPromotion]]&gt;4,1,0)</f>
        <v>0</v>
      </c>
      <c r="AP764">
        <f>(HR[[#This Row],[OverTimeFlag]]*1.5+HR[[#This Row],[LowJobSatisFlag]]*2.5+HR[[#This Row],[LowWLBFlag]]*2+HR[[#This Row],[LowSalaryFlag]]*1.5+HR[[#This Row],[LowEnviFlag]]*2+HR[[#This Row],[LowProFlag]]*0.5)/10</f>
        <v>0.75</v>
      </c>
      <c r="AQ764" t="str">
        <f>IF(A764&gt;=_xlfn.PERCENTILE.INC($A$2:$A$1000,0.8),"High Risk",
IF(HR[[#This Row],[AttritionRiskScore]]&gt;=_xlfn.PERCENTILE.INC($AP$2:$AP$1000,0.5),"Medium Risk","Low Risk"))</f>
        <v>Medium Risk</v>
      </c>
      <c r="AR764">
        <f>(HR[[#This Row],[OverTimeFlag]]*4+HR[[#This Row],[LowWLBFlag]]*3+HR[[#This Row],[LowJobSatisFlag]]*2+HR[[#This Row],[LowProFlag]]*1)/10</f>
        <v>0.6</v>
      </c>
      <c r="AS764" t="str">
        <f t="shared" si="11"/>
        <v>Medium Burnout</v>
      </c>
      <c r="AT764" t="str">
        <f>IF(HR[[#This Row],[YearsSinceLastPromotion]]&gt;4,"High Stagnation",
IF(HR[[#This Row],[YearsSinceLastPromotion]]&gt;=3,"Medium Stagnation","Low Stagnation"))</f>
        <v>Low Stagnation</v>
      </c>
      <c r="AU764" t="str">
        <f>IF(HR[[#This Row],[MonthlyIncome]]&lt;4000,"Low Salary",
IF(HR[[#This Row],[MonthlyIncome]]&lt;8000,"Medium Salary","High Salary"))</f>
        <v>Low Salary</v>
      </c>
    </row>
    <row r="765" spans="1:47">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IF(HR[[#This Row],[OverTime]]="Yes",1,0)</f>
        <v>1</v>
      </c>
      <c r="AK765">
        <f>IF(HR[[#This Row],[JobSatisfaction]]&lt;=2,1,0)</f>
        <v>0</v>
      </c>
      <c r="AL765">
        <f>IF(HR[[#This Row],[WorkLifeBalance]]&lt;=2,1,0)</f>
        <v>0</v>
      </c>
      <c r="AM765">
        <f>IF(HR[[#This Row],[MonthlyIncome]]&lt;AVERAGE(HR[MonthlyIncome]),1,0)</f>
        <v>1</v>
      </c>
      <c r="AN765">
        <f>IF(HR[[#This Row],[EnvironmentSatisfaction]]&lt;=2,1,0)</f>
        <v>0</v>
      </c>
      <c r="AO765">
        <f>IF(HR[[#This Row],[YearsSinceLastPromotion]]&gt;4,1,0)</f>
        <v>0</v>
      </c>
      <c r="AP765">
        <f>(HR[[#This Row],[OverTimeFlag]]*1.5+HR[[#This Row],[LowJobSatisFlag]]*2.5+HR[[#This Row],[LowWLBFlag]]*2+HR[[#This Row],[LowSalaryFlag]]*1.5+HR[[#This Row],[LowEnviFlag]]*2+HR[[#This Row],[LowProFlag]]*0.5)/10</f>
        <v>0.3</v>
      </c>
      <c r="AQ765" t="str">
        <f>IF(A765&gt;=_xlfn.PERCENTILE.INC($A$2:$A$1000,0.8),"High Risk",
IF(HR[[#This Row],[AttritionRiskScore]]&gt;=_xlfn.PERCENTILE.INC($AP$2:$AP$1000,0.5),"Medium Risk","Low Risk"))</f>
        <v>Low Risk</v>
      </c>
      <c r="AR765">
        <f>(HR[[#This Row],[OverTimeFlag]]*4+HR[[#This Row],[LowWLBFlag]]*3+HR[[#This Row],[LowJobSatisFlag]]*2+HR[[#This Row],[LowProFlag]]*1)/10</f>
        <v>0.4</v>
      </c>
      <c r="AS765" t="str">
        <f t="shared" si="11"/>
        <v>Medium Burnout</v>
      </c>
      <c r="AT765" t="str">
        <f>IF(HR[[#This Row],[YearsSinceLastPromotion]]&gt;4,"High Stagnation",
IF(HR[[#This Row],[YearsSinceLastPromotion]]&gt;=3,"Medium Stagnation","Low Stagnation"))</f>
        <v>Low Stagnation</v>
      </c>
      <c r="AU765" t="str">
        <f>IF(HR[[#This Row],[MonthlyIncome]]&lt;4000,"Low Salary",
IF(HR[[#This Row],[MonthlyIncome]]&lt;8000,"Medium Salary","High Salary"))</f>
        <v>Low Salary</v>
      </c>
    </row>
    <row r="766" spans="1:47">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IF(HR[[#This Row],[OverTime]]="Yes",1,0)</f>
        <v>0</v>
      </c>
      <c r="AK766">
        <f>IF(HR[[#This Row],[JobSatisfaction]]&lt;=2,1,0)</f>
        <v>1</v>
      </c>
      <c r="AL766">
        <f>IF(HR[[#This Row],[WorkLifeBalance]]&lt;=2,1,0)</f>
        <v>0</v>
      </c>
      <c r="AM766">
        <f>IF(HR[[#This Row],[MonthlyIncome]]&lt;AVERAGE(HR[MonthlyIncome]),1,0)</f>
        <v>1</v>
      </c>
      <c r="AN766">
        <f>IF(HR[[#This Row],[EnvironmentSatisfaction]]&lt;=2,1,0)</f>
        <v>0</v>
      </c>
      <c r="AO766">
        <f>IF(HR[[#This Row],[YearsSinceLastPromotion]]&gt;4,1,0)</f>
        <v>0</v>
      </c>
      <c r="AP766">
        <f>(HR[[#This Row],[OverTimeFlag]]*1.5+HR[[#This Row],[LowJobSatisFlag]]*2.5+HR[[#This Row],[LowWLBFlag]]*2+HR[[#This Row],[LowSalaryFlag]]*1.5+HR[[#This Row],[LowEnviFlag]]*2+HR[[#This Row],[LowProFlag]]*0.5)/10</f>
        <v>0.4</v>
      </c>
      <c r="AQ766" t="str">
        <f>IF(A766&gt;=_xlfn.PERCENTILE.INC($A$2:$A$1000,0.8),"High Risk",
IF(HR[[#This Row],[AttritionRiskScore]]&gt;=_xlfn.PERCENTILE.INC($AP$2:$AP$1000,0.5),"Medium Risk","Low Risk"))</f>
        <v>Medium Risk</v>
      </c>
      <c r="AR766">
        <f>(HR[[#This Row],[OverTimeFlag]]*4+HR[[#This Row],[LowWLBFlag]]*3+HR[[#This Row],[LowJobSatisFlag]]*2+HR[[#This Row],[LowProFlag]]*1)/10</f>
        <v>0.2</v>
      </c>
      <c r="AS766" t="str">
        <f t="shared" si="11"/>
        <v>Low Burnout</v>
      </c>
      <c r="AT766" t="str">
        <f>IF(HR[[#This Row],[YearsSinceLastPromotion]]&gt;4,"High Stagnation",
IF(HR[[#This Row],[YearsSinceLastPromotion]]&gt;=3,"Medium Stagnation","Low Stagnation"))</f>
        <v>Low Stagnation</v>
      </c>
      <c r="AU766" t="str">
        <f>IF(HR[[#This Row],[MonthlyIncome]]&lt;4000,"Low Salary",
IF(HR[[#This Row],[MonthlyIncome]]&lt;8000,"Medium Salary","High Salary"))</f>
        <v>Low Salary</v>
      </c>
    </row>
    <row r="767" spans="1:47">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IF(HR[[#This Row],[OverTime]]="Yes",1,0)</f>
        <v>0</v>
      </c>
      <c r="AK767">
        <f>IF(HR[[#This Row],[JobSatisfaction]]&lt;=2,1,0)</f>
        <v>0</v>
      </c>
      <c r="AL767">
        <f>IF(HR[[#This Row],[WorkLifeBalance]]&lt;=2,1,0)</f>
        <v>0</v>
      </c>
      <c r="AM767">
        <f>IF(HR[[#This Row],[MonthlyIncome]]&lt;AVERAGE(HR[MonthlyIncome]),1,0)</f>
        <v>1</v>
      </c>
      <c r="AN767">
        <f>IF(HR[[#This Row],[EnvironmentSatisfaction]]&lt;=2,1,0)</f>
        <v>0</v>
      </c>
      <c r="AO767">
        <f>IF(HR[[#This Row],[YearsSinceLastPromotion]]&gt;4,1,0)</f>
        <v>0</v>
      </c>
      <c r="AP767">
        <f>(HR[[#This Row],[OverTimeFlag]]*1.5+HR[[#This Row],[LowJobSatisFlag]]*2.5+HR[[#This Row],[LowWLBFlag]]*2+HR[[#This Row],[LowSalaryFlag]]*1.5+HR[[#This Row],[LowEnviFlag]]*2+HR[[#This Row],[LowProFlag]]*0.5)/10</f>
        <v>0.15</v>
      </c>
      <c r="AQ767" t="str">
        <f>IF(A767&gt;=_xlfn.PERCENTILE.INC($A$2:$A$1000,0.8),"High Risk",
IF(HR[[#This Row],[AttritionRiskScore]]&gt;=_xlfn.PERCENTILE.INC($AP$2:$AP$1000,0.5),"Medium Risk","Low Risk"))</f>
        <v>Low Risk</v>
      </c>
      <c r="AR767">
        <f>(HR[[#This Row],[OverTimeFlag]]*4+HR[[#This Row],[LowWLBFlag]]*3+HR[[#This Row],[LowJobSatisFlag]]*2+HR[[#This Row],[LowProFlag]]*1)/10</f>
        <v>0</v>
      </c>
      <c r="AS767" t="str">
        <f t="shared" si="11"/>
        <v>Low Burnout</v>
      </c>
      <c r="AT767" t="str">
        <f>IF(HR[[#This Row],[YearsSinceLastPromotion]]&gt;4,"High Stagnation",
IF(HR[[#This Row],[YearsSinceLastPromotion]]&gt;=3,"Medium Stagnation","Low Stagnation"))</f>
        <v>Low Stagnation</v>
      </c>
      <c r="AU767" t="str">
        <f>IF(HR[[#This Row],[MonthlyIncome]]&lt;4000,"Low Salary",
IF(HR[[#This Row],[MonthlyIncome]]&lt;8000,"Medium Salary","High Salary"))</f>
        <v>Low Salary</v>
      </c>
    </row>
    <row r="768" spans="1:47">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IF(HR[[#This Row],[OverTime]]="Yes",1,0)</f>
        <v>1</v>
      </c>
      <c r="AK768">
        <f>IF(HR[[#This Row],[JobSatisfaction]]&lt;=2,1,0)</f>
        <v>0</v>
      </c>
      <c r="AL768">
        <f>IF(HR[[#This Row],[WorkLifeBalance]]&lt;=2,1,0)</f>
        <v>1</v>
      </c>
      <c r="AM768">
        <f>IF(HR[[#This Row],[MonthlyIncome]]&lt;AVERAGE(HR[MonthlyIncome]),1,0)</f>
        <v>0</v>
      </c>
      <c r="AN768">
        <f>IF(HR[[#This Row],[EnvironmentSatisfaction]]&lt;=2,1,0)</f>
        <v>1</v>
      </c>
      <c r="AO768">
        <f>IF(HR[[#This Row],[YearsSinceLastPromotion]]&gt;4,1,0)</f>
        <v>1</v>
      </c>
      <c r="AP768">
        <f>(HR[[#This Row],[OverTimeFlag]]*1.5+HR[[#This Row],[LowJobSatisFlag]]*2.5+HR[[#This Row],[LowWLBFlag]]*2+HR[[#This Row],[LowSalaryFlag]]*1.5+HR[[#This Row],[LowEnviFlag]]*2+HR[[#This Row],[LowProFlag]]*0.5)/10</f>
        <v>0.6</v>
      </c>
      <c r="AQ768" t="str">
        <f>IF(A768&gt;=_xlfn.PERCENTILE.INC($A$2:$A$1000,0.8),"High Risk",
IF(HR[[#This Row],[AttritionRiskScore]]&gt;=_xlfn.PERCENTILE.INC($AP$2:$AP$1000,0.5),"Medium Risk","Low Risk"))</f>
        <v>High Risk</v>
      </c>
      <c r="AR768">
        <f>(HR[[#This Row],[OverTimeFlag]]*4+HR[[#This Row],[LowWLBFlag]]*3+HR[[#This Row],[LowJobSatisFlag]]*2+HR[[#This Row],[LowProFlag]]*1)/10</f>
        <v>0.8</v>
      </c>
      <c r="AS768" t="str">
        <f t="shared" si="11"/>
        <v>High Burnout</v>
      </c>
      <c r="AT768" t="str">
        <f>IF(HR[[#This Row],[YearsSinceLastPromotion]]&gt;4,"High Stagnation",
IF(HR[[#This Row],[YearsSinceLastPromotion]]&gt;=3,"Medium Stagnation","Low Stagnation"))</f>
        <v>High Stagnation</v>
      </c>
      <c r="AU768" t="str">
        <f>IF(HR[[#This Row],[MonthlyIncome]]&lt;4000,"Low Salary",
IF(HR[[#This Row],[MonthlyIncome]]&lt;8000,"Medium Salary","High Salary"))</f>
        <v>High Salary</v>
      </c>
    </row>
    <row r="769" spans="1:47">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IF(HR[[#This Row],[OverTime]]="Yes",1,0)</f>
        <v>0</v>
      </c>
      <c r="AK769">
        <f>IF(HR[[#This Row],[JobSatisfaction]]&lt;=2,1,0)</f>
        <v>1</v>
      </c>
      <c r="AL769">
        <f>IF(HR[[#This Row],[WorkLifeBalance]]&lt;=2,1,0)</f>
        <v>1</v>
      </c>
      <c r="AM769">
        <f>IF(HR[[#This Row],[MonthlyIncome]]&lt;AVERAGE(HR[MonthlyIncome]),1,0)</f>
        <v>1</v>
      </c>
      <c r="AN769">
        <f>IF(HR[[#This Row],[EnvironmentSatisfaction]]&lt;=2,1,0)</f>
        <v>0</v>
      </c>
      <c r="AO769">
        <f>IF(HR[[#This Row],[YearsSinceLastPromotion]]&gt;4,1,0)</f>
        <v>0</v>
      </c>
      <c r="AP769">
        <f>(HR[[#This Row],[OverTimeFlag]]*1.5+HR[[#This Row],[LowJobSatisFlag]]*2.5+HR[[#This Row],[LowWLBFlag]]*2+HR[[#This Row],[LowSalaryFlag]]*1.5+HR[[#This Row],[LowEnviFlag]]*2+HR[[#This Row],[LowProFlag]]*0.5)/10</f>
        <v>0.6</v>
      </c>
      <c r="AQ769" t="str">
        <f>IF(A769&gt;=_xlfn.PERCENTILE.INC($A$2:$A$1000,0.8),"High Risk",
IF(HR[[#This Row],[AttritionRiskScore]]&gt;=_xlfn.PERCENTILE.INC($AP$2:$AP$1000,0.5),"Medium Risk","Low Risk"))</f>
        <v>Medium Risk</v>
      </c>
      <c r="AR769">
        <f>(HR[[#This Row],[OverTimeFlag]]*4+HR[[#This Row],[LowWLBFlag]]*3+HR[[#This Row],[LowJobSatisFlag]]*2+HR[[#This Row],[LowProFlag]]*1)/10</f>
        <v>0.5</v>
      </c>
      <c r="AS769" t="str">
        <f t="shared" si="11"/>
        <v>Medium Burnout</v>
      </c>
      <c r="AT769" t="str">
        <f>IF(HR[[#This Row],[YearsSinceLastPromotion]]&gt;4,"High Stagnation",
IF(HR[[#This Row],[YearsSinceLastPromotion]]&gt;=3,"Medium Stagnation","Low Stagnation"))</f>
        <v>Low Stagnation</v>
      </c>
      <c r="AU769" t="str">
        <f>IF(HR[[#This Row],[MonthlyIncome]]&lt;4000,"Low Salary",
IF(HR[[#This Row],[MonthlyIncome]]&lt;8000,"Medium Salary","High Salary"))</f>
        <v>Medium Salary</v>
      </c>
    </row>
    <row r="770" spans="1:47">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IF(HR[[#This Row],[OverTime]]="Yes",1,0)</f>
        <v>0</v>
      </c>
      <c r="AK770">
        <f>IF(HR[[#This Row],[JobSatisfaction]]&lt;=2,1,0)</f>
        <v>1</v>
      </c>
      <c r="AL770">
        <f>IF(HR[[#This Row],[WorkLifeBalance]]&lt;=2,1,0)</f>
        <v>1</v>
      </c>
      <c r="AM770">
        <f>IF(HR[[#This Row],[MonthlyIncome]]&lt;AVERAGE(HR[MonthlyIncome]),1,0)</f>
        <v>0</v>
      </c>
      <c r="AN770">
        <f>IF(HR[[#This Row],[EnvironmentSatisfaction]]&lt;=2,1,0)</f>
        <v>0</v>
      </c>
      <c r="AO770">
        <f>IF(HR[[#This Row],[YearsSinceLastPromotion]]&gt;4,1,0)</f>
        <v>1</v>
      </c>
      <c r="AP770">
        <f>(HR[[#This Row],[OverTimeFlag]]*1.5+HR[[#This Row],[LowJobSatisFlag]]*2.5+HR[[#This Row],[LowWLBFlag]]*2+HR[[#This Row],[LowSalaryFlag]]*1.5+HR[[#This Row],[LowEnviFlag]]*2+HR[[#This Row],[LowProFlag]]*0.5)/10</f>
        <v>0.5</v>
      </c>
      <c r="AQ770" t="str">
        <f>IF(A770&gt;=_xlfn.PERCENTILE.INC($A$2:$A$1000,0.8),"High Risk",
IF(HR[[#This Row],[AttritionRiskScore]]&gt;=_xlfn.PERCENTILE.INC($AP$2:$AP$1000,0.5),"Medium Risk","Low Risk"))</f>
        <v>Medium Risk</v>
      </c>
      <c r="AR770">
        <f>(HR[[#This Row],[OverTimeFlag]]*4+HR[[#This Row],[LowWLBFlag]]*3+HR[[#This Row],[LowJobSatisFlag]]*2+HR[[#This Row],[LowProFlag]]*1)/10</f>
        <v>0.6</v>
      </c>
      <c r="AS770" t="str">
        <f t="shared" ref="AS770:AS833" si="12">IF(AR770&gt;=0.7,"High Burnout",IF(AR770&gt;=0.4,"Medium Burnout","Low Burnout"))</f>
        <v>Medium Burnout</v>
      </c>
      <c r="AT770" t="str">
        <f>IF(HR[[#This Row],[YearsSinceLastPromotion]]&gt;4,"High Stagnation",
IF(HR[[#This Row],[YearsSinceLastPromotion]]&gt;=3,"Medium Stagnation","Low Stagnation"))</f>
        <v>High Stagnation</v>
      </c>
      <c r="AU770" t="str">
        <f>IF(HR[[#This Row],[MonthlyIncome]]&lt;4000,"Low Salary",
IF(HR[[#This Row],[MonthlyIncome]]&lt;8000,"Medium Salary","High Salary"))</f>
        <v>High Salary</v>
      </c>
    </row>
    <row r="771" spans="1:47">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IF(HR[[#This Row],[OverTime]]="Yes",1,0)</f>
        <v>0</v>
      </c>
      <c r="AK771">
        <f>IF(HR[[#This Row],[JobSatisfaction]]&lt;=2,1,0)</f>
        <v>0</v>
      </c>
      <c r="AL771">
        <f>IF(HR[[#This Row],[WorkLifeBalance]]&lt;=2,1,0)</f>
        <v>0</v>
      </c>
      <c r="AM771">
        <f>IF(HR[[#This Row],[MonthlyIncome]]&lt;AVERAGE(HR[MonthlyIncome]),1,0)</f>
        <v>1</v>
      </c>
      <c r="AN771">
        <f>IF(HR[[#This Row],[EnvironmentSatisfaction]]&lt;=2,1,0)</f>
        <v>1</v>
      </c>
      <c r="AO771">
        <f>IF(HR[[#This Row],[YearsSinceLastPromotion]]&gt;4,1,0)</f>
        <v>0</v>
      </c>
      <c r="AP771">
        <f>(HR[[#This Row],[OverTimeFlag]]*1.5+HR[[#This Row],[LowJobSatisFlag]]*2.5+HR[[#This Row],[LowWLBFlag]]*2+HR[[#This Row],[LowSalaryFlag]]*1.5+HR[[#This Row],[LowEnviFlag]]*2+HR[[#This Row],[LowProFlag]]*0.5)/10</f>
        <v>0.35</v>
      </c>
      <c r="AQ771" t="str">
        <f>IF(A771&gt;=_xlfn.PERCENTILE.INC($A$2:$A$1000,0.8),"High Risk",
IF(HR[[#This Row],[AttritionRiskScore]]&gt;=_xlfn.PERCENTILE.INC($AP$2:$AP$1000,0.5),"Medium Risk","Low Risk"))</f>
        <v>Medium Risk</v>
      </c>
      <c r="AR771">
        <f>(HR[[#This Row],[OverTimeFlag]]*4+HR[[#This Row],[LowWLBFlag]]*3+HR[[#This Row],[LowJobSatisFlag]]*2+HR[[#This Row],[LowProFlag]]*1)/10</f>
        <v>0</v>
      </c>
      <c r="AS771" t="str">
        <f t="shared" si="12"/>
        <v>Low Burnout</v>
      </c>
      <c r="AT771" t="str">
        <f>IF(HR[[#This Row],[YearsSinceLastPromotion]]&gt;4,"High Stagnation",
IF(HR[[#This Row],[YearsSinceLastPromotion]]&gt;=3,"Medium Stagnation","Low Stagnation"))</f>
        <v>Low Stagnation</v>
      </c>
      <c r="AU771" t="str">
        <f>IF(HR[[#This Row],[MonthlyIncome]]&lt;4000,"Low Salary",
IF(HR[[#This Row],[MonthlyIncome]]&lt;8000,"Medium Salary","High Salary"))</f>
        <v>Low Salary</v>
      </c>
    </row>
    <row r="772" spans="1:47">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IF(HR[[#This Row],[OverTime]]="Yes",1,0)</f>
        <v>0</v>
      </c>
      <c r="AK772">
        <f>IF(HR[[#This Row],[JobSatisfaction]]&lt;=2,1,0)</f>
        <v>0</v>
      </c>
      <c r="AL772">
        <f>IF(HR[[#This Row],[WorkLifeBalance]]&lt;=2,1,0)</f>
        <v>0</v>
      </c>
      <c r="AM772">
        <f>IF(HR[[#This Row],[MonthlyIncome]]&lt;AVERAGE(HR[MonthlyIncome]),1,0)</f>
        <v>0</v>
      </c>
      <c r="AN772">
        <f>IF(HR[[#This Row],[EnvironmentSatisfaction]]&lt;=2,1,0)</f>
        <v>0</v>
      </c>
      <c r="AO772">
        <f>IF(HR[[#This Row],[YearsSinceLastPromotion]]&gt;4,1,0)</f>
        <v>0</v>
      </c>
      <c r="AP772">
        <f>(HR[[#This Row],[OverTimeFlag]]*1.5+HR[[#This Row],[LowJobSatisFlag]]*2.5+HR[[#This Row],[LowWLBFlag]]*2+HR[[#This Row],[LowSalaryFlag]]*1.5+HR[[#This Row],[LowEnviFlag]]*2+HR[[#This Row],[LowProFlag]]*0.5)/10</f>
        <v>0</v>
      </c>
      <c r="AQ772" t="str">
        <f>IF(A772&gt;=_xlfn.PERCENTILE.INC($A$2:$A$1000,0.8),"High Risk",
IF(HR[[#This Row],[AttritionRiskScore]]&gt;=_xlfn.PERCENTILE.INC($AP$2:$AP$1000,0.5),"Medium Risk","Low Risk"))</f>
        <v>High Risk</v>
      </c>
      <c r="AR772">
        <f>(HR[[#This Row],[OverTimeFlag]]*4+HR[[#This Row],[LowWLBFlag]]*3+HR[[#This Row],[LowJobSatisFlag]]*2+HR[[#This Row],[LowProFlag]]*1)/10</f>
        <v>0</v>
      </c>
      <c r="AS772" t="str">
        <f t="shared" si="12"/>
        <v>Low Burnout</v>
      </c>
      <c r="AT772" t="str">
        <f>IF(HR[[#This Row],[YearsSinceLastPromotion]]&gt;4,"High Stagnation",
IF(HR[[#This Row],[YearsSinceLastPromotion]]&gt;=3,"Medium Stagnation","Low Stagnation"))</f>
        <v>Low Stagnation</v>
      </c>
      <c r="AU772" t="str">
        <f>IF(HR[[#This Row],[MonthlyIncome]]&lt;4000,"Low Salary",
IF(HR[[#This Row],[MonthlyIncome]]&lt;8000,"Medium Salary","High Salary"))</f>
        <v>High Salary</v>
      </c>
    </row>
    <row r="773" spans="1:47">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IF(HR[[#This Row],[OverTime]]="Yes",1,0)</f>
        <v>0</v>
      </c>
      <c r="AK773">
        <f>IF(HR[[#This Row],[JobSatisfaction]]&lt;=2,1,0)</f>
        <v>0</v>
      </c>
      <c r="AL773">
        <f>IF(HR[[#This Row],[WorkLifeBalance]]&lt;=2,1,0)</f>
        <v>0</v>
      </c>
      <c r="AM773">
        <f>IF(HR[[#This Row],[MonthlyIncome]]&lt;AVERAGE(HR[MonthlyIncome]),1,0)</f>
        <v>0</v>
      </c>
      <c r="AN773">
        <f>IF(HR[[#This Row],[EnvironmentSatisfaction]]&lt;=2,1,0)</f>
        <v>0</v>
      </c>
      <c r="AO773">
        <f>IF(HR[[#This Row],[YearsSinceLastPromotion]]&gt;4,1,0)</f>
        <v>1</v>
      </c>
      <c r="AP773">
        <f>(HR[[#This Row],[OverTimeFlag]]*1.5+HR[[#This Row],[LowJobSatisFlag]]*2.5+HR[[#This Row],[LowWLBFlag]]*2+HR[[#This Row],[LowSalaryFlag]]*1.5+HR[[#This Row],[LowEnviFlag]]*2+HR[[#This Row],[LowProFlag]]*0.5)/10</f>
        <v>0.05</v>
      </c>
      <c r="AQ773" t="str">
        <f>IF(A773&gt;=_xlfn.PERCENTILE.INC($A$2:$A$1000,0.8),"High Risk",
IF(HR[[#This Row],[AttritionRiskScore]]&gt;=_xlfn.PERCENTILE.INC($AP$2:$AP$1000,0.5),"Medium Risk","Low Risk"))</f>
        <v>High Risk</v>
      </c>
      <c r="AR773">
        <f>(HR[[#This Row],[OverTimeFlag]]*4+HR[[#This Row],[LowWLBFlag]]*3+HR[[#This Row],[LowJobSatisFlag]]*2+HR[[#This Row],[LowProFlag]]*1)/10</f>
        <v>0.1</v>
      </c>
      <c r="AS773" t="str">
        <f t="shared" si="12"/>
        <v>Low Burnout</v>
      </c>
      <c r="AT773" t="str">
        <f>IF(HR[[#This Row],[YearsSinceLastPromotion]]&gt;4,"High Stagnation",
IF(HR[[#This Row],[YearsSinceLastPromotion]]&gt;=3,"Medium Stagnation","Low Stagnation"))</f>
        <v>High Stagnation</v>
      </c>
      <c r="AU773" t="str">
        <f>IF(HR[[#This Row],[MonthlyIncome]]&lt;4000,"Low Salary",
IF(HR[[#This Row],[MonthlyIncome]]&lt;8000,"Medium Salary","High Salary"))</f>
        <v>High Salary</v>
      </c>
    </row>
    <row r="774" spans="1:47">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IF(HR[[#This Row],[OverTime]]="Yes",1,0)</f>
        <v>0</v>
      </c>
      <c r="AK774">
        <f>IF(HR[[#This Row],[JobSatisfaction]]&lt;=2,1,0)</f>
        <v>0</v>
      </c>
      <c r="AL774">
        <f>IF(HR[[#This Row],[WorkLifeBalance]]&lt;=2,1,0)</f>
        <v>0</v>
      </c>
      <c r="AM774">
        <f>IF(HR[[#This Row],[MonthlyIncome]]&lt;AVERAGE(HR[MonthlyIncome]),1,0)</f>
        <v>1</v>
      </c>
      <c r="AN774">
        <f>IF(HR[[#This Row],[EnvironmentSatisfaction]]&lt;=2,1,0)</f>
        <v>1</v>
      </c>
      <c r="AO774">
        <f>IF(HR[[#This Row],[YearsSinceLastPromotion]]&gt;4,1,0)</f>
        <v>0</v>
      </c>
      <c r="AP774">
        <f>(HR[[#This Row],[OverTimeFlag]]*1.5+HR[[#This Row],[LowJobSatisFlag]]*2.5+HR[[#This Row],[LowWLBFlag]]*2+HR[[#This Row],[LowSalaryFlag]]*1.5+HR[[#This Row],[LowEnviFlag]]*2+HR[[#This Row],[LowProFlag]]*0.5)/10</f>
        <v>0.35</v>
      </c>
      <c r="AQ774" t="str">
        <f>IF(A774&gt;=_xlfn.PERCENTILE.INC($A$2:$A$1000,0.8),"High Risk",
IF(HR[[#This Row],[AttritionRiskScore]]&gt;=_xlfn.PERCENTILE.INC($AP$2:$AP$1000,0.5),"Medium Risk","Low Risk"))</f>
        <v>High Risk</v>
      </c>
      <c r="AR774">
        <f>(HR[[#This Row],[OverTimeFlag]]*4+HR[[#This Row],[LowWLBFlag]]*3+HR[[#This Row],[LowJobSatisFlag]]*2+HR[[#This Row],[LowProFlag]]*1)/10</f>
        <v>0</v>
      </c>
      <c r="AS774" t="str">
        <f t="shared" si="12"/>
        <v>Low Burnout</v>
      </c>
      <c r="AT774" t="str">
        <f>IF(HR[[#This Row],[YearsSinceLastPromotion]]&gt;4,"High Stagnation",
IF(HR[[#This Row],[YearsSinceLastPromotion]]&gt;=3,"Medium Stagnation","Low Stagnation"))</f>
        <v>Low Stagnation</v>
      </c>
      <c r="AU774" t="str">
        <f>IF(HR[[#This Row],[MonthlyIncome]]&lt;4000,"Low Salary",
IF(HR[[#This Row],[MonthlyIncome]]&lt;8000,"Medium Salary","High Salary"))</f>
        <v>Low Salary</v>
      </c>
    </row>
    <row r="775" spans="1:47">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IF(HR[[#This Row],[OverTime]]="Yes",1,0)</f>
        <v>0</v>
      </c>
      <c r="AK775">
        <f>IF(HR[[#This Row],[JobSatisfaction]]&lt;=2,1,0)</f>
        <v>0</v>
      </c>
      <c r="AL775">
        <f>IF(HR[[#This Row],[WorkLifeBalance]]&lt;=2,1,0)</f>
        <v>1</v>
      </c>
      <c r="AM775">
        <f>IF(HR[[#This Row],[MonthlyIncome]]&lt;AVERAGE(HR[MonthlyIncome]),1,0)</f>
        <v>0</v>
      </c>
      <c r="AN775">
        <f>IF(HR[[#This Row],[EnvironmentSatisfaction]]&lt;=2,1,0)</f>
        <v>0</v>
      </c>
      <c r="AO775">
        <f>IF(HR[[#This Row],[YearsSinceLastPromotion]]&gt;4,1,0)</f>
        <v>1</v>
      </c>
      <c r="AP775">
        <f>(HR[[#This Row],[OverTimeFlag]]*1.5+HR[[#This Row],[LowJobSatisFlag]]*2.5+HR[[#This Row],[LowWLBFlag]]*2+HR[[#This Row],[LowSalaryFlag]]*1.5+HR[[#This Row],[LowEnviFlag]]*2+HR[[#This Row],[LowProFlag]]*0.5)/10</f>
        <v>0.25</v>
      </c>
      <c r="AQ775" t="str">
        <f>IF(A775&gt;=_xlfn.PERCENTILE.INC($A$2:$A$1000,0.8),"High Risk",
IF(HR[[#This Row],[AttritionRiskScore]]&gt;=_xlfn.PERCENTILE.INC($AP$2:$AP$1000,0.5),"Medium Risk","Low Risk"))</f>
        <v>Low Risk</v>
      </c>
      <c r="AR775">
        <f>(HR[[#This Row],[OverTimeFlag]]*4+HR[[#This Row],[LowWLBFlag]]*3+HR[[#This Row],[LowJobSatisFlag]]*2+HR[[#This Row],[LowProFlag]]*1)/10</f>
        <v>0.4</v>
      </c>
      <c r="AS775" t="str">
        <f t="shared" si="12"/>
        <v>Medium Burnout</v>
      </c>
      <c r="AT775" t="str">
        <f>IF(HR[[#This Row],[YearsSinceLastPromotion]]&gt;4,"High Stagnation",
IF(HR[[#This Row],[YearsSinceLastPromotion]]&gt;=3,"Medium Stagnation","Low Stagnation"))</f>
        <v>High Stagnation</v>
      </c>
      <c r="AU775" t="str">
        <f>IF(HR[[#This Row],[MonthlyIncome]]&lt;4000,"Low Salary",
IF(HR[[#This Row],[MonthlyIncome]]&lt;8000,"Medium Salary","High Salary"))</f>
        <v>High Salary</v>
      </c>
    </row>
    <row r="776" spans="1:47">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IF(HR[[#This Row],[OverTime]]="Yes",1,0)</f>
        <v>0</v>
      </c>
      <c r="AK776">
        <f>IF(HR[[#This Row],[JobSatisfaction]]&lt;=2,1,0)</f>
        <v>1</v>
      </c>
      <c r="AL776">
        <f>IF(HR[[#This Row],[WorkLifeBalance]]&lt;=2,1,0)</f>
        <v>0</v>
      </c>
      <c r="AM776">
        <f>IF(HR[[#This Row],[MonthlyIncome]]&lt;AVERAGE(HR[MonthlyIncome]),1,0)</f>
        <v>0</v>
      </c>
      <c r="AN776">
        <f>IF(HR[[#This Row],[EnvironmentSatisfaction]]&lt;=2,1,0)</f>
        <v>0</v>
      </c>
      <c r="AO776">
        <f>IF(HR[[#This Row],[YearsSinceLastPromotion]]&gt;4,1,0)</f>
        <v>1</v>
      </c>
      <c r="AP776">
        <f>(HR[[#This Row],[OverTimeFlag]]*1.5+HR[[#This Row],[LowJobSatisFlag]]*2.5+HR[[#This Row],[LowWLBFlag]]*2+HR[[#This Row],[LowSalaryFlag]]*1.5+HR[[#This Row],[LowEnviFlag]]*2+HR[[#This Row],[LowProFlag]]*0.5)/10</f>
        <v>0.3</v>
      </c>
      <c r="AQ776" t="str">
        <f>IF(A776&gt;=_xlfn.PERCENTILE.INC($A$2:$A$1000,0.8),"High Risk",
IF(HR[[#This Row],[AttritionRiskScore]]&gt;=_xlfn.PERCENTILE.INC($AP$2:$AP$1000,0.5),"Medium Risk","Low Risk"))</f>
        <v>High Risk</v>
      </c>
      <c r="AR776">
        <f>(HR[[#This Row],[OverTimeFlag]]*4+HR[[#This Row],[LowWLBFlag]]*3+HR[[#This Row],[LowJobSatisFlag]]*2+HR[[#This Row],[LowProFlag]]*1)/10</f>
        <v>0.3</v>
      </c>
      <c r="AS776" t="str">
        <f t="shared" si="12"/>
        <v>Low Burnout</v>
      </c>
      <c r="AT776" t="str">
        <f>IF(HR[[#This Row],[YearsSinceLastPromotion]]&gt;4,"High Stagnation",
IF(HR[[#This Row],[YearsSinceLastPromotion]]&gt;=3,"Medium Stagnation","Low Stagnation"))</f>
        <v>High Stagnation</v>
      </c>
      <c r="AU776" t="str">
        <f>IF(HR[[#This Row],[MonthlyIncome]]&lt;4000,"Low Salary",
IF(HR[[#This Row],[MonthlyIncome]]&lt;8000,"Medium Salary","High Salary"))</f>
        <v>High Salary</v>
      </c>
    </row>
    <row r="777" spans="1:47">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IF(HR[[#This Row],[OverTime]]="Yes",1,0)</f>
        <v>0</v>
      </c>
      <c r="AK777">
        <f>IF(HR[[#This Row],[JobSatisfaction]]&lt;=2,1,0)</f>
        <v>0</v>
      </c>
      <c r="AL777">
        <f>IF(HR[[#This Row],[WorkLifeBalance]]&lt;=2,1,0)</f>
        <v>0</v>
      </c>
      <c r="AM777">
        <f>IF(HR[[#This Row],[MonthlyIncome]]&lt;AVERAGE(HR[MonthlyIncome]),1,0)</f>
        <v>0</v>
      </c>
      <c r="AN777">
        <f>IF(HR[[#This Row],[EnvironmentSatisfaction]]&lt;=2,1,0)</f>
        <v>0</v>
      </c>
      <c r="AO777">
        <f>IF(HR[[#This Row],[YearsSinceLastPromotion]]&gt;4,1,0)</f>
        <v>0</v>
      </c>
      <c r="AP777">
        <f>(HR[[#This Row],[OverTimeFlag]]*1.5+HR[[#This Row],[LowJobSatisFlag]]*2.5+HR[[#This Row],[LowWLBFlag]]*2+HR[[#This Row],[LowSalaryFlag]]*1.5+HR[[#This Row],[LowEnviFlag]]*2+HR[[#This Row],[LowProFlag]]*0.5)/10</f>
        <v>0</v>
      </c>
      <c r="AQ777" t="str">
        <f>IF(A777&gt;=_xlfn.PERCENTILE.INC($A$2:$A$1000,0.8),"High Risk",
IF(HR[[#This Row],[AttritionRiskScore]]&gt;=_xlfn.PERCENTILE.INC($AP$2:$AP$1000,0.5),"Medium Risk","Low Risk"))</f>
        <v>Low Risk</v>
      </c>
      <c r="AR777">
        <f>(HR[[#This Row],[OverTimeFlag]]*4+HR[[#This Row],[LowWLBFlag]]*3+HR[[#This Row],[LowJobSatisFlag]]*2+HR[[#This Row],[LowProFlag]]*1)/10</f>
        <v>0</v>
      </c>
      <c r="AS777" t="str">
        <f t="shared" si="12"/>
        <v>Low Burnout</v>
      </c>
      <c r="AT777" t="str">
        <f>IF(HR[[#This Row],[YearsSinceLastPromotion]]&gt;4,"High Stagnation",
IF(HR[[#This Row],[YearsSinceLastPromotion]]&gt;=3,"Medium Stagnation","Low Stagnation"))</f>
        <v>Low Stagnation</v>
      </c>
      <c r="AU777" t="str">
        <f>IF(HR[[#This Row],[MonthlyIncome]]&lt;4000,"Low Salary",
IF(HR[[#This Row],[MonthlyIncome]]&lt;8000,"Medium Salary","High Salary"))</f>
        <v>High Salary</v>
      </c>
    </row>
    <row r="778" spans="1:47">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IF(HR[[#This Row],[OverTime]]="Yes",1,0)</f>
        <v>1</v>
      </c>
      <c r="AK778">
        <f>IF(HR[[#This Row],[JobSatisfaction]]&lt;=2,1,0)</f>
        <v>0</v>
      </c>
      <c r="AL778">
        <f>IF(HR[[#This Row],[WorkLifeBalance]]&lt;=2,1,0)</f>
        <v>0</v>
      </c>
      <c r="AM778">
        <f>IF(HR[[#This Row],[MonthlyIncome]]&lt;AVERAGE(HR[MonthlyIncome]),1,0)</f>
        <v>1</v>
      </c>
      <c r="AN778">
        <f>IF(HR[[#This Row],[EnvironmentSatisfaction]]&lt;=2,1,0)</f>
        <v>0</v>
      </c>
      <c r="AO778">
        <f>IF(HR[[#This Row],[YearsSinceLastPromotion]]&gt;4,1,0)</f>
        <v>0</v>
      </c>
      <c r="AP778">
        <f>(HR[[#This Row],[OverTimeFlag]]*1.5+HR[[#This Row],[LowJobSatisFlag]]*2.5+HR[[#This Row],[LowWLBFlag]]*2+HR[[#This Row],[LowSalaryFlag]]*1.5+HR[[#This Row],[LowEnviFlag]]*2+HR[[#This Row],[LowProFlag]]*0.5)/10</f>
        <v>0.3</v>
      </c>
      <c r="AQ778" t="str">
        <f>IF(A778&gt;=_xlfn.PERCENTILE.INC($A$2:$A$1000,0.8),"High Risk",
IF(HR[[#This Row],[AttritionRiskScore]]&gt;=_xlfn.PERCENTILE.INC($AP$2:$AP$1000,0.5),"Medium Risk","Low Risk"))</f>
        <v>Low Risk</v>
      </c>
      <c r="AR778">
        <f>(HR[[#This Row],[OverTimeFlag]]*4+HR[[#This Row],[LowWLBFlag]]*3+HR[[#This Row],[LowJobSatisFlag]]*2+HR[[#This Row],[LowProFlag]]*1)/10</f>
        <v>0.4</v>
      </c>
      <c r="AS778" t="str">
        <f t="shared" si="12"/>
        <v>Medium Burnout</v>
      </c>
      <c r="AT778" t="str">
        <f>IF(HR[[#This Row],[YearsSinceLastPromotion]]&gt;4,"High Stagnation",
IF(HR[[#This Row],[YearsSinceLastPromotion]]&gt;=3,"Medium Stagnation","Low Stagnation"))</f>
        <v>Low Stagnation</v>
      </c>
      <c r="AU778" t="str">
        <f>IF(HR[[#This Row],[MonthlyIncome]]&lt;4000,"Low Salary",
IF(HR[[#This Row],[MonthlyIncome]]&lt;8000,"Medium Salary","High Salary"))</f>
        <v>Low Salary</v>
      </c>
    </row>
    <row r="779" spans="1:47">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IF(HR[[#This Row],[OverTime]]="Yes",1,0)</f>
        <v>0</v>
      </c>
      <c r="AK779">
        <f>IF(HR[[#This Row],[JobSatisfaction]]&lt;=2,1,0)</f>
        <v>1</v>
      </c>
      <c r="AL779">
        <f>IF(HR[[#This Row],[WorkLifeBalance]]&lt;=2,1,0)</f>
        <v>1</v>
      </c>
      <c r="AM779">
        <f>IF(HR[[#This Row],[MonthlyIncome]]&lt;AVERAGE(HR[MonthlyIncome]),1,0)</f>
        <v>1</v>
      </c>
      <c r="AN779">
        <f>IF(HR[[#This Row],[EnvironmentSatisfaction]]&lt;=2,1,0)</f>
        <v>0</v>
      </c>
      <c r="AO779">
        <f>IF(HR[[#This Row],[YearsSinceLastPromotion]]&gt;4,1,0)</f>
        <v>0</v>
      </c>
      <c r="AP779">
        <f>(HR[[#This Row],[OverTimeFlag]]*1.5+HR[[#This Row],[LowJobSatisFlag]]*2.5+HR[[#This Row],[LowWLBFlag]]*2+HR[[#This Row],[LowSalaryFlag]]*1.5+HR[[#This Row],[LowEnviFlag]]*2+HR[[#This Row],[LowProFlag]]*0.5)/10</f>
        <v>0.6</v>
      </c>
      <c r="AQ779" t="str">
        <f>IF(A779&gt;=_xlfn.PERCENTILE.INC($A$2:$A$1000,0.8),"High Risk",
IF(HR[[#This Row],[AttritionRiskScore]]&gt;=_xlfn.PERCENTILE.INC($AP$2:$AP$1000,0.5),"Medium Risk","Low Risk"))</f>
        <v>Medium Risk</v>
      </c>
      <c r="AR779">
        <f>(HR[[#This Row],[OverTimeFlag]]*4+HR[[#This Row],[LowWLBFlag]]*3+HR[[#This Row],[LowJobSatisFlag]]*2+HR[[#This Row],[LowProFlag]]*1)/10</f>
        <v>0.5</v>
      </c>
      <c r="AS779" t="str">
        <f t="shared" si="12"/>
        <v>Medium Burnout</v>
      </c>
      <c r="AT779" t="str">
        <f>IF(HR[[#This Row],[YearsSinceLastPromotion]]&gt;4,"High Stagnation",
IF(HR[[#This Row],[YearsSinceLastPromotion]]&gt;=3,"Medium Stagnation","Low Stagnation"))</f>
        <v>Low Stagnation</v>
      </c>
      <c r="AU779" t="str">
        <f>IF(HR[[#This Row],[MonthlyIncome]]&lt;4000,"Low Salary",
IF(HR[[#This Row],[MonthlyIncome]]&lt;8000,"Medium Salary","High Salary"))</f>
        <v>Low Salary</v>
      </c>
    </row>
    <row r="780" spans="1:47">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IF(HR[[#This Row],[OverTime]]="Yes",1,0)</f>
        <v>1</v>
      </c>
      <c r="AK780">
        <f>IF(HR[[#This Row],[JobSatisfaction]]&lt;=2,1,0)</f>
        <v>1</v>
      </c>
      <c r="AL780">
        <f>IF(HR[[#This Row],[WorkLifeBalance]]&lt;=2,1,0)</f>
        <v>0</v>
      </c>
      <c r="AM780">
        <f>IF(HR[[#This Row],[MonthlyIncome]]&lt;AVERAGE(HR[MonthlyIncome]),1,0)</f>
        <v>1</v>
      </c>
      <c r="AN780">
        <f>IF(HR[[#This Row],[EnvironmentSatisfaction]]&lt;=2,1,0)</f>
        <v>0</v>
      </c>
      <c r="AO780">
        <f>IF(HR[[#This Row],[YearsSinceLastPromotion]]&gt;4,1,0)</f>
        <v>0</v>
      </c>
      <c r="AP780">
        <f>(HR[[#This Row],[OverTimeFlag]]*1.5+HR[[#This Row],[LowJobSatisFlag]]*2.5+HR[[#This Row],[LowWLBFlag]]*2+HR[[#This Row],[LowSalaryFlag]]*1.5+HR[[#This Row],[LowEnviFlag]]*2+HR[[#This Row],[LowProFlag]]*0.5)/10</f>
        <v>0.55000000000000004</v>
      </c>
      <c r="AQ780" t="str">
        <f>IF(A780&gt;=_xlfn.PERCENTILE.INC($A$2:$A$1000,0.8),"High Risk",
IF(HR[[#This Row],[AttritionRiskScore]]&gt;=_xlfn.PERCENTILE.INC($AP$2:$AP$1000,0.5),"Medium Risk","Low Risk"))</f>
        <v>High Risk</v>
      </c>
      <c r="AR780">
        <f>(HR[[#This Row],[OverTimeFlag]]*4+HR[[#This Row],[LowWLBFlag]]*3+HR[[#This Row],[LowJobSatisFlag]]*2+HR[[#This Row],[LowProFlag]]*1)/10</f>
        <v>0.6</v>
      </c>
      <c r="AS780" t="str">
        <f t="shared" si="12"/>
        <v>Medium Burnout</v>
      </c>
      <c r="AT780" t="str">
        <f>IF(HR[[#This Row],[YearsSinceLastPromotion]]&gt;4,"High Stagnation",
IF(HR[[#This Row],[YearsSinceLastPromotion]]&gt;=3,"Medium Stagnation","Low Stagnation"))</f>
        <v>Low Stagnation</v>
      </c>
      <c r="AU780" t="str">
        <f>IF(HR[[#This Row],[MonthlyIncome]]&lt;4000,"Low Salary",
IF(HR[[#This Row],[MonthlyIncome]]&lt;8000,"Medium Salary","High Salary"))</f>
        <v>Medium Salary</v>
      </c>
    </row>
    <row r="781" spans="1:47">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IF(HR[[#This Row],[OverTime]]="Yes",1,0)</f>
        <v>1</v>
      </c>
      <c r="AK781">
        <f>IF(HR[[#This Row],[JobSatisfaction]]&lt;=2,1,0)</f>
        <v>0</v>
      </c>
      <c r="AL781">
        <f>IF(HR[[#This Row],[WorkLifeBalance]]&lt;=2,1,0)</f>
        <v>0</v>
      </c>
      <c r="AM781">
        <f>IF(HR[[#This Row],[MonthlyIncome]]&lt;AVERAGE(HR[MonthlyIncome]),1,0)</f>
        <v>1</v>
      </c>
      <c r="AN781">
        <f>IF(HR[[#This Row],[EnvironmentSatisfaction]]&lt;=2,1,0)</f>
        <v>1</v>
      </c>
      <c r="AO781">
        <f>IF(HR[[#This Row],[YearsSinceLastPromotion]]&gt;4,1,0)</f>
        <v>0</v>
      </c>
      <c r="AP781">
        <f>(HR[[#This Row],[OverTimeFlag]]*1.5+HR[[#This Row],[LowJobSatisFlag]]*2.5+HR[[#This Row],[LowWLBFlag]]*2+HR[[#This Row],[LowSalaryFlag]]*1.5+HR[[#This Row],[LowEnviFlag]]*2+HR[[#This Row],[LowProFlag]]*0.5)/10</f>
        <v>0.5</v>
      </c>
      <c r="AQ781" t="str">
        <f>IF(A781&gt;=_xlfn.PERCENTILE.INC($A$2:$A$1000,0.8),"High Risk",
IF(HR[[#This Row],[AttritionRiskScore]]&gt;=_xlfn.PERCENTILE.INC($AP$2:$AP$1000,0.5),"Medium Risk","Low Risk"))</f>
        <v>High Risk</v>
      </c>
      <c r="AR781">
        <f>(HR[[#This Row],[OverTimeFlag]]*4+HR[[#This Row],[LowWLBFlag]]*3+HR[[#This Row],[LowJobSatisFlag]]*2+HR[[#This Row],[LowProFlag]]*1)/10</f>
        <v>0.4</v>
      </c>
      <c r="AS781" t="str">
        <f t="shared" si="12"/>
        <v>Medium Burnout</v>
      </c>
      <c r="AT781" t="str">
        <f>IF(HR[[#This Row],[YearsSinceLastPromotion]]&gt;4,"High Stagnation",
IF(HR[[#This Row],[YearsSinceLastPromotion]]&gt;=3,"Medium Stagnation","Low Stagnation"))</f>
        <v>Low Stagnation</v>
      </c>
      <c r="AU781" t="str">
        <f>IF(HR[[#This Row],[MonthlyIncome]]&lt;4000,"Low Salary",
IF(HR[[#This Row],[MonthlyIncome]]&lt;8000,"Medium Salary","High Salary"))</f>
        <v>Low Salary</v>
      </c>
    </row>
    <row r="782" spans="1:47">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IF(HR[[#This Row],[OverTime]]="Yes",1,0)</f>
        <v>0</v>
      </c>
      <c r="AK782">
        <f>IF(HR[[#This Row],[JobSatisfaction]]&lt;=2,1,0)</f>
        <v>1</v>
      </c>
      <c r="AL782">
        <f>IF(HR[[#This Row],[WorkLifeBalance]]&lt;=2,1,0)</f>
        <v>1</v>
      </c>
      <c r="AM782">
        <f>IF(HR[[#This Row],[MonthlyIncome]]&lt;AVERAGE(HR[MonthlyIncome]),1,0)</f>
        <v>0</v>
      </c>
      <c r="AN782">
        <f>IF(HR[[#This Row],[EnvironmentSatisfaction]]&lt;=2,1,0)</f>
        <v>1</v>
      </c>
      <c r="AO782">
        <f>IF(HR[[#This Row],[YearsSinceLastPromotion]]&gt;4,1,0)</f>
        <v>0</v>
      </c>
      <c r="AP782">
        <f>(HR[[#This Row],[OverTimeFlag]]*1.5+HR[[#This Row],[LowJobSatisFlag]]*2.5+HR[[#This Row],[LowWLBFlag]]*2+HR[[#This Row],[LowSalaryFlag]]*1.5+HR[[#This Row],[LowEnviFlag]]*2+HR[[#This Row],[LowProFlag]]*0.5)/10</f>
        <v>0.65</v>
      </c>
      <c r="AQ782" t="str">
        <f>IF(A782&gt;=_xlfn.PERCENTILE.INC($A$2:$A$1000,0.8),"High Risk",
IF(HR[[#This Row],[AttritionRiskScore]]&gt;=_xlfn.PERCENTILE.INC($AP$2:$AP$1000,0.5),"Medium Risk","Low Risk"))</f>
        <v>Medium Risk</v>
      </c>
      <c r="AR782">
        <f>(HR[[#This Row],[OverTimeFlag]]*4+HR[[#This Row],[LowWLBFlag]]*3+HR[[#This Row],[LowJobSatisFlag]]*2+HR[[#This Row],[LowProFlag]]*1)/10</f>
        <v>0.5</v>
      </c>
      <c r="AS782" t="str">
        <f t="shared" si="12"/>
        <v>Medium Burnout</v>
      </c>
      <c r="AT782" t="str">
        <f>IF(HR[[#This Row],[YearsSinceLastPromotion]]&gt;4,"High Stagnation",
IF(HR[[#This Row],[YearsSinceLastPromotion]]&gt;=3,"Medium Stagnation","Low Stagnation"))</f>
        <v>Low Stagnation</v>
      </c>
      <c r="AU782" t="str">
        <f>IF(HR[[#This Row],[MonthlyIncome]]&lt;4000,"Low Salary",
IF(HR[[#This Row],[MonthlyIncome]]&lt;8000,"Medium Salary","High Salary"))</f>
        <v>High Salary</v>
      </c>
    </row>
    <row r="783" spans="1:47">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IF(HR[[#This Row],[OverTime]]="Yes",1,0)</f>
        <v>0</v>
      </c>
      <c r="AK783">
        <f>IF(HR[[#This Row],[JobSatisfaction]]&lt;=2,1,0)</f>
        <v>1</v>
      </c>
      <c r="AL783">
        <f>IF(HR[[#This Row],[WorkLifeBalance]]&lt;=2,1,0)</f>
        <v>0</v>
      </c>
      <c r="AM783">
        <f>IF(HR[[#This Row],[MonthlyIncome]]&lt;AVERAGE(HR[MonthlyIncome]),1,0)</f>
        <v>1</v>
      </c>
      <c r="AN783">
        <f>IF(HR[[#This Row],[EnvironmentSatisfaction]]&lt;=2,1,0)</f>
        <v>1</v>
      </c>
      <c r="AO783">
        <f>IF(HR[[#This Row],[YearsSinceLastPromotion]]&gt;4,1,0)</f>
        <v>0</v>
      </c>
      <c r="AP783">
        <f>(HR[[#This Row],[OverTimeFlag]]*1.5+HR[[#This Row],[LowJobSatisFlag]]*2.5+HR[[#This Row],[LowWLBFlag]]*2+HR[[#This Row],[LowSalaryFlag]]*1.5+HR[[#This Row],[LowEnviFlag]]*2+HR[[#This Row],[LowProFlag]]*0.5)/10</f>
        <v>0.6</v>
      </c>
      <c r="AQ783" t="str">
        <f>IF(A783&gt;=_xlfn.PERCENTILE.INC($A$2:$A$1000,0.8),"High Risk",
IF(HR[[#This Row],[AttritionRiskScore]]&gt;=_xlfn.PERCENTILE.INC($AP$2:$AP$1000,0.5),"Medium Risk","Low Risk"))</f>
        <v>Medium Risk</v>
      </c>
      <c r="AR783">
        <f>(HR[[#This Row],[OverTimeFlag]]*4+HR[[#This Row],[LowWLBFlag]]*3+HR[[#This Row],[LowJobSatisFlag]]*2+HR[[#This Row],[LowProFlag]]*1)/10</f>
        <v>0.2</v>
      </c>
      <c r="AS783" t="str">
        <f t="shared" si="12"/>
        <v>Low Burnout</v>
      </c>
      <c r="AT783" t="str">
        <f>IF(HR[[#This Row],[YearsSinceLastPromotion]]&gt;4,"High Stagnation",
IF(HR[[#This Row],[YearsSinceLastPromotion]]&gt;=3,"Medium Stagnation","Low Stagnation"))</f>
        <v>Low Stagnation</v>
      </c>
      <c r="AU783" t="str">
        <f>IF(HR[[#This Row],[MonthlyIncome]]&lt;4000,"Low Salary",
IF(HR[[#This Row],[MonthlyIncome]]&lt;8000,"Medium Salary","High Salary"))</f>
        <v>Low Salary</v>
      </c>
    </row>
    <row r="784" spans="1:47">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IF(HR[[#This Row],[OverTime]]="Yes",1,0)</f>
        <v>0</v>
      </c>
      <c r="AK784">
        <f>IF(HR[[#This Row],[JobSatisfaction]]&lt;=2,1,0)</f>
        <v>1</v>
      </c>
      <c r="AL784">
        <f>IF(HR[[#This Row],[WorkLifeBalance]]&lt;=2,1,0)</f>
        <v>1</v>
      </c>
      <c r="AM784">
        <f>IF(HR[[#This Row],[MonthlyIncome]]&lt;AVERAGE(HR[MonthlyIncome]),1,0)</f>
        <v>0</v>
      </c>
      <c r="AN784">
        <f>IF(HR[[#This Row],[EnvironmentSatisfaction]]&lt;=2,1,0)</f>
        <v>0</v>
      </c>
      <c r="AO784">
        <f>IF(HR[[#This Row],[YearsSinceLastPromotion]]&gt;4,1,0)</f>
        <v>0</v>
      </c>
      <c r="AP784">
        <f>(HR[[#This Row],[OverTimeFlag]]*1.5+HR[[#This Row],[LowJobSatisFlag]]*2.5+HR[[#This Row],[LowWLBFlag]]*2+HR[[#This Row],[LowSalaryFlag]]*1.5+HR[[#This Row],[LowEnviFlag]]*2+HR[[#This Row],[LowProFlag]]*0.5)/10</f>
        <v>0.45</v>
      </c>
      <c r="AQ784" t="str">
        <f>IF(A784&gt;=_xlfn.PERCENTILE.INC($A$2:$A$1000,0.8),"High Risk",
IF(HR[[#This Row],[AttritionRiskScore]]&gt;=_xlfn.PERCENTILE.INC($AP$2:$AP$1000,0.5),"Medium Risk","Low Risk"))</f>
        <v>Medium Risk</v>
      </c>
      <c r="AR784">
        <f>(HR[[#This Row],[OverTimeFlag]]*4+HR[[#This Row],[LowWLBFlag]]*3+HR[[#This Row],[LowJobSatisFlag]]*2+HR[[#This Row],[LowProFlag]]*1)/10</f>
        <v>0.5</v>
      </c>
      <c r="AS784" t="str">
        <f t="shared" si="12"/>
        <v>Medium Burnout</v>
      </c>
      <c r="AT784" t="str">
        <f>IF(HR[[#This Row],[YearsSinceLastPromotion]]&gt;4,"High Stagnation",
IF(HR[[#This Row],[YearsSinceLastPromotion]]&gt;=3,"Medium Stagnation","Low Stagnation"))</f>
        <v>Low Stagnation</v>
      </c>
      <c r="AU784" t="str">
        <f>IF(HR[[#This Row],[MonthlyIncome]]&lt;4000,"Low Salary",
IF(HR[[#This Row],[MonthlyIncome]]&lt;8000,"Medium Salary","High Salary"))</f>
        <v>High Salary</v>
      </c>
    </row>
    <row r="785" spans="1:47">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IF(HR[[#This Row],[OverTime]]="Yes",1,0)</f>
        <v>0</v>
      </c>
      <c r="AK785">
        <f>IF(HR[[#This Row],[JobSatisfaction]]&lt;=2,1,0)</f>
        <v>0</v>
      </c>
      <c r="AL785">
        <f>IF(HR[[#This Row],[WorkLifeBalance]]&lt;=2,1,0)</f>
        <v>0</v>
      </c>
      <c r="AM785">
        <f>IF(HR[[#This Row],[MonthlyIncome]]&lt;AVERAGE(HR[MonthlyIncome]),1,0)</f>
        <v>1</v>
      </c>
      <c r="AN785">
        <f>IF(HR[[#This Row],[EnvironmentSatisfaction]]&lt;=2,1,0)</f>
        <v>1</v>
      </c>
      <c r="AO785">
        <f>IF(HR[[#This Row],[YearsSinceLastPromotion]]&gt;4,1,0)</f>
        <v>0</v>
      </c>
      <c r="AP785">
        <f>(HR[[#This Row],[OverTimeFlag]]*1.5+HR[[#This Row],[LowJobSatisFlag]]*2.5+HR[[#This Row],[LowWLBFlag]]*2+HR[[#This Row],[LowSalaryFlag]]*1.5+HR[[#This Row],[LowEnviFlag]]*2+HR[[#This Row],[LowProFlag]]*0.5)/10</f>
        <v>0.35</v>
      </c>
      <c r="AQ785" t="str">
        <f>IF(A785&gt;=_xlfn.PERCENTILE.INC($A$2:$A$1000,0.8),"High Risk",
IF(HR[[#This Row],[AttritionRiskScore]]&gt;=_xlfn.PERCENTILE.INC($AP$2:$AP$1000,0.5),"Medium Risk","Low Risk"))</f>
        <v>Medium Risk</v>
      </c>
      <c r="AR785">
        <f>(HR[[#This Row],[OverTimeFlag]]*4+HR[[#This Row],[LowWLBFlag]]*3+HR[[#This Row],[LowJobSatisFlag]]*2+HR[[#This Row],[LowProFlag]]*1)/10</f>
        <v>0</v>
      </c>
      <c r="AS785" t="str">
        <f t="shared" si="12"/>
        <v>Low Burnout</v>
      </c>
      <c r="AT785" t="str">
        <f>IF(HR[[#This Row],[YearsSinceLastPromotion]]&gt;4,"High Stagnation",
IF(HR[[#This Row],[YearsSinceLastPromotion]]&gt;=3,"Medium Stagnation","Low Stagnation"))</f>
        <v>Low Stagnation</v>
      </c>
      <c r="AU785" t="str">
        <f>IF(HR[[#This Row],[MonthlyIncome]]&lt;4000,"Low Salary",
IF(HR[[#This Row],[MonthlyIncome]]&lt;8000,"Medium Salary","High Salary"))</f>
        <v>Low Salary</v>
      </c>
    </row>
    <row r="786" spans="1:47">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IF(HR[[#This Row],[OverTime]]="Yes",1,0)</f>
        <v>0</v>
      </c>
      <c r="AK786">
        <f>IF(HR[[#This Row],[JobSatisfaction]]&lt;=2,1,0)</f>
        <v>0</v>
      </c>
      <c r="AL786">
        <f>IF(HR[[#This Row],[WorkLifeBalance]]&lt;=2,1,0)</f>
        <v>1</v>
      </c>
      <c r="AM786">
        <f>IF(HR[[#This Row],[MonthlyIncome]]&lt;AVERAGE(HR[MonthlyIncome]),1,0)</f>
        <v>0</v>
      </c>
      <c r="AN786">
        <f>IF(HR[[#This Row],[EnvironmentSatisfaction]]&lt;=2,1,0)</f>
        <v>0</v>
      </c>
      <c r="AO786">
        <f>IF(HR[[#This Row],[YearsSinceLastPromotion]]&gt;4,1,0)</f>
        <v>0</v>
      </c>
      <c r="AP786">
        <f>(HR[[#This Row],[OverTimeFlag]]*1.5+HR[[#This Row],[LowJobSatisFlag]]*2.5+HR[[#This Row],[LowWLBFlag]]*2+HR[[#This Row],[LowSalaryFlag]]*1.5+HR[[#This Row],[LowEnviFlag]]*2+HR[[#This Row],[LowProFlag]]*0.5)/10</f>
        <v>0.2</v>
      </c>
      <c r="AQ786" t="str">
        <f>IF(A786&gt;=_xlfn.PERCENTILE.INC($A$2:$A$1000,0.8),"High Risk",
IF(HR[[#This Row],[AttritionRiskScore]]&gt;=_xlfn.PERCENTILE.INC($AP$2:$AP$1000,0.5),"Medium Risk","Low Risk"))</f>
        <v>Low Risk</v>
      </c>
      <c r="AR786">
        <f>(HR[[#This Row],[OverTimeFlag]]*4+HR[[#This Row],[LowWLBFlag]]*3+HR[[#This Row],[LowJobSatisFlag]]*2+HR[[#This Row],[LowProFlag]]*1)/10</f>
        <v>0.3</v>
      </c>
      <c r="AS786" t="str">
        <f t="shared" si="12"/>
        <v>Low Burnout</v>
      </c>
      <c r="AT786" t="str">
        <f>IF(HR[[#This Row],[YearsSinceLastPromotion]]&gt;4,"High Stagnation",
IF(HR[[#This Row],[YearsSinceLastPromotion]]&gt;=3,"Medium Stagnation","Low Stagnation"))</f>
        <v>Low Stagnation</v>
      </c>
      <c r="AU786" t="str">
        <f>IF(HR[[#This Row],[MonthlyIncome]]&lt;4000,"Low Salary",
IF(HR[[#This Row],[MonthlyIncome]]&lt;8000,"Medium Salary","High Salary"))</f>
        <v>High Salary</v>
      </c>
    </row>
    <row r="787" spans="1:47">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IF(HR[[#This Row],[OverTime]]="Yes",1,0)</f>
        <v>0</v>
      </c>
      <c r="AK787">
        <f>IF(HR[[#This Row],[JobSatisfaction]]&lt;=2,1,0)</f>
        <v>0</v>
      </c>
      <c r="AL787">
        <f>IF(HR[[#This Row],[WorkLifeBalance]]&lt;=2,1,0)</f>
        <v>0</v>
      </c>
      <c r="AM787">
        <f>IF(HR[[#This Row],[MonthlyIncome]]&lt;AVERAGE(HR[MonthlyIncome]),1,0)</f>
        <v>0</v>
      </c>
      <c r="AN787">
        <f>IF(HR[[#This Row],[EnvironmentSatisfaction]]&lt;=2,1,0)</f>
        <v>1</v>
      </c>
      <c r="AO787">
        <f>IF(HR[[#This Row],[YearsSinceLastPromotion]]&gt;4,1,0)</f>
        <v>1</v>
      </c>
      <c r="AP787">
        <f>(HR[[#This Row],[OverTimeFlag]]*1.5+HR[[#This Row],[LowJobSatisFlag]]*2.5+HR[[#This Row],[LowWLBFlag]]*2+HR[[#This Row],[LowSalaryFlag]]*1.5+HR[[#This Row],[LowEnviFlag]]*2+HR[[#This Row],[LowProFlag]]*0.5)/10</f>
        <v>0.25</v>
      </c>
      <c r="AQ787" t="str">
        <f>IF(A787&gt;=_xlfn.PERCENTILE.INC($A$2:$A$1000,0.8),"High Risk",
IF(HR[[#This Row],[AttritionRiskScore]]&gt;=_xlfn.PERCENTILE.INC($AP$2:$AP$1000,0.5),"Medium Risk","Low Risk"))</f>
        <v>Low Risk</v>
      </c>
      <c r="AR787">
        <f>(HR[[#This Row],[OverTimeFlag]]*4+HR[[#This Row],[LowWLBFlag]]*3+HR[[#This Row],[LowJobSatisFlag]]*2+HR[[#This Row],[LowProFlag]]*1)/10</f>
        <v>0.1</v>
      </c>
      <c r="AS787" t="str">
        <f t="shared" si="12"/>
        <v>Low Burnout</v>
      </c>
      <c r="AT787" t="str">
        <f>IF(HR[[#This Row],[YearsSinceLastPromotion]]&gt;4,"High Stagnation",
IF(HR[[#This Row],[YearsSinceLastPromotion]]&gt;=3,"Medium Stagnation","Low Stagnation"))</f>
        <v>High Stagnation</v>
      </c>
      <c r="AU787" t="str">
        <f>IF(HR[[#This Row],[MonthlyIncome]]&lt;4000,"Low Salary",
IF(HR[[#This Row],[MonthlyIncome]]&lt;8000,"Medium Salary","High Salary"))</f>
        <v>High Salary</v>
      </c>
    </row>
    <row r="788" spans="1:47">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IF(HR[[#This Row],[OverTime]]="Yes",1,0)</f>
        <v>0</v>
      </c>
      <c r="AK788">
        <f>IF(HR[[#This Row],[JobSatisfaction]]&lt;=2,1,0)</f>
        <v>0</v>
      </c>
      <c r="AL788">
        <f>IF(HR[[#This Row],[WorkLifeBalance]]&lt;=2,1,0)</f>
        <v>0</v>
      </c>
      <c r="AM788">
        <f>IF(HR[[#This Row],[MonthlyIncome]]&lt;AVERAGE(HR[MonthlyIncome]),1,0)</f>
        <v>1</v>
      </c>
      <c r="AN788">
        <f>IF(HR[[#This Row],[EnvironmentSatisfaction]]&lt;=2,1,0)</f>
        <v>1</v>
      </c>
      <c r="AO788">
        <f>IF(HR[[#This Row],[YearsSinceLastPromotion]]&gt;4,1,0)</f>
        <v>0</v>
      </c>
      <c r="AP788">
        <f>(HR[[#This Row],[OverTimeFlag]]*1.5+HR[[#This Row],[LowJobSatisFlag]]*2.5+HR[[#This Row],[LowWLBFlag]]*2+HR[[#This Row],[LowSalaryFlag]]*1.5+HR[[#This Row],[LowEnviFlag]]*2+HR[[#This Row],[LowProFlag]]*0.5)/10</f>
        <v>0.35</v>
      </c>
      <c r="AQ788" t="str">
        <f>IF(A788&gt;=_xlfn.PERCENTILE.INC($A$2:$A$1000,0.8),"High Risk",
IF(HR[[#This Row],[AttritionRiskScore]]&gt;=_xlfn.PERCENTILE.INC($AP$2:$AP$1000,0.5),"Medium Risk","Low Risk"))</f>
        <v>Medium Risk</v>
      </c>
      <c r="AR788">
        <f>(HR[[#This Row],[OverTimeFlag]]*4+HR[[#This Row],[LowWLBFlag]]*3+HR[[#This Row],[LowJobSatisFlag]]*2+HR[[#This Row],[LowProFlag]]*1)/10</f>
        <v>0</v>
      </c>
      <c r="AS788" t="str">
        <f t="shared" si="12"/>
        <v>Low Burnout</v>
      </c>
      <c r="AT788" t="str">
        <f>IF(HR[[#This Row],[YearsSinceLastPromotion]]&gt;4,"High Stagnation",
IF(HR[[#This Row],[YearsSinceLastPromotion]]&gt;=3,"Medium Stagnation","Low Stagnation"))</f>
        <v>Low Stagnation</v>
      </c>
      <c r="AU788" t="str">
        <f>IF(HR[[#This Row],[MonthlyIncome]]&lt;4000,"Low Salary",
IF(HR[[#This Row],[MonthlyIncome]]&lt;8000,"Medium Salary","High Salary"))</f>
        <v>Medium Salary</v>
      </c>
    </row>
    <row r="789" spans="1:47">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IF(HR[[#This Row],[OverTime]]="Yes",1,0)</f>
        <v>0</v>
      </c>
      <c r="AK789">
        <f>IF(HR[[#This Row],[JobSatisfaction]]&lt;=2,1,0)</f>
        <v>1</v>
      </c>
      <c r="AL789">
        <f>IF(HR[[#This Row],[WorkLifeBalance]]&lt;=2,1,0)</f>
        <v>0</v>
      </c>
      <c r="AM789">
        <f>IF(HR[[#This Row],[MonthlyIncome]]&lt;AVERAGE(HR[MonthlyIncome]),1,0)</f>
        <v>0</v>
      </c>
      <c r="AN789">
        <f>IF(HR[[#This Row],[EnvironmentSatisfaction]]&lt;=2,1,0)</f>
        <v>0</v>
      </c>
      <c r="AO789">
        <f>IF(HR[[#This Row],[YearsSinceLastPromotion]]&gt;4,1,0)</f>
        <v>0</v>
      </c>
      <c r="AP789">
        <f>(HR[[#This Row],[OverTimeFlag]]*1.5+HR[[#This Row],[LowJobSatisFlag]]*2.5+HR[[#This Row],[LowWLBFlag]]*2+HR[[#This Row],[LowSalaryFlag]]*1.5+HR[[#This Row],[LowEnviFlag]]*2+HR[[#This Row],[LowProFlag]]*0.5)/10</f>
        <v>0.25</v>
      </c>
      <c r="AQ789" t="str">
        <f>IF(A789&gt;=_xlfn.PERCENTILE.INC($A$2:$A$1000,0.8),"High Risk",
IF(HR[[#This Row],[AttritionRiskScore]]&gt;=_xlfn.PERCENTILE.INC($AP$2:$AP$1000,0.5),"Medium Risk","Low Risk"))</f>
        <v>High Risk</v>
      </c>
      <c r="AR789">
        <f>(HR[[#This Row],[OverTimeFlag]]*4+HR[[#This Row],[LowWLBFlag]]*3+HR[[#This Row],[LowJobSatisFlag]]*2+HR[[#This Row],[LowProFlag]]*1)/10</f>
        <v>0.2</v>
      </c>
      <c r="AS789" t="str">
        <f t="shared" si="12"/>
        <v>Low Burnout</v>
      </c>
      <c r="AT789" t="str">
        <f>IF(HR[[#This Row],[YearsSinceLastPromotion]]&gt;4,"High Stagnation",
IF(HR[[#This Row],[YearsSinceLastPromotion]]&gt;=3,"Medium Stagnation","Low Stagnation"))</f>
        <v>Low Stagnation</v>
      </c>
      <c r="AU789" t="str">
        <f>IF(HR[[#This Row],[MonthlyIncome]]&lt;4000,"Low Salary",
IF(HR[[#This Row],[MonthlyIncome]]&lt;8000,"Medium Salary","High Salary"))</f>
        <v>High Salary</v>
      </c>
    </row>
    <row r="790" spans="1:47">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IF(HR[[#This Row],[OverTime]]="Yes",1,0)</f>
        <v>0</v>
      </c>
      <c r="AK790">
        <f>IF(HR[[#This Row],[JobSatisfaction]]&lt;=2,1,0)</f>
        <v>0</v>
      </c>
      <c r="AL790">
        <f>IF(HR[[#This Row],[WorkLifeBalance]]&lt;=2,1,0)</f>
        <v>0</v>
      </c>
      <c r="AM790">
        <f>IF(HR[[#This Row],[MonthlyIncome]]&lt;AVERAGE(HR[MonthlyIncome]),1,0)</f>
        <v>1</v>
      </c>
      <c r="AN790">
        <f>IF(HR[[#This Row],[EnvironmentSatisfaction]]&lt;=2,1,0)</f>
        <v>0</v>
      </c>
      <c r="AO790">
        <f>IF(HR[[#This Row],[YearsSinceLastPromotion]]&gt;4,1,0)</f>
        <v>0</v>
      </c>
      <c r="AP790">
        <f>(HR[[#This Row],[OverTimeFlag]]*1.5+HR[[#This Row],[LowJobSatisFlag]]*2.5+HR[[#This Row],[LowWLBFlag]]*2+HR[[#This Row],[LowSalaryFlag]]*1.5+HR[[#This Row],[LowEnviFlag]]*2+HR[[#This Row],[LowProFlag]]*0.5)/10</f>
        <v>0.15</v>
      </c>
      <c r="AQ790" t="str">
        <f>IF(A790&gt;=_xlfn.PERCENTILE.INC($A$2:$A$1000,0.8),"High Risk",
IF(HR[[#This Row],[AttritionRiskScore]]&gt;=_xlfn.PERCENTILE.INC($AP$2:$AP$1000,0.5),"Medium Risk","Low Risk"))</f>
        <v>Low Risk</v>
      </c>
      <c r="AR790">
        <f>(HR[[#This Row],[OverTimeFlag]]*4+HR[[#This Row],[LowWLBFlag]]*3+HR[[#This Row],[LowJobSatisFlag]]*2+HR[[#This Row],[LowProFlag]]*1)/10</f>
        <v>0</v>
      </c>
      <c r="AS790" t="str">
        <f t="shared" si="12"/>
        <v>Low Burnout</v>
      </c>
      <c r="AT790" t="str">
        <f>IF(HR[[#This Row],[YearsSinceLastPromotion]]&gt;4,"High Stagnation",
IF(HR[[#This Row],[YearsSinceLastPromotion]]&gt;=3,"Medium Stagnation","Low Stagnation"))</f>
        <v>Low Stagnation</v>
      </c>
      <c r="AU790" t="str">
        <f>IF(HR[[#This Row],[MonthlyIncome]]&lt;4000,"Low Salary",
IF(HR[[#This Row],[MonthlyIncome]]&lt;8000,"Medium Salary","High Salary"))</f>
        <v>Low Salary</v>
      </c>
    </row>
    <row r="791" spans="1:47">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IF(HR[[#This Row],[OverTime]]="Yes",1,0)</f>
        <v>0</v>
      </c>
      <c r="AK791">
        <f>IF(HR[[#This Row],[JobSatisfaction]]&lt;=2,1,0)</f>
        <v>1</v>
      </c>
      <c r="AL791">
        <f>IF(HR[[#This Row],[WorkLifeBalance]]&lt;=2,1,0)</f>
        <v>0</v>
      </c>
      <c r="AM791">
        <f>IF(HR[[#This Row],[MonthlyIncome]]&lt;AVERAGE(HR[MonthlyIncome]),1,0)</f>
        <v>0</v>
      </c>
      <c r="AN791">
        <f>IF(HR[[#This Row],[EnvironmentSatisfaction]]&lt;=2,1,0)</f>
        <v>1</v>
      </c>
      <c r="AO791">
        <f>IF(HR[[#This Row],[YearsSinceLastPromotion]]&gt;4,1,0)</f>
        <v>0</v>
      </c>
      <c r="AP791">
        <f>(HR[[#This Row],[OverTimeFlag]]*1.5+HR[[#This Row],[LowJobSatisFlag]]*2.5+HR[[#This Row],[LowWLBFlag]]*2+HR[[#This Row],[LowSalaryFlag]]*1.5+HR[[#This Row],[LowEnviFlag]]*2+HR[[#This Row],[LowProFlag]]*0.5)/10</f>
        <v>0.45</v>
      </c>
      <c r="AQ791" t="str">
        <f>IF(A791&gt;=_xlfn.PERCENTILE.INC($A$2:$A$1000,0.8),"High Risk",
IF(HR[[#This Row],[AttritionRiskScore]]&gt;=_xlfn.PERCENTILE.INC($AP$2:$AP$1000,0.5),"Medium Risk","Low Risk"))</f>
        <v>Medium Risk</v>
      </c>
      <c r="AR791">
        <f>(HR[[#This Row],[OverTimeFlag]]*4+HR[[#This Row],[LowWLBFlag]]*3+HR[[#This Row],[LowJobSatisFlag]]*2+HR[[#This Row],[LowProFlag]]*1)/10</f>
        <v>0.2</v>
      </c>
      <c r="AS791" t="str">
        <f t="shared" si="12"/>
        <v>Low Burnout</v>
      </c>
      <c r="AT791" t="str">
        <f>IF(HR[[#This Row],[YearsSinceLastPromotion]]&gt;4,"High Stagnation",
IF(HR[[#This Row],[YearsSinceLastPromotion]]&gt;=3,"Medium Stagnation","Low Stagnation"))</f>
        <v>Medium Stagnation</v>
      </c>
      <c r="AU791" t="str">
        <f>IF(HR[[#This Row],[MonthlyIncome]]&lt;4000,"Low Salary",
IF(HR[[#This Row],[MonthlyIncome]]&lt;8000,"Medium Salary","High Salary"))</f>
        <v>High Salary</v>
      </c>
    </row>
    <row r="792" spans="1:47">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IF(HR[[#This Row],[OverTime]]="Yes",1,0)</f>
        <v>0</v>
      </c>
      <c r="AK792">
        <f>IF(HR[[#This Row],[JobSatisfaction]]&lt;=2,1,0)</f>
        <v>0</v>
      </c>
      <c r="AL792">
        <f>IF(HR[[#This Row],[WorkLifeBalance]]&lt;=2,1,0)</f>
        <v>0</v>
      </c>
      <c r="AM792">
        <f>IF(HR[[#This Row],[MonthlyIncome]]&lt;AVERAGE(HR[MonthlyIncome]),1,0)</f>
        <v>0</v>
      </c>
      <c r="AN792">
        <f>IF(HR[[#This Row],[EnvironmentSatisfaction]]&lt;=2,1,0)</f>
        <v>0</v>
      </c>
      <c r="AO792">
        <f>IF(HR[[#This Row],[YearsSinceLastPromotion]]&gt;4,1,0)</f>
        <v>0</v>
      </c>
      <c r="AP792">
        <f>(HR[[#This Row],[OverTimeFlag]]*1.5+HR[[#This Row],[LowJobSatisFlag]]*2.5+HR[[#This Row],[LowWLBFlag]]*2+HR[[#This Row],[LowSalaryFlag]]*1.5+HR[[#This Row],[LowEnviFlag]]*2+HR[[#This Row],[LowProFlag]]*0.5)/10</f>
        <v>0</v>
      </c>
      <c r="AQ792" t="str">
        <f>IF(A792&gt;=_xlfn.PERCENTILE.INC($A$2:$A$1000,0.8),"High Risk",
IF(HR[[#This Row],[AttritionRiskScore]]&gt;=_xlfn.PERCENTILE.INC($AP$2:$AP$1000,0.5),"Medium Risk","Low Risk"))</f>
        <v>Low Risk</v>
      </c>
      <c r="AR792">
        <f>(HR[[#This Row],[OverTimeFlag]]*4+HR[[#This Row],[LowWLBFlag]]*3+HR[[#This Row],[LowJobSatisFlag]]*2+HR[[#This Row],[LowProFlag]]*1)/10</f>
        <v>0</v>
      </c>
      <c r="AS792" t="str">
        <f t="shared" si="12"/>
        <v>Low Burnout</v>
      </c>
      <c r="AT792" t="str">
        <f>IF(HR[[#This Row],[YearsSinceLastPromotion]]&gt;4,"High Stagnation",
IF(HR[[#This Row],[YearsSinceLastPromotion]]&gt;=3,"Medium Stagnation","Low Stagnation"))</f>
        <v>Low Stagnation</v>
      </c>
      <c r="AU792" t="str">
        <f>IF(HR[[#This Row],[MonthlyIncome]]&lt;4000,"Low Salary",
IF(HR[[#This Row],[MonthlyIncome]]&lt;8000,"Medium Salary","High Salary"))</f>
        <v>Medium Salary</v>
      </c>
    </row>
    <row r="793" spans="1:47">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IF(HR[[#This Row],[OverTime]]="Yes",1,0)</f>
        <v>1</v>
      </c>
      <c r="AK793">
        <f>IF(HR[[#This Row],[JobSatisfaction]]&lt;=2,1,0)</f>
        <v>1</v>
      </c>
      <c r="AL793">
        <f>IF(HR[[#This Row],[WorkLifeBalance]]&lt;=2,1,0)</f>
        <v>0</v>
      </c>
      <c r="AM793">
        <f>IF(HR[[#This Row],[MonthlyIncome]]&lt;AVERAGE(HR[MonthlyIncome]),1,0)</f>
        <v>0</v>
      </c>
      <c r="AN793">
        <f>IF(HR[[#This Row],[EnvironmentSatisfaction]]&lt;=2,1,0)</f>
        <v>0</v>
      </c>
      <c r="AO793">
        <f>IF(HR[[#This Row],[YearsSinceLastPromotion]]&gt;4,1,0)</f>
        <v>0</v>
      </c>
      <c r="AP793">
        <f>(HR[[#This Row],[OverTimeFlag]]*1.5+HR[[#This Row],[LowJobSatisFlag]]*2.5+HR[[#This Row],[LowWLBFlag]]*2+HR[[#This Row],[LowSalaryFlag]]*1.5+HR[[#This Row],[LowEnviFlag]]*2+HR[[#This Row],[LowProFlag]]*0.5)/10</f>
        <v>0.4</v>
      </c>
      <c r="AQ793" t="str">
        <f>IF(A793&gt;=_xlfn.PERCENTILE.INC($A$2:$A$1000,0.8),"High Risk",
IF(HR[[#This Row],[AttritionRiskScore]]&gt;=_xlfn.PERCENTILE.INC($AP$2:$AP$1000,0.5),"Medium Risk","Low Risk"))</f>
        <v>Medium Risk</v>
      </c>
      <c r="AR793">
        <f>(HR[[#This Row],[OverTimeFlag]]*4+HR[[#This Row],[LowWLBFlag]]*3+HR[[#This Row],[LowJobSatisFlag]]*2+HR[[#This Row],[LowProFlag]]*1)/10</f>
        <v>0.6</v>
      </c>
      <c r="AS793" t="str">
        <f t="shared" si="12"/>
        <v>Medium Burnout</v>
      </c>
      <c r="AT793" t="str">
        <f>IF(HR[[#This Row],[YearsSinceLastPromotion]]&gt;4,"High Stagnation",
IF(HR[[#This Row],[YearsSinceLastPromotion]]&gt;=3,"Medium Stagnation","Low Stagnation"))</f>
        <v>Medium Stagnation</v>
      </c>
      <c r="AU793" t="str">
        <f>IF(HR[[#This Row],[MonthlyIncome]]&lt;4000,"Low Salary",
IF(HR[[#This Row],[MonthlyIncome]]&lt;8000,"Medium Salary","High Salary"))</f>
        <v>High Salary</v>
      </c>
    </row>
    <row r="794" spans="1:47">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IF(HR[[#This Row],[OverTime]]="Yes",1,0)</f>
        <v>0</v>
      </c>
      <c r="AK794">
        <f>IF(HR[[#This Row],[JobSatisfaction]]&lt;=2,1,0)</f>
        <v>0</v>
      </c>
      <c r="AL794">
        <f>IF(HR[[#This Row],[WorkLifeBalance]]&lt;=2,1,0)</f>
        <v>0</v>
      </c>
      <c r="AM794">
        <f>IF(HR[[#This Row],[MonthlyIncome]]&lt;AVERAGE(HR[MonthlyIncome]),1,0)</f>
        <v>1</v>
      </c>
      <c r="AN794">
        <f>IF(HR[[#This Row],[EnvironmentSatisfaction]]&lt;=2,1,0)</f>
        <v>1</v>
      </c>
      <c r="AO794">
        <f>IF(HR[[#This Row],[YearsSinceLastPromotion]]&gt;4,1,0)</f>
        <v>0</v>
      </c>
      <c r="AP794">
        <f>(HR[[#This Row],[OverTimeFlag]]*1.5+HR[[#This Row],[LowJobSatisFlag]]*2.5+HR[[#This Row],[LowWLBFlag]]*2+HR[[#This Row],[LowSalaryFlag]]*1.5+HR[[#This Row],[LowEnviFlag]]*2+HR[[#This Row],[LowProFlag]]*0.5)/10</f>
        <v>0.35</v>
      </c>
      <c r="AQ794" t="str">
        <f>IF(A794&gt;=_xlfn.PERCENTILE.INC($A$2:$A$1000,0.8),"High Risk",
IF(HR[[#This Row],[AttritionRiskScore]]&gt;=_xlfn.PERCENTILE.INC($AP$2:$AP$1000,0.5),"Medium Risk","Low Risk"))</f>
        <v>Medium Risk</v>
      </c>
      <c r="AR794">
        <f>(HR[[#This Row],[OverTimeFlag]]*4+HR[[#This Row],[LowWLBFlag]]*3+HR[[#This Row],[LowJobSatisFlag]]*2+HR[[#This Row],[LowProFlag]]*1)/10</f>
        <v>0</v>
      </c>
      <c r="AS794" t="str">
        <f t="shared" si="12"/>
        <v>Low Burnout</v>
      </c>
      <c r="AT794" t="str">
        <f>IF(HR[[#This Row],[YearsSinceLastPromotion]]&gt;4,"High Stagnation",
IF(HR[[#This Row],[YearsSinceLastPromotion]]&gt;=3,"Medium Stagnation","Low Stagnation"))</f>
        <v>Medium Stagnation</v>
      </c>
      <c r="AU794" t="str">
        <f>IF(HR[[#This Row],[MonthlyIncome]]&lt;4000,"Low Salary",
IF(HR[[#This Row],[MonthlyIncome]]&lt;8000,"Medium Salary","High Salary"))</f>
        <v>Medium Salary</v>
      </c>
    </row>
    <row r="795" spans="1:47">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IF(HR[[#This Row],[OverTime]]="Yes",1,0)</f>
        <v>0</v>
      </c>
      <c r="AK795">
        <f>IF(HR[[#This Row],[JobSatisfaction]]&lt;=2,1,0)</f>
        <v>0</v>
      </c>
      <c r="AL795">
        <f>IF(HR[[#This Row],[WorkLifeBalance]]&lt;=2,1,0)</f>
        <v>1</v>
      </c>
      <c r="AM795">
        <f>IF(HR[[#This Row],[MonthlyIncome]]&lt;AVERAGE(HR[MonthlyIncome]),1,0)</f>
        <v>1</v>
      </c>
      <c r="AN795">
        <f>IF(HR[[#This Row],[EnvironmentSatisfaction]]&lt;=2,1,0)</f>
        <v>1</v>
      </c>
      <c r="AO795">
        <f>IF(HR[[#This Row],[YearsSinceLastPromotion]]&gt;4,1,0)</f>
        <v>0</v>
      </c>
      <c r="AP795">
        <f>(HR[[#This Row],[OverTimeFlag]]*1.5+HR[[#This Row],[LowJobSatisFlag]]*2.5+HR[[#This Row],[LowWLBFlag]]*2+HR[[#This Row],[LowSalaryFlag]]*1.5+HR[[#This Row],[LowEnviFlag]]*2+HR[[#This Row],[LowProFlag]]*0.5)/10</f>
        <v>0.55000000000000004</v>
      </c>
      <c r="AQ795" t="str">
        <f>IF(A795&gt;=_xlfn.PERCENTILE.INC($A$2:$A$1000,0.8),"High Risk",
IF(HR[[#This Row],[AttritionRiskScore]]&gt;=_xlfn.PERCENTILE.INC($AP$2:$AP$1000,0.5),"Medium Risk","Low Risk"))</f>
        <v>Medium Risk</v>
      </c>
      <c r="AR795">
        <f>(HR[[#This Row],[OverTimeFlag]]*4+HR[[#This Row],[LowWLBFlag]]*3+HR[[#This Row],[LowJobSatisFlag]]*2+HR[[#This Row],[LowProFlag]]*1)/10</f>
        <v>0.3</v>
      </c>
      <c r="AS795" t="str">
        <f t="shared" si="12"/>
        <v>Low Burnout</v>
      </c>
      <c r="AT795" t="str">
        <f>IF(HR[[#This Row],[YearsSinceLastPromotion]]&gt;4,"High Stagnation",
IF(HR[[#This Row],[YearsSinceLastPromotion]]&gt;=3,"Medium Stagnation","Low Stagnation"))</f>
        <v>Low Stagnation</v>
      </c>
      <c r="AU795" t="str">
        <f>IF(HR[[#This Row],[MonthlyIncome]]&lt;4000,"Low Salary",
IF(HR[[#This Row],[MonthlyIncome]]&lt;8000,"Medium Salary","High Salary"))</f>
        <v>Low Salary</v>
      </c>
    </row>
    <row r="796" spans="1:47">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IF(HR[[#This Row],[OverTime]]="Yes",1,0)</f>
        <v>0</v>
      </c>
      <c r="AK796">
        <f>IF(HR[[#This Row],[JobSatisfaction]]&lt;=2,1,0)</f>
        <v>0</v>
      </c>
      <c r="AL796">
        <f>IF(HR[[#This Row],[WorkLifeBalance]]&lt;=2,1,0)</f>
        <v>1</v>
      </c>
      <c r="AM796">
        <f>IF(HR[[#This Row],[MonthlyIncome]]&lt;AVERAGE(HR[MonthlyIncome]),1,0)</f>
        <v>0</v>
      </c>
      <c r="AN796">
        <f>IF(HR[[#This Row],[EnvironmentSatisfaction]]&lt;=2,1,0)</f>
        <v>1</v>
      </c>
      <c r="AO796">
        <f>IF(HR[[#This Row],[YearsSinceLastPromotion]]&gt;4,1,0)</f>
        <v>0</v>
      </c>
      <c r="AP796">
        <f>(HR[[#This Row],[OverTimeFlag]]*1.5+HR[[#This Row],[LowJobSatisFlag]]*2.5+HR[[#This Row],[LowWLBFlag]]*2+HR[[#This Row],[LowSalaryFlag]]*1.5+HR[[#This Row],[LowEnviFlag]]*2+HR[[#This Row],[LowProFlag]]*0.5)/10</f>
        <v>0.4</v>
      </c>
      <c r="AQ796" t="str">
        <f>IF(A796&gt;=_xlfn.PERCENTILE.INC($A$2:$A$1000,0.8),"High Risk",
IF(HR[[#This Row],[AttritionRiskScore]]&gt;=_xlfn.PERCENTILE.INC($AP$2:$AP$1000,0.5),"Medium Risk","Low Risk"))</f>
        <v>Medium Risk</v>
      </c>
      <c r="AR796">
        <f>(HR[[#This Row],[OverTimeFlag]]*4+HR[[#This Row],[LowWLBFlag]]*3+HR[[#This Row],[LowJobSatisFlag]]*2+HR[[#This Row],[LowProFlag]]*1)/10</f>
        <v>0.3</v>
      </c>
      <c r="AS796" t="str">
        <f t="shared" si="12"/>
        <v>Low Burnout</v>
      </c>
      <c r="AT796" t="str">
        <f>IF(HR[[#This Row],[YearsSinceLastPromotion]]&gt;4,"High Stagnation",
IF(HR[[#This Row],[YearsSinceLastPromotion]]&gt;=3,"Medium Stagnation","Low Stagnation"))</f>
        <v>Low Stagnation</v>
      </c>
      <c r="AU796" t="str">
        <f>IF(HR[[#This Row],[MonthlyIncome]]&lt;4000,"Low Salary",
IF(HR[[#This Row],[MonthlyIncome]]&lt;8000,"Medium Salary","High Salary"))</f>
        <v>Medium Salary</v>
      </c>
    </row>
    <row r="797" spans="1:47">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IF(HR[[#This Row],[OverTime]]="Yes",1,0)</f>
        <v>1</v>
      </c>
      <c r="AK797">
        <f>IF(HR[[#This Row],[JobSatisfaction]]&lt;=2,1,0)</f>
        <v>0</v>
      </c>
      <c r="AL797">
        <f>IF(HR[[#This Row],[WorkLifeBalance]]&lt;=2,1,0)</f>
        <v>0</v>
      </c>
      <c r="AM797">
        <f>IF(HR[[#This Row],[MonthlyIncome]]&lt;AVERAGE(HR[MonthlyIncome]),1,0)</f>
        <v>0</v>
      </c>
      <c r="AN797">
        <f>IF(HR[[#This Row],[EnvironmentSatisfaction]]&lt;=2,1,0)</f>
        <v>0</v>
      </c>
      <c r="AO797">
        <f>IF(HR[[#This Row],[YearsSinceLastPromotion]]&gt;4,1,0)</f>
        <v>0</v>
      </c>
      <c r="AP797">
        <f>(HR[[#This Row],[OverTimeFlag]]*1.5+HR[[#This Row],[LowJobSatisFlag]]*2.5+HR[[#This Row],[LowWLBFlag]]*2+HR[[#This Row],[LowSalaryFlag]]*1.5+HR[[#This Row],[LowEnviFlag]]*2+HR[[#This Row],[LowProFlag]]*0.5)/10</f>
        <v>0.15</v>
      </c>
      <c r="AQ797" t="str">
        <f>IF(A797&gt;=_xlfn.PERCENTILE.INC($A$2:$A$1000,0.8),"High Risk",
IF(HR[[#This Row],[AttritionRiskScore]]&gt;=_xlfn.PERCENTILE.INC($AP$2:$AP$1000,0.5),"Medium Risk","Low Risk"))</f>
        <v>Low Risk</v>
      </c>
      <c r="AR797">
        <f>(HR[[#This Row],[OverTimeFlag]]*4+HR[[#This Row],[LowWLBFlag]]*3+HR[[#This Row],[LowJobSatisFlag]]*2+HR[[#This Row],[LowProFlag]]*1)/10</f>
        <v>0.4</v>
      </c>
      <c r="AS797" t="str">
        <f t="shared" si="12"/>
        <v>Medium Burnout</v>
      </c>
      <c r="AT797" t="str">
        <f>IF(HR[[#This Row],[YearsSinceLastPromotion]]&gt;4,"High Stagnation",
IF(HR[[#This Row],[YearsSinceLastPromotion]]&gt;=3,"Medium Stagnation","Low Stagnation"))</f>
        <v>Low Stagnation</v>
      </c>
      <c r="AU797" t="str">
        <f>IF(HR[[#This Row],[MonthlyIncome]]&lt;4000,"Low Salary",
IF(HR[[#This Row],[MonthlyIncome]]&lt;8000,"Medium Salary","High Salary"))</f>
        <v>Medium Salary</v>
      </c>
    </row>
    <row r="798" spans="1:47">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IF(HR[[#This Row],[OverTime]]="Yes",1,0)</f>
        <v>1</v>
      </c>
      <c r="AK798">
        <f>IF(HR[[#This Row],[JobSatisfaction]]&lt;=2,1,0)</f>
        <v>0</v>
      </c>
      <c r="AL798">
        <f>IF(HR[[#This Row],[WorkLifeBalance]]&lt;=2,1,0)</f>
        <v>0</v>
      </c>
      <c r="AM798">
        <f>IF(HR[[#This Row],[MonthlyIncome]]&lt;AVERAGE(HR[MonthlyIncome]),1,0)</f>
        <v>1</v>
      </c>
      <c r="AN798">
        <f>IF(HR[[#This Row],[EnvironmentSatisfaction]]&lt;=2,1,0)</f>
        <v>0</v>
      </c>
      <c r="AO798">
        <f>IF(HR[[#This Row],[YearsSinceLastPromotion]]&gt;4,1,0)</f>
        <v>1</v>
      </c>
      <c r="AP798">
        <f>(HR[[#This Row],[OverTimeFlag]]*1.5+HR[[#This Row],[LowJobSatisFlag]]*2.5+HR[[#This Row],[LowWLBFlag]]*2+HR[[#This Row],[LowSalaryFlag]]*1.5+HR[[#This Row],[LowEnviFlag]]*2+HR[[#This Row],[LowProFlag]]*0.5)/10</f>
        <v>0.35</v>
      </c>
      <c r="AQ798" t="str">
        <f>IF(A798&gt;=_xlfn.PERCENTILE.INC($A$2:$A$1000,0.8),"High Risk",
IF(HR[[#This Row],[AttritionRiskScore]]&gt;=_xlfn.PERCENTILE.INC($AP$2:$AP$1000,0.5),"Medium Risk","Low Risk"))</f>
        <v>Medium Risk</v>
      </c>
      <c r="AR798">
        <f>(HR[[#This Row],[OverTimeFlag]]*4+HR[[#This Row],[LowWLBFlag]]*3+HR[[#This Row],[LowJobSatisFlag]]*2+HR[[#This Row],[LowProFlag]]*1)/10</f>
        <v>0.5</v>
      </c>
      <c r="AS798" t="str">
        <f t="shared" si="12"/>
        <v>Medium Burnout</v>
      </c>
      <c r="AT798" t="str">
        <f>IF(HR[[#This Row],[YearsSinceLastPromotion]]&gt;4,"High Stagnation",
IF(HR[[#This Row],[YearsSinceLastPromotion]]&gt;=3,"Medium Stagnation","Low Stagnation"))</f>
        <v>High Stagnation</v>
      </c>
      <c r="AU798" t="str">
        <f>IF(HR[[#This Row],[MonthlyIncome]]&lt;4000,"Low Salary",
IF(HR[[#This Row],[MonthlyIncome]]&lt;8000,"Medium Salary","High Salary"))</f>
        <v>Low Salary</v>
      </c>
    </row>
    <row r="799" spans="1:47">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IF(HR[[#This Row],[OverTime]]="Yes",1,0)</f>
        <v>0</v>
      </c>
      <c r="AK799">
        <f>IF(HR[[#This Row],[JobSatisfaction]]&lt;=2,1,0)</f>
        <v>0</v>
      </c>
      <c r="AL799">
        <f>IF(HR[[#This Row],[WorkLifeBalance]]&lt;=2,1,0)</f>
        <v>1</v>
      </c>
      <c r="AM799">
        <f>IF(HR[[#This Row],[MonthlyIncome]]&lt;AVERAGE(HR[MonthlyIncome]),1,0)</f>
        <v>1</v>
      </c>
      <c r="AN799">
        <f>IF(HR[[#This Row],[EnvironmentSatisfaction]]&lt;=2,1,0)</f>
        <v>1</v>
      </c>
      <c r="AO799">
        <f>IF(HR[[#This Row],[YearsSinceLastPromotion]]&gt;4,1,0)</f>
        <v>0</v>
      </c>
      <c r="AP799">
        <f>(HR[[#This Row],[OverTimeFlag]]*1.5+HR[[#This Row],[LowJobSatisFlag]]*2.5+HR[[#This Row],[LowWLBFlag]]*2+HR[[#This Row],[LowSalaryFlag]]*1.5+HR[[#This Row],[LowEnviFlag]]*2+HR[[#This Row],[LowProFlag]]*0.5)/10</f>
        <v>0.55000000000000004</v>
      </c>
      <c r="AQ799" t="str">
        <f>IF(A799&gt;=_xlfn.PERCENTILE.INC($A$2:$A$1000,0.8),"High Risk",
IF(HR[[#This Row],[AttritionRiskScore]]&gt;=_xlfn.PERCENTILE.INC($AP$2:$AP$1000,0.5),"Medium Risk","Low Risk"))</f>
        <v>Medium Risk</v>
      </c>
      <c r="AR799">
        <f>(HR[[#This Row],[OverTimeFlag]]*4+HR[[#This Row],[LowWLBFlag]]*3+HR[[#This Row],[LowJobSatisFlag]]*2+HR[[#This Row],[LowProFlag]]*1)/10</f>
        <v>0.3</v>
      </c>
      <c r="AS799" t="str">
        <f t="shared" si="12"/>
        <v>Low Burnout</v>
      </c>
      <c r="AT799" t="str">
        <f>IF(HR[[#This Row],[YearsSinceLastPromotion]]&gt;4,"High Stagnation",
IF(HR[[#This Row],[YearsSinceLastPromotion]]&gt;=3,"Medium Stagnation","Low Stagnation"))</f>
        <v>Low Stagnation</v>
      </c>
      <c r="AU799" t="str">
        <f>IF(HR[[#This Row],[MonthlyIncome]]&lt;4000,"Low Salary",
IF(HR[[#This Row],[MonthlyIncome]]&lt;8000,"Medium Salary","High Salary"))</f>
        <v>Low Salary</v>
      </c>
    </row>
    <row r="800" spans="1:47">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IF(HR[[#This Row],[OverTime]]="Yes",1,0)</f>
        <v>1</v>
      </c>
      <c r="AK800">
        <f>IF(HR[[#This Row],[JobSatisfaction]]&lt;=2,1,0)</f>
        <v>1</v>
      </c>
      <c r="AL800">
        <f>IF(HR[[#This Row],[WorkLifeBalance]]&lt;=2,1,0)</f>
        <v>0</v>
      </c>
      <c r="AM800">
        <f>IF(HR[[#This Row],[MonthlyIncome]]&lt;AVERAGE(HR[MonthlyIncome]),1,0)</f>
        <v>1</v>
      </c>
      <c r="AN800">
        <f>IF(HR[[#This Row],[EnvironmentSatisfaction]]&lt;=2,1,0)</f>
        <v>1</v>
      </c>
      <c r="AO800">
        <f>IF(HR[[#This Row],[YearsSinceLastPromotion]]&gt;4,1,0)</f>
        <v>0</v>
      </c>
      <c r="AP800">
        <f>(HR[[#This Row],[OverTimeFlag]]*1.5+HR[[#This Row],[LowJobSatisFlag]]*2.5+HR[[#This Row],[LowWLBFlag]]*2+HR[[#This Row],[LowSalaryFlag]]*1.5+HR[[#This Row],[LowEnviFlag]]*2+HR[[#This Row],[LowProFlag]]*0.5)/10</f>
        <v>0.75</v>
      </c>
      <c r="AQ800" t="str">
        <f>IF(A800&gt;=_xlfn.PERCENTILE.INC($A$2:$A$1000,0.8),"High Risk",
IF(HR[[#This Row],[AttritionRiskScore]]&gt;=_xlfn.PERCENTILE.INC($AP$2:$AP$1000,0.5),"Medium Risk","Low Risk"))</f>
        <v>Medium Risk</v>
      </c>
      <c r="AR800">
        <f>(HR[[#This Row],[OverTimeFlag]]*4+HR[[#This Row],[LowWLBFlag]]*3+HR[[#This Row],[LowJobSatisFlag]]*2+HR[[#This Row],[LowProFlag]]*1)/10</f>
        <v>0.6</v>
      </c>
      <c r="AS800" t="str">
        <f t="shared" si="12"/>
        <v>Medium Burnout</v>
      </c>
      <c r="AT800" t="str">
        <f>IF(HR[[#This Row],[YearsSinceLastPromotion]]&gt;4,"High Stagnation",
IF(HR[[#This Row],[YearsSinceLastPromotion]]&gt;=3,"Medium Stagnation","Low Stagnation"))</f>
        <v>Low Stagnation</v>
      </c>
      <c r="AU800" t="str">
        <f>IF(HR[[#This Row],[MonthlyIncome]]&lt;4000,"Low Salary",
IF(HR[[#This Row],[MonthlyIncome]]&lt;8000,"Medium Salary","High Salary"))</f>
        <v>Low Salary</v>
      </c>
    </row>
    <row r="801" spans="1:47">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IF(HR[[#This Row],[OverTime]]="Yes",1,0)</f>
        <v>0</v>
      </c>
      <c r="AK801">
        <f>IF(HR[[#This Row],[JobSatisfaction]]&lt;=2,1,0)</f>
        <v>1</v>
      </c>
      <c r="AL801">
        <f>IF(HR[[#This Row],[WorkLifeBalance]]&lt;=2,1,0)</f>
        <v>0</v>
      </c>
      <c r="AM801">
        <f>IF(HR[[#This Row],[MonthlyIncome]]&lt;AVERAGE(HR[MonthlyIncome]),1,0)</f>
        <v>0</v>
      </c>
      <c r="AN801">
        <f>IF(HR[[#This Row],[EnvironmentSatisfaction]]&lt;=2,1,0)</f>
        <v>0</v>
      </c>
      <c r="AO801">
        <f>IF(HR[[#This Row],[YearsSinceLastPromotion]]&gt;4,1,0)</f>
        <v>1</v>
      </c>
      <c r="AP801">
        <f>(HR[[#This Row],[OverTimeFlag]]*1.5+HR[[#This Row],[LowJobSatisFlag]]*2.5+HR[[#This Row],[LowWLBFlag]]*2+HR[[#This Row],[LowSalaryFlag]]*1.5+HR[[#This Row],[LowEnviFlag]]*2+HR[[#This Row],[LowProFlag]]*0.5)/10</f>
        <v>0.3</v>
      </c>
      <c r="AQ801" t="str">
        <f>IF(A801&gt;=_xlfn.PERCENTILE.INC($A$2:$A$1000,0.8),"High Risk",
IF(HR[[#This Row],[AttritionRiskScore]]&gt;=_xlfn.PERCENTILE.INC($AP$2:$AP$1000,0.5),"Medium Risk","Low Risk"))</f>
        <v>Low Risk</v>
      </c>
      <c r="AR801">
        <f>(HR[[#This Row],[OverTimeFlag]]*4+HR[[#This Row],[LowWLBFlag]]*3+HR[[#This Row],[LowJobSatisFlag]]*2+HR[[#This Row],[LowProFlag]]*1)/10</f>
        <v>0.3</v>
      </c>
      <c r="AS801" t="str">
        <f t="shared" si="12"/>
        <v>Low Burnout</v>
      </c>
      <c r="AT801" t="str">
        <f>IF(HR[[#This Row],[YearsSinceLastPromotion]]&gt;4,"High Stagnation",
IF(HR[[#This Row],[YearsSinceLastPromotion]]&gt;=3,"Medium Stagnation","Low Stagnation"))</f>
        <v>High Stagnation</v>
      </c>
      <c r="AU801" t="str">
        <f>IF(HR[[#This Row],[MonthlyIncome]]&lt;4000,"Low Salary",
IF(HR[[#This Row],[MonthlyIncome]]&lt;8000,"Medium Salary","High Salary"))</f>
        <v>High Salary</v>
      </c>
    </row>
    <row r="802" spans="1:47">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IF(HR[[#This Row],[OverTime]]="Yes",1,0)</f>
        <v>0</v>
      </c>
      <c r="AK802">
        <f>IF(HR[[#This Row],[JobSatisfaction]]&lt;=2,1,0)</f>
        <v>1</v>
      </c>
      <c r="AL802">
        <f>IF(HR[[#This Row],[WorkLifeBalance]]&lt;=2,1,0)</f>
        <v>0</v>
      </c>
      <c r="AM802">
        <f>IF(HR[[#This Row],[MonthlyIncome]]&lt;AVERAGE(HR[MonthlyIncome]),1,0)</f>
        <v>1</v>
      </c>
      <c r="AN802">
        <f>IF(HR[[#This Row],[EnvironmentSatisfaction]]&lt;=2,1,0)</f>
        <v>1</v>
      </c>
      <c r="AO802">
        <f>IF(HR[[#This Row],[YearsSinceLastPromotion]]&gt;4,1,0)</f>
        <v>0</v>
      </c>
      <c r="AP802">
        <f>(HR[[#This Row],[OverTimeFlag]]*1.5+HR[[#This Row],[LowJobSatisFlag]]*2.5+HR[[#This Row],[LowWLBFlag]]*2+HR[[#This Row],[LowSalaryFlag]]*1.5+HR[[#This Row],[LowEnviFlag]]*2+HR[[#This Row],[LowProFlag]]*0.5)/10</f>
        <v>0.6</v>
      </c>
      <c r="AQ802" t="str">
        <f>IF(A802&gt;=_xlfn.PERCENTILE.INC($A$2:$A$1000,0.8),"High Risk",
IF(HR[[#This Row],[AttritionRiskScore]]&gt;=_xlfn.PERCENTILE.INC($AP$2:$AP$1000,0.5),"Medium Risk","Low Risk"))</f>
        <v>Medium Risk</v>
      </c>
      <c r="AR802">
        <f>(HR[[#This Row],[OverTimeFlag]]*4+HR[[#This Row],[LowWLBFlag]]*3+HR[[#This Row],[LowJobSatisFlag]]*2+HR[[#This Row],[LowProFlag]]*1)/10</f>
        <v>0.2</v>
      </c>
      <c r="AS802" t="str">
        <f t="shared" si="12"/>
        <v>Low Burnout</v>
      </c>
      <c r="AT802" t="str">
        <f>IF(HR[[#This Row],[YearsSinceLastPromotion]]&gt;4,"High Stagnation",
IF(HR[[#This Row],[YearsSinceLastPromotion]]&gt;=3,"Medium Stagnation","Low Stagnation"))</f>
        <v>Low Stagnation</v>
      </c>
      <c r="AU802" t="str">
        <f>IF(HR[[#This Row],[MonthlyIncome]]&lt;4000,"Low Salary",
IF(HR[[#This Row],[MonthlyIncome]]&lt;8000,"Medium Salary","High Salary"))</f>
        <v>Low Salary</v>
      </c>
    </row>
    <row r="803" spans="1:47">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IF(HR[[#This Row],[OverTime]]="Yes",1,0)</f>
        <v>1</v>
      </c>
      <c r="AK803">
        <f>IF(HR[[#This Row],[JobSatisfaction]]&lt;=2,1,0)</f>
        <v>0</v>
      </c>
      <c r="AL803">
        <f>IF(HR[[#This Row],[WorkLifeBalance]]&lt;=2,1,0)</f>
        <v>0</v>
      </c>
      <c r="AM803">
        <f>IF(HR[[#This Row],[MonthlyIncome]]&lt;AVERAGE(HR[MonthlyIncome]),1,0)</f>
        <v>1</v>
      </c>
      <c r="AN803">
        <f>IF(HR[[#This Row],[EnvironmentSatisfaction]]&lt;=2,1,0)</f>
        <v>0</v>
      </c>
      <c r="AO803">
        <f>IF(HR[[#This Row],[YearsSinceLastPromotion]]&gt;4,1,0)</f>
        <v>0</v>
      </c>
      <c r="AP803">
        <f>(HR[[#This Row],[OverTimeFlag]]*1.5+HR[[#This Row],[LowJobSatisFlag]]*2.5+HR[[#This Row],[LowWLBFlag]]*2+HR[[#This Row],[LowSalaryFlag]]*1.5+HR[[#This Row],[LowEnviFlag]]*2+HR[[#This Row],[LowProFlag]]*0.5)/10</f>
        <v>0.3</v>
      </c>
      <c r="AQ803" t="str">
        <f>IF(A803&gt;=_xlfn.PERCENTILE.INC($A$2:$A$1000,0.8),"High Risk",
IF(HR[[#This Row],[AttritionRiskScore]]&gt;=_xlfn.PERCENTILE.INC($AP$2:$AP$1000,0.5),"Medium Risk","Low Risk"))</f>
        <v>High Risk</v>
      </c>
      <c r="AR803">
        <f>(HR[[#This Row],[OverTimeFlag]]*4+HR[[#This Row],[LowWLBFlag]]*3+HR[[#This Row],[LowJobSatisFlag]]*2+HR[[#This Row],[LowProFlag]]*1)/10</f>
        <v>0.4</v>
      </c>
      <c r="AS803" t="str">
        <f t="shared" si="12"/>
        <v>Medium Burnout</v>
      </c>
      <c r="AT803" t="str">
        <f>IF(HR[[#This Row],[YearsSinceLastPromotion]]&gt;4,"High Stagnation",
IF(HR[[#This Row],[YearsSinceLastPromotion]]&gt;=3,"Medium Stagnation","Low Stagnation"))</f>
        <v>Low Stagnation</v>
      </c>
      <c r="AU803" t="str">
        <f>IF(HR[[#This Row],[MonthlyIncome]]&lt;4000,"Low Salary",
IF(HR[[#This Row],[MonthlyIncome]]&lt;8000,"Medium Salary","High Salary"))</f>
        <v>Medium Salary</v>
      </c>
    </row>
    <row r="804" spans="1:47">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IF(HR[[#This Row],[OverTime]]="Yes",1,0)</f>
        <v>0</v>
      </c>
      <c r="AK804">
        <f>IF(HR[[#This Row],[JobSatisfaction]]&lt;=2,1,0)</f>
        <v>1</v>
      </c>
      <c r="AL804">
        <f>IF(HR[[#This Row],[WorkLifeBalance]]&lt;=2,1,0)</f>
        <v>0</v>
      </c>
      <c r="AM804">
        <f>IF(HR[[#This Row],[MonthlyIncome]]&lt;AVERAGE(HR[MonthlyIncome]),1,0)</f>
        <v>1</v>
      </c>
      <c r="AN804">
        <f>IF(HR[[#This Row],[EnvironmentSatisfaction]]&lt;=2,1,0)</f>
        <v>0</v>
      </c>
      <c r="AO804">
        <f>IF(HR[[#This Row],[YearsSinceLastPromotion]]&gt;4,1,0)</f>
        <v>0</v>
      </c>
      <c r="AP804">
        <f>(HR[[#This Row],[OverTimeFlag]]*1.5+HR[[#This Row],[LowJobSatisFlag]]*2.5+HR[[#This Row],[LowWLBFlag]]*2+HR[[#This Row],[LowSalaryFlag]]*1.5+HR[[#This Row],[LowEnviFlag]]*2+HR[[#This Row],[LowProFlag]]*0.5)/10</f>
        <v>0.4</v>
      </c>
      <c r="AQ804" t="str">
        <f>IF(A804&gt;=_xlfn.PERCENTILE.INC($A$2:$A$1000,0.8),"High Risk",
IF(HR[[#This Row],[AttritionRiskScore]]&gt;=_xlfn.PERCENTILE.INC($AP$2:$AP$1000,0.5),"Medium Risk","Low Risk"))</f>
        <v>Medium Risk</v>
      </c>
      <c r="AR804">
        <f>(HR[[#This Row],[OverTimeFlag]]*4+HR[[#This Row],[LowWLBFlag]]*3+HR[[#This Row],[LowJobSatisFlag]]*2+HR[[#This Row],[LowProFlag]]*1)/10</f>
        <v>0.2</v>
      </c>
      <c r="AS804" t="str">
        <f t="shared" si="12"/>
        <v>Low Burnout</v>
      </c>
      <c r="AT804" t="str">
        <f>IF(HR[[#This Row],[YearsSinceLastPromotion]]&gt;4,"High Stagnation",
IF(HR[[#This Row],[YearsSinceLastPromotion]]&gt;=3,"Medium Stagnation","Low Stagnation"))</f>
        <v>Low Stagnation</v>
      </c>
      <c r="AU804" t="str">
        <f>IF(HR[[#This Row],[MonthlyIncome]]&lt;4000,"Low Salary",
IF(HR[[#This Row],[MonthlyIncome]]&lt;8000,"Medium Salary","High Salary"))</f>
        <v>Medium Salary</v>
      </c>
    </row>
    <row r="805" spans="1:47">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IF(HR[[#This Row],[OverTime]]="Yes",1,0)</f>
        <v>0</v>
      </c>
      <c r="AK805">
        <f>IF(HR[[#This Row],[JobSatisfaction]]&lt;=2,1,0)</f>
        <v>0</v>
      </c>
      <c r="AL805">
        <f>IF(HR[[#This Row],[WorkLifeBalance]]&lt;=2,1,0)</f>
        <v>0</v>
      </c>
      <c r="AM805">
        <f>IF(HR[[#This Row],[MonthlyIncome]]&lt;AVERAGE(HR[MonthlyIncome]),1,0)</f>
        <v>1</v>
      </c>
      <c r="AN805">
        <f>IF(HR[[#This Row],[EnvironmentSatisfaction]]&lt;=2,1,0)</f>
        <v>0</v>
      </c>
      <c r="AO805">
        <f>IF(HR[[#This Row],[YearsSinceLastPromotion]]&gt;4,1,0)</f>
        <v>0</v>
      </c>
      <c r="AP805">
        <f>(HR[[#This Row],[OverTimeFlag]]*1.5+HR[[#This Row],[LowJobSatisFlag]]*2.5+HR[[#This Row],[LowWLBFlag]]*2+HR[[#This Row],[LowSalaryFlag]]*1.5+HR[[#This Row],[LowEnviFlag]]*2+HR[[#This Row],[LowProFlag]]*0.5)/10</f>
        <v>0.15</v>
      </c>
      <c r="AQ805" t="str">
        <f>IF(A805&gt;=_xlfn.PERCENTILE.INC($A$2:$A$1000,0.8),"High Risk",
IF(HR[[#This Row],[AttritionRiskScore]]&gt;=_xlfn.PERCENTILE.INC($AP$2:$AP$1000,0.5),"Medium Risk","Low Risk"))</f>
        <v>Low Risk</v>
      </c>
      <c r="AR805">
        <f>(HR[[#This Row],[OverTimeFlag]]*4+HR[[#This Row],[LowWLBFlag]]*3+HR[[#This Row],[LowJobSatisFlag]]*2+HR[[#This Row],[LowProFlag]]*1)/10</f>
        <v>0</v>
      </c>
      <c r="AS805" t="str">
        <f t="shared" si="12"/>
        <v>Low Burnout</v>
      </c>
      <c r="AT805" t="str">
        <f>IF(HR[[#This Row],[YearsSinceLastPromotion]]&gt;4,"High Stagnation",
IF(HR[[#This Row],[YearsSinceLastPromotion]]&gt;=3,"Medium Stagnation","Low Stagnation"))</f>
        <v>Low Stagnation</v>
      </c>
      <c r="AU805" t="str">
        <f>IF(HR[[#This Row],[MonthlyIncome]]&lt;4000,"Low Salary",
IF(HR[[#This Row],[MonthlyIncome]]&lt;8000,"Medium Salary","High Salary"))</f>
        <v>Low Salary</v>
      </c>
    </row>
    <row r="806" spans="1:47">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IF(HR[[#This Row],[OverTime]]="Yes",1,0)</f>
        <v>0</v>
      </c>
      <c r="AK806">
        <f>IF(HR[[#This Row],[JobSatisfaction]]&lt;=2,1,0)</f>
        <v>0</v>
      </c>
      <c r="AL806">
        <f>IF(HR[[#This Row],[WorkLifeBalance]]&lt;=2,1,0)</f>
        <v>1</v>
      </c>
      <c r="AM806">
        <f>IF(HR[[#This Row],[MonthlyIncome]]&lt;AVERAGE(HR[MonthlyIncome]),1,0)</f>
        <v>0</v>
      </c>
      <c r="AN806">
        <f>IF(HR[[#This Row],[EnvironmentSatisfaction]]&lt;=2,1,0)</f>
        <v>1</v>
      </c>
      <c r="AO806">
        <f>IF(HR[[#This Row],[YearsSinceLastPromotion]]&gt;4,1,0)</f>
        <v>0</v>
      </c>
      <c r="AP806">
        <f>(HR[[#This Row],[OverTimeFlag]]*1.5+HR[[#This Row],[LowJobSatisFlag]]*2.5+HR[[#This Row],[LowWLBFlag]]*2+HR[[#This Row],[LowSalaryFlag]]*1.5+HR[[#This Row],[LowEnviFlag]]*2+HR[[#This Row],[LowProFlag]]*0.5)/10</f>
        <v>0.4</v>
      </c>
      <c r="AQ806" t="str">
        <f>IF(A806&gt;=_xlfn.PERCENTILE.INC($A$2:$A$1000,0.8),"High Risk",
IF(HR[[#This Row],[AttritionRiskScore]]&gt;=_xlfn.PERCENTILE.INC($AP$2:$AP$1000,0.5),"Medium Risk","Low Risk"))</f>
        <v>High Risk</v>
      </c>
      <c r="AR806">
        <f>(HR[[#This Row],[OverTimeFlag]]*4+HR[[#This Row],[LowWLBFlag]]*3+HR[[#This Row],[LowJobSatisFlag]]*2+HR[[#This Row],[LowProFlag]]*1)/10</f>
        <v>0.3</v>
      </c>
      <c r="AS806" t="str">
        <f t="shared" si="12"/>
        <v>Low Burnout</v>
      </c>
      <c r="AT806" t="str">
        <f>IF(HR[[#This Row],[YearsSinceLastPromotion]]&gt;4,"High Stagnation",
IF(HR[[#This Row],[YearsSinceLastPromotion]]&gt;=3,"Medium Stagnation","Low Stagnation"))</f>
        <v>Low Stagnation</v>
      </c>
      <c r="AU806" t="str">
        <f>IF(HR[[#This Row],[MonthlyIncome]]&lt;4000,"Low Salary",
IF(HR[[#This Row],[MonthlyIncome]]&lt;8000,"Medium Salary","High Salary"))</f>
        <v>High Salary</v>
      </c>
    </row>
    <row r="807" spans="1:47">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IF(HR[[#This Row],[OverTime]]="Yes",1,0)</f>
        <v>0</v>
      </c>
      <c r="AK807">
        <f>IF(HR[[#This Row],[JobSatisfaction]]&lt;=2,1,0)</f>
        <v>0</v>
      </c>
      <c r="AL807">
        <f>IF(HR[[#This Row],[WorkLifeBalance]]&lt;=2,1,0)</f>
        <v>0</v>
      </c>
      <c r="AM807">
        <f>IF(HR[[#This Row],[MonthlyIncome]]&lt;AVERAGE(HR[MonthlyIncome]),1,0)</f>
        <v>1</v>
      </c>
      <c r="AN807">
        <f>IF(HR[[#This Row],[EnvironmentSatisfaction]]&lt;=2,1,0)</f>
        <v>1</v>
      </c>
      <c r="AO807">
        <f>IF(HR[[#This Row],[YearsSinceLastPromotion]]&gt;4,1,0)</f>
        <v>0</v>
      </c>
      <c r="AP807">
        <f>(HR[[#This Row],[OverTimeFlag]]*1.5+HR[[#This Row],[LowJobSatisFlag]]*2.5+HR[[#This Row],[LowWLBFlag]]*2+HR[[#This Row],[LowSalaryFlag]]*1.5+HR[[#This Row],[LowEnviFlag]]*2+HR[[#This Row],[LowProFlag]]*0.5)/10</f>
        <v>0.35</v>
      </c>
      <c r="AQ807" t="str">
        <f>IF(A807&gt;=_xlfn.PERCENTILE.INC($A$2:$A$1000,0.8),"High Risk",
IF(HR[[#This Row],[AttritionRiskScore]]&gt;=_xlfn.PERCENTILE.INC($AP$2:$AP$1000,0.5),"Medium Risk","Low Risk"))</f>
        <v>High Risk</v>
      </c>
      <c r="AR807">
        <f>(HR[[#This Row],[OverTimeFlag]]*4+HR[[#This Row],[LowWLBFlag]]*3+HR[[#This Row],[LowJobSatisFlag]]*2+HR[[#This Row],[LowProFlag]]*1)/10</f>
        <v>0</v>
      </c>
      <c r="AS807" t="str">
        <f t="shared" si="12"/>
        <v>Low Burnout</v>
      </c>
      <c r="AT807" t="str">
        <f>IF(HR[[#This Row],[YearsSinceLastPromotion]]&gt;4,"High Stagnation",
IF(HR[[#This Row],[YearsSinceLastPromotion]]&gt;=3,"Medium Stagnation","Low Stagnation"))</f>
        <v>Medium Stagnation</v>
      </c>
      <c r="AU807" t="str">
        <f>IF(HR[[#This Row],[MonthlyIncome]]&lt;4000,"Low Salary",
IF(HR[[#This Row],[MonthlyIncome]]&lt;8000,"Medium Salary","High Salary"))</f>
        <v>Medium Salary</v>
      </c>
    </row>
    <row r="808" spans="1:47">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IF(HR[[#This Row],[OverTime]]="Yes",1,0)</f>
        <v>0</v>
      </c>
      <c r="AK808">
        <f>IF(HR[[#This Row],[JobSatisfaction]]&lt;=2,1,0)</f>
        <v>1</v>
      </c>
      <c r="AL808">
        <f>IF(HR[[#This Row],[WorkLifeBalance]]&lt;=2,1,0)</f>
        <v>0</v>
      </c>
      <c r="AM808">
        <f>IF(HR[[#This Row],[MonthlyIncome]]&lt;AVERAGE(HR[MonthlyIncome]),1,0)</f>
        <v>0</v>
      </c>
      <c r="AN808">
        <f>IF(HR[[#This Row],[EnvironmentSatisfaction]]&lt;=2,1,0)</f>
        <v>1</v>
      </c>
      <c r="AO808">
        <f>IF(HR[[#This Row],[YearsSinceLastPromotion]]&gt;4,1,0)</f>
        <v>0</v>
      </c>
      <c r="AP808">
        <f>(HR[[#This Row],[OverTimeFlag]]*1.5+HR[[#This Row],[LowJobSatisFlag]]*2.5+HR[[#This Row],[LowWLBFlag]]*2+HR[[#This Row],[LowSalaryFlag]]*1.5+HR[[#This Row],[LowEnviFlag]]*2+HR[[#This Row],[LowProFlag]]*0.5)/10</f>
        <v>0.45</v>
      </c>
      <c r="AQ808" t="str">
        <f>IF(A808&gt;=_xlfn.PERCENTILE.INC($A$2:$A$1000,0.8),"High Risk",
IF(HR[[#This Row],[AttritionRiskScore]]&gt;=_xlfn.PERCENTILE.INC($AP$2:$AP$1000,0.5),"Medium Risk","Low Risk"))</f>
        <v>High Risk</v>
      </c>
      <c r="AR808">
        <f>(HR[[#This Row],[OverTimeFlag]]*4+HR[[#This Row],[LowWLBFlag]]*3+HR[[#This Row],[LowJobSatisFlag]]*2+HR[[#This Row],[LowProFlag]]*1)/10</f>
        <v>0.2</v>
      </c>
      <c r="AS808" t="str">
        <f t="shared" si="12"/>
        <v>Low Burnout</v>
      </c>
      <c r="AT808" t="str">
        <f>IF(HR[[#This Row],[YearsSinceLastPromotion]]&gt;4,"High Stagnation",
IF(HR[[#This Row],[YearsSinceLastPromotion]]&gt;=3,"Medium Stagnation","Low Stagnation"))</f>
        <v>Medium Stagnation</v>
      </c>
      <c r="AU808" t="str">
        <f>IF(HR[[#This Row],[MonthlyIncome]]&lt;4000,"Low Salary",
IF(HR[[#This Row],[MonthlyIncome]]&lt;8000,"Medium Salary","High Salary"))</f>
        <v>High Salary</v>
      </c>
    </row>
    <row r="809" spans="1:47">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IF(HR[[#This Row],[OverTime]]="Yes",1,0)</f>
        <v>1</v>
      </c>
      <c r="AK809">
        <f>IF(HR[[#This Row],[JobSatisfaction]]&lt;=2,1,0)</f>
        <v>0</v>
      </c>
      <c r="AL809">
        <f>IF(HR[[#This Row],[WorkLifeBalance]]&lt;=2,1,0)</f>
        <v>0</v>
      </c>
      <c r="AM809">
        <f>IF(HR[[#This Row],[MonthlyIncome]]&lt;AVERAGE(HR[MonthlyIncome]),1,0)</f>
        <v>0</v>
      </c>
      <c r="AN809">
        <f>IF(HR[[#This Row],[EnvironmentSatisfaction]]&lt;=2,1,0)</f>
        <v>0</v>
      </c>
      <c r="AO809">
        <f>IF(HR[[#This Row],[YearsSinceLastPromotion]]&gt;4,1,0)</f>
        <v>0</v>
      </c>
      <c r="AP809">
        <f>(HR[[#This Row],[OverTimeFlag]]*1.5+HR[[#This Row],[LowJobSatisFlag]]*2.5+HR[[#This Row],[LowWLBFlag]]*2+HR[[#This Row],[LowSalaryFlag]]*1.5+HR[[#This Row],[LowEnviFlag]]*2+HR[[#This Row],[LowProFlag]]*0.5)/10</f>
        <v>0.15</v>
      </c>
      <c r="AQ809" t="str">
        <f>IF(A809&gt;=_xlfn.PERCENTILE.INC($A$2:$A$1000,0.8),"High Risk",
IF(HR[[#This Row],[AttritionRiskScore]]&gt;=_xlfn.PERCENTILE.INC($AP$2:$AP$1000,0.5),"Medium Risk","Low Risk"))</f>
        <v>Low Risk</v>
      </c>
      <c r="AR809">
        <f>(HR[[#This Row],[OverTimeFlag]]*4+HR[[#This Row],[LowWLBFlag]]*3+HR[[#This Row],[LowJobSatisFlag]]*2+HR[[#This Row],[LowProFlag]]*1)/10</f>
        <v>0.4</v>
      </c>
      <c r="AS809" t="str">
        <f t="shared" si="12"/>
        <v>Medium Burnout</v>
      </c>
      <c r="AT809" t="str">
        <f>IF(HR[[#This Row],[YearsSinceLastPromotion]]&gt;4,"High Stagnation",
IF(HR[[#This Row],[YearsSinceLastPromotion]]&gt;=3,"Medium Stagnation","Low Stagnation"))</f>
        <v>Low Stagnation</v>
      </c>
      <c r="AU809" t="str">
        <f>IF(HR[[#This Row],[MonthlyIncome]]&lt;4000,"Low Salary",
IF(HR[[#This Row],[MonthlyIncome]]&lt;8000,"Medium Salary","High Salary"))</f>
        <v>High Salary</v>
      </c>
    </row>
    <row r="810" spans="1:47">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IF(HR[[#This Row],[OverTime]]="Yes",1,0)</f>
        <v>0</v>
      </c>
      <c r="AK810">
        <f>IF(HR[[#This Row],[JobSatisfaction]]&lt;=2,1,0)</f>
        <v>0</v>
      </c>
      <c r="AL810">
        <f>IF(HR[[#This Row],[WorkLifeBalance]]&lt;=2,1,0)</f>
        <v>0</v>
      </c>
      <c r="AM810">
        <f>IF(HR[[#This Row],[MonthlyIncome]]&lt;AVERAGE(HR[MonthlyIncome]),1,0)</f>
        <v>1</v>
      </c>
      <c r="AN810">
        <f>IF(HR[[#This Row],[EnvironmentSatisfaction]]&lt;=2,1,0)</f>
        <v>0</v>
      </c>
      <c r="AO810">
        <f>IF(HR[[#This Row],[YearsSinceLastPromotion]]&gt;4,1,0)</f>
        <v>0</v>
      </c>
      <c r="AP810">
        <f>(HR[[#This Row],[OverTimeFlag]]*1.5+HR[[#This Row],[LowJobSatisFlag]]*2.5+HR[[#This Row],[LowWLBFlag]]*2+HR[[#This Row],[LowSalaryFlag]]*1.5+HR[[#This Row],[LowEnviFlag]]*2+HR[[#This Row],[LowProFlag]]*0.5)/10</f>
        <v>0.15</v>
      </c>
      <c r="AQ810" t="str">
        <f>IF(A810&gt;=_xlfn.PERCENTILE.INC($A$2:$A$1000,0.8),"High Risk",
IF(HR[[#This Row],[AttritionRiskScore]]&gt;=_xlfn.PERCENTILE.INC($AP$2:$AP$1000,0.5),"Medium Risk","Low Risk"))</f>
        <v>Low Risk</v>
      </c>
      <c r="AR810">
        <f>(HR[[#This Row],[OverTimeFlag]]*4+HR[[#This Row],[LowWLBFlag]]*3+HR[[#This Row],[LowJobSatisFlag]]*2+HR[[#This Row],[LowProFlag]]*1)/10</f>
        <v>0</v>
      </c>
      <c r="AS810" t="str">
        <f t="shared" si="12"/>
        <v>Low Burnout</v>
      </c>
      <c r="AT810" t="str">
        <f>IF(HR[[#This Row],[YearsSinceLastPromotion]]&gt;4,"High Stagnation",
IF(HR[[#This Row],[YearsSinceLastPromotion]]&gt;=3,"Medium Stagnation","Low Stagnation"))</f>
        <v>Low Stagnation</v>
      </c>
      <c r="AU810" t="str">
        <f>IF(HR[[#This Row],[MonthlyIncome]]&lt;4000,"Low Salary",
IF(HR[[#This Row],[MonthlyIncome]]&lt;8000,"Medium Salary","High Salary"))</f>
        <v>Low Salary</v>
      </c>
    </row>
    <row r="811" spans="1:47">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IF(HR[[#This Row],[OverTime]]="Yes",1,0)</f>
        <v>0</v>
      </c>
      <c r="AK811">
        <f>IF(HR[[#This Row],[JobSatisfaction]]&lt;=2,1,0)</f>
        <v>1</v>
      </c>
      <c r="AL811">
        <f>IF(HR[[#This Row],[WorkLifeBalance]]&lt;=2,1,0)</f>
        <v>1</v>
      </c>
      <c r="AM811">
        <f>IF(HR[[#This Row],[MonthlyIncome]]&lt;AVERAGE(HR[MonthlyIncome]),1,0)</f>
        <v>0</v>
      </c>
      <c r="AN811">
        <f>IF(HR[[#This Row],[EnvironmentSatisfaction]]&lt;=2,1,0)</f>
        <v>0</v>
      </c>
      <c r="AO811">
        <f>IF(HR[[#This Row],[YearsSinceLastPromotion]]&gt;4,1,0)</f>
        <v>0</v>
      </c>
      <c r="AP811">
        <f>(HR[[#This Row],[OverTimeFlag]]*1.5+HR[[#This Row],[LowJobSatisFlag]]*2.5+HR[[#This Row],[LowWLBFlag]]*2+HR[[#This Row],[LowSalaryFlag]]*1.5+HR[[#This Row],[LowEnviFlag]]*2+HR[[#This Row],[LowProFlag]]*0.5)/10</f>
        <v>0.45</v>
      </c>
      <c r="AQ811" t="str">
        <f>IF(A811&gt;=_xlfn.PERCENTILE.INC($A$2:$A$1000,0.8),"High Risk",
IF(HR[[#This Row],[AttritionRiskScore]]&gt;=_xlfn.PERCENTILE.INC($AP$2:$AP$1000,0.5),"Medium Risk","Low Risk"))</f>
        <v>Medium Risk</v>
      </c>
      <c r="AR811">
        <f>(HR[[#This Row],[OverTimeFlag]]*4+HR[[#This Row],[LowWLBFlag]]*3+HR[[#This Row],[LowJobSatisFlag]]*2+HR[[#This Row],[LowProFlag]]*1)/10</f>
        <v>0.5</v>
      </c>
      <c r="AS811" t="str">
        <f t="shared" si="12"/>
        <v>Medium Burnout</v>
      </c>
      <c r="AT811" t="str">
        <f>IF(HR[[#This Row],[YearsSinceLastPromotion]]&gt;4,"High Stagnation",
IF(HR[[#This Row],[YearsSinceLastPromotion]]&gt;=3,"Medium Stagnation","Low Stagnation"))</f>
        <v>Low Stagnation</v>
      </c>
      <c r="AU811" t="str">
        <f>IF(HR[[#This Row],[MonthlyIncome]]&lt;4000,"Low Salary",
IF(HR[[#This Row],[MonthlyIncome]]&lt;8000,"Medium Salary","High Salary"))</f>
        <v>Medium Salary</v>
      </c>
    </row>
    <row r="812" spans="1:47">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IF(HR[[#This Row],[OverTime]]="Yes",1,0)</f>
        <v>0</v>
      </c>
      <c r="AK812">
        <f>IF(HR[[#This Row],[JobSatisfaction]]&lt;=2,1,0)</f>
        <v>0</v>
      </c>
      <c r="AL812">
        <f>IF(HR[[#This Row],[WorkLifeBalance]]&lt;=2,1,0)</f>
        <v>0</v>
      </c>
      <c r="AM812">
        <f>IF(HR[[#This Row],[MonthlyIncome]]&lt;AVERAGE(HR[MonthlyIncome]),1,0)</f>
        <v>0</v>
      </c>
      <c r="AN812">
        <f>IF(HR[[#This Row],[EnvironmentSatisfaction]]&lt;=2,1,0)</f>
        <v>1</v>
      </c>
      <c r="AO812">
        <f>IF(HR[[#This Row],[YearsSinceLastPromotion]]&gt;4,1,0)</f>
        <v>0</v>
      </c>
      <c r="AP812">
        <f>(HR[[#This Row],[OverTimeFlag]]*1.5+HR[[#This Row],[LowJobSatisFlag]]*2.5+HR[[#This Row],[LowWLBFlag]]*2+HR[[#This Row],[LowSalaryFlag]]*1.5+HR[[#This Row],[LowEnviFlag]]*2+HR[[#This Row],[LowProFlag]]*0.5)/10</f>
        <v>0.2</v>
      </c>
      <c r="AQ812" t="str">
        <f>IF(A812&gt;=_xlfn.PERCENTILE.INC($A$2:$A$1000,0.8),"High Risk",
IF(HR[[#This Row],[AttritionRiskScore]]&gt;=_xlfn.PERCENTILE.INC($AP$2:$AP$1000,0.5),"Medium Risk","Low Risk"))</f>
        <v>High Risk</v>
      </c>
      <c r="AR812">
        <f>(HR[[#This Row],[OverTimeFlag]]*4+HR[[#This Row],[LowWLBFlag]]*3+HR[[#This Row],[LowJobSatisFlag]]*2+HR[[#This Row],[LowProFlag]]*1)/10</f>
        <v>0</v>
      </c>
      <c r="AS812" t="str">
        <f t="shared" si="12"/>
        <v>Low Burnout</v>
      </c>
      <c r="AT812" t="str">
        <f>IF(HR[[#This Row],[YearsSinceLastPromotion]]&gt;4,"High Stagnation",
IF(HR[[#This Row],[YearsSinceLastPromotion]]&gt;=3,"Medium Stagnation","Low Stagnation"))</f>
        <v>Medium Stagnation</v>
      </c>
      <c r="AU812" t="str">
        <f>IF(HR[[#This Row],[MonthlyIncome]]&lt;4000,"Low Salary",
IF(HR[[#This Row],[MonthlyIncome]]&lt;8000,"Medium Salary","High Salary"))</f>
        <v>High Salary</v>
      </c>
    </row>
    <row r="813" spans="1:47">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IF(HR[[#This Row],[OverTime]]="Yes",1,0)</f>
        <v>0</v>
      </c>
      <c r="AK813">
        <f>IF(HR[[#This Row],[JobSatisfaction]]&lt;=2,1,0)</f>
        <v>1</v>
      </c>
      <c r="AL813">
        <f>IF(HR[[#This Row],[WorkLifeBalance]]&lt;=2,1,0)</f>
        <v>0</v>
      </c>
      <c r="AM813">
        <f>IF(HR[[#This Row],[MonthlyIncome]]&lt;AVERAGE(HR[MonthlyIncome]),1,0)</f>
        <v>0</v>
      </c>
      <c r="AN813">
        <f>IF(HR[[#This Row],[EnvironmentSatisfaction]]&lt;=2,1,0)</f>
        <v>0</v>
      </c>
      <c r="AO813">
        <f>IF(HR[[#This Row],[YearsSinceLastPromotion]]&gt;4,1,0)</f>
        <v>0</v>
      </c>
      <c r="AP813">
        <f>(HR[[#This Row],[OverTimeFlag]]*1.5+HR[[#This Row],[LowJobSatisFlag]]*2.5+HR[[#This Row],[LowWLBFlag]]*2+HR[[#This Row],[LowSalaryFlag]]*1.5+HR[[#This Row],[LowEnviFlag]]*2+HR[[#This Row],[LowProFlag]]*0.5)/10</f>
        <v>0.25</v>
      </c>
      <c r="AQ813" t="str">
        <f>IF(A813&gt;=_xlfn.PERCENTILE.INC($A$2:$A$1000,0.8),"High Risk",
IF(HR[[#This Row],[AttritionRiskScore]]&gt;=_xlfn.PERCENTILE.INC($AP$2:$AP$1000,0.5),"Medium Risk","Low Risk"))</f>
        <v>Low Risk</v>
      </c>
      <c r="AR813">
        <f>(HR[[#This Row],[OverTimeFlag]]*4+HR[[#This Row],[LowWLBFlag]]*3+HR[[#This Row],[LowJobSatisFlag]]*2+HR[[#This Row],[LowProFlag]]*1)/10</f>
        <v>0.2</v>
      </c>
      <c r="AS813" t="str">
        <f t="shared" si="12"/>
        <v>Low Burnout</v>
      </c>
      <c r="AT813" t="str">
        <f>IF(HR[[#This Row],[YearsSinceLastPromotion]]&gt;4,"High Stagnation",
IF(HR[[#This Row],[YearsSinceLastPromotion]]&gt;=3,"Medium Stagnation","Low Stagnation"))</f>
        <v>Low Stagnation</v>
      </c>
      <c r="AU813" t="str">
        <f>IF(HR[[#This Row],[MonthlyIncome]]&lt;4000,"Low Salary",
IF(HR[[#This Row],[MonthlyIncome]]&lt;8000,"Medium Salary","High Salary"))</f>
        <v>Medium Salary</v>
      </c>
    </row>
    <row r="814" spans="1:47">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IF(HR[[#This Row],[OverTime]]="Yes",1,0)</f>
        <v>0</v>
      </c>
      <c r="AK814">
        <f>IF(HR[[#This Row],[JobSatisfaction]]&lt;=2,1,0)</f>
        <v>1</v>
      </c>
      <c r="AL814">
        <f>IF(HR[[#This Row],[WorkLifeBalance]]&lt;=2,1,0)</f>
        <v>0</v>
      </c>
      <c r="AM814">
        <f>IF(HR[[#This Row],[MonthlyIncome]]&lt;AVERAGE(HR[MonthlyIncome]),1,0)</f>
        <v>0</v>
      </c>
      <c r="AN814">
        <f>IF(HR[[#This Row],[EnvironmentSatisfaction]]&lt;=2,1,0)</f>
        <v>0</v>
      </c>
      <c r="AO814">
        <f>IF(HR[[#This Row],[YearsSinceLastPromotion]]&gt;4,1,0)</f>
        <v>0</v>
      </c>
      <c r="AP814">
        <f>(HR[[#This Row],[OverTimeFlag]]*1.5+HR[[#This Row],[LowJobSatisFlag]]*2.5+HR[[#This Row],[LowWLBFlag]]*2+HR[[#This Row],[LowSalaryFlag]]*1.5+HR[[#This Row],[LowEnviFlag]]*2+HR[[#This Row],[LowProFlag]]*0.5)/10</f>
        <v>0.25</v>
      </c>
      <c r="AQ814" t="str">
        <f>IF(A814&gt;=_xlfn.PERCENTILE.INC($A$2:$A$1000,0.8),"High Risk",
IF(HR[[#This Row],[AttritionRiskScore]]&gt;=_xlfn.PERCENTILE.INC($AP$2:$AP$1000,0.5),"Medium Risk","Low Risk"))</f>
        <v>Low Risk</v>
      </c>
      <c r="AR814">
        <f>(HR[[#This Row],[OverTimeFlag]]*4+HR[[#This Row],[LowWLBFlag]]*3+HR[[#This Row],[LowJobSatisFlag]]*2+HR[[#This Row],[LowProFlag]]*1)/10</f>
        <v>0.2</v>
      </c>
      <c r="AS814" t="str">
        <f t="shared" si="12"/>
        <v>Low Burnout</v>
      </c>
      <c r="AT814" t="str">
        <f>IF(HR[[#This Row],[YearsSinceLastPromotion]]&gt;4,"High Stagnation",
IF(HR[[#This Row],[YearsSinceLastPromotion]]&gt;=3,"Medium Stagnation","Low Stagnation"))</f>
        <v>Low Stagnation</v>
      </c>
      <c r="AU814" t="str">
        <f>IF(HR[[#This Row],[MonthlyIncome]]&lt;4000,"Low Salary",
IF(HR[[#This Row],[MonthlyIncome]]&lt;8000,"Medium Salary","High Salary"))</f>
        <v>High Salary</v>
      </c>
    </row>
    <row r="815" spans="1:47">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IF(HR[[#This Row],[OverTime]]="Yes",1,0)</f>
        <v>0</v>
      </c>
      <c r="AK815">
        <f>IF(HR[[#This Row],[JobSatisfaction]]&lt;=2,1,0)</f>
        <v>0</v>
      </c>
      <c r="AL815">
        <f>IF(HR[[#This Row],[WorkLifeBalance]]&lt;=2,1,0)</f>
        <v>0</v>
      </c>
      <c r="AM815">
        <f>IF(HR[[#This Row],[MonthlyIncome]]&lt;AVERAGE(HR[MonthlyIncome]),1,0)</f>
        <v>0</v>
      </c>
      <c r="AN815">
        <f>IF(HR[[#This Row],[EnvironmentSatisfaction]]&lt;=2,1,0)</f>
        <v>1</v>
      </c>
      <c r="AO815">
        <f>IF(HR[[#This Row],[YearsSinceLastPromotion]]&gt;4,1,0)</f>
        <v>1</v>
      </c>
      <c r="AP815">
        <f>(HR[[#This Row],[OverTimeFlag]]*1.5+HR[[#This Row],[LowJobSatisFlag]]*2.5+HR[[#This Row],[LowWLBFlag]]*2+HR[[#This Row],[LowSalaryFlag]]*1.5+HR[[#This Row],[LowEnviFlag]]*2+HR[[#This Row],[LowProFlag]]*0.5)/10</f>
        <v>0.25</v>
      </c>
      <c r="AQ815" t="str">
        <f>IF(A815&gt;=_xlfn.PERCENTILE.INC($A$2:$A$1000,0.8),"High Risk",
IF(HR[[#This Row],[AttritionRiskScore]]&gt;=_xlfn.PERCENTILE.INC($AP$2:$AP$1000,0.5),"Medium Risk","Low Risk"))</f>
        <v>Low Risk</v>
      </c>
      <c r="AR815">
        <f>(HR[[#This Row],[OverTimeFlag]]*4+HR[[#This Row],[LowWLBFlag]]*3+HR[[#This Row],[LowJobSatisFlag]]*2+HR[[#This Row],[LowProFlag]]*1)/10</f>
        <v>0.1</v>
      </c>
      <c r="AS815" t="str">
        <f t="shared" si="12"/>
        <v>Low Burnout</v>
      </c>
      <c r="AT815" t="str">
        <f>IF(HR[[#This Row],[YearsSinceLastPromotion]]&gt;4,"High Stagnation",
IF(HR[[#This Row],[YearsSinceLastPromotion]]&gt;=3,"Medium Stagnation","Low Stagnation"))</f>
        <v>High Stagnation</v>
      </c>
      <c r="AU815" t="str">
        <f>IF(HR[[#This Row],[MonthlyIncome]]&lt;4000,"Low Salary",
IF(HR[[#This Row],[MonthlyIncome]]&lt;8000,"Medium Salary","High Salary"))</f>
        <v>High Salary</v>
      </c>
    </row>
    <row r="816" spans="1:47">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IF(HR[[#This Row],[OverTime]]="Yes",1,0)</f>
        <v>0</v>
      </c>
      <c r="AK816">
        <f>IF(HR[[#This Row],[JobSatisfaction]]&lt;=2,1,0)</f>
        <v>0</v>
      </c>
      <c r="AL816">
        <f>IF(HR[[#This Row],[WorkLifeBalance]]&lt;=2,1,0)</f>
        <v>0</v>
      </c>
      <c r="AM816">
        <f>IF(HR[[#This Row],[MonthlyIncome]]&lt;AVERAGE(HR[MonthlyIncome]),1,0)</f>
        <v>0</v>
      </c>
      <c r="AN816">
        <f>IF(HR[[#This Row],[EnvironmentSatisfaction]]&lt;=2,1,0)</f>
        <v>0</v>
      </c>
      <c r="AO816">
        <f>IF(HR[[#This Row],[YearsSinceLastPromotion]]&gt;4,1,0)</f>
        <v>0</v>
      </c>
      <c r="AP816">
        <f>(HR[[#This Row],[OverTimeFlag]]*1.5+HR[[#This Row],[LowJobSatisFlag]]*2.5+HR[[#This Row],[LowWLBFlag]]*2+HR[[#This Row],[LowSalaryFlag]]*1.5+HR[[#This Row],[LowEnviFlag]]*2+HR[[#This Row],[LowProFlag]]*0.5)/10</f>
        <v>0</v>
      </c>
      <c r="AQ816" t="str">
        <f>IF(A816&gt;=_xlfn.PERCENTILE.INC($A$2:$A$1000,0.8),"High Risk",
IF(HR[[#This Row],[AttritionRiskScore]]&gt;=_xlfn.PERCENTILE.INC($AP$2:$AP$1000,0.5),"Medium Risk","Low Risk"))</f>
        <v>Low Risk</v>
      </c>
      <c r="AR816">
        <f>(HR[[#This Row],[OverTimeFlag]]*4+HR[[#This Row],[LowWLBFlag]]*3+HR[[#This Row],[LowJobSatisFlag]]*2+HR[[#This Row],[LowProFlag]]*1)/10</f>
        <v>0</v>
      </c>
      <c r="AS816" t="str">
        <f t="shared" si="12"/>
        <v>Low Burnout</v>
      </c>
      <c r="AT816" t="str">
        <f>IF(HR[[#This Row],[YearsSinceLastPromotion]]&gt;4,"High Stagnation",
IF(HR[[#This Row],[YearsSinceLastPromotion]]&gt;=3,"Medium Stagnation","Low Stagnation"))</f>
        <v>Medium Stagnation</v>
      </c>
      <c r="AU816" t="str">
        <f>IF(HR[[#This Row],[MonthlyIncome]]&lt;4000,"Low Salary",
IF(HR[[#This Row],[MonthlyIncome]]&lt;8000,"Medium Salary","High Salary"))</f>
        <v>High Salary</v>
      </c>
    </row>
    <row r="817" spans="1:47">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IF(HR[[#This Row],[OverTime]]="Yes",1,0)</f>
        <v>1</v>
      </c>
      <c r="AK817">
        <f>IF(HR[[#This Row],[JobSatisfaction]]&lt;=2,1,0)</f>
        <v>1</v>
      </c>
      <c r="AL817">
        <f>IF(HR[[#This Row],[WorkLifeBalance]]&lt;=2,1,0)</f>
        <v>0</v>
      </c>
      <c r="AM817">
        <f>IF(HR[[#This Row],[MonthlyIncome]]&lt;AVERAGE(HR[MonthlyIncome]),1,0)</f>
        <v>1</v>
      </c>
      <c r="AN817">
        <f>IF(HR[[#This Row],[EnvironmentSatisfaction]]&lt;=2,1,0)</f>
        <v>0</v>
      </c>
      <c r="AO817">
        <f>IF(HR[[#This Row],[YearsSinceLastPromotion]]&gt;4,1,0)</f>
        <v>0</v>
      </c>
      <c r="AP817">
        <f>(HR[[#This Row],[OverTimeFlag]]*1.5+HR[[#This Row],[LowJobSatisFlag]]*2.5+HR[[#This Row],[LowWLBFlag]]*2+HR[[#This Row],[LowSalaryFlag]]*1.5+HR[[#This Row],[LowEnviFlag]]*2+HR[[#This Row],[LowProFlag]]*0.5)/10</f>
        <v>0.55000000000000004</v>
      </c>
      <c r="AQ817" t="str">
        <f>IF(A817&gt;=_xlfn.PERCENTILE.INC($A$2:$A$1000,0.8),"High Risk",
IF(HR[[#This Row],[AttritionRiskScore]]&gt;=_xlfn.PERCENTILE.INC($AP$2:$AP$1000,0.5),"Medium Risk","Low Risk"))</f>
        <v>Medium Risk</v>
      </c>
      <c r="AR817">
        <f>(HR[[#This Row],[OverTimeFlag]]*4+HR[[#This Row],[LowWLBFlag]]*3+HR[[#This Row],[LowJobSatisFlag]]*2+HR[[#This Row],[LowProFlag]]*1)/10</f>
        <v>0.6</v>
      </c>
      <c r="AS817" t="str">
        <f t="shared" si="12"/>
        <v>Medium Burnout</v>
      </c>
      <c r="AT817" t="str">
        <f>IF(HR[[#This Row],[YearsSinceLastPromotion]]&gt;4,"High Stagnation",
IF(HR[[#This Row],[YearsSinceLastPromotion]]&gt;=3,"Medium Stagnation","Low Stagnation"))</f>
        <v>Low Stagnation</v>
      </c>
      <c r="AU817" t="str">
        <f>IF(HR[[#This Row],[MonthlyIncome]]&lt;4000,"Low Salary",
IF(HR[[#This Row],[MonthlyIncome]]&lt;8000,"Medium Salary","High Salary"))</f>
        <v>Low Salary</v>
      </c>
    </row>
    <row r="818" spans="1:47">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IF(HR[[#This Row],[OverTime]]="Yes",1,0)</f>
        <v>0</v>
      </c>
      <c r="AK818">
        <f>IF(HR[[#This Row],[JobSatisfaction]]&lt;=2,1,0)</f>
        <v>1</v>
      </c>
      <c r="AL818">
        <f>IF(HR[[#This Row],[WorkLifeBalance]]&lt;=2,1,0)</f>
        <v>1</v>
      </c>
      <c r="AM818">
        <f>IF(HR[[#This Row],[MonthlyIncome]]&lt;AVERAGE(HR[MonthlyIncome]),1,0)</f>
        <v>0</v>
      </c>
      <c r="AN818">
        <f>IF(HR[[#This Row],[EnvironmentSatisfaction]]&lt;=2,1,0)</f>
        <v>0</v>
      </c>
      <c r="AO818">
        <f>IF(HR[[#This Row],[YearsSinceLastPromotion]]&gt;4,1,0)</f>
        <v>0</v>
      </c>
      <c r="AP818">
        <f>(HR[[#This Row],[OverTimeFlag]]*1.5+HR[[#This Row],[LowJobSatisFlag]]*2.5+HR[[#This Row],[LowWLBFlag]]*2+HR[[#This Row],[LowSalaryFlag]]*1.5+HR[[#This Row],[LowEnviFlag]]*2+HR[[#This Row],[LowProFlag]]*0.5)/10</f>
        <v>0.45</v>
      </c>
      <c r="AQ818" t="str">
        <f>IF(A818&gt;=_xlfn.PERCENTILE.INC($A$2:$A$1000,0.8),"High Risk",
IF(HR[[#This Row],[AttritionRiskScore]]&gt;=_xlfn.PERCENTILE.INC($AP$2:$AP$1000,0.5),"Medium Risk","Low Risk"))</f>
        <v>Medium Risk</v>
      </c>
      <c r="AR818">
        <f>(HR[[#This Row],[OverTimeFlag]]*4+HR[[#This Row],[LowWLBFlag]]*3+HR[[#This Row],[LowJobSatisFlag]]*2+HR[[#This Row],[LowProFlag]]*1)/10</f>
        <v>0.5</v>
      </c>
      <c r="AS818" t="str">
        <f t="shared" si="12"/>
        <v>Medium Burnout</v>
      </c>
      <c r="AT818" t="str">
        <f>IF(HR[[#This Row],[YearsSinceLastPromotion]]&gt;4,"High Stagnation",
IF(HR[[#This Row],[YearsSinceLastPromotion]]&gt;=3,"Medium Stagnation","Low Stagnation"))</f>
        <v>Low Stagnation</v>
      </c>
      <c r="AU818" t="str">
        <f>IF(HR[[#This Row],[MonthlyIncome]]&lt;4000,"Low Salary",
IF(HR[[#This Row],[MonthlyIncome]]&lt;8000,"Medium Salary","High Salary"))</f>
        <v>Medium Salary</v>
      </c>
    </row>
    <row r="819" spans="1:47">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IF(HR[[#This Row],[OverTime]]="Yes",1,0)</f>
        <v>0</v>
      </c>
      <c r="AK819">
        <f>IF(HR[[#This Row],[JobSatisfaction]]&lt;=2,1,0)</f>
        <v>0</v>
      </c>
      <c r="AL819">
        <f>IF(HR[[#This Row],[WorkLifeBalance]]&lt;=2,1,0)</f>
        <v>0</v>
      </c>
      <c r="AM819">
        <f>IF(HR[[#This Row],[MonthlyIncome]]&lt;AVERAGE(HR[MonthlyIncome]),1,0)</f>
        <v>0</v>
      </c>
      <c r="AN819">
        <f>IF(HR[[#This Row],[EnvironmentSatisfaction]]&lt;=2,1,0)</f>
        <v>1</v>
      </c>
      <c r="AO819">
        <f>IF(HR[[#This Row],[YearsSinceLastPromotion]]&gt;4,1,0)</f>
        <v>0</v>
      </c>
      <c r="AP819">
        <f>(HR[[#This Row],[OverTimeFlag]]*1.5+HR[[#This Row],[LowJobSatisFlag]]*2.5+HR[[#This Row],[LowWLBFlag]]*2+HR[[#This Row],[LowSalaryFlag]]*1.5+HR[[#This Row],[LowEnviFlag]]*2+HR[[#This Row],[LowProFlag]]*0.5)/10</f>
        <v>0.2</v>
      </c>
      <c r="AQ819" t="str">
        <f>IF(A819&gt;=_xlfn.PERCENTILE.INC($A$2:$A$1000,0.8),"High Risk",
IF(HR[[#This Row],[AttritionRiskScore]]&gt;=_xlfn.PERCENTILE.INC($AP$2:$AP$1000,0.5),"Medium Risk","Low Risk"))</f>
        <v>Low Risk</v>
      </c>
      <c r="AR819">
        <f>(HR[[#This Row],[OverTimeFlag]]*4+HR[[#This Row],[LowWLBFlag]]*3+HR[[#This Row],[LowJobSatisFlag]]*2+HR[[#This Row],[LowProFlag]]*1)/10</f>
        <v>0</v>
      </c>
      <c r="AS819" t="str">
        <f t="shared" si="12"/>
        <v>Low Burnout</v>
      </c>
      <c r="AT819" t="str">
        <f>IF(HR[[#This Row],[YearsSinceLastPromotion]]&gt;4,"High Stagnation",
IF(HR[[#This Row],[YearsSinceLastPromotion]]&gt;=3,"Medium Stagnation","Low Stagnation"))</f>
        <v>Low Stagnation</v>
      </c>
      <c r="AU819" t="str">
        <f>IF(HR[[#This Row],[MonthlyIncome]]&lt;4000,"Low Salary",
IF(HR[[#This Row],[MonthlyIncome]]&lt;8000,"Medium Salary","High Salary"))</f>
        <v>Medium Salary</v>
      </c>
    </row>
    <row r="820" spans="1:47">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IF(HR[[#This Row],[OverTime]]="Yes",1,0)</f>
        <v>0</v>
      </c>
      <c r="AK820">
        <f>IF(HR[[#This Row],[JobSatisfaction]]&lt;=2,1,0)</f>
        <v>0</v>
      </c>
      <c r="AL820">
        <f>IF(HR[[#This Row],[WorkLifeBalance]]&lt;=2,1,0)</f>
        <v>0</v>
      </c>
      <c r="AM820">
        <f>IF(HR[[#This Row],[MonthlyIncome]]&lt;AVERAGE(HR[MonthlyIncome]),1,0)</f>
        <v>1</v>
      </c>
      <c r="AN820">
        <f>IF(HR[[#This Row],[EnvironmentSatisfaction]]&lt;=2,1,0)</f>
        <v>0</v>
      </c>
      <c r="AO820">
        <f>IF(HR[[#This Row],[YearsSinceLastPromotion]]&gt;4,1,0)</f>
        <v>0</v>
      </c>
      <c r="AP820">
        <f>(HR[[#This Row],[OverTimeFlag]]*1.5+HR[[#This Row],[LowJobSatisFlag]]*2.5+HR[[#This Row],[LowWLBFlag]]*2+HR[[#This Row],[LowSalaryFlag]]*1.5+HR[[#This Row],[LowEnviFlag]]*2+HR[[#This Row],[LowProFlag]]*0.5)/10</f>
        <v>0.15</v>
      </c>
      <c r="AQ820" t="str">
        <f>IF(A820&gt;=_xlfn.PERCENTILE.INC($A$2:$A$1000,0.8),"High Risk",
IF(HR[[#This Row],[AttritionRiskScore]]&gt;=_xlfn.PERCENTILE.INC($AP$2:$AP$1000,0.5),"Medium Risk","Low Risk"))</f>
        <v>Low Risk</v>
      </c>
      <c r="AR820">
        <f>(HR[[#This Row],[OverTimeFlag]]*4+HR[[#This Row],[LowWLBFlag]]*3+HR[[#This Row],[LowJobSatisFlag]]*2+HR[[#This Row],[LowProFlag]]*1)/10</f>
        <v>0</v>
      </c>
      <c r="AS820" t="str">
        <f t="shared" si="12"/>
        <v>Low Burnout</v>
      </c>
      <c r="AT820" t="str">
        <f>IF(HR[[#This Row],[YearsSinceLastPromotion]]&gt;4,"High Stagnation",
IF(HR[[#This Row],[YearsSinceLastPromotion]]&gt;=3,"Medium Stagnation","Low Stagnation"))</f>
        <v>Low Stagnation</v>
      </c>
      <c r="AU820" t="str">
        <f>IF(HR[[#This Row],[MonthlyIncome]]&lt;4000,"Low Salary",
IF(HR[[#This Row],[MonthlyIncome]]&lt;8000,"Medium Salary","High Salary"))</f>
        <v>Low Salary</v>
      </c>
    </row>
    <row r="821" spans="1:47">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IF(HR[[#This Row],[OverTime]]="Yes",1,0)</f>
        <v>0</v>
      </c>
      <c r="AK821">
        <f>IF(HR[[#This Row],[JobSatisfaction]]&lt;=2,1,0)</f>
        <v>1</v>
      </c>
      <c r="AL821">
        <f>IF(HR[[#This Row],[WorkLifeBalance]]&lt;=2,1,0)</f>
        <v>1</v>
      </c>
      <c r="AM821">
        <f>IF(HR[[#This Row],[MonthlyIncome]]&lt;AVERAGE(HR[MonthlyIncome]),1,0)</f>
        <v>1</v>
      </c>
      <c r="AN821">
        <f>IF(HR[[#This Row],[EnvironmentSatisfaction]]&lt;=2,1,0)</f>
        <v>1</v>
      </c>
      <c r="AO821">
        <f>IF(HR[[#This Row],[YearsSinceLastPromotion]]&gt;4,1,0)</f>
        <v>0</v>
      </c>
      <c r="AP821">
        <f>(HR[[#This Row],[OverTimeFlag]]*1.5+HR[[#This Row],[LowJobSatisFlag]]*2.5+HR[[#This Row],[LowWLBFlag]]*2+HR[[#This Row],[LowSalaryFlag]]*1.5+HR[[#This Row],[LowEnviFlag]]*2+HR[[#This Row],[LowProFlag]]*0.5)/10</f>
        <v>0.8</v>
      </c>
      <c r="AQ821" t="str">
        <f>IF(A821&gt;=_xlfn.PERCENTILE.INC($A$2:$A$1000,0.8),"High Risk",
IF(HR[[#This Row],[AttritionRiskScore]]&gt;=_xlfn.PERCENTILE.INC($AP$2:$AP$1000,0.5),"Medium Risk","Low Risk"))</f>
        <v>Medium Risk</v>
      </c>
      <c r="AR821">
        <f>(HR[[#This Row],[OverTimeFlag]]*4+HR[[#This Row],[LowWLBFlag]]*3+HR[[#This Row],[LowJobSatisFlag]]*2+HR[[#This Row],[LowProFlag]]*1)/10</f>
        <v>0.5</v>
      </c>
      <c r="AS821" t="str">
        <f t="shared" si="12"/>
        <v>Medium Burnout</v>
      </c>
      <c r="AT821" t="str">
        <f>IF(HR[[#This Row],[YearsSinceLastPromotion]]&gt;4,"High Stagnation",
IF(HR[[#This Row],[YearsSinceLastPromotion]]&gt;=3,"Medium Stagnation","Low Stagnation"))</f>
        <v>Low Stagnation</v>
      </c>
      <c r="AU821" t="str">
        <f>IF(HR[[#This Row],[MonthlyIncome]]&lt;4000,"Low Salary",
IF(HR[[#This Row],[MonthlyIncome]]&lt;8000,"Medium Salary","High Salary"))</f>
        <v>Low Salary</v>
      </c>
    </row>
    <row r="822" spans="1:47">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IF(HR[[#This Row],[OverTime]]="Yes",1,0)</f>
        <v>0</v>
      </c>
      <c r="AK822">
        <f>IF(HR[[#This Row],[JobSatisfaction]]&lt;=2,1,0)</f>
        <v>0</v>
      </c>
      <c r="AL822">
        <f>IF(HR[[#This Row],[WorkLifeBalance]]&lt;=2,1,0)</f>
        <v>0</v>
      </c>
      <c r="AM822">
        <f>IF(HR[[#This Row],[MonthlyIncome]]&lt;AVERAGE(HR[MonthlyIncome]),1,0)</f>
        <v>1</v>
      </c>
      <c r="AN822">
        <f>IF(HR[[#This Row],[EnvironmentSatisfaction]]&lt;=2,1,0)</f>
        <v>0</v>
      </c>
      <c r="AO822">
        <f>IF(HR[[#This Row],[YearsSinceLastPromotion]]&gt;4,1,0)</f>
        <v>0</v>
      </c>
      <c r="AP822">
        <f>(HR[[#This Row],[OverTimeFlag]]*1.5+HR[[#This Row],[LowJobSatisFlag]]*2.5+HR[[#This Row],[LowWLBFlag]]*2+HR[[#This Row],[LowSalaryFlag]]*1.5+HR[[#This Row],[LowEnviFlag]]*2+HR[[#This Row],[LowProFlag]]*0.5)/10</f>
        <v>0.15</v>
      </c>
      <c r="AQ822" t="str">
        <f>IF(A822&gt;=_xlfn.PERCENTILE.INC($A$2:$A$1000,0.8),"High Risk",
IF(HR[[#This Row],[AttritionRiskScore]]&gt;=_xlfn.PERCENTILE.INC($AP$2:$AP$1000,0.5),"Medium Risk","Low Risk"))</f>
        <v>Low Risk</v>
      </c>
      <c r="AR822">
        <f>(HR[[#This Row],[OverTimeFlag]]*4+HR[[#This Row],[LowWLBFlag]]*3+HR[[#This Row],[LowJobSatisFlag]]*2+HR[[#This Row],[LowProFlag]]*1)/10</f>
        <v>0</v>
      </c>
      <c r="AS822" t="str">
        <f t="shared" si="12"/>
        <v>Low Burnout</v>
      </c>
      <c r="AT822" t="str">
        <f>IF(HR[[#This Row],[YearsSinceLastPromotion]]&gt;4,"High Stagnation",
IF(HR[[#This Row],[YearsSinceLastPromotion]]&gt;=3,"Medium Stagnation","Low Stagnation"))</f>
        <v>Low Stagnation</v>
      </c>
      <c r="AU822" t="str">
        <f>IF(HR[[#This Row],[MonthlyIncome]]&lt;4000,"Low Salary",
IF(HR[[#This Row],[MonthlyIncome]]&lt;8000,"Medium Salary","High Salary"))</f>
        <v>Medium Salary</v>
      </c>
    </row>
    <row r="823" spans="1:47">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IF(HR[[#This Row],[OverTime]]="Yes",1,0)</f>
        <v>0</v>
      </c>
      <c r="AK823">
        <f>IF(HR[[#This Row],[JobSatisfaction]]&lt;=2,1,0)</f>
        <v>1</v>
      </c>
      <c r="AL823">
        <f>IF(HR[[#This Row],[WorkLifeBalance]]&lt;=2,1,0)</f>
        <v>0</v>
      </c>
      <c r="AM823">
        <f>IF(HR[[#This Row],[MonthlyIncome]]&lt;AVERAGE(HR[MonthlyIncome]),1,0)</f>
        <v>0</v>
      </c>
      <c r="AN823">
        <f>IF(HR[[#This Row],[EnvironmentSatisfaction]]&lt;=2,1,0)</f>
        <v>0</v>
      </c>
      <c r="AO823">
        <f>IF(HR[[#This Row],[YearsSinceLastPromotion]]&gt;4,1,0)</f>
        <v>0</v>
      </c>
      <c r="AP823">
        <f>(HR[[#This Row],[OverTimeFlag]]*1.5+HR[[#This Row],[LowJobSatisFlag]]*2.5+HR[[#This Row],[LowWLBFlag]]*2+HR[[#This Row],[LowSalaryFlag]]*1.5+HR[[#This Row],[LowEnviFlag]]*2+HR[[#This Row],[LowProFlag]]*0.5)/10</f>
        <v>0.25</v>
      </c>
      <c r="AQ823" t="str">
        <f>IF(A823&gt;=_xlfn.PERCENTILE.INC($A$2:$A$1000,0.8),"High Risk",
IF(HR[[#This Row],[AttritionRiskScore]]&gt;=_xlfn.PERCENTILE.INC($AP$2:$AP$1000,0.5),"Medium Risk","Low Risk"))</f>
        <v>High Risk</v>
      </c>
      <c r="AR823">
        <f>(HR[[#This Row],[OverTimeFlag]]*4+HR[[#This Row],[LowWLBFlag]]*3+HR[[#This Row],[LowJobSatisFlag]]*2+HR[[#This Row],[LowProFlag]]*1)/10</f>
        <v>0.2</v>
      </c>
      <c r="AS823" t="str">
        <f t="shared" si="12"/>
        <v>Low Burnout</v>
      </c>
      <c r="AT823" t="str">
        <f>IF(HR[[#This Row],[YearsSinceLastPromotion]]&gt;4,"High Stagnation",
IF(HR[[#This Row],[YearsSinceLastPromotion]]&gt;=3,"Medium Stagnation","Low Stagnation"))</f>
        <v>Low Stagnation</v>
      </c>
      <c r="AU823" t="str">
        <f>IF(HR[[#This Row],[MonthlyIncome]]&lt;4000,"Low Salary",
IF(HR[[#This Row],[MonthlyIncome]]&lt;8000,"Medium Salary","High Salary"))</f>
        <v>High Salary</v>
      </c>
    </row>
    <row r="824" spans="1:47">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IF(HR[[#This Row],[OverTime]]="Yes",1,0)</f>
        <v>0</v>
      </c>
      <c r="AK824">
        <f>IF(HR[[#This Row],[JobSatisfaction]]&lt;=2,1,0)</f>
        <v>0</v>
      </c>
      <c r="AL824">
        <f>IF(HR[[#This Row],[WorkLifeBalance]]&lt;=2,1,0)</f>
        <v>1</v>
      </c>
      <c r="AM824">
        <f>IF(HR[[#This Row],[MonthlyIncome]]&lt;AVERAGE(HR[MonthlyIncome]),1,0)</f>
        <v>1</v>
      </c>
      <c r="AN824">
        <f>IF(HR[[#This Row],[EnvironmentSatisfaction]]&lt;=2,1,0)</f>
        <v>0</v>
      </c>
      <c r="AO824">
        <f>IF(HR[[#This Row],[YearsSinceLastPromotion]]&gt;4,1,0)</f>
        <v>0</v>
      </c>
      <c r="AP824">
        <f>(HR[[#This Row],[OverTimeFlag]]*1.5+HR[[#This Row],[LowJobSatisFlag]]*2.5+HR[[#This Row],[LowWLBFlag]]*2+HR[[#This Row],[LowSalaryFlag]]*1.5+HR[[#This Row],[LowEnviFlag]]*2+HR[[#This Row],[LowProFlag]]*0.5)/10</f>
        <v>0.35</v>
      </c>
      <c r="AQ824" t="str">
        <f>IF(A824&gt;=_xlfn.PERCENTILE.INC($A$2:$A$1000,0.8),"High Risk",
IF(HR[[#This Row],[AttritionRiskScore]]&gt;=_xlfn.PERCENTILE.INC($AP$2:$AP$1000,0.5),"Medium Risk","Low Risk"))</f>
        <v>Medium Risk</v>
      </c>
      <c r="AR824">
        <f>(HR[[#This Row],[OverTimeFlag]]*4+HR[[#This Row],[LowWLBFlag]]*3+HR[[#This Row],[LowJobSatisFlag]]*2+HR[[#This Row],[LowProFlag]]*1)/10</f>
        <v>0.3</v>
      </c>
      <c r="AS824" t="str">
        <f t="shared" si="12"/>
        <v>Low Burnout</v>
      </c>
      <c r="AT824" t="str">
        <f>IF(HR[[#This Row],[YearsSinceLastPromotion]]&gt;4,"High Stagnation",
IF(HR[[#This Row],[YearsSinceLastPromotion]]&gt;=3,"Medium Stagnation","Low Stagnation"))</f>
        <v>Low Stagnation</v>
      </c>
      <c r="AU824" t="str">
        <f>IF(HR[[#This Row],[MonthlyIncome]]&lt;4000,"Low Salary",
IF(HR[[#This Row],[MonthlyIncome]]&lt;8000,"Medium Salary","High Salary"))</f>
        <v>Medium Salary</v>
      </c>
    </row>
    <row r="825" spans="1:47">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IF(HR[[#This Row],[OverTime]]="Yes",1,0)</f>
        <v>0</v>
      </c>
      <c r="AK825">
        <f>IF(HR[[#This Row],[JobSatisfaction]]&lt;=2,1,0)</f>
        <v>1</v>
      </c>
      <c r="AL825">
        <f>IF(HR[[#This Row],[WorkLifeBalance]]&lt;=2,1,0)</f>
        <v>1</v>
      </c>
      <c r="AM825">
        <f>IF(HR[[#This Row],[MonthlyIncome]]&lt;AVERAGE(HR[MonthlyIncome]),1,0)</f>
        <v>1</v>
      </c>
      <c r="AN825">
        <f>IF(HR[[#This Row],[EnvironmentSatisfaction]]&lt;=2,1,0)</f>
        <v>0</v>
      </c>
      <c r="AO825">
        <f>IF(HR[[#This Row],[YearsSinceLastPromotion]]&gt;4,1,0)</f>
        <v>0</v>
      </c>
      <c r="AP825">
        <f>(HR[[#This Row],[OverTimeFlag]]*1.5+HR[[#This Row],[LowJobSatisFlag]]*2.5+HR[[#This Row],[LowWLBFlag]]*2+HR[[#This Row],[LowSalaryFlag]]*1.5+HR[[#This Row],[LowEnviFlag]]*2+HR[[#This Row],[LowProFlag]]*0.5)/10</f>
        <v>0.6</v>
      </c>
      <c r="AQ825" t="str">
        <f>IF(A825&gt;=_xlfn.PERCENTILE.INC($A$2:$A$1000,0.8),"High Risk",
IF(HR[[#This Row],[AttritionRiskScore]]&gt;=_xlfn.PERCENTILE.INC($AP$2:$AP$1000,0.5),"Medium Risk","Low Risk"))</f>
        <v>Medium Risk</v>
      </c>
      <c r="AR825">
        <f>(HR[[#This Row],[OverTimeFlag]]*4+HR[[#This Row],[LowWLBFlag]]*3+HR[[#This Row],[LowJobSatisFlag]]*2+HR[[#This Row],[LowProFlag]]*1)/10</f>
        <v>0.5</v>
      </c>
      <c r="AS825" t="str">
        <f t="shared" si="12"/>
        <v>Medium Burnout</v>
      </c>
      <c r="AT825" t="str">
        <f>IF(HR[[#This Row],[YearsSinceLastPromotion]]&gt;4,"High Stagnation",
IF(HR[[#This Row],[YearsSinceLastPromotion]]&gt;=3,"Medium Stagnation","Low Stagnation"))</f>
        <v>Low Stagnation</v>
      </c>
      <c r="AU825" t="str">
        <f>IF(HR[[#This Row],[MonthlyIncome]]&lt;4000,"Low Salary",
IF(HR[[#This Row],[MonthlyIncome]]&lt;8000,"Medium Salary","High Salary"))</f>
        <v>Low Salary</v>
      </c>
    </row>
    <row r="826" spans="1:47">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IF(HR[[#This Row],[OverTime]]="Yes",1,0)</f>
        <v>0</v>
      </c>
      <c r="AK826">
        <f>IF(HR[[#This Row],[JobSatisfaction]]&lt;=2,1,0)</f>
        <v>0</v>
      </c>
      <c r="AL826">
        <f>IF(HR[[#This Row],[WorkLifeBalance]]&lt;=2,1,0)</f>
        <v>0</v>
      </c>
      <c r="AM826">
        <f>IF(HR[[#This Row],[MonthlyIncome]]&lt;AVERAGE(HR[MonthlyIncome]),1,0)</f>
        <v>1</v>
      </c>
      <c r="AN826">
        <f>IF(HR[[#This Row],[EnvironmentSatisfaction]]&lt;=2,1,0)</f>
        <v>1</v>
      </c>
      <c r="AO826">
        <f>IF(HR[[#This Row],[YearsSinceLastPromotion]]&gt;4,1,0)</f>
        <v>0</v>
      </c>
      <c r="AP826">
        <f>(HR[[#This Row],[OverTimeFlag]]*1.5+HR[[#This Row],[LowJobSatisFlag]]*2.5+HR[[#This Row],[LowWLBFlag]]*2+HR[[#This Row],[LowSalaryFlag]]*1.5+HR[[#This Row],[LowEnviFlag]]*2+HR[[#This Row],[LowProFlag]]*0.5)/10</f>
        <v>0.35</v>
      </c>
      <c r="AQ826" t="str">
        <f>IF(A826&gt;=_xlfn.PERCENTILE.INC($A$2:$A$1000,0.8),"High Risk",
IF(HR[[#This Row],[AttritionRiskScore]]&gt;=_xlfn.PERCENTILE.INC($AP$2:$AP$1000,0.5),"Medium Risk","Low Risk"))</f>
        <v>Medium Risk</v>
      </c>
      <c r="AR826">
        <f>(HR[[#This Row],[OverTimeFlag]]*4+HR[[#This Row],[LowWLBFlag]]*3+HR[[#This Row],[LowJobSatisFlag]]*2+HR[[#This Row],[LowProFlag]]*1)/10</f>
        <v>0</v>
      </c>
      <c r="AS826" t="str">
        <f t="shared" si="12"/>
        <v>Low Burnout</v>
      </c>
      <c r="AT826" t="str">
        <f>IF(HR[[#This Row],[YearsSinceLastPromotion]]&gt;4,"High Stagnation",
IF(HR[[#This Row],[YearsSinceLastPromotion]]&gt;=3,"Medium Stagnation","Low Stagnation"))</f>
        <v>Low Stagnation</v>
      </c>
      <c r="AU826" t="str">
        <f>IF(HR[[#This Row],[MonthlyIncome]]&lt;4000,"Low Salary",
IF(HR[[#This Row],[MonthlyIncome]]&lt;8000,"Medium Salary","High Salary"))</f>
        <v>Medium Salary</v>
      </c>
    </row>
    <row r="827" spans="1:47">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IF(HR[[#This Row],[OverTime]]="Yes",1,0)</f>
        <v>1</v>
      </c>
      <c r="AK827">
        <f>IF(HR[[#This Row],[JobSatisfaction]]&lt;=2,1,0)</f>
        <v>0</v>
      </c>
      <c r="AL827">
        <f>IF(HR[[#This Row],[WorkLifeBalance]]&lt;=2,1,0)</f>
        <v>1</v>
      </c>
      <c r="AM827">
        <f>IF(HR[[#This Row],[MonthlyIncome]]&lt;AVERAGE(HR[MonthlyIncome]),1,0)</f>
        <v>1</v>
      </c>
      <c r="AN827">
        <f>IF(HR[[#This Row],[EnvironmentSatisfaction]]&lt;=2,1,0)</f>
        <v>1</v>
      </c>
      <c r="AO827">
        <f>IF(HR[[#This Row],[YearsSinceLastPromotion]]&gt;4,1,0)</f>
        <v>0</v>
      </c>
      <c r="AP827">
        <f>(HR[[#This Row],[OverTimeFlag]]*1.5+HR[[#This Row],[LowJobSatisFlag]]*2.5+HR[[#This Row],[LowWLBFlag]]*2+HR[[#This Row],[LowSalaryFlag]]*1.5+HR[[#This Row],[LowEnviFlag]]*2+HR[[#This Row],[LowProFlag]]*0.5)/10</f>
        <v>0.7</v>
      </c>
      <c r="AQ827" t="str">
        <f>IF(A827&gt;=_xlfn.PERCENTILE.INC($A$2:$A$1000,0.8),"High Risk",
IF(HR[[#This Row],[AttritionRiskScore]]&gt;=_xlfn.PERCENTILE.INC($AP$2:$AP$1000,0.5),"Medium Risk","Low Risk"))</f>
        <v>Medium Risk</v>
      </c>
      <c r="AR827">
        <f>(HR[[#This Row],[OverTimeFlag]]*4+HR[[#This Row],[LowWLBFlag]]*3+HR[[#This Row],[LowJobSatisFlag]]*2+HR[[#This Row],[LowProFlag]]*1)/10</f>
        <v>0.7</v>
      </c>
      <c r="AS827" t="str">
        <f t="shared" si="12"/>
        <v>High Burnout</v>
      </c>
      <c r="AT827" t="str">
        <f>IF(HR[[#This Row],[YearsSinceLastPromotion]]&gt;4,"High Stagnation",
IF(HR[[#This Row],[YearsSinceLastPromotion]]&gt;=3,"Medium Stagnation","Low Stagnation"))</f>
        <v>Low Stagnation</v>
      </c>
      <c r="AU827" t="str">
        <f>IF(HR[[#This Row],[MonthlyIncome]]&lt;4000,"Low Salary",
IF(HR[[#This Row],[MonthlyIncome]]&lt;8000,"Medium Salary","High Salary"))</f>
        <v>Medium Salary</v>
      </c>
    </row>
    <row r="828" spans="1:47">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IF(HR[[#This Row],[OverTime]]="Yes",1,0)</f>
        <v>0</v>
      </c>
      <c r="AK828">
        <f>IF(HR[[#This Row],[JobSatisfaction]]&lt;=2,1,0)</f>
        <v>0</v>
      </c>
      <c r="AL828">
        <f>IF(HR[[#This Row],[WorkLifeBalance]]&lt;=2,1,0)</f>
        <v>0</v>
      </c>
      <c r="AM828">
        <f>IF(HR[[#This Row],[MonthlyIncome]]&lt;AVERAGE(HR[MonthlyIncome]),1,0)</f>
        <v>1</v>
      </c>
      <c r="AN828">
        <f>IF(HR[[#This Row],[EnvironmentSatisfaction]]&lt;=2,1,0)</f>
        <v>0</v>
      </c>
      <c r="AO828">
        <f>IF(HR[[#This Row],[YearsSinceLastPromotion]]&gt;4,1,0)</f>
        <v>1</v>
      </c>
      <c r="AP828">
        <f>(HR[[#This Row],[OverTimeFlag]]*1.5+HR[[#This Row],[LowJobSatisFlag]]*2.5+HR[[#This Row],[LowWLBFlag]]*2+HR[[#This Row],[LowSalaryFlag]]*1.5+HR[[#This Row],[LowEnviFlag]]*2+HR[[#This Row],[LowProFlag]]*0.5)/10</f>
        <v>0.2</v>
      </c>
      <c r="AQ828" t="str">
        <f>IF(A828&gt;=_xlfn.PERCENTILE.INC($A$2:$A$1000,0.8),"High Risk",
IF(HR[[#This Row],[AttritionRiskScore]]&gt;=_xlfn.PERCENTILE.INC($AP$2:$AP$1000,0.5),"Medium Risk","Low Risk"))</f>
        <v>Low Risk</v>
      </c>
      <c r="AR828">
        <f>(HR[[#This Row],[OverTimeFlag]]*4+HR[[#This Row],[LowWLBFlag]]*3+HR[[#This Row],[LowJobSatisFlag]]*2+HR[[#This Row],[LowProFlag]]*1)/10</f>
        <v>0.1</v>
      </c>
      <c r="AS828" t="str">
        <f t="shared" si="12"/>
        <v>Low Burnout</v>
      </c>
      <c r="AT828" t="str">
        <f>IF(HR[[#This Row],[YearsSinceLastPromotion]]&gt;4,"High Stagnation",
IF(HR[[#This Row],[YearsSinceLastPromotion]]&gt;=3,"Medium Stagnation","Low Stagnation"))</f>
        <v>High Stagnation</v>
      </c>
      <c r="AU828" t="str">
        <f>IF(HR[[#This Row],[MonthlyIncome]]&lt;4000,"Low Salary",
IF(HR[[#This Row],[MonthlyIncome]]&lt;8000,"Medium Salary","High Salary"))</f>
        <v>Low Salary</v>
      </c>
    </row>
    <row r="829" spans="1:47">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IF(HR[[#This Row],[OverTime]]="Yes",1,0)</f>
        <v>1</v>
      </c>
      <c r="AK829">
        <f>IF(HR[[#This Row],[JobSatisfaction]]&lt;=2,1,0)</f>
        <v>0</v>
      </c>
      <c r="AL829">
        <f>IF(HR[[#This Row],[WorkLifeBalance]]&lt;=2,1,0)</f>
        <v>0</v>
      </c>
      <c r="AM829">
        <f>IF(HR[[#This Row],[MonthlyIncome]]&lt;AVERAGE(HR[MonthlyIncome]),1,0)</f>
        <v>1</v>
      </c>
      <c r="AN829">
        <f>IF(HR[[#This Row],[EnvironmentSatisfaction]]&lt;=2,1,0)</f>
        <v>0</v>
      </c>
      <c r="AO829">
        <f>IF(HR[[#This Row],[YearsSinceLastPromotion]]&gt;4,1,0)</f>
        <v>0</v>
      </c>
      <c r="AP829">
        <f>(HR[[#This Row],[OverTimeFlag]]*1.5+HR[[#This Row],[LowJobSatisFlag]]*2.5+HR[[#This Row],[LowWLBFlag]]*2+HR[[#This Row],[LowSalaryFlag]]*1.5+HR[[#This Row],[LowEnviFlag]]*2+HR[[#This Row],[LowProFlag]]*0.5)/10</f>
        <v>0.3</v>
      </c>
      <c r="AQ829" t="str">
        <f>IF(A829&gt;=_xlfn.PERCENTILE.INC($A$2:$A$1000,0.8),"High Risk",
IF(HR[[#This Row],[AttritionRiskScore]]&gt;=_xlfn.PERCENTILE.INC($AP$2:$AP$1000,0.5),"Medium Risk","Low Risk"))</f>
        <v>Low Risk</v>
      </c>
      <c r="AR829">
        <f>(HR[[#This Row],[OverTimeFlag]]*4+HR[[#This Row],[LowWLBFlag]]*3+HR[[#This Row],[LowJobSatisFlag]]*2+HR[[#This Row],[LowProFlag]]*1)/10</f>
        <v>0.4</v>
      </c>
      <c r="AS829" t="str">
        <f t="shared" si="12"/>
        <v>Medium Burnout</v>
      </c>
      <c r="AT829" t="str">
        <f>IF(HR[[#This Row],[YearsSinceLastPromotion]]&gt;4,"High Stagnation",
IF(HR[[#This Row],[YearsSinceLastPromotion]]&gt;=3,"Medium Stagnation","Low Stagnation"))</f>
        <v>Low Stagnation</v>
      </c>
      <c r="AU829" t="str">
        <f>IF(HR[[#This Row],[MonthlyIncome]]&lt;4000,"Low Salary",
IF(HR[[#This Row],[MonthlyIncome]]&lt;8000,"Medium Salary","High Salary"))</f>
        <v>Low Salary</v>
      </c>
    </row>
    <row r="830" spans="1:47">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IF(HR[[#This Row],[OverTime]]="Yes",1,0)</f>
        <v>0</v>
      </c>
      <c r="AK830">
        <f>IF(HR[[#This Row],[JobSatisfaction]]&lt;=2,1,0)</f>
        <v>0</v>
      </c>
      <c r="AL830">
        <f>IF(HR[[#This Row],[WorkLifeBalance]]&lt;=2,1,0)</f>
        <v>0</v>
      </c>
      <c r="AM830">
        <f>IF(HR[[#This Row],[MonthlyIncome]]&lt;AVERAGE(HR[MonthlyIncome]),1,0)</f>
        <v>1</v>
      </c>
      <c r="AN830">
        <f>IF(HR[[#This Row],[EnvironmentSatisfaction]]&lt;=2,1,0)</f>
        <v>0</v>
      </c>
      <c r="AO830">
        <f>IF(HR[[#This Row],[YearsSinceLastPromotion]]&gt;4,1,0)</f>
        <v>0</v>
      </c>
      <c r="AP830">
        <f>(HR[[#This Row],[OverTimeFlag]]*1.5+HR[[#This Row],[LowJobSatisFlag]]*2.5+HR[[#This Row],[LowWLBFlag]]*2+HR[[#This Row],[LowSalaryFlag]]*1.5+HR[[#This Row],[LowEnviFlag]]*2+HR[[#This Row],[LowProFlag]]*0.5)/10</f>
        <v>0.15</v>
      </c>
      <c r="AQ830" t="str">
        <f>IF(A830&gt;=_xlfn.PERCENTILE.INC($A$2:$A$1000,0.8),"High Risk",
IF(HR[[#This Row],[AttritionRiskScore]]&gt;=_xlfn.PERCENTILE.INC($AP$2:$AP$1000,0.5),"Medium Risk","Low Risk"))</f>
        <v>Low Risk</v>
      </c>
      <c r="AR830">
        <f>(HR[[#This Row],[OverTimeFlag]]*4+HR[[#This Row],[LowWLBFlag]]*3+HR[[#This Row],[LowJobSatisFlag]]*2+HR[[#This Row],[LowProFlag]]*1)/10</f>
        <v>0</v>
      </c>
      <c r="AS830" t="str">
        <f t="shared" si="12"/>
        <v>Low Burnout</v>
      </c>
      <c r="AT830" t="str">
        <f>IF(HR[[#This Row],[YearsSinceLastPromotion]]&gt;4,"High Stagnation",
IF(HR[[#This Row],[YearsSinceLastPromotion]]&gt;=3,"Medium Stagnation","Low Stagnation"))</f>
        <v>Low Stagnation</v>
      </c>
      <c r="AU830" t="str">
        <f>IF(HR[[#This Row],[MonthlyIncome]]&lt;4000,"Low Salary",
IF(HR[[#This Row],[MonthlyIncome]]&lt;8000,"Medium Salary","High Salary"))</f>
        <v>Low Salary</v>
      </c>
    </row>
    <row r="831" spans="1:47">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IF(HR[[#This Row],[OverTime]]="Yes",1,0)</f>
        <v>1</v>
      </c>
      <c r="AK831">
        <f>IF(HR[[#This Row],[JobSatisfaction]]&lt;=2,1,0)</f>
        <v>1</v>
      </c>
      <c r="AL831">
        <f>IF(HR[[#This Row],[WorkLifeBalance]]&lt;=2,1,0)</f>
        <v>0</v>
      </c>
      <c r="AM831">
        <f>IF(HR[[#This Row],[MonthlyIncome]]&lt;AVERAGE(HR[MonthlyIncome]),1,0)</f>
        <v>0</v>
      </c>
      <c r="AN831">
        <f>IF(HR[[#This Row],[EnvironmentSatisfaction]]&lt;=2,1,0)</f>
        <v>1</v>
      </c>
      <c r="AO831">
        <f>IF(HR[[#This Row],[YearsSinceLastPromotion]]&gt;4,1,0)</f>
        <v>0</v>
      </c>
      <c r="AP831">
        <f>(HR[[#This Row],[OverTimeFlag]]*1.5+HR[[#This Row],[LowJobSatisFlag]]*2.5+HR[[#This Row],[LowWLBFlag]]*2+HR[[#This Row],[LowSalaryFlag]]*1.5+HR[[#This Row],[LowEnviFlag]]*2+HR[[#This Row],[LowProFlag]]*0.5)/10</f>
        <v>0.6</v>
      </c>
      <c r="AQ831" t="str">
        <f>IF(A831&gt;=_xlfn.PERCENTILE.INC($A$2:$A$1000,0.8),"High Risk",
IF(HR[[#This Row],[AttritionRiskScore]]&gt;=_xlfn.PERCENTILE.INC($AP$2:$AP$1000,0.5),"Medium Risk","Low Risk"))</f>
        <v>Medium Risk</v>
      </c>
      <c r="AR831">
        <f>(HR[[#This Row],[OverTimeFlag]]*4+HR[[#This Row],[LowWLBFlag]]*3+HR[[#This Row],[LowJobSatisFlag]]*2+HR[[#This Row],[LowProFlag]]*1)/10</f>
        <v>0.6</v>
      </c>
      <c r="AS831" t="str">
        <f t="shared" si="12"/>
        <v>Medium Burnout</v>
      </c>
      <c r="AT831" t="str">
        <f>IF(HR[[#This Row],[YearsSinceLastPromotion]]&gt;4,"High Stagnation",
IF(HR[[#This Row],[YearsSinceLastPromotion]]&gt;=3,"Medium Stagnation","Low Stagnation"))</f>
        <v>Low Stagnation</v>
      </c>
      <c r="AU831" t="str">
        <f>IF(HR[[#This Row],[MonthlyIncome]]&lt;4000,"Low Salary",
IF(HR[[#This Row],[MonthlyIncome]]&lt;8000,"Medium Salary","High Salary"))</f>
        <v>High Salary</v>
      </c>
    </row>
    <row r="832" spans="1:47">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IF(HR[[#This Row],[OverTime]]="Yes",1,0)</f>
        <v>1</v>
      </c>
      <c r="AK832">
        <f>IF(HR[[#This Row],[JobSatisfaction]]&lt;=2,1,0)</f>
        <v>0</v>
      </c>
      <c r="AL832">
        <f>IF(HR[[#This Row],[WorkLifeBalance]]&lt;=2,1,0)</f>
        <v>0</v>
      </c>
      <c r="AM832">
        <f>IF(HR[[#This Row],[MonthlyIncome]]&lt;AVERAGE(HR[MonthlyIncome]),1,0)</f>
        <v>1</v>
      </c>
      <c r="AN832">
        <f>IF(HR[[#This Row],[EnvironmentSatisfaction]]&lt;=2,1,0)</f>
        <v>1</v>
      </c>
      <c r="AO832">
        <f>IF(HR[[#This Row],[YearsSinceLastPromotion]]&gt;4,1,0)</f>
        <v>0</v>
      </c>
      <c r="AP832">
        <f>(HR[[#This Row],[OverTimeFlag]]*1.5+HR[[#This Row],[LowJobSatisFlag]]*2.5+HR[[#This Row],[LowWLBFlag]]*2+HR[[#This Row],[LowSalaryFlag]]*1.5+HR[[#This Row],[LowEnviFlag]]*2+HR[[#This Row],[LowProFlag]]*0.5)/10</f>
        <v>0.5</v>
      </c>
      <c r="AQ832" t="str">
        <f>IF(A832&gt;=_xlfn.PERCENTILE.INC($A$2:$A$1000,0.8),"High Risk",
IF(HR[[#This Row],[AttritionRiskScore]]&gt;=_xlfn.PERCENTILE.INC($AP$2:$AP$1000,0.5),"Medium Risk","Low Risk"))</f>
        <v>Medium Risk</v>
      </c>
      <c r="AR832">
        <f>(HR[[#This Row],[OverTimeFlag]]*4+HR[[#This Row],[LowWLBFlag]]*3+HR[[#This Row],[LowJobSatisFlag]]*2+HR[[#This Row],[LowProFlag]]*1)/10</f>
        <v>0.4</v>
      </c>
      <c r="AS832" t="str">
        <f t="shared" si="12"/>
        <v>Medium Burnout</v>
      </c>
      <c r="AT832" t="str">
        <f>IF(HR[[#This Row],[YearsSinceLastPromotion]]&gt;4,"High Stagnation",
IF(HR[[#This Row],[YearsSinceLastPromotion]]&gt;=3,"Medium Stagnation","Low Stagnation"))</f>
        <v>Low Stagnation</v>
      </c>
      <c r="AU832" t="str">
        <f>IF(HR[[#This Row],[MonthlyIncome]]&lt;4000,"Low Salary",
IF(HR[[#This Row],[MonthlyIncome]]&lt;8000,"Medium Salary","High Salary"))</f>
        <v>Medium Salary</v>
      </c>
    </row>
    <row r="833" spans="1:47">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IF(HR[[#This Row],[OverTime]]="Yes",1,0)</f>
        <v>0</v>
      </c>
      <c r="AK833">
        <f>IF(HR[[#This Row],[JobSatisfaction]]&lt;=2,1,0)</f>
        <v>0</v>
      </c>
      <c r="AL833">
        <f>IF(HR[[#This Row],[WorkLifeBalance]]&lt;=2,1,0)</f>
        <v>1</v>
      </c>
      <c r="AM833">
        <f>IF(HR[[#This Row],[MonthlyIncome]]&lt;AVERAGE(HR[MonthlyIncome]),1,0)</f>
        <v>1</v>
      </c>
      <c r="AN833">
        <f>IF(HR[[#This Row],[EnvironmentSatisfaction]]&lt;=2,1,0)</f>
        <v>0</v>
      </c>
      <c r="AO833">
        <f>IF(HR[[#This Row],[YearsSinceLastPromotion]]&gt;4,1,0)</f>
        <v>0</v>
      </c>
      <c r="AP833">
        <f>(HR[[#This Row],[OverTimeFlag]]*1.5+HR[[#This Row],[LowJobSatisFlag]]*2.5+HR[[#This Row],[LowWLBFlag]]*2+HR[[#This Row],[LowSalaryFlag]]*1.5+HR[[#This Row],[LowEnviFlag]]*2+HR[[#This Row],[LowProFlag]]*0.5)/10</f>
        <v>0.35</v>
      </c>
      <c r="AQ833" t="str">
        <f>IF(A833&gt;=_xlfn.PERCENTILE.INC($A$2:$A$1000,0.8),"High Risk",
IF(HR[[#This Row],[AttritionRiskScore]]&gt;=_xlfn.PERCENTILE.INC($AP$2:$AP$1000,0.5),"Medium Risk","Low Risk"))</f>
        <v>Medium Risk</v>
      </c>
      <c r="AR833">
        <f>(HR[[#This Row],[OverTimeFlag]]*4+HR[[#This Row],[LowWLBFlag]]*3+HR[[#This Row],[LowJobSatisFlag]]*2+HR[[#This Row],[LowProFlag]]*1)/10</f>
        <v>0.3</v>
      </c>
      <c r="AS833" t="str">
        <f t="shared" si="12"/>
        <v>Low Burnout</v>
      </c>
      <c r="AT833" t="str">
        <f>IF(HR[[#This Row],[YearsSinceLastPromotion]]&gt;4,"High Stagnation",
IF(HR[[#This Row],[YearsSinceLastPromotion]]&gt;=3,"Medium Stagnation","Low Stagnation"))</f>
        <v>Low Stagnation</v>
      </c>
      <c r="AU833" t="str">
        <f>IF(HR[[#This Row],[MonthlyIncome]]&lt;4000,"Low Salary",
IF(HR[[#This Row],[MonthlyIncome]]&lt;8000,"Medium Salary","High Salary"))</f>
        <v>Low Salary</v>
      </c>
    </row>
    <row r="834" spans="1:47">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IF(HR[[#This Row],[OverTime]]="Yes",1,0)</f>
        <v>0</v>
      </c>
      <c r="AK834">
        <f>IF(HR[[#This Row],[JobSatisfaction]]&lt;=2,1,0)</f>
        <v>0</v>
      </c>
      <c r="AL834">
        <f>IF(HR[[#This Row],[WorkLifeBalance]]&lt;=2,1,0)</f>
        <v>0</v>
      </c>
      <c r="AM834">
        <f>IF(HR[[#This Row],[MonthlyIncome]]&lt;AVERAGE(HR[MonthlyIncome]),1,0)</f>
        <v>1</v>
      </c>
      <c r="AN834">
        <f>IF(HR[[#This Row],[EnvironmentSatisfaction]]&lt;=2,1,0)</f>
        <v>0</v>
      </c>
      <c r="AO834">
        <f>IF(HR[[#This Row],[YearsSinceLastPromotion]]&gt;4,1,0)</f>
        <v>0</v>
      </c>
      <c r="AP834">
        <f>(HR[[#This Row],[OverTimeFlag]]*1.5+HR[[#This Row],[LowJobSatisFlag]]*2.5+HR[[#This Row],[LowWLBFlag]]*2+HR[[#This Row],[LowSalaryFlag]]*1.5+HR[[#This Row],[LowEnviFlag]]*2+HR[[#This Row],[LowProFlag]]*0.5)/10</f>
        <v>0.15</v>
      </c>
      <c r="AQ834" t="str">
        <f>IF(A834&gt;=_xlfn.PERCENTILE.INC($A$2:$A$1000,0.8),"High Risk",
IF(HR[[#This Row],[AttritionRiskScore]]&gt;=_xlfn.PERCENTILE.INC($AP$2:$AP$1000,0.5),"Medium Risk","Low Risk"))</f>
        <v>Low Risk</v>
      </c>
      <c r="AR834">
        <f>(HR[[#This Row],[OverTimeFlag]]*4+HR[[#This Row],[LowWLBFlag]]*3+HR[[#This Row],[LowJobSatisFlag]]*2+HR[[#This Row],[LowProFlag]]*1)/10</f>
        <v>0</v>
      </c>
      <c r="AS834" t="str">
        <f t="shared" ref="AS834:AS897" si="13">IF(AR834&gt;=0.7,"High Burnout",IF(AR834&gt;=0.4,"Medium Burnout","Low Burnout"))</f>
        <v>Low Burnout</v>
      </c>
      <c r="AT834" t="str">
        <f>IF(HR[[#This Row],[YearsSinceLastPromotion]]&gt;4,"High Stagnation",
IF(HR[[#This Row],[YearsSinceLastPromotion]]&gt;=3,"Medium Stagnation","Low Stagnation"))</f>
        <v>Low Stagnation</v>
      </c>
      <c r="AU834" t="str">
        <f>IF(HR[[#This Row],[MonthlyIncome]]&lt;4000,"Low Salary",
IF(HR[[#This Row],[MonthlyIncome]]&lt;8000,"Medium Salary","High Salary"))</f>
        <v>Medium Salary</v>
      </c>
    </row>
    <row r="835" spans="1:47">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IF(HR[[#This Row],[OverTime]]="Yes",1,0)</f>
        <v>0</v>
      </c>
      <c r="AK835">
        <f>IF(HR[[#This Row],[JobSatisfaction]]&lt;=2,1,0)</f>
        <v>0</v>
      </c>
      <c r="AL835">
        <f>IF(HR[[#This Row],[WorkLifeBalance]]&lt;=2,1,0)</f>
        <v>0</v>
      </c>
      <c r="AM835">
        <f>IF(HR[[#This Row],[MonthlyIncome]]&lt;AVERAGE(HR[MonthlyIncome]),1,0)</f>
        <v>1</v>
      </c>
      <c r="AN835">
        <f>IF(HR[[#This Row],[EnvironmentSatisfaction]]&lt;=2,1,0)</f>
        <v>0</v>
      </c>
      <c r="AO835">
        <f>IF(HR[[#This Row],[YearsSinceLastPromotion]]&gt;4,1,0)</f>
        <v>0</v>
      </c>
      <c r="AP835">
        <f>(HR[[#This Row],[OverTimeFlag]]*1.5+HR[[#This Row],[LowJobSatisFlag]]*2.5+HR[[#This Row],[LowWLBFlag]]*2+HR[[#This Row],[LowSalaryFlag]]*1.5+HR[[#This Row],[LowEnviFlag]]*2+HR[[#This Row],[LowProFlag]]*0.5)/10</f>
        <v>0.15</v>
      </c>
      <c r="AQ835" t="str">
        <f>IF(A835&gt;=_xlfn.PERCENTILE.INC($A$2:$A$1000,0.8),"High Risk",
IF(HR[[#This Row],[AttritionRiskScore]]&gt;=_xlfn.PERCENTILE.INC($AP$2:$AP$1000,0.5),"Medium Risk","Low Risk"))</f>
        <v>Low Risk</v>
      </c>
      <c r="AR835">
        <f>(HR[[#This Row],[OverTimeFlag]]*4+HR[[#This Row],[LowWLBFlag]]*3+HR[[#This Row],[LowJobSatisFlag]]*2+HR[[#This Row],[LowProFlag]]*1)/10</f>
        <v>0</v>
      </c>
      <c r="AS835" t="str">
        <f t="shared" si="13"/>
        <v>Low Burnout</v>
      </c>
      <c r="AT835" t="str">
        <f>IF(HR[[#This Row],[YearsSinceLastPromotion]]&gt;4,"High Stagnation",
IF(HR[[#This Row],[YearsSinceLastPromotion]]&gt;=3,"Medium Stagnation","Low Stagnation"))</f>
        <v>Low Stagnation</v>
      </c>
      <c r="AU835" t="str">
        <f>IF(HR[[#This Row],[MonthlyIncome]]&lt;4000,"Low Salary",
IF(HR[[#This Row],[MonthlyIncome]]&lt;8000,"Medium Salary","High Salary"))</f>
        <v>Low Salary</v>
      </c>
    </row>
    <row r="836" spans="1:47">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IF(HR[[#This Row],[OverTime]]="Yes",1,0)</f>
        <v>0</v>
      </c>
      <c r="AK836">
        <f>IF(HR[[#This Row],[JobSatisfaction]]&lt;=2,1,0)</f>
        <v>0</v>
      </c>
      <c r="AL836">
        <f>IF(HR[[#This Row],[WorkLifeBalance]]&lt;=2,1,0)</f>
        <v>1</v>
      </c>
      <c r="AM836">
        <f>IF(HR[[#This Row],[MonthlyIncome]]&lt;AVERAGE(HR[MonthlyIncome]),1,0)</f>
        <v>1</v>
      </c>
      <c r="AN836">
        <f>IF(HR[[#This Row],[EnvironmentSatisfaction]]&lt;=2,1,0)</f>
        <v>1</v>
      </c>
      <c r="AO836">
        <f>IF(HR[[#This Row],[YearsSinceLastPromotion]]&gt;4,1,0)</f>
        <v>0</v>
      </c>
      <c r="AP836">
        <f>(HR[[#This Row],[OverTimeFlag]]*1.5+HR[[#This Row],[LowJobSatisFlag]]*2.5+HR[[#This Row],[LowWLBFlag]]*2+HR[[#This Row],[LowSalaryFlag]]*1.5+HR[[#This Row],[LowEnviFlag]]*2+HR[[#This Row],[LowProFlag]]*0.5)/10</f>
        <v>0.55000000000000004</v>
      </c>
      <c r="AQ836" t="str">
        <f>IF(A836&gt;=_xlfn.PERCENTILE.INC($A$2:$A$1000,0.8),"High Risk",
IF(HR[[#This Row],[AttritionRiskScore]]&gt;=_xlfn.PERCENTILE.INC($AP$2:$AP$1000,0.5),"Medium Risk","Low Risk"))</f>
        <v>Medium Risk</v>
      </c>
      <c r="AR836">
        <f>(HR[[#This Row],[OverTimeFlag]]*4+HR[[#This Row],[LowWLBFlag]]*3+HR[[#This Row],[LowJobSatisFlag]]*2+HR[[#This Row],[LowProFlag]]*1)/10</f>
        <v>0.3</v>
      </c>
      <c r="AS836" t="str">
        <f t="shared" si="13"/>
        <v>Low Burnout</v>
      </c>
      <c r="AT836" t="str">
        <f>IF(HR[[#This Row],[YearsSinceLastPromotion]]&gt;4,"High Stagnation",
IF(HR[[#This Row],[YearsSinceLastPromotion]]&gt;=3,"Medium Stagnation","Low Stagnation"))</f>
        <v>Low Stagnation</v>
      </c>
      <c r="AU836" t="str">
        <f>IF(HR[[#This Row],[MonthlyIncome]]&lt;4000,"Low Salary",
IF(HR[[#This Row],[MonthlyIncome]]&lt;8000,"Medium Salary","High Salary"))</f>
        <v>Medium Salary</v>
      </c>
    </row>
    <row r="837" spans="1:47">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IF(HR[[#This Row],[OverTime]]="Yes",1,0)</f>
        <v>0</v>
      </c>
      <c r="AK837">
        <f>IF(HR[[#This Row],[JobSatisfaction]]&lt;=2,1,0)</f>
        <v>0</v>
      </c>
      <c r="AL837">
        <f>IF(HR[[#This Row],[WorkLifeBalance]]&lt;=2,1,0)</f>
        <v>1</v>
      </c>
      <c r="AM837">
        <f>IF(HR[[#This Row],[MonthlyIncome]]&lt;AVERAGE(HR[MonthlyIncome]),1,0)</f>
        <v>1</v>
      </c>
      <c r="AN837">
        <f>IF(HR[[#This Row],[EnvironmentSatisfaction]]&lt;=2,1,0)</f>
        <v>0</v>
      </c>
      <c r="AO837">
        <f>IF(HR[[#This Row],[YearsSinceLastPromotion]]&gt;4,1,0)</f>
        <v>0</v>
      </c>
      <c r="AP837">
        <f>(HR[[#This Row],[OverTimeFlag]]*1.5+HR[[#This Row],[LowJobSatisFlag]]*2.5+HR[[#This Row],[LowWLBFlag]]*2+HR[[#This Row],[LowSalaryFlag]]*1.5+HR[[#This Row],[LowEnviFlag]]*2+HR[[#This Row],[LowProFlag]]*0.5)/10</f>
        <v>0.35</v>
      </c>
      <c r="AQ837" t="str">
        <f>IF(A837&gt;=_xlfn.PERCENTILE.INC($A$2:$A$1000,0.8),"High Risk",
IF(HR[[#This Row],[AttritionRiskScore]]&gt;=_xlfn.PERCENTILE.INC($AP$2:$AP$1000,0.5),"Medium Risk","Low Risk"))</f>
        <v>Medium Risk</v>
      </c>
      <c r="AR837">
        <f>(HR[[#This Row],[OverTimeFlag]]*4+HR[[#This Row],[LowWLBFlag]]*3+HR[[#This Row],[LowJobSatisFlag]]*2+HR[[#This Row],[LowProFlag]]*1)/10</f>
        <v>0.3</v>
      </c>
      <c r="AS837" t="str">
        <f t="shared" si="13"/>
        <v>Low Burnout</v>
      </c>
      <c r="AT837" t="str">
        <f>IF(HR[[#This Row],[YearsSinceLastPromotion]]&gt;4,"High Stagnation",
IF(HR[[#This Row],[YearsSinceLastPromotion]]&gt;=3,"Medium Stagnation","Low Stagnation"))</f>
        <v>Low Stagnation</v>
      </c>
      <c r="AU837" t="str">
        <f>IF(HR[[#This Row],[MonthlyIncome]]&lt;4000,"Low Salary",
IF(HR[[#This Row],[MonthlyIncome]]&lt;8000,"Medium Salary","High Salary"))</f>
        <v>Medium Salary</v>
      </c>
    </row>
    <row r="838" spans="1:47">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IF(HR[[#This Row],[OverTime]]="Yes",1,0)</f>
        <v>0</v>
      </c>
      <c r="AK838">
        <f>IF(HR[[#This Row],[JobSatisfaction]]&lt;=2,1,0)</f>
        <v>1</v>
      </c>
      <c r="AL838">
        <f>IF(HR[[#This Row],[WorkLifeBalance]]&lt;=2,1,0)</f>
        <v>1</v>
      </c>
      <c r="AM838">
        <f>IF(HR[[#This Row],[MonthlyIncome]]&lt;AVERAGE(HR[MonthlyIncome]),1,0)</f>
        <v>0</v>
      </c>
      <c r="AN838">
        <f>IF(HR[[#This Row],[EnvironmentSatisfaction]]&lt;=2,1,0)</f>
        <v>0</v>
      </c>
      <c r="AO838">
        <f>IF(HR[[#This Row],[YearsSinceLastPromotion]]&gt;4,1,0)</f>
        <v>0</v>
      </c>
      <c r="AP838">
        <f>(HR[[#This Row],[OverTimeFlag]]*1.5+HR[[#This Row],[LowJobSatisFlag]]*2.5+HR[[#This Row],[LowWLBFlag]]*2+HR[[#This Row],[LowSalaryFlag]]*1.5+HR[[#This Row],[LowEnviFlag]]*2+HR[[#This Row],[LowProFlag]]*0.5)/10</f>
        <v>0.45</v>
      </c>
      <c r="AQ838" t="str">
        <f>IF(A838&gt;=_xlfn.PERCENTILE.INC($A$2:$A$1000,0.8),"High Risk",
IF(HR[[#This Row],[AttritionRiskScore]]&gt;=_xlfn.PERCENTILE.INC($AP$2:$AP$1000,0.5),"Medium Risk","Low Risk"))</f>
        <v>Medium Risk</v>
      </c>
      <c r="AR838">
        <f>(HR[[#This Row],[OverTimeFlag]]*4+HR[[#This Row],[LowWLBFlag]]*3+HR[[#This Row],[LowJobSatisFlag]]*2+HR[[#This Row],[LowProFlag]]*1)/10</f>
        <v>0.5</v>
      </c>
      <c r="AS838" t="str">
        <f t="shared" si="13"/>
        <v>Medium Burnout</v>
      </c>
      <c r="AT838" t="str">
        <f>IF(HR[[#This Row],[YearsSinceLastPromotion]]&gt;4,"High Stagnation",
IF(HR[[#This Row],[YearsSinceLastPromotion]]&gt;=3,"Medium Stagnation","Low Stagnation"))</f>
        <v>Medium Stagnation</v>
      </c>
      <c r="AU838" t="str">
        <f>IF(HR[[#This Row],[MonthlyIncome]]&lt;4000,"Low Salary",
IF(HR[[#This Row],[MonthlyIncome]]&lt;8000,"Medium Salary","High Salary"))</f>
        <v>Medium Salary</v>
      </c>
    </row>
    <row r="839" spans="1:47">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IF(HR[[#This Row],[OverTime]]="Yes",1,0)</f>
        <v>0</v>
      </c>
      <c r="AK839">
        <f>IF(HR[[#This Row],[JobSatisfaction]]&lt;=2,1,0)</f>
        <v>0</v>
      </c>
      <c r="AL839">
        <f>IF(HR[[#This Row],[WorkLifeBalance]]&lt;=2,1,0)</f>
        <v>1</v>
      </c>
      <c r="AM839">
        <f>IF(HR[[#This Row],[MonthlyIncome]]&lt;AVERAGE(HR[MonthlyIncome]),1,0)</f>
        <v>0</v>
      </c>
      <c r="AN839">
        <f>IF(HR[[#This Row],[EnvironmentSatisfaction]]&lt;=2,1,0)</f>
        <v>1</v>
      </c>
      <c r="AO839">
        <f>IF(HR[[#This Row],[YearsSinceLastPromotion]]&gt;4,1,0)</f>
        <v>0</v>
      </c>
      <c r="AP839">
        <f>(HR[[#This Row],[OverTimeFlag]]*1.5+HR[[#This Row],[LowJobSatisFlag]]*2.5+HR[[#This Row],[LowWLBFlag]]*2+HR[[#This Row],[LowSalaryFlag]]*1.5+HR[[#This Row],[LowEnviFlag]]*2+HR[[#This Row],[LowProFlag]]*0.5)/10</f>
        <v>0.4</v>
      </c>
      <c r="AQ839" t="str">
        <f>IF(A839&gt;=_xlfn.PERCENTILE.INC($A$2:$A$1000,0.8),"High Risk",
IF(HR[[#This Row],[AttritionRiskScore]]&gt;=_xlfn.PERCENTILE.INC($AP$2:$AP$1000,0.5),"Medium Risk","Low Risk"))</f>
        <v>Medium Risk</v>
      </c>
      <c r="AR839">
        <f>(HR[[#This Row],[OverTimeFlag]]*4+HR[[#This Row],[LowWLBFlag]]*3+HR[[#This Row],[LowJobSatisFlag]]*2+HR[[#This Row],[LowProFlag]]*1)/10</f>
        <v>0.3</v>
      </c>
      <c r="AS839" t="str">
        <f t="shared" si="13"/>
        <v>Low Burnout</v>
      </c>
      <c r="AT839" t="str">
        <f>IF(HR[[#This Row],[YearsSinceLastPromotion]]&gt;4,"High Stagnation",
IF(HR[[#This Row],[YearsSinceLastPromotion]]&gt;=3,"Medium Stagnation","Low Stagnation"))</f>
        <v>Low Stagnation</v>
      </c>
      <c r="AU839" t="str">
        <f>IF(HR[[#This Row],[MonthlyIncome]]&lt;4000,"Low Salary",
IF(HR[[#This Row],[MonthlyIncome]]&lt;8000,"Medium Salary","High Salary"))</f>
        <v>High Salary</v>
      </c>
    </row>
    <row r="840" spans="1:47">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IF(HR[[#This Row],[OverTime]]="Yes",1,0)</f>
        <v>1</v>
      </c>
      <c r="AK840">
        <f>IF(HR[[#This Row],[JobSatisfaction]]&lt;=2,1,0)</f>
        <v>1</v>
      </c>
      <c r="AL840">
        <f>IF(HR[[#This Row],[WorkLifeBalance]]&lt;=2,1,0)</f>
        <v>1</v>
      </c>
      <c r="AM840">
        <f>IF(HR[[#This Row],[MonthlyIncome]]&lt;AVERAGE(HR[MonthlyIncome]),1,0)</f>
        <v>0</v>
      </c>
      <c r="AN840">
        <f>IF(HR[[#This Row],[EnvironmentSatisfaction]]&lt;=2,1,0)</f>
        <v>0</v>
      </c>
      <c r="AO840">
        <f>IF(HR[[#This Row],[YearsSinceLastPromotion]]&gt;4,1,0)</f>
        <v>1</v>
      </c>
      <c r="AP840">
        <f>(HR[[#This Row],[OverTimeFlag]]*1.5+HR[[#This Row],[LowJobSatisFlag]]*2.5+HR[[#This Row],[LowWLBFlag]]*2+HR[[#This Row],[LowSalaryFlag]]*1.5+HR[[#This Row],[LowEnviFlag]]*2+HR[[#This Row],[LowProFlag]]*0.5)/10</f>
        <v>0.65</v>
      </c>
      <c r="AQ840" t="str">
        <f>IF(A840&gt;=_xlfn.PERCENTILE.INC($A$2:$A$1000,0.8),"High Risk",
IF(HR[[#This Row],[AttritionRiskScore]]&gt;=_xlfn.PERCENTILE.INC($AP$2:$AP$1000,0.5),"Medium Risk","Low Risk"))</f>
        <v>Medium Risk</v>
      </c>
      <c r="AR840">
        <f>(HR[[#This Row],[OverTimeFlag]]*4+HR[[#This Row],[LowWLBFlag]]*3+HR[[#This Row],[LowJobSatisFlag]]*2+HR[[#This Row],[LowProFlag]]*1)/10</f>
        <v>1</v>
      </c>
      <c r="AS840" t="str">
        <f t="shared" si="13"/>
        <v>High Burnout</v>
      </c>
      <c r="AT840" t="str">
        <f>IF(HR[[#This Row],[YearsSinceLastPromotion]]&gt;4,"High Stagnation",
IF(HR[[#This Row],[YearsSinceLastPromotion]]&gt;=3,"Medium Stagnation","Low Stagnation"))</f>
        <v>High Stagnation</v>
      </c>
      <c r="AU840" t="str">
        <f>IF(HR[[#This Row],[MonthlyIncome]]&lt;4000,"Low Salary",
IF(HR[[#This Row],[MonthlyIncome]]&lt;8000,"Medium Salary","High Salary"))</f>
        <v>High Salary</v>
      </c>
    </row>
    <row r="841" spans="1:47">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IF(HR[[#This Row],[OverTime]]="Yes",1,0)</f>
        <v>0</v>
      </c>
      <c r="AK841">
        <f>IF(HR[[#This Row],[JobSatisfaction]]&lt;=2,1,0)</f>
        <v>1</v>
      </c>
      <c r="AL841">
        <f>IF(HR[[#This Row],[WorkLifeBalance]]&lt;=2,1,0)</f>
        <v>0</v>
      </c>
      <c r="AM841">
        <f>IF(HR[[#This Row],[MonthlyIncome]]&lt;AVERAGE(HR[MonthlyIncome]),1,0)</f>
        <v>1</v>
      </c>
      <c r="AN841">
        <f>IF(HR[[#This Row],[EnvironmentSatisfaction]]&lt;=2,1,0)</f>
        <v>1</v>
      </c>
      <c r="AO841">
        <f>IF(HR[[#This Row],[YearsSinceLastPromotion]]&gt;4,1,0)</f>
        <v>0</v>
      </c>
      <c r="AP841">
        <f>(HR[[#This Row],[OverTimeFlag]]*1.5+HR[[#This Row],[LowJobSatisFlag]]*2.5+HR[[#This Row],[LowWLBFlag]]*2+HR[[#This Row],[LowSalaryFlag]]*1.5+HR[[#This Row],[LowEnviFlag]]*2+HR[[#This Row],[LowProFlag]]*0.5)/10</f>
        <v>0.6</v>
      </c>
      <c r="AQ841" t="str">
        <f>IF(A841&gt;=_xlfn.PERCENTILE.INC($A$2:$A$1000,0.8),"High Risk",
IF(HR[[#This Row],[AttritionRiskScore]]&gt;=_xlfn.PERCENTILE.INC($AP$2:$AP$1000,0.5),"Medium Risk","Low Risk"))</f>
        <v>Medium Risk</v>
      </c>
      <c r="AR841">
        <f>(HR[[#This Row],[OverTimeFlag]]*4+HR[[#This Row],[LowWLBFlag]]*3+HR[[#This Row],[LowJobSatisFlag]]*2+HR[[#This Row],[LowProFlag]]*1)/10</f>
        <v>0.2</v>
      </c>
      <c r="AS841" t="str">
        <f t="shared" si="13"/>
        <v>Low Burnout</v>
      </c>
      <c r="AT841" t="str">
        <f>IF(HR[[#This Row],[YearsSinceLastPromotion]]&gt;4,"High Stagnation",
IF(HR[[#This Row],[YearsSinceLastPromotion]]&gt;=3,"Medium Stagnation","Low Stagnation"))</f>
        <v>Low Stagnation</v>
      </c>
      <c r="AU841" t="str">
        <f>IF(HR[[#This Row],[MonthlyIncome]]&lt;4000,"Low Salary",
IF(HR[[#This Row],[MonthlyIncome]]&lt;8000,"Medium Salary","High Salary"))</f>
        <v>Medium Salary</v>
      </c>
    </row>
    <row r="842" spans="1:47">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IF(HR[[#This Row],[OverTime]]="Yes",1,0)</f>
        <v>0</v>
      </c>
      <c r="AK842">
        <f>IF(HR[[#This Row],[JobSatisfaction]]&lt;=2,1,0)</f>
        <v>0</v>
      </c>
      <c r="AL842">
        <f>IF(HR[[#This Row],[WorkLifeBalance]]&lt;=2,1,0)</f>
        <v>0</v>
      </c>
      <c r="AM842">
        <f>IF(HR[[#This Row],[MonthlyIncome]]&lt;AVERAGE(HR[MonthlyIncome]),1,0)</f>
        <v>1</v>
      </c>
      <c r="AN842">
        <f>IF(HR[[#This Row],[EnvironmentSatisfaction]]&lt;=2,1,0)</f>
        <v>0</v>
      </c>
      <c r="AO842">
        <f>IF(HR[[#This Row],[YearsSinceLastPromotion]]&gt;4,1,0)</f>
        <v>0</v>
      </c>
      <c r="AP842">
        <f>(HR[[#This Row],[OverTimeFlag]]*1.5+HR[[#This Row],[LowJobSatisFlag]]*2.5+HR[[#This Row],[LowWLBFlag]]*2+HR[[#This Row],[LowSalaryFlag]]*1.5+HR[[#This Row],[LowEnviFlag]]*2+HR[[#This Row],[LowProFlag]]*0.5)/10</f>
        <v>0.15</v>
      </c>
      <c r="AQ842" t="str">
        <f>IF(A842&gt;=_xlfn.PERCENTILE.INC($A$2:$A$1000,0.8),"High Risk",
IF(HR[[#This Row],[AttritionRiskScore]]&gt;=_xlfn.PERCENTILE.INC($AP$2:$AP$1000,0.5),"Medium Risk","Low Risk"))</f>
        <v>Low Risk</v>
      </c>
      <c r="AR842">
        <f>(HR[[#This Row],[OverTimeFlag]]*4+HR[[#This Row],[LowWLBFlag]]*3+HR[[#This Row],[LowJobSatisFlag]]*2+HR[[#This Row],[LowProFlag]]*1)/10</f>
        <v>0</v>
      </c>
      <c r="AS842" t="str">
        <f t="shared" si="13"/>
        <v>Low Burnout</v>
      </c>
      <c r="AT842" t="str">
        <f>IF(HR[[#This Row],[YearsSinceLastPromotion]]&gt;4,"High Stagnation",
IF(HR[[#This Row],[YearsSinceLastPromotion]]&gt;=3,"Medium Stagnation","Low Stagnation"))</f>
        <v>Low Stagnation</v>
      </c>
      <c r="AU842" t="str">
        <f>IF(HR[[#This Row],[MonthlyIncome]]&lt;4000,"Low Salary",
IF(HR[[#This Row],[MonthlyIncome]]&lt;8000,"Medium Salary","High Salary"))</f>
        <v>Low Salary</v>
      </c>
    </row>
    <row r="843" spans="1:47">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IF(HR[[#This Row],[OverTime]]="Yes",1,0)</f>
        <v>0</v>
      </c>
      <c r="AK843">
        <f>IF(HR[[#This Row],[JobSatisfaction]]&lt;=2,1,0)</f>
        <v>1</v>
      </c>
      <c r="AL843">
        <f>IF(HR[[#This Row],[WorkLifeBalance]]&lt;=2,1,0)</f>
        <v>0</v>
      </c>
      <c r="AM843">
        <f>IF(HR[[#This Row],[MonthlyIncome]]&lt;AVERAGE(HR[MonthlyIncome]),1,0)</f>
        <v>1</v>
      </c>
      <c r="AN843">
        <f>IF(HR[[#This Row],[EnvironmentSatisfaction]]&lt;=2,1,0)</f>
        <v>0</v>
      </c>
      <c r="AO843">
        <f>IF(HR[[#This Row],[YearsSinceLastPromotion]]&gt;4,1,0)</f>
        <v>0</v>
      </c>
      <c r="AP843">
        <f>(HR[[#This Row],[OverTimeFlag]]*1.5+HR[[#This Row],[LowJobSatisFlag]]*2.5+HR[[#This Row],[LowWLBFlag]]*2+HR[[#This Row],[LowSalaryFlag]]*1.5+HR[[#This Row],[LowEnviFlag]]*2+HR[[#This Row],[LowProFlag]]*0.5)/10</f>
        <v>0.4</v>
      </c>
      <c r="AQ843" t="str">
        <f>IF(A843&gt;=_xlfn.PERCENTILE.INC($A$2:$A$1000,0.8),"High Risk",
IF(HR[[#This Row],[AttritionRiskScore]]&gt;=_xlfn.PERCENTILE.INC($AP$2:$AP$1000,0.5),"Medium Risk","Low Risk"))</f>
        <v>Medium Risk</v>
      </c>
      <c r="AR843">
        <f>(HR[[#This Row],[OverTimeFlag]]*4+HR[[#This Row],[LowWLBFlag]]*3+HR[[#This Row],[LowJobSatisFlag]]*2+HR[[#This Row],[LowProFlag]]*1)/10</f>
        <v>0.2</v>
      </c>
      <c r="AS843" t="str">
        <f t="shared" si="13"/>
        <v>Low Burnout</v>
      </c>
      <c r="AT843" t="str">
        <f>IF(HR[[#This Row],[YearsSinceLastPromotion]]&gt;4,"High Stagnation",
IF(HR[[#This Row],[YearsSinceLastPromotion]]&gt;=3,"Medium Stagnation","Low Stagnation"))</f>
        <v>Low Stagnation</v>
      </c>
      <c r="AU843" t="str">
        <f>IF(HR[[#This Row],[MonthlyIncome]]&lt;4000,"Low Salary",
IF(HR[[#This Row],[MonthlyIncome]]&lt;8000,"Medium Salary","High Salary"))</f>
        <v>Low Salary</v>
      </c>
    </row>
    <row r="844" spans="1:47">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IF(HR[[#This Row],[OverTime]]="Yes",1,0)</f>
        <v>1</v>
      </c>
      <c r="AK844">
        <f>IF(HR[[#This Row],[JobSatisfaction]]&lt;=2,1,0)</f>
        <v>0</v>
      </c>
      <c r="AL844">
        <f>IF(HR[[#This Row],[WorkLifeBalance]]&lt;=2,1,0)</f>
        <v>1</v>
      </c>
      <c r="AM844">
        <f>IF(HR[[#This Row],[MonthlyIncome]]&lt;AVERAGE(HR[MonthlyIncome]),1,0)</f>
        <v>1</v>
      </c>
      <c r="AN844">
        <f>IF(HR[[#This Row],[EnvironmentSatisfaction]]&lt;=2,1,0)</f>
        <v>0</v>
      </c>
      <c r="AO844">
        <f>IF(HR[[#This Row],[YearsSinceLastPromotion]]&gt;4,1,0)</f>
        <v>0</v>
      </c>
      <c r="AP844">
        <f>(HR[[#This Row],[OverTimeFlag]]*1.5+HR[[#This Row],[LowJobSatisFlag]]*2.5+HR[[#This Row],[LowWLBFlag]]*2+HR[[#This Row],[LowSalaryFlag]]*1.5+HR[[#This Row],[LowEnviFlag]]*2+HR[[#This Row],[LowProFlag]]*0.5)/10</f>
        <v>0.5</v>
      </c>
      <c r="AQ844" t="str">
        <f>IF(A844&gt;=_xlfn.PERCENTILE.INC($A$2:$A$1000,0.8),"High Risk",
IF(HR[[#This Row],[AttritionRiskScore]]&gt;=_xlfn.PERCENTILE.INC($AP$2:$AP$1000,0.5),"Medium Risk","Low Risk"))</f>
        <v>Medium Risk</v>
      </c>
      <c r="AR844">
        <f>(HR[[#This Row],[OverTimeFlag]]*4+HR[[#This Row],[LowWLBFlag]]*3+HR[[#This Row],[LowJobSatisFlag]]*2+HR[[#This Row],[LowProFlag]]*1)/10</f>
        <v>0.7</v>
      </c>
      <c r="AS844" t="str">
        <f t="shared" si="13"/>
        <v>High Burnout</v>
      </c>
      <c r="AT844" t="str">
        <f>IF(HR[[#This Row],[YearsSinceLastPromotion]]&gt;4,"High Stagnation",
IF(HR[[#This Row],[YearsSinceLastPromotion]]&gt;=3,"Medium Stagnation","Low Stagnation"))</f>
        <v>Low Stagnation</v>
      </c>
      <c r="AU844" t="str">
        <f>IF(HR[[#This Row],[MonthlyIncome]]&lt;4000,"Low Salary",
IF(HR[[#This Row],[MonthlyIncome]]&lt;8000,"Medium Salary","High Salary"))</f>
        <v>Low Salary</v>
      </c>
    </row>
    <row r="845" spans="1:47">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IF(HR[[#This Row],[OverTime]]="Yes",1,0)</f>
        <v>0</v>
      </c>
      <c r="AK845">
        <f>IF(HR[[#This Row],[JobSatisfaction]]&lt;=2,1,0)</f>
        <v>0</v>
      </c>
      <c r="AL845">
        <f>IF(HR[[#This Row],[WorkLifeBalance]]&lt;=2,1,0)</f>
        <v>0</v>
      </c>
      <c r="AM845">
        <f>IF(HR[[#This Row],[MonthlyIncome]]&lt;AVERAGE(HR[MonthlyIncome]),1,0)</f>
        <v>1</v>
      </c>
      <c r="AN845">
        <f>IF(HR[[#This Row],[EnvironmentSatisfaction]]&lt;=2,1,0)</f>
        <v>1</v>
      </c>
      <c r="AO845">
        <f>IF(HR[[#This Row],[YearsSinceLastPromotion]]&gt;4,1,0)</f>
        <v>0</v>
      </c>
      <c r="AP845">
        <f>(HR[[#This Row],[OverTimeFlag]]*1.5+HR[[#This Row],[LowJobSatisFlag]]*2.5+HR[[#This Row],[LowWLBFlag]]*2+HR[[#This Row],[LowSalaryFlag]]*1.5+HR[[#This Row],[LowEnviFlag]]*2+HR[[#This Row],[LowProFlag]]*0.5)/10</f>
        <v>0.35</v>
      </c>
      <c r="AQ845" t="str">
        <f>IF(A845&gt;=_xlfn.PERCENTILE.INC($A$2:$A$1000,0.8),"High Risk",
IF(HR[[#This Row],[AttritionRiskScore]]&gt;=_xlfn.PERCENTILE.INC($AP$2:$AP$1000,0.5),"Medium Risk","Low Risk"))</f>
        <v>Medium Risk</v>
      </c>
      <c r="AR845">
        <f>(HR[[#This Row],[OverTimeFlag]]*4+HR[[#This Row],[LowWLBFlag]]*3+HR[[#This Row],[LowJobSatisFlag]]*2+HR[[#This Row],[LowProFlag]]*1)/10</f>
        <v>0</v>
      </c>
      <c r="AS845" t="str">
        <f t="shared" si="13"/>
        <v>Low Burnout</v>
      </c>
      <c r="AT845" t="str">
        <f>IF(HR[[#This Row],[YearsSinceLastPromotion]]&gt;4,"High Stagnation",
IF(HR[[#This Row],[YearsSinceLastPromotion]]&gt;=3,"Medium Stagnation","Low Stagnation"))</f>
        <v>Low Stagnation</v>
      </c>
      <c r="AU845" t="str">
        <f>IF(HR[[#This Row],[MonthlyIncome]]&lt;4000,"Low Salary",
IF(HR[[#This Row],[MonthlyIncome]]&lt;8000,"Medium Salary","High Salary"))</f>
        <v>Medium Salary</v>
      </c>
    </row>
    <row r="846" spans="1:47">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IF(HR[[#This Row],[OverTime]]="Yes",1,0)</f>
        <v>0</v>
      </c>
      <c r="AK846">
        <f>IF(HR[[#This Row],[JobSatisfaction]]&lt;=2,1,0)</f>
        <v>0</v>
      </c>
      <c r="AL846">
        <f>IF(HR[[#This Row],[WorkLifeBalance]]&lt;=2,1,0)</f>
        <v>0</v>
      </c>
      <c r="AM846">
        <f>IF(HR[[#This Row],[MonthlyIncome]]&lt;AVERAGE(HR[MonthlyIncome]),1,0)</f>
        <v>0</v>
      </c>
      <c r="AN846">
        <f>IF(HR[[#This Row],[EnvironmentSatisfaction]]&lt;=2,1,0)</f>
        <v>0</v>
      </c>
      <c r="AO846">
        <f>IF(HR[[#This Row],[YearsSinceLastPromotion]]&gt;4,1,0)</f>
        <v>0</v>
      </c>
      <c r="AP846">
        <f>(HR[[#This Row],[OverTimeFlag]]*1.5+HR[[#This Row],[LowJobSatisFlag]]*2.5+HR[[#This Row],[LowWLBFlag]]*2+HR[[#This Row],[LowSalaryFlag]]*1.5+HR[[#This Row],[LowEnviFlag]]*2+HR[[#This Row],[LowProFlag]]*0.5)/10</f>
        <v>0</v>
      </c>
      <c r="AQ846" t="str">
        <f>IF(A846&gt;=_xlfn.PERCENTILE.INC($A$2:$A$1000,0.8),"High Risk",
IF(HR[[#This Row],[AttritionRiskScore]]&gt;=_xlfn.PERCENTILE.INC($AP$2:$AP$1000,0.5),"Medium Risk","Low Risk"))</f>
        <v>Low Risk</v>
      </c>
      <c r="AR846">
        <f>(HR[[#This Row],[OverTimeFlag]]*4+HR[[#This Row],[LowWLBFlag]]*3+HR[[#This Row],[LowJobSatisFlag]]*2+HR[[#This Row],[LowProFlag]]*1)/10</f>
        <v>0</v>
      </c>
      <c r="AS846" t="str">
        <f t="shared" si="13"/>
        <v>Low Burnout</v>
      </c>
      <c r="AT846" t="str">
        <f>IF(HR[[#This Row],[YearsSinceLastPromotion]]&gt;4,"High Stagnation",
IF(HR[[#This Row],[YearsSinceLastPromotion]]&gt;=3,"Medium Stagnation","Low Stagnation"))</f>
        <v>Low Stagnation</v>
      </c>
      <c r="AU846" t="str">
        <f>IF(HR[[#This Row],[MonthlyIncome]]&lt;4000,"Low Salary",
IF(HR[[#This Row],[MonthlyIncome]]&lt;8000,"Medium Salary","High Salary"))</f>
        <v>Medium Salary</v>
      </c>
    </row>
    <row r="847" spans="1:47">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IF(HR[[#This Row],[OverTime]]="Yes",1,0)</f>
        <v>1</v>
      </c>
      <c r="AK847">
        <f>IF(HR[[#This Row],[JobSatisfaction]]&lt;=2,1,0)</f>
        <v>0</v>
      </c>
      <c r="AL847">
        <f>IF(HR[[#This Row],[WorkLifeBalance]]&lt;=2,1,0)</f>
        <v>1</v>
      </c>
      <c r="AM847">
        <f>IF(HR[[#This Row],[MonthlyIncome]]&lt;AVERAGE(HR[MonthlyIncome]),1,0)</f>
        <v>1</v>
      </c>
      <c r="AN847">
        <f>IF(HR[[#This Row],[EnvironmentSatisfaction]]&lt;=2,1,0)</f>
        <v>0</v>
      </c>
      <c r="AO847">
        <f>IF(HR[[#This Row],[YearsSinceLastPromotion]]&gt;4,1,0)</f>
        <v>0</v>
      </c>
      <c r="AP847">
        <f>(HR[[#This Row],[OverTimeFlag]]*1.5+HR[[#This Row],[LowJobSatisFlag]]*2.5+HR[[#This Row],[LowWLBFlag]]*2+HR[[#This Row],[LowSalaryFlag]]*1.5+HR[[#This Row],[LowEnviFlag]]*2+HR[[#This Row],[LowProFlag]]*0.5)/10</f>
        <v>0.5</v>
      </c>
      <c r="AQ847" t="str">
        <f>IF(A847&gt;=_xlfn.PERCENTILE.INC($A$2:$A$1000,0.8),"High Risk",
IF(HR[[#This Row],[AttritionRiskScore]]&gt;=_xlfn.PERCENTILE.INC($AP$2:$AP$1000,0.5),"Medium Risk","Low Risk"))</f>
        <v>Medium Risk</v>
      </c>
      <c r="AR847">
        <f>(HR[[#This Row],[OverTimeFlag]]*4+HR[[#This Row],[LowWLBFlag]]*3+HR[[#This Row],[LowJobSatisFlag]]*2+HR[[#This Row],[LowProFlag]]*1)/10</f>
        <v>0.7</v>
      </c>
      <c r="AS847" t="str">
        <f t="shared" si="13"/>
        <v>High Burnout</v>
      </c>
      <c r="AT847" t="str">
        <f>IF(HR[[#This Row],[YearsSinceLastPromotion]]&gt;4,"High Stagnation",
IF(HR[[#This Row],[YearsSinceLastPromotion]]&gt;=3,"Medium Stagnation","Low Stagnation"))</f>
        <v>Low Stagnation</v>
      </c>
      <c r="AU847" t="str">
        <f>IF(HR[[#This Row],[MonthlyIncome]]&lt;4000,"Low Salary",
IF(HR[[#This Row],[MonthlyIncome]]&lt;8000,"Medium Salary","High Salary"))</f>
        <v>Medium Salary</v>
      </c>
    </row>
    <row r="848" spans="1:47">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IF(HR[[#This Row],[OverTime]]="Yes",1,0)</f>
        <v>0</v>
      </c>
      <c r="AK848">
        <f>IF(HR[[#This Row],[JobSatisfaction]]&lt;=2,1,0)</f>
        <v>1</v>
      </c>
      <c r="AL848">
        <f>IF(HR[[#This Row],[WorkLifeBalance]]&lt;=2,1,0)</f>
        <v>0</v>
      </c>
      <c r="AM848">
        <f>IF(HR[[#This Row],[MonthlyIncome]]&lt;AVERAGE(HR[MonthlyIncome]),1,0)</f>
        <v>0</v>
      </c>
      <c r="AN848">
        <f>IF(HR[[#This Row],[EnvironmentSatisfaction]]&lt;=2,1,0)</f>
        <v>0</v>
      </c>
      <c r="AO848">
        <f>IF(HR[[#This Row],[YearsSinceLastPromotion]]&gt;4,1,0)</f>
        <v>1</v>
      </c>
      <c r="AP848">
        <f>(HR[[#This Row],[OverTimeFlag]]*1.5+HR[[#This Row],[LowJobSatisFlag]]*2.5+HR[[#This Row],[LowWLBFlag]]*2+HR[[#This Row],[LowSalaryFlag]]*1.5+HR[[#This Row],[LowEnviFlag]]*2+HR[[#This Row],[LowProFlag]]*0.5)/10</f>
        <v>0.3</v>
      </c>
      <c r="AQ848" t="str">
        <f>IF(A848&gt;=_xlfn.PERCENTILE.INC($A$2:$A$1000,0.8),"High Risk",
IF(HR[[#This Row],[AttritionRiskScore]]&gt;=_xlfn.PERCENTILE.INC($AP$2:$AP$1000,0.5),"Medium Risk","Low Risk"))</f>
        <v>Low Risk</v>
      </c>
      <c r="AR848">
        <f>(HR[[#This Row],[OverTimeFlag]]*4+HR[[#This Row],[LowWLBFlag]]*3+HR[[#This Row],[LowJobSatisFlag]]*2+HR[[#This Row],[LowProFlag]]*1)/10</f>
        <v>0.3</v>
      </c>
      <c r="AS848" t="str">
        <f t="shared" si="13"/>
        <v>Low Burnout</v>
      </c>
      <c r="AT848" t="str">
        <f>IF(HR[[#This Row],[YearsSinceLastPromotion]]&gt;4,"High Stagnation",
IF(HR[[#This Row],[YearsSinceLastPromotion]]&gt;=3,"Medium Stagnation","Low Stagnation"))</f>
        <v>High Stagnation</v>
      </c>
      <c r="AU848" t="str">
        <f>IF(HR[[#This Row],[MonthlyIncome]]&lt;4000,"Low Salary",
IF(HR[[#This Row],[MonthlyIncome]]&lt;8000,"Medium Salary","High Salary"))</f>
        <v>High Salary</v>
      </c>
    </row>
    <row r="849" spans="1:47">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IF(HR[[#This Row],[OverTime]]="Yes",1,0)</f>
        <v>0</v>
      </c>
      <c r="AK849">
        <f>IF(HR[[#This Row],[JobSatisfaction]]&lt;=2,1,0)</f>
        <v>1</v>
      </c>
      <c r="AL849">
        <f>IF(HR[[#This Row],[WorkLifeBalance]]&lt;=2,1,0)</f>
        <v>0</v>
      </c>
      <c r="AM849">
        <f>IF(HR[[#This Row],[MonthlyIncome]]&lt;AVERAGE(HR[MonthlyIncome]),1,0)</f>
        <v>1</v>
      </c>
      <c r="AN849">
        <f>IF(HR[[#This Row],[EnvironmentSatisfaction]]&lt;=2,1,0)</f>
        <v>0</v>
      </c>
      <c r="AO849">
        <f>IF(HR[[#This Row],[YearsSinceLastPromotion]]&gt;4,1,0)</f>
        <v>0</v>
      </c>
      <c r="AP849">
        <f>(HR[[#This Row],[OverTimeFlag]]*1.5+HR[[#This Row],[LowJobSatisFlag]]*2.5+HR[[#This Row],[LowWLBFlag]]*2+HR[[#This Row],[LowSalaryFlag]]*1.5+HR[[#This Row],[LowEnviFlag]]*2+HR[[#This Row],[LowProFlag]]*0.5)/10</f>
        <v>0.4</v>
      </c>
      <c r="AQ849" t="str">
        <f>IF(A849&gt;=_xlfn.PERCENTILE.INC($A$2:$A$1000,0.8),"High Risk",
IF(HR[[#This Row],[AttritionRiskScore]]&gt;=_xlfn.PERCENTILE.INC($AP$2:$AP$1000,0.5),"Medium Risk","Low Risk"))</f>
        <v>Medium Risk</v>
      </c>
      <c r="AR849">
        <f>(HR[[#This Row],[OverTimeFlag]]*4+HR[[#This Row],[LowWLBFlag]]*3+HR[[#This Row],[LowJobSatisFlag]]*2+HR[[#This Row],[LowProFlag]]*1)/10</f>
        <v>0.2</v>
      </c>
      <c r="AS849" t="str">
        <f t="shared" si="13"/>
        <v>Low Burnout</v>
      </c>
      <c r="AT849" t="str">
        <f>IF(HR[[#This Row],[YearsSinceLastPromotion]]&gt;4,"High Stagnation",
IF(HR[[#This Row],[YearsSinceLastPromotion]]&gt;=3,"Medium Stagnation","Low Stagnation"))</f>
        <v>Medium Stagnation</v>
      </c>
      <c r="AU849" t="str">
        <f>IF(HR[[#This Row],[MonthlyIncome]]&lt;4000,"Low Salary",
IF(HR[[#This Row],[MonthlyIncome]]&lt;8000,"Medium Salary","High Salary"))</f>
        <v>Medium Salary</v>
      </c>
    </row>
    <row r="850" spans="1:47">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IF(HR[[#This Row],[OverTime]]="Yes",1,0)</f>
        <v>0</v>
      </c>
      <c r="AK850">
        <f>IF(HR[[#This Row],[JobSatisfaction]]&lt;=2,1,0)</f>
        <v>0</v>
      </c>
      <c r="AL850">
        <f>IF(HR[[#This Row],[WorkLifeBalance]]&lt;=2,1,0)</f>
        <v>0</v>
      </c>
      <c r="AM850">
        <f>IF(HR[[#This Row],[MonthlyIncome]]&lt;AVERAGE(HR[MonthlyIncome]),1,0)</f>
        <v>1</v>
      </c>
      <c r="AN850">
        <f>IF(HR[[#This Row],[EnvironmentSatisfaction]]&lt;=2,1,0)</f>
        <v>0</v>
      </c>
      <c r="AO850">
        <f>IF(HR[[#This Row],[YearsSinceLastPromotion]]&gt;4,1,0)</f>
        <v>0</v>
      </c>
      <c r="AP850">
        <f>(HR[[#This Row],[OverTimeFlag]]*1.5+HR[[#This Row],[LowJobSatisFlag]]*2.5+HR[[#This Row],[LowWLBFlag]]*2+HR[[#This Row],[LowSalaryFlag]]*1.5+HR[[#This Row],[LowEnviFlag]]*2+HR[[#This Row],[LowProFlag]]*0.5)/10</f>
        <v>0.15</v>
      </c>
      <c r="AQ850" t="str">
        <f>IF(A850&gt;=_xlfn.PERCENTILE.INC($A$2:$A$1000,0.8),"High Risk",
IF(HR[[#This Row],[AttritionRiskScore]]&gt;=_xlfn.PERCENTILE.INC($AP$2:$AP$1000,0.5),"Medium Risk","Low Risk"))</f>
        <v>Low Risk</v>
      </c>
      <c r="AR850">
        <f>(HR[[#This Row],[OverTimeFlag]]*4+HR[[#This Row],[LowWLBFlag]]*3+HR[[#This Row],[LowJobSatisFlag]]*2+HR[[#This Row],[LowProFlag]]*1)/10</f>
        <v>0</v>
      </c>
      <c r="AS850" t="str">
        <f t="shared" si="13"/>
        <v>Low Burnout</v>
      </c>
      <c r="AT850" t="str">
        <f>IF(HR[[#This Row],[YearsSinceLastPromotion]]&gt;4,"High Stagnation",
IF(HR[[#This Row],[YearsSinceLastPromotion]]&gt;=3,"Medium Stagnation","Low Stagnation"))</f>
        <v>Low Stagnation</v>
      </c>
      <c r="AU850" t="str">
        <f>IF(HR[[#This Row],[MonthlyIncome]]&lt;4000,"Low Salary",
IF(HR[[#This Row],[MonthlyIncome]]&lt;8000,"Medium Salary","High Salary"))</f>
        <v>Low Salary</v>
      </c>
    </row>
    <row r="851" spans="1:47">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IF(HR[[#This Row],[OverTime]]="Yes",1,0)</f>
        <v>0</v>
      </c>
      <c r="AK851">
        <f>IF(HR[[#This Row],[JobSatisfaction]]&lt;=2,1,0)</f>
        <v>0</v>
      </c>
      <c r="AL851">
        <f>IF(HR[[#This Row],[WorkLifeBalance]]&lt;=2,1,0)</f>
        <v>1</v>
      </c>
      <c r="AM851">
        <f>IF(HR[[#This Row],[MonthlyIncome]]&lt;AVERAGE(HR[MonthlyIncome]),1,0)</f>
        <v>1</v>
      </c>
      <c r="AN851">
        <f>IF(HR[[#This Row],[EnvironmentSatisfaction]]&lt;=2,1,0)</f>
        <v>1</v>
      </c>
      <c r="AO851">
        <f>IF(HR[[#This Row],[YearsSinceLastPromotion]]&gt;4,1,0)</f>
        <v>0</v>
      </c>
      <c r="AP851">
        <f>(HR[[#This Row],[OverTimeFlag]]*1.5+HR[[#This Row],[LowJobSatisFlag]]*2.5+HR[[#This Row],[LowWLBFlag]]*2+HR[[#This Row],[LowSalaryFlag]]*1.5+HR[[#This Row],[LowEnviFlag]]*2+HR[[#This Row],[LowProFlag]]*0.5)/10</f>
        <v>0.55000000000000004</v>
      </c>
      <c r="AQ851" t="str">
        <f>IF(A851&gt;=_xlfn.PERCENTILE.INC($A$2:$A$1000,0.8),"High Risk",
IF(HR[[#This Row],[AttritionRiskScore]]&gt;=_xlfn.PERCENTILE.INC($AP$2:$AP$1000,0.5),"Medium Risk","Low Risk"))</f>
        <v>Medium Risk</v>
      </c>
      <c r="AR851">
        <f>(HR[[#This Row],[OverTimeFlag]]*4+HR[[#This Row],[LowWLBFlag]]*3+HR[[#This Row],[LowJobSatisFlag]]*2+HR[[#This Row],[LowProFlag]]*1)/10</f>
        <v>0.3</v>
      </c>
      <c r="AS851" t="str">
        <f t="shared" si="13"/>
        <v>Low Burnout</v>
      </c>
      <c r="AT851" t="str">
        <f>IF(HR[[#This Row],[YearsSinceLastPromotion]]&gt;4,"High Stagnation",
IF(HR[[#This Row],[YearsSinceLastPromotion]]&gt;=3,"Medium Stagnation","Low Stagnation"))</f>
        <v>Low Stagnation</v>
      </c>
      <c r="AU851" t="str">
        <f>IF(HR[[#This Row],[MonthlyIncome]]&lt;4000,"Low Salary",
IF(HR[[#This Row],[MonthlyIncome]]&lt;8000,"Medium Salary","High Salary"))</f>
        <v>Medium Salary</v>
      </c>
    </row>
    <row r="852" spans="1:47">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IF(HR[[#This Row],[OverTime]]="Yes",1,0)</f>
        <v>0</v>
      </c>
      <c r="AK852">
        <f>IF(HR[[#This Row],[JobSatisfaction]]&lt;=2,1,0)</f>
        <v>1</v>
      </c>
      <c r="AL852">
        <f>IF(HR[[#This Row],[WorkLifeBalance]]&lt;=2,1,0)</f>
        <v>0</v>
      </c>
      <c r="AM852">
        <f>IF(HR[[#This Row],[MonthlyIncome]]&lt;AVERAGE(HR[MonthlyIncome]),1,0)</f>
        <v>1</v>
      </c>
      <c r="AN852">
        <f>IF(HR[[#This Row],[EnvironmentSatisfaction]]&lt;=2,1,0)</f>
        <v>0</v>
      </c>
      <c r="AO852">
        <f>IF(HR[[#This Row],[YearsSinceLastPromotion]]&gt;4,1,0)</f>
        <v>0</v>
      </c>
      <c r="AP852">
        <f>(HR[[#This Row],[OverTimeFlag]]*1.5+HR[[#This Row],[LowJobSatisFlag]]*2.5+HR[[#This Row],[LowWLBFlag]]*2+HR[[#This Row],[LowSalaryFlag]]*1.5+HR[[#This Row],[LowEnviFlag]]*2+HR[[#This Row],[LowProFlag]]*0.5)/10</f>
        <v>0.4</v>
      </c>
      <c r="AQ852" t="str">
        <f>IF(A852&gt;=_xlfn.PERCENTILE.INC($A$2:$A$1000,0.8),"High Risk",
IF(HR[[#This Row],[AttritionRiskScore]]&gt;=_xlfn.PERCENTILE.INC($AP$2:$AP$1000,0.5),"Medium Risk","Low Risk"))</f>
        <v>Medium Risk</v>
      </c>
      <c r="AR852">
        <f>(HR[[#This Row],[OverTimeFlag]]*4+HR[[#This Row],[LowWLBFlag]]*3+HR[[#This Row],[LowJobSatisFlag]]*2+HR[[#This Row],[LowProFlag]]*1)/10</f>
        <v>0.2</v>
      </c>
      <c r="AS852" t="str">
        <f t="shared" si="13"/>
        <v>Low Burnout</v>
      </c>
      <c r="AT852" t="str">
        <f>IF(HR[[#This Row],[YearsSinceLastPromotion]]&gt;4,"High Stagnation",
IF(HR[[#This Row],[YearsSinceLastPromotion]]&gt;=3,"Medium Stagnation","Low Stagnation"))</f>
        <v>Low Stagnation</v>
      </c>
      <c r="AU852" t="str">
        <f>IF(HR[[#This Row],[MonthlyIncome]]&lt;4000,"Low Salary",
IF(HR[[#This Row],[MonthlyIncome]]&lt;8000,"Medium Salary","High Salary"))</f>
        <v>Low Salary</v>
      </c>
    </row>
    <row r="853" spans="1:47">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IF(HR[[#This Row],[OverTime]]="Yes",1,0)</f>
        <v>0</v>
      </c>
      <c r="AK853">
        <f>IF(HR[[#This Row],[JobSatisfaction]]&lt;=2,1,0)</f>
        <v>1</v>
      </c>
      <c r="AL853">
        <f>IF(HR[[#This Row],[WorkLifeBalance]]&lt;=2,1,0)</f>
        <v>0</v>
      </c>
      <c r="AM853">
        <f>IF(HR[[#This Row],[MonthlyIncome]]&lt;AVERAGE(HR[MonthlyIncome]),1,0)</f>
        <v>0</v>
      </c>
      <c r="AN853">
        <f>IF(HR[[#This Row],[EnvironmentSatisfaction]]&lt;=2,1,0)</f>
        <v>0</v>
      </c>
      <c r="AO853">
        <f>IF(HR[[#This Row],[YearsSinceLastPromotion]]&gt;4,1,0)</f>
        <v>0</v>
      </c>
      <c r="AP853">
        <f>(HR[[#This Row],[OverTimeFlag]]*1.5+HR[[#This Row],[LowJobSatisFlag]]*2.5+HR[[#This Row],[LowWLBFlag]]*2+HR[[#This Row],[LowSalaryFlag]]*1.5+HR[[#This Row],[LowEnviFlag]]*2+HR[[#This Row],[LowProFlag]]*0.5)/10</f>
        <v>0.25</v>
      </c>
      <c r="AQ853" t="str">
        <f>IF(A853&gt;=_xlfn.PERCENTILE.INC($A$2:$A$1000,0.8),"High Risk",
IF(HR[[#This Row],[AttritionRiskScore]]&gt;=_xlfn.PERCENTILE.INC($AP$2:$AP$1000,0.5),"Medium Risk","Low Risk"))</f>
        <v>High Risk</v>
      </c>
      <c r="AR853">
        <f>(HR[[#This Row],[OverTimeFlag]]*4+HR[[#This Row],[LowWLBFlag]]*3+HR[[#This Row],[LowJobSatisFlag]]*2+HR[[#This Row],[LowProFlag]]*1)/10</f>
        <v>0.2</v>
      </c>
      <c r="AS853" t="str">
        <f t="shared" si="13"/>
        <v>Low Burnout</v>
      </c>
      <c r="AT853" t="str">
        <f>IF(HR[[#This Row],[YearsSinceLastPromotion]]&gt;4,"High Stagnation",
IF(HR[[#This Row],[YearsSinceLastPromotion]]&gt;=3,"Medium Stagnation","Low Stagnation"))</f>
        <v>Medium Stagnation</v>
      </c>
      <c r="AU853" t="str">
        <f>IF(HR[[#This Row],[MonthlyIncome]]&lt;4000,"Low Salary",
IF(HR[[#This Row],[MonthlyIncome]]&lt;8000,"Medium Salary","High Salary"))</f>
        <v>High Salary</v>
      </c>
    </row>
    <row r="854" spans="1:47">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IF(HR[[#This Row],[OverTime]]="Yes",1,0)</f>
        <v>0</v>
      </c>
      <c r="AK854">
        <f>IF(HR[[#This Row],[JobSatisfaction]]&lt;=2,1,0)</f>
        <v>0</v>
      </c>
      <c r="AL854">
        <f>IF(HR[[#This Row],[WorkLifeBalance]]&lt;=2,1,0)</f>
        <v>0</v>
      </c>
      <c r="AM854">
        <f>IF(HR[[#This Row],[MonthlyIncome]]&lt;AVERAGE(HR[MonthlyIncome]),1,0)</f>
        <v>1</v>
      </c>
      <c r="AN854">
        <f>IF(HR[[#This Row],[EnvironmentSatisfaction]]&lt;=2,1,0)</f>
        <v>1</v>
      </c>
      <c r="AO854">
        <f>IF(HR[[#This Row],[YearsSinceLastPromotion]]&gt;4,1,0)</f>
        <v>0</v>
      </c>
      <c r="AP854">
        <f>(HR[[#This Row],[OverTimeFlag]]*1.5+HR[[#This Row],[LowJobSatisFlag]]*2.5+HR[[#This Row],[LowWLBFlag]]*2+HR[[#This Row],[LowSalaryFlag]]*1.5+HR[[#This Row],[LowEnviFlag]]*2+HR[[#This Row],[LowProFlag]]*0.5)/10</f>
        <v>0.35</v>
      </c>
      <c r="AQ854" t="str">
        <f>IF(A854&gt;=_xlfn.PERCENTILE.INC($A$2:$A$1000,0.8),"High Risk",
IF(HR[[#This Row],[AttritionRiskScore]]&gt;=_xlfn.PERCENTILE.INC($AP$2:$AP$1000,0.5),"Medium Risk","Low Risk"))</f>
        <v>Medium Risk</v>
      </c>
      <c r="AR854">
        <f>(HR[[#This Row],[OverTimeFlag]]*4+HR[[#This Row],[LowWLBFlag]]*3+HR[[#This Row],[LowJobSatisFlag]]*2+HR[[#This Row],[LowProFlag]]*1)/10</f>
        <v>0</v>
      </c>
      <c r="AS854" t="str">
        <f t="shared" si="13"/>
        <v>Low Burnout</v>
      </c>
      <c r="AT854" t="str">
        <f>IF(HR[[#This Row],[YearsSinceLastPromotion]]&gt;4,"High Stagnation",
IF(HR[[#This Row],[YearsSinceLastPromotion]]&gt;=3,"Medium Stagnation","Low Stagnation"))</f>
        <v>Low Stagnation</v>
      </c>
      <c r="AU854" t="str">
        <f>IF(HR[[#This Row],[MonthlyIncome]]&lt;4000,"Low Salary",
IF(HR[[#This Row],[MonthlyIncome]]&lt;8000,"Medium Salary","High Salary"))</f>
        <v>Low Salary</v>
      </c>
    </row>
    <row r="855" spans="1:47">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IF(HR[[#This Row],[OverTime]]="Yes",1,0)</f>
        <v>0</v>
      </c>
      <c r="AK855">
        <f>IF(HR[[#This Row],[JobSatisfaction]]&lt;=2,1,0)</f>
        <v>1</v>
      </c>
      <c r="AL855">
        <f>IF(HR[[#This Row],[WorkLifeBalance]]&lt;=2,1,0)</f>
        <v>0</v>
      </c>
      <c r="AM855">
        <f>IF(HR[[#This Row],[MonthlyIncome]]&lt;AVERAGE(HR[MonthlyIncome]),1,0)</f>
        <v>1</v>
      </c>
      <c r="AN855">
        <f>IF(HR[[#This Row],[EnvironmentSatisfaction]]&lt;=2,1,0)</f>
        <v>0</v>
      </c>
      <c r="AO855">
        <f>IF(HR[[#This Row],[YearsSinceLastPromotion]]&gt;4,1,0)</f>
        <v>0</v>
      </c>
      <c r="AP855">
        <f>(HR[[#This Row],[OverTimeFlag]]*1.5+HR[[#This Row],[LowJobSatisFlag]]*2.5+HR[[#This Row],[LowWLBFlag]]*2+HR[[#This Row],[LowSalaryFlag]]*1.5+HR[[#This Row],[LowEnviFlag]]*2+HR[[#This Row],[LowProFlag]]*0.5)/10</f>
        <v>0.4</v>
      </c>
      <c r="AQ855" t="str">
        <f>IF(A855&gt;=_xlfn.PERCENTILE.INC($A$2:$A$1000,0.8),"High Risk",
IF(HR[[#This Row],[AttritionRiskScore]]&gt;=_xlfn.PERCENTILE.INC($AP$2:$AP$1000,0.5),"Medium Risk","Low Risk"))</f>
        <v>Medium Risk</v>
      </c>
      <c r="AR855">
        <f>(HR[[#This Row],[OverTimeFlag]]*4+HR[[#This Row],[LowWLBFlag]]*3+HR[[#This Row],[LowJobSatisFlag]]*2+HR[[#This Row],[LowProFlag]]*1)/10</f>
        <v>0.2</v>
      </c>
      <c r="AS855" t="str">
        <f t="shared" si="13"/>
        <v>Low Burnout</v>
      </c>
      <c r="AT855" t="str">
        <f>IF(HR[[#This Row],[YearsSinceLastPromotion]]&gt;4,"High Stagnation",
IF(HR[[#This Row],[YearsSinceLastPromotion]]&gt;=3,"Medium Stagnation","Low Stagnation"))</f>
        <v>Low Stagnation</v>
      </c>
      <c r="AU855" t="str">
        <f>IF(HR[[#This Row],[MonthlyIncome]]&lt;4000,"Low Salary",
IF(HR[[#This Row],[MonthlyIncome]]&lt;8000,"Medium Salary","High Salary"))</f>
        <v>Low Salary</v>
      </c>
    </row>
    <row r="856" spans="1:47">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IF(HR[[#This Row],[OverTime]]="Yes",1,0)</f>
        <v>1</v>
      </c>
      <c r="AK856">
        <f>IF(HR[[#This Row],[JobSatisfaction]]&lt;=2,1,0)</f>
        <v>0</v>
      </c>
      <c r="AL856">
        <f>IF(HR[[#This Row],[WorkLifeBalance]]&lt;=2,1,0)</f>
        <v>1</v>
      </c>
      <c r="AM856">
        <f>IF(HR[[#This Row],[MonthlyIncome]]&lt;AVERAGE(HR[MonthlyIncome]),1,0)</f>
        <v>1</v>
      </c>
      <c r="AN856">
        <f>IF(HR[[#This Row],[EnvironmentSatisfaction]]&lt;=2,1,0)</f>
        <v>1</v>
      </c>
      <c r="AO856">
        <f>IF(HR[[#This Row],[YearsSinceLastPromotion]]&gt;4,1,0)</f>
        <v>0</v>
      </c>
      <c r="AP856">
        <f>(HR[[#This Row],[OverTimeFlag]]*1.5+HR[[#This Row],[LowJobSatisFlag]]*2.5+HR[[#This Row],[LowWLBFlag]]*2+HR[[#This Row],[LowSalaryFlag]]*1.5+HR[[#This Row],[LowEnviFlag]]*2+HR[[#This Row],[LowProFlag]]*0.5)/10</f>
        <v>0.7</v>
      </c>
      <c r="AQ856" t="str">
        <f>IF(A856&gt;=_xlfn.PERCENTILE.INC($A$2:$A$1000,0.8),"High Risk",
IF(HR[[#This Row],[AttritionRiskScore]]&gt;=_xlfn.PERCENTILE.INC($AP$2:$AP$1000,0.5),"Medium Risk","Low Risk"))</f>
        <v>High Risk</v>
      </c>
      <c r="AR856">
        <f>(HR[[#This Row],[OverTimeFlag]]*4+HR[[#This Row],[LowWLBFlag]]*3+HR[[#This Row],[LowJobSatisFlag]]*2+HR[[#This Row],[LowProFlag]]*1)/10</f>
        <v>0.7</v>
      </c>
      <c r="AS856" t="str">
        <f t="shared" si="13"/>
        <v>High Burnout</v>
      </c>
      <c r="AT856" t="str">
        <f>IF(HR[[#This Row],[YearsSinceLastPromotion]]&gt;4,"High Stagnation",
IF(HR[[#This Row],[YearsSinceLastPromotion]]&gt;=3,"Medium Stagnation","Low Stagnation"))</f>
        <v>Low Stagnation</v>
      </c>
      <c r="AU856" t="str">
        <f>IF(HR[[#This Row],[MonthlyIncome]]&lt;4000,"Low Salary",
IF(HR[[#This Row],[MonthlyIncome]]&lt;8000,"Medium Salary","High Salary"))</f>
        <v>Medium Salary</v>
      </c>
    </row>
    <row r="857" spans="1:47">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IF(HR[[#This Row],[OverTime]]="Yes",1,0)</f>
        <v>0</v>
      </c>
      <c r="AK857">
        <f>IF(HR[[#This Row],[JobSatisfaction]]&lt;=2,1,0)</f>
        <v>0</v>
      </c>
      <c r="AL857">
        <f>IF(HR[[#This Row],[WorkLifeBalance]]&lt;=2,1,0)</f>
        <v>1</v>
      </c>
      <c r="AM857">
        <f>IF(HR[[#This Row],[MonthlyIncome]]&lt;AVERAGE(HR[MonthlyIncome]),1,0)</f>
        <v>1</v>
      </c>
      <c r="AN857">
        <f>IF(HR[[#This Row],[EnvironmentSatisfaction]]&lt;=2,1,0)</f>
        <v>0</v>
      </c>
      <c r="AO857">
        <f>IF(HR[[#This Row],[YearsSinceLastPromotion]]&gt;4,1,0)</f>
        <v>0</v>
      </c>
      <c r="AP857">
        <f>(HR[[#This Row],[OverTimeFlag]]*1.5+HR[[#This Row],[LowJobSatisFlag]]*2.5+HR[[#This Row],[LowWLBFlag]]*2+HR[[#This Row],[LowSalaryFlag]]*1.5+HR[[#This Row],[LowEnviFlag]]*2+HR[[#This Row],[LowProFlag]]*0.5)/10</f>
        <v>0.35</v>
      </c>
      <c r="AQ857" t="str">
        <f>IF(A857&gt;=_xlfn.PERCENTILE.INC($A$2:$A$1000,0.8),"High Risk",
IF(HR[[#This Row],[AttritionRiskScore]]&gt;=_xlfn.PERCENTILE.INC($AP$2:$AP$1000,0.5),"Medium Risk","Low Risk"))</f>
        <v>Medium Risk</v>
      </c>
      <c r="AR857">
        <f>(HR[[#This Row],[OverTimeFlag]]*4+HR[[#This Row],[LowWLBFlag]]*3+HR[[#This Row],[LowJobSatisFlag]]*2+HR[[#This Row],[LowProFlag]]*1)/10</f>
        <v>0.3</v>
      </c>
      <c r="AS857" t="str">
        <f t="shared" si="13"/>
        <v>Low Burnout</v>
      </c>
      <c r="AT857" t="str">
        <f>IF(HR[[#This Row],[YearsSinceLastPromotion]]&gt;4,"High Stagnation",
IF(HR[[#This Row],[YearsSinceLastPromotion]]&gt;=3,"Medium Stagnation","Low Stagnation"))</f>
        <v>Medium Stagnation</v>
      </c>
      <c r="AU857" t="str">
        <f>IF(HR[[#This Row],[MonthlyIncome]]&lt;4000,"Low Salary",
IF(HR[[#This Row],[MonthlyIncome]]&lt;8000,"Medium Salary","High Salary"))</f>
        <v>Medium Salary</v>
      </c>
    </row>
    <row r="858" spans="1:47">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IF(HR[[#This Row],[OverTime]]="Yes",1,0)</f>
        <v>0</v>
      </c>
      <c r="AK858">
        <f>IF(HR[[#This Row],[JobSatisfaction]]&lt;=2,1,0)</f>
        <v>0</v>
      </c>
      <c r="AL858">
        <f>IF(HR[[#This Row],[WorkLifeBalance]]&lt;=2,1,0)</f>
        <v>1</v>
      </c>
      <c r="AM858">
        <f>IF(HR[[#This Row],[MonthlyIncome]]&lt;AVERAGE(HR[MonthlyIncome]),1,0)</f>
        <v>1</v>
      </c>
      <c r="AN858">
        <f>IF(HR[[#This Row],[EnvironmentSatisfaction]]&lt;=2,1,0)</f>
        <v>1</v>
      </c>
      <c r="AO858">
        <f>IF(HR[[#This Row],[YearsSinceLastPromotion]]&gt;4,1,0)</f>
        <v>0</v>
      </c>
      <c r="AP858">
        <f>(HR[[#This Row],[OverTimeFlag]]*1.5+HR[[#This Row],[LowJobSatisFlag]]*2.5+HR[[#This Row],[LowWLBFlag]]*2+HR[[#This Row],[LowSalaryFlag]]*1.5+HR[[#This Row],[LowEnviFlag]]*2+HR[[#This Row],[LowProFlag]]*0.5)/10</f>
        <v>0.55000000000000004</v>
      </c>
      <c r="AQ858" t="str">
        <f>IF(A858&gt;=_xlfn.PERCENTILE.INC($A$2:$A$1000,0.8),"High Risk",
IF(HR[[#This Row],[AttritionRiskScore]]&gt;=_xlfn.PERCENTILE.INC($AP$2:$AP$1000,0.5),"Medium Risk","Low Risk"))</f>
        <v>Medium Risk</v>
      </c>
      <c r="AR858">
        <f>(HR[[#This Row],[OverTimeFlag]]*4+HR[[#This Row],[LowWLBFlag]]*3+HR[[#This Row],[LowJobSatisFlag]]*2+HR[[#This Row],[LowProFlag]]*1)/10</f>
        <v>0.3</v>
      </c>
      <c r="AS858" t="str">
        <f t="shared" si="13"/>
        <v>Low Burnout</v>
      </c>
      <c r="AT858" t="str">
        <f>IF(HR[[#This Row],[YearsSinceLastPromotion]]&gt;4,"High Stagnation",
IF(HR[[#This Row],[YearsSinceLastPromotion]]&gt;=3,"Medium Stagnation","Low Stagnation"))</f>
        <v>Low Stagnation</v>
      </c>
      <c r="AU858" t="str">
        <f>IF(HR[[#This Row],[MonthlyIncome]]&lt;4000,"Low Salary",
IF(HR[[#This Row],[MonthlyIncome]]&lt;8000,"Medium Salary","High Salary"))</f>
        <v>Low Salary</v>
      </c>
    </row>
    <row r="859" spans="1:47">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IF(HR[[#This Row],[OverTime]]="Yes",1,0)</f>
        <v>1</v>
      </c>
      <c r="AK859">
        <f>IF(HR[[#This Row],[JobSatisfaction]]&lt;=2,1,0)</f>
        <v>0</v>
      </c>
      <c r="AL859">
        <f>IF(HR[[#This Row],[WorkLifeBalance]]&lt;=2,1,0)</f>
        <v>0</v>
      </c>
      <c r="AM859">
        <f>IF(HR[[#This Row],[MonthlyIncome]]&lt;AVERAGE(HR[MonthlyIncome]),1,0)</f>
        <v>1</v>
      </c>
      <c r="AN859">
        <f>IF(HR[[#This Row],[EnvironmentSatisfaction]]&lt;=2,1,0)</f>
        <v>0</v>
      </c>
      <c r="AO859">
        <f>IF(HR[[#This Row],[YearsSinceLastPromotion]]&gt;4,1,0)</f>
        <v>0</v>
      </c>
      <c r="AP859">
        <f>(HR[[#This Row],[OverTimeFlag]]*1.5+HR[[#This Row],[LowJobSatisFlag]]*2.5+HR[[#This Row],[LowWLBFlag]]*2+HR[[#This Row],[LowSalaryFlag]]*1.5+HR[[#This Row],[LowEnviFlag]]*2+HR[[#This Row],[LowProFlag]]*0.5)/10</f>
        <v>0.3</v>
      </c>
      <c r="AQ859" t="str">
        <f>IF(A859&gt;=_xlfn.PERCENTILE.INC($A$2:$A$1000,0.8),"High Risk",
IF(HR[[#This Row],[AttritionRiskScore]]&gt;=_xlfn.PERCENTILE.INC($AP$2:$AP$1000,0.5),"Medium Risk","Low Risk"))</f>
        <v>Low Risk</v>
      </c>
      <c r="AR859">
        <f>(HR[[#This Row],[OverTimeFlag]]*4+HR[[#This Row],[LowWLBFlag]]*3+HR[[#This Row],[LowJobSatisFlag]]*2+HR[[#This Row],[LowProFlag]]*1)/10</f>
        <v>0.4</v>
      </c>
      <c r="AS859" t="str">
        <f t="shared" si="13"/>
        <v>Medium Burnout</v>
      </c>
      <c r="AT859" t="str">
        <f>IF(HR[[#This Row],[YearsSinceLastPromotion]]&gt;4,"High Stagnation",
IF(HR[[#This Row],[YearsSinceLastPromotion]]&gt;=3,"Medium Stagnation","Low Stagnation"))</f>
        <v>Low Stagnation</v>
      </c>
      <c r="AU859" t="str">
        <f>IF(HR[[#This Row],[MonthlyIncome]]&lt;4000,"Low Salary",
IF(HR[[#This Row],[MonthlyIncome]]&lt;8000,"Medium Salary","High Salary"))</f>
        <v>Low Salary</v>
      </c>
    </row>
    <row r="860" spans="1:47">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IF(HR[[#This Row],[OverTime]]="Yes",1,0)</f>
        <v>0</v>
      </c>
      <c r="AK860">
        <f>IF(HR[[#This Row],[JobSatisfaction]]&lt;=2,1,0)</f>
        <v>0</v>
      </c>
      <c r="AL860">
        <f>IF(HR[[#This Row],[WorkLifeBalance]]&lt;=2,1,0)</f>
        <v>0</v>
      </c>
      <c r="AM860">
        <f>IF(HR[[#This Row],[MonthlyIncome]]&lt;AVERAGE(HR[MonthlyIncome]),1,0)</f>
        <v>0</v>
      </c>
      <c r="AN860">
        <f>IF(HR[[#This Row],[EnvironmentSatisfaction]]&lt;=2,1,0)</f>
        <v>0</v>
      </c>
      <c r="AO860">
        <f>IF(HR[[#This Row],[YearsSinceLastPromotion]]&gt;4,1,0)</f>
        <v>0</v>
      </c>
      <c r="AP860">
        <f>(HR[[#This Row],[OverTimeFlag]]*1.5+HR[[#This Row],[LowJobSatisFlag]]*2.5+HR[[#This Row],[LowWLBFlag]]*2+HR[[#This Row],[LowSalaryFlag]]*1.5+HR[[#This Row],[LowEnviFlag]]*2+HR[[#This Row],[LowProFlag]]*0.5)/10</f>
        <v>0</v>
      </c>
      <c r="AQ860" t="str">
        <f>IF(A860&gt;=_xlfn.PERCENTILE.INC($A$2:$A$1000,0.8),"High Risk",
IF(HR[[#This Row],[AttritionRiskScore]]&gt;=_xlfn.PERCENTILE.INC($AP$2:$AP$1000,0.5),"Medium Risk","Low Risk"))</f>
        <v>High Risk</v>
      </c>
      <c r="AR860">
        <f>(HR[[#This Row],[OverTimeFlag]]*4+HR[[#This Row],[LowWLBFlag]]*3+HR[[#This Row],[LowJobSatisFlag]]*2+HR[[#This Row],[LowProFlag]]*1)/10</f>
        <v>0</v>
      </c>
      <c r="AS860" t="str">
        <f t="shared" si="13"/>
        <v>Low Burnout</v>
      </c>
      <c r="AT860" t="str">
        <f>IF(HR[[#This Row],[YearsSinceLastPromotion]]&gt;4,"High Stagnation",
IF(HR[[#This Row],[YearsSinceLastPromotion]]&gt;=3,"Medium Stagnation","Low Stagnation"))</f>
        <v>Medium Stagnation</v>
      </c>
      <c r="AU860" t="str">
        <f>IF(HR[[#This Row],[MonthlyIncome]]&lt;4000,"Low Salary",
IF(HR[[#This Row],[MonthlyIncome]]&lt;8000,"Medium Salary","High Salary"))</f>
        <v>High Salary</v>
      </c>
    </row>
    <row r="861" spans="1:47">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IF(HR[[#This Row],[OverTime]]="Yes",1,0)</f>
        <v>1</v>
      </c>
      <c r="AK861">
        <f>IF(HR[[#This Row],[JobSatisfaction]]&lt;=2,1,0)</f>
        <v>0</v>
      </c>
      <c r="AL861">
        <f>IF(HR[[#This Row],[WorkLifeBalance]]&lt;=2,1,0)</f>
        <v>1</v>
      </c>
      <c r="AM861">
        <f>IF(HR[[#This Row],[MonthlyIncome]]&lt;AVERAGE(HR[MonthlyIncome]),1,0)</f>
        <v>1</v>
      </c>
      <c r="AN861">
        <f>IF(HR[[#This Row],[EnvironmentSatisfaction]]&lt;=2,1,0)</f>
        <v>1</v>
      </c>
      <c r="AO861">
        <f>IF(HR[[#This Row],[YearsSinceLastPromotion]]&gt;4,1,0)</f>
        <v>0</v>
      </c>
      <c r="AP861">
        <f>(HR[[#This Row],[OverTimeFlag]]*1.5+HR[[#This Row],[LowJobSatisFlag]]*2.5+HR[[#This Row],[LowWLBFlag]]*2+HR[[#This Row],[LowSalaryFlag]]*1.5+HR[[#This Row],[LowEnviFlag]]*2+HR[[#This Row],[LowProFlag]]*0.5)/10</f>
        <v>0.7</v>
      </c>
      <c r="AQ861" t="str">
        <f>IF(A861&gt;=_xlfn.PERCENTILE.INC($A$2:$A$1000,0.8),"High Risk",
IF(HR[[#This Row],[AttritionRiskScore]]&gt;=_xlfn.PERCENTILE.INC($AP$2:$AP$1000,0.5),"Medium Risk","Low Risk"))</f>
        <v>Medium Risk</v>
      </c>
      <c r="AR861">
        <f>(HR[[#This Row],[OverTimeFlag]]*4+HR[[#This Row],[LowWLBFlag]]*3+HR[[#This Row],[LowJobSatisFlag]]*2+HR[[#This Row],[LowProFlag]]*1)/10</f>
        <v>0.7</v>
      </c>
      <c r="AS861" t="str">
        <f t="shared" si="13"/>
        <v>High Burnout</v>
      </c>
      <c r="AT861" t="str">
        <f>IF(HR[[#This Row],[YearsSinceLastPromotion]]&gt;4,"High Stagnation",
IF(HR[[#This Row],[YearsSinceLastPromotion]]&gt;=3,"Medium Stagnation","Low Stagnation"))</f>
        <v>Low Stagnation</v>
      </c>
      <c r="AU861" t="str">
        <f>IF(HR[[#This Row],[MonthlyIncome]]&lt;4000,"Low Salary",
IF(HR[[#This Row],[MonthlyIncome]]&lt;8000,"Medium Salary","High Salary"))</f>
        <v>Low Salary</v>
      </c>
    </row>
    <row r="862" spans="1:47">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IF(HR[[#This Row],[OverTime]]="Yes",1,0)</f>
        <v>1</v>
      </c>
      <c r="AK862">
        <f>IF(HR[[#This Row],[JobSatisfaction]]&lt;=2,1,0)</f>
        <v>0</v>
      </c>
      <c r="AL862">
        <f>IF(HR[[#This Row],[WorkLifeBalance]]&lt;=2,1,0)</f>
        <v>0</v>
      </c>
      <c r="AM862">
        <f>IF(HR[[#This Row],[MonthlyIncome]]&lt;AVERAGE(HR[MonthlyIncome]),1,0)</f>
        <v>1</v>
      </c>
      <c r="AN862">
        <f>IF(HR[[#This Row],[EnvironmentSatisfaction]]&lt;=2,1,0)</f>
        <v>0</v>
      </c>
      <c r="AO862">
        <f>IF(HR[[#This Row],[YearsSinceLastPromotion]]&gt;4,1,0)</f>
        <v>0</v>
      </c>
      <c r="AP862">
        <f>(HR[[#This Row],[OverTimeFlag]]*1.5+HR[[#This Row],[LowJobSatisFlag]]*2.5+HR[[#This Row],[LowWLBFlag]]*2+HR[[#This Row],[LowSalaryFlag]]*1.5+HR[[#This Row],[LowEnviFlag]]*2+HR[[#This Row],[LowProFlag]]*0.5)/10</f>
        <v>0.3</v>
      </c>
      <c r="AQ862" t="str">
        <f>IF(A862&gt;=_xlfn.PERCENTILE.INC($A$2:$A$1000,0.8),"High Risk",
IF(HR[[#This Row],[AttritionRiskScore]]&gt;=_xlfn.PERCENTILE.INC($AP$2:$AP$1000,0.5),"Medium Risk","Low Risk"))</f>
        <v>Low Risk</v>
      </c>
      <c r="AR862">
        <f>(HR[[#This Row],[OverTimeFlag]]*4+HR[[#This Row],[LowWLBFlag]]*3+HR[[#This Row],[LowJobSatisFlag]]*2+HR[[#This Row],[LowProFlag]]*1)/10</f>
        <v>0.4</v>
      </c>
      <c r="AS862" t="str">
        <f t="shared" si="13"/>
        <v>Medium Burnout</v>
      </c>
      <c r="AT862" t="str">
        <f>IF(HR[[#This Row],[YearsSinceLastPromotion]]&gt;4,"High Stagnation",
IF(HR[[#This Row],[YearsSinceLastPromotion]]&gt;=3,"Medium Stagnation","Low Stagnation"))</f>
        <v>Low Stagnation</v>
      </c>
      <c r="AU862" t="str">
        <f>IF(HR[[#This Row],[MonthlyIncome]]&lt;4000,"Low Salary",
IF(HR[[#This Row],[MonthlyIncome]]&lt;8000,"Medium Salary","High Salary"))</f>
        <v>Low Salary</v>
      </c>
    </row>
    <row r="863" spans="1:47">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IF(HR[[#This Row],[OverTime]]="Yes",1,0)</f>
        <v>0</v>
      </c>
      <c r="AK863">
        <f>IF(HR[[#This Row],[JobSatisfaction]]&lt;=2,1,0)</f>
        <v>1</v>
      </c>
      <c r="AL863">
        <f>IF(HR[[#This Row],[WorkLifeBalance]]&lt;=2,1,0)</f>
        <v>0</v>
      </c>
      <c r="AM863">
        <f>IF(HR[[#This Row],[MonthlyIncome]]&lt;AVERAGE(HR[MonthlyIncome]),1,0)</f>
        <v>0</v>
      </c>
      <c r="AN863">
        <f>IF(HR[[#This Row],[EnvironmentSatisfaction]]&lt;=2,1,0)</f>
        <v>0</v>
      </c>
      <c r="AO863">
        <f>IF(HR[[#This Row],[YearsSinceLastPromotion]]&gt;4,1,0)</f>
        <v>1</v>
      </c>
      <c r="AP863">
        <f>(HR[[#This Row],[OverTimeFlag]]*1.5+HR[[#This Row],[LowJobSatisFlag]]*2.5+HR[[#This Row],[LowWLBFlag]]*2+HR[[#This Row],[LowSalaryFlag]]*1.5+HR[[#This Row],[LowEnviFlag]]*2+HR[[#This Row],[LowProFlag]]*0.5)/10</f>
        <v>0.3</v>
      </c>
      <c r="AQ863" t="str">
        <f>IF(A863&gt;=_xlfn.PERCENTILE.INC($A$2:$A$1000,0.8),"High Risk",
IF(HR[[#This Row],[AttritionRiskScore]]&gt;=_xlfn.PERCENTILE.INC($AP$2:$AP$1000,0.5),"Medium Risk","Low Risk"))</f>
        <v>High Risk</v>
      </c>
      <c r="AR863">
        <f>(HR[[#This Row],[OverTimeFlag]]*4+HR[[#This Row],[LowWLBFlag]]*3+HR[[#This Row],[LowJobSatisFlag]]*2+HR[[#This Row],[LowProFlag]]*1)/10</f>
        <v>0.3</v>
      </c>
      <c r="AS863" t="str">
        <f t="shared" si="13"/>
        <v>Low Burnout</v>
      </c>
      <c r="AT863" t="str">
        <f>IF(HR[[#This Row],[YearsSinceLastPromotion]]&gt;4,"High Stagnation",
IF(HR[[#This Row],[YearsSinceLastPromotion]]&gt;=3,"Medium Stagnation","Low Stagnation"))</f>
        <v>High Stagnation</v>
      </c>
      <c r="AU863" t="str">
        <f>IF(HR[[#This Row],[MonthlyIncome]]&lt;4000,"Low Salary",
IF(HR[[#This Row],[MonthlyIncome]]&lt;8000,"Medium Salary","High Salary"))</f>
        <v>High Salary</v>
      </c>
    </row>
    <row r="864" spans="1:47">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IF(HR[[#This Row],[OverTime]]="Yes",1,0)</f>
        <v>0</v>
      </c>
      <c r="AK864">
        <f>IF(HR[[#This Row],[JobSatisfaction]]&lt;=2,1,0)</f>
        <v>0</v>
      </c>
      <c r="AL864">
        <f>IF(HR[[#This Row],[WorkLifeBalance]]&lt;=2,1,0)</f>
        <v>0</v>
      </c>
      <c r="AM864">
        <f>IF(HR[[#This Row],[MonthlyIncome]]&lt;AVERAGE(HR[MonthlyIncome]),1,0)</f>
        <v>1</v>
      </c>
      <c r="AN864">
        <f>IF(HR[[#This Row],[EnvironmentSatisfaction]]&lt;=2,1,0)</f>
        <v>0</v>
      </c>
      <c r="AO864">
        <f>IF(HR[[#This Row],[YearsSinceLastPromotion]]&gt;4,1,0)</f>
        <v>0</v>
      </c>
      <c r="AP864">
        <f>(HR[[#This Row],[OverTimeFlag]]*1.5+HR[[#This Row],[LowJobSatisFlag]]*2.5+HR[[#This Row],[LowWLBFlag]]*2+HR[[#This Row],[LowSalaryFlag]]*1.5+HR[[#This Row],[LowEnviFlag]]*2+HR[[#This Row],[LowProFlag]]*0.5)/10</f>
        <v>0.15</v>
      </c>
      <c r="AQ864" t="str">
        <f>IF(A864&gt;=_xlfn.PERCENTILE.INC($A$2:$A$1000,0.8),"High Risk",
IF(HR[[#This Row],[AttritionRiskScore]]&gt;=_xlfn.PERCENTILE.INC($AP$2:$AP$1000,0.5),"Medium Risk","Low Risk"))</f>
        <v>Low Risk</v>
      </c>
      <c r="AR864">
        <f>(HR[[#This Row],[OverTimeFlag]]*4+HR[[#This Row],[LowWLBFlag]]*3+HR[[#This Row],[LowJobSatisFlag]]*2+HR[[#This Row],[LowProFlag]]*1)/10</f>
        <v>0</v>
      </c>
      <c r="AS864" t="str">
        <f t="shared" si="13"/>
        <v>Low Burnout</v>
      </c>
      <c r="AT864" t="str">
        <f>IF(HR[[#This Row],[YearsSinceLastPromotion]]&gt;4,"High Stagnation",
IF(HR[[#This Row],[YearsSinceLastPromotion]]&gt;=3,"Medium Stagnation","Low Stagnation"))</f>
        <v>Low Stagnation</v>
      </c>
      <c r="AU864" t="str">
        <f>IF(HR[[#This Row],[MonthlyIncome]]&lt;4000,"Low Salary",
IF(HR[[#This Row],[MonthlyIncome]]&lt;8000,"Medium Salary","High Salary"))</f>
        <v>Low Salary</v>
      </c>
    </row>
    <row r="865" spans="1:47">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IF(HR[[#This Row],[OverTime]]="Yes",1,0)</f>
        <v>0</v>
      </c>
      <c r="AK865">
        <f>IF(HR[[#This Row],[JobSatisfaction]]&lt;=2,1,0)</f>
        <v>0</v>
      </c>
      <c r="AL865">
        <f>IF(HR[[#This Row],[WorkLifeBalance]]&lt;=2,1,0)</f>
        <v>0</v>
      </c>
      <c r="AM865">
        <f>IF(HR[[#This Row],[MonthlyIncome]]&lt;AVERAGE(HR[MonthlyIncome]),1,0)</f>
        <v>1</v>
      </c>
      <c r="AN865">
        <f>IF(HR[[#This Row],[EnvironmentSatisfaction]]&lt;=2,1,0)</f>
        <v>1</v>
      </c>
      <c r="AO865">
        <f>IF(HR[[#This Row],[YearsSinceLastPromotion]]&gt;4,1,0)</f>
        <v>0</v>
      </c>
      <c r="AP865">
        <f>(HR[[#This Row],[OverTimeFlag]]*1.5+HR[[#This Row],[LowJobSatisFlag]]*2.5+HR[[#This Row],[LowWLBFlag]]*2+HR[[#This Row],[LowSalaryFlag]]*1.5+HR[[#This Row],[LowEnviFlag]]*2+HR[[#This Row],[LowProFlag]]*0.5)/10</f>
        <v>0.35</v>
      </c>
      <c r="AQ865" t="str">
        <f>IF(A865&gt;=_xlfn.PERCENTILE.INC($A$2:$A$1000,0.8),"High Risk",
IF(HR[[#This Row],[AttritionRiskScore]]&gt;=_xlfn.PERCENTILE.INC($AP$2:$AP$1000,0.5),"Medium Risk","Low Risk"))</f>
        <v>Medium Risk</v>
      </c>
      <c r="AR865">
        <f>(HR[[#This Row],[OverTimeFlag]]*4+HR[[#This Row],[LowWLBFlag]]*3+HR[[#This Row],[LowJobSatisFlag]]*2+HR[[#This Row],[LowProFlag]]*1)/10</f>
        <v>0</v>
      </c>
      <c r="AS865" t="str">
        <f t="shared" si="13"/>
        <v>Low Burnout</v>
      </c>
      <c r="AT865" t="str">
        <f>IF(HR[[#This Row],[YearsSinceLastPromotion]]&gt;4,"High Stagnation",
IF(HR[[#This Row],[YearsSinceLastPromotion]]&gt;=3,"Medium Stagnation","Low Stagnation"))</f>
        <v>Low Stagnation</v>
      </c>
      <c r="AU865" t="str">
        <f>IF(HR[[#This Row],[MonthlyIncome]]&lt;4000,"Low Salary",
IF(HR[[#This Row],[MonthlyIncome]]&lt;8000,"Medium Salary","High Salary"))</f>
        <v>Low Salary</v>
      </c>
    </row>
    <row r="866" spans="1:47">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IF(HR[[#This Row],[OverTime]]="Yes",1,0)</f>
        <v>0</v>
      </c>
      <c r="AK866">
        <f>IF(HR[[#This Row],[JobSatisfaction]]&lt;=2,1,0)</f>
        <v>1</v>
      </c>
      <c r="AL866">
        <f>IF(HR[[#This Row],[WorkLifeBalance]]&lt;=2,1,0)</f>
        <v>1</v>
      </c>
      <c r="AM866">
        <f>IF(HR[[#This Row],[MonthlyIncome]]&lt;AVERAGE(HR[MonthlyIncome]),1,0)</f>
        <v>1</v>
      </c>
      <c r="AN866">
        <f>IF(HR[[#This Row],[EnvironmentSatisfaction]]&lt;=2,1,0)</f>
        <v>1</v>
      </c>
      <c r="AO866">
        <f>IF(HR[[#This Row],[YearsSinceLastPromotion]]&gt;4,1,0)</f>
        <v>0</v>
      </c>
      <c r="AP866">
        <f>(HR[[#This Row],[OverTimeFlag]]*1.5+HR[[#This Row],[LowJobSatisFlag]]*2.5+HR[[#This Row],[LowWLBFlag]]*2+HR[[#This Row],[LowSalaryFlag]]*1.5+HR[[#This Row],[LowEnviFlag]]*2+HR[[#This Row],[LowProFlag]]*0.5)/10</f>
        <v>0.8</v>
      </c>
      <c r="AQ866" t="str">
        <f>IF(A866&gt;=_xlfn.PERCENTILE.INC($A$2:$A$1000,0.8),"High Risk",
IF(HR[[#This Row],[AttritionRiskScore]]&gt;=_xlfn.PERCENTILE.INC($AP$2:$AP$1000,0.5),"Medium Risk","Low Risk"))</f>
        <v>Medium Risk</v>
      </c>
      <c r="AR866">
        <f>(HR[[#This Row],[OverTimeFlag]]*4+HR[[#This Row],[LowWLBFlag]]*3+HR[[#This Row],[LowJobSatisFlag]]*2+HR[[#This Row],[LowProFlag]]*1)/10</f>
        <v>0.5</v>
      </c>
      <c r="AS866" t="str">
        <f t="shared" si="13"/>
        <v>Medium Burnout</v>
      </c>
      <c r="AT866" t="str">
        <f>IF(HR[[#This Row],[YearsSinceLastPromotion]]&gt;4,"High Stagnation",
IF(HR[[#This Row],[YearsSinceLastPromotion]]&gt;=3,"Medium Stagnation","Low Stagnation"))</f>
        <v>Low Stagnation</v>
      </c>
      <c r="AU866" t="str">
        <f>IF(HR[[#This Row],[MonthlyIncome]]&lt;4000,"Low Salary",
IF(HR[[#This Row],[MonthlyIncome]]&lt;8000,"Medium Salary","High Salary"))</f>
        <v>Low Salary</v>
      </c>
    </row>
    <row r="867" spans="1:47">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IF(HR[[#This Row],[OverTime]]="Yes",1,0)</f>
        <v>0</v>
      </c>
      <c r="AK867">
        <f>IF(HR[[#This Row],[JobSatisfaction]]&lt;=2,1,0)</f>
        <v>1</v>
      </c>
      <c r="AL867">
        <f>IF(HR[[#This Row],[WorkLifeBalance]]&lt;=2,1,0)</f>
        <v>0</v>
      </c>
      <c r="AM867">
        <f>IF(HR[[#This Row],[MonthlyIncome]]&lt;AVERAGE(HR[MonthlyIncome]),1,0)</f>
        <v>1</v>
      </c>
      <c r="AN867">
        <f>IF(HR[[#This Row],[EnvironmentSatisfaction]]&lt;=2,1,0)</f>
        <v>0</v>
      </c>
      <c r="AO867">
        <f>IF(HR[[#This Row],[YearsSinceLastPromotion]]&gt;4,1,0)</f>
        <v>0</v>
      </c>
      <c r="AP867">
        <f>(HR[[#This Row],[OverTimeFlag]]*1.5+HR[[#This Row],[LowJobSatisFlag]]*2.5+HR[[#This Row],[LowWLBFlag]]*2+HR[[#This Row],[LowSalaryFlag]]*1.5+HR[[#This Row],[LowEnviFlag]]*2+HR[[#This Row],[LowProFlag]]*0.5)/10</f>
        <v>0.4</v>
      </c>
      <c r="AQ867" t="str">
        <f>IF(A867&gt;=_xlfn.PERCENTILE.INC($A$2:$A$1000,0.8),"High Risk",
IF(HR[[#This Row],[AttritionRiskScore]]&gt;=_xlfn.PERCENTILE.INC($AP$2:$AP$1000,0.5),"Medium Risk","Low Risk"))</f>
        <v>Medium Risk</v>
      </c>
      <c r="AR867">
        <f>(HR[[#This Row],[OverTimeFlag]]*4+HR[[#This Row],[LowWLBFlag]]*3+HR[[#This Row],[LowJobSatisFlag]]*2+HR[[#This Row],[LowProFlag]]*1)/10</f>
        <v>0.2</v>
      </c>
      <c r="AS867" t="str">
        <f t="shared" si="13"/>
        <v>Low Burnout</v>
      </c>
      <c r="AT867" t="str">
        <f>IF(HR[[#This Row],[YearsSinceLastPromotion]]&gt;4,"High Stagnation",
IF(HR[[#This Row],[YearsSinceLastPromotion]]&gt;=3,"Medium Stagnation","Low Stagnation"))</f>
        <v>Low Stagnation</v>
      </c>
      <c r="AU867" t="str">
        <f>IF(HR[[#This Row],[MonthlyIncome]]&lt;4000,"Low Salary",
IF(HR[[#This Row],[MonthlyIncome]]&lt;8000,"Medium Salary","High Salary"))</f>
        <v>Medium Salary</v>
      </c>
    </row>
    <row r="868" spans="1:47">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IF(HR[[#This Row],[OverTime]]="Yes",1,0)</f>
        <v>0</v>
      </c>
      <c r="AK868">
        <f>IF(HR[[#This Row],[JobSatisfaction]]&lt;=2,1,0)</f>
        <v>1</v>
      </c>
      <c r="AL868">
        <f>IF(HR[[#This Row],[WorkLifeBalance]]&lt;=2,1,0)</f>
        <v>0</v>
      </c>
      <c r="AM868">
        <f>IF(HR[[#This Row],[MonthlyIncome]]&lt;AVERAGE(HR[MonthlyIncome]),1,0)</f>
        <v>1</v>
      </c>
      <c r="AN868">
        <f>IF(HR[[#This Row],[EnvironmentSatisfaction]]&lt;=2,1,0)</f>
        <v>1</v>
      </c>
      <c r="AO868">
        <f>IF(HR[[#This Row],[YearsSinceLastPromotion]]&gt;4,1,0)</f>
        <v>0</v>
      </c>
      <c r="AP868">
        <f>(HR[[#This Row],[OverTimeFlag]]*1.5+HR[[#This Row],[LowJobSatisFlag]]*2.5+HR[[#This Row],[LowWLBFlag]]*2+HR[[#This Row],[LowSalaryFlag]]*1.5+HR[[#This Row],[LowEnviFlag]]*2+HR[[#This Row],[LowProFlag]]*0.5)/10</f>
        <v>0.6</v>
      </c>
      <c r="AQ868" t="str">
        <f>IF(A868&gt;=_xlfn.PERCENTILE.INC($A$2:$A$1000,0.8),"High Risk",
IF(HR[[#This Row],[AttritionRiskScore]]&gt;=_xlfn.PERCENTILE.INC($AP$2:$AP$1000,0.5),"Medium Risk","Low Risk"))</f>
        <v>Medium Risk</v>
      </c>
      <c r="AR868">
        <f>(HR[[#This Row],[OverTimeFlag]]*4+HR[[#This Row],[LowWLBFlag]]*3+HR[[#This Row],[LowJobSatisFlag]]*2+HR[[#This Row],[LowProFlag]]*1)/10</f>
        <v>0.2</v>
      </c>
      <c r="AS868" t="str">
        <f t="shared" si="13"/>
        <v>Low Burnout</v>
      </c>
      <c r="AT868" t="str">
        <f>IF(HR[[#This Row],[YearsSinceLastPromotion]]&gt;4,"High Stagnation",
IF(HR[[#This Row],[YearsSinceLastPromotion]]&gt;=3,"Medium Stagnation","Low Stagnation"))</f>
        <v>Low Stagnation</v>
      </c>
      <c r="AU868" t="str">
        <f>IF(HR[[#This Row],[MonthlyIncome]]&lt;4000,"Low Salary",
IF(HR[[#This Row],[MonthlyIncome]]&lt;8000,"Medium Salary","High Salary"))</f>
        <v>Medium Salary</v>
      </c>
    </row>
    <row r="869" spans="1:47">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IF(HR[[#This Row],[OverTime]]="Yes",1,0)</f>
        <v>0</v>
      </c>
      <c r="AK869">
        <f>IF(HR[[#This Row],[JobSatisfaction]]&lt;=2,1,0)</f>
        <v>1</v>
      </c>
      <c r="AL869">
        <f>IF(HR[[#This Row],[WorkLifeBalance]]&lt;=2,1,0)</f>
        <v>0</v>
      </c>
      <c r="AM869">
        <f>IF(HR[[#This Row],[MonthlyIncome]]&lt;AVERAGE(HR[MonthlyIncome]),1,0)</f>
        <v>0</v>
      </c>
      <c r="AN869">
        <f>IF(HR[[#This Row],[EnvironmentSatisfaction]]&lt;=2,1,0)</f>
        <v>0</v>
      </c>
      <c r="AO869">
        <f>IF(HR[[#This Row],[YearsSinceLastPromotion]]&gt;4,1,0)</f>
        <v>0</v>
      </c>
      <c r="AP869">
        <f>(HR[[#This Row],[OverTimeFlag]]*1.5+HR[[#This Row],[LowJobSatisFlag]]*2.5+HR[[#This Row],[LowWLBFlag]]*2+HR[[#This Row],[LowSalaryFlag]]*1.5+HR[[#This Row],[LowEnviFlag]]*2+HR[[#This Row],[LowProFlag]]*0.5)/10</f>
        <v>0.25</v>
      </c>
      <c r="AQ869" t="str">
        <f>IF(A869&gt;=_xlfn.PERCENTILE.INC($A$2:$A$1000,0.8),"High Risk",
IF(HR[[#This Row],[AttritionRiskScore]]&gt;=_xlfn.PERCENTILE.INC($AP$2:$AP$1000,0.5),"Medium Risk","Low Risk"))</f>
        <v>High Risk</v>
      </c>
      <c r="AR869">
        <f>(HR[[#This Row],[OverTimeFlag]]*4+HR[[#This Row],[LowWLBFlag]]*3+HR[[#This Row],[LowJobSatisFlag]]*2+HR[[#This Row],[LowProFlag]]*1)/10</f>
        <v>0.2</v>
      </c>
      <c r="AS869" t="str">
        <f t="shared" si="13"/>
        <v>Low Burnout</v>
      </c>
      <c r="AT869" t="str">
        <f>IF(HR[[#This Row],[YearsSinceLastPromotion]]&gt;4,"High Stagnation",
IF(HR[[#This Row],[YearsSinceLastPromotion]]&gt;=3,"Medium Stagnation","Low Stagnation"))</f>
        <v>Low Stagnation</v>
      </c>
      <c r="AU869" t="str">
        <f>IF(HR[[#This Row],[MonthlyIncome]]&lt;4000,"Low Salary",
IF(HR[[#This Row],[MonthlyIncome]]&lt;8000,"Medium Salary","High Salary"))</f>
        <v>High Salary</v>
      </c>
    </row>
    <row r="870" spans="1:47">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IF(HR[[#This Row],[OverTime]]="Yes",1,0)</f>
        <v>0</v>
      </c>
      <c r="AK870">
        <f>IF(HR[[#This Row],[JobSatisfaction]]&lt;=2,1,0)</f>
        <v>1</v>
      </c>
      <c r="AL870">
        <f>IF(HR[[#This Row],[WorkLifeBalance]]&lt;=2,1,0)</f>
        <v>0</v>
      </c>
      <c r="AM870">
        <f>IF(HR[[#This Row],[MonthlyIncome]]&lt;AVERAGE(HR[MonthlyIncome]),1,0)</f>
        <v>1</v>
      </c>
      <c r="AN870">
        <f>IF(HR[[#This Row],[EnvironmentSatisfaction]]&lt;=2,1,0)</f>
        <v>0</v>
      </c>
      <c r="AO870">
        <f>IF(HR[[#This Row],[YearsSinceLastPromotion]]&gt;4,1,0)</f>
        <v>0</v>
      </c>
      <c r="AP870">
        <f>(HR[[#This Row],[OverTimeFlag]]*1.5+HR[[#This Row],[LowJobSatisFlag]]*2.5+HR[[#This Row],[LowWLBFlag]]*2+HR[[#This Row],[LowSalaryFlag]]*1.5+HR[[#This Row],[LowEnviFlag]]*2+HR[[#This Row],[LowProFlag]]*0.5)/10</f>
        <v>0.4</v>
      </c>
      <c r="AQ870" t="str">
        <f>IF(A870&gt;=_xlfn.PERCENTILE.INC($A$2:$A$1000,0.8),"High Risk",
IF(HR[[#This Row],[AttritionRiskScore]]&gt;=_xlfn.PERCENTILE.INC($AP$2:$AP$1000,0.5),"Medium Risk","Low Risk"))</f>
        <v>Medium Risk</v>
      </c>
      <c r="AR870">
        <f>(HR[[#This Row],[OverTimeFlag]]*4+HR[[#This Row],[LowWLBFlag]]*3+HR[[#This Row],[LowJobSatisFlag]]*2+HR[[#This Row],[LowProFlag]]*1)/10</f>
        <v>0.2</v>
      </c>
      <c r="AS870" t="str">
        <f t="shared" si="13"/>
        <v>Low Burnout</v>
      </c>
      <c r="AT870" t="str">
        <f>IF(HR[[#This Row],[YearsSinceLastPromotion]]&gt;4,"High Stagnation",
IF(HR[[#This Row],[YearsSinceLastPromotion]]&gt;=3,"Medium Stagnation","Low Stagnation"))</f>
        <v>Medium Stagnation</v>
      </c>
      <c r="AU870" t="str">
        <f>IF(HR[[#This Row],[MonthlyIncome]]&lt;4000,"Low Salary",
IF(HR[[#This Row],[MonthlyIncome]]&lt;8000,"Medium Salary","High Salary"))</f>
        <v>Low Salary</v>
      </c>
    </row>
    <row r="871" spans="1:47">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IF(HR[[#This Row],[OverTime]]="Yes",1,0)</f>
        <v>0</v>
      </c>
      <c r="AK871">
        <f>IF(HR[[#This Row],[JobSatisfaction]]&lt;=2,1,0)</f>
        <v>1</v>
      </c>
      <c r="AL871">
        <f>IF(HR[[#This Row],[WorkLifeBalance]]&lt;=2,1,0)</f>
        <v>0</v>
      </c>
      <c r="AM871">
        <f>IF(HR[[#This Row],[MonthlyIncome]]&lt;AVERAGE(HR[MonthlyIncome]),1,0)</f>
        <v>0</v>
      </c>
      <c r="AN871">
        <f>IF(HR[[#This Row],[EnvironmentSatisfaction]]&lt;=2,1,0)</f>
        <v>0</v>
      </c>
      <c r="AO871">
        <f>IF(HR[[#This Row],[YearsSinceLastPromotion]]&gt;4,1,0)</f>
        <v>0</v>
      </c>
      <c r="AP871">
        <f>(HR[[#This Row],[OverTimeFlag]]*1.5+HR[[#This Row],[LowJobSatisFlag]]*2.5+HR[[#This Row],[LowWLBFlag]]*2+HR[[#This Row],[LowSalaryFlag]]*1.5+HR[[#This Row],[LowEnviFlag]]*2+HR[[#This Row],[LowProFlag]]*0.5)/10</f>
        <v>0.25</v>
      </c>
      <c r="AQ871" t="str">
        <f>IF(A871&gt;=_xlfn.PERCENTILE.INC($A$2:$A$1000,0.8),"High Risk",
IF(HR[[#This Row],[AttritionRiskScore]]&gt;=_xlfn.PERCENTILE.INC($AP$2:$AP$1000,0.5),"Medium Risk","Low Risk"))</f>
        <v>High Risk</v>
      </c>
      <c r="AR871">
        <f>(HR[[#This Row],[OverTimeFlag]]*4+HR[[#This Row],[LowWLBFlag]]*3+HR[[#This Row],[LowJobSatisFlag]]*2+HR[[#This Row],[LowProFlag]]*1)/10</f>
        <v>0.2</v>
      </c>
      <c r="AS871" t="str">
        <f t="shared" si="13"/>
        <v>Low Burnout</v>
      </c>
      <c r="AT871" t="str">
        <f>IF(HR[[#This Row],[YearsSinceLastPromotion]]&gt;4,"High Stagnation",
IF(HR[[#This Row],[YearsSinceLastPromotion]]&gt;=3,"Medium Stagnation","Low Stagnation"))</f>
        <v>Low Stagnation</v>
      </c>
      <c r="AU871" t="str">
        <f>IF(HR[[#This Row],[MonthlyIncome]]&lt;4000,"Low Salary",
IF(HR[[#This Row],[MonthlyIncome]]&lt;8000,"Medium Salary","High Salary"))</f>
        <v>High Salary</v>
      </c>
    </row>
    <row r="872" spans="1:47">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IF(HR[[#This Row],[OverTime]]="Yes",1,0)</f>
        <v>1</v>
      </c>
      <c r="AK872">
        <f>IF(HR[[#This Row],[JobSatisfaction]]&lt;=2,1,0)</f>
        <v>1</v>
      </c>
      <c r="AL872">
        <f>IF(HR[[#This Row],[WorkLifeBalance]]&lt;=2,1,0)</f>
        <v>0</v>
      </c>
      <c r="AM872">
        <f>IF(HR[[#This Row],[MonthlyIncome]]&lt;AVERAGE(HR[MonthlyIncome]),1,0)</f>
        <v>0</v>
      </c>
      <c r="AN872">
        <f>IF(HR[[#This Row],[EnvironmentSatisfaction]]&lt;=2,1,0)</f>
        <v>0</v>
      </c>
      <c r="AO872">
        <f>IF(HR[[#This Row],[YearsSinceLastPromotion]]&gt;4,1,0)</f>
        <v>0</v>
      </c>
      <c r="AP872">
        <f>(HR[[#This Row],[OverTimeFlag]]*1.5+HR[[#This Row],[LowJobSatisFlag]]*2.5+HR[[#This Row],[LowWLBFlag]]*2+HR[[#This Row],[LowSalaryFlag]]*1.5+HR[[#This Row],[LowEnviFlag]]*2+HR[[#This Row],[LowProFlag]]*0.5)/10</f>
        <v>0.4</v>
      </c>
      <c r="AQ872" t="str">
        <f>IF(A872&gt;=_xlfn.PERCENTILE.INC($A$2:$A$1000,0.8),"High Risk",
IF(HR[[#This Row],[AttritionRiskScore]]&gt;=_xlfn.PERCENTILE.INC($AP$2:$AP$1000,0.5),"Medium Risk","Low Risk"))</f>
        <v>Medium Risk</v>
      </c>
      <c r="AR872">
        <f>(HR[[#This Row],[OverTimeFlag]]*4+HR[[#This Row],[LowWLBFlag]]*3+HR[[#This Row],[LowJobSatisFlag]]*2+HR[[#This Row],[LowProFlag]]*1)/10</f>
        <v>0.6</v>
      </c>
      <c r="AS872" t="str">
        <f t="shared" si="13"/>
        <v>Medium Burnout</v>
      </c>
      <c r="AT872" t="str">
        <f>IF(HR[[#This Row],[YearsSinceLastPromotion]]&gt;4,"High Stagnation",
IF(HR[[#This Row],[YearsSinceLastPromotion]]&gt;=3,"Medium Stagnation","Low Stagnation"))</f>
        <v>Low Stagnation</v>
      </c>
      <c r="AU872" t="str">
        <f>IF(HR[[#This Row],[MonthlyIncome]]&lt;4000,"Low Salary",
IF(HR[[#This Row],[MonthlyIncome]]&lt;8000,"Medium Salary","High Salary"))</f>
        <v>High Salary</v>
      </c>
    </row>
    <row r="873" spans="1:47">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IF(HR[[#This Row],[OverTime]]="Yes",1,0)</f>
        <v>0</v>
      </c>
      <c r="AK873">
        <f>IF(HR[[#This Row],[JobSatisfaction]]&lt;=2,1,0)</f>
        <v>1</v>
      </c>
      <c r="AL873">
        <f>IF(HR[[#This Row],[WorkLifeBalance]]&lt;=2,1,0)</f>
        <v>1</v>
      </c>
      <c r="AM873">
        <f>IF(HR[[#This Row],[MonthlyIncome]]&lt;AVERAGE(HR[MonthlyIncome]),1,0)</f>
        <v>1</v>
      </c>
      <c r="AN873">
        <f>IF(HR[[#This Row],[EnvironmentSatisfaction]]&lt;=2,1,0)</f>
        <v>0</v>
      </c>
      <c r="AO873">
        <f>IF(HR[[#This Row],[YearsSinceLastPromotion]]&gt;4,1,0)</f>
        <v>0</v>
      </c>
      <c r="AP873">
        <f>(HR[[#This Row],[OverTimeFlag]]*1.5+HR[[#This Row],[LowJobSatisFlag]]*2.5+HR[[#This Row],[LowWLBFlag]]*2+HR[[#This Row],[LowSalaryFlag]]*1.5+HR[[#This Row],[LowEnviFlag]]*2+HR[[#This Row],[LowProFlag]]*0.5)/10</f>
        <v>0.6</v>
      </c>
      <c r="AQ873" t="str">
        <f>IF(A873&gt;=_xlfn.PERCENTILE.INC($A$2:$A$1000,0.8),"High Risk",
IF(HR[[#This Row],[AttritionRiskScore]]&gt;=_xlfn.PERCENTILE.INC($AP$2:$AP$1000,0.5),"Medium Risk","Low Risk"))</f>
        <v>Medium Risk</v>
      </c>
      <c r="AR873">
        <f>(HR[[#This Row],[OverTimeFlag]]*4+HR[[#This Row],[LowWLBFlag]]*3+HR[[#This Row],[LowJobSatisFlag]]*2+HR[[#This Row],[LowProFlag]]*1)/10</f>
        <v>0.5</v>
      </c>
      <c r="AS873" t="str">
        <f t="shared" si="13"/>
        <v>Medium Burnout</v>
      </c>
      <c r="AT873" t="str">
        <f>IF(HR[[#This Row],[YearsSinceLastPromotion]]&gt;4,"High Stagnation",
IF(HR[[#This Row],[YearsSinceLastPromotion]]&gt;=3,"Medium Stagnation","Low Stagnation"))</f>
        <v>Low Stagnation</v>
      </c>
      <c r="AU873" t="str">
        <f>IF(HR[[#This Row],[MonthlyIncome]]&lt;4000,"Low Salary",
IF(HR[[#This Row],[MonthlyIncome]]&lt;8000,"Medium Salary","High Salary"))</f>
        <v>Low Salary</v>
      </c>
    </row>
    <row r="874" spans="1:47">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IF(HR[[#This Row],[OverTime]]="Yes",1,0)</f>
        <v>0</v>
      </c>
      <c r="AK874">
        <f>IF(HR[[#This Row],[JobSatisfaction]]&lt;=2,1,0)</f>
        <v>0</v>
      </c>
      <c r="AL874">
        <f>IF(HR[[#This Row],[WorkLifeBalance]]&lt;=2,1,0)</f>
        <v>1</v>
      </c>
      <c r="AM874">
        <f>IF(HR[[#This Row],[MonthlyIncome]]&lt;AVERAGE(HR[MonthlyIncome]),1,0)</f>
        <v>1</v>
      </c>
      <c r="AN874">
        <f>IF(HR[[#This Row],[EnvironmentSatisfaction]]&lt;=2,1,0)</f>
        <v>1</v>
      </c>
      <c r="AO874">
        <f>IF(HR[[#This Row],[YearsSinceLastPromotion]]&gt;4,1,0)</f>
        <v>0</v>
      </c>
      <c r="AP874">
        <f>(HR[[#This Row],[OverTimeFlag]]*1.5+HR[[#This Row],[LowJobSatisFlag]]*2.5+HR[[#This Row],[LowWLBFlag]]*2+HR[[#This Row],[LowSalaryFlag]]*1.5+HR[[#This Row],[LowEnviFlag]]*2+HR[[#This Row],[LowProFlag]]*0.5)/10</f>
        <v>0.55000000000000004</v>
      </c>
      <c r="AQ874" t="str">
        <f>IF(A874&gt;=_xlfn.PERCENTILE.INC($A$2:$A$1000,0.8),"High Risk",
IF(HR[[#This Row],[AttritionRiskScore]]&gt;=_xlfn.PERCENTILE.INC($AP$2:$AP$1000,0.5),"Medium Risk","Low Risk"))</f>
        <v>Medium Risk</v>
      </c>
      <c r="AR874">
        <f>(HR[[#This Row],[OverTimeFlag]]*4+HR[[#This Row],[LowWLBFlag]]*3+HR[[#This Row],[LowJobSatisFlag]]*2+HR[[#This Row],[LowProFlag]]*1)/10</f>
        <v>0.3</v>
      </c>
      <c r="AS874" t="str">
        <f t="shared" si="13"/>
        <v>Low Burnout</v>
      </c>
      <c r="AT874" t="str">
        <f>IF(HR[[#This Row],[YearsSinceLastPromotion]]&gt;4,"High Stagnation",
IF(HR[[#This Row],[YearsSinceLastPromotion]]&gt;=3,"Medium Stagnation","Low Stagnation"))</f>
        <v>Low Stagnation</v>
      </c>
      <c r="AU874" t="str">
        <f>IF(HR[[#This Row],[MonthlyIncome]]&lt;4000,"Low Salary",
IF(HR[[#This Row],[MonthlyIncome]]&lt;8000,"Medium Salary","High Salary"))</f>
        <v>Medium Salary</v>
      </c>
    </row>
    <row r="875" spans="1:47">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IF(HR[[#This Row],[OverTime]]="Yes",1,0)</f>
        <v>0</v>
      </c>
      <c r="AK875">
        <f>IF(HR[[#This Row],[JobSatisfaction]]&lt;=2,1,0)</f>
        <v>0</v>
      </c>
      <c r="AL875">
        <f>IF(HR[[#This Row],[WorkLifeBalance]]&lt;=2,1,0)</f>
        <v>0</v>
      </c>
      <c r="AM875">
        <f>IF(HR[[#This Row],[MonthlyIncome]]&lt;AVERAGE(HR[MonthlyIncome]),1,0)</f>
        <v>1</v>
      </c>
      <c r="AN875">
        <f>IF(HR[[#This Row],[EnvironmentSatisfaction]]&lt;=2,1,0)</f>
        <v>0</v>
      </c>
      <c r="AO875">
        <f>IF(HR[[#This Row],[YearsSinceLastPromotion]]&gt;4,1,0)</f>
        <v>0</v>
      </c>
      <c r="AP875">
        <f>(HR[[#This Row],[OverTimeFlag]]*1.5+HR[[#This Row],[LowJobSatisFlag]]*2.5+HR[[#This Row],[LowWLBFlag]]*2+HR[[#This Row],[LowSalaryFlag]]*1.5+HR[[#This Row],[LowEnviFlag]]*2+HR[[#This Row],[LowProFlag]]*0.5)/10</f>
        <v>0.15</v>
      </c>
      <c r="AQ875" t="str">
        <f>IF(A875&gt;=_xlfn.PERCENTILE.INC($A$2:$A$1000,0.8),"High Risk",
IF(HR[[#This Row],[AttritionRiskScore]]&gt;=_xlfn.PERCENTILE.INC($AP$2:$AP$1000,0.5),"Medium Risk","Low Risk"))</f>
        <v>Low Risk</v>
      </c>
      <c r="AR875">
        <f>(HR[[#This Row],[OverTimeFlag]]*4+HR[[#This Row],[LowWLBFlag]]*3+HR[[#This Row],[LowJobSatisFlag]]*2+HR[[#This Row],[LowProFlag]]*1)/10</f>
        <v>0</v>
      </c>
      <c r="AS875" t="str">
        <f t="shared" si="13"/>
        <v>Low Burnout</v>
      </c>
      <c r="AT875" t="str">
        <f>IF(HR[[#This Row],[YearsSinceLastPromotion]]&gt;4,"High Stagnation",
IF(HR[[#This Row],[YearsSinceLastPromotion]]&gt;=3,"Medium Stagnation","Low Stagnation"))</f>
        <v>Low Stagnation</v>
      </c>
      <c r="AU875" t="str">
        <f>IF(HR[[#This Row],[MonthlyIncome]]&lt;4000,"Low Salary",
IF(HR[[#This Row],[MonthlyIncome]]&lt;8000,"Medium Salary","High Salary"))</f>
        <v>Low Salary</v>
      </c>
    </row>
    <row r="876" spans="1:47">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IF(HR[[#This Row],[OverTime]]="Yes",1,0)</f>
        <v>0</v>
      </c>
      <c r="AK876">
        <f>IF(HR[[#This Row],[JobSatisfaction]]&lt;=2,1,0)</f>
        <v>0</v>
      </c>
      <c r="AL876">
        <f>IF(HR[[#This Row],[WorkLifeBalance]]&lt;=2,1,0)</f>
        <v>1</v>
      </c>
      <c r="AM876">
        <f>IF(HR[[#This Row],[MonthlyIncome]]&lt;AVERAGE(HR[MonthlyIncome]),1,0)</f>
        <v>1</v>
      </c>
      <c r="AN876">
        <f>IF(HR[[#This Row],[EnvironmentSatisfaction]]&lt;=2,1,0)</f>
        <v>0</v>
      </c>
      <c r="AO876">
        <f>IF(HR[[#This Row],[YearsSinceLastPromotion]]&gt;4,1,0)</f>
        <v>1</v>
      </c>
      <c r="AP876">
        <f>(HR[[#This Row],[OverTimeFlag]]*1.5+HR[[#This Row],[LowJobSatisFlag]]*2.5+HR[[#This Row],[LowWLBFlag]]*2+HR[[#This Row],[LowSalaryFlag]]*1.5+HR[[#This Row],[LowEnviFlag]]*2+HR[[#This Row],[LowProFlag]]*0.5)/10</f>
        <v>0.4</v>
      </c>
      <c r="AQ876" t="str">
        <f>IF(A876&gt;=_xlfn.PERCENTILE.INC($A$2:$A$1000,0.8),"High Risk",
IF(HR[[#This Row],[AttritionRiskScore]]&gt;=_xlfn.PERCENTILE.INC($AP$2:$AP$1000,0.5),"Medium Risk","Low Risk"))</f>
        <v>Medium Risk</v>
      </c>
      <c r="AR876">
        <f>(HR[[#This Row],[OverTimeFlag]]*4+HR[[#This Row],[LowWLBFlag]]*3+HR[[#This Row],[LowJobSatisFlag]]*2+HR[[#This Row],[LowProFlag]]*1)/10</f>
        <v>0.4</v>
      </c>
      <c r="AS876" t="str">
        <f t="shared" si="13"/>
        <v>Medium Burnout</v>
      </c>
      <c r="AT876" t="str">
        <f>IF(HR[[#This Row],[YearsSinceLastPromotion]]&gt;4,"High Stagnation",
IF(HR[[#This Row],[YearsSinceLastPromotion]]&gt;=3,"Medium Stagnation","Low Stagnation"))</f>
        <v>High Stagnation</v>
      </c>
      <c r="AU876" t="str">
        <f>IF(HR[[#This Row],[MonthlyIncome]]&lt;4000,"Low Salary",
IF(HR[[#This Row],[MonthlyIncome]]&lt;8000,"Medium Salary","High Salary"))</f>
        <v>Low Salary</v>
      </c>
    </row>
    <row r="877" spans="1:47">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IF(HR[[#This Row],[OverTime]]="Yes",1,0)</f>
        <v>0</v>
      </c>
      <c r="AK877">
        <f>IF(HR[[#This Row],[JobSatisfaction]]&lt;=2,1,0)</f>
        <v>0</v>
      </c>
      <c r="AL877">
        <f>IF(HR[[#This Row],[WorkLifeBalance]]&lt;=2,1,0)</f>
        <v>0</v>
      </c>
      <c r="AM877">
        <f>IF(HR[[#This Row],[MonthlyIncome]]&lt;AVERAGE(HR[MonthlyIncome]),1,0)</f>
        <v>1</v>
      </c>
      <c r="AN877">
        <f>IF(HR[[#This Row],[EnvironmentSatisfaction]]&lt;=2,1,0)</f>
        <v>0</v>
      </c>
      <c r="AO877">
        <f>IF(HR[[#This Row],[YearsSinceLastPromotion]]&gt;4,1,0)</f>
        <v>1</v>
      </c>
      <c r="AP877">
        <f>(HR[[#This Row],[OverTimeFlag]]*1.5+HR[[#This Row],[LowJobSatisFlag]]*2.5+HR[[#This Row],[LowWLBFlag]]*2+HR[[#This Row],[LowSalaryFlag]]*1.5+HR[[#This Row],[LowEnviFlag]]*2+HR[[#This Row],[LowProFlag]]*0.5)/10</f>
        <v>0.2</v>
      </c>
      <c r="AQ877" t="str">
        <f>IF(A877&gt;=_xlfn.PERCENTILE.INC($A$2:$A$1000,0.8),"High Risk",
IF(HR[[#This Row],[AttritionRiskScore]]&gt;=_xlfn.PERCENTILE.INC($AP$2:$AP$1000,0.5),"Medium Risk","Low Risk"))</f>
        <v>Low Risk</v>
      </c>
      <c r="AR877">
        <f>(HR[[#This Row],[OverTimeFlag]]*4+HR[[#This Row],[LowWLBFlag]]*3+HR[[#This Row],[LowJobSatisFlag]]*2+HR[[#This Row],[LowProFlag]]*1)/10</f>
        <v>0.1</v>
      </c>
      <c r="AS877" t="str">
        <f t="shared" si="13"/>
        <v>Low Burnout</v>
      </c>
      <c r="AT877" t="str">
        <f>IF(HR[[#This Row],[YearsSinceLastPromotion]]&gt;4,"High Stagnation",
IF(HR[[#This Row],[YearsSinceLastPromotion]]&gt;=3,"Medium Stagnation","Low Stagnation"))</f>
        <v>High Stagnation</v>
      </c>
      <c r="AU877" t="str">
        <f>IF(HR[[#This Row],[MonthlyIncome]]&lt;4000,"Low Salary",
IF(HR[[#This Row],[MonthlyIncome]]&lt;8000,"Medium Salary","High Salary"))</f>
        <v>Medium Salary</v>
      </c>
    </row>
    <row r="878" spans="1:47">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IF(HR[[#This Row],[OverTime]]="Yes",1,0)</f>
        <v>0</v>
      </c>
      <c r="AK878">
        <f>IF(HR[[#This Row],[JobSatisfaction]]&lt;=2,1,0)</f>
        <v>0</v>
      </c>
      <c r="AL878">
        <f>IF(HR[[#This Row],[WorkLifeBalance]]&lt;=2,1,0)</f>
        <v>0</v>
      </c>
      <c r="AM878">
        <f>IF(HR[[#This Row],[MonthlyIncome]]&lt;AVERAGE(HR[MonthlyIncome]),1,0)</f>
        <v>1</v>
      </c>
      <c r="AN878">
        <f>IF(HR[[#This Row],[EnvironmentSatisfaction]]&lt;=2,1,0)</f>
        <v>0</v>
      </c>
      <c r="AO878">
        <f>IF(HR[[#This Row],[YearsSinceLastPromotion]]&gt;4,1,0)</f>
        <v>0</v>
      </c>
      <c r="AP878">
        <f>(HR[[#This Row],[OverTimeFlag]]*1.5+HR[[#This Row],[LowJobSatisFlag]]*2.5+HR[[#This Row],[LowWLBFlag]]*2+HR[[#This Row],[LowSalaryFlag]]*1.5+HR[[#This Row],[LowEnviFlag]]*2+HR[[#This Row],[LowProFlag]]*0.5)/10</f>
        <v>0.15</v>
      </c>
      <c r="AQ878" t="str">
        <f>IF(A878&gt;=_xlfn.PERCENTILE.INC($A$2:$A$1000,0.8),"High Risk",
IF(HR[[#This Row],[AttritionRiskScore]]&gt;=_xlfn.PERCENTILE.INC($AP$2:$AP$1000,0.5),"Medium Risk","Low Risk"))</f>
        <v>Low Risk</v>
      </c>
      <c r="AR878">
        <f>(HR[[#This Row],[OverTimeFlag]]*4+HR[[#This Row],[LowWLBFlag]]*3+HR[[#This Row],[LowJobSatisFlag]]*2+HR[[#This Row],[LowProFlag]]*1)/10</f>
        <v>0</v>
      </c>
      <c r="AS878" t="str">
        <f t="shared" si="13"/>
        <v>Low Burnout</v>
      </c>
      <c r="AT878" t="str">
        <f>IF(HR[[#This Row],[YearsSinceLastPromotion]]&gt;4,"High Stagnation",
IF(HR[[#This Row],[YearsSinceLastPromotion]]&gt;=3,"Medium Stagnation","Low Stagnation"))</f>
        <v>Low Stagnation</v>
      </c>
      <c r="AU878" t="str">
        <f>IF(HR[[#This Row],[MonthlyIncome]]&lt;4000,"Low Salary",
IF(HR[[#This Row],[MonthlyIncome]]&lt;8000,"Medium Salary","High Salary"))</f>
        <v>Low Salary</v>
      </c>
    </row>
    <row r="879" spans="1:47">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IF(HR[[#This Row],[OverTime]]="Yes",1,0)</f>
        <v>0</v>
      </c>
      <c r="AK879">
        <f>IF(HR[[#This Row],[JobSatisfaction]]&lt;=2,1,0)</f>
        <v>0</v>
      </c>
      <c r="AL879">
        <f>IF(HR[[#This Row],[WorkLifeBalance]]&lt;=2,1,0)</f>
        <v>1</v>
      </c>
      <c r="AM879">
        <f>IF(HR[[#This Row],[MonthlyIncome]]&lt;AVERAGE(HR[MonthlyIncome]),1,0)</f>
        <v>0</v>
      </c>
      <c r="AN879">
        <f>IF(HR[[#This Row],[EnvironmentSatisfaction]]&lt;=2,1,0)</f>
        <v>0</v>
      </c>
      <c r="AO879">
        <f>IF(HR[[#This Row],[YearsSinceLastPromotion]]&gt;4,1,0)</f>
        <v>0</v>
      </c>
      <c r="AP879">
        <f>(HR[[#This Row],[OverTimeFlag]]*1.5+HR[[#This Row],[LowJobSatisFlag]]*2.5+HR[[#This Row],[LowWLBFlag]]*2+HR[[#This Row],[LowSalaryFlag]]*1.5+HR[[#This Row],[LowEnviFlag]]*2+HR[[#This Row],[LowProFlag]]*0.5)/10</f>
        <v>0.2</v>
      </c>
      <c r="AQ879" t="str">
        <f>IF(A879&gt;=_xlfn.PERCENTILE.INC($A$2:$A$1000,0.8),"High Risk",
IF(HR[[#This Row],[AttritionRiskScore]]&gt;=_xlfn.PERCENTILE.INC($AP$2:$AP$1000,0.5),"Medium Risk","Low Risk"))</f>
        <v>High Risk</v>
      </c>
      <c r="AR879">
        <f>(HR[[#This Row],[OverTimeFlag]]*4+HR[[#This Row],[LowWLBFlag]]*3+HR[[#This Row],[LowJobSatisFlag]]*2+HR[[#This Row],[LowProFlag]]*1)/10</f>
        <v>0.3</v>
      </c>
      <c r="AS879" t="str">
        <f t="shared" si="13"/>
        <v>Low Burnout</v>
      </c>
      <c r="AT879" t="str">
        <f>IF(HR[[#This Row],[YearsSinceLastPromotion]]&gt;4,"High Stagnation",
IF(HR[[#This Row],[YearsSinceLastPromotion]]&gt;=3,"Medium Stagnation","Low Stagnation"))</f>
        <v>Low Stagnation</v>
      </c>
      <c r="AU879" t="str">
        <f>IF(HR[[#This Row],[MonthlyIncome]]&lt;4000,"Low Salary",
IF(HR[[#This Row],[MonthlyIncome]]&lt;8000,"Medium Salary","High Salary"))</f>
        <v>Medium Salary</v>
      </c>
    </row>
    <row r="880" spans="1:47">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IF(HR[[#This Row],[OverTime]]="Yes",1,0)</f>
        <v>0</v>
      </c>
      <c r="AK880">
        <f>IF(HR[[#This Row],[JobSatisfaction]]&lt;=2,1,0)</f>
        <v>1</v>
      </c>
      <c r="AL880">
        <f>IF(HR[[#This Row],[WorkLifeBalance]]&lt;=2,1,0)</f>
        <v>0</v>
      </c>
      <c r="AM880">
        <f>IF(HR[[#This Row],[MonthlyIncome]]&lt;AVERAGE(HR[MonthlyIncome]),1,0)</f>
        <v>1</v>
      </c>
      <c r="AN880">
        <f>IF(HR[[#This Row],[EnvironmentSatisfaction]]&lt;=2,1,0)</f>
        <v>0</v>
      </c>
      <c r="AO880">
        <f>IF(HR[[#This Row],[YearsSinceLastPromotion]]&gt;4,1,0)</f>
        <v>0</v>
      </c>
      <c r="AP880">
        <f>(HR[[#This Row],[OverTimeFlag]]*1.5+HR[[#This Row],[LowJobSatisFlag]]*2.5+HR[[#This Row],[LowWLBFlag]]*2+HR[[#This Row],[LowSalaryFlag]]*1.5+HR[[#This Row],[LowEnviFlag]]*2+HR[[#This Row],[LowProFlag]]*0.5)/10</f>
        <v>0.4</v>
      </c>
      <c r="AQ880" t="str">
        <f>IF(A880&gt;=_xlfn.PERCENTILE.INC($A$2:$A$1000,0.8),"High Risk",
IF(HR[[#This Row],[AttritionRiskScore]]&gt;=_xlfn.PERCENTILE.INC($AP$2:$AP$1000,0.5),"Medium Risk","Low Risk"))</f>
        <v>Medium Risk</v>
      </c>
      <c r="AR880">
        <f>(HR[[#This Row],[OverTimeFlag]]*4+HR[[#This Row],[LowWLBFlag]]*3+HR[[#This Row],[LowJobSatisFlag]]*2+HR[[#This Row],[LowProFlag]]*1)/10</f>
        <v>0.2</v>
      </c>
      <c r="AS880" t="str">
        <f t="shared" si="13"/>
        <v>Low Burnout</v>
      </c>
      <c r="AT880" t="str">
        <f>IF(HR[[#This Row],[YearsSinceLastPromotion]]&gt;4,"High Stagnation",
IF(HR[[#This Row],[YearsSinceLastPromotion]]&gt;=3,"Medium Stagnation","Low Stagnation"))</f>
        <v>Low Stagnation</v>
      </c>
      <c r="AU880" t="str">
        <f>IF(HR[[#This Row],[MonthlyIncome]]&lt;4000,"Low Salary",
IF(HR[[#This Row],[MonthlyIncome]]&lt;8000,"Medium Salary","High Salary"))</f>
        <v>Medium Salary</v>
      </c>
    </row>
    <row r="881" spans="1:47">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IF(HR[[#This Row],[OverTime]]="Yes",1,0)</f>
        <v>1</v>
      </c>
      <c r="AK881">
        <f>IF(HR[[#This Row],[JobSatisfaction]]&lt;=2,1,0)</f>
        <v>0</v>
      </c>
      <c r="AL881">
        <f>IF(HR[[#This Row],[WorkLifeBalance]]&lt;=2,1,0)</f>
        <v>0</v>
      </c>
      <c r="AM881">
        <f>IF(HR[[#This Row],[MonthlyIncome]]&lt;AVERAGE(HR[MonthlyIncome]),1,0)</f>
        <v>1</v>
      </c>
      <c r="AN881">
        <f>IF(HR[[#This Row],[EnvironmentSatisfaction]]&lt;=2,1,0)</f>
        <v>1</v>
      </c>
      <c r="AO881">
        <f>IF(HR[[#This Row],[YearsSinceLastPromotion]]&gt;4,1,0)</f>
        <v>0</v>
      </c>
      <c r="AP881">
        <f>(HR[[#This Row],[OverTimeFlag]]*1.5+HR[[#This Row],[LowJobSatisFlag]]*2.5+HR[[#This Row],[LowWLBFlag]]*2+HR[[#This Row],[LowSalaryFlag]]*1.5+HR[[#This Row],[LowEnviFlag]]*2+HR[[#This Row],[LowProFlag]]*0.5)/10</f>
        <v>0.5</v>
      </c>
      <c r="AQ881" t="str">
        <f>IF(A881&gt;=_xlfn.PERCENTILE.INC($A$2:$A$1000,0.8),"High Risk",
IF(HR[[#This Row],[AttritionRiskScore]]&gt;=_xlfn.PERCENTILE.INC($AP$2:$AP$1000,0.5),"Medium Risk","Low Risk"))</f>
        <v>High Risk</v>
      </c>
      <c r="AR881">
        <f>(HR[[#This Row],[OverTimeFlag]]*4+HR[[#This Row],[LowWLBFlag]]*3+HR[[#This Row],[LowJobSatisFlag]]*2+HR[[#This Row],[LowProFlag]]*1)/10</f>
        <v>0.4</v>
      </c>
      <c r="AS881" t="str">
        <f t="shared" si="13"/>
        <v>Medium Burnout</v>
      </c>
      <c r="AT881" t="str">
        <f>IF(HR[[#This Row],[YearsSinceLastPromotion]]&gt;4,"High Stagnation",
IF(HR[[#This Row],[YearsSinceLastPromotion]]&gt;=3,"Medium Stagnation","Low Stagnation"))</f>
        <v>Low Stagnation</v>
      </c>
      <c r="AU881" t="str">
        <f>IF(HR[[#This Row],[MonthlyIncome]]&lt;4000,"Low Salary",
IF(HR[[#This Row],[MonthlyIncome]]&lt;8000,"Medium Salary","High Salary"))</f>
        <v>Medium Salary</v>
      </c>
    </row>
    <row r="882" spans="1:47">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IF(HR[[#This Row],[OverTime]]="Yes",1,0)</f>
        <v>0</v>
      </c>
      <c r="AK882">
        <f>IF(HR[[#This Row],[JobSatisfaction]]&lt;=2,1,0)</f>
        <v>1</v>
      </c>
      <c r="AL882">
        <f>IF(HR[[#This Row],[WorkLifeBalance]]&lt;=2,1,0)</f>
        <v>0</v>
      </c>
      <c r="AM882">
        <f>IF(HR[[#This Row],[MonthlyIncome]]&lt;AVERAGE(HR[MonthlyIncome]),1,0)</f>
        <v>1</v>
      </c>
      <c r="AN882">
        <f>IF(HR[[#This Row],[EnvironmentSatisfaction]]&lt;=2,1,0)</f>
        <v>0</v>
      </c>
      <c r="AO882">
        <f>IF(HR[[#This Row],[YearsSinceLastPromotion]]&gt;4,1,0)</f>
        <v>0</v>
      </c>
      <c r="AP882">
        <f>(HR[[#This Row],[OverTimeFlag]]*1.5+HR[[#This Row],[LowJobSatisFlag]]*2.5+HR[[#This Row],[LowWLBFlag]]*2+HR[[#This Row],[LowSalaryFlag]]*1.5+HR[[#This Row],[LowEnviFlag]]*2+HR[[#This Row],[LowProFlag]]*0.5)/10</f>
        <v>0.4</v>
      </c>
      <c r="AQ882" t="str">
        <f>IF(A882&gt;=_xlfn.PERCENTILE.INC($A$2:$A$1000,0.8),"High Risk",
IF(HR[[#This Row],[AttritionRiskScore]]&gt;=_xlfn.PERCENTILE.INC($AP$2:$AP$1000,0.5),"Medium Risk","Low Risk"))</f>
        <v>Medium Risk</v>
      </c>
      <c r="AR882">
        <f>(HR[[#This Row],[OverTimeFlag]]*4+HR[[#This Row],[LowWLBFlag]]*3+HR[[#This Row],[LowJobSatisFlag]]*2+HR[[#This Row],[LowProFlag]]*1)/10</f>
        <v>0.2</v>
      </c>
      <c r="AS882" t="str">
        <f t="shared" si="13"/>
        <v>Low Burnout</v>
      </c>
      <c r="AT882" t="str">
        <f>IF(HR[[#This Row],[YearsSinceLastPromotion]]&gt;4,"High Stagnation",
IF(HR[[#This Row],[YearsSinceLastPromotion]]&gt;=3,"Medium Stagnation","Low Stagnation"))</f>
        <v>Low Stagnation</v>
      </c>
      <c r="AU882" t="str">
        <f>IF(HR[[#This Row],[MonthlyIncome]]&lt;4000,"Low Salary",
IF(HR[[#This Row],[MonthlyIncome]]&lt;8000,"Medium Salary","High Salary"))</f>
        <v>Low Salary</v>
      </c>
    </row>
    <row r="883" spans="1:47">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IF(HR[[#This Row],[OverTime]]="Yes",1,0)</f>
        <v>1</v>
      </c>
      <c r="AK883">
        <f>IF(HR[[#This Row],[JobSatisfaction]]&lt;=2,1,0)</f>
        <v>0</v>
      </c>
      <c r="AL883">
        <f>IF(HR[[#This Row],[WorkLifeBalance]]&lt;=2,1,0)</f>
        <v>0</v>
      </c>
      <c r="AM883">
        <f>IF(HR[[#This Row],[MonthlyIncome]]&lt;AVERAGE(HR[MonthlyIncome]),1,0)</f>
        <v>1</v>
      </c>
      <c r="AN883">
        <f>IF(HR[[#This Row],[EnvironmentSatisfaction]]&lt;=2,1,0)</f>
        <v>0</v>
      </c>
      <c r="AO883">
        <f>IF(HR[[#This Row],[YearsSinceLastPromotion]]&gt;4,1,0)</f>
        <v>0</v>
      </c>
      <c r="AP883">
        <f>(HR[[#This Row],[OverTimeFlag]]*1.5+HR[[#This Row],[LowJobSatisFlag]]*2.5+HR[[#This Row],[LowWLBFlag]]*2+HR[[#This Row],[LowSalaryFlag]]*1.5+HR[[#This Row],[LowEnviFlag]]*2+HR[[#This Row],[LowProFlag]]*0.5)/10</f>
        <v>0.3</v>
      </c>
      <c r="AQ883" t="str">
        <f>IF(A883&gt;=_xlfn.PERCENTILE.INC($A$2:$A$1000,0.8),"High Risk",
IF(HR[[#This Row],[AttritionRiskScore]]&gt;=_xlfn.PERCENTILE.INC($AP$2:$AP$1000,0.5),"Medium Risk","Low Risk"))</f>
        <v>Low Risk</v>
      </c>
      <c r="AR883">
        <f>(HR[[#This Row],[OverTimeFlag]]*4+HR[[#This Row],[LowWLBFlag]]*3+HR[[#This Row],[LowJobSatisFlag]]*2+HR[[#This Row],[LowProFlag]]*1)/10</f>
        <v>0.4</v>
      </c>
      <c r="AS883" t="str">
        <f t="shared" si="13"/>
        <v>Medium Burnout</v>
      </c>
      <c r="AT883" t="str">
        <f>IF(HR[[#This Row],[YearsSinceLastPromotion]]&gt;4,"High Stagnation",
IF(HR[[#This Row],[YearsSinceLastPromotion]]&gt;=3,"Medium Stagnation","Low Stagnation"))</f>
        <v>Low Stagnation</v>
      </c>
      <c r="AU883" t="str">
        <f>IF(HR[[#This Row],[MonthlyIncome]]&lt;4000,"Low Salary",
IF(HR[[#This Row],[MonthlyIncome]]&lt;8000,"Medium Salary","High Salary"))</f>
        <v>Medium Salary</v>
      </c>
    </row>
    <row r="884" spans="1:47">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IF(HR[[#This Row],[OverTime]]="Yes",1,0)</f>
        <v>1</v>
      </c>
      <c r="AK884">
        <f>IF(HR[[#This Row],[JobSatisfaction]]&lt;=2,1,0)</f>
        <v>1</v>
      </c>
      <c r="AL884">
        <f>IF(HR[[#This Row],[WorkLifeBalance]]&lt;=2,1,0)</f>
        <v>0</v>
      </c>
      <c r="AM884">
        <f>IF(HR[[#This Row],[MonthlyIncome]]&lt;AVERAGE(HR[MonthlyIncome]),1,0)</f>
        <v>0</v>
      </c>
      <c r="AN884">
        <f>IF(HR[[#This Row],[EnvironmentSatisfaction]]&lt;=2,1,0)</f>
        <v>0</v>
      </c>
      <c r="AO884">
        <f>IF(HR[[#This Row],[YearsSinceLastPromotion]]&gt;4,1,0)</f>
        <v>1</v>
      </c>
      <c r="AP884">
        <f>(HR[[#This Row],[OverTimeFlag]]*1.5+HR[[#This Row],[LowJobSatisFlag]]*2.5+HR[[#This Row],[LowWLBFlag]]*2+HR[[#This Row],[LowSalaryFlag]]*1.5+HR[[#This Row],[LowEnviFlag]]*2+HR[[#This Row],[LowProFlag]]*0.5)/10</f>
        <v>0.45</v>
      </c>
      <c r="AQ884" t="str">
        <f>IF(A884&gt;=_xlfn.PERCENTILE.INC($A$2:$A$1000,0.8),"High Risk",
IF(HR[[#This Row],[AttritionRiskScore]]&gt;=_xlfn.PERCENTILE.INC($AP$2:$AP$1000,0.5),"Medium Risk","Low Risk"))</f>
        <v>Medium Risk</v>
      </c>
      <c r="AR884">
        <f>(HR[[#This Row],[OverTimeFlag]]*4+HR[[#This Row],[LowWLBFlag]]*3+HR[[#This Row],[LowJobSatisFlag]]*2+HR[[#This Row],[LowProFlag]]*1)/10</f>
        <v>0.7</v>
      </c>
      <c r="AS884" t="str">
        <f t="shared" si="13"/>
        <v>High Burnout</v>
      </c>
      <c r="AT884" t="str">
        <f>IF(HR[[#This Row],[YearsSinceLastPromotion]]&gt;4,"High Stagnation",
IF(HR[[#This Row],[YearsSinceLastPromotion]]&gt;=3,"Medium Stagnation","Low Stagnation"))</f>
        <v>High Stagnation</v>
      </c>
      <c r="AU884" t="str">
        <f>IF(HR[[#This Row],[MonthlyIncome]]&lt;4000,"Low Salary",
IF(HR[[#This Row],[MonthlyIncome]]&lt;8000,"Medium Salary","High Salary"))</f>
        <v>High Salary</v>
      </c>
    </row>
    <row r="885" spans="1:47">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IF(HR[[#This Row],[OverTime]]="Yes",1,0)</f>
        <v>0</v>
      </c>
      <c r="AK885">
        <f>IF(HR[[#This Row],[JobSatisfaction]]&lt;=2,1,0)</f>
        <v>0</v>
      </c>
      <c r="AL885">
        <f>IF(HR[[#This Row],[WorkLifeBalance]]&lt;=2,1,0)</f>
        <v>0</v>
      </c>
      <c r="AM885">
        <f>IF(HR[[#This Row],[MonthlyIncome]]&lt;AVERAGE(HR[MonthlyIncome]),1,0)</f>
        <v>1</v>
      </c>
      <c r="AN885">
        <f>IF(HR[[#This Row],[EnvironmentSatisfaction]]&lt;=2,1,0)</f>
        <v>1</v>
      </c>
      <c r="AO885">
        <f>IF(HR[[#This Row],[YearsSinceLastPromotion]]&gt;4,1,0)</f>
        <v>0</v>
      </c>
      <c r="AP885">
        <f>(HR[[#This Row],[OverTimeFlag]]*1.5+HR[[#This Row],[LowJobSatisFlag]]*2.5+HR[[#This Row],[LowWLBFlag]]*2+HR[[#This Row],[LowSalaryFlag]]*1.5+HR[[#This Row],[LowEnviFlag]]*2+HR[[#This Row],[LowProFlag]]*0.5)/10</f>
        <v>0.35</v>
      </c>
      <c r="AQ885" t="str">
        <f>IF(A885&gt;=_xlfn.PERCENTILE.INC($A$2:$A$1000,0.8),"High Risk",
IF(HR[[#This Row],[AttritionRiskScore]]&gt;=_xlfn.PERCENTILE.INC($AP$2:$AP$1000,0.5),"Medium Risk","Low Risk"))</f>
        <v>Medium Risk</v>
      </c>
      <c r="AR885">
        <f>(HR[[#This Row],[OverTimeFlag]]*4+HR[[#This Row],[LowWLBFlag]]*3+HR[[#This Row],[LowJobSatisFlag]]*2+HR[[#This Row],[LowProFlag]]*1)/10</f>
        <v>0</v>
      </c>
      <c r="AS885" t="str">
        <f t="shared" si="13"/>
        <v>Low Burnout</v>
      </c>
      <c r="AT885" t="str">
        <f>IF(HR[[#This Row],[YearsSinceLastPromotion]]&gt;4,"High Stagnation",
IF(HR[[#This Row],[YearsSinceLastPromotion]]&gt;=3,"Medium Stagnation","Low Stagnation"))</f>
        <v>Medium Stagnation</v>
      </c>
      <c r="AU885" t="str">
        <f>IF(HR[[#This Row],[MonthlyIncome]]&lt;4000,"Low Salary",
IF(HR[[#This Row],[MonthlyIncome]]&lt;8000,"Medium Salary","High Salary"))</f>
        <v>Low Salary</v>
      </c>
    </row>
    <row r="886" spans="1:47">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IF(HR[[#This Row],[OverTime]]="Yes",1,0)</f>
        <v>0</v>
      </c>
      <c r="AK886">
        <f>IF(HR[[#This Row],[JobSatisfaction]]&lt;=2,1,0)</f>
        <v>1</v>
      </c>
      <c r="AL886">
        <f>IF(HR[[#This Row],[WorkLifeBalance]]&lt;=2,1,0)</f>
        <v>0</v>
      </c>
      <c r="AM886">
        <f>IF(HR[[#This Row],[MonthlyIncome]]&lt;AVERAGE(HR[MonthlyIncome]),1,0)</f>
        <v>0</v>
      </c>
      <c r="AN886">
        <f>IF(HR[[#This Row],[EnvironmentSatisfaction]]&lt;=2,1,0)</f>
        <v>1</v>
      </c>
      <c r="AO886">
        <f>IF(HR[[#This Row],[YearsSinceLastPromotion]]&gt;4,1,0)</f>
        <v>0</v>
      </c>
      <c r="AP886">
        <f>(HR[[#This Row],[OverTimeFlag]]*1.5+HR[[#This Row],[LowJobSatisFlag]]*2.5+HR[[#This Row],[LowWLBFlag]]*2+HR[[#This Row],[LowSalaryFlag]]*1.5+HR[[#This Row],[LowEnviFlag]]*2+HR[[#This Row],[LowProFlag]]*0.5)/10</f>
        <v>0.45</v>
      </c>
      <c r="AQ886" t="str">
        <f>IF(A886&gt;=_xlfn.PERCENTILE.INC($A$2:$A$1000,0.8),"High Risk",
IF(HR[[#This Row],[AttritionRiskScore]]&gt;=_xlfn.PERCENTILE.INC($AP$2:$AP$1000,0.5),"Medium Risk","Low Risk"))</f>
        <v>Medium Risk</v>
      </c>
      <c r="AR886">
        <f>(HR[[#This Row],[OverTimeFlag]]*4+HR[[#This Row],[LowWLBFlag]]*3+HR[[#This Row],[LowJobSatisFlag]]*2+HR[[#This Row],[LowProFlag]]*1)/10</f>
        <v>0.2</v>
      </c>
      <c r="AS886" t="str">
        <f t="shared" si="13"/>
        <v>Low Burnout</v>
      </c>
      <c r="AT886" t="str">
        <f>IF(HR[[#This Row],[YearsSinceLastPromotion]]&gt;4,"High Stagnation",
IF(HR[[#This Row],[YearsSinceLastPromotion]]&gt;=3,"Medium Stagnation","Low Stagnation"))</f>
        <v>Low Stagnation</v>
      </c>
      <c r="AU886" t="str">
        <f>IF(HR[[#This Row],[MonthlyIncome]]&lt;4000,"Low Salary",
IF(HR[[#This Row],[MonthlyIncome]]&lt;8000,"Medium Salary","High Salary"))</f>
        <v>Medium Salary</v>
      </c>
    </row>
    <row r="887" spans="1:47">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IF(HR[[#This Row],[OverTime]]="Yes",1,0)</f>
        <v>0</v>
      </c>
      <c r="AK887">
        <f>IF(HR[[#This Row],[JobSatisfaction]]&lt;=2,1,0)</f>
        <v>0</v>
      </c>
      <c r="AL887">
        <f>IF(HR[[#This Row],[WorkLifeBalance]]&lt;=2,1,0)</f>
        <v>0</v>
      </c>
      <c r="AM887">
        <f>IF(HR[[#This Row],[MonthlyIncome]]&lt;AVERAGE(HR[MonthlyIncome]),1,0)</f>
        <v>1</v>
      </c>
      <c r="AN887">
        <f>IF(HR[[#This Row],[EnvironmentSatisfaction]]&lt;=2,1,0)</f>
        <v>0</v>
      </c>
      <c r="AO887">
        <f>IF(HR[[#This Row],[YearsSinceLastPromotion]]&gt;4,1,0)</f>
        <v>0</v>
      </c>
      <c r="AP887">
        <f>(HR[[#This Row],[OverTimeFlag]]*1.5+HR[[#This Row],[LowJobSatisFlag]]*2.5+HR[[#This Row],[LowWLBFlag]]*2+HR[[#This Row],[LowSalaryFlag]]*1.5+HR[[#This Row],[LowEnviFlag]]*2+HR[[#This Row],[LowProFlag]]*0.5)/10</f>
        <v>0.15</v>
      </c>
      <c r="AQ887" t="str">
        <f>IF(A887&gt;=_xlfn.PERCENTILE.INC($A$2:$A$1000,0.8),"High Risk",
IF(HR[[#This Row],[AttritionRiskScore]]&gt;=_xlfn.PERCENTILE.INC($AP$2:$AP$1000,0.5),"Medium Risk","Low Risk"))</f>
        <v>Low Risk</v>
      </c>
      <c r="AR887">
        <f>(HR[[#This Row],[OverTimeFlag]]*4+HR[[#This Row],[LowWLBFlag]]*3+HR[[#This Row],[LowJobSatisFlag]]*2+HR[[#This Row],[LowProFlag]]*1)/10</f>
        <v>0</v>
      </c>
      <c r="AS887" t="str">
        <f t="shared" si="13"/>
        <v>Low Burnout</v>
      </c>
      <c r="AT887" t="str">
        <f>IF(HR[[#This Row],[YearsSinceLastPromotion]]&gt;4,"High Stagnation",
IF(HR[[#This Row],[YearsSinceLastPromotion]]&gt;=3,"Medium Stagnation","Low Stagnation"))</f>
        <v>Low Stagnation</v>
      </c>
      <c r="AU887" t="str">
        <f>IF(HR[[#This Row],[MonthlyIncome]]&lt;4000,"Low Salary",
IF(HR[[#This Row],[MonthlyIncome]]&lt;8000,"Medium Salary","High Salary"))</f>
        <v>Medium Salary</v>
      </c>
    </row>
    <row r="888" spans="1:47">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IF(HR[[#This Row],[OverTime]]="Yes",1,0)</f>
        <v>1</v>
      </c>
      <c r="AK888">
        <f>IF(HR[[#This Row],[JobSatisfaction]]&lt;=2,1,0)</f>
        <v>1</v>
      </c>
      <c r="AL888">
        <f>IF(HR[[#This Row],[WorkLifeBalance]]&lt;=2,1,0)</f>
        <v>0</v>
      </c>
      <c r="AM888">
        <f>IF(HR[[#This Row],[MonthlyIncome]]&lt;AVERAGE(HR[MonthlyIncome]),1,0)</f>
        <v>1</v>
      </c>
      <c r="AN888">
        <f>IF(HR[[#This Row],[EnvironmentSatisfaction]]&lt;=2,1,0)</f>
        <v>0</v>
      </c>
      <c r="AO888">
        <f>IF(HR[[#This Row],[YearsSinceLastPromotion]]&gt;4,1,0)</f>
        <v>1</v>
      </c>
      <c r="AP888">
        <f>(HR[[#This Row],[OverTimeFlag]]*1.5+HR[[#This Row],[LowJobSatisFlag]]*2.5+HR[[#This Row],[LowWLBFlag]]*2+HR[[#This Row],[LowSalaryFlag]]*1.5+HR[[#This Row],[LowEnviFlag]]*2+HR[[#This Row],[LowProFlag]]*0.5)/10</f>
        <v>0.6</v>
      </c>
      <c r="AQ888" t="str">
        <f>IF(A888&gt;=_xlfn.PERCENTILE.INC($A$2:$A$1000,0.8),"High Risk",
IF(HR[[#This Row],[AttritionRiskScore]]&gt;=_xlfn.PERCENTILE.INC($AP$2:$AP$1000,0.5),"Medium Risk","Low Risk"))</f>
        <v>Medium Risk</v>
      </c>
      <c r="AR888">
        <f>(HR[[#This Row],[OverTimeFlag]]*4+HR[[#This Row],[LowWLBFlag]]*3+HR[[#This Row],[LowJobSatisFlag]]*2+HR[[#This Row],[LowProFlag]]*1)/10</f>
        <v>0.7</v>
      </c>
      <c r="AS888" t="str">
        <f t="shared" si="13"/>
        <v>High Burnout</v>
      </c>
      <c r="AT888" t="str">
        <f>IF(HR[[#This Row],[YearsSinceLastPromotion]]&gt;4,"High Stagnation",
IF(HR[[#This Row],[YearsSinceLastPromotion]]&gt;=3,"Medium Stagnation","Low Stagnation"))</f>
        <v>High Stagnation</v>
      </c>
      <c r="AU888" t="str">
        <f>IF(HR[[#This Row],[MonthlyIncome]]&lt;4000,"Low Salary",
IF(HR[[#This Row],[MonthlyIncome]]&lt;8000,"Medium Salary","High Salary"))</f>
        <v>Low Salary</v>
      </c>
    </row>
    <row r="889" spans="1:47">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IF(HR[[#This Row],[OverTime]]="Yes",1,0)</f>
        <v>1</v>
      </c>
      <c r="AK889">
        <f>IF(HR[[#This Row],[JobSatisfaction]]&lt;=2,1,0)</f>
        <v>1</v>
      </c>
      <c r="AL889">
        <f>IF(HR[[#This Row],[WorkLifeBalance]]&lt;=2,1,0)</f>
        <v>0</v>
      </c>
      <c r="AM889">
        <f>IF(HR[[#This Row],[MonthlyIncome]]&lt;AVERAGE(HR[MonthlyIncome]),1,0)</f>
        <v>0</v>
      </c>
      <c r="AN889">
        <f>IF(HR[[#This Row],[EnvironmentSatisfaction]]&lt;=2,1,0)</f>
        <v>1</v>
      </c>
      <c r="AO889">
        <f>IF(HR[[#This Row],[YearsSinceLastPromotion]]&gt;4,1,0)</f>
        <v>0</v>
      </c>
      <c r="AP889">
        <f>(HR[[#This Row],[OverTimeFlag]]*1.5+HR[[#This Row],[LowJobSatisFlag]]*2.5+HR[[#This Row],[LowWLBFlag]]*2+HR[[#This Row],[LowSalaryFlag]]*1.5+HR[[#This Row],[LowEnviFlag]]*2+HR[[#This Row],[LowProFlag]]*0.5)/10</f>
        <v>0.6</v>
      </c>
      <c r="AQ889" t="str">
        <f>IF(A889&gt;=_xlfn.PERCENTILE.INC($A$2:$A$1000,0.8),"High Risk",
IF(HR[[#This Row],[AttritionRiskScore]]&gt;=_xlfn.PERCENTILE.INC($AP$2:$AP$1000,0.5),"Medium Risk","Low Risk"))</f>
        <v>Medium Risk</v>
      </c>
      <c r="AR889">
        <f>(HR[[#This Row],[OverTimeFlag]]*4+HR[[#This Row],[LowWLBFlag]]*3+HR[[#This Row],[LowJobSatisFlag]]*2+HR[[#This Row],[LowProFlag]]*1)/10</f>
        <v>0.6</v>
      </c>
      <c r="AS889" t="str">
        <f t="shared" si="13"/>
        <v>Medium Burnout</v>
      </c>
      <c r="AT889" t="str">
        <f>IF(HR[[#This Row],[YearsSinceLastPromotion]]&gt;4,"High Stagnation",
IF(HR[[#This Row],[YearsSinceLastPromotion]]&gt;=3,"Medium Stagnation","Low Stagnation"))</f>
        <v>Low Stagnation</v>
      </c>
      <c r="AU889" t="str">
        <f>IF(HR[[#This Row],[MonthlyIncome]]&lt;4000,"Low Salary",
IF(HR[[#This Row],[MonthlyIncome]]&lt;8000,"Medium Salary","High Salary"))</f>
        <v>High Salary</v>
      </c>
    </row>
    <row r="890" spans="1:47">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IF(HR[[#This Row],[OverTime]]="Yes",1,0)</f>
        <v>1</v>
      </c>
      <c r="AK890">
        <f>IF(HR[[#This Row],[JobSatisfaction]]&lt;=2,1,0)</f>
        <v>0</v>
      </c>
      <c r="AL890">
        <f>IF(HR[[#This Row],[WorkLifeBalance]]&lt;=2,1,0)</f>
        <v>1</v>
      </c>
      <c r="AM890">
        <f>IF(HR[[#This Row],[MonthlyIncome]]&lt;AVERAGE(HR[MonthlyIncome]),1,0)</f>
        <v>0</v>
      </c>
      <c r="AN890">
        <f>IF(HR[[#This Row],[EnvironmentSatisfaction]]&lt;=2,1,0)</f>
        <v>0</v>
      </c>
      <c r="AO890">
        <f>IF(HR[[#This Row],[YearsSinceLastPromotion]]&gt;4,1,0)</f>
        <v>0</v>
      </c>
      <c r="AP890">
        <f>(HR[[#This Row],[OverTimeFlag]]*1.5+HR[[#This Row],[LowJobSatisFlag]]*2.5+HR[[#This Row],[LowWLBFlag]]*2+HR[[#This Row],[LowSalaryFlag]]*1.5+HR[[#This Row],[LowEnviFlag]]*2+HR[[#This Row],[LowProFlag]]*0.5)/10</f>
        <v>0.35</v>
      </c>
      <c r="AQ890" t="str">
        <f>IF(A890&gt;=_xlfn.PERCENTILE.INC($A$2:$A$1000,0.8),"High Risk",
IF(HR[[#This Row],[AttritionRiskScore]]&gt;=_xlfn.PERCENTILE.INC($AP$2:$AP$1000,0.5),"Medium Risk","Low Risk"))</f>
        <v>Medium Risk</v>
      </c>
      <c r="AR890">
        <f>(HR[[#This Row],[OverTimeFlag]]*4+HR[[#This Row],[LowWLBFlag]]*3+HR[[#This Row],[LowJobSatisFlag]]*2+HR[[#This Row],[LowProFlag]]*1)/10</f>
        <v>0.7</v>
      </c>
      <c r="AS890" t="str">
        <f t="shared" si="13"/>
        <v>High Burnout</v>
      </c>
      <c r="AT890" t="str">
        <f>IF(HR[[#This Row],[YearsSinceLastPromotion]]&gt;4,"High Stagnation",
IF(HR[[#This Row],[YearsSinceLastPromotion]]&gt;=3,"Medium Stagnation","Low Stagnation"))</f>
        <v>Medium Stagnation</v>
      </c>
      <c r="AU890" t="str">
        <f>IF(HR[[#This Row],[MonthlyIncome]]&lt;4000,"Low Salary",
IF(HR[[#This Row],[MonthlyIncome]]&lt;8000,"Medium Salary","High Salary"))</f>
        <v>High Salary</v>
      </c>
    </row>
    <row r="891" spans="1:47">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IF(HR[[#This Row],[OverTime]]="Yes",1,0)</f>
        <v>1</v>
      </c>
      <c r="AK891">
        <f>IF(HR[[#This Row],[JobSatisfaction]]&lt;=2,1,0)</f>
        <v>1</v>
      </c>
      <c r="AL891">
        <f>IF(HR[[#This Row],[WorkLifeBalance]]&lt;=2,1,0)</f>
        <v>1</v>
      </c>
      <c r="AM891">
        <f>IF(HR[[#This Row],[MonthlyIncome]]&lt;AVERAGE(HR[MonthlyIncome]),1,0)</f>
        <v>1</v>
      </c>
      <c r="AN891">
        <f>IF(HR[[#This Row],[EnvironmentSatisfaction]]&lt;=2,1,0)</f>
        <v>1</v>
      </c>
      <c r="AO891">
        <f>IF(HR[[#This Row],[YearsSinceLastPromotion]]&gt;4,1,0)</f>
        <v>1</v>
      </c>
      <c r="AP891">
        <f>(HR[[#This Row],[OverTimeFlag]]*1.5+HR[[#This Row],[LowJobSatisFlag]]*2.5+HR[[#This Row],[LowWLBFlag]]*2+HR[[#This Row],[LowSalaryFlag]]*1.5+HR[[#This Row],[LowEnviFlag]]*2+HR[[#This Row],[LowProFlag]]*0.5)/10</f>
        <v>1</v>
      </c>
      <c r="AQ891" t="str">
        <f>IF(A891&gt;=_xlfn.PERCENTILE.INC($A$2:$A$1000,0.8),"High Risk",
IF(HR[[#This Row],[AttritionRiskScore]]&gt;=_xlfn.PERCENTILE.INC($AP$2:$AP$1000,0.5),"Medium Risk","Low Risk"))</f>
        <v>Medium Risk</v>
      </c>
      <c r="AR891">
        <f>(HR[[#This Row],[OverTimeFlag]]*4+HR[[#This Row],[LowWLBFlag]]*3+HR[[#This Row],[LowJobSatisFlag]]*2+HR[[#This Row],[LowProFlag]]*1)/10</f>
        <v>1</v>
      </c>
      <c r="AS891" t="str">
        <f t="shared" si="13"/>
        <v>High Burnout</v>
      </c>
      <c r="AT891" t="str">
        <f>IF(HR[[#This Row],[YearsSinceLastPromotion]]&gt;4,"High Stagnation",
IF(HR[[#This Row],[YearsSinceLastPromotion]]&gt;=3,"Medium Stagnation","Low Stagnation"))</f>
        <v>High Stagnation</v>
      </c>
      <c r="AU891" t="str">
        <f>IF(HR[[#This Row],[MonthlyIncome]]&lt;4000,"Low Salary",
IF(HR[[#This Row],[MonthlyIncome]]&lt;8000,"Medium Salary","High Salary"))</f>
        <v>Low Salary</v>
      </c>
    </row>
    <row r="892" spans="1:47">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IF(HR[[#This Row],[OverTime]]="Yes",1,0)</f>
        <v>0</v>
      </c>
      <c r="AK892">
        <f>IF(HR[[#This Row],[JobSatisfaction]]&lt;=2,1,0)</f>
        <v>0</v>
      </c>
      <c r="AL892">
        <f>IF(HR[[#This Row],[WorkLifeBalance]]&lt;=2,1,0)</f>
        <v>1</v>
      </c>
      <c r="AM892">
        <f>IF(HR[[#This Row],[MonthlyIncome]]&lt;AVERAGE(HR[MonthlyIncome]),1,0)</f>
        <v>0</v>
      </c>
      <c r="AN892">
        <f>IF(HR[[#This Row],[EnvironmentSatisfaction]]&lt;=2,1,0)</f>
        <v>0</v>
      </c>
      <c r="AO892">
        <f>IF(HR[[#This Row],[YearsSinceLastPromotion]]&gt;4,1,0)</f>
        <v>0</v>
      </c>
      <c r="AP892">
        <f>(HR[[#This Row],[OverTimeFlag]]*1.5+HR[[#This Row],[LowJobSatisFlag]]*2.5+HR[[#This Row],[LowWLBFlag]]*2+HR[[#This Row],[LowSalaryFlag]]*1.5+HR[[#This Row],[LowEnviFlag]]*2+HR[[#This Row],[LowProFlag]]*0.5)/10</f>
        <v>0.2</v>
      </c>
      <c r="AQ892" t="str">
        <f>IF(A892&gt;=_xlfn.PERCENTILE.INC($A$2:$A$1000,0.8),"High Risk",
IF(HR[[#This Row],[AttritionRiskScore]]&gt;=_xlfn.PERCENTILE.INC($AP$2:$AP$1000,0.5),"Medium Risk","Low Risk"))</f>
        <v>High Risk</v>
      </c>
      <c r="AR892">
        <f>(HR[[#This Row],[OverTimeFlag]]*4+HR[[#This Row],[LowWLBFlag]]*3+HR[[#This Row],[LowJobSatisFlag]]*2+HR[[#This Row],[LowProFlag]]*1)/10</f>
        <v>0.3</v>
      </c>
      <c r="AS892" t="str">
        <f t="shared" si="13"/>
        <v>Low Burnout</v>
      </c>
      <c r="AT892" t="str">
        <f>IF(HR[[#This Row],[YearsSinceLastPromotion]]&gt;4,"High Stagnation",
IF(HR[[#This Row],[YearsSinceLastPromotion]]&gt;=3,"Medium Stagnation","Low Stagnation"))</f>
        <v>Low Stagnation</v>
      </c>
      <c r="AU892" t="str">
        <f>IF(HR[[#This Row],[MonthlyIncome]]&lt;4000,"Low Salary",
IF(HR[[#This Row],[MonthlyIncome]]&lt;8000,"Medium Salary","High Salary"))</f>
        <v>High Salary</v>
      </c>
    </row>
    <row r="893" spans="1:47">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IF(HR[[#This Row],[OverTime]]="Yes",1,0)</f>
        <v>0</v>
      </c>
      <c r="AK893">
        <f>IF(HR[[#This Row],[JobSatisfaction]]&lt;=2,1,0)</f>
        <v>0</v>
      </c>
      <c r="AL893">
        <f>IF(HR[[#This Row],[WorkLifeBalance]]&lt;=2,1,0)</f>
        <v>0</v>
      </c>
      <c r="AM893">
        <f>IF(HR[[#This Row],[MonthlyIncome]]&lt;AVERAGE(HR[MonthlyIncome]),1,0)</f>
        <v>1</v>
      </c>
      <c r="AN893">
        <f>IF(HR[[#This Row],[EnvironmentSatisfaction]]&lt;=2,1,0)</f>
        <v>1</v>
      </c>
      <c r="AO893">
        <f>IF(HR[[#This Row],[YearsSinceLastPromotion]]&gt;4,1,0)</f>
        <v>1</v>
      </c>
      <c r="AP893">
        <f>(HR[[#This Row],[OverTimeFlag]]*1.5+HR[[#This Row],[LowJobSatisFlag]]*2.5+HR[[#This Row],[LowWLBFlag]]*2+HR[[#This Row],[LowSalaryFlag]]*1.5+HR[[#This Row],[LowEnviFlag]]*2+HR[[#This Row],[LowProFlag]]*0.5)/10</f>
        <v>0.4</v>
      </c>
      <c r="AQ893" t="str">
        <f>IF(A893&gt;=_xlfn.PERCENTILE.INC($A$2:$A$1000,0.8),"High Risk",
IF(HR[[#This Row],[AttritionRiskScore]]&gt;=_xlfn.PERCENTILE.INC($AP$2:$AP$1000,0.5),"Medium Risk","Low Risk"))</f>
        <v>Medium Risk</v>
      </c>
      <c r="AR893">
        <f>(HR[[#This Row],[OverTimeFlag]]*4+HR[[#This Row],[LowWLBFlag]]*3+HR[[#This Row],[LowJobSatisFlag]]*2+HR[[#This Row],[LowProFlag]]*1)/10</f>
        <v>0.1</v>
      </c>
      <c r="AS893" t="str">
        <f t="shared" si="13"/>
        <v>Low Burnout</v>
      </c>
      <c r="AT893" t="str">
        <f>IF(HR[[#This Row],[YearsSinceLastPromotion]]&gt;4,"High Stagnation",
IF(HR[[#This Row],[YearsSinceLastPromotion]]&gt;=3,"Medium Stagnation","Low Stagnation"))</f>
        <v>High Stagnation</v>
      </c>
      <c r="AU893" t="str">
        <f>IF(HR[[#This Row],[MonthlyIncome]]&lt;4000,"Low Salary",
IF(HR[[#This Row],[MonthlyIncome]]&lt;8000,"Medium Salary","High Salary"))</f>
        <v>Low Salary</v>
      </c>
    </row>
    <row r="894" spans="1:47">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IF(HR[[#This Row],[OverTime]]="Yes",1,0)</f>
        <v>1</v>
      </c>
      <c r="AK894">
        <f>IF(HR[[#This Row],[JobSatisfaction]]&lt;=2,1,0)</f>
        <v>1</v>
      </c>
      <c r="AL894">
        <f>IF(HR[[#This Row],[WorkLifeBalance]]&lt;=2,1,0)</f>
        <v>0</v>
      </c>
      <c r="AM894">
        <f>IF(HR[[#This Row],[MonthlyIncome]]&lt;AVERAGE(HR[MonthlyIncome]),1,0)</f>
        <v>1</v>
      </c>
      <c r="AN894">
        <f>IF(HR[[#This Row],[EnvironmentSatisfaction]]&lt;=2,1,0)</f>
        <v>1</v>
      </c>
      <c r="AO894">
        <f>IF(HR[[#This Row],[YearsSinceLastPromotion]]&gt;4,1,0)</f>
        <v>0</v>
      </c>
      <c r="AP894">
        <f>(HR[[#This Row],[OverTimeFlag]]*1.5+HR[[#This Row],[LowJobSatisFlag]]*2.5+HR[[#This Row],[LowWLBFlag]]*2+HR[[#This Row],[LowSalaryFlag]]*1.5+HR[[#This Row],[LowEnviFlag]]*2+HR[[#This Row],[LowProFlag]]*0.5)/10</f>
        <v>0.75</v>
      </c>
      <c r="AQ894" t="str">
        <f>IF(A894&gt;=_xlfn.PERCENTILE.INC($A$2:$A$1000,0.8),"High Risk",
IF(HR[[#This Row],[AttritionRiskScore]]&gt;=_xlfn.PERCENTILE.INC($AP$2:$AP$1000,0.5),"Medium Risk","Low Risk"))</f>
        <v>Medium Risk</v>
      </c>
      <c r="AR894">
        <f>(HR[[#This Row],[OverTimeFlag]]*4+HR[[#This Row],[LowWLBFlag]]*3+HR[[#This Row],[LowJobSatisFlag]]*2+HR[[#This Row],[LowProFlag]]*1)/10</f>
        <v>0.6</v>
      </c>
      <c r="AS894" t="str">
        <f t="shared" si="13"/>
        <v>Medium Burnout</v>
      </c>
      <c r="AT894" t="str">
        <f>IF(HR[[#This Row],[YearsSinceLastPromotion]]&gt;4,"High Stagnation",
IF(HR[[#This Row],[YearsSinceLastPromotion]]&gt;=3,"Medium Stagnation","Low Stagnation"))</f>
        <v>Low Stagnation</v>
      </c>
      <c r="AU894" t="str">
        <f>IF(HR[[#This Row],[MonthlyIncome]]&lt;4000,"Low Salary",
IF(HR[[#This Row],[MonthlyIncome]]&lt;8000,"Medium Salary","High Salary"))</f>
        <v>Low Salary</v>
      </c>
    </row>
    <row r="895" spans="1:47">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IF(HR[[#This Row],[OverTime]]="Yes",1,0)</f>
        <v>0</v>
      </c>
      <c r="AK895">
        <f>IF(HR[[#This Row],[JobSatisfaction]]&lt;=2,1,0)</f>
        <v>0</v>
      </c>
      <c r="AL895">
        <f>IF(HR[[#This Row],[WorkLifeBalance]]&lt;=2,1,0)</f>
        <v>0</v>
      </c>
      <c r="AM895">
        <f>IF(HR[[#This Row],[MonthlyIncome]]&lt;AVERAGE(HR[MonthlyIncome]),1,0)</f>
        <v>1</v>
      </c>
      <c r="AN895">
        <f>IF(HR[[#This Row],[EnvironmentSatisfaction]]&lt;=2,1,0)</f>
        <v>1</v>
      </c>
      <c r="AO895">
        <f>IF(HR[[#This Row],[YearsSinceLastPromotion]]&gt;4,1,0)</f>
        <v>0</v>
      </c>
      <c r="AP895">
        <f>(HR[[#This Row],[OverTimeFlag]]*1.5+HR[[#This Row],[LowJobSatisFlag]]*2.5+HR[[#This Row],[LowWLBFlag]]*2+HR[[#This Row],[LowSalaryFlag]]*1.5+HR[[#This Row],[LowEnviFlag]]*2+HR[[#This Row],[LowProFlag]]*0.5)/10</f>
        <v>0.35</v>
      </c>
      <c r="AQ895" t="str">
        <f>IF(A895&gt;=_xlfn.PERCENTILE.INC($A$2:$A$1000,0.8),"High Risk",
IF(HR[[#This Row],[AttritionRiskScore]]&gt;=_xlfn.PERCENTILE.INC($AP$2:$AP$1000,0.5),"Medium Risk","Low Risk"))</f>
        <v>Medium Risk</v>
      </c>
      <c r="AR895">
        <f>(HR[[#This Row],[OverTimeFlag]]*4+HR[[#This Row],[LowWLBFlag]]*3+HR[[#This Row],[LowJobSatisFlag]]*2+HR[[#This Row],[LowProFlag]]*1)/10</f>
        <v>0</v>
      </c>
      <c r="AS895" t="str">
        <f t="shared" si="13"/>
        <v>Low Burnout</v>
      </c>
      <c r="AT895" t="str">
        <f>IF(HR[[#This Row],[YearsSinceLastPromotion]]&gt;4,"High Stagnation",
IF(HR[[#This Row],[YearsSinceLastPromotion]]&gt;=3,"Medium Stagnation","Low Stagnation"))</f>
        <v>Low Stagnation</v>
      </c>
      <c r="AU895" t="str">
        <f>IF(HR[[#This Row],[MonthlyIncome]]&lt;4000,"Low Salary",
IF(HR[[#This Row],[MonthlyIncome]]&lt;8000,"Medium Salary","High Salary"))</f>
        <v>Low Salary</v>
      </c>
    </row>
    <row r="896" spans="1:47">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IF(HR[[#This Row],[OverTime]]="Yes",1,0)</f>
        <v>0</v>
      </c>
      <c r="AK896">
        <f>IF(HR[[#This Row],[JobSatisfaction]]&lt;=2,1,0)</f>
        <v>0</v>
      </c>
      <c r="AL896">
        <f>IF(HR[[#This Row],[WorkLifeBalance]]&lt;=2,1,0)</f>
        <v>0</v>
      </c>
      <c r="AM896">
        <f>IF(HR[[#This Row],[MonthlyIncome]]&lt;AVERAGE(HR[MonthlyIncome]),1,0)</f>
        <v>0</v>
      </c>
      <c r="AN896">
        <f>IF(HR[[#This Row],[EnvironmentSatisfaction]]&lt;=2,1,0)</f>
        <v>0</v>
      </c>
      <c r="AO896">
        <f>IF(HR[[#This Row],[YearsSinceLastPromotion]]&gt;4,1,0)</f>
        <v>0</v>
      </c>
      <c r="AP896">
        <f>(HR[[#This Row],[OverTimeFlag]]*1.5+HR[[#This Row],[LowJobSatisFlag]]*2.5+HR[[#This Row],[LowWLBFlag]]*2+HR[[#This Row],[LowSalaryFlag]]*1.5+HR[[#This Row],[LowEnviFlag]]*2+HR[[#This Row],[LowProFlag]]*0.5)/10</f>
        <v>0</v>
      </c>
      <c r="AQ896" t="str">
        <f>IF(A896&gt;=_xlfn.PERCENTILE.INC($A$2:$A$1000,0.8),"High Risk",
IF(HR[[#This Row],[AttritionRiskScore]]&gt;=_xlfn.PERCENTILE.INC($AP$2:$AP$1000,0.5),"Medium Risk","Low Risk"))</f>
        <v>High Risk</v>
      </c>
      <c r="AR896">
        <f>(HR[[#This Row],[OverTimeFlag]]*4+HR[[#This Row],[LowWLBFlag]]*3+HR[[#This Row],[LowJobSatisFlag]]*2+HR[[#This Row],[LowProFlag]]*1)/10</f>
        <v>0</v>
      </c>
      <c r="AS896" t="str">
        <f t="shared" si="13"/>
        <v>Low Burnout</v>
      </c>
      <c r="AT896" t="str">
        <f>IF(HR[[#This Row],[YearsSinceLastPromotion]]&gt;4,"High Stagnation",
IF(HR[[#This Row],[YearsSinceLastPromotion]]&gt;=3,"Medium Stagnation","Low Stagnation"))</f>
        <v>Low Stagnation</v>
      </c>
      <c r="AU896" t="str">
        <f>IF(HR[[#This Row],[MonthlyIncome]]&lt;4000,"Low Salary",
IF(HR[[#This Row],[MonthlyIncome]]&lt;8000,"Medium Salary","High Salary"))</f>
        <v>High Salary</v>
      </c>
    </row>
    <row r="897" spans="1:47">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IF(HR[[#This Row],[OverTime]]="Yes",1,0)</f>
        <v>1</v>
      </c>
      <c r="AK897">
        <f>IF(HR[[#This Row],[JobSatisfaction]]&lt;=2,1,0)</f>
        <v>1</v>
      </c>
      <c r="AL897">
        <f>IF(HR[[#This Row],[WorkLifeBalance]]&lt;=2,1,0)</f>
        <v>1</v>
      </c>
      <c r="AM897">
        <f>IF(HR[[#This Row],[MonthlyIncome]]&lt;AVERAGE(HR[MonthlyIncome]),1,0)</f>
        <v>0</v>
      </c>
      <c r="AN897">
        <f>IF(HR[[#This Row],[EnvironmentSatisfaction]]&lt;=2,1,0)</f>
        <v>0</v>
      </c>
      <c r="AO897">
        <f>IF(HR[[#This Row],[YearsSinceLastPromotion]]&gt;4,1,0)</f>
        <v>0</v>
      </c>
      <c r="AP897">
        <f>(HR[[#This Row],[OverTimeFlag]]*1.5+HR[[#This Row],[LowJobSatisFlag]]*2.5+HR[[#This Row],[LowWLBFlag]]*2+HR[[#This Row],[LowSalaryFlag]]*1.5+HR[[#This Row],[LowEnviFlag]]*2+HR[[#This Row],[LowProFlag]]*0.5)/10</f>
        <v>0.6</v>
      </c>
      <c r="AQ897" t="str">
        <f>IF(A897&gt;=_xlfn.PERCENTILE.INC($A$2:$A$1000,0.8),"High Risk",
IF(HR[[#This Row],[AttritionRiskScore]]&gt;=_xlfn.PERCENTILE.INC($AP$2:$AP$1000,0.5),"Medium Risk","Low Risk"))</f>
        <v>Medium Risk</v>
      </c>
      <c r="AR897">
        <f>(HR[[#This Row],[OverTimeFlag]]*4+HR[[#This Row],[LowWLBFlag]]*3+HR[[#This Row],[LowJobSatisFlag]]*2+HR[[#This Row],[LowProFlag]]*1)/10</f>
        <v>0.9</v>
      </c>
      <c r="AS897" t="str">
        <f t="shared" si="13"/>
        <v>High Burnout</v>
      </c>
      <c r="AT897" t="str">
        <f>IF(HR[[#This Row],[YearsSinceLastPromotion]]&gt;4,"High Stagnation",
IF(HR[[#This Row],[YearsSinceLastPromotion]]&gt;=3,"Medium Stagnation","Low Stagnation"))</f>
        <v>Low Stagnation</v>
      </c>
      <c r="AU897" t="str">
        <f>IF(HR[[#This Row],[MonthlyIncome]]&lt;4000,"Low Salary",
IF(HR[[#This Row],[MonthlyIncome]]&lt;8000,"Medium Salary","High Salary"))</f>
        <v>Medium Salary</v>
      </c>
    </row>
    <row r="898" spans="1:47">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IF(HR[[#This Row],[OverTime]]="Yes",1,0)</f>
        <v>0</v>
      </c>
      <c r="AK898">
        <f>IF(HR[[#This Row],[JobSatisfaction]]&lt;=2,1,0)</f>
        <v>1</v>
      </c>
      <c r="AL898">
        <f>IF(HR[[#This Row],[WorkLifeBalance]]&lt;=2,1,0)</f>
        <v>0</v>
      </c>
      <c r="AM898">
        <f>IF(HR[[#This Row],[MonthlyIncome]]&lt;AVERAGE(HR[MonthlyIncome]),1,0)</f>
        <v>0</v>
      </c>
      <c r="AN898">
        <f>IF(HR[[#This Row],[EnvironmentSatisfaction]]&lt;=2,1,0)</f>
        <v>0</v>
      </c>
      <c r="AO898">
        <f>IF(HR[[#This Row],[YearsSinceLastPromotion]]&gt;4,1,0)</f>
        <v>0</v>
      </c>
      <c r="AP898">
        <f>(HR[[#This Row],[OverTimeFlag]]*1.5+HR[[#This Row],[LowJobSatisFlag]]*2.5+HR[[#This Row],[LowWLBFlag]]*2+HR[[#This Row],[LowSalaryFlag]]*1.5+HR[[#This Row],[LowEnviFlag]]*2+HR[[#This Row],[LowProFlag]]*0.5)/10</f>
        <v>0.25</v>
      </c>
      <c r="AQ898" t="str">
        <f>IF(A898&gt;=_xlfn.PERCENTILE.INC($A$2:$A$1000,0.8),"High Risk",
IF(HR[[#This Row],[AttritionRiskScore]]&gt;=_xlfn.PERCENTILE.INC($AP$2:$AP$1000,0.5),"Medium Risk","Low Risk"))</f>
        <v>Low Risk</v>
      </c>
      <c r="AR898">
        <f>(HR[[#This Row],[OverTimeFlag]]*4+HR[[#This Row],[LowWLBFlag]]*3+HR[[#This Row],[LowJobSatisFlag]]*2+HR[[#This Row],[LowProFlag]]*1)/10</f>
        <v>0.2</v>
      </c>
      <c r="AS898" t="str">
        <f t="shared" ref="AS898:AS961" si="14">IF(AR898&gt;=0.7,"High Burnout",IF(AR898&gt;=0.4,"Medium Burnout","Low Burnout"))</f>
        <v>Low Burnout</v>
      </c>
      <c r="AT898" t="str">
        <f>IF(HR[[#This Row],[YearsSinceLastPromotion]]&gt;4,"High Stagnation",
IF(HR[[#This Row],[YearsSinceLastPromotion]]&gt;=3,"Medium Stagnation","Low Stagnation"))</f>
        <v>Low Stagnation</v>
      </c>
      <c r="AU898" t="str">
        <f>IF(HR[[#This Row],[MonthlyIncome]]&lt;4000,"Low Salary",
IF(HR[[#This Row],[MonthlyIncome]]&lt;8000,"Medium Salary","High Salary"))</f>
        <v>Medium Salary</v>
      </c>
    </row>
    <row r="899" spans="1:47">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IF(HR[[#This Row],[OverTime]]="Yes",1,0)</f>
        <v>0</v>
      </c>
      <c r="AK899">
        <f>IF(HR[[#This Row],[JobSatisfaction]]&lt;=2,1,0)</f>
        <v>0</v>
      </c>
      <c r="AL899">
        <f>IF(HR[[#This Row],[WorkLifeBalance]]&lt;=2,1,0)</f>
        <v>0</v>
      </c>
      <c r="AM899">
        <f>IF(HR[[#This Row],[MonthlyIncome]]&lt;AVERAGE(HR[MonthlyIncome]),1,0)</f>
        <v>1</v>
      </c>
      <c r="AN899">
        <f>IF(HR[[#This Row],[EnvironmentSatisfaction]]&lt;=2,1,0)</f>
        <v>0</v>
      </c>
      <c r="AO899">
        <f>IF(HR[[#This Row],[YearsSinceLastPromotion]]&gt;4,1,0)</f>
        <v>0</v>
      </c>
      <c r="AP899">
        <f>(HR[[#This Row],[OverTimeFlag]]*1.5+HR[[#This Row],[LowJobSatisFlag]]*2.5+HR[[#This Row],[LowWLBFlag]]*2+HR[[#This Row],[LowSalaryFlag]]*1.5+HR[[#This Row],[LowEnviFlag]]*2+HR[[#This Row],[LowProFlag]]*0.5)/10</f>
        <v>0.15</v>
      </c>
      <c r="AQ899" t="str">
        <f>IF(A899&gt;=_xlfn.PERCENTILE.INC($A$2:$A$1000,0.8),"High Risk",
IF(HR[[#This Row],[AttritionRiskScore]]&gt;=_xlfn.PERCENTILE.INC($AP$2:$AP$1000,0.5),"Medium Risk","Low Risk"))</f>
        <v>High Risk</v>
      </c>
      <c r="AR899">
        <f>(HR[[#This Row],[OverTimeFlag]]*4+HR[[#This Row],[LowWLBFlag]]*3+HR[[#This Row],[LowJobSatisFlag]]*2+HR[[#This Row],[LowProFlag]]*1)/10</f>
        <v>0</v>
      </c>
      <c r="AS899" t="str">
        <f t="shared" si="14"/>
        <v>Low Burnout</v>
      </c>
      <c r="AT899" t="str">
        <f>IF(HR[[#This Row],[YearsSinceLastPromotion]]&gt;4,"High Stagnation",
IF(HR[[#This Row],[YearsSinceLastPromotion]]&gt;=3,"Medium Stagnation","Low Stagnation"))</f>
        <v>Low Stagnation</v>
      </c>
      <c r="AU899" t="str">
        <f>IF(HR[[#This Row],[MonthlyIncome]]&lt;4000,"Low Salary",
IF(HR[[#This Row],[MonthlyIncome]]&lt;8000,"Medium Salary","High Salary"))</f>
        <v>Medium Salary</v>
      </c>
    </row>
    <row r="900" spans="1:47">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IF(HR[[#This Row],[OverTime]]="Yes",1,0)</f>
        <v>0</v>
      </c>
      <c r="AK900">
        <f>IF(HR[[#This Row],[JobSatisfaction]]&lt;=2,1,0)</f>
        <v>0</v>
      </c>
      <c r="AL900">
        <f>IF(HR[[#This Row],[WorkLifeBalance]]&lt;=2,1,0)</f>
        <v>0</v>
      </c>
      <c r="AM900">
        <f>IF(HR[[#This Row],[MonthlyIncome]]&lt;AVERAGE(HR[MonthlyIncome]),1,0)</f>
        <v>0</v>
      </c>
      <c r="AN900">
        <f>IF(HR[[#This Row],[EnvironmentSatisfaction]]&lt;=2,1,0)</f>
        <v>0</v>
      </c>
      <c r="AO900">
        <f>IF(HR[[#This Row],[YearsSinceLastPromotion]]&gt;4,1,0)</f>
        <v>0</v>
      </c>
      <c r="AP900">
        <f>(HR[[#This Row],[OverTimeFlag]]*1.5+HR[[#This Row],[LowJobSatisFlag]]*2.5+HR[[#This Row],[LowWLBFlag]]*2+HR[[#This Row],[LowSalaryFlag]]*1.5+HR[[#This Row],[LowEnviFlag]]*2+HR[[#This Row],[LowProFlag]]*0.5)/10</f>
        <v>0</v>
      </c>
      <c r="AQ900" t="str">
        <f>IF(A900&gt;=_xlfn.PERCENTILE.INC($A$2:$A$1000,0.8),"High Risk",
IF(HR[[#This Row],[AttritionRiskScore]]&gt;=_xlfn.PERCENTILE.INC($AP$2:$AP$1000,0.5),"Medium Risk","Low Risk"))</f>
        <v>Low Risk</v>
      </c>
      <c r="AR900">
        <f>(HR[[#This Row],[OverTimeFlag]]*4+HR[[#This Row],[LowWLBFlag]]*3+HR[[#This Row],[LowJobSatisFlag]]*2+HR[[#This Row],[LowProFlag]]*1)/10</f>
        <v>0</v>
      </c>
      <c r="AS900" t="str">
        <f t="shared" si="14"/>
        <v>Low Burnout</v>
      </c>
      <c r="AT900" t="str">
        <f>IF(HR[[#This Row],[YearsSinceLastPromotion]]&gt;4,"High Stagnation",
IF(HR[[#This Row],[YearsSinceLastPromotion]]&gt;=3,"Medium Stagnation","Low Stagnation"))</f>
        <v>Low Stagnation</v>
      </c>
      <c r="AU900" t="str">
        <f>IF(HR[[#This Row],[MonthlyIncome]]&lt;4000,"Low Salary",
IF(HR[[#This Row],[MonthlyIncome]]&lt;8000,"Medium Salary","High Salary"))</f>
        <v>High Salary</v>
      </c>
    </row>
    <row r="901" spans="1:47">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IF(HR[[#This Row],[OverTime]]="Yes",1,0)</f>
        <v>0</v>
      </c>
      <c r="AK901">
        <f>IF(HR[[#This Row],[JobSatisfaction]]&lt;=2,1,0)</f>
        <v>0</v>
      </c>
      <c r="AL901">
        <f>IF(HR[[#This Row],[WorkLifeBalance]]&lt;=2,1,0)</f>
        <v>0</v>
      </c>
      <c r="AM901">
        <f>IF(HR[[#This Row],[MonthlyIncome]]&lt;AVERAGE(HR[MonthlyIncome]),1,0)</f>
        <v>0</v>
      </c>
      <c r="AN901">
        <f>IF(HR[[#This Row],[EnvironmentSatisfaction]]&lt;=2,1,0)</f>
        <v>1</v>
      </c>
      <c r="AO901">
        <f>IF(HR[[#This Row],[YearsSinceLastPromotion]]&gt;4,1,0)</f>
        <v>0</v>
      </c>
      <c r="AP901">
        <f>(HR[[#This Row],[OverTimeFlag]]*1.5+HR[[#This Row],[LowJobSatisFlag]]*2.5+HR[[#This Row],[LowWLBFlag]]*2+HR[[#This Row],[LowSalaryFlag]]*1.5+HR[[#This Row],[LowEnviFlag]]*2+HR[[#This Row],[LowProFlag]]*0.5)/10</f>
        <v>0.2</v>
      </c>
      <c r="AQ901" t="str">
        <f>IF(A901&gt;=_xlfn.PERCENTILE.INC($A$2:$A$1000,0.8),"High Risk",
IF(HR[[#This Row],[AttritionRiskScore]]&gt;=_xlfn.PERCENTILE.INC($AP$2:$AP$1000,0.5),"Medium Risk","Low Risk"))</f>
        <v>High Risk</v>
      </c>
      <c r="AR901">
        <f>(HR[[#This Row],[OverTimeFlag]]*4+HR[[#This Row],[LowWLBFlag]]*3+HR[[#This Row],[LowJobSatisFlag]]*2+HR[[#This Row],[LowProFlag]]*1)/10</f>
        <v>0</v>
      </c>
      <c r="AS901" t="str">
        <f t="shared" si="14"/>
        <v>Low Burnout</v>
      </c>
      <c r="AT901" t="str">
        <f>IF(HR[[#This Row],[YearsSinceLastPromotion]]&gt;4,"High Stagnation",
IF(HR[[#This Row],[YearsSinceLastPromotion]]&gt;=3,"Medium Stagnation","Low Stagnation"))</f>
        <v>Low Stagnation</v>
      </c>
      <c r="AU901" t="str">
        <f>IF(HR[[#This Row],[MonthlyIncome]]&lt;4000,"Low Salary",
IF(HR[[#This Row],[MonthlyIncome]]&lt;8000,"Medium Salary","High Salary"))</f>
        <v>High Salary</v>
      </c>
    </row>
    <row r="902" spans="1:47">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IF(HR[[#This Row],[OverTime]]="Yes",1,0)</f>
        <v>0</v>
      </c>
      <c r="AK902">
        <f>IF(HR[[#This Row],[JobSatisfaction]]&lt;=2,1,0)</f>
        <v>1</v>
      </c>
      <c r="AL902">
        <f>IF(HR[[#This Row],[WorkLifeBalance]]&lt;=2,1,0)</f>
        <v>1</v>
      </c>
      <c r="AM902">
        <f>IF(HR[[#This Row],[MonthlyIncome]]&lt;AVERAGE(HR[MonthlyIncome]),1,0)</f>
        <v>1</v>
      </c>
      <c r="AN902">
        <f>IF(HR[[#This Row],[EnvironmentSatisfaction]]&lt;=2,1,0)</f>
        <v>0</v>
      </c>
      <c r="AO902">
        <f>IF(HR[[#This Row],[YearsSinceLastPromotion]]&gt;4,1,0)</f>
        <v>0</v>
      </c>
      <c r="AP902">
        <f>(HR[[#This Row],[OverTimeFlag]]*1.5+HR[[#This Row],[LowJobSatisFlag]]*2.5+HR[[#This Row],[LowWLBFlag]]*2+HR[[#This Row],[LowSalaryFlag]]*1.5+HR[[#This Row],[LowEnviFlag]]*2+HR[[#This Row],[LowProFlag]]*0.5)/10</f>
        <v>0.6</v>
      </c>
      <c r="AQ902" t="str">
        <f>IF(A902&gt;=_xlfn.PERCENTILE.INC($A$2:$A$1000,0.8),"High Risk",
IF(HR[[#This Row],[AttritionRiskScore]]&gt;=_xlfn.PERCENTILE.INC($AP$2:$AP$1000,0.5),"Medium Risk","Low Risk"))</f>
        <v>Medium Risk</v>
      </c>
      <c r="AR902">
        <f>(HR[[#This Row],[OverTimeFlag]]*4+HR[[#This Row],[LowWLBFlag]]*3+HR[[#This Row],[LowJobSatisFlag]]*2+HR[[#This Row],[LowProFlag]]*1)/10</f>
        <v>0.5</v>
      </c>
      <c r="AS902" t="str">
        <f t="shared" si="14"/>
        <v>Medium Burnout</v>
      </c>
      <c r="AT902" t="str">
        <f>IF(HR[[#This Row],[YearsSinceLastPromotion]]&gt;4,"High Stagnation",
IF(HR[[#This Row],[YearsSinceLastPromotion]]&gt;=3,"Medium Stagnation","Low Stagnation"))</f>
        <v>Low Stagnation</v>
      </c>
      <c r="AU902" t="str">
        <f>IF(HR[[#This Row],[MonthlyIncome]]&lt;4000,"Low Salary",
IF(HR[[#This Row],[MonthlyIncome]]&lt;8000,"Medium Salary","High Salary"))</f>
        <v>Low Salary</v>
      </c>
    </row>
    <row r="903" spans="1:47">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IF(HR[[#This Row],[OverTime]]="Yes",1,0)</f>
        <v>0</v>
      </c>
      <c r="AK903">
        <f>IF(HR[[#This Row],[JobSatisfaction]]&lt;=2,1,0)</f>
        <v>1</v>
      </c>
      <c r="AL903">
        <f>IF(HR[[#This Row],[WorkLifeBalance]]&lt;=2,1,0)</f>
        <v>1</v>
      </c>
      <c r="AM903">
        <f>IF(HR[[#This Row],[MonthlyIncome]]&lt;AVERAGE(HR[MonthlyIncome]),1,0)</f>
        <v>1</v>
      </c>
      <c r="AN903">
        <f>IF(HR[[#This Row],[EnvironmentSatisfaction]]&lt;=2,1,0)</f>
        <v>0</v>
      </c>
      <c r="AO903">
        <f>IF(HR[[#This Row],[YearsSinceLastPromotion]]&gt;4,1,0)</f>
        <v>0</v>
      </c>
      <c r="AP903">
        <f>(HR[[#This Row],[OverTimeFlag]]*1.5+HR[[#This Row],[LowJobSatisFlag]]*2.5+HR[[#This Row],[LowWLBFlag]]*2+HR[[#This Row],[LowSalaryFlag]]*1.5+HR[[#This Row],[LowEnviFlag]]*2+HR[[#This Row],[LowProFlag]]*0.5)/10</f>
        <v>0.6</v>
      </c>
      <c r="AQ903" t="str">
        <f>IF(A903&gt;=_xlfn.PERCENTILE.INC($A$2:$A$1000,0.8),"High Risk",
IF(HR[[#This Row],[AttritionRiskScore]]&gt;=_xlfn.PERCENTILE.INC($AP$2:$AP$1000,0.5),"Medium Risk","Low Risk"))</f>
        <v>High Risk</v>
      </c>
      <c r="AR903">
        <f>(HR[[#This Row],[OverTimeFlag]]*4+HR[[#This Row],[LowWLBFlag]]*3+HR[[#This Row],[LowJobSatisFlag]]*2+HR[[#This Row],[LowProFlag]]*1)/10</f>
        <v>0.5</v>
      </c>
      <c r="AS903" t="str">
        <f t="shared" si="14"/>
        <v>Medium Burnout</v>
      </c>
      <c r="AT903" t="str">
        <f>IF(HR[[#This Row],[YearsSinceLastPromotion]]&gt;4,"High Stagnation",
IF(HR[[#This Row],[YearsSinceLastPromotion]]&gt;=3,"Medium Stagnation","Low Stagnation"))</f>
        <v>Low Stagnation</v>
      </c>
      <c r="AU903" t="str">
        <f>IF(HR[[#This Row],[MonthlyIncome]]&lt;4000,"Low Salary",
IF(HR[[#This Row],[MonthlyIncome]]&lt;8000,"Medium Salary","High Salary"))</f>
        <v>Low Salary</v>
      </c>
    </row>
    <row r="904" spans="1:47">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IF(HR[[#This Row],[OverTime]]="Yes",1,0)</f>
        <v>0</v>
      </c>
      <c r="AK904">
        <f>IF(HR[[#This Row],[JobSatisfaction]]&lt;=2,1,0)</f>
        <v>0</v>
      </c>
      <c r="AL904">
        <f>IF(HR[[#This Row],[WorkLifeBalance]]&lt;=2,1,0)</f>
        <v>0</v>
      </c>
      <c r="AM904">
        <f>IF(HR[[#This Row],[MonthlyIncome]]&lt;AVERAGE(HR[MonthlyIncome]),1,0)</f>
        <v>1</v>
      </c>
      <c r="AN904">
        <f>IF(HR[[#This Row],[EnvironmentSatisfaction]]&lt;=2,1,0)</f>
        <v>1</v>
      </c>
      <c r="AO904">
        <f>IF(HR[[#This Row],[YearsSinceLastPromotion]]&gt;4,1,0)</f>
        <v>0</v>
      </c>
      <c r="AP904">
        <f>(HR[[#This Row],[OverTimeFlag]]*1.5+HR[[#This Row],[LowJobSatisFlag]]*2.5+HR[[#This Row],[LowWLBFlag]]*2+HR[[#This Row],[LowSalaryFlag]]*1.5+HR[[#This Row],[LowEnviFlag]]*2+HR[[#This Row],[LowProFlag]]*0.5)/10</f>
        <v>0.35</v>
      </c>
      <c r="AQ904" t="str">
        <f>IF(A904&gt;=_xlfn.PERCENTILE.INC($A$2:$A$1000,0.8),"High Risk",
IF(HR[[#This Row],[AttritionRiskScore]]&gt;=_xlfn.PERCENTILE.INC($AP$2:$AP$1000,0.5),"Medium Risk","Low Risk"))</f>
        <v>Medium Risk</v>
      </c>
      <c r="AR904">
        <f>(HR[[#This Row],[OverTimeFlag]]*4+HR[[#This Row],[LowWLBFlag]]*3+HR[[#This Row],[LowJobSatisFlag]]*2+HR[[#This Row],[LowProFlag]]*1)/10</f>
        <v>0</v>
      </c>
      <c r="AS904" t="str">
        <f t="shared" si="14"/>
        <v>Low Burnout</v>
      </c>
      <c r="AT904" t="str">
        <f>IF(HR[[#This Row],[YearsSinceLastPromotion]]&gt;4,"High Stagnation",
IF(HR[[#This Row],[YearsSinceLastPromotion]]&gt;=3,"Medium Stagnation","Low Stagnation"))</f>
        <v>Low Stagnation</v>
      </c>
      <c r="AU904" t="str">
        <f>IF(HR[[#This Row],[MonthlyIncome]]&lt;4000,"Low Salary",
IF(HR[[#This Row],[MonthlyIncome]]&lt;8000,"Medium Salary","High Salary"))</f>
        <v>Low Salary</v>
      </c>
    </row>
    <row r="905" spans="1:47">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IF(HR[[#This Row],[OverTime]]="Yes",1,0)</f>
        <v>1</v>
      </c>
      <c r="AK905">
        <f>IF(HR[[#This Row],[JobSatisfaction]]&lt;=2,1,0)</f>
        <v>0</v>
      </c>
      <c r="AL905">
        <f>IF(HR[[#This Row],[WorkLifeBalance]]&lt;=2,1,0)</f>
        <v>0</v>
      </c>
      <c r="AM905">
        <f>IF(HR[[#This Row],[MonthlyIncome]]&lt;AVERAGE(HR[MonthlyIncome]),1,0)</f>
        <v>0</v>
      </c>
      <c r="AN905">
        <f>IF(HR[[#This Row],[EnvironmentSatisfaction]]&lt;=2,1,0)</f>
        <v>0</v>
      </c>
      <c r="AO905">
        <f>IF(HR[[#This Row],[YearsSinceLastPromotion]]&gt;4,1,0)</f>
        <v>0</v>
      </c>
      <c r="AP905">
        <f>(HR[[#This Row],[OverTimeFlag]]*1.5+HR[[#This Row],[LowJobSatisFlag]]*2.5+HR[[#This Row],[LowWLBFlag]]*2+HR[[#This Row],[LowSalaryFlag]]*1.5+HR[[#This Row],[LowEnviFlag]]*2+HR[[#This Row],[LowProFlag]]*0.5)/10</f>
        <v>0.15</v>
      </c>
      <c r="AQ905" t="str">
        <f>IF(A905&gt;=_xlfn.PERCENTILE.INC($A$2:$A$1000,0.8),"High Risk",
IF(HR[[#This Row],[AttritionRiskScore]]&gt;=_xlfn.PERCENTILE.INC($AP$2:$AP$1000,0.5),"Medium Risk","Low Risk"))</f>
        <v>Low Risk</v>
      </c>
      <c r="AR905">
        <f>(HR[[#This Row],[OverTimeFlag]]*4+HR[[#This Row],[LowWLBFlag]]*3+HR[[#This Row],[LowJobSatisFlag]]*2+HR[[#This Row],[LowProFlag]]*1)/10</f>
        <v>0.4</v>
      </c>
      <c r="AS905" t="str">
        <f t="shared" si="14"/>
        <v>Medium Burnout</v>
      </c>
      <c r="AT905" t="str">
        <f>IF(HR[[#This Row],[YearsSinceLastPromotion]]&gt;4,"High Stagnation",
IF(HR[[#This Row],[YearsSinceLastPromotion]]&gt;=3,"Medium Stagnation","Low Stagnation"))</f>
        <v>Low Stagnation</v>
      </c>
      <c r="AU905" t="str">
        <f>IF(HR[[#This Row],[MonthlyIncome]]&lt;4000,"Low Salary",
IF(HR[[#This Row],[MonthlyIncome]]&lt;8000,"Medium Salary","High Salary"))</f>
        <v>Medium Salary</v>
      </c>
    </row>
    <row r="906" spans="1:47">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IF(HR[[#This Row],[OverTime]]="Yes",1,0)</f>
        <v>0</v>
      </c>
      <c r="AK906">
        <f>IF(HR[[#This Row],[JobSatisfaction]]&lt;=2,1,0)</f>
        <v>0</v>
      </c>
      <c r="AL906">
        <f>IF(HR[[#This Row],[WorkLifeBalance]]&lt;=2,1,0)</f>
        <v>0</v>
      </c>
      <c r="AM906">
        <f>IF(HR[[#This Row],[MonthlyIncome]]&lt;AVERAGE(HR[MonthlyIncome]),1,0)</f>
        <v>0</v>
      </c>
      <c r="AN906">
        <f>IF(HR[[#This Row],[EnvironmentSatisfaction]]&lt;=2,1,0)</f>
        <v>0</v>
      </c>
      <c r="AO906">
        <f>IF(HR[[#This Row],[YearsSinceLastPromotion]]&gt;4,1,0)</f>
        <v>0</v>
      </c>
      <c r="AP906">
        <f>(HR[[#This Row],[OverTimeFlag]]*1.5+HR[[#This Row],[LowJobSatisFlag]]*2.5+HR[[#This Row],[LowWLBFlag]]*2+HR[[#This Row],[LowSalaryFlag]]*1.5+HR[[#This Row],[LowEnviFlag]]*2+HR[[#This Row],[LowProFlag]]*0.5)/10</f>
        <v>0</v>
      </c>
      <c r="AQ906" t="str">
        <f>IF(A906&gt;=_xlfn.PERCENTILE.INC($A$2:$A$1000,0.8),"High Risk",
IF(HR[[#This Row],[AttritionRiskScore]]&gt;=_xlfn.PERCENTILE.INC($AP$2:$AP$1000,0.5),"Medium Risk","Low Risk"))</f>
        <v>High Risk</v>
      </c>
      <c r="AR906">
        <f>(HR[[#This Row],[OverTimeFlag]]*4+HR[[#This Row],[LowWLBFlag]]*3+HR[[#This Row],[LowJobSatisFlag]]*2+HR[[#This Row],[LowProFlag]]*1)/10</f>
        <v>0</v>
      </c>
      <c r="AS906" t="str">
        <f t="shared" si="14"/>
        <v>Low Burnout</v>
      </c>
      <c r="AT906" t="str">
        <f>IF(HR[[#This Row],[YearsSinceLastPromotion]]&gt;4,"High Stagnation",
IF(HR[[#This Row],[YearsSinceLastPromotion]]&gt;=3,"Medium Stagnation","Low Stagnation"))</f>
        <v>Low Stagnation</v>
      </c>
      <c r="AU906" t="str">
        <f>IF(HR[[#This Row],[MonthlyIncome]]&lt;4000,"Low Salary",
IF(HR[[#This Row],[MonthlyIncome]]&lt;8000,"Medium Salary","High Salary"))</f>
        <v>High Salary</v>
      </c>
    </row>
    <row r="907" spans="1:47">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IF(HR[[#This Row],[OverTime]]="Yes",1,0)</f>
        <v>0</v>
      </c>
      <c r="AK907">
        <f>IF(HR[[#This Row],[JobSatisfaction]]&lt;=2,1,0)</f>
        <v>0</v>
      </c>
      <c r="AL907">
        <f>IF(HR[[#This Row],[WorkLifeBalance]]&lt;=2,1,0)</f>
        <v>1</v>
      </c>
      <c r="AM907">
        <f>IF(HR[[#This Row],[MonthlyIncome]]&lt;AVERAGE(HR[MonthlyIncome]),1,0)</f>
        <v>0</v>
      </c>
      <c r="AN907">
        <f>IF(HR[[#This Row],[EnvironmentSatisfaction]]&lt;=2,1,0)</f>
        <v>0</v>
      </c>
      <c r="AO907">
        <f>IF(HR[[#This Row],[YearsSinceLastPromotion]]&gt;4,1,0)</f>
        <v>0</v>
      </c>
      <c r="AP907">
        <f>(HR[[#This Row],[OverTimeFlag]]*1.5+HR[[#This Row],[LowJobSatisFlag]]*2.5+HR[[#This Row],[LowWLBFlag]]*2+HR[[#This Row],[LowSalaryFlag]]*1.5+HR[[#This Row],[LowEnviFlag]]*2+HR[[#This Row],[LowProFlag]]*0.5)/10</f>
        <v>0.2</v>
      </c>
      <c r="AQ907" t="str">
        <f>IF(A907&gt;=_xlfn.PERCENTILE.INC($A$2:$A$1000,0.8),"High Risk",
IF(HR[[#This Row],[AttritionRiskScore]]&gt;=_xlfn.PERCENTILE.INC($AP$2:$AP$1000,0.5),"Medium Risk","Low Risk"))</f>
        <v>Low Risk</v>
      </c>
      <c r="AR907">
        <f>(HR[[#This Row],[OverTimeFlag]]*4+HR[[#This Row],[LowWLBFlag]]*3+HR[[#This Row],[LowJobSatisFlag]]*2+HR[[#This Row],[LowProFlag]]*1)/10</f>
        <v>0.3</v>
      </c>
      <c r="AS907" t="str">
        <f t="shared" si="14"/>
        <v>Low Burnout</v>
      </c>
      <c r="AT907" t="str">
        <f>IF(HR[[#This Row],[YearsSinceLastPromotion]]&gt;4,"High Stagnation",
IF(HR[[#This Row],[YearsSinceLastPromotion]]&gt;=3,"Medium Stagnation","Low Stagnation"))</f>
        <v>Low Stagnation</v>
      </c>
      <c r="AU907" t="str">
        <f>IF(HR[[#This Row],[MonthlyIncome]]&lt;4000,"Low Salary",
IF(HR[[#This Row],[MonthlyIncome]]&lt;8000,"Medium Salary","High Salary"))</f>
        <v>High Salary</v>
      </c>
    </row>
    <row r="908" spans="1:47">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IF(HR[[#This Row],[OverTime]]="Yes",1,0)</f>
        <v>0</v>
      </c>
      <c r="AK908">
        <f>IF(HR[[#This Row],[JobSatisfaction]]&lt;=2,1,0)</f>
        <v>0</v>
      </c>
      <c r="AL908">
        <f>IF(HR[[#This Row],[WorkLifeBalance]]&lt;=2,1,0)</f>
        <v>1</v>
      </c>
      <c r="AM908">
        <f>IF(HR[[#This Row],[MonthlyIncome]]&lt;AVERAGE(HR[MonthlyIncome]),1,0)</f>
        <v>1</v>
      </c>
      <c r="AN908">
        <f>IF(HR[[#This Row],[EnvironmentSatisfaction]]&lt;=2,1,0)</f>
        <v>0</v>
      </c>
      <c r="AO908">
        <f>IF(HR[[#This Row],[YearsSinceLastPromotion]]&gt;4,1,0)</f>
        <v>0</v>
      </c>
      <c r="AP908">
        <f>(HR[[#This Row],[OverTimeFlag]]*1.5+HR[[#This Row],[LowJobSatisFlag]]*2.5+HR[[#This Row],[LowWLBFlag]]*2+HR[[#This Row],[LowSalaryFlag]]*1.5+HR[[#This Row],[LowEnviFlag]]*2+HR[[#This Row],[LowProFlag]]*0.5)/10</f>
        <v>0.35</v>
      </c>
      <c r="AQ908" t="str">
        <f>IF(A908&gt;=_xlfn.PERCENTILE.INC($A$2:$A$1000,0.8),"High Risk",
IF(HR[[#This Row],[AttritionRiskScore]]&gt;=_xlfn.PERCENTILE.INC($AP$2:$AP$1000,0.5),"Medium Risk","Low Risk"))</f>
        <v>Medium Risk</v>
      </c>
      <c r="AR908">
        <f>(HR[[#This Row],[OverTimeFlag]]*4+HR[[#This Row],[LowWLBFlag]]*3+HR[[#This Row],[LowJobSatisFlag]]*2+HR[[#This Row],[LowProFlag]]*1)/10</f>
        <v>0.3</v>
      </c>
      <c r="AS908" t="str">
        <f t="shared" si="14"/>
        <v>Low Burnout</v>
      </c>
      <c r="AT908" t="str">
        <f>IF(HR[[#This Row],[YearsSinceLastPromotion]]&gt;4,"High Stagnation",
IF(HR[[#This Row],[YearsSinceLastPromotion]]&gt;=3,"Medium Stagnation","Low Stagnation"))</f>
        <v>Low Stagnation</v>
      </c>
      <c r="AU908" t="str">
        <f>IF(HR[[#This Row],[MonthlyIncome]]&lt;4000,"Low Salary",
IF(HR[[#This Row],[MonthlyIncome]]&lt;8000,"Medium Salary","High Salary"))</f>
        <v>Low Salary</v>
      </c>
    </row>
    <row r="909" spans="1:47">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IF(HR[[#This Row],[OverTime]]="Yes",1,0)</f>
        <v>0</v>
      </c>
      <c r="AK909">
        <f>IF(HR[[#This Row],[JobSatisfaction]]&lt;=2,1,0)</f>
        <v>1</v>
      </c>
      <c r="AL909">
        <f>IF(HR[[#This Row],[WorkLifeBalance]]&lt;=2,1,0)</f>
        <v>0</v>
      </c>
      <c r="AM909">
        <f>IF(HR[[#This Row],[MonthlyIncome]]&lt;AVERAGE(HR[MonthlyIncome]),1,0)</f>
        <v>0</v>
      </c>
      <c r="AN909">
        <f>IF(HR[[#This Row],[EnvironmentSatisfaction]]&lt;=2,1,0)</f>
        <v>1</v>
      </c>
      <c r="AO909">
        <f>IF(HR[[#This Row],[YearsSinceLastPromotion]]&gt;4,1,0)</f>
        <v>0</v>
      </c>
      <c r="AP909">
        <f>(HR[[#This Row],[OverTimeFlag]]*1.5+HR[[#This Row],[LowJobSatisFlag]]*2.5+HR[[#This Row],[LowWLBFlag]]*2+HR[[#This Row],[LowSalaryFlag]]*1.5+HR[[#This Row],[LowEnviFlag]]*2+HR[[#This Row],[LowProFlag]]*0.5)/10</f>
        <v>0.45</v>
      </c>
      <c r="AQ909" t="str">
        <f>IF(A909&gt;=_xlfn.PERCENTILE.INC($A$2:$A$1000,0.8),"High Risk",
IF(HR[[#This Row],[AttritionRiskScore]]&gt;=_xlfn.PERCENTILE.INC($AP$2:$AP$1000,0.5),"Medium Risk","Low Risk"))</f>
        <v>Medium Risk</v>
      </c>
      <c r="AR909">
        <f>(HR[[#This Row],[OverTimeFlag]]*4+HR[[#This Row],[LowWLBFlag]]*3+HR[[#This Row],[LowJobSatisFlag]]*2+HR[[#This Row],[LowProFlag]]*1)/10</f>
        <v>0.2</v>
      </c>
      <c r="AS909" t="str">
        <f t="shared" si="14"/>
        <v>Low Burnout</v>
      </c>
      <c r="AT909" t="str">
        <f>IF(HR[[#This Row],[YearsSinceLastPromotion]]&gt;4,"High Stagnation",
IF(HR[[#This Row],[YearsSinceLastPromotion]]&gt;=3,"Medium Stagnation","Low Stagnation"))</f>
        <v>Medium Stagnation</v>
      </c>
      <c r="AU909" t="str">
        <f>IF(HR[[#This Row],[MonthlyIncome]]&lt;4000,"Low Salary",
IF(HR[[#This Row],[MonthlyIncome]]&lt;8000,"Medium Salary","High Salary"))</f>
        <v>High Salary</v>
      </c>
    </row>
    <row r="910" spans="1:47">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IF(HR[[#This Row],[OverTime]]="Yes",1,0)</f>
        <v>1</v>
      </c>
      <c r="AK910">
        <f>IF(HR[[#This Row],[JobSatisfaction]]&lt;=2,1,0)</f>
        <v>0</v>
      </c>
      <c r="AL910">
        <f>IF(HR[[#This Row],[WorkLifeBalance]]&lt;=2,1,0)</f>
        <v>0</v>
      </c>
      <c r="AM910">
        <f>IF(HR[[#This Row],[MonthlyIncome]]&lt;AVERAGE(HR[MonthlyIncome]),1,0)</f>
        <v>0</v>
      </c>
      <c r="AN910">
        <f>IF(HR[[#This Row],[EnvironmentSatisfaction]]&lt;=2,1,0)</f>
        <v>0</v>
      </c>
      <c r="AO910">
        <f>IF(HR[[#This Row],[YearsSinceLastPromotion]]&gt;4,1,0)</f>
        <v>0</v>
      </c>
      <c r="AP910">
        <f>(HR[[#This Row],[OverTimeFlag]]*1.5+HR[[#This Row],[LowJobSatisFlag]]*2.5+HR[[#This Row],[LowWLBFlag]]*2+HR[[#This Row],[LowSalaryFlag]]*1.5+HR[[#This Row],[LowEnviFlag]]*2+HR[[#This Row],[LowProFlag]]*0.5)/10</f>
        <v>0.15</v>
      </c>
      <c r="AQ910" t="str">
        <f>IF(A910&gt;=_xlfn.PERCENTILE.INC($A$2:$A$1000,0.8),"High Risk",
IF(HR[[#This Row],[AttritionRiskScore]]&gt;=_xlfn.PERCENTILE.INC($AP$2:$AP$1000,0.5),"Medium Risk","Low Risk"))</f>
        <v>Low Risk</v>
      </c>
      <c r="AR910">
        <f>(HR[[#This Row],[OverTimeFlag]]*4+HR[[#This Row],[LowWLBFlag]]*3+HR[[#This Row],[LowJobSatisFlag]]*2+HR[[#This Row],[LowProFlag]]*1)/10</f>
        <v>0.4</v>
      </c>
      <c r="AS910" t="str">
        <f t="shared" si="14"/>
        <v>Medium Burnout</v>
      </c>
      <c r="AT910" t="str">
        <f>IF(HR[[#This Row],[YearsSinceLastPromotion]]&gt;4,"High Stagnation",
IF(HR[[#This Row],[YearsSinceLastPromotion]]&gt;=3,"Medium Stagnation","Low Stagnation"))</f>
        <v>Low Stagnation</v>
      </c>
      <c r="AU910" t="str">
        <f>IF(HR[[#This Row],[MonthlyIncome]]&lt;4000,"Low Salary",
IF(HR[[#This Row],[MonthlyIncome]]&lt;8000,"Medium Salary","High Salary"))</f>
        <v>High Salary</v>
      </c>
    </row>
    <row r="911" spans="1:47">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IF(HR[[#This Row],[OverTime]]="Yes",1,0)</f>
        <v>1</v>
      </c>
      <c r="AK911">
        <f>IF(HR[[#This Row],[JobSatisfaction]]&lt;=2,1,0)</f>
        <v>0</v>
      </c>
      <c r="AL911">
        <f>IF(HR[[#This Row],[WorkLifeBalance]]&lt;=2,1,0)</f>
        <v>0</v>
      </c>
      <c r="AM911">
        <f>IF(HR[[#This Row],[MonthlyIncome]]&lt;AVERAGE(HR[MonthlyIncome]),1,0)</f>
        <v>1</v>
      </c>
      <c r="AN911">
        <f>IF(HR[[#This Row],[EnvironmentSatisfaction]]&lt;=2,1,0)</f>
        <v>1</v>
      </c>
      <c r="AO911">
        <f>IF(HR[[#This Row],[YearsSinceLastPromotion]]&gt;4,1,0)</f>
        <v>0</v>
      </c>
      <c r="AP911">
        <f>(HR[[#This Row],[OverTimeFlag]]*1.5+HR[[#This Row],[LowJobSatisFlag]]*2.5+HR[[#This Row],[LowWLBFlag]]*2+HR[[#This Row],[LowSalaryFlag]]*1.5+HR[[#This Row],[LowEnviFlag]]*2+HR[[#This Row],[LowProFlag]]*0.5)/10</f>
        <v>0.5</v>
      </c>
      <c r="AQ911" t="str">
        <f>IF(A911&gt;=_xlfn.PERCENTILE.INC($A$2:$A$1000,0.8),"High Risk",
IF(HR[[#This Row],[AttritionRiskScore]]&gt;=_xlfn.PERCENTILE.INC($AP$2:$AP$1000,0.5),"Medium Risk","Low Risk"))</f>
        <v>Medium Risk</v>
      </c>
      <c r="AR911">
        <f>(HR[[#This Row],[OverTimeFlag]]*4+HR[[#This Row],[LowWLBFlag]]*3+HR[[#This Row],[LowJobSatisFlag]]*2+HR[[#This Row],[LowProFlag]]*1)/10</f>
        <v>0.4</v>
      </c>
      <c r="AS911" t="str">
        <f t="shared" si="14"/>
        <v>Medium Burnout</v>
      </c>
      <c r="AT911" t="str">
        <f>IF(HR[[#This Row],[YearsSinceLastPromotion]]&gt;4,"High Stagnation",
IF(HR[[#This Row],[YearsSinceLastPromotion]]&gt;=3,"Medium Stagnation","Low Stagnation"))</f>
        <v>Low Stagnation</v>
      </c>
      <c r="AU911" t="str">
        <f>IF(HR[[#This Row],[MonthlyIncome]]&lt;4000,"Low Salary",
IF(HR[[#This Row],[MonthlyIncome]]&lt;8000,"Medium Salary","High Salary"))</f>
        <v>Low Salary</v>
      </c>
    </row>
    <row r="912" spans="1:47">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IF(HR[[#This Row],[OverTime]]="Yes",1,0)</f>
        <v>0</v>
      </c>
      <c r="AK912">
        <f>IF(HR[[#This Row],[JobSatisfaction]]&lt;=2,1,0)</f>
        <v>0</v>
      </c>
      <c r="AL912">
        <f>IF(HR[[#This Row],[WorkLifeBalance]]&lt;=2,1,0)</f>
        <v>0</v>
      </c>
      <c r="AM912">
        <f>IF(HR[[#This Row],[MonthlyIncome]]&lt;AVERAGE(HR[MonthlyIncome]),1,0)</f>
        <v>1</v>
      </c>
      <c r="AN912">
        <f>IF(HR[[#This Row],[EnvironmentSatisfaction]]&lt;=2,1,0)</f>
        <v>0</v>
      </c>
      <c r="AO912">
        <f>IF(HR[[#This Row],[YearsSinceLastPromotion]]&gt;4,1,0)</f>
        <v>0</v>
      </c>
      <c r="AP912">
        <f>(HR[[#This Row],[OverTimeFlag]]*1.5+HR[[#This Row],[LowJobSatisFlag]]*2.5+HR[[#This Row],[LowWLBFlag]]*2+HR[[#This Row],[LowSalaryFlag]]*1.5+HR[[#This Row],[LowEnviFlag]]*2+HR[[#This Row],[LowProFlag]]*0.5)/10</f>
        <v>0.15</v>
      </c>
      <c r="AQ912" t="str">
        <f>IF(A912&gt;=_xlfn.PERCENTILE.INC($A$2:$A$1000,0.8),"High Risk",
IF(HR[[#This Row],[AttritionRiskScore]]&gt;=_xlfn.PERCENTILE.INC($AP$2:$AP$1000,0.5),"Medium Risk","Low Risk"))</f>
        <v>Low Risk</v>
      </c>
      <c r="AR912">
        <f>(HR[[#This Row],[OverTimeFlag]]*4+HR[[#This Row],[LowWLBFlag]]*3+HR[[#This Row],[LowJobSatisFlag]]*2+HR[[#This Row],[LowProFlag]]*1)/10</f>
        <v>0</v>
      </c>
      <c r="AS912" t="str">
        <f t="shared" si="14"/>
        <v>Low Burnout</v>
      </c>
      <c r="AT912" t="str">
        <f>IF(HR[[#This Row],[YearsSinceLastPromotion]]&gt;4,"High Stagnation",
IF(HR[[#This Row],[YearsSinceLastPromotion]]&gt;=3,"Medium Stagnation","Low Stagnation"))</f>
        <v>Low Stagnation</v>
      </c>
      <c r="AU912" t="str">
        <f>IF(HR[[#This Row],[MonthlyIncome]]&lt;4000,"Low Salary",
IF(HR[[#This Row],[MonthlyIncome]]&lt;8000,"Medium Salary","High Salary"))</f>
        <v>Low Salary</v>
      </c>
    </row>
    <row r="913" spans="1:47">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IF(HR[[#This Row],[OverTime]]="Yes",1,0)</f>
        <v>1</v>
      </c>
      <c r="AK913">
        <f>IF(HR[[#This Row],[JobSatisfaction]]&lt;=2,1,0)</f>
        <v>0</v>
      </c>
      <c r="AL913">
        <f>IF(HR[[#This Row],[WorkLifeBalance]]&lt;=2,1,0)</f>
        <v>0</v>
      </c>
      <c r="AM913">
        <f>IF(HR[[#This Row],[MonthlyIncome]]&lt;AVERAGE(HR[MonthlyIncome]),1,0)</f>
        <v>1</v>
      </c>
      <c r="AN913">
        <f>IF(HR[[#This Row],[EnvironmentSatisfaction]]&lt;=2,1,0)</f>
        <v>0</v>
      </c>
      <c r="AO913">
        <f>IF(HR[[#This Row],[YearsSinceLastPromotion]]&gt;4,1,0)</f>
        <v>0</v>
      </c>
      <c r="AP913">
        <f>(HR[[#This Row],[OverTimeFlag]]*1.5+HR[[#This Row],[LowJobSatisFlag]]*2.5+HR[[#This Row],[LowWLBFlag]]*2+HR[[#This Row],[LowSalaryFlag]]*1.5+HR[[#This Row],[LowEnviFlag]]*2+HR[[#This Row],[LowProFlag]]*0.5)/10</f>
        <v>0.3</v>
      </c>
      <c r="AQ913" t="str">
        <f>IF(A913&gt;=_xlfn.PERCENTILE.INC($A$2:$A$1000,0.8),"High Risk",
IF(HR[[#This Row],[AttritionRiskScore]]&gt;=_xlfn.PERCENTILE.INC($AP$2:$AP$1000,0.5),"Medium Risk","Low Risk"))</f>
        <v>Low Risk</v>
      </c>
      <c r="AR913">
        <f>(HR[[#This Row],[OverTimeFlag]]*4+HR[[#This Row],[LowWLBFlag]]*3+HR[[#This Row],[LowJobSatisFlag]]*2+HR[[#This Row],[LowProFlag]]*1)/10</f>
        <v>0.4</v>
      </c>
      <c r="AS913" t="str">
        <f t="shared" si="14"/>
        <v>Medium Burnout</v>
      </c>
      <c r="AT913" t="str">
        <f>IF(HR[[#This Row],[YearsSinceLastPromotion]]&gt;4,"High Stagnation",
IF(HR[[#This Row],[YearsSinceLastPromotion]]&gt;=3,"Medium Stagnation","Low Stagnation"))</f>
        <v>Low Stagnation</v>
      </c>
      <c r="AU913" t="str">
        <f>IF(HR[[#This Row],[MonthlyIncome]]&lt;4000,"Low Salary",
IF(HR[[#This Row],[MonthlyIncome]]&lt;8000,"Medium Salary","High Salary"))</f>
        <v>Low Salary</v>
      </c>
    </row>
    <row r="914" spans="1:47">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IF(HR[[#This Row],[OverTime]]="Yes",1,0)</f>
        <v>1</v>
      </c>
      <c r="AK914">
        <f>IF(HR[[#This Row],[JobSatisfaction]]&lt;=2,1,0)</f>
        <v>0</v>
      </c>
      <c r="AL914">
        <f>IF(HR[[#This Row],[WorkLifeBalance]]&lt;=2,1,0)</f>
        <v>1</v>
      </c>
      <c r="AM914">
        <f>IF(HR[[#This Row],[MonthlyIncome]]&lt;AVERAGE(HR[MonthlyIncome]),1,0)</f>
        <v>1</v>
      </c>
      <c r="AN914">
        <f>IF(HR[[#This Row],[EnvironmentSatisfaction]]&lt;=2,1,0)</f>
        <v>0</v>
      </c>
      <c r="AO914">
        <f>IF(HR[[#This Row],[YearsSinceLastPromotion]]&gt;4,1,0)</f>
        <v>0</v>
      </c>
      <c r="AP914">
        <f>(HR[[#This Row],[OverTimeFlag]]*1.5+HR[[#This Row],[LowJobSatisFlag]]*2.5+HR[[#This Row],[LowWLBFlag]]*2+HR[[#This Row],[LowSalaryFlag]]*1.5+HR[[#This Row],[LowEnviFlag]]*2+HR[[#This Row],[LowProFlag]]*0.5)/10</f>
        <v>0.5</v>
      </c>
      <c r="AQ914" t="str">
        <f>IF(A914&gt;=_xlfn.PERCENTILE.INC($A$2:$A$1000,0.8),"High Risk",
IF(HR[[#This Row],[AttritionRiskScore]]&gt;=_xlfn.PERCENTILE.INC($AP$2:$AP$1000,0.5),"Medium Risk","Low Risk"))</f>
        <v>Medium Risk</v>
      </c>
      <c r="AR914">
        <f>(HR[[#This Row],[OverTimeFlag]]*4+HR[[#This Row],[LowWLBFlag]]*3+HR[[#This Row],[LowJobSatisFlag]]*2+HR[[#This Row],[LowProFlag]]*1)/10</f>
        <v>0.7</v>
      </c>
      <c r="AS914" t="str">
        <f t="shared" si="14"/>
        <v>High Burnout</v>
      </c>
      <c r="AT914" t="str">
        <f>IF(HR[[#This Row],[YearsSinceLastPromotion]]&gt;4,"High Stagnation",
IF(HR[[#This Row],[YearsSinceLastPromotion]]&gt;=3,"Medium Stagnation","Low Stagnation"))</f>
        <v>Low Stagnation</v>
      </c>
      <c r="AU914" t="str">
        <f>IF(HR[[#This Row],[MonthlyIncome]]&lt;4000,"Low Salary",
IF(HR[[#This Row],[MonthlyIncome]]&lt;8000,"Medium Salary","High Salary"))</f>
        <v>Low Salary</v>
      </c>
    </row>
    <row r="915" spans="1:47">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IF(HR[[#This Row],[OverTime]]="Yes",1,0)</f>
        <v>1</v>
      </c>
      <c r="AK915">
        <f>IF(HR[[#This Row],[JobSatisfaction]]&lt;=2,1,0)</f>
        <v>1</v>
      </c>
      <c r="AL915">
        <f>IF(HR[[#This Row],[WorkLifeBalance]]&lt;=2,1,0)</f>
        <v>0</v>
      </c>
      <c r="AM915">
        <f>IF(HR[[#This Row],[MonthlyIncome]]&lt;AVERAGE(HR[MonthlyIncome]),1,0)</f>
        <v>0</v>
      </c>
      <c r="AN915">
        <f>IF(HR[[#This Row],[EnvironmentSatisfaction]]&lt;=2,1,0)</f>
        <v>1</v>
      </c>
      <c r="AO915">
        <f>IF(HR[[#This Row],[YearsSinceLastPromotion]]&gt;4,1,0)</f>
        <v>0</v>
      </c>
      <c r="AP915">
        <f>(HR[[#This Row],[OverTimeFlag]]*1.5+HR[[#This Row],[LowJobSatisFlag]]*2.5+HR[[#This Row],[LowWLBFlag]]*2+HR[[#This Row],[LowSalaryFlag]]*1.5+HR[[#This Row],[LowEnviFlag]]*2+HR[[#This Row],[LowProFlag]]*0.5)/10</f>
        <v>0.6</v>
      </c>
      <c r="AQ915" t="str">
        <f>IF(A915&gt;=_xlfn.PERCENTILE.INC($A$2:$A$1000,0.8),"High Risk",
IF(HR[[#This Row],[AttritionRiskScore]]&gt;=_xlfn.PERCENTILE.INC($AP$2:$AP$1000,0.5),"Medium Risk","Low Risk"))</f>
        <v>High Risk</v>
      </c>
      <c r="AR915">
        <f>(HR[[#This Row],[OverTimeFlag]]*4+HR[[#This Row],[LowWLBFlag]]*3+HR[[#This Row],[LowJobSatisFlag]]*2+HR[[#This Row],[LowProFlag]]*1)/10</f>
        <v>0.6</v>
      </c>
      <c r="AS915" t="str">
        <f t="shared" si="14"/>
        <v>Medium Burnout</v>
      </c>
      <c r="AT915" t="str">
        <f>IF(HR[[#This Row],[YearsSinceLastPromotion]]&gt;4,"High Stagnation",
IF(HR[[#This Row],[YearsSinceLastPromotion]]&gt;=3,"Medium Stagnation","Low Stagnation"))</f>
        <v>Low Stagnation</v>
      </c>
      <c r="AU915" t="str">
        <f>IF(HR[[#This Row],[MonthlyIncome]]&lt;4000,"Low Salary",
IF(HR[[#This Row],[MonthlyIncome]]&lt;8000,"Medium Salary","High Salary"))</f>
        <v>High Salary</v>
      </c>
    </row>
    <row r="916" spans="1:47">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IF(HR[[#This Row],[OverTime]]="Yes",1,0)</f>
        <v>1</v>
      </c>
      <c r="AK916">
        <f>IF(HR[[#This Row],[JobSatisfaction]]&lt;=2,1,0)</f>
        <v>1</v>
      </c>
      <c r="AL916">
        <f>IF(HR[[#This Row],[WorkLifeBalance]]&lt;=2,1,0)</f>
        <v>0</v>
      </c>
      <c r="AM916">
        <f>IF(HR[[#This Row],[MonthlyIncome]]&lt;AVERAGE(HR[MonthlyIncome]),1,0)</f>
        <v>0</v>
      </c>
      <c r="AN916">
        <f>IF(HR[[#This Row],[EnvironmentSatisfaction]]&lt;=2,1,0)</f>
        <v>0</v>
      </c>
      <c r="AO916">
        <f>IF(HR[[#This Row],[YearsSinceLastPromotion]]&gt;4,1,0)</f>
        <v>1</v>
      </c>
      <c r="AP916">
        <f>(HR[[#This Row],[OverTimeFlag]]*1.5+HR[[#This Row],[LowJobSatisFlag]]*2.5+HR[[#This Row],[LowWLBFlag]]*2+HR[[#This Row],[LowSalaryFlag]]*1.5+HR[[#This Row],[LowEnviFlag]]*2+HR[[#This Row],[LowProFlag]]*0.5)/10</f>
        <v>0.45</v>
      </c>
      <c r="AQ916" t="str">
        <f>IF(A916&gt;=_xlfn.PERCENTILE.INC($A$2:$A$1000,0.8),"High Risk",
IF(HR[[#This Row],[AttritionRiskScore]]&gt;=_xlfn.PERCENTILE.INC($AP$2:$AP$1000,0.5),"Medium Risk","Low Risk"))</f>
        <v>High Risk</v>
      </c>
      <c r="AR916">
        <f>(HR[[#This Row],[OverTimeFlag]]*4+HR[[#This Row],[LowWLBFlag]]*3+HR[[#This Row],[LowJobSatisFlag]]*2+HR[[#This Row],[LowProFlag]]*1)/10</f>
        <v>0.7</v>
      </c>
      <c r="AS916" t="str">
        <f t="shared" si="14"/>
        <v>High Burnout</v>
      </c>
      <c r="AT916" t="str">
        <f>IF(HR[[#This Row],[YearsSinceLastPromotion]]&gt;4,"High Stagnation",
IF(HR[[#This Row],[YearsSinceLastPromotion]]&gt;=3,"Medium Stagnation","Low Stagnation"))</f>
        <v>High Stagnation</v>
      </c>
      <c r="AU916" t="str">
        <f>IF(HR[[#This Row],[MonthlyIncome]]&lt;4000,"Low Salary",
IF(HR[[#This Row],[MonthlyIncome]]&lt;8000,"Medium Salary","High Salary"))</f>
        <v>High Salary</v>
      </c>
    </row>
    <row r="917" spans="1:47">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IF(HR[[#This Row],[OverTime]]="Yes",1,0)</f>
        <v>0</v>
      </c>
      <c r="AK917">
        <f>IF(HR[[#This Row],[JobSatisfaction]]&lt;=2,1,0)</f>
        <v>0</v>
      </c>
      <c r="AL917">
        <f>IF(HR[[#This Row],[WorkLifeBalance]]&lt;=2,1,0)</f>
        <v>1</v>
      </c>
      <c r="AM917">
        <f>IF(HR[[#This Row],[MonthlyIncome]]&lt;AVERAGE(HR[MonthlyIncome]),1,0)</f>
        <v>1</v>
      </c>
      <c r="AN917">
        <f>IF(HR[[#This Row],[EnvironmentSatisfaction]]&lt;=2,1,0)</f>
        <v>1</v>
      </c>
      <c r="AO917">
        <f>IF(HR[[#This Row],[YearsSinceLastPromotion]]&gt;4,1,0)</f>
        <v>0</v>
      </c>
      <c r="AP917">
        <f>(HR[[#This Row],[OverTimeFlag]]*1.5+HR[[#This Row],[LowJobSatisFlag]]*2.5+HR[[#This Row],[LowWLBFlag]]*2+HR[[#This Row],[LowSalaryFlag]]*1.5+HR[[#This Row],[LowEnviFlag]]*2+HR[[#This Row],[LowProFlag]]*0.5)/10</f>
        <v>0.55000000000000004</v>
      </c>
      <c r="AQ917" t="str">
        <f>IF(A917&gt;=_xlfn.PERCENTILE.INC($A$2:$A$1000,0.8),"High Risk",
IF(HR[[#This Row],[AttritionRiskScore]]&gt;=_xlfn.PERCENTILE.INC($AP$2:$AP$1000,0.5),"Medium Risk","Low Risk"))</f>
        <v>Medium Risk</v>
      </c>
      <c r="AR917">
        <f>(HR[[#This Row],[OverTimeFlag]]*4+HR[[#This Row],[LowWLBFlag]]*3+HR[[#This Row],[LowJobSatisFlag]]*2+HR[[#This Row],[LowProFlag]]*1)/10</f>
        <v>0.3</v>
      </c>
      <c r="AS917" t="str">
        <f t="shared" si="14"/>
        <v>Low Burnout</v>
      </c>
      <c r="AT917" t="str">
        <f>IF(HR[[#This Row],[YearsSinceLastPromotion]]&gt;4,"High Stagnation",
IF(HR[[#This Row],[YearsSinceLastPromotion]]&gt;=3,"Medium Stagnation","Low Stagnation"))</f>
        <v>Low Stagnation</v>
      </c>
      <c r="AU917" t="str">
        <f>IF(HR[[#This Row],[MonthlyIncome]]&lt;4000,"Low Salary",
IF(HR[[#This Row],[MonthlyIncome]]&lt;8000,"Medium Salary","High Salary"))</f>
        <v>Low Salary</v>
      </c>
    </row>
    <row r="918" spans="1:47">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IF(HR[[#This Row],[OverTime]]="Yes",1,0)</f>
        <v>0</v>
      </c>
      <c r="AK918">
        <f>IF(HR[[#This Row],[JobSatisfaction]]&lt;=2,1,0)</f>
        <v>1</v>
      </c>
      <c r="AL918">
        <f>IF(HR[[#This Row],[WorkLifeBalance]]&lt;=2,1,0)</f>
        <v>0</v>
      </c>
      <c r="AM918">
        <f>IF(HR[[#This Row],[MonthlyIncome]]&lt;AVERAGE(HR[MonthlyIncome]),1,0)</f>
        <v>0</v>
      </c>
      <c r="AN918">
        <f>IF(HR[[#This Row],[EnvironmentSatisfaction]]&lt;=2,1,0)</f>
        <v>0</v>
      </c>
      <c r="AO918">
        <f>IF(HR[[#This Row],[YearsSinceLastPromotion]]&gt;4,1,0)</f>
        <v>0</v>
      </c>
      <c r="AP918">
        <f>(HR[[#This Row],[OverTimeFlag]]*1.5+HR[[#This Row],[LowJobSatisFlag]]*2.5+HR[[#This Row],[LowWLBFlag]]*2+HR[[#This Row],[LowSalaryFlag]]*1.5+HR[[#This Row],[LowEnviFlag]]*2+HR[[#This Row],[LowProFlag]]*0.5)/10</f>
        <v>0.25</v>
      </c>
      <c r="AQ918" t="str">
        <f>IF(A918&gt;=_xlfn.PERCENTILE.INC($A$2:$A$1000,0.8),"High Risk",
IF(HR[[#This Row],[AttritionRiskScore]]&gt;=_xlfn.PERCENTILE.INC($AP$2:$AP$1000,0.5),"Medium Risk","Low Risk"))</f>
        <v>High Risk</v>
      </c>
      <c r="AR918">
        <f>(HR[[#This Row],[OverTimeFlag]]*4+HR[[#This Row],[LowWLBFlag]]*3+HR[[#This Row],[LowJobSatisFlag]]*2+HR[[#This Row],[LowProFlag]]*1)/10</f>
        <v>0.2</v>
      </c>
      <c r="AS918" t="str">
        <f t="shared" si="14"/>
        <v>Low Burnout</v>
      </c>
      <c r="AT918" t="str">
        <f>IF(HR[[#This Row],[YearsSinceLastPromotion]]&gt;4,"High Stagnation",
IF(HR[[#This Row],[YearsSinceLastPromotion]]&gt;=3,"Medium Stagnation","Low Stagnation"))</f>
        <v>Low Stagnation</v>
      </c>
      <c r="AU918" t="str">
        <f>IF(HR[[#This Row],[MonthlyIncome]]&lt;4000,"Low Salary",
IF(HR[[#This Row],[MonthlyIncome]]&lt;8000,"Medium Salary","High Salary"))</f>
        <v>High Salary</v>
      </c>
    </row>
    <row r="919" spans="1:47">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IF(HR[[#This Row],[OverTime]]="Yes",1,0)</f>
        <v>1</v>
      </c>
      <c r="AK919">
        <f>IF(HR[[#This Row],[JobSatisfaction]]&lt;=2,1,0)</f>
        <v>1</v>
      </c>
      <c r="AL919">
        <f>IF(HR[[#This Row],[WorkLifeBalance]]&lt;=2,1,0)</f>
        <v>0</v>
      </c>
      <c r="AM919">
        <f>IF(HR[[#This Row],[MonthlyIncome]]&lt;AVERAGE(HR[MonthlyIncome]),1,0)</f>
        <v>1</v>
      </c>
      <c r="AN919">
        <f>IF(HR[[#This Row],[EnvironmentSatisfaction]]&lt;=2,1,0)</f>
        <v>0</v>
      </c>
      <c r="AO919">
        <f>IF(HR[[#This Row],[YearsSinceLastPromotion]]&gt;4,1,0)</f>
        <v>0</v>
      </c>
      <c r="AP919">
        <f>(HR[[#This Row],[OverTimeFlag]]*1.5+HR[[#This Row],[LowJobSatisFlag]]*2.5+HR[[#This Row],[LowWLBFlag]]*2+HR[[#This Row],[LowSalaryFlag]]*1.5+HR[[#This Row],[LowEnviFlag]]*2+HR[[#This Row],[LowProFlag]]*0.5)/10</f>
        <v>0.55000000000000004</v>
      </c>
      <c r="AQ919" t="str">
        <f>IF(A919&gt;=_xlfn.PERCENTILE.INC($A$2:$A$1000,0.8),"High Risk",
IF(HR[[#This Row],[AttritionRiskScore]]&gt;=_xlfn.PERCENTILE.INC($AP$2:$AP$1000,0.5),"Medium Risk","Low Risk"))</f>
        <v>Medium Risk</v>
      </c>
      <c r="AR919">
        <f>(HR[[#This Row],[OverTimeFlag]]*4+HR[[#This Row],[LowWLBFlag]]*3+HR[[#This Row],[LowJobSatisFlag]]*2+HR[[#This Row],[LowProFlag]]*1)/10</f>
        <v>0.6</v>
      </c>
      <c r="AS919" t="str">
        <f t="shared" si="14"/>
        <v>Medium Burnout</v>
      </c>
      <c r="AT919" t="str">
        <f>IF(HR[[#This Row],[YearsSinceLastPromotion]]&gt;4,"High Stagnation",
IF(HR[[#This Row],[YearsSinceLastPromotion]]&gt;=3,"Medium Stagnation","Low Stagnation"))</f>
        <v>Low Stagnation</v>
      </c>
      <c r="AU919" t="str">
        <f>IF(HR[[#This Row],[MonthlyIncome]]&lt;4000,"Low Salary",
IF(HR[[#This Row],[MonthlyIncome]]&lt;8000,"Medium Salary","High Salary"))</f>
        <v>Medium Salary</v>
      </c>
    </row>
    <row r="920" spans="1:47">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IF(HR[[#This Row],[OverTime]]="Yes",1,0)</f>
        <v>1</v>
      </c>
      <c r="AK920">
        <f>IF(HR[[#This Row],[JobSatisfaction]]&lt;=2,1,0)</f>
        <v>1</v>
      </c>
      <c r="AL920">
        <f>IF(HR[[#This Row],[WorkLifeBalance]]&lt;=2,1,0)</f>
        <v>1</v>
      </c>
      <c r="AM920">
        <f>IF(HR[[#This Row],[MonthlyIncome]]&lt;AVERAGE(HR[MonthlyIncome]),1,0)</f>
        <v>0</v>
      </c>
      <c r="AN920">
        <f>IF(HR[[#This Row],[EnvironmentSatisfaction]]&lt;=2,1,0)</f>
        <v>0</v>
      </c>
      <c r="AO920">
        <f>IF(HR[[#This Row],[YearsSinceLastPromotion]]&gt;4,1,0)</f>
        <v>1</v>
      </c>
      <c r="AP920">
        <f>(HR[[#This Row],[OverTimeFlag]]*1.5+HR[[#This Row],[LowJobSatisFlag]]*2.5+HR[[#This Row],[LowWLBFlag]]*2+HR[[#This Row],[LowSalaryFlag]]*1.5+HR[[#This Row],[LowEnviFlag]]*2+HR[[#This Row],[LowProFlag]]*0.5)/10</f>
        <v>0.65</v>
      </c>
      <c r="AQ920" t="str">
        <f>IF(A920&gt;=_xlfn.PERCENTILE.INC($A$2:$A$1000,0.8),"High Risk",
IF(HR[[#This Row],[AttritionRiskScore]]&gt;=_xlfn.PERCENTILE.INC($AP$2:$AP$1000,0.5),"Medium Risk","Low Risk"))</f>
        <v>High Risk</v>
      </c>
      <c r="AR920">
        <f>(HR[[#This Row],[OverTimeFlag]]*4+HR[[#This Row],[LowWLBFlag]]*3+HR[[#This Row],[LowJobSatisFlag]]*2+HR[[#This Row],[LowProFlag]]*1)/10</f>
        <v>1</v>
      </c>
      <c r="AS920" t="str">
        <f t="shared" si="14"/>
        <v>High Burnout</v>
      </c>
      <c r="AT920" t="str">
        <f>IF(HR[[#This Row],[YearsSinceLastPromotion]]&gt;4,"High Stagnation",
IF(HR[[#This Row],[YearsSinceLastPromotion]]&gt;=3,"Medium Stagnation","Low Stagnation"))</f>
        <v>High Stagnation</v>
      </c>
      <c r="AU920" t="str">
        <f>IF(HR[[#This Row],[MonthlyIncome]]&lt;4000,"Low Salary",
IF(HR[[#This Row],[MonthlyIncome]]&lt;8000,"Medium Salary","High Salary"))</f>
        <v>High Salary</v>
      </c>
    </row>
    <row r="921" spans="1:47">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IF(HR[[#This Row],[OverTime]]="Yes",1,0)</f>
        <v>0</v>
      </c>
      <c r="AK921">
        <f>IF(HR[[#This Row],[JobSatisfaction]]&lt;=2,1,0)</f>
        <v>0</v>
      </c>
      <c r="AL921">
        <f>IF(HR[[#This Row],[WorkLifeBalance]]&lt;=2,1,0)</f>
        <v>1</v>
      </c>
      <c r="AM921">
        <f>IF(HR[[#This Row],[MonthlyIncome]]&lt;AVERAGE(HR[MonthlyIncome]),1,0)</f>
        <v>0</v>
      </c>
      <c r="AN921">
        <f>IF(HR[[#This Row],[EnvironmentSatisfaction]]&lt;=2,1,0)</f>
        <v>0</v>
      </c>
      <c r="AO921">
        <f>IF(HR[[#This Row],[YearsSinceLastPromotion]]&gt;4,1,0)</f>
        <v>1</v>
      </c>
      <c r="AP921">
        <f>(HR[[#This Row],[OverTimeFlag]]*1.5+HR[[#This Row],[LowJobSatisFlag]]*2.5+HR[[#This Row],[LowWLBFlag]]*2+HR[[#This Row],[LowSalaryFlag]]*1.5+HR[[#This Row],[LowEnviFlag]]*2+HR[[#This Row],[LowProFlag]]*0.5)/10</f>
        <v>0.25</v>
      </c>
      <c r="AQ921" t="str">
        <f>IF(A921&gt;=_xlfn.PERCENTILE.INC($A$2:$A$1000,0.8),"High Risk",
IF(HR[[#This Row],[AttritionRiskScore]]&gt;=_xlfn.PERCENTILE.INC($AP$2:$AP$1000,0.5),"Medium Risk","Low Risk"))</f>
        <v>High Risk</v>
      </c>
      <c r="AR921">
        <f>(HR[[#This Row],[OverTimeFlag]]*4+HR[[#This Row],[LowWLBFlag]]*3+HR[[#This Row],[LowJobSatisFlag]]*2+HR[[#This Row],[LowProFlag]]*1)/10</f>
        <v>0.4</v>
      </c>
      <c r="AS921" t="str">
        <f t="shared" si="14"/>
        <v>Medium Burnout</v>
      </c>
      <c r="AT921" t="str">
        <f>IF(HR[[#This Row],[YearsSinceLastPromotion]]&gt;4,"High Stagnation",
IF(HR[[#This Row],[YearsSinceLastPromotion]]&gt;=3,"Medium Stagnation","Low Stagnation"))</f>
        <v>High Stagnation</v>
      </c>
      <c r="AU921" t="str">
        <f>IF(HR[[#This Row],[MonthlyIncome]]&lt;4000,"Low Salary",
IF(HR[[#This Row],[MonthlyIncome]]&lt;8000,"Medium Salary","High Salary"))</f>
        <v>High Salary</v>
      </c>
    </row>
    <row r="922" spans="1:47">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IF(HR[[#This Row],[OverTime]]="Yes",1,0)</f>
        <v>0</v>
      </c>
      <c r="AK922">
        <f>IF(HR[[#This Row],[JobSatisfaction]]&lt;=2,1,0)</f>
        <v>1</v>
      </c>
      <c r="AL922">
        <f>IF(HR[[#This Row],[WorkLifeBalance]]&lt;=2,1,0)</f>
        <v>0</v>
      </c>
      <c r="AM922">
        <f>IF(HR[[#This Row],[MonthlyIncome]]&lt;AVERAGE(HR[MonthlyIncome]),1,0)</f>
        <v>1</v>
      </c>
      <c r="AN922">
        <f>IF(HR[[#This Row],[EnvironmentSatisfaction]]&lt;=2,1,0)</f>
        <v>0</v>
      </c>
      <c r="AO922">
        <f>IF(HR[[#This Row],[YearsSinceLastPromotion]]&gt;4,1,0)</f>
        <v>1</v>
      </c>
      <c r="AP922">
        <f>(HR[[#This Row],[OverTimeFlag]]*1.5+HR[[#This Row],[LowJobSatisFlag]]*2.5+HR[[#This Row],[LowWLBFlag]]*2+HR[[#This Row],[LowSalaryFlag]]*1.5+HR[[#This Row],[LowEnviFlag]]*2+HR[[#This Row],[LowProFlag]]*0.5)/10</f>
        <v>0.45</v>
      </c>
      <c r="AQ922" t="str">
        <f>IF(A922&gt;=_xlfn.PERCENTILE.INC($A$2:$A$1000,0.8),"High Risk",
IF(HR[[#This Row],[AttritionRiskScore]]&gt;=_xlfn.PERCENTILE.INC($AP$2:$AP$1000,0.5),"Medium Risk","Low Risk"))</f>
        <v>Medium Risk</v>
      </c>
      <c r="AR922">
        <f>(HR[[#This Row],[OverTimeFlag]]*4+HR[[#This Row],[LowWLBFlag]]*3+HR[[#This Row],[LowJobSatisFlag]]*2+HR[[#This Row],[LowProFlag]]*1)/10</f>
        <v>0.3</v>
      </c>
      <c r="AS922" t="str">
        <f t="shared" si="14"/>
        <v>Low Burnout</v>
      </c>
      <c r="AT922" t="str">
        <f>IF(HR[[#This Row],[YearsSinceLastPromotion]]&gt;4,"High Stagnation",
IF(HR[[#This Row],[YearsSinceLastPromotion]]&gt;=3,"Medium Stagnation","Low Stagnation"))</f>
        <v>High Stagnation</v>
      </c>
      <c r="AU922" t="str">
        <f>IF(HR[[#This Row],[MonthlyIncome]]&lt;4000,"Low Salary",
IF(HR[[#This Row],[MonthlyIncome]]&lt;8000,"Medium Salary","High Salary"))</f>
        <v>Medium Salary</v>
      </c>
    </row>
    <row r="923" spans="1:47">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IF(HR[[#This Row],[OverTime]]="Yes",1,0)</f>
        <v>1</v>
      </c>
      <c r="AK923">
        <f>IF(HR[[#This Row],[JobSatisfaction]]&lt;=2,1,0)</f>
        <v>0</v>
      </c>
      <c r="AL923">
        <f>IF(HR[[#This Row],[WorkLifeBalance]]&lt;=2,1,0)</f>
        <v>1</v>
      </c>
      <c r="AM923">
        <f>IF(HR[[#This Row],[MonthlyIncome]]&lt;AVERAGE(HR[MonthlyIncome]),1,0)</f>
        <v>1</v>
      </c>
      <c r="AN923">
        <f>IF(HR[[#This Row],[EnvironmentSatisfaction]]&lt;=2,1,0)</f>
        <v>0</v>
      </c>
      <c r="AO923">
        <f>IF(HR[[#This Row],[YearsSinceLastPromotion]]&gt;4,1,0)</f>
        <v>0</v>
      </c>
      <c r="AP923">
        <f>(HR[[#This Row],[OverTimeFlag]]*1.5+HR[[#This Row],[LowJobSatisFlag]]*2.5+HR[[#This Row],[LowWLBFlag]]*2+HR[[#This Row],[LowSalaryFlag]]*1.5+HR[[#This Row],[LowEnviFlag]]*2+HR[[#This Row],[LowProFlag]]*0.5)/10</f>
        <v>0.5</v>
      </c>
      <c r="AQ923" t="str">
        <f>IF(A923&gt;=_xlfn.PERCENTILE.INC($A$2:$A$1000,0.8),"High Risk",
IF(HR[[#This Row],[AttritionRiskScore]]&gt;=_xlfn.PERCENTILE.INC($AP$2:$AP$1000,0.5),"Medium Risk","Low Risk"))</f>
        <v>Medium Risk</v>
      </c>
      <c r="AR923">
        <f>(HR[[#This Row],[OverTimeFlag]]*4+HR[[#This Row],[LowWLBFlag]]*3+HR[[#This Row],[LowJobSatisFlag]]*2+HR[[#This Row],[LowProFlag]]*1)/10</f>
        <v>0.7</v>
      </c>
      <c r="AS923" t="str">
        <f t="shared" si="14"/>
        <v>High Burnout</v>
      </c>
      <c r="AT923" t="str">
        <f>IF(HR[[#This Row],[YearsSinceLastPromotion]]&gt;4,"High Stagnation",
IF(HR[[#This Row],[YearsSinceLastPromotion]]&gt;=3,"Medium Stagnation","Low Stagnation"))</f>
        <v>Low Stagnation</v>
      </c>
      <c r="AU923" t="str">
        <f>IF(HR[[#This Row],[MonthlyIncome]]&lt;4000,"Low Salary",
IF(HR[[#This Row],[MonthlyIncome]]&lt;8000,"Medium Salary","High Salary"))</f>
        <v>Low Salary</v>
      </c>
    </row>
    <row r="924" spans="1:47">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IF(HR[[#This Row],[OverTime]]="Yes",1,0)</f>
        <v>0</v>
      </c>
      <c r="AK924">
        <f>IF(HR[[#This Row],[JobSatisfaction]]&lt;=2,1,0)</f>
        <v>1</v>
      </c>
      <c r="AL924">
        <f>IF(HR[[#This Row],[WorkLifeBalance]]&lt;=2,1,0)</f>
        <v>1</v>
      </c>
      <c r="AM924">
        <f>IF(HR[[#This Row],[MonthlyIncome]]&lt;AVERAGE(HR[MonthlyIncome]),1,0)</f>
        <v>0</v>
      </c>
      <c r="AN924">
        <f>IF(HR[[#This Row],[EnvironmentSatisfaction]]&lt;=2,1,0)</f>
        <v>0</v>
      </c>
      <c r="AO924">
        <f>IF(HR[[#This Row],[YearsSinceLastPromotion]]&gt;4,1,0)</f>
        <v>1</v>
      </c>
      <c r="AP924">
        <f>(HR[[#This Row],[OverTimeFlag]]*1.5+HR[[#This Row],[LowJobSatisFlag]]*2.5+HR[[#This Row],[LowWLBFlag]]*2+HR[[#This Row],[LowSalaryFlag]]*1.5+HR[[#This Row],[LowEnviFlag]]*2+HR[[#This Row],[LowProFlag]]*0.5)/10</f>
        <v>0.5</v>
      </c>
      <c r="AQ924" t="str">
        <f>IF(A924&gt;=_xlfn.PERCENTILE.INC($A$2:$A$1000,0.8),"High Risk",
IF(HR[[#This Row],[AttritionRiskScore]]&gt;=_xlfn.PERCENTILE.INC($AP$2:$AP$1000,0.5),"Medium Risk","Low Risk"))</f>
        <v>Medium Risk</v>
      </c>
      <c r="AR924">
        <f>(HR[[#This Row],[OverTimeFlag]]*4+HR[[#This Row],[LowWLBFlag]]*3+HR[[#This Row],[LowJobSatisFlag]]*2+HR[[#This Row],[LowProFlag]]*1)/10</f>
        <v>0.6</v>
      </c>
      <c r="AS924" t="str">
        <f t="shared" si="14"/>
        <v>Medium Burnout</v>
      </c>
      <c r="AT924" t="str">
        <f>IF(HR[[#This Row],[YearsSinceLastPromotion]]&gt;4,"High Stagnation",
IF(HR[[#This Row],[YearsSinceLastPromotion]]&gt;=3,"Medium Stagnation","Low Stagnation"))</f>
        <v>High Stagnation</v>
      </c>
      <c r="AU924" t="str">
        <f>IF(HR[[#This Row],[MonthlyIncome]]&lt;4000,"Low Salary",
IF(HR[[#This Row],[MonthlyIncome]]&lt;8000,"Medium Salary","High Salary"))</f>
        <v>High Salary</v>
      </c>
    </row>
    <row r="925" spans="1:47">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IF(HR[[#This Row],[OverTime]]="Yes",1,0)</f>
        <v>0</v>
      </c>
      <c r="AK925">
        <f>IF(HR[[#This Row],[JobSatisfaction]]&lt;=2,1,0)</f>
        <v>1</v>
      </c>
      <c r="AL925">
        <f>IF(HR[[#This Row],[WorkLifeBalance]]&lt;=2,1,0)</f>
        <v>0</v>
      </c>
      <c r="AM925">
        <f>IF(HR[[#This Row],[MonthlyIncome]]&lt;AVERAGE(HR[MonthlyIncome]),1,0)</f>
        <v>1</v>
      </c>
      <c r="AN925">
        <f>IF(HR[[#This Row],[EnvironmentSatisfaction]]&lt;=2,1,0)</f>
        <v>0</v>
      </c>
      <c r="AO925">
        <f>IF(HR[[#This Row],[YearsSinceLastPromotion]]&gt;4,1,0)</f>
        <v>0</v>
      </c>
      <c r="AP925">
        <f>(HR[[#This Row],[OverTimeFlag]]*1.5+HR[[#This Row],[LowJobSatisFlag]]*2.5+HR[[#This Row],[LowWLBFlag]]*2+HR[[#This Row],[LowSalaryFlag]]*1.5+HR[[#This Row],[LowEnviFlag]]*2+HR[[#This Row],[LowProFlag]]*0.5)/10</f>
        <v>0.4</v>
      </c>
      <c r="AQ925" t="str">
        <f>IF(A925&gt;=_xlfn.PERCENTILE.INC($A$2:$A$1000,0.8),"High Risk",
IF(HR[[#This Row],[AttritionRiskScore]]&gt;=_xlfn.PERCENTILE.INC($AP$2:$AP$1000,0.5),"Medium Risk","Low Risk"))</f>
        <v>Medium Risk</v>
      </c>
      <c r="AR925">
        <f>(HR[[#This Row],[OverTimeFlag]]*4+HR[[#This Row],[LowWLBFlag]]*3+HR[[#This Row],[LowJobSatisFlag]]*2+HR[[#This Row],[LowProFlag]]*1)/10</f>
        <v>0.2</v>
      </c>
      <c r="AS925" t="str">
        <f t="shared" si="14"/>
        <v>Low Burnout</v>
      </c>
      <c r="AT925" t="str">
        <f>IF(HR[[#This Row],[YearsSinceLastPromotion]]&gt;4,"High Stagnation",
IF(HR[[#This Row],[YearsSinceLastPromotion]]&gt;=3,"Medium Stagnation","Low Stagnation"))</f>
        <v>Low Stagnation</v>
      </c>
      <c r="AU925" t="str">
        <f>IF(HR[[#This Row],[MonthlyIncome]]&lt;4000,"Low Salary",
IF(HR[[#This Row],[MonthlyIncome]]&lt;8000,"Medium Salary","High Salary"))</f>
        <v>Medium Salary</v>
      </c>
    </row>
    <row r="926" spans="1:47">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IF(HR[[#This Row],[OverTime]]="Yes",1,0)</f>
        <v>1</v>
      </c>
      <c r="AK926">
        <f>IF(HR[[#This Row],[JobSatisfaction]]&lt;=2,1,0)</f>
        <v>0</v>
      </c>
      <c r="AL926">
        <f>IF(HR[[#This Row],[WorkLifeBalance]]&lt;=2,1,0)</f>
        <v>0</v>
      </c>
      <c r="AM926">
        <f>IF(HR[[#This Row],[MonthlyIncome]]&lt;AVERAGE(HR[MonthlyIncome]),1,0)</f>
        <v>1</v>
      </c>
      <c r="AN926">
        <f>IF(HR[[#This Row],[EnvironmentSatisfaction]]&lt;=2,1,0)</f>
        <v>0</v>
      </c>
      <c r="AO926">
        <f>IF(HR[[#This Row],[YearsSinceLastPromotion]]&gt;4,1,0)</f>
        <v>0</v>
      </c>
      <c r="AP926">
        <f>(HR[[#This Row],[OverTimeFlag]]*1.5+HR[[#This Row],[LowJobSatisFlag]]*2.5+HR[[#This Row],[LowWLBFlag]]*2+HR[[#This Row],[LowSalaryFlag]]*1.5+HR[[#This Row],[LowEnviFlag]]*2+HR[[#This Row],[LowProFlag]]*0.5)/10</f>
        <v>0.3</v>
      </c>
      <c r="AQ926" t="str">
        <f>IF(A926&gt;=_xlfn.PERCENTILE.INC($A$2:$A$1000,0.8),"High Risk",
IF(HR[[#This Row],[AttritionRiskScore]]&gt;=_xlfn.PERCENTILE.INC($AP$2:$AP$1000,0.5),"Medium Risk","Low Risk"))</f>
        <v>Low Risk</v>
      </c>
      <c r="AR926">
        <f>(HR[[#This Row],[OverTimeFlag]]*4+HR[[#This Row],[LowWLBFlag]]*3+HR[[#This Row],[LowJobSatisFlag]]*2+HR[[#This Row],[LowProFlag]]*1)/10</f>
        <v>0.4</v>
      </c>
      <c r="AS926" t="str">
        <f t="shared" si="14"/>
        <v>Medium Burnout</v>
      </c>
      <c r="AT926" t="str">
        <f>IF(HR[[#This Row],[YearsSinceLastPromotion]]&gt;4,"High Stagnation",
IF(HR[[#This Row],[YearsSinceLastPromotion]]&gt;=3,"Medium Stagnation","Low Stagnation"))</f>
        <v>Low Stagnation</v>
      </c>
      <c r="AU926" t="str">
        <f>IF(HR[[#This Row],[MonthlyIncome]]&lt;4000,"Low Salary",
IF(HR[[#This Row],[MonthlyIncome]]&lt;8000,"Medium Salary","High Salary"))</f>
        <v>Low Salary</v>
      </c>
    </row>
    <row r="927" spans="1:47">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IF(HR[[#This Row],[OverTime]]="Yes",1,0)</f>
        <v>1</v>
      </c>
      <c r="AK927">
        <f>IF(HR[[#This Row],[JobSatisfaction]]&lt;=2,1,0)</f>
        <v>1</v>
      </c>
      <c r="AL927">
        <f>IF(HR[[#This Row],[WorkLifeBalance]]&lt;=2,1,0)</f>
        <v>0</v>
      </c>
      <c r="AM927">
        <f>IF(HR[[#This Row],[MonthlyIncome]]&lt;AVERAGE(HR[MonthlyIncome]),1,0)</f>
        <v>1</v>
      </c>
      <c r="AN927">
        <f>IF(HR[[#This Row],[EnvironmentSatisfaction]]&lt;=2,1,0)</f>
        <v>1</v>
      </c>
      <c r="AO927">
        <f>IF(HR[[#This Row],[YearsSinceLastPromotion]]&gt;4,1,0)</f>
        <v>0</v>
      </c>
      <c r="AP927">
        <f>(HR[[#This Row],[OverTimeFlag]]*1.5+HR[[#This Row],[LowJobSatisFlag]]*2.5+HR[[#This Row],[LowWLBFlag]]*2+HR[[#This Row],[LowSalaryFlag]]*1.5+HR[[#This Row],[LowEnviFlag]]*2+HR[[#This Row],[LowProFlag]]*0.5)/10</f>
        <v>0.75</v>
      </c>
      <c r="AQ927" t="str">
        <f>IF(A927&gt;=_xlfn.PERCENTILE.INC($A$2:$A$1000,0.8),"High Risk",
IF(HR[[#This Row],[AttritionRiskScore]]&gt;=_xlfn.PERCENTILE.INC($AP$2:$AP$1000,0.5),"Medium Risk","Low Risk"))</f>
        <v>Medium Risk</v>
      </c>
      <c r="AR927">
        <f>(HR[[#This Row],[OverTimeFlag]]*4+HR[[#This Row],[LowWLBFlag]]*3+HR[[#This Row],[LowJobSatisFlag]]*2+HR[[#This Row],[LowProFlag]]*1)/10</f>
        <v>0.6</v>
      </c>
      <c r="AS927" t="str">
        <f t="shared" si="14"/>
        <v>Medium Burnout</v>
      </c>
      <c r="AT927" t="str">
        <f>IF(HR[[#This Row],[YearsSinceLastPromotion]]&gt;4,"High Stagnation",
IF(HR[[#This Row],[YearsSinceLastPromotion]]&gt;=3,"Medium Stagnation","Low Stagnation"))</f>
        <v>Low Stagnation</v>
      </c>
      <c r="AU927" t="str">
        <f>IF(HR[[#This Row],[MonthlyIncome]]&lt;4000,"Low Salary",
IF(HR[[#This Row],[MonthlyIncome]]&lt;8000,"Medium Salary","High Salary"))</f>
        <v>Low Salary</v>
      </c>
    </row>
    <row r="928" spans="1:47">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IF(HR[[#This Row],[OverTime]]="Yes",1,0)</f>
        <v>0</v>
      </c>
      <c r="AK928">
        <f>IF(HR[[#This Row],[JobSatisfaction]]&lt;=2,1,0)</f>
        <v>0</v>
      </c>
      <c r="AL928">
        <f>IF(HR[[#This Row],[WorkLifeBalance]]&lt;=2,1,0)</f>
        <v>0</v>
      </c>
      <c r="AM928">
        <f>IF(HR[[#This Row],[MonthlyIncome]]&lt;AVERAGE(HR[MonthlyIncome]),1,0)</f>
        <v>0</v>
      </c>
      <c r="AN928">
        <f>IF(HR[[#This Row],[EnvironmentSatisfaction]]&lt;=2,1,0)</f>
        <v>0</v>
      </c>
      <c r="AO928">
        <f>IF(HR[[#This Row],[YearsSinceLastPromotion]]&gt;4,1,0)</f>
        <v>1</v>
      </c>
      <c r="AP928">
        <f>(HR[[#This Row],[OverTimeFlag]]*1.5+HR[[#This Row],[LowJobSatisFlag]]*2.5+HR[[#This Row],[LowWLBFlag]]*2+HR[[#This Row],[LowSalaryFlag]]*1.5+HR[[#This Row],[LowEnviFlag]]*2+HR[[#This Row],[LowProFlag]]*0.5)/10</f>
        <v>0.05</v>
      </c>
      <c r="AQ928" t="str">
        <f>IF(A928&gt;=_xlfn.PERCENTILE.INC($A$2:$A$1000,0.8),"High Risk",
IF(HR[[#This Row],[AttritionRiskScore]]&gt;=_xlfn.PERCENTILE.INC($AP$2:$AP$1000,0.5),"Medium Risk","Low Risk"))</f>
        <v>Low Risk</v>
      </c>
      <c r="AR928">
        <f>(HR[[#This Row],[OverTimeFlag]]*4+HR[[#This Row],[LowWLBFlag]]*3+HR[[#This Row],[LowJobSatisFlag]]*2+HR[[#This Row],[LowProFlag]]*1)/10</f>
        <v>0.1</v>
      </c>
      <c r="AS928" t="str">
        <f t="shared" si="14"/>
        <v>Low Burnout</v>
      </c>
      <c r="AT928" t="str">
        <f>IF(HR[[#This Row],[YearsSinceLastPromotion]]&gt;4,"High Stagnation",
IF(HR[[#This Row],[YearsSinceLastPromotion]]&gt;=3,"Medium Stagnation","Low Stagnation"))</f>
        <v>High Stagnation</v>
      </c>
      <c r="AU928" t="str">
        <f>IF(HR[[#This Row],[MonthlyIncome]]&lt;4000,"Low Salary",
IF(HR[[#This Row],[MonthlyIncome]]&lt;8000,"Medium Salary","High Salary"))</f>
        <v>High Salary</v>
      </c>
    </row>
    <row r="929" spans="1:47">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IF(HR[[#This Row],[OverTime]]="Yes",1,0)</f>
        <v>1</v>
      </c>
      <c r="AK929">
        <f>IF(HR[[#This Row],[JobSatisfaction]]&lt;=2,1,0)</f>
        <v>1</v>
      </c>
      <c r="AL929">
        <f>IF(HR[[#This Row],[WorkLifeBalance]]&lt;=2,1,0)</f>
        <v>0</v>
      </c>
      <c r="AM929">
        <f>IF(HR[[#This Row],[MonthlyIncome]]&lt;AVERAGE(HR[MonthlyIncome]),1,0)</f>
        <v>1</v>
      </c>
      <c r="AN929">
        <f>IF(HR[[#This Row],[EnvironmentSatisfaction]]&lt;=2,1,0)</f>
        <v>0</v>
      </c>
      <c r="AO929">
        <f>IF(HR[[#This Row],[YearsSinceLastPromotion]]&gt;4,1,0)</f>
        <v>1</v>
      </c>
      <c r="AP929">
        <f>(HR[[#This Row],[OverTimeFlag]]*1.5+HR[[#This Row],[LowJobSatisFlag]]*2.5+HR[[#This Row],[LowWLBFlag]]*2+HR[[#This Row],[LowSalaryFlag]]*1.5+HR[[#This Row],[LowEnviFlag]]*2+HR[[#This Row],[LowProFlag]]*0.5)/10</f>
        <v>0.6</v>
      </c>
      <c r="AQ929" t="str">
        <f>IF(A929&gt;=_xlfn.PERCENTILE.INC($A$2:$A$1000,0.8),"High Risk",
IF(HR[[#This Row],[AttritionRiskScore]]&gt;=_xlfn.PERCENTILE.INC($AP$2:$AP$1000,0.5),"Medium Risk","Low Risk"))</f>
        <v>Medium Risk</v>
      </c>
      <c r="AR929">
        <f>(HR[[#This Row],[OverTimeFlag]]*4+HR[[#This Row],[LowWLBFlag]]*3+HR[[#This Row],[LowJobSatisFlag]]*2+HR[[#This Row],[LowProFlag]]*1)/10</f>
        <v>0.7</v>
      </c>
      <c r="AS929" t="str">
        <f t="shared" si="14"/>
        <v>High Burnout</v>
      </c>
      <c r="AT929" t="str">
        <f>IF(HR[[#This Row],[YearsSinceLastPromotion]]&gt;4,"High Stagnation",
IF(HR[[#This Row],[YearsSinceLastPromotion]]&gt;=3,"Medium Stagnation","Low Stagnation"))</f>
        <v>High Stagnation</v>
      </c>
      <c r="AU929" t="str">
        <f>IF(HR[[#This Row],[MonthlyIncome]]&lt;4000,"Low Salary",
IF(HR[[#This Row],[MonthlyIncome]]&lt;8000,"Medium Salary","High Salary"))</f>
        <v>Medium Salary</v>
      </c>
    </row>
    <row r="930" spans="1:47">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IF(HR[[#This Row],[OverTime]]="Yes",1,0)</f>
        <v>0</v>
      </c>
      <c r="AK930">
        <f>IF(HR[[#This Row],[JobSatisfaction]]&lt;=2,1,0)</f>
        <v>0</v>
      </c>
      <c r="AL930">
        <f>IF(HR[[#This Row],[WorkLifeBalance]]&lt;=2,1,0)</f>
        <v>0</v>
      </c>
      <c r="AM930">
        <f>IF(HR[[#This Row],[MonthlyIncome]]&lt;AVERAGE(HR[MonthlyIncome]),1,0)</f>
        <v>0</v>
      </c>
      <c r="AN930">
        <f>IF(HR[[#This Row],[EnvironmentSatisfaction]]&lt;=2,1,0)</f>
        <v>1</v>
      </c>
      <c r="AO930">
        <f>IF(HR[[#This Row],[YearsSinceLastPromotion]]&gt;4,1,0)</f>
        <v>0</v>
      </c>
      <c r="AP930">
        <f>(HR[[#This Row],[OverTimeFlag]]*1.5+HR[[#This Row],[LowJobSatisFlag]]*2.5+HR[[#This Row],[LowWLBFlag]]*2+HR[[#This Row],[LowSalaryFlag]]*1.5+HR[[#This Row],[LowEnviFlag]]*2+HR[[#This Row],[LowProFlag]]*0.5)/10</f>
        <v>0.2</v>
      </c>
      <c r="AQ930" t="str">
        <f>IF(A930&gt;=_xlfn.PERCENTILE.INC($A$2:$A$1000,0.8),"High Risk",
IF(HR[[#This Row],[AttritionRiskScore]]&gt;=_xlfn.PERCENTILE.INC($AP$2:$AP$1000,0.5),"Medium Risk","Low Risk"))</f>
        <v>Low Risk</v>
      </c>
      <c r="AR930">
        <f>(HR[[#This Row],[OverTimeFlag]]*4+HR[[#This Row],[LowWLBFlag]]*3+HR[[#This Row],[LowJobSatisFlag]]*2+HR[[#This Row],[LowProFlag]]*1)/10</f>
        <v>0</v>
      </c>
      <c r="AS930" t="str">
        <f t="shared" si="14"/>
        <v>Low Burnout</v>
      </c>
      <c r="AT930" t="str">
        <f>IF(HR[[#This Row],[YearsSinceLastPromotion]]&gt;4,"High Stagnation",
IF(HR[[#This Row],[YearsSinceLastPromotion]]&gt;=3,"Medium Stagnation","Low Stagnation"))</f>
        <v>Low Stagnation</v>
      </c>
      <c r="AU930" t="str">
        <f>IF(HR[[#This Row],[MonthlyIncome]]&lt;4000,"Low Salary",
IF(HR[[#This Row],[MonthlyIncome]]&lt;8000,"Medium Salary","High Salary"))</f>
        <v>Medium Salary</v>
      </c>
    </row>
    <row r="931" spans="1:47">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IF(HR[[#This Row],[OverTime]]="Yes",1,0)</f>
        <v>1</v>
      </c>
      <c r="AK931">
        <f>IF(HR[[#This Row],[JobSatisfaction]]&lt;=2,1,0)</f>
        <v>0</v>
      </c>
      <c r="AL931">
        <f>IF(HR[[#This Row],[WorkLifeBalance]]&lt;=2,1,0)</f>
        <v>0</v>
      </c>
      <c r="AM931">
        <f>IF(HR[[#This Row],[MonthlyIncome]]&lt;AVERAGE(HR[MonthlyIncome]),1,0)</f>
        <v>1</v>
      </c>
      <c r="AN931">
        <f>IF(HR[[#This Row],[EnvironmentSatisfaction]]&lt;=2,1,0)</f>
        <v>0</v>
      </c>
      <c r="AO931">
        <f>IF(HR[[#This Row],[YearsSinceLastPromotion]]&gt;4,1,0)</f>
        <v>0</v>
      </c>
      <c r="AP931">
        <f>(HR[[#This Row],[OverTimeFlag]]*1.5+HR[[#This Row],[LowJobSatisFlag]]*2.5+HR[[#This Row],[LowWLBFlag]]*2+HR[[#This Row],[LowSalaryFlag]]*1.5+HR[[#This Row],[LowEnviFlag]]*2+HR[[#This Row],[LowProFlag]]*0.5)/10</f>
        <v>0.3</v>
      </c>
      <c r="AQ931" t="str">
        <f>IF(A931&gt;=_xlfn.PERCENTILE.INC($A$2:$A$1000,0.8),"High Risk",
IF(HR[[#This Row],[AttritionRiskScore]]&gt;=_xlfn.PERCENTILE.INC($AP$2:$AP$1000,0.5),"Medium Risk","Low Risk"))</f>
        <v>Low Risk</v>
      </c>
      <c r="AR931">
        <f>(HR[[#This Row],[OverTimeFlag]]*4+HR[[#This Row],[LowWLBFlag]]*3+HR[[#This Row],[LowJobSatisFlag]]*2+HR[[#This Row],[LowProFlag]]*1)/10</f>
        <v>0.4</v>
      </c>
      <c r="AS931" t="str">
        <f t="shared" si="14"/>
        <v>Medium Burnout</v>
      </c>
      <c r="AT931" t="str">
        <f>IF(HR[[#This Row],[YearsSinceLastPromotion]]&gt;4,"High Stagnation",
IF(HR[[#This Row],[YearsSinceLastPromotion]]&gt;=3,"Medium Stagnation","Low Stagnation"))</f>
        <v>Low Stagnation</v>
      </c>
      <c r="AU931" t="str">
        <f>IF(HR[[#This Row],[MonthlyIncome]]&lt;4000,"Low Salary",
IF(HR[[#This Row],[MonthlyIncome]]&lt;8000,"Medium Salary","High Salary"))</f>
        <v>Low Salary</v>
      </c>
    </row>
    <row r="932" spans="1:47">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IF(HR[[#This Row],[OverTime]]="Yes",1,0)</f>
        <v>0</v>
      </c>
      <c r="AK932">
        <f>IF(HR[[#This Row],[JobSatisfaction]]&lt;=2,1,0)</f>
        <v>0</v>
      </c>
      <c r="AL932">
        <f>IF(HR[[#This Row],[WorkLifeBalance]]&lt;=2,1,0)</f>
        <v>1</v>
      </c>
      <c r="AM932">
        <f>IF(HR[[#This Row],[MonthlyIncome]]&lt;AVERAGE(HR[MonthlyIncome]),1,0)</f>
        <v>1</v>
      </c>
      <c r="AN932">
        <f>IF(HR[[#This Row],[EnvironmentSatisfaction]]&lt;=2,1,0)</f>
        <v>1</v>
      </c>
      <c r="AO932">
        <f>IF(HR[[#This Row],[YearsSinceLastPromotion]]&gt;4,1,0)</f>
        <v>1</v>
      </c>
      <c r="AP932">
        <f>(HR[[#This Row],[OverTimeFlag]]*1.5+HR[[#This Row],[LowJobSatisFlag]]*2.5+HR[[#This Row],[LowWLBFlag]]*2+HR[[#This Row],[LowSalaryFlag]]*1.5+HR[[#This Row],[LowEnviFlag]]*2+HR[[#This Row],[LowProFlag]]*0.5)/10</f>
        <v>0.6</v>
      </c>
      <c r="AQ932" t="str">
        <f>IF(A932&gt;=_xlfn.PERCENTILE.INC($A$2:$A$1000,0.8),"High Risk",
IF(HR[[#This Row],[AttritionRiskScore]]&gt;=_xlfn.PERCENTILE.INC($AP$2:$AP$1000,0.5),"Medium Risk","Low Risk"))</f>
        <v>High Risk</v>
      </c>
      <c r="AR932">
        <f>(HR[[#This Row],[OverTimeFlag]]*4+HR[[#This Row],[LowWLBFlag]]*3+HR[[#This Row],[LowJobSatisFlag]]*2+HR[[#This Row],[LowProFlag]]*1)/10</f>
        <v>0.4</v>
      </c>
      <c r="AS932" t="str">
        <f t="shared" si="14"/>
        <v>Medium Burnout</v>
      </c>
      <c r="AT932" t="str">
        <f>IF(HR[[#This Row],[YearsSinceLastPromotion]]&gt;4,"High Stagnation",
IF(HR[[#This Row],[YearsSinceLastPromotion]]&gt;=3,"Medium Stagnation","Low Stagnation"))</f>
        <v>High Stagnation</v>
      </c>
      <c r="AU932" t="str">
        <f>IF(HR[[#This Row],[MonthlyIncome]]&lt;4000,"Low Salary",
IF(HR[[#This Row],[MonthlyIncome]]&lt;8000,"Medium Salary","High Salary"))</f>
        <v>Low Salary</v>
      </c>
    </row>
    <row r="933" spans="1:47">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IF(HR[[#This Row],[OverTime]]="Yes",1,0)</f>
        <v>1</v>
      </c>
      <c r="AK933">
        <f>IF(HR[[#This Row],[JobSatisfaction]]&lt;=2,1,0)</f>
        <v>0</v>
      </c>
      <c r="AL933">
        <f>IF(HR[[#This Row],[WorkLifeBalance]]&lt;=2,1,0)</f>
        <v>0</v>
      </c>
      <c r="AM933">
        <f>IF(HR[[#This Row],[MonthlyIncome]]&lt;AVERAGE(HR[MonthlyIncome]),1,0)</f>
        <v>1</v>
      </c>
      <c r="AN933">
        <f>IF(HR[[#This Row],[EnvironmentSatisfaction]]&lt;=2,1,0)</f>
        <v>0</v>
      </c>
      <c r="AO933">
        <f>IF(HR[[#This Row],[YearsSinceLastPromotion]]&gt;4,1,0)</f>
        <v>0</v>
      </c>
      <c r="AP933">
        <f>(HR[[#This Row],[OverTimeFlag]]*1.5+HR[[#This Row],[LowJobSatisFlag]]*2.5+HR[[#This Row],[LowWLBFlag]]*2+HR[[#This Row],[LowSalaryFlag]]*1.5+HR[[#This Row],[LowEnviFlag]]*2+HR[[#This Row],[LowProFlag]]*0.5)/10</f>
        <v>0.3</v>
      </c>
      <c r="AQ933" t="str">
        <f>IF(A933&gt;=_xlfn.PERCENTILE.INC($A$2:$A$1000,0.8),"High Risk",
IF(HR[[#This Row],[AttritionRiskScore]]&gt;=_xlfn.PERCENTILE.INC($AP$2:$AP$1000,0.5),"Medium Risk","Low Risk"))</f>
        <v>Low Risk</v>
      </c>
      <c r="AR933">
        <f>(HR[[#This Row],[OverTimeFlag]]*4+HR[[#This Row],[LowWLBFlag]]*3+HR[[#This Row],[LowJobSatisFlag]]*2+HR[[#This Row],[LowProFlag]]*1)/10</f>
        <v>0.4</v>
      </c>
      <c r="AS933" t="str">
        <f t="shared" si="14"/>
        <v>Medium Burnout</v>
      </c>
      <c r="AT933" t="str">
        <f>IF(HR[[#This Row],[YearsSinceLastPromotion]]&gt;4,"High Stagnation",
IF(HR[[#This Row],[YearsSinceLastPromotion]]&gt;=3,"Medium Stagnation","Low Stagnation"))</f>
        <v>Low Stagnation</v>
      </c>
      <c r="AU933" t="str">
        <f>IF(HR[[#This Row],[MonthlyIncome]]&lt;4000,"Low Salary",
IF(HR[[#This Row],[MonthlyIncome]]&lt;8000,"Medium Salary","High Salary"))</f>
        <v>Medium Salary</v>
      </c>
    </row>
    <row r="934" spans="1:47">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IF(HR[[#This Row],[OverTime]]="Yes",1,0)</f>
        <v>1</v>
      </c>
      <c r="AK934">
        <f>IF(HR[[#This Row],[JobSatisfaction]]&lt;=2,1,0)</f>
        <v>0</v>
      </c>
      <c r="AL934">
        <f>IF(HR[[#This Row],[WorkLifeBalance]]&lt;=2,1,0)</f>
        <v>0</v>
      </c>
      <c r="AM934">
        <f>IF(HR[[#This Row],[MonthlyIncome]]&lt;AVERAGE(HR[MonthlyIncome]),1,0)</f>
        <v>1</v>
      </c>
      <c r="AN934">
        <f>IF(HR[[#This Row],[EnvironmentSatisfaction]]&lt;=2,1,0)</f>
        <v>1</v>
      </c>
      <c r="AO934">
        <f>IF(HR[[#This Row],[YearsSinceLastPromotion]]&gt;4,1,0)</f>
        <v>1</v>
      </c>
      <c r="AP934">
        <f>(HR[[#This Row],[OverTimeFlag]]*1.5+HR[[#This Row],[LowJobSatisFlag]]*2.5+HR[[#This Row],[LowWLBFlag]]*2+HR[[#This Row],[LowSalaryFlag]]*1.5+HR[[#This Row],[LowEnviFlag]]*2+HR[[#This Row],[LowProFlag]]*0.5)/10</f>
        <v>0.55000000000000004</v>
      </c>
      <c r="AQ934" t="str">
        <f>IF(A934&gt;=_xlfn.PERCENTILE.INC($A$2:$A$1000,0.8),"High Risk",
IF(HR[[#This Row],[AttritionRiskScore]]&gt;=_xlfn.PERCENTILE.INC($AP$2:$AP$1000,0.5),"Medium Risk","Low Risk"))</f>
        <v>Medium Risk</v>
      </c>
      <c r="AR934">
        <f>(HR[[#This Row],[OverTimeFlag]]*4+HR[[#This Row],[LowWLBFlag]]*3+HR[[#This Row],[LowJobSatisFlag]]*2+HR[[#This Row],[LowProFlag]]*1)/10</f>
        <v>0.5</v>
      </c>
      <c r="AS934" t="str">
        <f t="shared" si="14"/>
        <v>Medium Burnout</v>
      </c>
      <c r="AT934" t="str">
        <f>IF(HR[[#This Row],[YearsSinceLastPromotion]]&gt;4,"High Stagnation",
IF(HR[[#This Row],[YearsSinceLastPromotion]]&gt;=3,"Medium Stagnation","Low Stagnation"))</f>
        <v>High Stagnation</v>
      </c>
      <c r="AU934" t="str">
        <f>IF(HR[[#This Row],[MonthlyIncome]]&lt;4000,"Low Salary",
IF(HR[[#This Row],[MonthlyIncome]]&lt;8000,"Medium Salary","High Salary"))</f>
        <v>Low Salary</v>
      </c>
    </row>
    <row r="935" spans="1:47">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IF(HR[[#This Row],[OverTime]]="Yes",1,0)</f>
        <v>0</v>
      </c>
      <c r="AK935">
        <f>IF(HR[[#This Row],[JobSatisfaction]]&lt;=2,1,0)</f>
        <v>1</v>
      </c>
      <c r="AL935">
        <f>IF(HR[[#This Row],[WorkLifeBalance]]&lt;=2,1,0)</f>
        <v>1</v>
      </c>
      <c r="AM935">
        <f>IF(HR[[#This Row],[MonthlyIncome]]&lt;AVERAGE(HR[MonthlyIncome]),1,0)</f>
        <v>1</v>
      </c>
      <c r="AN935">
        <f>IF(HR[[#This Row],[EnvironmentSatisfaction]]&lt;=2,1,0)</f>
        <v>0</v>
      </c>
      <c r="AO935">
        <f>IF(HR[[#This Row],[YearsSinceLastPromotion]]&gt;4,1,0)</f>
        <v>0</v>
      </c>
      <c r="AP935">
        <f>(HR[[#This Row],[OverTimeFlag]]*1.5+HR[[#This Row],[LowJobSatisFlag]]*2.5+HR[[#This Row],[LowWLBFlag]]*2+HR[[#This Row],[LowSalaryFlag]]*1.5+HR[[#This Row],[LowEnviFlag]]*2+HR[[#This Row],[LowProFlag]]*0.5)/10</f>
        <v>0.6</v>
      </c>
      <c r="AQ935" t="str">
        <f>IF(A935&gt;=_xlfn.PERCENTILE.INC($A$2:$A$1000,0.8),"High Risk",
IF(HR[[#This Row],[AttritionRiskScore]]&gt;=_xlfn.PERCENTILE.INC($AP$2:$AP$1000,0.5),"Medium Risk","Low Risk"))</f>
        <v>Medium Risk</v>
      </c>
      <c r="AR935">
        <f>(HR[[#This Row],[OverTimeFlag]]*4+HR[[#This Row],[LowWLBFlag]]*3+HR[[#This Row],[LowJobSatisFlag]]*2+HR[[#This Row],[LowProFlag]]*1)/10</f>
        <v>0.5</v>
      </c>
      <c r="AS935" t="str">
        <f t="shared" si="14"/>
        <v>Medium Burnout</v>
      </c>
      <c r="AT935" t="str">
        <f>IF(HR[[#This Row],[YearsSinceLastPromotion]]&gt;4,"High Stagnation",
IF(HR[[#This Row],[YearsSinceLastPromotion]]&gt;=3,"Medium Stagnation","Low Stagnation"))</f>
        <v>Low Stagnation</v>
      </c>
      <c r="AU935" t="str">
        <f>IF(HR[[#This Row],[MonthlyIncome]]&lt;4000,"Low Salary",
IF(HR[[#This Row],[MonthlyIncome]]&lt;8000,"Medium Salary","High Salary"))</f>
        <v>Low Salary</v>
      </c>
    </row>
    <row r="936" spans="1:47">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IF(HR[[#This Row],[OverTime]]="Yes",1,0)</f>
        <v>0</v>
      </c>
      <c r="AK936">
        <f>IF(HR[[#This Row],[JobSatisfaction]]&lt;=2,1,0)</f>
        <v>1</v>
      </c>
      <c r="AL936">
        <f>IF(HR[[#This Row],[WorkLifeBalance]]&lt;=2,1,0)</f>
        <v>1</v>
      </c>
      <c r="AM936">
        <f>IF(HR[[#This Row],[MonthlyIncome]]&lt;AVERAGE(HR[MonthlyIncome]),1,0)</f>
        <v>1</v>
      </c>
      <c r="AN936">
        <f>IF(HR[[#This Row],[EnvironmentSatisfaction]]&lt;=2,1,0)</f>
        <v>0</v>
      </c>
      <c r="AO936">
        <f>IF(HR[[#This Row],[YearsSinceLastPromotion]]&gt;4,1,0)</f>
        <v>0</v>
      </c>
      <c r="AP936">
        <f>(HR[[#This Row],[OverTimeFlag]]*1.5+HR[[#This Row],[LowJobSatisFlag]]*2.5+HR[[#This Row],[LowWLBFlag]]*2+HR[[#This Row],[LowSalaryFlag]]*1.5+HR[[#This Row],[LowEnviFlag]]*2+HR[[#This Row],[LowProFlag]]*0.5)/10</f>
        <v>0.6</v>
      </c>
      <c r="AQ936" t="str">
        <f>IF(A936&gt;=_xlfn.PERCENTILE.INC($A$2:$A$1000,0.8),"High Risk",
IF(HR[[#This Row],[AttritionRiskScore]]&gt;=_xlfn.PERCENTILE.INC($AP$2:$AP$1000,0.5),"Medium Risk","Low Risk"))</f>
        <v>Medium Risk</v>
      </c>
      <c r="AR936">
        <f>(HR[[#This Row],[OverTimeFlag]]*4+HR[[#This Row],[LowWLBFlag]]*3+HR[[#This Row],[LowJobSatisFlag]]*2+HR[[#This Row],[LowProFlag]]*1)/10</f>
        <v>0.5</v>
      </c>
      <c r="AS936" t="str">
        <f t="shared" si="14"/>
        <v>Medium Burnout</v>
      </c>
      <c r="AT936" t="str">
        <f>IF(HR[[#This Row],[YearsSinceLastPromotion]]&gt;4,"High Stagnation",
IF(HR[[#This Row],[YearsSinceLastPromotion]]&gt;=3,"Medium Stagnation","Low Stagnation"))</f>
        <v>Low Stagnation</v>
      </c>
      <c r="AU936" t="str">
        <f>IF(HR[[#This Row],[MonthlyIncome]]&lt;4000,"Low Salary",
IF(HR[[#This Row],[MonthlyIncome]]&lt;8000,"Medium Salary","High Salary"))</f>
        <v>Low Salary</v>
      </c>
    </row>
    <row r="937" spans="1:47">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IF(HR[[#This Row],[OverTime]]="Yes",1,0)</f>
        <v>0</v>
      </c>
      <c r="AK937">
        <f>IF(HR[[#This Row],[JobSatisfaction]]&lt;=2,1,0)</f>
        <v>0</v>
      </c>
      <c r="AL937">
        <f>IF(HR[[#This Row],[WorkLifeBalance]]&lt;=2,1,0)</f>
        <v>0</v>
      </c>
      <c r="AM937">
        <f>IF(HR[[#This Row],[MonthlyIncome]]&lt;AVERAGE(HR[MonthlyIncome]),1,0)</f>
        <v>1</v>
      </c>
      <c r="AN937">
        <f>IF(HR[[#This Row],[EnvironmentSatisfaction]]&lt;=2,1,0)</f>
        <v>0</v>
      </c>
      <c r="AO937">
        <f>IF(HR[[#This Row],[YearsSinceLastPromotion]]&gt;4,1,0)</f>
        <v>0</v>
      </c>
      <c r="AP937">
        <f>(HR[[#This Row],[OverTimeFlag]]*1.5+HR[[#This Row],[LowJobSatisFlag]]*2.5+HR[[#This Row],[LowWLBFlag]]*2+HR[[#This Row],[LowSalaryFlag]]*1.5+HR[[#This Row],[LowEnviFlag]]*2+HR[[#This Row],[LowProFlag]]*0.5)/10</f>
        <v>0.15</v>
      </c>
      <c r="AQ937" t="str">
        <f>IF(A937&gt;=_xlfn.PERCENTILE.INC($A$2:$A$1000,0.8),"High Risk",
IF(HR[[#This Row],[AttritionRiskScore]]&gt;=_xlfn.PERCENTILE.INC($AP$2:$AP$1000,0.5),"Medium Risk","Low Risk"))</f>
        <v>Low Risk</v>
      </c>
      <c r="AR937">
        <f>(HR[[#This Row],[OverTimeFlag]]*4+HR[[#This Row],[LowWLBFlag]]*3+HR[[#This Row],[LowJobSatisFlag]]*2+HR[[#This Row],[LowProFlag]]*1)/10</f>
        <v>0</v>
      </c>
      <c r="AS937" t="str">
        <f t="shared" si="14"/>
        <v>Low Burnout</v>
      </c>
      <c r="AT937" t="str">
        <f>IF(HR[[#This Row],[YearsSinceLastPromotion]]&gt;4,"High Stagnation",
IF(HR[[#This Row],[YearsSinceLastPromotion]]&gt;=3,"Medium Stagnation","Low Stagnation"))</f>
        <v>Low Stagnation</v>
      </c>
      <c r="AU937" t="str">
        <f>IF(HR[[#This Row],[MonthlyIncome]]&lt;4000,"Low Salary",
IF(HR[[#This Row],[MonthlyIncome]]&lt;8000,"Medium Salary","High Salary"))</f>
        <v>Medium Salary</v>
      </c>
    </row>
    <row r="938" spans="1:47">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IF(HR[[#This Row],[OverTime]]="Yes",1,0)</f>
        <v>0</v>
      </c>
      <c r="AK938">
        <f>IF(HR[[#This Row],[JobSatisfaction]]&lt;=2,1,0)</f>
        <v>1</v>
      </c>
      <c r="AL938">
        <f>IF(HR[[#This Row],[WorkLifeBalance]]&lt;=2,1,0)</f>
        <v>0</v>
      </c>
      <c r="AM938">
        <f>IF(HR[[#This Row],[MonthlyIncome]]&lt;AVERAGE(HR[MonthlyIncome]),1,0)</f>
        <v>0</v>
      </c>
      <c r="AN938">
        <f>IF(HR[[#This Row],[EnvironmentSatisfaction]]&lt;=2,1,0)</f>
        <v>1</v>
      </c>
      <c r="AO938">
        <f>IF(HR[[#This Row],[YearsSinceLastPromotion]]&gt;4,1,0)</f>
        <v>0</v>
      </c>
      <c r="AP938">
        <f>(HR[[#This Row],[OverTimeFlag]]*1.5+HR[[#This Row],[LowJobSatisFlag]]*2.5+HR[[#This Row],[LowWLBFlag]]*2+HR[[#This Row],[LowSalaryFlag]]*1.5+HR[[#This Row],[LowEnviFlag]]*2+HR[[#This Row],[LowProFlag]]*0.5)/10</f>
        <v>0.45</v>
      </c>
      <c r="AQ938" t="str">
        <f>IF(A938&gt;=_xlfn.PERCENTILE.INC($A$2:$A$1000,0.8),"High Risk",
IF(HR[[#This Row],[AttritionRiskScore]]&gt;=_xlfn.PERCENTILE.INC($AP$2:$AP$1000,0.5),"Medium Risk","Low Risk"))</f>
        <v>High Risk</v>
      </c>
      <c r="AR938">
        <f>(HR[[#This Row],[OverTimeFlag]]*4+HR[[#This Row],[LowWLBFlag]]*3+HR[[#This Row],[LowJobSatisFlag]]*2+HR[[#This Row],[LowProFlag]]*1)/10</f>
        <v>0.2</v>
      </c>
      <c r="AS938" t="str">
        <f t="shared" si="14"/>
        <v>Low Burnout</v>
      </c>
      <c r="AT938" t="str">
        <f>IF(HR[[#This Row],[YearsSinceLastPromotion]]&gt;4,"High Stagnation",
IF(HR[[#This Row],[YearsSinceLastPromotion]]&gt;=3,"Medium Stagnation","Low Stagnation"))</f>
        <v>Low Stagnation</v>
      </c>
      <c r="AU938" t="str">
        <f>IF(HR[[#This Row],[MonthlyIncome]]&lt;4000,"Low Salary",
IF(HR[[#This Row],[MonthlyIncome]]&lt;8000,"Medium Salary","High Salary"))</f>
        <v>High Salary</v>
      </c>
    </row>
    <row r="939" spans="1:47">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IF(HR[[#This Row],[OverTime]]="Yes",1,0)</f>
        <v>1</v>
      </c>
      <c r="AK939">
        <f>IF(HR[[#This Row],[JobSatisfaction]]&lt;=2,1,0)</f>
        <v>1</v>
      </c>
      <c r="AL939">
        <f>IF(HR[[#This Row],[WorkLifeBalance]]&lt;=2,1,0)</f>
        <v>0</v>
      </c>
      <c r="AM939">
        <f>IF(HR[[#This Row],[MonthlyIncome]]&lt;AVERAGE(HR[MonthlyIncome]),1,0)</f>
        <v>0</v>
      </c>
      <c r="AN939">
        <f>IF(HR[[#This Row],[EnvironmentSatisfaction]]&lt;=2,1,0)</f>
        <v>0</v>
      </c>
      <c r="AO939">
        <f>IF(HR[[#This Row],[YearsSinceLastPromotion]]&gt;4,1,0)</f>
        <v>1</v>
      </c>
      <c r="AP939">
        <f>(HR[[#This Row],[OverTimeFlag]]*1.5+HR[[#This Row],[LowJobSatisFlag]]*2.5+HR[[#This Row],[LowWLBFlag]]*2+HR[[#This Row],[LowSalaryFlag]]*1.5+HR[[#This Row],[LowEnviFlag]]*2+HR[[#This Row],[LowProFlag]]*0.5)/10</f>
        <v>0.45</v>
      </c>
      <c r="AQ939" t="str">
        <f>IF(A939&gt;=_xlfn.PERCENTILE.INC($A$2:$A$1000,0.8),"High Risk",
IF(HR[[#This Row],[AttritionRiskScore]]&gt;=_xlfn.PERCENTILE.INC($AP$2:$AP$1000,0.5),"Medium Risk","Low Risk"))</f>
        <v>Medium Risk</v>
      </c>
      <c r="AR939">
        <f>(HR[[#This Row],[OverTimeFlag]]*4+HR[[#This Row],[LowWLBFlag]]*3+HR[[#This Row],[LowJobSatisFlag]]*2+HR[[#This Row],[LowProFlag]]*1)/10</f>
        <v>0.7</v>
      </c>
      <c r="AS939" t="str">
        <f t="shared" si="14"/>
        <v>High Burnout</v>
      </c>
      <c r="AT939" t="str">
        <f>IF(HR[[#This Row],[YearsSinceLastPromotion]]&gt;4,"High Stagnation",
IF(HR[[#This Row],[YearsSinceLastPromotion]]&gt;=3,"Medium Stagnation","Low Stagnation"))</f>
        <v>High Stagnation</v>
      </c>
      <c r="AU939" t="str">
        <f>IF(HR[[#This Row],[MonthlyIncome]]&lt;4000,"Low Salary",
IF(HR[[#This Row],[MonthlyIncome]]&lt;8000,"Medium Salary","High Salary"))</f>
        <v>High Salary</v>
      </c>
    </row>
    <row r="940" spans="1:47">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IF(HR[[#This Row],[OverTime]]="Yes",1,0)</f>
        <v>0</v>
      </c>
      <c r="AK940">
        <f>IF(HR[[#This Row],[JobSatisfaction]]&lt;=2,1,0)</f>
        <v>0</v>
      </c>
      <c r="AL940">
        <f>IF(HR[[#This Row],[WorkLifeBalance]]&lt;=2,1,0)</f>
        <v>0</v>
      </c>
      <c r="AM940">
        <f>IF(HR[[#This Row],[MonthlyIncome]]&lt;AVERAGE(HR[MonthlyIncome]),1,0)</f>
        <v>1</v>
      </c>
      <c r="AN940">
        <f>IF(HR[[#This Row],[EnvironmentSatisfaction]]&lt;=2,1,0)</f>
        <v>1</v>
      </c>
      <c r="AO940">
        <f>IF(HR[[#This Row],[YearsSinceLastPromotion]]&gt;4,1,0)</f>
        <v>0</v>
      </c>
      <c r="AP940">
        <f>(HR[[#This Row],[OverTimeFlag]]*1.5+HR[[#This Row],[LowJobSatisFlag]]*2.5+HR[[#This Row],[LowWLBFlag]]*2+HR[[#This Row],[LowSalaryFlag]]*1.5+HR[[#This Row],[LowEnviFlag]]*2+HR[[#This Row],[LowProFlag]]*0.5)/10</f>
        <v>0.35</v>
      </c>
      <c r="AQ940" t="str">
        <f>IF(A940&gt;=_xlfn.PERCENTILE.INC($A$2:$A$1000,0.8),"High Risk",
IF(HR[[#This Row],[AttritionRiskScore]]&gt;=_xlfn.PERCENTILE.INC($AP$2:$AP$1000,0.5),"Medium Risk","Low Risk"))</f>
        <v>High Risk</v>
      </c>
      <c r="AR940">
        <f>(HR[[#This Row],[OverTimeFlag]]*4+HR[[#This Row],[LowWLBFlag]]*3+HR[[#This Row],[LowJobSatisFlag]]*2+HR[[#This Row],[LowProFlag]]*1)/10</f>
        <v>0</v>
      </c>
      <c r="AS940" t="str">
        <f t="shared" si="14"/>
        <v>Low Burnout</v>
      </c>
      <c r="AT940" t="str">
        <f>IF(HR[[#This Row],[YearsSinceLastPromotion]]&gt;4,"High Stagnation",
IF(HR[[#This Row],[YearsSinceLastPromotion]]&gt;=3,"Medium Stagnation","Low Stagnation"))</f>
        <v>Low Stagnation</v>
      </c>
      <c r="AU940" t="str">
        <f>IF(HR[[#This Row],[MonthlyIncome]]&lt;4000,"Low Salary",
IF(HR[[#This Row],[MonthlyIncome]]&lt;8000,"Medium Salary","High Salary"))</f>
        <v>Low Salary</v>
      </c>
    </row>
    <row r="941" spans="1:47">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IF(HR[[#This Row],[OverTime]]="Yes",1,0)</f>
        <v>0</v>
      </c>
      <c r="AK941">
        <f>IF(HR[[#This Row],[JobSatisfaction]]&lt;=2,1,0)</f>
        <v>0</v>
      </c>
      <c r="AL941">
        <f>IF(HR[[#This Row],[WorkLifeBalance]]&lt;=2,1,0)</f>
        <v>0</v>
      </c>
      <c r="AM941">
        <f>IF(HR[[#This Row],[MonthlyIncome]]&lt;AVERAGE(HR[MonthlyIncome]),1,0)</f>
        <v>1</v>
      </c>
      <c r="AN941">
        <f>IF(HR[[#This Row],[EnvironmentSatisfaction]]&lt;=2,1,0)</f>
        <v>0</v>
      </c>
      <c r="AO941">
        <f>IF(HR[[#This Row],[YearsSinceLastPromotion]]&gt;4,1,0)</f>
        <v>0</v>
      </c>
      <c r="AP941">
        <f>(HR[[#This Row],[OverTimeFlag]]*1.5+HR[[#This Row],[LowJobSatisFlag]]*2.5+HR[[#This Row],[LowWLBFlag]]*2+HR[[#This Row],[LowSalaryFlag]]*1.5+HR[[#This Row],[LowEnviFlag]]*2+HR[[#This Row],[LowProFlag]]*0.5)/10</f>
        <v>0.15</v>
      </c>
      <c r="AQ941" t="str">
        <f>IF(A941&gt;=_xlfn.PERCENTILE.INC($A$2:$A$1000,0.8),"High Risk",
IF(HR[[#This Row],[AttritionRiskScore]]&gt;=_xlfn.PERCENTILE.INC($AP$2:$AP$1000,0.5),"Medium Risk","Low Risk"))</f>
        <v>Low Risk</v>
      </c>
      <c r="AR941">
        <f>(HR[[#This Row],[OverTimeFlag]]*4+HR[[#This Row],[LowWLBFlag]]*3+HR[[#This Row],[LowJobSatisFlag]]*2+HR[[#This Row],[LowProFlag]]*1)/10</f>
        <v>0</v>
      </c>
      <c r="AS941" t="str">
        <f t="shared" si="14"/>
        <v>Low Burnout</v>
      </c>
      <c r="AT941" t="str">
        <f>IF(HR[[#This Row],[YearsSinceLastPromotion]]&gt;4,"High Stagnation",
IF(HR[[#This Row],[YearsSinceLastPromotion]]&gt;=3,"Medium Stagnation","Low Stagnation"))</f>
        <v>Low Stagnation</v>
      </c>
      <c r="AU941" t="str">
        <f>IF(HR[[#This Row],[MonthlyIncome]]&lt;4000,"Low Salary",
IF(HR[[#This Row],[MonthlyIncome]]&lt;8000,"Medium Salary","High Salary"))</f>
        <v>Medium Salary</v>
      </c>
    </row>
    <row r="942" spans="1:47">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IF(HR[[#This Row],[OverTime]]="Yes",1,0)</f>
        <v>0</v>
      </c>
      <c r="AK942">
        <f>IF(HR[[#This Row],[JobSatisfaction]]&lt;=2,1,0)</f>
        <v>1</v>
      </c>
      <c r="AL942">
        <f>IF(HR[[#This Row],[WorkLifeBalance]]&lt;=2,1,0)</f>
        <v>0</v>
      </c>
      <c r="AM942">
        <f>IF(HR[[#This Row],[MonthlyIncome]]&lt;AVERAGE(HR[MonthlyIncome]),1,0)</f>
        <v>1</v>
      </c>
      <c r="AN942">
        <f>IF(HR[[#This Row],[EnvironmentSatisfaction]]&lt;=2,1,0)</f>
        <v>0</v>
      </c>
      <c r="AO942">
        <f>IF(HR[[#This Row],[YearsSinceLastPromotion]]&gt;4,1,0)</f>
        <v>0</v>
      </c>
      <c r="AP942">
        <f>(HR[[#This Row],[OverTimeFlag]]*1.5+HR[[#This Row],[LowJobSatisFlag]]*2.5+HR[[#This Row],[LowWLBFlag]]*2+HR[[#This Row],[LowSalaryFlag]]*1.5+HR[[#This Row],[LowEnviFlag]]*2+HR[[#This Row],[LowProFlag]]*0.5)/10</f>
        <v>0.4</v>
      </c>
      <c r="AQ942" t="str">
        <f>IF(A942&gt;=_xlfn.PERCENTILE.INC($A$2:$A$1000,0.8),"High Risk",
IF(HR[[#This Row],[AttritionRiskScore]]&gt;=_xlfn.PERCENTILE.INC($AP$2:$AP$1000,0.5),"Medium Risk","Low Risk"))</f>
        <v>Medium Risk</v>
      </c>
      <c r="AR942">
        <f>(HR[[#This Row],[OverTimeFlag]]*4+HR[[#This Row],[LowWLBFlag]]*3+HR[[#This Row],[LowJobSatisFlag]]*2+HR[[#This Row],[LowProFlag]]*1)/10</f>
        <v>0.2</v>
      </c>
      <c r="AS942" t="str">
        <f t="shared" si="14"/>
        <v>Low Burnout</v>
      </c>
      <c r="AT942" t="str">
        <f>IF(HR[[#This Row],[YearsSinceLastPromotion]]&gt;4,"High Stagnation",
IF(HR[[#This Row],[YearsSinceLastPromotion]]&gt;=3,"Medium Stagnation","Low Stagnation"))</f>
        <v>Low Stagnation</v>
      </c>
      <c r="AU942" t="str">
        <f>IF(HR[[#This Row],[MonthlyIncome]]&lt;4000,"Low Salary",
IF(HR[[#This Row],[MonthlyIncome]]&lt;8000,"Medium Salary","High Salary"))</f>
        <v>Low Salary</v>
      </c>
    </row>
    <row r="943" spans="1:47">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IF(HR[[#This Row],[OverTime]]="Yes",1,0)</f>
        <v>0</v>
      </c>
      <c r="AK943">
        <f>IF(HR[[#This Row],[JobSatisfaction]]&lt;=2,1,0)</f>
        <v>0</v>
      </c>
      <c r="AL943">
        <f>IF(HR[[#This Row],[WorkLifeBalance]]&lt;=2,1,0)</f>
        <v>0</v>
      </c>
      <c r="AM943">
        <f>IF(HR[[#This Row],[MonthlyIncome]]&lt;AVERAGE(HR[MonthlyIncome]),1,0)</f>
        <v>1</v>
      </c>
      <c r="AN943">
        <f>IF(HR[[#This Row],[EnvironmentSatisfaction]]&lt;=2,1,0)</f>
        <v>1</v>
      </c>
      <c r="AO943">
        <f>IF(HR[[#This Row],[YearsSinceLastPromotion]]&gt;4,1,0)</f>
        <v>1</v>
      </c>
      <c r="AP943">
        <f>(HR[[#This Row],[OverTimeFlag]]*1.5+HR[[#This Row],[LowJobSatisFlag]]*2.5+HR[[#This Row],[LowWLBFlag]]*2+HR[[#This Row],[LowSalaryFlag]]*1.5+HR[[#This Row],[LowEnviFlag]]*2+HR[[#This Row],[LowProFlag]]*0.5)/10</f>
        <v>0.4</v>
      </c>
      <c r="AQ943" t="str">
        <f>IF(A943&gt;=_xlfn.PERCENTILE.INC($A$2:$A$1000,0.8),"High Risk",
IF(HR[[#This Row],[AttritionRiskScore]]&gt;=_xlfn.PERCENTILE.INC($AP$2:$AP$1000,0.5),"Medium Risk","Low Risk"))</f>
        <v>Medium Risk</v>
      </c>
      <c r="AR943">
        <f>(HR[[#This Row],[OverTimeFlag]]*4+HR[[#This Row],[LowWLBFlag]]*3+HR[[#This Row],[LowJobSatisFlag]]*2+HR[[#This Row],[LowProFlag]]*1)/10</f>
        <v>0.1</v>
      </c>
      <c r="AS943" t="str">
        <f t="shared" si="14"/>
        <v>Low Burnout</v>
      </c>
      <c r="AT943" t="str">
        <f>IF(HR[[#This Row],[YearsSinceLastPromotion]]&gt;4,"High Stagnation",
IF(HR[[#This Row],[YearsSinceLastPromotion]]&gt;=3,"Medium Stagnation","Low Stagnation"))</f>
        <v>High Stagnation</v>
      </c>
      <c r="AU943" t="str">
        <f>IF(HR[[#This Row],[MonthlyIncome]]&lt;4000,"Low Salary",
IF(HR[[#This Row],[MonthlyIncome]]&lt;8000,"Medium Salary","High Salary"))</f>
        <v>Medium Salary</v>
      </c>
    </row>
    <row r="944" spans="1:47">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IF(HR[[#This Row],[OverTime]]="Yes",1,0)</f>
        <v>0</v>
      </c>
      <c r="AK944">
        <f>IF(HR[[#This Row],[JobSatisfaction]]&lt;=2,1,0)</f>
        <v>0</v>
      </c>
      <c r="AL944">
        <f>IF(HR[[#This Row],[WorkLifeBalance]]&lt;=2,1,0)</f>
        <v>0</v>
      </c>
      <c r="AM944">
        <f>IF(HR[[#This Row],[MonthlyIncome]]&lt;AVERAGE(HR[MonthlyIncome]),1,0)</f>
        <v>0</v>
      </c>
      <c r="AN944">
        <f>IF(HR[[#This Row],[EnvironmentSatisfaction]]&lt;=2,1,0)</f>
        <v>0</v>
      </c>
      <c r="AO944">
        <f>IF(HR[[#This Row],[YearsSinceLastPromotion]]&gt;4,1,0)</f>
        <v>0</v>
      </c>
      <c r="AP944">
        <f>(HR[[#This Row],[OverTimeFlag]]*1.5+HR[[#This Row],[LowJobSatisFlag]]*2.5+HR[[#This Row],[LowWLBFlag]]*2+HR[[#This Row],[LowSalaryFlag]]*1.5+HR[[#This Row],[LowEnviFlag]]*2+HR[[#This Row],[LowProFlag]]*0.5)/10</f>
        <v>0</v>
      </c>
      <c r="AQ944" t="str">
        <f>IF(A944&gt;=_xlfn.PERCENTILE.INC($A$2:$A$1000,0.8),"High Risk",
IF(HR[[#This Row],[AttritionRiskScore]]&gt;=_xlfn.PERCENTILE.INC($AP$2:$AP$1000,0.5),"Medium Risk","Low Risk"))</f>
        <v>Low Risk</v>
      </c>
      <c r="AR944">
        <f>(HR[[#This Row],[OverTimeFlag]]*4+HR[[#This Row],[LowWLBFlag]]*3+HR[[#This Row],[LowJobSatisFlag]]*2+HR[[#This Row],[LowProFlag]]*1)/10</f>
        <v>0</v>
      </c>
      <c r="AS944" t="str">
        <f t="shared" si="14"/>
        <v>Low Burnout</v>
      </c>
      <c r="AT944" t="str">
        <f>IF(HR[[#This Row],[YearsSinceLastPromotion]]&gt;4,"High Stagnation",
IF(HR[[#This Row],[YearsSinceLastPromotion]]&gt;=3,"Medium Stagnation","Low Stagnation"))</f>
        <v>Low Stagnation</v>
      </c>
      <c r="AU944" t="str">
        <f>IF(HR[[#This Row],[MonthlyIncome]]&lt;4000,"Low Salary",
IF(HR[[#This Row],[MonthlyIncome]]&lt;8000,"Medium Salary","High Salary"))</f>
        <v>Medium Salary</v>
      </c>
    </row>
    <row r="945" spans="1:47">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IF(HR[[#This Row],[OverTime]]="Yes",1,0)</f>
        <v>0</v>
      </c>
      <c r="AK945">
        <f>IF(HR[[#This Row],[JobSatisfaction]]&lt;=2,1,0)</f>
        <v>1</v>
      </c>
      <c r="AL945">
        <f>IF(HR[[#This Row],[WorkLifeBalance]]&lt;=2,1,0)</f>
        <v>0</v>
      </c>
      <c r="AM945">
        <f>IF(HR[[#This Row],[MonthlyIncome]]&lt;AVERAGE(HR[MonthlyIncome]),1,0)</f>
        <v>1</v>
      </c>
      <c r="AN945">
        <f>IF(HR[[#This Row],[EnvironmentSatisfaction]]&lt;=2,1,0)</f>
        <v>0</v>
      </c>
      <c r="AO945">
        <f>IF(HR[[#This Row],[YearsSinceLastPromotion]]&gt;4,1,0)</f>
        <v>1</v>
      </c>
      <c r="AP945">
        <f>(HR[[#This Row],[OverTimeFlag]]*1.5+HR[[#This Row],[LowJobSatisFlag]]*2.5+HR[[#This Row],[LowWLBFlag]]*2+HR[[#This Row],[LowSalaryFlag]]*1.5+HR[[#This Row],[LowEnviFlag]]*2+HR[[#This Row],[LowProFlag]]*0.5)/10</f>
        <v>0.45</v>
      </c>
      <c r="AQ945" t="str">
        <f>IF(A945&gt;=_xlfn.PERCENTILE.INC($A$2:$A$1000,0.8),"High Risk",
IF(HR[[#This Row],[AttritionRiskScore]]&gt;=_xlfn.PERCENTILE.INC($AP$2:$AP$1000,0.5),"Medium Risk","Low Risk"))</f>
        <v>High Risk</v>
      </c>
      <c r="AR945">
        <f>(HR[[#This Row],[OverTimeFlag]]*4+HR[[#This Row],[LowWLBFlag]]*3+HR[[#This Row],[LowJobSatisFlag]]*2+HR[[#This Row],[LowProFlag]]*1)/10</f>
        <v>0.3</v>
      </c>
      <c r="AS945" t="str">
        <f t="shared" si="14"/>
        <v>Low Burnout</v>
      </c>
      <c r="AT945" t="str">
        <f>IF(HR[[#This Row],[YearsSinceLastPromotion]]&gt;4,"High Stagnation",
IF(HR[[#This Row],[YearsSinceLastPromotion]]&gt;=3,"Medium Stagnation","Low Stagnation"))</f>
        <v>High Stagnation</v>
      </c>
      <c r="AU945" t="str">
        <f>IF(HR[[#This Row],[MonthlyIncome]]&lt;4000,"Low Salary",
IF(HR[[#This Row],[MonthlyIncome]]&lt;8000,"Medium Salary","High Salary"))</f>
        <v>Low Salary</v>
      </c>
    </row>
    <row r="946" spans="1:47">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IF(HR[[#This Row],[OverTime]]="Yes",1,0)</f>
        <v>0</v>
      </c>
      <c r="AK946">
        <f>IF(HR[[#This Row],[JobSatisfaction]]&lt;=2,1,0)</f>
        <v>0</v>
      </c>
      <c r="AL946">
        <f>IF(HR[[#This Row],[WorkLifeBalance]]&lt;=2,1,0)</f>
        <v>0</v>
      </c>
      <c r="AM946">
        <f>IF(HR[[#This Row],[MonthlyIncome]]&lt;AVERAGE(HR[MonthlyIncome]),1,0)</f>
        <v>0</v>
      </c>
      <c r="AN946">
        <f>IF(HR[[#This Row],[EnvironmentSatisfaction]]&lt;=2,1,0)</f>
        <v>0</v>
      </c>
      <c r="AO946">
        <f>IF(HR[[#This Row],[YearsSinceLastPromotion]]&gt;4,1,0)</f>
        <v>1</v>
      </c>
      <c r="AP946">
        <f>(HR[[#This Row],[OverTimeFlag]]*1.5+HR[[#This Row],[LowJobSatisFlag]]*2.5+HR[[#This Row],[LowWLBFlag]]*2+HR[[#This Row],[LowSalaryFlag]]*1.5+HR[[#This Row],[LowEnviFlag]]*2+HR[[#This Row],[LowProFlag]]*0.5)/10</f>
        <v>0.05</v>
      </c>
      <c r="AQ946" t="str">
        <f>IF(A946&gt;=_xlfn.PERCENTILE.INC($A$2:$A$1000,0.8),"High Risk",
IF(HR[[#This Row],[AttritionRiskScore]]&gt;=_xlfn.PERCENTILE.INC($AP$2:$AP$1000,0.5),"Medium Risk","Low Risk"))</f>
        <v>Low Risk</v>
      </c>
      <c r="AR946">
        <f>(HR[[#This Row],[OverTimeFlag]]*4+HR[[#This Row],[LowWLBFlag]]*3+HR[[#This Row],[LowJobSatisFlag]]*2+HR[[#This Row],[LowProFlag]]*1)/10</f>
        <v>0.1</v>
      </c>
      <c r="AS946" t="str">
        <f t="shared" si="14"/>
        <v>Low Burnout</v>
      </c>
      <c r="AT946" t="str">
        <f>IF(HR[[#This Row],[YearsSinceLastPromotion]]&gt;4,"High Stagnation",
IF(HR[[#This Row],[YearsSinceLastPromotion]]&gt;=3,"Medium Stagnation","Low Stagnation"))</f>
        <v>High Stagnation</v>
      </c>
      <c r="AU946" t="str">
        <f>IF(HR[[#This Row],[MonthlyIncome]]&lt;4000,"Low Salary",
IF(HR[[#This Row],[MonthlyIncome]]&lt;8000,"Medium Salary","High Salary"))</f>
        <v>Medium Salary</v>
      </c>
    </row>
    <row r="947" spans="1:47">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IF(HR[[#This Row],[OverTime]]="Yes",1,0)</f>
        <v>1</v>
      </c>
      <c r="AK947">
        <f>IF(HR[[#This Row],[JobSatisfaction]]&lt;=2,1,0)</f>
        <v>1</v>
      </c>
      <c r="AL947">
        <f>IF(HR[[#This Row],[WorkLifeBalance]]&lt;=2,1,0)</f>
        <v>0</v>
      </c>
      <c r="AM947">
        <f>IF(HR[[#This Row],[MonthlyIncome]]&lt;AVERAGE(HR[MonthlyIncome]),1,0)</f>
        <v>0</v>
      </c>
      <c r="AN947">
        <f>IF(HR[[#This Row],[EnvironmentSatisfaction]]&lt;=2,1,0)</f>
        <v>0</v>
      </c>
      <c r="AO947">
        <f>IF(HR[[#This Row],[YearsSinceLastPromotion]]&gt;4,1,0)</f>
        <v>0</v>
      </c>
      <c r="AP947">
        <f>(HR[[#This Row],[OverTimeFlag]]*1.5+HR[[#This Row],[LowJobSatisFlag]]*2.5+HR[[#This Row],[LowWLBFlag]]*2+HR[[#This Row],[LowSalaryFlag]]*1.5+HR[[#This Row],[LowEnviFlag]]*2+HR[[#This Row],[LowProFlag]]*0.5)/10</f>
        <v>0.4</v>
      </c>
      <c r="AQ947" t="str">
        <f>IF(A947&gt;=_xlfn.PERCENTILE.INC($A$2:$A$1000,0.8),"High Risk",
IF(HR[[#This Row],[AttritionRiskScore]]&gt;=_xlfn.PERCENTILE.INC($AP$2:$AP$1000,0.5),"Medium Risk","Low Risk"))</f>
        <v>High Risk</v>
      </c>
      <c r="AR947">
        <f>(HR[[#This Row],[OverTimeFlag]]*4+HR[[#This Row],[LowWLBFlag]]*3+HR[[#This Row],[LowJobSatisFlag]]*2+HR[[#This Row],[LowProFlag]]*1)/10</f>
        <v>0.6</v>
      </c>
      <c r="AS947" t="str">
        <f t="shared" si="14"/>
        <v>Medium Burnout</v>
      </c>
      <c r="AT947" t="str">
        <f>IF(HR[[#This Row],[YearsSinceLastPromotion]]&gt;4,"High Stagnation",
IF(HR[[#This Row],[YearsSinceLastPromotion]]&gt;=3,"Medium Stagnation","Low Stagnation"))</f>
        <v>Low Stagnation</v>
      </c>
      <c r="AU947" t="str">
        <f>IF(HR[[#This Row],[MonthlyIncome]]&lt;4000,"Low Salary",
IF(HR[[#This Row],[MonthlyIncome]]&lt;8000,"Medium Salary","High Salary"))</f>
        <v>High Salary</v>
      </c>
    </row>
    <row r="948" spans="1:47">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IF(HR[[#This Row],[OverTime]]="Yes",1,0)</f>
        <v>1</v>
      </c>
      <c r="AK948">
        <f>IF(HR[[#This Row],[JobSatisfaction]]&lt;=2,1,0)</f>
        <v>1</v>
      </c>
      <c r="AL948">
        <f>IF(HR[[#This Row],[WorkLifeBalance]]&lt;=2,1,0)</f>
        <v>0</v>
      </c>
      <c r="AM948">
        <f>IF(HR[[#This Row],[MonthlyIncome]]&lt;AVERAGE(HR[MonthlyIncome]),1,0)</f>
        <v>0</v>
      </c>
      <c r="AN948">
        <f>IF(HR[[#This Row],[EnvironmentSatisfaction]]&lt;=2,1,0)</f>
        <v>0</v>
      </c>
      <c r="AO948">
        <f>IF(HR[[#This Row],[YearsSinceLastPromotion]]&gt;4,1,0)</f>
        <v>0</v>
      </c>
      <c r="AP948">
        <f>(HR[[#This Row],[OverTimeFlag]]*1.5+HR[[#This Row],[LowJobSatisFlag]]*2.5+HR[[#This Row],[LowWLBFlag]]*2+HR[[#This Row],[LowSalaryFlag]]*1.5+HR[[#This Row],[LowEnviFlag]]*2+HR[[#This Row],[LowProFlag]]*0.5)/10</f>
        <v>0.4</v>
      </c>
      <c r="AQ948" t="str">
        <f>IF(A948&gt;=_xlfn.PERCENTILE.INC($A$2:$A$1000,0.8),"High Risk",
IF(HR[[#This Row],[AttritionRiskScore]]&gt;=_xlfn.PERCENTILE.INC($AP$2:$AP$1000,0.5),"Medium Risk","Low Risk"))</f>
        <v>Medium Risk</v>
      </c>
      <c r="AR948">
        <f>(HR[[#This Row],[OverTimeFlag]]*4+HR[[#This Row],[LowWLBFlag]]*3+HR[[#This Row],[LowJobSatisFlag]]*2+HR[[#This Row],[LowProFlag]]*1)/10</f>
        <v>0.6</v>
      </c>
      <c r="AS948" t="str">
        <f t="shared" si="14"/>
        <v>Medium Burnout</v>
      </c>
      <c r="AT948" t="str">
        <f>IF(HR[[#This Row],[YearsSinceLastPromotion]]&gt;4,"High Stagnation",
IF(HR[[#This Row],[YearsSinceLastPromotion]]&gt;=3,"Medium Stagnation","Low Stagnation"))</f>
        <v>Low Stagnation</v>
      </c>
      <c r="AU948" t="str">
        <f>IF(HR[[#This Row],[MonthlyIncome]]&lt;4000,"Low Salary",
IF(HR[[#This Row],[MonthlyIncome]]&lt;8000,"Medium Salary","High Salary"))</f>
        <v>High Salary</v>
      </c>
    </row>
    <row r="949" spans="1:47">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IF(HR[[#This Row],[OverTime]]="Yes",1,0)</f>
        <v>1</v>
      </c>
      <c r="AK949">
        <f>IF(HR[[#This Row],[JobSatisfaction]]&lt;=2,1,0)</f>
        <v>1</v>
      </c>
      <c r="AL949">
        <f>IF(HR[[#This Row],[WorkLifeBalance]]&lt;=2,1,0)</f>
        <v>1</v>
      </c>
      <c r="AM949">
        <f>IF(HR[[#This Row],[MonthlyIncome]]&lt;AVERAGE(HR[MonthlyIncome]),1,0)</f>
        <v>0</v>
      </c>
      <c r="AN949">
        <f>IF(HR[[#This Row],[EnvironmentSatisfaction]]&lt;=2,1,0)</f>
        <v>1</v>
      </c>
      <c r="AO949">
        <f>IF(HR[[#This Row],[YearsSinceLastPromotion]]&gt;4,1,0)</f>
        <v>1</v>
      </c>
      <c r="AP949">
        <f>(HR[[#This Row],[OverTimeFlag]]*1.5+HR[[#This Row],[LowJobSatisFlag]]*2.5+HR[[#This Row],[LowWLBFlag]]*2+HR[[#This Row],[LowSalaryFlag]]*1.5+HR[[#This Row],[LowEnviFlag]]*2+HR[[#This Row],[LowProFlag]]*0.5)/10</f>
        <v>0.85</v>
      </c>
      <c r="AQ949" t="str">
        <f>IF(A949&gt;=_xlfn.PERCENTILE.INC($A$2:$A$1000,0.8),"High Risk",
IF(HR[[#This Row],[AttritionRiskScore]]&gt;=_xlfn.PERCENTILE.INC($AP$2:$AP$1000,0.5),"Medium Risk","Low Risk"))</f>
        <v>High Risk</v>
      </c>
      <c r="AR949">
        <f>(HR[[#This Row],[OverTimeFlag]]*4+HR[[#This Row],[LowWLBFlag]]*3+HR[[#This Row],[LowJobSatisFlag]]*2+HR[[#This Row],[LowProFlag]]*1)/10</f>
        <v>1</v>
      </c>
      <c r="AS949" t="str">
        <f t="shared" si="14"/>
        <v>High Burnout</v>
      </c>
      <c r="AT949" t="str">
        <f>IF(HR[[#This Row],[YearsSinceLastPromotion]]&gt;4,"High Stagnation",
IF(HR[[#This Row],[YearsSinceLastPromotion]]&gt;=3,"Medium Stagnation","Low Stagnation"))</f>
        <v>High Stagnation</v>
      </c>
      <c r="AU949" t="str">
        <f>IF(HR[[#This Row],[MonthlyIncome]]&lt;4000,"Low Salary",
IF(HR[[#This Row],[MonthlyIncome]]&lt;8000,"Medium Salary","High Salary"))</f>
        <v>High Salary</v>
      </c>
    </row>
    <row r="950" spans="1:47">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IF(HR[[#This Row],[OverTime]]="Yes",1,0)</f>
        <v>1</v>
      </c>
      <c r="AK950">
        <f>IF(HR[[#This Row],[JobSatisfaction]]&lt;=2,1,0)</f>
        <v>1</v>
      </c>
      <c r="AL950">
        <f>IF(HR[[#This Row],[WorkLifeBalance]]&lt;=2,1,0)</f>
        <v>0</v>
      </c>
      <c r="AM950">
        <f>IF(HR[[#This Row],[MonthlyIncome]]&lt;AVERAGE(HR[MonthlyIncome]),1,0)</f>
        <v>0</v>
      </c>
      <c r="AN950">
        <f>IF(HR[[#This Row],[EnvironmentSatisfaction]]&lt;=2,1,0)</f>
        <v>1</v>
      </c>
      <c r="AO950">
        <f>IF(HR[[#This Row],[YearsSinceLastPromotion]]&gt;4,1,0)</f>
        <v>0</v>
      </c>
      <c r="AP950">
        <f>(HR[[#This Row],[OverTimeFlag]]*1.5+HR[[#This Row],[LowJobSatisFlag]]*2.5+HR[[#This Row],[LowWLBFlag]]*2+HR[[#This Row],[LowSalaryFlag]]*1.5+HR[[#This Row],[LowEnviFlag]]*2+HR[[#This Row],[LowProFlag]]*0.5)/10</f>
        <v>0.6</v>
      </c>
      <c r="AQ950" t="str">
        <f>IF(A950&gt;=_xlfn.PERCENTILE.INC($A$2:$A$1000,0.8),"High Risk",
IF(HR[[#This Row],[AttritionRiskScore]]&gt;=_xlfn.PERCENTILE.INC($AP$2:$AP$1000,0.5),"Medium Risk","Low Risk"))</f>
        <v>Medium Risk</v>
      </c>
      <c r="AR950">
        <f>(HR[[#This Row],[OverTimeFlag]]*4+HR[[#This Row],[LowWLBFlag]]*3+HR[[#This Row],[LowJobSatisFlag]]*2+HR[[#This Row],[LowProFlag]]*1)/10</f>
        <v>0.6</v>
      </c>
      <c r="AS950" t="str">
        <f t="shared" si="14"/>
        <v>Medium Burnout</v>
      </c>
      <c r="AT950" t="str">
        <f>IF(HR[[#This Row],[YearsSinceLastPromotion]]&gt;4,"High Stagnation",
IF(HR[[#This Row],[YearsSinceLastPromotion]]&gt;=3,"Medium Stagnation","Low Stagnation"))</f>
        <v>Low Stagnation</v>
      </c>
      <c r="AU950" t="str">
        <f>IF(HR[[#This Row],[MonthlyIncome]]&lt;4000,"Low Salary",
IF(HR[[#This Row],[MonthlyIncome]]&lt;8000,"Medium Salary","High Salary"))</f>
        <v>High Salary</v>
      </c>
    </row>
    <row r="951" spans="1:47">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IF(HR[[#This Row],[OverTime]]="Yes",1,0)</f>
        <v>0</v>
      </c>
      <c r="AK951">
        <f>IF(HR[[#This Row],[JobSatisfaction]]&lt;=2,1,0)</f>
        <v>0</v>
      </c>
      <c r="AL951">
        <f>IF(HR[[#This Row],[WorkLifeBalance]]&lt;=2,1,0)</f>
        <v>0</v>
      </c>
      <c r="AM951">
        <f>IF(HR[[#This Row],[MonthlyIncome]]&lt;AVERAGE(HR[MonthlyIncome]),1,0)</f>
        <v>1</v>
      </c>
      <c r="AN951">
        <f>IF(HR[[#This Row],[EnvironmentSatisfaction]]&lt;=2,1,0)</f>
        <v>1</v>
      </c>
      <c r="AO951">
        <f>IF(HR[[#This Row],[YearsSinceLastPromotion]]&gt;4,1,0)</f>
        <v>0</v>
      </c>
      <c r="AP951">
        <f>(HR[[#This Row],[OverTimeFlag]]*1.5+HR[[#This Row],[LowJobSatisFlag]]*2.5+HR[[#This Row],[LowWLBFlag]]*2+HR[[#This Row],[LowSalaryFlag]]*1.5+HR[[#This Row],[LowEnviFlag]]*2+HR[[#This Row],[LowProFlag]]*0.5)/10</f>
        <v>0.35</v>
      </c>
      <c r="AQ951" t="str">
        <f>IF(A951&gt;=_xlfn.PERCENTILE.INC($A$2:$A$1000,0.8),"High Risk",
IF(HR[[#This Row],[AttritionRiskScore]]&gt;=_xlfn.PERCENTILE.INC($AP$2:$AP$1000,0.5),"Medium Risk","Low Risk"))</f>
        <v>Medium Risk</v>
      </c>
      <c r="AR951">
        <f>(HR[[#This Row],[OverTimeFlag]]*4+HR[[#This Row],[LowWLBFlag]]*3+HR[[#This Row],[LowJobSatisFlag]]*2+HR[[#This Row],[LowProFlag]]*1)/10</f>
        <v>0</v>
      </c>
      <c r="AS951" t="str">
        <f t="shared" si="14"/>
        <v>Low Burnout</v>
      </c>
      <c r="AT951" t="str">
        <f>IF(HR[[#This Row],[YearsSinceLastPromotion]]&gt;4,"High Stagnation",
IF(HR[[#This Row],[YearsSinceLastPromotion]]&gt;=3,"Medium Stagnation","Low Stagnation"))</f>
        <v>Low Stagnation</v>
      </c>
      <c r="AU951" t="str">
        <f>IF(HR[[#This Row],[MonthlyIncome]]&lt;4000,"Low Salary",
IF(HR[[#This Row],[MonthlyIncome]]&lt;8000,"Medium Salary","High Salary"))</f>
        <v>Medium Salary</v>
      </c>
    </row>
    <row r="952" spans="1:47">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IF(HR[[#This Row],[OverTime]]="Yes",1,0)</f>
        <v>1</v>
      </c>
      <c r="AK952">
        <f>IF(HR[[#This Row],[JobSatisfaction]]&lt;=2,1,0)</f>
        <v>0</v>
      </c>
      <c r="AL952">
        <f>IF(HR[[#This Row],[WorkLifeBalance]]&lt;=2,1,0)</f>
        <v>1</v>
      </c>
      <c r="AM952">
        <f>IF(HR[[#This Row],[MonthlyIncome]]&lt;AVERAGE(HR[MonthlyIncome]),1,0)</f>
        <v>0</v>
      </c>
      <c r="AN952">
        <f>IF(HR[[#This Row],[EnvironmentSatisfaction]]&lt;=2,1,0)</f>
        <v>0</v>
      </c>
      <c r="AO952">
        <f>IF(HR[[#This Row],[YearsSinceLastPromotion]]&gt;4,1,0)</f>
        <v>1</v>
      </c>
      <c r="AP952">
        <f>(HR[[#This Row],[OverTimeFlag]]*1.5+HR[[#This Row],[LowJobSatisFlag]]*2.5+HR[[#This Row],[LowWLBFlag]]*2+HR[[#This Row],[LowSalaryFlag]]*1.5+HR[[#This Row],[LowEnviFlag]]*2+HR[[#This Row],[LowProFlag]]*0.5)/10</f>
        <v>0.4</v>
      </c>
      <c r="AQ952" t="str">
        <f>IF(A952&gt;=_xlfn.PERCENTILE.INC($A$2:$A$1000,0.8),"High Risk",
IF(HR[[#This Row],[AttritionRiskScore]]&gt;=_xlfn.PERCENTILE.INC($AP$2:$AP$1000,0.5),"Medium Risk","Low Risk"))</f>
        <v>Medium Risk</v>
      </c>
      <c r="AR952">
        <f>(HR[[#This Row],[OverTimeFlag]]*4+HR[[#This Row],[LowWLBFlag]]*3+HR[[#This Row],[LowJobSatisFlag]]*2+HR[[#This Row],[LowProFlag]]*1)/10</f>
        <v>0.8</v>
      </c>
      <c r="AS952" t="str">
        <f t="shared" si="14"/>
        <v>High Burnout</v>
      </c>
      <c r="AT952" t="str">
        <f>IF(HR[[#This Row],[YearsSinceLastPromotion]]&gt;4,"High Stagnation",
IF(HR[[#This Row],[YearsSinceLastPromotion]]&gt;=3,"Medium Stagnation","Low Stagnation"))</f>
        <v>High Stagnation</v>
      </c>
      <c r="AU952" t="str">
        <f>IF(HR[[#This Row],[MonthlyIncome]]&lt;4000,"Low Salary",
IF(HR[[#This Row],[MonthlyIncome]]&lt;8000,"Medium Salary","High Salary"))</f>
        <v>High Salary</v>
      </c>
    </row>
    <row r="953" spans="1:47">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IF(HR[[#This Row],[OverTime]]="Yes",1,0)</f>
        <v>0</v>
      </c>
      <c r="AK953">
        <f>IF(HR[[#This Row],[JobSatisfaction]]&lt;=2,1,0)</f>
        <v>1</v>
      </c>
      <c r="AL953">
        <f>IF(HR[[#This Row],[WorkLifeBalance]]&lt;=2,1,0)</f>
        <v>0</v>
      </c>
      <c r="AM953">
        <f>IF(HR[[#This Row],[MonthlyIncome]]&lt;AVERAGE(HR[MonthlyIncome]),1,0)</f>
        <v>1</v>
      </c>
      <c r="AN953">
        <f>IF(HR[[#This Row],[EnvironmentSatisfaction]]&lt;=2,1,0)</f>
        <v>0</v>
      </c>
      <c r="AO953">
        <f>IF(HR[[#This Row],[YearsSinceLastPromotion]]&gt;4,1,0)</f>
        <v>1</v>
      </c>
      <c r="AP953">
        <f>(HR[[#This Row],[OverTimeFlag]]*1.5+HR[[#This Row],[LowJobSatisFlag]]*2.5+HR[[#This Row],[LowWLBFlag]]*2+HR[[#This Row],[LowSalaryFlag]]*1.5+HR[[#This Row],[LowEnviFlag]]*2+HR[[#This Row],[LowProFlag]]*0.5)/10</f>
        <v>0.45</v>
      </c>
      <c r="AQ953" t="str">
        <f>IF(A953&gt;=_xlfn.PERCENTILE.INC($A$2:$A$1000,0.8),"High Risk",
IF(HR[[#This Row],[AttritionRiskScore]]&gt;=_xlfn.PERCENTILE.INC($AP$2:$AP$1000,0.5),"Medium Risk","Low Risk"))</f>
        <v>Medium Risk</v>
      </c>
      <c r="AR953">
        <f>(HR[[#This Row],[OverTimeFlag]]*4+HR[[#This Row],[LowWLBFlag]]*3+HR[[#This Row],[LowJobSatisFlag]]*2+HR[[#This Row],[LowProFlag]]*1)/10</f>
        <v>0.3</v>
      </c>
      <c r="AS953" t="str">
        <f t="shared" si="14"/>
        <v>Low Burnout</v>
      </c>
      <c r="AT953" t="str">
        <f>IF(HR[[#This Row],[YearsSinceLastPromotion]]&gt;4,"High Stagnation",
IF(HR[[#This Row],[YearsSinceLastPromotion]]&gt;=3,"Medium Stagnation","Low Stagnation"))</f>
        <v>High Stagnation</v>
      </c>
      <c r="AU953" t="str">
        <f>IF(HR[[#This Row],[MonthlyIncome]]&lt;4000,"Low Salary",
IF(HR[[#This Row],[MonthlyIncome]]&lt;8000,"Medium Salary","High Salary"))</f>
        <v>Medium Salary</v>
      </c>
    </row>
    <row r="954" spans="1:47">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IF(HR[[#This Row],[OverTime]]="Yes",1,0)</f>
        <v>1</v>
      </c>
      <c r="AK954">
        <f>IF(HR[[#This Row],[JobSatisfaction]]&lt;=2,1,0)</f>
        <v>1</v>
      </c>
      <c r="AL954">
        <f>IF(HR[[#This Row],[WorkLifeBalance]]&lt;=2,1,0)</f>
        <v>0</v>
      </c>
      <c r="AM954">
        <f>IF(HR[[#This Row],[MonthlyIncome]]&lt;AVERAGE(HR[MonthlyIncome]),1,0)</f>
        <v>1</v>
      </c>
      <c r="AN954">
        <f>IF(HR[[#This Row],[EnvironmentSatisfaction]]&lt;=2,1,0)</f>
        <v>0</v>
      </c>
      <c r="AO954">
        <f>IF(HR[[#This Row],[YearsSinceLastPromotion]]&gt;4,1,0)</f>
        <v>0</v>
      </c>
      <c r="AP954">
        <f>(HR[[#This Row],[OverTimeFlag]]*1.5+HR[[#This Row],[LowJobSatisFlag]]*2.5+HR[[#This Row],[LowWLBFlag]]*2+HR[[#This Row],[LowSalaryFlag]]*1.5+HR[[#This Row],[LowEnviFlag]]*2+HR[[#This Row],[LowProFlag]]*0.5)/10</f>
        <v>0.55000000000000004</v>
      </c>
      <c r="AQ954" t="str">
        <f>IF(A954&gt;=_xlfn.PERCENTILE.INC($A$2:$A$1000,0.8),"High Risk",
IF(HR[[#This Row],[AttritionRiskScore]]&gt;=_xlfn.PERCENTILE.INC($AP$2:$AP$1000,0.5),"Medium Risk","Low Risk"))</f>
        <v>Medium Risk</v>
      </c>
      <c r="AR954">
        <f>(HR[[#This Row],[OverTimeFlag]]*4+HR[[#This Row],[LowWLBFlag]]*3+HR[[#This Row],[LowJobSatisFlag]]*2+HR[[#This Row],[LowProFlag]]*1)/10</f>
        <v>0.6</v>
      </c>
      <c r="AS954" t="str">
        <f t="shared" si="14"/>
        <v>Medium Burnout</v>
      </c>
      <c r="AT954" t="str">
        <f>IF(HR[[#This Row],[YearsSinceLastPromotion]]&gt;4,"High Stagnation",
IF(HR[[#This Row],[YearsSinceLastPromotion]]&gt;=3,"Medium Stagnation","Low Stagnation"))</f>
        <v>Low Stagnation</v>
      </c>
      <c r="AU954" t="str">
        <f>IF(HR[[#This Row],[MonthlyIncome]]&lt;4000,"Low Salary",
IF(HR[[#This Row],[MonthlyIncome]]&lt;8000,"Medium Salary","High Salary"))</f>
        <v>Low Salary</v>
      </c>
    </row>
    <row r="955" spans="1:47">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IF(HR[[#This Row],[OverTime]]="Yes",1,0)</f>
        <v>0</v>
      </c>
      <c r="AK955">
        <f>IF(HR[[#This Row],[JobSatisfaction]]&lt;=2,1,0)</f>
        <v>1</v>
      </c>
      <c r="AL955">
        <f>IF(HR[[#This Row],[WorkLifeBalance]]&lt;=2,1,0)</f>
        <v>0</v>
      </c>
      <c r="AM955">
        <f>IF(HR[[#This Row],[MonthlyIncome]]&lt;AVERAGE(HR[MonthlyIncome]),1,0)</f>
        <v>1</v>
      </c>
      <c r="AN955">
        <f>IF(HR[[#This Row],[EnvironmentSatisfaction]]&lt;=2,1,0)</f>
        <v>1</v>
      </c>
      <c r="AO955">
        <f>IF(HR[[#This Row],[YearsSinceLastPromotion]]&gt;4,1,0)</f>
        <v>0</v>
      </c>
      <c r="AP955">
        <f>(HR[[#This Row],[OverTimeFlag]]*1.5+HR[[#This Row],[LowJobSatisFlag]]*2.5+HR[[#This Row],[LowWLBFlag]]*2+HR[[#This Row],[LowSalaryFlag]]*1.5+HR[[#This Row],[LowEnviFlag]]*2+HR[[#This Row],[LowProFlag]]*0.5)/10</f>
        <v>0.6</v>
      </c>
      <c r="AQ955" t="str">
        <f>IF(A955&gt;=_xlfn.PERCENTILE.INC($A$2:$A$1000,0.8),"High Risk",
IF(HR[[#This Row],[AttritionRiskScore]]&gt;=_xlfn.PERCENTILE.INC($AP$2:$AP$1000,0.5),"Medium Risk","Low Risk"))</f>
        <v>Medium Risk</v>
      </c>
      <c r="AR955">
        <f>(HR[[#This Row],[OverTimeFlag]]*4+HR[[#This Row],[LowWLBFlag]]*3+HR[[#This Row],[LowJobSatisFlag]]*2+HR[[#This Row],[LowProFlag]]*1)/10</f>
        <v>0.2</v>
      </c>
      <c r="AS955" t="str">
        <f t="shared" si="14"/>
        <v>Low Burnout</v>
      </c>
      <c r="AT955" t="str">
        <f>IF(HR[[#This Row],[YearsSinceLastPromotion]]&gt;4,"High Stagnation",
IF(HR[[#This Row],[YearsSinceLastPromotion]]&gt;=3,"Medium Stagnation","Low Stagnation"))</f>
        <v>Low Stagnation</v>
      </c>
      <c r="AU955" t="str">
        <f>IF(HR[[#This Row],[MonthlyIncome]]&lt;4000,"Low Salary",
IF(HR[[#This Row],[MonthlyIncome]]&lt;8000,"Medium Salary","High Salary"))</f>
        <v>Low Salary</v>
      </c>
    </row>
    <row r="956" spans="1:47">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IF(HR[[#This Row],[OverTime]]="Yes",1,0)</f>
        <v>1</v>
      </c>
      <c r="AK956">
        <f>IF(HR[[#This Row],[JobSatisfaction]]&lt;=2,1,0)</f>
        <v>0</v>
      </c>
      <c r="AL956">
        <f>IF(HR[[#This Row],[WorkLifeBalance]]&lt;=2,1,0)</f>
        <v>1</v>
      </c>
      <c r="AM956">
        <f>IF(HR[[#This Row],[MonthlyIncome]]&lt;AVERAGE(HR[MonthlyIncome]),1,0)</f>
        <v>0</v>
      </c>
      <c r="AN956">
        <f>IF(HR[[#This Row],[EnvironmentSatisfaction]]&lt;=2,1,0)</f>
        <v>0</v>
      </c>
      <c r="AO956">
        <f>IF(HR[[#This Row],[YearsSinceLastPromotion]]&gt;4,1,0)</f>
        <v>0</v>
      </c>
      <c r="AP956">
        <f>(HR[[#This Row],[OverTimeFlag]]*1.5+HR[[#This Row],[LowJobSatisFlag]]*2.5+HR[[#This Row],[LowWLBFlag]]*2+HR[[#This Row],[LowSalaryFlag]]*1.5+HR[[#This Row],[LowEnviFlag]]*2+HR[[#This Row],[LowProFlag]]*0.5)/10</f>
        <v>0.35</v>
      </c>
      <c r="AQ956" t="str">
        <f>IF(A956&gt;=_xlfn.PERCENTILE.INC($A$2:$A$1000,0.8),"High Risk",
IF(HR[[#This Row],[AttritionRiskScore]]&gt;=_xlfn.PERCENTILE.INC($AP$2:$AP$1000,0.5),"Medium Risk","Low Risk"))</f>
        <v>Medium Risk</v>
      </c>
      <c r="AR956">
        <f>(HR[[#This Row],[OverTimeFlag]]*4+HR[[#This Row],[LowWLBFlag]]*3+HR[[#This Row],[LowJobSatisFlag]]*2+HR[[#This Row],[LowProFlag]]*1)/10</f>
        <v>0.7</v>
      </c>
      <c r="AS956" t="str">
        <f t="shared" si="14"/>
        <v>High Burnout</v>
      </c>
      <c r="AT956" t="str">
        <f>IF(HR[[#This Row],[YearsSinceLastPromotion]]&gt;4,"High Stagnation",
IF(HR[[#This Row],[YearsSinceLastPromotion]]&gt;=3,"Medium Stagnation","Low Stagnation"))</f>
        <v>Low Stagnation</v>
      </c>
      <c r="AU956" t="str">
        <f>IF(HR[[#This Row],[MonthlyIncome]]&lt;4000,"Low Salary",
IF(HR[[#This Row],[MonthlyIncome]]&lt;8000,"Medium Salary","High Salary"))</f>
        <v>High Salary</v>
      </c>
    </row>
    <row r="957" spans="1:47">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IF(HR[[#This Row],[OverTime]]="Yes",1,0)</f>
        <v>0</v>
      </c>
      <c r="AK957">
        <f>IF(HR[[#This Row],[JobSatisfaction]]&lt;=2,1,0)</f>
        <v>0</v>
      </c>
      <c r="AL957">
        <f>IF(HR[[#This Row],[WorkLifeBalance]]&lt;=2,1,0)</f>
        <v>0</v>
      </c>
      <c r="AM957">
        <f>IF(HR[[#This Row],[MonthlyIncome]]&lt;AVERAGE(HR[MonthlyIncome]),1,0)</f>
        <v>0</v>
      </c>
      <c r="AN957">
        <f>IF(HR[[#This Row],[EnvironmentSatisfaction]]&lt;=2,1,0)</f>
        <v>0</v>
      </c>
      <c r="AO957">
        <f>IF(HR[[#This Row],[YearsSinceLastPromotion]]&gt;4,1,0)</f>
        <v>1</v>
      </c>
      <c r="AP957">
        <f>(HR[[#This Row],[OverTimeFlag]]*1.5+HR[[#This Row],[LowJobSatisFlag]]*2.5+HR[[#This Row],[LowWLBFlag]]*2+HR[[#This Row],[LowSalaryFlag]]*1.5+HR[[#This Row],[LowEnviFlag]]*2+HR[[#This Row],[LowProFlag]]*0.5)/10</f>
        <v>0.05</v>
      </c>
      <c r="AQ957" t="str">
        <f>IF(A957&gt;=_xlfn.PERCENTILE.INC($A$2:$A$1000,0.8),"High Risk",
IF(HR[[#This Row],[AttritionRiskScore]]&gt;=_xlfn.PERCENTILE.INC($AP$2:$AP$1000,0.5),"Medium Risk","Low Risk"))</f>
        <v>High Risk</v>
      </c>
      <c r="AR957">
        <f>(HR[[#This Row],[OverTimeFlag]]*4+HR[[#This Row],[LowWLBFlag]]*3+HR[[#This Row],[LowJobSatisFlag]]*2+HR[[#This Row],[LowProFlag]]*1)/10</f>
        <v>0.1</v>
      </c>
      <c r="AS957" t="str">
        <f t="shared" si="14"/>
        <v>Low Burnout</v>
      </c>
      <c r="AT957" t="str">
        <f>IF(HR[[#This Row],[YearsSinceLastPromotion]]&gt;4,"High Stagnation",
IF(HR[[#This Row],[YearsSinceLastPromotion]]&gt;=3,"Medium Stagnation","Low Stagnation"))</f>
        <v>High Stagnation</v>
      </c>
      <c r="AU957" t="str">
        <f>IF(HR[[#This Row],[MonthlyIncome]]&lt;4000,"Low Salary",
IF(HR[[#This Row],[MonthlyIncome]]&lt;8000,"Medium Salary","High Salary"))</f>
        <v>High Salary</v>
      </c>
    </row>
    <row r="958" spans="1:47">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IF(HR[[#This Row],[OverTime]]="Yes",1,0)</f>
        <v>0</v>
      </c>
      <c r="AK958">
        <f>IF(HR[[#This Row],[JobSatisfaction]]&lt;=2,1,0)</f>
        <v>1</v>
      </c>
      <c r="AL958">
        <f>IF(HR[[#This Row],[WorkLifeBalance]]&lt;=2,1,0)</f>
        <v>0</v>
      </c>
      <c r="AM958">
        <f>IF(HR[[#This Row],[MonthlyIncome]]&lt;AVERAGE(HR[MonthlyIncome]),1,0)</f>
        <v>0</v>
      </c>
      <c r="AN958">
        <f>IF(HR[[#This Row],[EnvironmentSatisfaction]]&lt;=2,1,0)</f>
        <v>0</v>
      </c>
      <c r="AO958">
        <f>IF(HR[[#This Row],[YearsSinceLastPromotion]]&gt;4,1,0)</f>
        <v>1</v>
      </c>
      <c r="AP958">
        <f>(HR[[#This Row],[OverTimeFlag]]*1.5+HR[[#This Row],[LowJobSatisFlag]]*2.5+HR[[#This Row],[LowWLBFlag]]*2+HR[[#This Row],[LowSalaryFlag]]*1.5+HR[[#This Row],[LowEnviFlag]]*2+HR[[#This Row],[LowProFlag]]*0.5)/10</f>
        <v>0.3</v>
      </c>
      <c r="AQ958" t="str">
        <f>IF(A958&gt;=_xlfn.PERCENTILE.INC($A$2:$A$1000,0.8),"High Risk",
IF(HR[[#This Row],[AttritionRiskScore]]&gt;=_xlfn.PERCENTILE.INC($AP$2:$AP$1000,0.5),"Medium Risk","Low Risk"))</f>
        <v>High Risk</v>
      </c>
      <c r="AR958">
        <f>(HR[[#This Row],[OverTimeFlag]]*4+HR[[#This Row],[LowWLBFlag]]*3+HR[[#This Row],[LowJobSatisFlag]]*2+HR[[#This Row],[LowProFlag]]*1)/10</f>
        <v>0.3</v>
      </c>
      <c r="AS958" t="str">
        <f t="shared" si="14"/>
        <v>Low Burnout</v>
      </c>
      <c r="AT958" t="str">
        <f>IF(HR[[#This Row],[YearsSinceLastPromotion]]&gt;4,"High Stagnation",
IF(HR[[#This Row],[YearsSinceLastPromotion]]&gt;=3,"Medium Stagnation","Low Stagnation"))</f>
        <v>High Stagnation</v>
      </c>
      <c r="AU958" t="str">
        <f>IF(HR[[#This Row],[MonthlyIncome]]&lt;4000,"Low Salary",
IF(HR[[#This Row],[MonthlyIncome]]&lt;8000,"Medium Salary","High Salary"))</f>
        <v>High Salary</v>
      </c>
    </row>
    <row r="959" spans="1:47">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IF(HR[[#This Row],[OverTime]]="Yes",1,0)</f>
        <v>0</v>
      </c>
      <c r="AK959">
        <f>IF(HR[[#This Row],[JobSatisfaction]]&lt;=2,1,0)</f>
        <v>0</v>
      </c>
      <c r="AL959">
        <f>IF(HR[[#This Row],[WorkLifeBalance]]&lt;=2,1,0)</f>
        <v>0</v>
      </c>
      <c r="AM959">
        <f>IF(HR[[#This Row],[MonthlyIncome]]&lt;AVERAGE(HR[MonthlyIncome]),1,0)</f>
        <v>1</v>
      </c>
      <c r="AN959">
        <f>IF(HR[[#This Row],[EnvironmentSatisfaction]]&lt;=2,1,0)</f>
        <v>0</v>
      </c>
      <c r="AO959">
        <f>IF(HR[[#This Row],[YearsSinceLastPromotion]]&gt;4,1,0)</f>
        <v>0</v>
      </c>
      <c r="AP959">
        <f>(HR[[#This Row],[OverTimeFlag]]*1.5+HR[[#This Row],[LowJobSatisFlag]]*2.5+HR[[#This Row],[LowWLBFlag]]*2+HR[[#This Row],[LowSalaryFlag]]*1.5+HR[[#This Row],[LowEnviFlag]]*2+HR[[#This Row],[LowProFlag]]*0.5)/10</f>
        <v>0.15</v>
      </c>
      <c r="AQ959" t="str">
        <f>IF(A959&gt;=_xlfn.PERCENTILE.INC($A$2:$A$1000,0.8),"High Risk",
IF(HR[[#This Row],[AttritionRiskScore]]&gt;=_xlfn.PERCENTILE.INC($AP$2:$AP$1000,0.5),"Medium Risk","Low Risk"))</f>
        <v>Low Risk</v>
      </c>
      <c r="AR959">
        <f>(HR[[#This Row],[OverTimeFlag]]*4+HR[[#This Row],[LowWLBFlag]]*3+HR[[#This Row],[LowJobSatisFlag]]*2+HR[[#This Row],[LowProFlag]]*1)/10</f>
        <v>0</v>
      </c>
      <c r="AS959" t="str">
        <f t="shared" si="14"/>
        <v>Low Burnout</v>
      </c>
      <c r="AT959" t="str">
        <f>IF(HR[[#This Row],[YearsSinceLastPromotion]]&gt;4,"High Stagnation",
IF(HR[[#This Row],[YearsSinceLastPromotion]]&gt;=3,"Medium Stagnation","Low Stagnation"))</f>
        <v>Low Stagnation</v>
      </c>
      <c r="AU959" t="str">
        <f>IF(HR[[#This Row],[MonthlyIncome]]&lt;4000,"Low Salary",
IF(HR[[#This Row],[MonthlyIncome]]&lt;8000,"Medium Salary","High Salary"))</f>
        <v>Low Salary</v>
      </c>
    </row>
    <row r="960" spans="1:47">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IF(HR[[#This Row],[OverTime]]="Yes",1,0)</f>
        <v>0</v>
      </c>
      <c r="AK960">
        <f>IF(HR[[#This Row],[JobSatisfaction]]&lt;=2,1,0)</f>
        <v>0</v>
      </c>
      <c r="AL960">
        <f>IF(HR[[#This Row],[WorkLifeBalance]]&lt;=2,1,0)</f>
        <v>1</v>
      </c>
      <c r="AM960">
        <f>IF(HR[[#This Row],[MonthlyIncome]]&lt;AVERAGE(HR[MonthlyIncome]),1,0)</f>
        <v>0</v>
      </c>
      <c r="AN960">
        <f>IF(HR[[#This Row],[EnvironmentSatisfaction]]&lt;=2,1,0)</f>
        <v>0</v>
      </c>
      <c r="AO960">
        <f>IF(HR[[#This Row],[YearsSinceLastPromotion]]&gt;4,1,0)</f>
        <v>0</v>
      </c>
      <c r="AP960">
        <f>(HR[[#This Row],[OverTimeFlag]]*1.5+HR[[#This Row],[LowJobSatisFlag]]*2.5+HR[[#This Row],[LowWLBFlag]]*2+HR[[#This Row],[LowSalaryFlag]]*1.5+HR[[#This Row],[LowEnviFlag]]*2+HR[[#This Row],[LowProFlag]]*0.5)/10</f>
        <v>0.2</v>
      </c>
      <c r="AQ960" t="str">
        <f>IF(A960&gt;=_xlfn.PERCENTILE.INC($A$2:$A$1000,0.8),"High Risk",
IF(HR[[#This Row],[AttritionRiskScore]]&gt;=_xlfn.PERCENTILE.INC($AP$2:$AP$1000,0.5),"Medium Risk","Low Risk"))</f>
        <v>Low Risk</v>
      </c>
      <c r="AR960">
        <f>(HR[[#This Row],[OverTimeFlag]]*4+HR[[#This Row],[LowWLBFlag]]*3+HR[[#This Row],[LowJobSatisFlag]]*2+HR[[#This Row],[LowProFlag]]*1)/10</f>
        <v>0.3</v>
      </c>
      <c r="AS960" t="str">
        <f t="shared" si="14"/>
        <v>Low Burnout</v>
      </c>
      <c r="AT960" t="str">
        <f>IF(HR[[#This Row],[YearsSinceLastPromotion]]&gt;4,"High Stagnation",
IF(HR[[#This Row],[YearsSinceLastPromotion]]&gt;=3,"Medium Stagnation","Low Stagnation"))</f>
        <v>Low Stagnation</v>
      </c>
      <c r="AU960" t="str">
        <f>IF(HR[[#This Row],[MonthlyIncome]]&lt;4000,"Low Salary",
IF(HR[[#This Row],[MonthlyIncome]]&lt;8000,"Medium Salary","High Salary"))</f>
        <v>High Salary</v>
      </c>
    </row>
    <row r="961" spans="1:47">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IF(HR[[#This Row],[OverTime]]="Yes",1,0)</f>
        <v>0</v>
      </c>
      <c r="AK961">
        <f>IF(HR[[#This Row],[JobSatisfaction]]&lt;=2,1,0)</f>
        <v>0</v>
      </c>
      <c r="AL961">
        <f>IF(HR[[#This Row],[WorkLifeBalance]]&lt;=2,1,0)</f>
        <v>0</v>
      </c>
      <c r="AM961">
        <f>IF(HR[[#This Row],[MonthlyIncome]]&lt;AVERAGE(HR[MonthlyIncome]),1,0)</f>
        <v>1</v>
      </c>
      <c r="AN961">
        <f>IF(HR[[#This Row],[EnvironmentSatisfaction]]&lt;=2,1,0)</f>
        <v>0</v>
      </c>
      <c r="AO961">
        <f>IF(HR[[#This Row],[YearsSinceLastPromotion]]&gt;4,1,0)</f>
        <v>1</v>
      </c>
      <c r="AP961">
        <f>(HR[[#This Row],[OverTimeFlag]]*1.5+HR[[#This Row],[LowJobSatisFlag]]*2.5+HR[[#This Row],[LowWLBFlag]]*2+HR[[#This Row],[LowSalaryFlag]]*1.5+HR[[#This Row],[LowEnviFlag]]*2+HR[[#This Row],[LowProFlag]]*0.5)/10</f>
        <v>0.2</v>
      </c>
      <c r="AQ961" t="str">
        <f>IF(A961&gt;=_xlfn.PERCENTILE.INC($A$2:$A$1000,0.8),"High Risk",
IF(HR[[#This Row],[AttritionRiskScore]]&gt;=_xlfn.PERCENTILE.INC($AP$2:$AP$1000,0.5),"Medium Risk","Low Risk"))</f>
        <v>Low Risk</v>
      </c>
      <c r="AR961">
        <f>(HR[[#This Row],[OverTimeFlag]]*4+HR[[#This Row],[LowWLBFlag]]*3+HR[[#This Row],[LowJobSatisFlag]]*2+HR[[#This Row],[LowProFlag]]*1)/10</f>
        <v>0.1</v>
      </c>
      <c r="AS961" t="str">
        <f t="shared" si="14"/>
        <v>Low Burnout</v>
      </c>
      <c r="AT961" t="str">
        <f>IF(HR[[#This Row],[YearsSinceLastPromotion]]&gt;4,"High Stagnation",
IF(HR[[#This Row],[YearsSinceLastPromotion]]&gt;=3,"Medium Stagnation","Low Stagnation"))</f>
        <v>High Stagnation</v>
      </c>
      <c r="AU961" t="str">
        <f>IF(HR[[#This Row],[MonthlyIncome]]&lt;4000,"Low Salary",
IF(HR[[#This Row],[MonthlyIncome]]&lt;8000,"Medium Salary","High Salary"))</f>
        <v>Medium Salary</v>
      </c>
    </row>
    <row r="962" spans="1:47">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IF(HR[[#This Row],[OverTime]]="Yes",1,0)</f>
        <v>0</v>
      </c>
      <c r="AK962">
        <f>IF(HR[[#This Row],[JobSatisfaction]]&lt;=2,1,0)</f>
        <v>1</v>
      </c>
      <c r="AL962">
        <f>IF(HR[[#This Row],[WorkLifeBalance]]&lt;=2,1,0)</f>
        <v>0</v>
      </c>
      <c r="AM962">
        <f>IF(HR[[#This Row],[MonthlyIncome]]&lt;AVERAGE(HR[MonthlyIncome]),1,0)</f>
        <v>1</v>
      </c>
      <c r="AN962">
        <f>IF(HR[[#This Row],[EnvironmentSatisfaction]]&lt;=2,1,0)</f>
        <v>0</v>
      </c>
      <c r="AO962">
        <f>IF(HR[[#This Row],[YearsSinceLastPromotion]]&gt;4,1,0)</f>
        <v>0</v>
      </c>
      <c r="AP962">
        <f>(HR[[#This Row],[OverTimeFlag]]*1.5+HR[[#This Row],[LowJobSatisFlag]]*2.5+HR[[#This Row],[LowWLBFlag]]*2+HR[[#This Row],[LowSalaryFlag]]*1.5+HR[[#This Row],[LowEnviFlag]]*2+HR[[#This Row],[LowProFlag]]*0.5)/10</f>
        <v>0.4</v>
      </c>
      <c r="AQ962" t="str">
        <f>IF(A962&gt;=_xlfn.PERCENTILE.INC($A$2:$A$1000,0.8),"High Risk",
IF(HR[[#This Row],[AttritionRiskScore]]&gt;=_xlfn.PERCENTILE.INC($AP$2:$AP$1000,0.5),"Medium Risk","Low Risk"))</f>
        <v>Medium Risk</v>
      </c>
      <c r="AR962">
        <f>(HR[[#This Row],[OverTimeFlag]]*4+HR[[#This Row],[LowWLBFlag]]*3+HR[[#This Row],[LowJobSatisFlag]]*2+HR[[#This Row],[LowProFlag]]*1)/10</f>
        <v>0.2</v>
      </c>
      <c r="AS962" t="str">
        <f t="shared" ref="AS962:AS1025" si="15">IF(AR962&gt;=0.7,"High Burnout",IF(AR962&gt;=0.4,"Medium Burnout","Low Burnout"))</f>
        <v>Low Burnout</v>
      </c>
      <c r="AT962" t="str">
        <f>IF(HR[[#This Row],[YearsSinceLastPromotion]]&gt;4,"High Stagnation",
IF(HR[[#This Row],[YearsSinceLastPromotion]]&gt;=3,"Medium Stagnation","Low Stagnation"))</f>
        <v>Low Stagnation</v>
      </c>
      <c r="AU962" t="str">
        <f>IF(HR[[#This Row],[MonthlyIncome]]&lt;4000,"Low Salary",
IF(HR[[#This Row],[MonthlyIncome]]&lt;8000,"Medium Salary","High Salary"))</f>
        <v>Medium Salary</v>
      </c>
    </row>
    <row r="963" spans="1:47">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IF(HR[[#This Row],[OverTime]]="Yes",1,0)</f>
        <v>1</v>
      </c>
      <c r="AK963">
        <f>IF(HR[[#This Row],[JobSatisfaction]]&lt;=2,1,0)</f>
        <v>0</v>
      </c>
      <c r="AL963">
        <f>IF(HR[[#This Row],[WorkLifeBalance]]&lt;=2,1,0)</f>
        <v>0</v>
      </c>
      <c r="AM963">
        <f>IF(HR[[#This Row],[MonthlyIncome]]&lt;AVERAGE(HR[MonthlyIncome]),1,0)</f>
        <v>1</v>
      </c>
      <c r="AN963">
        <f>IF(HR[[#This Row],[EnvironmentSatisfaction]]&lt;=2,1,0)</f>
        <v>0</v>
      </c>
      <c r="AO963">
        <f>IF(HR[[#This Row],[YearsSinceLastPromotion]]&gt;4,1,0)</f>
        <v>0</v>
      </c>
      <c r="AP963">
        <f>(HR[[#This Row],[OverTimeFlag]]*1.5+HR[[#This Row],[LowJobSatisFlag]]*2.5+HR[[#This Row],[LowWLBFlag]]*2+HR[[#This Row],[LowSalaryFlag]]*1.5+HR[[#This Row],[LowEnviFlag]]*2+HR[[#This Row],[LowProFlag]]*0.5)/10</f>
        <v>0.3</v>
      </c>
      <c r="AQ963" t="str">
        <f>IF(A963&gt;=_xlfn.PERCENTILE.INC($A$2:$A$1000,0.8),"High Risk",
IF(HR[[#This Row],[AttritionRiskScore]]&gt;=_xlfn.PERCENTILE.INC($AP$2:$AP$1000,0.5),"Medium Risk","Low Risk"))</f>
        <v>Low Risk</v>
      </c>
      <c r="AR963">
        <f>(HR[[#This Row],[OverTimeFlag]]*4+HR[[#This Row],[LowWLBFlag]]*3+HR[[#This Row],[LowJobSatisFlag]]*2+HR[[#This Row],[LowProFlag]]*1)/10</f>
        <v>0.4</v>
      </c>
      <c r="AS963" t="str">
        <f t="shared" si="15"/>
        <v>Medium Burnout</v>
      </c>
      <c r="AT963" t="str">
        <f>IF(HR[[#This Row],[YearsSinceLastPromotion]]&gt;4,"High Stagnation",
IF(HR[[#This Row],[YearsSinceLastPromotion]]&gt;=3,"Medium Stagnation","Low Stagnation"))</f>
        <v>Low Stagnation</v>
      </c>
      <c r="AU963" t="str">
        <f>IF(HR[[#This Row],[MonthlyIncome]]&lt;4000,"Low Salary",
IF(HR[[#This Row],[MonthlyIncome]]&lt;8000,"Medium Salary","High Salary"))</f>
        <v>Medium Salary</v>
      </c>
    </row>
    <row r="964" spans="1:47">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IF(HR[[#This Row],[OverTime]]="Yes",1,0)</f>
        <v>1</v>
      </c>
      <c r="AK964">
        <f>IF(HR[[#This Row],[JobSatisfaction]]&lt;=2,1,0)</f>
        <v>1</v>
      </c>
      <c r="AL964">
        <f>IF(HR[[#This Row],[WorkLifeBalance]]&lt;=2,1,0)</f>
        <v>0</v>
      </c>
      <c r="AM964">
        <f>IF(HR[[#This Row],[MonthlyIncome]]&lt;AVERAGE(HR[MonthlyIncome]),1,0)</f>
        <v>0</v>
      </c>
      <c r="AN964">
        <f>IF(HR[[#This Row],[EnvironmentSatisfaction]]&lt;=2,1,0)</f>
        <v>0</v>
      </c>
      <c r="AO964">
        <f>IF(HR[[#This Row],[YearsSinceLastPromotion]]&gt;4,1,0)</f>
        <v>0</v>
      </c>
      <c r="AP964">
        <f>(HR[[#This Row],[OverTimeFlag]]*1.5+HR[[#This Row],[LowJobSatisFlag]]*2.5+HR[[#This Row],[LowWLBFlag]]*2+HR[[#This Row],[LowSalaryFlag]]*1.5+HR[[#This Row],[LowEnviFlag]]*2+HR[[#This Row],[LowProFlag]]*0.5)/10</f>
        <v>0.4</v>
      </c>
      <c r="AQ964" t="str">
        <f>IF(A964&gt;=_xlfn.PERCENTILE.INC($A$2:$A$1000,0.8),"High Risk",
IF(HR[[#This Row],[AttritionRiskScore]]&gt;=_xlfn.PERCENTILE.INC($AP$2:$AP$1000,0.5),"Medium Risk","Low Risk"))</f>
        <v>High Risk</v>
      </c>
      <c r="AR964">
        <f>(HR[[#This Row],[OverTimeFlag]]*4+HR[[#This Row],[LowWLBFlag]]*3+HR[[#This Row],[LowJobSatisFlag]]*2+HR[[#This Row],[LowProFlag]]*1)/10</f>
        <v>0.6</v>
      </c>
      <c r="AS964" t="str">
        <f t="shared" si="15"/>
        <v>Medium Burnout</v>
      </c>
      <c r="AT964" t="str">
        <f>IF(HR[[#This Row],[YearsSinceLastPromotion]]&gt;4,"High Stagnation",
IF(HR[[#This Row],[YearsSinceLastPromotion]]&gt;=3,"Medium Stagnation","Low Stagnation"))</f>
        <v>Low Stagnation</v>
      </c>
      <c r="AU964" t="str">
        <f>IF(HR[[#This Row],[MonthlyIncome]]&lt;4000,"Low Salary",
IF(HR[[#This Row],[MonthlyIncome]]&lt;8000,"Medium Salary","High Salary"))</f>
        <v>High Salary</v>
      </c>
    </row>
    <row r="965" spans="1:47">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IF(HR[[#This Row],[OverTime]]="Yes",1,0)</f>
        <v>0</v>
      </c>
      <c r="AK965">
        <f>IF(HR[[#This Row],[JobSatisfaction]]&lt;=2,1,0)</f>
        <v>1</v>
      </c>
      <c r="AL965">
        <f>IF(HR[[#This Row],[WorkLifeBalance]]&lt;=2,1,0)</f>
        <v>0</v>
      </c>
      <c r="AM965">
        <f>IF(HR[[#This Row],[MonthlyIncome]]&lt;AVERAGE(HR[MonthlyIncome]),1,0)</f>
        <v>0</v>
      </c>
      <c r="AN965">
        <f>IF(HR[[#This Row],[EnvironmentSatisfaction]]&lt;=2,1,0)</f>
        <v>1</v>
      </c>
      <c r="AO965">
        <f>IF(HR[[#This Row],[YearsSinceLastPromotion]]&gt;4,1,0)</f>
        <v>0</v>
      </c>
      <c r="AP965">
        <f>(HR[[#This Row],[OverTimeFlag]]*1.5+HR[[#This Row],[LowJobSatisFlag]]*2.5+HR[[#This Row],[LowWLBFlag]]*2+HR[[#This Row],[LowSalaryFlag]]*1.5+HR[[#This Row],[LowEnviFlag]]*2+HR[[#This Row],[LowProFlag]]*0.5)/10</f>
        <v>0.45</v>
      </c>
      <c r="AQ965" t="str">
        <f>IF(A965&gt;=_xlfn.PERCENTILE.INC($A$2:$A$1000,0.8),"High Risk",
IF(HR[[#This Row],[AttritionRiskScore]]&gt;=_xlfn.PERCENTILE.INC($AP$2:$AP$1000,0.5),"Medium Risk","Low Risk"))</f>
        <v>Medium Risk</v>
      </c>
      <c r="AR965">
        <f>(HR[[#This Row],[OverTimeFlag]]*4+HR[[#This Row],[LowWLBFlag]]*3+HR[[#This Row],[LowJobSatisFlag]]*2+HR[[#This Row],[LowProFlag]]*1)/10</f>
        <v>0.2</v>
      </c>
      <c r="AS965" t="str">
        <f t="shared" si="15"/>
        <v>Low Burnout</v>
      </c>
      <c r="AT965" t="str">
        <f>IF(HR[[#This Row],[YearsSinceLastPromotion]]&gt;4,"High Stagnation",
IF(HR[[#This Row],[YearsSinceLastPromotion]]&gt;=3,"Medium Stagnation","Low Stagnation"))</f>
        <v>Low Stagnation</v>
      </c>
      <c r="AU965" t="str">
        <f>IF(HR[[#This Row],[MonthlyIncome]]&lt;4000,"Low Salary",
IF(HR[[#This Row],[MonthlyIncome]]&lt;8000,"Medium Salary","High Salary"))</f>
        <v>Medium Salary</v>
      </c>
    </row>
    <row r="966" spans="1:47">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IF(HR[[#This Row],[OverTime]]="Yes",1,0)</f>
        <v>0</v>
      </c>
      <c r="AK966">
        <f>IF(HR[[#This Row],[JobSatisfaction]]&lt;=2,1,0)</f>
        <v>1</v>
      </c>
      <c r="AL966">
        <f>IF(HR[[#This Row],[WorkLifeBalance]]&lt;=2,1,0)</f>
        <v>0</v>
      </c>
      <c r="AM966">
        <f>IF(HR[[#This Row],[MonthlyIncome]]&lt;AVERAGE(HR[MonthlyIncome]),1,0)</f>
        <v>1</v>
      </c>
      <c r="AN966">
        <f>IF(HR[[#This Row],[EnvironmentSatisfaction]]&lt;=2,1,0)</f>
        <v>0</v>
      </c>
      <c r="AO966">
        <f>IF(HR[[#This Row],[YearsSinceLastPromotion]]&gt;4,1,0)</f>
        <v>1</v>
      </c>
      <c r="AP966">
        <f>(HR[[#This Row],[OverTimeFlag]]*1.5+HR[[#This Row],[LowJobSatisFlag]]*2.5+HR[[#This Row],[LowWLBFlag]]*2+HR[[#This Row],[LowSalaryFlag]]*1.5+HR[[#This Row],[LowEnviFlag]]*2+HR[[#This Row],[LowProFlag]]*0.5)/10</f>
        <v>0.45</v>
      </c>
      <c r="AQ966" t="str">
        <f>IF(A966&gt;=_xlfn.PERCENTILE.INC($A$2:$A$1000,0.8),"High Risk",
IF(HR[[#This Row],[AttritionRiskScore]]&gt;=_xlfn.PERCENTILE.INC($AP$2:$AP$1000,0.5),"Medium Risk","Low Risk"))</f>
        <v>Medium Risk</v>
      </c>
      <c r="AR966">
        <f>(HR[[#This Row],[OverTimeFlag]]*4+HR[[#This Row],[LowWLBFlag]]*3+HR[[#This Row],[LowJobSatisFlag]]*2+HR[[#This Row],[LowProFlag]]*1)/10</f>
        <v>0.3</v>
      </c>
      <c r="AS966" t="str">
        <f t="shared" si="15"/>
        <v>Low Burnout</v>
      </c>
      <c r="AT966" t="str">
        <f>IF(HR[[#This Row],[YearsSinceLastPromotion]]&gt;4,"High Stagnation",
IF(HR[[#This Row],[YearsSinceLastPromotion]]&gt;=3,"Medium Stagnation","Low Stagnation"))</f>
        <v>High Stagnation</v>
      </c>
      <c r="AU966" t="str">
        <f>IF(HR[[#This Row],[MonthlyIncome]]&lt;4000,"Low Salary",
IF(HR[[#This Row],[MonthlyIncome]]&lt;8000,"Medium Salary","High Salary"))</f>
        <v>Medium Salary</v>
      </c>
    </row>
    <row r="967" spans="1:47">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IF(HR[[#This Row],[OverTime]]="Yes",1,0)</f>
        <v>0</v>
      </c>
      <c r="AK967">
        <f>IF(HR[[#This Row],[JobSatisfaction]]&lt;=2,1,0)</f>
        <v>0</v>
      </c>
      <c r="AL967">
        <f>IF(HR[[#This Row],[WorkLifeBalance]]&lt;=2,1,0)</f>
        <v>1</v>
      </c>
      <c r="AM967">
        <f>IF(HR[[#This Row],[MonthlyIncome]]&lt;AVERAGE(HR[MonthlyIncome]),1,0)</f>
        <v>1</v>
      </c>
      <c r="AN967">
        <f>IF(HR[[#This Row],[EnvironmentSatisfaction]]&lt;=2,1,0)</f>
        <v>0</v>
      </c>
      <c r="AO967">
        <f>IF(HR[[#This Row],[YearsSinceLastPromotion]]&gt;4,1,0)</f>
        <v>0</v>
      </c>
      <c r="AP967">
        <f>(HR[[#This Row],[OverTimeFlag]]*1.5+HR[[#This Row],[LowJobSatisFlag]]*2.5+HR[[#This Row],[LowWLBFlag]]*2+HR[[#This Row],[LowSalaryFlag]]*1.5+HR[[#This Row],[LowEnviFlag]]*2+HR[[#This Row],[LowProFlag]]*0.5)/10</f>
        <v>0.35</v>
      </c>
      <c r="AQ967" t="str">
        <f>IF(A967&gt;=_xlfn.PERCENTILE.INC($A$2:$A$1000,0.8),"High Risk",
IF(HR[[#This Row],[AttritionRiskScore]]&gt;=_xlfn.PERCENTILE.INC($AP$2:$AP$1000,0.5),"Medium Risk","Low Risk"))</f>
        <v>Medium Risk</v>
      </c>
      <c r="AR967">
        <f>(HR[[#This Row],[OverTimeFlag]]*4+HR[[#This Row],[LowWLBFlag]]*3+HR[[#This Row],[LowJobSatisFlag]]*2+HR[[#This Row],[LowProFlag]]*1)/10</f>
        <v>0.3</v>
      </c>
      <c r="AS967" t="str">
        <f t="shared" si="15"/>
        <v>Low Burnout</v>
      </c>
      <c r="AT967" t="str">
        <f>IF(HR[[#This Row],[YearsSinceLastPromotion]]&gt;4,"High Stagnation",
IF(HR[[#This Row],[YearsSinceLastPromotion]]&gt;=3,"Medium Stagnation","Low Stagnation"))</f>
        <v>Low Stagnation</v>
      </c>
      <c r="AU967" t="str">
        <f>IF(HR[[#This Row],[MonthlyIncome]]&lt;4000,"Low Salary",
IF(HR[[#This Row],[MonthlyIncome]]&lt;8000,"Medium Salary","High Salary"))</f>
        <v>Low Salary</v>
      </c>
    </row>
    <row r="968" spans="1:47">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IF(HR[[#This Row],[OverTime]]="Yes",1,0)</f>
        <v>1</v>
      </c>
      <c r="AK968">
        <f>IF(HR[[#This Row],[JobSatisfaction]]&lt;=2,1,0)</f>
        <v>1</v>
      </c>
      <c r="AL968">
        <f>IF(HR[[#This Row],[WorkLifeBalance]]&lt;=2,1,0)</f>
        <v>1</v>
      </c>
      <c r="AM968">
        <f>IF(HR[[#This Row],[MonthlyIncome]]&lt;AVERAGE(HR[MonthlyIncome]),1,0)</f>
        <v>0</v>
      </c>
      <c r="AN968">
        <f>IF(HR[[#This Row],[EnvironmentSatisfaction]]&lt;=2,1,0)</f>
        <v>0</v>
      </c>
      <c r="AO968">
        <f>IF(HR[[#This Row],[YearsSinceLastPromotion]]&gt;4,1,0)</f>
        <v>1</v>
      </c>
      <c r="AP968">
        <f>(HR[[#This Row],[OverTimeFlag]]*1.5+HR[[#This Row],[LowJobSatisFlag]]*2.5+HR[[#This Row],[LowWLBFlag]]*2+HR[[#This Row],[LowSalaryFlag]]*1.5+HR[[#This Row],[LowEnviFlag]]*2+HR[[#This Row],[LowProFlag]]*0.5)/10</f>
        <v>0.65</v>
      </c>
      <c r="AQ968" t="str">
        <f>IF(A968&gt;=_xlfn.PERCENTILE.INC($A$2:$A$1000,0.8),"High Risk",
IF(HR[[#This Row],[AttritionRiskScore]]&gt;=_xlfn.PERCENTILE.INC($AP$2:$AP$1000,0.5),"Medium Risk","Low Risk"))</f>
        <v>High Risk</v>
      </c>
      <c r="AR968">
        <f>(HR[[#This Row],[OverTimeFlag]]*4+HR[[#This Row],[LowWLBFlag]]*3+HR[[#This Row],[LowJobSatisFlag]]*2+HR[[#This Row],[LowProFlag]]*1)/10</f>
        <v>1</v>
      </c>
      <c r="AS968" t="str">
        <f t="shared" si="15"/>
        <v>High Burnout</v>
      </c>
      <c r="AT968" t="str">
        <f>IF(HR[[#This Row],[YearsSinceLastPromotion]]&gt;4,"High Stagnation",
IF(HR[[#This Row],[YearsSinceLastPromotion]]&gt;=3,"Medium Stagnation","Low Stagnation"))</f>
        <v>High Stagnation</v>
      </c>
      <c r="AU968" t="str">
        <f>IF(HR[[#This Row],[MonthlyIncome]]&lt;4000,"Low Salary",
IF(HR[[#This Row],[MonthlyIncome]]&lt;8000,"Medium Salary","High Salary"))</f>
        <v>High Salary</v>
      </c>
    </row>
    <row r="969" spans="1:47">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IF(HR[[#This Row],[OverTime]]="Yes",1,0)</f>
        <v>0</v>
      </c>
      <c r="AK969">
        <f>IF(HR[[#This Row],[JobSatisfaction]]&lt;=2,1,0)</f>
        <v>1</v>
      </c>
      <c r="AL969">
        <f>IF(HR[[#This Row],[WorkLifeBalance]]&lt;=2,1,0)</f>
        <v>0</v>
      </c>
      <c r="AM969">
        <f>IF(HR[[#This Row],[MonthlyIncome]]&lt;AVERAGE(HR[MonthlyIncome]),1,0)</f>
        <v>1</v>
      </c>
      <c r="AN969">
        <f>IF(HR[[#This Row],[EnvironmentSatisfaction]]&lt;=2,1,0)</f>
        <v>1</v>
      </c>
      <c r="AO969">
        <f>IF(HR[[#This Row],[YearsSinceLastPromotion]]&gt;4,1,0)</f>
        <v>0</v>
      </c>
      <c r="AP969">
        <f>(HR[[#This Row],[OverTimeFlag]]*1.5+HR[[#This Row],[LowJobSatisFlag]]*2.5+HR[[#This Row],[LowWLBFlag]]*2+HR[[#This Row],[LowSalaryFlag]]*1.5+HR[[#This Row],[LowEnviFlag]]*2+HR[[#This Row],[LowProFlag]]*0.5)/10</f>
        <v>0.6</v>
      </c>
      <c r="AQ969" t="str">
        <f>IF(A969&gt;=_xlfn.PERCENTILE.INC($A$2:$A$1000,0.8),"High Risk",
IF(HR[[#This Row],[AttritionRiskScore]]&gt;=_xlfn.PERCENTILE.INC($AP$2:$AP$1000,0.5),"Medium Risk","Low Risk"))</f>
        <v>Medium Risk</v>
      </c>
      <c r="AR969">
        <f>(HR[[#This Row],[OverTimeFlag]]*4+HR[[#This Row],[LowWLBFlag]]*3+HR[[#This Row],[LowJobSatisFlag]]*2+HR[[#This Row],[LowProFlag]]*1)/10</f>
        <v>0.2</v>
      </c>
      <c r="AS969" t="str">
        <f t="shared" si="15"/>
        <v>Low Burnout</v>
      </c>
      <c r="AT969" t="str">
        <f>IF(HR[[#This Row],[YearsSinceLastPromotion]]&gt;4,"High Stagnation",
IF(HR[[#This Row],[YearsSinceLastPromotion]]&gt;=3,"Medium Stagnation","Low Stagnation"))</f>
        <v>Low Stagnation</v>
      </c>
      <c r="AU969" t="str">
        <f>IF(HR[[#This Row],[MonthlyIncome]]&lt;4000,"Low Salary",
IF(HR[[#This Row],[MonthlyIncome]]&lt;8000,"Medium Salary","High Salary"))</f>
        <v>Low Salary</v>
      </c>
    </row>
    <row r="970" spans="1:47">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IF(HR[[#This Row],[OverTime]]="Yes",1,0)</f>
        <v>0</v>
      </c>
      <c r="AK970">
        <f>IF(HR[[#This Row],[JobSatisfaction]]&lt;=2,1,0)</f>
        <v>1</v>
      </c>
      <c r="AL970">
        <f>IF(HR[[#This Row],[WorkLifeBalance]]&lt;=2,1,0)</f>
        <v>1</v>
      </c>
      <c r="AM970">
        <f>IF(HR[[#This Row],[MonthlyIncome]]&lt;AVERAGE(HR[MonthlyIncome]),1,0)</f>
        <v>1</v>
      </c>
      <c r="AN970">
        <f>IF(HR[[#This Row],[EnvironmentSatisfaction]]&lt;=2,1,0)</f>
        <v>1</v>
      </c>
      <c r="AO970">
        <f>IF(HR[[#This Row],[YearsSinceLastPromotion]]&gt;4,1,0)</f>
        <v>1</v>
      </c>
      <c r="AP970">
        <f>(HR[[#This Row],[OverTimeFlag]]*1.5+HR[[#This Row],[LowJobSatisFlag]]*2.5+HR[[#This Row],[LowWLBFlag]]*2+HR[[#This Row],[LowSalaryFlag]]*1.5+HR[[#This Row],[LowEnviFlag]]*2+HR[[#This Row],[LowProFlag]]*0.5)/10</f>
        <v>0.85</v>
      </c>
      <c r="AQ970" t="str">
        <f>IF(A970&gt;=_xlfn.PERCENTILE.INC($A$2:$A$1000,0.8),"High Risk",
IF(HR[[#This Row],[AttritionRiskScore]]&gt;=_xlfn.PERCENTILE.INC($AP$2:$AP$1000,0.5),"Medium Risk","Low Risk"))</f>
        <v>Medium Risk</v>
      </c>
      <c r="AR970">
        <f>(HR[[#This Row],[OverTimeFlag]]*4+HR[[#This Row],[LowWLBFlag]]*3+HR[[#This Row],[LowJobSatisFlag]]*2+HR[[#This Row],[LowProFlag]]*1)/10</f>
        <v>0.6</v>
      </c>
      <c r="AS970" t="str">
        <f t="shared" si="15"/>
        <v>Medium Burnout</v>
      </c>
      <c r="AT970" t="str">
        <f>IF(HR[[#This Row],[YearsSinceLastPromotion]]&gt;4,"High Stagnation",
IF(HR[[#This Row],[YearsSinceLastPromotion]]&gt;=3,"Medium Stagnation","Low Stagnation"))</f>
        <v>High Stagnation</v>
      </c>
      <c r="AU970" t="str">
        <f>IF(HR[[#This Row],[MonthlyIncome]]&lt;4000,"Low Salary",
IF(HR[[#This Row],[MonthlyIncome]]&lt;8000,"Medium Salary","High Salary"))</f>
        <v>Medium Salary</v>
      </c>
    </row>
    <row r="971" spans="1:47">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IF(HR[[#This Row],[OverTime]]="Yes",1,0)</f>
        <v>0</v>
      </c>
      <c r="AK971">
        <f>IF(HR[[#This Row],[JobSatisfaction]]&lt;=2,1,0)</f>
        <v>0</v>
      </c>
      <c r="AL971">
        <f>IF(HR[[#This Row],[WorkLifeBalance]]&lt;=2,1,0)</f>
        <v>0</v>
      </c>
      <c r="AM971">
        <f>IF(HR[[#This Row],[MonthlyIncome]]&lt;AVERAGE(HR[MonthlyIncome]),1,0)</f>
        <v>0</v>
      </c>
      <c r="AN971">
        <f>IF(HR[[#This Row],[EnvironmentSatisfaction]]&lt;=2,1,0)</f>
        <v>0</v>
      </c>
      <c r="AO971">
        <f>IF(HR[[#This Row],[YearsSinceLastPromotion]]&gt;4,1,0)</f>
        <v>0</v>
      </c>
      <c r="AP971">
        <f>(HR[[#This Row],[OverTimeFlag]]*1.5+HR[[#This Row],[LowJobSatisFlag]]*2.5+HR[[#This Row],[LowWLBFlag]]*2+HR[[#This Row],[LowSalaryFlag]]*1.5+HR[[#This Row],[LowEnviFlag]]*2+HR[[#This Row],[LowProFlag]]*0.5)/10</f>
        <v>0</v>
      </c>
      <c r="AQ971" t="str">
        <f>IF(A971&gt;=_xlfn.PERCENTILE.INC($A$2:$A$1000,0.8),"High Risk",
IF(HR[[#This Row],[AttritionRiskScore]]&gt;=_xlfn.PERCENTILE.INC($AP$2:$AP$1000,0.5),"Medium Risk","Low Risk"))</f>
        <v>High Risk</v>
      </c>
      <c r="AR971">
        <f>(HR[[#This Row],[OverTimeFlag]]*4+HR[[#This Row],[LowWLBFlag]]*3+HR[[#This Row],[LowJobSatisFlag]]*2+HR[[#This Row],[LowProFlag]]*1)/10</f>
        <v>0</v>
      </c>
      <c r="AS971" t="str">
        <f t="shared" si="15"/>
        <v>Low Burnout</v>
      </c>
      <c r="AT971" t="str">
        <f>IF(HR[[#This Row],[YearsSinceLastPromotion]]&gt;4,"High Stagnation",
IF(HR[[#This Row],[YearsSinceLastPromotion]]&gt;=3,"Medium Stagnation","Low Stagnation"))</f>
        <v>Low Stagnation</v>
      </c>
      <c r="AU971" t="str">
        <f>IF(HR[[#This Row],[MonthlyIncome]]&lt;4000,"Low Salary",
IF(HR[[#This Row],[MonthlyIncome]]&lt;8000,"Medium Salary","High Salary"))</f>
        <v>Medium Salary</v>
      </c>
    </row>
    <row r="972" spans="1:47">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IF(HR[[#This Row],[OverTime]]="Yes",1,0)</f>
        <v>0</v>
      </c>
      <c r="AK972">
        <f>IF(HR[[#This Row],[JobSatisfaction]]&lt;=2,1,0)</f>
        <v>0</v>
      </c>
      <c r="AL972">
        <f>IF(HR[[#This Row],[WorkLifeBalance]]&lt;=2,1,0)</f>
        <v>0</v>
      </c>
      <c r="AM972">
        <f>IF(HR[[#This Row],[MonthlyIncome]]&lt;AVERAGE(HR[MonthlyIncome]),1,0)</f>
        <v>1</v>
      </c>
      <c r="AN972">
        <f>IF(HR[[#This Row],[EnvironmentSatisfaction]]&lt;=2,1,0)</f>
        <v>0</v>
      </c>
      <c r="AO972">
        <f>IF(HR[[#This Row],[YearsSinceLastPromotion]]&gt;4,1,0)</f>
        <v>0</v>
      </c>
      <c r="AP972">
        <f>(HR[[#This Row],[OverTimeFlag]]*1.5+HR[[#This Row],[LowJobSatisFlag]]*2.5+HR[[#This Row],[LowWLBFlag]]*2+HR[[#This Row],[LowSalaryFlag]]*1.5+HR[[#This Row],[LowEnviFlag]]*2+HR[[#This Row],[LowProFlag]]*0.5)/10</f>
        <v>0.15</v>
      </c>
      <c r="AQ972" t="str">
        <f>IF(A972&gt;=_xlfn.PERCENTILE.INC($A$2:$A$1000,0.8),"High Risk",
IF(HR[[#This Row],[AttritionRiskScore]]&gt;=_xlfn.PERCENTILE.INC($AP$2:$AP$1000,0.5),"Medium Risk","Low Risk"))</f>
        <v>Low Risk</v>
      </c>
      <c r="AR972">
        <f>(HR[[#This Row],[OverTimeFlag]]*4+HR[[#This Row],[LowWLBFlag]]*3+HR[[#This Row],[LowJobSatisFlag]]*2+HR[[#This Row],[LowProFlag]]*1)/10</f>
        <v>0</v>
      </c>
      <c r="AS972" t="str">
        <f t="shared" si="15"/>
        <v>Low Burnout</v>
      </c>
      <c r="AT972" t="str">
        <f>IF(HR[[#This Row],[YearsSinceLastPromotion]]&gt;4,"High Stagnation",
IF(HR[[#This Row],[YearsSinceLastPromotion]]&gt;=3,"Medium Stagnation","Low Stagnation"))</f>
        <v>Low Stagnation</v>
      </c>
      <c r="AU972" t="str">
        <f>IF(HR[[#This Row],[MonthlyIncome]]&lt;4000,"Low Salary",
IF(HR[[#This Row],[MonthlyIncome]]&lt;8000,"Medium Salary","High Salary"))</f>
        <v>Low Salary</v>
      </c>
    </row>
    <row r="973" spans="1:47">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IF(HR[[#This Row],[OverTime]]="Yes",1,0)</f>
        <v>0</v>
      </c>
      <c r="AK973">
        <f>IF(HR[[#This Row],[JobSatisfaction]]&lt;=2,1,0)</f>
        <v>1</v>
      </c>
      <c r="AL973">
        <f>IF(HR[[#This Row],[WorkLifeBalance]]&lt;=2,1,0)</f>
        <v>1</v>
      </c>
      <c r="AM973">
        <f>IF(HR[[#This Row],[MonthlyIncome]]&lt;AVERAGE(HR[MonthlyIncome]),1,0)</f>
        <v>0</v>
      </c>
      <c r="AN973">
        <f>IF(HR[[#This Row],[EnvironmentSatisfaction]]&lt;=2,1,0)</f>
        <v>0</v>
      </c>
      <c r="AO973">
        <f>IF(HR[[#This Row],[YearsSinceLastPromotion]]&gt;4,1,0)</f>
        <v>0</v>
      </c>
      <c r="AP973">
        <f>(HR[[#This Row],[OverTimeFlag]]*1.5+HR[[#This Row],[LowJobSatisFlag]]*2.5+HR[[#This Row],[LowWLBFlag]]*2+HR[[#This Row],[LowSalaryFlag]]*1.5+HR[[#This Row],[LowEnviFlag]]*2+HR[[#This Row],[LowProFlag]]*0.5)/10</f>
        <v>0.45</v>
      </c>
      <c r="AQ973" t="str">
        <f>IF(A973&gt;=_xlfn.PERCENTILE.INC($A$2:$A$1000,0.8),"High Risk",
IF(HR[[#This Row],[AttritionRiskScore]]&gt;=_xlfn.PERCENTILE.INC($AP$2:$AP$1000,0.5),"Medium Risk","Low Risk"))</f>
        <v>High Risk</v>
      </c>
      <c r="AR973">
        <f>(HR[[#This Row],[OverTimeFlag]]*4+HR[[#This Row],[LowWLBFlag]]*3+HR[[#This Row],[LowJobSatisFlag]]*2+HR[[#This Row],[LowProFlag]]*1)/10</f>
        <v>0.5</v>
      </c>
      <c r="AS973" t="str">
        <f t="shared" si="15"/>
        <v>Medium Burnout</v>
      </c>
      <c r="AT973" t="str">
        <f>IF(HR[[#This Row],[YearsSinceLastPromotion]]&gt;4,"High Stagnation",
IF(HR[[#This Row],[YearsSinceLastPromotion]]&gt;=3,"Medium Stagnation","Low Stagnation"))</f>
        <v>Low Stagnation</v>
      </c>
      <c r="AU973" t="str">
        <f>IF(HR[[#This Row],[MonthlyIncome]]&lt;4000,"Low Salary",
IF(HR[[#This Row],[MonthlyIncome]]&lt;8000,"Medium Salary","High Salary"))</f>
        <v>High Salary</v>
      </c>
    </row>
    <row r="974" spans="1:47">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IF(HR[[#This Row],[OverTime]]="Yes",1,0)</f>
        <v>0</v>
      </c>
      <c r="AK974">
        <f>IF(HR[[#This Row],[JobSatisfaction]]&lt;=2,1,0)</f>
        <v>0</v>
      </c>
      <c r="AL974">
        <f>IF(HR[[#This Row],[WorkLifeBalance]]&lt;=2,1,0)</f>
        <v>0</v>
      </c>
      <c r="AM974">
        <f>IF(HR[[#This Row],[MonthlyIncome]]&lt;AVERAGE(HR[MonthlyIncome]),1,0)</f>
        <v>1</v>
      </c>
      <c r="AN974">
        <f>IF(HR[[#This Row],[EnvironmentSatisfaction]]&lt;=2,1,0)</f>
        <v>0</v>
      </c>
      <c r="AO974">
        <f>IF(HR[[#This Row],[YearsSinceLastPromotion]]&gt;4,1,0)</f>
        <v>0</v>
      </c>
      <c r="AP974">
        <f>(HR[[#This Row],[OverTimeFlag]]*1.5+HR[[#This Row],[LowJobSatisFlag]]*2.5+HR[[#This Row],[LowWLBFlag]]*2+HR[[#This Row],[LowSalaryFlag]]*1.5+HR[[#This Row],[LowEnviFlag]]*2+HR[[#This Row],[LowProFlag]]*0.5)/10</f>
        <v>0.15</v>
      </c>
      <c r="AQ974" t="str">
        <f>IF(A974&gt;=_xlfn.PERCENTILE.INC($A$2:$A$1000,0.8),"High Risk",
IF(HR[[#This Row],[AttritionRiskScore]]&gt;=_xlfn.PERCENTILE.INC($AP$2:$AP$1000,0.5),"Medium Risk","Low Risk"))</f>
        <v>Low Risk</v>
      </c>
      <c r="AR974">
        <f>(HR[[#This Row],[OverTimeFlag]]*4+HR[[#This Row],[LowWLBFlag]]*3+HR[[#This Row],[LowJobSatisFlag]]*2+HR[[#This Row],[LowProFlag]]*1)/10</f>
        <v>0</v>
      </c>
      <c r="AS974" t="str">
        <f t="shared" si="15"/>
        <v>Low Burnout</v>
      </c>
      <c r="AT974" t="str">
        <f>IF(HR[[#This Row],[YearsSinceLastPromotion]]&gt;4,"High Stagnation",
IF(HR[[#This Row],[YearsSinceLastPromotion]]&gt;=3,"Medium Stagnation","Low Stagnation"))</f>
        <v>Low Stagnation</v>
      </c>
      <c r="AU974" t="str">
        <f>IF(HR[[#This Row],[MonthlyIncome]]&lt;4000,"Low Salary",
IF(HR[[#This Row],[MonthlyIncome]]&lt;8000,"Medium Salary","High Salary"))</f>
        <v>Low Salary</v>
      </c>
    </row>
    <row r="975" spans="1:47">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IF(HR[[#This Row],[OverTime]]="Yes",1,0)</f>
        <v>0</v>
      </c>
      <c r="AK975">
        <f>IF(HR[[#This Row],[JobSatisfaction]]&lt;=2,1,0)</f>
        <v>0</v>
      </c>
      <c r="AL975">
        <f>IF(HR[[#This Row],[WorkLifeBalance]]&lt;=2,1,0)</f>
        <v>0</v>
      </c>
      <c r="AM975">
        <f>IF(HR[[#This Row],[MonthlyIncome]]&lt;AVERAGE(HR[MonthlyIncome]),1,0)</f>
        <v>1</v>
      </c>
      <c r="AN975">
        <f>IF(HR[[#This Row],[EnvironmentSatisfaction]]&lt;=2,1,0)</f>
        <v>0</v>
      </c>
      <c r="AO975">
        <f>IF(HR[[#This Row],[YearsSinceLastPromotion]]&gt;4,1,0)</f>
        <v>0</v>
      </c>
      <c r="AP975">
        <f>(HR[[#This Row],[OverTimeFlag]]*1.5+HR[[#This Row],[LowJobSatisFlag]]*2.5+HR[[#This Row],[LowWLBFlag]]*2+HR[[#This Row],[LowSalaryFlag]]*1.5+HR[[#This Row],[LowEnviFlag]]*2+HR[[#This Row],[LowProFlag]]*0.5)/10</f>
        <v>0.15</v>
      </c>
      <c r="AQ975" t="str">
        <f>IF(A975&gt;=_xlfn.PERCENTILE.INC($A$2:$A$1000,0.8),"High Risk",
IF(HR[[#This Row],[AttritionRiskScore]]&gt;=_xlfn.PERCENTILE.INC($AP$2:$AP$1000,0.5),"Medium Risk","Low Risk"))</f>
        <v>Low Risk</v>
      </c>
      <c r="AR975">
        <f>(HR[[#This Row],[OverTimeFlag]]*4+HR[[#This Row],[LowWLBFlag]]*3+HR[[#This Row],[LowJobSatisFlag]]*2+HR[[#This Row],[LowProFlag]]*1)/10</f>
        <v>0</v>
      </c>
      <c r="AS975" t="str">
        <f t="shared" si="15"/>
        <v>Low Burnout</v>
      </c>
      <c r="AT975" t="str">
        <f>IF(HR[[#This Row],[YearsSinceLastPromotion]]&gt;4,"High Stagnation",
IF(HR[[#This Row],[YearsSinceLastPromotion]]&gt;=3,"Medium Stagnation","Low Stagnation"))</f>
        <v>Low Stagnation</v>
      </c>
      <c r="AU975" t="str">
        <f>IF(HR[[#This Row],[MonthlyIncome]]&lt;4000,"Low Salary",
IF(HR[[#This Row],[MonthlyIncome]]&lt;8000,"Medium Salary","High Salary"))</f>
        <v>Medium Salary</v>
      </c>
    </row>
    <row r="976" spans="1:47">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IF(HR[[#This Row],[OverTime]]="Yes",1,0)</f>
        <v>0</v>
      </c>
      <c r="AK976">
        <f>IF(HR[[#This Row],[JobSatisfaction]]&lt;=2,1,0)</f>
        <v>0</v>
      </c>
      <c r="AL976">
        <f>IF(HR[[#This Row],[WorkLifeBalance]]&lt;=2,1,0)</f>
        <v>0</v>
      </c>
      <c r="AM976">
        <f>IF(HR[[#This Row],[MonthlyIncome]]&lt;AVERAGE(HR[MonthlyIncome]),1,0)</f>
        <v>1</v>
      </c>
      <c r="AN976">
        <f>IF(HR[[#This Row],[EnvironmentSatisfaction]]&lt;=2,1,0)</f>
        <v>0</v>
      </c>
      <c r="AO976">
        <f>IF(HR[[#This Row],[YearsSinceLastPromotion]]&gt;4,1,0)</f>
        <v>0</v>
      </c>
      <c r="AP976">
        <f>(HR[[#This Row],[OverTimeFlag]]*1.5+HR[[#This Row],[LowJobSatisFlag]]*2.5+HR[[#This Row],[LowWLBFlag]]*2+HR[[#This Row],[LowSalaryFlag]]*1.5+HR[[#This Row],[LowEnviFlag]]*2+HR[[#This Row],[LowProFlag]]*0.5)/10</f>
        <v>0.15</v>
      </c>
      <c r="AQ976" t="str">
        <f>IF(A976&gt;=_xlfn.PERCENTILE.INC($A$2:$A$1000,0.8),"High Risk",
IF(HR[[#This Row],[AttritionRiskScore]]&gt;=_xlfn.PERCENTILE.INC($AP$2:$AP$1000,0.5),"Medium Risk","Low Risk"))</f>
        <v>Low Risk</v>
      </c>
      <c r="AR976">
        <f>(HR[[#This Row],[OverTimeFlag]]*4+HR[[#This Row],[LowWLBFlag]]*3+HR[[#This Row],[LowJobSatisFlag]]*2+HR[[#This Row],[LowProFlag]]*1)/10</f>
        <v>0</v>
      </c>
      <c r="AS976" t="str">
        <f t="shared" si="15"/>
        <v>Low Burnout</v>
      </c>
      <c r="AT976" t="str">
        <f>IF(HR[[#This Row],[YearsSinceLastPromotion]]&gt;4,"High Stagnation",
IF(HR[[#This Row],[YearsSinceLastPromotion]]&gt;=3,"Medium Stagnation","Low Stagnation"))</f>
        <v>Low Stagnation</v>
      </c>
      <c r="AU976" t="str">
        <f>IF(HR[[#This Row],[MonthlyIncome]]&lt;4000,"Low Salary",
IF(HR[[#This Row],[MonthlyIncome]]&lt;8000,"Medium Salary","High Salary"))</f>
        <v>Medium Salary</v>
      </c>
    </row>
    <row r="977" spans="1:47">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IF(HR[[#This Row],[OverTime]]="Yes",1,0)</f>
        <v>1</v>
      </c>
      <c r="AK977">
        <f>IF(HR[[#This Row],[JobSatisfaction]]&lt;=2,1,0)</f>
        <v>0</v>
      </c>
      <c r="AL977">
        <f>IF(HR[[#This Row],[WorkLifeBalance]]&lt;=2,1,0)</f>
        <v>1</v>
      </c>
      <c r="AM977">
        <f>IF(HR[[#This Row],[MonthlyIncome]]&lt;AVERAGE(HR[MonthlyIncome]),1,0)</f>
        <v>0</v>
      </c>
      <c r="AN977">
        <f>IF(HR[[#This Row],[EnvironmentSatisfaction]]&lt;=2,1,0)</f>
        <v>1</v>
      </c>
      <c r="AO977">
        <f>IF(HR[[#This Row],[YearsSinceLastPromotion]]&gt;4,1,0)</f>
        <v>0</v>
      </c>
      <c r="AP977">
        <f>(HR[[#This Row],[OverTimeFlag]]*1.5+HR[[#This Row],[LowJobSatisFlag]]*2.5+HR[[#This Row],[LowWLBFlag]]*2+HR[[#This Row],[LowSalaryFlag]]*1.5+HR[[#This Row],[LowEnviFlag]]*2+HR[[#This Row],[LowProFlag]]*0.5)/10</f>
        <v>0.55000000000000004</v>
      </c>
      <c r="AQ977" t="str">
        <f>IF(A977&gt;=_xlfn.PERCENTILE.INC($A$2:$A$1000,0.8),"High Risk",
IF(HR[[#This Row],[AttritionRiskScore]]&gt;=_xlfn.PERCENTILE.INC($AP$2:$AP$1000,0.5),"Medium Risk","Low Risk"))</f>
        <v>High Risk</v>
      </c>
      <c r="AR977">
        <f>(HR[[#This Row],[OverTimeFlag]]*4+HR[[#This Row],[LowWLBFlag]]*3+HR[[#This Row],[LowJobSatisFlag]]*2+HR[[#This Row],[LowProFlag]]*1)/10</f>
        <v>0.7</v>
      </c>
      <c r="AS977" t="str">
        <f t="shared" si="15"/>
        <v>High Burnout</v>
      </c>
      <c r="AT977" t="str">
        <f>IF(HR[[#This Row],[YearsSinceLastPromotion]]&gt;4,"High Stagnation",
IF(HR[[#This Row],[YearsSinceLastPromotion]]&gt;=3,"Medium Stagnation","Low Stagnation"))</f>
        <v>Medium Stagnation</v>
      </c>
      <c r="AU977" t="str">
        <f>IF(HR[[#This Row],[MonthlyIncome]]&lt;4000,"Low Salary",
IF(HR[[#This Row],[MonthlyIncome]]&lt;8000,"Medium Salary","High Salary"))</f>
        <v>High Salary</v>
      </c>
    </row>
    <row r="978" spans="1:47">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IF(HR[[#This Row],[OverTime]]="Yes",1,0)</f>
        <v>1</v>
      </c>
      <c r="AK978">
        <f>IF(HR[[#This Row],[JobSatisfaction]]&lt;=2,1,0)</f>
        <v>1</v>
      </c>
      <c r="AL978">
        <f>IF(HR[[#This Row],[WorkLifeBalance]]&lt;=2,1,0)</f>
        <v>0</v>
      </c>
      <c r="AM978">
        <f>IF(HR[[#This Row],[MonthlyIncome]]&lt;AVERAGE(HR[MonthlyIncome]),1,0)</f>
        <v>0</v>
      </c>
      <c r="AN978">
        <f>IF(HR[[#This Row],[EnvironmentSatisfaction]]&lt;=2,1,0)</f>
        <v>0</v>
      </c>
      <c r="AO978">
        <f>IF(HR[[#This Row],[YearsSinceLastPromotion]]&gt;4,1,0)</f>
        <v>1</v>
      </c>
      <c r="AP978">
        <f>(HR[[#This Row],[OverTimeFlag]]*1.5+HR[[#This Row],[LowJobSatisFlag]]*2.5+HR[[#This Row],[LowWLBFlag]]*2+HR[[#This Row],[LowSalaryFlag]]*1.5+HR[[#This Row],[LowEnviFlag]]*2+HR[[#This Row],[LowProFlag]]*0.5)/10</f>
        <v>0.45</v>
      </c>
      <c r="AQ978" t="str">
        <f>IF(A978&gt;=_xlfn.PERCENTILE.INC($A$2:$A$1000,0.8),"High Risk",
IF(HR[[#This Row],[AttritionRiskScore]]&gt;=_xlfn.PERCENTILE.INC($AP$2:$AP$1000,0.5),"Medium Risk","Low Risk"))</f>
        <v>High Risk</v>
      </c>
      <c r="AR978">
        <f>(HR[[#This Row],[OverTimeFlag]]*4+HR[[#This Row],[LowWLBFlag]]*3+HR[[#This Row],[LowJobSatisFlag]]*2+HR[[#This Row],[LowProFlag]]*1)/10</f>
        <v>0.7</v>
      </c>
      <c r="AS978" t="str">
        <f t="shared" si="15"/>
        <v>High Burnout</v>
      </c>
      <c r="AT978" t="str">
        <f>IF(HR[[#This Row],[YearsSinceLastPromotion]]&gt;4,"High Stagnation",
IF(HR[[#This Row],[YearsSinceLastPromotion]]&gt;=3,"Medium Stagnation","Low Stagnation"))</f>
        <v>High Stagnation</v>
      </c>
      <c r="AU978" t="str">
        <f>IF(HR[[#This Row],[MonthlyIncome]]&lt;4000,"Low Salary",
IF(HR[[#This Row],[MonthlyIncome]]&lt;8000,"Medium Salary","High Salary"))</f>
        <v>High Salary</v>
      </c>
    </row>
    <row r="979" spans="1:47">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IF(HR[[#This Row],[OverTime]]="Yes",1,0)</f>
        <v>0</v>
      </c>
      <c r="AK979">
        <f>IF(HR[[#This Row],[JobSatisfaction]]&lt;=2,1,0)</f>
        <v>0</v>
      </c>
      <c r="AL979">
        <f>IF(HR[[#This Row],[WorkLifeBalance]]&lt;=2,1,0)</f>
        <v>0</v>
      </c>
      <c r="AM979">
        <f>IF(HR[[#This Row],[MonthlyIncome]]&lt;AVERAGE(HR[MonthlyIncome]),1,0)</f>
        <v>1</v>
      </c>
      <c r="AN979">
        <f>IF(HR[[#This Row],[EnvironmentSatisfaction]]&lt;=2,1,0)</f>
        <v>1</v>
      </c>
      <c r="AO979">
        <f>IF(HR[[#This Row],[YearsSinceLastPromotion]]&gt;4,1,0)</f>
        <v>0</v>
      </c>
      <c r="AP979">
        <f>(HR[[#This Row],[OverTimeFlag]]*1.5+HR[[#This Row],[LowJobSatisFlag]]*2.5+HR[[#This Row],[LowWLBFlag]]*2+HR[[#This Row],[LowSalaryFlag]]*1.5+HR[[#This Row],[LowEnviFlag]]*2+HR[[#This Row],[LowProFlag]]*0.5)/10</f>
        <v>0.35</v>
      </c>
      <c r="AQ979" t="str">
        <f>IF(A979&gt;=_xlfn.PERCENTILE.INC($A$2:$A$1000,0.8),"High Risk",
IF(HR[[#This Row],[AttritionRiskScore]]&gt;=_xlfn.PERCENTILE.INC($AP$2:$AP$1000,0.5),"Medium Risk","Low Risk"))</f>
        <v>Medium Risk</v>
      </c>
      <c r="AR979">
        <f>(HR[[#This Row],[OverTimeFlag]]*4+HR[[#This Row],[LowWLBFlag]]*3+HR[[#This Row],[LowJobSatisFlag]]*2+HR[[#This Row],[LowProFlag]]*1)/10</f>
        <v>0</v>
      </c>
      <c r="AS979" t="str">
        <f t="shared" si="15"/>
        <v>Low Burnout</v>
      </c>
      <c r="AT979" t="str">
        <f>IF(HR[[#This Row],[YearsSinceLastPromotion]]&gt;4,"High Stagnation",
IF(HR[[#This Row],[YearsSinceLastPromotion]]&gt;=3,"Medium Stagnation","Low Stagnation"))</f>
        <v>Low Stagnation</v>
      </c>
      <c r="AU979" t="str">
        <f>IF(HR[[#This Row],[MonthlyIncome]]&lt;4000,"Low Salary",
IF(HR[[#This Row],[MonthlyIncome]]&lt;8000,"Medium Salary","High Salary"))</f>
        <v>Low Salary</v>
      </c>
    </row>
    <row r="980" spans="1:47">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IF(HR[[#This Row],[OverTime]]="Yes",1,0)</f>
        <v>0</v>
      </c>
      <c r="AK980">
        <f>IF(HR[[#This Row],[JobSatisfaction]]&lt;=2,1,0)</f>
        <v>0</v>
      </c>
      <c r="AL980">
        <f>IF(HR[[#This Row],[WorkLifeBalance]]&lt;=2,1,0)</f>
        <v>0</v>
      </c>
      <c r="AM980">
        <f>IF(HR[[#This Row],[MonthlyIncome]]&lt;AVERAGE(HR[MonthlyIncome]),1,0)</f>
        <v>1</v>
      </c>
      <c r="AN980">
        <f>IF(HR[[#This Row],[EnvironmentSatisfaction]]&lt;=2,1,0)</f>
        <v>1</v>
      </c>
      <c r="AO980">
        <f>IF(HR[[#This Row],[YearsSinceLastPromotion]]&gt;4,1,0)</f>
        <v>1</v>
      </c>
      <c r="AP980">
        <f>(HR[[#This Row],[OverTimeFlag]]*1.5+HR[[#This Row],[LowJobSatisFlag]]*2.5+HR[[#This Row],[LowWLBFlag]]*2+HR[[#This Row],[LowSalaryFlag]]*1.5+HR[[#This Row],[LowEnviFlag]]*2+HR[[#This Row],[LowProFlag]]*0.5)/10</f>
        <v>0.4</v>
      </c>
      <c r="AQ980" t="str">
        <f>IF(A980&gt;=_xlfn.PERCENTILE.INC($A$2:$A$1000,0.8),"High Risk",
IF(HR[[#This Row],[AttritionRiskScore]]&gt;=_xlfn.PERCENTILE.INC($AP$2:$AP$1000,0.5),"Medium Risk","Low Risk"))</f>
        <v>Medium Risk</v>
      </c>
      <c r="AR980">
        <f>(HR[[#This Row],[OverTimeFlag]]*4+HR[[#This Row],[LowWLBFlag]]*3+HR[[#This Row],[LowJobSatisFlag]]*2+HR[[#This Row],[LowProFlag]]*1)/10</f>
        <v>0.1</v>
      </c>
      <c r="AS980" t="str">
        <f t="shared" si="15"/>
        <v>Low Burnout</v>
      </c>
      <c r="AT980" t="str">
        <f>IF(HR[[#This Row],[YearsSinceLastPromotion]]&gt;4,"High Stagnation",
IF(HR[[#This Row],[YearsSinceLastPromotion]]&gt;=3,"Medium Stagnation","Low Stagnation"))</f>
        <v>High Stagnation</v>
      </c>
      <c r="AU980" t="str">
        <f>IF(HR[[#This Row],[MonthlyIncome]]&lt;4000,"Low Salary",
IF(HR[[#This Row],[MonthlyIncome]]&lt;8000,"Medium Salary","High Salary"))</f>
        <v>Medium Salary</v>
      </c>
    </row>
    <row r="981" spans="1:47">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IF(HR[[#This Row],[OverTime]]="Yes",1,0)</f>
        <v>0</v>
      </c>
      <c r="AK981">
        <f>IF(HR[[#This Row],[JobSatisfaction]]&lt;=2,1,0)</f>
        <v>0</v>
      </c>
      <c r="AL981">
        <f>IF(HR[[#This Row],[WorkLifeBalance]]&lt;=2,1,0)</f>
        <v>0</v>
      </c>
      <c r="AM981">
        <f>IF(HR[[#This Row],[MonthlyIncome]]&lt;AVERAGE(HR[MonthlyIncome]),1,0)</f>
        <v>1</v>
      </c>
      <c r="AN981">
        <f>IF(HR[[#This Row],[EnvironmentSatisfaction]]&lt;=2,1,0)</f>
        <v>1</v>
      </c>
      <c r="AO981">
        <f>IF(HR[[#This Row],[YearsSinceLastPromotion]]&gt;4,1,0)</f>
        <v>1</v>
      </c>
      <c r="AP981">
        <f>(HR[[#This Row],[OverTimeFlag]]*1.5+HR[[#This Row],[LowJobSatisFlag]]*2.5+HR[[#This Row],[LowWLBFlag]]*2+HR[[#This Row],[LowSalaryFlag]]*1.5+HR[[#This Row],[LowEnviFlag]]*2+HR[[#This Row],[LowProFlag]]*0.5)/10</f>
        <v>0.4</v>
      </c>
      <c r="AQ981" t="str">
        <f>IF(A981&gt;=_xlfn.PERCENTILE.INC($A$2:$A$1000,0.8),"High Risk",
IF(HR[[#This Row],[AttritionRiskScore]]&gt;=_xlfn.PERCENTILE.INC($AP$2:$AP$1000,0.5),"Medium Risk","Low Risk"))</f>
        <v>Medium Risk</v>
      </c>
      <c r="AR981">
        <f>(HR[[#This Row],[OverTimeFlag]]*4+HR[[#This Row],[LowWLBFlag]]*3+HR[[#This Row],[LowJobSatisFlag]]*2+HR[[#This Row],[LowProFlag]]*1)/10</f>
        <v>0.1</v>
      </c>
      <c r="AS981" t="str">
        <f t="shared" si="15"/>
        <v>Low Burnout</v>
      </c>
      <c r="AT981" t="str">
        <f>IF(HR[[#This Row],[YearsSinceLastPromotion]]&gt;4,"High Stagnation",
IF(HR[[#This Row],[YearsSinceLastPromotion]]&gt;=3,"Medium Stagnation","Low Stagnation"))</f>
        <v>High Stagnation</v>
      </c>
      <c r="AU981" t="str">
        <f>IF(HR[[#This Row],[MonthlyIncome]]&lt;4000,"Low Salary",
IF(HR[[#This Row],[MonthlyIncome]]&lt;8000,"Medium Salary","High Salary"))</f>
        <v>Medium Salary</v>
      </c>
    </row>
    <row r="982" spans="1:47">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IF(HR[[#This Row],[OverTime]]="Yes",1,0)</f>
        <v>0</v>
      </c>
      <c r="AK982">
        <f>IF(HR[[#This Row],[JobSatisfaction]]&lt;=2,1,0)</f>
        <v>0</v>
      </c>
      <c r="AL982">
        <f>IF(HR[[#This Row],[WorkLifeBalance]]&lt;=2,1,0)</f>
        <v>0</v>
      </c>
      <c r="AM982">
        <f>IF(HR[[#This Row],[MonthlyIncome]]&lt;AVERAGE(HR[MonthlyIncome]),1,0)</f>
        <v>1</v>
      </c>
      <c r="AN982">
        <f>IF(HR[[#This Row],[EnvironmentSatisfaction]]&lt;=2,1,0)</f>
        <v>0</v>
      </c>
      <c r="AO982">
        <f>IF(HR[[#This Row],[YearsSinceLastPromotion]]&gt;4,1,0)</f>
        <v>0</v>
      </c>
      <c r="AP982">
        <f>(HR[[#This Row],[OverTimeFlag]]*1.5+HR[[#This Row],[LowJobSatisFlag]]*2.5+HR[[#This Row],[LowWLBFlag]]*2+HR[[#This Row],[LowSalaryFlag]]*1.5+HR[[#This Row],[LowEnviFlag]]*2+HR[[#This Row],[LowProFlag]]*0.5)/10</f>
        <v>0.15</v>
      </c>
      <c r="AQ982" t="str">
        <f>IF(A982&gt;=_xlfn.PERCENTILE.INC($A$2:$A$1000,0.8),"High Risk",
IF(HR[[#This Row],[AttritionRiskScore]]&gt;=_xlfn.PERCENTILE.INC($AP$2:$AP$1000,0.5),"Medium Risk","Low Risk"))</f>
        <v>Low Risk</v>
      </c>
      <c r="AR982">
        <f>(HR[[#This Row],[OverTimeFlag]]*4+HR[[#This Row],[LowWLBFlag]]*3+HR[[#This Row],[LowJobSatisFlag]]*2+HR[[#This Row],[LowProFlag]]*1)/10</f>
        <v>0</v>
      </c>
      <c r="AS982" t="str">
        <f t="shared" si="15"/>
        <v>Low Burnout</v>
      </c>
      <c r="AT982" t="str">
        <f>IF(HR[[#This Row],[YearsSinceLastPromotion]]&gt;4,"High Stagnation",
IF(HR[[#This Row],[YearsSinceLastPromotion]]&gt;=3,"Medium Stagnation","Low Stagnation"))</f>
        <v>Low Stagnation</v>
      </c>
      <c r="AU982" t="str">
        <f>IF(HR[[#This Row],[MonthlyIncome]]&lt;4000,"Low Salary",
IF(HR[[#This Row],[MonthlyIncome]]&lt;8000,"Medium Salary","High Salary"))</f>
        <v>Low Salary</v>
      </c>
    </row>
    <row r="983" spans="1:47">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IF(HR[[#This Row],[OverTime]]="Yes",1,0)</f>
        <v>1</v>
      </c>
      <c r="AK983">
        <f>IF(HR[[#This Row],[JobSatisfaction]]&lt;=2,1,0)</f>
        <v>0</v>
      </c>
      <c r="AL983">
        <f>IF(HR[[#This Row],[WorkLifeBalance]]&lt;=2,1,0)</f>
        <v>1</v>
      </c>
      <c r="AM983">
        <f>IF(HR[[#This Row],[MonthlyIncome]]&lt;AVERAGE(HR[MonthlyIncome]),1,0)</f>
        <v>1</v>
      </c>
      <c r="AN983">
        <f>IF(HR[[#This Row],[EnvironmentSatisfaction]]&lt;=2,1,0)</f>
        <v>0</v>
      </c>
      <c r="AO983">
        <f>IF(HR[[#This Row],[YearsSinceLastPromotion]]&gt;4,1,0)</f>
        <v>0</v>
      </c>
      <c r="AP983">
        <f>(HR[[#This Row],[OverTimeFlag]]*1.5+HR[[#This Row],[LowJobSatisFlag]]*2.5+HR[[#This Row],[LowWLBFlag]]*2+HR[[#This Row],[LowSalaryFlag]]*1.5+HR[[#This Row],[LowEnviFlag]]*2+HR[[#This Row],[LowProFlag]]*0.5)/10</f>
        <v>0.5</v>
      </c>
      <c r="AQ983" t="str">
        <f>IF(A983&gt;=_xlfn.PERCENTILE.INC($A$2:$A$1000,0.8),"High Risk",
IF(HR[[#This Row],[AttritionRiskScore]]&gt;=_xlfn.PERCENTILE.INC($AP$2:$AP$1000,0.5),"Medium Risk","Low Risk"))</f>
        <v>Medium Risk</v>
      </c>
      <c r="AR983">
        <f>(HR[[#This Row],[OverTimeFlag]]*4+HR[[#This Row],[LowWLBFlag]]*3+HR[[#This Row],[LowJobSatisFlag]]*2+HR[[#This Row],[LowProFlag]]*1)/10</f>
        <v>0.7</v>
      </c>
      <c r="AS983" t="str">
        <f t="shared" si="15"/>
        <v>High Burnout</v>
      </c>
      <c r="AT983" t="str">
        <f>IF(HR[[#This Row],[YearsSinceLastPromotion]]&gt;4,"High Stagnation",
IF(HR[[#This Row],[YearsSinceLastPromotion]]&gt;=3,"Medium Stagnation","Low Stagnation"))</f>
        <v>Medium Stagnation</v>
      </c>
      <c r="AU983" t="str">
        <f>IF(HR[[#This Row],[MonthlyIncome]]&lt;4000,"Low Salary",
IF(HR[[#This Row],[MonthlyIncome]]&lt;8000,"Medium Salary","High Salary"))</f>
        <v>Medium Salary</v>
      </c>
    </row>
    <row r="984" spans="1:47">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IF(HR[[#This Row],[OverTime]]="Yes",1,0)</f>
        <v>0</v>
      </c>
      <c r="AK984">
        <f>IF(HR[[#This Row],[JobSatisfaction]]&lt;=2,1,0)</f>
        <v>0</v>
      </c>
      <c r="AL984">
        <f>IF(HR[[#This Row],[WorkLifeBalance]]&lt;=2,1,0)</f>
        <v>0</v>
      </c>
      <c r="AM984">
        <f>IF(HR[[#This Row],[MonthlyIncome]]&lt;AVERAGE(HR[MonthlyIncome]),1,0)</f>
        <v>1</v>
      </c>
      <c r="AN984">
        <f>IF(HR[[#This Row],[EnvironmentSatisfaction]]&lt;=2,1,0)</f>
        <v>0</v>
      </c>
      <c r="AO984">
        <f>IF(HR[[#This Row],[YearsSinceLastPromotion]]&gt;4,1,0)</f>
        <v>0</v>
      </c>
      <c r="AP984">
        <f>(HR[[#This Row],[OverTimeFlag]]*1.5+HR[[#This Row],[LowJobSatisFlag]]*2.5+HR[[#This Row],[LowWLBFlag]]*2+HR[[#This Row],[LowSalaryFlag]]*1.5+HR[[#This Row],[LowEnviFlag]]*2+HR[[#This Row],[LowProFlag]]*0.5)/10</f>
        <v>0.15</v>
      </c>
      <c r="AQ984" t="str">
        <f>IF(A984&gt;=_xlfn.PERCENTILE.INC($A$2:$A$1000,0.8),"High Risk",
IF(HR[[#This Row],[AttritionRiskScore]]&gt;=_xlfn.PERCENTILE.INC($AP$2:$AP$1000,0.5),"Medium Risk","Low Risk"))</f>
        <v>Low Risk</v>
      </c>
      <c r="AR984">
        <f>(HR[[#This Row],[OverTimeFlag]]*4+HR[[#This Row],[LowWLBFlag]]*3+HR[[#This Row],[LowJobSatisFlag]]*2+HR[[#This Row],[LowProFlag]]*1)/10</f>
        <v>0</v>
      </c>
      <c r="AS984" t="str">
        <f t="shared" si="15"/>
        <v>Low Burnout</v>
      </c>
      <c r="AT984" t="str">
        <f>IF(HR[[#This Row],[YearsSinceLastPromotion]]&gt;4,"High Stagnation",
IF(HR[[#This Row],[YearsSinceLastPromotion]]&gt;=3,"Medium Stagnation","Low Stagnation"))</f>
        <v>Low Stagnation</v>
      </c>
      <c r="AU984" t="str">
        <f>IF(HR[[#This Row],[MonthlyIncome]]&lt;4000,"Low Salary",
IF(HR[[#This Row],[MonthlyIncome]]&lt;8000,"Medium Salary","High Salary"))</f>
        <v>Low Salary</v>
      </c>
    </row>
    <row r="985" spans="1:47">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IF(HR[[#This Row],[OverTime]]="Yes",1,0)</f>
        <v>0</v>
      </c>
      <c r="AK985">
        <f>IF(HR[[#This Row],[JobSatisfaction]]&lt;=2,1,0)</f>
        <v>0</v>
      </c>
      <c r="AL985">
        <f>IF(HR[[#This Row],[WorkLifeBalance]]&lt;=2,1,0)</f>
        <v>0</v>
      </c>
      <c r="AM985">
        <f>IF(HR[[#This Row],[MonthlyIncome]]&lt;AVERAGE(HR[MonthlyIncome]),1,0)</f>
        <v>0</v>
      </c>
      <c r="AN985">
        <f>IF(HR[[#This Row],[EnvironmentSatisfaction]]&lt;=2,1,0)</f>
        <v>0</v>
      </c>
      <c r="AO985">
        <f>IF(HR[[#This Row],[YearsSinceLastPromotion]]&gt;4,1,0)</f>
        <v>0</v>
      </c>
      <c r="AP985">
        <f>(HR[[#This Row],[OverTimeFlag]]*1.5+HR[[#This Row],[LowJobSatisFlag]]*2.5+HR[[#This Row],[LowWLBFlag]]*2+HR[[#This Row],[LowSalaryFlag]]*1.5+HR[[#This Row],[LowEnviFlag]]*2+HR[[#This Row],[LowProFlag]]*0.5)/10</f>
        <v>0</v>
      </c>
      <c r="AQ985" t="str">
        <f>IF(A985&gt;=_xlfn.PERCENTILE.INC($A$2:$A$1000,0.8),"High Risk",
IF(HR[[#This Row],[AttritionRiskScore]]&gt;=_xlfn.PERCENTILE.INC($AP$2:$AP$1000,0.5),"Medium Risk","Low Risk"))</f>
        <v>Low Risk</v>
      </c>
      <c r="AR985">
        <f>(HR[[#This Row],[OverTimeFlag]]*4+HR[[#This Row],[LowWLBFlag]]*3+HR[[#This Row],[LowJobSatisFlag]]*2+HR[[#This Row],[LowProFlag]]*1)/10</f>
        <v>0</v>
      </c>
      <c r="AS985" t="str">
        <f t="shared" si="15"/>
        <v>Low Burnout</v>
      </c>
      <c r="AT985" t="str">
        <f>IF(HR[[#This Row],[YearsSinceLastPromotion]]&gt;4,"High Stagnation",
IF(HR[[#This Row],[YearsSinceLastPromotion]]&gt;=3,"Medium Stagnation","Low Stagnation"))</f>
        <v>Medium Stagnation</v>
      </c>
      <c r="AU985" t="str">
        <f>IF(HR[[#This Row],[MonthlyIncome]]&lt;4000,"Low Salary",
IF(HR[[#This Row],[MonthlyIncome]]&lt;8000,"Medium Salary","High Salary"))</f>
        <v>Medium Salary</v>
      </c>
    </row>
    <row r="986" spans="1:47">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IF(HR[[#This Row],[OverTime]]="Yes",1,0)</f>
        <v>0</v>
      </c>
      <c r="AK986">
        <f>IF(HR[[#This Row],[JobSatisfaction]]&lt;=2,1,0)</f>
        <v>1</v>
      </c>
      <c r="AL986">
        <f>IF(HR[[#This Row],[WorkLifeBalance]]&lt;=2,1,0)</f>
        <v>0</v>
      </c>
      <c r="AM986">
        <f>IF(HR[[#This Row],[MonthlyIncome]]&lt;AVERAGE(HR[MonthlyIncome]),1,0)</f>
        <v>1</v>
      </c>
      <c r="AN986">
        <f>IF(HR[[#This Row],[EnvironmentSatisfaction]]&lt;=2,1,0)</f>
        <v>0</v>
      </c>
      <c r="AO986">
        <f>IF(HR[[#This Row],[YearsSinceLastPromotion]]&gt;4,1,0)</f>
        <v>0</v>
      </c>
      <c r="AP986">
        <f>(HR[[#This Row],[OverTimeFlag]]*1.5+HR[[#This Row],[LowJobSatisFlag]]*2.5+HR[[#This Row],[LowWLBFlag]]*2+HR[[#This Row],[LowSalaryFlag]]*1.5+HR[[#This Row],[LowEnviFlag]]*2+HR[[#This Row],[LowProFlag]]*0.5)/10</f>
        <v>0.4</v>
      </c>
      <c r="AQ986" t="str">
        <f>IF(A986&gt;=_xlfn.PERCENTILE.INC($A$2:$A$1000,0.8),"High Risk",
IF(HR[[#This Row],[AttritionRiskScore]]&gt;=_xlfn.PERCENTILE.INC($AP$2:$AP$1000,0.5),"Medium Risk","Low Risk"))</f>
        <v>Medium Risk</v>
      </c>
      <c r="AR986">
        <f>(HR[[#This Row],[OverTimeFlag]]*4+HR[[#This Row],[LowWLBFlag]]*3+HR[[#This Row],[LowJobSatisFlag]]*2+HR[[#This Row],[LowProFlag]]*1)/10</f>
        <v>0.2</v>
      </c>
      <c r="AS986" t="str">
        <f t="shared" si="15"/>
        <v>Low Burnout</v>
      </c>
      <c r="AT986" t="str">
        <f>IF(HR[[#This Row],[YearsSinceLastPromotion]]&gt;4,"High Stagnation",
IF(HR[[#This Row],[YearsSinceLastPromotion]]&gt;=3,"Medium Stagnation","Low Stagnation"))</f>
        <v>Low Stagnation</v>
      </c>
      <c r="AU986" t="str">
        <f>IF(HR[[#This Row],[MonthlyIncome]]&lt;4000,"Low Salary",
IF(HR[[#This Row],[MonthlyIncome]]&lt;8000,"Medium Salary","High Salary"))</f>
        <v>Medium Salary</v>
      </c>
    </row>
    <row r="987" spans="1:47">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IF(HR[[#This Row],[OverTime]]="Yes",1,0)</f>
        <v>1</v>
      </c>
      <c r="AK987">
        <f>IF(HR[[#This Row],[JobSatisfaction]]&lt;=2,1,0)</f>
        <v>0</v>
      </c>
      <c r="AL987">
        <f>IF(HR[[#This Row],[WorkLifeBalance]]&lt;=2,1,0)</f>
        <v>1</v>
      </c>
      <c r="AM987">
        <f>IF(HR[[#This Row],[MonthlyIncome]]&lt;AVERAGE(HR[MonthlyIncome]),1,0)</f>
        <v>1</v>
      </c>
      <c r="AN987">
        <f>IF(HR[[#This Row],[EnvironmentSatisfaction]]&lt;=2,1,0)</f>
        <v>0</v>
      </c>
      <c r="AO987">
        <f>IF(HR[[#This Row],[YearsSinceLastPromotion]]&gt;4,1,0)</f>
        <v>1</v>
      </c>
      <c r="AP987">
        <f>(HR[[#This Row],[OverTimeFlag]]*1.5+HR[[#This Row],[LowJobSatisFlag]]*2.5+HR[[#This Row],[LowWLBFlag]]*2+HR[[#This Row],[LowSalaryFlag]]*1.5+HR[[#This Row],[LowEnviFlag]]*2+HR[[#This Row],[LowProFlag]]*0.5)/10</f>
        <v>0.55000000000000004</v>
      </c>
      <c r="AQ987" t="str">
        <f>IF(A987&gt;=_xlfn.PERCENTILE.INC($A$2:$A$1000,0.8),"High Risk",
IF(HR[[#This Row],[AttritionRiskScore]]&gt;=_xlfn.PERCENTILE.INC($AP$2:$AP$1000,0.5),"Medium Risk","Low Risk"))</f>
        <v>Medium Risk</v>
      </c>
      <c r="AR987">
        <f>(HR[[#This Row],[OverTimeFlag]]*4+HR[[#This Row],[LowWLBFlag]]*3+HR[[#This Row],[LowJobSatisFlag]]*2+HR[[#This Row],[LowProFlag]]*1)/10</f>
        <v>0.8</v>
      </c>
      <c r="AS987" t="str">
        <f t="shared" si="15"/>
        <v>High Burnout</v>
      </c>
      <c r="AT987" t="str">
        <f>IF(HR[[#This Row],[YearsSinceLastPromotion]]&gt;4,"High Stagnation",
IF(HR[[#This Row],[YearsSinceLastPromotion]]&gt;=3,"Medium Stagnation","Low Stagnation"))</f>
        <v>High Stagnation</v>
      </c>
      <c r="AU987" t="str">
        <f>IF(HR[[#This Row],[MonthlyIncome]]&lt;4000,"Low Salary",
IF(HR[[#This Row],[MonthlyIncome]]&lt;8000,"Medium Salary","High Salary"))</f>
        <v>Medium Salary</v>
      </c>
    </row>
    <row r="988" spans="1:47">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IF(HR[[#This Row],[OverTime]]="Yes",1,0)</f>
        <v>1</v>
      </c>
      <c r="AK988">
        <f>IF(HR[[#This Row],[JobSatisfaction]]&lt;=2,1,0)</f>
        <v>0</v>
      </c>
      <c r="AL988">
        <f>IF(HR[[#This Row],[WorkLifeBalance]]&lt;=2,1,0)</f>
        <v>0</v>
      </c>
      <c r="AM988">
        <f>IF(HR[[#This Row],[MonthlyIncome]]&lt;AVERAGE(HR[MonthlyIncome]),1,0)</f>
        <v>1</v>
      </c>
      <c r="AN988">
        <f>IF(HR[[#This Row],[EnvironmentSatisfaction]]&lt;=2,1,0)</f>
        <v>1</v>
      </c>
      <c r="AO988">
        <f>IF(HR[[#This Row],[YearsSinceLastPromotion]]&gt;4,1,0)</f>
        <v>0</v>
      </c>
      <c r="AP988">
        <f>(HR[[#This Row],[OverTimeFlag]]*1.5+HR[[#This Row],[LowJobSatisFlag]]*2.5+HR[[#This Row],[LowWLBFlag]]*2+HR[[#This Row],[LowSalaryFlag]]*1.5+HR[[#This Row],[LowEnviFlag]]*2+HR[[#This Row],[LowProFlag]]*0.5)/10</f>
        <v>0.5</v>
      </c>
      <c r="AQ988" t="str">
        <f>IF(A988&gt;=_xlfn.PERCENTILE.INC($A$2:$A$1000,0.8),"High Risk",
IF(HR[[#This Row],[AttritionRiskScore]]&gt;=_xlfn.PERCENTILE.INC($AP$2:$AP$1000,0.5),"Medium Risk","Low Risk"))</f>
        <v>Medium Risk</v>
      </c>
      <c r="AR988">
        <f>(HR[[#This Row],[OverTimeFlag]]*4+HR[[#This Row],[LowWLBFlag]]*3+HR[[#This Row],[LowJobSatisFlag]]*2+HR[[#This Row],[LowProFlag]]*1)/10</f>
        <v>0.4</v>
      </c>
      <c r="AS988" t="str">
        <f t="shared" si="15"/>
        <v>Medium Burnout</v>
      </c>
      <c r="AT988" t="str">
        <f>IF(HR[[#This Row],[YearsSinceLastPromotion]]&gt;4,"High Stagnation",
IF(HR[[#This Row],[YearsSinceLastPromotion]]&gt;=3,"Medium Stagnation","Low Stagnation"))</f>
        <v>Low Stagnation</v>
      </c>
      <c r="AU988" t="str">
        <f>IF(HR[[#This Row],[MonthlyIncome]]&lt;4000,"Low Salary",
IF(HR[[#This Row],[MonthlyIncome]]&lt;8000,"Medium Salary","High Salary"))</f>
        <v>Medium Salary</v>
      </c>
    </row>
    <row r="989" spans="1:47">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IF(HR[[#This Row],[OverTime]]="Yes",1,0)</f>
        <v>0</v>
      </c>
      <c r="AK989">
        <f>IF(HR[[#This Row],[JobSatisfaction]]&lt;=2,1,0)</f>
        <v>1</v>
      </c>
      <c r="AL989">
        <f>IF(HR[[#This Row],[WorkLifeBalance]]&lt;=2,1,0)</f>
        <v>0</v>
      </c>
      <c r="AM989">
        <f>IF(HR[[#This Row],[MonthlyIncome]]&lt;AVERAGE(HR[MonthlyIncome]),1,0)</f>
        <v>0</v>
      </c>
      <c r="AN989">
        <f>IF(HR[[#This Row],[EnvironmentSatisfaction]]&lt;=2,1,0)</f>
        <v>1</v>
      </c>
      <c r="AO989">
        <f>IF(HR[[#This Row],[YearsSinceLastPromotion]]&gt;4,1,0)</f>
        <v>0</v>
      </c>
      <c r="AP989">
        <f>(HR[[#This Row],[OverTimeFlag]]*1.5+HR[[#This Row],[LowJobSatisFlag]]*2.5+HR[[#This Row],[LowWLBFlag]]*2+HR[[#This Row],[LowSalaryFlag]]*1.5+HR[[#This Row],[LowEnviFlag]]*2+HR[[#This Row],[LowProFlag]]*0.5)/10</f>
        <v>0.45</v>
      </c>
      <c r="AQ989" t="str">
        <f>IF(A989&gt;=_xlfn.PERCENTILE.INC($A$2:$A$1000,0.8),"High Risk",
IF(HR[[#This Row],[AttritionRiskScore]]&gt;=_xlfn.PERCENTILE.INC($AP$2:$AP$1000,0.5),"Medium Risk","Low Risk"))</f>
        <v>High Risk</v>
      </c>
      <c r="AR989">
        <f>(HR[[#This Row],[OverTimeFlag]]*4+HR[[#This Row],[LowWLBFlag]]*3+HR[[#This Row],[LowJobSatisFlag]]*2+HR[[#This Row],[LowProFlag]]*1)/10</f>
        <v>0.2</v>
      </c>
      <c r="AS989" t="str">
        <f t="shared" si="15"/>
        <v>Low Burnout</v>
      </c>
      <c r="AT989" t="str">
        <f>IF(HR[[#This Row],[YearsSinceLastPromotion]]&gt;4,"High Stagnation",
IF(HR[[#This Row],[YearsSinceLastPromotion]]&gt;=3,"Medium Stagnation","Low Stagnation"))</f>
        <v>Medium Stagnation</v>
      </c>
      <c r="AU989" t="str">
        <f>IF(HR[[#This Row],[MonthlyIncome]]&lt;4000,"Low Salary",
IF(HR[[#This Row],[MonthlyIncome]]&lt;8000,"Medium Salary","High Salary"))</f>
        <v>High Salary</v>
      </c>
    </row>
    <row r="990" spans="1:47">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IF(HR[[#This Row],[OverTime]]="Yes",1,0)</f>
        <v>1</v>
      </c>
      <c r="AK990">
        <f>IF(HR[[#This Row],[JobSatisfaction]]&lt;=2,1,0)</f>
        <v>0</v>
      </c>
      <c r="AL990">
        <f>IF(HR[[#This Row],[WorkLifeBalance]]&lt;=2,1,0)</f>
        <v>1</v>
      </c>
      <c r="AM990">
        <f>IF(HR[[#This Row],[MonthlyIncome]]&lt;AVERAGE(HR[MonthlyIncome]),1,0)</f>
        <v>1</v>
      </c>
      <c r="AN990">
        <f>IF(HR[[#This Row],[EnvironmentSatisfaction]]&lt;=2,1,0)</f>
        <v>0</v>
      </c>
      <c r="AO990">
        <f>IF(HR[[#This Row],[YearsSinceLastPromotion]]&gt;4,1,0)</f>
        <v>0</v>
      </c>
      <c r="AP990">
        <f>(HR[[#This Row],[OverTimeFlag]]*1.5+HR[[#This Row],[LowJobSatisFlag]]*2.5+HR[[#This Row],[LowWLBFlag]]*2+HR[[#This Row],[LowSalaryFlag]]*1.5+HR[[#This Row],[LowEnviFlag]]*2+HR[[#This Row],[LowProFlag]]*0.5)/10</f>
        <v>0.5</v>
      </c>
      <c r="AQ990" t="str">
        <f>IF(A990&gt;=_xlfn.PERCENTILE.INC($A$2:$A$1000,0.8),"High Risk",
IF(HR[[#This Row],[AttritionRiskScore]]&gt;=_xlfn.PERCENTILE.INC($AP$2:$AP$1000,0.5),"Medium Risk","Low Risk"))</f>
        <v>Medium Risk</v>
      </c>
      <c r="AR990">
        <f>(HR[[#This Row],[OverTimeFlag]]*4+HR[[#This Row],[LowWLBFlag]]*3+HR[[#This Row],[LowJobSatisFlag]]*2+HR[[#This Row],[LowProFlag]]*1)/10</f>
        <v>0.7</v>
      </c>
      <c r="AS990" t="str">
        <f t="shared" si="15"/>
        <v>High Burnout</v>
      </c>
      <c r="AT990" t="str">
        <f>IF(HR[[#This Row],[YearsSinceLastPromotion]]&gt;4,"High Stagnation",
IF(HR[[#This Row],[YearsSinceLastPromotion]]&gt;=3,"Medium Stagnation","Low Stagnation"))</f>
        <v>Medium Stagnation</v>
      </c>
      <c r="AU990" t="str">
        <f>IF(HR[[#This Row],[MonthlyIncome]]&lt;4000,"Low Salary",
IF(HR[[#This Row],[MonthlyIncome]]&lt;8000,"Medium Salary","High Salary"))</f>
        <v>Medium Salary</v>
      </c>
    </row>
    <row r="991" spans="1:47">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IF(HR[[#This Row],[OverTime]]="Yes",1,0)</f>
        <v>1</v>
      </c>
      <c r="AK991">
        <f>IF(HR[[#This Row],[JobSatisfaction]]&lt;=2,1,0)</f>
        <v>0</v>
      </c>
      <c r="AL991">
        <f>IF(HR[[#This Row],[WorkLifeBalance]]&lt;=2,1,0)</f>
        <v>0</v>
      </c>
      <c r="AM991">
        <f>IF(HR[[#This Row],[MonthlyIncome]]&lt;AVERAGE(HR[MonthlyIncome]),1,0)</f>
        <v>1</v>
      </c>
      <c r="AN991">
        <f>IF(HR[[#This Row],[EnvironmentSatisfaction]]&lt;=2,1,0)</f>
        <v>0</v>
      </c>
      <c r="AO991">
        <f>IF(HR[[#This Row],[YearsSinceLastPromotion]]&gt;4,1,0)</f>
        <v>0</v>
      </c>
      <c r="AP991">
        <f>(HR[[#This Row],[OverTimeFlag]]*1.5+HR[[#This Row],[LowJobSatisFlag]]*2.5+HR[[#This Row],[LowWLBFlag]]*2+HR[[#This Row],[LowSalaryFlag]]*1.5+HR[[#This Row],[LowEnviFlag]]*2+HR[[#This Row],[LowProFlag]]*0.5)/10</f>
        <v>0.3</v>
      </c>
      <c r="AQ991" t="str">
        <f>IF(A991&gt;=_xlfn.PERCENTILE.INC($A$2:$A$1000,0.8),"High Risk",
IF(HR[[#This Row],[AttritionRiskScore]]&gt;=_xlfn.PERCENTILE.INC($AP$2:$AP$1000,0.5),"Medium Risk","Low Risk"))</f>
        <v>Low Risk</v>
      </c>
      <c r="AR991">
        <f>(HR[[#This Row],[OverTimeFlag]]*4+HR[[#This Row],[LowWLBFlag]]*3+HR[[#This Row],[LowJobSatisFlag]]*2+HR[[#This Row],[LowProFlag]]*1)/10</f>
        <v>0.4</v>
      </c>
      <c r="AS991" t="str">
        <f t="shared" si="15"/>
        <v>Medium Burnout</v>
      </c>
      <c r="AT991" t="str">
        <f>IF(HR[[#This Row],[YearsSinceLastPromotion]]&gt;4,"High Stagnation",
IF(HR[[#This Row],[YearsSinceLastPromotion]]&gt;=3,"Medium Stagnation","Low Stagnation"))</f>
        <v>Low Stagnation</v>
      </c>
      <c r="AU991" t="str">
        <f>IF(HR[[#This Row],[MonthlyIncome]]&lt;4000,"Low Salary",
IF(HR[[#This Row],[MonthlyIncome]]&lt;8000,"Medium Salary","High Salary"))</f>
        <v>Low Salary</v>
      </c>
    </row>
    <row r="992" spans="1:47">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IF(HR[[#This Row],[OverTime]]="Yes",1,0)</f>
        <v>0</v>
      </c>
      <c r="AK992">
        <f>IF(HR[[#This Row],[JobSatisfaction]]&lt;=2,1,0)</f>
        <v>0</v>
      </c>
      <c r="AL992">
        <f>IF(HR[[#This Row],[WorkLifeBalance]]&lt;=2,1,0)</f>
        <v>0</v>
      </c>
      <c r="AM992">
        <f>IF(HR[[#This Row],[MonthlyIncome]]&lt;AVERAGE(HR[MonthlyIncome]),1,0)</f>
        <v>0</v>
      </c>
      <c r="AN992">
        <f>IF(HR[[#This Row],[EnvironmentSatisfaction]]&lt;=2,1,0)</f>
        <v>1</v>
      </c>
      <c r="AO992">
        <f>IF(HR[[#This Row],[YearsSinceLastPromotion]]&gt;4,1,0)</f>
        <v>0</v>
      </c>
      <c r="AP992">
        <f>(HR[[#This Row],[OverTimeFlag]]*1.5+HR[[#This Row],[LowJobSatisFlag]]*2.5+HR[[#This Row],[LowWLBFlag]]*2+HR[[#This Row],[LowSalaryFlag]]*1.5+HR[[#This Row],[LowEnviFlag]]*2+HR[[#This Row],[LowProFlag]]*0.5)/10</f>
        <v>0.2</v>
      </c>
      <c r="AQ992" t="str">
        <f>IF(A992&gt;=_xlfn.PERCENTILE.INC($A$2:$A$1000,0.8),"High Risk",
IF(HR[[#This Row],[AttritionRiskScore]]&gt;=_xlfn.PERCENTILE.INC($AP$2:$AP$1000,0.5),"Medium Risk","Low Risk"))</f>
        <v>Low Risk</v>
      </c>
      <c r="AR992">
        <f>(HR[[#This Row],[OverTimeFlag]]*4+HR[[#This Row],[LowWLBFlag]]*3+HR[[#This Row],[LowJobSatisFlag]]*2+HR[[#This Row],[LowProFlag]]*1)/10</f>
        <v>0</v>
      </c>
      <c r="AS992" t="str">
        <f t="shared" si="15"/>
        <v>Low Burnout</v>
      </c>
      <c r="AT992" t="str">
        <f>IF(HR[[#This Row],[YearsSinceLastPromotion]]&gt;4,"High Stagnation",
IF(HR[[#This Row],[YearsSinceLastPromotion]]&gt;=3,"Medium Stagnation","Low Stagnation"))</f>
        <v>Low Stagnation</v>
      </c>
      <c r="AU992" t="str">
        <f>IF(HR[[#This Row],[MonthlyIncome]]&lt;4000,"Low Salary",
IF(HR[[#This Row],[MonthlyIncome]]&lt;8000,"Medium Salary","High Salary"))</f>
        <v>High Salary</v>
      </c>
    </row>
    <row r="993" spans="1:47">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IF(HR[[#This Row],[OverTime]]="Yes",1,0)</f>
        <v>1</v>
      </c>
      <c r="AK993">
        <f>IF(HR[[#This Row],[JobSatisfaction]]&lt;=2,1,0)</f>
        <v>1</v>
      </c>
      <c r="AL993">
        <f>IF(HR[[#This Row],[WorkLifeBalance]]&lt;=2,1,0)</f>
        <v>1</v>
      </c>
      <c r="AM993">
        <f>IF(HR[[#This Row],[MonthlyIncome]]&lt;AVERAGE(HR[MonthlyIncome]),1,0)</f>
        <v>1</v>
      </c>
      <c r="AN993">
        <f>IF(HR[[#This Row],[EnvironmentSatisfaction]]&lt;=2,1,0)</f>
        <v>0</v>
      </c>
      <c r="AO993">
        <f>IF(HR[[#This Row],[YearsSinceLastPromotion]]&gt;4,1,0)</f>
        <v>0</v>
      </c>
      <c r="AP993">
        <f>(HR[[#This Row],[OverTimeFlag]]*1.5+HR[[#This Row],[LowJobSatisFlag]]*2.5+HR[[#This Row],[LowWLBFlag]]*2+HR[[#This Row],[LowSalaryFlag]]*1.5+HR[[#This Row],[LowEnviFlag]]*2+HR[[#This Row],[LowProFlag]]*0.5)/10</f>
        <v>0.75</v>
      </c>
      <c r="AQ993" t="str">
        <f>IF(A993&gt;=_xlfn.PERCENTILE.INC($A$2:$A$1000,0.8),"High Risk",
IF(HR[[#This Row],[AttritionRiskScore]]&gt;=_xlfn.PERCENTILE.INC($AP$2:$AP$1000,0.5),"Medium Risk","Low Risk"))</f>
        <v>Medium Risk</v>
      </c>
      <c r="AR993">
        <f>(HR[[#This Row],[OverTimeFlag]]*4+HR[[#This Row],[LowWLBFlag]]*3+HR[[#This Row],[LowJobSatisFlag]]*2+HR[[#This Row],[LowProFlag]]*1)/10</f>
        <v>0.9</v>
      </c>
      <c r="AS993" t="str">
        <f t="shared" si="15"/>
        <v>High Burnout</v>
      </c>
      <c r="AT993" t="str">
        <f>IF(HR[[#This Row],[YearsSinceLastPromotion]]&gt;4,"High Stagnation",
IF(HR[[#This Row],[YearsSinceLastPromotion]]&gt;=3,"Medium Stagnation","Low Stagnation"))</f>
        <v>Low Stagnation</v>
      </c>
      <c r="AU993" t="str">
        <f>IF(HR[[#This Row],[MonthlyIncome]]&lt;4000,"Low Salary",
IF(HR[[#This Row],[MonthlyIncome]]&lt;8000,"Medium Salary","High Salary"))</f>
        <v>Medium Salary</v>
      </c>
    </row>
    <row r="994" spans="1:47">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IF(HR[[#This Row],[OverTime]]="Yes",1,0)</f>
        <v>0</v>
      </c>
      <c r="AK994">
        <f>IF(HR[[#This Row],[JobSatisfaction]]&lt;=2,1,0)</f>
        <v>0</v>
      </c>
      <c r="AL994">
        <f>IF(HR[[#This Row],[WorkLifeBalance]]&lt;=2,1,0)</f>
        <v>0</v>
      </c>
      <c r="AM994">
        <f>IF(HR[[#This Row],[MonthlyIncome]]&lt;AVERAGE(HR[MonthlyIncome]),1,0)</f>
        <v>0</v>
      </c>
      <c r="AN994">
        <f>IF(HR[[#This Row],[EnvironmentSatisfaction]]&lt;=2,1,0)</f>
        <v>0</v>
      </c>
      <c r="AO994">
        <f>IF(HR[[#This Row],[YearsSinceLastPromotion]]&gt;4,1,0)</f>
        <v>0</v>
      </c>
      <c r="AP994">
        <f>(HR[[#This Row],[OverTimeFlag]]*1.5+HR[[#This Row],[LowJobSatisFlag]]*2.5+HR[[#This Row],[LowWLBFlag]]*2+HR[[#This Row],[LowSalaryFlag]]*1.5+HR[[#This Row],[LowEnviFlag]]*2+HR[[#This Row],[LowProFlag]]*0.5)/10</f>
        <v>0</v>
      </c>
      <c r="AQ994" t="str">
        <f>IF(A994&gt;=_xlfn.PERCENTILE.INC($A$2:$A$1000,0.8),"High Risk",
IF(HR[[#This Row],[AttritionRiskScore]]&gt;=_xlfn.PERCENTILE.INC($AP$2:$AP$1000,0.5),"Medium Risk","Low Risk"))</f>
        <v>Low Risk</v>
      </c>
      <c r="AR994">
        <f>(HR[[#This Row],[OverTimeFlag]]*4+HR[[#This Row],[LowWLBFlag]]*3+HR[[#This Row],[LowJobSatisFlag]]*2+HR[[#This Row],[LowProFlag]]*1)/10</f>
        <v>0</v>
      </c>
      <c r="AS994" t="str">
        <f t="shared" si="15"/>
        <v>Low Burnout</v>
      </c>
      <c r="AT994" t="str">
        <f>IF(HR[[#This Row],[YearsSinceLastPromotion]]&gt;4,"High Stagnation",
IF(HR[[#This Row],[YearsSinceLastPromotion]]&gt;=3,"Medium Stagnation","Low Stagnation"))</f>
        <v>Low Stagnation</v>
      </c>
      <c r="AU994" t="str">
        <f>IF(HR[[#This Row],[MonthlyIncome]]&lt;4000,"Low Salary",
IF(HR[[#This Row],[MonthlyIncome]]&lt;8000,"Medium Salary","High Salary"))</f>
        <v>High Salary</v>
      </c>
    </row>
    <row r="995" spans="1:47">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IF(HR[[#This Row],[OverTime]]="Yes",1,0)</f>
        <v>0</v>
      </c>
      <c r="AK995">
        <f>IF(HR[[#This Row],[JobSatisfaction]]&lt;=2,1,0)</f>
        <v>0</v>
      </c>
      <c r="AL995">
        <f>IF(HR[[#This Row],[WorkLifeBalance]]&lt;=2,1,0)</f>
        <v>1</v>
      </c>
      <c r="AM995">
        <f>IF(HR[[#This Row],[MonthlyIncome]]&lt;AVERAGE(HR[MonthlyIncome]),1,0)</f>
        <v>1</v>
      </c>
      <c r="AN995">
        <f>IF(HR[[#This Row],[EnvironmentSatisfaction]]&lt;=2,1,0)</f>
        <v>1</v>
      </c>
      <c r="AO995">
        <f>IF(HR[[#This Row],[YearsSinceLastPromotion]]&gt;4,1,0)</f>
        <v>0</v>
      </c>
      <c r="AP995">
        <f>(HR[[#This Row],[OverTimeFlag]]*1.5+HR[[#This Row],[LowJobSatisFlag]]*2.5+HR[[#This Row],[LowWLBFlag]]*2+HR[[#This Row],[LowSalaryFlag]]*1.5+HR[[#This Row],[LowEnviFlag]]*2+HR[[#This Row],[LowProFlag]]*0.5)/10</f>
        <v>0.55000000000000004</v>
      </c>
      <c r="AQ995" t="str">
        <f>IF(A995&gt;=_xlfn.PERCENTILE.INC($A$2:$A$1000,0.8),"High Risk",
IF(HR[[#This Row],[AttritionRiskScore]]&gt;=_xlfn.PERCENTILE.INC($AP$2:$AP$1000,0.5),"Medium Risk","Low Risk"))</f>
        <v>Medium Risk</v>
      </c>
      <c r="AR995">
        <f>(HR[[#This Row],[OverTimeFlag]]*4+HR[[#This Row],[LowWLBFlag]]*3+HR[[#This Row],[LowJobSatisFlag]]*2+HR[[#This Row],[LowProFlag]]*1)/10</f>
        <v>0.3</v>
      </c>
      <c r="AS995" t="str">
        <f t="shared" si="15"/>
        <v>Low Burnout</v>
      </c>
      <c r="AT995" t="str">
        <f>IF(HR[[#This Row],[YearsSinceLastPromotion]]&gt;4,"High Stagnation",
IF(HR[[#This Row],[YearsSinceLastPromotion]]&gt;=3,"Medium Stagnation","Low Stagnation"))</f>
        <v>Low Stagnation</v>
      </c>
      <c r="AU995" t="str">
        <f>IF(HR[[#This Row],[MonthlyIncome]]&lt;4000,"Low Salary",
IF(HR[[#This Row],[MonthlyIncome]]&lt;8000,"Medium Salary","High Salary"))</f>
        <v>Medium Salary</v>
      </c>
    </row>
    <row r="996" spans="1:47">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IF(HR[[#This Row],[OverTime]]="Yes",1,0)</f>
        <v>1</v>
      </c>
      <c r="AK996">
        <f>IF(HR[[#This Row],[JobSatisfaction]]&lt;=2,1,0)</f>
        <v>0</v>
      </c>
      <c r="AL996">
        <f>IF(HR[[#This Row],[WorkLifeBalance]]&lt;=2,1,0)</f>
        <v>1</v>
      </c>
      <c r="AM996">
        <f>IF(HR[[#This Row],[MonthlyIncome]]&lt;AVERAGE(HR[MonthlyIncome]),1,0)</f>
        <v>0</v>
      </c>
      <c r="AN996">
        <f>IF(HR[[#This Row],[EnvironmentSatisfaction]]&lt;=2,1,0)</f>
        <v>0</v>
      </c>
      <c r="AO996">
        <f>IF(HR[[#This Row],[YearsSinceLastPromotion]]&gt;4,1,0)</f>
        <v>0</v>
      </c>
      <c r="AP996">
        <f>(HR[[#This Row],[OverTimeFlag]]*1.5+HR[[#This Row],[LowJobSatisFlag]]*2.5+HR[[#This Row],[LowWLBFlag]]*2+HR[[#This Row],[LowSalaryFlag]]*1.5+HR[[#This Row],[LowEnviFlag]]*2+HR[[#This Row],[LowProFlag]]*0.5)/10</f>
        <v>0.35</v>
      </c>
      <c r="AQ996" t="str">
        <f>IF(A996&gt;=_xlfn.PERCENTILE.INC($A$2:$A$1000,0.8),"High Risk",
IF(HR[[#This Row],[AttritionRiskScore]]&gt;=_xlfn.PERCENTILE.INC($AP$2:$AP$1000,0.5),"Medium Risk","Low Risk"))</f>
        <v>High Risk</v>
      </c>
      <c r="AR996">
        <f>(HR[[#This Row],[OverTimeFlag]]*4+HR[[#This Row],[LowWLBFlag]]*3+HR[[#This Row],[LowJobSatisFlag]]*2+HR[[#This Row],[LowProFlag]]*1)/10</f>
        <v>0.7</v>
      </c>
      <c r="AS996" t="str">
        <f t="shared" si="15"/>
        <v>High Burnout</v>
      </c>
      <c r="AT996" t="str">
        <f>IF(HR[[#This Row],[YearsSinceLastPromotion]]&gt;4,"High Stagnation",
IF(HR[[#This Row],[YearsSinceLastPromotion]]&gt;=3,"Medium Stagnation","Low Stagnation"))</f>
        <v>Low Stagnation</v>
      </c>
      <c r="AU996" t="str">
        <f>IF(HR[[#This Row],[MonthlyIncome]]&lt;4000,"Low Salary",
IF(HR[[#This Row],[MonthlyIncome]]&lt;8000,"Medium Salary","High Salary"))</f>
        <v>High Salary</v>
      </c>
    </row>
    <row r="997" spans="1:47">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IF(HR[[#This Row],[OverTime]]="Yes",1,0)</f>
        <v>1</v>
      </c>
      <c r="AK997">
        <f>IF(HR[[#This Row],[JobSatisfaction]]&lt;=2,1,0)</f>
        <v>0</v>
      </c>
      <c r="AL997">
        <f>IF(HR[[#This Row],[WorkLifeBalance]]&lt;=2,1,0)</f>
        <v>1</v>
      </c>
      <c r="AM997">
        <f>IF(HR[[#This Row],[MonthlyIncome]]&lt;AVERAGE(HR[MonthlyIncome]),1,0)</f>
        <v>1</v>
      </c>
      <c r="AN997">
        <f>IF(HR[[#This Row],[EnvironmentSatisfaction]]&lt;=2,1,0)</f>
        <v>1</v>
      </c>
      <c r="AO997">
        <f>IF(HR[[#This Row],[YearsSinceLastPromotion]]&gt;4,1,0)</f>
        <v>0</v>
      </c>
      <c r="AP997">
        <f>(HR[[#This Row],[OverTimeFlag]]*1.5+HR[[#This Row],[LowJobSatisFlag]]*2.5+HR[[#This Row],[LowWLBFlag]]*2+HR[[#This Row],[LowSalaryFlag]]*1.5+HR[[#This Row],[LowEnviFlag]]*2+HR[[#This Row],[LowProFlag]]*0.5)/10</f>
        <v>0.7</v>
      </c>
      <c r="AQ997" t="str">
        <f>IF(A997&gt;=_xlfn.PERCENTILE.INC($A$2:$A$1000,0.8),"High Risk",
IF(HR[[#This Row],[AttritionRiskScore]]&gt;=_xlfn.PERCENTILE.INC($AP$2:$AP$1000,0.5),"Medium Risk","Low Risk"))</f>
        <v>Medium Risk</v>
      </c>
      <c r="AR997">
        <f>(HR[[#This Row],[OverTimeFlag]]*4+HR[[#This Row],[LowWLBFlag]]*3+HR[[#This Row],[LowJobSatisFlag]]*2+HR[[#This Row],[LowProFlag]]*1)/10</f>
        <v>0.7</v>
      </c>
      <c r="AS997" t="str">
        <f t="shared" si="15"/>
        <v>High Burnout</v>
      </c>
      <c r="AT997" t="str">
        <f>IF(HR[[#This Row],[YearsSinceLastPromotion]]&gt;4,"High Stagnation",
IF(HR[[#This Row],[YearsSinceLastPromotion]]&gt;=3,"Medium Stagnation","Low Stagnation"))</f>
        <v>Low Stagnation</v>
      </c>
      <c r="AU997" t="str">
        <f>IF(HR[[#This Row],[MonthlyIncome]]&lt;4000,"Low Salary",
IF(HR[[#This Row],[MonthlyIncome]]&lt;8000,"Medium Salary","High Salary"))</f>
        <v>Medium Salary</v>
      </c>
    </row>
    <row r="998" spans="1:47">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IF(HR[[#This Row],[OverTime]]="Yes",1,0)</f>
        <v>1</v>
      </c>
      <c r="AK998">
        <f>IF(HR[[#This Row],[JobSatisfaction]]&lt;=2,1,0)</f>
        <v>0</v>
      </c>
      <c r="AL998">
        <f>IF(HR[[#This Row],[WorkLifeBalance]]&lt;=2,1,0)</f>
        <v>0</v>
      </c>
      <c r="AM998">
        <f>IF(HR[[#This Row],[MonthlyIncome]]&lt;AVERAGE(HR[MonthlyIncome]),1,0)</f>
        <v>1</v>
      </c>
      <c r="AN998">
        <f>IF(HR[[#This Row],[EnvironmentSatisfaction]]&lt;=2,1,0)</f>
        <v>0</v>
      </c>
      <c r="AO998">
        <f>IF(HR[[#This Row],[YearsSinceLastPromotion]]&gt;4,1,0)</f>
        <v>0</v>
      </c>
      <c r="AP998">
        <f>(HR[[#This Row],[OverTimeFlag]]*1.5+HR[[#This Row],[LowJobSatisFlag]]*2.5+HR[[#This Row],[LowWLBFlag]]*2+HR[[#This Row],[LowSalaryFlag]]*1.5+HR[[#This Row],[LowEnviFlag]]*2+HR[[#This Row],[LowProFlag]]*0.5)/10</f>
        <v>0.3</v>
      </c>
      <c r="AQ998" t="str">
        <f>IF(A998&gt;=_xlfn.PERCENTILE.INC($A$2:$A$1000,0.8),"High Risk",
IF(HR[[#This Row],[AttritionRiskScore]]&gt;=_xlfn.PERCENTILE.INC($AP$2:$AP$1000,0.5),"Medium Risk","Low Risk"))</f>
        <v>Low Risk</v>
      </c>
      <c r="AR998">
        <f>(HR[[#This Row],[OverTimeFlag]]*4+HR[[#This Row],[LowWLBFlag]]*3+HR[[#This Row],[LowJobSatisFlag]]*2+HR[[#This Row],[LowProFlag]]*1)/10</f>
        <v>0.4</v>
      </c>
      <c r="AS998" t="str">
        <f t="shared" si="15"/>
        <v>Medium Burnout</v>
      </c>
      <c r="AT998" t="str">
        <f>IF(HR[[#This Row],[YearsSinceLastPromotion]]&gt;4,"High Stagnation",
IF(HR[[#This Row],[YearsSinceLastPromotion]]&gt;=3,"Medium Stagnation","Low Stagnation"))</f>
        <v>Medium Stagnation</v>
      </c>
      <c r="AU998" t="str">
        <f>IF(HR[[#This Row],[MonthlyIncome]]&lt;4000,"Low Salary",
IF(HR[[#This Row],[MonthlyIncome]]&lt;8000,"Medium Salary","High Salary"))</f>
        <v>Medium Salary</v>
      </c>
    </row>
    <row r="999" spans="1:47">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IF(HR[[#This Row],[OverTime]]="Yes",1,0)</f>
        <v>1</v>
      </c>
      <c r="AK999">
        <f>IF(HR[[#This Row],[JobSatisfaction]]&lt;=2,1,0)</f>
        <v>0</v>
      </c>
      <c r="AL999">
        <f>IF(HR[[#This Row],[WorkLifeBalance]]&lt;=2,1,0)</f>
        <v>0</v>
      </c>
      <c r="AM999">
        <f>IF(HR[[#This Row],[MonthlyIncome]]&lt;AVERAGE(HR[MonthlyIncome]),1,0)</f>
        <v>1</v>
      </c>
      <c r="AN999">
        <f>IF(HR[[#This Row],[EnvironmentSatisfaction]]&lt;=2,1,0)</f>
        <v>0</v>
      </c>
      <c r="AO999">
        <f>IF(HR[[#This Row],[YearsSinceLastPromotion]]&gt;4,1,0)</f>
        <v>1</v>
      </c>
      <c r="AP999">
        <f>(HR[[#This Row],[OverTimeFlag]]*1.5+HR[[#This Row],[LowJobSatisFlag]]*2.5+HR[[#This Row],[LowWLBFlag]]*2+HR[[#This Row],[LowSalaryFlag]]*1.5+HR[[#This Row],[LowEnviFlag]]*2+HR[[#This Row],[LowProFlag]]*0.5)/10</f>
        <v>0.35</v>
      </c>
      <c r="AQ999" t="str">
        <f>IF(A999&gt;=_xlfn.PERCENTILE.INC($A$2:$A$1000,0.8),"High Risk",
IF(HR[[#This Row],[AttritionRiskScore]]&gt;=_xlfn.PERCENTILE.INC($AP$2:$AP$1000,0.5),"Medium Risk","Low Risk"))</f>
        <v>Medium Risk</v>
      </c>
      <c r="AR999">
        <f>(HR[[#This Row],[OverTimeFlag]]*4+HR[[#This Row],[LowWLBFlag]]*3+HR[[#This Row],[LowJobSatisFlag]]*2+HR[[#This Row],[LowProFlag]]*1)/10</f>
        <v>0.5</v>
      </c>
      <c r="AS999" t="str">
        <f t="shared" si="15"/>
        <v>Medium Burnout</v>
      </c>
      <c r="AT999" t="str">
        <f>IF(HR[[#This Row],[YearsSinceLastPromotion]]&gt;4,"High Stagnation",
IF(HR[[#This Row],[YearsSinceLastPromotion]]&gt;=3,"Medium Stagnation","Low Stagnation"))</f>
        <v>High Stagnation</v>
      </c>
      <c r="AU999" t="str">
        <f>IF(HR[[#This Row],[MonthlyIncome]]&lt;4000,"Low Salary",
IF(HR[[#This Row],[MonthlyIncome]]&lt;8000,"Medium Salary","High Salary"))</f>
        <v>Low Salary</v>
      </c>
    </row>
    <row r="1000" spans="1:47">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IF(HR[[#This Row],[OverTime]]="Yes",1,0)</f>
        <v>0</v>
      </c>
      <c r="AK1000">
        <f>IF(HR[[#This Row],[JobSatisfaction]]&lt;=2,1,0)</f>
        <v>0</v>
      </c>
      <c r="AL1000">
        <f>IF(HR[[#This Row],[WorkLifeBalance]]&lt;=2,1,0)</f>
        <v>0</v>
      </c>
      <c r="AM1000">
        <f>IF(HR[[#This Row],[MonthlyIncome]]&lt;AVERAGE(HR[MonthlyIncome]),1,0)</f>
        <v>1</v>
      </c>
      <c r="AN1000">
        <f>IF(HR[[#This Row],[EnvironmentSatisfaction]]&lt;=2,1,0)</f>
        <v>1</v>
      </c>
      <c r="AO1000">
        <f>IF(HR[[#This Row],[YearsSinceLastPromotion]]&gt;4,1,0)</f>
        <v>0</v>
      </c>
      <c r="AP1000">
        <f>(HR[[#This Row],[OverTimeFlag]]*1.5+HR[[#This Row],[LowJobSatisFlag]]*2.5+HR[[#This Row],[LowWLBFlag]]*2+HR[[#This Row],[LowSalaryFlag]]*1.5+HR[[#This Row],[LowEnviFlag]]*2+HR[[#This Row],[LowProFlag]]*0.5)/10</f>
        <v>0.35</v>
      </c>
      <c r="AQ1000" t="str">
        <f>IF(A1000&gt;=_xlfn.PERCENTILE.INC($A$2:$A$1000,0.8),"High Risk",
IF(HR[[#This Row],[AttritionRiskScore]]&gt;=_xlfn.PERCENTILE.INC($AP$2:$AP$1000,0.5),"Medium Risk","Low Risk"))</f>
        <v>Medium Risk</v>
      </c>
      <c r="AR1000">
        <f>(HR[[#This Row],[OverTimeFlag]]*4+HR[[#This Row],[LowWLBFlag]]*3+HR[[#This Row],[LowJobSatisFlag]]*2+HR[[#This Row],[LowProFlag]]*1)/10</f>
        <v>0</v>
      </c>
      <c r="AS1000" t="str">
        <f t="shared" si="15"/>
        <v>Low Burnout</v>
      </c>
      <c r="AT1000" t="str">
        <f>IF(HR[[#This Row],[YearsSinceLastPromotion]]&gt;4,"High Stagnation",
IF(HR[[#This Row],[YearsSinceLastPromotion]]&gt;=3,"Medium Stagnation","Low Stagnation"))</f>
        <v>Low Stagnation</v>
      </c>
      <c r="AU1000" t="str">
        <f>IF(HR[[#This Row],[MonthlyIncome]]&lt;4000,"Low Salary",
IF(HR[[#This Row],[MonthlyIncome]]&lt;8000,"Medium Salary","High Salary"))</f>
        <v>Low Salary</v>
      </c>
    </row>
    <row r="1001" spans="1:47">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IF(HR[[#This Row],[OverTime]]="Yes",1,0)</f>
        <v>0</v>
      </c>
      <c r="AK1001">
        <f>IF(HR[[#This Row],[JobSatisfaction]]&lt;=2,1,0)</f>
        <v>1</v>
      </c>
      <c r="AL1001">
        <f>IF(HR[[#This Row],[WorkLifeBalance]]&lt;=2,1,0)</f>
        <v>0</v>
      </c>
      <c r="AM1001">
        <f>IF(HR[[#This Row],[MonthlyIncome]]&lt;AVERAGE(HR[MonthlyIncome]),1,0)</f>
        <v>0</v>
      </c>
      <c r="AN1001">
        <f>IF(HR[[#This Row],[EnvironmentSatisfaction]]&lt;=2,1,0)</f>
        <v>0</v>
      </c>
      <c r="AO1001">
        <f>IF(HR[[#This Row],[YearsSinceLastPromotion]]&gt;4,1,0)</f>
        <v>0</v>
      </c>
      <c r="AP1001">
        <f>(HR[[#This Row],[OverTimeFlag]]*1.5+HR[[#This Row],[LowJobSatisFlag]]*2.5+HR[[#This Row],[LowWLBFlag]]*2+HR[[#This Row],[LowSalaryFlag]]*1.5+HR[[#This Row],[LowEnviFlag]]*2+HR[[#This Row],[LowProFlag]]*0.5)/10</f>
        <v>0.25</v>
      </c>
      <c r="AQ1001" t="str">
        <f>IF(A1001&gt;=_xlfn.PERCENTILE.INC($A$2:$A$1000,0.8),"High Risk",
IF(HR[[#This Row],[AttritionRiskScore]]&gt;=_xlfn.PERCENTILE.INC($AP$2:$AP$1000,0.5),"Medium Risk","Low Risk"))</f>
        <v>Low Risk</v>
      </c>
      <c r="AR1001">
        <f>(HR[[#This Row],[OverTimeFlag]]*4+HR[[#This Row],[LowWLBFlag]]*3+HR[[#This Row],[LowJobSatisFlag]]*2+HR[[#This Row],[LowProFlag]]*1)/10</f>
        <v>0.2</v>
      </c>
      <c r="AS1001" t="str">
        <f t="shared" si="15"/>
        <v>Low Burnout</v>
      </c>
      <c r="AT1001" t="str">
        <f>IF(HR[[#This Row],[YearsSinceLastPromotion]]&gt;4,"High Stagnation",
IF(HR[[#This Row],[YearsSinceLastPromotion]]&gt;=3,"Medium Stagnation","Low Stagnation"))</f>
        <v>Low Stagnation</v>
      </c>
      <c r="AU1001" t="str">
        <f>IF(HR[[#This Row],[MonthlyIncome]]&lt;4000,"Low Salary",
IF(HR[[#This Row],[MonthlyIncome]]&lt;8000,"Medium Salary","High Salary"))</f>
        <v>High Salary</v>
      </c>
    </row>
    <row r="1002" spans="1:47">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IF(HR[[#This Row],[OverTime]]="Yes",1,0)</f>
        <v>0</v>
      </c>
      <c r="AK1002">
        <f>IF(HR[[#This Row],[JobSatisfaction]]&lt;=2,1,0)</f>
        <v>1</v>
      </c>
      <c r="AL1002">
        <f>IF(HR[[#This Row],[WorkLifeBalance]]&lt;=2,1,0)</f>
        <v>1</v>
      </c>
      <c r="AM1002">
        <f>IF(HR[[#This Row],[MonthlyIncome]]&lt;AVERAGE(HR[MonthlyIncome]),1,0)</f>
        <v>1</v>
      </c>
      <c r="AN1002">
        <f>IF(HR[[#This Row],[EnvironmentSatisfaction]]&lt;=2,1,0)</f>
        <v>0</v>
      </c>
      <c r="AO1002">
        <f>IF(HR[[#This Row],[YearsSinceLastPromotion]]&gt;4,1,0)</f>
        <v>0</v>
      </c>
      <c r="AP1002">
        <f>(HR[[#This Row],[OverTimeFlag]]*1.5+HR[[#This Row],[LowJobSatisFlag]]*2.5+HR[[#This Row],[LowWLBFlag]]*2+HR[[#This Row],[LowSalaryFlag]]*1.5+HR[[#This Row],[LowEnviFlag]]*2+HR[[#This Row],[LowProFlag]]*0.5)/10</f>
        <v>0.6</v>
      </c>
      <c r="AQ1002" t="str">
        <f>IF(A1002&gt;=_xlfn.PERCENTILE.INC($A$2:$A$1000,0.8),"High Risk",
IF(HR[[#This Row],[AttritionRiskScore]]&gt;=_xlfn.PERCENTILE.INC($AP$2:$AP$1000,0.5),"Medium Risk","Low Risk"))</f>
        <v>High Risk</v>
      </c>
      <c r="AR1002">
        <f>(HR[[#This Row],[OverTimeFlag]]*4+HR[[#This Row],[LowWLBFlag]]*3+HR[[#This Row],[LowJobSatisFlag]]*2+HR[[#This Row],[LowProFlag]]*1)/10</f>
        <v>0.5</v>
      </c>
      <c r="AS1002" t="str">
        <f t="shared" si="15"/>
        <v>Medium Burnout</v>
      </c>
      <c r="AT1002" t="str">
        <f>IF(HR[[#This Row],[YearsSinceLastPromotion]]&gt;4,"High Stagnation",
IF(HR[[#This Row],[YearsSinceLastPromotion]]&gt;=3,"Medium Stagnation","Low Stagnation"))</f>
        <v>Low Stagnation</v>
      </c>
      <c r="AU1002" t="str">
        <f>IF(HR[[#This Row],[MonthlyIncome]]&lt;4000,"Low Salary",
IF(HR[[#This Row],[MonthlyIncome]]&lt;8000,"Medium Salary","High Salary"))</f>
        <v>Low Salary</v>
      </c>
    </row>
    <row r="1003" spans="1:47">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IF(HR[[#This Row],[OverTime]]="Yes",1,0)</f>
        <v>0</v>
      </c>
      <c r="AK1003">
        <f>IF(HR[[#This Row],[JobSatisfaction]]&lt;=2,1,0)</f>
        <v>0</v>
      </c>
      <c r="AL1003">
        <f>IF(HR[[#This Row],[WorkLifeBalance]]&lt;=2,1,0)</f>
        <v>0</v>
      </c>
      <c r="AM1003">
        <f>IF(HR[[#This Row],[MonthlyIncome]]&lt;AVERAGE(HR[MonthlyIncome]),1,0)</f>
        <v>1</v>
      </c>
      <c r="AN1003">
        <f>IF(HR[[#This Row],[EnvironmentSatisfaction]]&lt;=2,1,0)</f>
        <v>1</v>
      </c>
      <c r="AO1003">
        <f>IF(HR[[#This Row],[YearsSinceLastPromotion]]&gt;4,1,0)</f>
        <v>0</v>
      </c>
      <c r="AP1003">
        <f>(HR[[#This Row],[OverTimeFlag]]*1.5+HR[[#This Row],[LowJobSatisFlag]]*2.5+HR[[#This Row],[LowWLBFlag]]*2+HR[[#This Row],[LowSalaryFlag]]*1.5+HR[[#This Row],[LowEnviFlag]]*2+HR[[#This Row],[LowProFlag]]*0.5)/10</f>
        <v>0.35</v>
      </c>
      <c r="AQ1003" t="str">
        <f>IF(A1003&gt;=_xlfn.PERCENTILE.INC($A$2:$A$1000,0.8),"High Risk",
IF(HR[[#This Row],[AttritionRiskScore]]&gt;=_xlfn.PERCENTILE.INC($AP$2:$AP$1000,0.5),"Medium Risk","Low Risk"))</f>
        <v>Medium Risk</v>
      </c>
      <c r="AR1003">
        <f>(HR[[#This Row],[OverTimeFlag]]*4+HR[[#This Row],[LowWLBFlag]]*3+HR[[#This Row],[LowJobSatisFlag]]*2+HR[[#This Row],[LowProFlag]]*1)/10</f>
        <v>0</v>
      </c>
      <c r="AS1003" t="str">
        <f t="shared" si="15"/>
        <v>Low Burnout</v>
      </c>
      <c r="AT1003" t="str">
        <f>IF(HR[[#This Row],[YearsSinceLastPromotion]]&gt;4,"High Stagnation",
IF(HR[[#This Row],[YearsSinceLastPromotion]]&gt;=3,"Medium Stagnation","Low Stagnation"))</f>
        <v>Low Stagnation</v>
      </c>
      <c r="AU1003" t="str">
        <f>IF(HR[[#This Row],[MonthlyIncome]]&lt;4000,"Low Salary",
IF(HR[[#This Row],[MonthlyIncome]]&lt;8000,"Medium Salary","High Salary"))</f>
        <v>Low Salary</v>
      </c>
    </row>
    <row r="1004" spans="1:47">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IF(HR[[#This Row],[OverTime]]="Yes",1,0)</f>
        <v>0</v>
      </c>
      <c r="AK1004">
        <f>IF(HR[[#This Row],[JobSatisfaction]]&lt;=2,1,0)</f>
        <v>0</v>
      </c>
      <c r="AL1004">
        <f>IF(HR[[#This Row],[WorkLifeBalance]]&lt;=2,1,0)</f>
        <v>0</v>
      </c>
      <c r="AM1004">
        <f>IF(HR[[#This Row],[MonthlyIncome]]&lt;AVERAGE(HR[MonthlyIncome]),1,0)</f>
        <v>0</v>
      </c>
      <c r="AN1004">
        <f>IF(HR[[#This Row],[EnvironmentSatisfaction]]&lt;=2,1,0)</f>
        <v>0</v>
      </c>
      <c r="AO1004">
        <f>IF(HR[[#This Row],[YearsSinceLastPromotion]]&gt;4,1,0)</f>
        <v>0</v>
      </c>
      <c r="AP1004">
        <f>(HR[[#This Row],[OverTimeFlag]]*1.5+HR[[#This Row],[LowJobSatisFlag]]*2.5+HR[[#This Row],[LowWLBFlag]]*2+HR[[#This Row],[LowSalaryFlag]]*1.5+HR[[#This Row],[LowEnviFlag]]*2+HR[[#This Row],[LowProFlag]]*0.5)/10</f>
        <v>0</v>
      </c>
      <c r="AQ1004" t="str">
        <f>IF(A1004&gt;=_xlfn.PERCENTILE.INC($A$2:$A$1000,0.8),"High Risk",
IF(HR[[#This Row],[AttritionRiskScore]]&gt;=_xlfn.PERCENTILE.INC($AP$2:$AP$1000,0.5),"Medium Risk","Low Risk"))</f>
        <v>Low Risk</v>
      </c>
      <c r="AR1004">
        <f>(HR[[#This Row],[OverTimeFlag]]*4+HR[[#This Row],[LowWLBFlag]]*3+HR[[#This Row],[LowJobSatisFlag]]*2+HR[[#This Row],[LowProFlag]]*1)/10</f>
        <v>0</v>
      </c>
      <c r="AS1004" t="str">
        <f t="shared" si="15"/>
        <v>Low Burnout</v>
      </c>
      <c r="AT1004" t="str">
        <f>IF(HR[[#This Row],[YearsSinceLastPromotion]]&gt;4,"High Stagnation",
IF(HR[[#This Row],[YearsSinceLastPromotion]]&gt;=3,"Medium Stagnation","Low Stagnation"))</f>
        <v>Low Stagnation</v>
      </c>
      <c r="AU1004" t="str">
        <f>IF(HR[[#This Row],[MonthlyIncome]]&lt;4000,"Low Salary",
IF(HR[[#This Row],[MonthlyIncome]]&lt;8000,"Medium Salary","High Salary"))</f>
        <v>High Salary</v>
      </c>
    </row>
    <row r="1005" spans="1:47">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IF(HR[[#This Row],[OverTime]]="Yes",1,0)</f>
        <v>0</v>
      </c>
      <c r="AK1005">
        <f>IF(HR[[#This Row],[JobSatisfaction]]&lt;=2,1,0)</f>
        <v>0</v>
      </c>
      <c r="AL1005">
        <f>IF(HR[[#This Row],[WorkLifeBalance]]&lt;=2,1,0)</f>
        <v>1</v>
      </c>
      <c r="AM1005">
        <f>IF(HR[[#This Row],[MonthlyIncome]]&lt;AVERAGE(HR[MonthlyIncome]),1,0)</f>
        <v>1</v>
      </c>
      <c r="AN1005">
        <f>IF(HR[[#This Row],[EnvironmentSatisfaction]]&lt;=2,1,0)</f>
        <v>1</v>
      </c>
      <c r="AO1005">
        <f>IF(HR[[#This Row],[YearsSinceLastPromotion]]&gt;4,1,0)</f>
        <v>0</v>
      </c>
      <c r="AP1005">
        <f>(HR[[#This Row],[OverTimeFlag]]*1.5+HR[[#This Row],[LowJobSatisFlag]]*2.5+HR[[#This Row],[LowWLBFlag]]*2+HR[[#This Row],[LowSalaryFlag]]*1.5+HR[[#This Row],[LowEnviFlag]]*2+HR[[#This Row],[LowProFlag]]*0.5)/10</f>
        <v>0.55000000000000004</v>
      </c>
      <c r="AQ1005" t="str">
        <f>IF(A1005&gt;=_xlfn.PERCENTILE.INC($A$2:$A$1000,0.8),"High Risk",
IF(HR[[#This Row],[AttritionRiskScore]]&gt;=_xlfn.PERCENTILE.INC($AP$2:$AP$1000,0.5),"Medium Risk","Low Risk"))</f>
        <v>Medium Risk</v>
      </c>
      <c r="AR1005">
        <f>(HR[[#This Row],[OverTimeFlag]]*4+HR[[#This Row],[LowWLBFlag]]*3+HR[[#This Row],[LowJobSatisFlag]]*2+HR[[#This Row],[LowProFlag]]*1)/10</f>
        <v>0.3</v>
      </c>
      <c r="AS1005" t="str">
        <f t="shared" si="15"/>
        <v>Low Burnout</v>
      </c>
      <c r="AT1005" t="str">
        <f>IF(HR[[#This Row],[YearsSinceLastPromotion]]&gt;4,"High Stagnation",
IF(HR[[#This Row],[YearsSinceLastPromotion]]&gt;=3,"Medium Stagnation","Low Stagnation"))</f>
        <v>Low Stagnation</v>
      </c>
      <c r="AU1005" t="str">
        <f>IF(HR[[#This Row],[MonthlyIncome]]&lt;4000,"Low Salary",
IF(HR[[#This Row],[MonthlyIncome]]&lt;8000,"Medium Salary","High Salary"))</f>
        <v>Low Salary</v>
      </c>
    </row>
    <row r="1006" spans="1:47">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IF(HR[[#This Row],[OverTime]]="Yes",1,0)</f>
        <v>0</v>
      </c>
      <c r="AK1006">
        <f>IF(HR[[#This Row],[JobSatisfaction]]&lt;=2,1,0)</f>
        <v>1</v>
      </c>
      <c r="AL1006">
        <f>IF(HR[[#This Row],[WorkLifeBalance]]&lt;=2,1,0)</f>
        <v>0</v>
      </c>
      <c r="AM1006">
        <f>IF(HR[[#This Row],[MonthlyIncome]]&lt;AVERAGE(HR[MonthlyIncome]),1,0)</f>
        <v>1</v>
      </c>
      <c r="AN1006">
        <f>IF(HR[[#This Row],[EnvironmentSatisfaction]]&lt;=2,1,0)</f>
        <v>0</v>
      </c>
      <c r="AO1006">
        <f>IF(HR[[#This Row],[YearsSinceLastPromotion]]&gt;4,1,0)</f>
        <v>0</v>
      </c>
      <c r="AP1006">
        <f>(HR[[#This Row],[OverTimeFlag]]*1.5+HR[[#This Row],[LowJobSatisFlag]]*2.5+HR[[#This Row],[LowWLBFlag]]*2+HR[[#This Row],[LowSalaryFlag]]*1.5+HR[[#This Row],[LowEnviFlag]]*2+HR[[#This Row],[LowProFlag]]*0.5)/10</f>
        <v>0.4</v>
      </c>
      <c r="AQ1006" t="str">
        <f>IF(A1006&gt;=_xlfn.PERCENTILE.INC($A$2:$A$1000,0.8),"High Risk",
IF(HR[[#This Row],[AttritionRiskScore]]&gt;=_xlfn.PERCENTILE.INC($AP$2:$AP$1000,0.5),"Medium Risk","Low Risk"))</f>
        <v>Medium Risk</v>
      </c>
      <c r="AR1006">
        <f>(HR[[#This Row],[OverTimeFlag]]*4+HR[[#This Row],[LowWLBFlag]]*3+HR[[#This Row],[LowJobSatisFlag]]*2+HR[[#This Row],[LowProFlag]]*1)/10</f>
        <v>0.2</v>
      </c>
      <c r="AS1006" t="str">
        <f t="shared" si="15"/>
        <v>Low Burnout</v>
      </c>
      <c r="AT1006" t="str">
        <f>IF(HR[[#This Row],[YearsSinceLastPromotion]]&gt;4,"High Stagnation",
IF(HR[[#This Row],[YearsSinceLastPromotion]]&gt;=3,"Medium Stagnation","Low Stagnation"))</f>
        <v>Low Stagnation</v>
      </c>
      <c r="AU1006" t="str">
        <f>IF(HR[[#This Row],[MonthlyIncome]]&lt;4000,"Low Salary",
IF(HR[[#This Row],[MonthlyIncome]]&lt;8000,"Medium Salary","High Salary"))</f>
        <v>Low Salary</v>
      </c>
    </row>
    <row r="1007" spans="1:47">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IF(HR[[#This Row],[OverTime]]="Yes",1,0)</f>
        <v>0</v>
      </c>
      <c r="AK1007">
        <f>IF(HR[[#This Row],[JobSatisfaction]]&lt;=2,1,0)</f>
        <v>1</v>
      </c>
      <c r="AL1007">
        <f>IF(HR[[#This Row],[WorkLifeBalance]]&lt;=2,1,0)</f>
        <v>1</v>
      </c>
      <c r="AM1007">
        <f>IF(HR[[#This Row],[MonthlyIncome]]&lt;AVERAGE(HR[MonthlyIncome]),1,0)</f>
        <v>0</v>
      </c>
      <c r="AN1007">
        <f>IF(HR[[#This Row],[EnvironmentSatisfaction]]&lt;=2,1,0)</f>
        <v>1</v>
      </c>
      <c r="AO1007">
        <f>IF(HR[[#This Row],[YearsSinceLastPromotion]]&gt;4,1,0)</f>
        <v>0</v>
      </c>
      <c r="AP1007">
        <f>(HR[[#This Row],[OverTimeFlag]]*1.5+HR[[#This Row],[LowJobSatisFlag]]*2.5+HR[[#This Row],[LowWLBFlag]]*2+HR[[#This Row],[LowSalaryFlag]]*1.5+HR[[#This Row],[LowEnviFlag]]*2+HR[[#This Row],[LowProFlag]]*0.5)/10</f>
        <v>0.65</v>
      </c>
      <c r="AQ1007" t="str">
        <f>IF(A1007&gt;=_xlfn.PERCENTILE.INC($A$2:$A$1000,0.8),"High Risk",
IF(HR[[#This Row],[AttritionRiskScore]]&gt;=_xlfn.PERCENTILE.INC($AP$2:$AP$1000,0.5),"Medium Risk","Low Risk"))</f>
        <v>Medium Risk</v>
      </c>
      <c r="AR1007">
        <f>(HR[[#This Row],[OverTimeFlag]]*4+HR[[#This Row],[LowWLBFlag]]*3+HR[[#This Row],[LowJobSatisFlag]]*2+HR[[#This Row],[LowProFlag]]*1)/10</f>
        <v>0.5</v>
      </c>
      <c r="AS1007" t="str">
        <f t="shared" si="15"/>
        <v>Medium Burnout</v>
      </c>
      <c r="AT1007" t="str">
        <f>IF(HR[[#This Row],[YearsSinceLastPromotion]]&gt;4,"High Stagnation",
IF(HR[[#This Row],[YearsSinceLastPromotion]]&gt;=3,"Medium Stagnation","Low Stagnation"))</f>
        <v>Low Stagnation</v>
      </c>
      <c r="AU1007" t="str">
        <f>IF(HR[[#This Row],[MonthlyIncome]]&lt;4000,"Low Salary",
IF(HR[[#This Row],[MonthlyIncome]]&lt;8000,"Medium Salary","High Salary"))</f>
        <v>Medium Salary</v>
      </c>
    </row>
    <row r="1008" spans="1:47">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IF(HR[[#This Row],[OverTime]]="Yes",1,0)</f>
        <v>0</v>
      </c>
      <c r="AK1008">
        <f>IF(HR[[#This Row],[JobSatisfaction]]&lt;=2,1,0)</f>
        <v>1</v>
      </c>
      <c r="AL1008">
        <f>IF(HR[[#This Row],[WorkLifeBalance]]&lt;=2,1,0)</f>
        <v>0</v>
      </c>
      <c r="AM1008">
        <f>IF(HR[[#This Row],[MonthlyIncome]]&lt;AVERAGE(HR[MonthlyIncome]),1,0)</f>
        <v>1</v>
      </c>
      <c r="AN1008">
        <f>IF(HR[[#This Row],[EnvironmentSatisfaction]]&lt;=2,1,0)</f>
        <v>1</v>
      </c>
      <c r="AO1008">
        <f>IF(HR[[#This Row],[YearsSinceLastPromotion]]&gt;4,1,0)</f>
        <v>0</v>
      </c>
      <c r="AP1008">
        <f>(HR[[#This Row],[OverTimeFlag]]*1.5+HR[[#This Row],[LowJobSatisFlag]]*2.5+HR[[#This Row],[LowWLBFlag]]*2+HR[[#This Row],[LowSalaryFlag]]*1.5+HR[[#This Row],[LowEnviFlag]]*2+HR[[#This Row],[LowProFlag]]*0.5)/10</f>
        <v>0.6</v>
      </c>
      <c r="AQ1008" t="str">
        <f>IF(A1008&gt;=_xlfn.PERCENTILE.INC($A$2:$A$1000,0.8),"High Risk",
IF(HR[[#This Row],[AttritionRiskScore]]&gt;=_xlfn.PERCENTILE.INC($AP$2:$AP$1000,0.5),"Medium Risk","Low Risk"))</f>
        <v>High Risk</v>
      </c>
      <c r="AR1008">
        <f>(HR[[#This Row],[OverTimeFlag]]*4+HR[[#This Row],[LowWLBFlag]]*3+HR[[#This Row],[LowJobSatisFlag]]*2+HR[[#This Row],[LowProFlag]]*1)/10</f>
        <v>0.2</v>
      </c>
      <c r="AS1008" t="str">
        <f t="shared" si="15"/>
        <v>Low Burnout</v>
      </c>
      <c r="AT1008" t="str">
        <f>IF(HR[[#This Row],[YearsSinceLastPromotion]]&gt;4,"High Stagnation",
IF(HR[[#This Row],[YearsSinceLastPromotion]]&gt;=3,"Medium Stagnation","Low Stagnation"))</f>
        <v>Low Stagnation</v>
      </c>
      <c r="AU1008" t="str">
        <f>IF(HR[[#This Row],[MonthlyIncome]]&lt;4000,"Low Salary",
IF(HR[[#This Row],[MonthlyIncome]]&lt;8000,"Medium Salary","High Salary"))</f>
        <v>Medium Salary</v>
      </c>
    </row>
    <row r="1009" spans="1:47">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IF(HR[[#This Row],[OverTime]]="Yes",1,0)</f>
        <v>1</v>
      </c>
      <c r="AK1009">
        <f>IF(HR[[#This Row],[JobSatisfaction]]&lt;=2,1,0)</f>
        <v>0</v>
      </c>
      <c r="AL1009">
        <f>IF(HR[[#This Row],[WorkLifeBalance]]&lt;=2,1,0)</f>
        <v>0</v>
      </c>
      <c r="AM1009">
        <f>IF(HR[[#This Row],[MonthlyIncome]]&lt;AVERAGE(HR[MonthlyIncome]),1,0)</f>
        <v>0</v>
      </c>
      <c r="AN1009">
        <f>IF(HR[[#This Row],[EnvironmentSatisfaction]]&lt;=2,1,0)</f>
        <v>0</v>
      </c>
      <c r="AO1009">
        <f>IF(HR[[#This Row],[YearsSinceLastPromotion]]&gt;4,1,0)</f>
        <v>1</v>
      </c>
      <c r="AP1009">
        <f>(HR[[#This Row],[OverTimeFlag]]*1.5+HR[[#This Row],[LowJobSatisFlag]]*2.5+HR[[#This Row],[LowWLBFlag]]*2+HR[[#This Row],[LowSalaryFlag]]*1.5+HR[[#This Row],[LowEnviFlag]]*2+HR[[#This Row],[LowProFlag]]*0.5)/10</f>
        <v>0.2</v>
      </c>
      <c r="AQ1009" t="str">
        <f>IF(A1009&gt;=_xlfn.PERCENTILE.INC($A$2:$A$1000,0.8),"High Risk",
IF(HR[[#This Row],[AttritionRiskScore]]&gt;=_xlfn.PERCENTILE.INC($AP$2:$AP$1000,0.5),"Medium Risk","Low Risk"))</f>
        <v>Low Risk</v>
      </c>
      <c r="AR1009">
        <f>(HR[[#This Row],[OverTimeFlag]]*4+HR[[#This Row],[LowWLBFlag]]*3+HR[[#This Row],[LowJobSatisFlag]]*2+HR[[#This Row],[LowProFlag]]*1)/10</f>
        <v>0.5</v>
      </c>
      <c r="AS1009" t="str">
        <f t="shared" si="15"/>
        <v>Medium Burnout</v>
      </c>
      <c r="AT1009" t="str">
        <f>IF(HR[[#This Row],[YearsSinceLastPromotion]]&gt;4,"High Stagnation",
IF(HR[[#This Row],[YearsSinceLastPromotion]]&gt;=3,"Medium Stagnation","Low Stagnation"))</f>
        <v>High Stagnation</v>
      </c>
      <c r="AU1009" t="str">
        <f>IF(HR[[#This Row],[MonthlyIncome]]&lt;4000,"Low Salary",
IF(HR[[#This Row],[MonthlyIncome]]&lt;8000,"Medium Salary","High Salary"))</f>
        <v>Medium Salary</v>
      </c>
    </row>
    <row r="1010" spans="1:47">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IF(HR[[#This Row],[OverTime]]="Yes",1,0)</f>
        <v>0</v>
      </c>
      <c r="AK1010">
        <f>IF(HR[[#This Row],[JobSatisfaction]]&lt;=2,1,0)</f>
        <v>0</v>
      </c>
      <c r="AL1010">
        <f>IF(HR[[#This Row],[WorkLifeBalance]]&lt;=2,1,0)</f>
        <v>1</v>
      </c>
      <c r="AM1010">
        <f>IF(HR[[#This Row],[MonthlyIncome]]&lt;AVERAGE(HR[MonthlyIncome]),1,0)</f>
        <v>0</v>
      </c>
      <c r="AN1010">
        <f>IF(HR[[#This Row],[EnvironmentSatisfaction]]&lt;=2,1,0)</f>
        <v>0</v>
      </c>
      <c r="AO1010">
        <f>IF(HR[[#This Row],[YearsSinceLastPromotion]]&gt;4,1,0)</f>
        <v>1</v>
      </c>
      <c r="AP1010">
        <f>(HR[[#This Row],[OverTimeFlag]]*1.5+HR[[#This Row],[LowJobSatisFlag]]*2.5+HR[[#This Row],[LowWLBFlag]]*2+HR[[#This Row],[LowSalaryFlag]]*1.5+HR[[#This Row],[LowEnviFlag]]*2+HR[[#This Row],[LowProFlag]]*0.5)/10</f>
        <v>0.25</v>
      </c>
      <c r="AQ1010" t="str">
        <f>IF(A1010&gt;=_xlfn.PERCENTILE.INC($A$2:$A$1000,0.8),"High Risk",
IF(HR[[#This Row],[AttritionRiskScore]]&gt;=_xlfn.PERCENTILE.INC($AP$2:$AP$1000,0.5),"Medium Risk","Low Risk"))</f>
        <v>High Risk</v>
      </c>
      <c r="AR1010">
        <f>(HR[[#This Row],[OverTimeFlag]]*4+HR[[#This Row],[LowWLBFlag]]*3+HR[[#This Row],[LowJobSatisFlag]]*2+HR[[#This Row],[LowProFlag]]*1)/10</f>
        <v>0.4</v>
      </c>
      <c r="AS1010" t="str">
        <f t="shared" si="15"/>
        <v>Medium Burnout</v>
      </c>
      <c r="AT1010" t="str">
        <f>IF(HR[[#This Row],[YearsSinceLastPromotion]]&gt;4,"High Stagnation",
IF(HR[[#This Row],[YearsSinceLastPromotion]]&gt;=3,"Medium Stagnation","Low Stagnation"))</f>
        <v>High Stagnation</v>
      </c>
      <c r="AU1010" t="str">
        <f>IF(HR[[#This Row],[MonthlyIncome]]&lt;4000,"Low Salary",
IF(HR[[#This Row],[MonthlyIncome]]&lt;8000,"Medium Salary","High Salary"))</f>
        <v>High Salary</v>
      </c>
    </row>
    <row r="1011" spans="1:47">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IF(HR[[#This Row],[OverTime]]="Yes",1,0)</f>
        <v>1</v>
      </c>
      <c r="AK1011">
        <f>IF(HR[[#This Row],[JobSatisfaction]]&lt;=2,1,0)</f>
        <v>1</v>
      </c>
      <c r="AL1011">
        <f>IF(HR[[#This Row],[WorkLifeBalance]]&lt;=2,1,0)</f>
        <v>0</v>
      </c>
      <c r="AM1011">
        <f>IF(HR[[#This Row],[MonthlyIncome]]&lt;AVERAGE(HR[MonthlyIncome]),1,0)</f>
        <v>0</v>
      </c>
      <c r="AN1011">
        <f>IF(HR[[#This Row],[EnvironmentSatisfaction]]&lt;=2,1,0)</f>
        <v>0</v>
      </c>
      <c r="AO1011">
        <f>IF(HR[[#This Row],[YearsSinceLastPromotion]]&gt;4,1,0)</f>
        <v>0</v>
      </c>
      <c r="AP1011">
        <f>(HR[[#This Row],[OverTimeFlag]]*1.5+HR[[#This Row],[LowJobSatisFlag]]*2.5+HR[[#This Row],[LowWLBFlag]]*2+HR[[#This Row],[LowSalaryFlag]]*1.5+HR[[#This Row],[LowEnviFlag]]*2+HR[[#This Row],[LowProFlag]]*0.5)/10</f>
        <v>0.4</v>
      </c>
      <c r="AQ1011" t="str">
        <f>IF(A1011&gt;=_xlfn.PERCENTILE.INC($A$2:$A$1000,0.8),"High Risk",
IF(HR[[#This Row],[AttritionRiskScore]]&gt;=_xlfn.PERCENTILE.INC($AP$2:$AP$1000,0.5),"Medium Risk","Low Risk"))</f>
        <v>High Risk</v>
      </c>
      <c r="AR1011">
        <f>(HR[[#This Row],[OverTimeFlag]]*4+HR[[#This Row],[LowWLBFlag]]*3+HR[[#This Row],[LowJobSatisFlag]]*2+HR[[#This Row],[LowProFlag]]*1)/10</f>
        <v>0.6</v>
      </c>
      <c r="AS1011" t="str">
        <f t="shared" si="15"/>
        <v>Medium Burnout</v>
      </c>
      <c r="AT1011" t="str">
        <f>IF(HR[[#This Row],[YearsSinceLastPromotion]]&gt;4,"High Stagnation",
IF(HR[[#This Row],[YearsSinceLastPromotion]]&gt;=3,"Medium Stagnation","Low Stagnation"))</f>
        <v>Low Stagnation</v>
      </c>
      <c r="AU1011" t="str">
        <f>IF(HR[[#This Row],[MonthlyIncome]]&lt;4000,"Low Salary",
IF(HR[[#This Row],[MonthlyIncome]]&lt;8000,"Medium Salary","High Salary"))</f>
        <v>High Salary</v>
      </c>
    </row>
    <row r="1012" spans="1:47">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IF(HR[[#This Row],[OverTime]]="Yes",1,0)</f>
        <v>0</v>
      </c>
      <c r="AK1012">
        <f>IF(HR[[#This Row],[JobSatisfaction]]&lt;=2,1,0)</f>
        <v>0</v>
      </c>
      <c r="AL1012">
        <f>IF(HR[[#This Row],[WorkLifeBalance]]&lt;=2,1,0)</f>
        <v>0</v>
      </c>
      <c r="AM1012">
        <f>IF(HR[[#This Row],[MonthlyIncome]]&lt;AVERAGE(HR[MonthlyIncome]),1,0)</f>
        <v>0</v>
      </c>
      <c r="AN1012">
        <f>IF(HR[[#This Row],[EnvironmentSatisfaction]]&lt;=2,1,0)</f>
        <v>1</v>
      </c>
      <c r="AO1012">
        <f>IF(HR[[#This Row],[YearsSinceLastPromotion]]&gt;4,1,0)</f>
        <v>0</v>
      </c>
      <c r="AP1012">
        <f>(HR[[#This Row],[OverTimeFlag]]*1.5+HR[[#This Row],[LowJobSatisFlag]]*2.5+HR[[#This Row],[LowWLBFlag]]*2+HR[[#This Row],[LowSalaryFlag]]*1.5+HR[[#This Row],[LowEnviFlag]]*2+HR[[#This Row],[LowProFlag]]*0.5)/10</f>
        <v>0.2</v>
      </c>
      <c r="AQ1012" t="str">
        <f>IF(A1012&gt;=_xlfn.PERCENTILE.INC($A$2:$A$1000,0.8),"High Risk",
IF(HR[[#This Row],[AttritionRiskScore]]&gt;=_xlfn.PERCENTILE.INC($AP$2:$AP$1000,0.5),"Medium Risk","Low Risk"))</f>
        <v>High Risk</v>
      </c>
      <c r="AR1012">
        <f>(HR[[#This Row],[OverTimeFlag]]*4+HR[[#This Row],[LowWLBFlag]]*3+HR[[#This Row],[LowJobSatisFlag]]*2+HR[[#This Row],[LowProFlag]]*1)/10</f>
        <v>0</v>
      </c>
      <c r="AS1012" t="str">
        <f t="shared" si="15"/>
        <v>Low Burnout</v>
      </c>
      <c r="AT1012" t="str">
        <f>IF(HR[[#This Row],[YearsSinceLastPromotion]]&gt;4,"High Stagnation",
IF(HR[[#This Row],[YearsSinceLastPromotion]]&gt;=3,"Medium Stagnation","Low Stagnation"))</f>
        <v>Low Stagnation</v>
      </c>
      <c r="AU1012" t="str">
        <f>IF(HR[[#This Row],[MonthlyIncome]]&lt;4000,"Low Salary",
IF(HR[[#This Row],[MonthlyIncome]]&lt;8000,"Medium Salary","High Salary"))</f>
        <v>High Salary</v>
      </c>
    </row>
    <row r="1013" spans="1:47">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IF(HR[[#This Row],[OverTime]]="Yes",1,0)</f>
        <v>1</v>
      </c>
      <c r="AK1013">
        <f>IF(HR[[#This Row],[JobSatisfaction]]&lt;=2,1,0)</f>
        <v>1</v>
      </c>
      <c r="AL1013">
        <f>IF(HR[[#This Row],[WorkLifeBalance]]&lt;=2,1,0)</f>
        <v>0</v>
      </c>
      <c r="AM1013">
        <f>IF(HR[[#This Row],[MonthlyIncome]]&lt;AVERAGE(HR[MonthlyIncome]),1,0)</f>
        <v>0</v>
      </c>
      <c r="AN1013">
        <f>IF(HR[[#This Row],[EnvironmentSatisfaction]]&lt;=2,1,0)</f>
        <v>1</v>
      </c>
      <c r="AO1013">
        <f>IF(HR[[#This Row],[YearsSinceLastPromotion]]&gt;4,1,0)</f>
        <v>0</v>
      </c>
      <c r="AP1013">
        <f>(HR[[#This Row],[OverTimeFlag]]*1.5+HR[[#This Row],[LowJobSatisFlag]]*2.5+HR[[#This Row],[LowWLBFlag]]*2+HR[[#This Row],[LowSalaryFlag]]*1.5+HR[[#This Row],[LowEnviFlag]]*2+HR[[#This Row],[LowProFlag]]*0.5)/10</f>
        <v>0.6</v>
      </c>
      <c r="AQ1013" t="str">
        <f>IF(A1013&gt;=_xlfn.PERCENTILE.INC($A$2:$A$1000,0.8),"High Risk",
IF(HR[[#This Row],[AttritionRiskScore]]&gt;=_xlfn.PERCENTILE.INC($AP$2:$AP$1000,0.5),"Medium Risk","Low Risk"))</f>
        <v>Medium Risk</v>
      </c>
      <c r="AR1013">
        <f>(HR[[#This Row],[OverTimeFlag]]*4+HR[[#This Row],[LowWLBFlag]]*3+HR[[#This Row],[LowJobSatisFlag]]*2+HR[[#This Row],[LowProFlag]]*1)/10</f>
        <v>0.6</v>
      </c>
      <c r="AS1013" t="str">
        <f t="shared" si="15"/>
        <v>Medium Burnout</v>
      </c>
      <c r="AT1013" t="str">
        <f>IF(HR[[#This Row],[YearsSinceLastPromotion]]&gt;4,"High Stagnation",
IF(HR[[#This Row],[YearsSinceLastPromotion]]&gt;=3,"Medium Stagnation","Low Stagnation"))</f>
        <v>Low Stagnation</v>
      </c>
      <c r="AU1013" t="str">
        <f>IF(HR[[#This Row],[MonthlyIncome]]&lt;4000,"Low Salary",
IF(HR[[#This Row],[MonthlyIncome]]&lt;8000,"Medium Salary","High Salary"))</f>
        <v>High Salary</v>
      </c>
    </row>
    <row r="1014" spans="1:47">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IF(HR[[#This Row],[OverTime]]="Yes",1,0)</f>
        <v>0</v>
      </c>
      <c r="AK1014">
        <f>IF(HR[[#This Row],[JobSatisfaction]]&lt;=2,1,0)</f>
        <v>0</v>
      </c>
      <c r="AL1014">
        <f>IF(HR[[#This Row],[WorkLifeBalance]]&lt;=2,1,0)</f>
        <v>0</v>
      </c>
      <c r="AM1014">
        <f>IF(HR[[#This Row],[MonthlyIncome]]&lt;AVERAGE(HR[MonthlyIncome]),1,0)</f>
        <v>1</v>
      </c>
      <c r="AN1014">
        <f>IF(HR[[#This Row],[EnvironmentSatisfaction]]&lt;=2,1,0)</f>
        <v>1</v>
      </c>
      <c r="AO1014">
        <f>IF(HR[[#This Row],[YearsSinceLastPromotion]]&gt;4,1,0)</f>
        <v>0</v>
      </c>
      <c r="AP1014">
        <f>(HR[[#This Row],[OverTimeFlag]]*1.5+HR[[#This Row],[LowJobSatisFlag]]*2.5+HR[[#This Row],[LowWLBFlag]]*2+HR[[#This Row],[LowSalaryFlag]]*1.5+HR[[#This Row],[LowEnviFlag]]*2+HR[[#This Row],[LowProFlag]]*0.5)/10</f>
        <v>0.35</v>
      </c>
      <c r="AQ1014" t="str">
        <f>IF(A1014&gt;=_xlfn.PERCENTILE.INC($A$2:$A$1000,0.8),"High Risk",
IF(HR[[#This Row],[AttritionRiskScore]]&gt;=_xlfn.PERCENTILE.INC($AP$2:$AP$1000,0.5),"Medium Risk","Low Risk"))</f>
        <v>Medium Risk</v>
      </c>
      <c r="AR1014">
        <f>(HR[[#This Row],[OverTimeFlag]]*4+HR[[#This Row],[LowWLBFlag]]*3+HR[[#This Row],[LowJobSatisFlag]]*2+HR[[#This Row],[LowProFlag]]*1)/10</f>
        <v>0</v>
      </c>
      <c r="AS1014" t="str">
        <f t="shared" si="15"/>
        <v>Low Burnout</v>
      </c>
      <c r="AT1014" t="str">
        <f>IF(HR[[#This Row],[YearsSinceLastPromotion]]&gt;4,"High Stagnation",
IF(HR[[#This Row],[YearsSinceLastPromotion]]&gt;=3,"Medium Stagnation","Low Stagnation"))</f>
        <v>Low Stagnation</v>
      </c>
      <c r="AU1014" t="str">
        <f>IF(HR[[#This Row],[MonthlyIncome]]&lt;4000,"Low Salary",
IF(HR[[#This Row],[MonthlyIncome]]&lt;8000,"Medium Salary","High Salary"))</f>
        <v>Low Salary</v>
      </c>
    </row>
    <row r="1015" spans="1:47">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IF(HR[[#This Row],[OverTime]]="Yes",1,0)</f>
        <v>0</v>
      </c>
      <c r="AK1015">
        <f>IF(HR[[#This Row],[JobSatisfaction]]&lt;=2,1,0)</f>
        <v>1</v>
      </c>
      <c r="AL1015">
        <f>IF(HR[[#This Row],[WorkLifeBalance]]&lt;=2,1,0)</f>
        <v>0</v>
      </c>
      <c r="AM1015">
        <f>IF(HR[[#This Row],[MonthlyIncome]]&lt;AVERAGE(HR[MonthlyIncome]),1,0)</f>
        <v>1</v>
      </c>
      <c r="AN1015">
        <f>IF(HR[[#This Row],[EnvironmentSatisfaction]]&lt;=2,1,0)</f>
        <v>0</v>
      </c>
      <c r="AO1015">
        <f>IF(HR[[#This Row],[YearsSinceLastPromotion]]&gt;4,1,0)</f>
        <v>0</v>
      </c>
      <c r="AP1015">
        <f>(HR[[#This Row],[OverTimeFlag]]*1.5+HR[[#This Row],[LowJobSatisFlag]]*2.5+HR[[#This Row],[LowWLBFlag]]*2+HR[[#This Row],[LowSalaryFlag]]*1.5+HR[[#This Row],[LowEnviFlag]]*2+HR[[#This Row],[LowProFlag]]*0.5)/10</f>
        <v>0.4</v>
      </c>
      <c r="AQ1015" t="str">
        <f>IF(A1015&gt;=_xlfn.PERCENTILE.INC($A$2:$A$1000,0.8),"High Risk",
IF(HR[[#This Row],[AttritionRiskScore]]&gt;=_xlfn.PERCENTILE.INC($AP$2:$AP$1000,0.5),"Medium Risk","Low Risk"))</f>
        <v>Medium Risk</v>
      </c>
      <c r="AR1015">
        <f>(HR[[#This Row],[OverTimeFlag]]*4+HR[[#This Row],[LowWLBFlag]]*3+HR[[#This Row],[LowJobSatisFlag]]*2+HR[[#This Row],[LowProFlag]]*1)/10</f>
        <v>0.2</v>
      </c>
      <c r="AS1015" t="str">
        <f t="shared" si="15"/>
        <v>Low Burnout</v>
      </c>
      <c r="AT1015" t="str">
        <f>IF(HR[[#This Row],[YearsSinceLastPromotion]]&gt;4,"High Stagnation",
IF(HR[[#This Row],[YearsSinceLastPromotion]]&gt;=3,"Medium Stagnation","Low Stagnation"))</f>
        <v>Low Stagnation</v>
      </c>
      <c r="AU1015" t="str">
        <f>IF(HR[[#This Row],[MonthlyIncome]]&lt;4000,"Low Salary",
IF(HR[[#This Row],[MonthlyIncome]]&lt;8000,"Medium Salary","High Salary"))</f>
        <v>Medium Salary</v>
      </c>
    </row>
    <row r="1016" spans="1:47">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IF(HR[[#This Row],[OverTime]]="Yes",1,0)</f>
        <v>0</v>
      </c>
      <c r="AK1016">
        <f>IF(HR[[#This Row],[JobSatisfaction]]&lt;=2,1,0)</f>
        <v>1</v>
      </c>
      <c r="AL1016">
        <f>IF(HR[[#This Row],[WorkLifeBalance]]&lt;=2,1,0)</f>
        <v>0</v>
      </c>
      <c r="AM1016">
        <f>IF(HR[[#This Row],[MonthlyIncome]]&lt;AVERAGE(HR[MonthlyIncome]),1,0)</f>
        <v>0</v>
      </c>
      <c r="AN1016">
        <f>IF(HR[[#This Row],[EnvironmentSatisfaction]]&lt;=2,1,0)</f>
        <v>1</v>
      </c>
      <c r="AO1016">
        <f>IF(HR[[#This Row],[YearsSinceLastPromotion]]&gt;4,1,0)</f>
        <v>0</v>
      </c>
      <c r="AP1016">
        <f>(HR[[#This Row],[OverTimeFlag]]*1.5+HR[[#This Row],[LowJobSatisFlag]]*2.5+HR[[#This Row],[LowWLBFlag]]*2+HR[[#This Row],[LowSalaryFlag]]*1.5+HR[[#This Row],[LowEnviFlag]]*2+HR[[#This Row],[LowProFlag]]*0.5)/10</f>
        <v>0.45</v>
      </c>
      <c r="AQ1016" t="str">
        <f>IF(A1016&gt;=_xlfn.PERCENTILE.INC($A$2:$A$1000,0.8),"High Risk",
IF(HR[[#This Row],[AttritionRiskScore]]&gt;=_xlfn.PERCENTILE.INC($AP$2:$AP$1000,0.5),"Medium Risk","Low Risk"))</f>
        <v>Medium Risk</v>
      </c>
      <c r="AR1016">
        <f>(HR[[#This Row],[OverTimeFlag]]*4+HR[[#This Row],[LowWLBFlag]]*3+HR[[#This Row],[LowJobSatisFlag]]*2+HR[[#This Row],[LowProFlag]]*1)/10</f>
        <v>0.2</v>
      </c>
      <c r="AS1016" t="str">
        <f t="shared" si="15"/>
        <v>Low Burnout</v>
      </c>
      <c r="AT1016" t="str">
        <f>IF(HR[[#This Row],[YearsSinceLastPromotion]]&gt;4,"High Stagnation",
IF(HR[[#This Row],[YearsSinceLastPromotion]]&gt;=3,"Medium Stagnation","Low Stagnation"))</f>
        <v>Low Stagnation</v>
      </c>
      <c r="AU1016" t="str">
        <f>IF(HR[[#This Row],[MonthlyIncome]]&lt;4000,"Low Salary",
IF(HR[[#This Row],[MonthlyIncome]]&lt;8000,"Medium Salary","High Salary"))</f>
        <v>High Salary</v>
      </c>
    </row>
    <row r="1017" spans="1:47">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IF(HR[[#This Row],[OverTime]]="Yes",1,0)</f>
        <v>0</v>
      </c>
      <c r="AK1017">
        <f>IF(HR[[#This Row],[JobSatisfaction]]&lt;=2,1,0)</f>
        <v>1</v>
      </c>
      <c r="AL1017">
        <f>IF(HR[[#This Row],[WorkLifeBalance]]&lt;=2,1,0)</f>
        <v>0</v>
      </c>
      <c r="AM1017">
        <f>IF(HR[[#This Row],[MonthlyIncome]]&lt;AVERAGE(HR[MonthlyIncome]),1,0)</f>
        <v>1</v>
      </c>
      <c r="AN1017">
        <f>IF(HR[[#This Row],[EnvironmentSatisfaction]]&lt;=2,1,0)</f>
        <v>0</v>
      </c>
      <c r="AO1017">
        <f>IF(HR[[#This Row],[YearsSinceLastPromotion]]&gt;4,1,0)</f>
        <v>0</v>
      </c>
      <c r="AP1017">
        <f>(HR[[#This Row],[OverTimeFlag]]*1.5+HR[[#This Row],[LowJobSatisFlag]]*2.5+HR[[#This Row],[LowWLBFlag]]*2+HR[[#This Row],[LowSalaryFlag]]*1.5+HR[[#This Row],[LowEnviFlag]]*2+HR[[#This Row],[LowProFlag]]*0.5)/10</f>
        <v>0.4</v>
      </c>
      <c r="AQ1017" t="str">
        <f>IF(A1017&gt;=_xlfn.PERCENTILE.INC($A$2:$A$1000,0.8),"High Risk",
IF(HR[[#This Row],[AttritionRiskScore]]&gt;=_xlfn.PERCENTILE.INC($AP$2:$AP$1000,0.5),"Medium Risk","Low Risk"))</f>
        <v>Medium Risk</v>
      </c>
      <c r="AR1017">
        <f>(HR[[#This Row],[OverTimeFlag]]*4+HR[[#This Row],[LowWLBFlag]]*3+HR[[#This Row],[LowJobSatisFlag]]*2+HR[[#This Row],[LowProFlag]]*1)/10</f>
        <v>0.2</v>
      </c>
      <c r="AS1017" t="str">
        <f t="shared" si="15"/>
        <v>Low Burnout</v>
      </c>
      <c r="AT1017" t="str">
        <f>IF(HR[[#This Row],[YearsSinceLastPromotion]]&gt;4,"High Stagnation",
IF(HR[[#This Row],[YearsSinceLastPromotion]]&gt;=3,"Medium Stagnation","Low Stagnation"))</f>
        <v>Low Stagnation</v>
      </c>
      <c r="AU1017" t="str">
        <f>IF(HR[[#This Row],[MonthlyIncome]]&lt;4000,"Low Salary",
IF(HR[[#This Row],[MonthlyIncome]]&lt;8000,"Medium Salary","High Salary"))</f>
        <v>Low Salary</v>
      </c>
    </row>
    <row r="1018" spans="1:47">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IF(HR[[#This Row],[OverTime]]="Yes",1,0)</f>
        <v>0</v>
      </c>
      <c r="AK1018">
        <f>IF(HR[[#This Row],[JobSatisfaction]]&lt;=2,1,0)</f>
        <v>1</v>
      </c>
      <c r="AL1018">
        <f>IF(HR[[#This Row],[WorkLifeBalance]]&lt;=2,1,0)</f>
        <v>0</v>
      </c>
      <c r="AM1018">
        <f>IF(HR[[#This Row],[MonthlyIncome]]&lt;AVERAGE(HR[MonthlyIncome]),1,0)</f>
        <v>1</v>
      </c>
      <c r="AN1018">
        <f>IF(HR[[#This Row],[EnvironmentSatisfaction]]&lt;=2,1,0)</f>
        <v>1</v>
      </c>
      <c r="AO1018">
        <f>IF(HR[[#This Row],[YearsSinceLastPromotion]]&gt;4,1,0)</f>
        <v>0</v>
      </c>
      <c r="AP1018">
        <f>(HR[[#This Row],[OverTimeFlag]]*1.5+HR[[#This Row],[LowJobSatisFlag]]*2.5+HR[[#This Row],[LowWLBFlag]]*2+HR[[#This Row],[LowSalaryFlag]]*1.5+HR[[#This Row],[LowEnviFlag]]*2+HR[[#This Row],[LowProFlag]]*0.5)/10</f>
        <v>0.6</v>
      </c>
      <c r="AQ1018" t="str">
        <f>IF(A1018&gt;=_xlfn.PERCENTILE.INC($A$2:$A$1000,0.8),"High Risk",
IF(HR[[#This Row],[AttritionRiskScore]]&gt;=_xlfn.PERCENTILE.INC($AP$2:$AP$1000,0.5),"Medium Risk","Low Risk"))</f>
        <v>Medium Risk</v>
      </c>
      <c r="AR1018">
        <f>(HR[[#This Row],[OverTimeFlag]]*4+HR[[#This Row],[LowWLBFlag]]*3+HR[[#This Row],[LowJobSatisFlag]]*2+HR[[#This Row],[LowProFlag]]*1)/10</f>
        <v>0.2</v>
      </c>
      <c r="AS1018" t="str">
        <f t="shared" si="15"/>
        <v>Low Burnout</v>
      </c>
      <c r="AT1018" t="str">
        <f>IF(HR[[#This Row],[YearsSinceLastPromotion]]&gt;4,"High Stagnation",
IF(HR[[#This Row],[YearsSinceLastPromotion]]&gt;=3,"Medium Stagnation","Low Stagnation"))</f>
        <v>Low Stagnation</v>
      </c>
      <c r="AU1018" t="str">
        <f>IF(HR[[#This Row],[MonthlyIncome]]&lt;4000,"Low Salary",
IF(HR[[#This Row],[MonthlyIncome]]&lt;8000,"Medium Salary","High Salary"))</f>
        <v>Low Salary</v>
      </c>
    </row>
    <row r="1019" spans="1:47">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IF(HR[[#This Row],[OverTime]]="Yes",1,0)</f>
        <v>0</v>
      </c>
      <c r="AK1019">
        <f>IF(HR[[#This Row],[JobSatisfaction]]&lt;=2,1,0)</f>
        <v>1</v>
      </c>
      <c r="AL1019">
        <f>IF(HR[[#This Row],[WorkLifeBalance]]&lt;=2,1,0)</f>
        <v>0</v>
      </c>
      <c r="AM1019">
        <f>IF(HR[[#This Row],[MonthlyIncome]]&lt;AVERAGE(HR[MonthlyIncome]),1,0)</f>
        <v>1</v>
      </c>
      <c r="AN1019">
        <f>IF(HR[[#This Row],[EnvironmentSatisfaction]]&lt;=2,1,0)</f>
        <v>1</v>
      </c>
      <c r="AO1019">
        <f>IF(HR[[#This Row],[YearsSinceLastPromotion]]&gt;4,1,0)</f>
        <v>0</v>
      </c>
      <c r="AP1019">
        <f>(HR[[#This Row],[OverTimeFlag]]*1.5+HR[[#This Row],[LowJobSatisFlag]]*2.5+HR[[#This Row],[LowWLBFlag]]*2+HR[[#This Row],[LowSalaryFlag]]*1.5+HR[[#This Row],[LowEnviFlag]]*2+HR[[#This Row],[LowProFlag]]*0.5)/10</f>
        <v>0.6</v>
      </c>
      <c r="AQ1019" t="str">
        <f>IF(A1019&gt;=_xlfn.PERCENTILE.INC($A$2:$A$1000,0.8),"High Risk",
IF(HR[[#This Row],[AttritionRiskScore]]&gt;=_xlfn.PERCENTILE.INC($AP$2:$AP$1000,0.5),"Medium Risk","Low Risk"))</f>
        <v>Medium Risk</v>
      </c>
      <c r="AR1019">
        <f>(HR[[#This Row],[OverTimeFlag]]*4+HR[[#This Row],[LowWLBFlag]]*3+HR[[#This Row],[LowJobSatisFlag]]*2+HR[[#This Row],[LowProFlag]]*1)/10</f>
        <v>0.2</v>
      </c>
      <c r="AS1019" t="str">
        <f t="shared" si="15"/>
        <v>Low Burnout</v>
      </c>
      <c r="AT1019" t="str">
        <f>IF(HR[[#This Row],[YearsSinceLastPromotion]]&gt;4,"High Stagnation",
IF(HR[[#This Row],[YearsSinceLastPromotion]]&gt;=3,"Medium Stagnation","Low Stagnation"))</f>
        <v>Low Stagnation</v>
      </c>
      <c r="AU1019" t="str">
        <f>IF(HR[[#This Row],[MonthlyIncome]]&lt;4000,"Low Salary",
IF(HR[[#This Row],[MonthlyIncome]]&lt;8000,"Medium Salary","High Salary"))</f>
        <v>Low Salary</v>
      </c>
    </row>
    <row r="1020" spans="1:47">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IF(HR[[#This Row],[OverTime]]="Yes",1,0)</f>
        <v>0</v>
      </c>
      <c r="AK1020">
        <f>IF(HR[[#This Row],[JobSatisfaction]]&lt;=2,1,0)</f>
        <v>0</v>
      </c>
      <c r="AL1020">
        <f>IF(HR[[#This Row],[WorkLifeBalance]]&lt;=2,1,0)</f>
        <v>1</v>
      </c>
      <c r="AM1020">
        <f>IF(HR[[#This Row],[MonthlyIncome]]&lt;AVERAGE(HR[MonthlyIncome]),1,0)</f>
        <v>1</v>
      </c>
      <c r="AN1020">
        <f>IF(HR[[#This Row],[EnvironmentSatisfaction]]&lt;=2,1,0)</f>
        <v>1</v>
      </c>
      <c r="AO1020">
        <f>IF(HR[[#This Row],[YearsSinceLastPromotion]]&gt;4,1,0)</f>
        <v>0</v>
      </c>
      <c r="AP1020">
        <f>(HR[[#This Row],[OverTimeFlag]]*1.5+HR[[#This Row],[LowJobSatisFlag]]*2.5+HR[[#This Row],[LowWLBFlag]]*2+HR[[#This Row],[LowSalaryFlag]]*1.5+HR[[#This Row],[LowEnviFlag]]*2+HR[[#This Row],[LowProFlag]]*0.5)/10</f>
        <v>0.55000000000000004</v>
      </c>
      <c r="AQ1020" t="str">
        <f>IF(A1020&gt;=_xlfn.PERCENTILE.INC($A$2:$A$1000,0.8),"High Risk",
IF(HR[[#This Row],[AttritionRiskScore]]&gt;=_xlfn.PERCENTILE.INC($AP$2:$AP$1000,0.5),"Medium Risk","Low Risk"))</f>
        <v>Medium Risk</v>
      </c>
      <c r="AR1020">
        <f>(HR[[#This Row],[OverTimeFlag]]*4+HR[[#This Row],[LowWLBFlag]]*3+HR[[#This Row],[LowJobSatisFlag]]*2+HR[[#This Row],[LowProFlag]]*1)/10</f>
        <v>0.3</v>
      </c>
      <c r="AS1020" t="str">
        <f t="shared" si="15"/>
        <v>Low Burnout</v>
      </c>
      <c r="AT1020" t="str">
        <f>IF(HR[[#This Row],[YearsSinceLastPromotion]]&gt;4,"High Stagnation",
IF(HR[[#This Row],[YearsSinceLastPromotion]]&gt;=3,"Medium Stagnation","Low Stagnation"))</f>
        <v>Low Stagnation</v>
      </c>
      <c r="AU1020" t="str">
        <f>IF(HR[[#This Row],[MonthlyIncome]]&lt;4000,"Low Salary",
IF(HR[[#This Row],[MonthlyIncome]]&lt;8000,"Medium Salary","High Salary"))</f>
        <v>Medium Salary</v>
      </c>
    </row>
    <row r="1021" spans="1:47">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IF(HR[[#This Row],[OverTime]]="Yes",1,0)</f>
        <v>0</v>
      </c>
      <c r="AK1021">
        <f>IF(HR[[#This Row],[JobSatisfaction]]&lt;=2,1,0)</f>
        <v>1</v>
      </c>
      <c r="AL1021">
        <f>IF(HR[[#This Row],[WorkLifeBalance]]&lt;=2,1,0)</f>
        <v>1</v>
      </c>
      <c r="AM1021">
        <f>IF(HR[[#This Row],[MonthlyIncome]]&lt;AVERAGE(HR[MonthlyIncome]),1,0)</f>
        <v>1</v>
      </c>
      <c r="AN1021">
        <f>IF(HR[[#This Row],[EnvironmentSatisfaction]]&lt;=2,1,0)</f>
        <v>0</v>
      </c>
      <c r="AO1021">
        <f>IF(HR[[#This Row],[YearsSinceLastPromotion]]&gt;4,1,0)</f>
        <v>0</v>
      </c>
      <c r="AP1021">
        <f>(HR[[#This Row],[OverTimeFlag]]*1.5+HR[[#This Row],[LowJobSatisFlag]]*2.5+HR[[#This Row],[LowWLBFlag]]*2+HR[[#This Row],[LowSalaryFlag]]*1.5+HR[[#This Row],[LowEnviFlag]]*2+HR[[#This Row],[LowProFlag]]*0.5)/10</f>
        <v>0.6</v>
      </c>
      <c r="AQ1021" t="str">
        <f>IF(A1021&gt;=_xlfn.PERCENTILE.INC($A$2:$A$1000,0.8),"High Risk",
IF(HR[[#This Row],[AttritionRiskScore]]&gt;=_xlfn.PERCENTILE.INC($AP$2:$AP$1000,0.5),"Medium Risk","Low Risk"))</f>
        <v>Medium Risk</v>
      </c>
      <c r="AR1021">
        <f>(HR[[#This Row],[OverTimeFlag]]*4+HR[[#This Row],[LowWLBFlag]]*3+HR[[#This Row],[LowJobSatisFlag]]*2+HR[[#This Row],[LowProFlag]]*1)/10</f>
        <v>0.5</v>
      </c>
      <c r="AS1021" t="str">
        <f t="shared" si="15"/>
        <v>Medium Burnout</v>
      </c>
      <c r="AT1021" t="str">
        <f>IF(HR[[#This Row],[YearsSinceLastPromotion]]&gt;4,"High Stagnation",
IF(HR[[#This Row],[YearsSinceLastPromotion]]&gt;=3,"Medium Stagnation","Low Stagnation"))</f>
        <v>Low Stagnation</v>
      </c>
      <c r="AU1021" t="str">
        <f>IF(HR[[#This Row],[MonthlyIncome]]&lt;4000,"Low Salary",
IF(HR[[#This Row],[MonthlyIncome]]&lt;8000,"Medium Salary","High Salary"))</f>
        <v>Medium Salary</v>
      </c>
    </row>
    <row r="1022" spans="1:47">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IF(HR[[#This Row],[OverTime]]="Yes",1,0)</f>
        <v>0</v>
      </c>
      <c r="AK1022">
        <f>IF(HR[[#This Row],[JobSatisfaction]]&lt;=2,1,0)</f>
        <v>0</v>
      </c>
      <c r="AL1022">
        <f>IF(HR[[#This Row],[WorkLifeBalance]]&lt;=2,1,0)</f>
        <v>1</v>
      </c>
      <c r="AM1022">
        <f>IF(HR[[#This Row],[MonthlyIncome]]&lt;AVERAGE(HR[MonthlyIncome]),1,0)</f>
        <v>1</v>
      </c>
      <c r="AN1022">
        <f>IF(HR[[#This Row],[EnvironmentSatisfaction]]&lt;=2,1,0)</f>
        <v>1</v>
      </c>
      <c r="AO1022">
        <f>IF(HR[[#This Row],[YearsSinceLastPromotion]]&gt;4,1,0)</f>
        <v>0</v>
      </c>
      <c r="AP1022">
        <f>(HR[[#This Row],[OverTimeFlag]]*1.5+HR[[#This Row],[LowJobSatisFlag]]*2.5+HR[[#This Row],[LowWLBFlag]]*2+HR[[#This Row],[LowSalaryFlag]]*1.5+HR[[#This Row],[LowEnviFlag]]*2+HR[[#This Row],[LowProFlag]]*0.5)/10</f>
        <v>0.55000000000000004</v>
      </c>
      <c r="AQ1022" t="str">
        <f>IF(A1022&gt;=_xlfn.PERCENTILE.INC($A$2:$A$1000,0.8),"High Risk",
IF(HR[[#This Row],[AttritionRiskScore]]&gt;=_xlfn.PERCENTILE.INC($AP$2:$AP$1000,0.5),"Medium Risk","Low Risk"))</f>
        <v>High Risk</v>
      </c>
      <c r="AR1022">
        <f>(HR[[#This Row],[OverTimeFlag]]*4+HR[[#This Row],[LowWLBFlag]]*3+HR[[#This Row],[LowJobSatisFlag]]*2+HR[[#This Row],[LowProFlag]]*1)/10</f>
        <v>0.3</v>
      </c>
      <c r="AS1022" t="str">
        <f t="shared" si="15"/>
        <v>Low Burnout</v>
      </c>
      <c r="AT1022" t="str">
        <f>IF(HR[[#This Row],[YearsSinceLastPromotion]]&gt;4,"High Stagnation",
IF(HR[[#This Row],[YearsSinceLastPromotion]]&gt;=3,"Medium Stagnation","Low Stagnation"))</f>
        <v>Low Stagnation</v>
      </c>
      <c r="AU1022" t="str">
        <f>IF(HR[[#This Row],[MonthlyIncome]]&lt;4000,"Low Salary",
IF(HR[[#This Row],[MonthlyIncome]]&lt;8000,"Medium Salary","High Salary"))</f>
        <v>Low Salary</v>
      </c>
    </row>
    <row r="1023" spans="1:47">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IF(HR[[#This Row],[OverTime]]="Yes",1,0)</f>
        <v>0</v>
      </c>
      <c r="AK1023">
        <f>IF(HR[[#This Row],[JobSatisfaction]]&lt;=2,1,0)</f>
        <v>1</v>
      </c>
      <c r="AL1023">
        <f>IF(HR[[#This Row],[WorkLifeBalance]]&lt;=2,1,0)</f>
        <v>0</v>
      </c>
      <c r="AM1023">
        <f>IF(HR[[#This Row],[MonthlyIncome]]&lt;AVERAGE(HR[MonthlyIncome]),1,0)</f>
        <v>1</v>
      </c>
      <c r="AN1023">
        <f>IF(HR[[#This Row],[EnvironmentSatisfaction]]&lt;=2,1,0)</f>
        <v>1</v>
      </c>
      <c r="AO1023">
        <f>IF(HR[[#This Row],[YearsSinceLastPromotion]]&gt;4,1,0)</f>
        <v>0</v>
      </c>
      <c r="AP1023">
        <f>(HR[[#This Row],[OverTimeFlag]]*1.5+HR[[#This Row],[LowJobSatisFlag]]*2.5+HR[[#This Row],[LowWLBFlag]]*2+HR[[#This Row],[LowSalaryFlag]]*1.5+HR[[#This Row],[LowEnviFlag]]*2+HR[[#This Row],[LowProFlag]]*0.5)/10</f>
        <v>0.6</v>
      </c>
      <c r="AQ1023" t="str">
        <f>IF(A1023&gt;=_xlfn.PERCENTILE.INC($A$2:$A$1000,0.8),"High Risk",
IF(HR[[#This Row],[AttritionRiskScore]]&gt;=_xlfn.PERCENTILE.INC($AP$2:$AP$1000,0.5),"Medium Risk","Low Risk"))</f>
        <v>Medium Risk</v>
      </c>
      <c r="AR1023">
        <f>(HR[[#This Row],[OverTimeFlag]]*4+HR[[#This Row],[LowWLBFlag]]*3+HR[[#This Row],[LowJobSatisFlag]]*2+HR[[#This Row],[LowProFlag]]*1)/10</f>
        <v>0.2</v>
      </c>
      <c r="AS1023" t="str">
        <f t="shared" si="15"/>
        <v>Low Burnout</v>
      </c>
      <c r="AT1023" t="str">
        <f>IF(HR[[#This Row],[YearsSinceLastPromotion]]&gt;4,"High Stagnation",
IF(HR[[#This Row],[YearsSinceLastPromotion]]&gt;=3,"Medium Stagnation","Low Stagnation"))</f>
        <v>Low Stagnation</v>
      </c>
      <c r="AU1023" t="str">
        <f>IF(HR[[#This Row],[MonthlyIncome]]&lt;4000,"Low Salary",
IF(HR[[#This Row],[MonthlyIncome]]&lt;8000,"Medium Salary","High Salary"))</f>
        <v>Medium Salary</v>
      </c>
    </row>
    <row r="1024" spans="1:47">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IF(HR[[#This Row],[OverTime]]="Yes",1,0)</f>
        <v>0</v>
      </c>
      <c r="AK1024">
        <f>IF(HR[[#This Row],[JobSatisfaction]]&lt;=2,1,0)</f>
        <v>0</v>
      </c>
      <c r="AL1024">
        <f>IF(HR[[#This Row],[WorkLifeBalance]]&lt;=2,1,0)</f>
        <v>1</v>
      </c>
      <c r="AM1024">
        <f>IF(HR[[#This Row],[MonthlyIncome]]&lt;AVERAGE(HR[MonthlyIncome]),1,0)</f>
        <v>1</v>
      </c>
      <c r="AN1024">
        <f>IF(HR[[#This Row],[EnvironmentSatisfaction]]&lt;=2,1,0)</f>
        <v>0</v>
      </c>
      <c r="AO1024">
        <f>IF(HR[[#This Row],[YearsSinceLastPromotion]]&gt;4,1,0)</f>
        <v>0</v>
      </c>
      <c r="AP1024">
        <f>(HR[[#This Row],[OverTimeFlag]]*1.5+HR[[#This Row],[LowJobSatisFlag]]*2.5+HR[[#This Row],[LowWLBFlag]]*2+HR[[#This Row],[LowSalaryFlag]]*1.5+HR[[#This Row],[LowEnviFlag]]*2+HR[[#This Row],[LowProFlag]]*0.5)/10</f>
        <v>0.35</v>
      </c>
      <c r="AQ1024" t="str">
        <f>IF(A1024&gt;=_xlfn.PERCENTILE.INC($A$2:$A$1000,0.8),"High Risk",
IF(HR[[#This Row],[AttritionRiskScore]]&gt;=_xlfn.PERCENTILE.INC($AP$2:$AP$1000,0.5),"Medium Risk","Low Risk"))</f>
        <v>Medium Risk</v>
      </c>
      <c r="AR1024">
        <f>(HR[[#This Row],[OverTimeFlag]]*4+HR[[#This Row],[LowWLBFlag]]*3+HR[[#This Row],[LowJobSatisFlag]]*2+HR[[#This Row],[LowProFlag]]*1)/10</f>
        <v>0.3</v>
      </c>
      <c r="AS1024" t="str">
        <f t="shared" si="15"/>
        <v>Low Burnout</v>
      </c>
      <c r="AT1024" t="str">
        <f>IF(HR[[#This Row],[YearsSinceLastPromotion]]&gt;4,"High Stagnation",
IF(HR[[#This Row],[YearsSinceLastPromotion]]&gt;=3,"Medium Stagnation","Low Stagnation"))</f>
        <v>Low Stagnation</v>
      </c>
      <c r="AU1024" t="str">
        <f>IF(HR[[#This Row],[MonthlyIncome]]&lt;4000,"Low Salary",
IF(HR[[#This Row],[MonthlyIncome]]&lt;8000,"Medium Salary","High Salary"))</f>
        <v>Low Salary</v>
      </c>
    </row>
    <row r="1025" spans="1:47">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IF(HR[[#This Row],[OverTime]]="Yes",1,0)</f>
        <v>0</v>
      </c>
      <c r="AK1025">
        <f>IF(HR[[#This Row],[JobSatisfaction]]&lt;=2,1,0)</f>
        <v>1</v>
      </c>
      <c r="AL1025">
        <f>IF(HR[[#This Row],[WorkLifeBalance]]&lt;=2,1,0)</f>
        <v>0</v>
      </c>
      <c r="AM1025">
        <f>IF(HR[[#This Row],[MonthlyIncome]]&lt;AVERAGE(HR[MonthlyIncome]),1,0)</f>
        <v>1</v>
      </c>
      <c r="AN1025">
        <f>IF(HR[[#This Row],[EnvironmentSatisfaction]]&lt;=2,1,0)</f>
        <v>1</v>
      </c>
      <c r="AO1025">
        <f>IF(HR[[#This Row],[YearsSinceLastPromotion]]&gt;4,1,0)</f>
        <v>0</v>
      </c>
      <c r="AP1025">
        <f>(HR[[#This Row],[OverTimeFlag]]*1.5+HR[[#This Row],[LowJobSatisFlag]]*2.5+HR[[#This Row],[LowWLBFlag]]*2+HR[[#This Row],[LowSalaryFlag]]*1.5+HR[[#This Row],[LowEnviFlag]]*2+HR[[#This Row],[LowProFlag]]*0.5)/10</f>
        <v>0.6</v>
      </c>
      <c r="AQ1025" t="str">
        <f>IF(A1025&gt;=_xlfn.PERCENTILE.INC($A$2:$A$1000,0.8),"High Risk",
IF(HR[[#This Row],[AttritionRiskScore]]&gt;=_xlfn.PERCENTILE.INC($AP$2:$AP$1000,0.5),"Medium Risk","Low Risk"))</f>
        <v>High Risk</v>
      </c>
      <c r="AR1025">
        <f>(HR[[#This Row],[OverTimeFlag]]*4+HR[[#This Row],[LowWLBFlag]]*3+HR[[#This Row],[LowJobSatisFlag]]*2+HR[[#This Row],[LowProFlag]]*1)/10</f>
        <v>0.2</v>
      </c>
      <c r="AS1025" t="str">
        <f t="shared" si="15"/>
        <v>Low Burnout</v>
      </c>
      <c r="AT1025" t="str">
        <f>IF(HR[[#This Row],[YearsSinceLastPromotion]]&gt;4,"High Stagnation",
IF(HR[[#This Row],[YearsSinceLastPromotion]]&gt;=3,"Medium Stagnation","Low Stagnation"))</f>
        <v>Low Stagnation</v>
      </c>
      <c r="AU1025" t="str">
        <f>IF(HR[[#This Row],[MonthlyIncome]]&lt;4000,"Low Salary",
IF(HR[[#This Row],[MonthlyIncome]]&lt;8000,"Medium Salary","High Salary"))</f>
        <v>Low Salary</v>
      </c>
    </row>
    <row r="1026" spans="1:47">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IF(HR[[#This Row],[OverTime]]="Yes",1,0)</f>
        <v>0</v>
      </c>
      <c r="AK1026">
        <f>IF(HR[[#This Row],[JobSatisfaction]]&lt;=2,1,0)</f>
        <v>0</v>
      </c>
      <c r="AL1026">
        <f>IF(HR[[#This Row],[WorkLifeBalance]]&lt;=2,1,0)</f>
        <v>0</v>
      </c>
      <c r="AM1026">
        <f>IF(HR[[#This Row],[MonthlyIncome]]&lt;AVERAGE(HR[MonthlyIncome]),1,0)</f>
        <v>0</v>
      </c>
      <c r="AN1026">
        <f>IF(HR[[#This Row],[EnvironmentSatisfaction]]&lt;=2,1,0)</f>
        <v>1</v>
      </c>
      <c r="AO1026">
        <f>IF(HR[[#This Row],[YearsSinceLastPromotion]]&gt;4,1,0)</f>
        <v>1</v>
      </c>
      <c r="AP1026">
        <f>(HR[[#This Row],[OverTimeFlag]]*1.5+HR[[#This Row],[LowJobSatisFlag]]*2.5+HR[[#This Row],[LowWLBFlag]]*2+HR[[#This Row],[LowSalaryFlag]]*1.5+HR[[#This Row],[LowEnviFlag]]*2+HR[[#This Row],[LowProFlag]]*0.5)/10</f>
        <v>0.25</v>
      </c>
      <c r="AQ1026" t="str">
        <f>IF(A1026&gt;=_xlfn.PERCENTILE.INC($A$2:$A$1000,0.8),"High Risk",
IF(HR[[#This Row],[AttritionRiskScore]]&gt;=_xlfn.PERCENTILE.INC($AP$2:$AP$1000,0.5),"Medium Risk","Low Risk"))</f>
        <v>High Risk</v>
      </c>
      <c r="AR1026">
        <f>(HR[[#This Row],[OverTimeFlag]]*4+HR[[#This Row],[LowWLBFlag]]*3+HR[[#This Row],[LowJobSatisFlag]]*2+HR[[#This Row],[LowProFlag]]*1)/10</f>
        <v>0.1</v>
      </c>
      <c r="AS1026" t="str">
        <f t="shared" ref="AS1026:AS1089" si="16">IF(AR1026&gt;=0.7,"High Burnout",IF(AR1026&gt;=0.4,"Medium Burnout","Low Burnout"))</f>
        <v>Low Burnout</v>
      </c>
      <c r="AT1026" t="str">
        <f>IF(HR[[#This Row],[YearsSinceLastPromotion]]&gt;4,"High Stagnation",
IF(HR[[#This Row],[YearsSinceLastPromotion]]&gt;=3,"Medium Stagnation","Low Stagnation"))</f>
        <v>High Stagnation</v>
      </c>
      <c r="AU1026" t="str">
        <f>IF(HR[[#This Row],[MonthlyIncome]]&lt;4000,"Low Salary",
IF(HR[[#This Row],[MonthlyIncome]]&lt;8000,"Medium Salary","High Salary"))</f>
        <v>High Salary</v>
      </c>
    </row>
    <row r="1027" spans="1:47">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IF(HR[[#This Row],[OverTime]]="Yes",1,0)</f>
        <v>1</v>
      </c>
      <c r="AK1027">
        <f>IF(HR[[#This Row],[JobSatisfaction]]&lt;=2,1,0)</f>
        <v>0</v>
      </c>
      <c r="AL1027">
        <f>IF(HR[[#This Row],[WorkLifeBalance]]&lt;=2,1,0)</f>
        <v>0</v>
      </c>
      <c r="AM1027">
        <f>IF(HR[[#This Row],[MonthlyIncome]]&lt;AVERAGE(HR[MonthlyIncome]),1,0)</f>
        <v>1</v>
      </c>
      <c r="AN1027">
        <f>IF(HR[[#This Row],[EnvironmentSatisfaction]]&lt;=2,1,0)</f>
        <v>0</v>
      </c>
      <c r="AO1027">
        <f>IF(HR[[#This Row],[YearsSinceLastPromotion]]&gt;4,1,0)</f>
        <v>0</v>
      </c>
      <c r="AP1027">
        <f>(HR[[#This Row],[OverTimeFlag]]*1.5+HR[[#This Row],[LowJobSatisFlag]]*2.5+HR[[#This Row],[LowWLBFlag]]*2+HR[[#This Row],[LowSalaryFlag]]*1.5+HR[[#This Row],[LowEnviFlag]]*2+HR[[#This Row],[LowProFlag]]*0.5)/10</f>
        <v>0.3</v>
      </c>
      <c r="AQ1027" t="str">
        <f>IF(A1027&gt;=_xlfn.PERCENTILE.INC($A$2:$A$1000,0.8),"High Risk",
IF(HR[[#This Row],[AttritionRiskScore]]&gt;=_xlfn.PERCENTILE.INC($AP$2:$AP$1000,0.5),"Medium Risk","Low Risk"))</f>
        <v>Low Risk</v>
      </c>
      <c r="AR1027">
        <f>(HR[[#This Row],[OverTimeFlag]]*4+HR[[#This Row],[LowWLBFlag]]*3+HR[[#This Row],[LowJobSatisFlag]]*2+HR[[#This Row],[LowProFlag]]*1)/10</f>
        <v>0.4</v>
      </c>
      <c r="AS1027" t="str">
        <f t="shared" si="16"/>
        <v>Medium Burnout</v>
      </c>
      <c r="AT1027" t="str">
        <f>IF(HR[[#This Row],[YearsSinceLastPromotion]]&gt;4,"High Stagnation",
IF(HR[[#This Row],[YearsSinceLastPromotion]]&gt;=3,"Medium Stagnation","Low Stagnation"))</f>
        <v>Low Stagnation</v>
      </c>
      <c r="AU1027" t="str">
        <f>IF(HR[[#This Row],[MonthlyIncome]]&lt;4000,"Low Salary",
IF(HR[[#This Row],[MonthlyIncome]]&lt;8000,"Medium Salary","High Salary"))</f>
        <v>Medium Salary</v>
      </c>
    </row>
    <row r="1028" spans="1:47">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IF(HR[[#This Row],[OverTime]]="Yes",1,0)</f>
        <v>0</v>
      </c>
      <c r="AK1028">
        <f>IF(HR[[#This Row],[JobSatisfaction]]&lt;=2,1,0)</f>
        <v>0</v>
      </c>
      <c r="AL1028">
        <f>IF(HR[[#This Row],[WorkLifeBalance]]&lt;=2,1,0)</f>
        <v>1</v>
      </c>
      <c r="AM1028">
        <f>IF(HR[[#This Row],[MonthlyIncome]]&lt;AVERAGE(HR[MonthlyIncome]),1,0)</f>
        <v>0</v>
      </c>
      <c r="AN1028">
        <f>IF(HR[[#This Row],[EnvironmentSatisfaction]]&lt;=2,1,0)</f>
        <v>0</v>
      </c>
      <c r="AO1028">
        <f>IF(HR[[#This Row],[YearsSinceLastPromotion]]&gt;4,1,0)</f>
        <v>0</v>
      </c>
      <c r="AP1028">
        <f>(HR[[#This Row],[OverTimeFlag]]*1.5+HR[[#This Row],[LowJobSatisFlag]]*2.5+HR[[#This Row],[LowWLBFlag]]*2+HR[[#This Row],[LowSalaryFlag]]*1.5+HR[[#This Row],[LowEnviFlag]]*2+HR[[#This Row],[LowProFlag]]*0.5)/10</f>
        <v>0.2</v>
      </c>
      <c r="AQ1028" t="str">
        <f>IF(A1028&gt;=_xlfn.PERCENTILE.INC($A$2:$A$1000,0.8),"High Risk",
IF(HR[[#This Row],[AttritionRiskScore]]&gt;=_xlfn.PERCENTILE.INC($AP$2:$AP$1000,0.5),"Medium Risk","Low Risk"))</f>
        <v>Low Risk</v>
      </c>
      <c r="AR1028">
        <f>(HR[[#This Row],[OverTimeFlag]]*4+HR[[#This Row],[LowWLBFlag]]*3+HR[[#This Row],[LowJobSatisFlag]]*2+HR[[#This Row],[LowProFlag]]*1)/10</f>
        <v>0.3</v>
      </c>
      <c r="AS1028" t="str">
        <f t="shared" si="16"/>
        <v>Low Burnout</v>
      </c>
      <c r="AT1028" t="str">
        <f>IF(HR[[#This Row],[YearsSinceLastPromotion]]&gt;4,"High Stagnation",
IF(HR[[#This Row],[YearsSinceLastPromotion]]&gt;=3,"Medium Stagnation","Low Stagnation"))</f>
        <v>Low Stagnation</v>
      </c>
      <c r="AU1028" t="str">
        <f>IF(HR[[#This Row],[MonthlyIncome]]&lt;4000,"Low Salary",
IF(HR[[#This Row],[MonthlyIncome]]&lt;8000,"Medium Salary","High Salary"))</f>
        <v>High Salary</v>
      </c>
    </row>
    <row r="1029" spans="1:47">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IF(HR[[#This Row],[OverTime]]="Yes",1,0)</f>
        <v>0</v>
      </c>
      <c r="AK1029">
        <f>IF(HR[[#This Row],[JobSatisfaction]]&lt;=2,1,0)</f>
        <v>1</v>
      </c>
      <c r="AL1029">
        <f>IF(HR[[#This Row],[WorkLifeBalance]]&lt;=2,1,0)</f>
        <v>1</v>
      </c>
      <c r="AM1029">
        <f>IF(HR[[#This Row],[MonthlyIncome]]&lt;AVERAGE(HR[MonthlyIncome]),1,0)</f>
        <v>1</v>
      </c>
      <c r="AN1029">
        <f>IF(HR[[#This Row],[EnvironmentSatisfaction]]&lt;=2,1,0)</f>
        <v>0</v>
      </c>
      <c r="AO1029">
        <f>IF(HR[[#This Row],[YearsSinceLastPromotion]]&gt;4,1,0)</f>
        <v>0</v>
      </c>
      <c r="AP1029">
        <f>(HR[[#This Row],[OverTimeFlag]]*1.5+HR[[#This Row],[LowJobSatisFlag]]*2.5+HR[[#This Row],[LowWLBFlag]]*2+HR[[#This Row],[LowSalaryFlag]]*1.5+HR[[#This Row],[LowEnviFlag]]*2+HR[[#This Row],[LowProFlag]]*0.5)/10</f>
        <v>0.6</v>
      </c>
      <c r="AQ1029" t="str">
        <f>IF(A1029&gt;=_xlfn.PERCENTILE.INC($A$2:$A$1000,0.8),"High Risk",
IF(HR[[#This Row],[AttritionRiskScore]]&gt;=_xlfn.PERCENTILE.INC($AP$2:$AP$1000,0.5),"Medium Risk","Low Risk"))</f>
        <v>Medium Risk</v>
      </c>
      <c r="AR1029">
        <f>(HR[[#This Row],[OverTimeFlag]]*4+HR[[#This Row],[LowWLBFlag]]*3+HR[[#This Row],[LowJobSatisFlag]]*2+HR[[#This Row],[LowProFlag]]*1)/10</f>
        <v>0.5</v>
      </c>
      <c r="AS1029" t="str">
        <f t="shared" si="16"/>
        <v>Medium Burnout</v>
      </c>
      <c r="AT1029" t="str">
        <f>IF(HR[[#This Row],[YearsSinceLastPromotion]]&gt;4,"High Stagnation",
IF(HR[[#This Row],[YearsSinceLastPromotion]]&gt;=3,"Medium Stagnation","Low Stagnation"))</f>
        <v>Low Stagnation</v>
      </c>
      <c r="AU1029" t="str">
        <f>IF(HR[[#This Row],[MonthlyIncome]]&lt;4000,"Low Salary",
IF(HR[[#This Row],[MonthlyIncome]]&lt;8000,"Medium Salary","High Salary"))</f>
        <v>Low Salary</v>
      </c>
    </row>
    <row r="1030" spans="1:47">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IF(HR[[#This Row],[OverTime]]="Yes",1,0)</f>
        <v>1</v>
      </c>
      <c r="AK1030">
        <f>IF(HR[[#This Row],[JobSatisfaction]]&lt;=2,1,0)</f>
        <v>0</v>
      </c>
      <c r="AL1030">
        <f>IF(HR[[#This Row],[WorkLifeBalance]]&lt;=2,1,0)</f>
        <v>1</v>
      </c>
      <c r="AM1030">
        <f>IF(HR[[#This Row],[MonthlyIncome]]&lt;AVERAGE(HR[MonthlyIncome]),1,0)</f>
        <v>1</v>
      </c>
      <c r="AN1030">
        <f>IF(HR[[#This Row],[EnvironmentSatisfaction]]&lt;=2,1,0)</f>
        <v>1</v>
      </c>
      <c r="AO1030">
        <f>IF(HR[[#This Row],[YearsSinceLastPromotion]]&gt;4,1,0)</f>
        <v>0</v>
      </c>
      <c r="AP1030">
        <f>(HR[[#This Row],[OverTimeFlag]]*1.5+HR[[#This Row],[LowJobSatisFlag]]*2.5+HR[[#This Row],[LowWLBFlag]]*2+HR[[#This Row],[LowSalaryFlag]]*1.5+HR[[#This Row],[LowEnviFlag]]*2+HR[[#This Row],[LowProFlag]]*0.5)/10</f>
        <v>0.7</v>
      </c>
      <c r="AQ1030" t="str">
        <f>IF(A1030&gt;=_xlfn.PERCENTILE.INC($A$2:$A$1000,0.8),"High Risk",
IF(HR[[#This Row],[AttritionRiskScore]]&gt;=_xlfn.PERCENTILE.INC($AP$2:$AP$1000,0.5),"Medium Risk","Low Risk"))</f>
        <v>Medium Risk</v>
      </c>
      <c r="AR1030">
        <f>(HR[[#This Row],[OverTimeFlag]]*4+HR[[#This Row],[LowWLBFlag]]*3+HR[[#This Row],[LowJobSatisFlag]]*2+HR[[#This Row],[LowProFlag]]*1)/10</f>
        <v>0.7</v>
      </c>
      <c r="AS1030" t="str">
        <f t="shared" si="16"/>
        <v>High Burnout</v>
      </c>
      <c r="AT1030" t="str">
        <f>IF(HR[[#This Row],[YearsSinceLastPromotion]]&gt;4,"High Stagnation",
IF(HR[[#This Row],[YearsSinceLastPromotion]]&gt;=3,"Medium Stagnation","Low Stagnation"))</f>
        <v>Low Stagnation</v>
      </c>
      <c r="AU1030" t="str">
        <f>IF(HR[[#This Row],[MonthlyIncome]]&lt;4000,"Low Salary",
IF(HR[[#This Row],[MonthlyIncome]]&lt;8000,"Medium Salary","High Salary"))</f>
        <v>Low Salary</v>
      </c>
    </row>
    <row r="1031" spans="1:47">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IF(HR[[#This Row],[OverTime]]="Yes",1,0)</f>
        <v>0</v>
      </c>
      <c r="AK1031">
        <f>IF(HR[[#This Row],[JobSatisfaction]]&lt;=2,1,0)</f>
        <v>0</v>
      </c>
      <c r="AL1031">
        <f>IF(HR[[#This Row],[WorkLifeBalance]]&lt;=2,1,0)</f>
        <v>0</v>
      </c>
      <c r="AM1031">
        <f>IF(HR[[#This Row],[MonthlyIncome]]&lt;AVERAGE(HR[MonthlyIncome]),1,0)</f>
        <v>1</v>
      </c>
      <c r="AN1031">
        <f>IF(HR[[#This Row],[EnvironmentSatisfaction]]&lt;=2,1,0)</f>
        <v>0</v>
      </c>
      <c r="AO1031">
        <f>IF(HR[[#This Row],[YearsSinceLastPromotion]]&gt;4,1,0)</f>
        <v>0</v>
      </c>
      <c r="AP1031">
        <f>(HR[[#This Row],[OverTimeFlag]]*1.5+HR[[#This Row],[LowJobSatisFlag]]*2.5+HR[[#This Row],[LowWLBFlag]]*2+HR[[#This Row],[LowSalaryFlag]]*1.5+HR[[#This Row],[LowEnviFlag]]*2+HR[[#This Row],[LowProFlag]]*0.5)/10</f>
        <v>0.15</v>
      </c>
      <c r="AQ1031" t="str">
        <f>IF(A1031&gt;=_xlfn.PERCENTILE.INC($A$2:$A$1000,0.8),"High Risk",
IF(HR[[#This Row],[AttritionRiskScore]]&gt;=_xlfn.PERCENTILE.INC($AP$2:$AP$1000,0.5),"Medium Risk","Low Risk"))</f>
        <v>Low Risk</v>
      </c>
      <c r="AR1031">
        <f>(HR[[#This Row],[OverTimeFlag]]*4+HR[[#This Row],[LowWLBFlag]]*3+HR[[#This Row],[LowJobSatisFlag]]*2+HR[[#This Row],[LowProFlag]]*1)/10</f>
        <v>0</v>
      </c>
      <c r="AS1031" t="str">
        <f t="shared" si="16"/>
        <v>Low Burnout</v>
      </c>
      <c r="AT1031" t="str">
        <f>IF(HR[[#This Row],[YearsSinceLastPromotion]]&gt;4,"High Stagnation",
IF(HR[[#This Row],[YearsSinceLastPromotion]]&gt;=3,"Medium Stagnation","Low Stagnation"))</f>
        <v>Low Stagnation</v>
      </c>
      <c r="AU1031" t="str">
        <f>IF(HR[[#This Row],[MonthlyIncome]]&lt;4000,"Low Salary",
IF(HR[[#This Row],[MonthlyIncome]]&lt;8000,"Medium Salary","High Salary"))</f>
        <v>Low Salary</v>
      </c>
    </row>
    <row r="1032" spans="1:47">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IF(HR[[#This Row],[OverTime]]="Yes",1,0)</f>
        <v>0</v>
      </c>
      <c r="AK1032">
        <f>IF(HR[[#This Row],[JobSatisfaction]]&lt;=2,1,0)</f>
        <v>0</v>
      </c>
      <c r="AL1032">
        <f>IF(HR[[#This Row],[WorkLifeBalance]]&lt;=2,1,0)</f>
        <v>0</v>
      </c>
      <c r="AM1032">
        <f>IF(HR[[#This Row],[MonthlyIncome]]&lt;AVERAGE(HR[MonthlyIncome]),1,0)</f>
        <v>0</v>
      </c>
      <c r="AN1032">
        <f>IF(HR[[#This Row],[EnvironmentSatisfaction]]&lt;=2,1,0)</f>
        <v>1</v>
      </c>
      <c r="AO1032">
        <f>IF(HR[[#This Row],[YearsSinceLastPromotion]]&gt;4,1,0)</f>
        <v>1</v>
      </c>
      <c r="AP1032">
        <f>(HR[[#This Row],[OverTimeFlag]]*1.5+HR[[#This Row],[LowJobSatisFlag]]*2.5+HR[[#This Row],[LowWLBFlag]]*2+HR[[#This Row],[LowSalaryFlag]]*1.5+HR[[#This Row],[LowEnviFlag]]*2+HR[[#This Row],[LowProFlag]]*0.5)/10</f>
        <v>0.25</v>
      </c>
      <c r="AQ1032" t="str">
        <f>IF(A1032&gt;=_xlfn.PERCENTILE.INC($A$2:$A$1000,0.8),"High Risk",
IF(HR[[#This Row],[AttritionRiskScore]]&gt;=_xlfn.PERCENTILE.INC($AP$2:$AP$1000,0.5),"Medium Risk","Low Risk"))</f>
        <v>Low Risk</v>
      </c>
      <c r="AR1032">
        <f>(HR[[#This Row],[OverTimeFlag]]*4+HR[[#This Row],[LowWLBFlag]]*3+HR[[#This Row],[LowJobSatisFlag]]*2+HR[[#This Row],[LowProFlag]]*1)/10</f>
        <v>0.1</v>
      </c>
      <c r="AS1032" t="str">
        <f t="shared" si="16"/>
        <v>Low Burnout</v>
      </c>
      <c r="AT1032" t="str">
        <f>IF(HR[[#This Row],[YearsSinceLastPromotion]]&gt;4,"High Stagnation",
IF(HR[[#This Row],[YearsSinceLastPromotion]]&gt;=3,"Medium Stagnation","Low Stagnation"))</f>
        <v>High Stagnation</v>
      </c>
      <c r="AU1032" t="str">
        <f>IF(HR[[#This Row],[MonthlyIncome]]&lt;4000,"Low Salary",
IF(HR[[#This Row],[MonthlyIncome]]&lt;8000,"Medium Salary","High Salary"))</f>
        <v>High Salary</v>
      </c>
    </row>
    <row r="1033" spans="1:47">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IF(HR[[#This Row],[OverTime]]="Yes",1,0)</f>
        <v>0</v>
      </c>
      <c r="AK1033">
        <f>IF(HR[[#This Row],[JobSatisfaction]]&lt;=2,1,0)</f>
        <v>0</v>
      </c>
      <c r="AL1033">
        <f>IF(HR[[#This Row],[WorkLifeBalance]]&lt;=2,1,0)</f>
        <v>0</v>
      </c>
      <c r="AM1033">
        <f>IF(HR[[#This Row],[MonthlyIncome]]&lt;AVERAGE(HR[MonthlyIncome]),1,0)</f>
        <v>0</v>
      </c>
      <c r="AN1033">
        <f>IF(HR[[#This Row],[EnvironmentSatisfaction]]&lt;=2,1,0)</f>
        <v>1</v>
      </c>
      <c r="AO1033">
        <f>IF(HR[[#This Row],[YearsSinceLastPromotion]]&gt;4,1,0)</f>
        <v>0</v>
      </c>
      <c r="AP1033">
        <f>(HR[[#This Row],[OverTimeFlag]]*1.5+HR[[#This Row],[LowJobSatisFlag]]*2.5+HR[[#This Row],[LowWLBFlag]]*2+HR[[#This Row],[LowSalaryFlag]]*1.5+HR[[#This Row],[LowEnviFlag]]*2+HR[[#This Row],[LowProFlag]]*0.5)/10</f>
        <v>0.2</v>
      </c>
      <c r="AQ1033" t="str">
        <f>IF(A1033&gt;=_xlfn.PERCENTILE.INC($A$2:$A$1000,0.8),"High Risk",
IF(HR[[#This Row],[AttritionRiskScore]]&gt;=_xlfn.PERCENTILE.INC($AP$2:$AP$1000,0.5),"Medium Risk","Low Risk"))</f>
        <v>High Risk</v>
      </c>
      <c r="AR1033">
        <f>(HR[[#This Row],[OverTimeFlag]]*4+HR[[#This Row],[LowWLBFlag]]*3+HR[[#This Row],[LowJobSatisFlag]]*2+HR[[#This Row],[LowProFlag]]*1)/10</f>
        <v>0</v>
      </c>
      <c r="AS1033" t="str">
        <f t="shared" si="16"/>
        <v>Low Burnout</v>
      </c>
      <c r="AT1033" t="str">
        <f>IF(HR[[#This Row],[YearsSinceLastPromotion]]&gt;4,"High Stagnation",
IF(HR[[#This Row],[YearsSinceLastPromotion]]&gt;=3,"Medium Stagnation","Low Stagnation"))</f>
        <v>Medium Stagnation</v>
      </c>
      <c r="AU1033" t="str">
        <f>IF(HR[[#This Row],[MonthlyIncome]]&lt;4000,"Low Salary",
IF(HR[[#This Row],[MonthlyIncome]]&lt;8000,"Medium Salary","High Salary"))</f>
        <v>High Salary</v>
      </c>
    </row>
    <row r="1034" spans="1:47">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IF(HR[[#This Row],[OverTime]]="Yes",1,0)</f>
        <v>1</v>
      </c>
      <c r="AK1034">
        <f>IF(HR[[#This Row],[JobSatisfaction]]&lt;=2,1,0)</f>
        <v>1</v>
      </c>
      <c r="AL1034">
        <f>IF(HR[[#This Row],[WorkLifeBalance]]&lt;=2,1,0)</f>
        <v>0</v>
      </c>
      <c r="AM1034">
        <f>IF(HR[[#This Row],[MonthlyIncome]]&lt;AVERAGE(HR[MonthlyIncome]),1,0)</f>
        <v>1</v>
      </c>
      <c r="AN1034">
        <f>IF(HR[[#This Row],[EnvironmentSatisfaction]]&lt;=2,1,0)</f>
        <v>1</v>
      </c>
      <c r="AO1034">
        <f>IF(HR[[#This Row],[YearsSinceLastPromotion]]&gt;4,1,0)</f>
        <v>0</v>
      </c>
      <c r="AP1034">
        <f>(HR[[#This Row],[OverTimeFlag]]*1.5+HR[[#This Row],[LowJobSatisFlag]]*2.5+HR[[#This Row],[LowWLBFlag]]*2+HR[[#This Row],[LowSalaryFlag]]*1.5+HR[[#This Row],[LowEnviFlag]]*2+HR[[#This Row],[LowProFlag]]*0.5)/10</f>
        <v>0.75</v>
      </c>
      <c r="AQ1034" t="str">
        <f>IF(A1034&gt;=_xlfn.PERCENTILE.INC($A$2:$A$1000,0.8),"High Risk",
IF(HR[[#This Row],[AttritionRiskScore]]&gt;=_xlfn.PERCENTILE.INC($AP$2:$AP$1000,0.5),"Medium Risk","Low Risk"))</f>
        <v>Medium Risk</v>
      </c>
      <c r="AR1034">
        <f>(HR[[#This Row],[OverTimeFlag]]*4+HR[[#This Row],[LowWLBFlag]]*3+HR[[#This Row],[LowJobSatisFlag]]*2+HR[[#This Row],[LowProFlag]]*1)/10</f>
        <v>0.6</v>
      </c>
      <c r="AS1034" t="str">
        <f t="shared" si="16"/>
        <v>Medium Burnout</v>
      </c>
      <c r="AT1034" t="str">
        <f>IF(HR[[#This Row],[YearsSinceLastPromotion]]&gt;4,"High Stagnation",
IF(HR[[#This Row],[YearsSinceLastPromotion]]&gt;=3,"Medium Stagnation","Low Stagnation"))</f>
        <v>Low Stagnation</v>
      </c>
      <c r="AU1034" t="str">
        <f>IF(HR[[#This Row],[MonthlyIncome]]&lt;4000,"Low Salary",
IF(HR[[#This Row],[MonthlyIncome]]&lt;8000,"Medium Salary","High Salary"))</f>
        <v>Low Salary</v>
      </c>
    </row>
    <row r="1035" spans="1:47">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IF(HR[[#This Row],[OverTime]]="Yes",1,0)</f>
        <v>0</v>
      </c>
      <c r="AK1035">
        <f>IF(HR[[#This Row],[JobSatisfaction]]&lt;=2,1,0)</f>
        <v>1</v>
      </c>
      <c r="AL1035">
        <f>IF(HR[[#This Row],[WorkLifeBalance]]&lt;=2,1,0)</f>
        <v>0</v>
      </c>
      <c r="AM1035">
        <f>IF(HR[[#This Row],[MonthlyIncome]]&lt;AVERAGE(HR[MonthlyIncome]),1,0)</f>
        <v>0</v>
      </c>
      <c r="AN1035">
        <f>IF(HR[[#This Row],[EnvironmentSatisfaction]]&lt;=2,1,0)</f>
        <v>0</v>
      </c>
      <c r="AO1035">
        <f>IF(HR[[#This Row],[YearsSinceLastPromotion]]&gt;4,1,0)</f>
        <v>0</v>
      </c>
      <c r="AP1035">
        <f>(HR[[#This Row],[OverTimeFlag]]*1.5+HR[[#This Row],[LowJobSatisFlag]]*2.5+HR[[#This Row],[LowWLBFlag]]*2+HR[[#This Row],[LowSalaryFlag]]*1.5+HR[[#This Row],[LowEnviFlag]]*2+HR[[#This Row],[LowProFlag]]*0.5)/10</f>
        <v>0.25</v>
      </c>
      <c r="AQ1035" t="str">
        <f>IF(A1035&gt;=_xlfn.PERCENTILE.INC($A$2:$A$1000,0.8),"High Risk",
IF(HR[[#This Row],[AttritionRiskScore]]&gt;=_xlfn.PERCENTILE.INC($AP$2:$AP$1000,0.5),"Medium Risk","Low Risk"))</f>
        <v>Low Risk</v>
      </c>
      <c r="AR1035">
        <f>(HR[[#This Row],[OverTimeFlag]]*4+HR[[#This Row],[LowWLBFlag]]*3+HR[[#This Row],[LowJobSatisFlag]]*2+HR[[#This Row],[LowProFlag]]*1)/10</f>
        <v>0.2</v>
      </c>
      <c r="AS1035" t="str">
        <f t="shared" si="16"/>
        <v>Low Burnout</v>
      </c>
      <c r="AT1035" t="str">
        <f>IF(HR[[#This Row],[YearsSinceLastPromotion]]&gt;4,"High Stagnation",
IF(HR[[#This Row],[YearsSinceLastPromotion]]&gt;=3,"Medium Stagnation","Low Stagnation"))</f>
        <v>Medium Stagnation</v>
      </c>
      <c r="AU1035" t="str">
        <f>IF(HR[[#This Row],[MonthlyIncome]]&lt;4000,"Low Salary",
IF(HR[[#This Row],[MonthlyIncome]]&lt;8000,"Medium Salary","High Salary"))</f>
        <v>Medium Salary</v>
      </c>
    </row>
    <row r="1036" spans="1:47">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IF(HR[[#This Row],[OverTime]]="Yes",1,0)</f>
        <v>1</v>
      </c>
      <c r="AK1036">
        <f>IF(HR[[#This Row],[JobSatisfaction]]&lt;=2,1,0)</f>
        <v>1</v>
      </c>
      <c r="AL1036">
        <f>IF(HR[[#This Row],[WorkLifeBalance]]&lt;=2,1,0)</f>
        <v>0</v>
      </c>
      <c r="AM1036">
        <f>IF(HR[[#This Row],[MonthlyIncome]]&lt;AVERAGE(HR[MonthlyIncome]),1,0)</f>
        <v>0</v>
      </c>
      <c r="AN1036">
        <f>IF(HR[[#This Row],[EnvironmentSatisfaction]]&lt;=2,1,0)</f>
        <v>1</v>
      </c>
      <c r="AO1036">
        <f>IF(HR[[#This Row],[YearsSinceLastPromotion]]&gt;4,1,0)</f>
        <v>0</v>
      </c>
      <c r="AP1036">
        <f>(HR[[#This Row],[OverTimeFlag]]*1.5+HR[[#This Row],[LowJobSatisFlag]]*2.5+HR[[#This Row],[LowWLBFlag]]*2+HR[[#This Row],[LowSalaryFlag]]*1.5+HR[[#This Row],[LowEnviFlag]]*2+HR[[#This Row],[LowProFlag]]*0.5)/10</f>
        <v>0.6</v>
      </c>
      <c r="AQ1036" t="str">
        <f>IF(A1036&gt;=_xlfn.PERCENTILE.INC($A$2:$A$1000,0.8),"High Risk",
IF(HR[[#This Row],[AttritionRiskScore]]&gt;=_xlfn.PERCENTILE.INC($AP$2:$AP$1000,0.5),"Medium Risk","Low Risk"))</f>
        <v>High Risk</v>
      </c>
      <c r="AR1036">
        <f>(HR[[#This Row],[OverTimeFlag]]*4+HR[[#This Row],[LowWLBFlag]]*3+HR[[#This Row],[LowJobSatisFlag]]*2+HR[[#This Row],[LowProFlag]]*1)/10</f>
        <v>0.6</v>
      </c>
      <c r="AS1036" t="str">
        <f t="shared" si="16"/>
        <v>Medium Burnout</v>
      </c>
      <c r="AT1036" t="str">
        <f>IF(HR[[#This Row],[YearsSinceLastPromotion]]&gt;4,"High Stagnation",
IF(HR[[#This Row],[YearsSinceLastPromotion]]&gt;=3,"Medium Stagnation","Low Stagnation"))</f>
        <v>Low Stagnation</v>
      </c>
      <c r="AU1036" t="str">
        <f>IF(HR[[#This Row],[MonthlyIncome]]&lt;4000,"Low Salary",
IF(HR[[#This Row],[MonthlyIncome]]&lt;8000,"Medium Salary","High Salary"))</f>
        <v>High Salary</v>
      </c>
    </row>
    <row r="1037" spans="1:47">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IF(HR[[#This Row],[OverTime]]="Yes",1,0)</f>
        <v>0</v>
      </c>
      <c r="AK1037">
        <f>IF(HR[[#This Row],[JobSatisfaction]]&lt;=2,1,0)</f>
        <v>1</v>
      </c>
      <c r="AL1037">
        <f>IF(HR[[#This Row],[WorkLifeBalance]]&lt;=2,1,0)</f>
        <v>0</v>
      </c>
      <c r="AM1037">
        <f>IF(HR[[#This Row],[MonthlyIncome]]&lt;AVERAGE(HR[MonthlyIncome]),1,0)</f>
        <v>1</v>
      </c>
      <c r="AN1037">
        <f>IF(HR[[#This Row],[EnvironmentSatisfaction]]&lt;=2,1,0)</f>
        <v>0</v>
      </c>
      <c r="AO1037">
        <f>IF(HR[[#This Row],[YearsSinceLastPromotion]]&gt;4,1,0)</f>
        <v>0</v>
      </c>
      <c r="AP1037">
        <f>(HR[[#This Row],[OverTimeFlag]]*1.5+HR[[#This Row],[LowJobSatisFlag]]*2.5+HR[[#This Row],[LowWLBFlag]]*2+HR[[#This Row],[LowSalaryFlag]]*1.5+HR[[#This Row],[LowEnviFlag]]*2+HR[[#This Row],[LowProFlag]]*0.5)/10</f>
        <v>0.4</v>
      </c>
      <c r="AQ1037" t="str">
        <f>IF(A1037&gt;=_xlfn.PERCENTILE.INC($A$2:$A$1000,0.8),"High Risk",
IF(HR[[#This Row],[AttritionRiskScore]]&gt;=_xlfn.PERCENTILE.INC($AP$2:$AP$1000,0.5),"Medium Risk","Low Risk"))</f>
        <v>Medium Risk</v>
      </c>
      <c r="AR1037">
        <f>(HR[[#This Row],[OverTimeFlag]]*4+HR[[#This Row],[LowWLBFlag]]*3+HR[[#This Row],[LowJobSatisFlag]]*2+HR[[#This Row],[LowProFlag]]*1)/10</f>
        <v>0.2</v>
      </c>
      <c r="AS1037" t="str">
        <f t="shared" si="16"/>
        <v>Low Burnout</v>
      </c>
      <c r="AT1037" t="str">
        <f>IF(HR[[#This Row],[YearsSinceLastPromotion]]&gt;4,"High Stagnation",
IF(HR[[#This Row],[YearsSinceLastPromotion]]&gt;=3,"Medium Stagnation","Low Stagnation"))</f>
        <v>Low Stagnation</v>
      </c>
      <c r="AU1037" t="str">
        <f>IF(HR[[#This Row],[MonthlyIncome]]&lt;4000,"Low Salary",
IF(HR[[#This Row],[MonthlyIncome]]&lt;8000,"Medium Salary","High Salary"))</f>
        <v>Low Salary</v>
      </c>
    </row>
    <row r="1038" spans="1:47">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IF(HR[[#This Row],[OverTime]]="Yes",1,0)</f>
        <v>1</v>
      </c>
      <c r="AK1038">
        <f>IF(HR[[#This Row],[JobSatisfaction]]&lt;=2,1,0)</f>
        <v>0</v>
      </c>
      <c r="AL1038">
        <f>IF(HR[[#This Row],[WorkLifeBalance]]&lt;=2,1,0)</f>
        <v>1</v>
      </c>
      <c r="AM1038">
        <f>IF(HR[[#This Row],[MonthlyIncome]]&lt;AVERAGE(HR[MonthlyIncome]),1,0)</f>
        <v>1</v>
      </c>
      <c r="AN1038">
        <f>IF(HR[[#This Row],[EnvironmentSatisfaction]]&lt;=2,1,0)</f>
        <v>1</v>
      </c>
      <c r="AO1038">
        <f>IF(HR[[#This Row],[YearsSinceLastPromotion]]&gt;4,1,0)</f>
        <v>0</v>
      </c>
      <c r="AP1038">
        <f>(HR[[#This Row],[OverTimeFlag]]*1.5+HR[[#This Row],[LowJobSatisFlag]]*2.5+HR[[#This Row],[LowWLBFlag]]*2+HR[[#This Row],[LowSalaryFlag]]*1.5+HR[[#This Row],[LowEnviFlag]]*2+HR[[#This Row],[LowProFlag]]*0.5)/10</f>
        <v>0.7</v>
      </c>
      <c r="AQ1038" t="str">
        <f>IF(A1038&gt;=_xlfn.PERCENTILE.INC($A$2:$A$1000,0.8),"High Risk",
IF(HR[[#This Row],[AttritionRiskScore]]&gt;=_xlfn.PERCENTILE.INC($AP$2:$AP$1000,0.5),"Medium Risk","Low Risk"))</f>
        <v>Medium Risk</v>
      </c>
      <c r="AR1038">
        <f>(HR[[#This Row],[OverTimeFlag]]*4+HR[[#This Row],[LowWLBFlag]]*3+HR[[#This Row],[LowJobSatisFlag]]*2+HR[[#This Row],[LowProFlag]]*1)/10</f>
        <v>0.7</v>
      </c>
      <c r="AS1038" t="str">
        <f t="shared" si="16"/>
        <v>High Burnout</v>
      </c>
      <c r="AT1038" t="str">
        <f>IF(HR[[#This Row],[YearsSinceLastPromotion]]&gt;4,"High Stagnation",
IF(HR[[#This Row],[YearsSinceLastPromotion]]&gt;=3,"Medium Stagnation","Low Stagnation"))</f>
        <v>Low Stagnation</v>
      </c>
      <c r="AU1038" t="str">
        <f>IF(HR[[#This Row],[MonthlyIncome]]&lt;4000,"Low Salary",
IF(HR[[#This Row],[MonthlyIncome]]&lt;8000,"Medium Salary","High Salary"))</f>
        <v>Low Salary</v>
      </c>
    </row>
    <row r="1039" spans="1:47">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IF(HR[[#This Row],[OverTime]]="Yes",1,0)</f>
        <v>1</v>
      </c>
      <c r="AK1039">
        <f>IF(HR[[#This Row],[JobSatisfaction]]&lt;=2,1,0)</f>
        <v>0</v>
      </c>
      <c r="AL1039">
        <f>IF(HR[[#This Row],[WorkLifeBalance]]&lt;=2,1,0)</f>
        <v>0</v>
      </c>
      <c r="AM1039">
        <f>IF(HR[[#This Row],[MonthlyIncome]]&lt;AVERAGE(HR[MonthlyIncome]),1,0)</f>
        <v>0</v>
      </c>
      <c r="AN1039">
        <f>IF(HR[[#This Row],[EnvironmentSatisfaction]]&lt;=2,1,0)</f>
        <v>1</v>
      </c>
      <c r="AO1039">
        <f>IF(HR[[#This Row],[YearsSinceLastPromotion]]&gt;4,1,0)</f>
        <v>0</v>
      </c>
      <c r="AP1039">
        <f>(HR[[#This Row],[OverTimeFlag]]*1.5+HR[[#This Row],[LowJobSatisFlag]]*2.5+HR[[#This Row],[LowWLBFlag]]*2+HR[[#This Row],[LowSalaryFlag]]*1.5+HR[[#This Row],[LowEnviFlag]]*2+HR[[#This Row],[LowProFlag]]*0.5)/10</f>
        <v>0.35</v>
      </c>
      <c r="AQ1039" t="str">
        <f>IF(A1039&gt;=_xlfn.PERCENTILE.INC($A$2:$A$1000,0.8),"High Risk",
IF(HR[[#This Row],[AttritionRiskScore]]&gt;=_xlfn.PERCENTILE.INC($AP$2:$AP$1000,0.5),"Medium Risk","Low Risk"))</f>
        <v>High Risk</v>
      </c>
      <c r="AR1039">
        <f>(HR[[#This Row],[OverTimeFlag]]*4+HR[[#This Row],[LowWLBFlag]]*3+HR[[#This Row],[LowJobSatisFlag]]*2+HR[[#This Row],[LowProFlag]]*1)/10</f>
        <v>0.4</v>
      </c>
      <c r="AS1039" t="str">
        <f t="shared" si="16"/>
        <v>Medium Burnout</v>
      </c>
      <c r="AT1039" t="str">
        <f>IF(HR[[#This Row],[YearsSinceLastPromotion]]&gt;4,"High Stagnation",
IF(HR[[#This Row],[YearsSinceLastPromotion]]&gt;=3,"Medium Stagnation","Low Stagnation"))</f>
        <v>Low Stagnation</v>
      </c>
      <c r="AU1039" t="str">
        <f>IF(HR[[#This Row],[MonthlyIncome]]&lt;4000,"Low Salary",
IF(HR[[#This Row],[MonthlyIncome]]&lt;8000,"Medium Salary","High Salary"))</f>
        <v>High Salary</v>
      </c>
    </row>
    <row r="1040" spans="1:47">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IF(HR[[#This Row],[OverTime]]="Yes",1,0)</f>
        <v>0</v>
      </c>
      <c r="AK1040">
        <f>IF(HR[[#This Row],[JobSatisfaction]]&lt;=2,1,0)</f>
        <v>1</v>
      </c>
      <c r="AL1040">
        <f>IF(HR[[#This Row],[WorkLifeBalance]]&lt;=2,1,0)</f>
        <v>0</v>
      </c>
      <c r="AM1040">
        <f>IF(HR[[#This Row],[MonthlyIncome]]&lt;AVERAGE(HR[MonthlyIncome]),1,0)</f>
        <v>1</v>
      </c>
      <c r="AN1040">
        <f>IF(HR[[#This Row],[EnvironmentSatisfaction]]&lt;=2,1,0)</f>
        <v>0</v>
      </c>
      <c r="AO1040">
        <f>IF(HR[[#This Row],[YearsSinceLastPromotion]]&gt;4,1,0)</f>
        <v>0</v>
      </c>
      <c r="AP1040">
        <f>(HR[[#This Row],[OverTimeFlag]]*1.5+HR[[#This Row],[LowJobSatisFlag]]*2.5+HR[[#This Row],[LowWLBFlag]]*2+HR[[#This Row],[LowSalaryFlag]]*1.5+HR[[#This Row],[LowEnviFlag]]*2+HR[[#This Row],[LowProFlag]]*0.5)/10</f>
        <v>0.4</v>
      </c>
      <c r="AQ1040" t="str">
        <f>IF(A1040&gt;=_xlfn.PERCENTILE.INC($A$2:$A$1000,0.8),"High Risk",
IF(HR[[#This Row],[AttritionRiskScore]]&gt;=_xlfn.PERCENTILE.INC($AP$2:$AP$1000,0.5),"Medium Risk","Low Risk"))</f>
        <v>High Risk</v>
      </c>
      <c r="AR1040">
        <f>(HR[[#This Row],[OverTimeFlag]]*4+HR[[#This Row],[LowWLBFlag]]*3+HR[[#This Row],[LowJobSatisFlag]]*2+HR[[#This Row],[LowProFlag]]*1)/10</f>
        <v>0.2</v>
      </c>
      <c r="AS1040" t="str">
        <f t="shared" si="16"/>
        <v>Low Burnout</v>
      </c>
      <c r="AT1040" t="str">
        <f>IF(HR[[#This Row],[YearsSinceLastPromotion]]&gt;4,"High Stagnation",
IF(HR[[#This Row],[YearsSinceLastPromotion]]&gt;=3,"Medium Stagnation","Low Stagnation"))</f>
        <v>Low Stagnation</v>
      </c>
      <c r="AU1040" t="str">
        <f>IF(HR[[#This Row],[MonthlyIncome]]&lt;4000,"Low Salary",
IF(HR[[#This Row],[MonthlyIncome]]&lt;8000,"Medium Salary","High Salary"))</f>
        <v>Medium Salary</v>
      </c>
    </row>
    <row r="1041" spans="1:47">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IF(HR[[#This Row],[OverTime]]="Yes",1,0)</f>
        <v>0</v>
      </c>
      <c r="AK1041">
        <f>IF(HR[[#This Row],[JobSatisfaction]]&lt;=2,1,0)</f>
        <v>0</v>
      </c>
      <c r="AL1041">
        <f>IF(HR[[#This Row],[WorkLifeBalance]]&lt;=2,1,0)</f>
        <v>0</v>
      </c>
      <c r="AM1041">
        <f>IF(HR[[#This Row],[MonthlyIncome]]&lt;AVERAGE(HR[MonthlyIncome]),1,0)</f>
        <v>1</v>
      </c>
      <c r="AN1041">
        <f>IF(HR[[#This Row],[EnvironmentSatisfaction]]&lt;=2,1,0)</f>
        <v>1</v>
      </c>
      <c r="AO1041">
        <f>IF(HR[[#This Row],[YearsSinceLastPromotion]]&gt;4,1,0)</f>
        <v>0</v>
      </c>
      <c r="AP1041">
        <f>(HR[[#This Row],[OverTimeFlag]]*1.5+HR[[#This Row],[LowJobSatisFlag]]*2.5+HR[[#This Row],[LowWLBFlag]]*2+HR[[#This Row],[LowSalaryFlag]]*1.5+HR[[#This Row],[LowEnviFlag]]*2+HR[[#This Row],[LowProFlag]]*0.5)/10</f>
        <v>0.35</v>
      </c>
      <c r="AQ1041" t="str">
        <f>IF(A1041&gt;=_xlfn.PERCENTILE.INC($A$2:$A$1000,0.8),"High Risk",
IF(HR[[#This Row],[AttritionRiskScore]]&gt;=_xlfn.PERCENTILE.INC($AP$2:$AP$1000,0.5),"Medium Risk","Low Risk"))</f>
        <v>Medium Risk</v>
      </c>
      <c r="AR1041">
        <f>(HR[[#This Row],[OverTimeFlag]]*4+HR[[#This Row],[LowWLBFlag]]*3+HR[[#This Row],[LowJobSatisFlag]]*2+HR[[#This Row],[LowProFlag]]*1)/10</f>
        <v>0</v>
      </c>
      <c r="AS1041" t="str">
        <f t="shared" si="16"/>
        <v>Low Burnout</v>
      </c>
      <c r="AT1041" t="str">
        <f>IF(HR[[#This Row],[YearsSinceLastPromotion]]&gt;4,"High Stagnation",
IF(HR[[#This Row],[YearsSinceLastPromotion]]&gt;=3,"Medium Stagnation","Low Stagnation"))</f>
        <v>Low Stagnation</v>
      </c>
      <c r="AU1041" t="str">
        <f>IF(HR[[#This Row],[MonthlyIncome]]&lt;4000,"Low Salary",
IF(HR[[#This Row],[MonthlyIncome]]&lt;8000,"Medium Salary","High Salary"))</f>
        <v>Low Salary</v>
      </c>
    </row>
    <row r="1042" spans="1:47">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IF(HR[[#This Row],[OverTime]]="Yes",1,0)</f>
        <v>0</v>
      </c>
      <c r="AK1042">
        <f>IF(HR[[#This Row],[JobSatisfaction]]&lt;=2,1,0)</f>
        <v>1</v>
      </c>
      <c r="AL1042">
        <f>IF(HR[[#This Row],[WorkLifeBalance]]&lt;=2,1,0)</f>
        <v>0</v>
      </c>
      <c r="AM1042">
        <f>IF(HR[[#This Row],[MonthlyIncome]]&lt;AVERAGE(HR[MonthlyIncome]),1,0)</f>
        <v>0</v>
      </c>
      <c r="AN1042">
        <f>IF(HR[[#This Row],[EnvironmentSatisfaction]]&lt;=2,1,0)</f>
        <v>0</v>
      </c>
      <c r="AO1042">
        <f>IF(HR[[#This Row],[YearsSinceLastPromotion]]&gt;4,1,0)</f>
        <v>0</v>
      </c>
      <c r="AP1042">
        <f>(HR[[#This Row],[OverTimeFlag]]*1.5+HR[[#This Row],[LowJobSatisFlag]]*2.5+HR[[#This Row],[LowWLBFlag]]*2+HR[[#This Row],[LowSalaryFlag]]*1.5+HR[[#This Row],[LowEnviFlag]]*2+HR[[#This Row],[LowProFlag]]*0.5)/10</f>
        <v>0.25</v>
      </c>
      <c r="AQ1042" t="str">
        <f>IF(A1042&gt;=_xlfn.PERCENTILE.INC($A$2:$A$1000,0.8),"High Risk",
IF(HR[[#This Row],[AttritionRiskScore]]&gt;=_xlfn.PERCENTILE.INC($AP$2:$AP$1000,0.5),"Medium Risk","Low Risk"))</f>
        <v>Low Risk</v>
      </c>
      <c r="AR1042">
        <f>(HR[[#This Row],[OverTimeFlag]]*4+HR[[#This Row],[LowWLBFlag]]*3+HR[[#This Row],[LowJobSatisFlag]]*2+HR[[#This Row],[LowProFlag]]*1)/10</f>
        <v>0.2</v>
      </c>
      <c r="AS1042" t="str">
        <f t="shared" si="16"/>
        <v>Low Burnout</v>
      </c>
      <c r="AT1042" t="str">
        <f>IF(HR[[#This Row],[YearsSinceLastPromotion]]&gt;4,"High Stagnation",
IF(HR[[#This Row],[YearsSinceLastPromotion]]&gt;=3,"Medium Stagnation","Low Stagnation"))</f>
        <v>Medium Stagnation</v>
      </c>
      <c r="AU1042" t="str">
        <f>IF(HR[[#This Row],[MonthlyIncome]]&lt;4000,"Low Salary",
IF(HR[[#This Row],[MonthlyIncome]]&lt;8000,"Medium Salary","High Salary"))</f>
        <v>High Salary</v>
      </c>
    </row>
    <row r="1043" spans="1:47">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IF(HR[[#This Row],[OverTime]]="Yes",1,0)</f>
        <v>0</v>
      </c>
      <c r="AK1043">
        <f>IF(HR[[#This Row],[JobSatisfaction]]&lt;=2,1,0)</f>
        <v>1</v>
      </c>
      <c r="AL1043">
        <f>IF(HR[[#This Row],[WorkLifeBalance]]&lt;=2,1,0)</f>
        <v>0</v>
      </c>
      <c r="AM1043">
        <f>IF(HR[[#This Row],[MonthlyIncome]]&lt;AVERAGE(HR[MonthlyIncome]),1,0)</f>
        <v>0</v>
      </c>
      <c r="AN1043">
        <f>IF(HR[[#This Row],[EnvironmentSatisfaction]]&lt;=2,1,0)</f>
        <v>0</v>
      </c>
      <c r="AO1043">
        <f>IF(HR[[#This Row],[YearsSinceLastPromotion]]&gt;4,1,0)</f>
        <v>0</v>
      </c>
      <c r="AP1043">
        <f>(HR[[#This Row],[OverTimeFlag]]*1.5+HR[[#This Row],[LowJobSatisFlag]]*2.5+HR[[#This Row],[LowWLBFlag]]*2+HR[[#This Row],[LowSalaryFlag]]*1.5+HR[[#This Row],[LowEnviFlag]]*2+HR[[#This Row],[LowProFlag]]*0.5)/10</f>
        <v>0.25</v>
      </c>
      <c r="AQ1043" t="str">
        <f>IF(A1043&gt;=_xlfn.PERCENTILE.INC($A$2:$A$1000,0.8),"High Risk",
IF(HR[[#This Row],[AttritionRiskScore]]&gt;=_xlfn.PERCENTILE.INC($AP$2:$AP$1000,0.5),"Medium Risk","Low Risk"))</f>
        <v>Low Risk</v>
      </c>
      <c r="AR1043">
        <f>(HR[[#This Row],[OverTimeFlag]]*4+HR[[#This Row],[LowWLBFlag]]*3+HR[[#This Row],[LowJobSatisFlag]]*2+HR[[#This Row],[LowProFlag]]*1)/10</f>
        <v>0.2</v>
      </c>
      <c r="AS1043" t="str">
        <f t="shared" si="16"/>
        <v>Low Burnout</v>
      </c>
      <c r="AT1043" t="str">
        <f>IF(HR[[#This Row],[YearsSinceLastPromotion]]&gt;4,"High Stagnation",
IF(HR[[#This Row],[YearsSinceLastPromotion]]&gt;=3,"Medium Stagnation","Low Stagnation"))</f>
        <v>Low Stagnation</v>
      </c>
      <c r="AU1043" t="str">
        <f>IF(HR[[#This Row],[MonthlyIncome]]&lt;4000,"Low Salary",
IF(HR[[#This Row],[MonthlyIncome]]&lt;8000,"Medium Salary","High Salary"))</f>
        <v>High Salary</v>
      </c>
    </row>
    <row r="1044" spans="1:47">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IF(HR[[#This Row],[OverTime]]="Yes",1,0)</f>
        <v>0</v>
      </c>
      <c r="AK1044">
        <f>IF(HR[[#This Row],[JobSatisfaction]]&lt;=2,1,0)</f>
        <v>0</v>
      </c>
      <c r="AL1044">
        <f>IF(HR[[#This Row],[WorkLifeBalance]]&lt;=2,1,0)</f>
        <v>0</v>
      </c>
      <c r="AM1044">
        <f>IF(HR[[#This Row],[MonthlyIncome]]&lt;AVERAGE(HR[MonthlyIncome]),1,0)</f>
        <v>1</v>
      </c>
      <c r="AN1044">
        <f>IF(HR[[#This Row],[EnvironmentSatisfaction]]&lt;=2,1,0)</f>
        <v>0</v>
      </c>
      <c r="AO1044">
        <f>IF(HR[[#This Row],[YearsSinceLastPromotion]]&gt;4,1,0)</f>
        <v>0</v>
      </c>
      <c r="AP1044">
        <f>(HR[[#This Row],[OverTimeFlag]]*1.5+HR[[#This Row],[LowJobSatisFlag]]*2.5+HR[[#This Row],[LowWLBFlag]]*2+HR[[#This Row],[LowSalaryFlag]]*1.5+HR[[#This Row],[LowEnviFlag]]*2+HR[[#This Row],[LowProFlag]]*0.5)/10</f>
        <v>0.15</v>
      </c>
      <c r="AQ1044" t="str">
        <f>IF(A1044&gt;=_xlfn.PERCENTILE.INC($A$2:$A$1000,0.8),"High Risk",
IF(HR[[#This Row],[AttritionRiskScore]]&gt;=_xlfn.PERCENTILE.INC($AP$2:$AP$1000,0.5),"Medium Risk","Low Risk"))</f>
        <v>Low Risk</v>
      </c>
      <c r="AR1044">
        <f>(HR[[#This Row],[OverTimeFlag]]*4+HR[[#This Row],[LowWLBFlag]]*3+HR[[#This Row],[LowJobSatisFlag]]*2+HR[[#This Row],[LowProFlag]]*1)/10</f>
        <v>0</v>
      </c>
      <c r="AS1044" t="str">
        <f t="shared" si="16"/>
        <v>Low Burnout</v>
      </c>
      <c r="AT1044" t="str">
        <f>IF(HR[[#This Row],[YearsSinceLastPromotion]]&gt;4,"High Stagnation",
IF(HR[[#This Row],[YearsSinceLastPromotion]]&gt;=3,"Medium Stagnation","Low Stagnation"))</f>
        <v>Low Stagnation</v>
      </c>
      <c r="AU1044" t="str">
        <f>IF(HR[[#This Row],[MonthlyIncome]]&lt;4000,"Low Salary",
IF(HR[[#This Row],[MonthlyIncome]]&lt;8000,"Medium Salary","High Salary"))</f>
        <v>Low Salary</v>
      </c>
    </row>
    <row r="1045" spans="1:47">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IF(HR[[#This Row],[OverTime]]="Yes",1,0)</f>
        <v>0</v>
      </c>
      <c r="AK1045">
        <f>IF(HR[[#This Row],[JobSatisfaction]]&lt;=2,1,0)</f>
        <v>1</v>
      </c>
      <c r="AL1045">
        <f>IF(HR[[#This Row],[WorkLifeBalance]]&lt;=2,1,0)</f>
        <v>1</v>
      </c>
      <c r="AM1045">
        <f>IF(HR[[#This Row],[MonthlyIncome]]&lt;AVERAGE(HR[MonthlyIncome]),1,0)</f>
        <v>0</v>
      </c>
      <c r="AN1045">
        <f>IF(HR[[#This Row],[EnvironmentSatisfaction]]&lt;=2,1,0)</f>
        <v>0</v>
      </c>
      <c r="AO1045">
        <f>IF(HR[[#This Row],[YearsSinceLastPromotion]]&gt;4,1,0)</f>
        <v>1</v>
      </c>
      <c r="AP1045">
        <f>(HR[[#This Row],[OverTimeFlag]]*1.5+HR[[#This Row],[LowJobSatisFlag]]*2.5+HR[[#This Row],[LowWLBFlag]]*2+HR[[#This Row],[LowSalaryFlag]]*1.5+HR[[#This Row],[LowEnviFlag]]*2+HR[[#This Row],[LowProFlag]]*0.5)/10</f>
        <v>0.5</v>
      </c>
      <c r="AQ1045" t="str">
        <f>IF(A1045&gt;=_xlfn.PERCENTILE.INC($A$2:$A$1000,0.8),"High Risk",
IF(HR[[#This Row],[AttritionRiskScore]]&gt;=_xlfn.PERCENTILE.INC($AP$2:$AP$1000,0.5),"Medium Risk","Low Risk"))</f>
        <v>High Risk</v>
      </c>
      <c r="AR1045">
        <f>(HR[[#This Row],[OverTimeFlag]]*4+HR[[#This Row],[LowWLBFlag]]*3+HR[[#This Row],[LowJobSatisFlag]]*2+HR[[#This Row],[LowProFlag]]*1)/10</f>
        <v>0.6</v>
      </c>
      <c r="AS1045" t="str">
        <f t="shared" si="16"/>
        <v>Medium Burnout</v>
      </c>
      <c r="AT1045" t="str">
        <f>IF(HR[[#This Row],[YearsSinceLastPromotion]]&gt;4,"High Stagnation",
IF(HR[[#This Row],[YearsSinceLastPromotion]]&gt;=3,"Medium Stagnation","Low Stagnation"))</f>
        <v>High Stagnation</v>
      </c>
      <c r="AU1045" t="str">
        <f>IF(HR[[#This Row],[MonthlyIncome]]&lt;4000,"Low Salary",
IF(HR[[#This Row],[MonthlyIncome]]&lt;8000,"Medium Salary","High Salary"))</f>
        <v>High Salary</v>
      </c>
    </row>
    <row r="1046" spans="1:47">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IF(HR[[#This Row],[OverTime]]="Yes",1,0)</f>
        <v>0</v>
      </c>
      <c r="AK1046">
        <f>IF(HR[[#This Row],[JobSatisfaction]]&lt;=2,1,0)</f>
        <v>0</v>
      </c>
      <c r="AL1046">
        <f>IF(HR[[#This Row],[WorkLifeBalance]]&lt;=2,1,0)</f>
        <v>1</v>
      </c>
      <c r="AM1046">
        <f>IF(HR[[#This Row],[MonthlyIncome]]&lt;AVERAGE(HR[MonthlyIncome]),1,0)</f>
        <v>0</v>
      </c>
      <c r="AN1046">
        <f>IF(HR[[#This Row],[EnvironmentSatisfaction]]&lt;=2,1,0)</f>
        <v>1</v>
      </c>
      <c r="AO1046">
        <f>IF(HR[[#This Row],[YearsSinceLastPromotion]]&gt;4,1,0)</f>
        <v>0</v>
      </c>
      <c r="AP1046">
        <f>(HR[[#This Row],[OverTimeFlag]]*1.5+HR[[#This Row],[LowJobSatisFlag]]*2.5+HR[[#This Row],[LowWLBFlag]]*2+HR[[#This Row],[LowSalaryFlag]]*1.5+HR[[#This Row],[LowEnviFlag]]*2+HR[[#This Row],[LowProFlag]]*0.5)/10</f>
        <v>0.4</v>
      </c>
      <c r="AQ1046" t="str">
        <f>IF(A1046&gt;=_xlfn.PERCENTILE.INC($A$2:$A$1000,0.8),"High Risk",
IF(HR[[#This Row],[AttritionRiskScore]]&gt;=_xlfn.PERCENTILE.INC($AP$2:$AP$1000,0.5),"Medium Risk","Low Risk"))</f>
        <v>High Risk</v>
      </c>
      <c r="AR1046">
        <f>(HR[[#This Row],[OverTimeFlag]]*4+HR[[#This Row],[LowWLBFlag]]*3+HR[[#This Row],[LowJobSatisFlag]]*2+HR[[#This Row],[LowProFlag]]*1)/10</f>
        <v>0.3</v>
      </c>
      <c r="AS1046" t="str">
        <f t="shared" si="16"/>
        <v>Low Burnout</v>
      </c>
      <c r="AT1046" t="str">
        <f>IF(HR[[#This Row],[YearsSinceLastPromotion]]&gt;4,"High Stagnation",
IF(HR[[#This Row],[YearsSinceLastPromotion]]&gt;=3,"Medium Stagnation","Low Stagnation"))</f>
        <v>Low Stagnation</v>
      </c>
      <c r="AU1046" t="str">
        <f>IF(HR[[#This Row],[MonthlyIncome]]&lt;4000,"Low Salary",
IF(HR[[#This Row],[MonthlyIncome]]&lt;8000,"Medium Salary","High Salary"))</f>
        <v>Medium Salary</v>
      </c>
    </row>
    <row r="1047" spans="1:47">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IF(HR[[#This Row],[OverTime]]="Yes",1,0)</f>
        <v>0</v>
      </c>
      <c r="AK1047">
        <f>IF(HR[[#This Row],[JobSatisfaction]]&lt;=2,1,0)</f>
        <v>0</v>
      </c>
      <c r="AL1047">
        <f>IF(HR[[#This Row],[WorkLifeBalance]]&lt;=2,1,0)</f>
        <v>0</v>
      </c>
      <c r="AM1047">
        <f>IF(HR[[#This Row],[MonthlyIncome]]&lt;AVERAGE(HR[MonthlyIncome]),1,0)</f>
        <v>1</v>
      </c>
      <c r="AN1047">
        <f>IF(HR[[#This Row],[EnvironmentSatisfaction]]&lt;=2,1,0)</f>
        <v>0</v>
      </c>
      <c r="AO1047">
        <f>IF(HR[[#This Row],[YearsSinceLastPromotion]]&gt;4,1,0)</f>
        <v>0</v>
      </c>
      <c r="AP1047">
        <f>(HR[[#This Row],[OverTimeFlag]]*1.5+HR[[#This Row],[LowJobSatisFlag]]*2.5+HR[[#This Row],[LowWLBFlag]]*2+HR[[#This Row],[LowSalaryFlag]]*1.5+HR[[#This Row],[LowEnviFlag]]*2+HR[[#This Row],[LowProFlag]]*0.5)/10</f>
        <v>0.15</v>
      </c>
      <c r="AQ1047" t="str">
        <f>IF(A1047&gt;=_xlfn.PERCENTILE.INC($A$2:$A$1000,0.8),"High Risk",
IF(HR[[#This Row],[AttritionRiskScore]]&gt;=_xlfn.PERCENTILE.INC($AP$2:$AP$1000,0.5),"Medium Risk","Low Risk"))</f>
        <v>Low Risk</v>
      </c>
      <c r="AR1047">
        <f>(HR[[#This Row],[OverTimeFlag]]*4+HR[[#This Row],[LowWLBFlag]]*3+HR[[#This Row],[LowJobSatisFlag]]*2+HR[[#This Row],[LowProFlag]]*1)/10</f>
        <v>0</v>
      </c>
      <c r="AS1047" t="str">
        <f t="shared" si="16"/>
        <v>Low Burnout</v>
      </c>
      <c r="AT1047" t="str">
        <f>IF(HR[[#This Row],[YearsSinceLastPromotion]]&gt;4,"High Stagnation",
IF(HR[[#This Row],[YearsSinceLastPromotion]]&gt;=3,"Medium Stagnation","Low Stagnation"))</f>
        <v>Low Stagnation</v>
      </c>
      <c r="AU1047" t="str">
        <f>IF(HR[[#This Row],[MonthlyIncome]]&lt;4000,"Low Salary",
IF(HR[[#This Row],[MonthlyIncome]]&lt;8000,"Medium Salary","High Salary"))</f>
        <v>Low Salary</v>
      </c>
    </row>
    <row r="1048" spans="1:47">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IF(HR[[#This Row],[OverTime]]="Yes",1,0)</f>
        <v>0</v>
      </c>
      <c r="AK1048">
        <f>IF(HR[[#This Row],[JobSatisfaction]]&lt;=2,1,0)</f>
        <v>1</v>
      </c>
      <c r="AL1048">
        <f>IF(HR[[#This Row],[WorkLifeBalance]]&lt;=2,1,0)</f>
        <v>1</v>
      </c>
      <c r="AM1048">
        <f>IF(HR[[#This Row],[MonthlyIncome]]&lt;AVERAGE(HR[MonthlyIncome]),1,0)</f>
        <v>1</v>
      </c>
      <c r="AN1048">
        <f>IF(HR[[#This Row],[EnvironmentSatisfaction]]&lt;=2,1,0)</f>
        <v>0</v>
      </c>
      <c r="AO1048">
        <f>IF(HR[[#This Row],[YearsSinceLastPromotion]]&gt;4,1,0)</f>
        <v>0</v>
      </c>
      <c r="AP1048">
        <f>(HR[[#This Row],[OverTimeFlag]]*1.5+HR[[#This Row],[LowJobSatisFlag]]*2.5+HR[[#This Row],[LowWLBFlag]]*2+HR[[#This Row],[LowSalaryFlag]]*1.5+HR[[#This Row],[LowEnviFlag]]*2+HR[[#This Row],[LowProFlag]]*0.5)/10</f>
        <v>0.6</v>
      </c>
      <c r="AQ1048" t="str">
        <f>IF(A1048&gt;=_xlfn.PERCENTILE.INC($A$2:$A$1000,0.8),"High Risk",
IF(HR[[#This Row],[AttritionRiskScore]]&gt;=_xlfn.PERCENTILE.INC($AP$2:$AP$1000,0.5),"Medium Risk","Low Risk"))</f>
        <v>Medium Risk</v>
      </c>
      <c r="AR1048">
        <f>(HR[[#This Row],[OverTimeFlag]]*4+HR[[#This Row],[LowWLBFlag]]*3+HR[[#This Row],[LowJobSatisFlag]]*2+HR[[#This Row],[LowProFlag]]*1)/10</f>
        <v>0.5</v>
      </c>
      <c r="AS1048" t="str">
        <f t="shared" si="16"/>
        <v>Medium Burnout</v>
      </c>
      <c r="AT1048" t="str">
        <f>IF(HR[[#This Row],[YearsSinceLastPromotion]]&gt;4,"High Stagnation",
IF(HR[[#This Row],[YearsSinceLastPromotion]]&gt;=3,"Medium Stagnation","Low Stagnation"))</f>
        <v>Low Stagnation</v>
      </c>
      <c r="AU1048" t="str">
        <f>IF(HR[[#This Row],[MonthlyIncome]]&lt;4000,"Low Salary",
IF(HR[[#This Row],[MonthlyIncome]]&lt;8000,"Medium Salary","High Salary"))</f>
        <v>Low Salary</v>
      </c>
    </row>
    <row r="1049" spans="1:47">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IF(HR[[#This Row],[OverTime]]="Yes",1,0)</f>
        <v>0</v>
      </c>
      <c r="AK1049">
        <f>IF(HR[[#This Row],[JobSatisfaction]]&lt;=2,1,0)</f>
        <v>1</v>
      </c>
      <c r="AL1049">
        <f>IF(HR[[#This Row],[WorkLifeBalance]]&lt;=2,1,0)</f>
        <v>0</v>
      </c>
      <c r="AM1049">
        <f>IF(HR[[#This Row],[MonthlyIncome]]&lt;AVERAGE(HR[MonthlyIncome]),1,0)</f>
        <v>1</v>
      </c>
      <c r="AN1049">
        <f>IF(HR[[#This Row],[EnvironmentSatisfaction]]&lt;=2,1,0)</f>
        <v>0</v>
      </c>
      <c r="AO1049">
        <f>IF(HR[[#This Row],[YearsSinceLastPromotion]]&gt;4,1,0)</f>
        <v>0</v>
      </c>
      <c r="AP1049">
        <f>(HR[[#This Row],[OverTimeFlag]]*1.5+HR[[#This Row],[LowJobSatisFlag]]*2.5+HR[[#This Row],[LowWLBFlag]]*2+HR[[#This Row],[LowSalaryFlag]]*1.5+HR[[#This Row],[LowEnviFlag]]*2+HR[[#This Row],[LowProFlag]]*0.5)/10</f>
        <v>0.4</v>
      </c>
      <c r="AQ1049" t="str">
        <f>IF(A1049&gt;=_xlfn.PERCENTILE.INC($A$2:$A$1000,0.8),"High Risk",
IF(HR[[#This Row],[AttritionRiskScore]]&gt;=_xlfn.PERCENTILE.INC($AP$2:$AP$1000,0.5),"Medium Risk","Low Risk"))</f>
        <v>Medium Risk</v>
      </c>
      <c r="AR1049">
        <f>(HR[[#This Row],[OverTimeFlag]]*4+HR[[#This Row],[LowWLBFlag]]*3+HR[[#This Row],[LowJobSatisFlag]]*2+HR[[#This Row],[LowProFlag]]*1)/10</f>
        <v>0.2</v>
      </c>
      <c r="AS1049" t="str">
        <f t="shared" si="16"/>
        <v>Low Burnout</v>
      </c>
      <c r="AT1049" t="str">
        <f>IF(HR[[#This Row],[YearsSinceLastPromotion]]&gt;4,"High Stagnation",
IF(HR[[#This Row],[YearsSinceLastPromotion]]&gt;=3,"Medium Stagnation","Low Stagnation"))</f>
        <v>Low Stagnation</v>
      </c>
      <c r="AU1049" t="str">
        <f>IF(HR[[#This Row],[MonthlyIncome]]&lt;4000,"Low Salary",
IF(HR[[#This Row],[MonthlyIncome]]&lt;8000,"Medium Salary","High Salary"))</f>
        <v>Medium Salary</v>
      </c>
    </row>
    <row r="1050" spans="1:47">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IF(HR[[#This Row],[OverTime]]="Yes",1,0)</f>
        <v>0</v>
      </c>
      <c r="AK1050">
        <f>IF(HR[[#This Row],[JobSatisfaction]]&lt;=2,1,0)</f>
        <v>1</v>
      </c>
      <c r="AL1050">
        <f>IF(HR[[#This Row],[WorkLifeBalance]]&lt;=2,1,0)</f>
        <v>0</v>
      </c>
      <c r="AM1050">
        <f>IF(HR[[#This Row],[MonthlyIncome]]&lt;AVERAGE(HR[MonthlyIncome]),1,0)</f>
        <v>1</v>
      </c>
      <c r="AN1050">
        <f>IF(HR[[#This Row],[EnvironmentSatisfaction]]&lt;=2,1,0)</f>
        <v>0</v>
      </c>
      <c r="AO1050">
        <f>IF(HR[[#This Row],[YearsSinceLastPromotion]]&gt;4,1,0)</f>
        <v>0</v>
      </c>
      <c r="AP1050">
        <f>(HR[[#This Row],[OverTimeFlag]]*1.5+HR[[#This Row],[LowJobSatisFlag]]*2.5+HR[[#This Row],[LowWLBFlag]]*2+HR[[#This Row],[LowSalaryFlag]]*1.5+HR[[#This Row],[LowEnviFlag]]*2+HR[[#This Row],[LowProFlag]]*0.5)/10</f>
        <v>0.4</v>
      </c>
      <c r="AQ1050" t="str">
        <f>IF(A1050&gt;=_xlfn.PERCENTILE.INC($A$2:$A$1000,0.8),"High Risk",
IF(HR[[#This Row],[AttritionRiskScore]]&gt;=_xlfn.PERCENTILE.INC($AP$2:$AP$1000,0.5),"Medium Risk","Low Risk"))</f>
        <v>Medium Risk</v>
      </c>
      <c r="AR1050">
        <f>(HR[[#This Row],[OverTimeFlag]]*4+HR[[#This Row],[LowWLBFlag]]*3+HR[[#This Row],[LowJobSatisFlag]]*2+HR[[#This Row],[LowProFlag]]*1)/10</f>
        <v>0.2</v>
      </c>
      <c r="AS1050" t="str">
        <f t="shared" si="16"/>
        <v>Low Burnout</v>
      </c>
      <c r="AT1050" t="str">
        <f>IF(HR[[#This Row],[YearsSinceLastPromotion]]&gt;4,"High Stagnation",
IF(HR[[#This Row],[YearsSinceLastPromotion]]&gt;=3,"Medium Stagnation","Low Stagnation"))</f>
        <v>Medium Stagnation</v>
      </c>
      <c r="AU1050" t="str">
        <f>IF(HR[[#This Row],[MonthlyIncome]]&lt;4000,"Low Salary",
IF(HR[[#This Row],[MonthlyIncome]]&lt;8000,"Medium Salary","High Salary"))</f>
        <v>Medium Salary</v>
      </c>
    </row>
    <row r="1051" spans="1:47">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IF(HR[[#This Row],[OverTime]]="Yes",1,0)</f>
        <v>0</v>
      </c>
      <c r="AK1051">
        <f>IF(HR[[#This Row],[JobSatisfaction]]&lt;=2,1,0)</f>
        <v>0</v>
      </c>
      <c r="AL1051">
        <f>IF(HR[[#This Row],[WorkLifeBalance]]&lt;=2,1,0)</f>
        <v>1</v>
      </c>
      <c r="AM1051">
        <f>IF(HR[[#This Row],[MonthlyIncome]]&lt;AVERAGE(HR[MonthlyIncome]),1,0)</f>
        <v>1</v>
      </c>
      <c r="AN1051">
        <f>IF(HR[[#This Row],[EnvironmentSatisfaction]]&lt;=2,1,0)</f>
        <v>0</v>
      </c>
      <c r="AO1051">
        <f>IF(HR[[#This Row],[YearsSinceLastPromotion]]&gt;4,1,0)</f>
        <v>0</v>
      </c>
      <c r="AP1051">
        <f>(HR[[#This Row],[OverTimeFlag]]*1.5+HR[[#This Row],[LowJobSatisFlag]]*2.5+HR[[#This Row],[LowWLBFlag]]*2+HR[[#This Row],[LowSalaryFlag]]*1.5+HR[[#This Row],[LowEnviFlag]]*2+HR[[#This Row],[LowProFlag]]*0.5)/10</f>
        <v>0.35</v>
      </c>
      <c r="AQ1051" t="str">
        <f>IF(A1051&gt;=_xlfn.PERCENTILE.INC($A$2:$A$1000,0.8),"High Risk",
IF(HR[[#This Row],[AttritionRiskScore]]&gt;=_xlfn.PERCENTILE.INC($AP$2:$AP$1000,0.5),"Medium Risk","Low Risk"))</f>
        <v>Medium Risk</v>
      </c>
      <c r="AR1051">
        <f>(HR[[#This Row],[OverTimeFlag]]*4+HR[[#This Row],[LowWLBFlag]]*3+HR[[#This Row],[LowJobSatisFlag]]*2+HR[[#This Row],[LowProFlag]]*1)/10</f>
        <v>0.3</v>
      </c>
      <c r="AS1051" t="str">
        <f t="shared" si="16"/>
        <v>Low Burnout</v>
      </c>
      <c r="AT1051" t="str">
        <f>IF(HR[[#This Row],[YearsSinceLastPromotion]]&gt;4,"High Stagnation",
IF(HR[[#This Row],[YearsSinceLastPromotion]]&gt;=3,"Medium Stagnation","Low Stagnation"))</f>
        <v>Low Stagnation</v>
      </c>
      <c r="AU1051" t="str">
        <f>IF(HR[[#This Row],[MonthlyIncome]]&lt;4000,"Low Salary",
IF(HR[[#This Row],[MonthlyIncome]]&lt;8000,"Medium Salary","High Salary"))</f>
        <v>Medium Salary</v>
      </c>
    </row>
    <row r="1052" spans="1:47">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IF(HR[[#This Row],[OverTime]]="Yes",1,0)</f>
        <v>0</v>
      </c>
      <c r="AK1052">
        <f>IF(HR[[#This Row],[JobSatisfaction]]&lt;=2,1,0)</f>
        <v>0</v>
      </c>
      <c r="AL1052">
        <f>IF(HR[[#This Row],[WorkLifeBalance]]&lt;=2,1,0)</f>
        <v>0</v>
      </c>
      <c r="AM1052">
        <f>IF(HR[[#This Row],[MonthlyIncome]]&lt;AVERAGE(HR[MonthlyIncome]),1,0)</f>
        <v>1</v>
      </c>
      <c r="AN1052">
        <f>IF(HR[[#This Row],[EnvironmentSatisfaction]]&lt;=2,1,0)</f>
        <v>1</v>
      </c>
      <c r="AO1052">
        <f>IF(HR[[#This Row],[YearsSinceLastPromotion]]&gt;4,1,0)</f>
        <v>1</v>
      </c>
      <c r="AP1052">
        <f>(HR[[#This Row],[OverTimeFlag]]*1.5+HR[[#This Row],[LowJobSatisFlag]]*2.5+HR[[#This Row],[LowWLBFlag]]*2+HR[[#This Row],[LowSalaryFlag]]*1.5+HR[[#This Row],[LowEnviFlag]]*2+HR[[#This Row],[LowProFlag]]*0.5)/10</f>
        <v>0.4</v>
      </c>
      <c r="AQ1052" t="str">
        <f>IF(A1052&gt;=_xlfn.PERCENTILE.INC($A$2:$A$1000,0.8),"High Risk",
IF(HR[[#This Row],[AttritionRiskScore]]&gt;=_xlfn.PERCENTILE.INC($AP$2:$AP$1000,0.5),"Medium Risk","Low Risk"))</f>
        <v>Medium Risk</v>
      </c>
      <c r="AR1052">
        <f>(HR[[#This Row],[OverTimeFlag]]*4+HR[[#This Row],[LowWLBFlag]]*3+HR[[#This Row],[LowJobSatisFlag]]*2+HR[[#This Row],[LowProFlag]]*1)/10</f>
        <v>0.1</v>
      </c>
      <c r="AS1052" t="str">
        <f t="shared" si="16"/>
        <v>Low Burnout</v>
      </c>
      <c r="AT1052" t="str">
        <f>IF(HR[[#This Row],[YearsSinceLastPromotion]]&gt;4,"High Stagnation",
IF(HR[[#This Row],[YearsSinceLastPromotion]]&gt;=3,"Medium Stagnation","Low Stagnation"))</f>
        <v>High Stagnation</v>
      </c>
      <c r="AU1052" t="str">
        <f>IF(HR[[#This Row],[MonthlyIncome]]&lt;4000,"Low Salary",
IF(HR[[#This Row],[MonthlyIncome]]&lt;8000,"Medium Salary","High Salary"))</f>
        <v>Low Salary</v>
      </c>
    </row>
    <row r="1053" spans="1:47">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IF(HR[[#This Row],[OverTime]]="Yes",1,0)</f>
        <v>0</v>
      </c>
      <c r="AK1053">
        <f>IF(HR[[#This Row],[JobSatisfaction]]&lt;=2,1,0)</f>
        <v>0</v>
      </c>
      <c r="AL1053">
        <f>IF(HR[[#This Row],[WorkLifeBalance]]&lt;=2,1,0)</f>
        <v>1</v>
      </c>
      <c r="AM1053">
        <f>IF(HR[[#This Row],[MonthlyIncome]]&lt;AVERAGE(HR[MonthlyIncome]),1,0)</f>
        <v>1</v>
      </c>
      <c r="AN1053">
        <f>IF(HR[[#This Row],[EnvironmentSatisfaction]]&lt;=2,1,0)</f>
        <v>1</v>
      </c>
      <c r="AO1053">
        <f>IF(HR[[#This Row],[YearsSinceLastPromotion]]&gt;4,1,0)</f>
        <v>0</v>
      </c>
      <c r="AP1053">
        <f>(HR[[#This Row],[OverTimeFlag]]*1.5+HR[[#This Row],[LowJobSatisFlag]]*2.5+HR[[#This Row],[LowWLBFlag]]*2+HR[[#This Row],[LowSalaryFlag]]*1.5+HR[[#This Row],[LowEnviFlag]]*2+HR[[#This Row],[LowProFlag]]*0.5)/10</f>
        <v>0.55000000000000004</v>
      </c>
      <c r="AQ1053" t="str">
        <f>IF(A1053&gt;=_xlfn.PERCENTILE.INC($A$2:$A$1000,0.8),"High Risk",
IF(HR[[#This Row],[AttritionRiskScore]]&gt;=_xlfn.PERCENTILE.INC($AP$2:$AP$1000,0.5),"Medium Risk","Low Risk"))</f>
        <v>Medium Risk</v>
      </c>
      <c r="AR1053">
        <f>(HR[[#This Row],[OverTimeFlag]]*4+HR[[#This Row],[LowWLBFlag]]*3+HR[[#This Row],[LowJobSatisFlag]]*2+HR[[#This Row],[LowProFlag]]*1)/10</f>
        <v>0.3</v>
      </c>
      <c r="AS1053" t="str">
        <f t="shared" si="16"/>
        <v>Low Burnout</v>
      </c>
      <c r="AT1053" t="str">
        <f>IF(HR[[#This Row],[YearsSinceLastPromotion]]&gt;4,"High Stagnation",
IF(HR[[#This Row],[YearsSinceLastPromotion]]&gt;=3,"Medium Stagnation","Low Stagnation"))</f>
        <v>Low Stagnation</v>
      </c>
      <c r="AU1053" t="str">
        <f>IF(HR[[#This Row],[MonthlyIncome]]&lt;4000,"Low Salary",
IF(HR[[#This Row],[MonthlyIncome]]&lt;8000,"Medium Salary","High Salary"))</f>
        <v>Medium Salary</v>
      </c>
    </row>
    <row r="1054" spans="1:47">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IF(HR[[#This Row],[OverTime]]="Yes",1,0)</f>
        <v>0</v>
      </c>
      <c r="AK1054">
        <f>IF(HR[[#This Row],[JobSatisfaction]]&lt;=2,1,0)</f>
        <v>0</v>
      </c>
      <c r="AL1054">
        <f>IF(HR[[#This Row],[WorkLifeBalance]]&lt;=2,1,0)</f>
        <v>1</v>
      </c>
      <c r="AM1054">
        <f>IF(HR[[#This Row],[MonthlyIncome]]&lt;AVERAGE(HR[MonthlyIncome]),1,0)</f>
        <v>1</v>
      </c>
      <c r="AN1054">
        <f>IF(HR[[#This Row],[EnvironmentSatisfaction]]&lt;=2,1,0)</f>
        <v>0</v>
      </c>
      <c r="AO1054">
        <f>IF(HR[[#This Row],[YearsSinceLastPromotion]]&gt;4,1,0)</f>
        <v>0</v>
      </c>
      <c r="AP1054">
        <f>(HR[[#This Row],[OverTimeFlag]]*1.5+HR[[#This Row],[LowJobSatisFlag]]*2.5+HR[[#This Row],[LowWLBFlag]]*2+HR[[#This Row],[LowSalaryFlag]]*1.5+HR[[#This Row],[LowEnviFlag]]*2+HR[[#This Row],[LowProFlag]]*0.5)/10</f>
        <v>0.35</v>
      </c>
      <c r="AQ1054" t="str">
        <f>IF(A1054&gt;=_xlfn.PERCENTILE.INC($A$2:$A$1000,0.8),"High Risk",
IF(HR[[#This Row],[AttritionRiskScore]]&gt;=_xlfn.PERCENTILE.INC($AP$2:$AP$1000,0.5),"Medium Risk","Low Risk"))</f>
        <v>Medium Risk</v>
      </c>
      <c r="AR1054">
        <f>(HR[[#This Row],[OverTimeFlag]]*4+HR[[#This Row],[LowWLBFlag]]*3+HR[[#This Row],[LowJobSatisFlag]]*2+HR[[#This Row],[LowProFlag]]*1)/10</f>
        <v>0.3</v>
      </c>
      <c r="AS1054" t="str">
        <f t="shared" si="16"/>
        <v>Low Burnout</v>
      </c>
      <c r="AT1054" t="str">
        <f>IF(HR[[#This Row],[YearsSinceLastPromotion]]&gt;4,"High Stagnation",
IF(HR[[#This Row],[YearsSinceLastPromotion]]&gt;=3,"Medium Stagnation","Low Stagnation"))</f>
        <v>Low Stagnation</v>
      </c>
      <c r="AU1054" t="str">
        <f>IF(HR[[#This Row],[MonthlyIncome]]&lt;4000,"Low Salary",
IF(HR[[#This Row],[MonthlyIncome]]&lt;8000,"Medium Salary","High Salary"))</f>
        <v>Low Salary</v>
      </c>
    </row>
    <row r="1055" spans="1:47">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IF(HR[[#This Row],[OverTime]]="Yes",1,0)</f>
        <v>0</v>
      </c>
      <c r="AK1055">
        <f>IF(HR[[#This Row],[JobSatisfaction]]&lt;=2,1,0)</f>
        <v>0</v>
      </c>
      <c r="AL1055">
        <f>IF(HR[[#This Row],[WorkLifeBalance]]&lt;=2,1,0)</f>
        <v>1</v>
      </c>
      <c r="AM1055">
        <f>IF(HR[[#This Row],[MonthlyIncome]]&lt;AVERAGE(HR[MonthlyIncome]),1,0)</f>
        <v>1</v>
      </c>
      <c r="AN1055">
        <f>IF(HR[[#This Row],[EnvironmentSatisfaction]]&lt;=2,1,0)</f>
        <v>1</v>
      </c>
      <c r="AO1055">
        <f>IF(HR[[#This Row],[YearsSinceLastPromotion]]&gt;4,1,0)</f>
        <v>0</v>
      </c>
      <c r="AP1055">
        <f>(HR[[#This Row],[OverTimeFlag]]*1.5+HR[[#This Row],[LowJobSatisFlag]]*2.5+HR[[#This Row],[LowWLBFlag]]*2+HR[[#This Row],[LowSalaryFlag]]*1.5+HR[[#This Row],[LowEnviFlag]]*2+HR[[#This Row],[LowProFlag]]*0.5)/10</f>
        <v>0.55000000000000004</v>
      </c>
      <c r="AQ1055" t="str">
        <f>IF(A1055&gt;=_xlfn.PERCENTILE.INC($A$2:$A$1000,0.8),"High Risk",
IF(HR[[#This Row],[AttritionRiskScore]]&gt;=_xlfn.PERCENTILE.INC($AP$2:$AP$1000,0.5),"Medium Risk","Low Risk"))</f>
        <v>High Risk</v>
      </c>
      <c r="AR1055">
        <f>(HR[[#This Row],[OverTimeFlag]]*4+HR[[#This Row],[LowWLBFlag]]*3+HR[[#This Row],[LowJobSatisFlag]]*2+HR[[#This Row],[LowProFlag]]*1)/10</f>
        <v>0.3</v>
      </c>
      <c r="AS1055" t="str">
        <f t="shared" si="16"/>
        <v>Low Burnout</v>
      </c>
      <c r="AT1055" t="str">
        <f>IF(HR[[#This Row],[YearsSinceLastPromotion]]&gt;4,"High Stagnation",
IF(HR[[#This Row],[YearsSinceLastPromotion]]&gt;=3,"Medium Stagnation","Low Stagnation"))</f>
        <v>Low Stagnation</v>
      </c>
      <c r="AU1055" t="str">
        <f>IF(HR[[#This Row],[MonthlyIncome]]&lt;4000,"Low Salary",
IF(HR[[#This Row],[MonthlyIncome]]&lt;8000,"Medium Salary","High Salary"))</f>
        <v>Medium Salary</v>
      </c>
    </row>
    <row r="1056" spans="1:47">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IF(HR[[#This Row],[OverTime]]="Yes",1,0)</f>
        <v>0</v>
      </c>
      <c r="AK1056">
        <f>IF(HR[[#This Row],[JobSatisfaction]]&lt;=2,1,0)</f>
        <v>1</v>
      </c>
      <c r="AL1056">
        <f>IF(HR[[#This Row],[WorkLifeBalance]]&lt;=2,1,0)</f>
        <v>0</v>
      </c>
      <c r="AM1056">
        <f>IF(HR[[#This Row],[MonthlyIncome]]&lt;AVERAGE(HR[MonthlyIncome]),1,0)</f>
        <v>0</v>
      </c>
      <c r="AN1056">
        <f>IF(HR[[#This Row],[EnvironmentSatisfaction]]&lt;=2,1,0)</f>
        <v>0</v>
      </c>
      <c r="AO1056">
        <f>IF(HR[[#This Row],[YearsSinceLastPromotion]]&gt;4,1,0)</f>
        <v>0</v>
      </c>
      <c r="AP1056">
        <f>(HR[[#This Row],[OverTimeFlag]]*1.5+HR[[#This Row],[LowJobSatisFlag]]*2.5+HR[[#This Row],[LowWLBFlag]]*2+HR[[#This Row],[LowSalaryFlag]]*1.5+HR[[#This Row],[LowEnviFlag]]*2+HR[[#This Row],[LowProFlag]]*0.5)/10</f>
        <v>0.25</v>
      </c>
      <c r="AQ1056" t="str">
        <f>IF(A1056&gt;=_xlfn.PERCENTILE.INC($A$2:$A$1000,0.8),"High Risk",
IF(HR[[#This Row],[AttritionRiskScore]]&gt;=_xlfn.PERCENTILE.INC($AP$2:$AP$1000,0.5),"Medium Risk","Low Risk"))</f>
        <v>High Risk</v>
      </c>
      <c r="AR1056">
        <f>(HR[[#This Row],[OverTimeFlag]]*4+HR[[#This Row],[LowWLBFlag]]*3+HR[[#This Row],[LowJobSatisFlag]]*2+HR[[#This Row],[LowProFlag]]*1)/10</f>
        <v>0.2</v>
      </c>
      <c r="AS1056" t="str">
        <f t="shared" si="16"/>
        <v>Low Burnout</v>
      </c>
      <c r="AT1056" t="str">
        <f>IF(HR[[#This Row],[YearsSinceLastPromotion]]&gt;4,"High Stagnation",
IF(HR[[#This Row],[YearsSinceLastPromotion]]&gt;=3,"Medium Stagnation","Low Stagnation"))</f>
        <v>Low Stagnation</v>
      </c>
      <c r="AU1056" t="str">
        <f>IF(HR[[#This Row],[MonthlyIncome]]&lt;4000,"Low Salary",
IF(HR[[#This Row],[MonthlyIncome]]&lt;8000,"Medium Salary","High Salary"))</f>
        <v>High Salary</v>
      </c>
    </row>
    <row r="1057" spans="1:47">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IF(HR[[#This Row],[OverTime]]="Yes",1,0)</f>
        <v>0</v>
      </c>
      <c r="AK1057">
        <f>IF(HR[[#This Row],[JobSatisfaction]]&lt;=2,1,0)</f>
        <v>1</v>
      </c>
      <c r="AL1057">
        <f>IF(HR[[#This Row],[WorkLifeBalance]]&lt;=2,1,0)</f>
        <v>1</v>
      </c>
      <c r="AM1057">
        <f>IF(HR[[#This Row],[MonthlyIncome]]&lt;AVERAGE(HR[MonthlyIncome]),1,0)</f>
        <v>0</v>
      </c>
      <c r="AN1057">
        <f>IF(HR[[#This Row],[EnvironmentSatisfaction]]&lt;=2,1,0)</f>
        <v>1</v>
      </c>
      <c r="AO1057">
        <f>IF(HR[[#This Row],[YearsSinceLastPromotion]]&gt;4,1,0)</f>
        <v>1</v>
      </c>
      <c r="AP1057">
        <f>(HR[[#This Row],[OverTimeFlag]]*1.5+HR[[#This Row],[LowJobSatisFlag]]*2.5+HR[[#This Row],[LowWLBFlag]]*2+HR[[#This Row],[LowSalaryFlag]]*1.5+HR[[#This Row],[LowEnviFlag]]*2+HR[[#This Row],[LowProFlag]]*0.5)/10</f>
        <v>0.7</v>
      </c>
      <c r="AQ1057" t="str">
        <f>IF(A1057&gt;=_xlfn.PERCENTILE.INC($A$2:$A$1000,0.8),"High Risk",
IF(HR[[#This Row],[AttritionRiskScore]]&gt;=_xlfn.PERCENTILE.INC($AP$2:$AP$1000,0.5),"Medium Risk","Low Risk"))</f>
        <v>Medium Risk</v>
      </c>
      <c r="AR1057">
        <f>(HR[[#This Row],[OverTimeFlag]]*4+HR[[#This Row],[LowWLBFlag]]*3+HR[[#This Row],[LowJobSatisFlag]]*2+HR[[#This Row],[LowProFlag]]*1)/10</f>
        <v>0.6</v>
      </c>
      <c r="AS1057" t="str">
        <f t="shared" si="16"/>
        <v>Medium Burnout</v>
      </c>
      <c r="AT1057" t="str">
        <f>IF(HR[[#This Row],[YearsSinceLastPromotion]]&gt;4,"High Stagnation",
IF(HR[[#This Row],[YearsSinceLastPromotion]]&gt;=3,"Medium Stagnation","Low Stagnation"))</f>
        <v>High Stagnation</v>
      </c>
      <c r="AU1057" t="str">
        <f>IF(HR[[#This Row],[MonthlyIncome]]&lt;4000,"Low Salary",
IF(HR[[#This Row],[MonthlyIncome]]&lt;8000,"Medium Salary","High Salary"))</f>
        <v>High Salary</v>
      </c>
    </row>
    <row r="1058" spans="1:47">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IF(HR[[#This Row],[OverTime]]="Yes",1,0)</f>
        <v>0</v>
      </c>
      <c r="AK1058">
        <f>IF(HR[[#This Row],[JobSatisfaction]]&lt;=2,1,0)</f>
        <v>0</v>
      </c>
      <c r="AL1058">
        <f>IF(HR[[#This Row],[WorkLifeBalance]]&lt;=2,1,0)</f>
        <v>0</v>
      </c>
      <c r="AM1058">
        <f>IF(HR[[#This Row],[MonthlyIncome]]&lt;AVERAGE(HR[MonthlyIncome]),1,0)</f>
        <v>1</v>
      </c>
      <c r="AN1058">
        <f>IF(HR[[#This Row],[EnvironmentSatisfaction]]&lt;=2,1,0)</f>
        <v>1</v>
      </c>
      <c r="AO1058">
        <f>IF(HR[[#This Row],[YearsSinceLastPromotion]]&gt;4,1,0)</f>
        <v>0</v>
      </c>
      <c r="AP1058">
        <f>(HR[[#This Row],[OverTimeFlag]]*1.5+HR[[#This Row],[LowJobSatisFlag]]*2.5+HR[[#This Row],[LowWLBFlag]]*2+HR[[#This Row],[LowSalaryFlag]]*1.5+HR[[#This Row],[LowEnviFlag]]*2+HR[[#This Row],[LowProFlag]]*0.5)/10</f>
        <v>0.35</v>
      </c>
      <c r="AQ1058" t="str">
        <f>IF(A1058&gt;=_xlfn.PERCENTILE.INC($A$2:$A$1000,0.8),"High Risk",
IF(HR[[#This Row],[AttritionRiskScore]]&gt;=_xlfn.PERCENTILE.INC($AP$2:$AP$1000,0.5),"Medium Risk","Low Risk"))</f>
        <v>Medium Risk</v>
      </c>
      <c r="AR1058">
        <f>(HR[[#This Row],[OverTimeFlag]]*4+HR[[#This Row],[LowWLBFlag]]*3+HR[[#This Row],[LowJobSatisFlag]]*2+HR[[#This Row],[LowProFlag]]*1)/10</f>
        <v>0</v>
      </c>
      <c r="AS1058" t="str">
        <f t="shared" si="16"/>
        <v>Low Burnout</v>
      </c>
      <c r="AT1058" t="str">
        <f>IF(HR[[#This Row],[YearsSinceLastPromotion]]&gt;4,"High Stagnation",
IF(HR[[#This Row],[YearsSinceLastPromotion]]&gt;=3,"Medium Stagnation","Low Stagnation"))</f>
        <v>Low Stagnation</v>
      </c>
      <c r="AU1058" t="str">
        <f>IF(HR[[#This Row],[MonthlyIncome]]&lt;4000,"Low Salary",
IF(HR[[#This Row],[MonthlyIncome]]&lt;8000,"Medium Salary","High Salary"))</f>
        <v>Low Salary</v>
      </c>
    </row>
    <row r="1059" spans="1:47">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IF(HR[[#This Row],[OverTime]]="Yes",1,0)</f>
        <v>0</v>
      </c>
      <c r="AK1059">
        <f>IF(HR[[#This Row],[JobSatisfaction]]&lt;=2,1,0)</f>
        <v>1</v>
      </c>
      <c r="AL1059">
        <f>IF(HR[[#This Row],[WorkLifeBalance]]&lt;=2,1,0)</f>
        <v>1</v>
      </c>
      <c r="AM1059">
        <f>IF(HR[[#This Row],[MonthlyIncome]]&lt;AVERAGE(HR[MonthlyIncome]),1,0)</f>
        <v>1</v>
      </c>
      <c r="AN1059">
        <f>IF(HR[[#This Row],[EnvironmentSatisfaction]]&lt;=2,1,0)</f>
        <v>1</v>
      </c>
      <c r="AO1059">
        <f>IF(HR[[#This Row],[YearsSinceLastPromotion]]&gt;4,1,0)</f>
        <v>0</v>
      </c>
      <c r="AP1059">
        <f>(HR[[#This Row],[OverTimeFlag]]*1.5+HR[[#This Row],[LowJobSatisFlag]]*2.5+HR[[#This Row],[LowWLBFlag]]*2+HR[[#This Row],[LowSalaryFlag]]*1.5+HR[[#This Row],[LowEnviFlag]]*2+HR[[#This Row],[LowProFlag]]*0.5)/10</f>
        <v>0.8</v>
      </c>
      <c r="AQ1059" t="str">
        <f>IF(A1059&gt;=_xlfn.PERCENTILE.INC($A$2:$A$1000,0.8),"High Risk",
IF(HR[[#This Row],[AttritionRiskScore]]&gt;=_xlfn.PERCENTILE.INC($AP$2:$AP$1000,0.5),"Medium Risk","Low Risk"))</f>
        <v>Medium Risk</v>
      </c>
      <c r="AR1059">
        <f>(HR[[#This Row],[OverTimeFlag]]*4+HR[[#This Row],[LowWLBFlag]]*3+HR[[#This Row],[LowJobSatisFlag]]*2+HR[[#This Row],[LowProFlag]]*1)/10</f>
        <v>0.5</v>
      </c>
      <c r="AS1059" t="str">
        <f t="shared" si="16"/>
        <v>Medium Burnout</v>
      </c>
      <c r="AT1059" t="str">
        <f>IF(HR[[#This Row],[YearsSinceLastPromotion]]&gt;4,"High Stagnation",
IF(HR[[#This Row],[YearsSinceLastPromotion]]&gt;=3,"Medium Stagnation","Low Stagnation"))</f>
        <v>Low Stagnation</v>
      </c>
      <c r="AU1059" t="str">
        <f>IF(HR[[#This Row],[MonthlyIncome]]&lt;4000,"Low Salary",
IF(HR[[#This Row],[MonthlyIncome]]&lt;8000,"Medium Salary","High Salary"))</f>
        <v>Medium Salary</v>
      </c>
    </row>
    <row r="1060" spans="1:47">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IF(HR[[#This Row],[OverTime]]="Yes",1,0)</f>
        <v>1</v>
      </c>
      <c r="AK1060">
        <f>IF(HR[[#This Row],[JobSatisfaction]]&lt;=2,1,0)</f>
        <v>1</v>
      </c>
      <c r="AL1060">
        <f>IF(HR[[#This Row],[WorkLifeBalance]]&lt;=2,1,0)</f>
        <v>0</v>
      </c>
      <c r="AM1060">
        <f>IF(HR[[#This Row],[MonthlyIncome]]&lt;AVERAGE(HR[MonthlyIncome]),1,0)</f>
        <v>1</v>
      </c>
      <c r="AN1060">
        <f>IF(HR[[#This Row],[EnvironmentSatisfaction]]&lt;=2,1,0)</f>
        <v>1</v>
      </c>
      <c r="AO1060">
        <f>IF(HR[[#This Row],[YearsSinceLastPromotion]]&gt;4,1,0)</f>
        <v>1</v>
      </c>
      <c r="AP1060">
        <f>(HR[[#This Row],[OverTimeFlag]]*1.5+HR[[#This Row],[LowJobSatisFlag]]*2.5+HR[[#This Row],[LowWLBFlag]]*2+HR[[#This Row],[LowSalaryFlag]]*1.5+HR[[#This Row],[LowEnviFlag]]*2+HR[[#This Row],[LowProFlag]]*0.5)/10</f>
        <v>0.8</v>
      </c>
      <c r="AQ1060" t="str">
        <f>IF(A1060&gt;=_xlfn.PERCENTILE.INC($A$2:$A$1000,0.8),"High Risk",
IF(HR[[#This Row],[AttritionRiskScore]]&gt;=_xlfn.PERCENTILE.INC($AP$2:$AP$1000,0.5),"Medium Risk","Low Risk"))</f>
        <v>Medium Risk</v>
      </c>
      <c r="AR1060">
        <f>(HR[[#This Row],[OverTimeFlag]]*4+HR[[#This Row],[LowWLBFlag]]*3+HR[[#This Row],[LowJobSatisFlag]]*2+HR[[#This Row],[LowProFlag]]*1)/10</f>
        <v>0.7</v>
      </c>
      <c r="AS1060" t="str">
        <f t="shared" si="16"/>
        <v>High Burnout</v>
      </c>
      <c r="AT1060" t="str">
        <f>IF(HR[[#This Row],[YearsSinceLastPromotion]]&gt;4,"High Stagnation",
IF(HR[[#This Row],[YearsSinceLastPromotion]]&gt;=3,"Medium Stagnation","Low Stagnation"))</f>
        <v>High Stagnation</v>
      </c>
      <c r="AU1060" t="str">
        <f>IF(HR[[#This Row],[MonthlyIncome]]&lt;4000,"Low Salary",
IF(HR[[#This Row],[MonthlyIncome]]&lt;8000,"Medium Salary","High Salary"))</f>
        <v>Medium Salary</v>
      </c>
    </row>
    <row r="1061" spans="1:47">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IF(HR[[#This Row],[OverTime]]="Yes",1,0)</f>
        <v>0</v>
      </c>
      <c r="AK1061">
        <f>IF(HR[[#This Row],[JobSatisfaction]]&lt;=2,1,0)</f>
        <v>0</v>
      </c>
      <c r="AL1061">
        <f>IF(HR[[#This Row],[WorkLifeBalance]]&lt;=2,1,0)</f>
        <v>0</v>
      </c>
      <c r="AM1061">
        <f>IF(HR[[#This Row],[MonthlyIncome]]&lt;AVERAGE(HR[MonthlyIncome]),1,0)</f>
        <v>1</v>
      </c>
      <c r="AN1061">
        <f>IF(HR[[#This Row],[EnvironmentSatisfaction]]&lt;=2,1,0)</f>
        <v>0</v>
      </c>
      <c r="AO1061">
        <f>IF(HR[[#This Row],[YearsSinceLastPromotion]]&gt;4,1,0)</f>
        <v>0</v>
      </c>
      <c r="AP1061">
        <f>(HR[[#This Row],[OverTimeFlag]]*1.5+HR[[#This Row],[LowJobSatisFlag]]*2.5+HR[[#This Row],[LowWLBFlag]]*2+HR[[#This Row],[LowSalaryFlag]]*1.5+HR[[#This Row],[LowEnviFlag]]*2+HR[[#This Row],[LowProFlag]]*0.5)/10</f>
        <v>0.15</v>
      </c>
      <c r="AQ1061" t="str">
        <f>IF(A1061&gt;=_xlfn.PERCENTILE.INC($A$2:$A$1000,0.8),"High Risk",
IF(HR[[#This Row],[AttritionRiskScore]]&gt;=_xlfn.PERCENTILE.INC($AP$2:$AP$1000,0.5),"Medium Risk","Low Risk"))</f>
        <v>Low Risk</v>
      </c>
      <c r="AR1061">
        <f>(HR[[#This Row],[OverTimeFlag]]*4+HR[[#This Row],[LowWLBFlag]]*3+HR[[#This Row],[LowJobSatisFlag]]*2+HR[[#This Row],[LowProFlag]]*1)/10</f>
        <v>0</v>
      </c>
      <c r="AS1061" t="str">
        <f t="shared" si="16"/>
        <v>Low Burnout</v>
      </c>
      <c r="AT1061" t="str">
        <f>IF(HR[[#This Row],[YearsSinceLastPromotion]]&gt;4,"High Stagnation",
IF(HR[[#This Row],[YearsSinceLastPromotion]]&gt;=3,"Medium Stagnation","Low Stagnation"))</f>
        <v>Low Stagnation</v>
      </c>
      <c r="AU1061" t="str">
        <f>IF(HR[[#This Row],[MonthlyIncome]]&lt;4000,"Low Salary",
IF(HR[[#This Row],[MonthlyIncome]]&lt;8000,"Medium Salary","High Salary"))</f>
        <v>Low Salary</v>
      </c>
    </row>
    <row r="1062" spans="1:47">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IF(HR[[#This Row],[OverTime]]="Yes",1,0)</f>
        <v>1</v>
      </c>
      <c r="AK1062">
        <f>IF(HR[[#This Row],[JobSatisfaction]]&lt;=2,1,0)</f>
        <v>1</v>
      </c>
      <c r="AL1062">
        <f>IF(HR[[#This Row],[WorkLifeBalance]]&lt;=2,1,0)</f>
        <v>1</v>
      </c>
      <c r="AM1062">
        <f>IF(HR[[#This Row],[MonthlyIncome]]&lt;AVERAGE(HR[MonthlyIncome]),1,0)</f>
        <v>1</v>
      </c>
      <c r="AN1062">
        <f>IF(HR[[#This Row],[EnvironmentSatisfaction]]&lt;=2,1,0)</f>
        <v>1</v>
      </c>
      <c r="AO1062">
        <f>IF(HR[[#This Row],[YearsSinceLastPromotion]]&gt;4,1,0)</f>
        <v>0</v>
      </c>
      <c r="AP1062">
        <f>(HR[[#This Row],[OverTimeFlag]]*1.5+HR[[#This Row],[LowJobSatisFlag]]*2.5+HR[[#This Row],[LowWLBFlag]]*2+HR[[#This Row],[LowSalaryFlag]]*1.5+HR[[#This Row],[LowEnviFlag]]*2+HR[[#This Row],[LowProFlag]]*0.5)/10</f>
        <v>0.95</v>
      </c>
      <c r="AQ1062" t="str">
        <f>IF(A1062&gt;=_xlfn.PERCENTILE.INC($A$2:$A$1000,0.8),"High Risk",
IF(HR[[#This Row],[AttritionRiskScore]]&gt;=_xlfn.PERCENTILE.INC($AP$2:$AP$1000,0.5),"Medium Risk","Low Risk"))</f>
        <v>Medium Risk</v>
      </c>
      <c r="AR1062">
        <f>(HR[[#This Row],[OverTimeFlag]]*4+HR[[#This Row],[LowWLBFlag]]*3+HR[[#This Row],[LowJobSatisFlag]]*2+HR[[#This Row],[LowProFlag]]*1)/10</f>
        <v>0.9</v>
      </c>
      <c r="AS1062" t="str">
        <f t="shared" si="16"/>
        <v>High Burnout</v>
      </c>
      <c r="AT1062" t="str">
        <f>IF(HR[[#This Row],[YearsSinceLastPromotion]]&gt;4,"High Stagnation",
IF(HR[[#This Row],[YearsSinceLastPromotion]]&gt;=3,"Medium Stagnation","Low Stagnation"))</f>
        <v>Low Stagnation</v>
      </c>
      <c r="AU1062" t="str">
        <f>IF(HR[[#This Row],[MonthlyIncome]]&lt;4000,"Low Salary",
IF(HR[[#This Row],[MonthlyIncome]]&lt;8000,"Medium Salary","High Salary"))</f>
        <v>Low Salary</v>
      </c>
    </row>
    <row r="1063" spans="1:47">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IF(HR[[#This Row],[OverTime]]="Yes",1,0)</f>
        <v>0</v>
      </c>
      <c r="AK1063">
        <f>IF(HR[[#This Row],[JobSatisfaction]]&lt;=2,1,0)</f>
        <v>1</v>
      </c>
      <c r="AL1063">
        <f>IF(HR[[#This Row],[WorkLifeBalance]]&lt;=2,1,0)</f>
        <v>0</v>
      </c>
      <c r="AM1063">
        <f>IF(HR[[#This Row],[MonthlyIncome]]&lt;AVERAGE(HR[MonthlyIncome]),1,0)</f>
        <v>1</v>
      </c>
      <c r="AN1063">
        <f>IF(HR[[#This Row],[EnvironmentSatisfaction]]&lt;=2,1,0)</f>
        <v>0</v>
      </c>
      <c r="AO1063">
        <f>IF(HR[[#This Row],[YearsSinceLastPromotion]]&gt;4,1,0)</f>
        <v>0</v>
      </c>
      <c r="AP1063">
        <f>(HR[[#This Row],[OverTimeFlag]]*1.5+HR[[#This Row],[LowJobSatisFlag]]*2.5+HR[[#This Row],[LowWLBFlag]]*2+HR[[#This Row],[LowSalaryFlag]]*1.5+HR[[#This Row],[LowEnviFlag]]*2+HR[[#This Row],[LowProFlag]]*0.5)/10</f>
        <v>0.4</v>
      </c>
      <c r="AQ1063" t="str">
        <f>IF(A1063&gt;=_xlfn.PERCENTILE.INC($A$2:$A$1000,0.8),"High Risk",
IF(HR[[#This Row],[AttritionRiskScore]]&gt;=_xlfn.PERCENTILE.INC($AP$2:$AP$1000,0.5),"Medium Risk","Low Risk"))</f>
        <v>Medium Risk</v>
      </c>
      <c r="AR1063">
        <f>(HR[[#This Row],[OverTimeFlag]]*4+HR[[#This Row],[LowWLBFlag]]*3+HR[[#This Row],[LowJobSatisFlag]]*2+HR[[#This Row],[LowProFlag]]*1)/10</f>
        <v>0.2</v>
      </c>
      <c r="AS1063" t="str">
        <f t="shared" si="16"/>
        <v>Low Burnout</v>
      </c>
      <c r="AT1063" t="str">
        <f>IF(HR[[#This Row],[YearsSinceLastPromotion]]&gt;4,"High Stagnation",
IF(HR[[#This Row],[YearsSinceLastPromotion]]&gt;=3,"Medium Stagnation","Low Stagnation"))</f>
        <v>Low Stagnation</v>
      </c>
      <c r="AU1063" t="str">
        <f>IF(HR[[#This Row],[MonthlyIncome]]&lt;4000,"Low Salary",
IF(HR[[#This Row],[MonthlyIncome]]&lt;8000,"Medium Salary","High Salary"))</f>
        <v>Low Salary</v>
      </c>
    </row>
    <row r="1064" spans="1:47">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IF(HR[[#This Row],[OverTime]]="Yes",1,0)</f>
        <v>1</v>
      </c>
      <c r="AK1064">
        <f>IF(HR[[#This Row],[JobSatisfaction]]&lt;=2,1,0)</f>
        <v>0</v>
      </c>
      <c r="AL1064">
        <f>IF(HR[[#This Row],[WorkLifeBalance]]&lt;=2,1,0)</f>
        <v>1</v>
      </c>
      <c r="AM1064">
        <f>IF(HR[[#This Row],[MonthlyIncome]]&lt;AVERAGE(HR[MonthlyIncome]),1,0)</f>
        <v>0</v>
      </c>
      <c r="AN1064">
        <f>IF(HR[[#This Row],[EnvironmentSatisfaction]]&lt;=2,1,0)</f>
        <v>1</v>
      </c>
      <c r="AO1064">
        <f>IF(HR[[#This Row],[YearsSinceLastPromotion]]&gt;4,1,0)</f>
        <v>0</v>
      </c>
      <c r="AP1064">
        <f>(HR[[#This Row],[OverTimeFlag]]*1.5+HR[[#This Row],[LowJobSatisFlag]]*2.5+HR[[#This Row],[LowWLBFlag]]*2+HR[[#This Row],[LowSalaryFlag]]*1.5+HR[[#This Row],[LowEnviFlag]]*2+HR[[#This Row],[LowProFlag]]*0.5)/10</f>
        <v>0.55000000000000004</v>
      </c>
      <c r="AQ1064" t="str">
        <f>IF(A1064&gt;=_xlfn.PERCENTILE.INC($A$2:$A$1000,0.8),"High Risk",
IF(HR[[#This Row],[AttritionRiskScore]]&gt;=_xlfn.PERCENTILE.INC($AP$2:$AP$1000,0.5),"Medium Risk","Low Risk"))</f>
        <v>Medium Risk</v>
      </c>
      <c r="AR1064">
        <f>(HR[[#This Row],[OverTimeFlag]]*4+HR[[#This Row],[LowWLBFlag]]*3+HR[[#This Row],[LowJobSatisFlag]]*2+HR[[#This Row],[LowProFlag]]*1)/10</f>
        <v>0.7</v>
      </c>
      <c r="AS1064" t="str">
        <f t="shared" si="16"/>
        <v>High Burnout</v>
      </c>
      <c r="AT1064" t="str">
        <f>IF(HR[[#This Row],[YearsSinceLastPromotion]]&gt;4,"High Stagnation",
IF(HR[[#This Row],[YearsSinceLastPromotion]]&gt;=3,"Medium Stagnation","Low Stagnation"))</f>
        <v>Low Stagnation</v>
      </c>
      <c r="AU1064" t="str">
        <f>IF(HR[[#This Row],[MonthlyIncome]]&lt;4000,"Low Salary",
IF(HR[[#This Row],[MonthlyIncome]]&lt;8000,"Medium Salary","High Salary"))</f>
        <v>High Salary</v>
      </c>
    </row>
    <row r="1065" spans="1:47">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IF(HR[[#This Row],[OverTime]]="Yes",1,0)</f>
        <v>0</v>
      </c>
      <c r="AK1065">
        <f>IF(HR[[#This Row],[JobSatisfaction]]&lt;=2,1,0)</f>
        <v>0</v>
      </c>
      <c r="AL1065">
        <f>IF(HR[[#This Row],[WorkLifeBalance]]&lt;=2,1,0)</f>
        <v>0</v>
      </c>
      <c r="AM1065">
        <f>IF(HR[[#This Row],[MonthlyIncome]]&lt;AVERAGE(HR[MonthlyIncome]),1,0)</f>
        <v>0</v>
      </c>
      <c r="AN1065">
        <f>IF(HR[[#This Row],[EnvironmentSatisfaction]]&lt;=2,1,0)</f>
        <v>0</v>
      </c>
      <c r="AO1065">
        <f>IF(HR[[#This Row],[YearsSinceLastPromotion]]&gt;4,1,0)</f>
        <v>0</v>
      </c>
      <c r="AP1065">
        <f>(HR[[#This Row],[OverTimeFlag]]*1.5+HR[[#This Row],[LowJobSatisFlag]]*2.5+HR[[#This Row],[LowWLBFlag]]*2+HR[[#This Row],[LowSalaryFlag]]*1.5+HR[[#This Row],[LowEnviFlag]]*2+HR[[#This Row],[LowProFlag]]*0.5)/10</f>
        <v>0</v>
      </c>
      <c r="AQ1065" t="str">
        <f>IF(A1065&gt;=_xlfn.PERCENTILE.INC($A$2:$A$1000,0.8),"High Risk",
IF(HR[[#This Row],[AttritionRiskScore]]&gt;=_xlfn.PERCENTILE.INC($AP$2:$AP$1000,0.5),"Medium Risk","Low Risk"))</f>
        <v>Low Risk</v>
      </c>
      <c r="AR1065">
        <f>(HR[[#This Row],[OverTimeFlag]]*4+HR[[#This Row],[LowWLBFlag]]*3+HR[[#This Row],[LowJobSatisFlag]]*2+HR[[#This Row],[LowProFlag]]*1)/10</f>
        <v>0</v>
      </c>
      <c r="AS1065" t="str">
        <f t="shared" si="16"/>
        <v>Low Burnout</v>
      </c>
      <c r="AT1065" t="str">
        <f>IF(HR[[#This Row],[YearsSinceLastPromotion]]&gt;4,"High Stagnation",
IF(HR[[#This Row],[YearsSinceLastPromotion]]&gt;=3,"Medium Stagnation","Low Stagnation"))</f>
        <v>Low Stagnation</v>
      </c>
      <c r="AU1065" t="str">
        <f>IF(HR[[#This Row],[MonthlyIncome]]&lt;4000,"Low Salary",
IF(HR[[#This Row],[MonthlyIncome]]&lt;8000,"Medium Salary","High Salary"))</f>
        <v>High Salary</v>
      </c>
    </row>
    <row r="1066" spans="1:47">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IF(HR[[#This Row],[OverTime]]="Yes",1,0)</f>
        <v>0</v>
      </c>
      <c r="AK1066">
        <f>IF(HR[[#This Row],[JobSatisfaction]]&lt;=2,1,0)</f>
        <v>0</v>
      </c>
      <c r="AL1066">
        <f>IF(HR[[#This Row],[WorkLifeBalance]]&lt;=2,1,0)</f>
        <v>0</v>
      </c>
      <c r="AM1066">
        <f>IF(HR[[#This Row],[MonthlyIncome]]&lt;AVERAGE(HR[MonthlyIncome]),1,0)</f>
        <v>1</v>
      </c>
      <c r="AN1066">
        <f>IF(HR[[#This Row],[EnvironmentSatisfaction]]&lt;=2,1,0)</f>
        <v>0</v>
      </c>
      <c r="AO1066">
        <f>IF(HR[[#This Row],[YearsSinceLastPromotion]]&gt;4,1,0)</f>
        <v>0</v>
      </c>
      <c r="AP1066">
        <f>(HR[[#This Row],[OverTimeFlag]]*1.5+HR[[#This Row],[LowJobSatisFlag]]*2.5+HR[[#This Row],[LowWLBFlag]]*2+HR[[#This Row],[LowSalaryFlag]]*1.5+HR[[#This Row],[LowEnviFlag]]*2+HR[[#This Row],[LowProFlag]]*0.5)/10</f>
        <v>0.15</v>
      </c>
      <c r="AQ1066" t="str">
        <f>IF(A1066&gt;=_xlfn.PERCENTILE.INC($A$2:$A$1000,0.8),"High Risk",
IF(HR[[#This Row],[AttritionRiskScore]]&gt;=_xlfn.PERCENTILE.INC($AP$2:$AP$1000,0.5),"Medium Risk","Low Risk"))</f>
        <v>Low Risk</v>
      </c>
      <c r="AR1066">
        <f>(HR[[#This Row],[OverTimeFlag]]*4+HR[[#This Row],[LowWLBFlag]]*3+HR[[#This Row],[LowJobSatisFlag]]*2+HR[[#This Row],[LowProFlag]]*1)/10</f>
        <v>0</v>
      </c>
      <c r="AS1066" t="str">
        <f t="shared" si="16"/>
        <v>Low Burnout</v>
      </c>
      <c r="AT1066" t="str">
        <f>IF(HR[[#This Row],[YearsSinceLastPromotion]]&gt;4,"High Stagnation",
IF(HR[[#This Row],[YearsSinceLastPromotion]]&gt;=3,"Medium Stagnation","Low Stagnation"))</f>
        <v>Low Stagnation</v>
      </c>
      <c r="AU1066" t="str">
        <f>IF(HR[[#This Row],[MonthlyIncome]]&lt;4000,"Low Salary",
IF(HR[[#This Row],[MonthlyIncome]]&lt;8000,"Medium Salary","High Salary"))</f>
        <v>Low Salary</v>
      </c>
    </row>
    <row r="1067" spans="1:47">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IF(HR[[#This Row],[OverTime]]="Yes",1,0)</f>
        <v>1</v>
      </c>
      <c r="AK1067">
        <f>IF(HR[[#This Row],[JobSatisfaction]]&lt;=2,1,0)</f>
        <v>0</v>
      </c>
      <c r="AL1067">
        <f>IF(HR[[#This Row],[WorkLifeBalance]]&lt;=2,1,0)</f>
        <v>0</v>
      </c>
      <c r="AM1067">
        <f>IF(HR[[#This Row],[MonthlyIncome]]&lt;AVERAGE(HR[MonthlyIncome]),1,0)</f>
        <v>1</v>
      </c>
      <c r="AN1067">
        <f>IF(HR[[#This Row],[EnvironmentSatisfaction]]&lt;=2,1,0)</f>
        <v>0</v>
      </c>
      <c r="AO1067">
        <f>IF(HR[[#This Row],[YearsSinceLastPromotion]]&gt;4,1,0)</f>
        <v>0</v>
      </c>
      <c r="AP1067">
        <f>(HR[[#This Row],[OverTimeFlag]]*1.5+HR[[#This Row],[LowJobSatisFlag]]*2.5+HR[[#This Row],[LowWLBFlag]]*2+HR[[#This Row],[LowSalaryFlag]]*1.5+HR[[#This Row],[LowEnviFlag]]*2+HR[[#This Row],[LowProFlag]]*0.5)/10</f>
        <v>0.3</v>
      </c>
      <c r="AQ1067" t="str">
        <f>IF(A1067&gt;=_xlfn.PERCENTILE.INC($A$2:$A$1000,0.8),"High Risk",
IF(HR[[#This Row],[AttritionRiskScore]]&gt;=_xlfn.PERCENTILE.INC($AP$2:$AP$1000,0.5),"Medium Risk","Low Risk"))</f>
        <v>High Risk</v>
      </c>
      <c r="AR1067">
        <f>(HR[[#This Row],[OverTimeFlag]]*4+HR[[#This Row],[LowWLBFlag]]*3+HR[[#This Row],[LowJobSatisFlag]]*2+HR[[#This Row],[LowProFlag]]*1)/10</f>
        <v>0.4</v>
      </c>
      <c r="AS1067" t="str">
        <f t="shared" si="16"/>
        <v>Medium Burnout</v>
      </c>
      <c r="AT1067" t="str">
        <f>IF(HR[[#This Row],[YearsSinceLastPromotion]]&gt;4,"High Stagnation",
IF(HR[[#This Row],[YearsSinceLastPromotion]]&gt;=3,"Medium Stagnation","Low Stagnation"))</f>
        <v>Low Stagnation</v>
      </c>
      <c r="AU1067" t="str">
        <f>IF(HR[[#This Row],[MonthlyIncome]]&lt;4000,"Low Salary",
IF(HR[[#This Row],[MonthlyIncome]]&lt;8000,"Medium Salary","High Salary"))</f>
        <v>Medium Salary</v>
      </c>
    </row>
    <row r="1068" spans="1:47">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IF(HR[[#This Row],[OverTime]]="Yes",1,0)</f>
        <v>0</v>
      </c>
      <c r="AK1068">
        <f>IF(HR[[#This Row],[JobSatisfaction]]&lt;=2,1,0)</f>
        <v>1</v>
      </c>
      <c r="AL1068">
        <f>IF(HR[[#This Row],[WorkLifeBalance]]&lt;=2,1,0)</f>
        <v>0</v>
      </c>
      <c r="AM1068">
        <f>IF(HR[[#This Row],[MonthlyIncome]]&lt;AVERAGE(HR[MonthlyIncome]),1,0)</f>
        <v>1</v>
      </c>
      <c r="AN1068">
        <f>IF(HR[[#This Row],[EnvironmentSatisfaction]]&lt;=2,1,0)</f>
        <v>1</v>
      </c>
      <c r="AO1068">
        <f>IF(HR[[#This Row],[YearsSinceLastPromotion]]&gt;4,1,0)</f>
        <v>0</v>
      </c>
      <c r="AP1068">
        <f>(HR[[#This Row],[OverTimeFlag]]*1.5+HR[[#This Row],[LowJobSatisFlag]]*2.5+HR[[#This Row],[LowWLBFlag]]*2+HR[[#This Row],[LowSalaryFlag]]*1.5+HR[[#This Row],[LowEnviFlag]]*2+HR[[#This Row],[LowProFlag]]*0.5)/10</f>
        <v>0.6</v>
      </c>
      <c r="AQ1068" t="str">
        <f>IF(A1068&gt;=_xlfn.PERCENTILE.INC($A$2:$A$1000,0.8),"High Risk",
IF(HR[[#This Row],[AttritionRiskScore]]&gt;=_xlfn.PERCENTILE.INC($AP$2:$AP$1000,0.5),"Medium Risk","Low Risk"))</f>
        <v>Medium Risk</v>
      </c>
      <c r="AR1068">
        <f>(HR[[#This Row],[OverTimeFlag]]*4+HR[[#This Row],[LowWLBFlag]]*3+HR[[#This Row],[LowJobSatisFlag]]*2+HR[[#This Row],[LowProFlag]]*1)/10</f>
        <v>0.2</v>
      </c>
      <c r="AS1068" t="str">
        <f t="shared" si="16"/>
        <v>Low Burnout</v>
      </c>
      <c r="AT1068" t="str">
        <f>IF(HR[[#This Row],[YearsSinceLastPromotion]]&gt;4,"High Stagnation",
IF(HR[[#This Row],[YearsSinceLastPromotion]]&gt;=3,"Medium Stagnation","Low Stagnation"))</f>
        <v>Low Stagnation</v>
      </c>
      <c r="AU1068" t="str">
        <f>IF(HR[[#This Row],[MonthlyIncome]]&lt;4000,"Low Salary",
IF(HR[[#This Row],[MonthlyIncome]]&lt;8000,"Medium Salary","High Salary"))</f>
        <v>Low Salary</v>
      </c>
    </row>
    <row r="1069" spans="1:47">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IF(HR[[#This Row],[OverTime]]="Yes",1,0)</f>
        <v>1</v>
      </c>
      <c r="AK1069">
        <f>IF(HR[[#This Row],[JobSatisfaction]]&lt;=2,1,0)</f>
        <v>0</v>
      </c>
      <c r="AL1069">
        <f>IF(HR[[#This Row],[WorkLifeBalance]]&lt;=2,1,0)</f>
        <v>1</v>
      </c>
      <c r="AM1069">
        <f>IF(HR[[#This Row],[MonthlyIncome]]&lt;AVERAGE(HR[MonthlyIncome]),1,0)</f>
        <v>1</v>
      </c>
      <c r="AN1069">
        <f>IF(HR[[#This Row],[EnvironmentSatisfaction]]&lt;=2,1,0)</f>
        <v>0</v>
      </c>
      <c r="AO1069">
        <f>IF(HR[[#This Row],[YearsSinceLastPromotion]]&gt;4,1,0)</f>
        <v>0</v>
      </c>
      <c r="AP1069">
        <f>(HR[[#This Row],[OverTimeFlag]]*1.5+HR[[#This Row],[LowJobSatisFlag]]*2.5+HR[[#This Row],[LowWLBFlag]]*2+HR[[#This Row],[LowSalaryFlag]]*1.5+HR[[#This Row],[LowEnviFlag]]*2+HR[[#This Row],[LowProFlag]]*0.5)/10</f>
        <v>0.5</v>
      </c>
      <c r="AQ1069" t="str">
        <f>IF(A1069&gt;=_xlfn.PERCENTILE.INC($A$2:$A$1000,0.8),"High Risk",
IF(HR[[#This Row],[AttritionRiskScore]]&gt;=_xlfn.PERCENTILE.INC($AP$2:$AP$1000,0.5),"Medium Risk","Low Risk"))</f>
        <v>High Risk</v>
      </c>
      <c r="AR1069">
        <f>(HR[[#This Row],[OverTimeFlag]]*4+HR[[#This Row],[LowWLBFlag]]*3+HR[[#This Row],[LowJobSatisFlag]]*2+HR[[#This Row],[LowProFlag]]*1)/10</f>
        <v>0.7</v>
      </c>
      <c r="AS1069" t="str">
        <f t="shared" si="16"/>
        <v>High Burnout</v>
      </c>
      <c r="AT1069" t="str">
        <f>IF(HR[[#This Row],[YearsSinceLastPromotion]]&gt;4,"High Stagnation",
IF(HR[[#This Row],[YearsSinceLastPromotion]]&gt;=3,"Medium Stagnation","Low Stagnation"))</f>
        <v>Low Stagnation</v>
      </c>
      <c r="AU1069" t="str">
        <f>IF(HR[[#This Row],[MonthlyIncome]]&lt;4000,"Low Salary",
IF(HR[[#This Row],[MonthlyIncome]]&lt;8000,"Medium Salary","High Salary"))</f>
        <v>Medium Salary</v>
      </c>
    </row>
    <row r="1070" spans="1:47">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IF(HR[[#This Row],[OverTime]]="Yes",1,0)</f>
        <v>0</v>
      </c>
      <c r="AK1070">
        <f>IF(HR[[#This Row],[JobSatisfaction]]&lt;=2,1,0)</f>
        <v>1</v>
      </c>
      <c r="AL1070">
        <f>IF(HR[[#This Row],[WorkLifeBalance]]&lt;=2,1,0)</f>
        <v>1</v>
      </c>
      <c r="AM1070">
        <f>IF(HR[[#This Row],[MonthlyIncome]]&lt;AVERAGE(HR[MonthlyIncome]),1,0)</f>
        <v>1</v>
      </c>
      <c r="AN1070">
        <f>IF(HR[[#This Row],[EnvironmentSatisfaction]]&lt;=2,1,0)</f>
        <v>0</v>
      </c>
      <c r="AO1070">
        <f>IF(HR[[#This Row],[YearsSinceLastPromotion]]&gt;4,1,0)</f>
        <v>0</v>
      </c>
      <c r="AP1070">
        <f>(HR[[#This Row],[OverTimeFlag]]*1.5+HR[[#This Row],[LowJobSatisFlag]]*2.5+HR[[#This Row],[LowWLBFlag]]*2+HR[[#This Row],[LowSalaryFlag]]*1.5+HR[[#This Row],[LowEnviFlag]]*2+HR[[#This Row],[LowProFlag]]*0.5)/10</f>
        <v>0.6</v>
      </c>
      <c r="AQ1070" t="str">
        <f>IF(A1070&gt;=_xlfn.PERCENTILE.INC($A$2:$A$1000,0.8),"High Risk",
IF(HR[[#This Row],[AttritionRiskScore]]&gt;=_xlfn.PERCENTILE.INC($AP$2:$AP$1000,0.5),"Medium Risk","Low Risk"))</f>
        <v>Medium Risk</v>
      </c>
      <c r="AR1070">
        <f>(HR[[#This Row],[OverTimeFlag]]*4+HR[[#This Row],[LowWLBFlag]]*3+HR[[#This Row],[LowJobSatisFlag]]*2+HR[[#This Row],[LowProFlag]]*1)/10</f>
        <v>0.5</v>
      </c>
      <c r="AS1070" t="str">
        <f t="shared" si="16"/>
        <v>Medium Burnout</v>
      </c>
      <c r="AT1070" t="str">
        <f>IF(HR[[#This Row],[YearsSinceLastPromotion]]&gt;4,"High Stagnation",
IF(HR[[#This Row],[YearsSinceLastPromotion]]&gt;=3,"Medium Stagnation","Low Stagnation"))</f>
        <v>Low Stagnation</v>
      </c>
      <c r="AU1070" t="str">
        <f>IF(HR[[#This Row],[MonthlyIncome]]&lt;4000,"Low Salary",
IF(HR[[#This Row],[MonthlyIncome]]&lt;8000,"Medium Salary","High Salary"))</f>
        <v>Low Salary</v>
      </c>
    </row>
    <row r="1071" spans="1:47">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IF(HR[[#This Row],[OverTime]]="Yes",1,0)</f>
        <v>0</v>
      </c>
      <c r="AK1071">
        <f>IF(HR[[#This Row],[JobSatisfaction]]&lt;=2,1,0)</f>
        <v>0</v>
      </c>
      <c r="AL1071">
        <f>IF(HR[[#This Row],[WorkLifeBalance]]&lt;=2,1,0)</f>
        <v>1</v>
      </c>
      <c r="AM1071">
        <f>IF(HR[[#This Row],[MonthlyIncome]]&lt;AVERAGE(HR[MonthlyIncome]),1,0)</f>
        <v>1</v>
      </c>
      <c r="AN1071">
        <f>IF(HR[[#This Row],[EnvironmentSatisfaction]]&lt;=2,1,0)</f>
        <v>1</v>
      </c>
      <c r="AO1071">
        <f>IF(HR[[#This Row],[YearsSinceLastPromotion]]&gt;4,1,0)</f>
        <v>0</v>
      </c>
      <c r="AP1071">
        <f>(HR[[#This Row],[OverTimeFlag]]*1.5+HR[[#This Row],[LowJobSatisFlag]]*2.5+HR[[#This Row],[LowWLBFlag]]*2+HR[[#This Row],[LowSalaryFlag]]*1.5+HR[[#This Row],[LowEnviFlag]]*2+HR[[#This Row],[LowProFlag]]*0.5)/10</f>
        <v>0.55000000000000004</v>
      </c>
      <c r="AQ1071" t="str">
        <f>IF(A1071&gt;=_xlfn.PERCENTILE.INC($A$2:$A$1000,0.8),"High Risk",
IF(HR[[#This Row],[AttritionRiskScore]]&gt;=_xlfn.PERCENTILE.INC($AP$2:$AP$1000,0.5),"Medium Risk","Low Risk"))</f>
        <v>Medium Risk</v>
      </c>
      <c r="AR1071">
        <f>(HR[[#This Row],[OverTimeFlag]]*4+HR[[#This Row],[LowWLBFlag]]*3+HR[[#This Row],[LowJobSatisFlag]]*2+HR[[#This Row],[LowProFlag]]*1)/10</f>
        <v>0.3</v>
      </c>
      <c r="AS1071" t="str">
        <f t="shared" si="16"/>
        <v>Low Burnout</v>
      </c>
      <c r="AT1071" t="str">
        <f>IF(HR[[#This Row],[YearsSinceLastPromotion]]&gt;4,"High Stagnation",
IF(HR[[#This Row],[YearsSinceLastPromotion]]&gt;=3,"Medium Stagnation","Low Stagnation"))</f>
        <v>Low Stagnation</v>
      </c>
      <c r="AU1071" t="str">
        <f>IF(HR[[#This Row],[MonthlyIncome]]&lt;4000,"Low Salary",
IF(HR[[#This Row],[MonthlyIncome]]&lt;8000,"Medium Salary","High Salary"))</f>
        <v>Low Salary</v>
      </c>
    </row>
    <row r="1072" spans="1:47">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IF(HR[[#This Row],[OverTime]]="Yes",1,0)</f>
        <v>0</v>
      </c>
      <c r="AK1072">
        <f>IF(HR[[#This Row],[JobSatisfaction]]&lt;=2,1,0)</f>
        <v>1</v>
      </c>
      <c r="AL1072">
        <f>IF(HR[[#This Row],[WorkLifeBalance]]&lt;=2,1,0)</f>
        <v>0</v>
      </c>
      <c r="AM1072">
        <f>IF(HR[[#This Row],[MonthlyIncome]]&lt;AVERAGE(HR[MonthlyIncome]),1,0)</f>
        <v>1</v>
      </c>
      <c r="AN1072">
        <f>IF(HR[[#This Row],[EnvironmentSatisfaction]]&lt;=2,1,0)</f>
        <v>0</v>
      </c>
      <c r="AO1072">
        <f>IF(HR[[#This Row],[YearsSinceLastPromotion]]&gt;4,1,0)</f>
        <v>0</v>
      </c>
      <c r="AP1072">
        <f>(HR[[#This Row],[OverTimeFlag]]*1.5+HR[[#This Row],[LowJobSatisFlag]]*2.5+HR[[#This Row],[LowWLBFlag]]*2+HR[[#This Row],[LowSalaryFlag]]*1.5+HR[[#This Row],[LowEnviFlag]]*2+HR[[#This Row],[LowProFlag]]*0.5)/10</f>
        <v>0.4</v>
      </c>
      <c r="AQ1072" t="str">
        <f>IF(A1072&gt;=_xlfn.PERCENTILE.INC($A$2:$A$1000,0.8),"High Risk",
IF(HR[[#This Row],[AttritionRiskScore]]&gt;=_xlfn.PERCENTILE.INC($AP$2:$AP$1000,0.5),"Medium Risk","Low Risk"))</f>
        <v>Medium Risk</v>
      </c>
      <c r="AR1072">
        <f>(HR[[#This Row],[OverTimeFlag]]*4+HR[[#This Row],[LowWLBFlag]]*3+HR[[#This Row],[LowJobSatisFlag]]*2+HR[[#This Row],[LowProFlag]]*1)/10</f>
        <v>0.2</v>
      </c>
      <c r="AS1072" t="str">
        <f t="shared" si="16"/>
        <v>Low Burnout</v>
      </c>
      <c r="AT1072" t="str">
        <f>IF(HR[[#This Row],[YearsSinceLastPromotion]]&gt;4,"High Stagnation",
IF(HR[[#This Row],[YearsSinceLastPromotion]]&gt;=3,"Medium Stagnation","Low Stagnation"))</f>
        <v>Low Stagnation</v>
      </c>
      <c r="AU1072" t="str">
        <f>IF(HR[[#This Row],[MonthlyIncome]]&lt;4000,"Low Salary",
IF(HR[[#This Row],[MonthlyIncome]]&lt;8000,"Medium Salary","High Salary"))</f>
        <v>Medium Salary</v>
      </c>
    </row>
    <row r="1073" spans="1:47">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IF(HR[[#This Row],[OverTime]]="Yes",1,0)</f>
        <v>0</v>
      </c>
      <c r="AK1073">
        <f>IF(HR[[#This Row],[JobSatisfaction]]&lt;=2,1,0)</f>
        <v>1</v>
      </c>
      <c r="AL1073">
        <f>IF(HR[[#This Row],[WorkLifeBalance]]&lt;=2,1,0)</f>
        <v>0</v>
      </c>
      <c r="AM1073">
        <f>IF(HR[[#This Row],[MonthlyIncome]]&lt;AVERAGE(HR[MonthlyIncome]),1,0)</f>
        <v>1</v>
      </c>
      <c r="AN1073">
        <f>IF(HR[[#This Row],[EnvironmentSatisfaction]]&lt;=2,1,0)</f>
        <v>0</v>
      </c>
      <c r="AO1073">
        <f>IF(HR[[#This Row],[YearsSinceLastPromotion]]&gt;4,1,0)</f>
        <v>0</v>
      </c>
      <c r="AP1073">
        <f>(HR[[#This Row],[OverTimeFlag]]*1.5+HR[[#This Row],[LowJobSatisFlag]]*2.5+HR[[#This Row],[LowWLBFlag]]*2+HR[[#This Row],[LowSalaryFlag]]*1.5+HR[[#This Row],[LowEnviFlag]]*2+HR[[#This Row],[LowProFlag]]*0.5)/10</f>
        <v>0.4</v>
      </c>
      <c r="AQ1073" t="str">
        <f>IF(A1073&gt;=_xlfn.PERCENTILE.INC($A$2:$A$1000,0.8),"High Risk",
IF(HR[[#This Row],[AttritionRiskScore]]&gt;=_xlfn.PERCENTILE.INC($AP$2:$AP$1000,0.5),"Medium Risk","Low Risk"))</f>
        <v>High Risk</v>
      </c>
      <c r="AR1073">
        <f>(HR[[#This Row],[OverTimeFlag]]*4+HR[[#This Row],[LowWLBFlag]]*3+HR[[#This Row],[LowJobSatisFlag]]*2+HR[[#This Row],[LowProFlag]]*1)/10</f>
        <v>0.2</v>
      </c>
      <c r="AS1073" t="str">
        <f t="shared" si="16"/>
        <v>Low Burnout</v>
      </c>
      <c r="AT1073" t="str">
        <f>IF(HR[[#This Row],[YearsSinceLastPromotion]]&gt;4,"High Stagnation",
IF(HR[[#This Row],[YearsSinceLastPromotion]]&gt;=3,"Medium Stagnation","Low Stagnation"))</f>
        <v>Low Stagnation</v>
      </c>
      <c r="AU1073" t="str">
        <f>IF(HR[[#This Row],[MonthlyIncome]]&lt;4000,"Low Salary",
IF(HR[[#This Row],[MonthlyIncome]]&lt;8000,"Medium Salary","High Salary"))</f>
        <v>Medium Salary</v>
      </c>
    </row>
    <row r="1074" spans="1:47">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IF(HR[[#This Row],[OverTime]]="Yes",1,0)</f>
        <v>0</v>
      </c>
      <c r="AK1074">
        <f>IF(HR[[#This Row],[JobSatisfaction]]&lt;=2,1,0)</f>
        <v>1</v>
      </c>
      <c r="AL1074">
        <f>IF(HR[[#This Row],[WorkLifeBalance]]&lt;=2,1,0)</f>
        <v>0</v>
      </c>
      <c r="AM1074">
        <f>IF(HR[[#This Row],[MonthlyIncome]]&lt;AVERAGE(HR[MonthlyIncome]),1,0)</f>
        <v>1</v>
      </c>
      <c r="AN1074">
        <f>IF(HR[[#This Row],[EnvironmentSatisfaction]]&lt;=2,1,0)</f>
        <v>0</v>
      </c>
      <c r="AO1074">
        <f>IF(HR[[#This Row],[YearsSinceLastPromotion]]&gt;4,1,0)</f>
        <v>0</v>
      </c>
      <c r="AP1074">
        <f>(HR[[#This Row],[OverTimeFlag]]*1.5+HR[[#This Row],[LowJobSatisFlag]]*2.5+HR[[#This Row],[LowWLBFlag]]*2+HR[[#This Row],[LowSalaryFlag]]*1.5+HR[[#This Row],[LowEnviFlag]]*2+HR[[#This Row],[LowProFlag]]*0.5)/10</f>
        <v>0.4</v>
      </c>
      <c r="AQ1074" t="str">
        <f>IF(A1074&gt;=_xlfn.PERCENTILE.INC($A$2:$A$1000,0.8),"High Risk",
IF(HR[[#This Row],[AttritionRiskScore]]&gt;=_xlfn.PERCENTILE.INC($AP$2:$AP$1000,0.5),"Medium Risk","Low Risk"))</f>
        <v>Medium Risk</v>
      </c>
      <c r="AR1074">
        <f>(HR[[#This Row],[OverTimeFlag]]*4+HR[[#This Row],[LowWLBFlag]]*3+HR[[#This Row],[LowJobSatisFlag]]*2+HR[[#This Row],[LowProFlag]]*1)/10</f>
        <v>0.2</v>
      </c>
      <c r="AS1074" t="str">
        <f t="shared" si="16"/>
        <v>Low Burnout</v>
      </c>
      <c r="AT1074" t="str">
        <f>IF(HR[[#This Row],[YearsSinceLastPromotion]]&gt;4,"High Stagnation",
IF(HR[[#This Row],[YearsSinceLastPromotion]]&gt;=3,"Medium Stagnation","Low Stagnation"))</f>
        <v>Low Stagnation</v>
      </c>
      <c r="AU1074" t="str">
        <f>IF(HR[[#This Row],[MonthlyIncome]]&lt;4000,"Low Salary",
IF(HR[[#This Row],[MonthlyIncome]]&lt;8000,"Medium Salary","High Salary"))</f>
        <v>Low Salary</v>
      </c>
    </row>
    <row r="1075" spans="1:47">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IF(HR[[#This Row],[OverTime]]="Yes",1,0)</f>
        <v>0</v>
      </c>
      <c r="AK1075">
        <f>IF(HR[[#This Row],[JobSatisfaction]]&lt;=2,1,0)</f>
        <v>1</v>
      </c>
      <c r="AL1075">
        <f>IF(HR[[#This Row],[WorkLifeBalance]]&lt;=2,1,0)</f>
        <v>1</v>
      </c>
      <c r="AM1075">
        <f>IF(HR[[#This Row],[MonthlyIncome]]&lt;AVERAGE(HR[MonthlyIncome]),1,0)</f>
        <v>0</v>
      </c>
      <c r="AN1075">
        <f>IF(HR[[#This Row],[EnvironmentSatisfaction]]&lt;=2,1,0)</f>
        <v>0</v>
      </c>
      <c r="AO1075">
        <f>IF(HR[[#This Row],[YearsSinceLastPromotion]]&gt;4,1,0)</f>
        <v>0</v>
      </c>
      <c r="AP1075">
        <f>(HR[[#This Row],[OverTimeFlag]]*1.5+HR[[#This Row],[LowJobSatisFlag]]*2.5+HR[[#This Row],[LowWLBFlag]]*2+HR[[#This Row],[LowSalaryFlag]]*1.5+HR[[#This Row],[LowEnviFlag]]*2+HR[[#This Row],[LowProFlag]]*0.5)/10</f>
        <v>0.45</v>
      </c>
      <c r="AQ1075" t="str">
        <f>IF(A1075&gt;=_xlfn.PERCENTILE.INC($A$2:$A$1000,0.8),"High Risk",
IF(HR[[#This Row],[AttritionRiskScore]]&gt;=_xlfn.PERCENTILE.INC($AP$2:$AP$1000,0.5),"Medium Risk","Low Risk"))</f>
        <v>Medium Risk</v>
      </c>
      <c r="AR1075">
        <f>(HR[[#This Row],[OverTimeFlag]]*4+HR[[#This Row],[LowWLBFlag]]*3+HR[[#This Row],[LowJobSatisFlag]]*2+HR[[#This Row],[LowProFlag]]*1)/10</f>
        <v>0.5</v>
      </c>
      <c r="AS1075" t="str">
        <f t="shared" si="16"/>
        <v>Medium Burnout</v>
      </c>
      <c r="AT1075" t="str">
        <f>IF(HR[[#This Row],[YearsSinceLastPromotion]]&gt;4,"High Stagnation",
IF(HR[[#This Row],[YearsSinceLastPromotion]]&gt;=3,"Medium Stagnation","Low Stagnation"))</f>
        <v>Low Stagnation</v>
      </c>
      <c r="AU1075" t="str">
        <f>IF(HR[[#This Row],[MonthlyIncome]]&lt;4000,"Low Salary",
IF(HR[[#This Row],[MonthlyIncome]]&lt;8000,"Medium Salary","High Salary"))</f>
        <v>Medium Salary</v>
      </c>
    </row>
    <row r="1076" spans="1:47">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IF(HR[[#This Row],[OverTime]]="Yes",1,0)</f>
        <v>1</v>
      </c>
      <c r="AK1076">
        <f>IF(HR[[#This Row],[JobSatisfaction]]&lt;=2,1,0)</f>
        <v>0</v>
      </c>
      <c r="AL1076">
        <f>IF(HR[[#This Row],[WorkLifeBalance]]&lt;=2,1,0)</f>
        <v>0</v>
      </c>
      <c r="AM1076">
        <f>IF(HR[[#This Row],[MonthlyIncome]]&lt;AVERAGE(HR[MonthlyIncome]),1,0)</f>
        <v>1</v>
      </c>
      <c r="AN1076">
        <f>IF(HR[[#This Row],[EnvironmentSatisfaction]]&lt;=2,1,0)</f>
        <v>0</v>
      </c>
      <c r="AO1076">
        <f>IF(HR[[#This Row],[YearsSinceLastPromotion]]&gt;4,1,0)</f>
        <v>0</v>
      </c>
      <c r="AP1076">
        <f>(HR[[#This Row],[OverTimeFlag]]*1.5+HR[[#This Row],[LowJobSatisFlag]]*2.5+HR[[#This Row],[LowWLBFlag]]*2+HR[[#This Row],[LowSalaryFlag]]*1.5+HR[[#This Row],[LowEnviFlag]]*2+HR[[#This Row],[LowProFlag]]*0.5)/10</f>
        <v>0.3</v>
      </c>
      <c r="AQ1076" t="str">
        <f>IF(A1076&gt;=_xlfn.PERCENTILE.INC($A$2:$A$1000,0.8),"High Risk",
IF(HR[[#This Row],[AttritionRiskScore]]&gt;=_xlfn.PERCENTILE.INC($AP$2:$AP$1000,0.5),"Medium Risk","Low Risk"))</f>
        <v>Low Risk</v>
      </c>
      <c r="AR1076">
        <f>(HR[[#This Row],[OverTimeFlag]]*4+HR[[#This Row],[LowWLBFlag]]*3+HR[[#This Row],[LowJobSatisFlag]]*2+HR[[#This Row],[LowProFlag]]*1)/10</f>
        <v>0.4</v>
      </c>
      <c r="AS1076" t="str">
        <f t="shared" si="16"/>
        <v>Medium Burnout</v>
      </c>
      <c r="AT1076" t="str">
        <f>IF(HR[[#This Row],[YearsSinceLastPromotion]]&gt;4,"High Stagnation",
IF(HR[[#This Row],[YearsSinceLastPromotion]]&gt;=3,"Medium Stagnation","Low Stagnation"))</f>
        <v>Low Stagnation</v>
      </c>
      <c r="AU1076" t="str">
        <f>IF(HR[[#This Row],[MonthlyIncome]]&lt;4000,"Low Salary",
IF(HR[[#This Row],[MonthlyIncome]]&lt;8000,"Medium Salary","High Salary"))</f>
        <v>Medium Salary</v>
      </c>
    </row>
    <row r="1077" spans="1:47">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IF(HR[[#This Row],[OverTime]]="Yes",1,0)</f>
        <v>0</v>
      </c>
      <c r="AK1077">
        <f>IF(HR[[#This Row],[JobSatisfaction]]&lt;=2,1,0)</f>
        <v>0</v>
      </c>
      <c r="AL1077">
        <f>IF(HR[[#This Row],[WorkLifeBalance]]&lt;=2,1,0)</f>
        <v>0</v>
      </c>
      <c r="AM1077">
        <f>IF(HR[[#This Row],[MonthlyIncome]]&lt;AVERAGE(HR[MonthlyIncome]),1,0)</f>
        <v>0</v>
      </c>
      <c r="AN1077">
        <f>IF(HR[[#This Row],[EnvironmentSatisfaction]]&lt;=2,1,0)</f>
        <v>0</v>
      </c>
      <c r="AO1077">
        <f>IF(HR[[#This Row],[YearsSinceLastPromotion]]&gt;4,1,0)</f>
        <v>0</v>
      </c>
      <c r="AP1077">
        <f>(HR[[#This Row],[OverTimeFlag]]*1.5+HR[[#This Row],[LowJobSatisFlag]]*2.5+HR[[#This Row],[LowWLBFlag]]*2+HR[[#This Row],[LowSalaryFlag]]*1.5+HR[[#This Row],[LowEnviFlag]]*2+HR[[#This Row],[LowProFlag]]*0.5)/10</f>
        <v>0</v>
      </c>
      <c r="AQ1077" t="str">
        <f>IF(A1077&gt;=_xlfn.PERCENTILE.INC($A$2:$A$1000,0.8),"High Risk",
IF(HR[[#This Row],[AttritionRiskScore]]&gt;=_xlfn.PERCENTILE.INC($AP$2:$AP$1000,0.5),"Medium Risk","Low Risk"))</f>
        <v>Low Risk</v>
      </c>
      <c r="AR1077">
        <f>(HR[[#This Row],[OverTimeFlag]]*4+HR[[#This Row],[LowWLBFlag]]*3+HR[[#This Row],[LowJobSatisFlag]]*2+HR[[#This Row],[LowProFlag]]*1)/10</f>
        <v>0</v>
      </c>
      <c r="AS1077" t="str">
        <f t="shared" si="16"/>
        <v>Low Burnout</v>
      </c>
      <c r="AT1077" t="str">
        <f>IF(HR[[#This Row],[YearsSinceLastPromotion]]&gt;4,"High Stagnation",
IF(HR[[#This Row],[YearsSinceLastPromotion]]&gt;=3,"Medium Stagnation","Low Stagnation"))</f>
        <v>Low Stagnation</v>
      </c>
      <c r="AU1077" t="str">
        <f>IF(HR[[#This Row],[MonthlyIncome]]&lt;4000,"Low Salary",
IF(HR[[#This Row],[MonthlyIncome]]&lt;8000,"Medium Salary","High Salary"))</f>
        <v>High Salary</v>
      </c>
    </row>
    <row r="1078" spans="1:47">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IF(HR[[#This Row],[OverTime]]="Yes",1,0)</f>
        <v>0</v>
      </c>
      <c r="AK1078">
        <f>IF(HR[[#This Row],[JobSatisfaction]]&lt;=2,1,0)</f>
        <v>0</v>
      </c>
      <c r="AL1078">
        <f>IF(HR[[#This Row],[WorkLifeBalance]]&lt;=2,1,0)</f>
        <v>0</v>
      </c>
      <c r="AM1078">
        <f>IF(HR[[#This Row],[MonthlyIncome]]&lt;AVERAGE(HR[MonthlyIncome]),1,0)</f>
        <v>0</v>
      </c>
      <c r="AN1078">
        <f>IF(HR[[#This Row],[EnvironmentSatisfaction]]&lt;=2,1,0)</f>
        <v>1</v>
      </c>
      <c r="AO1078">
        <f>IF(HR[[#This Row],[YearsSinceLastPromotion]]&gt;4,1,0)</f>
        <v>0</v>
      </c>
      <c r="AP1078">
        <f>(HR[[#This Row],[OverTimeFlag]]*1.5+HR[[#This Row],[LowJobSatisFlag]]*2.5+HR[[#This Row],[LowWLBFlag]]*2+HR[[#This Row],[LowSalaryFlag]]*1.5+HR[[#This Row],[LowEnviFlag]]*2+HR[[#This Row],[LowProFlag]]*0.5)/10</f>
        <v>0.2</v>
      </c>
      <c r="AQ1078" t="str">
        <f>IF(A1078&gt;=_xlfn.PERCENTILE.INC($A$2:$A$1000,0.8),"High Risk",
IF(HR[[#This Row],[AttritionRiskScore]]&gt;=_xlfn.PERCENTILE.INC($AP$2:$AP$1000,0.5),"Medium Risk","Low Risk"))</f>
        <v>High Risk</v>
      </c>
      <c r="AR1078">
        <f>(HR[[#This Row],[OverTimeFlag]]*4+HR[[#This Row],[LowWLBFlag]]*3+HR[[#This Row],[LowJobSatisFlag]]*2+HR[[#This Row],[LowProFlag]]*1)/10</f>
        <v>0</v>
      </c>
      <c r="AS1078" t="str">
        <f t="shared" si="16"/>
        <v>Low Burnout</v>
      </c>
      <c r="AT1078" t="str">
        <f>IF(HR[[#This Row],[YearsSinceLastPromotion]]&gt;4,"High Stagnation",
IF(HR[[#This Row],[YearsSinceLastPromotion]]&gt;=3,"Medium Stagnation","Low Stagnation"))</f>
        <v>Low Stagnation</v>
      </c>
      <c r="AU1078" t="str">
        <f>IF(HR[[#This Row],[MonthlyIncome]]&lt;4000,"Low Salary",
IF(HR[[#This Row],[MonthlyIncome]]&lt;8000,"Medium Salary","High Salary"))</f>
        <v>High Salary</v>
      </c>
    </row>
    <row r="1079" spans="1:47">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IF(HR[[#This Row],[OverTime]]="Yes",1,0)</f>
        <v>0</v>
      </c>
      <c r="AK1079">
        <f>IF(HR[[#This Row],[JobSatisfaction]]&lt;=2,1,0)</f>
        <v>1</v>
      </c>
      <c r="AL1079">
        <f>IF(HR[[#This Row],[WorkLifeBalance]]&lt;=2,1,0)</f>
        <v>1</v>
      </c>
      <c r="AM1079">
        <f>IF(HR[[#This Row],[MonthlyIncome]]&lt;AVERAGE(HR[MonthlyIncome]),1,0)</f>
        <v>1</v>
      </c>
      <c r="AN1079">
        <f>IF(HR[[#This Row],[EnvironmentSatisfaction]]&lt;=2,1,0)</f>
        <v>1</v>
      </c>
      <c r="AO1079">
        <f>IF(HR[[#This Row],[YearsSinceLastPromotion]]&gt;4,1,0)</f>
        <v>0</v>
      </c>
      <c r="AP1079">
        <f>(HR[[#This Row],[OverTimeFlag]]*1.5+HR[[#This Row],[LowJobSatisFlag]]*2.5+HR[[#This Row],[LowWLBFlag]]*2+HR[[#This Row],[LowSalaryFlag]]*1.5+HR[[#This Row],[LowEnviFlag]]*2+HR[[#This Row],[LowProFlag]]*0.5)/10</f>
        <v>0.8</v>
      </c>
      <c r="AQ1079" t="str">
        <f>IF(A1079&gt;=_xlfn.PERCENTILE.INC($A$2:$A$1000,0.8),"High Risk",
IF(HR[[#This Row],[AttritionRiskScore]]&gt;=_xlfn.PERCENTILE.INC($AP$2:$AP$1000,0.5),"Medium Risk","Low Risk"))</f>
        <v>Medium Risk</v>
      </c>
      <c r="AR1079">
        <f>(HR[[#This Row],[OverTimeFlag]]*4+HR[[#This Row],[LowWLBFlag]]*3+HR[[#This Row],[LowJobSatisFlag]]*2+HR[[#This Row],[LowProFlag]]*1)/10</f>
        <v>0.5</v>
      </c>
      <c r="AS1079" t="str">
        <f t="shared" si="16"/>
        <v>Medium Burnout</v>
      </c>
      <c r="AT1079" t="str">
        <f>IF(HR[[#This Row],[YearsSinceLastPromotion]]&gt;4,"High Stagnation",
IF(HR[[#This Row],[YearsSinceLastPromotion]]&gt;=3,"Medium Stagnation","Low Stagnation"))</f>
        <v>Low Stagnation</v>
      </c>
      <c r="AU1079" t="str">
        <f>IF(HR[[#This Row],[MonthlyIncome]]&lt;4000,"Low Salary",
IF(HR[[#This Row],[MonthlyIncome]]&lt;8000,"Medium Salary","High Salary"))</f>
        <v>Low Salary</v>
      </c>
    </row>
    <row r="1080" spans="1:47">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IF(HR[[#This Row],[OverTime]]="Yes",1,0)</f>
        <v>0</v>
      </c>
      <c r="AK1080">
        <f>IF(HR[[#This Row],[JobSatisfaction]]&lt;=2,1,0)</f>
        <v>1</v>
      </c>
      <c r="AL1080">
        <f>IF(HR[[#This Row],[WorkLifeBalance]]&lt;=2,1,0)</f>
        <v>0</v>
      </c>
      <c r="AM1080">
        <f>IF(HR[[#This Row],[MonthlyIncome]]&lt;AVERAGE(HR[MonthlyIncome]),1,0)</f>
        <v>0</v>
      </c>
      <c r="AN1080">
        <f>IF(HR[[#This Row],[EnvironmentSatisfaction]]&lt;=2,1,0)</f>
        <v>0</v>
      </c>
      <c r="AO1080">
        <f>IF(HR[[#This Row],[YearsSinceLastPromotion]]&gt;4,1,0)</f>
        <v>1</v>
      </c>
      <c r="AP1080">
        <f>(HR[[#This Row],[OverTimeFlag]]*1.5+HR[[#This Row],[LowJobSatisFlag]]*2.5+HR[[#This Row],[LowWLBFlag]]*2+HR[[#This Row],[LowSalaryFlag]]*1.5+HR[[#This Row],[LowEnviFlag]]*2+HR[[#This Row],[LowProFlag]]*0.5)/10</f>
        <v>0.3</v>
      </c>
      <c r="AQ1080" t="str">
        <f>IF(A1080&gt;=_xlfn.PERCENTILE.INC($A$2:$A$1000,0.8),"High Risk",
IF(HR[[#This Row],[AttritionRiskScore]]&gt;=_xlfn.PERCENTILE.INC($AP$2:$AP$1000,0.5),"Medium Risk","Low Risk"))</f>
        <v>Low Risk</v>
      </c>
      <c r="AR1080">
        <f>(HR[[#This Row],[OverTimeFlag]]*4+HR[[#This Row],[LowWLBFlag]]*3+HR[[#This Row],[LowJobSatisFlag]]*2+HR[[#This Row],[LowProFlag]]*1)/10</f>
        <v>0.3</v>
      </c>
      <c r="AS1080" t="str">
        <f t="shared" si="16"/>
        <v>Low Burnout</v>
      </c>
      <c r="AT1080" t="str">
        <f>IF(HR[[#This Row],[YearsSinceLastPromotion]]&gt;4,"High Stagnation",
IF(HR[[#This Row],[YearsSinceLastPromotion]]&gt;=3,"Medium Stagnation","Low Stagnation"))</f>
        <v>High Stagnation</v>
      </c>
      <c r="AU1080" t="str">
        <f>IF(HR[[#This Row],[MonthlyIncome]]&lt;4000,"Low Salary",
IF(HR[[#This Row],[MonthlyIncome]]&lt;8000,"Medium Salary","High Salary"))</f>
        <v>High Salary</v>
      </c>
    </row>
    <row r="1081" spans="1:47">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IF(HR[[#This Row],[OverTime]]="Yes",1,0)</f>
        <v>0</v>
      </c>
      <c r="AK1081">
        <f>IF(HR[[#This Row],[JobSatisfaction]]&lt;=2,1,0)</f>
        <v>1</v>
      </c>
      <c r="AL1081">
        <f>IF(HR[[#This Row],[WorkLifeBalance]]&lt;=2,1,0)</f>
        <v>0</v>
      </c>
      <c r="AM1081">
        <f>IF(HR[[#This Row],[MonthlyIncome]]&lt;AVERAGE(HR[MonthlyIncome]),1,0)</f>
        <v>0</v>
      </c>
      <c r="AN1081">
        <f>IF(HR[[#This Row],[EnvironmentSatisfaction]]&lt;=2,1,0)</f>
        <v>1</v>
      </c>
      <c r="AO1081">
        <f>IF(HR[[#This Row],[YearsSinceLastPromotion]]&gt;4,1,0)</f>
        <v>0</v>
      </c>
      <c r="AP1081">
        <f>(HR[[#This Row],[OverTimeFlag]]*1.5+HR[[#This Row],[LowJobSatisFlag]]*2.5+HR[[#This Row],[LowWLBFlag]]*2+HR[[#This Row],[LowSalaryFlag]]*1.5+HR[[#This Row],[LowEnviFlag]]*2+HR[[#This Row],[LowProFlag]]*0.5)/10</f>
        <v>0.45</v>
      </c>
      <c r="AQ1081" t="str">
        <f>IF(A1081&gt;=_xlfn.PERCENTILE.INC($A$2:$A$1000,0.8),"High Risk",
IF(HR[[#This Row],[AttritionRiskScore]]&gt;=_xlfn.PERCENTILE.INC($AP$2:$AP$1000,0.5),"Medium Risk","Low Risk"))</f>
        <v>Medium Risk</v>
      </c>
      <c r="AR1081">
        <f>(HR[[#This Row],[OverTimeFlag]]*4+HR[[#This Row],[LowWLBFlag]]*3+HR[[#This Row],[LowJobSatisFlag]]*2+HR[[#This Row],[LowProFlag]]*1)/10</f>
        <v>0.2</v>
      </c>
      <c r="AS1081" t="str">
        <f t="shared" si="16"/>
        <v>Low Burnout</v>
      </c>
      <c r="AT1081" t="str">
        <f>IF(HR[[#This Row],[YearsSinceLastPromotion]]&gt;4,"High Stagnation",
IF(HR[[#This Row],[YearsSinceLastPromotion]]&gt;=3,"Medium Stagnation","Low Stagnation"))</f>
        <v>Low Stagnation</v>
      </c>
      <c r="AU1081" t="str">
        <f>IF(HR[[#This Row],[MonthlyIncome]]&lt;4000,"Low Salary",
IF(HR[[#This Row],[MonthlyIncome]]&lt;8000,"Medium Salary","High Salary"))</f>
        <v>High Salary</v>
      </c>
    </row>
    <row r="1082" spans="1:47">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IF(HR[[#This Row],[OverTime]]="Yes",1,0)</f>
        <v>0</v>
      </c>
      <c r="AK1082">
        <f>IF(HR[[#This Row],[JobSatisfaction]]&lt;=2,1,0)</f>
        <v>1</v>
      </c>
      <c r="AL1082">
        <f>IF(HR[[#This Row],[WorkLifeBalance]]&lt;=2,1,0)</f>
        <v>0</v>
      </c>
      <c r="AM1082">
        <f>IF(HR[[#This Row],[MonthlyIncome]]&lt;AVERAGE(HR[MonthlyIncome]),1,0)</f>
        <v>0</v>
      </c>
      <c r="AN1082">
        <f>IF(HR[[#This Row],[EnvironmentSatisfaction]]&lt;=2,1,0)</f>
        <v>0</v>
      </c>
      <c r="AO1082">
        <f>IF(HR[[#This Row],[YearsSinceLastPromotion]]&gt;4,1,0)</f>
        <v>1</v>
      </c>
      <c r="AP1082">
        <f>(HR[[#This Row],[OverTimeFlag]]*1.5+HR[[#This Row],[LowJobSatisFlag]]*2.5+HR[[#This Row],[LowWLBFlag]]*2+HR[[#This Row],[LowSalaryFlag]]*1.5+HR[[#This Row],[LowEnviFlag]]*2+HR[[#This Row],[LowProFlag]]*0.5)/10</f>
        <v>0.3</v>
      </c>
      <c r="AQ1082" t="str">
        <f>IF(A1082&gt;=_xlfn.PERCENTILE.INC($A$2:$A$1000,0.8),"High Risk",
IF(HR[[#This Row],[AttritionRiskScore]]&gt;=_xlfn.PERCENTILE.INC($AP$2:$AP$1000,0.5),"Medium Risk","Low Risk"))</f>
        <v>High Risk</v>
      </c>
      <c r="AR1082">
        <f>(HR[[#This Row],[OverTimeFlag]]*4+HR[[#This Row],[LowWLBFlag]]*3+HR[[#This Row],[LowJobSatisFlag]]*2+HR[[#This Row],[LowProFlag]]*1)/10</f>
        <v>0.3</v>
      </c>
      <c r="AS1082" t="str">
        <f t="shared" si="16"/>
        <v>Low Burnout</v>
      </c>
      <c r="AT1082" t="str">
        <f>IF(HR[[#This Row],[YearsSinceLastPromotion]]&gt;4,"High Stagnation",
IF(HR[[#This Row],[YearsSinceLastPromotion]]&gt;=3,"Medium Stagnation","Low Stagnation"))</f>
        <v>High Stagnation</v>
      </c>
      <c r="AU1082" t="str">
        <f>IF(HR[[#This Row],[MonthlyIncome]]&lt;4000,"Low Salary",
IF(HR[[#This Row],[MonthlyIncome]]&lt;8000,"Medium Salary","High Salary"))</f>
        <v>High Salary</v>
      </c>
    </row>
    <row r="1083" spans="1:47">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IF(HR[[#This Row],[OverTime]]="Yes",1,0)</f>
        <v>0</v>
      </c>
      <c r="AK1083">
        <f>IF(HR[[#This Row],[JobSatisfaction]]&lt;=2,1,0)</f>
        <v>1</v>
      </c>
      <c r="AL1083">
        <f>IF(HR[[#This Row],[WorkLifeBalance]]&lt;=2,1,0)</f>
        <v>1</v>
      </c>
      <c r="AM1083">
        <f>IF(HR[[#This Row],[MonthlyIncome]]&lt;AVERAGE(HR[MonthlyIncome]),1,0)</f>
        <v>0</v>
      </c>
      <c r="AN1083">
        <f>IF(HR[[#This Row],[EnvironmentSatisfaction]]&lt;=2,1,0)</f>
        <v>0</v>
      </c>
      <c r="AO1083">
        <f>IF(HR[[#This Row],[YearsSinceLastPromotion]]&gt;4,1,0)</f>
        <v>0</v>
      </c>
      <c r="AP1083">
        <f>(HR[[#This Row],[OverTimeFlag]]*1.5+HR[[#This Row],[LowJobSatisFlag]]*2.5+HR[[#This Row],[LowWLBFlag]]*2+HR[[#This Row],[LowSalaryFlag]]*1.5+HR[[#This Row],[LowEnviFlag]]*2+HR[[#This Row],[LowProFlag]]*0.5)/10</f>
        <v>0.45</v>
      </c>
      <c r="AQ1083" t="str">
        <f>IF(A1083&gt;=_xlfn.PERCENTILE.INC($A$2:$A$1000,0.8),"High Risk",
IF(HR[[#This Row],[AttritionRiskScore]]&gt;=_xlfn.PERCENTILE.INC($AP$2:$AP$1000,0.5),"Medium Risk","Low Risk"))</f>
        <v>Medium Risk</v>
      </c>
      <c r="AR1083">
        <f>(HR[[#This Row],[OverTimeFlag]]*4+HR[[#This Row],[LowWLBFlag]]*3+HR[[#This Row],[LowJobSatisFlag]]*2+HR[[#This Row],[LowProFlag]]*1)/10</f>
        <v>0.5</v>
      </c>
      <c r="AS1083" t="str">
        <f t="shared" si="16"/>
        <v>Medium Burnout</v>
      </c>
      <c r="AT1083" t="str">
        <f>IF(HR[[#This Row],[YearsSinceLastPromotion]]&gt;4,"High Stagnation",
IF(HR[[#This Row],[YearsSinceLastPromotion]]&gt;=3,"Medium Stagnation","Low Stagnation"))</f>
        <v>Medium Stagnation</v>
      </c>
      <c r="AU1083" t="str">
        <f>IF(HR[[#This Row],[MonthlyIncome]]&lt;4000,"Low Salary",
IF(HR[[#This Row],[MonthlyIncome]]&lt;8000,"Medium Salary","High Salary"))</f>
        <v>High Salary</v>
      </c>
    </row>
    <row r="1084" spans="1:47">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IF(HR[[#This Row],[OverTime]]="Yes",1,0)</f>
        <v>0</v>
      </c>
      <c r="AK1084">
        <f>IF(HR[[#This Row],[JobSatisfaction]]&lt;=2,1,0)</f>
        <v>0</v>
      </c>
      <c r="AL1084">
        <f>IF(HR[[#This Row],[WorkLifeBalance]]&lt;=2,1,0)</f>
        <v>0</v>
      </c>
      <c r="AM1084">
        <f>IF(HR[[#This Row],[MonthlyIncome]]&lt;AVERAGE(HR[MonthlyIncome]),1,0)</f>
        <v>1</v>
      </c>
      <c r="AN1084">
        <f>IF(HR[[#This Row],[EnvironmentSatisfaction]]&lt;=2,1,0)</f>
        <v>1</v>
      </c>
      <c r="AO1084">
        <f>IF(HR[[#This Row],[YearsSinceLastPromotion]]&gt;4,1,0)</f>
        <v>0</v>
      </c>
      <c r="AP1084">
        <f>(HR[[#This Row],[OverTimeFlag]]*1.5+HR[[#This Row],[LowJobSatisFlag]]*2.5+HR[[#This Row],[LowWLBFlag]]*2+HR[[#This Row],[LowSalaryFlag]]*1.5+HR[[#This Row],[LowEnviFlag]]*2+HR[[#This Row],[LowProFlag]]*0.5)/10</f>
        <v>0.35</v>
      </c>
      <c r="AQ1084" t="str">
        <f>IF(A1084&gt;=_xlfn.PERCENTILE.INC($A$2:$A$1000,0.8),"High Risk",
IF(HR[[#This Row],[AttritionRiskScore]]&gt;=_xlfn.PERCENTILE.INC($AP$2:$AP$1000,0.5),"Medium Risk","Low Risk"))</f>
        <v>Medium Risk</v>
      </c>
      <c r="AR1084">
        <f>(HR[[#This Row],[OverTimeFlag]]*4+HR[[#This Row],[LowWLBFlag]]*3+HR[[#This Row],[LowJobSatisFlag]]*2+HR[[#This Row],[LowProFlag]]*1)/10</f>
        <v>0</v>
      </c>
      <c r="AS1084" t="str">
        <f t="shared" si="16"/>
        <v>Low Burnout</v>
      </c>
      <c r="AT1084" t="str">
        <f>IF(HR[[#This Row],[YearsSinceLastPromotion]]&gt;4,"High Stagnation",
IF(HR[[#This Row],[YearsSinceLastPromotion]]&gt;=3,"Medium Stagnation","Low Stagnation"))</f>
        <v>Low Stagnation</v>
      </c>
      <c r="AU1084" t="str">
        <f>IF(HR[[#This Row],[MonthlyIncome]]&lt;4000,"Low Salary",
IF(HR[[#This Row],[MonthlyIncome]]&lt;8000,"Medium Salary","High Salary"))</f>
        <v>Low Salary</v>
      </c>
    </row>
    <row r="1085" spans="1:47">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IF(HR[[#This Row],[OverTime]]="Yes",1,0)</f>
        <v>0</v>
      </c>
      <c r="AK1085">
        <f>IF(HR[[#This Row],[JobSatisfaction]]&lt;=2,1,0)</f>
        <v>1</v>
      </c>
      <c r="AL1085">
        <f>IF(HR[[#This Row],[WorkLifeBalance]]&lt;=2,1,0)</f>
        <v>1</v>
      </c>
      <c r="AM1085">
        <f>IF(HR[[#This Row],[MonthlyIncome]]&lt;AVERAGE(HR[MonthlyIncome]),1,0)</f>
        <v>1</v>
      </c>
      <c r="AN1085">
        <f>IF(HR[[#This Row],[EnvironmentSatisfaction]]&lt;=2,1,0)</f>
        <v>0</v>
      </c>
      <c r="AO1085">
        <f>IF(HR[[#This Row],[YearsSinceLastPromotion]]&gt;4,1,0)</f>
        <v>0</v>
      </c>
      <c r="AP1085">
        <f>(HR[[#This Row],[OverTimeFlag]]*1.5+HR[[#This Row],[LowJobSatisFlag]]*2.5+HR[[#This Row],[LowWLBFlag]]*2+HR[[#This Row],[LowSalaryFlag]]*1.5+HR[[#This Row],[LowEnviFlag]]*2+HR[[#This Row],[LowProFlag]]*0.5)/10</f>
        <v>0.6</v>
      </c>
      <c r="AQ1085" t="str">
        <f>IF(A1085&gt;=_xlfn.PERCENTILE.INC($A$2:$A$1000,0.8),"High Risk",
IF(HR[[#This Row],[AttritionRiskScore]]&gt;=_xlfn.PERCENTILE.INC($AP$2:$AP$1000,0.5),"Medium Risk","Low Risk"))</f>
        <v>Medium Risk</v>
      </c>
      <c r="AR1085">
        <f>(HR[[#This Row],[OverTimeFlag]]*4+HR[[#This Row],[LowWLBFlag]]*3+HR[[#This Row],[LowJobSatisFlag]]*2+HR[[#This Row],[LowProFlag]]*1)/10</f>
        <v>0.5</v>
      </c>
      <c r="AS1085" t="str">
        <f t="shared" si="16"/>
        <v>Medium Burnout</v>
      </c>
      <c r="AT1085" t="str">
        <f>IF(HR[[#This Row],[YearsSinceLastPromotion]]&gt;4,"High Stagnation",
IF(HR[[#This Row],[YearsSinceLastPromotion]]&gt;=3,"Medium Stagnation","Low Stagnation"))</f>
        <v>Low Stagnation</v>
      </c>
      <c r="AU1085" t="str">
        <f>IF(HR[[#This Row],[MonthlyIncome]]&lt;4000,"Low Salary",
IF(HR[[#This Row],[MonthlyIncome]]&lt;8000,"Medium Salary","High Salary"))</f>
        <v>Low Salary</v>
      </c>
    </row>
    <row r="1086" spans="1:47">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IF(HR[[#This Row],[OverTime]]="Yes",1,0)</f>
        <v>1</v>
      </c>
      <c r="AK1086">
        <f>IF(HR[[#This Row],[JobSatisfaction]]&lt;=2,1,0)</f>
        <v>0</v>
      </c>
      <c r="AL1086">
        <f>IF(HR[[#This Row],[WorkLifeBalance]]&lt;=2,1,0)</f>
        <v>0</v>
      </c>
      <c r="AM1086">
        <f>IF(HR[[#This Row],[MonthlyIncome]]&lt;AVERAGE(HR[MonthlyIncome]),1,0)</f>
        <v>0</v>
      </c>
      <c r="AN1086">
        <f>IF(HR[[#This Row],[EnvironmentSatisfaction]]&lt;=2,1,0)</f>
        <v>0</v>
      </c>
      <c r="AO1086">
        <f>IF(HR[[#This Row],[YearsSinceLastPromotion]]&gt;4,1,0)</f>
        <v>1</v>
      </c>
      <c r="AP1086">
        <f>(HR[[#This Row],[OverTimeFlag]]*1.5+HR[[#This Row],[LowJobSatisFlag]]*2.5+HR[[#This Row],[LowWLBFlag]]*2+HR[[#This Row],[LowSalaryFlag]]*1.5+HR[[#This Row],[LowEnviFlag]]*2+HR[[#This Row],[LowProFlag]]*0.5)/10</f>
        <v>0.2</v>
      </c>
      <c r="AQ1086" t="str">
        <f>IF(A1086&gt;=_xlfn.PERCENTILE.INC($A$2:$A$1000,0.8),"High Risk",
IF(HR[[#This Row],[AttritionRiskScore]]&gt;=_xlfn.PERCENTILE.INC($AP$2:$AP$1000,0.5),"Medium Risk","Low Risk"))</f>
        <v>Low Risk</v>
      </c>
      <c r="AR1086">
        <f>(HR[[#This Row],[OverTimeFlag]]*4+HR[[#This Row],[LowWLBFlag]]*3+HR[[#This Row],[LowJobSatisFlag]]*2+HR[[#This Row],[LowProFlag]]*1)/10</f>
        <v>0.5</v>
      </c>
      <c r="AS1086" t="str">
        <f t="shared" si="16"/>
        <v>Medium Burnout</v>
      </c>
      <c r="AT1086" t="str">
        <f>IF(HR[[#This Row],[YearsSinceLastPromotion]]&gt;4,"High Stagnation",
IF(HR[[#This Row],[YearsSinceLastPromotion]]&gt;=3,"Medium Stagnation","Low Stagnation"))</f>
        <v>High Stagnation</v>
      </c>
      <c r="AU1086" t="str">
        <f>IF(HR[[#This Row],[MonthlyIncome]]&lt;4000,"Low Salary",
IF(HR[[#This Row],[MonthlyIncome]]&lt;8000,"Medium Salary","High Salary"))</f>
        <v>Medium Salary</v>
      </c>
    </row>
    <row r="1087" spans="1:47">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IF(HR[[#This Row],[OverTime]]="Yes",1,0)</f>
        <v>0</v>
      </c>
      <c r="AK1087">
        <f>IF(HR[[#This Row],[JobSatisfaction]]&lt;=2,1,0)</f>
        <v>0</v>
      </c>
      <c r="AL1087">
        <f>IF(HR[[#This Row],[WorkLifeBalance]]&lt;=2,1,0)</f>
        <v>1</v>
      </c>
      <c r="AM1087">
        <f>IF(HR[[#This Row],[MonthlyIncome]]&lt;AVERAGE(HR[MonthlyIncome]),1,0)</f>
        <v>1</v>
      </c>
      <c r="AN1087">
        <f>IF(HR[[#This Row],[EnvironmentSatisfaction]]&lt;=2,1,0)</f>
        <v>0</v>
      </c>
      <c r="AO1087">
        <f>IF(HR[[#This Row],[YearsSinceLastPromotion]]&gt;4,1,0)</f>
        <v>1</v>
      </c>
      <c r="AP1087">
        <f>(HR[[#This Row],[OverTimeFlag]]*1.5+HR[[#This Row],[LowJobSatisFlag]]*2.5+HR[[#This Row],[LowWLBFlag]]*2+HR[[#This Row],[LowSalaryFlag]]*1.5+HR[[#This Row],[LowEnviFlag]]*2+HR[[#This Row],[LowProFlag]]*0.5)/10</f>
        <v>0.4</v>
      </c>
      <c r="AQ1087" t="str">
        <f>IF(A1087&gt;=_xlfn.PERCENTILE.INC($A$2:$A$1000,0.8),"High Risk",
IF(HR[[#This Row],[AttritionRiskScore]]&gt;=_xlfn.PERCENTILE.INC($AP$2:$AP$1000,0.5),"Medium Risk","Low Risk"))</f>
        <v>Medium Risk</v>
      </c>
      <c r="AR1087">
        <f>(HR[[#This Row],[OverTimeFlag]]*4+HR[[#This Row],[LowWLBFlag]]*3+HR[[#This Row],[LowJobSatisFlag]]*2+HR[[#This Row],[LowProFlag]]*1)/10</f>
        <v>0.4</v>
      </c>
      <c r="AS1087" t="str">
        <f t="shared" si="16"/>
        <v>Medium Burnout</v>
      </c>
      <c r="AT1087" t="str">
        <f>IF(HR[[#This Row],[YearsSinceLastPromotion]]&gt;4,"High Stagnation",
IF(HR[[#This Row],[YearsSinceLastPromotion]]&gt;=3,"Medium Stagnation","Low Stagnation"))</f>
        <v>High Stagnation</v>
      </c>
      <c r="AU1087" t="str">
        <f>IF(HR[[#This Row],[MonthlyIncome]]&lt;4000,"Low Salary",
IF(HR[[#This Row],[MonthlyIncome]]&lt;8000,"Medium Salary","High Salary"))</f>
        <v>Medium Salary</v>
      </c>
    </row>
    <row r="1088" spans="1:47">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IF(HR[[#This Row],[OverTime]]="Yes",1,0)</f>
        <v>1</v>
      </c>
      <c r="AK1088">
        <f>IF(HR[[#This Row],[JobSatisfaction]]&lt;=2,1,0)</f>
        <v>0</v>
      </c>
      <c r="AL1088">
        <f>IF(HR[[#This Row],[WorkLifeBalance]]&lt;=2,1,0)</f>
        <v>0</v>
      </c>
      <c r="AM1088">
        <f>IF(HR[[#This Row],[MonthlyIncome]]&lt;AVERAGE(HR[MonthlyIncome]),1,0)</f>
        <v>0</v>
      </c>
      <c r="AN1088">
        <f>IF(HR[[#This Row],[EnvironmentSatisfaction]]&lt;=2,1,0)</f>
        <v>0</v>
      </c>
      <c r="AO1088">
        <f>IF(HR[[#This Row],[YearsSinceLastPromotion]]&gt;4,1,0)</f>
        <v>1</v>
      </c>
      <c r="AP1088">
        <f>(HR[[#This Row],[OverTimeFlag]]*1.5+HR[[#This Row],[LowJobSatisFlag]]*2.5+HR[[#This Row],[LowWLBFlag]]*2+HR[[#This Row],[LowSalaryFlag]]*1.5+HR[[#This Row],[LowEnviFlag]]*2+HR[[#This Row],[LowProFlag]]*0.5)/10</f>
        <v>0.2</v>
      </c>
      <c r="AQ1088" t="str">
        <f>IF(A1088&gt;=_xlfn.PERCENTILE.INC($A$2:$A$1000,0.8),"High Risk",
IF(HR[[#This Row],[AttritionRiskScore]]&gt;=_xlfn.PERCENTILE.INC($AP$2:$AP$1000,0.5),"Medium Risk","Low Risk"))</f>
        <v>High Risk</v>
      </c>
      <c r="AR1088">
        <f>(HR[[#This Row],[OverTimeFlag]]*4+HR[[#This Row],[LowWLBFlag]]*3+HR[[#This Row],[LowJobSatisFlag]]*2+HR[[#This Row],[LowProFlag]]*1)/10</f>
        <v>0.5</v>
      </c>
      <c r="AS1088" t="str">
        <f t="shared" si="16"/>
        <v>Medium Burnout</v>
      </c>
      <c r="AT1088" t="str">
        <f>IF(HR[[#This Row],[YearsSinceLastPromotion]]&gt;4,"High Stagnation",
IF(HR[[#This Row],[YearsSinceLastPromotion]]&gt;=3,"Medium Stagnation","Low Stagnation"))</f>
        <v>High Stagnation</v>
      </c>
      <c r="AU1088" t="str">
        <f>IF(HR[[#This Row],[MonthlyIncome]]&lt;4000,"Low Salary",
IF(HR[[#This Row],[MonthlyIncome]]&lt;8000,"Medium Salary","High Salary"))</f>
        <v>High Salary</v>
      </c>
    </row>
    <row r="1089" spans="1:47">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IF(HR[[#This Row],[OverTime]]="Yes",1,0)</f>
        <v>1</v>
      </c>
      <c r="AK1089">
        <f>IF(HR[[#This Row],[JobSatisfaction]]&lt;=2,1,0)</f>
        <v>0</v>
      </c>
      <c r="AL1089">
        <f>IF(HR[[#This Row],[WorkLifeBalance]]&lt;=2,1,0)</f>
        <v>0</v>
      </c>
      <c r="AM1089">
        <f>IF(HR[[#This Row],[MonthlyIncome]]&lt;AVERAGE(HR[MonthlyIncome]),1,0)</f>
        <v>1</v>
      </c>
      <c r="AN1089">
        <f>IF(HR[[#This Row],[EnvironmentSatisfaction]]&lt;=2,1,0)</f>
        <v>1</v>
      </c>
      <c r="AO1089">
        <f>IF(HR[[#This Row],[YearsSinceLastPromotion]]&gt;4,1,0)</f>
        <v>1</v>
      </c>
      <c r="AP1089">
        <f>(HR[[#This Row],[OverTimeFlag]]*1.5+HR[[#This Row],[LowJobSatisFlag]]*2.5+HR[[#This Row],[LowWLBFlag]]*2+HR[[#This Row],[LowSalaryFlag]]*1.5+HR[[#This Row],[LowEnviFlag]]*2+HR[[#This Row],[LowProFlag]]*0.5)/10</f>
        <v>0.55000000000000004</v>
      </c>
      <c r="AQ1089" t="str">
        <f>IF(A1089&gt;=_xlfn.PERCENTILE.INC($A$2:$A$1000,0.8),"High Risk",
IF(HR[[#This Row],[AttritionRiskScore]]&gt;=_xlfn.PERCENTILE.INC($AP$2:$AP$1000,0.5),"Medium Risk","Low Risk"))</f>
        <v>Medium Risk</v>
      </c>
      <c r="AR1089">
        <f>(HR[[#This Row],[OverTimeFlag]]*4+HR[[#This Row],[LowWLBFlag]]*3+HR[[#This Row],[LowJobSatisFlag]]*2+HR[[#This Row],[LowProFlag]]*1)/10</f>
        <v>0.5</v>
      </c>
      <c r="AS1089" t="str">
        <f t="shared" si="16"/>
        <v>Medium Burnout</v>
      </c>
      <c r="AT1089" t="str">
        <f>IF(HR[[#This Row],[YearsSinceLastPromotion]]&gt;4,"High Stagnation",
IF(HR[[#This Row],[YearsSinceLastPromotion]]&gt;=3,"Medium Stagnation","Low Stagnation"))</f>
        <v>High Stagnation</v>
      </c>
      <c r="AU1089" t="str">
        <f>IF(HR[[#This Row],[MonthlyIncome]]&lt;4000,"Low Salary",
IF(HR[[#This Row],[MonthlyIncome]]&lt;8000,"Medium Salary","High Salary"))</f>
        <v>Low Salary</v>
      </c>
    </row>
    <row r="1090" spans="1:47">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IF(HR[[#This Row],[OverTime]]="Yes",1,0)</f>
        <v>0</v>
      </c>
      <c r="AK1090">
        <f>IF(HR[[#This Row],[JobSatisfaction]]&lt;=2,1,0)</f>
        <v>1</v>
      </c>
      <c r="AL1090">
        <f>IF(HR[[#This Row],[WorkLifeBalance]]&lt;=2,1,0)</f>
        <v>0</v>
      </c>
      <c r="AM1090">
        <f>IF(HR[[#This Row],[MonthlyIncome]]&lt;AVERAGE(HR[MonthlyIncome]),1,0)</f>
        <v>1</v>
      </c>
      <c r="AN1090">
        <f>IF(HR[[#This Row],[EnvironmentSatisfaction]]&lt;=2,1,0)</f>
        <v>0</v>
      </c>
      <c r="AO1090">
        <f>IF(HR[[#This Row],[YearsSinceLastPromotion]]&gt;4,1,0)</f>
        <v>0</v>
      </c>
      <c r="AP1090">
        <f>(HR[[#This Row],[OverTimeFlag]]*1.5+HR[[#This Row],[LowJobSatisFlag]]*2.5+HR[[#This Row],[LowWLBFlag]]*2+HR[[#This Row],[LowSalaryFlag]]*1.5+HR[[#This Row],[LowEnviFlag]]*2+HR[[#This Row],[LowProFlag]]*0.5)/10</f>
        <v>0.4</v>
      </c>
      <c r="AQ1090" t="str">
        <f>IF(A1090&gt;=_xlfn.PERCENTILE.INC($A$2:$A$1000,0.8),"High Risk",
IF(HR[[#This Row],[AttritionRiskScore]]&gt;=_xlfn.PERCENTILE.INC($AP$2:$AP$1000,0.5),"Medium Risk","Low Risk"))</f>
        <v>Medium Risk</v>
      </c>
      <c r="AR1090">
        <f>(HR[[#This Row],[OverTimeFlag]]*4+HR[[#This Row],[LowWLBFlag]]*3+HR[[#This Row],[LowJobSatisFlag]]*2+HR[[#This Row],[LowProFlag]]*1)/10</f>
        <v>0.2</v>
      </c>
      <c r="AS1090" t="str">
        <f t="shared" ref="AS1090:AS1153" si="17">IF(AR1090&gt;=0.7,"High Burnout",IF(AR1090&gt;=0.4,"Medium Burnout","Low Burnout"))</f>
        <v>Low Burnout</v>
      </c>
      <c r="AT1090" t="str">
        <f>IF(HR[[#This Row],[YearsSinceLastPromotion]]&gt;4,"High Stagnation",
IF(HR[[#This Row],[YearsSinceLastPromotion]]&gt;=3,"Medium Stagnation","Low Stagnation"))</f>
        <v>Low Stagnation</v>
      </c>
      <c r="AU1090" t="str">
        <f>IF(HR[[#This Row],[MonthlyIncome]]&lt;4000,"Low Salary",
IF(HR[[#This Row],[MonthlyIncome]]&lt;8000,"Medium Salary","High Salary"))</f>
        <v>Medium Salary</v>
      </c>
    </row>
    <row r="1091" spans="1:47">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IF(HR[[#This Row],[OverTime]]="Yes",1,0)</f>
        <v>0</v>
      </c>
      <c r="AK1091">
        <f>IF(HR[[#This Row],[JobSatisfaction]]&lt;=2,1,0)</f>
        <v>0</v>
      </c>
      <c r="AL1091">
        <f>IF(HR[[#This Row],[WorkLifeBalance]]&lt;=2,1,0)</f>
        <v>0</v>
      </c>
      <c r="AM1091">
        <f>IF(HR[[#This Row],[MonthlyIncome]]&lt;AVERAGE(HR[MonthlyIncome]),1,0)</f>
        <v>1</v>
      </c>
      <c r="AN1091">
        <f>IF(HR[[#This Row],[EnvironmentSatisfaction]]&lt;=2,1,0)</f>
        <v>1</v>
      </c>
      <c r="AO1091">
        <f>IF(HR[[#This Row],[YearsSinceLastPromotion]]&gt;4,1,0)</f>
        <v>0</v>
      </c>
      <c r="AP1091">
        <f>(HR[[#This Row],[OverTimeFlag]]*1.5+HR[[#This Row],[LowJobSatisFlag]]*2.5+HR[[#This Row],[LowWLBFlag]]*2+HR[[#This Row],[LowSalaryFlag]]*1.5+HR[[#This Row],[LowEnviFlag]]*2+HR[[#This Row],[LowProFlag]]*0.5)/10</f>
        <v>0.35</v>
      </c>
      <c r="AQ1091" t="str">
        <f>IF(A1091&gt;=_xlfn.PERCENTILE.INC($A$2:$A$1000,0.8),"High Risk",
IF(HR[[#This Row],[AttritionRiskScore]]&gt;=_xlfn.PERCENTILE.INC($AP$2:$AP$1000,0.5),"Medium Risk","Low Risk"))</f>
        <v>Medium Risk</v>
      </c>
      <c r="AR1091">
        <f>(HR[[#This Row],[OverTimeFlag]]*4+HR[[#This Row],[LowWLBFlag]]*3+HR[[#This Row],[LowJobSatisFlag]]*2+HR[[#This Row],[LowProFlag]]*1)/10</f>
        <v>0</v>
      </c>
      <c r="AS1091" t="str">
        <f t="shared" si="17"/>
        <v>Low Burnout</v>
      </c>
      <c r="AT1091" t="str">
        <f>IF(HR[[#This Row],[YearsSinceLastPromotion]]&gt;4,"High Stagnation",
IF(HR[[#This Row],[YearsSinceLastPromotion]]&gt;=3,"Medium Stagnation","Low Stagnation"))</f>
        <v>Medium Stagnation</v>
      </c>
      <c r="AU1091" t="str">
        <f>IF(HR[[#This Row],[MonthlyIncome]]&lt;4000,"Low Salary",
IF(HR[[#This Row],[MonthlyIncome]]&lt;8000,"Medium Salary","High Salary"))</f>
        <v>Medium Salary</v>
      </c>
    </row>
    <row r="1092" spans="1:47">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IF(HR[[#This Row],[OverTime]]="Yes",1,0)</f>
        <v>0</v>
      </c>
      <c r="AK1092">
        <f>IF(HR[[#This Row],[JobSatisfaction]]&lt;=2,1,0)</f>
        <v>1</v>
      </c>
      <c r="AL1092">
        <f>IF(HR[[#This Row],[WorkLifeBalance]]&lt;=2,1,0)</f>
        <v>0</v>
      </c>
      <c r="AM1092">
        <f>IF(HR[[#This Row],[MonthlyIncome]]&lt;AVERAGE(HR[MonthlyIncome]),1,0)</f>
        <v>0</v>
      </c>
      <c r="AN1092">
        <f>IF(HR[[#This Row],[EnvironmentSatisfaction]]&lt;=2,1,0)</f>
        <v>0</v>
      </c>
      <c r="AO1092">
        <f>IF(HR[[#This Row],[YearsSinceLastPromotion]]&gt;4,1,0)</f>
        <v>0</v>
      </c>
      <c r="AP1092">
        <f>(HR[[#This Row],[OverTimeFlag]]*1.5+HR[[#This Row],[LowJobSatisFlag]]*2.5+HR[[#This Row],[LowWLBFlag]]*2+HR[[#This Row],[LowSalaryFlag]]*1.5+HR[[#This Row],[LowEnviFlag]]*2+HR[[#This Row],[LowProFlag]]*0.5)/10</f>
        <v>0.25</v>
      </c>
      <c r="AQ1092" t="str">
        <f>IF(A1092&gt;=_xlfn.PERCENTILE.INC($A$2:$A$1000,0.8),"High Risk",
IF(HR[[#This Row],[AttritionRiskScore]]&gt;=_xlfn.PERCENTILE.INC($AP$2:$AP$1000,0.5),"Medium Risk","Low Risk"))</f>
        <v>Low Risk</v>
      </c>
      <c r="AR1092">
        <f>(HR[[#This Row],[OverTimeFlag]]*4+HR[[#This Row],[LowWLBFlag]]*3+HR[[#This Row],[LowJobSatisFlag]]*2+HR[[#This Row],[LowProFlag]]*1)/10</f>
        <v>0.2</v>
      </c>
      <c r="AS1092" t="str">
        <f t="shared" si="17"/>
        <v>Low Burnout</v>
      </c>
      <c r="AT1092" t="str">
        <f>IF(HR[[#This Row],[YearsSinceLastPromotion]]&gt;4,"High Stagnation",
IF(HR[[#This Row],[YearsSinceLastPromotion]]&gt;=3,"Medium Stagnation","Low Stagnation"))</f>
        <v>Low Stagnation</v>
      </c>
      <c r="AU1092" t="str">
        <f>IF(HR[[#This Row],[MonthlyIncome]]&lt;4000,"Low Salary",
IF(HR[[#This Row],[MonthlyIncome]]&lt;8000,"Medium Salary","High Salary"))</f>
        <v>High Salary</v>
      </c>
    </row>
    <row r="1093" spans="1:47">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IF(HR[[#This Row],[OverTime]]="Yes",1,0)</f>
        <v>0</v>
      </c>
      <c r="AK1093">
        <f>IF(HR[[#This Row],[JobSatisfaction]]&lt;=2,1,0)</f>
        <v>1</v>
      </c>
      <c r="AL1093">
        <f>IF(HR[[#This Row],[WorkLifeBalance]]&lt;=2,1,0)</f>
        <v>0</v>
      </c>
      <c r="AM1093">
        <f>IF(HR[[#This Row],[MonthlyIncome]]&lt;AVERAGE(HR[MonthlyIncome]),1,0)</f>
        <v>1</v>
      </c>
      <c r="AN1093">
        <f>IF(HR[[#This Row],[EnvironmentSatisfaction]]&lt;=2,1,0)</f>
        <v>0</v>
      </c>
      <c r="AO1093">
        <f>IF(HR[[#This Row],[YearsSinceLastPromotion]]&gt;4,1,0)</f>
        <v>0</v>
      </c>
      <c r="AP1093">
        <f>(HR[[#This Row],[OverTimeFlag]]*1.5+HR[[#This Row],[LowJobSatisFlag]]*2.5+HR[[#This Row],[LowWLBFlag]]*2+HR[[#This Row],[LowSalaryFlag]]*1.5+HR[[#This Row],[LowEnviFlag]]*2+HR[[#This Row],[LowProFlag]]*0.5)/10</f>
        <v>0.4</v>
      </c>
      <c r="AQ1093" t="str">
        <f>IF(A1093&gt;=_xlfn.PERCENTILE.INC($A$2:$A$1000,0.8),"High Risk",
IF(HR[[#This Row],[AttritionRiskScore]]&gt;=_xlfn.PERCENTILE.INC($AP$2:$AP$1000,0.5),"Medium Risk","Low Risk"))</f>
        <v>Medium Risk</v>
      </c>
      <c r="AR1093">
        <f>(HR[[#This Row],[OverTimeFlag]]*4+HR[[#This Row],[LowWLBFlag]]*3+HR[[#This Row],[LowJobSatisFlag]]*2+HR[[#This Row],[LowProFlag]]*1)/10</f>
        <v>0.2</v>
      </c>
      <c r="AS1093" t="str">
        <f t="shared" si="17"/>
        <v>Low Burnout</v>
      </c>
      <c r="AT1093" t="str">
        <f>IF(HR[[#This Row],[YearsSinceLastPromotion]]&gt;4,"High Stagnation",
IF(HR[[#This Row],[YearsSinceLastPromotion]]&gt;=3,"Medium Stagnation","Low Stagnation"))</f>
        <v>Low Stagnation</v>
      </c>
      <c r="AU1093" t="str">
        <f>IF(HR[[#This Row],[MonthlyIncome]]&lt;4000,"Low Salary",
IF(HR[[#This Row],[MonthlyIncome]]&lt;8000,"Medium Salary","High Salary"))</f>
        <v>Medium Salary</v>
      </c>
    </row>
    <row r="1094" spans="1:47">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IF(HR[[#This Row],[OverTime]]="Yes",1,0)</f>
        <v>0</v>
      </c>
      <c r="AK1094">
        <f>IF(HR[[#This Row],[JobSatisfaction]]&lt;=2,1,0)</f>
        <v>0</v>
      </c>
      <c r="AL1094">
        <f>IF(HR[[#This Row],[WorkLifeBalance]]&lt;=2,1,0)</f>
        <v>0</v>
      </c>
      <c r="AM1094">
        <f>IF(HR[[#This Row],[MonthlyIncome]]&lt;AVERAGE(HR[MonthlyIncome]),1,0)</f>
        <v>1</v>
      </c>
      <c r="AN1094">
        <f>IF(HR[[#This Row],[EnvironmentSatisfaction]]&lt;=2,1,0)</f>
        <v>0</v>
      </c>
      <c r="AO1094">
        <f>IF(HR[[#This Row],[YearsSinceLastPromotion]]&gt;4,1,0)</f>
        <v>0</v>
      </c>
      <c r="AP1094">
        <f>(HR[[#This Row],[OverTimeFlag]]*1.5+HR[[#This Row],[LowJobSatisFlag]]*2.5+HR[[#This Row],[LowWLBFlag]]*2+HR[[#This Row],[LowSalaryFlag]]*1.5+HR[[#This Row],[LowEnviFlag]]*2+HR[[#This Row],[LowProFlag]]*0.5)/10</f>
        <v>0.15</v>
      </c>
      <c r="AQ1094" t="str">
        <f>IF(A1094&gt;=_xlfn.PERCENTILE.INC($A$2:$A$1000,0.8),"High Risk",
IF(HR[[#This Row],[AttritionRiskScore]]&gt;=_xlfn.PERCENTILE.INC($AP$2:$AP$1000,0.5),"Medium Risk","Low Risk"))</f>
        <v>High Risk</v>
      </c>
      <c r="AR1094">
        <f>(HR[[#This Row],[OverTimeFlag]]*4+HR[[#This Row],[LowWLBFlag]]*3+HR[[#This Row],[LowJobSatisFlag]]*2+HR[[#This Row],[LowProFlag]]*1)/10</f>
        <v>0</v>
      </c>
      <c r="AS1094" t="str">
        <f t="shared" si="17"/>
        <v>Low Burnout</v>
      </c>
      <c r="AT1094" t="str">
        <f>IF(HR[[#This Row],[YearsSinceLastPromotion]]&gt;4,"High Stagnation",
IF(HR[[#This Row],[YearsSinceLastPromotion]]&gt;=3,"Medium Stagnation","Low Stagnation"))</f>
        <v>Low Stagnation</v>
      </c>
      <c r="AU1094" t="str">
        <f>IF(HR[[#This Row],[MonthlyIncome]]&lt;4000,"Low Salary",
IF(HR[[#This Row],[MonthlyIncome]]&lt;8000,"Medium Salary","High Salary"))</f>
        <v>Low Salary</v>
      </c>
    </row>
    <row r="1095" spans="1:47">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IF(HR[[#This Row],[OverTime]]="Yes",1,0)</f>
        <v>1</v>
      </c>
      <c r="AK1095">
        <f>IF(HR[[#This Row],[JobSatisfaction]]&lt;=2,1,0)</f>
        <v>0</v>
      </c>
      <c r="AL1095">
        <f>IF(HR[[#This Row],[WorkLifeBalance]]&lt;=2,1,0)</f>
        <v>1</v>
      </c>
      <c r="AM1095">
        <f>IF(HR[[#This Row],[MonthlyIncome]]&lt;AVERAGE(HR[MonthlyIncome]),1,0)</f>
        <v>0</v>
      </c>
      <c r="AN1095">
        <f>IF(HR[[#This Row],[EnvironmentSatisfaction]]&lt;=2,1,0)</f>
        <v>0</v>
      </c>
      <c r="AO1095">
        <f>IF(HR[[#This Row],[YearsSinceLastPromotion]]&gt;4,1,0)</f>
        <v>1</v>
      </c>
      <c r="AP1095">
        <f>(HR[[#This Row],[OverTimeFlag]]*1.5+HR[[#This Row],[LowJobSatisFlag]]*2.5+HR[[#This Row],[LowWLBFlag]]*2+HR[[#This Row],[LowSalaryFlag]]*1.5+HR[[#This Row],[LowEnviFlag]]*2+HR[[#This Row],[LowProFlag]]*0.5)/10</f>
        <v>0.4</v>
      </c>
      <c r="AQ1095" t="str">
        <f>IF(A1095&gt;=_xlfn.PERCENTILE.INC($A$2:$A$1000,0.8),"High Risk",
IF(HR[[#This Row],[AttritionRiskScore]]&gt;=_xlfn.PERCENTILE.INC($AP$2:$AP$1000,0.5),"Medium Risk","Low Risk"))</f>
        <v>Medium Risk</v>
      </c>
      <c r="AR1095">
        <f>(HR[[#This Row],[OverTimeFlag]]*4+HR[[#This Row],[LowWLBFlag]]*3+HR[[#This Row],[LowJobSatisFlag]]*2+HR[[#This Row],[LowProFlag]]*1)/10</f>
        <v>0.8</v>
      </c>
      <c r="AS1095" t="str">
        <f t="shared" si="17"/>
        <v>High Burnout</v>
      </c>
      <c r="AT1095" t="str">
        <f>IF(HR[[#This Row],[YearsSinceLastPromotion]]&gt;4,"High Stagnation",
IF(HR[[#This Row],[YearsSinceLastPromotion]]&gt;=3,"Medium Stagnation","Low Stagnation"))</f>
        <v>High Stagnation</v>
      </c>
      <c r="AU1095" t="str">
        <f>IF(HR[[#This Row],[MonthlyIncome]]&lt;4000,"Low Salary",
IF(HR[[#This Row],[MonthlyIncome]]&lt;8000,"Medium Salary","High Salary"))</f>
        <v>High Salary</v>
      </c>
    </row>
    <row r="1096" spans="1:47">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IF(HR[[#This Row],[OverTime]]="Yes",1,0)</f>
        <v>0</v>
      </c>
      <c r="AK1096">
        <f>IF(HR[[#This Row],[JobSatisfaction]]&lt;=2,1,0)</f>
        <v>1</v>
      </c>
      <c r="AL1096">
        <f>IF(HR[[#This Row],[WorkLifeBalance]]&lt;=2,1,0)</f>
        <v>0</v>
      </c>
      <c r="AM1096">
        <f>IF(HR[[#This Row],[MonthlyIncome]]&lt;AVERAGE(HR[MonthlyIncome]),1,0)</f>
        <v>1</v>
      </c>
      <c r="AN1096">
        <f>IF(HR[[#This Row],[EnvironmentSatisfaction]]&lt;=2,1,0)</f>
        <v>1</v>
      </c>
      <c r="AO1096">
        <f>IF(HR[[#This Row],[YearsSinceLastPromotion]]&gt;4,1,0)</f>
        <v>1</v>
      </c>
      <c r="AP1096">
        <f>(HR[[#This Row],[OverTimeFlag]]*1.5+HR[[#This Row],[LowJobSatisFlag]]*2.5+HR[[#This Row],[LowWLBFlag]]*2+HR[[#This Row],[LowSalaryFlag]]*1.5+HR[[#This Row],[LowEnviFlag]]*2+HR[[#This Row],[LowProFlag]]*0.5)/10</f>
        <v>0.65</v>
      </c>
      <c r="AQ1096" t="str">
        <f>IF(A1096&gt;=_xlfn.PERCENTILE.INC($A$2:$A$1000,0.8),"High Risk",
IF(HR[[#This Row],[AttritionRiskScore]]&gt;=_xlfn.PERCENTILE.INC($AP$2:$AP$1000,0.5),"Medium Risk","Low Risk"))</f>
        <v>Medium Risk</v>
      </c>
      <c r="AR1096">
        <f>(HR[[#This Row],[OverTimeFlag]]*4+HR[[#This Row],[LowWLBFlag]]*3+HR[[#This Row],[LowJobSatisFlag]]*2+HR[[#This Row],[LowProFlag]]*1)/10</f>
        <v>0.3</v>
      </c>
      <c r="AS1096" t="str">
        <f t="shared" si="17"/>
        <v>Low Burnout</v>
      </c>
      <c r="AT1096" t="str">
        <f>IF(HR[[#This Row],[YearsSinceLastPromotion]]&gt;4,"High Stagnation",
IF(HR[[#This Row],[YearsSinceLastPromotion]]&gt;=3,"Medium Stagnation","Low Stagnation"))</f>
        <v>High Stagnation</v>
      </c>
      <c r="AU1096" t="str">
        <f>IF(HR[[#This Row],[MonthlyIncome]]&lt;4000,"Low Salary",
IF(HR[[#This Row],[MonthlyIncome]]&lt;8000,"Medium Salary","High Salary"))</f>
        <v>Medium Salary</v>
      </c>
    </row>
    <row r="1097" spans="1:47">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IF(HR[[#This Row],[OverTime]]="Yes",1,0)</f>
        <v>1</v>
      </c>
      <c r="AK1097">
        <f>IF(HR[[#This Row],[JobSatisfaction]]&lt;=2,1,0)</f>
        <v>0</v>
      </c>
      <c r="AL1097">
        <f>IF(HR[[#This Row],[WorkLifeBalance]]&lt;=2,1,0)</f>
        <v>0</v>
      </c>
      <c r="AM1097">
        <f>IF(HR[[#This Row],[MonthlyIncome]]&lt;AVERAGE(HR[MonthlyIncome]),1,0)</f>
        <v>1</v>
      </c>
      <c r="AN1097">
        <f>IF(HR[[#This Row],[EnvironmentSatisfaction]]&lt;=2,1,0)</f>
        <v>1</v>
      </c>
      <c r="AO1097">
        <f>IF(HR[[#This Row],[YearsSinceLastPromotion]]&gt;4,1,0)</f>
        <v>1</v>
      </c>
      <c r="AP1097">
        <f>(HR[[#This Row],[OverTimeFlag]]*1.5+HR[[#This Row],[LowJobSatisFlag]]*2.5+HR[[#This Row],[LowWLBFlag]]*2+HR[[#This Row],[LowSalaryFlag]]*1.5+HR[[#This Row],[LowEnviFlag]]*2+HR[[#This Row],[LowProFlag]]*0.5)/10</f>
        <v>0.55000000000000004</v>
      </c>
      <c r="AQ1097" t="str">
        <f>IF(A1097&gt;=_xlfn.PERCENTILE.INC($A$2:$A$1000,0.8),"High Risk",
IF(HR[[#This Row],[AttritionRiskScore]]&gt;=_xlfn.PERCENTILE.INC($AP$2:$AP$1000,0.5),"Medium Risk","Low Risk"))</f>
        <v>Medium Risk</v>
      </c>
      <c r="AR1097">
        <f>(HR[[#This Row],[OverTimeFlag]]*4+HR[[#This Row],[LowWLBFlag]]*3+HR[[#This Row],[LowJobSatisFlag]]*2+HR[[#This Row],[LowProFlag]]*1)/10</f>
        <v>0.5</v>
      </c>
      <c r="AS1097" t="str">
        <f t="shared" si="17"/>
        <v>Medium Burnout</v>
      </c>
      <c r="AT1097" t="str">
        <f>IF(HR[[#This Row],[YearsSinceLastPromotion]]&gt;4,"High Stagnation",
IF(HR[[#This Row],[YearsSinceLastPromotion]]&gt;=3,"Medium Stagnation","Low Stagnation"))</f>
        <v>High Stagnation</v>
      </c>
      <c r="AU1097" t="str">
        <f>IF(HR[[#This Row],[MonthlyIncome]]&lt;4000,"Low Salary",
IF(HR[[#This Row],[MonthlyIncome]]&lt;8000,"Medium Salary","High Salary"))</f>
        <v>Medium Salary</v>
      </c>
    </row>
    <row r="1098" spans="1:47">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IF(HR[[#This Row],[OverTime]]="Yes",1,0)</f>
        <v>1</v>
      </c>
      <c r="AK1098">
        <f>IF(HR[[#This Row],[JobSatisfaction]]&lt;=2,1,0)</f>
        <v>0</v>
      </c>
      <c r="AL1098">
        <f>IF(HR[[#This Row],[WorkLifeBalance]]&lt;=2,1,0)</f>
        <v>0</v>
      </c>
      <c r="AM1098">
        <f>IF(HR[[#This Row],[MonthlyIncome]]&lt;AVERAGE(HR[MonthlyIncome]),1,0)</f>
        <v>0</v>
      </c>
      <c r="AN1098">
        <f>IF(HR[[#This Row],[EnvironmentSatisfaction]]&lt;=2,1,0)</f>
        <v>0</v>
      </c>
      <c r="AO1098">
        <f>IF(HR[[#This Row],[YearsSinceLastPromotion]]&gt;4,1,0)</f>
        <v>1</v>
      </c>
      <c r="AP1098">
        <f>(HR[[#This Row],[OverTimeFlag]]*1.5+HR[[#This Row],[LowJobSatisFlag]]*2.5+HR[[#This Row],[LowWLBFlag]]*2+HR[[#This Row],[LowSalaryFlag]]*1.5+HR[[#This Row],[LowEnviFlag]]*2+HR[[#This Row],[LowProFlag]]*0.5)/10</f>
        <v>0.2</v>
      </c>
      <c r="AQ1098" t="str">
        <f>IF(A1098&gt;=_xlfn.PERCENTILE.INC($A$2:$A$1000,0.8),"High Risk",
IF(HR[[#This Row],[AttritionRiskScore]]&gt;=_xlfn.PERCENTILE.INC($AP$2:$AP$1000,0.5),"Medium Risk","Low Risk"))</f>
        <v>Low Risk</v>
      </c>
      <c r="AR1098">
        <f>(HR[[#This Row],[OverTimeFlag]]*4+HR[[#This Row],[LowWLBFlag]]*3+HR[[#This Row],[LowJobSatisFlag]]*2+HR[[#This Row],[LowProFlag]]*1)/10</f>
        <v>0.5</v>
      </c>
      <c r="AS1098" t="str">
        <f t="shared" si="17"/>
        <v>Medium Burnout</v>
      </c>
      <c r="AT1098" t="str">
        <f>IF(HR[[#This Row],[YearsSinceLastPromotion]]&gt;4,"High Stagnation",
IF(HR[[#This Row],[YearsSinceLastPromotion]]&gt;=3,"Medium Stagnation","Low Stagnation"))</f>
        <v>High Stagnation</v>
      </c>
      <c r="AU1098" t="str">
        <f>IF(HR[[#This Row],[MonthlyIncome]]&lt;4000,"Low Salary",
IF(HR[[#This Row],[MonthlyIncome]]&lt;8000,"Medium Salary","High Salary"))</f>
        <v>High Salary</v>
      </c>
    </row>
    <row r="1099" spans="1:47">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IF(HR[[#This Row],[OverTime]]="Yes",1,0)</f>
        <v>0</v>
      </c>
      <c r="AK1099">
        <f>IF(HR[[#This Row],[JobSatisfaction]]&lt;=2,1,0)</f>
        <v>1</v>
      </c>
      <c r="AL1099">
        <f>IF(HR[[#This Row],[WorkLifeBalance]]&lt;=2,1,0)</f>
        <v>0</v>
      </c>
      <c r="AM1099">
        <f>IF(HR[[#This Row],[MonthlyIncome]]&lt;AVERAGE(HR[MonthlyIncome]),1,0)</f>
        <v>1</v>
      </c>
      <c r="AN1099">
        <f>IF(HR[[#This Row],[EnvironmentSatisfaction]]&lt;=2,1,0)</f>
        <v>0</v>
      </c>
      <c r="AO1099">
        <f>IF(HR[[#This Row],[YearsSinceLastPromotion]]&gt;4,1,0)</f>
        <v>0</v>
      </c>
      <c r="AP1099">
        <f>(HR[[#This Row],[OverTimeFlag]]*1.5+HR[[#This Row],[LowJobSatisFlag]]*2.5+HR[[#This Row],[LowWLBFlag]]*2+HR[[#This Row],[LowSalaryFlag]]*1.5+HR[[#This Row],[LowEnviFlag]]*2+HR[[#This Row],[LowProFlag]]*0.5)/10</f>
        <v>0.4</v>
      </c>
      <c r="AQ1099" t="str">
        <f>IF(A1099&gt;=_xlfn.PERCENTILE.INC($A$2:$A$1000,0.8),"High Risk",
IF(HR[[#This Row],[AttritionRiskScore]]&gt;=_xlfn.PERCENTILE.INC($AP$2:$AP$1000,0.5),"Medium Risk","Low Risk"))</f>
        <v>Medium Risk</v>
      </c>
      <c r="AR1099">
        <f>(HR[[#This Row],[OverTimeFlag]]*4+HR[[#This Row],[LowWLBFlag]]*3+HR[[#This Row],[LowJobSatisFlag]]*2+HR[[#This Row],[LowProFlag]]*1)/10</f>
        <v>0.2</v>
      </c>
      <c r="AS1099" t="str">
        <f t="shared" si="17"/>
        <v>Low Burnout</v>
      </c>
      <c r="AT1099" t="str">
        <f>IF(HR[[#This Row],[YearsSinceLastPromotion]]&gt;4,"High Stagnation",
IF(HR[[#This Row],[YearsSinceLastPromotion]]&gt;=3,"Medium Stagnation","Low Stagnation"))</f>
        <v>Low Stagnation</v>
      </c>
      <c r="AU1099" t="str">
        <f>IF(HR[[#This Row],[MonthlyIncome]]&lt;4000,"Low Salary",
IF(HR[[#This Row],[MonthlyIncome]]&lt;8000,"Medium Salary","High Salary"))</f>
        <v>Low Salary</v>
      </c>
    </row>
    <row r="1100" spans="1:47">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IF(HR[[#This Row],[OverTime]]="Yes",1,0)</f>
        <v>1</v>
      </c>
      <c r="AK1100">
        <f>IF(HR[[#This Row],[JobSatisfaction]]&lt;=2,1,0)</f>
        <v>0</v>
      </c>
      <c r="AL1100">
        <f>IF(HR[[#This Row],[WorkLifeBalance]]&lt;=2,1,0)</f>
        <v>0</v>
      </c>
      <c r="AM1100">
        <f>IF(HR[[#This Row],[MonthlyIncome]]&lt;AVERAGE(HR[MonthlyIncome]),1,0)</f>
        <v>1</v>
      </c>
      <c r="AN1100">
        <f>IF(HR[[#This Row],[EnvironmentSatisfaction]]&lt;=2,1,0)</f>
        <v>0</v>
      </c>
      <c r="AO1100">
        <f>IF(HR[[#This Row],[YearsSinceLastPromotion]]&gt;4,1,0)</f>
        <v>0</v>
      </c>
      <c r="AP1100">
        <f>(HR[[#This Row],[OverTimeFlag]]*1.5+HR[[#This Row],[LowJobSatisFlag]]*2.5+HR[[#This Row],[LowWLBFlag]]*2+HR[[#This Row],[LowSalaryFlag]]*1.5+HR[[#This Row],[LowEnviFlag]]*2+HR[[#This Row],[LowProFlag]]*0.5)/10</f>
        <v>0.3</v>
      </c>
      <c r="AQ1100" t="str">
        <f>IF(A1100&gt;=_xlfn.PERCENTILE.INC($A$2:$A$1000,0.8),"High Risk",
IF(HR[[#This Row],[AttritionRiskScore]]&gt;=_xlfn.PERCENTILE.INC($AP$2:$AP$1000,0.5),"Medium Risk","Low Risk"))</f>
        <v>Low Risk</v>
      </c>
      <c r="AR1100">
        <f>(HR[[#This Row],[OverTimeFlag]]*4+HR[[#This Row],[LowWLBFlag]]*3+HR[[#This Row],[LowJobSatisFlag]]*2+HR[[#This Row],[LowProFlag]]*1)/10</f>
        <v>0.4</v>
      </c>
      <c r="AS1100" t="str">
        <f t="shared" si="17"/>
        <v>Medium Burnout</v>
      </c>
      <c r="AT1100" t="str">
        <f>IF(HR[[#This Row],[YearsSinceLastPromotion]]&gt;4,"High Stagnation",
IF(HR[[#This Row],[YearsSinceLastPromotion]]&gt;=3,"Medium Stagnation","Low Stagnation"))</f>
        <v>Low Stagnation</v>
      </c>
      <c r="AU1100" t="str">
        <f>IF(HR[[#This Row],[MonthlyIncome]]&lt;4000,"Low Salary",
IF(HR[[#This Row],[MonthlyIncome]]&lt;8000,"Medium Salary","High Salary"))</f>
        <v>Medium Salary</v>
      </c>
    </row>
    <row r="1101" spans="1:47">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IF(HR[[#This Row],[OverTime]]="Yes",1,0)</f>
        <v>0</v>
      </c>
      <c r="AK1101">
        <f>IF(HR[[#This Row],[JobSatisfaction]]&lt;=2,1,0)</f>
        <v>1</v>
      </c>
      <c r="AL1101">
        <f>IF(HR[[#This Row],[WorkLifeBalance]]&lt;=2,1,0)</f>
        <v>0</v>
      </c>
      <c r="AM1101">
        <f>IF(HR[[#This Row],[MonthlyIncome]]&lt;AVERAGE(HR[MonthlyIncome]),1,0)</f>
        <v>0</v>
      </c>
      <c r="AN1101">
        <f>IF(HR[[#This Row],[EnvironmentSatisfaction]]&lt;=2,1,0)</f>
        <v>1</v>
      </c>
      <c r="AO1101">
        <f>IF(HR[[#This Row],[YearsSinceLastPromotion]]&gt;4,1,0)</f>
        <v>1</v>
      </c>
      <c r="AP1101">
        <f>(HR[[#This Row],[OverTimeFlag]]*1.5+HR[[#This Row],[LowJobSatisFlag]]*2.5+HR[[#This Row],[LowWLBFlag]]*2+HR[[#This Row],[LowSalaryFlag]]*1.5+HR[[#This Row],[LowEnviFlag]]*2+HR[[#This Row],[LowProFlag]]*0.5)/10</f>
        <v>0.5</v>
      </c>
      <c r="AQ1101" t="str">
        <f>IF(A1101&gt;=_xlfn.PERCENTILE.INC($A$2:$A$1000,0.8),"High Risk",
IF(HR[[#This Row],[AttritionRiskScore]]&gt;=_xlfn.PERCENTILE.INC($AP$2:$AP$1000,0.5),"Medium Risk","Low Risk"))</f>
        <v>High Risk</v>
      </c>
      <c r="AR1101">
        <f>(HR[[#This Row],[OverTimeFlag]]*4+HR[[#This Row],[LowWLBFlag]]*3+HR[[#This Row],[LowJobSatisFlag]]*2+HR[[#This Row],[LowProFlag]]*1)/10</f>
        <v>0.3</v>
      </c>
      <c r="AS1101" t="str">
        <f t="shared" si="17"/>
        <v>Low Burnout</v>
      </c>
      <c r="AT1101" t="str">
        <f>IF(HR[[#This Row],[YearsSinceLastPromotion]]&gt;4,"High Stagnation",
IF(HR[[#This Row],[YearsSinceLastPromotion]]&gt;=3,"Medium Stagnation","Low Stagnation"))</f>
        <v>High Stagnation</v>
      </c>
      <c r="AU1101" t="str">
        <f>IF(HR[[#This Row],[MonthlyIncome]]&lt;4000,"Low Salary",
IF(HR[[#This Row],[MonthlyIncome]]&lt;8000,"Medium Salary","High Salary"))</f>
        <v>Medium Salary</v>
      </c>
    </row>
    <row r="1102" spans="1:47">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IF(HR[[#This Row],[OverTime]]="Yes",1,0)</f>
        <v>0</v>
      </c>
      <c r="AK1102">
        <f>IF(HR[[#This Row],[JobSatisfaction]]&lt;=2,1,0)</f>
        <v>0</v>
      </c>
      <c r="AL1102">
        <f>IF(HR[[#This Row],[WorkLifeBalance]]&lt;=2,1,0)</f>
        <v>0</v>
      </c>
      <c r="AM1102">
        <f>IF(HR[[#This Row],[MonthlyIncome]]&lt;AVERAGE(HR[MonthlyIncome]),1,0)</f>
        <v>1</v>
      </c>
      <c r="AN1102">
        <f>IF(HR[[#This Row],[EnvironmentSatisfaction]]&lt;=2,1,0)</f>
        <v>1</v>
      </c>
      <c r="AO1102">
        <f>IF(HR[[#This Row],[YearsSinceLastPromotion]]&gt;4,1,0)</f>
        <v>0</v>
      </c>
      <c r="AP1102">
        <f>(HR[[#This Row],[OverTimeFlag]]*1.5+HR[[#This Row],[LowJobSatisFlag]]*2.5+HR[[#This Row],[LowWLBFlag]]*2+HR[[#This Row],[LowSalaryFlag]]*1.5+HR[[#This Row],[LowEnviFlag]]*2+HR[[#This Row],[LowProFlag]]*0.5)/10</f>
        <v>0.35</v>
      </c>
      <c r="AQ1102" t="str">
        <f>IF(A1102&gt;=_xlfn.PERCENTILE.INC($A$2:$A$1000,0.8),"High Risk",
IF(HR[[#This Row],[AttritionRiskScore]]&gt;=_xlfn.PERCENTILE.INC($AP$2:$AP$1000,0.5),"Medium Risk","Low Risk"))</f>
        <v>Medium Risk</v>
      </c>
      <c r="AR1102">
        <f>(HR[[#This Row],[OverTimeFlag]]*4+HR[[#This Row],[LowWLBFlag]]*3+HR[[#This Row],[LowJobSatisFlag]]*2+HR[[#This Row],[LowProFlag]]*1)/10</f>
        <v>0</v>
      </c>
      <c r="AS1102" t="str">
        <f t="shared" si="17"/>
        <v>Low Burnout</v>
      </c>
      <c r="AT1102" t="str">
        <f>IF(HR[[#This Row],[YearsSinceLastPromotion]]&gt;4,"High Stagnation",
IF(HR[[#This Row],[YearsSinceLastPromotion]]&gt;=3,"Medium Stagnation","Low Stagnation"))</f>
        <v>Medium Stagnation</v>
      </c>
      <c r="AU1102" t="str">
        <f>IF(HR[[#This Row],[MonthlyIncome]]&lt;4000,"Low Salary",
IF(HR[[#This Row],[MonthlyIncome]]&lt;8000,"Medium Salary","High Salary"))</f>
        <v>Low Salary</v>
      </c>
    </row>
    <row r="1103" spans="1:47">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IF(HR[[#This Row],[OverTime]]="Yes",1,0)</f>
        <v>0</v>
      </c>
      <c r="AK1103">
        <f>IF(HR[[#This Row],[JobSatisfaction]]&lt;=2,1,0)</f>
        <v>1</v>
      </c>
      <c r="AL1103">
        <f>IF(HR[[#This Row],[WorkLifeBalance]]&lt;=2,1,0)</f>
        <v>0</v>
      </c>
      <c r="AM1103">
        <f>IF(HR[[#This Row],[MonthlyIncome]]&lt;AVERAGE(HR[MonthlyIncome]),1,0)</f>
        <v>1</v>
      </c>
      <c r="AN1103">
        <f>IF(HR[[#This Row],[EnvironmentSatisfaction]]&lt;=2,1,0)</f>
        <v>0</v>
      </c>
      <c r="AO1103">
        <f>IF(HR[[#This Row],[YearsSinceLastPromotion]]&gt;4,1,0)</f>
        <v>0</v>
      </c>
      <c r="AP1103">
        <f>(HR[[#This Row],[OverTimeFlag]]*1.5+HR[[#This Row],[LowJobSatisFlag]]*2.5+HR[[#This Row],[LowWLBFlag]]*2+HR[[#This Row],[LowSalaryFlag]]*1.5+HR[[#This Row],[LowEnviFlag]]*2+HR[[#This Row],[LowProFlag]]*0.5)/10</f>
        <v>0.4</v>
      </c>
      <c r="AQ1103" t="str">
        <f>IF(A1103&gt;=_xlfn.PERCENTILE.INC($A$2:$A$1000,0.8),"High Risk",
IF(HR[[#This Row],[AttritionRiskScore]]&gt;=_xlfn.PERCENTILE.INC($AP$2:$AP$1000,0.5),"Medium Risk","Low Risk"))</f>
        <v>Medium Risk</v>
      </c>
      <c r="AR1103">
        <f>(HR[[#This Row],[OverTimeFlag]]*4+HR[[#This Row],[LowWLBFlag]]*3+HR[[#This Row],[LowJobSatisFlag]]*2+HR[[#This Row],[LowProFlag]]*1)/10</f>
        <v>0.2</v>
      </c>
      <c r="AS1103" t="str">
        <f t="shared" si="17"/>
        <v>Low Burnout</v>
      </c>
      <c r="AT1103" t="str">
        <f>IF(HR[[#This Row],[YearsSinceLastPromotion]]&gt;4,"High Stagnation",
IF(HR[[#This Row],[YearsSinceLastPromotion]]&gt;=3,"Medium Stagnation","Low Stagnation"))</f>
        <v>Low Stagnation</v>
      </c>
      <c r="AU1103" t="str">
        <f>IF(HR[[#This Row],[MonthlyIncome]]&lt;4000,"Low Salary",
IF(HR[[#This Row],[MonthlyIncome]]&lt;8000,"Medium Salary","High Salary"))</f>
        <v>Medium Salary</v>
      </c>
    </row>
    <row r="1104" spans="1:47">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IF(HR[[#This Row],[OverTime]]="Yes",1,0)</f>
        <v>1</v>
      </c>
      <c r="AK1104">
        <f>IF(HR[[#This Row],[JobSatisfaction]]&lt;=2,1,0)</f>
        <v>0</v>
      </c>
      <c r="AL1104">
        <f>IF(HR[[#This Row],[WorkLifeBalance]]&lt;=2,1,0)</f>
        <v>1</v>
      </c>
      <c r="AM1104">
        <f>IF(HR[[#This Row],[MonthlyIncome]]&lt;AVERAGE(HR[MonthlyIncome]),1,0)</f>
        <v>1</v>
      </c>
      <c r="AN1104">
        <f>IF(HR[[#This Row],[EnvironmentSatisfaction]]&lt;=2,1,0)</f>
        <v>0</v>
      </c>
      <c r="AO1104">
        <f>IF(HR[[#This Row],[YearsSinceLastPromotion]]&gt;4,1,0)</f>
        <v>0</v>
      </c>
      <c r="AP1104">
        <f>(HR[[#This Row],[OverTimeFlag]]*1.5+HR[[#This Row],[LowJobSatisFlag]]*2.5+HR[[#This Row],[LowWLBFlag]]*2+HR[[#This Row],[LowSalaryFlag]]*1.5+HR[[#This Row],[LowEnviFlag]]*2+HR[[#This Row],[LowProFlag]]*0.5)/10</f>
        <v>0.5</v>
      </c>
      <c r="AQ1104" t="str">
        <f>IF(A1104&gt;=_xlfn.PERCENTILE.INC($A$2:$A$1000,0.8),"High Risk",
IF(HR[[#This Row],[AttritionRiskScore]]&gt;=_xlfn.PERCENTILE.INC($AP$2:$AP$1000,0.5),"Medium Risk","Low Risk"))</f>
        <v>Medium Risk</v>
      </c>
      <c r="AR1104">
        <f>(HR[[#This Row],[OverTimeFlag]]*4+HR[[#This Row],[LowWLBFlag]]*3+HR[[#This Row],[LowJobSatisFlag]]*2+HR[[#This Row],[LowProFlag]]*1)/10</f>
        <v>0.7</v>
      </c>
      <c r="AS1104" t="str">
        <f t="shared" si="17"/>
        <v>High Burnout</v>
      </c>
      <c r="AT1104" t="str">
        <f>IF(HR[[#This Row],[YearsSinceLastPromotion]]&gt;4,"High Stagnation",
IF(HR[[#This Row],[YearsSinceLastPromotion]]&gt;=3,"Medium Stagnation","Low Stagnation"))</f>
        <v>Low Stagnation</v>
      </c>
      <c r="AU1104" t="str">
        <f>IF(HR[[#This Row],[MonthlyIncome]]&lt;4000,"Low Salary",
IF(HR[[#This Row],[MonthlyIncome]]&lt;8000,"Medium Salary","High Salary"))</f>
        <v>Low Salary</v>
      </c>
    </row>
    <row r="1105" spans="1:47">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IF(HR[[#This Row],[OverTime]]="Yes",1,0)</f>
        <v>0</v>
      </c>
      <c r="AK1105">
        <f>IF(HR[[#This Row],[JobSatisfaction]]&lt;=2,1,0)</f>
        <v>0</v>
      </c>
      <c r="AL1105">
        <f>IF(HR[[#This Row],[WorkLifeBalance]]&lt;=2,1,0)</f>
        <v>0</v>
      </c>
      <c r="AM1105">
        <f>IF(HR[[#This Row],[MonthlyIncome]]&lt;AVERAGE(HR[MonthlyIncome]),1,0)</f>
        <v>1</v>
      </c>
      <c r="AN1105">
        <f>IF(HR[[#This Row],[EnvironmentSatisfaction]]&lt;=2,1,0)</f>
        <v>0</v>
      </c>
      <c r="AO1105">
        <f>IF(HR[[#This Row],[YearsSinceLastPromotion]]&gt;4,1,0)</f>
        <v>1</v>
      </c>
      <c r="AP1105">
        <f>(HR[[#This Row],[OverTimeFlag]]*1.5+HR[[#This Row],[LowJobSatisFlag]]*2.5+HR[[#This Row],[LowWLBFlag]]*2+HR[[#This Row],[LowSalaryFlag]]*1.5+HR[[#This Row],[LowEnviFlag]]*2+HR[[#This Row],[LowProFlag]]*0.5)/10</f>
        <v>0.2</v>
      </c>
      <c r="AQ1105" t="str">
        <f>IF(A1105&gt;=_xlfn.PERCENTILE.INC($A$2:$A$1000,0.8),"High Risk",
IF(HR[[#This Row],[AttritionRiskScore]]&gt;=_xlfn.PERCENTILE.INC($AP$2:$AP$1000,0.5),"Medium Risk","Low Risk"))</f>
        <v>High Risk</v>
      </c>
      <c r="AR1105">
        <f>(HR[[#This Row],[OverTimeFlag]]*4+HR[[#This Row],[LowWLBFlag]]*3+HR[[#This Row],[LowJobSatisFlag]]*2+HR[[#This Row],[LowProFlag]]*1)/10</f>
        <v>0.1</v>
      </c>
      <c r="AS1105" t="str">
        <f t="shared" si="17"/>
        <v>Low Burnout</v>
      </c>
      <c r="AT1105" t="str">
        <f>IF(HR[[#This Row],[YearsSinceLastPromotion]]&gt;4,"High Stagnation",
IF(HR[[#This Row],[YearsSinceLastPromotion]]&gt;=3,"Medium Stagnation","Low Stagnation"))</f>
        <v>High Stagnation</v>
      </c>
      <c r="AU1105" t="str">
        <f>IF(HR[[#This Row],[MonthlyIncome]]&lt;4000,"Low Salary",
IF(HR[[#This Row],[MonthlyIncome]]&lt;8000,"Medium Salary","High Salary"))</f>
        <v>Medium Salary</v>
      </c>
    </row>
    <row r="1106" spans="1:47">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IF(HR[[#This Row],[OverTime]]="Yes",1,0)</f>
        <v>0</v>
      </c>
      <c r="AK1106">
        <f>IF(HR[[#This Row],[JobSatisfaction]]&lt;=2,1,0)</f>
        <v>0</v>
      </c>
      <c r="AL1106">
        <f>IF(HR[[#This Row],[WorkLifeBalance]]&lt;=2,1,0)</f>
        <v>1</v>
      </c>
      <c r="AM1106">
        <f>IF(HR[[#This Row],[MonthlyIncome]]&lt;AVERAGE(HR[MonthlyIncome]),1,0)</f>
        <v>1</v>
      </c>
      <c r="AN1106">
        <f>IF(HR[[#This Row],[EnvironmentSatisfaction]]&lt;=2,1,0)</f>
        <v>0</v>
      </c>
      <c r="AO1106">
        <f>IF(HR[[#This Row],[YearsSinceLastPromotion]]&gt;4,1,0)</f>
        <v>0</v>
      </c>
      <c r="AP1106">
        <f>(HR[[#This Row],[OverTimeFlag]]*1.5+HR[[#This Row],[LowJobSatisFlag]]*2.5+HR[[#This Row],[LowWLBFlag]]*2+HR[[#This Row],[LowSalaryFlag]]*1.5+HR[[#This Row],[LowEnviFlag]]*2+HR[[#This Row],[LowProFlag]]*0.5)/10</f>
        <v>0.35</v>
      </c>
      <c r="AQ1106" t="str">
        <f>IF(A1106&gt;=_xlfn.PERCENTILE.INC($A$2:$A$1000,0.8),"High Risk",
IF(HR[[#This Row],[AttritionRiskScore]]&gt;=_xlfn.PERCENTILE.INC($AP$2:$AP$1000,0.5),"Medium Risk","Low Risk"))</f>
        <v>Medium Risk</v>
      </c>
      <c r="AR1106">
        <f>(HR[[#This Row],[OverTimeFlag]]*4+HR[[#This Row],[LowWLBFlag]]*3+HR[[#This Row],[LowJobSatisFlag]]*2+HR[[#This Row],[LowProFlag]]*1)/10</f>
        <v>0.3</v>
      </c>
      <c r="AS1106" t="str">
        <f t="shared" si="17"/>
        <v>Low Burnout</v>
      </c>
      <c r="AT1106" t="str">
        <f>IF(HR[[#This Row],[YearsSinceLastPromotion]]&gt;4,"High Stagnation",
IF(HR[[#This Row],[YearsSinceLastPromotion]]&gt;=3,"Medium Stagnation","Low Stagnation"))</f>
        <v>Low Stagnation</v>
      </c>
      <c r="AU1106" t="str">
        <f>IF(HR[[#This Row],[MonthlyIncome]]&lt;4000,"Low Salary",
IF(HR[[#This Row],[MonthlyIncome]]&lt;8000,"Medium Salary","High Salary"))</f>
        <v>Low Salary</v>
      </c>
    </row>
    <row r="1107" spans="1:47">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IF(HR[[#This Row],[OverTime]]="Yes",1,0)</f>
        <v>0</v>
      </c>
      <c r="AK1107">
        <f>IF(HR[[#This Row],[JobSatisfaction]]&lt;=2,1,0)</f>
        <v>1</v>
      </c>
      <c r="AL1107">
        <f>IF(HR[[#This Row],[WorkLifeBalance]]&lt;=2,1,0)</f>
        <v>1</v>
      </c>
      <c r="AM1107">
        <f>IF(HR[[#This Row],[MonthlyIncome]]&lt;AVERAGE(HR[MonthlyIncome]),1,0)</f>
        <v>1</v>
      </c>
      <c r="AN1107">
        <f>IF(HR[[#This Row],[EnvironmentSatisfaction]]&lt;=2,1,0)</f>
        <v>1</v>
      </c>
      <c r="AO1107">
        <f>IF(HR[[#This Row],[YearsSinceLastPromotion]]&gt;4,1,0)</f>
        <v>0</v>
      </c>
      <c r="AP1107">
        <f>(HR[[#This Row],[OverTimeFlag]]*1.5+HR[[#This Row],[LowJobSatisFlag]]*2.5+HR[[#This Row],[LowWLBFlag]]*2+HR[[#This Row],[LowSalaryFlag]]*1.5+HR[[#This Row],[LowEnviFlag]]*2+HR[[#This Row],[LowProFlag]]*0.5)/10</f>
        <v>0.8</v>
      </c>
      <c r="AQ1107" t="str">
        <f>IF(A1107&gt;=_xlfn.PERCENTILE.INC($A$2:$A$1000,0.8),"High Risk",
IF(HR[[#This Row],[AttritionRiskScore]]&gt;=_xlfn.PERCENTILE.INC($AP$2:$AP$1000,0.5),"Medium Risk","Low Risk"))</f>
        <v>Medium Risk</v>
      </c>
      <c r="AR1107">
        <f>(HR[[#This Row],[OverTimeFlag]]*4+HR[[#This Row],[LowWLBFlag]]*3+HR[[#This Row],[LowJobSatisFlag]]*2+HR[[#This Row],[LowProFlag]]*1)/10</f>
        <v>0.5</v>
      </c>
      <c r="AS1107" t="str">
        <f t="shared" si="17"/>
        <v>Medium Burnout</v>
      </c>
      <c r="AT1107" t="str">
        <f>IF(HR[[#This Row],[YearsSinceLastPromotion]]&gt;4,"High Stagnation",
IF(HR[[#This Row],[YearsSinceLastPromotion]]&gt;=3,"Medium Stagnation","Low Stagnation"))</f>
        <v>Low Stagnation</v>
      </c>
      <c r="AU1107" t="str">
        <f>IF(HR[[#This Row],[MonthlyIncome]]&lt;4000,"Low Salary",
IF(HR[[#This Row],[MonthlyIncome]]&lt;8000,"Medium Salary","High Salary"))</f>
        <v>Medium Salary</v>
      </c>
    </row>
    <row r="1108" spans="1:47">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IF(HR[[#This Row],[OverTime]]="Yes",1,0)</f>
        <v>0</v>
      </c>
      <c r="AK1108">
        <f>IF(HR[[#This Row],[JobSatisfaction]]&lt;=2,1,0)</f>
        <v>1</v>
      </c>
      <c r="AL1108">
        <f>IF(HR[[#This Row],[WorkLifeBalance]]&lt;=2,1,0)</f>
        <v>0</v>
      </c>
      <c r="AM1108">
        <f>IF(HR[[#This Row],[MonthlyIncome]]&lt;AVERAGE(HR[MonthlyIncome]),1,0)</f>
        <v>0</v>
      </c>
      <c r="AN1108">
        <f>IF(HR[[#This Row],[EnvironmentSatisfaction]]&lt;=2,1,0)</f>
        <v>1</v>
      </c>
      <c r="AO1108">
        <f>IF(HR[[#This Row],[YearsSinceLastPromotion]]&gt;4,1,0)</f>
        <v>1</v>
      </c>
      <c r="AP1108">
        <f>(HR[[#This Row],[OverTimeFlag]]*1.5+HR[[#This Row],[LowJobSatisFlag]]*2.5+HR[[#This Row],[LowWLBFlag]]*2+HR[[#This Row],[LowSalaryFlag]]*1.5+HR[[#This Row],[LowEnviFlag]]*2+HR[[#This Row],[LowProFlag]]*0.5)/10</f>
        <v>0.5</v>
      </c>
      <c r="AQ1108" t="str">
        <f>IF(A1108&gt;=_xlfn.PERCENTILE.INC($A$2:$A$1000,0.8),"High Risk",
IF(HR[[#This Row],[AttritionRiskScore]]&gt;=_xlfn.PERCENTILE.INC($AP$2:$AP$1000,0.5),"Medium Risk","Low Risk"))</f>
        <v>Medium Risk</v>
      </c>
      <c r="AR1108">
        <f>(HR[[#This Row],[OverTimeFlag]]*4+HR[[#This Row],[LowWLBFlag]]*3+HR[[#This Row],[LowJobSatisFlag]]*2+HR[[#This Row],[LowProFlag]]*1)/10</f>
        <v>0.3</v>
      </c>
      <c r="AS1108" t="str">
        <f t="shared" si="17"/>
        <v>Low Burnout</v>
      </c>
      <c r="AT1108" t="str">
        <f>IF(HR[[#This Row],[YearsSinceLastPromotion]]&gt;4,"High Stagnation",
IF(HR[[#This Row],[YearsSinceLastPromotion]]&gt;=3,"Medium Stagnation","Low Stagnation"))</f>
        <v>High Stagnation</v>
      </c>
      <c r="AU1108" t="str">
        <f>IF(HR[[#This Row],[MonthlyIncome]]&lt;4000,"Low Salary",
IF(HR[[#This Row],[MonthlyIncome]]&lt;8000,"Medium Salary","High Salary"))</f>
        <v>High Salary</v>
      </c>
    </row>
    <row r="1109" spans="1:47">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IF(HR[[#This Row],[OverTime]]="Yes",1,0)</f>
        <v>0</v>
      </c>
      <c r="AK1109">
        <f>IF(HR[[#This Row],[JobSatisfaction]]&lt;=2,1,0)</f>
        <v>0</v>
      </c>
      <c r="AL1109">
        <f>IF(HR[[#This Row],[WorkLifeBalance]]&lt;=2,1,0)</f>
        <v>0</v>
      </c>
      <c r="AM1109">
        <f>IF(HR[[#This Row],[MonthlyIncome]]&lt;AVERAGE(HR[MonthlyIncome]),1,0)</f>
        <v>1</v>
      </c>
      <c r="AN1109">
        <f>IF(HR[[#This Row],[EnvironmentSatisfaction]]&lt;=2,1,0)</f>
        <v>0</v>
      </c>
      <c r="AO1109">
        <f>IF(HR[[#This Row],[YearsSinceLastPromotion]]&gt;4,1,0)</f>
        <v>0</v>
      </c>
      <c r="AP1109">
        <f>(HR[[#This Row],[OverTimeFlag]]*1.5+HR[[#This Row],[LowJobSatisFlag]]*2.5+HR[[#This Row],[LowWLBFlag]]*2+HR[[#This Row],[LowSalaryFlag]]*1.5+HR[[#This Row],[LowEnviFlag]]*2+HR[[#This Row],[LowProFlag]]*0.5)/10</f>
        <v>0.15</v>
      </c>
      <c r="AQ1109" t="str">
        <f>IF(A1109&gt;=_xlfn.PERCENTILE.INC($A$2:$A$1000,0.8),"High Risk",
IF(HR[[#This Row],[AttritionRiskScore]]&gt;=_xlfn.PERCENTILE.INC($AP$2:$AP$1000,0.5),"Medium Risk","Low Risk"))</f>
        <v>Low Risk</v>
      </c>
      <c r="AR1109">
        <f>(HR[[#This Row],[OverTimeFlag]]*4+HR[[#This Row],[LowWLBFlag]]*3+HR[[#This Row],[LowJobSatisFlag]]*2+HR[[#This Row],[LowProFlag]]*1)/10</f>
        <v>0</v>
      </c>
      <c r="AS1109" t="str">
        <f t="shared" si="17"/>
        <v>Low Burnout</v>
      </c>
      <c r="AT1109" t="str">
        <f>IF(HR[[#This Row],[YearsSinceLastPromotion]]&gt;4,"High Stagnation",
IF(HR[[#This Row],[YearsSinceLastPromotion]]&gt;=3,"Medium Stagnation","Low Stagnation"))</f>
        <v>Low Stagnation</v>
      </c>
      <c r="AU1109" t="str">
        <f>IF(HR[[#This Row],[MonthlyIncome]]&lt;4000,"Low Salary",
IF(HR[[#This Row],[MonthlyIncome]]&lt;8000,"Medium Salary","High Salary"))</f>
        <v>Medium Salary</v>
      </c>
    </row>
    <row r="1110" spans="1:47">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IF(HR[[#This Row],[OverTime]]="Yes",1,0)</f>
        <v>0</v>
      </c>
      <c r="AK1110">
        <f>IF(HR[[#This Row],[JobSatisfaction]]&lt;=2,1,0)</f>
        <v>1</v>
      </c>
      <c r="AL1110">
        <f>IF(HR[[#This Row],[WorkLifeBalance]]&lt;=2,1,0)</f>
        <v>0</v>
      </c>
      <c r="AM1110">
        <f>IF(HR[[#This Row],[MonthlyIncome]]&lt;AVERAGE(HR[MonthlyIncome]),1,0)</f>
        <v>1</v>
      </c>
      <c r="AN1110">
        <f>IF(HR[[#This Row],[EnvironmentSatisfaction]]&lt;=2,1,0)</f>
        <v>0</v>
      </c>
      <c r="AO1110">
        <f>IF(HR[[#This Row],[YearsSinceLastPromotion]]&gt;4,1,0)</f>
        <v>0</v>
      </c>
      <c r="AP1110">
        <f>(HR[[#This Row],[OverTimeFlag]]*1.5+HR[[#This Row],[LowJobSatisFlag]]*2.5+HR[[#This Row],[LowWLBFlag]]*2+HR[[#This Row],[LowSalaryFlag]]*1.5+HR[[#This Row],[LowEnviFlag]]*2+HR[[#This Row],[LowProFlag]]*0.5)/10</f>
        <v>0.4</v>
      </c>
      <c r="AQ1110" t="str">
        <f>IF(A1110&gt;=_xlfn.PERCENTILE.INC($A$2:$A$1000,0.8),"High Risk",
IF(HR[[#This Row],[AttritionRiskScore]]&gt;=_xlfn.PERCENTILE.INC($AP$2:$AP$1000,0.5),"Medium Risk","Low Risk"))</f>
        <v>Medium Risk</v>
      </c>
      <c r="AR1110">
        <f>(HR[[#This Row],[OverTimeFlag]]*4+HR[[#This Row],[LowWLBFlag]]*3+HR[[#This Row],[LowJobSatisFlag]]*2+HR[[#This Row],[LowProFlag]]*1)/10</f>
        <v>0.2</v>
      </c>
      <c r="AS1110" t="str">
        <f t="shared" si="17"/>
        <v>Low Burnout</v>
      </c>
      <c r="AT1110" t="str">
        <f>IF(HR[[#This Row],[YearsSinceLastPromotion]]&gt;4,"High Stagnation",
IF(HR[[#This Row],[YearsSinceLastPromotion]]&gt;=3,"Medium Stagnation","Low Stagnation"))</f>
        <v>Low Stagnation</v>
      </c>
      <c r="AU1110" t="str">
        <f>IF(HR[[#This Row],[MonthlyIncome]]&lt;4000,"Low Salary",
IF(HR[[#This Row],[MonthlyIncome]]&lt;8000,"Medium Salary","High Salary"))</f>
        <v>Low Salary</v>
      </c>
    </row>
    <row r="1111" spans="1:47">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IF(HR[[#This Row],[OverTime]]="Yes",1,0)</f>
        <v>0</v>
      </c>
      <c r="AK1111">
        <f>IF(HR[[#This Row],[JobSatisfaction]]&lt;=2,1,0)</f>
        <v>1</v>
      </c>
      <c r="AL1111">
        <f>IF(HR[[#This Row],[WorkLifeBalance]]&lt;=2,1,0)</f>
        <v>0</v>
      </c>
      <c r="AM1111">
        <f>IF(HR[[#This Row],[MonthlyIncome]]&lt;AVERAGE(HR[MonthlyIncome]),1,0)</f>
        <v>0</v>
      </c>
      <c r="AN1111">
        <f>IF(HR[[#This Row],[EnvironmentSatisfaction]]&lt;=2,1,0)</f>
        <v>0</v>
      </c>
      <c r="AO1111">
        <f>IF(HR[[#This Row],[YearsSinceLastPromotion]]&gt;4,1,0)</f>
        <v>0</v>
      </c>
      <c r="AP1111">
        <f>(HR[[#This Row],[OverTimeFlag]]*1.5+HR[[#This Row],[LowJobSatisFlag]]*2.5+HR[[#This Row],[LowWLBFlag]]*2+HR[[#This Row],[LowSalaryFlag]]*1.5+HR[[#This Row],[LowEnviFlag]]*2+HR[[#This Row],[LowProFlag]]*0.5)/10</f>
        <v>0.25</v>
      </c>
      <c r="AQ1111" t="str">
        <f>IF(A1111&gt;=_xlfn.PERCENTILE.INC($A$2:$A$1000,0.8),"High Risk",
IF(HR[[#This Row],[AttritionRiskScore]]&gt;=_xlfn.PERCENTILE.INC($AP$2:$AP$1000,0.5),"Medium Risk","Low Risk"))</f>
        <v>Low Risk</v>
      </c>
      <c r="AR1111">
        <f>(HR[[#This Row],[OverTimeFlag]]*4+HR[[#This Row],[LowWLBFlag]]*3+HR[[#This Row],[LowJobSatisFlag]]*2+HR[[#This Row],[LowProFlag]]*1)/10</f>
        <v>0.2</v>
      </c>
      <c r="AS1111" t="str">
        <f t="shared" si="17"/>
        <v>Low Burnout</v>
      </c>
      <c r="AT1111" t="str">
        <f>IF(HR[[#This Row],[YearsSinceLastPromotion]]&gt;4,"High Stagnation",
IF(HR[[#This Row],[YearsSinceLastPromotion]]&gt;=3,"Medium Stagnation","Low Stagnation"))</f>
        <v>Low Stagnation</v>
      </c>
      <c r="AU1111" t="str">
        <f>IF(HR[[#This Row],[MonthlyIncome]]&lt;4000,"Low Salary",
IF(HR[[#This Row],[MonthlyIncome]]&lt;8000,"Medium Salary","High Salary"))</f>
        <v>High Salary</v>
      </c>
    </row>
    <row r="1112" spans="1:47">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IF(HR[[#This Row],[OverTime]]="Yes",1,0)</f>
        <v>1</v>
      </c>
      <c r="AK1112">
        <f>IF(HR[[#This Row],[JobSatisfaction]]&lt;=2,1,0)</f>
        <v>1</v>
      </c>
      <c r="AL1112">
        <f>IF(HR[[#This Row],[WorkLifeBalance]]&lt;=2,1,0)</f>
        <v>0</v>
      </c>
      <c r="AM1112">
        <f>IF(HR[[#This Row],[MonthlyIncome]]&lt;AVERAGE(HR[MonthlyIncome]),1,0)</f>
        <v>1</v>
      </c>
      <c r="AN1112">
        <f>IF(HR[[#This Row],[EnvironmentSatisfaction]]&lt;=2,1,0)</f>
        <v>1</v>
      </c>
      <c r="AO1112">
        <f>IF(HR[[#This Row],[YearsSinceLastPromotion]]&gt;4,1,0)</f>
        <v>0</v>
      </c>
      <c r="AP1112">
        <f>(HR[[#This Row],[OverTimeFlag]]*1.5+HR[[#This Row],[LowJobSatisFlag]]*2.5+HR[[#This Row],[LowWLBFlag]]*2+HR[[#This Row],[LowSalaryFlag]]*1.5+HR[[#This Row],[LowEnviFlag]]*2+HR[[#This Row],[LowProFlag]]*0.5)/10</f>
        <v>0.75</v>
      </c>
      <c r="AQ1112" t="str">
        <f>IF(A1112&gt;=_xlfn.PERCENTILE.INC($A$2:$A$1000,0.8),"High Risk",
IF(HR[[#This Row],[AttritionRiskScore]]&gt;=_xlfn.PERCENTILE.INC($AP$2:$AP$1000,0.5),"Medium Risk","Low Risk"))</f>
        <v>Medium Risk</v>
      </c>
      <c r="AR1112">
        <f>(HR[[#This Row],[OverTimeFlag]]*4+HR[[#This Row],[LowWLBFlag]]*3+HR[[#This Row],[LowJobSatisFlag]]*2+HR[[#This Row],[LowProFlag]]*1)/10</f>
        <v>0.6</v>
      </c>
      <c r="AS1112" t="str">
        <f t="shared" si="17"/>
        <v>Medium Burnout</v>
      </c>
      <c r="AT1112" t="str">
        <f>IF(HR[[#This Row],[YearsSinceLastPromotion]]&gt;4,"High Stagnation",
IF(HR[[#This Row],[YearsSinceLastPromotion]]&gt;=3,"Medium Stagnation","Low Stagnation"))</f>
        <v>Low Stagnation</v>
      </c>
      <c r="AU1112" t="str">
        <f>IF(HR[[#This Row],[MonthlyIncome]]&lt;4000,"Low Salary",
IF(HR[[#This Row],[MonthlyIncome]]&lt;8000,"Medium Salary","High Salary"))</f>
        <v>Low Salary</v>
      </c>
    </row>
    <row r="1113" spans="1:47">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IF(HR[[#This Row],[OverTime]]="Yes",1,0)</f>
        <v>0</v>
      </c>
      <c r="AK1113">
        <f>IF(HR[[#This Row],[JobSatisfaction]]&lt;=2,1,0)</f>
        <v>0</v>
      </c>
      <c r="AL1113">
        <f>IF(HR[[#This Row],[WorkLifeBalance]]&lt;=2,1,0)</f>
        <v>0</v>
      </c>
      <c r="AM1113">
        <f>IF(HR[[#This Row],[MonthlyIncome]]&lt;AVERAGE(HR[MonthlyIncome]),1,0)</f>
        <v>0</v>
      </c>
      <c r="AN1113">
        <f>IF(HR[[#This Row],[EnvironmentSatisfaction]]&lt;=2,1,0)</f>
        <v>0</v>
      </c>
      <c r="AO1113">
        <f>IF(HR[[#This Row],[YearsSinceLastPromotion]]&gt;4,1,0)</f>
        <v>0</v>
      </c>
      <c r="AP1113">
        <f>(HR[[#This Row],[OverTimeFlag]]*1.5+HR[[#This Row],[LowJobSatisFlag]]*2.5+HR[[#This Row],[LowWLBFlag]]*2+HR[[#This Row],[LowSalaryFlag]]*1.5+HR[[#This Row],[LowEnviFlag]]*2+HR[[#This Row],[LowProFlag]]*0.5)/10</f>
        <v>0</v>
      </c>
      <c r="AQ1113" t="str">
        <f>IF(A1113&gt;=_xlfn.PERCENTILE.INC($A$2:$A$1000,0.8),"High Risk",
IF(HR[[#This Row],[AttritionRiskScore]]&gt;=_xlfn.PERCENTILE.INC($AP$2:$AP$1000,0.5),"Medium Risk","Low Risk"))</f>
        <v>High Risk</v>
      </c>
      <c r="AR1113">
        <f>(HR[[#This Row],[OverTimeFlag]]*4+HR[[#This Row],[LowWLBFlag]]*3+HR[[#This Row],[LowJobSatisFlag]]*2+HR[[#This Row],[LowProFlag]]*1)/10</f>
        <v>0</v>
      </c>
      <c r="AS1113" t="str">
        <f t="shared" si="17"/>
        <v>Low Burnout</v>
      </c>
      <c r="AT1113" t="str">
        <f>IF(HR[[#This Row],[YearsSinceLastPromotion]]&gt;4,"High Stagnation",
IF(HR[[#This Row],[YearsSinceLastPromotion]]&gt;=3,"Medium Stagnation","Low Stagnation"))</f>
        <v>Low Stagnation</v>
      </c>
      <c r="AU1113" t="str">
        <f>IF(HR[[#This Row],[MonthlyIncome]]&lt;4000,"Low Salary",
IF(HR[[#This Row],[MonthlyIncome]]&lt;8000,"Medium Salary","High Salary"))</f>
        <v>High Salary</v>
      </c>
    </row>
    <row r="1114" spans="1:47">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IF(HR[[#This Row],[OverTime]]="Yes",1,0)</f>
        <v>0</v>
      </c>
      <c r="AK1114">
        <f>IF(HR[[#This Row],[JobSatisfaction]]&lt;=2,1,0)</f>
        <v>1</v>
      </c>
      <c r="AL1114">
        <f>IF(HR[[#This Row],[WorkLifeBalance]]&lt;=2,1,0)</f>
        <v>0</v>
      </c>
      <c r="AM1114">
        <f>IF(HR[[#This Row],[MonthlyIncome]]&lt;AVERAGE(HR[MonthlyIncome]),1,0)</f>
        <v>1</v>
      </c>
      <c r="AN1114">
        <f>IF(HR[[#This Row],[EnvironmentSatisfaction]]&lt;=2,1,0)</f>
        <v>0</v>
      </c>
      <c r="AO1114">
        <f>IF(HR[[#This Row],[YearsSinceLastPromotion]]&gt;4,1,0)</f>
        <v>0</v>
      </c>
      <c r="AP1114">
        <f>(HR[[#This Row],[OverTimeFlag]]*1.5+HR[[#This Row],[LowJobSatisFlag]]*2.5+HR[[#This Row],[LowWLBFlag]]*2+HR[[#This Row],[LowSalaryFlag]]*1.5+HR[[#This Row],[LowEnviFlag]]*2+HR[[#This Row],[LowProFlag]]*0.5)/10</f>
        <v>0.4</v>
      </c>
      <c r="AQ1114" t="str">
        <f>IF(A1114&gt;=_xlfn.PERCENTILE.INC($A$2:$A$1000,0.8),"High Risk",
IF(HR[[#This Row],[AttritionRiskScore]]&gt;=_xlfn.PERCENTILE.INC($AP$2:$AP$1000,0.5),"Medium Risk","Low Risk"))</f>
        <v>Medium Risk</v>
      </c>
      <c r="AR1114">
        <f>(HR[[#This Row],[OverTimeFlag]]*4+HR[[#This Row],[LowWLBFlag]]*3+HR[[#This Row],[LowJobSatisFlag]]*2+HR[[#This Row],[LowProFlag]]*1)/10</f>
        <v>0.2</v>
      </c>
      <c r="AS1114" t="str">
        <f t="shared" si="17"/>
        <v>Low Burnout</v>
      </c>
      <c r="AT1114" t="str">
        <f>IF(HR[[#This Row],[YearsSinceLastPromotion]]&gt;4,"High Stagnation",
IF(HR[[#This Row],[YearsSinceLastPromotion]]&gt;=3,"Medium Stagnation","Low Stagnation"))</f>
        <v>Low Stagnation</v>
      </c>
      <c r="AU1114" t="str">
        <f>IF(HR[[#This Row],[MonthlyIncome]]&lt;4000,"Low Salary",
IF(HR[[#This Row],[MonthlyIncome]]&lt;8000,"Medium Salary","High Salary"))</f>
        <v>Medium Salary</v>
      </c>
    </row>
    <row r="1115" spans="1:47">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IF(HR[[#This Row],[OverTime]]="Yes",1,0)</f>
        <v>0</v>
      </c>
      <c r="AK1115">
        <f>IF(HR[[#This Row],[JobSatisfaction]]&lt;=2,1,0)</f>
        <v>1</v>
      </c>
      <c r="AL1115">
        <f>IF(HR[[#This Row],[WorkLifeBalance]]&lt;=2,1,0)</f>
        <v>1</v>
      </c>
      <c r="AM1115">
        <f>IF(HR[[#This Row],[MonthlyIncome]]&lt;AVERAGE(HR[MonthlyIncome]),1,0)</f>
        <v>1</v>
      </c>
      <c r="AN1115">
        <f>IF(HR[[#This Row],[EnvironmentSatisfaction]]&lt;=2,1,0)</f>
        <v>0</v>
      </c>
      <c r="AO1115">
        <f>IF(HR[[#This Row],[YearsSinceLastPromotion]]&gt;4,1,0)</f>
        <v>0</v>
      </c>
      <c r="AP1115">
        <f>(HR[[#This Row],[OverTimeFlag]]*1.5+HR[[#This Row],[LowJobSatisFlag]]*2.5+HR[[#This Row],[LowWLBFlag]]*2+HR[[#This Row],[LowSalaryFlag]]*1.5+HR[[#This Row],[LowEnviFlag]]*2+HR[[#This Row],[LowProFlag]]*0.5)/10</f>
        <v>0.6</v>
      </c>
      <c r="AQ1115" t="str">
        <f>IF(A1115&gt;=_xlfn.PERCENTILE.INC($A$2:$A$1000,0.8),"High Risk",
IF(HR[[#This Row],[AttritionRiskScore]]&gt;=_xlfn.PERCENTILE.INC($AP$2:$AP$1000,0.5),"Medium Risk","Low Risk"))</f>
        <v>Medium Risk</v>
      </c>
      <c r="AR1115">
        <f>(HR[[#This Row],[OverTimeFlag]]*4+HR[[#This Row],[LowWLBFlag]]*3+HR[[#This Row],[LowJobSatisFlag]]*2+HR[[#This Row],[LowProFlag]]*1)/10</f>
        <v>0.5</v>
      </c>
      <c r="AS1115" t="str">
        <f t="shared" si="17"/>
        <v>Medium Burnout</v>
      </c>
      <c r="AT1115" t="str">
        <f>IF(HR[[#This Row],[YearsSinceLastPromotion]]&gt;4,"High Stagnation",
IF(HR[[#This Row],[YearsSinceLastPromotion]]&gt;=3,"Medium Stagnation","Low Stagnation"))</f>
        <v>Low Stagnation</v>
      </c>
      <c r="AU1115" t="str">
        <f>IF(HR[[#This Row],[MonthlyIncome]]&lt;4000,"Low Salary",
IF(HR[[#This Row],[MonthlyIncome]]&lt;8000,"Medium Salary","High Salary"))</f>
        <v>Medium Salary</v>
      </c>
    </row>
    <row r="1116" spans="1:47">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IF(HR[[#This Row],[OverTime]]="Yes",1,0)</f>
        <v>0</v>
      </c>
      <c r="AK1116">
        <f>IF(HR[[#This Row],[JobSatisfaction]]&lt;=2,1,0)</f>
        <v>1</v>
      </c>
      <c r="AL1116">
        <f>IF(HR[[#This Row],[WorkLifeBalance]]&lt;=2,1,0)</f>
        <v>1</v>
      </c>
      <c r="AM1116">
        <f>IF(HR[[#This Row],[MonthlyIncome]]&lt;AVERAGE(HR[MonthlyIncome]),1,0)</f>
        <v>1</v>
      </c>
      <c r="AN1116">
        <f>IF(HR[[#This Row],[EnvironmentSatisfaction]]&lt;=2,1,0)</f>
        <v>0</v>
      </c>
      <c r="AO1116">
        <f>IF(HR[[#This Row],[YearsSinceLastPromotion]]&gt;4,1,0)</f>
        <v>1</v>
      </c>
      <c r="AP1116">
        <f>(HR[[#This Row],[OverTimeFlag]]*1.5+HR[[#This Row],[LowJobSatisFlag]]*2.5+HR[[#This Row],[LowWLBFlag]]*2+HR[[#This Row],[LowSalaryFlag]]*1.5+HR[[#This Row],[LowEnviFlag]]*2+HR[[#This Row],[LowProFlag]]*0.5)/10</f>
        <v>0.65</v>
      </c>
      <c r="AQ1116" t="str">
        <f>IF(A1116&gt;=_xlfn.PERCENTILE.INC($A$2:$A$1000,0.8),"High Risk",
IF(HR[[#This Row],[AttritionRiskScore]]&gt;=_xlfn.PERCENTILE.INC($AP$2:$AP$1000,0.5),"Medium Risk","Low Risk"))</f>
        <v>High Risk</v>
      </c>
      <c r="AR1116">
        <f>(HR[[#This Row],[OverTimeFlag]]*4+HR[[#This Row],[LowWLBFlag]]*3+HR[[#This Row],[LowJobSatisFlag]]*2+HR[[#This Row],[LowProFlag]]*1)/10</f>
        <v>0.6</v>
      </c>
      <c r="AS1116" t="str">
        <f t="shared" si="17"/>
        <v>Medium Burnout</v>
      </c>
      <c r="AT1116" t="str">
        <f>IF(HR[[#This Row],[YearsSinceLastPromotion]]&gt;4,"High Stagnation",
IF(HR[[#This Row],[YearsSinceLastPromotion]]&gt;=3,"Medium Stagnation","Low Stagnation"))</f>
        <v>High Stagnation</v>
      </c>
      <c r="AU1116" t="str">
        <f>IF(HR[[#This Row],[MonthlyIncome]]&lt;4000,"Low Salary",
IF(HR[[#This Row],[MonthlyIncome]]&lt;8000,"Medium Salary","High Salary"))</f>
        <v>Low Salary</v>
      </c>
    </row>
    <row r="1117" spans="1:47">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IF(HR[[#This Row],[OverTime]]="Yes",1,0)</f>
        <v>0</v>
      </c>
      <c r="AK1117">
        <f>IF(HR[[#This Row],[JobSatisfaction]]&lt;=2,1,0)</f>
        <v>0</v>
      </c>
      <c r="AL1117">
        <f>IF(HR[[#This Row],[WorkLifeBalance]]&lt;=2,1,0)</f>
        <v>1</v>
      </c>
      <c r="AM1117">
        <f>IF(HR[[#This Row],[MonthlyIncome]]&lt;AVERAGE(HR[MonthlyIncome]),1,0)</f>
        <v>1</v>
      </c>
      <c r="AN1117">
        <f>IF(HR[[#This Row],[EnvironmentSatisfaction]]&lt;=2,1,0)</f>
        <v>1</v>
      </c>
      <c r="AO1117">
        <f>IF(HR[[#This Row],[YearsSinceLastPromotion]]&gt;4,1,0)</f>
        <v>0</v>
      </c>
      <c r="AP1117">
        <f>(HR[[#This Row],[OverTimeFlag]]*1.5+HR[[#This Row],[LowJobSatisFlag]]*2.5+HR[[#This Row],[LowWLBFlag]]*2+HR[[#This Row],[LowSalaryFlag]]*1.5+HR[[#This Row],[LowEnviFlag]]*2+HR[[#This Row],[LowProFlag]]*0.5)/10</f>
        <v>0.55000000000000004</v>
      </c>
      <c r="AQ1117" t="str">
        <f>IF(A1117&gt;=_xlfn.PERCENTILE.INC($A$2:$A$1000,0.8),"High Risk",
IF(HR[[#This Row],[AttritionRiskScore]]&gt;=_xlfn.PERCENTILE.INC($AP$2:$AP$1000,0.5),"Medium Risk","Low Risk"))</f>
        <v>Medium Risk</v>
      </c>
      <c r="AR1117">
        <f>(HR[[#This Row],[OverTimeFlag]]*4+HR[[#This Row],[LowWLBFlag]]*3+HR[[#This Row],[LowJobSatisFlag]]*2+HR[[#This Row],[LowProFlag]]*1)/10</f>
        <v>0.3</v>
      </c>
      <c r="AS1117" t="str">
        <f t="shared" si="17"/>
        <v>Low Burnout</v>
      </c>
      <c r="AT1117" t="str">
        <f>IF(HR[[#This Row],[YearsSinceLastPromotion]]&gt;4,"High Stagnation",
IF(HR[[#This Row],[YearsSinceLastPromotion]]&gt;=3,"Medium Stagnation","Low Stagnation"))</f>
        <v>Low Stagnation</v>
      </c>
      <c r="AU1117" t="str">
        <f>IF(HR[[#This Row],[MonthlyIncome]]&lt;4000,"Low Salary",
IF(HR[[#This Row],[MonthlyIncome]]&lt;8000,"Medium Salary","High Salary"))</f>
        <v>Low Salary</v>
      </c>
    </row>
    <row r="1118" spans="1:47">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IF(HR[[#This Row],[OverTime]]="Yes",1,0)</f>
        <v>0</v>
      </c>
      <c r="AK1118">
        <f>IF(HR[[#This Row],[JobSatisfaction]]&lt;=2,1,0)</f>
        <v>0</v>
      </c>
      <c r="AL1118">
        <f>IF(HR[[#This Row],[WorkLifeBalance]]&lt;=2,1,0)</f>
        <v>0</v>
      </c>
      <c r="AM1118">
        <f>IF(HR[[#This Row],[MonthlyIncome]]&lt;AVERAGE(HR[MonthlyIncome]),1,0)</f>
        <v>0</v>
      </c>
      <c r="AN1118">
        <f>IF(HR[[#This Row],[EnvironmentSatisfaction]]&lt;=2,1,0)</f>
        <v>0</v>
      </c>
      <c r="AO1118">
        <f>IF(HR[[#This Row],[YearsSinceLastPromotion]]&gt;4,1,0)</f>
        <v>0</v>
      </c>
      <c r="AP1118">
        <f>(HR[[#This Row],[OverTimeFlag]]*1.5+HR[[#This Row],[LowJobSatisFlag]]*2.5+HR[[#This Row],[LowWLBFlag]]*2+HR[[#This Row],[LowSalaryFlag]]*1.5+HR[[#This Row],[LowEnviFlag]]*2+HR[[#This Row],[LowProFlag]]*0.5)/10</f>
        <v>0</v>
      </c>
      <c r="AQ1118" t="str">
        <f>IF(A1118&gt;=_xlfn.PERCENTILE.INC($A$2:$A$1000,0.8),"High Risk",
IF(HR[[#This Row],[AttritionRiskScore]]&gt;=_xlfn.PERCENTILE.INC($AP$2:$AP$1000,0.5),"Medium Risk","Low Risk"))</f>
        <v>High Risk</v>
      </c>
      <c r="AR1118">
        <f>(HR[[#This Row],[OverTimeFlag]]*4+HR[[#This Row],[LowWLBFlag]]*3+HR[[#This Row],[LowJobSatisFlag]]*2+HR[[#This Row],[LowProFlag]]*1)/10</f>
        <v>0</v>
      </c>
      <c r="AS1118" t="str">
        <f t="shared" si="17"/>
        <v>Low Burnout</v>
      </c>
      <c r="AT1118" t="str">
        <f>IF(HR[[#This Row],[YearsSinceLastPromotion]]&gt;4,"High Stagnation",
IF(HR[[#This Row],[YearsSinceLastPromotion]]&gt;=3,"Medium Stagnation","Low Stagnation"))</f>
        <v>Low Stagnation</v>
      </c>
      <c r="AU1118" t="str">
        <f>IF(HR[[#This Row],[MonthlyIncome]]&lt;4000,"Low Salary",
IF(HR[[#This Row],[MonthlyIncome]]&lt;8000,"Medium Salary","High Salary"))</f>
        <v>High Salary</v>
      </c>
    </row>
    <row r="1119" spans="1:47">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IF(HR[[#This Row],[OverTime]]="Yes",1,0)</f>
        <v>0</v>
      </c>
      <c r="AK1119">
        <f>IF(HR[[#This Row],[JobSatisfaction]]&lt;=2,1,0)</f>
        <v>0</v>
      </c>
      <c r="AL1119">
        <f>IF(HR[[#This Row],[WorkLifeBalance]]&lt;=2,1,0)</f>
        <v>1</v>
      </c>
      <c r="AM1119">
        <f>IF(HR[[#This Row],[MonthlyIncome]]&lt;AVERAGE(HR[MonthlyIncome]),1,0)</f>
        <v>1</v>
      </c>
      <c r="AN1119">
        <f>IF(HR[[#This Row],[EnvironmentSatisfaction]]&lt;=2,1,0)</f>
        <v>1</v>
      </c>
      <c r="AO1119">
        <f>IF(HR[[#This Row],[YearsSinceLastPromotion]]&gt;4,1,0)</f>
        <v>0</v>
      </c>
      <c r="AP1119">
        <f>(HR[[#This Row],[OverTimeFlag]]*1.5+HR[[#This Row],[LowJobSatisFlag]]*2.5+HR[[#This Row],[LowWLBFlag]]*2+HR[[#This Row],[LowSalaryFlag]]*1.5+HR[[#This Row],[LowEnviFlag]]*2+HR[[#This Row],[LowProFlag]]*0.5)/10</f>
        <v>0.55000000000000004</v>
      </c>
      <c r="AQ1119" t="str">
        <f>IF(A1119&gt;=_xlfn.PERCENTILE.INC($A$2:$A$1000,0.8),"High Risk",
IF(HR[[#This Row],[AttritionRiskScore]]&gt;=_xlfn.PERCENTILE.INC($AP$2:$AP$1000,0.5),"Medium Risk","Low Risk"))</f>
        <v>Medium Risk</v>
      </c>
      <c r="AR1119">
        <f>(HR[[#This Row],[OverTimeFlag]]*4+HR[[#This Row],[LowWLBFlag]]*3+HR[[#This Row],[LowJobSatisFlag]]*2+HR[[#This Row],[LowProFlag]]*1)/10</f>
        <v>0.3</v>
      </c>
      <c r="AS1119" t="str">
        <f t="shared" si="17"/>
        <v>Low Burnout</v>
      </c>
      <c r="AT1119" t="str">
        <f>IF(HR[[#This Row],[YearsSinceLastPromotion]]&gt;4,"High Stagnation",
IF(HR[[#This Row],[YearsSinceLastPromotion]]&gt;=3,"Medium Stagnation","Low Stagnation"))</f>
        <v>Low Stagnation</v>
      </c>
      <c r="AU1119" t="str">
        <f>IF(HR[[#This Row],[MonthlyIncome]]&lt;4000,"Low Salary",
IF(HR[[#This Row],[MonthlyIncome]]&lt;8000,"Medium Salary","High Salary"))</f>
        <v>Medium Salary</v>
      </c>
    </row>
    <row r="1120" spans="1:47">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IF(HR[[#This Row],[OverTime]]="Yes",1,0)</f>
        <v>0</v>
      </c>
      <c r="AK1120">
        <f>IF(HR[[#This Row],[JobSatisfaction]]&lt;=2,1,0)</f>
        <v>0</v>
      </c>
      <c r="AL1120">
        <f>IF(HR[[#This Row],[WorkLifeBalance]]&lt;=2,1,0)</f>
        <v>0</v>
      </c>
      <c r="AM1120">
        <f>IF(HR[[#This Row],[MonthlyIncome]]&lt;AVERAGE(HR[MonthlyIncome]),1,0)</f>
        <v>1</v>
      </c>
      <c r="AN1120">
        <f>IF(HR[[#This Row],[EnvironmentSatisfaction]]&lt;=2,1,0)</f>
        <v>1</v>
      </c>
      <c r="AO1120">
        <f>IF(HR[[#This Row],[YearsSinceLastPromotion]]&gt;4,1,0)</f>
        <v>0</v>
      </c>
      <c r="AP1120">
        <f>(HR[[#This Row],[OverTimeFlag]]*1.5+HR[[#This Row],[LowJobSatisFlag]]*2.5+HR[[#This Row],[LowWLBFlag]]*2+HR[[#This Row],[LowSalaryFlag]]*1.5+HR[[#This Row],[LowEnviFlag]]*2+HR[[#This Row],[LowProFlag]]*0.5)/10</f>
        <v>0.35</v>
      </c>
      <c r="AQ1120" t="str">
        <f>IF(A1120&gt;=_xlfn.PERCENTILE.INC($A$2:$A$1000,0.8),"High Risk",
IF(HR[[#This Row],[AttritionRiskScore]]&gt;=_xlfn.PERCENTILE.INC($AP$2:$AP$1000,0.5),"Medium Risk","Low Risk"))</f>
        <v>Medium Risk</v>
      </c>
      <c r="AR1120">
        <f>(HR[[#This Row],[OverTimeFlag]]*4+HR[[#This Row],[LowWLBFlag]]*3+HR[[#This Row],[LowJobSatisFlag]]*2+HR[[#This Row],[LowProFlag]]*1)/10</f>
        <v>0</v>
      </c>
      <c r="AS1120" t="str">
        <f t="shared" si="17"/>
        <v>Low Burnout</v>
      </c>
      <c r="AT1120" t="str">
        <f>IF(HR[[#This Row],[YearsSinceLastPromotion]]&gt;4,"High Stagnation",
IF(HR[[#This Row],[YearsSinceLastPromotion]]&gt;=3,"Medium Stagnation","Low Stagnation"))</f>
        <v>Low Stagnation</v>
      </c>
      <c r="AU1120" t="str">
        <f>IF(HR[[#This Row],[MonthlyIncome]]&lt;4000,"Low Salary",
IF(HR[[#This Row],[MonthlyIncome]]&lt;8000,"Medium Salary","High Salary"))</f>
        <v>Low Salary</v>
      </c>
    </row>
    <row r="1121" spans="1:47">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IF(HR[[#This Row],[OverTime]]="Yes",1,0)</f>
        <v>0</v>
      </c>
      <c r="AK1121">
        <f>IF(HR[[#This Row],[JobSatisfaction]]&lt;=2,1,0)</f>
        <v>1</v>
      </c>
      <c r="AL1121">
        <f>IF(HR[[#This Row],[WorkLifeBalance]]&lt;=2,1,0)</f>
        <v>0</v>
      </c>
      <c r="AM1121">
        <f>IF(HR[[#This Row],[MonthlyIncome]]&lt;AVERAGE(HR[MonthlyIncome]),1,0)</f>
        <v>0</v>
      </c>
      <c r="AN1121">
        <f>IF(HR[[#This Row],[EnvironmentSatisfaction]]&lt;=2,1,0)</f>
        <v>0</v>
      </c>
      <c r="AO1121">
        <f>IF(HR[[#This Row],[YearsSinceLastPromotion]]&gt;4,1,0)</f>
        <v>1</v>
      </c>
      <c r="AP1121">
        <f>(HR[[#This Row],[OverTimeFlag]]*1.5+HR[[#This Row],[LowJobSatisFlag]]*2.5+HR[[#This Row],[LowWLBFlag]]*2+HR[[#This Row],[LowSalaryFlag]]*1.5+HR[[#This Row],[LowEnviFlag]]*2+HR[[#This Row],[LowProFlag]]*0.5)/10</f>
        <v>0.3</v>
      </c>
      <c r="AQ1121" t="str">
        <f>IF(A1121&gt;=_xlfn.PERCENTILE.INC($A$2:$A$1000,0.8),"High Risk",
IF(HR[[#This Row],[AttritionRiskScore]]&gt;=_xlfn.PERCENTILE.INC($AP$2:$AP$1000,0.5),"Medium Risk","Low Risk"))</f>
        <v>Low Risk</v>
      </c>
      <c r="AR1121">
        <f>(HR[[#This Row],[OverTimeFlag]]*4+HR[[#This Row],[LowWLBFlag]]*3+HR[[#This Row],[LowJobSatisFlag]]*2+HR[[#This Row],[LowProFlag]]*1)/10</f>
        <v>0.3</v>
      </c>
      <c r="AS1121" t="str">
        <f t="shared" si="17"/>
        <v>Low Burnout</v>
      </c>
      <c r="AT1121" t="str">
        <f>IF(HR[[#This Row],[YearsSinceLastPromotion]]&gt;4,"High Stagnation",
IF(HR[[#This Row],[YearsSinceLastPromotion]]&gt;=3,"Medium Stagnation","Low Stagnation"))</f>
        <v>High Stagnation</v>
      </c>
      <c r="AU1121" t="str">
        <f>IF(HR[[#This Row],[MonthlyIncome]]&lt;4000,"Low Salary",
IF(HR[[#This Row],[MonthlyIncome]]&lt;8000,"Medium Salary","High Salary"))</f>
        <v>High Salary</v>
      </c>
    </row>
    <row r="1122" spans="1:47">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IF(HR[[#This Row],[OverTime]]="Yes",1,0)</f>
        <v>0</v>
      </c>
      <c r="AK1122">
        <f>IF(HR[[#This Row],[JobSatisfaction]]&lt;=2,1,0)</f>
        <v>1</v>
      </c>
      <c r="AL1122">
        <f>IF(HR[[#This Row],[WorkLifeBalance]]&lt;=2,1,0)</f>
        <v>0</v>
      </c>
      <c r="AM1122">
        <f>IF(HR[[#This Row],[MonthlyIncome]]&lt;AVERAGE(HR[MonthlyIncome]),1,0)</f>
        <v>1</v>
      </c>
      <c r="AN1122">
        <f>IF(HR[[#This Row],[EnvironmentSatisfaction]]&lt;=2,1,0)</f>
        <v>1</v>
      </c>
      <c r="AO1122">
        <f>IF(HR[[#This Row],[YearsSinceLastPromotion]]&gt;4,1,0)</f>
        <v>0</v>
      </c>
      <c r="AP1122">
        <f>(HR[[#This Row],[OverTimeFlag]]*1.5+HR[[#This Row],[LowJobSatisFlag]]*2.5+HR[[#This Row],[LowWLBFlag]]*2+HR[[#This Row],[LowSalaryFlag]]*1.5+HR[[#This Row],[LowEnviFlag]]*2+HR[[#This Row],[LowProFlag]]*0.5)/10</f>
        <v>0.6</v>
      </c>
      <c r="AQ1122" t="str">
        <f>IF(A1122&gt;=_xlfn.PERCENTILE.INC($A$2:$A$1000,0.8),"High Risk",
IF(HR[[#This Row],[AttritionRiskScore]]&gt;=_xlfn.PERCENTILE.INC($AP$2:$AP$1000,0.5),"Medium Risk","Low Risk"))</f>
        <v>Medium Risk</v>
      </c>
      <c r="AR1122">
        <f>(HR[[#This Row],[OverTimeFlag]]*4+HR[[#This Row],[LowWLBFlag]]*3+HR[[#This Row],[LowJobSatisFlag]]*2+HR[[#This Row],[LowProFlag]]*1)/10</f>
        <v>0.2</v>
      </c>
      <c r="AS1122" t="str">
        <f t="shared" si="17"/>
        <v>Low Burnout</v>
      </c>
      <c r="AT1122" t="str">
        <f>IF(HR[[#This Row],[YearsSinceLastPromotion]]&gt;4,"High Stagnation",
IF(HR[[#This Row],[YearsSinceLastPromotion]]&gt;=3,"Medium Stagnation","Low Stagnation"))</f>
        <v>Low Stagnation</v>
      </c>
      <c r="AU1122" t="str">
        <f>IF(HR[[#This Row],[MonthlyIncome]]&lt;4000,"Low Salary",
IF(HR[[#This Row],[MonthlyIncome]]&lt;8000,"Medium Salary","High Salary"))</f>
        <v>Medium Salary</v>
      </c>
    </row>
    <row r="1123" spans="1:47">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IF(HR[[#This Row],[OverTime]]="Yes",1,0)</f>
        <v>0</v>
      </c>
      <c r="AK1123">
        <f>IF(HR[[#This Row],[JobSatisfaction]]&lt;=2,1,0)</f>
        <v>0</v>
      </c>
      <c r="AL1123">
        <f>IF(HR[[#This Row],[WorkLifeBalance]]&lt;=2,1,0)</f>
        <v>0</v>
      </c>
      <c r="AM1123">
        <f>IF(HR[[#This Row],[MonthlyIncome]]&lt;AVERAGE(HR[MonthlyIncome]),1,0)</f>
        <v>0</v>
      </c>
      <c r="AN1123">
        <f>IF(HR[[#This Row],[EnvironmentSatisfaction]]&lt;=2,1,0)</f>
        <v>1</v>
      </c>
      <c r="AO1123">
        <f>IF(HR[[#This Row],[YearsSinceLastPromotion]]&gt;4,1,0)</f>
        <v>0</v>
      </c>
      <c r="AP1123">
        <f>(HR[[#This Row],[OverTimeFlag]]*1.5+HR[[#This Row],[LowJobSatisFlag]]*2.5+HR[[#This Row],[LowWLBFlag]]*2+HR[[#This Row],[LowSalaryFlag]]*1.5+HR[[#This Row],[LowEnviFlag]]*2+HR[[#This Row],[LowProFlag]]*0.5)/10</f>
        <v>0.2</v>
      </c>
      <c r="AQ1123" t="str">
        <f>IF(A1123&gt;=_xlfn.PERCENTILE.INC($A$2:$A$1000,0.8),"High Risk",
IF(HR[[#This Row],[AttritionRiskScore]]&gt;=_xlfn.PERCENTILE.INC($AP$2:$AP$1000,0.5),"Medium Risk","Low Risk"))</f>
        <v>Low Risk</v>
      </c>
      <c r="AR1123">
        <f>(HR[[#This Row],[OverTimeFlag]]*4+HR[[#This Row],[LowWLBFlag]]*3+HR[[#This Row],[LowJobSatisFlag]]*2+HR[[#This Row],[LowProFlag]]*1)/10</f>
        <v>0</v>
      </c>
      <c r="AS1123" t="str">
        <f t="shared" si="17"/>
        <v>Low Burnout</v>
      </c>
      <c r="AT1123" t="str">
        <f>IF(HR[[#This Row],[YearsSinceLastPromotion]]&gt;4,"High Stagnation",
IF(HR[[#This Row],[YearsSinceLastPromotion]]&gt;=3,"Medium Stagnation","Low Stagnation"))</f>
        <v>Low Stagnation</v>
      </c>
      <c r="AU1123" t="str">
        <f>IF(HR[[#This Row],[MonthlyIncome]]&lt;4000,"Low Salary",
IF(HR[[#This Row],[MonthlyIncome]]&lt;8000,"Medium Salary","High Salary"))</f>
        <v>Medium Salary</v>
      </c>
    </row>
    <row r="1124" spans="1:47">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IF(HR[[#This Row],[OverTime]]="Yes",1,0)</f>
        <v>1</v>
      </c>
      <c r="AK1124">
        <f>IF(HR[[#This Row],[JobSatisfaction]]&lt;=2,1,0)</f>
        <v>1</v>
      </c>
      <c r="AL1124">
        <f>IF(HR[[#This Row],[WorkLifeBalance]]&lt;=2,1,0)</f>
        <v>0</v>
      </c>
      <c r="AM1124">
        <f>IF(HR[[#This Row],[MonthlyIncome]]&lt;AVERAGE(HR[MonthlyIncome]),1,0)</f>
        <v>1</v>
      </c>
      <c r="AN1124">
        <f>IF(HR[[#This Row],[EnvironmentSatisfaction]]&lt;=2,1,0)</f>
        <v>1</v>
      </c>
      <c r="AO1124">
        <f>IF(HR[[#This Row],[YearsSinceLastPromotion]]&gt;4,1,0)</f>
        <v>0</v>
      </c>
      <c r="AP1124">
        <f>(HR[[#This Row],[OverTimeFlag]]*1.5+HR[[#This Row],[LowJobSatisFlag]]*2.5+HR[[#This Row],[LowWLBFlag]]*2+HR[[#This Row],[LowSalaryFlag]]*1.5+HR[[#This Row],[LowEnviFlag]]*2+HR[[#This Row],[LowProFlag]]*0.5)/10</f>
        <v>0.75</v>
      </c>
      <c r="AQ1124" t="str">
        <f>IF(A1124&gt;=_xlfn.PERCENTILE.INC($A$2:$A$1000,0.8),"High Risk",
IF(HR[[#This Row],[AttritionRiskScore]]&gt;=_xlfn.PERCENTILE.INC($AP$2:$AP$1000,0.5),"Medium Risk","Low Risk"))</f>
        <v>Medium Risk</v>
      </c>
      <c r="AR1124">
        <f>(HR[[#This Row],[OverTimeFlag]]*4+HR[[#This Row],[LowWLBFlag]]*3+HR[[#This Row],[LowJobSatisFlag]]*2+HR[[#This Row],[LowProFlag]]*1)/10</f>
        <v>0.6</v>
      </c>
      <c r="AS1124" t="str">
        <f t="shared" si="17"/>
        <v>Medium Burnout</v>
      </c>
      <c r="AT1124" t="str">
        <f>IF(HR[[#This Row],[YearsSinceLastPromotion]]&gt;4,"High Stagnation",
IF(HR[[#This Row],[YearsSinceLastPromotion]]&gt;=3,"Medium Stagnation","Low Stagnation"))</f>
        <v>Low Stagnation</v>
      </c>
      <c r="AU1124" t="str">
        <f>IF(HR[[#This Row],[MonthlyIncome]]&lt;4000,"Low Salary",
IF(HR[[#This Row],[MonthlyIncome]]&lt;8000,"Medium Salary","High Salary"))</f>
        <v>Medium Salary</v>
      </c>
    </row>
    <row r="1125" spans="1:47">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IF(HR[[#This Row],[OverTime]]="Yes",1,0)</f>
        <v>1</v>
      </c>
      <c r="AK1125">
        <f>IF(HR[[#This Row],[JobSatisfaction]]&lt;=2,1,0)</f>
        <v>0</v>
      </c>
      <c r="AL1125">
        <f>IF(HR[[#This Row],[WorkLifeBalance]]&lt;=2,1,0)</f>
        <v>0</v>
      </c>
      <c r="AM1125">
        <f>IF(HR[[#This Row],[MonthlyIncome]]&lt;AVERAGE(HR[MonthlyIncome]),1,0)</f>
        <v>1</v>
      </c>
      <c r="AN1125">
        <f>IF(HR[[#This Row],[EnvironmentSatisfaction]]&lt;=2,1,0)</f>
        <v>1</v>
      </c>
      <c r="AO1125">
        <f>IF(HR[[#This Row],[YearsSinceLastPromotion]]&gt;4,1,0)</f>
        <v>0</v>
      </c>
      <c r="AP1125">
        <f>(HR[[#This Row],[OverTimeFlag]]*1.5+HR[[#This Row],[LowJobSatisFlag]]*2.5+HR[[#This Row],[LowWLBFlag]]*2+HR[[#This Row],[LowSalaryFlag]]*1.5+HR[[#This Row],[LowEnviFlag]]*2+HR[[#This Row],[LowProFlag]]*0.5)/10</f>
        <v>0.5</v>
      </c>
      <c r="AQ1125" t="str">
        <f>IF(A1125&gt;=_xlfn.PERCENTILE.INC($A$2:$A$1000,0.8),"High Risk",
IF(HR[[#This Row],[AttritionRiskScore]]&gt;=_xlfn.PERCENTILE.INC($AP$2:$AP$1000,0.5),"Medium Risk","Low Risk"))</f>
        <v>Medium Risk</v>
      </c>
      <c r="AR1125">
        <f>(HR[[#This Row],[OverTimeFlag]]*4+HR[[#This Row],[LowWLBFlag]]*3+HR[[#This Row],[LowJobSatisFlag]]*2+HR[[#This Row],[LowProFlag]]*1)/10</f>
        <v>0.4</v>
      </c>
      <c r="AS1125" t="str">
        <f t="shared" si="17"/>
        <v>Medium Burnout</v>
      </c>
      <c r="AT1125" t="str">
        <f>IF(HR[[#This Row],[YearsSinceLastPromotion]]&gt;4,"High Stagnation",
IF(HR[[#This Row],[YearsSinceLastPromotion]]&gt;=3,"Medium Stagnation","Low Stagnation"))</f>
        <v>Low Stagnation</v>
      </c>
      <c r="AU1125" t="str">
        <f>IF(HR[[#This Row],[MonthlyIncome]]&lt;4000,"Low Salary",
IF(HR[[#This Row],[MonthlyIncome]]&lt;8000,"Medium Salary","High Salary"))</f>
        <v>Medium Salary</v>
      </c>
    </row>
    <row r="1126" spans="1:47">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IF(HR[[#This Row],[OverTime]]="Yes",1,0)</f>
        <v>0</v>
      </c>
      <c r="AK1126">
        <f>IF(HR[[#This Row],[JobSatisfaction]]&lt;=2,1,0)</f>
        <v>0</v>
      </c>
      <c r="AL1126">
        <f>IF(HR[[#This Row],[WorkLifeBalance]]&lt;=2,1,0)</f>
        <v>0</v>
      </c>
      <c r="AM1126">
        <f>IF(HR[[#This Row],[MonthlyIncome]]&lt;AVERAGE(HR[MonthlyIncome]),1,0)</f>
        <v>0</v>
      </c>
      <c r="AN1126">
        <f>IF(HR[[#This Row],[EnvironmentSatisfaction]]&lt;=2,1,0)</f>
        <v>0</v>
      </c>
      <c r="AO1126">
        <f>IF(HR[[#This Row],[YearsSinceLastPromotion]]&gt;4,1,0)</f>
        <v>1</v>
      </c>
      <c r="AP1126">
        <f>(HR[[#This Row],[OverTimeFlag]]*1.5+HR[[#This Row],[LowJobSatisFlag]]*2.5+HR[[#This Row],[LowWLBFlag]]*2+HR[[#This Row],[LowSalaryFlag]]*1.5+HR[[#This Row],[LowEnviFlag]]*2+HR[[#This Row],[LowProFlag]]*0.5)/10</f>
        <v>0.05</v>
      </c>
      <c r="AQ1126" t="str">
        <f>IF(A1126&gt;=_xlfn.PERCENTILE.INC($A$2:$A$1000,0.8),"High Risk",
IF(HR[[#This Row],[AttritionRiskScore]]&gt;=_xlfn.PERCENTILE.INC($AP$2:$AP$1000,0.5),"Medium Risk","Low Risk"))</f>
        <v>Low Risk</v>
      </c>
      <c r="AR1126">
        <f>(HR[[#This Row],[OverTimeFlag]]*4+HR[[#This Row],[LowWLBFlag]]*3+HR[[#This Row],[LowJobSatisFlag]]*2+HR[[#This Row],[LowProFlag]]*1)/10</f>
        <v>0.1</v>
      </c>
      <c r="AS1126" t="str">
        <f t="shared" si="17"/>
        <v>Low Burnout</v>
      </c>
      <c r="AT1126" t="str">
        <f>IF(HR[[#This Row],[YearsSinceLastPromotion]]&gt;4,"High Stagnation",
IF(HR[[#This Row],[YearsSinceLastPromotion]]&gt;=3,"Medium Stagnation","Low Stagnation"))</f>
        <v>High Stagnation</v>
      </c>
      <c r="AU1126" t="str">
        <f>IF(HR[[#This Row],[MonthlyIncome]]&lt;4000,"Low Salary",
IF(HR[[#This Row],[MonthlyIncome]]&lt;8000,"Medium Salary","High Salary"))</f>
        <v>High Salary</v>
      </c>
    </row>
    <row r="1127" spans="1:47">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IF(HR[[#This Row],[OverTime]]="Yes",1,0)</f>
        <v>0</v>
      </c>
      <c r="AK1127">
        <f>IF(HR[[#This Row],[JobSatisfaction]]&lt;=2,1,0)</f>
        <v>0</v>
      </c>
      <c r="AL1127">
        <f>IF(HR[[#This Row],[WorkLifeBalance]]&lt;=2,1,0)</f>
        <v>0</v>
      </c>
      <c r="AM1127">
        <f>IF(HR[[#This Row],[MonthlyIncome]]&lt;AVERAGE(HR[MonthlyIncome]),1,0)</f>
        <v>0</v>
      </c>
      <c r="AN1127">
        <f>IF(HR[[#This Row],[EnvironmentSatisfaction]]&lt;=2,1,0)</f>
        <v>1</v>
      </c>
      <c r="AO1127">
        <f>IF(HR[[#This Row],[YearsSinceLastPromotion]]&gt;4,1,0)</f>
        <v>0</v>
      </c>
      <c r="AP1127">
        <f>(HR[[#This Row],[OverTimeFlag]]*1.5+HR[[#This Row],[LowJobSatisFlag]]*2.5+HR[[#This Row],[LowWLBFlag]]*2+HR[[#This Row],[LowSalaryFlag]]*1.5+HR[[#This Row],[LowEnviFlag]]*2+HR[[#This Row],[LowProFlag]]*0.5)/10</f>
        <v>0.2</v>
      </c>
      <c r="AQ1127" t="str">
        <f>IF(A1127&gt;=_xlfn.PERCENTILE.INC($A$2:$A$1000,0.8),"High Risk",
IF(HR[[#This Row],[AttritionRiskScore]]&gt;=_xlfn.PERCENTILE.INC($AP$2:$AP$1000,0.5),"Medium Risk","Low Risk"))</f>
        <v>Low Risk</v>
      </c>
      <c r="AR1127">
        <f>(HR[[#This Row],[OverTimeFlag]]*4+HR[[#This Row],[LowWLBFlag]]*3+HR[[#This Row],[LowJobSatisFlag]]*2+HR[[#This Row],[LowProFlag]]*1)/10</f>
        <v>0</v>
      </c>
      <c r="AS1127" t="str">
        <f t="shared" si="17"/>
        <v>Low Burnout</v>
      </c>
      <c r="AT1127" t="str">
        <f>IF(HR[[#This Row],[YearsSinceLastPromotion]]&gt;4,"High Stagnation",
IF(HR[[#This Row],[YearsSinceLastPromotion]]&gt;=3,"Medium Stagnation","Low Stagnation"))</f>
        <v>Low Stagnation</v>
      </c>
      <c r="AU1127" t="str">
        <f>IF(HR[[#This Row],[MonthlyIncome]]&lt;4000,"Low Salary",
IF(HR[[#This Row],[MonthlyIncome]]&lt;8000,"Medium Salary","High Salary"))</f>
        <v>High Salary</v>
      </c>
    </row>
    <row r="1128" spans="1:47">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IF(HR[[#This Row],[OverTime]]="Yes",1,0)</f>
        <v>1</v>
      </c>
      <c r="AK1128">
        <f>IF(HR[[#This Row],[JobSatisfaction]]&lt;=2,1,0)</f>
        <v>0</v>
      </c>
      <c r="AL1128">
        <f>IF(HR[[#This Row],[WorkLifeBalance]]&lt;=2,1,0)</f>
        <v>0</v>
      </c>
      <c r="AM1128">
        <f>IF(HR[[#This Row],[MonthlyIncome]]&lt;AVERAGE(HR[MonthlyIncome]),1,0)</f>
        <v>0</v>
      </c>
      <c r="AN1128">
        <f>IF(HR[[#This Row],[EnvironmentSatisfaction]]&lt;=2,1,0)</f>
        <v>0</v>
      </c>
      <c r="AO1128">
        <f>IF(HR[[#This Row],[YearsSinceLastPromotion]]&gt;4,1,0)</f>
        <v>0</v>
      </c>
      <c r="AP1128">
        <f>(HR[[#This Row],[OverTimeFlag]]*1.5+HR[[#This Row],[LowJobSatisFlag]]*2.5+HR[[#This Row],[LowWLBFlag]]*2+HR[[#This Row],[LowSalaryFlag]]*1.5+HR[[#This Row],[LowEnviFlag]]*2+HR[[#This Row],[LowProFlag]]*0.5)/10</f>
        <v>0.15</v>
      </c>
      <c r="AQ1128" t="str">
        <f>IF(A1128&gt;=_xlfn.PERCENTILE.INC($A$2:$A$1000,0.8),"High Risk",
IF(HR[[#This Row],[AttritionRiskScore]]&gt;=_xlfn.PERCENTILE.INC($AP$2:$AP$1000,0.5),"Medium Risk","Low Risk"))</f>
        <v>High Risk</v>
      </c>
      <c r="AR1128">
        <f>(HR[[#This Row],[OverTimeFlag]]*4+HR[[#This Row],[LowWLBFlag]]*3+HR[[#This Row],[LowJobSatisFlag]]*2+HR[[#This Row],[LowProFlag]]*1)/10</f>
        <v>0.4</v>
      </c>
      <c r="AS1128" t="str">
        <f t="shared" si="17"/>
        <v>Medium Burnout</v>
      </c>
      <c r="AT1128" t="str">
        <f>IF(HR[[#This Row],[YearsSinceLastPromotion]]&gt;4,"High Stagnation",
IF(HR[[#This Row],[YearsSinceLastPromotion]]&gt;=3,"Medium Stagnation","Low Stagnation"))</f>
        <v>Low Stagnation</v>
      </c>
      <c r="AU1128" t="str">
        <f>IF(HR[[#This Row],[MonthlyIncome]]&lt;4000,"Low Salary",
IF(HR[[#This Row],[MonthlyIncome]]&lt;8000,"Medium Salary","High Salary"))</f>
        <v>High Salary</v>
      </c>
    </row>
    <row r="1129" spans="1:47">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IF(HR[[#This Row],[OverTime]]="Yes",1,0)</f>
        <v>0</v>
      </c>
      <c r="AK1129">
        <f>IF(HR[[#This Row],[JobSatisfaction]]&lt;=2,1,0)</f>
        <v>0</v>
      </c>
      <c r="AL1129">
        <f>IF(HR[[#This Row],[WorkLifeBalance]]&lt;=2,1,0)</f>
        <v>0</v>
      </c>
      <c r="AM1129">
        <f>IF(HR[[#This Row],[MonthlyIncome]]&lt;AVERAGE(HR[MonthlyIncome]),1,0)</f>
        <v>1</v>
      </c>
      <c r="AN1129">
        <f>IF(HR[[#This Row],[EnvironmentSatisfaction]]&lt;=2,1,0)</f>
        <v>0</v>
      </c>
      <c r="AO1129">
        <f>IF(HR[[#This Row],[YearsSinceLastPromotion]]&gt;4,1,0)</f>
        <v>0</v>
      </c>
      <c r="AP1129">
        <f>(HR[[#This Row],[OverTimeFlag]]*1.5+HR[[#This Row],[LowJobSatisFlag]]*2.5+HR[[#This Row],[LowWLBFlag]]*2+HR[[#This Row],[LowSalaryFlag]]*1.5+HR[[#This Row],[LowEnviFlag]]*2+HR[[#This Row],[LowProFlag]]*0.5)/10</f>
        <v>0.15</v>
      </c>
      <c r="AQ1129" t="str">
        <f>IF(A1129&gt;=_xlfn.PERCENTILE.INC($A$2:$A$1000,0.8),"High Risk",
IF(HR[[#This Row],[AttritionRiskScore]]&gt;=_xlfn.PERCENTILE.INC($AP$2:$AP$1000,0.5),"Medium Risk","Low Risk"))</f>
        <v>Low Risk</v>
      </c>
      <c r="AR1129">
        <f>(HR[[#This Row],[OverTimeFlag]]*4+HR[[#This Row],[LowWLBFlag]]*3+HR[[#This Row],[LowJobSatisFlag]]*2+HR[[#This Row],[LowProFlag]]*1)/10</f>
        <v>0</v>
      </c>
      <c r="AS1129" t="str">
        <f t="shared" si="17"/>
        <v>Low Burnout</v>
      </c>
      <c r="AT1129" t="str">
        <f>IF(HR[[#This Row],[YearsSinceLastPromotion]]&gt;4,"High Stagnation",
IF(HR[[#This Row],[YearsSinceLastPromotion]]&gt;=3,"Medium Stagnation","Low Stagnation"))</f>
        <v>Low Stagnation</v>
      </c>
      <c r="AU1129" t="str">
        <f>IF(HR[[#This Row],[MonthlyIncome]]&lt;4000,"Low Salary",
IF(HR[[#This Row],[MonthlyIncome]]&lt;8000,"Medium Salary","High Salary"))</f>
        <v>Low Salary</v>
      </c>
    </row>
    <row r="1130" spans="1:47">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IF(HR[[#This Row],[OverTime]]="Yes",1,0)</f>
        <v>1</v>
      </c>
      <c r="AK1130">
        <f>IF(HR[[#This Row],[JobSatisfaction]]&lt;=2,1,0)</f>
        <v>1</v>
      </c>
      <c r="AL1130">
        <f>IF(HR[[#This Row],[WorkLifeBalance]]&lt;=2,1,0)</f>
        <v>0</v>
      </c>
      <c r="AM1130">
        <f>IF(HR[[#This Row],[MonthlyIncome]]&lt;AVERAGE(HR[MonthlyIncome]),1,0)</f>
        <v>1</v>
      </c>
      <c r="AN1130">
        <f>IF(HR[[#This Row],[EnvironmentSatisfaction]]&lt;=2,1,0)</f>
        <v>1</v>
      </c>
      <c r="AO1130">
        <f>IF(HR[[#This Row],[YearsSinceLastPromotion]]&gt;4,1,0)</f>
        <v>0</v>
      </c>
      <c r="AP1130">
        <f>(HR[[#This Row],[OverTimeFlag]]*1.5+HR[[#This Row],[LowJobSatisFlag]]*2.5+HR[[#This Row],[LowWLBFlag]]*2+HR[[#This Row],[LowSalaryFlag]]*1.5+HR[[#This Row],[LowEnviFlag]]*2+HR[[#This Row],[LowProFlag]]*0.5)/10</f>
        <v>0.75</v>
      </c>
      <c r="AQ1130" t="str">
        <f>IF(A1130&gt;=_xlfn.PERCENTILE.INC($A$2:$A$1000,0.8),"High Risk",
IF(HR[[#This Row],[AttritionRiskScore]]&gt;=_xlfn.PERCENTILE.INC($AP$2:$AP$1000,0.5),"Medium Risk","Low Risk"))</f>
        <v>Medium Risk</v>
      </c>
      <c r="AR1130">
        <f>(HR[[#This Row],[OverTimeFlag]]*4+HR[[#This Row],[LowWLBFlag]]*3+HR[[#This Row],[LowJobSatisFlag]]*2+HR[[#This Row],[LowProFlag]]*1)/10</f>
        <v>0.6</v>
      </c>
      <c r="AS1130" t="str">
        <f t="shared" si="17"/>
        <v>Medium Burnout</v>
      </c>
      <c r="AT1130" t="str">
        <f>IF(HR[[#This Row],[YearsSinceLastPromotion]]&gt;4,"High Stagnation",
IF(HR[[#This Row],[YearsSinceLastPromotion]]&gt;=3,"Medium Stagnation","Low Stagnation"))</f>
        <v>Low Stagnation</v>
      </c>
      <c r="AU1130" t="str">
        <f>IF(HR[[#This Row],[MonthlyIncome]]&lt;4000,"Low Salary",
IF(HR[[#This Row],[MonthlyIncome]]&lt;8000,"Medium Salary","High Salary"))</f>
        <v>Medium Salary</v>
      </c>
    </row>
    <row r="1131" spans="1:47">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IF(HR[[#This Row],[OverTime]]="Yes",1,0)</f>
        <v>0</v>
      </c>
      <c r="AK1131">
        <f>IF(HR[[#This Row],[JobSatisfaction]]&lt;=2,1,0)</f>
        <v>0</v>
      </c>
      <c r="AL1131">
        <f>IF(HR[[#This Row],[WorkLifeBalance]]&lt;=2,1,0)</f>
        <v>0</v>
      </c>
      <c r="AM1131">
        <f>IF(HR[[#This Row],[MonthlyIncome]]&lt;AVERAGE(HR[MonthlyIncome]),1,0)</f>
        <v>0</v>
      </c>
      <c r="AN1131">
        <f>IF(HR[[#This Row],[EnvironmentSatisfaction]]&lt;=2,1,0)</f>
        <v>0</v>
      </c>
      <c r="AO1131">
        <f>IF(HR[[#This Row],[YearsSinceLastPromotion]]&gt;4,1,0)</f>
        <v>0</v>
      </c>
      <c r="AP1131">
        <f>(HR[[#This Row],[OverTimeFlag]]*1.5+HR[[#This Row],[LowJobSatisFlag]]*2.5+HR[[#This Row],[LowWLBFlag]]*2+HR[[#This Row],[LowSalaryFlag]]*1.5+HR[[#This Row],[LowEnviFlag]]*2+HR[[#This Row],[LowProFlag]]*0.5)/10</f>
        <v>0</v>
      </c>
      <c r="AQ1131" t="str">
        <f>IF(A1131&gt;=_xlfn.PERCENTILE.INC($A$2:$A$1000,0.8),"High Risk",
IF(HR[[#This Row],[AttritionRiskScore]]&gt;=_xlfn.PERCENTILE.INC($AP$2:$AP$1000,0.5),"Medium Risk","Low Risk"))</f>
        <v>Low Risk</v>
      </c>
      <c r="AR1131">
        <f>(HR[[#This Row],[OverTimeFlag]]*4+HR[[#This Row],[LowWLBFlag]]*3+HR[[#This Row],[LowJobSatisFlag]]*2+HR[[#This Row],[LowProFlag]]*1)/10</f>
        <v>0</v>
      </c>
      <c r="AS1131" t="str">
        <f t="shared" si="17"/>
        <v>Low Burnout</v>
      </c>
      <c r="AT1131" t="str">
        <f>IF(HR[[#This Row],[YearsSinceLastPromotion]]&gt;4,"High Stagnation",
IF(HR[[#This Row],[YearsSinceLastPromotion]]&gt;=3,"Medium Stagnation","Low Stagnation"))</f>
        <v>Low Stagnation</v>
      </c>
      <c r="AU1131" t="str">
        <f>IF(HR[[#This Row],[MonthlyIncome]]&lt;4000,"Low Salary",
IF(HR[[#This Row],[MonthlyIncome]]&lt;8000,"Medium Salary","High Salary"))</f>
        <v>High Salary</v>
      </c>
    </row>
    <row r="1132" spans="1:47">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IF(HR[[#This Row],[OverTime]]="Yes",1,0)</f>
        <v>0</v>
      </c>
      <c r="AK1132">
        <f>IF(HR[[#This Row],[JobSatisfaction]]&lt;=2,1,0)</f>
        <v>0</v>
      </c>
      <c r="AL1132">
        <f>IF(HR[[#This Row],[WorkLifeBalance]]&lt;=2,1,0)</f>
        <v>1</v>
      </c>
      <c r="AM1132">
        <f>IF(HR[[#This Row],[MonthlyIncome]]&lt;AVERAGE(HR[MonthlyIncome]),1,0)</f>
        <v>1</v>
      </c>
      <c r="AN1132">
        <f>IF(HR[[#This Row],[EnvironmentSatisfaction]]&lt;=2,1,0)</f>
        <v>1</v>
      </c>
      <c r="AO1132">
        <f>IF(HR[[#This Row],[YearsSinceLastPromotion]]&gt;4,1,0)</f>
        <v>1</v>
      </c>
      <c r="AP1132">
        <f>(HR[[#This Row],[OverTimeFlag]]*1.5+HR[[#This Row],[LowJobSatisFlag]]*2.5+HR[[#This Row],[LowWLBFlag]]*2+HR[[#This Row],[LowSalaryFlag]]*1.5+HR[[#This Row],[LowEnviFlag]]*2+HR[[#This Row],[LowProFlag]]*0.5)/10</f>
        <v>0.6</v>
      </c>
      <c r="AQ1132" t="str">
        <f>IF(A1132&gt;=_xlfn.PERCENTILE.INC($A$2:$A$1000,0.8),"High Risk",
IF(HR[[#This Row],[AttritionRiskScore]]&gt;=_xlfn.PERCENTILE.INC($AP$2:$AP$1000,0.5),"Medium Risk","Low Risk"))</f>
        <v>Medium Risk</v>
      </c>
      <c r="AR1132">
        <f>(HR[[#This Row],[OverTimeFlag]]*4+HR[[#This Row],[LowWLBFlag]]*3+HR[[#This Row],[LowJobSatisFlag]]*2+HR[[#This Row],[LowProFlag]]*1)/10</f>
        <v>0.4</v>
      </c>
      <c r="AS1132" t="str">
        <f t="shared" si="17"/>
        <v>Medium Burnout</v>
      </c>
      <c r="AT1132" t="str">
        <f>IF(HR[[#This Row],[YearsSinceLastPromotion]]&gt;4,"High Stagnation",
IF(HR[[#This Row],[YearsSinceLastPromotion]]&gt;=3,"Medium Stagnation","Low Stagnation"))</f>
        <v>High Stagnation</v>
      </c>
      <c r="AU1132" t="str">
        <f>IF(HR[[#This Row],[MonthlyIncome]]&lt;4000,"Low Salary",
IF(HR[[#This Row],[MonthlyIncome]]&lt;8000,"Medium Salary","High Salary"))</f>
        <v>Low Salary</v>
      </c>
    </row>
    <row r="1133" spans="1:47">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IF(HR[[#This Row],[OverTime]]="Yes",1,0)</f>
        <v>0</v>
      </c>
      <c r="AK1133">
        <f>IF(HR[[#This Row],[JobSatisfaction]]&lt;=2,1,0)</f>
        <v>0</v>
      </c>
      <c r="AL1133">
        <f>IF(HR[[#This Row],[WorkLifeBalance]]&lt;=2,1,0)</f>
        <v>1</v>
      </c>
      <c r="AM1133">
        <f>IF(HR[[#This Row],[MonthlyIncome]]&lt;AVERAGE(HR[MonthlyIncome]),1,0)</f>
        <v>1</v>
      </c>
      <c r="AN1133">
        <f>IF(HR[[#This Row],[EnvironmentSatisfaction]]&lt;=2,1,0)</f>
        <v>0</v>
      </c>
      <c r="AO1133">
        <f>IF(HR[[#This Row],[YearsSinceLastPromotion]]&gt;4,1,0)</f>
        <v>1</v>
      </c>
      <c r="AP1133">
        <f>(HR[[#This Row],[OverTimeFlag]]*1.5+HR[[#This Row],[LowJobSatisFlag]]*2.5+HR[[#This Row],[LowWLBFlag]]*2+HR[[#This Row],[LowSalaryFlag]]*1.5+HR[[#This Row],[LowEnviFlag]]*2+HR[[#This Row],[LowProFlag]]*0.5)/10</f>
        <v>0.4</v>
      </c>
      <c r="AQ1133" t="str">
        <f>IF(A1133&gt;=_xlfn.PERCENTILE.INC($A$2:$A$1000,0.8),"High Risk",
IF(HR[[#This Row],[AttritionRiskScore]]&gt;=_xlfn.PERCENTILE.INC($AP$2:$AP$1000,0.5),"Medium Risk","Low Risk"))</f>
        <v>Medium Risk</v>
      </c>
      <c r="AR1133">
        <f>(HR[[#This Row],[OverTimeFlag]]*4+HR[[#This Row],[LowWLBFlag]]*3+HR[[#This Row],[LowJobSatisFlag]]*2+HR[[#This Row],[LowProFlag]]*1)/10</f>
        <v>0.4</v>
      </c>
      <c r="AS1133" t="str">
        <f t="shared" si="17"/>
        <v>Medium Burnout</v>
      </c>
      <c r="AT1133" t="str">
        <f>IF(HR[[#This Row],[YearsSinceLastPromotion]]&gt;4,"High Stagnation",
IF(HR[[#This Row],[YearsSinceLastPromotion]]&gt;=3,"Medium Stagnation","Low Stagnation"))</f>
        <v>High Stagnation</v>
      </c>
      <c r="AU1133" t="str">
        <f>IF(HR[[#This Row],[MonthlyIncome]]&lt;4000,"Low Salary",
IF(HR[[#This Row],[MonthlyIncome]]&lt;8000,"Medium Salary","High Salary"))</f>
        <v>Medium Salary</v>
      </c>
    </row>
    <row r="1134" spans="1:47">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IF(HR[[#This Row],[OverTime]]="Yes",1,0)</f>
        <v>0</v>
      </c>
      <c r="AK1134">
        <f>IF(HR[[#This Row],[JobSatisfaction]]&lt;=2,1,0)</f>
        <v>1</v>
      </c>
      <c r="AL1134">
        <f>IF(HR[[#This Row],[WorkLifeBalance]]&lt;=2,1,0)</f>
        <v>0</v>
      </c>
      <c r="AM1134">
        <f>IF(HR[[#This Row],[MonthlyIncome]]&lt;AVERAGE(HR[MonthlyIncome]),1,0)</f>
        <v>1</v>
      </c>
      <c r="AN1134">
        <f>IF(HR[[#This Row],[EnvironmentSatisfaction]]&lt;=2,1,0)</f>
        <v>0</v>
      </c>
      <c r="AO1134">
        <f>IF(HR[[#This Row],[YearsSinceLastPromotion]]&gt;4,1,0)</f>
        <v>0</v>
      </c>
      <c r="AP1134">
        <f>(HR[[#This Row],[OverTimeFlag]]*1.5+HR[[#This Row],[LowJobSatisFlag]]*2.5+HR[[#This Row],[LowWLBFlag]]*2+HR[[#This Row],[LowSalaryFlag]]*1.5+HR[[#This Row],[LowEnviFlag]]*2+HR[[#This Row],[LowProFlag]]*0.5)/10</f>
        <v>0.4</v>
      </c>
      <c r="AQ1134" t="str">
        <f>IF(A1134&gt;=_xlfn.PERCENTILE.INC($A$2:$A$1000,0.8),"High Risk",
IF(HR[[#This Row],[AttritionRiskScore]]&gt;=_xlfn.PERCENTILE.INC($AP$2:$AP$1000,0.5),"Medium Risk","Low Risk"))</f>
        <v>Medium Risk</v>
      </c>
      <c r="AR1134">
        <f>(HR[[#This Row],[OverTimeFlag]]*4+HR[[#This Row],[LowWLBFlag]]*3+HR[[#This Row],[LowJobSatisFlag]]*2+HR[[#This Row],[LowProFlag]]*1)/10</f>
        <v>0.2</v>
      </c>
      <c r="AS1134" t="str">
        <f t="shared" si="17"/>
        <v>Low Burnout</v>
      </c>
      <c r="AT1134" t="str">
        <f>IF(HR[[#This Row],[YearsSinceLastPromotion]]&gt;4,"High Stagnation",
IF(HR[[#This Row],[YearsSinceLastPromotion]]&gt;=3,"Medium Stagnation","Low Stagnation"))</f>
        <v>Low Stagnation</v>
      </c>
      <c r="AU1134" t="str">
        <f>IF(HR[[#This Row],[MonthlyIncome]]&lt;4000,"Low Salary",
IF(HR[[#This Row],[MonthlyIncome]]&lt;8000,"Medium Salary","High Salary"))</f>
        <v>Medium Salary</v>
      </c>
    </row>
    <row r="1135" spans="1:47">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IF(HR[[#This Row],[OverTime]]="Yes",1,0)</f>
        <v>0</v>
      </c>
      <c r="AK1135">
        <f>IF(HR[[#This Row],[JobSatisfaction]]&lt;=2,1,0)</f>
        <v>1</v>
      </c>
      <c r="AL1135">
        <f>IF(HR[[#This Row],[WorkLifeBalance]]&lt;=2,1,0)</f>
        <v>0</v>
      </c>
      <c r="AM1135">
        <f>IF(HR[[#This Row],[MonthlyIncome]]&lt;AVERAGE(HR[MonthlyIncome]),1,0)</f>
        <v>1</v>
      </c>
      <c r="AN1135">
        <f>IF(HR[[#This Row],[EnvironmentSatisfaction]]&lt;=2,1,0)</f>
        <v>0</v>
      </c>
      <c r="AO1135">
        <f>IF(HR[[#This Row],[YearsSinceLastPromotion]]&gt;4,1,0)</f>
        <v>0</v>
      </c>
      <c r="AP1135">
        <f>(HR[[#This Row],[OverTimeFlag]]*1.5+HR[[#This Row],[LowJobSatisFlag]]*2.5+HR[[#This Row],[LowWLBFlag]]*2+HR[[#This Row],[LowSalaryFlag]]*1.5+HR[[#This Row],[LowEnviFlag]]*2+HR[[#This Row],[LowProFlag]]*0.5)/10</f>
        <v>0.4</v>
      </c>
      <c r="AQ1135" t="str">
        <f>IF(A1135&gt;=_xlfn.PERCENTILE.INC($A$2:$A$1000,0.8),"High Risk",
IF(HR[[#This Row],[AttritionRiskScore]]&gt;=_xlfn.PERCENTILE.INC($AP$2:$AP$1000,0.5),"Medium Risk","Low Risk"))</f>
        <v>Medium Risk</v>
      </c>
      <c r="AR1135">
        <f>(HR[[#This Row],[OverTimeFlag]]*4+HR[[#This Row],[LowWLBFlag]]*3+HR[[#This Row],[LowJobSatisFlag]]*2+HR[[#This Row],[LowProFlag]]*1)/10</f>
        <v>0.2</v>
      </c>
      <c r="AS1135" t="str">
        <f t="shared" si="17"/>
        <v>Low Burnout</v>
      </c>
      <c r="AT1135" t="str">
        <f>IF(HR[[#This Row],[YearsSinceLastPromotion]]&gt;4,"High Stagnation",
IF(HR[[#This Row],[YearsSinceLastPromotion]]&gt;=3,"Medium Stagnation","Low Stagnation"))</f>
        <v>Low Stagnation</v>
      </c>
      <c r="AU1135" t="str">
        <f>IF(HR[[#This Row],[MonthlyIncome]]&lt;4000,"Low Salary",
IF(HR[[#This Row],[MonthlyIncome]]&lt;8000,"Medium Salary","High Salary"))</f>
        <v>Medium Salary</v>
      </c>
    </row>
    <row r="1136" spans="1:47">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IF(HR[[#This Row],[OverTime]]="Yes",1,0)</f>
        <v>0</v>
      </c>
      <c r="AK1136">
        <f>IF(HR[[#This Row],[JobSatisfaction]]&lt;=2,1,0)</f>
        <v>0</v>
      </c>
      <c r="AL1136">
        <f>IF(HR[[#This Row],[WorkLifeBalance]]&lt;=2,1,0)</f>
        <v>1</v>
      </c>
      <c r="AM1136">
        <f>IF(HR[[#This Row],[MonthlyIncome]]&lt;AVERAGE(HR[MonthlyIncome]),1,0)</f>
        <v>1</v>
      </c>
      <c r="AN1136">
        <f>IF(HR[[#This Row],[EnvironmentSatisfaction]]&lt;=2,1,0)</f>
        <v>0</v>
      </c>
      <c r="AO1136">
        <f>IF(HR[[#This Row],[YearsSinceLastPromotion]]&gt;4,1,0)</f>
        <v>0</v>
      </c>
      <c r="AP1136">
        <f>(HR[[#This Row],[OverTimeFlag]]*1.5+HR[[#This Row],[LowJobSatisFlag]]*2.5+HR[[#This Row],[LowWLBFlag]]*2+HR[[#This Row],[LowSalaryFlag]]*1.5+HR[[#This Row],[LowEnviFlag]]*2+HR[[#This Row],[LowProFlag]]*0.5)/10</f>
        <v>0.35</v>
      </c>
      <c r="AQ1136" t="str">
        <f>IF(A1136&gt;=_xlfn.PERCENTILE.INC($A$2:$A$1000,0.8),"High Risk",
IF(HR[[#This Row],[AttritionRiskScore]]&gt;=_xlfn.PERCENTILE.INC($AP$2:$AP$1000,0.5),"Medium Risk","Low Risk"))</f>
        <v>Medium Risk</v>
      </c>
      <c r="AR1136">
        <f>(HR[[#This Row],[OverTimeFlag]]*4+HR[[#This Row],[LowWLBFlag]]*3+HR[[#This Row],[LowJobSatisFlag]]*2+HR[[#This Row],[LowProFlag]]*1)/10</f>
        <v>0.3</v>
      </c>
      <c r="AS1136" t="str">
        <f t="shared" si="17"/>
        <v>Low Burnout</v>
      </c>
      <c r="AT1136" t="str">
        <f>IF(HR[[#This Row],[YearsSinceLastPromotion]]&gt;4,"High Stagnation",
IF(HR[[#This Row],[YearsSinceLastPromotion]]&gt;=3,"Medium Stagnation","Low Stagnation"))</f>
        <v>Low Stagnation</v>
      </c>
      <c r="AU1136" t="str">
        <f>IF(HR[[#This Row],[MonthlyIncome]]&lt;4000,"Low Salary",
IF(HR[[#This Row],[MonthlyIncome]]&lt;8000,"Medium Salary","High Salary"))</f>
        <v>Low Salary</v>
      </c>
    </row>
    <row r="1137" spans="1:47">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IF(HR[[#This Row],[OverTime]]="Yes",1,0)</f>
        <v>0</v>
      </c>
      <c r="AK1137">
        <f>IF(HR[[#This Row],[JobSatisfaction]]&lt;=2,1,0)</f>
        <v>1</v>
      </c>
      <c r="AL1137">
        <f>IF(HR[[#This Row],[WorkLifeBalance]]&lt;=2,1,0)</f>
        <v>1</v>
      </c>
      <c r="AM1137">
        <f>IF(HR[[#This Row],[MonthlyIncome]]&lt;AVERAGE(HR[MonthlyIncome]),1,0)</f>
        <v>0</v>
      </c>
      <c r="AN1137">
        <f>IF(HR[[#This Row],[EnvironmentSatisfaction]]&lt;=2,1,0)</f>
        <v>0</v>
      </c>
      <c r="AO1137">
        <f>IF(HR[[#This Row],[YearsSinceLastPromotion]]&gt;4,1,0)</f>
        <v>0</v>
      </c>
      <c r="AP1137">
        <f>(HR[[#This Row],[OverTimeFlag]]*1.5+HR[[#This Row],[LowJobSatisFlag]]*2.5+HR[[#This Row],[LowWLBFlag]]*2+HR[[#This Row],[LowSalaryFlag]]*1.5+HR[[#This Row],[LowEnviFlag]]*2+HR[[#This Row],[LowProFlag]]*0.5)/10</f>
        <v>0.45</v>
      </c>
      <c r="AQ1137" t="str">
        <f>IF(A1137&gt;=_xlfn.PERCENTILE.INC($A$2:$A$1000,0.8),"High Risk",
IF(HR[[#This Row],[AttritionRiskScore]]&gt;=_xlfn.PERCENTILE.INC($AP$2:$AP$1000,0.5),"Medium Risk","Low Risk"))</f>
        <v>High Risk</v>
      </c>
      <c r="AR1137">
        <f>(HR[[#This Row],[OverTimeFlag]]*4+HR[[#This Row],[LowWLBFlag]]*3+HR[[#This Row],[LowJobSatisFlag]]*2+HR[[#This Row],[LowProFlag]]*1)/10</f>
        <v>0.5</v>
      </c>
      <c r="AS1137" t="str">
        <f t="shared" si="17"/>
        <v>Medium Burnout</v>
      </c>
      <c r="AT1137" t="str">
        <f>IF(HR[[#This Row],[YearsSinceLastPromotion]]&gt;4,"High Stagnation",
IF(HR[[#This Row],[YearsSinceLastPromotion]]&gt;=3,"Medium Stagnation","Low Stagnation"))</f>
        <v>Low Stagnation</v>
      </c>
      <c r="AU1137" t="str">
        <f>IF(HR[[#This Row],[MonthlyIncome]]&lt;4000,"Low Salary",
IF(HR[[#This Row],[MonthlyIncome]]&lt;8000,"Medium Salary","High Salary"))</f>
        <v>High Salary</v>
      </c>
    </row>
    <row r="1138" spans="1:47">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IF(HR[[#This Row],[OverTime]]="Yes",1,0)</f>
        <v>1</v>
      </c>
      <c r="AK1138">
        <f>IF(HR[[#This Row],[JobSatisfaction]]&lt;=2,1,0)</f>
        <v>1</v>
      </c>
      <c r="AL1138">
        <f>IF(HR[[#This Row],[WorkLifeBalance]]&lt;=2,1,0)</f>
        <v>0</v>
      </c>
      <c r="AM1138">
        <f>IF(HR[[#This Row],[MonthlyIncome]]&lt;AVERAGE(HR[MonthlyIncome]),1,0)</f>
        <v>1</v>
      </c>
      <c r="AN1138">
        <f>IF(HR[[#This Row],[EnvironmentSatisfaction]]&lt;=2,1,0)</f>
        <v>0</v>
      </c>
      <c r="AO1138">
        <f>IF(HR[[#This Row],[YearsSinceLastPromotion]]&gt;4,1,0)</f>
        <v>0</v>
      </c>
      <c r="AP1138">
        <f>(HR[[#This Row],[OverTimeFlag]]*1.5+HR[[#This Row],[LowJobSatisFlag]]*2.5+HR[[#This Row],[LowWLBFlag]]*2+HR[[#This Row],[LowSalaryFlag]]*1.5+HR[[#This Row],[LowEnviFlag]]*2+HR[[#This Row],[LowProFlag]]*0.5)/10</f>
        <v>0.55000000000000004</v>
      </c>
      <c r="AQ1138" t="str">
        <f>IF(A1138&gt;=_xlfn.PERCENTILE.INC($A$2:$A$1000,0.8),"High Risk",
IF(HR[[#This Row],[AttritionRiskScore]]&gt;=_xlfn.PERCENTILE.INC($AP$2:$AP$1000,0.5),"Medium Risk","Low Risk"))</f>
        <v>Medium Risk</v>
      </c>
      <c r="AR1138">
        <f>(HR[[#This Row],[OverTimeFlag]]*4+HR[[#This Row],[LowWLBFlag]]*3+HR[[#This Row],[LowJobSatisFlag]]*2+HR[[#This Row],[LowProFlag]]*1)/10</f>
        <v>0.6</v>
      </c>
      <c r="AS1138" t="str">
        <f t="shared" si="17"/>
        <v>Medium Burnout</v>
      </c>
      <c r="AT1138" t="str">
        <f>IF(HR[[#This Row],[YearsSinceLastPromotion]]&gt;4,"High Stagnation",
IF(HR[[#This Row],[YearsSinceLastPromotion]]&gt;=3,"Medium Stagnation","Low Stagnation"))</f>
        <v>Low Stagnation</v>
      </c>
      <c r="AU1138" t="str">
        <f>IF(HR[[#This Row],[MonthlyIncome]]&lt;4000,"Low Salary",
IF(HR[[#This Row],[MonthlyIncome]]&lt;8000,"Medium Salary","High Salary"))</f>
        <v>Low Salary</v>
      </c>
    </row>
    <row r="1139" spans="1:47">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IF(HR[[#This Row],[OverTime]]="Yes",1,0)</f>
        <v>1</v>
      </c>
      <c r="AK1139">
        <f>IF(HR[[#This Row],[JobSatisfaction]]&lt;=2,1,0)</f>
        <v>0</v>
      </c>
      <c r="AL1139">
        <f>IF(HR[[#This Row],[WorkLifeBalance]]&lt;=2,1,0)</f>
        <v>1</v>
      </c>
      <c r="AM1139">
        <f>IF(HR[[#This Row],[MonthlyIncome]]&lt;AVERAGE(HR[MonthlyIncome]),1,0)</f>
        <v>1</v>
      </c>
      <c r="AN1139">
        <f>IF(HR[[#This Row],[EnvironmentSatisfaction]]&lt;=2,1,0)</f>
        <v>1</v>
      </c>
      <c r="AO1139">
        <f>IF(HR[[#This Row],[YearsSinceLastPromotion]]&gt;4,1,0)</f>
        <v>0</v>
      </c>
      <c r="AP1139">
        <f>(HR[[#This Row],[OverTimeFlag]]*1.5+HR[[#This Row],[LowJobSatisFlag]]*2.5+HR[[#This Row],[LowWLBFlag]]*2+HR[[#This Row],[LowSalaryFlag]]*1.5+HR[[#This Row],[LowEnviFlag]]*2+HR[[#This Row],[LowProFlag]]*0.5)/10</f>
        <v>0.7</v>
      </c>
      <c r="AQ1139" t="str">
        <f>IF(A1139&gt;=_xlfn.PERCENTILE.INC($A$2:$A$1000,0.8),"High Risk",
IF(HR[[#This Row],[AttritionRiskScore]]&gt;=_xlfn.PERCENTILE.INC($AP$2:$AP$1000,0.5),"Medium Risk","Low Risk"))</f>
        <v>Medium Risk</v>
      </c>
      <c r="AR1139">
        <f>(HR[[#This Row],[OverTimeFlag]]*4+HR[[#This Row],[LowWLBFlag]]*3+HR[[#This Row],[LowJobSatisFlag]]*2+HR[[#This Row],[LowProFlag]]*1)/10</f>
        <v>0.7</v>
      </c>
      <c r="AS1139" t="str">
        <f t="shared" si="17"/>
        <v>High Burnout</v>
      </c>
      <c r="AT1139" t="str">
        <f>IF(HR[[#This Row],[YearsSinceLastPromotion]]&gt;4,"High Stagnation",
IF(HR[[#This Row],[YearsSinceLastPromotion]]&gt;=3,"Medium Stagnation","Low Stagnation"))</f>
        <v>Low Stagnation</v>
      </c>
      <c r="AU1139" t="str">
        <f>IF(HR[[#This Row],[MonthlyIncome]]&lt;4000,"Low Salary",
IF(HR[[#This Row],[MonthlyIncome]]&lt;8000,"Medium Salary","High Salary"))</f>
        <v>Low Salary</v>
      </c>
    </row>
    <row r="1140" spans="1:47">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IF(HR[[#This Row],[OverTime]]="Yes",1,0)</f>
        <v>1</v>
      </c>
      <c r="AK1140">
        <f>IF(HR[[#This Row],[JobSatisfaction]]&lt;=2,1,0)</f>
        <v>0</v>
      </c>
      <c r="AL1140">
        <f>IF(HR[[#This Row],[WorkLifeBalance]]&lt;=2,1,0)</f>
        <v>0</v>
      </c>
      <c r="AM1140">
        <f>IF(HR[[#This Row],[MonthlyIncome]]&lt;AVERAGE(HR[MonthlyIncome]),1,0)</f>
        <v>0</v>
      </c>
      <c r="AN1140">
        <f>IF(HR[[#This Row],[EnvironmentSatisfaction]]&lt;=2,1,0)</f>
        <v>1</v>
      </c>
      <c r="AO1140">
        <f>IF(HR[[#This Row],[YearsSinceLastPromotion]]&gt;4,1,0)</f>
        <v>1</v>
      </c>
      <c r="AP1140">
        <f>(HR[[#This Row],[OverTimeFlag]]*1.5+HR[[#This Row],[LowJobSatisFlag]]*2.5+HR[[#This Row],[LowWLBFlag]]*2+HR[[#This Row],[LowSalaryFlag]]*1.5+HR[[#This Row],[LowEnviFlag]]*2+HR[[#This Row],[LowProFlag]]*0.5)/10</f>
        <v>0.4</v>
      </c>
      <c r="AQ1140" t="str">
        <f>IF(A1140&gt;=_xlfn.PERCENTILE.INC($A$2:$A$1000,0.8),"High Risk",
IF(HR[[#This Row],[AttritionRiskScore]]&gt;=_xlfn.PERCENTILE.INC($AP$2:$AP$1000,0.5),"Medium Risk","Low Risk"))</f>
        <v>High Risk</v>
      </c>
      <c r="AR1140">
        <f>(HR[[#This Row],[OverTimeFlag]]*4+HR[[#This Row],[LowWLBFlag]]*3+HR[[#This Row],[LowJobSatisFlag]]*2+HR[[#This Row],[LowProFlag]]*1)/10</f>
        <v>0.5</v>
      </c>
      <c r="AS1140" t="str">
        <f t="shared" si="17"/>
        <v>Medium Burnout</v>
      </c>
      <c r="AT1140" t="str">
        <f>IF(HR[[#This Row],[YearsSinceLastPromotion]]&gt;4,"High Stagnation",
IF(HR[[#This Row],[YearsSinceLastPromotion]]&gt;=3,"Medium Stagnation","Low Stagnation"))</f>
        <v>High Stagnation</v>
      </c>
      <c r="AU1140" t="str">
        <f>IF(HR[[#This Row],[MonthlyIncome]]&lt;4000,"Low Salary",
IF(HR[[#This Row],[MonthlyIncome]]&lt;8000,"Medium Salary","High Salary"))</f>
        <v>High Salary</v>
      </c>
    </row>
    <row r="1141" spans="1:47">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IF(HR[[#This Row],[OverTime]]="Yes",1,0)</f>
        <v>0</v>
      </c>
      <c r="AK1141">
        <f>IF(HR[[#This Row],[JobSatisfaction]]&lt;=2,1,0)</f>
        <v>0</v>
      </c>
      <c r="AL1141">
        <f>IF(HR[[#This Row],[WorkLifeBalance]]&lt;=2,1,0)</f>
        <v>0</v>
      </c>
      <c r="AM1141">
        <f>IF(HR[[#This Row],[MonthlyIncome]]&lt;AVERAGE(HR[MonthlyIncome]),1,0)</f>
        <v>1</v>
      </c>
      <c r="AN1141">
        <f>IF(HR[[#This Row],[EnvironmentSatisfaction]]&lt;=2,1,0)</f>
        <v>1</v>
      </c>
      <c r="AO1141">
        <f>IF(HR[[#This Row],[YearsSinceLastPromotion]]&gt;4,1,0)</f>
        <v>0</v>
      </c>
      <c r="AP1141">
        <f>(HR[[#This Row],[OverTimeFlag]]*1.5+HR[[#This Row],[LowJobSatisFlag]]*2.5+HR[[#This Row],[LowWLBFlag]]*2+HR[[#This Row],[LowSalaryFlag]]*1.5+HR[[#This Row],[LowEnviFlag]]*2+HR[[#This Row],[LowProFlag]]*0.5)/10</f>
        <v>0.35</v>
      </c>
      <c r="AQ1141" t="str">
        <f>IF(A1141&gt;=_xlfn.PERCENTILE.INC($A$2:$A$1000,0.8),"High Risk",
IF(HR[[#This Row],[AttritionRiskScore]]&gt;=_xlfn.PERCENTILE.INC($AP$2:$AP$1000,0.5),"Medium Risk","Low Risk"))</f>
        <v>Medium Risk</v>
      </c>
      <c r="AR1141">
        <f>(HR[[#This Row],[OverTimeFlag]]*4+HR[[#This Row],[LowWLBFlag]]*3+HR[[#This Row],[LowJobSatisFlag]]*2+HR[[#This Row],[LowProFlag]]*1)/10</f>
        <v>0</v>
      </c>
      <c r="AS1141" t="str">
        <f t="shared" si="17"/>
        <v>Low Burnout</v>
      </c>
      <c r="AT1141" t="str">
        <f>IF(HR[[#This Row],[YearsSinceLastPromotion]]&gt;4,"High Stagnation",
IF(HR[[#This Row],[YearsSinceLastPromotion]]&gt;=3,"Medium Stagnation","Low Stagnation"))</f>
        <v>Low Stagnation</v>
      </c>
      <c r="AU1141" t="str">
        <f>IF(HR[[#This Row],[MonthlyIncome]]&lt;4000,"Low Salary",
IF(HR[[#This Row],[MonthlyIncome]]&lt;8000,"Medium Salary","High Salary"))</f>
        <v>Low Salary</v>
      </c>
    </row>
    <row r="1142" spans="1:47">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IF(HR[[#This Row],[OverTime]]="Yes",1,0)</f>
        <v>1</v>
      </c>
      <c r="AK1142">
        <f>IF(HR[[#This Row],[JobSatisfaction]]&lt;=2,1,0)</f>
        <v>0</v>
      </c>
      <c r="AL1142">
        <f>IF(HR[[#This Row],[WorkLifeBalance]]&lt;=2,1,0)</f>
        <v>1</v>
      </c>
      <c r="AM1142">
        <f>IF(HR[[#This Row],[MonthlyIncome]]&lt;AVERAGE(HR[MonthlyIncome]),1,0)</f>
        <v>0</v>
      </c>
      <c r="AN1142">
        <f>IF(HR[[#This Row],[EnvironmentSatisfaction]]&lt;=2,1,0)</f>
        <v>1</v>
      </c>
      <c r="AO1142">
        <f>IF(HR[[#This Row],[YearsSinceLastPromotion]]&gt;4,1,0)</f>
        <v>0</v>
      </c>
      <c r="AP1142">
        <f>(HR[[#This Row],[OverTimeFlag]]*1.5+HR[[#This Row],[LowJobSatisFlag]]*2.5+HR[[#This Row],[LowWLBFlag]]*2+HR[[#This Row],[LowSalaryFlag]]*1.5+HR[[#This Row],[LowEnviFlag]]*2+HR[[#This Row],[LowProFlag]]*0.5)/10</f>
        <v>0.55000000000000004</v>
      </c>
      <c r="AQ1142" t="str">
        <f>IF(A1142&gt;=_xlfn.PERCENTILE.INC($A$2:$A$1000,0.8),"High Risk",
IF(HR[[#This Row],[AttritionRiskScore]]&gt;=_xlfn.PERCENTILE.INC($AP$2:$AP$1000,0.5),"Medium Risk","Low Risk"))</f>
        <v>Medium Risk</v>
      </c>
      <c r="AR1142">
        <f>(HR[[#This Row],[OverTimeFlag]]*4+HR[[#This Row],[LowWLBFlag]]*3+HR[[#This Row],[LowJobSatisFlag]]*2+HR[[#This Row],[LowProFlag]]*1)/10</f>
        <v>0.7</v>
      </c>
      <c r="AS1142" t="str">
        <f t="shared" si="17"/>
        <v>High Burnout</v>
      </c>
      <c r="AT1142" t="str">
        <f>IF(HR[[#This Row],[YearsSinceLastPromotion]]&gt;4,"High Stagnation",
IF(HR[[#This Row],[YearsSinceLastPromotion]]&gt;=3,"Medium Stagnation","Low Stagnation"))</f>
        <v>Low Stagnation</v>
      </c>
      <c r="AU1142" t="str">
        <f>IF(HR[[#This Row],[MonthlyIncome]]&lt;4000,"Low Salary",
IF(HR[[#This Row],[MonthlyIncome]]&lt;8000,"Medium Salary","High Salary"))</f>
        <v>High Salary</v>
      </c>
    </row>
    <row r="1143" spans="1:47">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IF(HR[[#This Row],[OverTime]]="Yes",1,0)</f>
        <v>0</v>
      </c>
      <c r="AK1143">
        <f>IF(HR[[#This Row],[JobSatisfaction]]&lt;=2,1,0)</f>
        <v>1</v>
      </c>
      <c r="AL1143">
        <f>IF(HR[[#This Row],[WorkLifeBalance]]&lt;=2,1,0)</f>
        <v>1</v>
      </c>
      <c r="AM1143">
        <f>IF(HR[[#This Row],[MonthlyIncome]]&lt;AVERAGE(HR[MonthlyIncome]),1,0)</f>
        <v>1</v>
      </c>
      <c r="AN1143">
        <f>IF(HR[[#This Row],[EnvironmentSatisfaction]]&lt;=2,1,0)</f>
        <v>1</v>
      </c>
      <c r="AO1143">
        <f>IF(HR[[#This Row],[YearsSinceLastPromotion]]&gt;4,1,0)</f>
        <v>0</v>
      </c>
      <c r="AP1143">
        <f>(HR[[#This Row],[OverTimeFlag]]*1.5+HR[[#This Row],[LowJobSatisFlag]]*2.5+HR[[#This Row],[LowWLBFlag]]*2+HR[[#This Row],[LowSalaryFlag]]*1.5+HR[[#This Row],[LowEnviFlag]]*2+HR[[#This Row],[LowProFlag]]*0.5)/10</f>
        <v>0.8</v>
      </c>
      <c r="AQ1143" t="str">
        <f>IF(A1143&gt;=_xlfn.PERCENTILE.INC($A$2:$A$1000,0.8),"High Risk",
IF(HR[[#This Row],[AttritionRiskScore]]&gt;=_xlfn.PERCENTILE.INC($AP$2:$AP$1000,0.5),"Medium Risk","Low Risk"))</f>
        <v>Medium Risk</v>
      </c>
      <c r="AR1143">
        <f>(HR[[#This Row],[OverTimeFlag]]*4+HR[[#This Row],[LowWLBFlag]]*3+HR[[#This Row],[LowJobSatisFlag]]*2+HR[[#This Row],[LowProFlag]]*1)/10</f>
        <v>0.5</v>
      </c>
      <c r="AS1143" t="str">
        <f t="shared" si="17"/>
        <v>Medium Burnout</v>
      </c>
      <c r="AT1143" t="str">
        <f>IF(HR[[#This Row],[YearsSinceLastPromotion]]&gt;4,"High Stagnation",
IF(HR[[#This Row],[YearsSinceLastPromotion]]&gt;=3,"Medium Stagnation","Low Stagnation"))</f>
        <v>Low Stagnation</v>
      </c>
      <c r="AU1143" t="str">
        <f>IF(HR[[#This Row],[MonthlyIncome]]&lt;4000,"Low Salary",
IF(HR[[#This Row],[MonthlyIncome]]&lt;8000,"Medium Salary","High Salary"))</f>
        <v>Low Salary</v>
      </c>
    </row>
    <row r="1144" spans="1:47">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IF(HR[[#This Row],[OverTime]]="Yes",1,0)</f>
        <v>1</v>
      </c>
      <c r="AK1144">
        <f>IF(HR[[#This Row],[JobSatisfaction]]&lt;=2,1,0)</f>
        <v>1</v>
      </c>
      <c r="AL1144">
        <f>IF(HR[[#This Row],[WorkLifeBalance]]&lt;=2,1,0)</f>
        <v>0</v>
      </c>
      <c r="AM1144">
        <f>IF(HR[[#This Row],[MonthlyIncome]]&lt;AVERAGE(HR[MonthlyIncome]),1,0)</f>
        <v>1</v>
      </c>
      <c r="AN1144">
        <f>IF(HR[[#This Row],[EnvironmentSatisfaction]]&lt;=2,1,0)</f>
        <v>0</v>
      </c>
      <c r="AO1144">
        <f>IF(HR[[#This Row],[YearsSinceLastPromotion]]&gt;4,1,0)</f>
        <v>0</v>
      </c>
      <c r="AP1144">
        <f>(HR[[#This Row],[OverTimeFlag]]*1.5+HR[[#This Row],[LowJobSatisFlag]]*2.5+HR[[#This Row],[LowWLBFlag]]*2+HR[[#This Row],[LowSalaryFlag]]*1.5+HR[[#This Row],[LowEnviFlag]]*2+HR[[#This Row],[LowProFlag]]*0.5)/10</f>
        <v>0.55000000000000004</v>
      </c>
      <c r="AQ1144" t="str">
        <f>IF(A1144&gt;=_xlfn.PERCENTILE.INC($A$2:$A$1000,0.8),"High Risk",
IF(HR[[#This Row],[AttritionRiskScore]]&gt;=_xlfn.PERCENTILE.INC($AP$2:$AP$1000,0.5),"Medium Risk","Low Risk"))</f>
        <v>High Risk</v>
      </c>
      <c r="AR1144">
        <f>(HR[[#This Row],[OverTimeFlag]]*4+HR[[#This Row],[LowWLBFlag]]*3+HR[[#This Row],[LowJobSatisFlag]]*2+HR[[#This Row],[LowProFlag]]*1)/10</f>
        <v>0.6</v>
      </c>
      <c r="AS1144" t="str">
        <f t="shared" si="17"/>
        <v>Medium Burnout</v>
      </c>
      <c r="AT1144" t="str">
        <f>IF(HR[[#This Row],[YearsSinceLastPromotion]]&gt;4,"High Stagnation",
IF(HR[[#This Row],[YearsSinceLastPromotion]]&gt;=3,"Medium Stagnation","Low Stagnation"))</f>
        <v>Low Stagnation</v>
      </c>
      <c r="AU1144" t="str">
        <f>IF(HR[[#This Row],[MonthlyIncome]]&lt;4000,"Low Salary",
IF(HR[[#This Row],[MonthlyIncome]]&lt;8000,"Medium Salary","High Salary"))</f>
        <v>Medium Salary</v>
      </c>
    </row>
    <row r="1145" spans="1:47">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IF(HR[[#This Row],[OverTime]]="Yes",1,0)</f>
        <v>0</v>
      </c>
      <c r="AK1145">
        <f>IF(HR[[#This Row],[JobSatisfaction]]&lt;=2,1,0)</f>
        <v>1</v>
      </c>
      <c r="AL1145">
        <f>IF(HR[[#This Row],[WorkLifeBalance]]&lt;=2,1,0)</f>
        <v>0</v>
      </c>
      <c r="AM1145">
        <f>IF(HR[[#This Row],[MonthlyIncome]]&lt;AVERAGE(HR[MonthlyIncome]),1,0)</f>
        <v>1</v>
      </c>
      <c r="AN1145">
        <f>IF(HR[[#This Row],[EnvironmentSatisfaction]]&lt;=2,1,0)</f>
        <v>1</v>
      </c>
      <c r="AO1145">
        <f>IF(HR[[#This Row],[YearsSinceLastPromotion]]&gt;4,1,0)</f>
        <v>0</v>
      </c>
      <c r="AP1145">
        <f>(HR[[#This Row],[OverTimeFlag]]*1.5+HR[[#This Row],[LowJobSatisFlag]]*2.5+HR[[#This Row],[LowWLBFlag]]*2+HR[[#This Row],[LowSalaryFlag]]*1.5+HR[[#This Row],[LowEnviFlag]]*2+HR[[#This Row],[LowProFlag]]*0.5)/10</f>
        <v>0.6</v>
      </c>
      <c r="AQ1145" t="str">
        <f>IF(A1145&gt;=_xlfn.PERCENTILE.INC($A$2:$A$1000,0.8),"High Risk",
IF(HR[[#This Row],[AttritionRiskScore]]&gt;=_xlfn.PERCENTILE.INC($AP$2:$AP$1000,0.5),"Medium Risk","Low Risk"))</f>
        <v>High Risk</v>
      </c>
      <c r="AR1145">
        <f>(HR[[#This Row],[OverTimeFlag]]*4+HR[[#This Row],[LowWLBFlag]]*3+HR[[#This Row],[LowJobSatisFlag]]*2+HR[[#This Row],[LowProFlag]]*1)/10</f>
        <v>0.2</v>
      </c>
      <c r="AS1145" t="str">
        <f t="shared" si="17"/>
        <v>Low Burnout</v>
      </c>
      <c r="AT1145" t="str">
        <f>IF(HR[[#This Row],[YearsSinceLastPromotion]]&gt;4,"High Stagnation",
IF(HR[[#This Row],[YearsSinceLastPromotion]]&gt;=3,"Medium Stagnation","Low Stagnation"))</f>
        <v>Medium Stagnation</v>
      </c>
      <c r="AU1145" t="str">
        <f>IF(HR[[#This Row],[MonthlyIncome]]&lt;4000,"Low Salary",
IF(HR[[#This Row],[MonthlyIncome]]&lt;8000,"Medium Salary","High Salary"))</f>
        <v>Medium Salary</v>
      </c>
    </row>
    <row r="1146" spans="1:47">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IF(HR[[#This Row],[OverTime]]="Yes",1,0)</f>
        <v>0</v>
      </c>
      <c r="AK1146">
        <f>IF(HR[[#This Row],[JobSatisfaction]]&lt;=2,1,0)</f>
        <v>1</v>
      </c>
      <c r="AL1146">
        <f>IF(HR[[#This Row],[WorkLifeBalance]]&lt;=2,1,0)</f>
        <v>0</v>
      </c>
      <c r="AM1146">
        <f>IF(HR[[#This Row],[MonthlyIncome]]&lt;AVERAGE(HR[MonthlyIncome]),1,0)</f>
        <v>1</v>
      </c>
      <c r="AN1146">
        <f>IF(HR[[#This Row],[EnvironmentSatisfaction]]&lt;=2,1,0)</f>
        <v>0</v>
      </c>
      <c r="AO1146">
        <f>IF(HR[[#This Row],[YearsSinceLastPromotion]]&gt;4,1,0)</f>
        <v>0</v>
      </c>
      <c r="AP1146">
        <f>(HR[[#This Row],[OverTimeFlag]]*1.5+HR[[#This Row],[LowJobSatisFlag]]*2.5+HR[[#This Row],[LowWLBFlag]]*2+HR[[#This Row],[LowSalaryFlag]]*1.5+HR[[#This Row],[LowEnviFlag]]*2+HR[[#This Row],[LowProFlag]]*0.5)/10</f>
        <v>0.4</v>
      </c>
      <c r="AQ1146" t="str">
        <f>IF(A1146&gt;=_xlfn.PERCENTILE.INC($A$2:$A$1000,0.8),"High Risk",
IF(HR[[#This Row],[AttritionRiskScore]]&gt;=_xlfn.PERCENTILE.INC($AP$2:$AP$1000,0.5),"Medium Risk","Low Risk"))</f>
        <v>Medium Risk</v>
      </c>
      <c r="AR1146">
        <f>(HR[[#This Row],[OverTimeFlag]]*4+HR[[#This Row],[LowWLBFlag]]*3+HR[[#This Row],[LowJobSatisFlag]]*2+HR[[#This Row],[LowProFlag]]*1)/10</f>
        <v>0.2</v>
      </c>
      <c r="AS1146" t="str">
        <f t="shared" si="17"/>
        <v>Low Burnout</v>
      </c>
      <c r="AT1146" t="str">
        <f>IF(HR[[#This Row],[YearsSinceLastPromotion]]&gt;4,"High Stagnation",
IF(HR[[#This Row],[YearsSinceLastPromotion]]&gt;=3,"Medium Stagnation","Low Stagnation"))</f>
        <v>Low Stagnation</v>
      </c>
      <c r="AU1146" t="str">
        <f>IF(HR[[#This Row],[MonthlyIncome]]&lt;4000,"Low Salary",
IF(HR[[#This Row],[MonthlyIncome]]&lt;8000,"Medium Salary","High Salary"))</f>
        <v>Medium Salary</v>
      </c>
    </row>
    <row r="1147" spans="1:47">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IF(HR[[#This Row],[OverTime]]="Yes",1,0)</f>
        <v>1</v>
      </c>
      <c r="AK1147">
        <f>IF(HR[[#This Row],[JobSatisfaction]]&lt;=2,1,0)</f>
        <v>0</v>
      </c>
      <c r="AL1147">
        <f>IF(HR[[#This Row],[WorkLifeBalance]]&lt;=2,1,0)</f>
        <v>0</v>
      </c>
      <c r="AM1147">
        <f>IF(HR[[#This Row],[MonthlyIncome]]&lt;AVERAGE(HR[MonthlyIncome]),1,0)</f>
        <v>1</v>
      </c>
      <c r="AN1147">
        <f>IF(HR[[#This Row],[EnvironmentSatisfaction]]&lt;=2,1,0)</f>
        <v>0</v>
      </c>
      <c r="AO1147">
        <f>IF(HR[[#This Row],[YearsSinceLastPromotion]]&gt;4,1,0)</f>
        <v>0</v>
      </c>
      <c r="AP1147">
        <f>(HR[[#This Row],[OverTimeFlag]]*1.5+HR[[#This Row],[LowJobSatisFlag]]*2.5+HR[[#This Row],[LowWLBFlag]]*2+HR[[#This Row],[LowSalaryFlag]]*1.5+HR[[#This Row],[LowEnviFlag]]*2+HR[[#This Row],[LowProFlag]]*0.5)/10</f>
        <v>0.3</v>
      </c>
      <c r="AQ1147" t="str">
        <f>IF(A1147&gt;=_xlfn.PERCENTILE.INC($A$2:$A$1000,0.8),"High Risk",
IF(HR[[#This Row],[AttritionRiskScore]]&gt;=_xlfn.PERCENTILE.INC($AP$2:$AP$1000,0.5),"Medium Risk","Low Risk"))</f>
        <v>Low Risk</v>
      </c>
      <c r="AR1147">
        <f>(HR[[#This Row],[OverTimeFlag]]*4+HR[[#This Row],[LowWLBFlag]]*3+HR[[#This Row],[LowJobSatisFlag]]*2+HR[[#This Row],[LowProFlag]]*1)/10</f>
        <v>0.4</v>
      </c>
      <c r="AS1147" t="str">
        <f t="shared" si="17"/>
        <v>Medium Burnout</v>
      </c>
      <c r="AT1147" t="str">
        <f>IF(HR[[#This Row],[YearsSinceLastPromotion]]&gt;4,"High Stagnation",
IF(HR[[#This Row],[YearsSinceLastPromotion]]&gt;=3,"Medium Stagnation","Low Stagnation"))</f>
        <v>Low Stagnation</v>
      </c>
      <c r="AU1147" t="str">
        <f>IF(HR[[#This Row],[MonthlyIncome]]&lt;4000,"Low Salary",
IF(HR[[#This Row],[MonthlyIncome]]&lt;8000,"Medium Salary","High Salary"))</f>
        <v>Medium Salary</v>
      </c>
    </row>
    <row r="1148" spans="1:47">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IF(HR[[#This Row],[OverTime]]="Yes",1,0)</f>
        <v>0</v>
      </c>
      <c r="AK1148">
        <f>IF(HR[[#This Row],[JobSatisfaction]]&lt;=2,1,0)</f>
        <v>0</v>
      </c>
      <c r="AL1148">
        <f>IF(HR[[#This Row],[WorkLifeBalance]]&lt;=2,1,0)</f>
        <v>0</v>
      </c>
      <c r="AM1148">
        <f>IF(HR[[#This Row],[MonthlyIncome]]&lt;AVERAGE(HR[MonthlyIncome]),1,0)</f>
        <v>1</v>
      </c>
      <c r="AN1148">
        <f>IF(HR[[#This Row],[EnvironmentSatisfaction]]&lt;=2,1,0)</f>
        <v>0</v>
      </c>
      <c r="AO1148">
        <f>IF(HR[[#This Row],[YearsSinceLastPromotion]]&gt;4,1,0)</f>
        <v>1</v>
      </c>
      <c r="AP1148">
        <f>(HR[[#This Row],[OverTimeFlag]]*1.5+HR[[#This Row],[LowJobSatisFlag]]*2.5+HR[[#This Row],[LowWLBFlag]]*2+HR[[#This Row],[LowSalaryFlag]]*1.5+HR[[#This Row],[LowEnviFlag]]*2+HR[[#This Row],[LowProFlag]]*0.5)/10</f>
        <v>0.2</v>
      </c>
      <c r="AQ1148" t="str">
        <f>IF(A1148&gt;=_xlfn.PERCENTILE.INC($A$2:$A$1000,0.8),"High Risk",
IF(HR[[#This Row],[AttritionRiskScore]]&gt;=_xlfn.PERCENTILE.INC($AP$2:$AP$1000,0.5),"Medium Risk","Low Risk"))</f>
        <v>Low Risk</v>
      </c>
      <c r="AR1148">
        <f>(HR[[#This Row],[OverTimeFlag]]*4+HR[[#This Row],[LowWLBFlag]]*3+HR[[#This Row],[LowJobSatisFlag]]*2+HR[[#This Row],[LowProFlag]]*1)/10</f>
        <v>0.1</v>
      </c>
      <c r="AS1148" t="str">
        <f t="shared" si="17"/>
        <v>Low Burnout</v>
      </c>
      <c r="AT1148" t="str">
        <f>IF(HR[[#This Row],[YearsSinceLastPromotion]]&gt;4,"High Stagnation",
IF(HR[[#This Row],[YearsSinceLastPromotion]]&gt;=3,"Medium Stagnation","Low Stagnation"))</f>
        <v>High Stagnation</v>
      </c>
      <c r="AU1148" t="str">
        <f>IF(HR[[#This Row],[MonthlyIncome]]&lt;4000,"Low Salary",
IF(HR[[#This Row],[MonthlyIncome]]&lt;8000,"Medium Salary","High Salary"))</f>
        <v>Medium Salary</v>
      </c>
    </row>
    <row r="1149" spans="1:47">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IF(HR[[#This Row],[OverTime]]="Yes",1,0)</f>
        <v>0</v>
      </c>
      <c r="AK1149">
        <f>IF(HR[[#This Row],[JobSatisfaction]]&lt;=2,1,0)</f>
        <v>1</v>
      </c>
      <c r="AL1149">
        <f>IF(HR[[#This Row],[WorkLifeBalance]]&lt;=2,1,0)</f>
        <v>1</v>
      </c>
      <c r="AM1149">
        <f>IF(HR[[#This Row],[MonthlyIncome]]&lt;AVERAGE(HR[MonthlyIncome]),1,0)</f>
        <v>1</v>
      </c>
      <c r="AN1149">
        <f>IF(HR[[#This Row],[EnvironmentSatisfaction]]&lt;=2,1,0)</f>
        <v>0</v>
      </c>
      <c r="AO1149">
        <f>IF(HR[[#This Row],[YearsSinceLastPromotion]]&gt;4,1,0)</f>
        <v>0</v>
      </c>
      <c r="AP1149">
        <f>(HR[[#This Row],[OverTimeFlag]]*1.5+HR[[#This Row],[LowJobSatisFlag]]*2.5+HR[[#This Row],[LowWLBFlag]]*2+HR[[#This Row],[LowSalaryFlag]]*1.5+HR[[#This Row],[LowEnviFlag]]*2+HR[[#This Row],[LowProFlag]]*0.5)/10</f>
        <v>0.6</v>
      </c>
      <c r="AQ1149" t="str">
        <f>IF(A1149&gt;=_xlfn.PERCENTILE.INC($A$2:$A$1000,0.8),"High Risk",
IF(HR[[#This Row],[AttritionRiskScore]]&gt;=_xlfn.PERCENTILE.INC($AP$2:$AP$1000,0.5),"Medium Risk","Low Risk"))</f>
        <v>High Risk</v>
      </c>
      <c r="AR1149">
        <f>(HR[[#This Row],[OverTimeFlag]]*4+HR[[#This Row],[LowWLBFlag]]*3+HR[[#This Row],[LowJobSatisFlag]]*2+HR[[#This Row],[LowProFlag]]*1)/10</f>
        <v>0.5</v>
      </c>
      <c r="AS1149" t="str">
        <f t="shared" si="17"/>
        <v>Medium Burnout</v>
      </c>
      <c r="AT1149" t="str">
        <f>IF(HR[[#This Row],[YearsSinceLastPromotion]]&gt;4,"High Stagnation",
IF(HR[[#This Row],[YearsSinceLastPromotion]]&gt;=3,"Medium Stagnation","Low Stagnation"))</f>
        <v>Low Stagnation</v>
      </c>
      <c r="AU1149" t="str">
        <f>IF(HR[[#This Row],[MonthlyIncome]]&lt;4000,"Low Salary",
IF(HR[[#This Row],[MonthlyIncome]]&lt;8000,"Medium Salary","High Salary"))</f>
        <v>Low Salary</v>
      </c>
    </row>
    <row r="1150" spans="1:47">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IF(HR[[#This Row],[OverTime]]="Yes",1,0)</f>
        <v>0</v>
      </c>
      <c r="AK1150">
        <f>IF(HR[[#This Row],[JobSatisfaction]]&lt;=2,1,0)</f>
        <v>1</v>
      </c>
      <c r="AL1150">
        <f>IF(HR[[#This Row],[WorkLifeBalance]]&lt;=2,1,0)</f>
        <v>0</v>
      </c>
      <c r="AM1150">
        <f>IF(HR[[#This Row],[MonthlyIncome]]&lt;AVERAGE(HR[MonthlyIncome]),1,0)</f>
        <v>1</v>
      </c>
      <c r="AN1150">
        <f>IF(HR[[#This Row],[EnvironmentSatisfaction]]&lt;=2,1,0)</f>
        <v>1</v>
      </c>
      <c r="AO1150">
        <f>IF(HR[[#This Row],[YearsSinceLastPromotion]]&gt;4,1,0)</f>
        <v>1</v>
      </c>
      <c r="AP1150">
        <f>(HR[[#This Row],[OverTimeFlag]]*1.5+HR[[#This Row],[LowJobSatisFlag]]*2.5+HR[[#This Row],[LowWLBFlag]]*2+HR[[#This Row],[LowSalaryFlag]]*1.5+HR[[#This Row],[LowEnviFlag]]*2+HR[[#This Row],[LowProFlag]]*0.5)/10</f>
        <v>0.65</v>
      </c>
      <c r="AQ1150" t="str">
        <f>IF(A1150&gt;=_xlfn.PERCENTILE.INC($A$2:$A$1000,0.8),"High Risk",
IF(HR[[#This Row],[AttritionRiskScore]]&gt;=_xlfn.PERCENTILE.INC($AP$2:$AP$1000,0.5),"Medium Risk","Low Risk"))</f>
        <v>Medium Risk</v>
      </c>
      <c r="AR1150">
        <f>(HR[[#This Row],[OverTimeFlag]]*4+HR[[#This Row],[LowWLBFlag]]*3+HR[[#This Row],[LowJobSatisFlag]]*2+HR[[#This Row],[LowProFlag]]*1)/10</f>
        <v>0.3</v>
      </c>
      <c r="AS1150" t="str">
        <f t="shared" si="17"/>
        <v>Low Burnout</v>
      </c>
      <c r="AT1150" t="str">
        <f>IF(HR[[#This Row],[YearsSinceLastPromotion]]&gt;4,"High Stagnation",
IF(HR[[#This Row],[YearsSinceLastPromotion]]&gt;=3,"Medium Stagnation","Low Stagnation"))</f>
        <v>High Stagnation</v>
      </c>
      <c r="AU1150" t="str">
        <f>IF(HR[[#This Row],[MonthlyIncome]]&lt;4000,"Low Salary",
IF(HR[[#This Row],[MonthlyIncome]]&lt;8000,"Medium Salary","High Salary"))</f>
        <v>Medium Salary</v>
      </c>
    </row>
    <row r="1151" spans="1:47">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IF(HR[[#This Row],[OverTime]]="Yes",1,0)</f>
        <v>0</v>
      </c>
      <c r="AK1151">
        <f>IF(HR[[#This Row],[JobSatisfaction]]&lt;=2,1,0)</f>
        <v>1</v>
      </c>
      <c r="AL1151">
        <f>IF(HR[[#This Row],[WorkLifeBalance]]&lt;=2,1,0)</f>
        <v>0</v>
      </c>
      <c r="AM1151">
        <f>IF(HR[[#This Row],[MonthlyIncome]]&lt;AVERAGE(HR[MonthlyIncome]),1,0)</f>
        <v>1</v>
      </c>
      <c r="AN1151">
        <f>IF(HR[[#This Row],[EnvironmentSatisfaction]]&lt;=2,1,0)</f>
        <v>0</v>
      </c>
      <c r="AO1151">
        <f>IF(HR[[#This Row],[YearsSinceLastPromotion]]&gt;4,1,0)</f>
        <v>0</v>
      </c>
      <c r="AP1151">
        <f>(HR[[#This Row],[OverTimeFlag]]*1.5+HR[[#This Row],[LowJobSatisFlag]]*2.5+HR[[#This Row],[LowWLBFlag]]*2+HR[[#This Row],[LowSalaryFlag]]*1.5+HR[[#This Row],[LowEnviFlag]]*2+HR[[#This Row],[LowProFlag]]*0.5)/10</f>
        <v>0.4</v>
      </c>
      <c r="AQ1151" t="str">
        <f>IF(A1151&gt;=_xlfn.PERCENTILE.INC($A$2:$A$1000,0.8),"High Risk",
IF(HR[[#This Row],[AttritionRiskScore]]&gt;=_xlfn.PERCENTILE.INC($AP$2:$AP$1000,0.5),"Medium Risk","Low Risk"))</f>
        <v>Medium Risk</v>
      </c>
      <c r="AR1151">
        <f>(HR[[#This Row],[OverTimeFlag]]*4+HR[[#This Row],[LowWLBFlag]]*3+HR[[#This Row],[LowJobSatisFlag]]*2+HR[[#This Row],[LowProFlag]]*1)/10</f>
        <v>0.2</v>
      </c>
      <c r="AS1151" t="str">
        <f t="shared" si="17"/>
        <v>Low Burnout</v>
      </c>
      <c r="AT1151" t="str">
        <f>IF(HR[[#This Row],[YearsSinceLastPromotion]]&gt;4,"High Stagnation",
IF(HR[[#This Row],[YearsSinceLastPromotion]]&gt;=3,"Medium Stagnation","Low Stagnation"))</f>
        <v>Low Stagnation</v>
      </c>
      <c r="AU1151" t="str">
        <f>IF(HR[[#This Row],[MonthlyIncome]]&lt;4000,"Low Salary",
IF(HR[[#This Row],[MonthlyIncome]]&lt;8000,"Medium Salary","High Salary"))</f>
        <v>Medium Salary</v>
      </c>
    </row>
    <row r="1152" spans="1:47">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IF(HR[[#This Row],[OverTime]]="Yes",1,0)</f>
        <v>0</v>
      </c>
      <c r="AK1152">
        <f>IF(HR[[#This Row],[JobSatisfaction]]&lt;=2,1,0)</f>
        <v>1</v>
      </c>
      <c r="AL1152">
        <f>IF(HR[[#This Row],[WorkLifeBalance]]&lt;=2,1,0)</f>
        <v>0</v>
      </c>
      <c r="AM1152">
        <f>IF(HR[[#This Row],[MonthlyIncome]]&lt;AVERAGE(HR[MonthlyIncome]),1,0)</f>
        <v>1</v>
      </c>
      <c r="AN1152">
        <f>IF(HR[[#This Row],[EnvironmentSatisfaction]]&lt;=2,1,0)</f>
        <v>1</v>
      </c>
      <c r="AO1152">
        <f>IF(HR[[#This Row],[YearsSinceLastPromotion]]&gt;4,1,0)</f>
        <v>0</v>
      </c>
      <c r="AP1152">
        <f>(HR[[#This Row],[OverTimeFlag]]*1.5+HR[[#This Row],[LowJobSatisFlag]]*2.5+HR[[#This Row],[LowWLBFlag]]*2+HR[[#This Row],[LowSalaryFlag]]*1.5+HR[[#This Row],[LowEnviFlag]]*2+HR[[#This Row],[LowProFlag]]*0.5)/10</f>
        <v>0.6</v>
      </c>
      <c r="AQ1152" t="str">
        <f>IF(A1152&gt;=_xlfn.PERCENTILE.INC($A$2:$A$1000,0.8),"High Risk",
IF(HR[[#This Row],[AttritionRiskScore]]&gt;=_xlfn.PERCENTILE.INC($AP$2:$AP$1000,0.5),"Medium Risk","Low Risk"))</f>
        <v>Medium Risk</v>
      </c>
      <c r="AR1152">
        <f>(HR[[#This Row],[OverTimeFlag]]*4+HR[[#This Row],[LowWLBFlag]]*3+HR[[#This Row],[LowJobSatisFlag]]*2+HR[[#This Row],[LowProFlag]]*1)/10</f>
        <v>0.2</v>
      </c>
      <c r="AS1152" t="str">
        <f t="shared" si="17"/>
        <v>Low Burnout</v>
      </c>
      <c r="AT1152" t="str">
        <f>IF(HR[[#This Row],[YearsSinceLastPromotion]]&gt;4,"High Stagnation",
IF(HR[[#This Row],[YearsSinceLastPromotion]]&gt;=3,"Medium Stagnation","Low Stagnation"))</f>
        <v>Low Stagnation</v>
      </c>
      <c r="AU1152" t="str">
        <f>IF(HR[[#This Row],[MonthlyIncome]]&lt;4000,"Low Salary",
IF(HR[[#This Row],[MonthlyIncome]]&lt;8000,"Medium Salary","High Salary"))</f>
        <v>Medium Salary</v>
      </c>
    </row>
    <row r="1153" spans="1:47">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IF(HR[[#This Row],[OverTime]]="Yes",1,0)</f>
        <v>0</v>
      </c>
      <c r="AK1153">
        <f>IF(HR[[#This Row],[JobSatisfaction]]&lt;=2,1,0)</f>
        <v>1</v>
      </c>
      <c r="AL1153">
        <f>IF(HR[[#This Row],[WorkLifeBalance]]&lt;=2,1,0)</f>
        <v>1</v>
      </c>
      <c r="AM1153">
        <f>IF(HR[[#This Row],[MonthlyIncome]]&lt;AVERAGE(HR[MonthlyIncome]),1,0)</f>
        <v>1</v>
      </c>
      <c r="AN1153">
        <f>IF(HR[[#This Row],[EnvironmentSatisfaction]]&lt;=2,1,0)</f>
        <v>1</v>
      </c>
      <c r="AO1153">
        <f>IF(HR[[#This Row],[YearsSinceLastPromotion]]&gt;4,1,0)</f>
        <v>0</v>
      </c>
      <c r="AP1153">
        <f>(HR[[#This Row],[OverTimeFlag]]*1.5+HR[[#This Row],[LowJobSatisFlag]]*2.5+HR[[#This Row],[LowWLBFlag]]*2+HR[[#This Row],[LowSalaryFlag]]*1.5+HR[[#This Row],[LowEnviFlag]]*2+HR[[#This Row],[LowProFlag]]*0.5)/10</f>
        <v>0.8</v>
      </c>
      <c r="AQ1153" t="str">
        <f>IF(A1153&gt;=_xlfn.PERCENTILE.INC($A$2:$A$1000,0.8),"High Risk",
IF(HR[[#This Row],[AttritionRiskScore]]&gt;=_xlfn.PERCENTILE.INC($AP$2:$AP$1000,0.5),"Medium Risk","Low Risk"))</f>
        <v>Medium Risk</v>
      </c>
      <c r="AR1153">
        <f>(HR[[#This Row],[OverTimeFlag]]*4+HR[[#This Row],[LowWLBFlag]]*3+HR[[#This Row],[LowJobSatisFlag]]*2+HR[[#This Row],[LowProFlag]]*1)/10</f>
        <v>0.5</v>
      </c>
      <c r="AS1153" t="str">
        <f t="shared" si="17"/>
        <v>Medium Burnout</v>
      </c>
      <c r="AT1153" t="str">
        <f>IF(HR[[#This Row],[YearsSinceLastPromotion]]&gt;4,"High Stagnation",
IF(HR[[#This Row],[YearsSinceLastPromotion]]&gt;=3,"Medium Stagnation","Low Stagnation"))</f>
        <v>Low Stagnation</v>
      </c>
      <c r="AU1153" t="str">
        <f>IF(HR[[#This Row],[MonthlyIncome]]&lt;4000,"Low Salary",
IF(HR[[#This Row],[MonthlyIncome]]&lt;8000,"Medium Salary","High Salary"))</f>
        <v>Medium Salary</v>
      </c>
    </row>
    <row r="1154" spans="1:47">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IF(HR[[#This Row],[OverTime]]="Yes",1,0)</f>
        <v>0</v>
      </c>
      <c r="AK1154">
        <f>IF(HR[[#This Row],[JobSatisfaction]]&lt;=2,1,0)</f>
        <v>0</v>
      </c>
      <c r="AL1154">
        <f>IF(HR[[#This Row],[WorkLifeBalance]]&lt;=2,1,0)</f>
        <v>0</v>
      </c>
      <c r="AM1154">
        <f>IF(HR[[#This Row],[MonthlyIncome]]&lt;AVERAGE(HR[MonthlyIncome]),1,0)</f>
        <v>1</v>
      </c>
      <c r="AN1154">
        <f>IF(HR[[#This Row],[EnvironmentSatisfaction]]&lt;=2,1,0)</f>
        <v>0</v>
      </c>
      <c r="AO1154">
        <f>IF(HR[[#This Row],[YearsSinceLastPromotion]]&gt;4,1,0)</f>
        <v>0</v>
      </c>
      <c r="AP1154">
        <f>(HR[[#This Row],[OverTimeFlag]]*1.5+HR[[#This Row],[LowJobSatisFlag]]*2.5+HR[[#This Row],[LowWLBFlag]]*2+HR[[#This Row],[LowSalaryFlag]]*1.5+HR[[#This Row],[LowEnviFlag]]*2+HR[[#This Row],[LowProFlag]]*0.5)/10</f>
        <v>0.15</v>
      </c>
      <c r="AQ1154" t="str">
        <f>IF(A1154&gt;=_xlfn.PERCENTILE.INC($A$2:$A$1000,0.8),"High Risk",
IF(HR[[#This Row],[AttritionRiskScore]]&gt;=_xlfn.PERCENTILE.INC($AP$2:$AP$1000,0.5),"Medium Risk","Low Risk"))</f>
        <v>Low Risk</v>
      </c>
      <c r="AR1154">
        <f>(HR[[#This Row],[OverTimeFlag]]*4+HR[[#This Row],[LowWLBFlag]]*3+HR[[#This Row],[LowJobSatisFlag]]*2+HR[[#This Row],[LowProFlag]]*1)/10</f>
        <v>0</v>
      </c>
      <c r="AS1154" t="str">
        <f t="shared" ref="AS1154:AS1217" si="18">IF(AR1154&gt;=0.7,"High Burnout",IF(AR1154&gt;=0.4,"Medium Burnout","Low Burnout"))</f>
        <v>Low Burnout</v>
      </c>
      <c r="AT1154" t="str">
        <f>IF(HR[[#This Row],[YearsSinceLastPromotion]]&gt;4,"High Stagnation",
IF(HR[[#This Row],[YearsSinceLastPromotion]]&gt;=3,"Medium Stagnation","Low Stagnation"))</f>
        <v>Low Stagnation</v>
      </c>
      <c r="AU1154" t="str">
        <f>IF(HR[[#This Row],[MonthlyIncome]]&lt;4000,"Low Salary",
IF(HR[[#This Row],[MonthlyIncome]]&lt;8000,"Medium Salary","High Salary"))</f>
        <v>Low Salary</v>
      </c>
    </row>
    <row r="1155" spans="1:47">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IF(HR[[#This Row],[OverTime]]="Yes",1,0)</f>
        <v>1</v>
      </c>
      <c r="AK1155">
        <f>IF(HR[[#This Row],[JobSatisfaction]]&lt;=2,1,0)</f>
        <v>0</v>
      </c>
      <c r="AL1155">
        <f>IF(HR[[#This Row],[WorkLifeBalance]]&lt;=2,1,0)</f>
        <v>0</v>
      </c>
      <c r="AM1155">
        <f>IF(HR[[#This Row],[MonthlyIncome]]&lt;AVERAGE(HR[MonthlyIncome]),1,0)</f>
        <v>1</v>
      </c>
      <c r="AN1155">
        <f>IF(HR[[#This Row],[EnvironmentSatisfaction]]&lt;=2,1,0)</f>
        <v>1</v>
      </c>
      <c r="AO1155">
        <f>IF(HR[[#This Row],[YearsSinceLastPromotion]]&gt;4,1,0)</f>
        <v>0</v>
      </c>
      <c r="AP1155">
        <f>(HR[[#This Row],[OverTimeFlag]]*1.5+HR[[#This Row],[LowJobSatisFlag]]*2.5+HR[[#This Row],[LowWLBFlag]]*2+HR[[#This Row],[LowSalaryFlag]]*1.5+HR[[#This Row],[LowEnviFlag]]*2+HR[[#This Row],[LowProFlag]]*0.5)/10</f>
        <v>0.5</v>
      </c>
      <c r="AQ1155" t="str">
        <f>IF(A1155&gt;=_xlfn.PERCENTILE.INC($A$2:$A$1000,0.8),"High Risk",
IF(HR[[#This Row],[AttritionRiskScore]]&gt;=_xlfn.PERCENTILE.INC($AP$2:$AP$1000,0.5),"Medium Risk","Low Risk"))</f>
        <v>Medium Risk</v>
      </c>
      <c r="AR1155">
        <f>(HR[[#This Row],[OverTimeFlag]]*4+HR[[#This Row],[LowWLBFlag]]*3+HR[[#This Row],[LowJobSatisFlag]]*2+HR[[#This Row],[LowProFlag]]*1)/10</f>
        <v>0.4</v>
      </c>
      <c r="AS1155" t="str">
        <f t="shared" si="18"/>
        <v>Medium Burnout</v>
      </c>
      <c r="AT1155" t="str">
        <f>IF(HR[[#This Row],[YearsSinceLastPromotion]]&gt;4,"High Stagnation",
IF(HR[[#This Row],[YearsSinceLastPromotion]]&gt;=3,"Medium Stagnation","Low Stagnation"))</f>
        <v>Low Stagnation</v>
      </c>
      <c r="AU1155" t="str">
        <f>IF(HR[[#This Row],[MonthlyIncome]]&lt;4000,"Low Salary",
IF(HR[[#This Row],[MonthlyIncome]]&lt;8000,"Medium Salary","High Salary"))</f>
        <v>Low Salary</v>
      </c>
    </row>
    <row r="1156" spans="1:47">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IF(HR[[#This Row],[OverTime]]="Yes",1,0)</f>
        <v>0</v>
      </c>
      <c r="AK1156">
        <f>IF(HR[[#This Row],[JobSatisfaction]]&lt;=2,1,0)</f>
        <v>0</v>
      </c>
      <c r="AL1156">
        <f>IF(HR[[#This Row],[WorkLifeBalance]]&lt;=2,1,0)</f>
        <v>0</v>
      </c>
      <c r="AM1156">
        <f>IF(HR[[#This Row],[MonthlyIncome]]&lt;AVERAGE(HR[MonthlyIncome]),1,0)</f>
        <v>0</v>
      </c>
      <c r="AN1156">
        <f>IF(HR[[#This Row],[EnvironmentSatisfaction]]&lt;=2,1,0)</f>
        <v>0</v>
      </c>
      <c r="AO1156">
        <f>IF(HR[[#This Row],[YearsSinceLastPromotion]]&gt;4,1,0)</f>
        <v>0</v>
      </c>
      <c r="AP1156">
        <f>(HR[[#This Row],[OverTimeFlag]]*1.5+HR[[#This Row],[LowJobSatisFlag]]*2.5+HR[[#This Row],[LowWLBFlag]]*2+HR[[#This Row],[LowSalaryFlag]]*1.5+HR[[#This Row],[LowEnviFlag]]*2+HR[[#This Row],[LowProFlag]]*0.5)/10</f>
        <v>0</v>
      </c>
      <c r="AQ1156" t="str">
        <f>IF(A1156&gt;=_xlfn.PERCENTILE.INC($A$2:$A$1000,0.8),"High Risk",
IF(HR[[#This Row],[AttritionRiskScore]]&gt;=_xlfn.PERCENTILE.INC($AP$2:$AP$1000,0.5),"Medium Risk","Low Risk"))</f>
        <v>High Risk</v>
      </c>
      <c r="AR1156">
        <f>(HR[[#This Row],[OverTimeFlag]]*4+HR[[#This Row],[LowWLBFlag]]*3+HR[[#This Row],[LowJobSatisFlag]]*2+HR[[#This Row],[LowProFlag]]*1)/10</f>
        <v>0</v>
      </c>
      <c r="AS1156" t="str">
        <f t="shared" si="18"/>
        <v>Low Burnout</v>
      </c>
      <c r="AT1156" t="str">
        <f>IF(HR[[#This Row],[YearsSinceLastPromotion]]&gt;4,"High Stagnation",
IF(HR[[#This Row],[YearsSinceLastPromotion]]&gt;=3,"Medium Stagnation","Low Stagnation"))</f>
        <v>Low Stagnation</v>
      </c>
      <c r="AU1156" t="str">
        <f>IF(HR[[#This Row],[MonthlyIncome]]&lt;4000,"Low Salary",
IF(HR[[#This Row],[MonthlyIncome]]&lt;8000,"Medium Salary","High Salary"))</f>
        <v>High Salary</v>
      </c>
    </row>
    <row r="1157" spans="1:47">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IF(HR[[#This Row],[OverTime]]="Yes",1,0)</f>
        <v>0</v>
      </c>
      <c r="AK1157">
        <f>IF(HR[[#This Row],[JobSatisfaction]]&lt;=2,1,0)</f>
        <v>0</v>
      </c>
      <c r="AL1157">
        <f>IF(HR[[#This Row],[WorkLifeBalance]]&lt;=2,1,0)</f>
        <v>0</v>
      </c>
      <c r="AM1157">
        <f>IF(HR[[#This Row],[MonthlyIncome]]&lt;AVERAGE(HR[MonthlyIncome]),1,0)</f>
        <v>1</v>
      </c>
      <c r="AN1157">
        <f>IF(HR[[#This Row],[EnvironmentSatisfaction]]&lt;=2,1,0)</f>
        <v>0</v>
      </c>
      <c r="AO1157">
        <f>IF(HR[[#This Row],[YearsSinceLastPromotion]]&gt;4,1,0)</f>
        <v>0</v>
      </c>
      <c r="AP1157">
        <f>(HR[[#This Row],[OverTimeFlag]]*1.5+HR[[#This Row],[LowJobSatisFlag]]*2.5+HR[[#This Row],[LowWLBFlag]]*2+HR[[#This Row],[LowSalaryFlag]]*1.5+HR[[#This Row],[LowEnviFlag]]*2+HR[[#This Row],[LowProFlag]]*0.5)/10</f>
        <v>0.15</v>
      </c>
      <c r="AQ1157" t="str">
        <f>IF(A1157&gt;=_xlfn.PERCENTILE.INC($A$2:$A$1000,0.8),"High Risk",
IF(HR[[#This Row],[AttritionRiskScore]]&gt;=_xlfn.PERCENTILE.INC($AP$2:$AP$1000,0.5),"Medium Risk","Low Risk"))</f>
        <v>Low Risk</v>
      </c>
      <c r="AR1157">
        <f>(HR[[#This Row],[OverTimeFlag]]*4+HR[[#This Row],[LowWLBFlag]]*3+HR[[#This Row],[LowJobSatisFlag]]*2+HR[[#This Row],[LowProFlag]]*1)/10</f>
        <v>0</v>
      </c>
      <c r="AS1157" t="str">
        <f t="shared" si="18"/>
        <v>Low Burnout</v>
      </c>
      <c r="AT1157" t="str">
        <f>IF(HR[[#This Row],[YearsSinceLastPromotion]]&gt;4,"High Stagnation",
IF(HR[[#This Row],[YearsSinceLastPromotion]]&gt;=3,"Medium Stagnation","Low Stagnation"))</f>
        <v>Low Stagnation</v>
      </c>
      <c r="AU1157" t="str">
        <f>IF(HR[[#This Row],[MonthlyIncome]]&lt;4000,"Low Salary",
IF(HR[[#This Row],[MonthlyIncome]]&lt;8000,"Medium Salary","High Salary"))</f>
        <v>Low Salary</v>
      </c>
    </row>
    <row r="1158" spans="1:47">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IF(HR[[#This Row],[OverTime]]="Yes",1,0)</f>
        <v>0</v>
      </c>
      <c r="AK1158">
        <f>IF(HR[[#This Row],[JobSatisfaction]]&lt;=2,1,0)</f>
        <v>0</v>
      </c>
      <c r="AL1158">
        <f>IF(HR[[#This Row],[WorkLifeBalance]]&lt;=2,1,0)</f>
        <v>0</v>
      </c>
      <c r="AM1158">
        <f>IF(HR[[#This Row],[MonthlyIncome]]&lt;AVERAGE(HR[MonthlyIncome]),1,0)</f>
        <v>0</v>
      </c>
      <c r="AN1158">
        <f>IF(HR[[#This Row],[EnvironmentSatisfaction]]&lt;=2,1,0)</f>
        <v>1</v>
      </c>
      <c r="AO1158">
        <f>IF(HR[[#This Row],[YearsSinceLastPromotion]]&gt;4,1,0)</f>
        <v>1</v>
      </c>
      <c r="AP1158">
        <f>(HR[[#This Row],[OverTimeFlag]]*1.5+HR[[#This Row],[LowJobSatisFlag]]*2.5+HR[[#This Row],[LowWLBFlag]]*2+HR[[#This Row],[LowSalaryFlag]]*1.5+HR[[#This Row],[LowEnviFlag]]*2+HR[[#This Row],[LowProFlag]]*0.5)/10</f>
        <v>0.25</v>
      </c>
      <c r="AQ1158" t="str">
        <f>IF(A1158&gt;=_xlfn.PERCENTILE.INC($A$2:$A$1000,0.8),"High Risk",
IF(HR[[#This Row],[AttritionRiskScore]]&gt;=_xlfn.PERCENTILE.INC($AP$2:$AP$1000,0.5),"Medium Risk","Low Risk"))</f>
        <v>Low Risk</v>
      </c>
      <c r="AR1158">
        <f>(HR[[#This Row],[OverTimeFlag]]*4+HR[[#This Row],[LowWLBFlag]]*3+HR[[#This Row],[LowJobSatisFlag]]*2+HR[[#This Row],[LowProFlag]]*1)/10</f>
        <v>0.1</v>
      </c>
      <c r="AS1158" t="str">
        <f t="shared" si="18"/>
        <v>Low Burnout</v>
      </c>
      <c r="AT1158" t="str">
        <f>IF(HR[[#This Row],[YearsSinceLastPromotion]]&gt;4,"High Stagnation",
IF(HR[[#This Row],[YearsSinceLastPromotion]]&gt;=3,"Medium Stagnation","Low Stagnation"))</f>
        <v>High Stagnation</v>
      </c>
      <c r="AU1158" t="str">
        <f>IF(HR[[#This Row],[MonthlyIncome]]&lt;4000,"Low Salary",
IF(HR[[#This Row],[MonthlyIncome]]&lt;8000,"Medium Salary","High Salary"))</f>
        <v>High Salary</v>
      </c>
    </row>
    <row r="1159" spans="1:47">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IF(HR[[#This Row],[OverTime]]="Yes",1,0)</f>
        <v>0</v>
      </c>
      <c r="AK1159">
        <f>IF(HR[[#This Row],[JobSatisfaction]]&lt;=2,1,0)</f>
        <v>0</v>
      </c>
      <c r="AL1159">
        <f>IF(HR[[#This Row],[WorkLifeBalance]]&lt;=2,1,0)</f>
        <v>0</v>
      </c>
      <c r="AM1159">
        <f>IF(HR[[#This Row],[MonthlyIncome]]&lt;AVERAGE(HR[MonthlyIncome]),1,0)</f>
        <v>1</v>
      </c>
      <c r="AN1159">
        <f>IF(HR[[#This Row],[EnvironmentSatisfaction]]&lt;=2,1,0)</f>
        <v>0</v>
      </c>
      <c r="AO1159">
        <f>IF(HR[[#This Row],[YearsSinceLastPromotion]]&gt;4,1,0)</f>
        <v>0</v>
      </c>
      <c r="AP1159">
        <f>(HR[[#This Row],[OverTimeFlag]]*1.5+HR[[#This Row],[LowJobSatisFlag]]*2.5+HR[[#This Row],[LowWLBFlag]]*2+HR[[#This Row],[LowSalaryFlag]]*1.5+HR[[#This Row],[LowEnviFlag]]*2+HR[[#This Row],[LowProFlag]]*0.5)/10</f>
        <v>0.15</v>
      </c>
      <c r="AQ1159" t="str">
        <f>IF(A1159&gt;=_xlfn.PERCENTILE.INC($A$2:$A$1000,0.8),"High Risk",
IF(HR[[#This Row],[AttritionRiskScore]]&gt;=_xlfn.PERCENTILE.INC($AP$2:$AP$1000,0.5),"Medium Risk","Low Risk"))</f>
        <v>Low Risk</v>
      </c>
      <c r="AR1159">
        <f>(HR[[#This Row],[OverTimeFlag]]*4+HR[[#This Row],[LowWLBFlag]]*3+HR[[#This Row],[LowJobSatisFlag]]*2+HR[[#This Row],[LowProFlag]]*1)/10</f>
        <v>0</v>
      </c>
      <c r="AS1159" t="str">
        <f t="shared" si="18"/>
        <v>Low Burnout</v>
      </c>
      <c r="AT1159" t="str">
        <f>IF(HR[[#This Row],[YearsSinceLastPromotion]]&gt;4,"High Stagnation",
IF(HR[[#This Row],[YearsSinceLastPromotion]]&gt;=3,"Medium Stagnation","Low Stagnation"))</f>
        <v>Low Stagnation</v>
      </c>
      <c r="AU1159" t="str">
        <f>IF(HR[[#This Row],[MonthlyIncome]]&lt;4000,"Low Salary",
IF(HR[[#This Row],[MonthlyIncome]]&lt;8000,"Medium Salary","High Salary"))</f>
        <v>Medium Salary</v>
      </c>
    </row>
    <row r="1160" spans="1:47">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IF(HR[[#This Row],[OverTime]]="Yes",1,0)</f>
        <v>0</v>
      </c>
      <c r="AK1160">
        <f>IF(HR[[#This Row],[JobSatisfaction]]&lt;=2,1,0)</f>
        <v>0</v>
      </c>
      <c r="AL1160">
        <f>IF(HR[[#This Row],[WorkLifeBalance]]&lt;=2,1,0)</f>
        <v>1</v>
      </c>
      <c r="AM1160">
        <f>IF(HR[[#This Row],[MonthlyIncome]]&lt;AVERAGE(HR[MonthlyIncome]),1,0)</f>
        <v>1</v>
      </c>
      <c r="AN1160">
        <f>IF(HR[[#This Row],[EnvironmentSatisfaction]]&lt;=2,1,0)</f>
        <v>0</v>
      </c>
      <c r="AO1160">
        <f>IF(HR[[#This Row],[YearsSinceLastPromotion]]&gt;4,1,0)</f>
        <v>0</v>
      </c>
      <c r="AP1160">
        <f>(HR[[#This Row],[OverTimeFlag]]*1.5+HR[[#This Row],[LowJobSatisFlag]]*2.5+HR[[#This Row],[LowWLBFlag]]*2+HR[[#This Row],[LowSalaryFlag]]*1.5+HR[[#This Row],[LowEnviFlag]]*2+HR[[#This Row],[LowProFlag]]*0.5)/10</f>
        <v>0.35</v>
      </c>
      <c r="AQ1160" t="str">
        <f>IF(A1160&gt;=_xlfn.PERCENTILE.INC($A$2:$A$1000,0.8),"High Risk",
IF(HR[[#This Row],[AttritionRiskScore]]&gt;=_xlfn.PERCENTILE.INC($AP$2:$AP$1000,0.5),"Medium Risk","Low Risk"))</f>
        <v>Medium Risk</v>
      </c>
      <c r="AR1160">
        <f>(HR[[#This Row],[OverTimeFlag]]*4+HR[[#This Row],[LowWLBFlag]]*3+HR[[#This Row],[LowJobSatisFlag]]*2+HR[[#This Row],[LowProFlag]]*1)/10</f>
        <v>0.3</v>
      </c>
      <c r="AS1160" t="str">
        <f t="shared" si="18"/>
        <v>Low Burnout</v>
      </c>
      <c r="AT1160" t="str">
        <f>IF(HR[[#This Row],[YearsSinceLastPromotion]]&gt;4,"High Stagnation",
IF(HR[[#This Row],[YearsSinceLastPromotion]]&gt;=3,"Medium Stagnation","Low Stagnation"))</f>
        <v>Low Stagnation</v>
      </c>
      <c r="AU1160" t="str">
        <f>IF(HR[[#This Row],[MonthlyIncome]]&lt;4000,"Low Salary",
IF(HR[[#This Row],[MonthlyIncome]]&lt;8000,"Medium Salary","High Salary"))</f>
        <v>Medium Salary</v>
      </c>
    </row>
    <row r="1161" spans="1:47">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IF(HR[[#This Row],[OverTime]]="Yes",1,0)</f>
        <v>0</v>
      </c>
      <c r="AK1161">
        <f>IF(HR[[#This Row],[JobSatisfaction]]&lt;=2,1,0)</f>
        <v>0</v>
      </c>
      <c r="AL1161">
        <f>IF(HR[[#This Row],[WorkLifeBalance]]&lt;=2,1,0)</f>
        <v>1</v>
      </c>
      <c r="AM1161">
        <f>IF(HR[[#This Row],[MonthlyIncome]]&lt;AVERAGE(HR[MonthlyIncome]),1,0)</f>
        <v>1</v>
      </c>
      <c r="AN1161">
        <f>IF(HR[[#This Row],[EnvironmentSatisfaction]]&lt;=2,1,0)</f>
        <v>1</v>
      </c>
      <c r="AO1161">
        <f>IF(HR[[#This Row],[YearsSinceLastPromotion]]&gt;4,1,0)</f>
        <v>0</v>
      </c>
      <c r="AP1161">
        <f>(HR[[#This Row],[OverTimeFlag]]*1.5+HR[[#This Row],[LowJobSatisFlag]]*2.5+HR[[#This Row],[LowWLBFlag]]*2+HR[[#This Row],[LowSalaryFlag]]*1.5+HR[[#This Row],[LowEnviFlag]]*2+HR[[#This Row],[LowProFlag]]*0.5)/10</f>
        <v>0.55000000000000004</v>
      </c>
      <c r="AQ1161" t="str">
        <f>IF(A1161&gt;=_xlfn.PERCENTILE.INC($A$2:$A$1000,0.8),"High Risk",
IF(HR[[#This Row],[AttritionRiskScore]]&gt;=_xlfn.PERCENTILE.INC($AP$2:$AP$1000,0.5),"Medium Risk","Low Risk"))</f>
        <v>Medium Risk</v>
      </c>
      <c r="AR1161">
        <f>(HR[[#This Row],[OverTimeFlag]]*4+HR[[#This Row],[LowWLBFlag]]*3+HR[[#This Row],[LowJobSatisFlag]]*2+HR[[#This Row],[LowProFlag]]*1)/10</f>
        <v>0.3</v>
      </c>
      <c r="AS1161" t="str">
        <f t="shared" si="18"/>
        <v>Low Burnout</v>
      </c>
      <c r="AT1161" t="str">
        <f>IF(HR[[#This Row],[YearsSinceLastPromotion]]&gt;4,"High Stagnation",
IF(HR[[#This Row],[YearsSinceLastPromotion]]&gt;=3,"Medium Stagnation","Low Stagnation"))</f>
        <v>Medium Stagnation</v>
      </c>
      <c r="AU1161" t="str">
        <f>IF(HR[[#This Row],[MonthlyIncome]]&lt;4000,"Low Salary",
IF(HR[[#This Row],[MonthlyIncome]]&lt;8000,"Medium Salary","High Salary"))</f>
        <v>Medium Salary</v>
      </c>
    </row>
    <row r="1162" spans="1:47">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IF(HR[[#This Row],[OverTime]]="Yes",1,0)</f>
        <v>0</v>
      </c>
      <c r="AK1162">
        <f>IF(HR[[#This Row],[JobSatisfaction]]&lt;=2,1,0)</f>
        <v>0</v>
      </c>
      <c r="AL1162">
        <f>IF(HR[[#This Row],[WorkLifeBalance]]&lt;=2,1,0)</f>
        <v>0</v>
      </c>
      <c r="AM1162">
        <f>IF(HR[[#This Row],[MonthlyIncome]]&lt;AVERAGE(HR[MonthlyIncome]),1,0)</f>
        <v>1</v>
      </c>
      <c r="AN1162">
        <f>IF(HR[[#This Row],[EnvironmentSatisfaction]]&lt;=2,1,0)</f>
        <v>0</v>
      </c>
      <c r="AO1162">
        <f>IF(HR[[#This Row],[YearsSinceLastPromotion]]&gt;4,1,0)</f>
        <v>0</v>
      </c>
      <c r="AP1162">
        <f>(HR[[#This Row],[OverTimeFlag]]*1.5+HR[[#This Row],[LowJobSatisFlag]]*2.5+HR[[#This Row],[LowWLBFlag]]*2+HR[[#This Row],[LowSalaryFlag]]*1.5+HR[[#This Row],[LowEnviFlag]]*2+HR[[#This Row],[LowProFlag]]*0.5)/10</f>
        <v>0.15</v>
      </c>
      <c r="AQ1162" t="str">
        <f>IF(A1162&gt;=_xlfn.PERCENTILE.INC($A$2:$A$1000,0.8),"High Risk",
IF(HR[[#This Row],[AttritionRiskScore]]&gt;=_xlfn.PERCENTILE.INC($AP$2:$AP$1000,0.5),"Medium Risk","Low Risk"))</f>
        <v>High Risk</v>
      </c>
      <c r="AR1162">
        <f>(HR[[#This Row],[OverTimeFlag]]*4+HR[[#This Row],[LowWLBFlag]]*3+HR[[#This Row],[LowJobSatisFlag]]*2+HR[[#This Row],[LowProFlag]]*1)/10</f>
        <v>0</v>
      </c>
      <c r="AS1162" t="str">
        <f t="shared" si="18"/>
        <v>Low Burnout</v>
      </c>
      <c r="AT1162" t="str">
        <f>IF(HR[[#This Row],[YearsSinceLastPromotion]]&gt;4,"High Stagnation",
IF(HR[[#This Row],[YearsSinceLastPromotion]]&gt;=3,"Medium Stagnation","Low Stagnation"))</f>
        <v>Medium Stagnation</v>
      </c>
      <c r="AU1162" t="str">
        <f>IF(HR[[#This Row],[MonthlyIncome]]&lt;4000,"Low Salary",
IF(HR[[#This Row],[MonthlyIncome]]&lt;8000,"Medium Salary","High Salary"))</f>
        <v>Medium Salary</v>
      </c>
    </row>
    <row r="1163" spans="1:47">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IF(HR[[#This Row],[OverTime]]="Yes",1,0)</f>
        <v>1</v>
      </c>
      <c r="AK1163">
        <f>IF(HR[[#This Row],[JobSatisfaction]]&lt;=2,1,0)</f>
        <v>0</v>
      </c>
      <c r="AL1163">
        <f>IF(HR[[#This Row],[WorkLifeBalance]]&lt;=2,1,0)</f>
        <v>0</v>
      </c>
      <c r="AM1163">
        <f>IF(HR[[#This Row],[MonthlyIncome]]&lt;AVERAGE(HR[MonthlyIncome]),1,0)</f>
        <v>0</v>
      </c>
      <c r="AN1163">
        <f>IF(HR[[#This Row],[EnvironmentSatisfaction]]&lt;=2,1,0)</f>
        <v>0</v>
      </c>
      <c r="AO1163">
        <f>IF(HR[[#This Row],[YearsSinceLastPromotion]]&gt;4,1,0)</f>
        <v>0</v>
      </c>
      <c r="AP1163">
        <f>(HR[[#This Row],[OverTimeFlag]]*1.5+HR[[#This Row],[LowJobSatisFlag]]*2.5+HR[[#This Row],[LowWLBFlag]]*2+HR[[#This Row],[LowSalaryFlag]]*1.5+HR[[#This Row],[LowEnviFlag]]*2+HR[[#This Row],[LowProFlag]]*0.5)/10</f>
        <v>0.15</v>
      </c>
      <c r="AQ1163" t="str">
        <f>IF(A1163&gt;=_xlfn.PERCENTILE.INC($A$2:$A$1000,0.8),"High Risk",
IF(HR[[#This Row],[AttritionRiskScore]]&gt;=_xlfn.PERCENTILE.INC($AP$2:$AP$1000,0.5),"Medium Risk","Low Risk"))</f>
        <v>Low Risk</v>
      </c>
      <c r="AR1163">
        <f>(HR[[#This Row],[OverTimeFlag]]*4+HR[[#This Row],[LowWLBFlag]]*3+HR[[#This Row],[LowJobSatisFlag]]*2+HR[[#This Row],[LowProFlag]]*1)/10</f>
        <v>0.4</v>
      </c>
      <c r="AS1163" t="str">
        <f t="shared" si="18"/>
        <v>Medium Burnout</v>
      </c>
      <c r="AT1163" t="str">
        <f>IF(HR[[#This Row],[YearsSinceLastPromotion]]&gt;4,"High Stagnation",
IF(HR[[#This Row],[YearsSinceLastPromotion]]&gt;=3,"Medium Stagnation","Low Stagnation"))</f>
        <v>Low Stagnation</v>
      </c>
      <c r="AU1163" t="str">
        <f>IF(HR[[#This Row],[MonthlyIncome]]&lt;4000,"Low Salary",
IF(HR[[#This Row],[MonthlyIncome]]&lt;8000,"Medium Salary","High Salary"))</f>
        <v>Medium Salary</v>
      </c>
    </row>
    <row r="1164" spans="1:47">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IF(HR[[#This Row],[OverTime]]="Yes",1,0)</f>
        <v>0</v>
      </c>
      <c r="AK1164">
        <f>IF(HR[[#This Row],[JobSatisfaction]]&lt;=2,1,0)</f>
        <v>1</v>
      </c>
      <c r="AL1164">
        <f>IF(HR[[#This Row],[WorkLifeBalance]]&lt;=2,1,0)</f>
        <v>0</v>
      </c>
      <c r="AM1164">
        <f>IF(HR[[#This Row],[MonthlyIncome]]&lt;AVERAGE(HR[MonthlyIncome]),1,0)</f>
        <v>0</v>
      </c>
      <c r="AN1164">
        <f>IF(HR[[#This Row],[EnvironmentSatisfaction]]&lt;=2,1,0)</f>
        <v>0</v>
      </c>
      <c r="AO1164">
        <f>IF(HR[[#This Row],[YearsSinceLastPromotion]]&gt;4,1,0)</f>
        <v>1</v>
      </c>
      <c r="AP1164">
        <f>(HR[[#This Row],[OverTimeFlag]]*1.5+HR[[#This Row],[LowJobSatisFlag]]*2.5+HR[[#This Row],[LowWLBFlag]]*2+HR[[#This Row],[LowSalaryFlag]]*1.5+HR[[#This Row],[LowEnviFlag]]*2+HR[[#This Row],[LowProFlag]]*0.5)/10</f>
        <v>0.3</v>
      </c>
      <c r="AQ1164" t="str">
        <f>IF(A1164&gt;=_xlfn.PERCENTILE.INC($A$2:$A$1000,0.8),"High Risk",
IF(HR[[#This Row],[AttritionRiskScore]]&gt;=_xlfn.PERCENTILE.INC($AP$2:$AP$1000,0.5),"Medium Risk","Low Risk"))</f>
        <v>Low Risk</v>
      </c>
      <c r="AR1164">
        <f>(HR[[#This Row],[OverTimeFlag]]*4+HR[[#This Row],[LowWLBFlag]]*3+HR[[#This Row],[LowJobSatisFlag]]*2+HR[[#This Row],[LowProFlag]]*1)/10</f>
        <v>0.3</v>
      </c>
      <c r="AS1164" t="str">
        <f t="shared" si="18"/>
        <v>Low Burnout</v>
      </c>
      <c r="AT1164" t="str">
        <f>IF(HR[[#This Row],[YearsSinceLastPromotion]]&gt;4,"High Stagnation",
IF(HR[[#This Row],[YearsSinceLastPromotion]]&gt;=3,"Medium Stagnation","Low Stagnation"))</f>
        <v>High Stagnation</v>
      </c>
      <c r="AU1164" t="str">
        <f>IF(HR[[#This Row],[MonthlyIncome]]&lt;4000,"Low Salary",
IF(HR[[#This Row],[MonthlyIncome]]&lt;8000,"Medium Salary","High Salary"))</f>
        <v>High Salary</v>
      </c>
    </row>
    <row r="1165" spans="1:47">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IF(HR[[#This Row],[OverTime]]="Yes",1,0)</f>
        <v>0</v>
      </c>
      <c r="AK1165">
        <f>IF(HR[[#This Row],[JobSatisfaction]]&lt;=2,1,0)</f>
        <v>1</v>
      </c>
      <c r="AL1165">
        <f>IF(HR[[#This Row],[WorkLifeBalance]]&lt;=2,1,0)</f>
        <v>1</v>
      </c>
      <c r="AM1165">
        <f>IF(HR[[#This Row],[MonthlyIncome]]&lt;AVERAGE(HR[MonthlyIncome]),1,0)</f>
        <v>1</v>
      </c>
      <c r="AN1165">
        <f>IF(HR[[#This Row],[EnvironmentSatisfaction]]&lt;=2,1,0)</f>
        <v>1</v>
      </c>
      <c r="AO1165">
        <f>IF(HR[[#This Row],[YearsSinceLastPromotion]]&gt;4,1,0)</f>
        <v>1</v>
      </c>
      <c r="AP1165">
        <f>(HR[[#This Row],[OverTimeFlag]]*1.5+HR[[#This Row],[LowJobSatisFlag]]*2.5+HR[[#This Row],[LowWLBFlag]]*2+HR[[#This Row],[LowSalaryFlag]]*1.5+HR[[#This Row],[LowEnviFlag]]*2+HR[[#This Row],[LowProFlag]]*0.5)/10</f>
        <v>0.85</v>
      </c>
      <c r="AQ1165" t="str">
        <f>IF(A1165&gt;=_xlfn.PERCENTILE.INC($A$2:$A$1000,0.8),"High Risk",
IF(HR[[#This Row],[AttritionRiskScore]]&gt;=_xlfn.PERCENTILE.INC($AP$2:$AP$1000,0.5),"Medium Risk","Low Risk"))</f>
        <v>Medium Risk</v>
      </c>
      <c r="AR1165">
        <f>(HR[[#This Row],[OverTimeFlag]]*4+HR[[#This Row],[LowWLBFlag]]*3+HR[[#This Row],[LowJobSatisFlag]]*2+HR[[#This Row],[LowProFlag]]*1)/10</f>
        <v>0.6</v>
      </c>
      <c r="AS1165" t="str">
        <f t="shared" si="18"/>
        <v>Medium Burnout</v>
      </c>
      <c r="AT1165" t="str">
        <f>IF(HR[[#This Row],[YearsSinceLastPromotion]]&gt;4,"High Stagnation",
IF(HR[[#This Row],[YearsSinceLastPromotion]]&gt;=3,"Medium Stagnation","Low Stagnation"))</f>
        <v>High Stagnation</v>
      </c>
      <c r="AU1165" t="str">
        <f>IF(HR[[#This Row],[MonthlyIncome]]&lt;4000,"Low Salary",
IF(HR[[#This Row],[MonthlyIncome]]&lt;8000,"Medium Salary","High Salary"))</f>
        <v>Low Salary</v>
      </c>
    </row>
    <row r="1166" spans="1:47">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IF(HR[[#This Row],[OverTime]]="Yes",1,0)</f>
        <v>1</v>
      </c>
      <c r="AK1166">
        <f>IF(HR[[#This Row],[JobSatisfaction]]&lt;=2,1,0)</f>
        <v>0</v>
      </c>
      <c r="AL1166">
        <f>IF(HR[[#This Row],[WorkLifeBalance]]&lt;=2,1,0)</f>
        <v>1</v>
      </c>
      <c r="AM1166">
        <f>IF(HR[[#This Row],[MonthlyIncome]]&lt;AVERAGE(HR[MonthlyIncome]),1,0)</f>
        <v>0</v>
      </c>
      <c r="AN1166">
        <f>IF(HR[[#This Row],[EnvironmentSatisfaction]]&lt;=2,1,0)</f>
        <v>0</v>
      </c>
      <c r="AO1166">
        <f>IF(HR[[#This Row],[YearsSinceLastPromotion]]&gt;4,1,0)</f>
        <v>0</v>
      </c>
      <c r="AP1166">
        <f>(HR[[#This Row],[OverTimeFlag]]*1.5+HR[[#This Row],[LowJobSatisFlag]]*2.5+HR[[#This Row],[LowWLBFlag]]*2+HR[[#This Row],[LowSalaryFlag]]*1.5+HR[[#This Row],[LowEnviFlag]]*2+HR[[#This Row],[LowProFlag]]*0.5)/10</f>
        <v>0.35</v>
      </c>
      <c r="AQ1166" t="str">
        <f>IF(A1166&gt;=_xlfn.PERCENTILE.INC($A$2:$A$1000,0.8),"High Risk",
IF(HR[[#This Row],[AttritionRiskScore]]&gt;=_xlfn.PERCENTILE.INC($AP$2:$AP$1000,0.5),"Medium Risk","Low Risk"))</f>
        <v>Medium Risk</v>
      </c>
      <c r="AR1166">
        <f>(HR[[#This Row],[OverTimeFlag]]*4+HR[[#This Row],[LowWLBFlag]]*3+HR[[#This Row],[LowJobSatisFlag]]*2+HR[[#This Row],[LowProFlag]]*1)/10</f>
        <v>0.7</v>
      </c>
      <c r="AS1166" t="str">
        <f t="shared" si="18"/>
        <v>High Burnout</v>
      </c>
      <c r="AT1166" t="str">
        <f>IF(HR[[#This Row],[YearsSinceLastPromotion]]&gt;4,"High Stagnation",
IF(HR[[#This Row],[YearsSinceLastPromotion]]&gt;=3,"Medium Stagnation","Low Stagnation"))</f>
        <v>Medium Stagnation</v>
      </c>
      <c r="AU1166" t="str">
        <f>IF(HR[[#This Row],[MonthlyIncome]]&lt;4000,"Low Salary",
IF(HR[[#This Row],[MonthlyIncome]]&lt;8000,"Medium Salary","High Salary"))</f>
        <v>Medium Salary</v>
      </c>
    </row>
    <row r="1167" spans="1:47">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IF(HR[[#This Row],[OverTime]]="Yes",1,0)</f>
        <v>1</v>
      </c>
      <c r="AK1167">
        <f>IF(HR[[#This Row],[JobSatisfaction]]&lt;=2,1,0)</f>
        <v>0</v>
      </c>
      <c r="AL1167">
        <f>IF(HR[[#This Row],[WorkLifeBalance]]&lt;=2,1,0)</f>
        <v>0</v>
      </c>
      <c r="AM1167">
        <f>IF(HR[[#This Row],[MonthlyIncome]]&lt;AVERAGE(HR[MonthlyIncome]),1,0)</f>
        <v>1</v>
      </c>
      <c r="AN1167">
        <f>IF(HR[[#This Row],[EnvironmentSatisfaction]]&lt;=2,1,0)</f>
        <v>1</v>
      </c>
      <c r="AO1167">
        <f>IF(HR[[#This Row],[YearsSinceLastPromotion]]&gt;4,1,0)</f>
        <v>0</v>
      </c>
      <c r="AP1167">
        <f>(HR[[#This Row],[OverTimeFlag]]*1.5+HR[[#This Row],[LowJobSatisFlag]]*2.5+HR[[#This Row],[LowWLBFlag]]*2+HR[[#This Row],[LowSalaryFlag]]*1.5+HR[[#This Row],[LowEnviFlag]]*2+HR[[#This Row],[LowProFlag]]*0.5)/10</f>
        <v>0.5</v>
      </c>
      <c r="AQ1167" t="str">
        <f>IF(A1167&gt;=_xlfn.PERCENTILE.INC($A$2:$A$1000,0.8),"High Risk",
IF(HR[[#This Row],[AttritionRiskScore]]&gt;=_xlfn.PERCENTILE.INC($AP$2:$AP$1000,0.5),"Medium Risk","Low Risk"))</f>
        <v>Medium Risk</v>
      </c>
      <c r="AR1167">
        <f>(HR[[#This Row],[OverTimeFlag]]*4+HR[[#This Row],[LowWLBFlag]]*3+HR[[#This Row],[LowJobSatisFlag]]*2+HR[[#This Row],[LowProFlag]]*1)/10</f>
        <v>0.4</v>
      </c>
      <c r="AS1167" t="str">
        <f t="shared" si="18"/>
        <v>Medium Burnout</v>
      </c>
      <c r="AT1167" t="str">
        <f>IF(HR[[#This Row],[YearsSinceLastPromotion]]&gt;4,"High Stagnation",
IF(HR[[#This Row],[YearsSinceLastPromotion]]&gt;=3,"Medium Stagnation","Low Stagnation"))</f>
        <v>Low Stagnation</v>
      </c>
      <c r="AU1167" t="str">
        <f>IF(HR[[#This Row],[MonthlyIncome]]&lt;4000,"Low Salary",
IF(HR[[#This Row],[MonthlyIncome]]&lt;8000,"Medium Salary","High Salary"))</f>
        <v>Medium Salary</v>
      </c>
    </row>
    <row r="1168" spans="1:47">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IF(HR[[#This Row],[OverTime]]="Yes",1,0)</f>
        <v>0</v>
      </c>
      <c r="AK1168">
        <f>IF(HR[[#This Row],[JobSatisfaction]]&lt;=2,1,0)</f>
        <v>0</v>
      </c>
      <c r="AL1168">
        <f>IF(HR[[#This Row],[WorkLifeBalance]]&lt;=2,1,0)</f>
        <v>0</v>
      </c>
      <c r="AM1168">
        <f>IF(HR[[#This Row],[MonthlyIncome]]&lt;AVERAGE(HR[MonthlyIncome]),1,0)</f>
        <v>0</v>
      </c>
      <c r="AN1168">
        <f>IF(HR[[#This Row],[EnvironmentSatisfaction]]&lt;=2,1,0)</f>
        <v>0</v>
      </c>
      <c r="AO1168">
        <f>IF(HR[[#This Row],[YearsSinceLastPromotion]]&gt;4,1,0)</f>
        <v>0</v>
      </c>
      <c r="AP1168">
        <f>(HR[[#This Row],[OverTimeFlag]]*1.5+HR[[#This Row],[LowJobSatisFlag]]*2.5+HR[[#This Row],[LowWLBFlag]]*2+HR[[#This Row],[LowSalaryFlag]]*1.5+HR[[#This Row],[LowEnviFlag]]*2+HR[[#This Row],[LowProFlag]]*0.5)/10</f>
        <v>0</v>
      </c>
      <c r="AQ1168" t="str">
        <f>IF(A1168&gt;=_xlfn.PERCENTILE.INC($A$2:$A$1000,0.8),"High Risk",
IF(HR[[#This Row],[AttritionRiskScore]]&gt;=_xlfn.PERCENTILE.INC($AP$2:$AP$1000,0.5),"Medium Risk","Low Risk"))</f>
        <v>High Risk</v>
      </c>
      <c r="AR1168">
        <f>(HR[[#This Row],[OverTimeFlag]]*4+HR[[#This Row],[LowWLBFlag]]*3+HR[[#This Row],[LowJobSatisFlag]]*2+HR[[#This Row],[LowProFlag]]*1)/10</f>
        <v>0</v>
      </c>
      <c r="AS1168" t="str">
        <f t="shared" si="18"/>
        <v>Low Burnout</v>
      </c>
      <c r="AT1168" t="str">
        <f>IF(HR[[#This Row],[YearsSinceLastPromotion]]&gt;4,"High Stagnation",
IF(HR[[#This Row],[YearsSinceLastPromotion]]&gt;=3,"Medium Stagnation","Low Stagnation"))</f>
        <v>Low Stagnation</v>
      </c>
      <c r="AU1168" t="str">
        <f>IF(HR[[#This Row],[MonthlyIncome]]&lt;4000,"Low Salary",
IF(HR[[#This Row],[MonthlyIncome]]&lt;8000,"Medium Salary","High Salary"))</f>
        <v>High Salary</v>
      </c>
    </row>
    <row r="1169" spans="1:47">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IF(HR[[#This Row],[OverTime]]="Yes",1,0)</f>
        <v>1</v>
      </c>
      <c r="AK1169">
        <f>IF(HR[[#This Row],[JobSatisfaction]]&lt;=2,1,0)</f>
        <v>0</v>
      </c>
      <c r="AL1169">
        <f>IF(HR[[#This Row],[WorkLifeBalance]]&lt;=2,1,0)</f>
        <v>1</v>
      </c>
      <c r="AM1169">
        <f>IF(HR[[#This Row],[MonthlyIncome]]&lt;AVERAGE(HR[MonthlyIncome]),1,0)</f>
        <v>1</v>
      </c>
      <c r="AN1169">
        <f>IF(HR[[#This Row],[EnvironmentSatisfaction]]&lt;=2,1,0)</f>
        <v>1</v>
      </c>
      <c r="AO1169">
        <f>IF(HR[[#This Row],[YearsSinceLastPromotion]]&gt;4,1,0)</f>
        <v>0</v>
      </c>
      <c r="AP1169">
        <f>(HR[[#This Row],[OverTimeFlag]]*1.5+HR[[#This Row],[LowJobSatisFlag]]*2.5+HR[[#This Row],[LowWLBFlag]]*2+HR[[#This Row],[LowSalaryFlag]]*1.5+HR[[#This Row],[LowEnviFlag]]*2+HR[[#This Row],[LowProFlag]]*0.5)/10</f>
        <v>0.7</v>
      </c>
      <c r="AQ1169" t="str">
        <f>IF(A1169&gt;=_xlfn.PERCENTILE.INC($A$2:$A$1000,0.8),"High Risk",
IF(HR[[#This Row],[AttritionRiskScore]]&gt;=_xlfn.PERCENTILE.INC($AP$2:$AP$1000,0.5),"Medium Risk","Low Risk"))</f>
        <v>Medium Risk</v>
      </c>
      <c r="AR1169">
        <f>(HR[[#This Row],[OverTimeFlag]]*4+HR[[#This Row],[LowWLBFlag]]*3+HR[[#This Row],[LowJobSatisFlag]]*2+HR[[#This Row],[LowProFlag]]*1)/10</f>
        <v>0.7</v>
      </c>
      <c r="AS1169" t="str">
        <f t="shared" si="18"/>
        <v>High Burnout</v>
      </c>
      <c r="AT1169" t="str">
        <f>IF(HR[[#This Row],[YearsSinceLastPromotion]]&gt;4,"High Stagnation",
IF(HR[[#This Row],[YearsSinceLastPromotion]]&gt;=3,"Medium Stagnation","Low Stagnation"))</f>
        <v>Low Stagnation</v>
      </c>
      <c r="AU1169" t="str">
        <f>IF(HR[[#This Row],[MonthlyIncome]]&lt;4000,"Low Salary",
IF(HR[[#This Row],[MonthlyIncome]]&lt;8000,"Medium Salary","High Salary"))</f>
        <v>Medium Salary</v>
      </c>
    </row>
    <row r="1170" spans="1:47">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IF(HR[[#This Row],[OverTime]]="Yes",1,0)</f>
        <v>1</v>
      </c>
      <c r="AK1170">
        <f>IF(HR[[#This Row],[JobSatisfaction]]&lt;=2,1,0)</f>
        <v>0</v>
      </c>
      <c r="AL1170">
        <f>IF(HR[[#This Row],[WorkLifeBalance]]&lt;=2,1,0)</f>
        <v>0</v>
      </c>
      <c r="AM1170">
        <f>IF(HR[[#This Row],[MonthlyIncome]]&lt;AVERAGE(HR[MonthlyIncome]),1,0)</f>
        <v>1</v>
      </c>
      <c r="AN1170">
        <f>IF(HR[[#This Row],[EnvironmentSatisfaction]]&lt;=2,1,0)</f>
        <v>1</v>
      </c>
      <c r="AO1170">
        <f>IF(HR[[#This Row],[YearsSinceLastPromotion]]&gt;4,1,0)</f>
        <v>0</v>
      </c>
      <c r="AP1170">
        <f>(HR[[#This Row],[OverTimeFlag]]*1.5+HR[[#This Row],[LowJobSatisFlag]]*2.5+HR[[#This Row],[LowWLBFlag]]*2+HR[[#This Row],[LowSalaryFlag]]*1.5+HR[[#This Row],[LowEnviFlag]]*2+HR[[#This Row],[LowProFlag]]*0.5)/10</f>
        <v>0.5</v>
      </c>
      <c r="AQ1170" t="str">
        <f>IF(A1170&gt;=_xlfn.PERCENTILE.INC($A$2:$A$1000,0.8),"High Risk",
IF(HR[[#This Row],[AttritionRiskScore]]&gt;=_xlfn.PERCENTILE.INC($AP$2:$AP$1000,0.5),"Medium Risk","Low Risk"))</f>
        <v>Medium Risk</v>
      </c>
      <c r="AR1170">
        <f>(HR[[#This Row],[OverTimeFlag]]*4+HR[[#This Row],[LowWLBFlag]]*3+HR[[#This Row],[LowJobSatisFlag]]*2+HR[[#This Row],[LowProFlag]]*1)/10</f>
        <v>0.4</v>
      </c>
      <c r="AS1170" t="str">
        <f t="shared" si="18"/>
        <v>Medium Burnout</v>
      </c>
      <c r="AT1170" t="str">
        <f>IF(HR[[#This Row],[YearsSinceLastPromotion]]&gt;4,"High Stagnation",
IF(HR[[#This Row],[YearsSinceLastPromotion]]&gt;=3,"Medium Stagnation","Low Stagnation"))</f>
        <v>Low Stagnation</v>
      </c>
      <c r="AU1170" t="str">
        <f>IF(HR[[#This Row],[MonthlyIncome]]&lt;4000,"Low Salary",
IF(HR[[#This Row],[MonthlyIncome]]&lt;8000,"Medium Salary","High Salary"))</f>
        <v>Low Salary</v>
      </c>
    </row>
    <row r="1171" spans="1:47">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IF(HR[[#This Row],[OverTime]]="Yes",1,0)</f>
        <v>0</v>
      </c>
      <c r="AK1171">
        <f>IF(HR[[#This Row],[JobSatisfaction]]&lt;=2,1,0)</f>
        <v>0</v>
      </c>
      <c r="AL1171">
        <f>IF(HR[[#This Row],[WorkLifeBalance]]&lt;=2,1,0)</f>
        <v>0</v>
      </c>
      <c r="AM1171">
        <f>IF(HR[[#This Row],[MonthlyIncome]]&lt;AVERAGE(HR[MonthlyIncome]),1,0)</f>
        <v>1</v>
      </c>
      <c r="AN1171">
        <f>IF(HR[[#This Row],[EnvironmentSatisfaction]]&lt;=2,1,0)</f>
        <v>1</v>
      </c>
      <c r="AO1171">
        <f>IF(HR[[#This Row],[YearsSinceLastPromotion]]&gt;4,1,0)</f>
        <v>0</v>
      </c>
      <c r="AP1171">
        <f>(HR[[#This Row],[OverTimeFlag]]*1.5+HR[[#This Row],[LowJobSatisFlag]]*2.5+HR[[#This Row],[LowWLBFlag]]*2+HR[[#This Row],[LowSalaryFlag]]*1.5+HR[[#This Row],[LowEnviFlag]]*2+HR[[#This Row],[LowProFlag]]*0.5)/10</f>
        <v>0.35</v>
      </c>
      <c r="AQ1171" t="str">
        <f>IF(A1171&gt;=_xlfn.PERCENTILE.INC($A$2:$A$1000,0.8),"High Risk",
IF(HR[[#This Row],[AttritionRiskScore]]&gt;=_xlfn.PERCENTILE.INC($AP$2:$AP$1000,0.5),"Medium Risk","Low Risk"))</f>
        <v>Medium Risk</v>
      </c>
      <c r="AR1171">
        <f>(HR[[#This Row],[OverTimeFlag]]*4+HR[[#This Row],[LowWLBFlag]]*3+HR[[#This Row],[LowJobSatisFlag]]*2+HR[[#This Row],[LowProFlag]]*1)/10</f>
        <v>0</v>
      </c>
      <c r="AS1171" t="str">
        <f t="shared" si="18"/>
        <v>Low Burnout</v>
      </c>
      <c r="AT1171" t="str">
        <f>IF(HR[[#This Row],[YearsSinceLastPromotion]]&gt;4,"High Stagnation",
IF(HR[[#This Row],[YearsSinceLastPromotion]]&gt;=3,"Medium Stagnation","Low Stagnation"))</f>
        <v>Low Stagnation</v>
      </c>
      <c r="AU1171" t="str">
        <f>IF(HR[[#This Row],[MonthlyIncome]]&lt;4000,"Low Salary",
IF(HR[[#This Row],[MonthlyIncome]]&lt;8000,"Medium Salary","High Salary"))</f>
        <v>Low Salary</v>
      </c>
    </row>
    <row r="1172" spans="1:47">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IF(HR[[#This Row],[OverTime]]="Yes",1,0)</f>
        <v>0</v>
      </c>
      <c r="AK1172">
        <f>IF(HR[[#This Row],[JobSatisfaction]]&lt;=2,1,0)</f>
        <v>0</v>
      </c>
      <c r="AL1172">
        <f>IF(HR[[#This Row],[WorkLifeBalance]]&lt;=2,1,0)</f>
        <v>1</v>
      </c>
      <c r="AM1172">
        <f>IF(HR[[#This Row],[MonthlyIncome]]&lt;AVERAGE(HR[MonthlyIncome]),1,0)</f>
        <v>1</v>
      </c>
      <c r="AN1172">
        <f>IF(HR[[#This Row],[EnvironmentSatisfaction]]&lt;=2,1,0)</f>
        <v>0</v>
      </c>
      <c r="AO1172">
        <f>IF(HR[[#This Row],[YearsSinceLastPromotion]]&gt;4,1,0)</f>
        <v>0</v>
      </c>
      <c r="AP1172">
        <f>(HR[[#This Row],[OverTimeFlag]]*1.5+HR[[#This Row],[LowJobSatisFlag]]*2.5+HR[[#This Row],[LowWLBFlag]]*2+HR[[#This Row],[LowSalaryFlag]]*1.5+HR[[#This Row],[LowEnviFlag]]*2+HR[[#This Row],[LowProFlag]]*0.5)/10</f>
        <v>0.35</v>
      </c>
      <c r="AQ1172" t="str">
        <f>IF(A1172&gt;=_xlfn.PERCENTILE.INC($A$2:$A$1000,0.8),"High Risk",
IF(HR[[#This Row],[AttritionRiskScore]]&gt;=_xlfn.PERCENTILE.INC($AP$2:$AP$1000,0.5),"Medium Risk","Low Risk"))</f>
        <v>Medium Risk</v>
      </c>
      <c r="AR1172">
        <f>(HR[[#This Row],[OverTimeFlag]]*4+HR[[#This Row],[LowWLBFlag]]*3+HR[[#This Row],[LowJobSatisFlag]]*2+HR[[#This Row],[LowProFlag]]*1)/10</f>
        <v>0.3</v>
      </c>
      <c r="AS1172" t="str">
        <f t="shared" si="18"/>
        <v>Low Burnout</v>
      </c>
      <c r="AT1172" t="str">
        <f>IF(HR[[#This Row],[YearsSinceLastPromotion]]&gt;4,"High Stagnation",
IF(HR[[#This Row],[YearsSinceLastPromotion]]&gt;=3,"Medium Stagnation","Low Stagnation"))</f>
        <v>Low Stagnation</v>
      </c>
      <c r="AU1172" t="str">
        <f>IF(HR[[#This Row],[MonthlyIncome]]&lt;4000,"Low Salary",
IF(HR[[#This Row],[MonthlyIncome]]&lt;8000,"Medium Salary","High Salary"))</f>
        <v>Low Salary</v>
      </c>
    </row>
    <row r="1173" spans="1:47">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IF(HR[[#This Row],[OverTime]]="Yes",1,0)</f>
        <v>1</v>
      </c>
      <c r="AK1173">
        <f>IF(HR[[#This Row],[JobSatisfaction]]&lt;=2,1,0)</f>
        <v>1</v>
      </c>
      <c r="AL1173">
        <f>IF(HR[[#This Row],[WorkLifeBalance]]&lt;=2,1,0)</f>
        <v>1</v>
      </c>
      <c r="AM1173">
        <f>IF(HR[[#This Row],[MonthlyIncome]]&lt;AVERAGE(HR[MonthlyIncome]),1,0)</f>
        <v>1</v>
      </c>
      <c r="AN1173">
        <f>IF(HR[[#This Row],[EnvironmentSatisfaction]]&lt;=2,1,0)</f>
        <v>1</v>
      </c>
      <c r="AO1173">
        <f>IF(HR[[#This Row],[YearsSinceLastPromotion]]&gt;4,1,0)</f>
        <v>0</v>
      </c>
      <c r="AP1173">
        <f>(HR[[#This Row],[OverTimeFlag]]*1.5+HR[[#This Row],[LowJobSatisFlag]]*2.5+HR[[#This Row],[LowWLBFlag]]*2+HR[[#This Row],[LowSalaryFlag]]*1.5+HR[[#This Row],[LowEnviFlag]]*2+HR[[#This Row],[LowProFlag]]*0.5)/10</f>
        <v>0.95</v>
      </c>
      <c r="AQ1173" t="str">
        <f>IF(A1173&gt;=_xlfn.PERCENTILE.INC($A$2:$A$1000,0.8),"High Risk",
IF(HR[[#This Row],[AttritionRiskScore]]&gt;=_xlfn.PERCENTILE.INC($AP$2:$AP$1000,0.5),"Medium Risk","Low Risk"))</f>
        <v>Medium Risk</v>
      </c>
      <c r="AR1173">
        <f>(HR[[#This Row],[OverTimeFlag]]*4+HR[[#This Row],[LowWLBFlag]]*3+HR[[#This Row],[LowJobSatisFlag]]*2+HR[[#This Row],[LowProFlag]]*1)/10</f>
        <v>0.9</v>
      </c>
      <c r="AS1173" t="str">
        <f t="shared" si="18"/>
        <v>High Burnout</v>
      </c>
      <c r="AT1173" t="str">
        <f>IF(HR[[#This Row],[YearsSinceLastPromotion]]&gt;4,"High Stagnation",
IF(HR[[#This Row],[YearsSinceLastPromotion]]&gt;=3,"Medium Stagnation","Low Stagnation"))</f>
        <v>Low Stagnation</v>
      </c>
      <c r="AU1173" t="str">
        <f>IF(HR[[#This Row],[MonthlyIncome]]&lt;4000,"Low Salary",
IF(HR[[#This Row],[MonthlyIncome]]&lt;8000,"Medium Salary","High Salary"))</f>
        <v>Low Salary</v>
      </c>
    </row>
    <row r="1174" spans="1:47">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IF(HR[[#This Row],[OverTime]]="Yes",1,0)</f>
        <v>0</v>
      </c>
      <c r="AK1174">
        <f>IF(HR[[#This Row],[JobSatisfaction]]&lt;=2,1,0)</f>
        <v>0</v>
      </c>
      <c r="AL1174">
        <f>IF(HR[[#This Row],[WorkLifeBalance]]&lt;=2,1,0)</f>
        <v>0</v>
      </c>
      <c r="AM1174">
        <f>IF(HR[[#This Row],[MonthlyIncome]]&lt;AVERAGE(HR[MonthlyIncome]),1,0)</f>
        <v>1</v>
      </c>
      <c r="AN1174">
        <f>IF(HR[[#This Row],[EnvironmentSatisfaction]]&lt;=2,1,0)</f>
        <v>0</v>
      </c>
      <c r="AO1174">
        <f>IF(HR[[#This Row],[YearsSinceLastPromotion]]&gt;4,1,0)</f>
        <v>0</v>
      </c>
      <c r="AP1174">
        <f>(HR[[#This Row],[OverTimeFlag]]*1.5+HR[[#This Row],[LowJobSatisFlag]]*2.5+HR[[#This Row],[LowWLBFlag]]*2+HR[[#This Row],[LowSalaryFlag]]*1.5+HR[[#This Row],[LowEnviFlag]]*2+HR[[#This Row],[LowProFlag]]*0.5)/10</f>
        <v>0.15</v>
      </c>
      <c r="AQ1174" t="str">
        <f>IF(A1174&gt;=_xlfn.PERCENTILE.INC($A$2:$A$1000,0.8),"High Risk",
IF(HR[[#This Row],[AttritionRiskScore]]&gt;=_xlfn.PERCENTILE.INC($AP$2:$AP$1000,0.5),"Medium Risk","Low Risk"))</f>
        <v>Low Risk</v>
      </c>
      <c r="AR1174">
        <f>(HR[[#This Row],[OverTimeFlag]]*4+HR[[#This Row],[LowWLBFlag]]*3+HR[[#This Row],[LowJobSatisFlag]]*2+HR[[#This Row],[LowProFlag]]*1)/10</f>
        <v>0</v>
      </c>
      <c r="AS1174" t="str">
        <f t="shared" si="18"/>
        <v>Low Burnout</v>
      </c>
      <c r="AT1174" t="str">
        <f>IF(HR[[#This Row],[YearsSinceLastPromotion]]&gt;4,"High Stagnation",
IF(HR[[#This Row],[YearsSinceLastPromotion]]&gt;=3,"Medium Stagnation","Low Stagnation"))</f>
        <v>Low Stagnation</v>
      </c>
      <c r="AU1174" t="str">
        <f>IF(HR[[#This Row],[MonthlyIncome]]&lt;4000,"Low Salary",
IF(HR[[#This Row],[MonthlyIncome]]&lt;8000,"Medium Salary","High Salary"))</f>
        <v>Medium Salary</v>
      </c>
    </row>
    <row r="1175" spans="1:47">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IF(HR[[#This Row],[OverTime]]="Yes",1,0)</f>
        <v>0</v>
      </c>
      <c r="AK1175">
        <f>IF(HR[[#This Row],[JobSatisfaction]]&lt;=2,1,0)</f>
        <v>1</v>
      </c>
      <c r="AL1175">
        <f>IF(HR[[#This Row],[WorkLifeBalance]]&lt;=2,1,0)</f>
        <v>0</v>
      </c>
      <c r="AM1175">
        <f>IF(HR[[#This Row],[MonthlyIncome]]&lt;AVERAGE(HR[MonthlyIncome]),1,0)</f>
        <v>0</v>
      </c>
      <c r="AN1175">
        <f>IF(HR[[#This Row],[EnvironmentSatisfaction]]&lt;=2,1,0)</f>
        <v>1</v>
      </c>
      <c r="AO1175">
        <f>IF(HR[[#This Row],[YearsSinceLastPromotion]]&gt;4,1,0)</f>
        <v>0</v>
      </c>
      <c r="AP1175">
        <f>(HR[[#This Row],[OverTimeFlag]]*1.5+HR[[#This Row],[LowJobSatisFlag]]*2.5+HR[[#This Row],[LowWLBFlag]]*2+HR[[#This Row],[LowSalaryFlag]]*1.5+HR[[#This Row],[LowEnviFlag]]*2+HR[[#This Row],[LowProFlag]]*0.5)/10</f>
        <v>0.45</v>
      </c>
      <c r="AQ1175" t="str">
        <f>IF(A1175&gt;=_xlfn.PERCENTILE.INC($A$2:$A$1000,0.8),"High Risk",
IF(HR[[#This Row],[AttritionRiskScore]]&gt;=_xlfn.PERCENTILE.INC($AP$2:$AP$1000,0.5),"Medium Risk","Low Risk"))</f>
        <v>Medium Risk</v>
      </c>
      <c r="AR1175">
        <f>(HR[[#This Row],[OverTimeFlag]]*4+HR[[#This Row],[LowWLBFlag]]*3+HR[[#This Row],[LowJobSatisFlag]]*2+HR[[#This Row],[LowProFlag]]*1)/10</f>
        <v>0.2</v>
      </c>
      <c r="AS1175" t="str">
        <f t="shared" si="18"/>
        <v>Low Burnout</v>
      </c>
      <c r="AT1175" t="str">
        <f>IF(HR[[#This Row],[YearsSinceLastPromotion]]&gt;4,"High Stagnation",
IF(HR[[#This Row],[YearsSinceLastPromotion]]&gt;=3,"Medium Stagnation","Low Stagnation"))</f>
        <v>Low Stagnation</v>
      </c>
      <c r="AU1175" t="str">
        <f>IF(HR[[#This Row],[MonthlyIncome]]&lt;4000,"Low Salary",
IF(HR[[#This Row],[MonthlyIncome]]&lt;8000,"Medium Salary","High Salary"))</f>
        <v>High Salary</v>
      </c>
    </row>
    <row r="1176" spans="1:47">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IF(HR[[#This Row],[OverTime]]="Yes",1,0)</f>
        <v>0</v>
      </c>
      <c r="AK1176">
        <f>IF(HR[[#This Row],[JobSatisfaction]]&lt;=2,1,0)</f>
        <v>0</v>
      </c>
      <c r="AL1176">
        <f>IF(HR[[#This Row],[WorkLifeBalance]]&lt;=2,1,0)</f>
        <v>0</v>
      </c>
      <c r="AM1176">
        <f>IF(HR[[#This Row],[MonthlyIncome]]&lt;AVERAGE(HR[MonthlyIncome]),1,0)</f>
        <v>1</v>
      </c>
      <c r="AN1176">
        <f>IF(HR[[#This Row],[EnvironmentSatisfaction]]&lt;=2,1,0)</f>
        <v>0</v>
      </c>
      <c r="AO1176">
        <f>IF(HR[[#This Row],[YearsSinceLastPromotion]]&gt;4,1,0)</f>
        <v>0</v>
      </c>
      <c r="AP1176">
        <f>(HR[[#This Row],[OverTimeFlag]]*1.5+HR[[#This Row],[LowJobSatisFlag]]*2.5+HR[[#This Row],[LowWLBFlag]]*2+HR[[#This Row],[LowSalaryFlag]]*1.5+HR[[#This Row],[LowEnviFlag]]*2+HR[[#This Row],[LowProFlag]]*0.5)/10</f>
        <v>0.15</v>
      </c>
      <c r="AQ1176" t="str">
        <f>IF(A1176&gt;=_xlfn.PERCENTILE.INC($A$2:$A$1000,0.8),"High Risk",
IF(HR[[#This Row],[AttritionRiskScore]]&gt;=_xlfn.PERCENTILE.INC($AP$2:$AP$1000,0.5),"Medium Risk","Low Risk"))</f>
        <v>Low Risk</v>
      </c>
      <c r="AR1176">
        <f>(HR[[#This Row],[OverTimeFlag]]*4+HR[[#This Row],[LowWLBFlag]]*3+HR[[#This Row],[LowJobSatisFlag]]*2+HR[[#This Row],[LowProFlag]]*1)/10</f>
        <v>0</v>
      </c>
      <c r="AS1176" t="str">
        <f t="shared" si="18"/>
        <v>Low Burnout</v>
      </c>
      <c r="AT1176" t="str">
        <f>IF(HR[[#This Row],[YearsSinceLastPromotion]]&gt;4,"High Stagnation",
IF(HR[[#This Row],[YearsSinceLastPromotion]]&gt;=3,"Medium Stagnation","Low Stagnation"))</f>
        <v>Low Stagnation</v>
      </c>
      <c r="AU1176" t="str">
        <f>IF(HR[[#This Row],[MonthlyIncome]]&lt;4000,"Low Salary",
IF(HR[[#This Row],[MonthlyIncome]]&lt;8000,"Medium Salary","High Salary"))</f>
        <v>Medium Salary</v>
      </c>
    </row>
    <row r="1177" spans="1:47">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IF(HR[[#This Row],[OverTime]]="Yes",1,0)</f>
        <v>0</v>
      </c>
      <c r="AK1177">
        <f>IF(HR[[#This Row],[JobSatisfaction]]&lt;=2,1,0)</f>
        <v>1</v>
      </c>
      <c r="AL1177">
        <f>IF(HR[[#This Row],[WorkLifeBalance]]&lt;=2,1,0)</f>
        <v>0</v>
      </c>
      <c r="AM1177">
        <f>IF(HR[[#This Row],[MonthlyIncome]]&lt;AVERAGE(HR[MonthlyIncome]),1,0)</f>
        <v>1</v>
      </c>
      <c r="AN1177">
        <f>IF(HR[[#This Row],[EnvironmentSatisfaction]]&lt;=2,1,0)</f>
        <v>0</v>
      </c>
      <c r="AO1177">
        <f>IF(HR[[#This Row],[YearsSinceLastPromotion]]&gt;4,1,0)</f>
        <v>0</v>
      </c>
      <c r="AP1177">
        <f>(HR[[#This Row],[OverTimeFlag]]*1.5+HR[[#This Row],[LowJobSatisFlag]]*2.5+HR[[#This Row],[LowWLBFlag]]*2+HR[[#This Row],[LowSalaryFlag]]*1.5+HR[[#This Row],[LowEnviFlag]]*2+HR[[#This Row],[LowProFlag]]*0.5)/10</f>
        <v>0.4</v>
      </c>
      <c r="AQ1177" t="str">
        <f>IF(A1177&gt;=_xlfn.PERCENTILE.INC($A$2:$A$1000,0.8),"High Risk",
IF(HR[[#This Row],[AttritionRiskScore]]&gt;=_xlfn.PERCENTILE.INC($AP$2:$AP$1000,0.5),"Medium Risk","Low Risk"))</f>
        <v>Medium Risk</v>
      </c>
      <c r="AR1177">
        <f>(HR[[#This Row],[OverTimeFlag]]*4+HR[[#This Row],[LowWLBFlag]]*3+HR[[#This Row],[LowJobSatisFlag]]*2+HR[[#This Row],[LowProFlag]]*1)/10</f>
        <v>0.2</v>
      </c>
      <c r="AS1177" t="str">
        <f t="shared" si="18"/>
        <v>Low Burnout</v>
      </c>
      <c r="AT1177" t="str">
        <f>IF(HR[[#This Row],[YearsSinceLastPromotion]]&gt;4,"High Stagnation",
IF(HR[[#This Row],[YearsSinceLastPromotion]]&gt;=3,"Medium Stagnation","Low Stagnation"))</f>
        <v>Low Stagnation</v>
      </c>
      <c r="AU1177" t="str">
        <f>IF(HR[[#This Row],[MonthlyIncome]]&lt;4000,"Low Salary",
IF(HR[[#This Row],[MonthlyIncome]]&lt;8000,"Medium Salary","High Salary"))</f>
        <v>Medium Salary</v>
      </c>
    </row>
    <row r="1178" spans="1:47">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IF(HR[[#This Row],[OverTime]]="Yes",1,0)</f>
        <v>0</v>
      </c>
      <c r="AK1178">
        <f>IF(HR[[#This Row],[JobSatisfaction]]&lt;=2,1,0)</f>
        <v>1</v>
      </c>
      <c r="AL1178">
        <f>IF(HR[[#This Row],[WorkLifeBalance]]&lt;=2,1,0)</f>
        <v>0</v>
      </c>
      <c r="AM1178">
        <f>IF(HR[[#This Row],[MonthlyIncome]]&lt;AVERAGE(HR[MonthlyIncome]),1,0)</f>
        <v>0</v>
      </c>
      <c r="AN1178">
        <f>IF(HR[[#This Row],[EnvironmentSatisfaction]]&lt;=2,1,0)</f>
        <v>1</v>
      </c>
      <c r="AO1178">
        <f>IF(HR[[#This Row],[YearsSinceLastPromotion]]&gt;4,1,0)</f>
        <v>0</v>
      </c>
      <c r="AP1178">
        <f>(HR[[#This Row],[OverTimeFlag]]*1.5+HR[[#This Row],[LowJobSatisFlag]]*2.5+HR[[#This Row],[LowWLBFlag]]*2+HR[[#This Row],[LowSalaryFlag]]*1.5+HR[[#This Row],[LowEnviFlag]]*2+HR[[#This Row],[LowProFlag]]*0.5)/10</f>
        <v>0.45</v>
      </c>
      <c r="AQ1178" t="str">
        <f>IF(A1178&gt;=_xlfn.PERCENTILE.INC($A$2:$A$1000,0.8),"High Risk",
IF(HR[[#This Row],[AttritionRiskScore]]&gt;=_xlfn.PERCENTILE.INC($AP$2:$AP$1000,0.5),"Medium Risk","Low Risk"))</f>
        <v>High Risk</v>
      </c>
      <c r="AR1178">
        <f>(HR[[#This Row],[OverTimeFlag]]*4+HR[[#This Row],[LowWLBFlag]]*3+HR[[#This Row],[LowJobSatisFlag]]*2+HR[[#This Row],[LowProFlag]]*1)/10</f>
        <v>0.2</v>
      </c>
      <c r="AS1178" t="str">
        <f t="shared" si="18"/>
        <v>Low Burnout</v>
      </c>
      <c r="AT1178" t="str">
        <f>IF(HR[[#This Row],[YearsSinceLastPromotion]]&gt;4,"High Stagnation",
IF(HR[[#This Row],[YearsSinceLastPromotion]]&gt;=3,"Medium Stagnation","Low Stagnation"))</f>
        <v>Low Stagnation</v>
      </c>
      <c r="AU1178" t="str">
        <f>IF(HR[[#This Row],[MonthlyIncome]]&lt;4000,"Low Salary",
IF(HR[[#This Row],[MonthlyIncome]]&lt;8000,"Medium Salary","High Salary"))</f>
        <v>High Salary</v>
      </c>
    </row>
    <row r="1179" spans="1:47">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IF(HR[[#This Row],[OverTime]]="Yes",1,0)</f>
        <v>0</v>
      </c>
      <c r="AK1179">
        <f>IF(HR[[#This Row],[JobSatisfaction]]&lt;=2,1,0)</f>
        <v>1</v>
      </c>
      <c r="AL1179">
        <f>IF(HR[[#This Row],[WorkLifeBalance]]&lt;=2,1,0)</f>
        <v>0</v>
      </c>
      <c r="AM1179">
        <f>IF(HR[[#This Row],[MonthlyIncome]]&lt;AVERAGE(HR[MonthlyIncome]),1,0)</f>
        <v>0</v>
      </c>
      <c r="AN1179">
        <f>IF(HR[[#This Row],[EnvironmentSatisfaction]]&lt;=2,1,0)</f>
        <v>0</v>
      </c>
      <c r="AO1179">
        <f>IF(HR[[#This Row],[YearsSinceLastPromotion]]&gt;4,1,0)</f>
        <v>0</v>
      </c>
      <c r="AP1179">
        <f>(HR[[#This Row],[OverTimeFlag]]*1.5+HR[[#This Row],[LowJobSatisFlag]]*2.5+HR[[#This Row],[LowWLBFlag]]*2+HR[[#This Row],[LowSalaryFlag]]*1.5+HR[[#This Row],[LowEnviFlag]]*2+HR[[#This Row],[LowProFlag]]*0.5)/10</f>
        <v>0.25</v>
      </c>
      <c r="AQ1179" t="str">
        <f>IF(A1179&gt;=_xlfn.PERCENTILE.INC($A$2:$A$1000,0.8),"High Risk",
IF(HR[[#This Row],[AttritionRiskScore]]&gt;=_xlfn.PERCENTILE.INC($AP$2:$AP$1000,0.5),"Medium Risk","Low Risk"))</f>
        <v>High Risk</v>
      </c>
      <c r="AR1179">
        <f>(HR[[#This Row],[OverTimeFlag]]*4+HR[[#This Row],[LowWLBFlag]]*3+HR[[#This Row],[LowJobSatisFlag]]*2+HR[[#This Row],[LowProFlag]]*1)/10</f>
        <v>0.2</v>
      </c>
      <c r="AS1179" t="str">
        <f t="shared" si="18"/>
        <v>Low Burnout</v>
      </c>
      <c r="AT1179" t="str">
        <f>IF(HR[[#This Row],[YearsSinceLastPromotion]]&gt;4,"High Stagnation",
IF(HR[[#This Row],[YearsSinceLastPromotion]]&gt;=3,"Medium Stagnation","Low Stagnation"))</f>
        <v>Low Stagnation</v>
      </c>
      <c r="AU1179" t="str">
        <f>IF(HR[[#This Row],[MonthlyIncome]]&lt;4000,"Low Salary",
IF(HR[[#This Row],[MonthlyIncome]]&lt;8000,"Medium Salary","High Salary"))</f>
        <v>High Salary</v>
      </c>
    </row>
    <row r="1180" spans="1:47">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IF(HR[[#This Row],[OverTime]]="Yes",1,0)</f>
        <v>0</v>
      </c>
      <c r="AK1180">
        <f>IF(HR[[#This Row],[JobSatisfaction]]&lt;=2,1,0)</f>
        <v>0</v>
      </c>
      <c r="AL1180">
        <f>IF(HR[[#This Row],[WorkLifeBalance]]&lt;=2,1,0)</f>
        <v>0</v>
      </c>
      <c r="AM1180">
        <f>IF(HR[[#This Row],[MonthlyIncome]]&lt;AVERAGE(HR[MonthlyIncome]),1,0)</f>
        <v>1</v>
      </c>
      <c r="AN1180">
        <f>IF(HR[[#This Row],[EnvironmentSatisfaction]]&lt;=2,1,0)</f>
        <v>0</v>
      </c>
      <c r="AO1180">
        <f>IF(HR[[#This Row],[YearsSinceLastPromotion]]&gt;4,1,0)</f>
        <v>0</v>
      </c>
      <c r="AP1180">
        <f>(HR[[#This Row],[OverTimeFlag]]*1.5+HR[[#This Row],[LowJobSatisFlag]]*2.5+HR[[#This Row],[LowWLBFlag]]*2+HR[[#This Row],[LowSalaryFlag]]*1.5+HR[[#This Row],[LowEnviFlag]]*2+HR[[#This Row],[LowProFlag]]*0.5)/10</f>
        <v>0.15</v>
      </c>
      <c r="AQ1180" t="str">
        <f>IF(A1180&gt;=_xlfn.PERCENTILE.INC($A$2:$A$1000,0.8),"High Risk",
IF(HR[[#This Row],[AttritionRiskScore]]&gt;=_xlfn.PERCENTILE.INC($AP$2:$AP$1000,0.5),"Medium Risk","Low Risk"))</f>
        <v>Low Risk</v>
      </c>
      <c r="AR1180">
        <f>(HR[[#This Row],[OverTimeFlag]]*4+HR[[#This Row],[LowWLBFlag]]*3+HR[[#This Row],[LowJobSatisFlag]]*2+HR[[#This Row],[LowProFlag]]*1)/10</f>
        <v>0</v>
      </c>
      <c r="AS1180" t="str">
        <f t="shared" si="18"/>
        <v>Low Burnout</v>
      </c>
      <c r="AT1180" t="str">
        <f>IF(HR[[#This Row],[YearsSinceLastPromotion]]&gt;4,"High Stagnation",
IF(HR[[#This Row],[YearsSinceLastPromotion]]&gt;=3,"Medium Stagnation","Low Stagnation"))</f>
        <v>Low Stagnation</v>
      </c>
      <c r="AU1180" t="str">
        <f>IF(HR[[#This Row],[MonthlyIncome]]&lt;4000,"Low Salary",
IF(HR[[#This Row],[MonthlyIncome]]&lt;8000,"Medium Salary","High Salary"))</f>
        <v>Low Salary</v>
      </c>
    </row>
    <row r="1181" spans="1:47">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IF(HR[[#This Row],[OverTime]]="Yes",1,0)</f>
        <v>0</v>
      </c>
      <c r="AK1181">
        <f>IF(HR[[#This Row],[JobSatisfaction]]&lt;=2,1,0)</f>
        <v>1</v>
      </c>
      <c r="AL1181">
        <f>IF(HR[[#This Row],[WorkLifeBalance]]&lt;=2,1,0)</f>
        <v>0</v>
      </c>
      <c r="AM1181">
        <f>IF(HR[[#This Row],[MonthlyIncome]]&lt;AVERAGE(HR[MonthlyIncome]),1,0)</f>
        <v>1</v>
      </c>
      <c r="AN1181">
        <f>IF(HR[[#This Row],[EnvironmentSatisfaction]]&lt;=2,1,0)</f>
        <v>0</v>
      </c>
      <c r="AO1181">
        <f>IF(HR[[#This Row],[YearsSinceLastPromotion]]&gt;4,1,0)</f>
        <v>1</v>
      </c>
      <c r="AP1181">
        <f>(HR[[#This Row],[OverTimeFlag]]*1.5+HR[[#This Row],[LowJobSatisFlag]]*2.5+HR[[#This Row],[LowWLBFlag]]*2+HR[[#This Row],[LowSalaryFlag]]*1.5+HR[[#This Row],[LowEnviFlag]]*2+HR[[#This Row],[LowProFlag]]*0.5)/10</f>
        <v>0.45</v>
      </c>
      <c r="AQ1181" t="str">
        <f>IF(A1181&gt;=_xlfn.PERCENTILE.INC($A$2:$A$1000,0.8),"High Risk",
IF(HR[[#This Row],[AttritionRiskScore]]&gt;=_xlfn.PERCENTILE.INC($AP$2:$AP$1000,0.5),"Medium Risk","Low Risk"))</f>
        <v>Medium Risk</v>
      </c>
      <c r="AR1181">
        <f>(HR[[#This Row],[OverTimeFlag]]*4+HR[[#This Row],[LowWLBFlag]]*3+HR[[#This Row],[LowJobSatisFlag]]*2+HR[[#This Row],[LowProFlag]]*1)/10</f>
        <v>0.3</v>
      </c>
      <c r="AS1181" t="str">
        <f t="shared" si="18"/>
        <v>Low Burnout</v>
      </c>
      <c r="AT1181" t="str">
        <f>IF(HR[[#This Row],[YearsSinceLastPromotion]]&gt;4,"High Stagnation",
IF(HR[[#This Row],[YearsSinceLastPromotion]]&gt;=3,"Medium Stagnation","Low Stagnation"))</f>
        <v>High Stagnation</v>
      </c>
      <c r="AU1181" t="str">
        <f>IF(HR[[#This Row],[MonthlyIncome]]&lt;4000,"Low Salary",
IF(HR[[#This Row],[MonthlyIncome]]&lt;8000,"Medium Salary","High Salary"))</f>
        <v>Medium Salary</v>
      </c>
    </row>
    <row r="1182" spans="1:47">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IF(HR[[#This Row],[OverTime]]="Yes",1,0)</f>
        <v>0</v>
      </c>
      <c r="AK1182">
        <f>IF(HR[[#This Row],[JobSatisfaction]]&lt;=2,1,0)</f>
        <v>1</v>
      </c>
      <c r="AL1182">
        <f>IF(HR[[#This Row],[WorkLifeBalance]]&lt;=2,1,0)</f>
        <v>0</v>
      </c>
      <c r="AM1182">
        <f>IF(HR[[#This Row],[MonthlyIncome]]&lt;AVERAGE(HR[MonthlyIncome]),1,0)</f>
        <v>1</v>
      </c>
      <c r="AN1182">
        <f>IF(HR[[#This Row],[EnvironmentSatisfaction]]&lt;=2,1,0)</f>
        <v>1</v>
      </c>
      <c r="AO1182">
        <f>IF(HR[[#This Row],[YearsSinceLastPromotion]]&gt;4,1,0)</f>
        <v>0</v>
      </c>
      <c r="AP1182">
        <f>(HR[[#This Row],[OverTimeFlag]]*1.5+HR[[#This Row],[LowJobSatisFlag]]*2.5+HR[[#This Row],[LowWLBFlag]]*2+HR[[#This Row],[LowSalaryFlag]]*1.5+HR[[#This Row],[LowEnviFlag]]*2+HR[[#This Row],[LowProFlag]]*0.5)/10</f>
        <v>0.6</v>
      </c>
      <c r="AQ1182" t="str">
        <f>IF(A1182&gt;=_xlfn.PERCENTILE.INC($A$2:$A$1000,0.8),"High Risk",
IF(HR[[#This Row],[AttritionRiskScore]]&gt;=_xlfn.PERCENTILE.INC($AP$2:$AP$1000,0.5),"Medium Risk","Low Risk"))</f>
        <v>Medium Risk</v>
      </c>
      <c r="AR1182">
        <f>(HR[[#This Row],[OverTimeFlag]]*4+HR[[#This Row],[LowWLBFlag]]*3+HR[[#This Row],[LowJobSatisFlag]]*2+HR[[#This Row],[LowProFlag]]*1)/10</f>
        <v>0.2</v>
      </c>
      <c r="AS1182" t="str">
        <f t="shared" si="18"/>
        <v>Low Burnout</v>
      </c>
      <c r="AT1182" t="str">
        <f>IF(HR[[#This Row],[YearsSinceLastPromotion]]&gt;4,"High Stagnation",
IF(HR[[#This Row],[YearsSinceLastPromotion]]&gt;=3,"Medium Stagnation","Low Stagnation"))</f>
        <v>Low Stagnation</v>
      </c>
      <c r="AU1182" t="str">
        <f>IF(HR[[#This Row],[MonthlyIncome]]&lt;4000,"Low Salary",
IF(HR[[#This Row],[MonthlyIncome]]&lt;8000,"Medium Salary","High Salary"))</f>
        <v>Low Salary</v>
      </c>
    </row>
    <row r="1183" spans="1:47">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IF(HR[[#This Row],[OverTime]]="Yes",1,0)</f>
        <v>1</v>
      </c>
      <c r="AK1183">
        <f>IF(HR[[#This Row],[JobSatisfaction]]&lt;=2,1,0)</f>
        <v>0</v>
      </c>
      <c r="AL1183">
        <f>IF(HR[[#This Row],[WorkLifeBalance]]&lt;=2,1,0)</f>
        <v>0</v>
      </c>
      <c r="AM1183">
        <f>IF(HR[[#This Row],[MonthlyIncome]]&lt;AVERAGE(HR[MonthlyIncome]),1,0)</f>
        <v>0</v>
      </c>
      <c r="AN1183">
        <f>IF(HR[[#This Row],[EnvironmentSatisfaction]]&lt;=2,1,0)</f>
        <v>0</v>
      </c>
      <c r="AO1183">
        <f>IF(HR[[#This Row],[YearsSinceLastPromotion]]&gt;4,1,0)</f>
        <v>0</v>
      </c>
      <c r="AP1183">
        <f>(HR[[#This Row],[OverTimeFlag]]*1.5+HR[[#This Row],[LowJobSatisFlag]]*2.5+HR[[#This Row],[LowWLBFlag]]*2+HR[[#This Row],[LowSalaryFlag]]*1.5+HR[[#This Row],[LowEnviFlag]]*2+HR[[#This Row],[LowProFlag]]*0.5)/10</f>
        <v>0.15</v>
      </c>
      <c r="AQ1183" t="str">
        <f>IF(A1183&gt;=_xlfn.PERCENTILE.INC($A$2:$A$1000,0.8),"High Risk",
IF(HR[[#This Row],[AttritionRiskScore]]&gt;=_xlfn.PERCENTILE.INC($AP$2:$AP$1000,0.5),"Medium Risk","Low Risk"))</f>
        <v>High Risk</v>
      </c>
      <c r="AR1183">
        <f>(HR[[#This Row],[OverTimeFlag]]*4+HR[[#This Row],[LowWLBFlag]]*3+HR[[#This Row],[LowJobSatisFlag]]*2+HR[[#This Row],[LowProFlag]]*1)/10</f>
        <v>0.4</v>
      </c>
      <c r="AS1183" t="str">
        <f t="shared" si="18"/>
        <v>Medium Burnout</v>
      </c>
      <c r="AT1183" t="str">
        <f>IF(HR[[#This Row],[YearsSinceLastPromotion]]&gt;4,"High Stagnation",
IF(HR[[#This Row],[YearsSinceLastPromotion]]&gt;=3,"Medium Stagnation","Low Stagnation"))</f>
        <v>Low Stagnation</v>
      </c>
      <c r="AU1183" t="str">
        <f>IF(HR[[#This Row],[MonthlyIncome]]&lt;4000,"Low Salary",
IF(HR[[#This Row],[MonthlyIncome]]&lt;8000,"Medium Salary","High Salary"))</f>
        <v>High Salary</v>
      </c>
    </row>
    <row r="1184" spans="1:47">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IF(HR[[#This Row],[OverTime]]="Yes",1,0)</f>
        <v>0</v>
      </c>
      <c r="AK1184">
        <f>IF(HR[[#This Row],[JobSatisfaction]]&lt;=2,1,0)</f>
        <v>0</v>
      </c>
      <c r="AL1184">
        <f>IF(HR[[#This Row],[WorkLifeBalance]]&lt;=2,1,0)</f>
        <v>0</v>
      </c>
      <c r="AM1184">
        <f>IF(HR[[#This Row],[MonthlyIncome]]&lt;AVERAGE(HR[MonthlyIncome]),1,0)</f>
        <v>1</v>
      </c>
      <c r="AN1184">
        <f>IF(HR[[#This Row],[EnvironmentSatisfaction]]&lt;=2,1,0)</f>
        <v>0</v>
      </c>
      <c r="AO1184">
        <f>IF(HR[[#This Row],[YearsSinceLastPromotion]]&gt;4,1,0)</f>
        <v>0</v>
      </c>
      <c r="AP1184">
        <f>(HR[[#This Row],[OverTimeFlag]]*1.5+HR[[#This Row],[LowJobSatisFlag]]*2.5+HR[[#This Row],[LowWLBFlag]]*2+HR[[#This Row],[LowSalaryFlag]]*1.5+HR[[#This Row],[LowEnviFlag]]*2+HR[[#This Row],[LowProFlag]]*0.5)/10</f>
        <v>0.15</v>
      </c>
      <c r="AQ1184" t="str">
        <f>IF(A1184&gt;=_xlfn.PERCENTILE.INC($A$2:$A$1000,0.8),"High Risk",
IF(HR[[#This Row],[AttritionRiskScore]]&gt;=_xlfn.PERCENTILE.INC($AP$2:$AP$1000,0.5),"Medium Risk","Low Risk"))</f>
        <v>Low Risk</v>
      </c>
      <c r="AR1184">
        <f>(HR[[#This Row],[OverTimeFlag]]*4+HR[[#This Row],[LowWLBFlag]]*3+HR[[#This Row],[LowJobSatisFlag]]*2+HR[[#This Row],[LowProFlag]]*1)/10</f>
        <v>0</v>
      </c>
      <c r="AS1184" t="str">
        <f t="shared" si="18"/>
        <v>Low Burnout</v>
      </c>
      <c r="AT1184" t="str">
        <f>IF(HR[[#This Row],[YearsSinceLastPromotion]]&gt;4,"High Stagnation",
IF(HR[[#This Row],[YearsSinceLastPromotion]]&gt;=3,"Medium Stagnation","Low Stagnation"))</f>
        <v>Low Stagnation</v>
      </c>
      <c r="AU1184" t="str">
        <f>IF(HR[[#This Row],[MonthlyIncome]]&lt;4000,"Low Salary",
IF(HR[[#This Row],[MonthlyIncome]]&lt;8000,"Medium Salary","High Salary"))</f>
        <v>Medium Salary</v>
      </c>
    </row>
    <row r="1185" spans="1:47">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IF(HR[[#This Row],[OverTime]]="Yes",1,0)</f>
        <v>0</v>
      </c>
      <c r="AK1185">
        <f>IF(HR[[#This Row],[JobSatisfaction]]&lt;=2,1,0)</f>
        <v>1</v>
      </c>
      <c r="AL1185">
        <f>IF(HR[[#This Row],[WorkLifeBalance]]&lt;=2,1,0)</f>
        <v>0</v>
      </c>
      <c r="AM1185">
        <f>IF(HR[[#This Row],[MonthlyIncome]]&lt;AVERAGE(HR[MonthlyIncome]),1,0)</f>
        <v>0</v>
      </c>
      <c r="AN1185">
        <f>IF(HR[[#This Row],[EnvironmentSatisfaction]]&lt;=2,1,0)</f>
        <v>0</v>
      </c>
      <c r="AO1185">
        <f>IF(HR[[#This Row],[YearsSinceLastPromotion]]&gt;4,1,0)</f>
        <v>0</v>
      </c>
      <c r="AP1185">
        <f>(HR[[#This Row],[OverTimeFlag]]*1.5+HR[[#This Row],[LowJobSatisFlag]]*2.5+HR[[#This Row],[LowWLBFlag]]*2+HR[[#This Row],[LowSalaryFlag]]*1.5+HR[[#This Row],[LowEnviFlag]]*2+HR[[#This Row],[LowProFlag]]*0.5)/10</f>
        <v>0.25</v>
      </c>
      <c r="AQ1185" t="str">
        <f>IF(A1185&gt;=_xlfn.PERCENTILE.INC($A$2:$A$1000,0.8),"High Risk",
IF(HR[[#This Row],[AttritionRiskScore]]&gt;=_xlfn.PERCENTILE.INC($AP$2:$AP$1000,0.5),"Medium Risk","Low Risk"))</f>
        <v>Low Risk</v>
      </c>
      <c r="AR1185">
        <f>(HR[[#This Row],[OverTimeFlag]]*4+HR[[#This Row],[LowWLBFlag]]*3+HR[[#This Row],[LowJobSatisFlag]]*2+HR[[#This Row],[LowProFlag]]*1)/10</f>
        <v>0.2</v>
      </c>
      <c r="AS1185" t="str">
        <f t="shared" si="18"/>
        <v>Low Burnout</v>
      </c>
      <c r="AT1185" t="str">
        <f>IF(HR[[#This Row],[YearsSinceLastPromotion]]&gt;4,"High Stagnation",
IF(HR[[#This Row],[YearsSinceLastPromotion]]&gt;=3,"Medium Stagnation","Low Stagnation"))</f>
        <v>Low Stagnation</v>
      </c>
      <c r="AU1185" t="str">
        <f>IF(HR[[#This Row],[MonthlyIncome]]&lt;4000,"Low Salary",
IF(HR[[#This Row],[MonthlyIncome]]&lt;8000,"Medium Salary","High Salary"))</f>
        <v>Medium Salary</v>
      </c>
    </row>
    <row r="1186" spans="1:47">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IF(HR[[#This Row],[OverTime]]="Yes",1,0)</f>
        <v>0</v>
      </c>
      <c r="AK1186">
        <f>IF(HR[[#This Row],[JobSatisfaction]]&lt;=2,1,0)</f>
        <v>0</v>
      </c>
      <c r="AL1186">
        <f>IF(HR[[#This Row],[WorkLifeBalance]]&lt;=2,1,0)</f>
        <v>0</v>
      </c>
      <c r="AM1186">
        <f>IF(HR[[#This Row],[MonthlyIncome]]&lt;AVERAGE(HR[MonthlyIncome]),1,0)</f>
        <v>0</v>
      </c>
      <c r="AN1186">
        <f>IF(HR[[#This Row],[EnvironmentSatisfaction]]&lt;=2,1,0)</f>
        <v>1</v>
      </c>
      <c r="AO1186">
        <f>IF(HR[[#This Row],[YearsSinceLastPromotion]]&gt;4,1,0)</f>
        <v>0</v>
      </c>
      <c r="AP1186">
        <f>(HR[[#This Row],[OverTimeFlag]]*1.5+HR[[#This Row],[LowJobSatisFlag]]*2.5+HR[[#This Row],[LowWLBFlag]]*2+HR[[#This Row],[LowSalaryFlag]]*1.5+HR[[#This Row],[LowEnviFlag]]*2+HR[[#This Row],[LowProFlag]]*0.5)/10</f>
        <v>0.2</v>
      </c>
      <c r="AQ1186" t="str">
        <f>IF(A1186&gt;=_xlfn.PERCENTILE.INC($A$2:$A$1000,0.8),"High Risk",
IF(HR[[#This Row],[AttritionRiskScore]]&gt;=_xlfn.PERCENTILE.INC($AP$2:$AP$1000,0.5),"Medium Risk","Low Risk"))</f>
        <v>High Risk</v>
      </c>
      <c r="AR1186">
        <f>(HR[[#This Row],[OverTimeFlag]]*4+HR[[#This Row],[LowWLBFlag]]*3+HR[[#This Row],[LowJobSatisFlag]]*2+HR[[#This Row],[LowProFlag]]*1)/10</f>
        <v>0</v>
      </c>
      <c r="AS1186" t="str">
        <f t="shared" si="18"/>
        <v>Low Burnout</v>
      </c>
      <c r="AT1186" t="str">
        <f>IF(HR[[#This Row],[YearsSinceLastPromotion]]&gt;4,"High Stagnation",
IF(HR[[#This Row],[YearsSinceLastPromotion]]&gt;=3,"Medium Stagnation","Low Stagnation"))</f>
        <v>Medium Stagnation</v>
      </c>
      <c r="AU1186" t="str">
        <f>IF(HR[[#This Row],[MonthlyIncome]]&lt;4000,"Low Salary",
IF(HR[[#This Row],[MonthlyIncome]]&lt;8000,"Medium Salary","High Salary"))</f>
        <v>High Salary</v>
      </c>
    </row>
    <row r="1187" spans="1:47">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IF(HR[[#This Row],[OverTime]]="Yes",1,0)</f>
        <v>0</v>
      </c>
      <c r="AK1187">
        <f>IF(HR[[#This Row],[JobSatisfaction]]&lt;=2,1,0)</f>
        <v>0</v>
      </c>
      <c r="AL1187">
        <f>IF(HR[[#This Row],[WorkLifeBalance]]&lt;=2,1,0)</f>
        <v>0</v>
      </c>
      <c r="AM1187">
        <f>IF(HR[[#This Row],[MonthlyIncome]]&lt;AVERAGE(HR[MonthlyIncome]),1,0)</f>
        <v>0</v>
      </c>
      <c r="AN1187">
        <f>IF(HR[[#This Row],[EnvironmentSatisfaction]]&lt;=2,1,0)</f>
        <v>0</v>
      </c>
      <c r="AO1187">
        <f>IF(HR[[#This Row],[YearsSinceLastPromotion]]&gt;4,1,0)</f>
        <v>1</v>
      </c>
      <c r="AP1187">
        <f>(HR[[#This Row],[OverTimeFlag]]*1.5+HR[[#This Row],[LowJobSatisFlag]]*2.5+HR[[#This Row],[LowWLBFlag]]*2+HR[[#This Row],[LowSalaryFlag]]*1.5+HR[[#This Row],[LowEnviFlag]]*2+HR[[#This Row],[LowProFlag]]*0.5)/10</f>
        <v>0.05</v>
      </c>
      <c r="AQ1187" t="str">
        <f>IF(A1187&gt;=_xlfn.PERCENTILE.INC($A$2:$A$1000,0.8),"High Risk",
IF(HR[[#This Row],[AttritionRiskScore]]&gt;=_xlfn.PERCENTILE.INC($AP$2:$AP$1000,0.5),"Medium Risk","Low Risk"))</f>
        <v>Low Risk</v>
      </c>
      <c r="AR1187">
        <f>(HR[[#This Row],[OverTimeFlag]]*4+HR[[#This Row],[LowWLBFlag]]*3+HR[[#This Row],[LowJobSatisFlag]]*2+HR[[#This Row],[LowProFlag]]*1)/10</f>
        <v>0.1</v>
      </c>
      <c r="AS1187" t="str">
        <f t="shared" si="18"/>
        <v>Low Burnout</v>
      </c>
      <c r="AT1187" t="str">
        <f>IF(HR[[#This Row],[YearsSinceLastPromotion]]&gt;4,"High Stagnation",
IF(HR[[#This Row],[YearsSinceLastPromotion]]&gt;=3,"Medium Stagnation","Low Stagnation"))</f>
        <v>High Stagnation</v>
      </c>
      <c r="AU1187" t="str">
        <f>IF(HR[[#This Row],[MonthlyIncome]]&lt;4000,"Low Salary",
IF(HR[[#This Row],[MonthlyIncome]]&lt;8000,"Medium Salary","High Salary"))</f>
        <v>High Salary</v>
      </c>
    </row>
    <row r="1188" spans="1:47">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IF(HR[[#This Row],[OverTime]]="Yes",1,0)</f>
        <v>1</v>
      </c>
      <c r="AK1188">
        <f>IF(HR[[#This Row],[JobSatisfaction]]&lt;=2,1,0)</f>
        <v>0</v>
      </c>
      <c r="AL1188">
        <f>IF(HR[[#This Row],[WorkLifeBalance]]&lt;=2,1,0)</f>
        <v>0</v>
      </c>
      <c r="AM1188">
        <f>IF(HR[[#This Row],[MonthlyIncome]]&lt;AVERAGE(HR[MonthlyIncome]),1,0)</f>
        <v>1</v>
      </c>
      <c r="AN1188">
        <f>IF(HR[[#This Row],[EnvironmentSatisfaction]]&lt;=2,1,0)</f>
        <v>0</v>
      </c>
      <c r="AO1188">
        <f>IF(HR[[#This Row],[YearsSinceLastPromotion]]&gt;4,1,0)</f>
        <v>1</v>
      </c>
      <c r="AP1188">
        <f>(HR[[#This Row],[OverTimeFlag]]*1.5+HR[[#This Row],[LowJobSatisFlag]]*2.5+HR[[#This Row],[LowWLBFlag]]*2+HR[[#This Row],[LowSalaryFlag]]*1.5+HR[[#This Row],[LowEnviFlag]]*2+HR[[#This Row],[LowProFlag]]*0.5)/10</f>
        <v>0.35</v>
      </c>
      <c r="AQ1188" t="str">
        <f>IF(A1188&gt;=_xlfn.PERCENTILE.INC($A$2:$A$1000,0.8),"High Risk",
IF(HR[[#This Row],[AttritionRiskScore]]&gt;=_xlfn.PERCENTILE.INC($AP$2:$AP$1000,0.5),"Medium Risk","Low Risk"))</f>
        <v>Medium Risk</v>
      </c>
      <c r="AR1188">
        <f>(HR[[#This Row],[OverTimeFlag]]*4+HR[[#This Row],[LowWLBFlag]]*3+HR[[#This Row],[LowJobSatisFlag]]*2+HR[[#This Row],[LowProFlag]]*1)/10</f>
        <v>0.5</v>
      </c>
      <c r="AS1188" t="str">
        <f t="shared" si="18"/>
        <v>Medium Burnout</v>
      </c>
      <c r="AT1188" t="str">
        <f>IF(HR[[#This Row],[YearsSinceLastPromotion]]&gt;4,"High Stagnation",
IF(HR[[#This Row],[YearsSinceLastPromotion]]&gt;=3,"Medium Stagnation","Low Stagnation"))</f>
        <v>High Stagnation</v>
      </c>
      <c r="AU1188" t="str">
        <f>IF(HR[[#This Row],[MonthlyIncome]]&lt;4000,"Low Salary",
IF(HR[[#This Row],[MonthlyIncome]]&lt;8000,"Medium Salary","High Salary"))</f>
        <v>Medium Salary</v>
      </c>
    </row>
    <row r="1189" spans="1:47">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IF(HR[[#This Row],[OverTime]]="Yes",1,0)</f>
        <v>0</v>
      </c>
      <c r="AK1189">
        <f>IF(HR[[#This Row],[JobSatisfaction]]&lt;=2,1,0)</f>
        <v>0</v>
      </c>
      <c r="AL1189">
        <f>IF(HR[[#This Row],[WorkLifeBalance]]&lt;=2,1,0)</f>
        <v>0</v>
      </c>
      <c r="AM1189">
        <f>IF(HR[[#This Row],[MonthlyIncome]]&lt;AVERAGE(HR[MonthlyIncome]),1,0)</f>
        <v>1</v>
      </c>
      <c r="AN1189">
        <f>IF(HR[[#This Row],[EnvironmentSatisfaction]]&lt;=2,1,0)</f>
        <v>0</v>
      </c>
      <c r="AO1189">
        <f>IF(HR[[#This Row],[YearsSinceLastPromotion]]&gt;4,1,0)</f>
        <v>0</v>
      </c>
      <c r="AP1189">
        <f>(HR[[#This Row],[OverTimeFlag]]*1.5+HR[[#This Row],[LowJobSatisFlag]]*2.5+HR[[#This Row],[LowWLBFlag]]*2+HR[[#This Row],[LowSalaryFlag]]*1.5+HR[[#This Row],[LowEnviFlag]]*2+HR[[#This Row],[LowProFlag]]*0.5)/10</f>
        <v>0.15</v>
      </c>
      <c r="AQ1189" t="str">
        <f>IF(A1189&gt;=_xlfn.PERCENTILE.INC($A$2:$A$1000,0.8),"High Risk",
IF(HR[[#This Row],[AttritionRiskScore]]&gt;=_xlfn.PERCENTILE.INC($AP$2:$AP$1000,0.5),"Medium Risk","Low Risk"))</f>
        <v>Low Risk</v>
      </c>
      <c r="AR1189">
        <f>(HR[[#This Row],[OverTimeFlag]]*4+HR[[#This Row],[LowWLBFlag]]*3+HR[[#This Row],[LowJobSatisFlag]]*2+HR[[#This Row],[LowProFlag]]*1)/10</f>
        <v>0</v>
      </c>
      <c r="AS1189" t="str">
        <f t="shared" si="18"/>
        <v>Low Burnout</v>
      </c>
      <c r="AT1189" t="str">
        <f>IF(HR[[#This Row],[YearsSinceLastPromotion]]&gt;4,"High Stagnation",
IF(HR[[#This Row],[YearsSinceLastPromotion]]&gt;=3,"Medium Stagnation","Low Stagnation"))</f>
        <v>Low Stagnation</v>
      </c>
      <c r="AU1189" t="str">
        <f>IF(HR[[#This Row],[MonthlyIncome]]&lt;4000,"Low Salary",
IF(HR[[#This Row],[MonthlyIncome]]&lt;8000,"Medium Salary","High Salary"))</f>
        <v>Medium Salary</v>
      </c>
    </row>
    <row r="1190" spans="1:47">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IF(HR[[#This Row],[OverTime]]="Yes",1,0)</f>
        <v>1</v>
      </c>
      <c r="AK1190">
        <f>IF(HR[[#This Row],[JobSatisfaction]]&lt;=2,1,0)</f>
        <v>1</v>
      </c>
      <c r="AL1190">
        <f>IF(HR[[#This Row],[WorkLifeBalance]]&lt;=2,1,0)</f>
        <v>1</v>
      </c>
      <c r="AM1190">
        <f>IF(HR[[#This Row],[MonthlyIncome]]&lt;AVERAGE(HR[MonthlyIncome]),1,0)</f>
        <v>1</v>
      </c>
      <c r="AN1190">
        <f>IF(HR[[#This Row],[EnvironmentSatisfaction]]&lt;=2,1,0)</f>
        <v>1</v>
      </c>
      <c r="AO1190">
        <f>IF(HR[[#This Row],[YearsSinceLastPromotion]]&gt;4,1,0)</f>
        <v>0</v>
      </c>
      <c r="AP1190">
        <f>(HR[[#This Row],[OverTimeFlag]]*1.5+HR[[#This Row],[LowJobSatisFlag]]*2.5+HR[[#This Row],[LowWLBFlag]]*2+HR[[#This Row],[LowSalaryFlag]]*1.5+HR[[#This Row],[LowEnviFlag]]*2+HR[[#This Row],[LowProFlag]]*0.5)/10</f>
        <v>0.95</v>
      </c>
      <c r="AQ1190" t="str">
        <f>IF(A1190&gt;=_xlfn.PERCENTILE.INC($A$2:$A$1000,0.8),"High Risk",
IF(HR[[#This Row],[AttritionRiskScore]]&gt;=_xlfn.PERCENTILE.INC($AP$2:$AP$1000,0.5),"Medium Risk","Low Risk"))</f>
        <v>Medium Risk</v>
      </c>
      <c r="AR1190">
        <f>(HR[[#This Row],[OverTimeFlag]]*4+HR[[#This Row],[LowWLBFlag]]*3+HR[[#This Row],[LowJobSatisFlag]]*2+HR[[#This Row],[LowProFlag]]*1)/10</f>
        <v>0.9</v>
      </c>
      <c r="AS1190" t="str">
        <f t="shared" si="18"/>
        <v>High Burnout</v>
      </c>
      <c r="AT1190" t="str">
        <f>IF(HR[[#This Row],[YearsSinceLastPromotion]]&gt;4,"High Stagnation",
IF(HR[[#This Row],[YearsSinceLastPromotion]]&gt;=3,"Medium Stagnation","Low Stagnation"))</f>
        <v>Low Stagnation</v>
      </c>
      <c r="AU1190" t="str">
        <f>IF(HR[[#This Row],[MonthlyIncome]]&lt;4000,"Low Salary",
IF(HR[[#This Row],[MonthlyIncome]]&lt;8000,"Medium Salary","High Salary"))</f>
        <v>Medium Salary</v>
      </c>
    </row>
    <row r="1191" spans="1:47">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IF(HR[[#This Row],[OverTime]]="Yes",1,0)</f>
        <v>0</v>
      </c>
      <c r="AK1191">
        <f>IF(HR[[#This Row],[JobSatisfaction]]&lt;=2,1,0)</f>
        <v>0</v>
      </c>
      <c r="AL1191">
        <f>IF(HR[[#This Row],[WorkLifeBalance]]&lt;=2,1,0)</f>
        <v>0</v>
      </c>
      <c r="AM1191">
        <f>IF(HR[[#This Row],[MonthlyIncome]]&lt;AVERAGE(HR[MonthlyIncome]),1,0)</f>
        <v>1</v>
      </c>
      <c r="AN1191">
        <f>IF(HR[[#This Row],[EnvironmentSatisfaction]]&lt;=2,1,0)</f>
        <v>0</v>
      </c>
      <c r="AO1191">
        <f>IF(HR[[#This Row],[YearsSinceLastPromotion]]&gt;4,1,0)</f>
        <v>0</v>
      </c>
      <c r="AP1191">
        <f>(HR[[#This Row],[OverTimeFlag]]*1.5+HR[[#This Row],[LowJobSatisFlag]]*2.5+HR[[#This Row],[LowWLBFlag]]*2+HR[[#This Row],[LowSalaryFlag]]*1.5+HR[[#This Row],[LowEnviFlag]]*2+HR[[#This Row],[LowProFlag]]*0.5)/10</f>
        <v>0.15</v>
      </c>
      <c r="AQ1191" t="str">
        <f>IF(A1191&gt;=_xlfn.PERCENTILE.INC($A$2:$A$1000,0.8),"High Risk",
IF(HR[[#This Row],[AttritionRiskScore]]&gt;=_xlfn.PERCENTILE.INC($AP$2:$AP$1000,0.5),"Medium Risk","Low Risk"))</f>
        <v>Low Risk</v>
      </c>
      <c r="AR1191">
        <f>(HR[[#This Row],[OverTimeFlag]]*4+HR[[#This Row],[LowWLBFlag]]*3+HR[[#This Row],[LowJobSatisFlag]]*2+HR[[#This Row],[LowProFlag]]*1)/10</f>
        <v>0</v>
      </c>
      <c r="AS1191" t="str">
        <f t="shared" si="18"/>
        <v>Low Burnout</v>
      </c>
      <c r="AT1191" t="str">
        <f>IF(HR[[#This Row],[YearsSinceLastPromotion]]&gt;4,"High Stagnation",
IF(HR[[#This Row],[YearsSinceLastPromotion]]&gt;=3,"Medium Stagnation","Low Stagnation"))</f>
        <v>Low Stagnation</v>
      </c>
      <c r="AU1191" t="str">
        <f>IF(HR[[#This Row],[MonthlyIncome]]&lt;4000,"Low Salary",
IF(HR[[#This Row],[MonthlyIncome]]&lt;8000,"Medium Salary","High Salary"))</f>
        <v>Medium Salary</v>
      </c>
    </row>
    <row r="1192" spans="1:47">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IF(HR[[#This Row],[OverTime]]="Yes",1,0)</f>
        <v>0</v>
      </c>
      <c r="AK1192">
        <f>IF(HR[[#This Row],[JobSatisfaction]]&lt;=2,1,0)</f>
        <v>1</v>
      </c>
      <c r="AL1192">
        <f>IF(HR[[#This Row],[WorkLifeBalance]]&lt;=2,1,0)</f>
        <v>1</v>
      </c>
      <c r="AM1192">
        <f>IF(HR[[#This Row],[MonthlyIncome]]&lt;AVERAGE(HR[MonthlyIncome]),1,0)</f>
        <v>1</v>
      </c>
      <c r="AN1192">
        <f>IF(HR[[#This Row],[EnvironmentSatisfaction]]&lt;=2,1,0)</f>
        <v>0</v>
      </c>
      <c r="AO1192">
        <f>IF(HR[[#This Row],[YearsSinceLastPromotion]]&gt;4,1,0)</f>
        <v>0</v>
      </c>
      <c r="AP1192">
        <f>(HR[[#This Row],[OverTimeFlag]]*1.5+HR[[#This Row],[LowJobSatisFlag]]*2.5+HR[[#This Row],[LowWLBFlag]]*2+HR[[#This Row],[LowSalaryFlag]]*1.5+HR[[#This Row],[LowEnviFlag]]*2+HR[[#This Row],[LowProFlag]]*0.5)/10</f>
        <v>0.6</v>
      </c>
      <c r="AQ1192" t="str">
        <f>IF(A1192&gt;=_xlfn.PERCENTILE.INC($A$2:$A$1000,0.8),"High Risk",
IF(HR[[#This Row],[AttritionRiskScore]]&gt;=_xlfn.PERCENTILE.INC($AP$2:$AP$1000,0.5),"Medium Risk","Low Risk"))</f>
        <v>Medium Risk</v>
      </c>
      <c r="AR1192">
        <f>(HR[[#This Row],[OverTimeFlag]]*4+HR[[#This Row],[LowWLBFlag]]*3+HR[[#This Row],[LowJobSatisFlag]]*2+HR[[#This Row],[LowProFlag]]*1)/10</f>
        <v>0.5</v>
      </c>
      <c r="AS1192" t="str">
        <f t="shared" si="18"/>
        <v>Medium Burnout</v>
      </c>
      <c r="AT1192" t="str">
        <f>IF(HR[[#This Row],[YearsSinceLastPromotion]]&gt;4,"High Stagnation",
IF(HR[[#This Row],[YearsSinceLastPromotion]]&gt;=3,"Medium Stagnation","Low Stagnation"))</f>
        <v>Low Stagnation</v>
      </c>
      <c r="AU1192" t="str">
        <f>IF(HR[[#This Row],[MonthlyIncome]]&lt;4000,"Low Salary",
IF(HR[[#This Row],[MonthlyIncome]]&lt;8000,"Medium Salary","High Salary"))</f>
        <v>Medium Salary</v>
      </c>
    </row>
    <row r="1193" spans="1:47">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IF(HR[[#This Row],[OverTime]]="Yes",1,0)</f>
        <v>0</v>
      </c>
      <c r="AK1193">
        <f>IF(HR[[#This Row],[JobSatisfaction]]&lt;=2,1,0)</f>
        <v>0</v>
      </c>
      <c r="AL1193">
        <f>IF(HR[[#This Row],[WorkLifeBalance]]&lt;=2,1,0)</f>
        <v>0</v>
      </c>
      <c r="AM1193">
        <f>IF(HR[[#This Row],[MonthlyIncome]]&lt;AVERAGE(HR[MonthlyIncome]),1,0)</f>
        <v>1</v>
      </c>
      <c r="AN1193">
        <f>IF(HR[[#This Row],[EnvironmentSatisfaction]]&lt;=2,1,0)</f>
        <v>1</v>
      </c>
      <c r="AO1193">
        <f>IF(HR[[#This Row],[YearsSinceLastPromotion]]&gt;4,1,0)</f>
        <v>0</v>
      </c>
      <c r="AP1193">
        <f>(HR[[#This Row],[OverTimeFlag]]*1.5+HR[[#This Row],[LowJobSatisFlag]]*2.5+HR[[#This Row],[LowWLBFlag]]*2+HR[[#This Row],[LowSalaryFlag]]*1.5+HR[[#This Row],[LowEnviFlag]]*2+HR[[#This Row],[LowProFlag]]*0.5)/10</f>
        <v>0.35</v>
      </c>
      <c r="AQ1193" t="str">
        <f>IF(A1193&gt;=_xlfn.PERCENTILE.INC($A$2:$A$1000,0.8),"High Risk",
IF(HR[[#This Row],[AttritionRiskScore]]&gt;=_xlfn.PERCENTILE.INC($AP$2:$AP$1000,0.5),"Medium Risk","Low Risk"))</f>
        <v>Medium Risk</v>
      </c>
      <c r="AR1193">
        <f>(HR[[#This Row],[OverTimeFlag]]*4+HR[[#This Row],[LowWLBFlag]]*3+HR[[#This Row],[LowJobSatisFlag]]*2+HR[[#This Row],[LowProFlag]]*1)/10</f>
        <v>0</v>
      </c>
      <c r="AS1193" t="str">
        <f t="shared" si="18"/>
        <v>Low Burnout</v>
      </c>
      <c r="AT1193" t="str">
        <f>IF(HR[[#This Row],[YearsSinceLastPromotion]]&gt;4,"High Stagnation",
IF(HR[[#This Row],[YearsSinceLastPromotion]]&gt;=3,"Medium Stagnation","Low Stagnation"))</f>
        <v>Low Stagnation</v>
      </c>
      <c r="AU1193" t="str">
        <f>IF(HR[[#This Row],[MonthlyIncome]]&lt;4000,"Low Salary",
IF(HR[[#This Row],[MonthlyIncome]]&lt;8000,"Medium Salary","High Salary"))</f>
        <v>Medium Salary</v>
      </c>
    </row>
    <row r="1194" spans="1:47">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IF(HR[[#This Row],[OverTime]]="Yes",1,0)</f>
        <v>1</v>
      </c>
      <c r="AK1194">
        <f>IF(HR[[#This Row],[JobSatisfaction]]&lt;=2,1,0)</f>
        <v>1</v>
      </c>
      <c r="AL1194">
        <f>IF(HR[[#This Row],[WorkLifeBalance]]&lt;=2,1,0)</f>
        <v>1</v>
      </c>
      <c r="AM1194">
        <f>IF(HR[[#This Row],[MonthlyIncome]]&lt;AVERAGE(HR[MonthlyIncome]),1,0)</f>
        <v>1</v>
      </c>
      <c r="AN1194">
        <f>IF(HR[[#This Row],[EnvironmentSatisfaction]]&lt;=2,1,0)</f>
        <v>0</v>
      </c>
      <c r="AO1194">
        <f>IF(HR[[#This Row],[YearsSinceLastPromotion]]&gt;4,1,0)</f>
        <v>0</v>
      </c>
      <c r="AP1194">
        <f>(HR[[#This Row],[OverTimeFlag]]*1.5+HR[[#This Row],[LowJobSatisFlag]]*2.5+HR[[#This Row],[LowWLBFlag]]*2+HR[[#This Row],[LowSalaryFlag]]*1.5+HR[[#This Row],[LowEnviFlag]]*2+HR[[#This Row],[LowProFlag]]*0.5)/10</f>
        <v>0.75</v>
      </c>
      <c r="AQ1194" t="str">
        <f>IF(A1194&gt;=_xlfn.PERCENTILE.INC($A$2:$A$1000,0.8),"High Risk",
IF(HR[[#This Row],[AttritionRiskScore]]&gt;=_xlfn.PERCENTILE.INC($AP$2:$AP$1000,0.5),"Medium Risk","Low Risk"))</f>
        <v>High Risk</v>
      </c>
      <c r="AR1194">
        <f>(HR[[#This Row],[OverTimeFlag]]*4+HR[[#This Row],[LowWLBFlag]]*3+HR[[#This Row],[LowJobSatisFlag]]*2+HR[[#This Row],[LowProFlag]]*1)/10</f>
        <v>0.9</v>
      </c>
      <c r="AS1194" t="str">
        <f t="shared" si="18"/>
        <v>High Burnout</v>
      </c>
      <c r="AT1194" t="str">
        <f>IF(HR[[#This Row],[YearsSinceLastPromotion]]&gt;4,"High Stagnation",
IF(HR[[#This Row],[YearsSinceLastPromotion]]&gt;=3,"Medium Stagnation","Low Stagnation"))</f>
        <v>Low Stagnation</v>
      </c>
      <c r="AU1194" t="str">
        <f>IF(HR[[#This Row],[MonthlyIncome]]&lt;4000,"Low Salary",
IF(HR[[#This Row],[MonthlyIncome]]&lt;8000,"Medium Salary","High Salary"))</f>
        <v>Low Salary</v>
      </c>
    </row>
    <row r="1195" spans="1:47">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IF(HR[[#This Row],[OverTime]]="Yes",1,0)</f>
        <v>0</v>
      </c>
      <c r="AK1195">
        <f>IF(HR[[#This Row],[JobSatisfaction]]&lt;=2,1,0)</f>
        <v>1</v>
      </c>
      <c r="AL1195">
        <f>IF(HR[[#This Row],[WorkLifeBalance]]&lt;=2,1,0)</f>
        <v>0</v>
      </c>
      <c r="AM1195">
        <f>IF(HR[[#This Row],[MonthlyIncome]]&lt;AVERAGE(HR[MonthlyIncome]),1,0)</f>
        <v>1</v>
      </c>
      <c r="AN1195">
        <f>IF(HR[[#This Row],[EnvironmentSatisfaction]]&lt;=2,1,0)</f>
        <v>0</v>
      </c>
      <c r="AO1195">
        <f>IF(HR[[#This Row],[YearsSinceLastPromotion]]&gt;4,1,0)</f>
        <v>0</v>
      </c>
      <c r="AP1195">
        <f>(HR[[#This Row],[OverTimeFlag]]*1.5+HR[[#This Row],[LowJobSatisFlag]]*2.5+HR[[#This Row],[LowWLBFlag]]*2+HR[[#This Row],[LowSalaryFlag]]*1.5+HR[[#This Row],[LowEnviFlag]]*2+HR[[#This Row],[LowProFlag]]*0.5)/10</f>
        <v>0.4</v>
      </c>
      <c r="AQ1195" t="str">
        <f>IF(A1195&gt;=_xlfn.PERCENTILE.INC($A$2:$A$1000,0.8),"High Risk",
IF(HR[[#This Row],[AttritionRiskScore]]&gt;=_xlfn.PERCENTILE.INC($AP$2:$AP$1000,0.5),"Medium Risk","Low Risk"))</f>
        <v>Medium Risk</v>
      </c>
      <c r="AR1195">
        <f>(HR[[#This Row],[OverTimeFlag]]*4+HR[[#This Row],[LowWLBFlag]]*3+HR[[#This Row],[LowJobSatisFlag]]*2+HR[[#This Row],[LowProFlag]]*1)/10</f>
        <v>0.2</v>
      </c>
      <c r="AS1195" t="str">
        <f t="shared" si="18"/>
        <v>Low Burnout</v>
      </c>
      <c r="AT1195" t="str">
        <f>IF(HR[[#This Row],[YearsSinceLastPromotion]]&gt;4,"High Stagnation",
IF(HR[[#This Row],[YearsSinceLastPromotion]]&gt;=3,"Medium Stagnation","Low Stagnation"))</f>
        <v>Medium Stagnation</v>
      </c>
      <c r="AU1195" t="str">
        <f>IF(HR[[#This Row],[MonthlyIncome]]&lt;4000,"Low Salary",
IF(HR[[#This Row],[MonthlyIncome]]&lt;8000,"Medium Salary","High Salary"))</f>
        <v>Low Salary</v>
      </c>
    </row>
    <row r="1196" spans="1:47">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IF(HR[[#This Row],[OverTime]]="Yes",1,0)</f>
        <v>0</v>
      </c>
      <c r="AK1196">
        <f>IF(HR[[#This Row],[JobSatisfaction]]&lt;=2,1,0)</f>
        <v>1</v>
      </c>
      <c r="AL1196">
        <f>IF(HR[[#This Row],[WorkLifeBalance]]&lt;=2,1,0)</f>
        <v>0</v>
      </c>
      <c r="AM1196">
        <f>IF(HR[[#This Row],[MonthlyIncome]]&lt;AVERAGE(HR[MonthlyIncome]),1,0)</f>
        <v>0</v>
      </c>
      <c r="AN1196">
        <f>IF(HR[[#This Row],[EnvironmentSatisfaction]]&lt;=2,1,0)</f>
        <v>1</v>
      </c>
      <c r="AO1196">
        <f>IF(HR[[#This Row],[YearsSinceLastPromotion]]&gt;4,1,0)</f>
        <v>0</v>
      </c>
      <c r="AP1196">
        <f>(HR[[#This Row],[OverTimeFlag]]*1.5+HR[[#This Row],[LowJobSatisFlag]]*2.5+HR[[#This Row],[LowWLBFlag]]*2+HR[[#This Row],[LowSalaryFlag]]*1.5+HR[[#This Row],[LowEnviFlag]]*2+HR[[#This Row],[LowProFlag]]*0.5)/10</f>
        <v>0.45</v>
      </c>
      <c r="AQ1196" t="str">
        <f>IF(A1196&gt;=_xlfn.PERCENTILE.INC($A$2:$A$1000,0.8),"High Risk",
IF(HR[[#This Row],[AttritionRiskScore]]&gt;=_xlfn.PERCENTILE.INC($AP$2:$AP$1000,0.5),"Medium Risk","Low Risk"))</f>
        <v>High Risk</v>
      </c>
      <c r="AR1196">
        <f>(HR[[#This Row],[OverTimeFlag]]*4+HR[[#This Row],[LowWLBFlag]]*3+HR[[#This Row],[LowJobSatisFlag]]*2+HR[[#This Row],[LowProFlag]]*1)/10</f>
        <v>0.2</v>
      </c>
      <c r="AS1196" t="str">
        <f t="shared" si="18"/>
        <v>Low Burnout</v>
      </c>
      <c r="AT1196" t="str">
        <f>IF(HR[[#This Row],[YearsSinceLastPromotion]]&gt;4,"High Stagnation",
IF(HR[[#This Row],[YearsSinceLastPromotion]]&gt;=3,"Medium Stagnation","Low Stagnation"))</f>
        <v>Low Stagnation</v>
      </c>
      <c r="AU1196" t="str">
        <f>IF(HR[[#This Row],[MonthlyIncome]]&lt;4000,"Low Salary",
IF(HR[[#This Row],[MonthlyIncome]]&lt;8000,"Medium Salary","High Salary"))</f>
        <v>High Salary</v>
      </c>
    </row>
    <row r="1197" spans="1:47">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IF(HR[[#This Row],[OverTime]]="Yes",1,0)</f>
        <v>0</v>
      </c>
      <c r="AK1197">
        <f>IF(HR[[#This Row],[JobSatisfaction]]&lt;=2,1,0)</f>
        <v>0</v>
      </c>
      <c r="AL1197">
        <f>IF(HR[[#This Row],[WorkLifeBalance]]&lt;=2,1,0)</f>
        <v>0</v>
      </c>
      <c r="AM1197">
        <f>IF(HR[[#This Row],[MonthlyIncome]]&lt;AVERAGE(HR[MonthlyIncome]),1,0)</f>
        <v>0</v>
      </c>
      <c r="AN1197">
        <f>IF(HR[[#This Row],[EnvironmentSatisfaction]]&lt;=2,1,0)</f>
        <v>0</v>
      </c>
      <c r="AO1197">
        <f>IF(HR[[#This Row],[YearsSinceLastPromotion]]&gt;4,1,0)</f>
        <v>0</v>
      </c>
      <c r="AP1197">
        <f>(HR[[#This Row],[OverTimeFlag]]*1.5+HR[[#This Row],[LowJobSatisFlag]]*2.5+HR[[#This Row],[LowWLBFlag]]*2+HR[[#This Row],[LowSalaryFlag]]*1.5+HR[[#This Row],[LowEnviFlag]]*2+HR[[#This Row],[LowProFlag]]*0.5)/10</f>
        <v>0</v>
      </c>
      <c r="AQ1197" t="str">
        <f>IF(A1197&gt;=_xlfn.PERCENTILE.INC($A$2:$A$1000,0.8),"High Risk",
IF(HR[[#This Row],[AttritionRiskScore]]&gt;=_xlfn.PERCENTILE.INC($AP$2:$AP$1000,0.5),"Medium Risk","Low Risk"))</f>
        <v>High Risk</v>
      </c>
      <c r="AR1197">
        <f>(HR[[#This Row],[OverTimeFlag]]*4+HR[[#This Row],[LowWLBFlag]]*3+HR[[#This Row],[LowJobSatisFlag]]*2+HR[[#This Row],[LowProFlag]]*1)/10</f>
        <v>0</v>
      </c>
      <c r="AS1197" t="str">
        <f t="shared" si="18"/>
        <v>Low Burnout</v>
      </c>
      <c r="AT1197" t="str">
        <f>IF(HR[[#This Row],[YearsSinceLastPromotion]]&gt;4,"High Stagnation",
IF(HR[[#This Row],[YearsSinceLastPromotion]]&gt;=3,"Medium Stagnation","Low Stagnation"))</f>
        <v>Low Stagnation</v>
      </c>
      <c r="AU1197" t="str">
        <f>IF(HR[[#This Row],[MonthlyIncome]]&lt;4000,"Low Salary",
IF(HR[[#This Row],[MonthlyIncome]]&lt;8000,"Medium Salary","High Salary"))</f>
        <v>High Salary</v>
      </c>
    </row>
    <row r="1198" spans="1:47">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IF(HR[[#This Row],[OverTime]]="Yes",1,0)</f>
        <v>1</v>
      </c>
      <c r="AK1198">
        <f>IF(HR[[#This Row],[JobSatisfaction]]&lt;=2,1,0)</f>
        <v>0</v>
      </c>
      <c r="AL1198">
        <f>IF(HR[[#This Row],[WorkLifeBalance]]&lt;=2,1,0)</f>
        <v>0</v>
      </c>
      <c r="AM1198">
        <f>IF(HR[[#This Row],[MonthlyIncome]]&lt;AVERAGE(HR[MonthlyIncome]),1,0)</f>
        <v>0</v>
      </c>
      <c r="AN1198">
        <f>IF(HR[[#This Row],[EnvironmentSatisfaction]]&lt;=2,1,0)</f>
        <v>0</v>
      </c>
      <c r="AO1198">
        <f>IF(HR[[#This Row],[YearsSinceLastPromotion]]&gt;4,1,0)</f>
        <v>0</v>
      </c>
      <c r="AP1198">
        <f>(HR[[#This Row],[OverTimeFlag]]*1.5+HR[[#This Row],[LowJobSatisFlag]]*2.5+HR[[#This Row],[LowWLBFlag]]*2+HR[[#This Row],[LowSalaryFlag]]*1.5+HR[[#This Row],[LowEnviFlag]]*2+HR[[#This Row],[LowProFlag]]*0.5)/10</f>
        <v>0.15</v>
      </c>
      <c r="AQ1198" t="str">
        <f>IF(A1198&gt;=_xlfn.PERCENTILE.INC($A$2:$A$1000,0.8),"High Risk",
IF(HR[[#This Row],[AttritionRiskScore]]&gt;=_xlfn.PERCENTILE.INC($AP$2:$AP$1000,0.5),"Medium Risk","Low Risk"))</f>
        <v>Low Risk</v>
      </c>
      <c r="AR1198">
        <f>(HR[[#This Row],[OverTimeFlag]]*4+HR[[#This Row],[LowWLBFlag]]*3+HR[[#This Row],[LowJobSatisFlag]]*2+HR[[#This Row],[LowProFlag]]*1)/10</f>
        <v>0.4</v>
      </c>
      <c r="AS1198" t="str">
        <f t="shared" si="18"/>
        <v>Medium Burnout</v>
      </c>
      <c r="AT1198" t="str">
        <f>IF(HR[[#This Row],[YearsSinceLastPromotion]]&gt;4,"High Stagnation",
IF(HR[[#This Row],[YearsSinceLastPromotion]]&gt;=3,"Medium Stagnation","Low Stagnation"))</f>
        <v>Low Stagnation</v>
      </c>
      <c r="AU1198" t="str">
        <f>IF(HR[[#This Row],[MonthlyIncome]]&lt;4000,"Low Salary",
IF(HR[[#This Row],[MonthlyIncome]]&lt;8000,"Medium Salary","High Salary"))</f>
        <v>Medium Salary</v>
      </c>
    </row>
    <row r="1199" spans="1:47">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IF(HR[[#This Row],[OverTime]]="Yes",1,0)</f>
        <v>0</v>
      </c>
      <c r="AK1199">
        <f>IF(HR[[#This Row],[JobSatisfaction]]&lt;=2,1,0)</f>
        <v>1</v>
      </c>
      <c r="AL1199">
        <f>IF(HR[[#This Row],[WorkLifeBalance]]&lt;=2,1,0)</f>
        <v>0</v>
      </c>
      <c r="AM1199">
        <f>IF(HR[[#This Row],[MonthlyIncome]]&lt;AVERAGE(HR[MonthlyIncome]),1,0)</f>
        <v>1</v>
      </c>
      <c r="AN1199">
        <f>IF(HR[[#This Row],[EnvironmentSatisfaction]]&lt;=2,1,0)</f>
        <v>0</v>
      </c>
      <c r="AO1199">
        <f>IF(HR[[#This Row],[YearsSinceLastPromotion]]&gt;4,1,0)</f>
        <v>0</v>
      </c>
      <c r="AP1199">
        <f>(HR[[#This Row],[OverTimeFlag]]*1.5+HR[[#This Row],[LowJobSatisFlag]]*2.5+HR[[#This Row],[LowWLBFlag]]*2+HR[[#This Row],[LowSalaryFlag]]*1.5+HR[[#This Row],[LowEnviFlag]]*2+HR[[#This Row],[LowProFlag]]*0.5)/10</f>
        <v>0.4</v>
      </c>
      <c r="AQ1199" t="str">
        <f>IF(A1199&gt;=_xlfn.PERCENTILE.INC($A$2:$A$1000,0.8),"High Risk",
IF(HR[[#This Row],[AttritionRiskScore]]&gt;=_xlfn.PERCENTILE.INC($AP$2:$AP$1000,0.5),"Medium Risk","Low Risk"))</f>
        <v>Medium Risk</v>
      </c>
      <c r="AR1199">
        <f>(HR[[#This Row],[OverTimeFlag]]*4+HR[[#This Row],[LowWLBFlag]]*3+HR[[#This Row],[LowJobSatisFlag]]*2+HR[[#This Row],[LowProFlag]]*1)/10</f>
        <v>0.2</v>
      </c>
      <c r="AS1199" t="str">
        <f t="shared" si="18"/>
        <v>Low Burnout</v>
      </c>
      <c r="AT1199" t="str">
        <f>IF(HR[[#This Row],[YearsSinceLastPromotion]]&gt;4,"High Stagnation",
IF(HR[[#This Row],[YearsSinceLastPromotion]]&gt;=3,"Medium Stagnation","Low Stagnation"))</f>
        <v>Low Stagnation</v>
      </c>
      <c r="AU1199" t="str">
        <f>IF(HR[[#This Row],[MonthlyIncome]]&lt;4000,"Low Salary",
IF(HR[[#This Row],[MonthlyIncome]]&lt;8000,"Medium Salary","High Salary"))</f>
        <v>Low Salary</v>
      </c>
    </row>
    <row r="1200" spans="1:47">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IF(HR[[#This Row],[OverTime]]="Yes",1,0)</f>
        <v>1</v>
      </c>
      <c r="AK1200">
        <f>IF(HR[[#This Row],[JobSatisfaction]]&lt;=2,1,0)</f>
        <v>0</v>
      </c>
      <c r="AL1200">
        <f>IF(HR[[#This Row],[WorkLifeBalance]]&lt;=2,1,0)</f>
        <v>0</v>
      </c>
      <c r="AM1200">
        <f>IF(HR[[#This Row],[MonthlyIncome]]&lt;AVERAGE(HR[MonthlyIncome]),1,0)</f>
        <v>1</v>
      </c>
      <c r="AN1200">
        <f>IF(HR[[#This Row],[EnvironmentSatisfaction]]&lt;=2,1,0)</f>
        <v>0</v>
      </c>
      <c r="AO1200">
        <f>IF(HR[[#This Row],[YearsSinceLastPromotion]]&gt;4,1,0)</f>
        <v>0</v>
      </c>
      <c r="AP1200">
        <f>(HR[[#This Row],[OverTimeFlag]]*1.5+HR[[#This Row],[LowJobSatisFlag]]*2.5+HR[[#This Row],[LowWLBFlag]]*2+HR[[#This Row],[LowSalaryFlag]]*1.5+HR[[#This Row],[LowEnviFlag]]*2+HR[[#This Row],[LowProFlag]]*0.5)/10</f>
        <v>0.3</v>
      </c>
      <c r="AQ1200" t="str">
        <f>IF(A1200&gt;=_xlfn.PERCENTILE.INC($A$2:$A$1000,0.8),"High Risk",
IF(HR[[#This Row],[AttritionRiskScore]]&gt;=_xlfn.PERCENTILE.INC($AP$2:$AP$1000,0.5),"Medium Risk","Low Risk"))</f>
        <v>Low Risk</v>
      </c>
      <c r="AR1200">
        <f>(HR[[#This Row],[OverTimeFlag]]*4+HR[[#This Row],[LowWLBFlag]]*3+HR[[#This Row],[LowJobSatisFlag]]*2+HR[[#This Row],[LowProFlag]]*1)/10</f>
        <v>0.4</v>
      </c>
      <c r="AS1200" t="str">
        <f t="shared" si="18"/>
        <v>Medium Burnout</v>
      </c>
      <c r="AT1200" t="str">
        <f>IF(HR[[#This Row],[YearsSinceLastPromotion]]&gt;4,"High Stagnation",
IF(HR[[#This Row],[YearsSinceLastPromotion]]&gt;=3,"Medium Stagnation","Low Stagnation"))</f>
        <v>Low Stagnation</v>
      </c>
      <c r="AU1200" t="str">
        <f>IF(HR[[#This Row],[MonthlyIncome]]&lt;4000,"Low Salary",
IF(HR[[#This Row],[MonthlyIncome]]&lt;8000,"Medium Salary","High Salary"))</f>
        <v>Medium Salary</v>
      </c>
    </row>
    <row r="1201" spans="1:47">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IF(HR[[#This Row],[OverTime]]="Yes",1,0)</f>
        <v>0</v>
      </c>
      <c r="AK1201">
        <f>IF(HR[[#This Row],[JobSatisfaction]]&lt;=2,1,0)</f>
        <v>0</v>
      </c>
      <c r="AL1201">
        <f>IF(HR[[#This Row],[WorkLifeBalance]]&lt;=2,1,0)</f>
        <v>1</v>
      </c>
      <c r="AM1201">
        <f>IF(HR[[#This Row],[MonthlyIncome]]&lt;AVERAGE(HR[MonthlyIncome]),1,0)</f>
        <v>1</v>
      </c>
      <c r="AN1201">
        <f>IF(HR[[#This Row],[EnvironmentSatisfaction]]&lt;=2,1,0)</f>
        <v>1</v>
      </c>
      <c r="AO1201">
        <f>IF(HR[[#This Row],[YearsSinceLastPromotion]]&gt;4,1,0)</f>
        <v>0</v>
      </c>
      <c r="AP1201">
        <f>(HR[[#This Row],[OverTimeFlag]]*1.5+HR[[#This Row],[LowJobSatisFlag]]*2.5+HR[[#This Row],[LowWLBFlag]]*2+HR[[#This Row],[LowSalaryFlag]]*1.5+HR[[#This Row],[LowEnviFlag]]*2+HR[[#This Row],[LowProFlag]]*0.5)/10</f>
        <v>0.55000000000000004</v>
      </c>
      <c r="AQ1201" t="str">
        <f>IF(A1201&gt;=_xlfn.PERCENTILE.INC($A$2:$A$1000,0.8),"High Risk",
IF(HR[[#This Row],[AttritionRiskScore]]&gt;=_xlfn.PERCENTILE.INC($AP$2:$AP$1000,0.5),"Medium Risk","Low Risk"))</f>
        <v>Medium Risk</v>
      </c>
      <c r="AR1201">
        <f>(HR[[#This Row],[OverTimeFlag]]*4+HR[[#This Row],[LowWLBFlag]]*3+HR[[#This Row],[LowJobSatisFlag]]*2+HR[[#This Row],[LowProFlag]]*1)/10</f>
        <v>0.3</v>
      </c>
      <c r="AS1201" t="str">
        <f t="shared" si="18"/>
        <v>Low Burnout</v>
      </c>
      <c r="AT1201" t="str">
        <f>IF(HR[[#This Row],[YearsSinceLastPromotion]]&gt;4,"High Stagnation",
IF(HR[[#This Row],[YearsSinceLastPromotion]]&gt;=3,"Medium Stagnation","Low Stagnation"))</f>
        <v>Low Stagnation</v>
      </c>
      <c r="AU1201" t="str">
        <f>IF(HR[[#This Row],[MonthlyIncome]]&lt;4000,"Low Salary",
IF(HR[[#This Row],[MonthlyIncome]]&lt;8000,"Medium Salary","High Salary"))</f>
        <v>Medium Salary</v>
      </c>
    </row>
    <row r="1202" spans="1:47">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IF(HR[[#This Row],[OverTime]]="Yes",1,0)</f>
        <v>1</v>
      </c>
      <c r="AK1202">
        <f>IF(HR[[#This Row],[JobSatisfaction]]&lt;=2,1,0)</f>
        <v>0</v>
      </c>
      <c r="AL1202">
        <f>IF(HR[[#This Row],[WorkLifeBalance]]&lt;=2,1,0)</f>
        <v>0</v>
      </c>
      <c r="AM1202">
        <f>IF(HR[[#This Row],[MonthlyIncome]]&lt;AVERAGE(HR[MonthlyIncome]),1,0)</f>
        <v>1</v>
      </c>
      <c r="AN1202">
        <f>IF(HR[[#This Row],[EnvironmentSatisfaction]]&lt;=2,1,0)</f>
        <v>0</v>
      </c>
      <c r="AO1202">
        <f>IF(HR[[#This Row],[YearsSinceLastPromotion]]&gt;4,1,0)</f>
        <v>0</v>
      </c>
      <c r="AP1202">
        <f>(HR[[#This Row],[OverTimeFlag]]*1.5+HR[[#This Row],[LowJobSatisFlag]]*2.5+HR[[#This Row],[LowWLBFlag]]*2+HR[[#This Row],[LowSalaryFlag]]*1.5+HR[[#This Row],[LowEnviFlag]]*2+HR[[#This Row],[LowProFlag]]*0.5)/10</f>
        <v>0.3</v>
      </c>
      <c r="AQ1202" t="str">
        <f>IF(A1202&gt;=_xlfn.PERCENTILE.INC($A$2:$A$1000,0.8),"High Risk",
IF(HR[[#This Row],[AttritionRiskScore]]&gt;=_xlfn.PERCENTILE.INC($AP$2:$AP$1000,0.5),"Medium Risk","Low Risk"))</f>
        <v>Low Risk</v>
      </c>
      <c r="AR1202">
        <f>(HR[[#This Row],[OverTimeFlag]]*4+HR[[#This Row],[LowWLBFlag]]*3+HR[[#This Row],[LowJobSatisFlag]]*2+HR[[#This Row],[LowProFlag]]*1)/10</f>
        <v>0.4</v>
      </c>
      <c r="AS1202" t="str">
        <f t="shared" si="18"/>
        <v>Medium Burnout</v>
      </c>
      <c r="AT1202" t="str">
        <f>IF(HR[[#This Row],[YearsSinceLastPromotion]]&gt;4,"High Stagnation",
IF(HR[[#This Row],[YearsSinceLastPromotion]]&gt;=3,"Medium Stagnation","Low Stagnation"))</f>
        <v>Low Stagnation</v>
      </c>
      <c r="AU1202" t="str">
        <f>IF(HR[[#This Row],[MonthlyIncome]]&lt;4000,"Low Salary",
IF(HR[[#This Row],[MonthlyIncome]]&lt;8000,"Medium Salary","High Salary"))</f>
        <v>Low Salary</v>
      </c>
    </row>
    <row r="1203" spans="1:47">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IF(HR[[#This Row],[OverTime]]="Yes",1,0)</f>
        <v>1</v>
      </c>
      <c r="AK1203">
        <f>IF(HR[[#This Row],[JobSatisfaction]]&lt;=2,1,0)</f>
        <v>0</v>
      </c>
      <c r="AL1203">
        <f>IF(HR[[#This Row],[WorkLifeBalance]]&lt;=2,1,0)</f>
        <v>0</v>
      </c>
      <c r="AM1203">
        <f>IF(HR[[#This Row],[MonthlyIncome]]&lt;AVERAGE(HR[MonthlyIncome]),1,0)</f>
        <v>1</v>
      </c>
      <c r="AN1203">
        <f>IF(HR[[#This Row],[EnvironmentSatisfaction]]&lt;=2,1,0)</f>
        <v>0</v>
      </c>
      <c r="AO1203">
        <f>IF(HR[[#This Row],[YearsSinceLastPromotion]]&gt;4,1,0)</f>
        <v>0</v>
      </c>
      <c r="AP1203">
        <f>(HR[[#This Row],[OverTimeFlag]]*1.5+HR[[#This Row],[LowJobSatisFlag]]*2.5+HR[[#This Row],[LowWLBFlag]]*2+HR[[#This Row],[LowSalaryFlag]]*1.5+HR[[#This Row],[LowEnviFlag]]*2+HR[[#This Row],[LowProFlag]]*0.5)/10</f>
        <v>0.3</v>
      </c>
      <c r="AQ1203" t="str">
        <f>IF(A1203&gt;=_xlfn.PERCENTILE.INC($A$2:$A$1000,0.8),"High Risk",
IF(HR[[#This Row],[AttritionRiskScore]]&gt;=_xlfn.PERCENTILE.INC($AP$2:$AP$1000,0.5),"Medium Risk","Low Risk"))</f>
        <v>Low Risk</v>
      </c>
      <c r="AR1203">
        <f>(HR[[#This Row],[OverTimeFlag]]*4+HR[[#This Row],[LowWLBFlag]]*3+HR[[#This Row],[LowJobSatisFlag]]*2+HR[[#This Row],[LowProFlag]]*1)/10</f>
        <v>0.4</v>
      </c>
      <c r="AS1203" t="str">
        <f t="shared" si="18"/>
        <v>Medium Burnout</v>
      </c>
      <c r="AT1203" t="str">
        <f>IF(HR[[#This Row],[YearsSinceLastPromotion]]&gt;4,"High Stagnation",
IF(HR[[#This Row],[YearsSinceLastPromotion]]&gt;=3,"Medium Stagnation","Low Stagnation"))</f>
        <v>Low Stagnation</v>
      </c>
      <c r="AU1203" t="str">
        <f>IF(HR[[#This Row],[MonthlyIncome]]&lt;4000,"Low Salary",
IF(HR[[#This Row],[MonthlyIncome]]&lt;8000,"Medium Salary","High Salary"))</f>
        <v>Low Salary</v>
      </c>
    </row>
    <row r="1204" spans="1:47">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IF(HR[[#This Row],[OverTime]]="Yes",1,0)</f>
        <v>0</v>
      </c>
      <c r="AK1204">
        <f>IF(HR[[#This Row],[JobSatisfaction]]&lt;=2,1,0)</f>
        <v>0</v>
      </c>
      <c r="AL1204">
        <f>IF(HR[[#This Row],[WorkLifeBalance]]&lt;=2,1,0)</f>
        <v>1</v>
      </c>
      <c r="AM1204">
        <f>IF(HR[[#This Row],[MonthlyIncome]]&lt;AVERAGE(HR[MonthlyIncome]),1,0)</f>
        <v>1</v>
      </c>
      <c r="AN1204">
        <f>IF(HR[[#This Row],[EnvironmentSatisfaction]]&lt;=2,1,0)</f>
        <v>0</v>
      </c>
      <c r="AO1204">
        <f>IF(HR[[#This Row],[YearsSinceLastPromotion]]&gt;4,1,0)</f>
        <v>0</v>
      </c>
      <c r="AP1204">
        <f>(HR[[#This Row],[OverTimeFlag]]*1.5+HR[[#This Row],[LowJobSatisFlag]]*2.5+HR[[#This Row],[LowWLBFlag]]*2+HR[[#This Row],[LowSalaryFlag]]*1.5+HR[[#This Row],[LowEnviFlag]]*2+HR[[#This Row],[LowProFlag]]*0.5)/10</f>
        <v>0.35</v>
      </c>
      <c r="AQ1204" t="str">
        <f>IF(A1204&gt;=_xlfn.PERCENTILE.INC($A$2:$A$1000,0.8),"High Risk",
IF(HR[[#This Row],[AttritionRiskScore]]&gt;=_xlfn.PERCENTILE.INC($AP$2:$AP$1000,0.5),"Medium Risk","Low Risk"))</f>
        <v>Medium Risk</v>
      </c>
      <c r="AR1204">
        <f>(HR[[#This Row],[OverTimeFlag]]*4+HR[[#This Row],[LowWLBFlag]]*3+HR[[#This Row],[LowJobSatisFlag]]*2+HR[[#This Row],[LowProFlag]]*1)/10</f>
        <v>0.3</v>
      </c>
      <c r="AS1204" t="str">
        <f t="shared" si="18"/>
        <v>Low Burnout</v>
      </c>
      <c r="AT1204" t="str">
        <f>IF(HR[[#This Row],[YearsSinceLastPromotion]]&gt;4,"High Stagnation",
IF(HR[[#This Row],[YearsSinceLastPromotion]]&gt;=3,"Medium Stagnation","Low Stagnation"))</f>
        <v>Low Stagnation</v>
      </c>
      <c r="AU1204" t="str">
        <f>IF(HR[[#This Row],[MonthlyIncome]]&lt;4000,"Low Salary",
IF(HR[[#This Row],[MonthlyIncome]]&lt;8000,"Medium Salary","High Salary"))</f>
        <v>Low Salary</v>
      </c>
    </row>
    <row r="1205" spans="1:47">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IF(HR[[#This Row],[OverTime]]="Yes",1,0)</f>
        <v>0</v>
      </c>
      <c r="AK1205">
        <f>IF(HR[[#This Row],[JobSatisfaction]]&lt;=2,1,0)</f>
        <v>0</v>
      </c>
      <c r="AL1205">
        <f>IF(HR[[#This Row],[WorkLifeBalance]]&lt;=2,1,0)</f>
        <v>0</v>
      </c>
      <c r="AM1205">
        <f>IF(HR[[#This Row],[MonthlyIncome]]&lt;AVERAGE(HR[MonthlyIncome]),1,0)</f>
        <v>0</v>
      </c>
      <c r="AN1205">
        <f>IF(HR[[#This Row],[EnvironmentSatisfaction]]&lt;=2,1,0)</f>
        <v>1</v>
      </c>
      <c r="AO1205">
        <f>IF(HR[[#This Row],[YearsSinceLastPromotion]]&gt;4,1,0)</f>
        <v>0</v>
      </c>
      <c r="AP1205">
        <f>(HR[[#This Row],[OverTimeFlag]]*1.5+HR[[#This Row],[LowJobSatisFlag]]*2.5+HR[[#This Row],[LowWLBFlag]]*2+HR[[#This Row],[LowSalaryFlag]]*1.5+HR[[#This Row],[LowEnviFlag]]*2+HR[[#This Row],[LowProFlag]]*0.5)/10</f>
        <v>0.2</v>
      </c>
      <c r="AQ1205" t="str">
        <f>IF(A1205&gt;=_xlfn.PERCENTILE.INC($A$2:$A$1000,0.8),"High Risk",
IF(HR[[#This Row],[AttritionRiskScore]]&gt;=_xlfn.PERCENTILE.INC($AP$2:$AP$1000,0.5),"Medium Risk","Low Risk"))</f>
        <v>High Risk</v>
      </c>
      <c r="AR1205">
        <f>(HR[[#This Row],[OverTimeFlag]]*4+HR[[#This Row],[LowWLBFlag]]*3+HR[[#This Row],[LowJobSatisFlag]]*2+HR[[#This Row],[LowProFlag]]*1)/10</f>
        <v>0</v>
      </c>
      <c r="AS1205" t="str">
        <f t="shared" si="18"/>
        <v>Low Burnout</v>
      </c>
      <c r="AT1205" t="str">
        <f>IF(HR[[#This Row],[YearsSinceLastPromotion]]&gt;4,"High Stagnation",
IF(HR[[#This Row],[YearsSinceLastPromotion]]&gt;=3,"Medium Stagnation","Low Stagnation"))</f>
        <v>Low Stagnation</v>
      </c>
      <c r="AU1205" t="str">
        <f>IF(HR[[#This Row],[MonthlyIncome]]&lt;4000,"Low Salary",
IF(HR[[#This Row],[MonthlyIncome]]&lt;8000,"Medium Salary","High Salary"))</f>
        <v>Medium Salary</v>
      </c>
    </row>
    <row r="1206" spans="1:47">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IF(HR[[#This Row],[OverTime]]="Yes",1,0)</f>
        <v>1</v>
      </c>
      <c r="AK1206">
        <f>IF(HR[[#This Row],[JobSatisfaction]]&lt;=2,1,0)</f>
        <v>0</v>
      </c>
      <c r="AL1206">
        <f>IF(HR[[#This Row],[WorkLifeBalance]]&lt;=2,1,0)</f>
        <v>0</v>
      </c>
      <c r="AM1206">
        <f>IF(HR[[#This Row],[MonthlyIncome]]&lt;AVERAGE(HR[MonthlyIncome]),1,0)</f>
        <v>1</v>
      </c>
      <c r="AN1206">
        <f>IF(HR[[#This Row],[EnvironmentSatisfaction]]&lt;=2,1,0)</f>
        <v>0</v>
      </c>
      <c r="AO1206">
        <f>IF(HR[[#This Row],[YearsSinceLastPromotion]]&gt;4,1,0)</f>
        <v>1</v>
      </c>
      <c r="AP1206">
        <f>(HR[[#This Row],[OverTimeFlag]]*1.5+HR[[#This Row],[LowJobSatisFlag]]*2.5+HR[[#This Row],[LowWLBFlag]]*2+HR[[#This Row],[LowSalaryFlag]]*1.5+HR[[#This Row],[LowEnviFlag]]*2+HR[[#This Row],[LowProFlag]]*0.5)/10</f>
        <v>0.35</v>
      </c>
      <c r="AQ1206" t="str">
        <f>IF(A1206&gt;=_xlfn.PERCENTILE.INC($A$2:$A$1000,0.8),"High Risk",
IF(HR[[#This Row],[AttritionRiskScore]]&gt;=_xlfn.PERCENTILE.INC($AP$2:$AP$1000,0.5),"Medium Risk","Low Risk"))</f>
        <v>High Risk</v>
      </c>
      <c r="AR1206">
        <f>(HR[[#This Row],[OverTimeFlag]]*4+HR[[#This Row],[LowWLBFlag]]*3+HR[[#This Row],[LowJobSatisFlag]]*2+HR[[#This Row],[LowProFlag]]*1)/10</f>
        <v>0.5</v>
      </c>
      <c r="AS1206" t="str">
        <f t="shared" si="18"/>
        <v>Medium Burnout</v>
      </c>
      <c r="AT1206" t="str">
        <f>IF(HR[[#This Row],[YearsSinceLastPromotion]]&gt;4,"High Stagnation",
IF(HR[[#This Row],[YearsSinceLastPromotion]]&gt;=3,"Medium Stagnation","Low Stagnation"))</f>
        <v>High Stagnation</v>
      </c>
      <c r="AU1206" t="str">
        <f>IF(HR[[#This Row],[MonthlyIncome]]&lt;4000,"Low Salary",
IF(HR[[#This Row],[MonthlyIncome]]&lt;8000,"Medium Salary","High Salary"))</f>
        <v>Low Salary</v>
      </c>
    </row>
    <row r="1207" spans="1:47">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IF(HR[[#This Row],[OverTime]]="Yes",1,0)</f>
        <v>0</v>
      </c>
      <c r="AK1207">
        <f>IF(HR[[#This Row],[JobSatisfaction]]&lt;=2,1,0)</f>
        <v>1</v>
      </c>
      <c r="AL1207">
        <f>IF(HR[[#This Row],[WorkLifeBalance]]&lt;=2,1,0)</f>
        <v>0</v>
      </c>
      <c r="AM1207">
        <f>IF(HR[[#This Row],[MonthlyIncome]]&lt;AVERAGE(HR[MonthlyIncome]),1,0)</f>
        <v>1</v>
      </c>
      <c r="AN1207">
        <f>IF(HR[[#This Row],[EnvironmentSatisfaction]]&lt;=2,1,0)</f>
        <v>0</v>
      </c>
      <c r="AO1207">
        <f>IF(HR[[#This Row],[YearsSinceLastPromotion]]&gt;4,1,0)</f>
        <v>0</v>
      </c>
      <c r="AP1207">
        <f>(HR[[#This Row],[OverTimeFlag]]*1.5+HR[[#This Row],[LowJobSatisFlag]]*2.5+HR[[#This Row],[LowWLBFlag]]*2+HR[[#This Row],[LowSalaryFlag]]*1.5+HR[[#This Row],[LowEnviFlag]]*2+HR[[#This Row],[LowProFlag]]*0.5)/10</f>
        <v>0.4</v>
      </c>
      <c r="AQ1207" t="str">
        <f>IF(A1207&gt;=_xlfn.PERCENTILE.INC($A$2:$A$1000,0.8),"High Risk",
IF(HR[[#This Row],[AttritionRiskScore]]&gt;=_xlfn.PERCENTILE.INC($AP$2:$AP$1000,0.5),"Medium Risk","Low Risk"))</f>
        <v>Medium Risk</v>
      </c>
      <c r="AR1207">
        <f>(HR[[#This Row],[OverTimeFlag]]*4+HR[[#This Row],[LowWLBFlag]]*3+HR[[#This Row],[LowJobSatisFlag]]*2+HR[[#This Row],[LowProFlag]]*1)/10</f>
        <v>0.2</v>
      </c>
      <c r="AS1207" t="str">
        <f t="shared" si="18"/>
        <v>Low Burnout</v>
      </c>
      <c r="AT1207" t="str">
        <f>IF(HR[[#This Row],[YearsSinceLastPromotion]]&gt;4,"High Stagnation",
IF(HR[[#This Row],[YearsSinceLastPromotion]]&gt;=3,"Medium Stagnation","Low Stagnation"))</f>
        <v>Low Stagnation</v>
      </c>
      <c r="AU1207" t="str">
        <f>IF(HR[[#This Row],[MonthlyIncome]]&lt;4000,"Low Salary",
IF(HR[[#This Row],[MonthlyIncome]]&lt;8000,"Medium Salary","High Salary"))</f>
        <v>Low Salary</v>
      </c>
    </row>
    <row r="1208" spans="1:47">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IF(HR[[#This Row],[OverTime]]="Yes",1,0)</f>
        <v>0</v>
      </c>
      <c r="AK1208">
        <f>IF(HR[[#This Row],[JobSatisfaction]]&lt;=2,1,0)</f>
        <v>0</v>
      </c>
      <c r="AL1208">
        <f>IF(HR[[#This Row],[WorkLifeBalance]]&lt;=2,1,0)</f>
        <v>0</v>
      </c>
      <c r="AM1208">
        <f>IF(HR[[#This Row],[MonthlyIncome]]&lt;AVERAGE(HR[MonthlyIncome]),1,0)</f>
        <v>1</v>
      </c>
      <c r="AN1208">
        <f>IF(HR[[#This Row],[EnvironmentSatisfaction]]&lt;=2,1,0)</f>
        <v>0</v>
      </c>
      <c r="AO1208">
        <f>IF(HR[[#This Row],[YearsSinceLastPromotion]]&gt;4,1,0)</f>
        <v>1</v>
      </c>
      <c r="AP1208">
        <f>(HR[[#This Row],[OverTimeFlag]]*1.5+HR[[#This Row],[LowJobSatisFlag]]*2.5+HR[[#This Row],[LowWLBFlag]]*2+HR[[#This Row],[LowSalaryFlag]]*1.5+HR[[#This Row],[LowEnviFlag]]*2+HR[[#This Row],[LowProFlag]]*0.5)/10</f>
        <v>0.2</v>
      </c>
      <c r="AQ1208" t="str">
        <f>IF(A1208&gt;=_xlfn.PERCENTILE.INC($A$2:$A$1000,0.8),"High Risk",
IF(HR[[#This Row],[AttritionRiskScore]]&gt;=_xlfn.PERCENTILE.INC($AP$2:$AP$1000,0.5),"Medium Risk","Low Risk"))</f>
        <v>Low Risk</v>
      </c>
      <c r="AR1208">
        <f>(HR[[#This Row],[OverTimeFlag]]*4+HR[[#This Row],[LowWLBFlag]]*3+HR[[#This Row],[LowJobSatisFlag]]*2+HR[[#This Row],[LowProFlag]]*1)/10</f>
        <v>0.1</v>
      </c>
      <c r="AS1208" t="str">
        <f t="shared" si="18"/>
        <v>Low Burnout</v>
      </c>
      <c r="AT1208" t="str">
        <f>IF(HR[[#This Row],[YearsSinceLastPromotion]]&gt;4,"High Stagnation",
IF(HR[[#This Row],[YearsSinceLastPromotion]]&gt;=3,"Medium Stagnation","Low Stagnation"))</f>
        <v>High Stagnation</v>
      </c>
      <c r="AU1208" t="str">
        <f>IF(HR[[#This Row],[MonthlyIncome]]&lt;4000,"Low Salary",
IF(HR[[#This Row],[MonthlyIncome]]&lt;8000,"Medium Salary","High Salary"))</f>
        <v>Low Salary</v>
      </c>
    </row>
    <row r="1209" spans="1:47">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IF(HR[[#This Row],[OverTime]]="Yes",1,0)</f>
        <v>0</v>
      </c>
      <c r="AK1209">
        <f>IF(HR[[#This Row],[JobSatisfaction]]&lt;=2,1,0)</f>
        <v>1</v>
      </c>
      <c r="AL1209">
        <f>IF(HR[[#This Row],[WorkLifeBalance]]&lt;=2,1,0)</f>
        <v>0</v>
      </c>
      <c r="AM1209">
        <f>IF(HR[[#This Row],[MonthlyIncome]]&lt;AVERAGE(HR[MonthlyIncome]),1,0)</f>
        <v>1</v>
      </c>
      <c r="AN1209">
        <f>IF(HR[[#This Row],[EnvironmentSatisfaction]]&lt;=2,1,0)</f>
        <v>1</v>
      </c>
      <c r="AO1209">
        <f>IF(HR[[#This Row],[YearsSinceLastPromotion]]&gt;4,1,0)</f>
        <v>0</v>
      </c>
      <c r="AP1209">
        <f>(HR[[#This Row],[OverTimeFlag]]*1.5+HR[[#This Row],[LowJobSatisFlag]]*2.5+HR[[#This Row],[LowWLBFlag]]*2+HR[[#This Row],[LowSalaryFlag]]*1.5+HR[[#This Row],[LowEnviFlag]]*2+HR[[#This Row],[LowProFlag]]*0.5)/10</f>
        <v>0.6</v>
      </c>
      <c r="AQ1209" t="str">
        <f>IF(A1209&gt;=_xlfn.PERCENTILE.INC($A$2:$A$1000,0.8),"High Risk",
IF(HR[[#This Row],[AttritionRiskScore]]&gt;=_xlfn.PERCENTILE.INC($AP$2:$AP$1000,0.5),"Medium Risk","Low Risk"))</f>
        <v>High Risk</v>
      </c>
      <c r="AR1209">
        <f>(HR[[#This Row],[OverTimeFlag]]*4+HR[[#This Row],[LowWLBFlag]]*3+HR[[#This Row],[LowJobSatisFlag]]*2+HR[[#This Row],[LowProFlag]]*1)/10</f>
        <v>0.2</v>
      </c>
      <c r="AS1209" t="str">
        <f t="shared" si="18"/>
        <v>Low Burnout</v>
      </c>
      <c r="AT1209" t="str">
        <f>IF(HR[[#This Row],[YearsSinceLastPromotion]]&gt;4,"High Stagnation",
IF(HR[[#This Row],[YearsSinceLastPromotion]]&gt;=3,"Medium Stagnation","Low Stagnation"))</f>
        <v>Low Stagnation</v>
      </c>
      <c r="AU1209" t="str">
        <f>IF(HR[[#This Row],[MonthlyIncome]]&lt;4000,"Low Salary",
IF(HR[[#This Row],[MonthlyIncome]]&lt;8000,"Medium Salary","High Salary"))</f>
        <v>Low Salary</v>
      </c>
    </row>
    <row r="1210" spans="1:47">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IF(HR[[#This Row],[OverTime]]="Yes",1,0)</f>
        <v>0</v>
      </c>
      <c r="AK1210">
        <f>IF(HR[[#This Row],[JobSatisfaction]]&lt;=2,1,0)</f>
        <v>0</v>
      </c>
      <c r="AL1210">
        <f>IF(HR[[#This Row],[WorkLifeBalance]]&lt;=2,1,0)</f>
        <v>0</v>
      </c>
      <c r="AM1210">
        <f>IF(HR[[#This Row],[MonthlyIncome]]&lt;AVERAGE(HR[MonthlyIncome]),1,0)</f>
        <v>1</v>
      </c>
      <c r="AN1210">
        <f>IF(HR[[#This Row],[EnvironmentSatisfaction]]&lt;=2,1,0)</f>
        <v>1</v>
      </c>
      <c r="AO1210">
        <f>IF(HR[[#This Row],[YearsSinceLastPromotion]]&gt;4,1,0)</f>
        <v>0</v>
      </c>
      <c r="AP1210">
        <f>(HR[[#This Row],[OverTimeFlag]]*1.5+HR[[#This Row],[LowJobSatisFlag]]*2.5+HR[[#This Row],[LowWLBFlag]]*2+HR[[#This Row],[LowSalaryFlag]]*1.5+HR[[#This Row],[LowEnviFlag]]*2+HR[[#This Row],[LowProFlag]]*0.5)/10</f>
        <v>0.35</v>
      </c>
      <c r="AQ1210" t="str">
        <f>IF(A1210&gt;=_xlfn.PERCENTILE.INC($A$2:$A$1000,0.8),"High Risk",
IF(HR[[#This Row],[AttritionRiskScore]]&gt;=_xlfn.PERCENTILE.INC($AP$2:$AP$1000,0.5),"Medium Risk","Low Risk"))</f>
        <v>Medium Risk</v>
      </c>
      <c r="AR1210">
        <f>(HR[[#This Row],[OverTimeFlag]]*4+HR[[#This Row],[LowWLBFlag]]*3+HR[[#This Row],[LowJobSatisFlag]]*2+HR[[#This Row],[LowProFlag]]*1)/10</f>
        <v>0</v>
      </c>
      <c r="AS1210" t="str">
        <f t="shared" si="18"/>
        <v>Low Burnout</v>
      </c>
      <c r="AT1210" t="str">
        <f>IF(HR[[#This Row],[YearsSinceLastPromotion]]&gt;4,"High Stagnation",
IF(HR[[#This Row],[YearsSinceLastPromotion]]&gt;=3,"Medium Stagnation","Low Stagnation"))</f>
        <v>Medium Stagnation</v>
      </c>
      <c r="AU1210" t="str">
        <f>IF(HR[[#This Row],[MonthlyIncome]]&lt;4000,"Low Salary",
IF(HR[[#This Row],[MonthlyIncome]]&lt;8000,"Medium Salary","High Salary"))</f>
        <v>Low Salary</v>
      </c>
    </row>
    <row r="1211" spans="1:47">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IF(HR[[#This Row],[OverTime]]="Yes",1,0)</f>
        <v>0</v>
      </c>
      <c r="AK1211">
        <f>IF(HR[[#This Row],[JobSatisfaction]]&lt;=2,1,0)</f>
        <v>0</v>
      </c>
      <c r="AL1211">
        <f>IF(HR[[#This Row],[WorkLifeBalance]]&lt;=2,1,0)</f>
        <v>0</v>
      </c>
      <c r="AM1211">
        <f>IF(HR[[#This Row],[MonthlyIncome]]&lt;AVERAGE(HR[MonthlyIncome]),1,0)</f>
        <v>0</v>
      </c>
      <c r="AN1211">
        <f>IF(HR[[#This Row],[EnvironmentSatisfaction]]&lt;=2,1,0)</f>
        <v>0</v>
      </c>
      <c r="AO1211">
        <f>IF(HR[[#This Row],[YearsSinceLastPromotion]]&gt;4,1,0)</f>
        <v>0</v>
      </c>
      <c r="AP1211">
        <f>(HR[[#This Row],[OverTimeFlag]]*1.5+HR[[#This Row],[LowJobSatisFlag]]*2.5+HR[[#This Row],[LowWLBFlag]]*2+HR[[#This Row],[LowSalaryFlag]]*1.5+HR[[#This Row],[LowEnviFlag]]*2+HR[[#This Row],[LowProFlag]]*0.5)/10</f>
        <v>0</v>
      </c>
      <c r="AQ1211" t="str">
        <f>IF(A1211&gt;=_xlfn.PERCENTILE.INC($A$2:$A$1000,0.8),"High Risk",
IF(HR[[#This Row],[AttritionRiskScore]]&gt;=_xlfn.PERCENTILE.INC($AP$2:$AP$1000,0.5),"Medium Risk","Low Risk"))</f>
        <v>High Risk</v>
      </c>
      <c r="AR1211">
        <f>(HR[[#This Row],[OverTimeFlag]]*4+HR[[#This Row],[LowWLBFlag]]*3+HR[[#This Row],[LowJobSatisFlag]]*2+HR[[#This Row],[LowProFlag]]*1)/10</f>
        <v>0</v>
      </c>
      <c r="AS1211" t="str">
        <f t="shared" si="18"/>
        <v>Low Burnout</v>
      </c>
      <c r="AT1211" t="str">
        <f>IF(HR[[#This Row],[YearsSinceLastPromotion]]&gt;4,"High Stagnation",
IF(HR[[#This Row],[YearsSinceLastPromotion]]&gt;=3,"Medium Stagnation","Low Stagnation"))</f>
        <v>Low Stagnation</v>
      </c>
      <c r="AU1211" t="str">
        <f>IF(HR[[#This Row],[MonthlyIncome]]&lt;4000,"Low Salary",
IF(HR[[#This Row],[MonthlyIncome]]&lt;8000,"Medium Salary","High Salary"))</f>
        <v>High Salary</v>
      </c>
    </row>
    <row r="1212" spans="1:47">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IF(HR[[#This Row],[OverTime]]="Yes",1,0)</f>
        <v>0</v>
      </c>
      <c r="AK1212">
        <f>IF(HR[[#This Row],[JobSatisfaction]]&lt;=2,1,0)</f>
        <v>1</v>
      </c>
      <c r="AL1212">
        <f>IF(HR[[#This Row],[WorkLifeBalance]]&lt;=2,1,0)</f>
        <v>0</v>
      </c>
      <c r="AM1212">
        <f>IF(HR[[#This Row],[MonthlyIncome]]&lt;AVERAGE(HR[MonthlyIncome]),1,0)</f>
        <v>1</v>
      </c>
      <c r="AN1212">
        <f>IF(HR[[#This Row],[EnvironmentSatisfaction]]&lt;=2,1,0)</f>
        <v>1</v>
      </c>
      <c r="AO1212">
        <f>IF(HR[[#This Row],[YearsSinceLastPromotion]]&gt;4,1,0)</f>
        <v>0</v>
      </c>
      <c r="AP1212">
        <f>(HR[[#This Row],[OverTimeFlag]]*1.5+HR[[#This Row],[LowJobSatisFlag]]*2.5+HR[[#This Row],[LowWLBFlag]]*2+HR[[#This Row],[LowSalaryFlag]]*1.5+HR[[#This Row],[LowEnviFlag]]*2+HR[[#This Row],[LowProFlag]]*0.5)/10</f>
        <v>0.6</v>
      </c>
      <c r="AQ1212" t="str">
        <f>IF(A1212&gt;=_xlfn.PERCENTILE.INC($A$2:$A$1000,0.8),"High Risk",
IF(HR[[#This Row],[AttritionRiskScore]]&gt;=_xlfn.PERCENTILE.INC($AP$2:$AP$1000,0.5),"Medium Risk","Low Risk"))</f>
        <v>Medium Risk</v>
      </c>
      <c r="AR1212">
        <f>(HR[[#This Row],[OverTimeFlag]]*4+HR[[#This Row],[LowWLBFlag]]*3+HR[[#This Row],[LowJobSatisFlag]]*2+HR[[#This Row],[LowProFlag]]*1)/10</f>
        <v>0.2</v>
      </c>
      <c r="AS1212" t="str">
        <f t="shared" si="18"/>
        <v>Low Burnout</v>
      </c>
      <c r="AT1212" t="str">
        <f>IF(HR[[#This Row],[YearsSinceLastPromotion]]&gt;4,"High Stagnation",
IF(HR[[#This Row],[YearsSinceLastPromotion]]&gt;=3,"Medium Stagnation","Low Stagnation"))</f>
        <v>Low Stagnation</v>
      </c>
      <c r="AU1212" t="str">
        <f>IF(HR[[#This Row],[MonthlyIncome]]&lt;4000,"Low Salary",
IF(HR[[#This Row],[MonthlyIncome]]&lt;8000,"Medium Salary","High Salary"))</f>
        <v>Low Salary</v>
      </c>
    </row>
    <row r="1213" spans="1:47">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IF(HR[[#This Row],[OverTime]]="Yes",1,0)</f>
        <v>0</v>
      </c>
      <c r="AK1213">
        <f>IF(HR[[#This Row],[JobSatisfaction]]&lt;=2,1,0)</f>
        <v>0</v>
      </c>
      <c r="AL1213">
        <f>IF(HR[[#This Row],[WorkLifeBalance]]&lt;=2,1,0)</f>
        <v>1</v>
      </c>
      <c r="AM1213">
        <f>IF(HR[[#This Row],[MonthlyIncome]]&lt;AVERAGE(HR[MonthlyIncome]),1,0)</f>
        <v>0</v>
      </c>
      <c r="AN1213">
        <f>IF(HR[[#This Row],[EnvironmentSatisfaction]]&lt;=2,1,0)</f>
        <v>0</v>
      </c>
      <c r="AO1213">
        <f>IF(HR[[#This Row],[YearsSinceLastPromotion]]&gt;4,1,0)</f>
        <v>0</v>
      </c>
      <c r="AP1213">
        <f>(HR[[#This Row],[OverTimeFlag]]*1.5+HR[[#This Row],[LowJobSatisFlag]]*2.5+HR[[#This Row],[LowWLBFlag]]*2+HR[[#This Row],[LowSalaryFlag]]*1.5+HR[[#This Row],[LowEnviFlag]]*2+HR[[#This Row],[LowProFlag]]*0.5)/10</f>
        <v>0.2</v>
      </c>
      <c r="AQ1213" t="str">
        <f>IF(A1213&gt;=_xlfn.PERCENTILE.INC($A$2:$A$1000,0.8),"High Risk",
IF(HR[[#This Row],[AttritionRiskScore]]&gt;=_xlfn.PERCENTILE.INC($AP$2:$AP$1000,0.5),"Medium Risk","Low Risk"))</f>
        <v>Low Risk</v>
      </c>
      <c r="AR1213">
        <f>(HR[[#This Row],[OverTimeFlag]]*4+HR[[#This Row],[LowWLBFlag]]*3+HR[[#This Row],[LowJobSatisFlag]]*2+HR[[#This Row],[LowProFlag]]*1)/10</f>
        <v>0.3</v>
      </c>
      <c r="AS1213" t="str">
        <f t="shared" si="18"/>
        <v>Low Burnout</v>
      </c>
      <c r="AT1213" t="str">
        <f>IF(HR[[#This Row],[YearsSinceLastPromotion]]&gt;4,"High Stagnation",
IF(HR[[#This Row],[YearsSinceLastPromotion]]&gt;=3,"Medium Stagnation","Low Stagnation"))</f>
        <v>Low Stagnation</v>
      </c>
      <c r="AU1213" t="str">
        <f>IF(HR[[#This Row],[MonthlyIncome]]&lt;4000,"Low Salary",
IF(HR[[#This Row],[MonthlyIncome]]&lt;8000,"Medium Salary","High Salary"))</f>
        <v>High Salary</v>
      </c>
    </row>
    <row r="1214" spans="1:47">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IF(HR[[#This Row],[OverTime]]="Yes",1,0)</f>
        <v>0</v>
      </c>
      <c r="AK1214">
        <f>IF(HR[[#This Row],[JobSatisfaction]]&lt;=2,1,0)</f>
        <v>0</v>
      </c>
      <c r="AL1214">
        <f>IF(HR[[#This Row],[WorkLifeBalance]]&lt;=2,1,0)</f>
        <v>0</v>
      </c>
      <c r="AM1214">
        <f>IF(HR[[#This Row],[MonthlyIncome]]&lt;AVERAGE(HR[MonthlyIncome]),1,0)</f>
        <v>1</v>
      </c>
      <c r="AN1214">
        <f>IF(HR[[#This Row],[EnvironmentSatisfaction]]&lt;=2,1,0)</f>
        <v>1</v>
      </c>
      <c r="AO1214">
        <f>IF(HR[[#This Row],[YearsSinceLastPromotion]]&gt;4,1,0)</f>
        <v>1</v>
      </c>
      <c r="AP1214">
        <f>(HR[[#This Row],[OverTimeFlag]]*1.5+HR[[#This Row],[LowJobSatisFlag]]*2.5+HR[[#This Row],[LowWLBFlag]]*2+HR[[#This Row],[LowSalaryFlag]]*1.5+HR[[#This Row],[LowEnviFlag]]*2+HR[[#This Row],[LowProFlag]]*0.5)/10</f>
        <v>0.4</v>
      </c>
      <c r="AQ1214" t="str">
        <f>IF(A1214&gt;=_xlfn.PERCENTILE.INC($A$2:$A$1000,0.8),"High Risk",
IF(HR[[#This Row],[AttritionRiskScore]]&gt;=_xlfn.PERCENTILE.INC($AP$2:$AP$1000,0.5),"Medium Risk","Low Risk"))</f>
        <v>Medium Risk</v>
      </c>
      <c r="AR1214">
        <f>(HR[[#This Row],[OverTimeFlag]]*4+HR[[#This Row],[LowWLBFlag]]*3+HR[[#This Row],[LowJobSatisFlag]]*2+HR[[#This Row],[LowProFlag]]*1)/10</f>
        <v>0.1</v>
      </c>
      <c r="AS1214" t="str">
        <f t="shared" si="18"/>
        <v>Low Burnout</v>
      </c>
      <c r="AT1214" t="str">
        <f>IF(HR[[#This Row],[YearsSinceLastPromotion]]&gt;4,"High Stagnation",
IF(HR[[#This Row],[YearsSinceLastPromotion]]&gt;=3,"Medium Stagnation","Low Stagnation"))</f>
        <v>High Stagnation</v>
      </c>
      <c r="AU1214" t="str">
        <f>IF(HR[[#This Row],[MonthlyIncome]]&lt;4000,"Low Salary",
IF(HR[[#This Row],[MonthlyIncome]]&lt;8000,"Medium Salary","High Salary"))</f>
        <v>Low Salary</v>
      </c>
    </row>
    <row r="1215" spans="1:47">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IF(HR[[#This Row],[OverTime]]="Yes",1,0)</f>
        <v>1</v>
      </c>
      <c r="AK1215">
        <f>IF(HR[[#This Row],[JobSatisfaction]]&lt;=2,1,0)</f>
        <v>0</v>
      </c>
      <c r="AL1215">
        <f>IF(HR[[#This Row],[WorkLifeBalance]]&lt;=2,1,0)</f>
        <v>0</v>
      </c>
      <c r="AM1215">
        <f>IF(HR[[#This Row],[MonthlyIncome]]&lt;AVERAGE(HR[MonthlyIncome]),1,0)</f>
        <v>1</v>
      </c>
      <c r="AN1215">
        <f>IF(HR[[#This Row],[EnvironmentSatisfaction]]&lt;=2,1,0)</f>
        <v>0</v>
      </c>
      <c r="AO1215">
        <f>IF(HR[[#This Row],[YearsSinceLastPromotion]]&gt;4,1,0)</f>
        <v>0</v>
      </c>
      <c r="AP1215">
        <f>(HR[[#This Row],[OverTimeFlag]]*1.5+HR[[#This Row],[LowJobSatisFlag]]*2.5+HR[[#This Row],[LowWLBFlag]]*2+HR[[#This Row],[LowSalaryFlag]]*1.5+HR[[#This Row],[LowEnviFlag]]*2+HR[[#This Row],[LowProFlag]]*0.5)/10</f>
        <v>0.3</v>
      </c>
      <c r="AQ1215" t="str">
        <f>IF(A1215&gt;=_xlfn.PERCENTILE.INC($A$2:$A$1000,0.8),"High Risk",
IF(HR[[#This Row],[AttritionRiskScore]]&gt;=_xlfn.PERCENTILE.INC($AP$2:$AP$1000,0.5),"Medium Risk","Low Risk"))</f>
        <v>Low Risk</v>
      </c>
      <c r="AR1215">
        <f>(HR[[#This Row],[OverTimeFlag]]*4+HR[[#This Row],[LowWLBFlag]]*3+HR[[#This Row],[LowJobSatisFlag]]*2+HR[[#This Row],[LowProFlag]]*1)/10</f>
        <v>0.4</v>
      </c>
      <c r="AS1215" t="str">
        <f t="shared" si="18"/>
        <v>Medium Burnout</v>
      </c>
      <c r="AT1215" t="str">
        <f>IF(HR[[#This Row],[YearsSinceLastPromotion]]&gt;4,"High Stagnation",
IF(HR[[#This Row],[YearsSinceLastPromotion]]&gt;=3,"Medium Stagnation","Low Stagnation"))</f>
        <v>Low Stagnation</v>
      </c>
      <c r="AU1215" t="str">
        <f>IF(HR[[#This Row],[MonthlyIncome]]&lt;4000,"Low Salary",
IF(HR[[#This Row],[MonthlyIncome]]&lt;8000,"Medium Salary","High Salary"))</f>
        <v>Low Salary</v>
      </c>
    </row>
    <row r="1216" spans="1:47">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IF(HR[[#This Row],[OverTime]]="Yes",1,0)</f>
        <v>1</v>
      </c>
      <c r="AK1216">
        <f>IF(HR[[#This Row],[JobSatisfaction]]&lt;=2,1,0)</f>
        <v>0</v>
      </c>
      <c r="AL1216">
        <f>IF(HR[[#This Row],[WorkLifeBalance]]&lt;=2,1,0)</f>
        <v>0</v>
      </c>
      <c r="AM1216">
        <f>IF(HR[[#This Row],[MonthlyIncome]]&lt;AVERAGE(HR[MonthlyIncome]),1,0)</f>
        <v>0</v>
      </c>
      <c r="AN1216">
        <f>IF(HR[[#This Row],[EnvironmentSatisfaction]]&lt;=2,1,0)</f>
        <v>0</v>
      </c>
      <c r="AO1216">
        <f>IF(HR[[#This Row],[YearsSinceLastPromotion]]&gt;4,1,0)</f>
        <v>1</v>
      </c>
      <c r="AP1216">
        <f>(HR[[#This Row],[OverTimeFlag]]*1.5+HR[[#This Row],[LowJobSatisFlag]]*2.5+HR[[#This Row],[LowWLBFlag]]*2+HR[[#This Row],[LowSalaryFlag]]*1.5+HR[[#This Row],[LowEnviFlag]]*2+HR[[#This Row],[LowProFlag]]*0.5)/10</f>
        <v>0.2</v>
      </c>
      <c r="AQ1216" t="str">
        <f>IF(A1216&gt;=_xlfn.PERCENTILE.INC($A$2:$A$1000,0.8),"High Risk",
IF(HR[[#This Row],[AttritionRiskScore]]&gt;=_xlfn.PERCENTILE.INC($AP$2:$AP$1000,0.5),"Medium Risk","Low Risk"))</f>
        <v>Low Risk</v>
      </c>
      <c r="AR1216">
        <f>(HR[[#This Row],[OverTimeFlag]]*4+HR[[#This Row],[LowWLBFlag]]*3+HR[[#This Row],[LowJobSatisFlag]]*2+HR[[#This Row],[LowProFlag]]*1)/10</f>
        <v>0.5</v>
      </c>
      <c r="AS1216" t="str">
        <f t="shared" si="18"/>
        <v>Medium Burnout</v>
      </c>
      <c r="AT1216" t="str">
        <f>IF(HR[[#This Row],[YearsSinceLastPromotion]]&gt;4,"High Stagnation",
IF(HR[[#This Row],[YearsSinceLastPromotion]]&gt;=3,"Medium Stagnation","Low Stagnation"))</f>
        <v>High Stagnation</v>
      </c>
      <c r="AU1216" t="str">
        <f>IF(HR[[#This Row],[MonthlyIncome]]&lt;4000,"Low Salary",
IF(HR[[#This Row],[MonthlyIncome]]&lt;8000,"Medium Salary","High Salary"))</f>
        <v>Medium Salary</v>
      </c>
    </row>
    <row r="1217" spans="1:47">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IF(HR[[#This Row],[OverTime]]="Yes",1,0)</f>
        <v>1</v>
      </c>
      <c r="AK1217">
        <f>IF(HR[[#This Row],[JobSatisfaction]]&lt;=2,1,0)</f>
        <v>0</v>
      </c>
      <c r="AL1217">
        <f>IF(HR[[#This Row],[WorkLifeBalance]]&lt;=2,1,0)</f>
        <v>0</v>
      </c>
      <c r="AM1217">
        <f>IF(HR[[#This Row],[MonthlyIncome]]&lt;AVERAGE(HR[MonthlyIncome]),1,0)</f>
        <v>1</v>
      </c>
      <c r="AN1217">
        <f>IF(HR[[#This Row],[EnvironmentSatisfaction]]&lt;=2,1,0)</f>
        <v>1</v>
      </c>
      <c r="AO1217">
        <f>IF(HR[[#This Row],[YearsSinceLastPromotion]]&gt;4,1,0)</f>
        <v>0</v>
      </c>
      <c r="AP1217">
        <f>(HR[[#This Row],[OverTimeFlag]]*1.5+HR[[#This Row],[LowJobSatisFlag]]*2.5+HR[[#This Row],[LowWLBFlag]]*2+HR[[#This Row],[LowSalaryFlag]]*1.5+HR[[#This Row],[LowEnviFlag]]*2+HR[[#This Row],[LowProFlag]]*0.5)/10</f>
        <v>0.5</v>
      </c>
      <c r="AQ1217" t="str">
        <f>IF(A1217&gt;=_xlfn.PERCENTILE.INC($A$2:$A$1000,0.8),"High Risk",
IF(HR[[#This Row],[AttritionRiskScore]]&gt;=_xlfn.PERCENTILE.INC($AP$2:$AP$1000,0.5),"Medium Risk","Low Risk"))</f>
        <v>Medium Risk</v>
      </c>
      <c r="AR1217">
        <f>(HR[[#This Row],[OverTimeFlag]]*4+HR[[#This Row],[LowWLBFlag]]*3+HR[[#This Row],[LowJobSatisFlag]]*2+HR[[#This Row],[LowProFlag]]*1)/10</f>
        <v>0.4</v>
      </c>
      <c r="AS1217" t="str">
        <f t="shared" si="18"/>
        <v>Medium Burnout</v>
      </c>
      <c r="AT1217" t="str">
        <f>IF(HR[[#This Row],[YearsSinceLastPromotion]]&gt;4,"High Stagnation",
IF(HR[[#This Row],[YearsSinceLastPromotion]]&gt;=3,"Medium Stagnation","Low Stagnation"))</f>
        <v>Low Stagnation</v>
      </c>
      <c r="AU1217" t="str">
        <f>IF(HR[[#This Row],[MonthlyIncome]]&lt;4000,"Low Salary",
IF(HR[[#This Row],[MonthlyIncome]]&lt;8000,"Medium Salary","High Salary"))</f>
        <v>Medium Salary</v>
      </c>
    </row>
    <row r="1218" spans="1:47">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IF(HR[[#This Row],[OverTime]]="Yes",1,0)</f>
        <v>1</v>
      </c>
      <c r="AK1218">
        <f>IF(HR[[#This Row],[JobSatisfaction]]&lt;=2,1,0)</f>
        <v>0</v>
      </c>
      <c r="AL1218">
        <f>IF(HR[[#This Row],[WorkLifeBalance]]&lt;=2,1,0)</f>
        <v>0</v>
      </c>
      <c r="AM1218">
        <f>IF(HR[[#This Row],[MonthlyIncome]]&lt;AVERAGE(HR[MonthlyIncome]),1,0)</f>
        <v>0</v>
      </c>
      <c r="AN1218">
        <f>IF(HR[[#This Row],[EnvironmentSatisfaction]]&lt;=2,1,0)</f>
        <v>0</v>
      </c>
      <c r="AO1218">
        <f>IF(HR[[#This Row],[YearsSinceLastPromotion]]&gt;4,1,0)</f>
        <v>1</v>
      </c>
      <c r="AP1218">
        <f>(HR[[#This Row],[OverTimeFlag]]*1.5+HR[[#This Row],[LowJobSatisFlag]]*2.5+HR[[#This Row],[LowWLBFlag]]*2+HR[[#This Row],[LowSalaryFlag]]*1.5+HR[[#This Row],[LowEnviFlag]]*2+HR[[#This Row],[LowProFlag]]*0.5)/10</f>
        <v>0.2</v>
      </c>
      <c r="AQ1218" t="str">
        <f>IF(A1218&gt;=_xlfn.PERCENTILE.INC($A$2:$A$1000,0.8),"High Risk",
IF(HR[[#This Row],[AttritionRiskScore]]&gt;=_xlfn.PERCENTILE.INC($AP$2:$AP$1000,0.5),"Medium Risk","Low Risk"))</f>
        <v>Low Risk</v>
      </c>
      <c r="AR1218">
        <f>(HR[[#This Row],[OverTimeFlag]]*4+HR[[#This Row],[LowWLBFlag]]*3+HR[[#This Row],[LowJobSatisFlag]]*2+HR[[#This Row],[LowProFlag]]*1)/10</f>
        <v>0.5</v>
      </c>
      <c r="AS1218" t="str">
        <f t="shared" ref="AS1218:AS1281" si="19">IF(AR1218&gt;=0.7,"High Burnout",IF(AR1218&gt;=0.4,"Medium Burnout","Low Burnout"))</f>
        <v>Medium Burnout</v>
      </c>
      <c r="AT1218" t="str">
        <f>IF(HR[[#This Row],[YearsSinceLastPromotion]]&gt;4,"High Stagnation",
IF(HR[[#This Row],[YearsSinceLastPromotion]]&gt;=3,"Medium Stagnation","Low Stagnation"))</f>
        <v>High Stagnation</v>
      </c>
      <c r="AU1218" t="str">
        <f>IF(HR[[#This Row],[MonthlyIncome]]&lt;4000,"Low Salary",
IF(HR[[#This Row],[MonthlyIncome]]&lt;8000,"Medium Salary","High Salary"))</f>
        <v>Medium Salary</v>
      </c>
    </row>
    <row r="1219" spans="1:47">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IF(HR[[#This Row],[OverTime]]="Yes",1,0)</f>
        <v>0</v>
      </c>
      <c r="AK1219">
        <f>IF(HR[[#This Row],[JobSatisfaction]]&lt;=2,1,0)</f>
        <v>0</v>
      </c>
      <c r="AL1219">
        <f>IF(HR[[#This Row],[WorkLifeBalance]]&lt;=2,1,0)</f>
        <v>0</v>
      </c>
      <c r="AM1219">
        <f>IF(HR[[#This Row],[MonthlyIncome]]&lt;AVERAGE(HR[MonthlyIncome]),1,0)</f>
        <v>1</v>
      </c>
      <c r="AN1219">
        <f>IF(HR[[#This Row],[EnvironmentSatisfaction]]&lt;=2,1,0)</f>
        <v>0</v>
      </c>
      <c r="AO1219">
        <f>IF(HR[[#This Row],[YearsSinceLastPromotion]]&gt;4,1,0)</f>
        <v>0</v>
      </c>
      <c r="AP1219">
        <f>(HR[[#This Row],[OverTimeFlag]]*1.5+HR[[#This Row],[LowJobSatisFlag]]*2.5+HR[[#This Row],[LowWLBFlag]]*2+HR[[#This Row],[LowSalaryFlag]]*1.5+HR[[#This Row],[LowEnviFlag]]*2+HR[[#This Row],[LowProFlag]]*0.5)/10</f>
        <v>0.15</v>
      </c>
      <c r="AQ1219" t="str">
        <f>IF(A1219&gt;=_xlfn.PERCENTILE.INC($A$2:$A$1000,0.8),"High Risk",
IF(HR[[#This Row],[AttritionRiskScore]]&gt;=_xlfn.PERCENTILE.INC($AP$2:$AP$1000,0.5),"Medium Risk","Low Risk"))</f>
        <v>Low Risk</v>
      </c>
      <c r="AR1219">
        <f>(HR[[#This Row],[OverTimeFlag]]*4+HR[[#This Row],[LowWLBFlag]]*3+HR[[#This Row],[LowJobSatisFlag]]*2+HR[[#This Row],[LowProFlag]]*1)/10</f>
        <v>0</v>
      </c>
      <c r="AS1219" t="str">
        <f t="shared" si="19"/>
        <v>Low Burnout</v>
      </c>
      <c r="AT1219" t="str">
        <f>IF(HR[[#This Row],[YearsSinceLastPromotion]]&gt;4,"High Stagnation",
IF(HR[[#This Row],[YearsSinceLastPromotion]]&gt;=3,"Medium Stagnation","Low Stagnation"))</f>
        <v>Low Stagnation</v>
      </c>
      <c r="AU1219" t="str">
        <f>IF(HR[[#This Row],[MonthlyIncome]]&lt;4000,"Low Salary",
IF(HR[[#This Row],[MonthlyIncome]]&lt;8000,"Medium Salary","High Salary"))</f>
        <v>Medium Salary</v>
      </c>
    </row>
    <row r="1220" spans="1:47">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IF(HR[[#This Row],[OverTime]]="Yes",1,0)</f>
        <v>0</v>
      </c>
      <c r="AK1220">
        <f>IF(HR[[#This Row],[JobSatisfaction]]&lt;=2,1,0)</f>
        <v>0</v>
      </c>
      <c r="AL1220">
        <f>IF(HR[[#This Row],[WorkLifeBalance]]&lt;=2,1,0)</f>
        <v>0</v>
      </c>
      <c r="AM1220">
        <f>IF(HR[[#This Row],[MonthlyIncome]]&lt;AVERAGE(HR[MonthlyIncome]),1,0)</f>
        <v>0</v>
      </c>
      <c r="AN1220">
        <f>IF(HR[[#This Row],[EnvironmentSatisfaction]]&lt;=2,1,0)</f>
        <v>0</v>
      </c>
      <c r="AO1220">
        <f>IF(HR[[#This Row],[YearsSinceLastPromotion]]&gt;4,1,0)</f>
        <v>1</v>
      </c>
      <c r="AP1220">
        <f>(HR[[#This Row],[OverTimeFlag]]*1.5+HR[[#This Row],[LowJobSatisFlag]]*2.5+HR[[#This Row],[LowWLBFlag]]*2+HR[[#This Row],[LowSalaryFlag]]*1.5+HR[[#This Row],[LowEnviFlag]]*2+HR[[#This Row],[LowProFlag]]*0.5)/10</f>
        <v>0.05</v>
      </c>
      <c r="AQ1220" t="str">
        <f>IF(A1220&gt;=_xlfn.PERCENTILE.INC($A$2:$A$1000,0.8),"High Risk",
IF(HR[[#This Row],[AttritionRiskScore]]&gt;=_xlfn.PERCENTILE.INC($AP$2:$AP$1000,0.5),"Medium Risk","Low Risk"))</f>
        <v>Low Risk</v>
      </c>
      <c r="AR1220">
        <f>(HR[[#This Row],[OverTimeFlag]]*4+HR[[#This Row],[LowWLBFlag]]*3+HR[[#This Row],[LowJobSatisFlag]]*2+HR[[#This Row],[LowProFlag]]*1)/10</f>
        <v>0.1</v>
      </c>
      <c r="AS1220" t="str">
        <f t="shared" si="19"/>
        <v>Low Burnout</v>
      </c>
      <c r="AT1220" t="str">
        <f>IF(HR[[#This Row],[YearsSinceLastPromotion]]&gt;4,"High Stagnation",
IF(HR[[#This Row],[YearsSinceLastPromotion]]&gt;=3,"Medium Stagnation","Low Stagnation"))</f>
        <v>High Stagnation</v>
      </c>
      <c r="AU1220" t="str">
        <f>IF(HR[[#This Row],[MonthlyIncome]]&lt;4000,"Low Salary",
IF(HR[[#This Row],[MonthlyIncome]]&lt;8000,"Medium Salary","High Salary"))</f>
        <v>High Salary</v>
      </c>
    </row>
    <row r="1221" spans="1:47">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IF(HR[[#This Row],[OverTime]]="Yes",1,0)</f>
        <v>0</v>
      </c>
      <c r="AK1221">
        <f>IF(HR[[#This Row],[JobSatisfaction]]&lt;=2,1,0)</f>
        <v>0</v>
      </c>
      <c r="AL1221">
        <f>IF(HR[[#This Row],[WorkLifeBalance]]&lt;=2,1,0)</f>
        <v>0</v>
      </c>
      <c r="AM1221">
        <f>IF(HR[[#This Row],[MonthlyIncome]]&lt;AVERAGE(HR[MonthlyIncome]),1,0)</f>
        <v>1</v>
      </c>
      <c r="AN1221">
        <f>IF(HR[[#This Row],[EnvironmentSatisfaction]]&lt;=2,1,0)</f>
        <v>0</v>
      </c>
      <c r="AO1221">
        <f>IF(HR[[#This Row],[YearsSinceLastPromotion]]&gt;4,1,0)</f>
        <v>0</v>
      </c>
      <c r="AP1221">
        <f>(HR[[#This Row],[OverTimeFlag]]*1.5+HR[[#This Row],[LowJobSatisFlag]]*2.5+HR[[#This Row],[LowWLBFlag]]*2+HR[[#This Row],[LowSalaryFlag]]*1.5+HR[[#This Row],[LowEnviFlag]]*2+HR[[#This Row],[LowProFlag]]*0.5)/10</f>
        <v>0.15</v>
      </c>
      <c r="AQ1221" t="str">
        <f>IF(A1221&gt;=_xlfn.PERCENTILE.INC($A$2:$A$1000,0.8),"High Risk",
IF(HR[[#This Row],[AttritionRiskScore]]&gt;=_xlfn.PERCENTILE.INC($AP$2:$AP$1000,0.5),"Medium Risk","Low Risk"))</f>
        <v>Low Risk</v>
      </c>
      <c r="AR1221">
        <f>(HR[[#This Row],[OverTimeFlag]]*4+HR[[#This Row],[LowWLBFlag]]*3+HR[[#This Row],[LowJobSatisFlag]]*2+HR[[#This Row],[LowProFlag]]*1)/10</f>
        <v>0</v>
      </c>
      <c r="AS1221" t="str">
        <f t="shared" si="19"/>
        <v>Low Burnout</v>
      </c>
      <c r="AT1221" t="str">
        <f>IF(HR[[#This Row],[YearsSinceLastPromotion]]&gt;4,"High Stagnation",
IF(HR[[#This Row],[YearsSinceLastPromotion]]&gt;=3,"Medium Stagnation","Low Stagnation"))</f>
        <v>Low Stagnation</v>
      </c>
      <c r="AU1221" t="str">
        <f>IF(HR[[#This Row],[MonthlyIncome]]&lt;4000,"Low Salary",
IF(HR[[#This Row],[MonthlyIncome]]&lt;8000,"Medium Salary","High Salary"))</f>
        <v>Low Salary</v>
      </c>
    </row>
    <row r="1222" spans="1:47">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IF(HR[[#This Row],[OverTime]]="Yes",1,0)</f>
        <v>0</v>
      </c>
      <c r="AK1222">
        <f>IF(HR[[#This Row],[JobSatisfaction]]&lt;=2,1,0)</f>
        <v>0</v>
      </c>
      <c r="AL1222">
        <f>IF(HR[[#This Row],[WorkLifeBalance]]&lt;=2,1,0)</f>
        <v>1</v>
      </c>
      <c r="AM1222">
        <f>IF(HR[[#This Row],[MonthlyIncome]]&lt;AVERAGE(HR[MonthlyIncome]),1,0)</f>
        <v>1</v>
      </c>
      <c r="AN1222">
        <f>IF(HR[[#This Row],[EnvironmentSatisfaction]]&lt;=2,1,0)</f>
        <v>0</v>
      </c>
      <c r="AO1222">
        <f>IF(HR[[#This Row],[YearsSinceLastPromotion]]&gt;4,1,0)</f>
        <v>1</v>
      </c>
      <c r="AP1222">
        <f>(HR[[#This Row],[OverTimeFlag]]*1.5+HR[[#This Row],[LowJobSatisFlag]]*2.5+HR[[#This Row],[LowWLBFlag]]*2+HR[[#This Row],[LowSalaryFlag]]*1.5+HR[[#This Row],[LowEnviFlag]]*2+HR[[#This Row],[LowProFlag]]*0.5)/10</f>
        <v>0.4</v>
      </c>
      <c r="AQ1222" t="str">
        <f>IF(A1222&gt;=_xlfn.PERCENTILE.INC($A$2:$A$1000,0.8),"High Risk",
IF(HR[[#This Row],[AttritionRiskScore]]&gt;=_xlfn.PERCENTILE.INC($AP$2:$AP$1000,0.5),"Medium Risk","Low Risk"))</f>
        <v>Medium Risk</v>
      </c>
      <c r="AR1222">
        <f>(HR[[#This Row],[OverTimeFlag]]*4+HR[[#This Row],[LowWLBFlag]]*3+HR[[#This Row],[LowJobSatisFlag]]*2+HR[[#This Row],[LowProFlag]]*1)/10</f>
        <v>0.4</v>
      </c>
      <c r="AS1222" t="str">
        <f t="shared" si="19"/>
        <v>Medium Burnout</v>
      </c>
      <c r="AT1222" t="str">
        <f>IF(HR[[#This Row],[YearsSinceLastPromotion]]&gt;4,"High Stagnation",
IF(HR[[#This Row],[YearsSinceLastPromotion]]&gt;=3,"Medium Stagnation","Low Stagnation"))</f>
        <v>High Stagnation</v>
      </c>
      <c r="AU1222" t="str">
        <f>IF(HR[[#This Row],[MonthlyIncome]]&lt;4000,"Low Salary",
IF(HR[[#This Row],[MonthlyIncome]]&lt;8000,"Medium Salary","High Salary"))</f>
        <v>Medium Salary</v>
      </c>
    </row>
    <row r="1223" spans="1:47">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IF(HR[[#This Row],[OverTime]]="Yes",1,0)</f>
        <v>0</v>
      </c>
      <c r="AK1223">
        <f>IF(HR[[#This Row],[JobSatisfaction]]&lt;=2,1,0)</f>
        <v>0</v>
      </c>
      <c r="AL1223">
        <f>IF(HR[[#This Row],[WorkLifeBalance]]&lt;=2,1,0)</f>
        <v>1</v>
      </c>
      <c r="AM1223">
        <f>IF(HR[[#This Row],[MonthlyIncome]]&lt;AVERAGE(HR[MonthlyIncome]),1,0)</f>
        <v>0</v>
      </c>
      <c r="AN1223">
        <f>IF(HR[[#This Row],[EnvironmentSatisfaction]]&lt;=2,1,0)</f>
        <v>0</v>
      </c>
      <c r="AO1223">
        <f>IF(HR[[#This Row],[YearsSinceLastPromotion]]&gt;4,1,0)</f>
        <v>1</v>
      </c>
      <c r="AP1223">
        <f>(HR[[#This Row],[OverTimeFlag]]*1.5+HR[[#This Row],[LowJobSatisFlag]]*2.5+HR[[#This Row],[LowWLBFlag]]*2+HR[[#This Row],[LowSalaryFlag]]*1.5+HR[[#This Row],[LowEnviFlag]]*2+HR[[#This Row],[LowProFlag]]*0.5)/10</f>
        <v>0.25</v>
      </c>
      <c r="AQ1223" t="str">
        <f>IF(A1223&gt;=_xlfn.PERCENTILE.INC($A$2:$A$1000,0.8),"High Risk",
IF(HR[[#This Row],[AttritionRiskScore]]&gt;=_xlfn.PERCENTILE.INC($AP$2:$AP$1000,0.5),"Medium Risk","Low Risk"))</f>
        <v>High Risk</v>
      </c>
      <c r="AR1223">
        <f>(HR[[#This Row],[OverTimeFlag]]*4+HR[[#This Row],[LowWLBFlag]]*3+HR[[#This Row],[LowJobSatisFlag]]*2+HR[[#This Row],[LowProFlag]]*1)/10</f>
        <v>0.4</v>
      </c>
      <c r="AS1223" t="str">
        <f t="shared" si="19"/>
        <v>Medium Burnout</v>
      </c>
      <c r="AT1223" t="str">
        <f>IF(HR[[#This Row],[YearsSinceLastPromotion]]&gt;4,"High Stagnation",
IF(HR[[#This Row],[YearsSinceLastPromotion]]&gt;=3,"Medium Stagnation","Low Stagnation"))</f>
        <v>High Stagnation</v>
      </c>
      <c r="AU1223" t="str">
        <f>IF(HR[[#This Row],[MonthlyIncome]]&lt;4000,"Low Salary",
IF(HR[[#This Row],[MonthlyIncome]]&lt;8000,"Medium Salary","High Salary"))</f>
        <v>High Salary</v>
      </c>
    </row>
    <row r="1224" spans="1:47">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IF(HR[[#This Row],[OverTime]]="Yes",1,0)</f>
        <v>0</v>
      </c>
      <c r="AK1224">
        <f>IF(HR[[#This Row],[JobSatisfaction]]&lt;=2,1,0)</f>
        <v>0</v>
      </c>
      <c r="AL1224">
        <f>IF(HR[[#This Row],[WorkLifeBalance]]&lt;=2,1,0)</f>
        <v>0</v>
      </c>
      <c r="AM1224">
        <f>IF(HR[[#This Row],[MonthlyIncome]]&lt;AVERAGE(HR[MonthlyIncome]),1,0)</f>
        <v>1</v>
      </c>
      <c r="AN1224">
        <f>IF(HR[[#This Row],[EnvironmentSatisfaction]]&lt;=2,1,0)</f>
        <v>0</v>
      </c>
      <c r="AO1224">
        <f>IF(HR[[#This Row],[YearsSinceLastPromotion]]&gt;4,1,0)</f>
        <v>0</v>
      </c>
      <c r="AP1224">
        <f>(HR[[#This Row],[OverTimeFlag]]*1.5+HR[[#This Row],[LowJobSatisFlag]]*2.5+HR[[#This Row],[LowWLBFlag]]*2+HR[[#This Row],[LowSalaryFlag]]*1.5+HR[[#This Row],[LowEnviFlag]]*2+HR[[#This Row],[LowProFlag]]*0.5)/10</f>
        <v>0.15</v>
      </c>
      <c r="AQ1224" t="str">
        <f>IF(A1224&gt;=_xlfn.PERCENTILE.INC($A$2:$A$1000,0.8),"High Risk",
IF(HR[[#This Row],[AttritionRiskScore]]&gt;=_xlfn.PERCENTILE.INC($AP$2:$AP$1000,0.5),"Medium Risk","Low Risk"))</f>
        <v>Low Risk</v>
      </c>
      <c r="AR1224">
        <f>(HR[[#This Row],[OverTimeFlag]]*4+HR[[#This Row],[LowWLBFlag]]*3+HR[[#This Row],[LowJobSatisFlag]]*2+HR[[#This Row],[LowProFlag]]*1)/10</f>
        <v>0</v>
      </c>
      <c r="AS1224" t="str">
        <f t="shared" si="19"/>
        <v>Low Burnout</v>
      </c>
      <c r="AT1224" t="str">
        <f>IF(HR[[#This Row],[YearsSinceLastPromotion]]&gt;4,"High Stagnation",
IF(HR[[#This Row],[YearsSinceLastPromotion]]&gt;=3,"Medium Stagnation","Low Stagnation"))</f>
        <v>Low Stagnation</v>
      </c>
      <c r="AU1224" t="str">
        <f>IF(HR[[#This Row],[MonthlyIncome]]&lt;4000,"Low Salary",
IF(HR[[#This Row],[MonthlyIncome]]&lt;8000,"Medium Salary","High Salary"))</f>
        <v>Low Salary</v>
      </c>
    </row>
    <row r="1225" spans="1:47">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IF(HR[[#This Row],[OverTime]]="Yes",1,0)</f>
        <v>0</v>
      </c>
      <c r="AK1225">
        <f>IF(HR[[#This Row],[JobSatisfaction]]&lt;=2,1,0)</f>
        <v>0</v>
      </c>
      <c r="AL1225">
        <f>IF(HR[[#This Row],[WorkLifeBalance]]&lt;=2,1,0)</f>
        <v>1</v>
      </c>
      <c r="AM1225">
        <f>IF(HR[[#This Row],[MonthlyIncome]]&lt;AVERAGE(HR[MonthlyIncome]),1,0)</f>
        <v>0</v>
      </c>
      <c r="AN1225">
        <f>IF(HR[[#This Row],[EnvironmentSatisfaction]]&lt;=2,1,0)</f>
        <v>0</v>
      </c>
      <c r="AO1225">
        <f>IF(HR[[#This Row],[YearsSinceLastPromotion]]&gt;4,1,0)</f>
        <v>1</v>
      </c>
      <c r="AP1225">
        <f>(HR[[#This Row],[OverTimeFlag]]*1.5+HR[[#This Row],[LowJobSatisFlag]]*2.5+HR[[#This Row],[LowWLBFlag]]*2+HR[[#This Row],[LowSalaryFlag]]*1.5+HR[[#This Row],[LowEnviFlag]]*2+HR[[#This Row],[LowProFlag]]*0.5)/10</f>
        <v>0.25</v>
      </c>
      <c r="AQ1225" t="str">
        <f>IF(A1225&gt;=_xlfn.PERCENTILE.INC($A$2:$A$1000,0.8),"High Risk",
IF(HR[[#This Row],[AttritionRiskScore]]&gt;=_xlfn.PERCENTILE.INC($AP$2:$AP$1000,0.5),"Medium Risk","Low Risk"))</f>
        <v>High Risk</v>
      </c>
      <c r="AR1225">
        <f>(HR[[#This Row],[OverTimeFlag]]*4+HR[[#This Row],[LowWLBFlag]]*3+HR[[#This Row],[LowJobSatisFlag]]*2+HR[[#This Row],[LowProFlag]]*1)/10</f>
        <v>0.4</v>
      </c>
      <c r="AS1225" t="str">
        <f t="shared" si="19"/>
        <v>Medium Burnout</v>
      </c>
      <c r="AT1225" t="str">
        <f>IF(HR[[#This Row],[YearsSinceLastPromotion]]&gt;4,"High Stagnation",
IF(HR[[#This Row],[YearsSinceLastPromotion]]&gt;=3,"Medium Stagnation","Low Stagnation"))</f>
        <v>High Stagnation</v>
      </c>
      <c r="AU1225" t="str">
        <f>IF(HR[[#This Row],[MonthlyIncome]]&lt;4000,"Low Salary",
IF(HR[[#This Row],[MonthlyIncome]]&lt;8000,"Medium Salary","High Salary"))</f>
        <v>High Salary</v>
      </c>
    </row>
    <row r="1226" spans="1:47">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IF(HR[[#This Row],[OverTime]]="Yes",1,0)</f>
        <v>0</v>
      </c>
      <c r="AK1226">
        <f>IF(HR[[#This Row],[JobSatisfaction]]&lt;=2,1,0)</f>
        <v>0</v>
      </c>
      <c r="AL1226">
        <f>IF(HR[[#This Row],[WorkLifeBalance]]&lt;=2,1,0)</f>
        <v>0</v>
      </c>
      <c r="AM1226">
        <f>IF(HR[[#This Row],[MonthlyIncome]]&lt;AVERAGE(HR[MonthlyIncome]),1,0)</f>
        <v>1</v>
      </c>
      <c r="AN1226">
        <f>IF(HR[[#This Row],[EnvironmentSatisfaction]]&lt;=2,1,0)</f>
        <v>0</v>
      </c>
      <c r="AO1226">
        <f>IF(HR[[#This Row],[YearsSinceLastPromotion]]&gt;4,1,0)</f>
        <v>0</v>
      </c>
      <c r="AP1226">
        <f>(HR[[#This Row],[OverTimeFlag]]*1.5+HR[[#This Row],[LowJobSatisFlag]]*2.5+HR[[#This Row],[LowWLBFlag]]*2+HR[[#This Row],[LowSalaryFlag]]*1.5+HR[[#This Row],[LowEnviFlag]]*2+HR[[#This Row],[LowProFlag]]*0.5)/10</f>
        <v>0.15</v>
      </c>
      <c r="AQ1226" t="str">
        <f>IF(A1226&gt;=_xlfn.PERCENTILE.INC($A$2:$A$1000,0.8),"High Risk",
IF(HR[[#This Row],[AttritionRiskScore]]&gt;=_xlfn.PERCENTILE.INC($AP$2:$AP$1000,0.5),"Medium Risk","Low Risk"))</f>
        <v>Low Risk</v>
      </c>
      <c r="AR1226">
        <f>(HR[[#This Row],[OverTimeFlag]]*4+HR[[#This Row],[LowWLBFlag]]*3+HR[[#This Row],[LowJobSatisFlag]]*2+HR[[#This Row],[LowProFlag]]*1)/10</f>
        <v>0</v>
      </c>
      <c r="AS1226" t="str">
        <f t="shared" si="19"/>
        <v>Low Burnout</v>
      </c>
      <c r="AT1226" t="str">
        <f>IF(HR[[#This Row],[YearsSinceLastPromotion]]&gt;4,"High Stagnation",
IF(HR[[#This Row],[YearsSinceLastPromotion]]&gt;=3,"Medium Stagnation","Low Stagnation"))</f>
        <v>Low Stagnation</v>
      </c>
      <c r="AU1226" t="str">
        <f>IF(HR[[#This Row],[MonthlyIncome]]&lt;4000,"Low Salary",
IF(HR[[#This Row],[MonthlyIncome]]&lt;8000,"Medium Salary","High Salary"))</f>
        <v>Low Salary</v>
      </c>
    </row>
    <row r="1227" spans="1:47">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IF(HR[[#This Row],[OverTime]]="Yes",1,0)</f>
        <v>0</v>
      </c>
      <c r="AK1227">
        <f>IF(HR[[#This Row],[JobSatisfaction]]&lt;=2,1,0)</f>
        <v>1</v>
      </c>
      <c r="AL1227">
        <f>IF(HR[[#This Row],[WorkLifeBalance]]&lt;=2,1,0)</f>
        <v>0</v>
      </c>
      <c r="AM1227">
        <f>IF(HR[[#This Row],[MonthlyIncome]]&lt;AVERAGE(HR[MonthlyIncome]),1,0)</f>
        <v>0</v>
      </c>
      <c r="AN1227">
        <f>IF(HR[[#This Row],[EnvironmentSatisfaction]]&lt;=2,1,0)</f>
        <v>0</v>
      </c>
      <c r="AO1227">
        <f>IF(HR[[#This Row],[YearsSinceLastPromotion]]&gt;4,1,0)</f>
        <v>1</v>
      </c>
      <c r="AP1227">
        <f>(HR[[#This Row],[OverTimeFlag]]*1.5+HR[[#This Row],[LowJobSatisFlag]]*2.5+HR[[#This Row],[LowWLBFlag]]*2+HR[[#This Row],[LowSalaryFlag]]*1.5+HR[[#This Row],[LowEnviFlag]]*2+HR[[#This Row],[LowProFlag]]*0.5)/10</f>
        <v>0.3</v>
      </c>
      <c r="AQ1227" t="str">
        <f>IF(A1227&gt;=_xlfn.PERCENTILE.INC($A$2:$A$1000,0.8),"High Risk",
IF(HR[[#This Row],[AttritionRiskScore]]&gt;=_xlfn.PERCENTILE.INC($AP$2:$AP$1000,0.5),"Medium Risk","Low Risk"))</f>
        <v>High Risk</v>
      </c>
      <c r="AR1227">
        <f>(HR[[#This Row],[OverTimeFlag]]*4+HR[[#This Row],[LowWLBFlag]]*3+HR[[#This Row],[LowJobSatisFlag]]*2+HR[[#This Row],[LowProFlag]]*1)/10</f>
        <v>0.3</v>
      </c>
      <c r="AS1227" t="str">
        <f t="shared" si="19"/>
        <v>Low Burnout</v>
      </c>
      <c r="AT1227" t="str">
        <f>IF(HR[[#This Row],[YearsSinceLastPromotion]]&gt;4,"High Stagnation",
IF(HR[[#This Row],[YearsSinceLastPromotion]]&gt;=3,"Medium Stagnation","Low Stagnation"))</f>
        <v>High Stagnation</v>
      </c>
      <c r="AU1227" t="str">
        <f>IF(HR[[#This Row],[MonthlyIncome]]&lt;4000,"Low Salary",
IF(HR[[#This Row],[MonthlyIncome]]&lt;8000,"Medium Salary","High Salary"))</f>
        <v>High Salary</v>
      </c>
    </row>
    <row r="1228" spans="1:47">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IF(HR[[#This Row],[OverTime]]="Yes",1,0)</f>
        <v>0</v>
      </c>
      <c r="AK1228">
        <f>IF(HR[[#This Row],[JobSatisfaction]]&lt;=2,1,0)</f>
        <v>0</v>
      </c>
      <c r="AL1228">
        <f>IF(HR[[#This Row],[WorkLifeBalance]]&lt;=2,1,0)</f>
        <v>1</v>
      </c>
      <c r="AM1228">
        <f>IF(HR[[#This Row],[MonthlyIncome]]&lt;AVERAGE(HR[MonthlyIncome]),1,0)</f>
        <v>1</v>
      </c>
      <c r="AN1228">
        <f>IF(HR[[#This Row],[EnvironmentSatisfaction]]&lt;=2,1,0)</f>
        <v>1</v>
      </c>
      <c r="AO1228">
        <f>IF(HR[[#This Row],[YearsSinceLastPromotion]]&gt;4,1,0)</f>
        <v>0</v>
      </c>
      <c r="AP1228">
        <f>(HR[[#This Row],[OverTimeFlag]]*1.5+HR[[#This Row],[LowJobSatisFlag]]*2.5+HR[[#This Row],[LowWLBFlag]]*2+HR[[#This Row],[LowSalaryFlag]]*1.5+HR[[#This Row],[LowEnviFlag]]*2+HR[[#This Row],[LowProFlag]]*0.5)/10</f>
        <v>0.55000000000000004</v>
      </c>
      <c r="AQ1228" t="str">
        <f>IF(A1228&gt;=_xlfn.PERCENTILE.INC($A$2:$A$1000,0.8),"High Risk",
IF(HR[[#This Row],[AttritionRiskScore]]&gt;=_xlfn.PERCENTILE.INC($AP$2:$AP$1000,0.5),"Medium Risk","Low Risk"))</f>
        <v>Medium Risk</v>
      </c>
      <c r="AR1228">
        <f>(HR[[#This Row],[OverTimeFlag]]*4+HR[[#This Row],[LowWLBFlag]]*3+HR[[#This Row],[LowJobSatisFlag]]*2+HR[[#This Row],[LowProFlag]]*1)/10</f>
        <v>0.3</v>
      </c>
      <c r="AS1228" t="str">
        <f t="shared" si="19"/>
        <v>Low Burnout</v>
      </c>
      <c r="AT1228" t="str">
        <f>IF(HR[[#This Row],[YearsSinceLastPromotion]]&gt;4,"High Stagnation",
IF(HR[[#This Row],[YearsSinceLastPromotion]]&gt;=3,"Medium Stagnation","Low Stagnation"))</f>
        <v>Low Stagnation</v>
      </c>
      <c r="AU1228" t="str">
        <f>IF(HR[[#This Row],[MonthlyIncome]]&lt;4000,"Low Salary",
IF(HR[[#This Row],[MonthlyIncome]]&lt;8000,"Medium Salary","High Salary"))</f>
        <v>Low Salary</v>
      </c>
    </row>
    <row r="1229" spans="1:47">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IF(HR[[#This Row],[OverTime]]="Yes",1,0)</f>
        <v>0</v>
      </c>
      <c r="AK1229">
        <f>IF(HR[[#This Row],[JobSatisfaction]]&lt;=2,1,0)</f>
        <v>0</v>
      </c>
      <c r="AL1229">
        <f>IF(HR[[#This Row],[WorkLifeBalance]]&lt;=2,1,0)</f>
        <v>0</v>
      </c>
      <c r="AM1229">
        <f>IF(HR[[#This Row],[MonthlyIncome]]&lt;AVERAGE(HR[MonthlyIncome]),1,0)</f>
        <v>1</v>
      </c>
      <c r="AN1229">
        <f>IF(HR[[#This Row],[EnvironmentSatisfaction]]&lt;=2,1,0)</f>
        <v>1</v>
      </c>
      <c r="AO1229">
        <f>IF(HR[[#This Row],[YearsSinceLastPromotion]]&gt;4,1,0)</f>
        <v>0</v>
      </c>
      <c r="AP1229">
        <f>(HR[[#This Row],[OverTimeFlag]]*1.5+HR[[#This Row],[LowJobSatisFlag]]*2.5+HR[[#This Row],[LowWLBFlag]]*2+HR[[#This Row],[LowSalaryFlag]]*1.5+HR[[#This Row],[LowEnviFlag]]*2+HR[[#This Row],[LowProFlag]]*0.5)/10</f>
        <v>0.35</v>
      </c>
      <c r="AQ1229" t="str">
        <f>IF(A1229&gt;=_xlfn.PERCENTILE.INC($A$2:$A$1000,0.8),"High Risk",
IF(HR[[#This Row],[AttritionRiskScore]]&gt;=_xlfn.PERCENTILE.INC($AP$2:$AP$1000,0.5),"Medium Risk","Low Risk"))</f>
        <v>Medium Risk</v>
      </c>
      <c r="AR1229">
        <f>(HR[[#This Row],[OverTimeFlag]]*4+HR[[#This Row],[LowWLBFlag]]*3+HR[[#This Row],[LowJobSatisFlag]]*2+HR[[#This Row],[LowProFlag]]*1)/10</f>
        <v>0</v>
      </c>
      <c r="AS1229" t="str">
        <f t="shared" si="19"/>
        <v>Low Burnout</v>
      </c>
      <c r="AT1229" t="str">
        <f>IF(HR[[#This Row],[YearsSinceLastPromotion]]&gt;4,"High Stagnation",
IF(HR[[#This Row],[YearsSinceLastPromotion]]&gt;=3,"Medium Stagnation","Low Stagnation"))</f>
        <v>Low Stagnation</v>
      </c>
      <c r="AU1229" t="str">
        <f>IF(HR[[#This Row],[MonthlyIncome]]&lt;4000,"Low Salary",
IF(HR[[#This Row],[MonthlyIncome]]&lt;8000,"Medium Salary","High Salary"))</f>
        <v>Low Salary</v>
      </c>
    </row>
    <row r="1230" spans="1:47">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IF(HR[[#This Row],[OverTime]]="Yes",1,0)</f>
        <v>0</v>
      </c>
      <c r="AK1230">
        <f>IF(HR[[#This Row],[JobSatisfaction]]&lt;=2,1,0)</f>
        <v>1</v>
      </c>
      <c r="AL1230">
        <f>IF(HR[[#This Row],[WorkLifeBalance]]&lt;=2,1,0)</f>
        <v>0</v>
      </c>
      <c r="AM1230">
        <f>IF(HR[[#This Row],[MonthlyIncome]]&lt;AVERAGE(HR[MonthlyIncome]),1,0)</f>
        <v>1</v>
      </c>
      <c r="AN1230">
        <f>IF(HR[[#This Row],[EnvironmentSatisfaction]]&lt;=2,1,0)</f>
        <v>0</v>
      </c>
      <c r="AO1230">
        <f>IF(HR[[#This Row],[YearsSinceLastPromotion]]&gt;4,1,0)</f>
        <v>0</v>
      </c>
      <c r="AP1230">
        <f>(HR[[#This Row],[OverTimeFlag]]*1.5+HR[[#This Row],[LowJobSatisFlag]]*2.5+HR[[#This Row],[LowWLBFlag]]*2+HR[[#This Row],[LowSalaryFlag]]*1.5+HR[[#This Row],[LowEnviFlag]]*2+HR[[#This Row],[LowProFlag]]*0.5)/10</f>
        <v>0.4</v>
      </c>
      <c r="AQ1230" t="str">
        <f>IF(A1230&gt;=_xlfn.PERCENTILE.INC($A$2:$A$1000,0.8),"High Risk",
IF(HR[[#This Row],[AttritionRiskScore]]&gt;=_xlfn.PERCENTILE.INC($AP$2:$AP$1000,0.5),"Medium Risk","Low Risk"))</f>
        <v>Medium Risk</v>
      </c>
      <c r="AR1230">
        <f>(HR[[#This Row],[OverTimeFlag]]*4+HR[[#This Row],[LowWLBFlag]]*3+HR[[#This Row],[LowJobSatisFlag]]*2+HR[[#This Row],[LowProFlag]]*1)/10</f>
        <v>0.2</v>
      </c>
      <c r="AS1230" t="str">
        <f t="shared" si="19"/>
        <v>Low Burnout</v>
      </c>
      <c r="AT1230" t="str">
        <f>IF(HR[[#This Row],[YearsSinceLastPromotion]]&gt;4,"High Stagnation",
IF(HR[[#This Row],[YearsSinceLastPromotion]]&gt;=3,"Medium Stagnation","Low Stagnation"))</f>
        <v>Low Stagnation</v>
      </c>
      <c r="AU1230" t="str">
        <f>IF(HR[[#This Row],[MonthlyIncome]]&lt;4000,"Low Salary",
IF(HR[[#This Row],[MonthlyIncome]]&lt;8000,"Medium Salary","High Salary"))</f>
        <v>Medium Salary</v>
      </c>
    </row>
    <row r="1231" spans="1:47">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IF(HR[[#This Row],[OverTime]]="Yes",1,0)</f>
        <v>1</v>
      </c>
      <c r="AK1231">
        <f>IF(HR[[#This Row],[JobSatisfaction]]&lt;=2,1,0)</f>
        <v>1</v>
      </c>
      <c r="AL1231">
        <f>IF(HR[[#This Row],[WorkLifeBalance]]&lt;=2,1,0)</f>
        <v>0</v>
      </c>
      <c r="AM1231">
        <f>IF(HR[[#This Row],[MonthlyIncome]]&lt;AVERAGE(HR[MonthlyIncome]),1,0)</f>
        <v>0</v>
      </c>
      <c r="AN1231">
        <f>IF(HR[[#This Row],[EnvironmentSatisfaction]]&lt;=2,1,0)</f>
        <v>1</v>
      </c>
      <c r="AO1231">
        <f>IF(HR[[#This Row],[YearsSinceLastPromotion]]&gt;4,1,0)</f>
        <v>0</v>
      </c>
      <c r="AP1231">
        <f>(HR[[#This Row],[OverTimeFlag]]*1.5+HR[[#This Row],[LowJobSatisFlag]]*2.5+HR[[#This Row],[LowWLBFlag]]*2+HR[[#This Row],[LowSalaryFlag]]*1.5+HR[[#This Row],[LowEnviFlag]]*2+HR[[#This Row],[LowProFlag]]*0.5)/10</f>
        <v>0.6</v>
      </c>
      <c r="AQ1231" t="str">
        <f>IF(A1231&gt;=_xlfn.PERCENTILE.INC($A$2:$A$1000,0.8),"High Risk",
IF(HR[[#This Row],[AttritionRiskScore]]&gt;=_xlfn.PERCENTILE.INC($AP$2:$AP$1000,0.5),"Medium Risk","Low Risk"))</f>
        <v>Medium Risk</v>
      </c>
      <c r="AR1231">
        <f>(HR[[#This Row],[OverTimeFlag]]*4+HR[[#This Row],[LowWLBFlag]]*3+HR[[#This Row],[LowJobSatisFlag]]*2+HR[[#This Row],[LowProFlag]]*1)/10</f>
        <v>0.6</v>
      </c>
      <c r="AS1231" t="str">
        <f t="shared" si="19"/>
        <v>Medium Burnout</v>
      </c>
      <c r="AT1231" t="str">
        <f>IF(HR[[#This Row],[YearsSinceLastPromotion]]&gt;4,"High Stagnation",
IF(HR[[#This Row],[YearsSinceLastPromotion]]&gt;=3,"Medium Stagnation","Low Stagnation"))</f>
        <v>Low Stagnation</v>
      </c>
      <c r="AU1231" t="str">
        <f>IF(HR[[#This Row],[MonthlyIncome]]&lt;4000,"Low Salary",
IF(HR[[#This Row],[MonthlyIncome]]&lt;8000,"Medium Salary","High Salary"))</f>
        <v>Medium Salary</v>
      </c>
    </row>
    <row r="1232" spans="1:47">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IF(HR[[#This Row],[OverTime]]="Yes",1,0)</f>
        <v>0</v>
      </c>
      <c r="AK1232">
        <f>IF(HR[[#This Row],[JobSatisfaction]]&lt;=2,1,0)</f>
        <v>1</v>
      </c>
      <c r="AL1232">
        <f>IF(HR[[#This Row],[WorkLifeBalance]]&lt;=2,1,0)</f>
        <v>0</v>
      </c>
      <c r="AM1232">
        <f>IF(HR[[#This Row],[MonthlyIncome]]&lt;AVERAGE(HR[MonthlyIncome]),1,0)</f>
        <v>1</v>
      </c>
      <c r="AN1232">
        <f>IF(HR[[#This Row],[EnvironmentSatisfaction]]&lt;=2,1,0)</f>
        <v>1</v>
      </c>
      <c r="AO1232">
        <f>IF(HR[[#This Row],[YearsSinceLastPromotion]]&gt;4,1,0)</f>
        <v>0</v>
      </c>
      <c r="AP1232">
        <f>(HR[[#This Row],[OverTimeFlag]]*1.5+HR[[#This Row],[LowJobSatisFlag]]*2.5+HR[[#This Row],[LowWLBFlag]]*2+HR[[#This Row],[LowSalaryFlag]]*1.5+HR[[#This Row],[LowEnviFlag]]*2+HR[[#This Row],[LowProFlag]]*0.5)/10</f>
        <v>0.6</v>
      </c>
      <c r="AQ1232" t="str">
        <f>IF(A1232&gt;=_xlfn.PERCENTILE.INC($A$2:$A$1000,0.8),"High Risk",
IF(HR[[#This Row],[AttritionRiskScore]]&gt;=_xlfn.PERCENTILE.INC($AP$2:$AP$1000,0.5),"Medium Risk","Low Risk"))</f>
        <v>Medium Risk</v>
      </c>
      <c r="AR1232">
        <f>(HR[[#This Row],[OverTimeFlag]]*4+HR[[#This Row],[LowWLBFlag]]*3+HR[[#This Row],[LowJobSatisFlag]]*2+HR[[#This Row],[LowProFlag]]*1)/10</f>
        <v>0.2</v>
      </c>
      <c r="AS1232" t="str">
        <f t="shared" si="19"/>
        <v>Low Burnout</v>
      </c>
      <c r="AT1232" t="str">
        <f>IF(HR[[#This Row],[YearsSinceLastPromotion]]&gt;4,"High Stagnation",
IF(HR[[#This Row],[YearsSinceLastPromotion]]&gt;=3,"Medium Stagnation","Low Stagnation"))</f>
        <v>Low Stagnation</v>
      </c>
      <c r="AU1232" t="str">
        <f>IF(HR[[#This Row],[MonthlyIncome]]&lt;4000,"Low Salary",
IF(HR[[#This Row],[MonthlyIncome]]&lt;8000,"Medium Salary","High Salary"))</f>
        <v>Low Salary</v>
      </c>
    </row>
    <row r="1233" spans="1:47">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IF(HR[[#This Row],[OverTime]]="Yes",1,0)</f>
        <v>0</v>
      </c>
      <c r="AK1233">
        <f>IF(HR[[#This Row],[JobSatisfaction]]&lt;=2,1,0)</f>
        <v>1</v>
      </c>
      <c r="AL1233">
        <f>IF(HR[[#This Row],[WorkLifeBalance]]&lt;=2,1,0)</f>
        <v>0</v>
      </c>
      <c r="AM1233">
        <f>IF(HR[[#This Row],[MonthlyIncome]]&lt;AVERAGE(HR[MonthlyIncome]),1,0)</f>
        <v>1</v>
      </c>
      <c r="AN1233">
        <f>IF(HR[[#This Row],[EnvironmentSatisfaction]]&lt;=2,1,0)</f>
        <v>0</v>
      </c>
      <c r="AO1233">
        <f>IF(HR[[#This Row],[YearsSinceLastPromotion]]&gt;4,1,0)</f>
        <v>0</v>
      </c>
      <c r="AP1233">
        <f>(HR[[#This Row],[OverTimeFlag]]*1.5+HR[[#This Row],[LowJobSatisFlag]]*2.5+HR[[#This Row],[LowWLBFlag]]*2+HR[[#This Row],[LowSalaryFlag]]*1.5+HR[[#This Row],[LowEnviFlag]]*2+HR[[#This Row],[LowProFlag]]*0.5)/10</f>
        <v>0.4</v>
      </c>
      <c r="AQ1233" t="str">
        <f>IF(A1233&gt;=_xlfn.PERCENTILE.INC($A$2:$A$1000,0.8),"High Risk",
IF(HR[[#This Row],[AttritionRiskScore]]&gt;=_xlfn.PERCENTILE.INC($AP$2:$AP$1000,0.5),"Medium Risk","Low Risk"))</f>
        <v>High Risk</v>
      </c>
      <c r="AR1233">
        <f>(HR[[#This Row],[OverTimeFlag]]*4+HR[[#This Row],[LowWLBFlag]]*3+HR[[#This Row],[LowJobSatisFlag]]*2+HR[[#This Row],[LowProFlag]]*1)/10</f>
        <v>0.2</v>
      </c>
      <c r="AS1233" t="str">
        <f t="shared" si="19"/>
        <v>Low Burnout</v>
      </c>
      <c r="AT1233" t="str">
        <f>IF(HR[[#This Row],[YearsSinceLastPromotion]]&gt;4,"High Stagnation",
IF(HR[[#This Row],[YearsSinceLastPromotion]]&gt;=3,"Medium Stagnation","Low Stagnation"))</f>
        <v>Low Stagnation</v>
      </c>
      <c r="AU1233" t="str">
        <f>IF(HR[[#This Row],[MonthlyIncome]]&lt;4000,"Low Salary",
IF(HR[[#This Row],[MonthlyIncome]]&lt;8000,"Medium Salary","High Salary"))</f>
        <v>Medium Salary</v>
      </c>
    </row>
    <row r="1234" spans="1:47">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IF(HR[[#This Row],[OverTime]]="Yes",1,0)</f>
        <v>0</v>
      </c>
      <c r="AK1234">
        <f>IF(HR[[#This Row],[JobSatisfaction]]&lt;=2,1,0)</f>
        <v>0</v>
      </c>
      <c r="AL1234">
        <f>IF(HR[[#This Row],[WorkLifeBalance]]&lt;=2,1,0)</f>
        <v>0</v>
      </c>
      <c r="AM1234">
        <f>IF(HR[[#This Row],[MonthlyIncome]]&lt;AVERAGE(HR[MonthlyIncome]),1,0)</f>
        <v>0</v>
      </c>
      <c r="AN1234">
        <f>IF(HR[[#This Row],[EnvironmentSatisfaction]]&lt;=2,1,0)</f>
        <v>0</v>
      </c>
      <c r="AO1234">
        <f>IF(HR[[#This Row],[YearsSinceLastPromotion]]&gt;4,1,0)</f>
        <v>0</v>
      </c>
      <c r="AP1234">
        <f>(HR[[#This Row],[OverTimeFlag]]*1.5+HR[[#This Row],[LowJobSatisFlag]]*2.5+HR[[#This Row],[LowWLBFlag]]*2+HR[[#This Row],[LowSalaryFlag]]*1.5+HR[[#This Row],[LowEnviFlag]]*2+HR[[#This Row],[LowProFlag]]*0.5)/10</f>
        <v>0</v>
      </c>
      <c r="AQ1234" t="str">
        <f>IF(A1234&gt;=_xlfn.PERCENTILE.INC($A$2:$A$1000,0.8),"High Risk",
IF(HR[[#This Row],[AttritionRiskScore]]&gt;=_xlfn.PERCENTILE.INC($AP$2:$AP$1000,0.5),"Medium Risk","Low Risk"))</f>
        <v>Low Risk</v>
      </c>
      <c r="AR1234">
        <f>(HR[[#This Row],[OverTimeFlag]]*4+HR[[#This Row],[LowWLBFlag]]*3+HR[[#This Row],[LowJobSatisFlag]]*2+HR[[#This Row],[LowProFlag]]*1)/10</f>
        <v>0</v>
      </c>
      <c r="AS1234" t="str">
        <f t="shared" si="19"/>
        <v>Low Burnout</v>
      </c>
      <c r="AT1234" t="str">
        <f>IF(HR[[#This Row],[YearsSinceLastPromotion]]&gt;4,"High Stagnation",
IF(HR[[#This Row],[YearsSinceLastPromotion]]&gt;=3,"Medium Stagnation","Low Stagnation"))</f>
        <v>Low Stagnation</v>
      </c>
      <c r="AU1234" t="str">
        <f>IF(HR[[#This Row],[MonthlyIncome]]&lt;4000,"Low Salary",
IF(HR[[#This Row],[MonthlyIncome]]&lt;8000,"Medium Salary","High Salary"))</f>
        <v>Medium Salary</v>
      </c>
    </row>
    <row r="1235" spans="1:47">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IF(HR[[#This Row],[OverTime]]="Yes",1,0)</f>
        <v>0</v>
      </c>
      <c r="AK1235">
        <f>IF(HR[[#This Row],[JobSatisfaction]]&lt;=2,1,0)</f>
        <v>0</v>
      </c>
      <c r="AL1235">
        <f>IF(HR[[#This Row],[WorkLifeBalance]]&lt;=2,1,0)</f>
        <v>1</v>
      </c>
      <c r="AM1235">
        <f>IF(HR[[#This Row],[MonthlyIncome]]&lt;AVERAGE(HR[MonthlyIncome]),1,0)</f>
        <v>1</v>
      </c>
      <c r="AN1235">
        <f>IF(HR[[#This Row],[EnvironmentSatisfaction]]&lt;=2,1,0)</f>
        <v>1</v>
      </c>
      <c r="AO1235">
        <f>IF(HR[[#This Row],[YearsSinceLastPromotion]]&gt;4,1,0)</f>
        <v>0</v>
      </c>
      <c r="AP1235">
        <f>(HR[[#This Row],[OverTimeFlag]]*1.5+HR[[#This Row],[LowJobSatisFlag]]*2.5+HR[[#This Row],[LowWLBFlag]]*2+HR[[#This Row],[LowSalaryFlag]]*1.5+HR[[#This Row],[LowEnviFlag]]*2+HR[[#This Row],[LowProFlag]]*0.5)/10</f>
        <v>0.55000000000000004</v>
      </c>
      <c r="AQ1235" t="str">
        <f>IF(A1235&gt;=_xlfn.PERCENTILE.INC($A$2:$A$1000,0.8),"High Risk",
IF(HR[[#This Row],[AttritionRiskScore]]&gt;=_xlfn.PERCENTILE.INC($AP$2:$AP$1000,0.5),"Medium Risk","Low Risk"))</f>
        <v>Medium Risk</v>
      </c>
      <c r="AR1235">
        <f>(HR[[#This Row],[OverTimeFlag]]*4+HR[[#This Row],[LowWLBFlag]]*3+HR[[#This Row],[LowJobSatisFlag]]*2+HR[[#This Row],[LowProFlag]]*1)/10</f>
        <v>0.3</v>
      </c>
      <c r="AS1235" t="str">
        <f t="shared" si="19"/>
        <v>Low Burnout</v>
      </c>
      <c r="AT1235" t="str">
        <f>IF(HR[[#This Row],[YearsSinceLastPromotion]]&gt;4,"High Stagnation",
IF(HR[[#This Row],[YearsSinceLastPromotion]]&gt;=3,"Medium Stagnation","Low Stagnation"))</f>
        <v>Low Stagnation</v>
      </c>
      <c r="AU1235" t="str">
        <f>IF(HR[[#This Row],[MonthlyIncome]]&lt;4000,"Low Salary",
IF(HR[[#This Row],[MonthlyIncome]]&lt;8000,"Medium Salary","High Salary"))</f>
        <v>Low Salary</v>
      </c>
    </row>
    <row r="1236" spans="1:47">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IF(HR[[#This Row],[OverTime]]="Yes",1,0)</f>
        <v>0</v>
      </c>
      <c r="AK1236">
        <f>IF(HR[[#This Row],[JobSatisfaction]]&lt;=2,1,0)</f>
        <v>1</v>
      </c>
      <c r="AL1236">
        <f>IF(HR[[#This Row],[WorkLifeBalance]]&lt;=2,1,0)</f>
        <v>1</v>
      </c>
      <c r="AM1236">
        <f>IF(HR[[#This Row],[MonthlyIncome]]&lt;AVERAGE(HR[MonthlyIncome]),1,0)</f>
        <v>1</v>
      </c>
      <c r="AN1236">
        <f>IF(HR[[#This Row],[EnvironmentSatisfaction]]&lt;=2,1,0)</f>
        <v>0</v>
      </c>
      <c r="AO1236">
        <f>IF(HR[[#This Row],[YearsSinceLastPromotion]]&gt;4,1,0)</f>
        <v>0</v>
      </c>
      <c r="AP1236">
        <f>(HR[[#This Row],[OverTimeFlag]]*1.5+HR[[#This Row],[LowJobSatisFlag]]*2.5+HR[[#This Row],[LowWLBFlag]]*2+HR[[#This Row],[LowSalaryFlag]]*1.5+HR[[#This Row],[LowEnviFlag]]*2+HR[[#This Row],[LowProFlag]]*0.5)/10</f>
        <v>0.6</v>
      </c>
      <c r="AQ1236" t="str">
        <f>IF(A1236&gt;=_xlfn.PERCENTILE.INC($A$2:$A$1000,0.8),"High Risk",
IF(HR[[#This Row],[AttritionRiskScore]]&gt;=_xlfn.PERCENTILE.INC($AP$2:$AP$1000,0.5),"Medium Risk","Low Risk"))</f>
        <v>High Risk</v>
      </c>
      <c r="AR1236">
        <f>(HR[[#This Row],[OverTimeFlag]]*4+HR[[#This Row],[LowWLBFlag]]*3+HR[[#This Row],[LowJobSatisFlag]]*2+HR[[#This Row],[LowProFlag]]*1)/10</f>
        <v>0.5</v>
      </c>
      <c r="AS1236" t="str">
        <f t="shared" si="19"/>
        <v>Medium Burnout</v>
      </c>
      <c r="AT1236" t="str">
        <f>IF(HR[[#This Row],[YearsSinceLastPromotion]]&gt;4,"High Stagnation",
IF(HR[[#This Row],[YearsSinceLastPromotion]]&gt;=3,"Medium Stagnation","Low Stagnation"))</f>
        <v>Low Stagnation</v>
      </c>
      <c r="AU1236" t="str">
        <f>IF(HR[[#This Row],[MonthlyIncome]]&lt;4000,"Low Salary",
IF(HR[[#This Row],[MonthlyIncome]]&lt;8000,"Medium Salary","High Salary"))</f>
        <v>Medium Salary</v>
      </c>
    </row>
    <row r="1237" spans="1:47">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IF(HR[[#This Row],[OverTime]]="Yes",1,0)</f>
        <v>1</v>
      </c>
      <c r="AK1237">
        <f>IF(HR[[#This Row],[JobSatisfaction]]&lt;=2,1,0)</f>
        <v>0</v>
      </c>
      <c r="AL1237">
        <f>IF(HR[[#This Row],[WorkLifeBalance]]&lt;=2,1,0)</f>
        <v>1</v>
      </c>
      <c r="AM1237">
        <f>IF(HR[[#This Row],[MonthlyIncome]]&lt;AVERAGE(HR[MonthlyIncome]),1,0)</f>
        <v>0</v>
      </c>
      <c r="AN1237">
        <f>IF(HR[[#This Row],[EnvironmentSatisfaction]]&lt;=2,1,0)</f>
        <v>0</v>
      </c>
      <c r="AO1237">
        <f>IF(HR[[#This Row],[YearsSinceLastPromotion]]&gt;4,1,0)</f>
        <v>0</v>
      </c>
      <c r="AP1237">
        <f>(HR[[#This Row],[OverTimeFlag]]*1.5+HR[[#This Row],[LowJobSatisFlag]]*2.5+HR[[#This Row],[LowWLBFlag]]*2+HR[[#This Row],[LowSalaryFlag]]*1.5+HR[[#This Row],[LowEnviFlag]]*2+HR[[#This Row],[LowProFlag]]*0.5)/10</f>
        <v>0.35</v>
      </c>
      <c r="AQ1237" t="str">
        <f>IF(A1237&gt;=_xlfn.PERCENTILE.INC($A$2:$A$1000,0.8),"High Risk",
IF(HR[[#This Row],[AttritionRiskScore]]&gt;=_xlfn.PERCENTILE.INC($AP$2:$AP$1000,0.5),"Medium Risk","Low Risk"))</f>
        <v>High Risk</v>
      </c>
      <c r="AR1237">
        <f>(HR[[#This Row],[OverTimeFlag]]*4+HR[[#This Row],[LowWLBFlag]]*3+HR[[#This Row],[LowJobSatisFlag]]*2+HR[[#This Row],[LowProFlag]]*1)/10</f>
        <v>0.7</v>
      </c>
      <c r="AS1237" t="str">
        <f t="shared" si="19"/>
        <v>High Burnout</v>
      </c>
      <c r="AT1237" t="str">
        <f>IF(HR[[#This Row],[YearsSinceLastPromotion]]&gt;4,"High Stagnation",
IF(HR[[#This Row],[YearsSinceLastPromotion]]&gt;=3,"Medium Stagnation","Low Stagnation"))</f>
        <v>Low Stagnation</v>
      </c>
      <c r="AU1237" t="str">
        <f>IF(HR[[#This Row],[MonthlyIncome]]&lt;4000,"Low Salary",
IF(HR[[#This Row],[MonthlyIncome]]&lt;8000,"Medium Salary","High Salary"))</f>
        <v>High Salary</v>
      </c>
    </row>
    <row r="1238" spans="1:47">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IF(HR[[#This Row],[OverTime]]="Yes",1,0)</f>
        <v>1</v>
      </c>
      <c r="AK1238">
        <f>IF(HR[[#This Row],[JobSatisfaction]]&lt;=2,1,0)</f>
        <v>1</v>
      </c>
      <c r="AL1238">
        <f>IF(HR[[#This Row],[WorkLifeBalance]]&lt;=2,1,0)</f>
        <v>0</v>
      </c>
      <c r="AM1238">
        <f>IF(HR[[#This Row],[MonthlyIncome]]&lt;AVERAGE(HR[MonthlyIncome]),1,0)</f>
        <v>1</v>
      </c>
      <c r="AN1238">
        <f>IF(HR[[#This Row],[EnvironmentSatisfaction]]&lt;=2,1,0)</f>
        <v>1</v>
      </c>
      <c r="AO1238">
        <f>IF(HR[[#This Row],[YearsSinceLastPromotion]]&gt;4,1,0)</f>
        <v>0</v>
      </c>
      <c r="AP1238">
        <f>(HR[[#This Row],[OverTimeFlag]]*1.5+HR[[#This Row],[LowJobSatisFlag]]*2.5+HR[[#This Row],[LowWLBFlag]]*2+HR[[#This Row],[LowSalaryFlag]]*1.5+HR[[#This Row],[LowEnviFlag]]*2+HR[[#This Row],[LowProFlag]]*0.5)/10</f>
        <v>0.75</v>
      </c>
      <c r="AQ1238" t="str">
        <f>IF(A1238&gt;=_xlfn.PERCENTILE.INC($A$2:$A$1000,0.8),"High Risk",
IF(HR[[#This Row],[AttritionRiskScore]]&gt;=_xlfn.PERCENTILE.INC($AP$2:$AP$1000,0.5),"Medium Risk","Low Risk"))</f>
        <v>Medium Risk</v>
      </c>
      <c r="AR1238">
        <f>(HR[[#This Row],[OverTimeFlag]]*4+HR[[#This Row],[LowWLBFlag]]*3+HR[[#This Row],[LowJobSatisFlag]]*2+HR[[#This Row],[LowProFlag]]*1)/10</f>
        <v>0.6</v>
      </c>
      <c r="AS1238" t="str">
        <f t="shared" si="19"/>
        <v>Medium Burnout</v>
      </c>
      <c r="AT1238" t="str">
        <f>IF(HR[[#This Row],[YearsSinceLastPromotion]]&gt;4,"High Stagnation",
IF(HR[[#This Row],[YearsSinceLastPromotion]]&gt;=3,"Medium Stagnation","Low Stagnation"))</f>
        <v>Low Stagnation</v>
      </c>
      <c r="AU1238" t="str">
        <f>IF(HR[[#This Row],[MonthlyIncome]]&lt;4000,"Low Salary",
IF(HR[[#This Row],[MonthlyIncome]]&lt;8000,"Medium Salary","High Salary"))</f>
        <v>Medium Salary</v>
      </c>
    </row>
    <row r="1239" spans="1:47">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IF(HR[[#This Row],[OverTime]]="Yes",1,0)</f>
        <v>0</v>
      </c>
      <c r="AK1239">
        <f>IF(HR[[#This Row],[JobSatisfaction]]&lt;=2,1,0)</f>
        <v>1</v>
      </c>
      <c r="AL1239">
        <f>IF(HR[[#This Row],[WorkLifeBalance]]&lt;=2,1,0)</f>
        <v>0</v>
      </c>
      <c r="AM1239">
        <f>IF(HR[[#This Row],[MonthlyIncome]]&lt;AVERAGE(HR[MonthlyIncome]),1,0)</f>
        <v>0</v>
      </c>
      <c r="AN1239">
        <f>IF(HR[[#This Row],[EnvironmentSatisfaction]]&lt;=2,1,0)</f>
        <v>1</v>
      </c>
      <c r="AO1239">
        <f>IF(HR[[#This Row],[YearsSinceLastPromotion]]&gt;4,1,0)</f>
        <v>0</v>
      </c>
      <c r="AP1239">
        <f>(HR[[#This Row],[OverTimeFlag]]*1.5+HR[[#This Row],[LowJobSatisFlag]]*2.5+HR[[#This Row],[LowWLBFlag]]*2+HR[[#This Row],[LowSalaryFlag]]*1.5+HR[[#This Row],[LowEnviFlag]]*2+HR[[#This Row],[LowProFlag]]*0.5)/10</f>
        <v>0.45</v>
      </c>
      <c r="AQ1239" t="str">
        <f>IF(A1239&gt;=_xlfn.PERCENTILE.INC($A$2:$A$1000,0.8),"High Risk",
IF(HR[[#This Row],[AttritionRiskScore]]&gt;=_xlfn.PERCENTILE.INC($AP$2:$AP$1000,0.5),"Medium Risk","Low Risk"))</f>
        <v>Medium Risk</v>
      </c>
      <c r="AR1239">
        <f>(HR[[#This Row],[OverTimeFlag]]*4+HR[[#This Row],[LowWLBFlag]]*3+HR[[#This Row],[LowJobSatisFlag]]*2+HR[[#This Row],[LowProFlag]]*1)/10</f>
        <v>0.2</v>
      </c>
      <c r="AS1239" t="str">
        <f t="shared" si="19"/>
        <v>Low Burnout</v>
      </c>
      <c r="AT1239" t="str">
        <f>IF(HR[[#This Row],[YearsSinceLastPromotion]]&gt;4,"High Stagnation",
IF(HR[[#This Row],[YearsSinceLastPromotion]]&gt;=3,"Medium Stagnation","Low Stagnation"))</f>
        <v>Low Stagnation</v>
      </c>
      <c r="AU1239" t="str">
        <f>IF(HR[[#This Row],[MonthlyIncome]]&lt;4000,"Low Salary",
IF(HR[[#This Row],[MonthlyIncome]]&lt;8000,"Medium Salary","High Salary"))</f>
        <v>Medium Salary</v>
      </c>
    </row>
    <row r="1240" spans="1:47">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IF(HR[[#This Row],[OverTime]]="Yes",1,0)</f>
        <v>0</v>
      </c>
      <c r="AK1240">
        <f>IF(HR[[#This Row],[JobSatisfaction]]&lt;=2,1,0)</f>
        <v>1</v>
      </c>
      <c r="AL1240">
        <f>IF(HR[[#This Row],[WorkLifeBalance]]&lt;=2,1,0)</f>
        <v>1</v>
      </c>
      <c r="AM1240">
        <f>IF(HR[[#This Row],[MonthlyIncome]]&lt;AVERAGE(HR[MonthlyIncome]),1,0)</f>
        <v>1</v>
      </c>
      <c r="AN1240">
        <f>IF(HR[[#This Row],[EnvironmentSatisfaction]]&lt;=2,1,0)</f>
        <v>0</v>
      </c>
      <c r="AO1240">
        <f>IF(HR[[#This Row],[YearsSinceLastPromotion]]&gt;4,1,0)</f>
        <v>0</v>
      </c>
      <c r="AP1240">
        <f>(HR[[#This Row],[OverTimeFlag]]*1.5+HR[[#This Row],[LowJobSatisFlag]]*2.5+HR[[#This Row],[LowWLBFlag]]*2+HR[[#This Row],[LowSalaryFlag]]*1.5+HR[[#This Row],[LowEnviFlag]]*2+HR[[#This Row],[LowProFlag]]*0.5)/10</f>
        <v>0.6</v>
      </c>
      <c r="AQ1240" t="str">
        <f>IF(A1240&gt;=_xlfn.PERCENTILE.INC($A$2:$A$1000,0.8),"High Risk",
IF(HR[[#This Row],[AttritionRiskScore]]&gt;=_xlfn.PERCENTILE.INC($AP$2:$AP$1000,0.5),"Medium Risk","Low Risk"))</f>
        <v>Medium Risk</v>
      </c>
      <c r="AR1240">
        <f>(HR[[#This Row],[OverTimeFlag]]*4+HR[[#This Row],[LowWLBFlag]]*3+HR[[#This Row],[LowJobSatisFlag]]*2+HR[[#This Row],[LowProFlag]]*1)/10</f>
        <v>0.5</v>
      </c>
      <c r="AS1240" t="str">
        <f t="shared" si="19"/>
        <v>Medium Burnout</v>
      </c>
      <c r="AT1240" t="str">
        <f>IF(HR[[#This Row],[YearsSinceLastPromotion]]&gt;4,"High Stagnation",
IF(HR[[#This Row],[YearsSinceLastPromotion]]&gt;=3,"Medium Stagnation","Low Stagnation"))</f>
        <v>Low Stagnation</v>
      </c>
      <c r="AU1240" t="str">
        <f>IF(HR[[#This Row],[MonthlyIncome]]&lt;4000,"Low Salary",
IF(HR[[#This Row],[MonthlyIncome]]&lt;8000,"Medium Salary","High Salary"))</f>
        <v>Low Salary</v>
      </c>
    </row>
    <row r="1241" spans="1:47">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IF(HR[[#This Row],[OverTime]]="Yes",1,0)</f>
        <v>0</v>
      </c>
      <c r="AK1241">
        <f>IF(HR[[#This Row],[JobSatisfaction]]&lt;=2,1,0)</f>
        <v>0</v>
      </c>
      <c r="AL1241">
        <f>IF(HR[[#This Row],[WorkLifeBalance]]&lt;=2,1,0)</f>
        <v>1</v>
      </c>
      <c r="AM1241">
        <f>IF(HR[[#This Row],[MonthlyIncome]]&lt;AVERAGE(HR[MonthlyIncome]),1,0)</f>
        <v>1</v>
      </c>
      <c r="AN1241">
        <f>IF(HR[[#This Row],[EnvironmentSatisfaction]]&lt;=2,1,0)</f>
        <v>0</v>
      </c>
      <c r="AO1241">
        <f>IF(HR[[#This Row],[YearsSinceLastPromotion]]&gt;4,1,0)</f>
        <v>0</v>
      </c>
      <c r="AP1241">
        <f>(HR[[#This Row],[OverTimeFlag]]*1.5+HR[[#This Row],[LowJobSatisFlag]]*2.5+HR[[#This Row],[LowWLBFlag]]*2+HR[[#This Row],[LowSalaryFlag]]*1.5+HR[[#This Row],[LowEnviFlag]]*2+HR[[#This Row],[LowProFlag]]*0.5)/10</f>
        <v>0.35</v>
      </c>
      <c r="AQ1241" t="str">
        <f>IF(A1241&gt;=_xlfn.PERCENTILE.INC($A$2:$A$1000,0.8),"High Risk",
IF(HR[[#This Row],[AttritionRiskScore]]&gt;=_xlfn.PERCENTILE.INC($AP$2:$AP$1000,0.5),"Medium Risk","Low Risk"))</f>
        <v>Medium Risk</v>
      </c>
      <c r="AR1241">
        <f>(HR[[#This Row],[OverTimeFlag]]*4+HR[[#This Row],[LowWLBFlag]]*3+HR[[#This Row],[LowJobSatisFlag]]*2+HR[[#This Row],[LowProFlag]]*1)/10</f>
        <v>0.3</v>
      </c>
      <c r="AS1241" t="str">
        <f t="shared" si="19"/>
        <v>Low Burnout</v>
      </c>
      <c r="AT1241" t="str">
        <f>IF(HR[[#This Row],[YearsSinceLastPromotion]]&gt;4,"High Stagnation",
IF(HR[[#This Row],[YearsSinceLastPromotion]]&gt;=3,"Medium Stagnation","Low Stagnation"))</f>
        <v>Low Stagnation</v>
      </c>
      <c r="AU1241" t="str">
        <f>IF(HR[[#This Row],[MonthlyIncome]]&lt;4000,"Low Salary",
IF(HR[[#This Row],[MonthlyIncome]]&lt;8000,"Medium Salary","High Salary"))</f>
        <v>Medium Salary</v>
      </c>
    </row>
    <row r="1242" spans="1:47">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IF(HR[[#This Row],[OverTime]]="Yes",1,0)</f>
        <v>1</v>
      </c>
      <c r="AK1242">
        <f>IF(HR[[#This Row],[JobSatisfaction]]&lt;=2,1,0)</f>
        <v>0</v>
      </c>
      <c r="AL1242">
        <f>IF(HR[[#This Row],[WorkLifeBalance]]&lt;=2,1,0)</f>
        <v>0</v>
      </c>
      <c r="AM1242">
        <f>IF(HR[[#This Row],[MonthlyIncome]]&lt;AVERAGE(HR[MonthlyIncome]),1,0)</f>
        <v>1</v>
      </c>
      <c r="AN1242">
        <f>IF(HR[[#This Row],[EnvironmentSatisfaction]]&lt;=2,1,0)</f>
        <v>0</v>
      </c>
      <c r="AO1242">
        <f>IF(HR[[#This Row],[YearsSinceLastPromotion]]&gt;4,1,0)</f>
        <v>1</v>
      </c>
      <c r="AP1242">
        <f>(HR[[#This Row],[OverTimeFlag]]*1.5+HR[[#This Row],[LowJobSatisFlag]]*2.5+HR[[#This Row],[LowWLBFlag]]*2+HR[[#This Row],[LowSalaryFlag]]*1.5+HR[[#This Row],[LowEnviFlag]]*2+HR[[#This Row],[LowProFlag]]*0.5)/10</f>
        <v>0.35</v>
      </c>
      <c r="AQ1242" t="str">
        <f>IF(A1242&gt;=_xlfn.PERCENTILE.INC($A$2:$A$1000,0.8),"High Risk",
IF(HR[[#This Row],[AttritionRiskScore]]&gt;=_xlfn.PERCENTILE.INC($AP$2:$AP$1000,0.5),"Medium Risk","Low Risk"))</f>
        <v>Medium Risk</v>
      </c>
      <c r="AR1242">
        <f>(HR[[#This Row],[OverTimeFlag]]*4+HR[[#This Row],[LowWLBFlag]]*3+HR[[#This Row],[LowJobSatisFlag]]*2+HR[[#This Row],[LowProFlag]]*1)/10</f>
        <v>0.5</v>
      </c>
      <c r="AS1242" t="str">
        <f t="shared" si="19"/>
        <v>Medium Burnout</v>
      </c>
      <c r="AT1242" t="str">
        <f>IF(HR[[#This Row],[YearsSinceLastPromotion]]&gt;4,"High Stagnation",
IF(HR[[#This Row],[YearsSinceLastPromotion]]&gt;=3,"Medium Stagnation","Low Stagnation"))</f>
        <v>High Stagnation</v>
      </c>
      <c r="AU1242" t="str">
        <f>IF(HR[[#This Row],[MonthlyIncome]]&lt;4000,"Low Salary",
IF(HR[[#This Row],[MonthlyIncome]]&lt;8000,"Medium Salary","High Salary"))</f>
        <v>Medium Salary</v>
      </c>
    </row>
    <row r="1243" spans="1:47">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IF(HR[[#This Row],[OverTime]]="Yes",1,0)</f>
        <v>0</v>
      </c>
      <c r="AK1243">
        <f>IF(HR[[#This Row],[JobSatisfaction]]&lt;=2,1,0)</f>
        <v>0</v>
      </c>
      <c r="AL1243">
        <f>IF(HR[[#This Row],[WorkLifeBalance]]&lt;=2,1,0)</f>
        <v>1</v>
      </c>
      <c r="AM1243">
        <f>IF(HR[[#This Row],[MonthlyIncome]]&lt;AVERAGE(HR[MonthlyIncome]),1,0)</f>
        <v>0</v>
      </c>
      <c r="AN1243">
        <f>IF(HR[[#This Row],[EnvironmentSatisfaction]]&lt;=2,1,0)</f>
        <v>0</v>
      </c>
      <c r="AO1243">
        <f>IF(HR[[#This Row],[YearsSinceLastPromotion]]&gt;4,1,0)</f>
        <v>0</v>
      </c>
      <c r="AP1243">
        <f>(HR[[#This Row],[OverTimeFlag]]*1.5+HR[[#This Row],[LowJobSatisFlag]]*2.5+HR[[#This Row],[LowWLBFlag]]*2+HR[[#This Row],[LowSalaryFlag]]*1.5+HR[[#This Row],[LowEnviFlag]]*2+HR[[#This Row],[LowProFlag]]*0.5)/10</f>
        <v>0.2</v>
      </c>
      <c r="AQ1243" t="str">
        <f>IF(A1243&gt;=_xlfn.PERCENTILE.INC($A$2:$A$1000,0.8),"High Risk",
IF(HR[[#This Row],[AttritionRiskScore]]&gt;=_xlfn.PERCENTILE.INC($AP$2:$AP$1000,0.5),"Medium Risk","Low Risk"))</f>
        <v>Low Risk</v>
      </c>
      <c r="AR1243">
        <f>(HR[[#This Row],[OverTimeFlag]]*4+HR[[#This Row],[LowWLBFlag]]*3+HR[[#This Row],[LowJobSatisFlag]]*2+HR[[#This Row],[LowProFlag]]*1)/10</f>
        <v>0.3</v>
      </c>
      <c r="AS1243" t="str">
        <f t="shared" si="19"/>
        <v>Low Burnout</v>
      </c>
      <c r="AT1243" t="str">
        <f>IF(HR[[#This Row],[YearsSinceLastPromotion]]&gt;4,"High Stagnation",
IF(HR[[#This Row],[YearsSinceLastPromotion]]&gt;=3,"Medium Stagnation","Low Stagnation"))</f>
        <v>Low Stagnation</v>
      </c>
      <c r="AU1243" t="str">
        <f>IF(HR[[#This Row],[MonthlyIncome]]&lt;4000,"Low Salary",
IF(HR[[#This Row],[MonthlyIncome]]&lt;8000,"Medium Salary","High Salary"))</f>
        <v>High Salary</v>
      </c>
    </row>
    <row r="1244" spans="1:47">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IF(HR[[#This Row],[OverTime]]="Yes",1,0)</f>
        <v>0</v>
      </c>
      <c r="AK1244">
        <f>IF(HR[[#This Row],[JobSatisfaction]]&lt;=2,1,0)</f>
        <v>1</v>
      </c>
      <c r="AL1244">
        <f>IF(HR[[#This Row],[WorkLifeBalance]]&lt;=2,1,0)</f>
        <v>1</v>
      </c>
      <c r="AM1244">
        <f>IF(HR[[#This Row],[MonthlyIncome]]&lt;AVERAGE(HR[MonthlyIncome]),1,0)</f>
        <v>0</v>
      </c>
      <c r="AN1244">
        <f>IF(HR[[#This Row],[EnvironmentSatisfaction]]&lt;=2,1,0)</f>
        <v>1</v>
      </c>
      <c r="AO1244">
        <f>IF(HR[[#This Row],[YearsSinceLastPromotion]]&gt;4,1,0)</f>
        <v>1</v>
      </c>
      <c r="AP1244">
        <f>(HR[[#This Row],[OverTimeFlag]]*1.5+HR[[#This Row],[LowJobSatisFlag]]*2.5+HR[[#This Row],[LowWLBFlag]]*2+HR[[#This Row],[LowSalaryFlag]]*1.5+HR[[#This Row],[LowEnviFlag]]*2+HR[[#This Row],[LowProFlag]]*0.5)/10</f>
        <v>0.7</v>
      </c>
      <c r="AQ1244" t="str">
        <f>IF(A1244&gt;=_xlfn.PERCENTILE.INC($A$2:$A$1000,0.8),"High Risk",
IF(HR[[#This Row],[AttritionRiskScore]]&gt;=_xlfn.PERCENTILE.INC($AP$2:$AP$1000,0.5),"Medium Risk","Low Risk"))</f>
        <v>Medium Risk</v>
      </c>
      <c r="AR1244">
        <f>(HR[[#This Row],[OverTimeFlag]]*4+HR[[#This Row],[LowWLBFlag]]*3+HR[[#This Row],[LowJobSatisFlag]]*2+HR[[#This Row],[LowProFlag]]*1)/10</f>
        <v>0.6</v>
      </c>
      <c r="AS1244" t="str">
        <f t="shared" si="19"/>
        <v>Medium Burnout</v>
      </c>
      <c r="AT1244" t="str">
        <f>IF(HR[[#This Row],[YearsSinceLastPromotion]]&gt;4,"High Stagnation",
IF(HR[[#This Row],[YearsSinceLastPromotion]]&gt;=3,"Medium Stagnation","Low Stagnation"))</f>
        <v>High Stagnation</v>
      </c>
      <c r="AU1244" t="str">
        <f>IF(HR[[#This Row],[MonthlyIncome]]&lt;4000,"Low Salary",
IF(HR[[#This Row],[MonthlyIncome]]&lt;8000,"Medium Salary","High Salary"))</f>
        <v>High Salary</v>
      </c>
    </row>
    <row r="1245" spans="1:47">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IF(HR[[#This Row],[OverTime]]="Yes",1,0)</f>
        <v>0</v>
      </c>
      <c r="AK1245">
        <f>IF(HR[[#This Row],[JobSatisfaction]]&lt;=2,1,0)</f>
        <v>0</v>
      </c>
      <c r="AL1245">
        <f>IF(HR[[#This Row],[WorkLifeBalance]]&lt;=2,1,0)</f>
        <v>0</v>
      </c>
      <c r="AM1245">
        <f>IF(HR[[#This Row],[MonthlyIncome]]&lt;AVERAGE(HR[MonthlyIncome]),1,0)</f>
        <v>0</v>
      </c>
      <c r="AN1245">
        <f>IF(HR[[#This Row],[EnvironmentSatisfaction]]&lt;=2,1,0)</f>
        <v>0</v>
      </c>
      <c r="AO1245">
        <f>IF(HR[[#This Row],[YearsSinceLastPromotion]]&gt;4,1,0)</f>
        <v>0</v>
      </c>
      <c r="AP1245">
        <f>(HR[[#This Row],[OverTimeFlag]]*1.5+HR[[#This Row],[LowJobSatisFlag]]*2.5+HR[[#This Row],[LowWLBFlag]]*2+HR[[#This Row],[LowSalaryFlag]]*1.5+HR[[#This Row],[LowEnviFlag]]*2+HR[[#This Row],[LowProFlag]]*0.5)/10</f>
        <v>0</v>
      </c>
      <c r="AQ1245" t="str">
        <f>IF(A1245&gt;=_xlfn.PERCENTILE.INC($A$2:$A$1000,0.8),"High Risk",
IF(HR[[#This Row],[AttritionRiskScore]]&gt;=_xlfn.PERCENTILE.INC($AP$2:$AP$1000,0.5),"Medium Risk","Low Risk"))</f>
        <v>High Risk</v>
      </c>
      <c r="AR1245">
        <f>(HR[[#This Row],[OverTimeFlag]]*4+HR[[#This Row],[LowWLBFlag]]*3+HR[[#This Row],[LowJobSatisFlag]]*2+HR[[#This Row],[LowProFlag]]*1)/10</f>
        <v>0</v>
      </c>
      <c r="AS1245" t="str">
        <f t="shared" si="19"/>
        <v>Low Burnout</v>
      </c>
      <c r="AT1245" t="str">
        <f>IF(HR[[#This Row],[YearsSinceLastPromotion]]&gt;4,"High Stagnation",
IF(HR[[#This Row],[YearsSinceLastPromotion]]&gt;=3,"Medium Stagnation","Low Stagnation"))</f>
        <v>Low Stagnation</v>
      </c>
      <c r="AU1245" t="str">
        <f>IF(HR[[#This Row],[MonthlyIncome]]&lt;4000,"Low Salary",
IF(HR[[#This Row],[MonthlyIncome]]&lt;8000,"Medium Salary","High Salary"))</f>
        <v>High Salary</v>
      </c>
    </row>
    <row r="1246" spans="1:47">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IF(HR[[#This Row],[OverTime]]="Yes",1,0)</f>
        <v>0</v>
      </c>
      <c r="AK1246">
        <f>IF(HR[[#This Row],[JobSatisfaction]]&lt;=2,1,0)</f>
        <v>1</v>
      </c>
      <c r="AL1246">
        <f>IF(HR[[#This Row],[WorkLifeBalance]]&lt;=2,1,0)</f>
        <v>0</v>
      </c>
      <c r="AM1246">
        <f>IF(HR[[#This Row],[MonthlyIncome]]&lt;AVERAGE(HR[MonthlyIncome]),1,0)</f>
        <v>1</v>
      </c>
      <c r="AN1246">
        <f>IF(HR[[#This Row],[EnvironmentSatisfaction]]&lt;=2,1,0)</f>
        <v>0</v>
      </c>
      <c r="AO1246">
        <f>IF(HR[[#This Row],[YearsSinceLastPromotion]]&gt;4,1,0)</f>
        <v>0</v>
      </c>
      <c r="AP1246">
        <f>(HR[[#This Row],[OverTimeFlag]]*1.5+HR[[#This Row],[LowJobSatisFlag]]*2.5+HR[[#This Row],[LowWLBFlag]]*2+HR[[#This Row],[LowSalaryFlag]]*1.5+HR[[#This Row],[LowEnviFlag]]*2+HR[[#This Row],[LowProFlag]]*0.5)/10</f>
        <v>0.4</v>
      </c>
      <c r="AQ1246" t="str">
        <f>IF(A1246&gt;=_xlfn.PERCENTILE.INC($A$2:$A$1000,0.8),"High Risk",
IF(HR[[#This Row],[AttritionRiskScore]]&gt;=_xlfn.PERCENTILE.INC($AP$2:$AP$1000,0.5),"Medium Risk","Low Risk"))</f>
        <v>Medium Risk</v>
      </c>
      <c r="AR1246">
        <f>(HR[[#This Row],[OverTimeFlag]]*4+HR[[#This Row],[LowWLBFlag]]*3+HR[[#This Row],[LowJobSatisFlag]]*2+HR[[#This Row],[LowProFlag]]*1)/10</f>
        <v>0.2</v>
      </c>
      <c r="AS1246" t="str">
        <f t="shared" si="19"/>
        <v>Low Burnout</v>
      </c>
      <c r="AT1246" t="str">
        <f>IF(HR[[#This Row],[YearsSinceLastPromotion]]&gt;4,"High Stagnation",
IF(HR[[#This Row],[YearsSinceLastPromotion]]&gt;=3,"Medium Stagnation","Low Stagnation"))</f>
        <v>Low Stagnation</v>
      </c>
      <c r="AU1246" t="str">
        <f>IF(HR[[#This Row],[MonthlyIncome]]&lt;4000,"Low Salary",
IF(HR[[#This Row],[MonthlyIncome]]&lt;8000,"Medium Salary","High Salary"))</f>
        <v>Medium Salary</v>
      </c>
    </row>
    <row r="1247" spans="1:47">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IF(HR[[#This Row],[OverTime]]="Yes",1,0)</f>
        <v>0</v>
      </c>
      <c r="AK1247">
        <f>IF(HR[[#This Row],[JobSatisfaction]]&lt;=2,1,0)</f>
        <v>0</v>
      </c>
      <c r="AL1247">
        <f>IF(HR[[#This Row],[WorkLifeBalance]]&lt;=2,1,0)</f>
        <v>0</v>
      </c>
      <c r="AM1247">
        <f>IF(HR[[#This Row],[MonthlyIncome]]&lt;AVERAGE(HR[MonthlyIncome]),1,0)</f>
        <v>1</v>
      </c>
      <c r="AN1247">
        <f>IF(HR[[#This Row],[EnvironmentSatisfaction]]&lt;=2,1,0)</f>
        <v>1</v>
      </c>
      <c r="AO1247">
        <f>IF(HR[[#This Row],[YearsSinceLastPromotion]]&gt;4,1,0)</f>
        <v>0</v>
      </c>
      <c r="AP1247">
        <f>(HR[[#This Row],[OverTimeFlag]]*1.5+HR[[#This Row],[LowJobSatisFlag]]*2.5+HR[[#This Row],[LowWLBFlag]]*2+HR[[#This Row],[LowSalaryFlag]]*1.5+HR[[#This Row],[LowEnviFlag]]*2+HR[[#This Row],[LowProFlag]]*0.5)/10</f>
        <v>0.35</v>
      </c>
      <c r="AQ1247" t="str">
        <f>IF(A1247&gt;=_xlfn.PERCENTILE.INC($A$2:$A$1000,0.8),"High Risk",
IF(HR[[#This Row],[AttritionRiskScore]]&gt;=_xlfn.PERCENTILE.INC($AP$2:$AP$1000,0.5),"Medium Risk","Low Risk"))</f>
        <v>Medium Risk</v>
      </c>
      <c r="AR1247">
        <f>(HR[[#This Row],[OverTimeFlag]]*4+HR[[#This Row],[LowWLBFlag]]*3+HR[[#This Row],[LowJobSatisFlag]]*2+HR[[#This Row],[LowProFlag]]*1)/10</f>
        <v>0</v>
      </c>
      <c r="AS1247" t="str">
        <f t="shared" si="19"/>
        <v>Low Burnout</v>
      </c>
      <c r="AT1247" t="str">
        <f>IF(HR[[#This Row],[YearsSinceLastPromotion]]&gt;4,"High Stagnation",
IF(HR[[#This Row],[YearsSinceLastPromotion]]&gt;=3,"Medium Stagnation","Low Stagnation"))</f>
        <v>Low Stagnation</v>
      </c>
      <c r="AU1247" t="str">
        <f>IF(HR[[#This Row],[MonthlyIncome]]&lt;4000,"Low Salary",
IF(HR[[#This Row],[MonthlyIncome]]&lt;8000,"Medium Salary","High Salary"))</f>
        <v>Low Salary</v>
      </c>
    </row>
    <row r="1248" spans="1:47">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IF(HR[[#This Row],[OverTime]]="Yes",1,0)</f>
        <v>0</v>
      </c>
      <c r="AK1248">
        <f>IF(HR[[#This Row],[JobSatisfaction]]&lt;=2,1,0)</f>
        <v>0</v>
      </c>
      <c r="AL1248">
        <f>IF(HR[[#This Row],[WorkLifeBalance]]&lt;=2,1,0)</f>
        <v>1</v>
      </c>
      <c r="AM1248">
        <f>IF(HR[[#This Row],[MonthlyIncome]]&lt;AVERAGE(HR[MonthlyIncome]),1,0)</f>
        <v>1</v>
      </c>
      <c r="AN1248">
        <f>IF(HR[[#This Row],[EnvironmentSatisfaction]]&lt;=2,1,0)</f>
        <v>0</v>
      </c>
      <c r="AO1248">
        <f>IF(HR[[#This Row],[YearsSinceLastPromotion]]&gt;4,1,0)</f>
        <v>0</v>
      </c>
      <c r="AP1248">
        <f>(HR[[#This Row],[OverTimeFlag]]*1.5+HR[[#This Row],[LowJobSatisFlag]]*2.5+HR[[#This Row],[LowWLBFlag]]*2+HR[[#This Row],[LowSalaryFlag]]*1.5+HR[[#This Row],[LowEnviFlag]]*2+HR[[#This Row],[LowProFlag]]*0.5)/10</f>
        <v>0.35</v>
      </c>
      <c r="AQ1248" t="str">
        <f>IF(A1248&gt;=_xlfn.PERCENTILE.INC($A$2:$A$1000,0.8),"High Risk",
IF(HR[[#This Row],[AttritionRiskScore]]&gt;=_xlfn.PERCENTILE.INC($AP$2:$AP$1000,0.5),"Medium Risk","Low Risk"))</f>
        <v>Medium Risk</v>
      </c>
      <c r="AR1248">
        <f>(HR[[#This Row],[OverTimeFlag]]*4+HR[[#This Row],[LowWLBFlag]]*3+HR[[#This Row],[LowJobSatisFlag]]*2+HR[[#This Row],[LowProFlag]]*1)/10</f>
        <v>0.3</v>
      </c>
      <c r="AS1248" t="str">
        <f t="shared" si="19"/>
        <v>Low Burnout</v>
      </c>
      <c r="AT1248" t="str">
        <f>IF(HR[[#This Row],[YearsSinceLastPromotion]]&gt;4,"High Stagnation",
IF(HR[[#This Row],[YearsSinceLastPromotion]]&gt;=3,"Medium Stagnation","Low Stagnation"))</f>
        <v>Low Stagnation</v>
      </c>
      <c r="AU1248" t="str">
        <f>IF(HR[[#This Row],[MonthlyIncome]]&lt;4000,"Low Salary",
IF(HR[[#This Row],[MonthlyIncome]]&lt;8000,"Medium Salary","High Salary"))</f>
        <v>Low Salary</v>
      </c>
    </row>
    <row r="1249" spans="1:47">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IF(HR[[#This Row],[OverTime]]="Yes",1,0)</f>
        <v>0</v>
      </c>
      <c r="AK1249">
        <f>IF(HR[[#This Row],[JobSatisfaction]]&lt;=2,1,0)</f>
        <v>0</v>
      </c>
      <c r="AL1249">
        <f>IF(HR[[#This Row],[WorkLifeBalance]]&lt;=2,1,0)</f>
        <v>0</v>
      </c>
      <c r="AM1249">
        <f>IF(HR[[#This Row],[MonthlyIncome]]&lt;AVERAGE(HR[MonthlyIncome]),1,0)</f>
        <v>0</v>
      </c>
      <c r="AN1249">
        <f>IF(HR[[#This Row],[EnvironmentSatisfaction]]&lt;=2,1,0)</f>
        <v>1</v>
      </c>
      <c r="AO1249">
        <f>IF(HR[[#This Row],[YearsSinceLastPromotion]]&gt;4,1,0)</f>
        <v>0</v>
      </c>
      <c r="AP1249">
        <f>(HR[[#This Row],[OverTimeFlag]]*1.5+HR[[#This Row],[LowJobSatisFlag]]*2.5+HR[[#This Row],[LowWLBFlag]]*2+HR[[#This Row],[LowSalaryFlag]]*1.5+HR[[#This Row],[LowEnviFlag]]*2+HR[[#This Row],[LowProFlag]]*0.5)/10</f>
        <v>0.2</v>
      </c>
      <c r="AQ1249" t="str">
        <f>IF(A1249&gt;=_xlfn.PERCENTILE.INC($A$2:$A$1000,0.8),"High Risk",
IF(HR[[#This Row],[AttritionRiskScore]]&gt;=_xlfn.PERCENTILE.INC($AP$2:$AP$1000,0.5),"Medium Risk","Low Risk"))</f>
        <v>Low Risk</v>
      </c>
      <c r="AR1249">
        <f>(HR[[#This Row],[OverTimeFlag]]*4+HR[[#This Row],[LowWLBFlag]]*3+HR[[#This Row],[LowJobSatisFlag]]*2+HR[[#This Row],[LowProFlag]]*1)/10</f>
        <v>0</v>
      </c>
      <c r="AS1249" t="str">
        <f t="shared" si="19"/>
        <v>Low Burnout</v>
      </c>
      <c r="AT1249" t="str">
        <f>IF(HR[[#This Row],[YearsSinceLastPromotion]]&gt;4,"High Stagnation",
IF(HR[[#This Row],[YearsSinceLastPromotion]]&gt;=3,"Medium Stagnation","Low Stagnation"))</f>
        <v>Low Stagnation</v>
      </c>
      <c r="AU1249" t="str">
        <f>IF(HR[[#This Row],[MonthlyIncome]]&lt;4000,"Low Salary",
IF(HR[[#This Row],[MonthlyIncome]]&lt;8000,"Medium Salary","High Salary"))</f>
        <v>High Salary</v>
      </c>
    </row>
    <row r="1250" spans="1:47">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IF(HR[[#This Row],[OverTime]]="Yes",1,0)</f>
        <v>0</v>
      </c>
      <c r="AK1250">
        <f>IF(HR[[#This Row],[JobSatisfaction]]&lt;=2,1,0)</f>
        <v>0</v>
      </c>
      <c r="AL1250">
        <f>IF(HR[[#This Row],[WorkLifeBalance]]&lt;=2,1,0)</f>
        <v>1</v>
      </c>
      <c r="AM1250">
        <f>IF(HR[[#This Row],[MonthlyIncome]]&lt;AVERAGE(HR[MonthlyIncome]),1,0)</f>
        <v>1</v>
      </c>
      <c r="AN1250">
        <f>IF(HR[[#This Row],[EnvironmentSatisfaction]]&lt;=2,1,0)</f>
        <v>0</v>
      </c>
      <c r="AO1250">
        <f>IF(HR[[#This Row],[YearsSinceLastPromotion]]&gt;4,1,0)</f>
        <v>0</v>
      </c>
      <c r="AP1250">
        <f>(HR[[#This Row],[OverTimeFlag]]*1.5+HR[[#This Row],[LowJobSatisFlag]]*2.5+HR[[#This Row],[LowWLBFlag]]*2+HR[[#This Row],[LowSalaryFlag]]*1.5+HR[[#This Row],[LowEnviFlag]]*2+HR[[#This Row],[LowProFlag]]*0.5)/10</f>
        <v>0.35</v>
      </c>
      <c r="AQ1250" t="str">
        <f>IF(A1250&gt;=_xlfn.PERCENTILE.INC($A$2:$A$1000,0.8),"High Risk",
IF(HR[[#This Row],[AttritionRiskScore]]&gt;=_xlfn.PERCENTILE.INC($AP$2:$AP$1000,0.5),"Medium Risk","Low Risk"))</f>
        <v>Medium Risk</v>
      </c>
      <c r="AR1250">
        <f>(HR[[#This Row],[OverTimeFlag]]*4+HR[[#This Row],[LowWLBFlag]]*3+HR[[#This Row],[LowJobSatisFlag]]*2+HR[[#This Row],[LowProFlag]]*1)/10</f>
        <v>0.3</v>
      </c>
      <c r="AS1250" t="str">
        <f t="shared" si="19"/>
        <v>Low Burnout</v>
      </c>
      <c r="AT1250" t="str">
        <f>IF(HR[[#This Row],[YearsSinceLastPromotion]]&gt;4,"High Stagnation",
IF(HR[[#This Row],[YearsSinceLastPromotion]]&gt;=3,"Medium Stagnation","Low Stagnation"))</f>
        <v>Low Stagnation</v>
      </c>
      <c r="AU1250" t="str">
        <f>IF(HR[[#This Row],[MonthlyIncome]]&lt;4000,"Low Salary",
IF(HR[[#This Row],[MonthlyIncome]]&lt;8000,"Medium Salary","High Salary"))</f>
        <v>Low Salary</v>
      </c>
    </row>
    <row r="1251" spans="1:47">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IF(HR[[#This Row],[OverTime]]="Yes",1,0)</f>
        <v>0</v>
      </c>
      <c r="AK1251">
        <f>IF(HR[[#This Row],[JobSatisfaction]]&lt;=2,1,0)</f>
        <v>1</v>
      </c>
      <c r="AL1251">
        <f>IF(HR[[#This Row],[WorkLifeBalance]]&lt;=2,1,0)</f>
        <v>0</v>
      </c>
      <c r="AM1251">
        <f>IF(HR[[#This Row],[MonthlyIncome]]&lt;AVERAGE(HR[MonthlyIncome]),1,0)</f>
        <v>1</v>
      </c>
      <c r="AN1251">
        <f>IF(HR[[#This Row],[EnvironmentSatisfaction]]&lt;=2,1,0)</f>
        <v>1</v>
      </c>
      <c r="AO1251">
        <f>IF(HR[[#This Row],[YearsSinceLastPromotion]]&gt;4,1,0)</f>
        <v>0</v>
      </c>
      <c r="AP1251">
        <f>(HR[[#This Row],[OverTimeFlag]]*1.5+HR[[#This Row],[LowJobSatisFlag]]*2.5+HR[[#This Row],[LowWLBFlag]]*2+HR[[#This Row],[LowSalaryFlag]]*1.5+HR[[#This Row],[LowEnviFlag]]*2+HR[[#This Row],[LowProFlag]]*0.5)/10</f>
        <v>0.6</v>
      </c>
      <c r="AQ1251" t="str">
        <f>IF(A1251&gt;=_xlfn.PERCENTILE.INC($A$2:$A$1000,0.8),"High Risk",
IF(HR[[#This Row],[AttritionRiskScore]]&gt;=_xlfn.PERCENTILE.INC($AP$2:$AP$1000,0.5),"Medium Risk","Low Risk"))</f>
        <v>Medium Risk</v>
      </c>
      <c r="AR1251">
        <f>(HR[[#This Row],[OverTimeFlag]]*4+HR[[#This Row],[LowWLBFlag]]*3+HR[[#This Row],[LowJobSatisFlag]]*2+HR[[#This Row],[LowProFlag]]*1)/10</f>
        <v>0.2</v>
      </c>
      <c r="AS1251" t="str">
        <f t="shared" si="19"/>
        <v>Low Burnout</v>
      </c>
      <c r="AT1251" t="str">
        <f>IF(HR[[#This Row],[YearsSinceLastPromotion]]&gt;4,"High Stagnation",
IF(HR[[#This Row],[YearsSinceLastPromotion]]&gt;=3,"Medium Stagnation","Low Stagnation"))</f>
        <v>Low Stagnation</v>
      </c>
      <c r="AU1251" t="str">
        <f>IF(HR[[#This Row],[MonthlyIncome]]&lt;4000,"Low Salary",
IF(HR[[#This Row],[MonthlyIncome]]&lt;8000,"Medium Salary","High Salary"))</f>
        <v>Low Salary</v>
      </c>
    </row>
    <row r="1252" spans="1:47">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IF(HR[[#This Row],[OverTime]]="Yes",1,0)</f>
        <v>1</v>
      </c>
      <c r="AK1252">
        <f>IF(HR[[#This Row],[JobSatisfaction]]&lt;=2,1,0)</f>
        <v>0</v>
      </c>
      <c r="AL1252">
        <f>IF(HR[[#This Row],[WorkLifeBalance]]&lt;=2,1,0)</f>
        <v>0</v>
      </c>
      <c r="AM1252">
        <f>IF(HR[[#This Row],[MonthlyIncome]]&lt;AVERAGE(HR[MonthlyIncome]),1,0)</f>
        <v>1</v>
      </c>
      <c r="AN1252">
        <f>IF(HR[[#This Row],[EnvironmentSatisfaction]]&lt;=2,1,0)</f>
        <v>0</v>
      </c>
      <c r="AO1252">
        <f>IF(HR[[#This Row],[YearsSinceLastPromotion]]&gt;4,1,0)</f>
        <v>0</v>
      </c>
      <c r="AP1252">
        <f>(HR[[#This Row],[OverTimeFlag]]*1.5+HR[[#This Row],[LowJobSatisFlag]]*2.5+HR[[#This Row],[LowWLBFlag]]*2+HR[[#This Row],[LowSalaryFlag]]*1.5+HR[[#This Row],[LowEnviFlag]]*2+HR[[#This Row],[LowProFlag]]*0.5)/10</f>
        <v>0.3</v>
      </c>
      <c r="AQ1252" t="str">
        <f>IF(A1252&gt;=_xlfn.PERCENTILE.INC($A$2:$A$1000,0.8),"High Risk",
IF(HR[[#This Row],[AttritionRiskScore]]&gt;=_xlfn.PERCENTILE.INC($AP$2:$AP$1000,0.5),"Medium Risk","Low Risk"))</f>
        <v>Low Risk</v>
      </c>
      <c r="AR1252">
        <f>(HR[[#This Row],[OverTimeFlag]]*4+HR[[#This Row],[LowWLBFlag]]*3+HR[[#This Row],[LowJobSatisFlag]]*2+HR[[#This Row],[LowProFlag]]*1)/10</f>
        <v>0.4</v>
      </c>
      <c r="AS1252" t="str">
        <f t="shared" si="19"/>
        <v>Medium Burnout</v>
      </c>
      <c r="AT1252" t="str">
        <f>IF(HR[[#This Row],[YearsSinceLastPromotion]]&gt;4,"High Stagnation",
IF(HR[[#This Row],[YearsSinceLastPromotion]]&gt;=3,"Medium Stagnation","Low Stagnation"))</f>
        <v>Low Stagnation</v>
      </c>
      <c r="AU1252" t="str">
        <f>IF(HR[[#This Row],[MonthlyIncome]]&lt;4000,"Low Salary",
IF(HR[[#This Row],[MonthlyIncome]]&lt;8000,"Medium Salary","High Salary"))</f>
        <v>Medium Salary</v>
      </c>
    </row>
    <row r="1253" spans="1:47">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IF(HR[[#This Row],[OverTime]]="Yes",1,0)</f>
        <v>0</v>
      </c>
      <c r="AK1253">
        <f>IF(HR[[#This Row],[JobSatisfaction]]&lt;=2,1,0)</f>
        <v>1</v>
      </c>
      <c r="AL1253">
        <f>IF(HR[[#This Row],[WorkLifeBalance]]&lt;=2,1,0)</f>
        <v>0</v>
      </c>
      <c r="AM1253">
        <f>IF(HR[[#This Row],[MonthlyIncome]]&lt;AVERAGE(HR[MonthlyIncome]),1,0)</f>
        <v>0</v>
      </c>
      <c r="AN1253">
        <f>IF(HR[[#This Row],[EnvironmentSatisfaction]]&lt;=2,1,0)</f>
        <v>0</v>
      </c>
      <c r="AO1253">
        <f>IF(HR[[#This Row],[YearsSinceLastPromotion]]&gt;4,1,0)</f>
        <v>0</v>
      </c>
      <c r="AP1253">
        <f>(HR[[#This Row],[OverTimeFlag]]*1.5+HR[[#This Row],[LowJobSatisFlag]]*2.5+HR[[#This Row],[LowWLBFlag]]*2+HR[[#This Row],[LowSalaryFlag]]*1.5+HR[[#This Row],[LowEnviFlag]]*2+HR[[#This Row],[LowProFlag]]*0.5)/10</f>
        <v>0.25</v>
      </c>
      <c r="AQ1253" t="str">
        <f>IF(A1253&gt;=_xlfn.PERCENTILE.INC($A$2:$A$1000,0.8),"High Risk",
IF(HR[[#This Row],[AttritionRiskScore]]&gt;=_xlfn.PERCENTILE.INC($AP$2:$AP$1000,0.5),"Medium Risk","Low Risk"))</f>
        <v>Low Risk</v>
      </c>
      <c r="AR1253">
        <f>(HR[[#This Row],[OverTimeFlag]]*4+HR[[#This Row],[LowWLBFlag]]*3+HR[[#This Row],[LowJobSatisFlag]]*2+HR[[#This Row],[LowProFlag]]*1)/10</f>
        <v>0.2</v>
      </c>
      <c r="AS1253" t="str">
        <f t="shared" si="19"/>
        <v>Low Burnout</v>
      </c>
      <c r="AT1253" t="str">
        <f>IF(HR[[#This Row],[YearsSinceLastPromotion]]&gt;4,"High Stagnation",
IF(HR[[#This Row],[YearsSinceLastPromotion]]&gt;=3,"Medium Stagnation","Low Stagnation"))</f>
        <v>Low Stagnation</v>
      </c>
      <c r="AU1253" t="str">
        <f>IF(HR[[#This Row],[MonthlyIncome]]&lt;4000,"Low Salary",
IF(HR[[#This Row],[MonthlyIncome]]&lt;8000,"Medium Salary","High Salary"))</f>
        <v>Medium Salary</v>
      </c>
    </row>
    <row r="1254" spans="1:47">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IF(HR[[#This Row],[OverTime]]="Yes",1,0)</f>
        <v>1</v>
      </c>
      <c r="AK1254">
        <f>IF(HR[[#This Row],[JobSatisfaction]]&lt;=2,1,0)</f>
        <v>0</v>
      </c>
      <c r="AL1254">
        <f>IF(HR[[#This Row],[WorkLifeBalance]]&lt;=2,1,0)</f>
        <v>0</v>
      </c>
      <c r="AM1254">
        <f>IF(HR[[#This Row],[MonthlyIncome]]&lt;AVERAGE(HR[MonthlyIncome]),1,0)</f>
        <v>1</v>
      </c>
      <c r="AN1254">
        <f>IF(HR[[#This Row],[EnvironmentSatisfaction]]&lt;=2,1,0)</f>
        <v>0</v>
      </c>
      <c r="AO1254">
        <f>IF(HR[[#This Row],[YearsSinceLastPromotion]]&gt;4,1,0)</f>
        <v>0</v>
      </c>
      <c r="AP1254">
        <f>(HR[[#This Row],[OverTimeFlag]]*1.5+HR[[#This Row],[LowJobSatisFlag]]*2.5+HR[[#This Row],[LowWLBFlag]]*2+HR[[#This Row],[LowSalaryFlag]]*1.5+HR[[#This Row],[LowEnviFlag]]*2+HR[[#This Row],[LowProFlag]]*0.5)/10</f>
        <v>0.3</v>
      </c>
      <c r="AQ1254" t="str">
        <f>IF(A1254&gt;=_xlfn.PERCENTILE.INC($A$2:$A$1000,0.8),"High Risk",
IF(HR[[#This Row],[AttritionRiskScore]]&gt;=_xlfn.PERCENTILE.INC($AP$2:$AP$1000,0.5),"Medium Risk","Low Risk"))</f>
        <v>Low Risk</v>
      </c>
      <c r="AR1254">
        <f>(HR[[#This Row],[OverTimeFlag]]*4+HR[[#This Row],[LowWLBFlag]]*3+HR[[#This Row],[LowJobSatisFlag]]*2+HR[[#This Row],[LowProFlag]]*1)/10</f>
        <v>0.4</v>
      </c>
      <c r="AS1254" t="str">
        <f t="shared" si="19"/>
        <v>Medium Burnout</v>
      </c>
      <c r="AT1254" t="str">
        <f>IF(HR[[#This Row],[YearsSinceLastPromotion]]&gt;4,"High Stagnation",
IF(HR[[#This Row],[YearsSinceLastPromotion]]&gt;=3,"Medium Stagnation","Low Stagnation"))</f>
        <v>Low Stagnation</v>
      </c>
      <c r="AU1254" t="str">
        <f>IF(HR[[#This Row],[MonthlyIncome]]&lt;4000,"Low Salary",
IF(HR[[#This Row],[MonthlyIncome]]&lt;8000,"Medium Salary","High Salary"))</f>
        <v>Low Salary</v>
      </c>
    </row>
    <row r="1255" spans="1:47">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IF(HR[[#This Row],[OverTime]]="Yes",1,0)</f>
        <v>0</v>
      </c>
      <c r="AK1255">
        <f>IF(HR[[#This Row],[JobSatisfaction]]&lt;=2,1,0)</f>
        <v>1</v>
      </c>
      <c r="AL1255">
        <f>IF(HR[[#This Row],[WorkLifeBalance]]&lt;=2,1,0)</f>
        <v>1</v>
      </c>
      <c r="AM1255">
        <f>IF(HR[[#This Row],[MonthlyIncome]]&lt;AVERAGE(HR[MonthlyIncome]),1,0)</f>
        <v>1</v>
      </c>
      <c r="AN1255">
        <f>IF(HR[[#This Row],[EnvironmentSatisfaction]]&lt;=2,1,0)</f>
        <v>0</v>
      </c>
      <c r="AO1255">
        <f>IF(HR[[#This Row],[YearsSinceLastPromotion]]&gt;4,1,0)</f>
        <v>0</v>
      </c>
      <c r="AP1255">
        <f>(HR[[#This Row],[OverTimeFlag]]*1.5+HR[[#This Row],[LowJobSatisFlag]]*2.5+HR[[#This Row],[LowWLBFlag]]*2+HR[[#This Row],[LowSalaryFlag]]*1.5+HR[[#This Row],[LowEnviFlag]]*2+HR[[#This Row],[LowProFlag]]*0.5)/10</f>
        <v>0.6</v>
      </c>
      <c r="AQ1255" t="str">
        <f>IF(A1255&gt;=_xlfn.PERCENTILE.INC($A$2:$A$1000,0.8),"High Risk",
IF(HR[[#This Row],[AttritionRiskScore]]&gt;=_xlfn.PERCENTILE.INC($AP$2:$AP$1000,0.5),"Medium Risk","Low Risk"))</f>
        <v>Medium Risk</v>
      </c>
      <c r="AR1255">
        <f>(HR[[#This Row],[OverTimeFlag]]*4+HR[[#This Row],[LowWLBFlag]]*3+HR[[#This Row],[LowJobSatisFlag]]*2+HR[[#This Row],[LowProFlag]]*1)/10</f>
        <v>0.5</v>
      </c>
      <c r="AS1255" t="str">
        <f t="shared" si="19"/>
        <v>Medium Burnout</v>
      </c>
      <c r="AT1255" t="str">
        <f>IF(HR[[#This Row],[YearsSinceLastPromotion]]&gt;4,"High Stagnation",
IF(HR[[#This Row],[YearsSinceLastPromotion]]&gt;=3,"Medium Stagnation","Low Stagnation"))</f>
        <v>Low Stagnation</v>
      </c>
      <c r="AU1255" t="str">
        <f>IF(HR[[#This Row],[MonthlyIncome]]&lt;4000,"Low Salary",
IF(HR[[#This Row],[MonthlyIncome]]&lt;8000,"Medium Salary","High Salary"))</f>
        <v>Medium Salary</v>
      </c>
    </row>
    <row r="1256" spans="1:47">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IF(HR[[#This Row],[OverTime]]="Yes",1,0)</f>
        <v>0</v>
      </c>
      <c r="AK1256">
        <f>IF(HR[[#This Row],[JobSatisfaction]]&lt;=2,1,0)</f>
        <v>0</v>
      </c>
      <c r="AL1256">
        <f>IF(HR[[#This Row],[WorkLifeBalance]]&lt;=2,1,0)</f>
        <v>0</v>
      </c>
      <c r="AM1256">
        <f>IF(HR[[#This Row],[MonthlyIncome]]&lt;AVERAGE(HR[MonthlyIncome]),1,0)</f>
        <v>1</v>
      </c>
      <c r="AN1256">
        <f>IF(HR[[#This Row],[EnvironmentSatisfaction]]&lt;=2,1,0)</f>
        <v>0</v>
      </c>
      <c r="AO1256">
        <f>IF(HR[[#This Row],[YearsSinceLastPromotion]]&gt;4,1,0)</f>
        <v>0</v>
      </c>
      <c r="AP1256">
        <f>(HR[[#This Row],[OverTimeFlag]]*1.5+HR[[#This Row],[LowJobSatisFlag]]*2.5+HR[[#This Row],[LowWLBFlag]]*2+HR[[#This Row],[LowSalaryFlag]]*1.5+HR[[#This Row],[LowEnviFlag]]*2+HR[[#This Row],[LowProFlag]]*0.5)/10</f>
        <v>0.15</v>
      </c>
      <c r="AQ1256" t="str">
        <f>IF(A1256&gt;=_xlfn.PERCENTILE.INC($A$2:$A$1000,0.8),"High Risk",
IF(HR[[#This Row],[AttritionRiskScore]]&gt;=_xlfn.PERCENTILE.INC($AP$2:$AP$1000,0.5),"Medium Risk","Low Risk"))</f>
        <v>High Risk</v>
      </c>
      <c r="AR1256">
        <f>(HR[[#This Row],[OverTimeFlag]]*4+HR[[#This Row],[LowWLBFlag]]*3+HR[[#This Row],[LowJobSatisFlag]]*2+HR[[#This Row],[LowProFlag]]*1)/10</f>
        <v>0</v>
      </c>
      <c r="AS1256" t="str">
        <f t="shared" si="19"/>
        <v>Low Burnout</v>
      </c>
      <c r="AT1256" t="str">
        <f>IF(HR[[#This Row],[YearsSinceLastPromotion]]&gt;4,"High Stagnation",
IF(HR[[#This Row],[YearsSinceLastPromotion]]&gt;=3,"Medium Stagnation","Low Stagnation"))</f>
        <v>Low Stagnation</v>
      </c>
      <c r="AU1256" t="str">
        <f>IF(HR[[#This Row],[MonthlyIncome]]&lt;4000,"Low Salary",
IF(HR[[#This Row],[MonthlyIncome]]&lt;8000,"Medium Salary","High Salary"))</f>
        <v>Medium Salary</v>
      </c>
    </row>
    <row r="1257" spans="1:47">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IF(HR[[#This Row],[OverTime]]="Yes",1,0)</f>
        <v>1</v>
      </c>
      <c r="AK1257">
        <f>IF(HR[[#This Row],[JobSatisfaction]]&lt;=2,1,0)</f>
        <v>1</v>
      </c>
      <c r="AL1257">
        <f>IF(HR[[#This Row],[WorkLifeBalance]]&lt;=2,1,0)</f>
        <v>1</v>
      </c>
      <c r="AM1257">
        <f>IF(HR[[#This Row],[MonthlyIncome]]&lt;AVERAGE(HR[MonthlyIncome]),1,0)</f>
        <v>0</v>
      </c>
      <c r="AN1257">
        <f>IF(HR[[#This Row],[EnvironmentSatisfaction]]&lt;=2,1,0)</f>
        <v>1</v>
      </c>
      <c r="AO1257">
        <f>IF(HR[[#This Row],[YearsSinceLastPromotion]]&gt;4,1,0)</f>
        <v>0</v>
      </c>
      <c r="AP1257">
        <f>(HR[[#This Row],[OverTimeFlag]]*1.5+HR[[#This Row],[LowJobSatisFlag]]*2.5+HR[[#This Row],[LowWLBFlag]]*2+HR[[#This Row],[LowSalaryFlag]]*1.5+HR[[#This Row],[LowEnviFlag]]*2+HR[[#This Row],[LowProFlag]]*0.5)/10</f>
        <v>0.8</v>
      </c>
      <c r="AQ1257" t="str">
        <f>IF(A1257&gt;=_xlfn.PERCENTILE.INC($A$2:$A$1000,0.8),"High Risk",
IF(HR[[#This Row],[AttritionRiskScore]]&gt;=_xlfn.PERCENTILE.INC($AP$2:$AP$1000,0.5),"Medium Risk","Low Risk"))</f>
        <v>Medium Risk</v>
      </c>
      <c r="AR1257">
        <f>(HR[[#This Row],[OverTimeFlag]]*4+HR[[#This Row],[LowWLBFlag]]*3+HR[[#This Row],[LowJobSatisFlag]]*2+HR[[#This Row],[LowProFlag]]*1)/10</f>
        <v>0.9</v>
      </c>
      <c r="AS1257" t="str">
        <f t="shared" si="19"/>
        <v>High Burnout</v>
      </c>
      <c r="AT1257" t="str">
        <f>IF(HR[[#This Row],[YearsSinceLastPromotion]]&gt;4,"High Stagnation",
IF(HR[[#This Row],[YearsSinceLastPromotion]]&gt;=3,"Medium Stagnation","Low Stagnation"))</f>
        <v>Low Stagnation</v>
      </c>
      <c r="AU1257" t="str">
        <f>IF(HR[[#This Row],[MonthlyIncome]]&lt;4000,"Low Salary",
IF(HR[[#This Row],[MonthlyIncome]]&lt;8000,"Medium Salary","High Salary"))</f>
        <v>High Salary</v>
      </c>
    </row>
    <row r="1258" spans="1:47">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IF(HR[[#This Row],[OverTime]]="Yes",1,0)</f>
        <v>0</v>
      </c>
      <c r="AK1258">
        <f>IF(HR[[#This Row],[JobSatisfaction]]&lt;=2,1,0)</f>
        <v>1</v>
      </c>
      <c r="AL1258">
        <f>IF(HR[[#This Row],[WorkLifeBalance]]&lt;=2,1,0)</f>
        <v>1</v>
      </c>
      <c r="AM1258">
        <f>IF(HR[[#This Row],[MonthlyIncome]]&lt;AVERAGE(HR[MonthlyIncome]),1,0)</f>
        <v>1</v>
      </c>
      <c r="AN1258">
        <f>IF(HR[[#This Row],[EnvironmentSatisfaction]]&lt;=2,1,0)</f>
        <v>0</v>
      </c>
      <c r="AO1258">
        <f>IF(HR[[#This Row],[YearsSinceLastPromotion]]&gt;4,1,0)</f>
        <v>0</v>
      </c>
      <c r="AP1258">
        <f>(HR[[#This Row],[OverTimeFlag]]*1.5+HR[[#This Row],[LowJobSatisFlag]]*2.5+HR[[#This Row],[LowWLBFlag]]*2+HR[[#This Row],[LowSalaryFlag]]*1.5+HR[[#This Row],[LowEnviFlag]]*2+HR[[#This Row],[LowProFlag]]*0.5)/10</f>
        <v>0.6</v>
      </c>
      <c r="AQ1258" t="str">
        <f>IF(A1258&gt;=_xlfn.PERCENTILE.INC($A$2:$A$1000,0.8),"High Risk",
IF(HR[[#This Row],[AttritionRiskScore]]&gt;=_xlfn.PERCENTILE.INC($AP$2:$AP$1000,0.5),"Medium Risk","Low Risk"))</f>
        <v>Medium Risk</v>
      </c>
      <c r="AR1258">
        <f>(HR[[#This Row],[OverTimeFlag]]*4+HR[[#This Row],[LowWLBFlag]]*3+HR[[#This Row],[LowJobSatisFlag]]*2+HR[[#This Row],[LowProFlag]]*1)/10</f>
        <v>0.5</v>
      </c>
      <c r="AS1258" t="str">
        <f t="shared" si="19"/>
        <v>Medium Burnout</v>
      </c>
      <c r="AT1258" t="str">
        <f>IF(HR[[#This Row],[YearsSinceLastPromotion]]&gt;4,"High Stagnation",
IF(HR[[#This Row],[YearsSinceLastPromotion]]&gt;=3,"Medium Stagnation","Low Stagnation"))</f>
        <v>Low Stagnation</v>
      </c>
      <c r="AU1258" t="str">
        <f>IF(HR[[#This Row],[MonthlyIncome]]&lt;4000,"Low Salary",
IF(HR[[#This Row],[MonthlyIncome]]&lt;8000,"Medium Salary","High Salary"))</f>
        <v>Low Salary</v>
      </c>
    </row>
    <row r="1259" spans="1:47">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IF(HR[[#This Row],[OverTime]]="Yes",1,0)</f>
        <v>0</v>
      </c>
      <c r="AK1259">
        <f>IF(HR[[#This Row],[JobSatisfaction]]&lt;=2,1,0)</f>
        <v>0</v>
      </c>
      <c r="AL1259">
        <f>IF(HR[[#This Row],[WorkLifeBalance]]&lt;=2,1,0)</f>
        <v>0</v>
      </c>
      <c r="AM1259">
        <f>IF(HR[[#This Row],[MonthlyIncome]]&lt;AVERAGE(HR[MonthlyIncome]),1,0)</f>
        <v>0</v>
      </c>
      <c r="AN1259">
        <f>IF(HR[[#This Row],[EnvironmentSatisfaction]]&lt;=2,1,0)</f>
        <v>1</v>
      </c>
      <c r="AO1259">
        <f>IF(HR[[#This Row],[YearsSinceLastPromotion]]&gt;4,1,0)</f>
        <v>0</v>
      </c>
      <c r="AP1259">
        <f>(HR[[#This Row],[OverTimeFlag]]*1.5+HR[[#This Row],[LowJobSatisFlag]]*2.5+HR[[#This Row],[LowWLBFlag]]*2+HR[[#This Row],[LowSalaryFlag]]*1.5+HR[[#This Row],[LowEnviFlag]]*2+HR[[#This Row],[LowProFlag]]*0.5)/10</f>
        <v>0.2</v>
      </c>
      <c r="AQ1259" t="str">
        <f>IF(A1259&gt;=_xlfn.PERCENTILE.INC($A$2:$A$1000,0.8),"High Risk",
IF(HR[[#This Row],[AttritionRiskScore]]&gt;=_xlfn.PERCENTILE.INC($AP$2:$AP$1000,0.5),"Medium Risk","Low Risk"))</f>
        <v>Low Risk</v>
      </c>
      <c r="AR1259">
        <f>(HR[[#This Row],[OverTimeFlag]]*4+HR[[#This Row],[LowWLBFlag]]*3+HR[[#This Row],[LowJobSatisFlag]]*2+HR[[#This Row],[LowProFlag]]*1)/10</f>
        <v>0</v>
      </c>
      <c r="AS1259" t="str">
        <f t="shared" si="19"/>
        <v>Low Burnout</v>
      </c>
      <c r="AT1259" t="str">
        <f>IF(HR[[#This Row],[YearsSinceLastPromotion]]&gt;4,"High Stagnation",
IF(HR[[#This Row],[YearsSinceLastPromotion]]&gt;=3,"Medium Stagnation","Low Stagnation"))</f>
        <v>Low Stagnation</v>
      </c>
      <c r="AU1259" t="str">
        <f>IF(HR[[#This Row],[MonthlyIncome]]&lt;4000,"Low Salary",
IF(HR[[#This Row],[MonthlyIncome]]&lt;8000,"Medium Salary","High Salary"))</f>
        <v>High Salary</v>
      </c>
    </row>
    <row r="1260" spans="1:47">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IF(HR[[#This Row],[OverTime]]="Yes",1,0)</f>
        <v>0</v>
      </c>
      <c r="AK1260">
        <f>IF(HR[[#This Row],[JobSatisfaction]]&lt;=2,1,0)</f>
        <v>1</v>
      </c>
      <c r="AL1260">
        <f>IF(HR[[#This Row],[WorkLifeBalance]]&lt;=2,1,0)</f>
        <v>0</v>
      </c>
      <c r="AM1260">
        <f>IF(HR[[#This Row],[MonthlyIncome]]&lt;AVERAGE(HR[MonthlyIncome]),1,0)</f>
        <v>1</v>
      </c>
      <c r="AN1260">
        <f>IF(HR[[#This Row],[EnvironmentSatisfaction]]&lt;=2,1,0)</f>
        <v>0</v>
      </c>
      <c r="AO1260">
        <f>IF(HR[[#This Row],[YearsSinceLastPromotion]]&gt;4,1,0)</f>
        <v>0</v>
      </c>
      <c r="AP1260">
        <f>(HR[[#This Row],[OverTimeFlag]]*1.5+HR[[#This Row],[LowJobSatisFlag]]*2.5+HR[[#This Row],[LowWLBFlag]]*2+HR[[#This Row],[LowSalaryFlag]]*1.5+HR[[#This Row],[LowEnviFlag]]*2+HR[[#This Row],[LowProFlag]]*0.5)/10</f>
        <v>0.4</v>
      </c>
      <c r="AQ1260" t="str">
        <f>IF(A1260&gt;=_xlfn.PERCENTILE.INC($A$2:$A$1000,0.8),"High Risk",
IF(HR[[#This Row],[AttritionRiskScore]]&gt;=_xlfn.PERCENTILE.INC($AP$2:$AP$1000,0.5),"Medium Risk","Low Risk"))</f>
        <v>Medium Risk</v>
      </c>
      <c r="AR1260">
        <f>(HR[[#This Row],[OverTimeFlag]]*4+HR[[#This Row],[LowWLBFlag]]*3+HR[[#This Row],[LowJobSatisFlag]]*2+HR[[#This Row],[LowProFlag]]*1)/10</f>
        <v>0.2</v>
      </c>
      <c r="AS1260" t="str">
        <f t="shared" si="19"/>
        <v>Low Burnout</v>
      </c>
      <c r="AT1260" t="str">
        <f>IF(HR[[#This Row],[YearsSinceLastPromotion]]&gt;4,"High Stagnation",
IF(HR[[#This Row],[YearsSinceLastPromotion]]&gt;=3,"Medium Stagnation","Low Stagnation"))</f>
        <v>Low Stagnation</v>
      </c>
      <c r="AU1260" t="str">
        <f>IF(HR[[#This Row],[MonthlyIncome]]&lt;4000,"Low Salary",
IF(HR[[#This Row],[MonthlyIncome]]&lt;8000,"Medium Salary","High Salary"))</f>
        <v>Low Salary</v>
      </c>
    </row>
    <row r="1261" spans="1:47">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IF(HR[[#This Row],[OverTime]]="Yes",1,0)</f>
        <v>0</v>
      </c>
      <c r="AK1261">
        <f>IF(HR[[#This Row],[JobSatisfaction]]&lt;=2,1,0)</f>
        <v>0</v>
      </c>
      <c r="AL1261">
        <f>IF(HR[[#This Row],[WorkLifeBalance]]&lt;=2,1,0)</f>
        <v>0</v>
      </c>
      <c r="AM1261">
        <f>IF(HR[[#This Row],[MonthlyIncome]]&lt;AVERAGE(HR[MonthlyIncome]),1,0)</f>
        <v>1</v>
      </c>
      <c r="AN1261">
        <f>IF(HR[[#This Row],[EnvironmentSatisfaction]]&lt;=2,1,0)</f>
        <v>0</v>
      </c>
      <c r="AO1261">
        <f>IF(HR[[#This Row],[YearsSinceLastPromotion]]&gt;4,1,0)</f>
        <v>0</v>
      </c>
      <c r="AP1261">
        <f>(HR[[#This Row],[OverTimeFlag]]*1.5+HR[[#This Row],[LowJobSatisFlag]]*2.5+HR[[#This Row],[LowWLBFlag]]*2+HR[[#This Row],[LowSalaryFlag]]*1.5+HR[[#This Row],[LowEnviFlag]]*2+HR[[#This Row],[LowProFlag]]*0.5)/10</f>
        <v>0.15</v>
      </c>
      <c r="AQ1261" t="str">
        <f>IF(A1261&gt;=_xlfn.PERCENTILE.INC($A$2:$A$1000,0.8),"High Risk",
IF(HR[[#This Row],[AttritionRiskScore]]&gt;=_xlfn.PERCENTILE.INC($AP$2:$AP$1000,0.5),"Medium Risk","Low Risk"))</f>
        <v>Low Risk</v>
      </c>
      <c r="AR1261">
        <f>(HR[[#This Row],[OverTimeFlag]]*4+HR[[#This Row],[LowWLBFlag]]*3+HR[[#This Row],[LowJobSatisFlag]]*2+HR[[#This Row],[LowProFlag]]*1)/10</f>
        <v>0</v>
      </c>
      <c r="AS1261" t="str">
        <f t="shared" si="19"/>
        <v>Low Burnout</v>
      </c>
      <c r="AT1261" t="str">
        <f>IF(HR[[#This Row],[YearsSinceLastPromotion]]&gt;4,"High Stagnation",
IF(HR[[#This Row],[YearsSinceLastPromotion]]&gt;=3,"Medium Stagnation","Low Stagnation"))</f>
        <v>Low Stagnation</v>
      </c>
      <c r="AU1261" t="str">
        <f>IF(HR[[#This Row],[MonthlyIncome]]&lt;4000,"Low Salary",
IF(HR[[#This Row],[MonthlyIncome]]&lt;8000,"Medium Salary","High Salary"))</f>
        <v>Medium Salary</v>
      </c>
    </row>
    <row r="1262" spans="1:47">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IF(HR[[#This Row],[OverTime]]="Yes",1,0)</f>
        <v>0</v>
      </c>
      <c r="AK1262">
        <f>IF(HR[[#This Row],[JobSatisfaction]]&lt;=2,1,0)</f>
        <v>1</v>
      </c>
      <c r="AL1262">
        <f>IF(HR[[#This Row],[WorkLifeBalance]]&lt;=2,1,0)</f>
        <v>0</v>
      </c>
      <c r="AM1262">
        <f>IF(HR[[#This Row],[MonthlyIncome]]&lt;AVERAGE(HR[MonthlyIncome]),1,0)</f>
        <v>1</v>
      </c>
      <c r="AN1262">
        <f>IF(HR[[#This Row],[EnvironmentSatisfaction]]&lt;=2,1,0)</f>
        <v>1</v>
      </c>
      <c r="AO1262">
        <f>IF(HR[[#This Row],[YearsSinceLastPromotion]]&gt;4,1,0)</f>
        <v>0</v>
      </c>
      <c r="AP1262">
        <f>(HR[[#This Row],[OverTimeFlag]]*1.5+HR[[#This Row],[LowJobSatisFlag]]*2.5+HR[[#This Row],[LowWLBFlag]]*2+HR[[#This Row],[LowSalaryFlag]]*1.5+HR[[#This Row],[LowEnviFlag]]*2+HR[[#This Row],[LowProFlag]]*0.5)/10</f>
        <v>0.6</v>
      </c>
      <c r="AQ1262" t="str">
        <f>IF(A1262&gt;=_xlfn.PERCENTILE.INC($A$2:$A$1000,0.8),"High Risk",
IF(HR[[#This Row],[AttritionRiskScore]]&gt;=_xlfn.PERCENTILE.INC($AP$2:$AP$1000,0.5),"Medium Risk","Low Risk"))</f>
        <v>Medium Risk</v>
      </c>
      <c r="AR1262">
        <f>(HR[[#This Row],[OverTimeFlag]]*4+HR[[#This Row],[LowWLBFlag]]*3+HR[[#This Row],[LowJobSatisFlag]]*2+HR[[#This Row],[LowProFlag]]*1)/10</f>
        <v>0.2</v>
      </c>
      <c r="AS1262" t="str">
        <f t="shared" si="19"/>
        <v>Low Burnout</v>
      </c>
      <c r="AT1262" t="str">
        <f>IF(HR[[#This Row],[YearsSinceLastPromotion]]&gt;4,"High Stagnation",
IF(HR[[#This Row],[YearsSinceLastPromotion]]&gt;=3,"Medium Stagnation","Low Stagnation"))</f>
        <v>Low Stagnation</v>
      </c>
      <c r="AU1262" t="str">
        <f>IF(HR[[#This Row],[MonthlyIncome]]&lt;4000,"Low Salary",
IF(HR[[#This Row],[MonthlyIncome]]&lt;8000,"Medium Salary","High Salary"))</f>
        <v>Low Salary</v>
      </c>
    </row>
    <row r="1263" spans="1:47">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IF(HR[[#This Row],[OverTime]]="Yes",1,0)</f>
        <v>1</v>
      </c>
      <c r="AK1263">
        <f>IF(HR[[#This Row],[JobSatisfaction]]&lt;=2,1,0)</f>
        <v>0</v>
      </c>
      <c r="AL1263">
        <f>IF(HR[[#This Row],[WorkLifeBalance]]&lt;=2,1,0)</f>
        <v>0</v>
      </c>
      <c r="AM1263">
        <f>IF(HR[[#This Row],[MonthlyIncome]]&lt;AVERAGE(HR[MonthlyIncome]),1,0)</f>
        <v>1</v>
      </c>
      <c r="AN1263">
        <f>IF(HR[[#This Row],[EnvironmentSatisfaction]]&lt;=2,1,0)</f>
        <v>1</v>
      </c>
      <c r="AO1263">
        <f>IF(HR[[#This Row],[YearsSinceLastPromotion]]&gt;4,1,0)</f>
        <v>0</v>
      </c>
      <c r="AP1263">
        <f>(HR[[#This Row],[OverTimeFlag]]*1.5+HR[[#This Row],[LowJobSatisFlag]]*2.5+HR[[#This Row],[LowWLBFlag]]*2+HR[[#This Row],[LowSalaryFlag]]*1.5+HR[[#This Row],[LowEnviFlag]]*2+HR[[#This Row],[LowProFlag]]*0.5)/10</f>
        <v>0.5</v>
      </c>
      <c r="AQ1263" t="str">
        <f>IF(A1263&gt;=_xlfn.PERCENTILE.INC($A$2:$A$1000,0.8),"High Risk",
IF(HR[[#This Row],[AttritionRiskScore]]&gt;=_xlfn.PERCENTILE.INC($AP$2:$AP$1000,0.5),"Medium Risk","Low Risk"))</f>
        <v>Medium Risk</v>
      </c>
      <c r="AR1263">
        <f>(HR[[#This Row],[OverTimeFlag]]*4+HR[[#This Row],[LowWLBFlag]]*3+HR[[#This Row],[LowJobSatisFlag]]*2+HR[[#This Row],[LowProFlag]]*1)/10</f>
        <v>0.4</v>
      </c>
      <c r="AS1263" t="str">
        <f t="shared" si="19"/>
        <v>Medium Burnout</v>
      </c>
      <c r="AT1263" t="str">
        <f>IF(HR[[#This Row],[YearsSinceLastPromotion]]&gt;4,"High Stagnation",
IF(HR[[#This Row],[YearsSinceLastPromotion]]&gt;=3,"Medium Stagnation","Low Stagnation"))</f>
        <v>Low Stagnation</v>
      </c>
      <c r="AU1263" t="str">
        <f>IF(HR[[#This Row],[MonthlyIncome]]&lt;4000,"Low Salary",
IF(HR[[#This Row],[MonthlyIncome]]&lt;8000,"Medium Salary","High Salary"))</f>
        <v>Medium Salary</v>
      </c>
    </row>
    <row r="1264" spans="1:47">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IF(HR[[#This Row],[OverTime]]="Yes",1,0)</f>
        <v>1</v>
      </c>
      <c r="AK1264">
        <f>IF(HR[[#This Row],[JobSatisfaction]]&lt;=2,1,0)</f>
        <v>0</v>
      </c>
      <c r="AL1264">
        <f>IF(HR[[#This Row],[WorkLifeBalance]]&lt;=2,1,0)</f>
        <v>0</v>
      </c>
      <c r="AM1264">
        <f>IF(HR[[#This Row],[MonthlyIncome]]&lt;AVERAGE(HR[MonthlyIncome]),1,0)</f>
        <v>1</v>
      </c>
      <c r="AN1264">
        <f>IF(HR[[#This Row],[EnvironmentSatisfaction]]&lt;=2,1,0)</f>
        <v>0</v>
      </c>
      <c r="AO1264">
        <f>IF(HR[[#This Row],[YearsSinceLastPromotion]]&gt;4,1,0)</f>
        <v>0</v>
      </c>
      <c r="AP1264">
        <f>(HR[[#This Row],[OverTimeFlag]]*1.5+HR[[#This Row],[LowJobSatisFlag]]*2.5+HR[[#This Row],[LowWLBFlag]]*2+HR[[#This Row],[LowSalaryFlag]]*1.5+HR[[#This Row],[LowEnviFlag]]*2+HR[[#This Row],[LowProFlag]]*0.5)/10</f>
        <v>0.3</v>
      </c>
      <c r="AQ1264" t="str">
        <f>IF(A1264&gt;=_xlfn.PERCENTILE.INC($A$2:$A$1000,0.8),"High Risk",
IF(HR[[#This Row],[AttritionRiskScore]]&gt;=_xlfn.PERCENTILE.INC($AP$2:$AP$1000,0.5),"Medium Risk","Low Risk"))</f>
        <v>Low Risk</v>
      </c>
      <c r="AR1264">
        <f>(HR[[#This Row],[OverTimeFlag]]*4+HR[[#This Row],[LowWLBFlag]]*3+HR[[#This Row],[LowJobSatisFlag]]*2+HR[[#This Row],[LowProFlag]]*1)/10</f>
        <v>0.4</v>
      </c>
      <c r="AS1264" t="str">
        <f t="shared" si="19"/>
        <v>Medium Burnout</v>
      </c>
      <c r="AT1264" t="str">
        <f>IF(HR[[#This Row],[YearsSinceLastPromotion]]&gt;4,"High Stagnation",
IF(HR[[#This Row],[YearsSinceLastPromotion]]&gt;=3,"Medium Stagnation","Low Stagnation"))</f>
        <v>Low Stagnation</v>
      </c>
      <c r="AU1264" t="str">
        <f>IF(HR[[#This Row],[MonthlyIncome]]&lt;4000,"Low Salary",
IF(HR[[#This Row],[MonthlyIncome]]&lt;8000,"Medium Salary","High Salary"))</f>
        <v>Low Salary</v>
      </c>
    </row>
    <row r="1265" spans="1:47">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IF(HR[[#This Row],[OverTime]]="Yes",1,0)</f>
        <v>0</v>
      </c>
      <c r="AK1265">
        <f>IF(HR[[#This Row],[JobSatisfaction]]&lt;=2,1,0)</f>
        <v>1</v>
      </c>
      <c r="AL1265">
        <f>IF(HR[[#This Row],[WorkLifeBalance]]&lt;=2,1,0)</f>
        <v>1</v>
      </c>
      <c r="AM1265">
        <f>IF(HR[[#This Row],[MonthlyIncome]]&lt;AVERAGE(HR[MonthlyIncome]),1,0)</f>
        <v>1</v>
      </c>
      <c r="AN1265">
        <f>IF(HR[[#This Row],[EnvironmentSatisfaction]]&lt;=2,1,0)</f>
        <v>1</v>
      </c>
      <c r="AO1265">
        <f>IF(HR[[#This Row],[YearsSinceLastPromotion]]&gt;4,1,0)</f>
        <v>0</v>
      </c>
      <c r="AP1265">
        <f>(HR[[#This Row],[OverTimeFlag]]*1.5+HR[[#This Row],[LowJobSatisFlag]]*2.5+HR[[#This Row],[LowWLBFlag]]*2+HR[[#This Row],[LowSalaryFlag]]*1.5+HR[[#This Row],[LowEnviFlag]]*2+HR[[#This Row],[LowProFlag]]*0.5)/10</f>
        <v>0.8</v>
      </c>
      <c r="AQ1265" t="str">
        <f>IF(A1265&gt;=_xlfn.PERCENTILE.INC($A$2:$A$1000,0.8),"High Risk",
IF(HR[[#This Row],[AttritionRiskScore]]&gt;=_xlfn.PERCENTILE.INC($AP$2:$AP$1000,0.5),"Medium Risk","Low Risk"))</f>
        <v>Medium Risk</v>
      </c>
      <c r="AR1265">
        <f>(HR[[#This Row],[OverTimeFlag]]*4+HR[[#This Row],[LowWLBFlag]]*3+HR[[#This Row],[LowJobSatisFlag]]*2+HR[[#This Row],[LowProFlag]]*1)/10</f>
        <v>0.5</v>
      </c>
      <c r="AS1265" t="str">
        <f t="shared" si="19"/>
        <v>Medium Burnout</v>
      </c>
      <c r="AT1265" t="str">
        <f>IF(HR[[#This Row],[YearsSinceLastPromotion]]&gt;4,"High Stagnation",
IF(HR[[#This Row],[YearsSinceLastPromotion]]&gt;=3,"Medium Stagnation","Low Stagnation"))</f>
        <v>Low Stagnation</v>
      </c>
      <c r="AU1265" t="str">
        <f>IF(HR[[#This Row],[MonthlyIncome]]&lt;4000,"Low Salary",
IF(HR[[#This Row],[MonthlyIncome]]&lt;8000,"Medium Salary","High Salary"))</f>
        <v>Low Salary</v>
      </c>
    </row>
    <row r="1266" spans="1:47">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IF(HR[[#This Row],[OverTime]]="Yes",1,0)</f>
        <v>0</v>
      </c>
      <c r="AK1266">
        <f>IF(HR[[#This Row],[JobSatisfaction]]&lt;=2,1,0)</f>
        <v>1</v>
      </c>
      <c r="AL1266">
        <f>IF(HR[[#This Row],[WorkLifeBalance]]&lt;=2,1,0)</f>
        <v>0</v>
      </c>
      <c r="AM1266">
        <f>IF(HR[[#This Row],[MonthlyIncome]]&lt;AVERAGE(HR[MonthlyIncome]),1,0)</f>
        <v>0</v>
      </c>
      <c r="AN1266">
        <f>IF(HR[[#This Row],[EnvironmentSatisfaction]]&lt;=2,1,0)</f>
        <v>0</v>
      </c>
      <c r="AO1266">
        <f>IF(HR[[#This Row],[YearsSinceLastPromotion]]&gt;4,1,0)</f>
        <v>0</v>
      </c>
      <c r="AP1266">
        <f>(HR[[#This Row],[OverTimeFlag]]*1.5+HR[[#This Row],[LowJobSatisFlag]]*2.5+HR[[#This Row],[LowWLBFlag]]*2+HR[[#This Row],[LowSalaryFlag]]*1.5+HR[[#This Row],[LowEnviFlag]]*2+HR[[#This Row],[LowProFlag]]*0.5)/10</f>
        <v>0.25</v>
      </c>
      <c r="AQ1266" t="str">
        <f>IF(A1266&gt;=_xlfn.PERCENTILE.INC($A$2:$A$1000,0.8),"High Risk",
IF(HR[[#This Row],[AttritionRiskScore]]&gt;=_xlfn.PERCENTILE.INC($AP$2:$AP$1000,0.5),"Medium Risk","Low Risk"))</f>
        <v>High Risk</v>
      </c>
      <c r="AR1266">
        <f>(HR[[#This Row],[OverTimeFlag]]*4+HR[[#This Row],[LowWLBFlag]]*3+HR[[#This Row],[LowJobSatisFlag]]*2+HR[[#This Row],[LowProFlag]]*1)/10</f>
        <v>0.2</v>
      </c>
      <c r="AS1266" t="str">
        <f t="shared" si="19"/>
        <v>Low Burnout</v>
      </c>
      <c r="AT1266" t="str">
        <f>IF(HR[[#This Row],[YearsSinceLastPromotion]]&gt;4,"High Stagnation",
IF(HR[[#This Row],[YearsSinceLastPromotion]]&gt;=3,"Medium Stagnation","Low Stagnation"))</f>
        <v>Low Stagnation</v>
      </c>
      <c r="AU1266" t="str">
        <f>IF(HR[[#This Row],[MonthlyIncome]]&lt;4000,"Low Salary",
IF(HR[[#This Row],[MonthlyIncome]]&lt;8000,"Medium Salary","High Salary"))</f>
        <v>High Salary</v>
      </c>
    </row>
    <row r="1267" spans="1:47">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IF(HR[[#This Row],[OverTime]]="Yes",1,0)</f>
        <v>0</v>
      </c>
      <c r="AK1267">
        <f>IF(HR[[#This Row],[JobSatisfaction]]&lt;=2,1,0)</f>
        <v>1</v>
      </c>
      <c r="AL1267">
        <f>IF(HR[[#This Row],[WorkLifeBalance]]&lt;=2,1,0)</f>
        <v>1</v>
      </c>
      <c r="AM1267">
        <f>IF(HR[[#This Row],[MonthlyIncome]]&lt;AVERAGE(HR[MonthlyIncome]),1,0)</f>
        <v>1</v>
      </c>
      <c r="AN1267">
        <f>IF(HR[[#This Row],[EnvironmentSatisfaction]]&lt;=2,1,0)</f>
        <v>0</v>
      </c>
      <c r="AO1267">
        <f>IF(HR[[#This Row],[YearsSinceLastPromotion]]&gt;4,1,0)</f>
        <v>0</v>
      </c>
      <c r="AP1267">
        <f>(HR[[#This Row],[OverTimeFlag]]*1.5+HR[[#This Row],[LowJobSatisFlag]]*2.5+HR[[#This Row],[LowWLBFlag]]*2+HR[[#This Row],[LowSalaryFlag]]*1.5+HR[[#This Row],[LowEnviFlag]]*2+HR[[#This Row],[LowProFlag]]*0.5)/10</f>
        <v>0.6</v>
      </c>
      <c r="AQ1267" t="str">
        <f>IF(A1267&gt;=_xlfn.PERCENTILE.INC($A$2:$A$1000,0.8),"High Risk",
IF(HR[[#This Row],[AttritionRiskScore]]&gt;=_xlfn.PERCENTILE.INC($AP$2:$AP$1000,0.5),"Medium Risk","Low Risk"))</f>
        <v>Medium Risk</v>
      </c>
      <c r="AR1267">
        <f>(HR[[#This Row],[OverTimeFlag]]*4+HR[[#This Row],[LowWLBFlag]]*3+HR[[#This Row],[LowJobSatisFlag]]*2+HR[[#This Row],[LowProFlag]]*1)/10</f>
        <v>0.5</v>
      </c>
      <c r="AS1267" t="str">
        <f t="shared" si="19"/>
        <v>Medium Burnout</v>
      </c>
      <c r="AT1267" t="str">
        <f>IF(HR[[#This Row],[YearsSinceLastPromotion]]&gt;4,"High Stagnation",
IF(HR[[#This Row],[YearsSinceLastPromotion]]&gt;=3,"Medium Stagnation","Low Stagnation"))</f>
        <v>Low Stagnation</v>
      </c>
      <c r="AU1267" t="str">
        <f>IF(HR[[#This Row],[MonthlyIncome]]&lt;4000,"Low Salary",
IF(HR[[#This Row],[MonthlyIncome]]&lt;8000,"Medium Salary","High Salary"))</f>
        <v>Low Salary</v>
      </c>
    </row>
    <row r="1268" spans="1:47">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IF(HR[[#This Row],[OverTime]]="Yes",1,0)</f>
        <v>0</v>
      </c>
      <c r="AK1268">
        <f>IF(HR[[#This Row],[JobSatisfaction]]&lt;=2,1,0)</f>
        <v>1</v>
      </c>
      <c r="AL1268">
        <f>IF(HR[[#This Row],[WorkLifeBalance]]&lt;=2,1,0)</f>
        <v>0</v>
      </c>
      <c r="AM1268">
        <f>IF(HR[[#This Row],[MonthlyIncome]]&lt;AVERAGE(HR[MonthlyIncome]),1,0)</f>
        <v>1</v>
      </c>
      <c r="AN1268">
        <f>IF(HR[[#This Row],[EnvironmentSatisfaction]]&lt;=2,1,0)</f>
        <v>0</v>
      </c>
      <c r="AO1268">
        <f>IF(HR[[#This Row],[YearsSinceLastPromotion]]&gt;4,1,0)</f>
        <v>0</v>
      </c>
      <c r="AP1268">
        <f>(HR[[#This Row],[OverTimeFlag]]*1.5+HR[[#This Row],[LowJobSatisFlag]]*2.5+HR[[#This Row],[LowWLBFlag]]*2+HR[[#This Row],[LowSalaryFlag]]*1.5+HR[[#This Row],[LowEnviFlag]]*2+HR[[#This Row],[LowProFlag]]*0.5)/10</f>
        <v>0.4</v>
      </c>
      <c r="AQ1268" t="str">
        <f>IF(A1268&gt;=_xlfn.PERCENTILE.INC($A$2:$A$1000,0.8),"High Risk",
IF(HR[[#This Row],[AttritionRiskScore]]&gt;=_xlfn.PERCENTILE.INC($AP$2:$AP$1000,0.5),"Medium Risk","Low Risk"))</f>
        <v>Medium Risk</v>
      </c>
      <c r="AR1268">
        <f>(HR[[#This Row],[OverTimeFlag]]*4+HR[[#This Row],[LowWLBFlag]]*3+HR[[#This Row],[LowJobSatisFlag]]*2+HR[[#This Row],[LowProFlag]]*1)/10</f>
        <v>0.2</v>
      </c>
      <c r="AS1268" t="str">
        <f t="shared" si="19"/>
        <v>Low Burnout</v>
      </c>
      <c r="AT1268" t="str">
        <f>IF(HR[[#This Row],[YearsSinceLastPromotion]]&gt;4,"High Stagnation",
IF(HR[[#This Row],[YearsSinceLastPromotion]]&gt;=3,"Medium Stagnation","Low Stagnation"))</f>
        <v>Low Stagnation</v>
      </c>
      <c r="AU1268" t="str">
        <f>IF(HR[[#This Row],[MonthlyIncome]]&lt;4000,"Low Salary",
IF(HR[[#This Row],[MonthlyIncome]]&lt;8000,"Medium Salary","High Salary"))</f>
        <v>Low Salary</v>
      </c>
    </row>
    <row r="1269" spans="1:47">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IF(HR[[#This Row],[OverTime]]="Yes",1,0)</f>
        <v>1</v>
      </c>
      <c r="AK1269">
        <f>IF(HR[[#This Row],[JobSatisfaction]]&lt;=2,1,0)</f>
        <v>0</v>
      </c>
      <c r="AL1269">
        <f>IF(HR[[#This Row],[WorkLifeBalance]]&lt;=2,1,0)</f>
        <v>0</v>
      </c>
      <c r="AM1269">
        <f>IF(HR[[#This Row],[MonthlyIncome]]&lt;AVERAGE(HR[MonthlyIncome]),1,0)</f>
        <v>1</v>
      </c>
      <c r="AN1269">
        <f>IF(HR[[#This Row],[EnvironmentSatisfaction]]&lt;=2,1,0)</f>
        <v>0</v>
      </c>
      <c r="AO1269">
        <f>IF(HR[[#This Row],[YearsSinceLastPromotion]]&gt;4,1,0)</f>
        <v>0</v>
      </c>
      <c r="AP1269">
        <f>(HR[[#This Row],[OverTimeFlag]]*1.5+HR[[#This Row],[LowJobSatisFlag]]*2.5+HR[[#This Row],[LowWLBFlag]]*2+HR[[#This Row],[LowSalaryFlag]]*1.5+HR[[#This Row],[LowEnviFlag]]*2+HR[[#This Row],[LowProFlag]]*0.5)/10</f>
        <v>0.3</v>
      </c>
      <c r="AQ1269" t="str">
        <f>IF(A1269&gt;=_xlfn.PERCENTILE.INC($A$2:$A$1000,0.8),"High Risk",
IF(HR[[#This Row],[AttritionRiskScore]]&gt;=_xlfn.PERCENTILE.INC($AP$2:$AP$1000,0.5),"Medium Risk","Low Risk"))</f>
        <v>Low Risk</v>
      </c>
      <c r="AR1269">
        <f>(HR[[#This Row],[OverTimeFlag]]*4+HR[[#This Row],[LowWLBFlag]]*3+HR[[#This Row],[LowJobSatisFlag]]*2+HR[[#This Row],[LowProFlag]]*1)/10</f>
        <v>0.4</v>
      </c>
      <c r="AS1269" t="str">
        <f t="shared" si="19"/>
        <v>Medium Burnout</v>
      </c>
      <c r="AT1269" t="str">
        <f>IF(HR[[#This Row],[YearsSinceLastPromotion]]&gt;4,"High Stagnation",
IF(HR[[#This Row],[YearsSinceLastPromotion]]&gt;=3,"Medium Stagnation","Low Stagnation"))</f>
        <v>Low Stagnation</v>
      </c>
      <c r="AU1269" t="str">
        <f>IF(HR[[#This Row],[MonthlyIncome]]&lt;4000,"Low Salary",
IF(HR[[#This Row],[MonthlyIncome]]&lt;8000,"Medium Salary","High Salary"))</f>
        <v>Medium Salary</v>
      </c>
    </row>
    <row r="1270" spans="1:47">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IF(HR[[#This Row],[OverTime]]="Yes",1,0)</f>
        <v>1</v>
      </c>
      <c r="AK1270">
        <f>IF(HR[[#This Row],[JobSatisfaction]]&lt;=2,1,0)</f>
        <v>0</v>
      </c>
      <c r="AL1270">
        <f>IF(HR[[#This Row],[WorkLifeBalance]]&lt;=2,1,0)</f>
        <v>1</v>
      </c>
      <c r="AM1270">
        <f>IF(HR[[#This Row],[MonthlyIncome]]&lt;AVERAGE(HR[MonthlyIncome]),1,0)</f>
        <v>0</v>
      </c>
      <c r="AN1270">
        <f>IF(HR[[#This Row],[EnvironmentSatisfaction]]&lt;=2,1,0)</f>
        <v>1</v>
      </c>
      <c r="AO1270">
        <f>IF(HR[[#This Row],[YearsSinceLastPromotion]]&gt;4,1,0)</f>
        <v>0</v>
      </c>
      <c r="AP1270">
        <f>(HR[[#This Row],[OverTimeFlag]]*1.5+HR[[#This Row],[LowJobSatisFlag]]*2.5+HR[[#This Row],[LowWLBFlag]]*2+HR[[#This Row],[LowSalaryFlag]]*1.5+HR[[#This Row],[LowEnviFlag]]*2+HR[[#This Row],[LowProFlag]]*0.5)/10</f>
        <v>0.55000000000000004</v>
      </c>
      <c r="AQ1270" t="str">
        <f>IF(A1270&gt;=_xlfn.PERCENTILE.INC($A$2:$A$1000,0.8),"High Risk",
IF(HR[[#This Row],[AttritionRiskScore]]&gt;=_xlfn.PERCENTILE.INC($AP$2:$AP$1000,0.5),"Medium Risk","Low Risk"))</f>
        <v>High Risk</v>
      </c>
      <c r="AR1270">
        <f>(HR[[#This Row],[OverTimeFlag]]*4+HR[[#This Row],[LowWLBFlag]]*3+HR[[#This Row],[LowJobSatisFlag]]*2+HR[[#This Row],[LowProFlag]]*1)/10</f>
        <v>0.7</v>
      </c>
      <c r="AS1270" t="str">
        <f t="shared" si="19"/>
        <v>High Burnout</v>
      </c>
      <c r="AT1270" t="str">
        <f>IF(HR[[#This Row],[YearsSinceLastPromotion]]&gt;4,"High Stagnation",
IF(HR[[#This Row],[YearsSinceLastPromotion]]&gt;=3,"Medium Stagnation","Low Stagnation"))</f>
        <v>Low Stagnation</v>
      </c>
      <c r="AU1270" t="str">
        <f>IF(HR[[#This Row],[MonthlyIncome]]&lt;4000,"Low Salary",
IF(HR[[#This Row],[MonthlyIncome]]&lt;8000,"Medium Salary","High Salary"))</f>
        <v>High Salary</v>
      </c>
    </row>
    <row r="1271" spans="1:47">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IF(HR[[#This Row],[OverTime]]="Yes",1,0)</f>
        <v>0</v>
      </c>
      <c r="AK1271">
        <f>IF(HR[[#This Row],[JobSatisfaction]]&lt;=2,1,0)</f>
        <v>0</v>
      </c>
      <c r="AL1271">
        <f>IF(HR[[#This Row],[WorkLifeBalance]]&lt;=2,1,0)</f>
        <v>0</v>
      </c>
      <c r="AM1271">
        <f>IF(HR[[#This Row],[MonthlyIncome]]&lt;AVERAGE(HR[MonthlyIncome]),1,0)</f>
        <v>1</v>
      </c>
      <c r="AN1271">
        <f>IF(HR[[#This Row],[EnvironmentSatisfaction]]&lt;=2,1,0)</f>
        <v>1</v>
      </c>
      <c r="AO1271">
        <f>IF(HR[[#This Row],[YearsSinceLastPromotion]]&gt;4,1,0)</f>
        <v>0</v>
      </c>
      <c r="AP1271">
        <f>(HR[[#This Row],[OverTimeFlag]]*1.5+HR[[#This Row],[LowJobSatisFlag]]*2.5+HR[[#This Row],[LowWLBFlag]]*2+HR[[#This Row],[LowSalaryFlag]]*1.5+HR[[#This Row],[LowEnviFlag]]*2+HR[[#This Row],[LowProFlag]]*0.5)/10</f>
        <v>0.35</v>
      </c>
      <c r="AQ1271" t="str">
        <f>IF(A1271&gt;=_xlfn.PERCENTILE.INC($A$2:$A$1000,0.8),"High Risk",
IF(HR[[#This Row],[AttritionRiskScore]]&gt;=_xlfn.PERCENTILE.INC($AP$2:$AP$1000,0.5),"Medium Risk","Low Risk"))</f>
        <v>Medium Risk</v>
      </c>
      <c r="AR1271">
        <f>(HR[[#This Row],[OverTimeFlag]]*4+HR[[#This Row],[LowWLBFlag]]*3+HR[[#This Row],[LowJobSatisFlag]]*2+HR[[#This Row],[LowProFlag]]*1)/10</f>
        <v>0</v>
      </c>
      <c r="AS1271" t="str">
        <f t="shared" si="19"/>
        <v>Low Burnout</v>
      </c>
      <c r="AT1271" t="str">
        <f>IF(HR[[#This Row],[YearsSinceLastPromotion]]&gt;4,"High Stagnation",
IF(HR[[#This Row],[YearsSinceLastPromotion]]&gt;=3,"Medium Stagnation","Low Stagnation"))</f>
        <v>Low Stagnation</v>
      </c>
      <c r="AU1271" t="str">
        <f>IF(HR[[#This Row],[MonthlyIncome]]&lt;4000,"Low Salary",
IF(HR[[#This Row],[MonthlyIncome]]&lt;8000,"Medium Salary","High Salary"))</f>
        <v>Low Salary</v>
      </c>
    </row>
    <row r="1272" spans="1:47">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IF(HR[[#This Row],[OverTime]]="Yes",1,0)</f>
        <v>0</v>
      </c>
      <c r="AK1272">
        <f>IF(HR[[#This Row],[JobSatisfaction]]&lt;=2,1,0)</f>
        <v>0</v>
      </c>
      <c r="AL1272">
        <f>IF(HR[[#This Row],[WorkLifeBalance]]&lt;=2,1,0)</f>
        <v>0</v>
      </c>
      <c r="AM1272">
        <f>IF(HR[[#This Row],[MonthlyIncome]]&lt;AVERAGE(HR[MonthlyIncome]),1,0)</f>
        <v>1</v>
      </c>
      <c r="AN1272">
        <f>IF(HR[[#This Row],[EnvironmentSatisfaction]]&lt;=2,1,0)</f>
        <v>0</v>
      </c>
      <c r="AO1272">
        <f>IF(HR[[#This Row],[YearsSinceLastPromotion]]&gt;4,1,0)</f>
        <v>0</v>
      </c>
      <c r="AP1272">
        <f>(HR[[#This Row],[OverTimeFlag]]*1.5+HR[[#This Row],[LowJobSatisFlag]]*2.5+HR[[#This Row],[LowWLBFlag]]*2+HR[[#This Row],[LowSalaryFlag]]*1.5+HR[[#This Row],[LowEnviFlag]]*2+HR[[#This Row],[LowProFlag]]*0.5)/10</f>
        <v>0.15</v>
      </c>
      <c r="AQ1272" t="str">
        <f>IF(A1272&gt;=_xlfn.PERCENTILE.INC($A$2:$A$1000,0.8),"High Risk",
IF(HR[[#This Row],[AttritionRiskScore]]&gt;=_xlfn.PERCENTILE.INC($AP$2:$AP$1000,0.5),"Medium Risk","Low Risk"))</f>
        <v>Low Risk</v>
      </c>
      <c r="AR1272">
        <f>(HR[[#This Row],[OverTimeFlag]]*4+HR[[#This Row],[LowWLBFlag]]*3+HR[[#This Row],[LowJobSatisFlag]]*2+HR[[#This Row],[LowProFlag]]*1)/10</f>
        <v>0</v>
      </c>
      <c r="AS1272" t="str">
        <f t="shared" si="19"/>
        <v>Low Burnout</v>
      </c>
      <c r="AT1272" t="str">
        <f>IF(HR[[#This Row],[YearsSinceLastPromotion]]&gt;4,"High Stagnation",
IF(HR[[#This Row],[YearsSinceLastPromotion]]&gt;=3,"Medium Stagnation","Low Stagnation"))</f>
        <v>Low Stagnation</v>
      </c>
      <c r="AU1272" t="str">
        <f>IF(HR[[#This Row],[MonthlyIncome]]&lt;4000,"Low Salary",
IF(HR[[#This Row],[MonthlyIncome]]&lt;8000,"Medium Salary","High Salary"))</f>
        <v>Medium Salary</v>
      </c>
    </row>
    <row r="1273" spans="1:47">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IF(HR[[#This Row],[OverTime]]="Yes",1,0)</f>
        <v>0</v>
      </c>
      <c r="AK1273">
        <f>IF(HR[[#This Row],[JobSatisfaction]]&lt;=2,1,0)</f>
        <v>1</v>
      </c>
      <c r="AL1273">
        <f>IF(HR[[#This Row],[WorkLifeBalance]]&lt;=2,1,0)</f>
        <v>0</v>
      </c>
      <c r="AM1273">
        <f>IF(HR[[#This Row],[MonthlyIncome]]&lt;AVERAGE(HR[MonthlyIncome]),1,0)</f>
        <v>1</v>
      </c>
      <c r="AN1273">
        <f>IF(HR[[#This Row],[EnvironmentSatisfaction]]&lt;=2,1,0)</f>
        <v>1</v>
      </c>
      <c r="AO1273">
        <f>IF(HR[[#This Row],[YearsSinceLastPromotion]]&gt;4,1,0)</f>
        <v>0</v>
      </c>
      <c r="AP1273">
        <f>(HR[[#This Row],[OverTimeFlag]]*1.5+HR[[#This Row],[LowJobSatisFlag]]*2.5+HR[[#This Row],[LowWLBFlag]]*2+HR[[#This Row],[LowSalaryFlag]]*1.5+HR[[#This Row],[LowEnviFlag]]*2+HR[[#This Row],[LowProFlag]]*0.5)/10</f>
        <v>0.6</v>
      </c>
      <c r="AQ1273" t="str">
        <f>IF(A1273&gt;=_xlfn.PERCENTILE.INC($A$2:$A$1000,0.8),"High Risk",
IF(HR[[#This Row],[AttritionRiskScore]]&gt;=_xlfn.PERCENTILE.INC($AP$2:$AP$1000,0.5),"Medium Risk","Low Risk"))</f>
        <v>Medium Risk</v>
      </c>
      <c r="AR1273">
        <f>(HR[[#This Row],[OverTimeFlag]]*4+HR[[#This Row],[LowWLBFlag]]*3+HR[[#This Row],[LowJobSatisFlag]]*2+HR[[#This Row],[LowProFlag]]*1)/10</f>
        <v>0.2</v>
      </c>
      <c r="AS1273" t="str">
        <f t="shared" si="19"/>
        <v>Low Burnout</v>
      </c>
      <c r="AT1273" t="str">
        <f>IF(HR[[#This Row],[YearsSinceLastPromotion]]&gt;4,"High Stagnation",
IF(HR[[#This Row],[YearsSinceLastPromotion]]&gt;=3,"Medium Stagnation","Low Stagnation"))</f>
        <v>Low Stagnation</v>
      </c>
      <c r="AU1273" t="str">
        <f>IF(HR[[#This Row],[MonthlyIncome]]&lt;4000,"Low Salary",
IF(HR[[#This Row],[MonthlyIncome]]&lt;8000,"Medium Salary","High Salary"))</f>
        <v>Low Salary</v>
      </c>
    </row>
    <row r="1274" spans="1:47">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IF(HR[[#This Row],[OverTime]]="Yes",1,0)</f>
        <v>0</v>
      </c>
      <c r="AK1274">
        <f>IF(HR[[#This Row],[JobSatisfaction]]&lt;=2,1,0)</f>
        <v>0</v>
      </c>
      <c r="AL1274">
        <f>IF(HR[[#This Row],[WorkLifeBalance]]&lt;=2,1,0)</f>
        <v>0</v>
      </c>
      <c r="AM1274">
        <f>IF(HR[[#This Row],[MonthlyIncome]]&lt;AVERAGE(HR[MonthlyIncome]),1,0)</f>
        <v>1</v>
      </c>
      <c r="AN1274">
        <f>IF(HR[[#This Row],[EnvironmentSatisfaction]]&lt;=2,1,0)</f>
        <v>0</v>
      </c>
      <c r="AO1274">
        <f>IF(HR[[#This Row],[YearsSinceLastPromotion]]&gt;4,1,0)</f>
        <v>0</v>
      </c>
      <c r="AP1274">
        <f>(HR[[#This Row],[OverTimeFlag]]*1.5+HR[[#This Row],[LowJobSatisFlag]]*2.5+HR[[#This Row],[LowWLBFlag]]*2+HR[[#This Row],[LowSalaryFlag]]*1.5+HR[[#This Row],[LowEnviFlag]]*2+HR[[#This Row],[LowProFlag]]*0.5)/10</f>
        <v>0.15</v>
      </c>
      <c r="AQ1274" t="str">
        <f>IF(A1274&gt;=_xlfn.PERCENTILE.INC($A$2:$A$1000,0.8),"High Risk",
IF(HR[[#This Row],[AttritionRiskScore]]&gt;=_xlfn.PERCENTILE.INC($AP$2:$AP$1000,0.5),"Medium Risk","Low Risk"))</f>
        <v>Low Risk</v>
      </c>
      <c r="AR1274">
        <f>(HR[[#This Row],[OverTimeFlag]]*4+HR[[#This Row],[LowWLBFlag]]*3+HR[[#This Row],[LowJobSatisFlag]]*2+HR[[#This Row],[LowProFlag]]*1)/10</f>
        <v>0</v>
      </c>
      <c r="AS1274" t="str">
        <f t="shared" si="19"/>
        <v>Low Burnout</v>
      </c>
      <c r="AT1274" t="str">
        <f>IF(HR[[#This Row],[YearsSinceLastPromotion]]&gt;4,"High Stagnation",
IF(HR[[#This Row],[YearsSinceLastPromotion]]&gt;=3,"Medium Stagnation","Low Stagnation"))</f>
        <v>Low Stagnation</v>
      </c>
      <c r="AU1274" t="str">
        <f>IF(HR[[#This Row],[MonthlyIncome]]&lt;4000,"Low Salary",
IF(HR[[#This Row],[MonthlyIncome]]&lt;8000,"Medium Salary","High Salary"))</f>
        <v>Low Salary</v>
      </c>
    </row>
    <row r="1275" spans="1:47">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IF(HR[[#This Row],[OverTime]]="Yes",1,0)</f>
        <v>1</v>
      </c>
      <c r="AK1275">
        <f>IF(HR[[#This Row],[JobSatisfaction]]&lt;=2,1,0)</f>
        <v>1</v>
      </c>
      <c r="AL1275">
        <f>IF(HR[[#This Row],[WorkLifeBalance]]&lt;=2,1,0)</f>
        <v>0</v>
      </c>
      <c r="AM1275">
        <f>IF(HR[[#This Row],[MonthlyIncome]]&lt;AVERAGE(HR[MonthlyIncome]),1,0)</f>
        <v>1</v>
      </c>
      <c r="AN1275">
        <f>IF(HR[[#This Row],[EnvironmentSatisfaction]]&lt;=2,1,0)</f>
        <v>0</v>
      </c>
      <c r="AO1275">
        <f>IF(HR[[#This Row],[YearsSinceLastPromotion]]&gt;4,1,0)</f>
        <v>0</v>
      </c>
      <c r="AP1275">
        <f>(HR[[#This Row],[OverTimeFlag]]*1.5+HR[[#This Row],[LowJobSatisFlag]]*2.5+HR[[#This Row],[LowWLBFlag]]*2+HR[[#This Row],[LowSalaryFlag]]*1.5+HR[[#This Row],[LowEnviFlag]]*2+HR[[#This Row],[LowProFlag]]*0.5)/10</f>
        <v>0.55000000000000004</v>
      </c>
      <c r="AQ1275" t="str">
        <f>IF(A1275&gt;=_xlfn.PERCENTILE.INC($A$2:$A$1000,0.8),"High Risk",
IF(HR[[#This Row],[AttritionRiskScore]]&gt;=_xlfn.PERCENTILE.INC($AP$2:$AP$1000,0.5),"Medium Risk","Low Risk"))</f>
        <v>Medium Risk</v>
      </c>
      <c r="AR1275">
        <f>(HR[[#This Row],[OverTimeFlag]]*4+HR[[#This Row],[LowWLBFlag]]*3+HR[[#This Row],[LowJobSatisFlag]]*2+HR[[#This Row],[LowProFlag]]*1)/10</f>
        <v>0.6</v>
      </c>
      <c r="AS1275" t="str">
        <f t="shared" si="19"/>
        <v>Medium Burnout</v>
      </c>
      <c r="AT1275" t="str">
        <f>IF(HR[[#This Row],[YearsSinceLastPromotion]]&gt;4,"High Stagnation",
IF(HR[[#This Row],[YearsSinceLastPromotion]]&gt;=3,"Medium Stagnation","Low Stagnation"))</f>
        <v>Low Stagnation</v>
      </c>
      <c r="AU1275" t="str">
        <f>IF(HR[[#This Row],[MonthlyIncome]]&lt;4000,"Low Salary",
IF(HR[[#This Row],[MonthlyIncome]]&lt;8000,"Medium Salary","High Salary"))</f>
        <v>Low Salary</v>
      </c>
    </row>
    <row r="1276" spans="1:47">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IF(HR[[#This Row],[OverTime]]="Yes",1,0)</f>
        <v>0</v>
      </c>
      <c r="AK1276">
        <f>IF(HR[[#This Row],[JobSatisfaction]]&lt;=2,1,0)</f>
        <v>0</v>
      </c>
      <c r="AL1276">
        <f>IF(HR[[#This Row],[WorkLifeBalance]]&lt;=2,1,0)</f>
        <v>0</v>
      </c>
      <c r="AM1276">
        <f>IF(HR[[#This Row],[MonthlyIncome]]&lt;AVERAGE(HR[MonthlyIncome]),1,0)</f>
        <v>1</v>
      </c>
      <c r="AN1276">
        <f>IF(HR[[#This Row],[EnvironmentSatisfaction]]&lt;=2,1,0)</f>
        <v>1</v>
      </c>
      <c r="AO1276">
        <f>IF(HR[[#This Row],[YearsSinceLastPromotion]]&gt;4,1,0)</f>
        <v>1</v>
      </c>
      <c r="AP1276">
        <f>(HR[[#This Row],[OverTimeFlag]]*1.5+HR[[#This Row],[LowJobSatisFlag]]*2.5+HR[[#This Row],[LowWLBFlag]]*2+HR[[#This Row],[LowSalaryFlag]]*1.5+HR[[#This Row],[LowEnviFlag]]*2+HR[[#This Row],[LowProFlag]]*0.5)/10</f>
        <v>0.4</v>
      </c>
      <c r="AQ1276" t="str">
        <f>IF(A1276&gt;=_xlfn.PERCENTILE.INC($A$2:$A$1000,0.8),"High Risk",
IF(HR[[#This Row],[AttritionRiskScore]]&gt;=_xlfn.PERCENTILE.INC($AP$2:$AP$1000,0.5),"Medium Risk","Low Risk"))</f>
        <v>Medium Risk</v>
      </c>
      <c r="AR1276">
        <f>(HR[[#This Row],[OverTimeFlag]]*4+HR[[#This Row],[LowWLBFlag]]*3+HR[[#This Row],[LowJobSatisFlag]]*2+HR[[#This Row],[LowProFlag]]*1)/10</f>
        <v>0.1</v>
      </c>
      <c r="AS1276" t="str">
        <f t="shared" si="19"/>
        <v>Low Burnout</v>
      </c>
      <c r="AT1276" t="str">
        <f>IF(HR[[#This Row],[YearsSinceLastPromotion]]&gt;4,"High Stagnation",
IF(HR[[#This Row],[YearsSinceLastPromotion]]&gt;=3,"Medium Stagnation","Low Stagnation"))</f>
        <v>High Stagnation</v>
      </c>
      <c r="AU1276" t="str">
        <f>IF(HR[[#This Row],[MonthlyIncome]]&lt;4000,"Low Salary",
IF(HR[[#This Row],[MonthlyIncome]]&lt;8000,"Medium Salary","High Salary"))</f>
        <v>Medium Salary</v>
      </c>
    </row>
    <row r="1277" spans="1:47">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IF(HR[[#This Row],[OverTime]]="Yes",1,0)</f>
        <v>0</v>
      </c>
      <c r="AK1277">
        <f>IF(HR[[#This Row],[JobSatisfaction]]&lt;=2,1,0)</f>
        <v>0</v>
      </c>
      <c r="AL1277">
        <f>IF(HR[[#This Row],[WorkLifeBalance]]&lt;=2,1,0)</f>
        <v>0</v>
      </c>
      <c r="AM1277">
        <f>IF(HR[[#This Row],[MonthlyIncome]]&lt;AVERAGE(HR[MonthlyIncome]),1,0)</f>
        <v>0</v>
      </c>
      <c r="AN1277">
        <f>IF(HR[[#This Row],[EnvironmentSatisfaction]]&lt;=2,1,0)</f>
        <v>1</v>
      </c>
      <c r="AO1277">
        <f>IF(HR[[#This Row],[YearsSinceLastPromotion]]&gt;4,1,0)</f>
        <v>0</v>
      </c>
      <c r="AP1277">
        <f>(HR[[#This Row],[OverTimeFlag]]*1.5+HR[[#This Row],[LowJobSatisFlag]]*2.5+HR[[#This Row],[LowWLBFlag]]*2+HR[[#This Row],[LowSalaryFlag]]*1.5+HR[[#This Row],[LowEnviFlag]]*2+HR[[#This Row],[LowProFlag]]*0.5)/10</f>
        <v>0.2</v>
      </c>
      <c r="AQ1277" t="str">
        <f>IF(A1277&gt;=_xlfn.PERCENTILE.INC($A$2:$A$1000,0.8),"High Risk",
IF(HR[[#This Row],[AttritionRiskScore]]&gt;=_xlfn.PERCENTILE.INC($AP$2:$AP$1000,0.5),"Medium Risk","Low Risk"))</f>
        <v>High Risk</v>
      </c>
      <c r="AR1277">
        <f>(HR[[#This Row],[OverTimeFlag]]*4+HR[[#This Row],[LowWLBFlag]]*3+HR[[#This Row],[LowJobSatisFlag]]*2+HR[[#This Row],[LowProFlag]]*1)/10</f>
        <v>0</v>
      </c>
      <c r="AS1277" t="str">
        <f t="shared" si="19"/>
        <v>Low Burnout</v>
      </c>
      <c r="AT1277" t="str">
        <f>IF(HR[[#This Row],[YearsSinceLastPromotion]]&gt;4,"High Stagnation",
IF(HR[[#This Row],[YearsSinceLastPromotion]]&gt;=3,"Medium Stagnation","Low Stagnation"))</f>
        <v>Low Stagnation</v>
      </c>
      <c r="AU1277" t="str">
        <f>IF(HR[[#This Row],[MonthlyIncome]]&lt;4000,"Low Salary",
IF(HR[[#This Row],[MonthlyIncome]]&lt;8000,"Medium Salary","High Salary"))</f>
        <v>High Salary</v>
      </c>
    </row>
    <row r="1278" spans="1:47">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IF(HR[[#This Row],[OverTime]]="Yes",1,0)</f>
        <v>0</v>
      </c>
      <c r="AK1278">
        <f>IF(HR[[#This Row],[JobSatisfaction]]&lt;=2,1,0)</f>
        <v>1</v>
      </c>
      <c r="AL1278">
        <f>IF(HR[[#This Row],[WorkLifeBalance]]&lt;=2,1,0)</f>
        <v>0</v>
      </c>
      <c r="AM1278">
        <f>IF(HR[[#This Row],[MonthlyIncome]]&lt;AVERAGE(HR[MonthlyIncome]),1,0)</f>
        <v>1</v>
      </c>
      <c r="AN1278">
        <f>IF(HR[[#This Row],[EnvironmentSatisfaction]]&lt;=2,1,0)</f>
        <v>1</v>
      </c>
      <c r="AO1278">
        <f>IF(HR[[#This Row],[YearsSinceLastPromotion]]&gt;4,1,0)</f>
        <v>0</v>
      </c>
      <c r="AP1278">
        <f>(HR[[#This Row],[OverTimeFlag]]*1.5+HR[[#This Row],[LowJobSatisFlag]]*2.5+HR[[#This Row],[LowWLBFlag]]*2+HR[[#This Row],[LowSalaryFlag]]*1.5+HR[[#This Row],[LowEnviFlag]]*2+HR[[#This Row],[LowProFlag]]*0.5)/10</f>
        <v>0.6</v>
      </c>
      <c r="AQ1278" t="str">
        <f>IF(A1278&gt;=_xlfn.PERCENTILE.INC($A$2:$A$1000,0.8),"High Risk",
IF(HR[[#This Row],[AttritionRiskScore]]&gt;=_xlfn.PERCENTILE.INC($AP$2:$AP$1000,0.5),"Medium Risk","Low Risk"))</f>
        <v>Medium Risk</v>
      </c>
      <c r="AR1278">
        <f>(HR[[#This Row],[OverTimeFlag]]*4+HR[[#This Row],[LowWLBFlag]]*3+HR[[#This Row],[LowJobSatisFlag]]*2+HR[[#This Row],[LowProFlag]]*1)/10</f>
        <v>0.2</v>
      </c>
      <c r="AS1278" t="str">
        <f t="shared" si="19"/>
        <v>Low Burnout</v>
      </c>
      <c r="AT1278" t="str">
        <f>IF(HR[[#This Row],[YearsSinceLastPromotion]]&gt;4,"High Stagnation",
IF(HR[[#This Row],[YearsSinceLastPromotion]]&gt;=3,"Medium Stagnation","Low Stagnation"))</f>
        <v>Low Stagnation</v>
      </c>
      <c r="AU1278" t="str">
        <f>IF(HR[[#This Row],[MonthlyIncome]]&lt;4000,"Low Salary",
IF(HR[[#This Row],[MonthlyIncome]]&lt;8000,"Medium Salary","High Salary"))</f>
        <v>Medium Salary</v>
      </c>
    </row>
    <row r="1279" spans="1:47">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IF(HR[[#This Row],[OverTime]]="Yes",1,0)</f>
        <v>1</v>
      </c>
      <c r="AK1279">
        <f>IF(HR[[#This Row],[JobSatisfaction]]&lt;=2,1,0)</f>
        <v>0</v>
      </c>
      <c r="AL1279">
        <f>IF(HR[[#This Row],[WorkLifeBalance]]&lt;=2,1,0)</f>
        <v>0</v>
      </c>
      <c r="AM1279">
        <f>IF(HR[[#This Row],[MonthlyIncome]]&lt;AVERAGE(HR[MonthlyIncome]),1,0)</f>
        <v>0</v>
      </c>
      <c r="AN1279">
        <f>IF(HR[[#This Row],[EnvironmentSatisfaction]]&lt;=2,1,0)</f>
        <v>0</v>
      </c>
      <c r="AO1279">
        <f>IF(HR[[#This Row],[YearsSinceLastPromotion]]&gt;4,1,0)</f>
        <v>0</v>
      </c>
      <c r="AP1279">
        <f>(HR[[#This Row],[OverTimeFlag]]*1.5+HR[[#This Row],[LowJobSatisFlag]]*2.5+HR[[#This Row],[LowWLBFlag]]*2+HR[[#This Row],[LowSalaryFlag]]*1.5+HR[[#This Row],[LowEnviFlag]]*2+HR[[#This Row],[LowProFlag]]*0.5)/10</f>
        <v>0.15</v>
      </c>
      <c r="AQ1279" t="str">
        <f>IF(A1279&gt;=_xlfn.PERCENTILE.INC($A$2:$A$1000,0.8),"High Risk",
IF(HR[[#This Row],[AttritionRiskScore]]&gt;=_xlfn.PERCENTILE.INC($AP$2:$AP$1000,0.5),"Medium Risk","Low Risk"))</f>
        <v>High Risk</v>
      </c>
      <c r="AR1279">
        <f>(HR[[#This Row],[OverTimeFlag]]*4+HR[[#This Row],[LowWLBFlag]]*3+HR[[#This Row],[LowJobSatisFlag]]*2+HR[[#This Row],[LowProFlag]]*1)/10</f>
        <v>0.4</v>
      </c>
      <c r="AS1279" t="str">
        <f t="shared" si="19"/>
        <v>Medium Burnout</v>
      </c>
      <c r="AT1279" t="str">
        <f>IF(HR[[#This Row],[YearsSinceLastPromotion]]&gt;4,"High Stagnation",
IF(HR[[#This Row],[YearsSinceLastPromotion]]&gt;=3,"Medium Stagnation","Low Stagnation"))</f>
        <v>Low Stagnation</v>
      </c>
      <c r="AU1279" t="str">
        <f>IF(HR[[#This Row],[MonthlyIncome]]&lt;4000,"Low Salary",
IF(HR[[#This Row],[MonthlyIncome]]&lt;8000,"Medium Salary","High Salary"))</f>
        <v>High Salary</v>
      </c>
    </row>
    <row r="1280" spans="1:47">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IF(HR[[#This Row],[OverTime]]="Yes",1,0)</f>
        <v>1</v>
      </c>
      <c r="AK1280">
        <f>IF(HR[[#This Row],[JobSatisfaction]]&lt;=2,1,0)</f>
        <v>1</v>
      </c>
      <c r="AL1280">
        <f>IF(HR[[#This Row],[WorkLifeBalance]]&lt;=2,1,0)</f>
        <v>0</v>
      </c>
      <c r="AM1280">
        <f>IF(HR[[#This Row],[MonthlyIncome]]&lt;AVERAGE(HR[MonthlyIncome]),1,0)</f>
        <v>0</v>
      </c>
      <c r="AN1280">
        <f>IF(HR[[#This Row],[EnvironmentSatisfaction]]&lt;=2,1,0)</f>
        <v>0</v>
      </c>
      <c r="AO1280">
        <f>IF(HR[[#This Row],[YearsSinceLastPromotion]]&gt;4,1,0)</f>
        <v>1</v>
      </c>
      <c r="AP1280">
        <f>(HR[[#This Row],[OverTimeFlag]]*1.5+HR[[#This Row],[LowJobSatisFlag]]*2.5+HR[[#This Row],[LowWLBFlag]]*2+HR[[#This Row],[LowSalaryFlag]]*1.5+HR[[#This Row],[LowEnviFlag]]*2+HR[[#This Row],[LowProFlag]]*0.5)/10</f>
        <v>0.45</v>
      </c>
      <c r="AQ1280" t="str">
        <f>IF(A1280&gt;=_xlfn.PERCENTILE.INC($A$2:$A$1000,0.8),"High Risk",
IF(HR[[#This Row],[AttritionRiskScore]]&gt;=_xlfn.PERCENTILE.INC($AP$2:$AP$1000,0.5),"Medium Risk","Low Risk"))</f>
        <v>Medium Risk</v>
      </c>
      <c r="AR1280">
        <f>(HR[[#This Row],[OverTimeFlag]]*4+HR[[#This Row],[LowWLBFlag]]*3+HR[[#This Row],[LowJobSatisFlag]]*2+HR[[#This Row],[LowProFlag]]*1)/10</f>
        <v>0.7</v>
      </c>
      <c r="AS1280" t="str">
        <f t="shared" si="19"/>
        <v>High Burnout</v>
      </c>
      <c r="AT1280" t="str">
        <f>IF(HR[[#This Row],[YearsSinceLastPromotion]]&gt;4,"High Stagnation",
IF(HR[[#This Row],[YearsSinceLastPromotion]]&gt;=3,"Medium Stagnation","Low Stagnation"))</f>
        <v>High Stagnation</v>
      </c>
      <c r="AU1280" t="str">
        <f>IF(HR[[#This Row],[MonthlyIncome]]&lt;4000,"Low Salary",
IF(HR[[#This Row],[MonthlyIncome]]&lt;8000,"Medium Salary","High Salary"))</f>
        <v>High Salary</v>
      </c>
    </row>
    <row r="1281" spans="1:47">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IF(HR[[#This Row],[OverTime]]="Yes",1,0)</f>
        <v>1</v>
      </c>
      <c r="AK1281">
        <f>IF(HR[[#This Row],[JobSatisfaction]]&lt;=2,1,0)</f>
        <v>1</v>
      </c>
      <c r="AL1281">
        <f>IF(HR[[#This Row],[WorkLifeBalance]]&lt;=2,1,0)</f>
        <v>1</v>
      </c>
      <c r="AM1281">
        <f>IF(HR[[#This Row],[MonthlyIncome]]&lt;AVERAGE(HR[MonthlyIncome]),1,0)</f>
        <v>1</v>
      </c>
      <c r="AN1281">
        <f>IF(HR[[#This Row],[EnvironmentSatisfaction]]&lt;=2,1,0)</f>
        <v>0</v>
      </c>
      <c r="AO1281">
        <f>IF(HR[[#This Row],[YearsSinceLastPromotion]]&gt;4,1,0)</f>
        <v>0</v>
      </c>
      <c r="AP1281">
        <f>(HR[[#This Row],[OverTimeFlag]]*1.5+HR[[#This Row],[LowJobSatisFlag]]*2.5+HR[[#This Row],[LowWLBFlag]]*2+HR[[#This Row],[LowSalaryFlag]]*1.5+HR[[#This Row],[LowEnviFlag]]*2+HR[[#This Row],[LowProFlag]]*0.5)/10</f>
        <v>0.75</v>
      </c>
      <c r="AQ1281" t="str">
        <f>IF(A1281&gt;=_xlfn.PERCENTILE.INC($A$2:$A$1000,0.8),"High Risk",
IF(HR[[#This Row],[AttritionRiskScore]]&gt;=_xlfn.PERCENTILE.INC($AP$2:$AP$1000,0.5),"Medium Risk","Low Risk"))</f>
        <v>Medium Risk</v>
      </c>
      <c r="AR1281">
        <f>(HR[[#This Row],[OverTimeFlag]]*4+HR[[#This Row],[LowWLBFlag]]*3+HR[[#This Row],[LowJobSatisFlag]]*2+HR[[#This Row],[LowProFlag]]*1)/10</f>
        <v>0.9</v>
      </c>
      <c r="AS1281" t="str">
        <f t="shared" si="19"/>
        <v>High Burnout</v>
      </c>
      <c r="AT1281" t="str">
        <f>IF(HR[[#This Row],[YearsSinceLastPromotion]]&gt;4,"High Stagnation",
IF(HR[[#This Row],[YearsSinceLastPromotion]]&gt;=3,"Medium Stagnation","Low Stagnation"))</f>
        <v>Low Stagnation</v>
      </c>
      <c r="AU1281" t="str">
        <f>IF(HR[[#This Row],[MonthlyIncome]]&lt;4000,"Low Salary",
IF(HR[[#This Row],[MonthlyIncome]]&lt;8000,"Medium Salary","High Salary"))</f>
        <v>Low Salary</v>
      </c>
    </row>
    <row r="1282" spans="1:47">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IF(HR[[#This Row],[OverTime]]="Yes",1,0)</f>
        <v>0</v>
      </c>
      <c r="AK1282">
        <f>IF(HR[[#This Row],[JobSatisfaction]]&lt;=2,1,0)</f>
        <v>1</v>
      </c>
      <c r="AL1282">
        <f>IF(HR[[#This Row],[WorkLifeBalance]]&lt;=2,1,0)</f>
        <v>1</v>
      </c>
      <c r="AM1282">
        <f>IF(HR[[#This Row],[MonthlyIncome]]&lt;AVERAGE(HR[MonthlyIncome]),1,0)</f>
        <v>1</v>
      </c>
      <c r="AN1282">
        <f>IF(HR[[#This Row],[EnvironmentSatisfaction]]&lt;=2,1,0)</f>
        <v>0</v>
      </c>
      <c r="AO1282">
        <f>IF(HR[[#This Row],[YearsSinceLastPromotion]]&gt;4,1,0)</f>
        <v>0</v>
      </c>
      <c r="AP1282">
        <f>(HR[[#This Row],[OverTimeFlag]]*1.5+HR[[#This Row],[LowJobSatisFlag]]*2.5+HR[[#This Row],[LowWLBFlag]]*2+HR[[#This Row],[LowSalaryFlag]]*1.5+HR[[#This Row],[LowEnviFlag]]*2+HR[[#This Row],[LowProFlag]]*0.5)/10</f>
        <v>0.6</v>
      </c>
      <c r="AQ1282" t="str">
        <f>IF(A1282&gt;=_xlfn.PERCENTILE.INC($A$2:$A$1000,0.8),"High Risk",
IF(HR[[#This Row],[AttritionRiskScore]]&gt;=_xlfn.PERCENTILE.INC($AP$2:$AP$1000,0.5),"Medium Risk","Low Risk"))</f>
        <v>Medium Risk</v>
      </c>
      <c r="AR1282">
        <f>(HR[[#This Row],[OverTimeFlag]]*4+HR[[#This Row],[LowWLBFlag]]*3+HR[[#This Row],[LowJobSatisFlag]]*2+HR[[#This Row],[LowProFlag]]*1)/10</f>
        <v>0.5</v>
      </c>
      <c r="AS1282" t="str">
        <f t="shared" ref="AS1282:AS1345" si="20">IF(AR1282&gt;=0.7,"High Burnout",IF(AR1282&gt;=0.4,"Medium Burnout","Low Burnout"))</f>
        <v>Medium Burnout</v>
      </c>
      <c r="AT1282" t="str">
        <f>IF(HR[[#This Row],[YearsSinceLastPromotion]]&gt;4,"High Stagnation",
IF(HR[[#This Row],[YearsSinceLastPromotion]]&gt;=3,"Medium Stagnation","Low Stagnation"))</f>
        <v>Medium Stagnation</v>
      </c>
      <c r="AU1282" t="str">
        <f>IF(HR[[#This Row],[MonthlyIncome]]&lt;4000,"Low Salary",
IF(HR[[#This Row],[MonthlyIncome]]&lt;8000,"Medium Salary","High Salary"))</f>
        <v>Medium Salary</v>
      </c>
    </row>
    <row r="1283" spans="1:47">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IF(HR[[#This Row],[OverTime]]="Yes",1,0)</f>
        <v>1</v>
      </c>
      <c r="AK1283">
        <f>IF(HR[[#This Row],[JobSatisfaction]]&lt;=2,1,0)</f>
        <v>0</v>
      </c>
      <c r="AL1283">
        <f>IF(HR[[#This Row],[WorkLifeBalance]]&lt;=2,1,0)</f>
        <v>0</v>
      </c>
      <c r="AM1283">
        <f>IF(HR[[#This Row],[MonthlyIncome]]&lt;AVERAGE(HR[MonthlyIncome]),1,0)</f>
        <v>1</v>
      </c>
      <c r="AN1283">
        <f>IF(HR[[#This Row],[EnvironmentSatisfaction]]&lt;=2,1,0)</f>
        <v>0</v>
      </c>
      <c r="AO1283">
        <f>IF(HR[[#This Row],[YearsSinceLastPromotion]]&gt;4,1,0)</f>
        <v>1</v>
      </c>
      <c r="AP1283">
        <f>(HR[[#This Row],[OverTimeFlag]]*1.5+HR[[#This Row],[LowJobSatisFlag]]*2.5+HR[[#This Row],[LowWLBFlag]]*2+HR[[#This Row],[LowSalaryFlag]]*1.5+HR[[#This Row],[LowEnviFlag]]*2+HR[[#This Row],[LowProFlag]]*0.5)/10</f>
        <v>0.35</v>
      </c>
      <c r="AQ1283" t="str">
        <f>IF(A1283&gt;=_xlfn.PERCENTILE.INC($A$2:$A$1000,0.8),"High Risk",
IF(HR[[#This Row],[AttritionRiskScore]]&gt;=_xlfn.PERCENTILE.INC($AP$2:$AP$1000,0.5),"Medium Risk","Low Risk"))</f>
        <v>Medium Risk</v>
      </c>
      <c r="AR1283">
        <f>(HR[[#This Row],[OverTimeFlag]]*4+HR[[#This Row],[LowWLBFlag]]*3+HR[[#This Row],[LowJobSatisFlag]]*2+HR[[#This Row],[LowProFlag]]*1)/10</f>
        <v>0.5</v>
      </c>
      <c r="AS1283" t="str">
        <f t="shared" si="20"/>
        <v>Medium Burnout</v>
      </c>
      <c r="AT1283" t="str">
        <f>IF(HR[[#This Row],[YearsSinceLastPromotion]]&gt;4,"High Stagnation",
IF(HR[[#This Row],[YearsSinceLastPromotion]]&gt;=3,"Medium Stagnation","Low Stagnation"))</f>
        <v>High Stagnation</v>
      </c>
      <c r="AU1283" t="str">
        <f>IF(HR[[#This Row],[MonthlyIncome]]&lt;4000,"Low Salary",
IF(HR[[#This Row],[MonthlyIncome]]&lt;8000,"Medium Salary","High Salary"))</f>
        <v>Medium Salary</v>
      </c>
    </row>
    <row r="1284" spans="1:47">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IF(HR[[#This Row],[OverTime]]="Yes",1,0)</f>
        <v>0</v>
      </c>
      <c r="AK1284">
        <f>IF(HR[[#This Row],[JobSatisfaction]]&lt;=2,1,0)</f>
        <v>1</v>
      </c>
      <c r="AL1284">
        <f>IF(HR[[#This Row],[WorkLifeBalance]]&lt;=2,1,0)</f>
        <v>0</v>
      </c>
      <c r="AM1284">
        <f>IF(HR[[#This Row],[MonthlyIncome]]&lt;AVERAGE(HR[MonthlyIncome]),1,0)</f>
        <v>1</v>
      </c>
      <c r="AN1284">
        <f>IF(HR[[#This Row],[EnvironmentSatisfaction]]&lt;=2,1,0)</f>
        <v>0</v>
      </c>
      <c r="AO1284">
        <f>IF(HR[[#This Row],[YearsSinceLastPromotion]]&gt;4,1,0)</f>
        <v>1</v>
      </c>
      <c r="AP1284">
        <f>(HR[[#This Row],[OverTimeFlag]]*1.5+HR[[#This Row],[LowJobSatisFlag]]*2.5+HR[[#This Row],[LowWLBFlag]]*2+HR[[#This Row],[LowSalaryFlag]]*1.5+HR[[#This Row],[LowEnviFlag]]*2+HR[[#This Row],[LowProFlag]]*0.5)/10</f>
        <v>0.45</v>
      </c>
      <c r="AQ1284" t="str">
        <f>IF(A1284&gt;=_xlfn.PERCENTILE.INC($A$2:$A$1000,0.8),"High Risk",
IF(HR[[#This Row],[AttritionRiskScore]]&gt;=_xlfn.PERCENTILE.INC($AP$2:$AP$1000,0.5),"Medium Risk","Low Risk"))</f>
        <v>Medium Risk</v>
      </c>
      <c r="AR1284">
        <f>(HR[[#This Row],[OverTimeFlag]]*4+HR[[#This Row],[LowWLBFlag]]*3+HR[[#This Row],[LowJobSatisFlag]]*2+HR[[#This Row],[LowProFlag]]*1)/10</f>
        <v>0.3</v>
      </c>
      <c r="AS1284" t="str">
        <f t="shared" si="20"/>
        <v>Low Burnout</v>
      </c>
      <c r="AT1284" t="str">
        <f>IF(HR[[#This Row],[YearsSinceLastPromotion]]&gt;4,"High Stagnation",
IF(HR[[#This Row],[YearsSinceLastPromotion]]&gt;=3,"Medium Stagnation","Low Stagnation"))</f>
        <v>High Stagnation</v>
      </c>
      <c r="AU1284" t="str">
        <f>IF(HR[[#This Row],[MonthlyIncome]]&lt;4000,"Low Salary",
IF(HR[[#This Row],[MonthlyIncome]]&lt;8000,"Medium Salary","High Salary"))</f>
        <v>Low Salary</v>
      </c>
    </row>
    <row r="1285" spans="1:47">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IF(HR[[#This Row],[OverTime]]="Yes",1,0)</f>
        <v>0</v>
      </c>
      <c r="AK1285">
        <f>IF(HR[[#This Row],[JobSatisfaction]]&lt;=2,1,0)</f>
        <v>0</v>
      </c>
      <c r="AL1285">
        <f>IF(HR[[#This Row],[WorkLifeBalance]]&lt;=2,1,0)</f>
        <v>0</v>
      </c>
      <c r="AM1285">
        <f>IF(HR[[#This Row],[MonthlyIncome]]&lt;AVERAGE(HR[MonthlyIncome]),1,0)</f>
        <v>1</v>
      </c>
      <c r="AN1285">
        <f>IF(HR[[#This Row],[EnvironmentSatisfaction]]&lt;=2,1,0)</f>
        <v>0</v>
      </c>
      <c r="AO1285">
        <f>IF(HR[[#This Row],[YearsSinceLastPromotion]]&gt;4,1,0)</f>
        <v>0</v>
      </c>
      <c r="AP1285">
        <f>(HR[[#This Row],[OverTimeFlag]]*1.5+HR[[#This Row],[LowJobSatisFlag]]*2.5+HR[[#This Row],[LowWLBFlag]]*2+HR[[#This Row],[LowSalaryFlag]]*1.5+HR[[#This Row],[LowEnviFlag]]*2+HR[[#This Row],[LowProFlag]]*0.5)/10</f>
        <v>0.15</v>
      </c>
      <c r="AQ1285" t="str">
        <f>IF(A1285&gt;=_xlfn.PERCENTILE.INC($A$2:$A$1000,0.8),"High Risk",
IF(HR[[#This Row],[AttritionRiskScore]]&gt;=_xlfn.PERCENTILE.INC($AP$2:$AP$1000,0.5),"Medium Risk","Low Risk"))</f>
        <v>Low Risk</v>
      </c>
      <c r="AR1285">
        <f>(HR[[#This Row],[OverTimeFlag]]*4+HR[[#This Row],[LowWLBFlag]]*3+HR[[#This Row],[LowJobSatisFlag]]*2+HR[[#This Row],[LowProFlag]]*1)/10</f>
        <v>0</v>
      </c>
      <c r="AS1285" t="str">
        <f t="shared" si="20"/>
        <v>Low Burnout</v>
      </c>
      <c r="AT1285" t="str">
        <f>IF(HR[[#This Row],[YearsSinceLastPromotion]]&gt;4,"High Stagnation",
IF(HR[[#This Row],[YearsSinceLastPromotion]]&gt;=3,"Medium Stagnation","Low Stagnation"))</f>
        <v>Low Stagnation</v>
      </c>
      <c r="AU1285" t="str">
        <f>IF(HR[[#This Row],[MonthlyIncome]]&lt;4000,"Low Salary",
IF(HR[[#This Row],[MonthlyIncome]]&lt;8000,"Medium Salary","High Salary"))</f>
        <v>Low Salary</v>
      </c>
    </row>
    <row r="1286" spans="1:47">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IF(HR[[#This Row],[OverTime]]="Yes",1,0)</f>
        <v>0</v>
      </c>
      <c r="AK1286">
        <f>IF(HR[[#This Row],[JobSatisfaction]]&lt;=2,1,0)</f>
        <v>0</v>
      </c>
      <c r="AL1286">
        <f>IF(HR[[#This Row],[WorkLifeBalance]]&lt;=2,1,0)</f>
        <v>0</v>
      </c>
      <c r="AM1286">
        <f>IF(HR[[#This Row],[MonthlyIncome]]&lt;AVERAGE(HR[MonthlyIncome]),1,0)</f>
        <v>0</v>
      </c>
      <c r="AN1286">
        <f>IF(HR[[#This Row],[EnvironmentSatisfaction]]&lt;=2,1,0)</f>
        <v>0</v>
      </c>
      <c r="AO1286">
        <f>IF(HR[[#This Row],[YearsSinceLastPromotion]]&gt;4,1,0)</f>
        <v>0</v>
      </c>
      <c r="AP1286">
        <f>(HR[[#This Row],[OverTimeFlag]]*1.5+HR[[#This Row],[LowJobSatisFlag]]*2.5+HR[[#This Row],[LowWLBFlag]]*2+HR[[#This Row],[LowSalaryFlag]]*1.5+HR[[#This Row],[LowEnviFlag]]*2+HR[[#This Row],[LowProFlag]]*0.5)/10</f>
        <v>0</v>
      </c>
      <c r="AQ1286" t="str">
        <f>IF(A1286&gt;=_xlfn.PERCENTILE.INC($A$2:$A$1000,0.8),"High Risk",
IF(HR[[#This Row],[AttritionRiskScore]]&gt;=_xlfn.PERCENTILE.INC($AP$2:$AP$1000,0.5),"Medium Risk","Low Risk"))</f>
        <v>Low Risk</v>
      </c>
      <c r="AR1286">
        <f>(HR[[#This Row],[OverTimeFlag]]*4+HR[[#This Row],[LowWLBFlag]]*3+HR[[#This Row],[LowJobSatisFlag]]*2+HR[[#This Row],[LowProFlag]]*1)/10</f>
        <v>0</v>
      </c>
      <c r="AS1286" t="str">
        <f t="shared" si="20"/>
        <v>Low Burnout</v>
      </c>
      <c r="AT1286" t="str">
        <f>IF(HR[[#This Row],[YearsSinceLastPromotion]]&gt;4,"High Stagnation",
IF(HR[[#This Row],[YearsSinceLastPromotion]]&gt;=3,"Medium Stagnation","Low Stagnation"))</f>
        <v>Low Stagnation</v>
      </c>
      <c r="AU1286" t="str">
        <f>IF(HR[[#This Row],[MonthlyIncome]]&lt;4000,"Low Salary",
IF(HR[[#This Row],[MonthlyIncome]]&lt;8000,"Medium Salary","High Salary"))</f>
        <v>High Salary</v>
      </c>
    </row>
    <row r="1287" spans="1:47">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IF(HR[[#This Row],[OverTime]]="Yes",1,0)</f>
        <v>0</v>
      </c>
      <c r="AK1287">
        <f>IF(HR[[#This Row],[JobSatisfaction]]&lt;=2,1,0)</f>
        <v>1</v>
      </c>
      <c r="AL1287">
        <f>IF(HR[[#This Row],[WorkLifeBalance]]&lt;=2,1,0)</f>
        <v>0</v>
      </c>
      <c r="AM1287">
        <f>IF(HR[[#This Row],[MonthlyIncome]]&lt;AVERAGE(HR[MonthlyIncome]),1,0)</f>
        <v>0</v>
      </c>
      <c r="AN1287">
        <f>IF(HR[[#This Row],[EnvironmentSatisfaction]]&lt;=2,1,0)</f>
        <v>1</v>
      </c>
      <c r="AO1287">
        <f>IF(HR[[#This Row],[YearsSinceLastPromotion]]&gt;4,1,0)</f>
        <v>0</v>
      </c>
      <c r="AP1287">
        <f>(HR[[#This Row],[OverTimeFlag]]*1.5+HR[[#This Row],[LowJobSatisFlag]]*2.5+HR[[#This Row],[LowWLBFlag]]*2+HR[[#This Row],[LowSalaryFlag]]*1.5+HR[[#This Row],[LowEnviFlag]]*2+HR[[#This Row],[LowProFlag]]*0.5)/10</f>
        <v>0.45</v>
      </c>
      <c r="AQ1287" t="str">
        <f>IF(A1287&gt;=_xlfn.PERCENTILE.INC($A$2:$A$1000,0.8),"High Risk",
IF(HR[[#This Row],[AttritionRiskScore]]&gt;=_xlfn.PERCENTILE.INC($AP$2:$AP$1000,0.5),"Medium Risk","Low Risk"))</f>
        <v>High Risk</v>
      </c>
      <c r="AR1287">
        <f>(HR[[#This Row],[OverTimeFlag]]*4+HR[[#This Row],[LowWLBFlag]]*3+HR[[#This Row],[LowJobSatisFlag]]*2+HR[[#This Row],[LowProFlag]]*1)/10</f>
        <v>0.2</v>
      </c>
      <c r="AS1287" t="str">
        <f t="shared" si="20"/>
        <v>Low Burnout</v>
      </c>
      <c r="AT1287" t="str">
        <f>IF(HR[[#This Row],[YearsSinceLastPromotion]]&gt;4,"High Stagnation",
IF(HR[[#This Row],[YearsSinceLastPromotion]]&gt;=3,"Medium Stagnation","Low Stagnation"))</f>
        <v>Low Stagnation</v>
      </c>
      <c r="AU1287" t="str">
        <f>IF(HR[[#This Row],[MonthlyIncome]]&lt;4000,"Low Salary",
IF(HR[[#This Row],[MonthlyIncome]]&lt;8000,"Medium Salary","High Salary"))</f>
        <v>Medium Salary</v>
      </c>
    </row>
    <row r="1288" spans="1:47">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IF(HR[[#This Row],[OverTime]]="Yes",1,0)</f>
        <v>0</v>
      </c>
      <c r="AK1288">
        <f>IF(HR[[#This Row],[JobSatisfaction]]&lt;=2,1,0)</f>
        <v>1</v>
      </c>
      <c r="AL1288">
        <f>IF(HR[[#This Row],[WorkLifeBalance]]&lt;=2,1,0)</f>
        <v>1</v>
      </c>
      <c r="AM1288">
        <f>IF(HR[[#This Row],[MonthlyIncome]]&lt;AVERAGE(HR[MonthlyIncome]),1,0)</f>
        <v>1</v>
      </c>
      <c r="AN1288">
        <f>IF(HR[[#This Row],[EnvironmentSatisfaction]]&lt;=2,1,0)</f>
        <v>0</v>
      </c>
      <c r="AO1288">
        <f>IF(HR[[#This Row],[YearsSinceLastPromotion]]&gt;4,1,0)</f>
        <v>0</v>
      </c>
      <c r="AP1288">
        <f>(HR[[#This Row],[OverTimeFlag]]*1.5+HR[[#This Row],[LowJobSatisFlag]]*2.5+HR[[#This Row],[LowWLBFlag]]*2+HR[[#This Row],[LowSalaryFlag]]*1.5+HR[[#This Row],[LowEnviFlag]]*2+HR[[#This Row],[LowProFlag]]*0.5)/10</f>
        <v>0.6</v>
      </c>
      <c r="AQ1288" t="str">
        <f>IF(A1288&gt;=_xlfn.PERCENTILE.INC($A$2:$A$1000,0.8),"High Risk",
IF(HR[[#This Row],[AttritionRiskScore]]&gt;=_xlfn.PERCENTILE.INC($AP$2:$AP$1000,0.5),"Medium Risk","Low Risk"))</f>
        <v>Medium Risk</v>
      </c>
      <c r="AR1288">
        <f>(HR[[#This Row],[OverTimeFlag]]*4+HR[[#This Row],[LowWLBFlag]]*3+HR[[#This Row],[LowJobSatisFlag]]*2+HR[[#This Row],[LowProFlag]]*1)/10</f>
        <v>0.5</v>
      </c>
      <c r="AS1288" t="str">
        <f t="shared" si="20"/>
        <v>Medium Burnout</v>
      </c>
      <c r="AT1288" t="str">
        <f>IF(HR[[#This Row],[YearsSinceLastPromotion]]&gt;4,"High Stagnation",
IF(HR[[#This Row],[YearsSinceLastPromotion]]&gt;=3,"Medium Stagnation","Low Stagnation"))</f>
        <v>Low Stagnation</v>
      </c>
      <c r="AU1288" t="str">
        <f>IF(HR[[#This Row],[MonthlyIncome]]&lt;4000,"Low Salary",
IF(HR[[#This Row],[MonthlyIncome]]&lt;8000,"Medium Salary","High Salary"))</f>
        <v>Low Salary</v>
      </c>
    </row>
    <row r="1289" spans="1:47">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IF(HR[[#This Row],[OverTime]]="Yes",1,0)</f>
        <v>0</v>
      </c>
      <c r="AK1289">
        <f>IF(HR[[#This Row],[JobSatisfaction]]&lt;=2,1,0)</f>
        <v>1</v>
      </c>
      <c r="AL1289">
        <f>IF(HR[[#This Row],[WorkLifeBalance]]&lt;=2,1,0)</f>
        <v>1</v>
      </c>
      <c r="AM1289">
        <f>IF(HR[[#This Row],[MonthlyIncome]]&lt;AVERAGE(HR[MonthlyIncome]),1,0)</f>
        <v>1</v>
      </c>
      <c r="AN1289">
        <f>IF(HR[[#This Row],[EnvironmentSatisfaction]]&lt;=2,1,0)</f>
        <v>1</v>
      </c>
      <c r="AO1289">
        <f>IF(HR[[#This Row],[YearsSinceLastPromotion]]&gt;4,1,0)</f>
        <v>0</v>
      </c>
      <c r="AP1289">
        <f>(HR[[#This Row],[OverTimeFlag]]*1.5+HR[[#This Row],[LowJobSatisFlag]]*2.5+HR[[#This Row],[LowWLBFlag]]*2+HR[[#This Row],[LowSalaryFlag]]*1.5+HR[[#This Row],[LowEnviFlag]]*2+HR[[#This Row],[LowProFlag]]*0.5)/10</f>
        <v>0.8</v>
      </c>
      <c r="AQ1289" t="str">
        <f>IF(A1289&gt;=_xlfn.PERCENTILE.INC($A$2:$A$1000,0.8),"High Risk",
IF(HR[[#This Row],[AttritionRiskScore]]&gt;=_xlfn.PERCENTILE.INC($AP$2:$AP$1000,0.5),"Medium Risk","Low Risk"))</f>
        <v>Medium Risk</v>
      </c>
      <c r="AR1289">
        <f>(HR[[#This Row],[OverTimeFlag]]*4+HR[[#This Row],[LowWLBFlag]]*3+HR[[#This Row],[LowJobSatisFlag]]*2+HR[[#This Row],[LowProFlag]]*1)/10</f>
        <v>0.5</v>
      </c>
      <c r="AS1289" t="str">
        <f t="shared" si="20"/>
        <v>Medium Burnout</v>
      </c>
      <c r="AT1289" t="str">
        <f>IF(HR[[#This Row],[YearsSinceLastPromotion]]&gt;4,"High Stagnation",
IF(HR[[#This Row],[YearsSinceLastPromotion]]&gt;=3,"Medium Stagnation","Low Stagnation"))</f>
        <v>Low Stagnation</v>
      </c>
      <c r="AU1289" t="str">
        <f>IF(HR[[#This Row],[MonthlyIncome]]&lt;4000,"Low Salary",
IF(HR[[#This Row],[MonthlyIncome]]&lt;8000,"Medium Salary","High Salary"))</f>
        <v>Medium Salary</v>
      </c>
    </row>
    <row r="1290" spans="1:47">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IF(HR[[#This Row],[OverTime]]="Yes",1,0)</f>
        <v>0</v>
      </c>
      <c r="AK1290">
        <f>IF(HR[[#This Row],[JobSatisfaction]]&lt;=2,1,0)</f>
        <v>0</v>
      </c>
      <c r="AL1290">
        <f>IF(HR[[#This Row],[WorkLifeBalance]]&lt;=2,1,0)</f>
        <v>0</v>
      </c>
      <c r="AM1290">
        <f>IF(HR[[#This Row],[MonthlyIncome]]&lt;AVERAGE(HR[MonthlyIncome]),1,0)</f>
        <v>1</v>
      </c>
      <c r="AN1290">
        <f>IF(HR[[#This Row],[EnvironmentSatisfaction]]&lt;=2,1,0)</f>
        <v>1</v>
      </c>
      <c r="AO1290">
        <f>IF(HR[[#This Row],[YearsSinceLastPromotion]]&gt;4,1,0)</f>
        <v>0</v>
      </c>
      <c r="AP1290">
        <f>(HR[[#This Row],[OverTimeFlag]]*1.5+HR[[#This Row],[LowJobSatisFlag]]*2.5+HR[[#This Row],[LowWLBFlag]]*2+HR[[#This Row],[LowSalaryFlag]]*1.5+HR[[#This Row],[LowEnviFlag]]*2+HR[[#This Row],[LowProFlag]]*0.5)/10</f>
        <v>0.35</v>
      </c>
      <c r="AQ1290" t="str">
        <f>IF(A1290&gt;=_xlfn.PERCENTILE.INC($A$2:$A$1000,0.8),"High Risk",
IF(HR[[#This Row],[AttritionRiskScore]]&gt;=_xlfn.PERCENTILE.INC($AP$2:$AP$1000,0.5),"Medium Risk","Low Risk"))</f>
        <v>Medium Risk</v>
      </c>
      <c r="AR1290">
        <f>(HR[[#This Row],[OverTimeFlag]]*4+HR[[#This Row],[LowWLBFlag]]*3+HR[[#This Row],[LowJobSatisFlag]]*2+HR[[#This Row],[LowProFlag]]*1)/10</f>
        <v>0</v>
      </c>
      <c r="AS1290" t="str">
        <f t="shared" si="20"/>
        <v>Low Burnout</v>
      </c>
      <c r="AT1290" t="str">
        <f>IF(HR[[#This Row],[YearsSinceLastPromotion]]&gt;4,"High Stagnation",
IF(HR[[#This Row],[YearsSinceLastPromotion]]&gt;=3,"Medium Stagnation","Low Stagnation"))</f>
        <v>Low Stagnation</v>
      </c>
      <c r="AU1290" t="str">
        <f>IF(HR[[#This Row],[MonthlyIncome]]&lt;4000,"Low Salary",
IF(HR[[#This Row],[MonthlyIncome]]&lt;8000,"Medium Salary","High Salary"))</f>
        <v>Medium Salary</v>
      </c>
    </row>
    <row r="1291" spans="1:47">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IF(HR[[#This Row],[OverTime]]="Yes",1,0)</f>
        <v>0</v>
      </c>
      <c r="AK1291">
        <f>IF(HR[[#This Row],[JobSatisfaction]]&lt;=2,1,0)</f>
        <v>1</v>
      </c>
      <c r="AL1291">
        <f>IF(HR[[#This Row],[WorkLifeBalance]]&lt;=2,1,0)</f>
        <v>0</v>
      </c>
      <c r="AM1291">
        <f>IF(HR[[#This Row],[MonthlyIncome]]&lt;AVERAGE(HR[MonthlyIncome]),1,0)</f>
        <v>1</v>
      </c>
      <c r="AN1291">
        <f>IF(HR[[#This Row],[EnvironmentSatisfaction]]&lt;=2,1,0)</f>
        <v>1</v>
      </c>
      <c r="AO1291">
        <f>IF(HR[[#This Row],[YearsSinceLastPromotion]]&gt;4,1,0)</f>
        <v>0</v>
      </c>
      <c r="AP1291">
        <f>(HR[[#This Row],[OverTimeFlag]]*1.5+HR[[#This Row],[LowJobSatisFlag]]*2.5+HR[[#This Row],[LowWLBFlag]]*2+HR[[#This Row],[LowSalaryFlag]]*1.5+HR[[#This Row],[LowEnviFlag]]*2+HR[[#This Row],[LowProFlag]]*0.5)/10</f>
        <v>0.6</v>
      </c>
      <c r="AQ1291" t="str">
        <f>IF(A1291&gt;=_xlfn.PERCENTILE.INC($A$2:$A$1000,0.8),"High Risk",
IF(HR[[#This Row],[AttritionRiskScore]]&gt;=_xlfn.PERCENTILE.INC($AP$2:$AP$1000,0.5),"Medium Risk","Low Risk"))</f>
        <v>Medium Risk</v>
      </c>
      <c r="AR1291">
        <f>(HR[[#This Row],[OverTimeFlag]]*4+HR[[#This Row],[LowWLBFlag]]*3+HR[[#This Row],[LowJobSatisFlag]]*2+HR[[#This Row],[LowProFlag]]*1)/10</f>
        <v>0.2</v>
      </c>
      <c r="AS1291" t="str">
        <f t="shared" si="20"/>
        <v>Low Burnout</v>
      </c>
      <c r="AT1291" t="str">
        <f>IF(HR[[#This Row],[YearsSinceLastPromotion]]&gt;4,"High Stagnation",
IF(HR[[#This Row],[YearsSinceLastPromotion]]&gt;=3,"Medium Stagnation","Low Stagnation"))</f>
        <v>Medium Stagnation</v>
      </c>
      <c r="AU1291" t="str">
        <f>IF(HR[[#This Row],[MonthlyIncome]]&lt;4000,"Low Salary",
IF(HR[[#This Row],[MonthlyIncome]]&lt;8000,"Medium Salary","High Salary"))</f>
        <v>Low Salary</v>
      </c>
    </row>
    <row r="1292" spans="1:47">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IF(HR[[#This Row],[OverTime]]="Yes",1,0)</f>
        <v>0</v>
      </c>
      <c r="AK1292">
        <f>IF(HR[[#This Row],[JobSatisfaction]]&lt;=2,1,0)</f>
        <v>1</v>
      </c>
      <c r="AL1292">
        <f>IF(HR[[#This Row],[WorkLifeBalance]]&lt;=2,1,0)</f>
        <v>1</v>
      </c>
      <c r="AM1292">
        <f>IF(HR[[#This Row],[MonthlyIncome]]&lt;AVERAGE(HR[MonthlyIncome]),1,0)</f>
        <v>1</v>
      </c>
      <c r="AN1292">
        <f>IF(HR[[#This Row],[EnvironmentSatisfaction]]&lt;=2,1,0)</f>
        <v>0</v>
      </c>
      <c r="AO1292">
        <f>IF(HR[[#This Row],[YearsSinceLastPromotion]]&gt;4,1,0)</f>
        <v>0</v>
      </c>
      <c r="AP1292">
        <f>(HR[[#This Row],[OverTimeFlag]]*1.5+HR[[#This Row],[LowJobSatisFlag]]*2.5+HR[[#This Row],[LowWLBFlag]]*2+HR[[#This Row],[LowSalaryFlag]]*1.5+HR[[#This Row],[LowEnviFlag]]*2+HR[[#This Row],[LowProFlag]]*0.5)/10</f>
        <v>0.6</v>
      </c>
      <c r="AQ1292" t="str">
        <f>IF(A1292&gt;=_xlfn.PERCENTILE.INC($A$2:$A$1000,0.8),"High Risk",
IF(HR[[#This Row],[AttritionRiskScore]]&gt;=_xlfn.PERCENTILE.INC($AP$2:$AP$1000,0.5),"Medium Risk","Low Risk"))</f>
        <v>Medium Risk</v>
      </c>
      <c r="AR1292">
        <f>(HR[[#This Row],[OverTimeFlag]]*4+HR[[#This Row],[LowWLBFlag]]*3+HR[[#This Row],[LowJobSatisFlag]]*2+HR[[#This Row],[LowProFlag]]*1)/10</f>
        <v>0.5</v>
      </c>
      <c r="AS1292" t="str">
        <f t="shared" si="20"/>
        <v>Medium Burnout</v>
      </c>
      <c r="AT1292" t="str">
        <f>IF(HR[[#This Row],[YearsSinceLastPromotion]]&gt;4,"High Stagnation",
IF(HR[[#This Row],[YearsSinceLastPromotion]]&gt;=3,"Medium Stagnation","Low Stagnation"))</f>
        <v>Low Stagnation</v>
      </c>
      <c r="AU1292" t="str">
        <f>IF(HR[[#This Row],[MonthlyIncome]]&lt;4000,"Low Salary",
IF(HR[[#This Row],[MonthlyIncome]]&lt;8000,"Medium Salary","High Salary"))</f>
        <v>Medium Salary</v>
      </c>
    </row>
    <row r="1293" spans="1:47">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IF(HR[[#This Row],[OverTime]]="Yes",1,0)</f>
        <v>0</v>
      </c>
      <c r="AK1293">
        <f>IF(HR[[#This Row],[JobSatisfaction]]&lt;=2,1,0)</f>
        <v>1</v>
      </c>
      <c r="AL1293">
        <f>IF(HR[[#This Row],[WorkLifeBalance]]&lt;=2,1,0)</f>
        <v>1</v>
      </c>
      <c r="AM1293">
        <f>IF(HR[[#This Row],[MonthlyIncome]]&lt;AVERAGE(HR[MonthlyIncome]),1,0)</f>
        <v>1</v>
      </c>
      <c r="AN1293">
        <f>IF(HR[[#This Row],[EnvironmentSatisfaction]]&lt;=2,1,0)</f>
        <v>0</v>
      </c>
      <c r="AO1293">
        <f>IF(HR[[#This Row],[YearsSinceLastPromotion]]&gt;4,1,0)</f>
        <v>0</v>
      </c>
      <c r="AP1293">
        <f>(HR[[#This Row],[OverTimeFlag]]*1.5+HR[[#This Row],[LowJobSatisFlag]]*2.5+HR[[#This Row],[LowWLBFlag]]*2+HR[[#This Row],[LowSalaryFlag]]*1.5+HR[[#This Row],[LowEnviFlag]]*2+HR[[#This Row],[LowProFlag]]*0.5)/10</f>
        <v>0.6</v>
      </c>
      <c r="AQ1293" t="str">
        <f>IF(A1293&gt;=_xlfn.PERCENTILE.INC($A$2:$A$1000,0.8),"High Risk",
IF(HR[[#This Row],[AttritionRiskScore]]&gt;=_xlfn.PERCENTILE.INC($AP$2:$AP$1000,0.5),"Medium Risk","Low Risk"))</f>
        <v>Medium Risk</v>
      </c>
      <c r="AR1293">
        <f>(HR[[#This Row],[OverTimeFlag]]*4+HR[[#This Row],[LowWLBFlag]]*3+HR[[#This Row],[LowJobSatisFlag]]*2+HR[[#This Row],[LowProFlag]]*1)/10</f>
        <v>0.5</v>
      </c>
      <c r="AS1293" t="str">
        <f t="shared" si="20"/>
        <v>Medium Burnout</v>
      </c>
      <c r="AT1293" t="str">
        <f>IF(HR[[#This Row],[YearsSinceLastPromotion]]&gt;4,"High Stagnation",
IF(HR[[#This Row],[YearsSinceLastPromotion]]&gt;=3,"Medium Stagnation","Low Stagnation"))</f>
        <v>Low Stagnation</v>
      </c>
      <c r="AU1293" t="str">
        <f>IF(HR[[#This Row],[MonthlyIncome]]&lt;4000,"Low Salary",
IF(HR[[#This Row],[MonthlyIncome]]&lt;8000,"Medium Salary","High Salary"))</f>
        <v>Medium Salary</v>
      </c>
    </row>
    <row r="1294" spans="1:47">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IF(HR[[#This Row],[OverTime]]="Yes",1,0)</f>
        <v>0</v>
      </c>
      <c r="AK1294">
        <f>IF(HR[[#This Row],[JobSatisfaction]]&lt;=2,1,0)</f>
        <v>0</v>
      </c>
      <c r="AL1294">
        <f>IF(HR[[#This Row],[WorkLifeBalance]]&lt;=2,1,0)</f>
        <v>0</v>
      </c>
      <c r="AM1294">
        <f>IF(HR[[#This Row],[MonthlyIncome]]&lt;AVERAGE(HR[MonthlyIncome]),1,0)</f>
        <v>1</v>
      </c>
      <c r="AN1294">
        <f>IF(HR[[#This Row],[EnvironmentSatisfaction]]&lt;=2,1,0)</f>
        <v>0</v>
      </c>
      <c r="AO1294">
        <f>IF(HR[[#This Row],[YearsSinceLastPromotion]]&gt;4,1,0)</f>
        <v>0</v>
      </c>
      <c r="AP1294">
        <f>(HR[[#This Row],[OverTimeFlag]]*1.5+HR[[#This Row],[LowJobSatisFlag]]*2.5+HR[[#This Row],[LowWLBFlag]]*2+HR[[#This Row],[LowSalaryFlag]]*1.5+HR[[#This Row],[LowEnviFlag]]*2+HR[[#This Row],[LowProFlag]]*0.5)/10</f>
        <v>0.15</v>
      </c>
      <c r="AQ1294" t="str">
        <f>IF(A1294&gt;=_xlfn.PERCENTILE.INC($A$2:$A$1000,0.8),"High Risk",
IF(HR[[#This Row],[AttritionRiskScore]]&gt;=_xlfn.PERCENTILE.INC($AP$2:$AP$1000,0.5),"Medium Risk","Low Risk"))</f>
        <v>Low Risk</v>
      </c>
      <c r="AR1294">
        <f>(HR[[#This Row],[OverTimeFlag]]*4+HR[[#This Row],[LowWLBFlag]]*3+HR[[#This Row],[LowJobSatisFlag]]*2+HR[[#This Row],[LowProFlag]]*1)/10</f>
        <v>0</v>
      </c>
      <c r="AS1294" t="str">
        <f t="shared" si="20"/>
        <v>Low Burnout</v>
      </c>
      <c r="AT1294" t="str">
        <f>IF(HR[[#This Row],[YearsSinceLastPromotion]]&gt;4,"High Stagnation",
IF(HR[[#This Row],[YearsSinceLastPromotion]]&gt;=3,"Medium Stagnation","Low Stagnation"))</f>
        <v>Low Stagnation</v>
      </c>
      <c r="AU1294" t="str">
        <f>IF(HR[[#This Row],[MonthlyIncome]]&lt;4000,"Low Salary",
IF(HR[[#This Row],[MonthlyIncome]]&lt;8000,"Medium Salary","High Salary"))</f>
        <v>Medium Salary</v>
      </c>
    </row>
    <row r="1295" spans="1:47">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IF(HR[[#This Row],[OverTime]]="Yes",1,0)</f>
        <v>0</v>
      </c>
      <c r="AK1295">
        <f>IF(HR[[#This Row],[JobSatisfaction]]&lt;=2,1,0)</f>
        <v>0</v>
      </c>
      <c r="AL1295">
        <f>IF(HR[[#This Row],[WorkLifeBalance]]&lt;=2,1,0)</f>
        <v>1</v>
      </c>
      <c r="AM1295">
        <f>IF(HR[[#This Row],[MonthlyIncome]]&lt;AVERAGE(HR[MonthlyIncome]),1,0)</f>
        <v>1</v>
      </c>
      <c r="AN1295">
        <f>IF(HR[[#This Row],[EnvironmentSatisfaction]]&lt;=2,1,0)</f>
        <v>1</v>
      </c>
      <c r="AO1295">
        <f>IF(HR[[#This Row],[YearsSinceLastPromotion]]&gt;4,1,0)</f>
        <v>0</v>
      </c>
      <c r="AP1295">
        <f>(HR[[#This Row],[OverTimeFlag]]*1.5+HR[[#This Row],[LowJobSatisFlag]]*2.5+HR[[#This Row],[LowWLBFlag]]*2+HR[[#This Row],[LowSalaryFlag]]*1.5+HR[[#This Row],[LowEnviFlag]]*2+HR[[#This Row],[LowProFlag]]*0.5)/10</f>
        <v>0.55000000000000004</v>
      </c>
      <c r="AQ1295" t="str">
        <f>IF(A1295&gt;=_xlfn.PERCENTILE.INC($A$2:$A$1000,0.8),"High Risk",
IF(HR[[#This Row],[AttritionRiskScore]]&gt;=_xlfn.PERCENTILE.INC($AP$2:$AP$1000,0.5),"Medium Risk","Low Risk"))</f>
        <v>Medium Risk</v>
      </c>
      <c r="AR1295">
        <f>(HR[[#This Row],[OverTimeFlag]]*4+HR[[#This Row],[LowWLBFlag]]*3+HR[[#This Row],[LowJobSatisFlag]]*2+HR[[#This Row],[LowProFlag]]*1)/10</f>
        <v>0.3</v>
      </c>
      <c r="AS1295" t="str">
        <f t="shared" si="20"/>
        <v>Low Burnout</v>
      </c>
      <c r="AT1295" t="str">
        <f>IF(HR[[#This Row],[YearsSinceLastPromotion]]&gt;4,"High Stagnation",
IF(HR[[#This Row],[YearsSinceLastPromotion]]&gt;=3,"Medium Stagnation","Low Stagnation"))</f>
        <v>Low Stagnation</v>
      </c>
      <c r="AU1295" t="str">
        <f>IF(HR[[#This Row],[MonthlyIncome]]&lt;4000,"Low Salary",
IF(HR[[#This Row],[MonthlyIncome]]&lt;8000,"Medium Salary","High Salary"))</f>
        <v>Low Salary</v>
      </c>
    </row>
    <row r="1296" spans="1:47">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IF(HR[[#This Row],[OverTime]]="Yes",1,0)</f>
        <v>0</v>
      </c>
      <c r="AK1296">
        <f>IF(HR[[#This Row],[JobSatisfaction]]&lt;=2,1,0)</f>
        <v>1</v>
      </c>
      <c r="AL1296">
        <f>IF(HR[[#This Row],[WorkLifeBalance]]&lt;=2,1,0)</f>
        <v>1</v>
      </c>
      <c r="AM1296">
        <f>IF(HR[[#This Row],[MonthlyIncome]]&lt;AVERAGE(HR[MonthlyIncome]),1,0)</f>
        <v>0</v>
      </c>
      <c r="AN1296">
        <f>IF(HR[[#This Row],[EnvironmentSatisfaction]]&lt;=2,1,0)</f>
        <v>1</v>
      </c>
      <c r="AO1296">
        <f>IF(HR[[#This Row],[YearsSinceLastPromotion]]&gt;4,1,0)</f>
        <v>0</v>
      </c>
      <c r="AP1296">
        <f>(HR[[#This Row],[OverTimeFlag]]*1.5+HR[[#This Row],[LowJobSatisFlag]]*2.5+HR[[#This Row],[LowWLBFlag]]*2+HR[[#This Row],[LowSalaryFlag]]*1.5+HR[[#This Row],[LowEnviFlag]]*2+HR[[#This Row],[LowProFlag]]*0.5)/10</f>
        <v>0.65</v>
      </c>
      <c r="AQ1296" t="str">
        <f>IF(A1296&gt;=_xlfn.PERCENTILE.INC($A$2:$A$1000,0.8),"High Risk",
IF(HR[[#This Row],[AttritionRiskScore]]&gt;=_xlfn.PERCENTILE.INC($AP$2:$AP$1000,0.5),"Medium Risk","Low Risk"))</f>
        <v>Medium Risk</v>
      </c>
      <c r="AR1296">
        <f>(HR[[#This Row],[OverTimeFlag]]*4+HR[[#This Row],[LowWLBFlag]]*3+HR[[#This Row],[LowJobSatisFlag]]*2+HR[[#This Row],[LowProFlag]]*1)/10</f>
        <v>0.5</v>
      </c>
      <c r="AS1296" t="str">
        <f t="shared" si="20"/>
        <v>Medium Burnout</v>
      </c>
      <c r="AT1296" t="str">
        <f>IF(HR[[#This Row],[YearsSinceLastPromotion]]&gt;4,"High Stagnation",
IF(HR[[#This Row],[YearsSinceLastPromotion]]&gt;=3,"Medium Stagnation","Low Stagnation"))</f>
        <v>Low Stagnation</v>
      </c>
      <c r="AU1296" t="str">
        <f>IF(HR[[#This Row],[MonthlyIncome]]&lt;4000,"Low Salary",
IF(HR[[#This Row],[MonthlyIncome]]&lt;8000,"Medium Salary","High Salary"))</f>
        <v>Medium Salary</v>
      </c>
    </row>
    <row r="1297" spans="1:47">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IF(HR[[#This Row],[OverTime]]="Yes",1,0)</f>
        <v>1</v>
      </c>
      <c r="AK1297">
        <f>IF(HR[[#This Row],[JobSatisfaction]]&lt;=2,1,0)</f>
        <v>0</v>
      </c>
      <c r="AL1297">
        <f>IF(HR[[#This Row],[WorkLifeBalance]]&lt;=2,1,0)</f>
        <v>0</v>
      </c>
      <c r="AM1297">
        <f>IF(HR[[#This Row],[MonthlyIncome]]&lt;AVERAGE(HR[MonthlyIncome]),1,0)</f>
        <v>0</v>
      </c>
      <c r="AN1297">
        <f>IF(HR[[#This Row],[EnvironmentSatisfaction]]&lt;=2,1,0)</f>
        <v>0</v>
      </c>
      <c r="AO1297">
        <f>IF(HR[[#This Row],[YearsSinceLastPromotion]]&gt;4,1,0)</f>
        <v>1</v>
      </c>
      <c r="AP1297">
        <f>(HR[[#This Row],[OverTimeFlag]]*1.5+HR[[#This Row],[LowJobSatisFlag]]*2.5+HR[[#This Row],[LowWLBFlag]]*2+HR[[#This Row],[LowSalaryFlag]]*1.5+HR[[#This Row],[LowEnviFlag]]*2+HR[[#This Row],[LowProFlag]]*0.5)/10</f>
        <v>0.2</v>
      </c>
      <c r="AQ1297" t="str">
        <f>IF(A1297&gt;=_xlfn.PERCENTILE.INC($A$2:$A$1000,0.8),"High Risk",
IF(HR[[#This Row],[AttritionRiskScore]]&gt;=_xlfn.PERCENTILE.INC($AP$2:$AP$1000,0.5),"Medium Risk","Low Risk"))</f>
        <v>Low Risk</v>
      </c>
      <c r="AR1297">
        <f>(HR[[#This Row],[OverTimeFlag]]*4+HR[[#This Row],[LowWLBFlag]]*3+HR[[#This Row],[LowJobSatisFlag]]*2+HR[[#This Row],[LowProFlag]]*1)/10</f>
        <v>0.5</v>
      </c>
      <c r="AS1297" t="str">
        <f t="shared" si="20"/>
        <v>Medium Burnout</v>
      </c>
      <c r="AT1297" t="str">
        <f>IF(HR[[#This Row],[YearsSinceLastPromotion]]&gt;4,"High Stagnation",
IF(HR[[#This Row],[YearsSinceLastPromotion]]&gt;=3,"Medium Stagnation","Low Stagnation"))</f>
        <v>High Stagnation</v>
      </c>
      <c r="AU1297" t="str">
        <f>IF(HR[[#This Row],[MonthlyIncome]]&lt;4000,"Low Salary",
IF(HR[[#This Row],[MonthlyIncome]]&lt;8000,"Medium Salary","High Salary"))</f>
        <v>High Salary</v>
      </c>
    </row>
    <row r="1298" spans="1:47">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IF(HR[[#This Row],[OverTime]]="Yes",1,0)</f>
        <v>0</v>
      </c>
      <c r="AK1298">
        <f>IF(HR[[#This Row],[JobSatisfaction]]&lt;=2,1,0)</f>
        <v>0</v>
      </c>
      <c r="AL1298">
        <f>IF(HR[[#This Row],[WorkLifeBalance]]&lt;=2,1,0)</f>
        <v>0</v>
      </c>
      <c r="AM1298">
        <f>IF(HR[[#This Row],[MonthlyIncome]]&lt;AVERAGE(HR[MonthlyIncome]),1,0)</f>
        <v>0</v>
      </c>
      <c r="AN1298">
        <f>IF(HR[[#This Row],[EnvironmentSatisfaction]]&lt;=2,1,0)</f>
        <v>1</v>
      </c>
      <c r="AO1298">
        <f>IF(HR[[#This Row],[YearsSinceLastPromotion]]&gt;4,1,0)</f>
        <v>0</v>
      </c>
      <c r="AP1298">
        <f>(HR[[#This Row],[OverTimeFlag]]*1.5+HR[[#This Row],[LowJobSatisFlag]]*2.5+HR[[#This Row],[LowWLBFlag]]*2+HR[[#This Row],[LowSalaryFlag]]*1.5+HR[[#This Row],[LowEnviFlag]]*2+HR[[#This Row],[LowProFlag]]*0.5)/10</f>
        <v>0.2</v>
      </c>
      <c r="AQ1298" t="str">
        <f>IF(A1298&gt;=_xlfn.PERCENTILE.INC($A$2:$A$1000,0.8),"High Risk",
IF(HR[[#This Row],[AttritionRiskScore]]&gt;=_xlfn.PERCENTILE.INC($AP$2:$AP$1000,0.5),"Medium Risk","Low Risk"))</f>
        <v>Low Risk</v>
      </c>
      <c r="AR1298">
        <f>(HR[[#This Row],[OverTimeFlag]]*4+HR[[#This Row],[LowWLBFlag]]*3+HR[[#This Row],[LowJobSatisFlag]]*2+HR[[#This Row],[LowProFlag]]*1)/10</f>
        <v>0</v>
      </c>
      <c r="AS1298" t="str">
        <f t="shared" si="20"/>
        <v>Low Burnout</v>
      </c>
      <c r="AT1298" t="str">
        <f>IF(HR[[#This Row],[YearsSinceLastPromotion]]&gt;4,"High Stagnation",
IF(HR[[#This Row],[YearsSinceLastPromotion]]&gt;=3,"Medium Stagnation","Low Stagnation"))</f>
        <v>Low Stagnation</v>
      </c>
      <c r="AU1298" t="str">
        <f>IF(HR[[#This Row],[MonthlyIncome]]&lt;4000,"Low Salary",
IF(HR[[#This Row],[MonthlyIncome]]&lt;8000,"Medium Salary","High Salary"))</f>
        <v>High Salary</v>
      </c>
    </row>
    <row r="1299" spans="1:47">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IF(HR[[#This Row],[OverTime]]="Yes",1,0)</f>
        <v>1</v>
      </c>
      <c r="AK1299">
        <f>IF(HR[[#This Row],[JobSatisfaction]]&lt;=2,1,0)</f>
        <v>1</v>
      </c>
      <c r="AL1299">
        <f>IF(HR[[#This Row],[WorkLifeBalance]]&lt;=2,1,0)</f>
        <v>0</v>
      </c>
      <c r="AM1299">
        <f>IF(HR[[#This Row],[MonthlyIncome]]&lt;AVERAGE(HR[MonthlyIncome]),1,0)</f>
        <v>1</v>
      </c>
      <c r="AN1299">
        <f>IF(HR[[#This Row],[EnvironmentSatisfaction]]&lt;=2,1,0)</f>
        <v>0</v>
      </c>
      <c r="AO1299">
        <f>IF(HR[[#This Row],[YearsSinceLastPromotion]]&gt;4,1,0)</f>
        <v>0</v>
      </c>
      <c r="AP1299">
        <f>(HR[[#This Row],[OverTimeFlag]]*1.5+HR[[#This Row],[LowJobSatisFlag]]*2.5+HR[[#This Row],[LowWLBFlag]]*2+HR[[#This Row],[LowSalaryFlag]]*1.5+HR[[#This Row],[LowEnviFlag]]*2+HR[[#This Row],[LowProFlag]]*0.5)/10</f>
        <v>0.55000000000000004</v>
      </c>
      <c r="AQ1299" t="str">
        <f>IF(A1299&gt;=_xlfn.PERCENTILE.INC($A$2:$A$1000,0.8),"High Risk",
IF(HR[[#This Row],[AttritionRiskScore]]&gt;=_xlfn.PERCENTILE.INC($AP$2:$AP$1000,0.5),"Medium Risk","Low Risk"))</f>
        <v>Medium Risk</v>
      </c>
      <c r="AR1299">
        <f>(HR[[#This Row],[OverTimeFlag]]*4+HR[[#This Row],[LowWLBFlag]]*3+HR[[#This Row],[LowJobSatisFlag]]*2+HR[[#This Row],[LowProFlag]]*1)/10</f>
        <v>0.6</v>
      </c>
      <c r="AS1299" t="str">
        <f t="shared" si="20"/>
        <v>Medium Burnout</v>
      </c>
      <c r="AT1299" t="str">
        <f>IF(HR[[#This Row],[YearsSinceLastPromotion]]&gt;4,"High Stagnation",
IF(HR[[#This Row],[YearsSinceLastPromotion]]&gt;=3,"Medium Stagnation","Low Stagnation"))</f>
        <v>Low Stagnation</v>
      </c>
      <c r="AU1299" t="str">
        <f>IF(HR[[#This Row],[MonthlyIncome]]&lt;4000,"Low Salary",
IF(HR[[#This Row],[MonthlyIncome]]&lt;8000,"Medium Salary","High Salary"))</f>
        <v>Low Salary</v>
      </c>
    </row>
    <row r="1300" spans="1:47">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IF(HR[[#This Row],[OverTime]]="Yes",1,0)</f>
        <v>0</v>
      </c>
      <c r="AK1300">
        <f>IF(HR[[#This Row],[JobSatisfaction]]&lt;=2,1,0)</f>
        <v>1</v>
      </c>
      <c r="AL1300">
        <f>IF(HR[[#This Row],[WorkLifeBalance]]&lt;=2,1,0)</f>
        <v>0</v>
      </c>
      <c r="AM1300">
        <f>IF(HR[[#This Row],[MonthlyIncome]]&lt;AVERAGE(HR[MonthlyIncome]),1,0)</f>
        <v>0</v>
      </c>
      <c r="AN1300">
        <f>IF(HR[[#This Row],[EnvironmentSatisfaction]]&lt;=2,1,0)</f>
        <v>0</v>
      </c>
      <c r="AO1300">
        <f>IF(HR[[#This Row],[YearsSinceLastPromotion]]&gt;4,1,0)</f>
        <v>0</v>
      </c>
      <c r="AP1300">
        <f>(HR[[#This Row],[OverTimeFlag]]*1.5+HR[[#This Row],[LowJobSatisFlag]]*2.5+HR[[#This Row],[LowWLBFlag]]*2+HR[[#This Row],[LowSalaryFlag]]*1.5+HR[[#This Row],[LowEnviFlag]]*2+HR[[#This Row],[LowProFlag]]*0.5)/10</f>
        <v>0.25</v>
      </c>
      <c r="AQ1300" t="str">
        <f>IF(A1300&gt;=_xlfn.PERCENTILE.INC($A$2:$A$1000,0.8),"High Risk",
IF(HR[[#This Row],[AttritionRiskScore]]&gt;=_xlfn.PERCENTILE.INC($AP$2:$AP$1000,0.5),"Medium Risk","Low Risk"))</f>
        <v>High Risk</v>
      </c>
      <c r="AR1300">
        <f>(HR[[#This Row],[OverTimeFlag]]*4+HR[[#This Row],[LowWLBFlag]]*3+HR[[#This Row],[LowJobSatisFlag]]*2+HR[[#This Row],[LowProFlag]]*1)/10</f>
        <v>0.2</v>
      </c>
      <c r="AS1300" t="str">
        <f t="shared" si="20"/>
        <v>Low Burnout</v>
      </c>
      <c r="AT1300" t="str">
        <f>IF(HR[[#This Row],[YearsSinceLastPromotion]]&gt;4,"High Stagnation",
IF(HR[[#This Row],[YearsSinceLastPromotion]]&gt;=3,"Medium Stagnation","Low Stagnation"))</f>
        <v>Medium Stagnation</v>
      </c>
      <c r="AU1300" t="str">
        <f>IF(HR[[#This Row],[MonthlyIncome]]&lt;4000,"Low Salary",
IF(HR[[#This Row],[MonthlyIncome]]&lt;8000,"Medium Salary","High Salary"))</f>
        <v>High Salary</v>
      </c>
    </row>
    <row r="1301" spans="1:47">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IF(HR[[#This Row],[OverTime]]="Yes",1,0)</f>
        <v>0</v>
      </c>
      <c r="AK1301">
        <f>IF(HR[[#This Row],[JobSatisfaction]]&lt;=2,1,0)</f>
        <v>0</v>
      </c>
      <c r="AL1301">
        <f>IF(HR[[#This Row],[WorkLifeBalance]]&lt;=2,1,0)</f>
        <v>0</v>
      </c>
      <c r="AM1301">
        <f>IF(HR[[#This Row],[MonthlyIncome]]&lt;AVERAGE(HR[MonthlyIncome]),1,0)</f>
        <v>0</v>
      </c>
      <c r="AN1301">
        <f>IF(HR[[#This Row],[EnvironmentSatisfaction]]&lt;=2,1,0)</f>
        <v>0</v>
      </c>
      <c r="AO1301">
        <f>IF(HR[[#This Row],[YearsSinceLastPromotion]]&gt;4,1,0)</f>
        <v>0</v>
      </c>
      <c r="AP1301">
        <f>(HR[[#This Row],[OverTimeFlag]]*1.5+HR[[#This Row],[LowJobSatisFlag]]*2.5+HR[[#This Row],[LowWLBFlag]]*2+HR[[#This Row],[LowSalaryFlag]]*1.5+HR[[#This Row],[LowEnviFlag]]*2+HR[[#This Row],[LowProFlag]]*0.5)/10</f>
        <v>0</v>
      </c>
      <c r="AQ1301" t="str">
        <f>IF(A1301&gt;=_xlfn.PERCENTILE.INC($A$2:$A$1000,0.8),"High Risk",
IF(HR[[#This Row],[AttritionRiskScore]]&gt;=_xlfn.PERCENTILE.INC($AP$2:$AP$1000,0.5),"Medium Risk","Low Risk"))</f>
        <v>Low Risk</v>
      </c>
      <c r="AR1301">
        <f>(HR[[#This Row],[OverTimeFlag]]*4+HR[[#This Row],[LowWLBFlag]]*3+HR[[#This Row],[LowJobSatisFlag]]*2+HR[[#This Row],[LowProFlag]]*1)/10</f>
        <v>0</v>
      </c>
      <c r="AS1301" t="str">
        <f t="shared" si="20"/>
        <v>Low Burnout</v>
      </c>
      <c r="AT1301" t="str">
        <f>IF(HR[[#This Row],[YearsSinceLastPromotion]]&gt;4,"High Stagnation",
IF(HR[[#This Row],[YearsSinceLastPromotion]]&gt;=3,"Medium Stagnation","Low Stagnation"))</f>
        <v>Low Stagnation</v>
      </c>
      <c r="AU1301" t="str">
        <f>IF(HR[[#This Row],[MonthlyIncome]]&lt;4000,"Low Salary",
IF(HR[[#This Row],[MonthlyIncome]]&lt;8000,"Medium Salary","High Salary"))</f>
        <v>Medium Salary</v>
      </c>
    </row>
    <row r="1302" spans="1:47">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IF(HR[[#This Row],[OverTime]]="Yes",1,0)</f>
        <v>0</v>
      </c>
      <c r="AK1302">
        <f>IF(HR[[#This Row],[JobSatisfaction]]&lt;=2,1,0)</f>
        <v>0</v>
      </c>
      <c r="AL1302">
        <f>IF(HR[[#This Row],[WorkLifeBalance]]&lt;=2,1,0)</f>
        <v>0</v>
      </c>
      <c r="AM1302">
        <f>IF(HR[[#This Row],[MonthlyIncome]]&lt;AVERAGE(HR[MonthlyIncome]),1,0)</f>
        <v>0</v>
      </c>
      <c r="AN1302">
        <f>IF(HR[[#This Row],[EnvironmentSatisfaction]]&lt;=2,1,0)</f>
        <v>1</v>
      </c>
      <c r="AO1302">
        <f>IF(HR[[#This Row],[YearsSinceLastPromotion]]&gt;4,1,0)</f>
        <v>0</v>
      </c>
      <c r="AP1302">
        <f>(HR[[#This Row],[OverTimeFlag]]*1.5+HR[[#This Row],[LowJobSatisFlag]]*2.5+HR[[#This Row],[LowWLBFlag]]*2+HR[[#This Row],[LowSalaryFlag]]*1.5+HR[[#This Row],[LowEnviFlag]]*2+HR[[#This Row],[LowProFlag]]*0.5)/10</f>
        <v>0.2</v>
      </c>
      <c r="AQ1302" t="str">
        <f>IF(A1302&gt;=_xlfn.PERCENTILE.INC($A$2:$A$1000,0.8),"High Risk",
IF(HR[[#This Row],[AttritionRiskScore]]&gt;=_xlfn.PERCENTILE.INC($AP$2:$AP$1000,0.5),"Medium Risk","Low Risk"))</f>
        <v>Low Risk</v>
      </c>
      <c r="AR1302">
        <f>(HR[[#This Row],[OverTimeFlag]]*4+HR[[#This Row],[LowWLBFlag]]*3+HR[[#This Row],[LowJobSatisFlag]]*2+HR[[#This Row],[LowProFlag]]*1)/10</f>
        <v>0</v>
      </c>
      <c r="AS1302" t="str">
        <f t="shared" si="20"/>
        <v>Low Burnout</v>
      </c>
      <c r="AT1302" t="str">
        <f>IF(HR[[#This Row],[YearsSinceLastPromotion]]&gt;4,"High Stagnation",
IF(HR[[#This Row],[YearsSinceLastPromotion]]&gt;=3,"Medium Stagnation","Low Stagnation"))</f>
        <v>Medium Stagnation</v>
      </c>
      <c r="AU1302" t="str">
        <f>IF(HR[[#This Row],[MonthlyIncome]]&lt;4000,"Low Salary",
IF(HR[[#This Row],[MonthlyIncome]]&lt;8000,"Medium Salary","High Salary"))</f>
        <v>Medium Salary</v>
      </c>
    </row>
    <row r="1303" spans="1:47">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IF(HR[[#This Row],[OverTime]]="Yes",1,0)</f>
        <v>0</v>
      </c>
      <c r="AK1303">
        <f>IF(HR[[#This Row],[JobSatisfaction]]&lt;=2,1,0)</f>
        <v>1</v>
      </c>
      <c r="AL1303">
        <f>IF(HR[[#This Row],[WorkLifeBalance]]&lt;=2,1,0)</f>
        <v>1</v>
      </c>
      <c r="AM1303">
        <f>IF(HR[[#This Row],[MonthlyIncome]]&lt;AVERAGE(HR[MonthlyIncome]),1,0)</f>
        <v>0</v>
      </c>
      <c r="AN1303">
        <f>IF(HR[[#This Row],[EnvironmentSatisfaction]]&lt;=2,1,0)</f>
        <v>1</v>
      </c>
      <c r="AO1303">
        <f>IF(HR[[#This Row],[YearsSinceLastPromotion]]&gt;4,1,0)</f>
        <v>1</v>
      </c>
      <c r="AP1303">
        <f>(HR[[#This Row],[OverTimeFlag]]*1.5+HR[[#This Row],[LowJobSatisFlag]]*2.5+HR[[#This Row],[LowWLBFlag]]*2+HR[[#This Row],[LowSalaryFlag]]*1.5+HR[[#This Row],[LowEnviFlag]]*2+HR[[#This Row],[LowProFlag]]*0.5)/10</f>
        <v>0.7</v>
      </c>
      <c r="AQ1303" t="str">
        <f>IF(A1303&gt;=_xlfn.PERCENTILE.INC($A$2:$A$1000,0.8),"High Risk",
IF(HR[[#This Row],[AttritionRiskScore]]&gt;=_xlfn.PERCENTILE.INC($AP$2:$AP$1000,0.5),"Medium Risk","Low Risk"))</f>
        <v>High Risk</v>
      </c>
      <c r="AR1303">
        <f>(HR[[#This Row],[OverTimeFlag]]*4+HR[[#This Row],[LowWLBFlag]]*3+HR[[#This Row],[LowJobSatisFlag]]*2+HR[[#This Row],[LowProFlag]]*1)/10</f>
        <v>0.6</v>
      </c>
      <c r="AS1303" t="str">
        <f t="shared" si="20"/>
        <v>Medium Burnout</v>
      </c>
      <c r="AT1303" t="str">
        <f>IF(HR[[#This Row],[YearsSinceLastPromotion]]&gt;4,"High Stagnation",
IF(HR[[#This Row],[YearsSinceLastPromotion]]&gt;=3,"Medium Stagnation","Low Stagnation"))</f>
        <v>High Stagnation</v>
      </c>
      <c r="AU1303" t="str">
        <f>IF(HR[[#This Row],[MonthlyIncome]]&lt;4000,"Low Salary",
IF(HR[[#This Row],[MonthlyIncome]]&lt;8000,"Medium Salary","High Salary"))</f>
        <v>High Salary</v>
      </c>
    </row>
    <row r="1304" spans="1:47">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IF(HR[[#This Row],[OverTime]]="Yes",1,0)</f>
        <v>0</v>
      </c>
      <c r="AK1304">
        <f>IF(HR[[#This Row],[JobSatisfaction]]&lt;=2,1,0)</f>
        <v>0</v>
      </c>
      <c r="AL1304">
        <f>IF(HR[[#This Row],[WorkLifeBalance]]&lt;=2,1,0)</f>
        <v>0</v>
      </c>
      <c r="AM1304">
        <f>IF(HR[[#This Row],[MonthlyIncome]]&lt;AVERAGE(HR[MonthlyIncome]),1,0)</f>
        <v>1</v>
      </c>
      <c r="AN1304">
        <f>IF(HR[[#This Row],[EnvironmentSatisfaction]]&lt;=2,1,0)</f>
        <v>1</v>
      </c>
      <c r="AO1304">
        <f>IF(HR[[#This Row],[YearsSinceLastPromotion]]&gt;4,1,0)</f>
        <v>0</v>
      </c>
      <c r="AP1304">
        <f>(HR[[#This Row],[OverTimeFlag]]*1.5+HR[[#This Row],[LowJobSatisFlag]]*2.5+HR[[#This Row],[LowWLBFlag]]*2+HR[[#This Row],[LowSalaryFlag]]*1.5+HR[[#This Row],[LowEnviFlag]]*2+HR[[#This Row],[LowProFlag]]*0.5)/10</f>
        <v>0.35</v>
      </c>
      <c r="AQ1304" t="str">
        <f>IF(A1304&gt;=_xlfn.PERCENTILE.INC($A$2:$A$1000,0.8),"High Risk",
IF(HR[[#This Row],[AttritionRiskScore]]&gt;=_xlfn.PERCENTILE.INC($AP$2:$AP$1000,0.5),"Medium Risk","Low Risk"))</f>
        <v>Medium Risk</v>
      </c>
      <c r="AR1304">
        <f>(HR[[#This Row],[OverTimeFlag]]*4+HR[[#This Row],[LowWLBFlag]]*3+HR[[#This Row],[LowJobSatisFlag]]*2+HR[[#This Row],[LowProFlag]]*1)/10</f>
        <v>0</v>
      </c>
      <c r="AS1304" t="str">
        <f t="shared" si="20"/>
        <v>Low Burnout</v>
      </c>
      <c r="AT1304" t="str">
        <f>IF(HR[[#This Row],[YearsSinceLastPromotion]]&gt;4,"High Stagnation",
IF(HR[[#This Row],[YearsSinceLastPromotion]]&gt;=3,"Medium Stagnation","Low Stagnation"))</f>
        <v>Low Stagnation</v>
      </c>
      <c r="AU1304" t="str">
        <f>IF(HR[[#This Row],[MonthlyIncome]]&lt;4000,"Low Salary",
IF(HR[[#This Row],[MonthlyIncome]]&lt;8000,"Medium Salary","High Salary"))</f>
        <v>Low Salary</v>
      </c>
    </row>
    <row r="1305" spans="1:47">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IF(HR[[#This Row],[OverTime]]="Yes",1,0)</f>
        <v>1</v>
      </c>
      <c r="AK1305">
        <f>IF(HR[[#This Row],[JobSatisfaction]]&lt;=2,1,0)</f>
        <v>1</v>
      </c>
      <c r="AL1305">
        <f>IF(HR[[#This Row],[WorkLifeBalance]]&lt;=2,1,0)</f>
        <v>0</v>
      </c>
      <c r="AM1305">
        <f>IF(HR[[#This Row],[MonthlyIncome]]&lt;AVERAGE(HR[MonthlyIncome]),1,0)</f>
        <v>0</v>
      </c>
      <c r="AN1305">
        <f>IF(HR[[#This Row],[EnvironmentSatisfaction]]&lt;=2,1,0)</f>
        <v>0</v>
      </c>
      <c r="AO1305">
        <f>IF(HR[[#This Row],[YearsSinceLastPromotion]]&gt;4,1,0)</f>
        <v>1</v>
      </c>
      <c r="AP1305">
        <f>(HR[[#This Row],[OverTimeFlag]]*1.5+HR[[#This Row],[LowJobSatisFlag]]*2.5+HR[[#This Row],[LowWLBFlag]]*2+HR[[#This Row],[LowSalaryFlag]]*1.5+HR[[#This Row],[LowEnviFlag]]*2+HR[[#This Row],[LowProFlag]]*0.5)/10</f>
        <v>0.45</v>
      </c>
      <c r="AQ1305" t="str">
        <f>IF(A1305&gt;=_xlfn.PERCENTILE.INC($A$2:$A$1000,0.8),"High Risk",
IF(HR[[#This Row],[AttritionRiskScore]]&gt;=_xlfn.PERCENTILE.INC($AP$2:$AP$1000,0.5),"Medium Risk","Low Risk"))</f>
        <v>High Risk</v>
      </c>
      <c r="AR1305">
        <f>(HR[[#This Row],[OverTimeFlag]]*4+HR[[#This Row],[LowWLBFlag]]*3+HR[[#This Row],[LowJobSatisFlag]]*2+HR[[#This Row],[LowProFlag]]*1)/10</f>
        <v>0.7</v>
      </c>
      <c r="AS1305" t="str">
        <f t="shared" si="20"/>
        <v>High Burnout</v>
      </c>
      <c r="AT1305" t="str">
        <f>IF(HR[[#This Row],[YearsSinceLastPromotion]]&gt;4,"High Stagnation",
IF(HR[[#This Row],[YearsSinceLastPromotion]]&gt;=3,"Medium Stagnation","Low Stagnation"))</f>
        <v>High Stagnation</v>
      </c>
      <c r="AU1305" t="str">
        <f>IF(HR[[#This Row],[MonthlyIncome]]&lt;4000,"Low Salary",
IF(HR[[#This Row],[MonthlyIncome]]&lt;8000,"Medium Salary","High Salary"))</f>
        <v>High Salary</v>
      </c>
    </row>
    <row r="1306" spans="1:47">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IF(HR[[#This Row],[OverTime]]="Yes",1,0)</f>
        <v>0</v>
      </c>
      <c r="AK1306">
        <f>IF(HR[[#This Row],[JobSatisfaction]]&lt;=2,1,0)</f>
        <v>1</v>
      </c>
      <c r="AL1306">
        <f>IF(HR[[#This Row],[WorkLifeBalance]]&lt;=2,1,0)</f>
        <v>0</v>
      </c>
      <c r="AM1306">
        <f>IF(HR[[#This Row],[MonthlyIncome]]&lt;AVERAGE(HR[MonthlyIncome]),1,0)</f>
        <v>1</v>
      </c>
      <c r="AN1306">
        <f>IF(HR[[#This Row],[EnvironmentSatisfaction]]&lt;=2,1,0)</f>
        <v>1</v>
      </c>
      <c r="AO1306">
        <f>IF(HR[[#This Row],[YearsSinceLastPromotion]]&gt;4,1,0)</f>
        <v>1</v>
      </c>
      <c r="AP1306">
        <f>(HR[[#This Row],[OverTimeFlag]]*1.5+HR[[#This Row],[LowJobSatisFlag]]*2.5+HR[[#This Row],[LowWLBFlag]]*2+HR[[#This Row],[LowSalaryFlag]]*1.5+HR[[#This Row],[LowEnviFlag]]*2+HR[[#This Row],[LowProFlag]]*0.5)/10</f>
        <v>0.65</v>
      </c>
      <c r="AQ1306" t="str">
        <f>IF(A1306&gt;=_xlfn.PERCENTILE.INC($A$2:$A$1000,0.8),"High Risk",
IF(HR[[#This Row],[AttritionRiskScore]]&gt;=_xlfn.PERCENTILE.INC($AP$2:$AP$1000,0.5),"Medium Risk","Low Risk"))</f>
        <v>Medium Risk</v>
      </c>
      <c r="AR1306">
        <f>(HR[[#This Row],[OverTimeFlag]]*4+HR[[#This Row],[LowWLBFlag]]*3+HR[[#This Row],[LowJobSatisFlag]]*2+HR[[#This Row],[LowProFlag]]*1)/10</f>
        <v>0.3</v>
      </c>
      <c r="AS1306" t="str">
        <f t="shared" si="20"/>
        <v>Low Burnout</v>
      </c>
      <c r="AT1306" t="str">
        <f>IF(HR[[#This Row],[YearsSinceLastPromotion]]&gt;4,"High Stagnation",
IF(HR[[#This Row],[YearsSinceLastPromotion]]&gt;=3,"Medium Stagnation","Low Stagnation"))</f>
        <v>High Stagnation</v>
      </c>
      <c r="AU1306" t="str">
        <f>IF(HR[[#This Row],[MonthlyIncome]]&lt;4000,"Low Salary",
IF(HR[[#This Row],[MonthlyIncome]]&lt;8000,"Medium Salary","High Salary"))</f>
        <v>Medium Salary</v>
      </c>
    </row>
    <row r="1307" spans="1:47">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IF(HR[[#This Row],[OverTime]]="Yes",1,0)</f>
        <v>0</v>
      </c>
      <c r="AK1307">
        <f>IF(HR[[#This Row],[JobSatisfaction]]&lt;=2,1,0)</f>
        <v>0</v>
      </c>
      <c r="AL1307">
        <f>IF(HR[[#This Row],[WorkLifeBalance]]&lt;=2,1,0)</f>
        <v>1</v>
      </c>
      <c r="AM1307">
        <f>IF(HR[[#This Row],[MonthlyIncome]]&lt;AVERAGE(HR[MonthlyIncome]),1,0)</f>
        <v>0</v>
      </c>
      <c r="AN1307">
        <f>IF(HR[[#This Row],[EnvironmentSatisfaction]]&lt;=2,1,0)</f>
        <v>0</v>
      </c>
      <c r="AO1307">
        <f>IF(HR[[#This Row],[YearsSinceLastPromotion]]&gt;4,1,0)</f>
        <v>0</v>
      </c>
      <c r="AP1307">
        <f>(HR[[#This Row],[OverTimeFlag]]*1.5+HR[[#This Row],[LowJobSatisFlag]]*2.5+HR[[#This Row],[LowWLBFlag]]*2+HR[[#This Row],[LowSalaryFlag]]*1.5+HR[[#This Row],[LowEnviFlag]]*2+HR[[#This Row],[LowProFlag]]*0.5)/10</f>
        <v>0.2</v>
      </c>
      <c r="AQ1307" t="str">
        <f>IF(A1307&gt;=_xlfn.PERCENTILE.INC($A$2:$A$1000,0.8),"High Risk",
IF(HR[[#This Row],[AttritionRiskScore]]&gt;=_xlfn.PERCENTILE.INC($AP$2:$AP$1000,0.5),"Medium Risk","Low Risk"))</f>
        <v>High Risk</v>
      </c>
      <c r="AR1307">
        <f>(HR[[#This Row],[OverTimeFlag]]*4+HR[[#This Row],[LowWLBFlag]]*3+HR[[#This Row],[LowJobSatisFlag]]*2+HR[[#This Row],[LowProFlag]]*1)/10</f>
        <v>0.3</v>
      </c>
      <c r="AS1307" t="str">
        <f t="shared" si="20"/>
        <v>Low Burnout</v>
      </c>
      <c r="AT1307" t="str">
        <f>IF(HR[[#This Row],[YearsSinceLastPromotion]]&gt;4,"High Stagnation",
IF(HR[[#This Row],[YearsSinceLastPromotion]]&gt;=3,"Medium Stagnation","Low Stagnation"))</f>
        <v>Low Stagnation</v>
      </c>
      <c r="AU1307" t="str">
        <f>IF(HR[[#This Row],[MonthlyIncome]]&lt;4000,"Low Salary",
IF(HR[[#This Row],[MonthlyIncome]]&lt;8000,"Medium Salary","High Salary"))</f>
        <v>Medium Salary</v>
      </c>
    </row>
    <row r="1308" spans="1:47">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IF(HR[[#This Row],[OverTime]]="Yes",1,0)</f>
        <v>0</v>
      </c>
      <c r="AK1308">
        <f>IF(HR[[#This Row],[JobSatisfaction]]&lt;=2,1,0)</f>
        <v>1</v>
      </c>
      <c r="AL1308">
        <f>IF(HR[[#This Row],[WorkLifeBalance]]&lt;=2,1,0)</f>
        <v>0</v>
      </c>
      <c r="AM1308">
        <f>IF(HR[[#This Row],[MonthlyIncome]]&lt;AVERAGE(HR[MonthlyIncome]),1,0)</f>
        <v>0</v>
      </c>
      <c r="AN1308">
        <f>IF(HR[[#This Row],[EnvironmentSatisfaction]]&lt;=2,1,0)</f>
        <v>1</v>
      </c>
      <c r="AO1308">
        <f>IF(HR[[#This Row],[YearsSinceLastPromotion]]&gt;4,1,0)</f>
        <v>0</v>
      </c>
      <c r="AP1308">
        <f>(HR[[#This Row],[OverTimeFlag]]*1.5+HR[[#This Row],[LowJobSatisFlag]]*2.5+HR[[#This Row],[LowWLBFlag]]*2+HR[[#This Row],[LowSalaryFlag]]*1.5+HR[[#This Row],[LowEnviFlag]]*2+HR[[#This Row],[LowProFlag]]*0.5)/10</f>
        <v>0.45</v>
      </c>
      <c r="AQ1308" t="str">
        <f>IF(A1308&gt;=_xlfn.PERCENTILE.INC($A$2:$A$1000,0.8),"High Risk",
IF(HR[[#This Row],[AttritionRiskScore]]&gt;=_xlfn.PERCENTILE.INC($AP$2:$AP$1000,0.5),"Medium Risk","Low Risk"))</f>
        <v>Medium Risk</v>
      </c>
      <c r="AR1308">
        <f>(HR[[#This Row],[OverTimeFlag]]*4+HR[[#This Row],[LowWLBFlag]]*3+HR[[#This Row],[LowJobSatisFlag]]*2+HR[[#This Row],[LowProFlag]]*1)/10</f>
        <v>0.2</v>
      </c>
      <c r="AS1308" t="str">
        <f t="shared" si="20"/>
        <v>Low Burnout</v>
      </c>
      <c r="AT1308" t="str">
        <f>IF(HR[[#This Row],[YearsSinceLastPromotion]]&gt;4,"High Stagnation",
IF(HR[[#This Row],[YearsSinceLastPromotion]]&gt;=3,"Medium Stagnation","Low Stagnation"))</f>
        <v>Low Stagnation</v>
      </c>
      <c r="AU1308" t="str">
        <f>IF(HR[[#This Row],[MonthlyIncome]]&lt;4000,"Low Salary",
IF(HR[[#This Row],[MonthlyIncome]]&lt;8000,"Medium Salary","High Salary"))</f>
        <v>High Salary</v>
      </c>
    </row>
    <row r="1309" spans="1:47">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IF(HR[[#This Row],[OverTime]]="Yes",1,0)</f>
        <v>0</v>
      </c>
      <c r="AK1309">
        <f>IF(HR[[#This Row],[JobSatisfaction]]&lt;=2,1,0)</f>
        <v>1</v>
      </c>
      <c r="AL1309">
        <f>IF(HR[[#This Row],[WorkLifeBalance]]&lt;=2,1,0)</f>
        <v>0</v>
      </c>
      <c r="AM1309">
        <f>IF(HR[[#This Row],[MonthlyIncome]]&lt;AVERAGE(HR[MonthlyIncome]),1,0)</f>
        <v>1</v>
      </c>
      <c r="AN1309">
        <f>IF(HR[[#This Row],[EnvironmentSatisfaction]]&lt;=2,1,0)</f>
        <v>0</v>
      </c>
      <c r="AO1309">
        <f>IF(HR[[#This Row],[YearsSinceLastPromotion]]&gt;4,1,0)</f>
        <v>0</v>
      </c>
      <c r="AP1309">
        <f>(HR[[#This Row],[OverTimeFlag]]*1.5+HR[[#This Row],[LowJobSatisFlag]]*2.5+HR[[#This Row],[LowWLBFlag]]*2+HR[[#This Row],[LowSalaryFlag]]*1.5+HR[[#This Row],[LowEnviFlag]]*2+HR[[#This Row],[LowProFlag]]*0.5)/10</f>
        <v>0.4</v>
      </c>
      <c r="AQ1309" t="str">
        <f>IF(A1309&gt;=_xlfn.PERCENTILE.INC($A$2:$A$1000,0.8),"High Risk",
IF(HR[[#This Row],[AttritionRiskScore]]&gt;=_xlfn.PERCENTILE.INC($AP$2:$AP$1000,0.5),"Medium Risk","Low Risk"))</f>
        <v>Medium Risk</v>
      </c>
      <c r="AR1309">
        <f>(HR[[#This Row],[OverTimeFlag]]*4+HR[[#This Row],[LowWLBFlag]]*3+HR[[#This Row],[LowJobSatisFlag]]*2+HR[[#This Row],[LowProFlag]]*1)/10</f>
        <v>0.2</v>
      </c>
      <c r="AS1309" t="str">
        <f t="shared" si="20"/>
        <v>Low Burnout</v>
      </c>
      <c r="AT1309" t="str">
        <f>IF(HR[[#This Row],[YearsSinceLastPromotion]]&gt;4,"High Stagnation",
IF(HR[[#This Row],[YearsSinceLastPromotion]]&gt;=3,"Medium Stagnation","Low Stagnation"))</f>
        <v>Low Stagnation</v>
      </c>
      <c r="AU1309" t="str">
        <f>IF(HR[[#This Row],[MonthlyIncome]]&lt;4000,"Low Salary",
IF(HR[[#This Row],[MonthlyIncome]]&lt;8000,"Medium Salary","High Salary"))</f>
        <v>Low Salary</v>
      </c>
    </row>
    <row r="1310" spans="1:47">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IF(HR[[#This Row],[OverTime]]="Yes",1,0)</f>
        <v>1</v>
      </c>
      <c r="AK1310">
        <f>IF(HR[[#This Row],[JobSatisfaction]]&lt;=2,1,0)</f>
        <v>0</v>
      </c>
      <c r="AL1310">
        <f>IF(HR[[#This Row],[WorkLifeBalance]]&lt;=2,1,0)</f>
        <v>1</v>
      </c>
      <c r="AM1310">
        <f>IF(HR[[#This Row],[MonthlyIncome]]&lt;AVERAGE(HR[MonthlyIncome]),1,0)</f>
        <v>1</v>
      </c>
      <c r="AN1310">
        <f>IF(HR[[#This Row],[EnvironmentSatisfaction]]&lt;=2,1,0)</f>
        <v>1</v>
      </c>
      <c r="AO1310">
        <f>IF(HR[[#This Row],[YearsSinceLastPromotion]]&gt;4,1,0)</f>
        <v>0</v>
      </c>
      <c r="AP1310">
        <f>(HR[[#This Row],[OverTimeFlag]]*1.5+HR[[#This Row],[LowJobSatisFlag]]*2.5+HR[[#This Row],[LowWLBFlag]]*2+HR[[#This Row],[LowSalaryFlag]]*1.5+HR[[#This Row],[LowEnviFlag]]*2+HR[[#This Row],[LowProFlag]]*0.5)/10</f>
        <v>0.7</v>
      </c>
      <c r="AQ1310" t="str">
        <f>IF(A1310&gt;=_xlfn.PERCENTILE.INC($A$2:$A$1000,0.8),"High Risk",
IF(HR[[#This Row],[AttritionRiskScore]]&gt;=_xlfn.PERCENTILE.INC($AP$2:$AP$1000,0.5),"Medium Risk","Low Risk"))</f>
        <v>Medium Risk</v>
      </c>
      <c r="AR1310">
        <f>(HR[[#This Row],[OverTimeFlag]]*4+HR[[#This Row],[LowWLBFlag]]*3+HR[[#This Row],[LowJobSatisFlag]]*2+HR[[#This Row],[LowProFlag]]*1)/10</f>
        <v>0.7</v>
      </c>
      <c r="AS1310" t="str">
        <f t="shared" si="20"/>
        <v>High Burnout</v>
      </c>
      <c r="AT1310" t="str">
        <f>IF(HR[[#This Row],[YearsSinceLastPromotion]]&gt;4,"High Stagnation",
IF(HR[[#This Row],[YearsSinceLastPromotion]]&gt;=3,"Medium Stagnation","Low Stagnation"))</f>
        <v>Low Stagnation</v>
      </c>
      <c r="AU1310" t="str">
        <f>IF(HR[[#This Row],[MonthlyIncome]]&lt;4000,"Low Salary",
IF(HR[[#This Row],[MonthlyIncome]]&lt;8000,"Medium Salary","High Salary"))</f>
        <v>Medium Salary</v>
      </c>
    </row>
    <row r="1311" spans="1:47">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IF(HR[[#This Row],[OverTime]]="Yes",1,0)</f>
        <v>0</v>
      </c>
      <c r="AK1311">
        <f>IF(HR[[#This Row],[JobSatisfaction]]&lt;=2,1,0)</f>
        <v>0</v>
      </c>
      <c r="AL1311">
        <f>IF(HR[[#This Row],[WorkLifeBalance]]&lt;=2,1,0)</f>
        <v>0</v>
      </c>
      <c r="AM1311">
        <f>IF(HR[[#This Row],[MonthlyIncome]]&lt;AVERAGE(HR[MonthlyIncome]),1,0)</f>
        <v>1</v>
      </c>
      <c r="AN1311">
        <f>IF(HR[[#This Row],[EnvironmentSatisfaction]]&lt;=2,1,0)</f>
        <v>0</v>
      </c>
      <c r="AO1311">
        <f>IF(HR[[#This Row],[YearsSinceLastPromotion]]&gt;4,1,0)</f>
        <v>0</v>
      </c>
      <c r="AP1311">
        <f>(HR[[#This Row],[OverTimeFlag]]*1.5+HR[[#This Row],[LowJobSatisFlag]]*2.5+HR[[#This Row],[LowWLBFlag]]*2+HR[[#This Row],[LowSalaryFlag]]*1.5+HR[[#This Row],[LowEnviFlag]]*2+HR[[#This Row],[LowProFlag]]*0.5)/10</f>
        <v>0.15</v>
      </c>
      <c r="AQ1311" t="str">
        <f>IF(A1311&gt;=_xlfn.PERCENTILE.INC($A$2:$A$1000,0.8),"High Risk",
IF(HR[[#This Row],[AttritionRiskScore]]&gt;=_xlfn.PERCENTILE.INC($AP$2:$AP$1000,0.5),"Medium Risk","Low Risk"))</f>
        <v>Low Risk</v>
      </c>
      <c r="AR1311">
        <f>(HR[[#This Row],[OverTimeFlag]]*4+HR[[#This Row],[LowWLBFlag]]*3+HR[[#This Row],[LowJobSatisFlag]]*2+HR[[#This Row],[LowProFlag]]*1)/10</f>
        <v>0</v>
      </c>
      <c r="AS1311" t="str">
        <f t="shared" si="20"/>
        <v>Low Burnout</v>
      </c>
      <c r="AT1311" t="str">
        <f>IF(HR[[#This Row],[YearsSinceLastPromotion]]&gt;4,"High Stagnation",
IF(HR[[#This Row],[YearsSinceLastPromotion]]&gt;=3,"Medium Stagnation","Low Stagnation"))</f>
        <v>Low Stagnation</v>
      </c>
      <c r="AU1311" t="str">
        <f>IF(HR[[#This Row],[MonthlyIncome]]&lt;4000,"Low Salary",
IF(HR[[#This Row],[MonthlyIncome]]&lt;8000,"Medium Salary","High Salary"))</f>
        <v>Medium Salary</v>
      </c>
    </row>
    <row r="1312" spans="1:47">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IF(HR[[#This Row],[OverTime]]="Yes",1,0)</f>
        <v>1</v>
      </c>
      <c r="AK1312">
        <f>IF(HR[[#This Row],[JobSatisfaction]]&lt;=2,1,0)</f>
        <v>0</v>
      </c>
      <c r="AL1312">
        <f>IF(HR[[#This Row],[WorkLifeBalance]]&lt;=2,1,0)</f>
        <v>0</v>
      </c>
      <c r="AM1312">
        <f>IF(HR[[#This Row],[MonthlyIncome]]&lt;AVERAGE(HR[MonthlyIncome]),1,0)</f>
        <v>0</v>
      </c>
      <c r="AN1312">
        <f>IF(HR[[#This Row],[EnvironmentSatisfaction]]&lt;=2,1,0)</f>
        <v>1</v>
      </c>
      <c r="AO1312">
        <f>IF(HR[[#This Row],[YearsSinceLastPromotion]]&gt;4,1,0)</f>
        <v>0</v>
      </c>
      <c r="AP1312">
        <f>(HR[[#This Row],[OverTimeFlag]]*1.5+HR[[#This Row],[LowJobSatisFlag]]*2.5+HR[[#This Row],[LowWLBFlag]]*2+HR[[#This Row],[LowSalaryFlag]]*1.5+HR[[#This Row],[LowEnviFlag]]*2+HR[[#This Row],[LowProFlag]]*0.5)/10</f>
        <v>0.35</v>
      </c>
      <c r="AQ1312" t="str">
        <f>IF(A1312&gt;=_xlfn.PERCENTILE.INC($A$2:$A$1000,0.8),"High Risk",
IF(HR[[#This Row],[AttritionRiskScore]]&gt;=_xlfn.PERCENTILE.INC($AP$2:$AP$1000,0.5),"Medium Risk","Low Risk"))</f>
        <v>High Risk</v>
      </c>
      <c r="AR1312">
        <f>(HR[[#This Row],[OverTimeFlag]]*4+HR[[#This Row],[LowWLBFlag]]*3+HR[[#This Row],[LowJobSatisFlag]]*2+HR[[#This Row],[LowProFlag]]*1)/10</f>
        <v>0.4</v>
      </c>
      <c r="AS1312" t="str">
        <f t="shared" si="20"/>
        <v>Medium Burnout</v>
      </c>
      <c r="AT1312" t="str">
        <f>IF(HR[[#This Row],[YearsSinceLastPromotion]]&gt;4,"High Stagnation",
IF(HR[[#This Row],[YearsSinceLastPromotion]]&gt;=3,"Medium Stagnation","Low Stagnation"))</f>
        <v>Low Stagnation</v>
      </c>
      <c r="AU1312" t="str">
        <f>IF(HR[[#This Row],[MonthlyIncome]]&lt;4000,"Low Salary",
IF(HR[[#This Row],[MonthlyIncome]]&lt;8000,"Medium Salary","High Salary"))</f>
        <v>High Salary</v>
      </c>
    </row>
    <row r="1313" spans="1:47">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IF(HR[[#This Row],[OverTime]]="Yes",1,0)</f>
        <v>0</v>
      </c>
      <c r="AK1313">
        <f>IF(HR[[#This Row],[JobSatisfaction]]&lt;=2,1,0)</f>
        <v>0</v>
      </c>
      <c r="AL1313">
        <f>IF(HR[[#This Row],[WorkLifeBalance]]&lt;=2,1,0)</f>
        <v>1</v>
      </c>
      <c r="AM1313">
        <f>IF(HR[[#This Row],[MonthlyIncome]]&lt;AVERAGE(HR[MonthlyIncome]),1,0)</f>
        <v>1</v>
      </c>
      <c r="AN1313">
        <f>IF(HR[[#This Row],[EnvironmentSatisfaction]]&lt;=2,1,0)</f>
        <v>1</v>
      </c>
      <c r="AO1313">
        <f>IF(HR[[#This Row],[YearsSinceLastPromotion]]&gt;4,1,0)</f>
        <v>0</v>
      </c>
      <c r="AP1313">
        <f>(HR[[#This Row],[OverTimeFlag]]*1.5+HR[[#This Row],[LowJobSatisFlag]]*2.5+HR[[#This Row],[LowWLBFlag]]*2+HR[[#This Row],[LowSalaryFlag]]*1.5+HR[[#This Row],[LowEnviFlag]]*2+HR[[#This Row],[LowProFlag]]*0.5)/10</f>
        <v>0.55000000000000004</v>
      </c>
      <c r="AQ1313" t="str">
        <f>IF(A1313&gt;=_xlfn.PERCENTILE.INC($A$2:$A$1000,0.8),"High Risk",
IF(HR[[#This Row],[AttritionRiskScore]]&gt;=_xlfn.PERCENTILE.INC($AP$2:$AP$1000,0.5),"Medium Risk","Low Risk"))</f>
        <v>Medium Risk</v>
      </c>
      <c r="AR1313">
        <f>(HR[[#This Row],[OverTimeFlag]]*4+HR[[#This Row],[LowWLBFlag]]*3+HR[[#This Row],[LowJobSatisFlag]]*2+HR[[#This Row],[LowProFlag]]*1)/10</f>
        <v>0.3</v>
      </c>
      <c r="AS1313" t="str">
        <f t="shared" si="20"/>
        <v>Low Burnout</v>
      </c>
      <c r="AT1313" t="str">
        <f>IF(HR[[#This Row],[YearsSinceLastPromotion]]&gt;4,"High Stagnation",
IF(HR[[#This Row],[YearsSinceLastPromotion]]&gt;=3,"Medium Stagnation","Low Stagnation"))</f>
        <v>Low Stagnation</v>
      </c>
      <c r="AU1313" t="str">
        <f>IF(HR[[#This Row],[MonthlyIncome]]&lt;4000,"Low Salary",
IF(HR[[#This Row],[MonthlyIncome]]&lt;8000,"Medium Salary","High Salary"))</f>
        <v>Low Salary</v>
      </c>
    </row>
    <row r="1314" spans="1:47">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IF(HR[[#This Row],[OverTime]]="Yes",1,0)</f>
        <v>0</v>
      </c>
      <c r="AK1314">
        <f>IF(HR[[#This Row],[JobSatisfaction]]&lt;=2,1,0)</f>
        <v>1</v>
      </c>
      <c r="AL1314">
        <f>IF(HR[[#This Row],[WorkLifeBalance]]&lt;=2,1,0)</f>
        <v>0</v>
      </c>
      <c r="AM1314">
        <f>IF(HR[[#This Row],[MonthlyIncome]]&lt;AVERAGE(HR[MonthlyIncome]),1,0)</f>
        <v>1</v>
      </c>
      <c r="AN1314">
        <f>IF(HR[[#This Row],[EnvironmentSatisfaction]]&lt;=2,1,0)</f>
        <v>0</v>
      </c>
      <c r="AO1314">
        <f>IF(HR[[#This Row],[YearsSinceLastPromotion]]&gt;4,1,0)</f>
        <v>0</v>
      </c>
      <c r="AP1314">
        <f>(HR[[#This Row],[OverTimeFlag]]*1.5+HR[[#This Row],[LowJobSatisFlag]]*2.5+HR[[#This Row],[LowWLBFlag]]*2+HR[[#This Row],[LowSalaryFlag]]*1.5+HR[[#This Row],[LowEnviFlag]]*2+HR[[#This Row],[LowProFlag]]*0.5)/10</f>
        <v>0.4</v>
      </c>
      <c r="AQ1314" t="str">
        <f>IF(A1314&gt;=_xlfn.PERCENTILE.INC($A$2:$A$1000,0.8),"High Risk",
IF(HR[[#This Row],[AttritionRiskScore]]&gt;=_xlfn.PERCENTILE.INC($AP$2:$AP$1000,0.5),"Medium Risk","Low Risk"))</f>
        <v>Medium Risk</v>
      </c>
      <c r="AR1314">
        <f>(HR[[#This Row],[OverTimeFlag]]*4+HR[[#This Row],[LowWLBFlag]]*3+HR[[#This Row],[LowJobSatisFlag]]*2+HR[[#This Row],[LowProFlag]]*1)/10</f>
        <v>0.2</v>
      </c>
      <c r="AS1314" t="str">
        <f t="shared" si="20"/>
        <v>Low Burnout</v>
      </c>
      <c r="AT1314" t="str">
        <f>IF(HR[[#This Row],[YearsSinceLastPromotion]]&gt;4,"High Stagnation",
IF(HR[[#This Row],[YearsSinceLastPromotion]]&gt;=3,"Medium Stagnation","Low Stagnation"))</f>
        <v>Low Stagnation</v>
      </c>
      <c r="AU1314" t="str">
        <f>IF(HR[[#This Row],[MonthlyIncome]]&lt;4000,"Low Salary",
IF(HR[[#This Row],[MonthlyIncome]]&lt;8000,"Medium Salary","High Salary"))</f>
        <v>Low Salary</v>
      </c>
    </row>
    <row r="1315" spans="1:47">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IF(HR[[#This Row],[OverTime]]="Yes",1,0)</f>
        <v>1</v>
      </c>
      <c r="AK1315">
        <f>IF(HR[[#This Row],[JobSatisfaction]]&lt;=2,1,0)</f>
        <v>1</v>
      </c>
      <c r="AL1315">
        <f>IF(HR[[#This Row],[WorkLifeBalance]]&lt;=2,1,0)</f>
        <v>0</v>
      </c>
      <c r="AM1315">
        <f>IF(HR[[#This Row],[MonthlyIncome]]&lt;AVERAGE(HR[MonthlyIncome]),1,0)</f>
        <v>1</v>
      </c>
      <c r="AN1315">
        <f>IF(HR[[#This Row],[EnvironmentSatisfaction]]&lt;=2,1,0)</f>
        <v>1</v>
      </c>
      <c r="AO1315">
        <f>IF(HR[[#This Row],[YearsSinceLastPromotion]]&gt;4,1,0)</f>
        <v>0</v>
      </c>
      <c r="AP1315">
        <f>(HR[[#This Row],[OverTimeFlag]]*1.5+HR[[#This Row],[LowJobSatisFlag]]*2.5+HR[[#This Row],[LowWLBFlag]]*2+HR[[#This Row],[LowSalaryFlag]]*1.5+HR[[#This Row],[LowEnviFlag]]*2+HR[[#This Row],[LowProFlag]]*0.5)/10</f>
        <v>0.75</v>
      </c>
      <c r="AQ1315" t="str">
        <f>IF(A1315&gt;=_xlfn.PERCENTILE.INC($A$2:$A$1000,0.8),"High Risk",
IF(HR[[#This Row],[AttritionRiskScore]]&gt;=_xlfn.PERCENTILE.INC($AP$2:$AP$1000,0.5),"Medium Risk","Low Risk"))</f>
        <v>Medium Risk</v>
      </c>
      <c r="AR1315">
        <f>(HR[[#This Row],[OverTimeFlag]]*4+HR[[#This Row],[LowWLBFlag]]*3+HR[[#This Row],[LowJobSatisFlag]]*2+HR[[#This Row],[LowProFlag]]*1)/10</f>
        <v>0.6</v>
      </c>
      <c r="AS1315" t="str">
        <f t="shared" si="20"/>
        <v>Medium Burnout</v>
      </c>
      <c r="AT1315" t="str">
        <f>IF(HR[[#This Row],[YearsSinceLastPromotion]]&gt;4,"High Stagnation",
IF(HR[[#This Row],[YearsSinceLastPromotion]]&gt;=3,"Medium Stagnation","Low Stagnation"))</f>
        <v>Low Stagnation</v>
      </c>
      <c r="AU1315" t="str">
        <f>IF(HR[[#This Row],[MonthlyIncome]]&lt;4000,"Low Salary",
IF(HR[[#This Row],[MonthlyIncome]]&lt;8000,"Medium Salary","High Salary"))</f>
        <v>Low Salary</v>
      </c>
    </row>
    <row r="1316" spans="1:47">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IF(HR[[#This Row],[OverTime]]="Yes",1,0)</f>
        <v>0</v>
      </c>
      <c r="AK1316">
        <f>IF(HR[[#This Row],[JobSatisfaction]]&lt;=2,1,0)</f>
        <v>0</v>
      </c>
      <c r="AL1316">
        <f>IF(HR[[#This Row],[WorkLifeBalance]]&lt;=2,1,0)</f>
        <v>0</v>
      </c>
      <c r="AM1316">
        <f>IF(HR[[#This Row],[MonthlyIncome]]&lt;AVERAGE(HR[MonthlyIncome]),1,0)</f>
        <v>1</v>
      </c>
      <c r="AN1316">
        <f>IF(HR[[#This Row],[EnvironmentSatisfaction]]&lt;=2,1,0)</f>
        <v>0</v>
      </c>
      <c r="AO1316">
        <f>IF(HR[[#This Row],[YearsSinceLastPromotion]]&gt;4,1,0)</f>
        <v>1</v>
      </c>
      <c r="AP1316">
        <f>(HR[[#This Row],[OverTimeFlag]]*1.5+HR[[#This Row],[LowJobSatisFlag]]*2.5+HR[[#This Row],[LowWLBFlag]]*2+HR[[#This Row],[LowSalaryFlag]]*1.5+HR[[#This Row],[LowEnviFlag]]*2+HR[[#This Row],[LowProFlag]]*0.5)/10</f>
        <v>0.2</v>
      </c>
      <c r="AQ1316" t="str">
        <f>IF(A1316&gt;=_xlfn.PERCENTILE.INC($A$2:$A$1000,0.8),"High Risk",
IF(HR[[#This Row],[AttritionRiskScore]]&gt;=_xlfn.PERCENTILE.INC($AP$2:$AP$1000,0.5),"Medium Risk","Low Risk"))</f>
        <v>High Risk</v>
      </c>
      <c r="AR1316">
        <f>(HR[[#This Row],[OverTimeFlag]]*4+HR[[#This Row],[LowWLBFlag]]*3+HR[[#This Row],[LowJobSatisFlag]]*2+HR[[#This Row],[LowProFlag]]*1)/10</f>
        <v>0.1</v>
      </c>
      <c r="AS1316" t="str">
        <f t="shared" si="20"/>
        <v>Low Burnout</v>
      </c>
      <c r="AT1316" t="str">
        <f>IF(HR[[#This Row],[YearsSinceLastPromotion]]&gt;4,"High Stagnation",
IF(HR[[#This Row],[YearsSinceLastPromotion]]&gt;=3,"Medium Stagnation","Low Stagnation"))</f>
        <v>High Stagnation</v>
      </c>
      <c r="AU1316" t="str">
        <f>IF(HR[[#This Row],[MonthlyIncome]]&lt;4000,"Low Salary",
IF(HR[[#This Row],[MonthlyIncome]]&lt;8000,"Medium Salary","High Salary"))</f>
        <v>Medium Salary</v>
      </c>
    </row>
    <row r="1317" spans="1:47">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IF(HR[[#This Row],[OverTime]]="Yes",1,0)</f>
        <v>1</v>
      </c>
      <c r="AK1317">
        <f>IF(HR[[#This Row],[JobSatisfaction]]&lt;=2,1,0)</f>
        <v>1</v>
      </c>
      <c r="AL1317">
        <f>IF(HR[[#This Row],[WorkLifeBalance]]&lt;=2,1,0)</f>
        <v>0</v>
      </c>
      <c r="AM1317">
        <f>IF(HR[[#This Row],[MonthlyIncome]]&lt;AVERAGE(HR[MonthlyIncome]),1,0)</f>
        <v>0</v>
      </c>
      <c r="AN1317">
        <f>IF(HR[[#This Row],[EnvironmentSatisfaction]]&lt;=2,1,0)</f>
        <v>0</v>
      </c>
      <c r="AO1317">
        <f>IF(HR[[#This Row],[YearsSinceLastPromotion]]&gt;4,1,0)</f>
        <v>0</v>
      </c>
      <c r="AP1317">
        <f>(HR[[#This Row],[OverTimeFlag]]*1.5+HR[[#This Row],[LowJobSatisFlag]]*2.5+HR[[#This Row],[LowWLBFlag]]*2+HR[[#This Row],[LowSalaryFlag]]*1.5+HR[[#This Row],[LowEnviFlag]]*2+HR[[#This Row],[LowProFlag]]*0.5)/10</f>
        <v>0.4</v>
      </c>
      <c r="AQ1317" t="str">
        <f>IF(A1317&gt;=_xlfn.PERCENTILE.INC($A$2:$A$1000,0.8),"High Risk",
IF(HR[[#This Row],[AttritionRiskScore]]&gt;=_xlfn.PERCENTILE.INC($AP$2:$AP$1000,0.5),"Medium Risk","Low Risk"))</f>
        <v>Medium Risk</v>
      </c>
      <c r="AR1317">
        <f>(HR[[#This Row],[OverTimeFlag]]*4+HR[[#This Row],[LowWLBFlag]]*3+HR[[#This Row],[LowJobSatisFlag]]*2+HR[[#This Row],[LowProFlag]]*1)/10</f>
        <v>0.6</v>
      </c>
      <c r="AS1317" t="str">
        <f t="shared" si="20"/>
        <v>Medium Burnout</v>
      </c>
      <c r="AT1317" t="str">
        <f>IF(HR[[#This Row],[YearsSinceLastPromotion]]&gt;4,"High Stagnation",
IF(HR[[#This Row],[YearsSinceLastPromotion]]&gt;=3,"Medium Stagnation","Low Stagnation"))</f>
        <v>Low Stagnation</v>
      </c>
      <c r="AU1317" t="str">
        <f>IF(HR[[#This Row],[MonthlyIncome]]&lt;4000,"Low Salary",
IF(HR[[#This Row],[MonthlyIncome]]&lt;8000,"Medium Salary","High Salary"))</f>
        <v>Medium Salary</v>
      </c>
    </row>
    <row r="1318" spans="1:47">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IF(HR[[#This Row],[OverTime]]="Yes",1,0)</f>
        <v>0</v>
      </c>
      <c r="AK1318">
        <f>IF(HR[[#This Row],[JobSatisfaction]]&lt;=2,1,0)</f>
        <v>0</v>
      </c>
      <c r="AL1318">
        <f>IF(HR[[#This Row],[WorkLifeBalance]]&lt;=2,1,0)</f>
        <v>0</v>
      </c>
      <c r="AM1318">
        <f>IF(HR[[#This Row],[MonthlyIncome]]&lt;AVERAGE(HR[MonthlyIncome]),1,0)</f>
        <v>1</v>
      </c>
      <c r="AN1318">
        <f>IF(HR[[#This Row],[EnvironmentSatisfaction]]&lt;=2,1,0)</f>
        <v>1</v>
      </c>
      <c r="AO1318">
        <f>IF(HR[[#This Row],[YearsSinceLastPromotion]]&gt;4,1,0)</f>
        <v>1</v>
      </c>
      <c r="AP1318">
        <f>(HR[[#This Row],[OverTimeFlag]]*1.5+HR[[#This Row],[LowJobSatisFlag]]*2.5+HR[[#This Row],[LowWLBFlag]]*2+HR[[#This Row],[LowSalaryFlag]]*1.5+HR[[#This Row],[LowEnviFlag]]*2+HR[[#This Row],[LowProFlag]]*0.5)/10</f>
        <v>0.4</v>
      </c>
      <c r="AQ1318" t="str">
        <f>IF(A1318&gt;=_xlfn.PERCENTILE.INC($A$2:$A$1000,0.8),"High Risk",
IF(HR[[#This Row],[AttritionRiskScore]]&gt;=_xlfn.PERCENTILE.INC($AP$2:$AP$1000,0.5),"Medium Risk","Low Risk"))</f>
        <v>Medium Risk</v>
      </c>
      <c r="AR1318">
        <f>(HR[[#This Row],[OverTimeFlag]]*4+HR[[#This Row],[LowWLBFlag]]*3+HR[[#This Row],[LowJobSatisFlag]]*2+HR[[#This Row],[LowProFlag]]*1)/10</f>
        <v>0.1</v>
      </c>
      <c r="AS1318" t="str">
        <f t="shared" si="20"/>
        <v>Low Burnout</v>
      </c>
      <c r="AT1318" t="str">
        <f>IF(HR[[#This Row],[YearsSinceLastPromotion]]&gt;4,"High Stagnation",
IF(HR[[#This Row],[YearsSinceLastPromotion]]&gt;=3,"Medium Stagnation","Low Stagnation"))</f>
        <v>High Stagnation</v>
      </c>
      <c r="AU1318" t="str">
        <f>IF(HR[[#This Row],[MonthlyIncome]]&lt;4000,"Low Salary",
IF(HR[[#This Row],[MonthlyIncome]]&lt;8000,"Medium Salary","High Salary"))</f>
        <v>Medium Salary</v>
      </c>
    </row>
    <row r="1319" spans="1:47">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IF(HR[[#This Row],[OverTime]]="Yes",1,0)</f>
        <v>1</v>
      </c>
      <c r="AK1319">
        <f>IF(HR[[#This Row],[JobSatisfaction]]&lt;=2,1,0)</f>
        <v>0</v>
      </c>
      <c r="AL1319">
        <f>IF(HR[[#This Row],[WorkLifeBalance]]&lt;=2,1,0)</f>
        <v>1</v>
      </c>
      <c r="AM1319">
        <f>IF(HR[[#This Row],[MonthlyIncome]]&lt;AVERAGE(HR[MonthlyIncome]),1,0)</f>
        <v>1</v>
      </c>
      <c r="AN1319">
        <f>IF(HR[[#This Row],[EnvironmentSatisfaction]]&lt;=2,1,0)</f>
        <v>0</v>
      </c>
      <c r="AO1319">
        <f>IF(HR[[#This Row],[YearsSinceLastPromotion]]&gt;4,1,0)</f>
        <v>0</v>
      </c>
      <c r="AP1319">
        <f>(HR[[#This Row],[OverTimeFlag]]*1.5+HR[[#This Row],[LowJobSatisFlag]]*2.5+HR[[#This Row],[LowWLBFlag]]*2+HR[[#This Row],[LowSalaryFlag]]*1.5+HR[[#This Row],[LowEnviFlag]]*2+HR[[#This Row],[LowProFlag]]*0.5)/10</f>
        <v>0.5</v>
      </c>
      <c r="AQ1319" t="str">
        <f>IF(A1319&gt;=_xlfn.PERCENTILE.INC($A$2:$A$1000,0.8),"High Risk",
IF(HR[[#This Row],[AttritionRiskScore]]&gt;=_xlfn.PERCENTILE.INC($AP$2:$AP$1000,0.5),"Medium Risk","Low Risk"))</f>
        <v>Medium Risk</v>
      </c>
      <c r="AR1319">
        <f>(HR[[#This Row],[OverTimeFlag]]*4+HR[[#This Row],[LowWLBFlag]]*3+HR[[#This Row],[LowJobSatisFlag]]*2+HR[[#This Row],[LowProFlag]]*1)/10</f>
        <v>0.7</v>
      </c>
      <c r="AS1319" t="str">
        <f t="shared" si="20"/>
        <v>High Burnout</v>
      </c>
      <c r="AT1319" t="str">
        <f>IF(HR[[#This Row],[YearsSinceLastPromotion]]&gt;4,"High Stagnation",
IF(HR[[#This Row],[YearsSinceLastPromotion]]&gt;=3,"Medium Stagnation","Low Stagnation"))</f>
        <v>Low Stagnation</v>
      </c>
      <c r="AU1319" t="str">
        <f>IF(HR[[#This Row],[MonthlyIncome]]&lt;4000,"Low Salary",
IF(HR[[#This Row],[MonthlyIncome]]&lt;8000,"Medium Salary","High Salary"))</f>
        <v>Low Salary</v>
      </c>
    </row>
    <row r="1320" spans="1:47">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IF(HR[[#This Row],[OverTime]]="Yes",1,0)</f>
        <v>0</v>
      </c>
      <c r="AK1320">
        <f>IF(HR[[#This Row],[JobSatisfaction]]&lt;=2,1,0)</f>
        <v>0</v>
      </c>
      <c r="AL1320">
        <f>IF(HR[[#This Row],[WorkLifeBalance]]&lt;=2,1,0)</f>
        <v>0</v>
      </c>
      <c r="AM1320">
        <f>IF(HR[[#This Row],[MonthlyIncome]]&lt;AVERAGE(HR[MonthlyIncome]),1,0)</f>
        <v>1</v>
      </c>
      <c r="AN1320">
        <f>IF(HR[[#This Row],[EnvironmentSatisfaction]]&lt;=2,1,0)</f>
        <v>0</v>
      </c>
      <c r="AO1320">
        <f>IF(HR[[#This Row],[YearsSinceLastPromotion]]&gt;4,1,0)</f>
        <v>0</v>
      </c>
      <c r="AP1320">
        <f>(HR[[#This Row],[OverTimeFlag]]*1.5+HR[[#This Row],[LowJobSatisFlag]]*2.5+HR[[#This Row],[LowWLBFlag]]*2+HR[[#This Row],[LowSalaryFlag]]*1.5+HR[[#This Row],[LowEnviFlag]]*2+HR[[#This Row],[LowProFlag]]*0.5)/10</f>
        <v>0.15</v>
      </c>
      <c r="AQ1320" t="str">
        <f>IF(A1320&gt;=_xlfn.PERCENTILE.INC($A$2:$A$1000,0.8),"High Risk",
IF(HR[[#This Row],[AttritionRiskScore]]&gt;=_xlfn.PERCENTILE.INC($AP$2:$AP$1000,0.5),"Medium Risk","Low Risk"))</f>
        <v>Low Risk</v>
      </c>
      <c r="AR1320">
        <f>(HR[[#This Row],[OverTimeFlag]]*4+HR[[#This Row],[LowWLBFlag]]*3+HR[[#This Row],[LowJobSatisFlag]]*2+HR[[#This Row],[LowProFlag]]*1)/10</f>
        <v>0</v>
      </c>
      <c r="AS1320" t="str">
        <f t="shared" si="20"/>
        <v>Low Burnout</v>
      </c>
      <c r="AT1320" t="str">
        <f>IF(HR[[#This Row],[YearsSinceLastPromotion]]&gt;4,"High Stagnation",
IF(HR[[#This Row],[YearsSinceLastPromotion]]&gt;=3,"Medium Stagnation","Low Stagnation"))</f>
        <v>Medium Stagnation</v>
      </c>
      <c r="AU1320" t="str">
        <f>IF(HR[[#This Row],[MonthlyIncome]]&lt;4000,"Low Salary",
IF(HR[[#This Row],[MonthlyIncome]]&lt;8000,"Medium Salary","High Salary"))</f>
        <v>Low Salary</v>
      </c>
    </row>
    <row r="1321" spans="1:47">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IF(HR[[#This Row],[OverTime]]="Yes",1,0)</f>
        <v>0</v>
      </c>
      <c r="AK1321">
        <f>IF(HR[[#This Row],[JobSatisfaction]]&lt;=2,1,0)</f>
        <v>0</v>
      </c>
      <c r="AL1321">
        <f>IF(HR[[#This Row],[WorkLifeBalance]]&lt;=2,1,0)</f>
        <v>0</v>
      </c>
      <c r="AM1321">
        <f>IF(HR[[#This Row],[MonthlyIncome]]&lt;AVERAGE(HR[MonthlyIncome]),1,0)</f>
        <v>1</v>
      </c>
      <c r="AN1321">
        <f>IF(HR[[#This Row],[EnvironmentSatisfaction]]&lt;=2,1,0)</f>
        <v>0</v>
      </c>
      <c r="AO1321">
        <f>IF(HR[[#This Row],[YearsSinceLastPromotion]]&gt;4,1,0)</f>
        <v>0</v>
      </c>
      <c r="AP1321">
        <f>(HR[[#This Row],[OverTimeFlag]]*1.5+HR[[#This Row],[LowJobSatisFlag]]*2.5+HR[[#This Row],[LowWLBFlag]]*2+HR[[#This Row],[LowSalaryFlag]]*1.5+HR[[#This Row],[LowEnviFlag]]*2+HR[[#This Row],[LowProFlag]]*0.5)/10</f>
        <v>0.15</v>
      </c>
      <c r="AQ1321" t="str">
        <f>IF(A1321&gt;=_xlfn.PERCENTILE.INC($A$2:$A$1000,0.8),"High Risk",
IF(HR[[#This Row],[AttritionRiskScore]]&gt;=_xlfn.PERCENTILE.INC($AP$2:$AP$1000,0.5),"Medium Risk","Low Risk"))</f>
        <v>Low Risk</v>
      </c>
      <c r="AR1321">
        <f>(HR[[#This Row],[OverTimeFlag]]*4+HR[[#This Row],[LowWLBFlag]]*3+HR[[#This Row],[LowJobSatisFlag]]*2+HR[[#This Row],[LowProFlag]]*1)/10</f>
        <v>0</v>
      </c>
      <c r="AS1321" t="str">
        <f t="shared" si="20"/>
        <v>Low Burnout</v>
      </c>
      <c r="AT1321" t="str">
        <f>IF(HR[[#This Row],[YearsSinceLastPromotion]]&gt;4,"High Stagnation",
IF(HR[[#This Row],[YearsSinceLastPromotion]]&gt;=3,"Medium Stagnation","Low Stagnation"))</f>
        <v>Low Stagnation</v>
      </c>
      <c r="AU1321" t="str">
        <f>IF(HR[[#This Row],[MonthlyIncome]]&lt;4000,"Low Salary",
IF(HR[[#This Row],[MonthlyIncome]]&lt;8000,"Medium Salary","High Salary"))</f>
        <v>Medium Salary</v>
      </c>
    </row>
    <row r="1322" spans="1:47">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IF(HR[[#This Row],[OverTime]]="Yes",1,0)</f>
        <v>0</v>
      </c>
      <c r="AK1322">
        <f>IF(HR[[#This Row],[JobSatisfaction]]&lt;=2,1,0)</f>
        <v>0</v>
      </c>
      <c r="AL1322">
        <f>IF(HR[[#This Row],[WorkLifeBalance]]&lt;=2,1,0)</f>
        <v>1</v>
      </c>
      <c r="AM1322">
        <f>IF(HR[[#This Row],[MonthlyIncome]]&lt;AVERAGE(HR[MonthlyIncome]),1,0)</f>
        <v>1</v>
      </c>
      <c r="AN1322">
        <f>IF(HR[[#This Row],[EnvironmentSatisfaction]]&lt;=2,1,0)</f>
        <v>0</v>
      </c>
      <c r="AO1322">
        <f>IF(HR[[#This Row],[YearsSinceLastPromotion]]&gt;4,1,0)</f>
        <v>0</v>
      </c>
      <c r="AP1322">
        <f>(HR[[#This Row],[OverTimeFlag]]*1.5+HR[[#This Row],[LowJobSatisFlag]]*2.5+HR[[#This Row],[LowWLBFlag]]*2+HR[[#This Row],[LowSalaryFlag]]*1.5+HR[[#This Row],[LowEnviFlag]]*2+HR[[#This Row],[LowProFlag]]*0.5)/10</f>
        <v>0.35</v>
      </c>
      <c r="AQ1322" t="str">
        <f>IF(A1322&gt;=_xlfn.PERCENTILE.INC($A$2:$A$1000,0.8),"High Risk",
IF(HR[[#This Row],[AttritionRiskScore]]&gt;=_xlfn.PERCENTILE.INC($AP$2:$AP$1000,0.5),"Medium Risk","Low Risk"))</f>
        <v>Medium Risk</v>
      </c>
      <c r="AR1322">
        <f>(HR[[#This Row],[OverTimeFlag]]*4+HR[[#This Row],[LowWLBFlag]]*3+HR[[#This Row],[LowJobSatisFlag]]*2+HR[[#This Row],[LowProFlag]]*1)/10</f>
        <v>0.3</v>
      </c>
      <c r="AS1322" t="str">
        <f t="shared" si="20"/>
        <v>Low Burnout</v>
      </c>
      <c r="AT1322" t="str">
        <f>IF(HR[[#This Row],[YearsSinceLastPromotion]]&gt;4,"High Stagnation",
IF(HR[[#This Row],[YearsSinceLastPromotion]]&gt;=3,"Medium Stagnation","Low Stagnation"))</f>
        <v>Medium Stagnation</v>
      </c>
      <c r="AU1322" t="str">
        <f>IF(HR[[#This Row],[MonthlyIncome]]&lt;4000,"Low Salary",
IF(HR[[#This Row],[MonthlyIncome]]&lt;8000,"Medium Salary","High Salary"))</f>
        <v>Low Salary</v>
      </c>
    </row>
    <row r="1323" spans="1:47">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IF(HR[[#This Row],[OverTime]]="Yes",1,0)</f>
        <v>0</v>
      </c>
      <c r="AK1323">
        <f>IF(HR[[#This Row],[JobSatisfaction]]&lt;=2,1,0)</f>
        <v>0</v>
      </c>
      <c r="AL1323">
        <f>IF(HR[[#This Row],[WorkLifeBalance]]&lt;=2,1,0)</f>
        <v>0</v>
      </c>
      <c r="AM1323">
        <f>IF(HR[[#This Row],[MonthlyIncome]]&lt;AVERAGE(HR[MonthlyIncome]),1,0)</f>
        <v>1</v>
      </c>
      <c r="AN1323">
        <f>IF(HR[[#This Row],[EnvironmentSatisfaction]]&lt;=2,1,0)</f>
        <v>1</v>
      </c>
      <c r="AO1323">
        <f>IF(HR[[#This Row],[YearsSinceLastPromotion]]&gt;4,1,0)</f>
        <v>0</v>
      </c>
      <c r="AP1323">
        <f>(HR[[#This Row],[OverTimeFlag]]*1.5+HR[[#This Row],[LowJobSatisFlag]]*2.5+HR[[#This Row],[LowWLBFlag]]*2+HR[[#This Row],[LowSalaryFlag]]*1.5+HR[[#This Row],[LowEnviFlag]]*2+HR[[#This Row],[LowProFlag]]*0.5)/10</f>
        <v>0.35</v>
      </c>
      <c r="AQ1323" t="str">
        <f>IF(A1323&gt;=_xlfn.PERCENTILE.INC($A$2:$A$1000,0.8),"High Risk",
IF(HR[[#This Row],[AttritionRiskScore]]&gt;=_xlfn.PERCENTILE.INC($AP$2:$AP$1000,0.5),"Medium Risk","Low Risk"))</f>
        <v>High Risk</v>
      </c>
      <c r="AR1323">
        <f>(HR[[#This Row],[OverTimeFlag]]*4+HR[[#This Row],[LowWLBFlag]]*3+HR[[#This Row],[LowJobSatisFlag]]*2+HR[[#This Row],[LowProFlag]]*1)/10</f>
        <v>0</v>
      </c>
      <c r="AS1323" t="str">
        <f t="shared" si="20"/>
        <v>Low Burnout</v>
      </c>
      <c r="AT1323" t="str">
        <f>IF(HR[[#This Row],[YearsSinceLastPromotion]]&gt;4,"High Stagnation",
IF(HR[[#This Row],[YearsSinceLastPromotion]]&gt;=3,"Medium Stagnation","Low Stagnation"))</f>
        <v>Low Stagnation</v>
      </c>
      <c r="AU1323" t="str">
        <f>IF(HR[[#This Row],[MonthlyIncome]]&lt;4000,"Low Salary",
IF(HR[[#This Row],[MonthlyIncome]]&lt;8000,"Medium Salary","High Salary"))</f>
        <v>Low Salary</v>
      </c>
    </row>
    <row r="1324" spans="1:47">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IF(HR[[#This Row],[OverTime]]="Yes",1,0)</f>
        <v>0</v>
      </c>
      <c r="AK1324">
        <f>IF(HR[[#This Row],[JobSatisfaction]]&lt;=2,1,0)</f>
        <v>0</v>
      </c>
      <c r="AL1324">
        <f>IF(HR[[#This Row],[WorkLifeBalance]]&lt;=2,1,0)</f>
        <v>1</v>
      </c>
      <c r="AM1324">
        <f>IF(HR[[#This Row],[MonthlyIncome]]&lt;AVERAGE(HR[MonthlyIncome]),1,0)</f>
        <v>0</v>
      </c>
      <c r="AN1324">
        <f>IF(HR[[#This Row],[EnvironmentSatisfaction]]&lt;=2,1,0)</f>
        <v>0</v>
      </c>
      <c r="AO1324">
        <f>IF(HR[[#This Row],[YearsSinceLastPromotion]]&gt;4,1,0)</f>
        <v>0</v>
      </c>
      <c r="AP1324">
        <f>(HR[[#This Row],[OverTimeFlag]]*1.5+HR[[#This Row],[LowJobSatisFlag]]*2.5+HR[[#This Row],[LowWLBFlag]]*2+HR[[#This Row],[LowSalaryFlag]]*1.5+HR[[#This Row],[LowEnviFlag]]*2+HR[[#This Row],[LowProFlag]]*0.5)/10</f>
        <v>0.2</v>
      </c>
      <c r="AQ1324" t="str">
        <f>IF(A1324&gt;=_xlfn.PERCENTILE.INC($A$2:$A$1000,0.8),"High Risk",
IF(HR[[#This Row],[AttritionRiskScore]]&gt;=_xlfn.PERCENTILE.INC($AP$2:$AP$1000,0.5),"Medium Risk","Low Risk"))</f>
        <v>High Risk</v>
      </c>
      <c r="AR1324">
        <f>(HR[[#This Row],[OverTimeFlag]]*4+HR[[#This Row],[LowWLBFlag]]*3+HR[[#This Row],[LowJobSatisFlag]]*2+HR[[#This Row],[LowProFlag]]*1)/10</f>
        <v>0.3</v>
      </c>
      <c r="AS1324" t="str">
        <f t="shared" si="20"/>
        <v>Low Burnout</v>
      </c>
      <c r="AT1324" t="str">
        <f>IF(HR[[#This Row],[YearsSinceLastPromotion]]&gt;4,"High Stagnation",
IF(HR[[#This Row],[YearsSinceLastPromotion]]&gt;=3,"Medium Stagnation","Low Stagnation"))</f>
        <v>Medium Stagnation</v>
      </c>
      <c r="AU1324" t="str">
        <f>IF(HR[[#This Row],[MonthlyIncome]]&lt;4000,"Low Salary",
IF(HR[[#This Row],[MonthlyIncome]]&lt;8000,"Medium Salary","High Salary"))</f>
        <v>High Salary</v>
      </c>
    </row>
    <row r="1325" spans="1:47">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IF(HR[[#This Row],[OverTime]]="Yes",1,0)</f>
        <v>0</v>
      </c>
      <c r="AK1325">
        <f>IF(HR[[#This Row],[JobSatisfaction]]&lt;=2,1,0)</f>
        <v>0</v>
      </c>
      <c r="AL1325">
        <f>IF(HR[[#This Row],[WorkLifeBalance]]&lt;=2,1,0)</f>
        <v>0</v>
      </c>
      <c r="AM1325">
        <f>IF(HR[[#This Row],[MonthlyIncome]]&lt;AVERAGE(HR[MonthlyIncome]),1,0)</f>
        <v>1</v>
      </c>
      <c r="AN1325">
        <f>IF(HR[[#This Row],[EnvironmentSatisfaction]]&lt;=2,1,0)</f>
        <v>0</v>
      </c>
      <c r="AO1325">
        <f>IF(HR[[#This Row],[YearsSinceLastPromotion]]&gt;4,1,0)</f>
        <v>0</v>
      </c>
      <c r="AP1325">
        <f>(HR[[#This Row],[OverTimeFlag]]*1.5+HR[[#This Row],[LowJobSatisFlag]]*2.5+HR[[#This Row],[LowWLBFlag]]*2+HR[[#This Row],[LowSalaryFlag]]*1.5+HR[[#This Row],[LowEnviFlag]]*2+HR[[#This Row],[LowProFlag]]*0.5)/10</f>
        <v>0.15</v>
      </c>
      <c r="AQ1325" t="str">
        <f>IF(A1325&gt;=_xlfn.PERCENTILE.INC($A$2:$A$1000,0.8),"High Risk",
IF(HR[[#This Row],[AttritionRiskScore]]&gt;=_xlfn.PERCENTILE.INC($AP$2:$AP$1000,0.5),"Medium Risk","Low Risk"))</f>
        <v>Low Risk</v>
      </c>
      <c r="AR1325">
        <f>(HR[[#This Row],[OverTimeFlag]]*4+HR[[#This Row],[LowWLBFlag]]*3+HR[[#This Row],[LowJobSatisFlag]]*2+HR[[#This Row],[LowProFlag]]*1)/10</f>
        <v>0</v>
      </c>
      <c r="AS1325" t="str">
        <f t="shared" si="20"/>
        <v>Low Burnout</v>
      </c>
      <c r="AT1325" t="str">
        <f>IF(HR[[#This Row],[YearsSinceLastPromotion]]&gt;4,"High Stagnation",
IF(HR[[#This Row],[YearsSinceLastPromotion]]&gt;=3,"Medium Stagnation","Low Stagnation"))</f>
        <v>Low Stagnation</v>
      </c>
      <c r="AU1325" t="str">
        <f>IF(HR[[#This Row],[MonthlyIncome]]&lt;4000,"Low Salary",
IF(HR[[#This Row],[MonthlyIncome]]&lt;8000,"Medium Salary","High Salary"))</f>
        <v>Low Salary</v>
      </c>
    </row>
    <row r="1326" spans="1:47">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IF(HR[[#This Row],[OverTime]]="Yes",1,0)</f>
        <v>0</v>
      </c>
      <c r="AK1326">
        <f>IF(HR[[#This Row],[JobSatisfaction]]&lt;=2,1,0)</f>
        <v>0</v>
      </c>
      <c r="AL1326">
        <f>IF(HR[[#This Row],[WorkLifeBalance]]&lt;=2,1,0)</f>
        <v>0</v>
      </c>
      <c r="AM1326">
        <f>IF(HR[[#This Row],[MonthlyIncome]]&lt;AVERAGE(HR[MonthlyIncome]),1,0)</f>
        <v>1</v>
      </c>
      <c r="AN1326">
        <f>IF(HR[[#This Row],[EnvironmentSatisfaction]]&lt;=2,1,0)</f>
        <v>0</v>
      </c>
      <c r="AO1326">
        <f>IF(HR[[#This Row],[YearsSinceLastPromotion]]&gt;4,1,0)</f>
        <v>0</v>
      </c>
      <c r="AP1326">
        <f>(HR[[#This Row],[OverTimeFlag]]*1.5+HR[[#This Row],[LowJobSatisFlag]]*2.5+HR[[#This Row],[LowWLBFlag]]*2+HR[[#This Row],[LowSalaryFlag]]*1.5+HR[[#This Row],[LowEnviFlag]]*2+HR[[#This Row],[LowProFlag]]*0.5)/10</f>
        <v>0.15</v>
      </c>
      <c r="AQ1326" t="str">
        <f>IF(A1326&gt;=_xlfn.PERCENTILE.INC($A$2:$A$1000,0.8),"High Risk",
IF(HR[[#This Row],[AttritionRiskScore]]&gt;=_xlfn.PERCENTILE.INC($AP$2:$AP$1000,0.5),"Medium Risk","Low Risk"))</f>
        <v>Low Risk</v>
      </c>
      <c r="AR1326">
        <f>(HR[[#This Row],[OverTimeFlag]]*4+HR[[#This Row],[LowWLBFlag]]*3+HR[[#This Row],[LowJobSatisFlag]]*2+HR[[#This Row],[LowProFlag]]*1)/10</f>
        <v>0</v>
      </c>
      <c r="AS1326" t="str">
        <f t="shared" si="20"/>
        <v>Low Burnout</v>
      </c>
      <c r="AT1326" t="str">
        <f>IF(HR[[#This Row],[YearsSinceLastPromotion]]&gt;4,"High Stagnation",
IF(HR[[#This Row],[YearsSinceLastPromotion]]&gt;=3,"Medium Stagnation","Low Stagnation"))</f>
        <v>Low Stagnation</v>
      </c>
      <c r="AU1326" t="str">
        <f>IF(HR[[#This Row],[MonthlyIncome]]&lt;4000,"Low Salary",
IF(HR[[#This Row],[MonthlyIncome]]&lt;8000,"Medium Salary","High Salary"))</f>
        <v>Medium Salary</v>
      </c>
    </row>
    <row r="1327" spans="1:47">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IF(HR[[#This Row],[OverTime]]="Yes",1,0)</f>
        <v>0</v>
      </c>
      <c r="AK1327">
        <f>IF(HR[[#This Row],[JobSatisfaction]]&lt;=2,1,0)</f>
        <v>0</v>
      </c>
      <c r="AL1327">
        <f>IF(HR[[#This Row],[WorkLifeBalance]]&lt;=2,1,0)</f>
        <v>0</v>
      </c>
      <c r="AM1327">
        <f>IF(HR[[#This Row],[MonthlyIncome]]&lt;AVERAGE(HR[MonthlyIncome]),1,0)</f>
        <v>1</v>
      </c>
      <c r="AN1327">
        <f>IF(HR[[#This Row],[EnvironmentSatisfaction]]&lt;=2,1,0)</f>
        <v>0</v>
      </c>
      <c r="AO1327">
        <f>IF(HR[[#This Row],[YearsSinceLastPromotion]]&gt;4,1,0)</f>
        <v>0</v>
      </c>
      <c r="AP1327">
        <f>(HR[[#This Row],[OverTimeFlag]]*1.5+HR[[#This Row],[LowJobSatisFlag]]*2.5+HR[[#This Row],[LowWLBFlag]]*2+HR[[#This Row],[LowSalaryFlag]]*1.5+HR[[#This Row],[LowEnviFlag]]*2+HR[[#This Row],[LowProFlag]]*0.5)/10</f>
        <v>0.15</v>
      </c>
      <c r="AQ1327" t="str">
        <f>IF(A1327&gt;=_xlfn.PERCENTILE.INC($A$2:$A$1000,0.8),"High Risk",
IF(HR[[#This Row],[AttritionRiskScore]]&gt;=_xlfn.PERCENTILE.INC($AP$2:$AP$1000,0.5),"Medium Risk","Low Risk"))</f>
        <v>Low Risk</v>
      </c>
      <c r="AR1327">
        <f>(HR[[#This Row],[OverTimeFlag]]*4+HR[[#This Row],[LowWLBFlag]]*3+HR[[#This Row],[LowJobSatisFlag]]*2+HR[[#This Row],[LowProFlag]]*1)/10</f>
        <v>0</v>
      </c>
      <c r="AS1327" t="str">
        <f t="shared" si="20"/>
        <v>Low Burnout</v>
      </c>
      <c r="AT1327" t="str">
        <f>IF(HR[[#This Row],[YearsSinceLastPromotion]]&gt;4,"High Stagnation",
IF(HR[[#This Row],[YearsSinceLastPromotion]]&gt;=3,"Medium Stagnation","Low Stagnation"))</f>
        <v>Low Stagnation</v>
      </c>
      <c r="AU1327" t="str">
        <f>IF(HR[[#This Row],[MonthlyIncome]]&lt;4000,"Low Salary",
IF(HR[[#This Row],[MonthlyIncome]]&lt;8000,"Medium Salary","High Salary"))</f>
        <v>Low Salary</v>
      </c>
    </row>
    <row r="1328" spans="1:47">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IF(HR[[#This Row],[OverTime]]="Yes",1,0)</f>
        <v>1</v>
      </c>
      <c r="AK1328">
        <f>IF(HR[[#This Row],[JobSatisfaction]]&lt;=2,1,0)</f>
        <v>1</v>
      </c>
      <c r="AL1328">
        <f>IF(HR[[#This Row],[WorkLifeBalance]]&lt;=2,1,0)</f>
        <v>1</v>
      </c>
      <c r="AM1328">
        <f>IF(HR[[#This Row],[MonthlyIncome]]&lt;AVERAGE(HR[MonthlyIncome]),1,0)</f>
        <v>0</v>
      </c>
      <c r="AN1328">
        <f>IF(HR[[#This Row],[EnvironmentSatisfaction]]&lt;=2,1,0)</f>
        <v>0</v>
      </c>
      <c r="AO1328">
        <f>IF(HR[[#This Row],[YearsSinceLastPromotion]]&gt;4,1,0)</f>
        <v>0</v>
      </c>
      <c r="AP1328">
        <f>(HR[[#This Row],[OverTimeFlag]]*1.5+HR[[#This Row],[LowJobSatisFlag]]*2.5+HR[[#This Row],[LowWLBFlag]]*2+HR[[#This Row],[LowSalaryFlag]]*1.5+HR[[#This Row],[LowEnviFlag]]*2+HR[[#This Row],[LowProFlag]]*0.5)/10</f>
        <v>0.6</v>
      </c>
      <c r="AQ1328" t="str">
        <f>IF(A1328&gt;=_xlfn.PERCENTILE.INC($A$2:$A$1000,0.8),"High Risk",
IF(HR[[#This Row],[AttritionRiskScore]]&gt;=_xlfn.PERCENTILE.INC($AP$2:$AP$1000,0.5),"Medium Risk","Low Risk"))</f>
        <v>Medium Risk</v>
      </c>
      <c r="AR1328">
        <f>(HR[[#This Row],[OverTimeFlag]]*4+HR[[#This Row],[LowWLBFlag]]*3+HR[[#This Row],[LowJobSatisFlag]]*2+HR[[#This Row],[LowProFlag]]*1)/10</f>
        <v>0.9</v>
      </c>
      <c r="AS1328" t="str">
        <f t="shared" si="20"/>
        <v>High Burnout</v>
      </c>
      <c r="AT1328" t="str">
        <f>IF(HR[[#This Row],[YearsSinceLastPromotion]]&gt;4,"High Stagnation",
IF(HR[[#This Row],[YearsSinceLastPromotion]]&gt;=3,"Medium Stagnation","Low Stagnation"))</f>
        <v>Low Stagnation</v>
      </c>
      <c r="AU1328" t="str">
        <f>IF(HR[[#This Row],[MonthlyIncome]]&lt;4000,"Low Salary",
IF(HR[[#This Row],[MonthlyIncome]]&lt;8000,"Medium Salary","High Salary"))</f>
        <v>High Salary</v>
      </c>
    </row>
    <row r="1329" spans="1:47">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IF(HR[[#This Row],[OverTime]]="Yes",1,0)</f>
        <v>0</v>
      </c>
      <c r="AK1329">
        <f>IF(HR[[#This Row],[JobSatisfaction]]&lt;=2,1,0)</f>
        <v>1</v>
      </c>
      <c r="AL1329">
        <f>IF(HR[[#This Row],[WorkLifeBalance]]&lt;=2,1,0)</f>
        <v>0</v>
      </c>
      <c r="AM1329">
        <f>IF(HR[[#This Row],[MonthlyIncome]]&lt;AVERAGE(HR[MonthlyIncome]),1,0)</f>
        <v>0</v>
      </c>
      <c r="AN1329">
        <f>IF(HR[[#This Row],[EnvironmentSatisfaction]]&lt;=2,1,0)</f>
        <v>1</v>
      </c>
      <c r="AO1329">
        <f>IF(HR[[#This Row],[YearsSinceLastPromotion]]&gt;4,1,0)</f>
        <v>0</v>
      </c>
      <c r="AP1329">
        <f>(HR[[#This Row],[OverTimeFlag]]*1.5+HR[[#This Row],[LowJobSatisFlag]]*2.5+HR[[#This Row],[LowWLBFlag]]*2+HR[[#This Row],[LowSalaryFlag]]*1.5+HR[[#This Row],[LowEnviFlag]]*2+HR[[#This Row],[LowProFlag]]*0.5)/10</f>
        <v>0.45</v>
      </c>
      <c r="AQ1329" t="str">
        <f>IF(A1329&gt;=_xlfn.PERCENTILE.INC($A$2:$A$1000,0.8),"High Risk",
IF(HR[[#This Row],[AttritionRiskScore]]&gt;=_xlfn.PERCENTILE.INC($AP$2:$AP$1000,0.5),"Medium Risk","Low Risk"))</f>
        <v>High Risk</v>
      </c>
      <c r="AR1329">
        <f>(HR[[#This Row],[OverTimeFlag]]*4+HR[[#This Row],[LowWLBFlag]]*3+HR[[#This Row],[LowJobSatisFlag]]*2+HR[[#This Row],[LowProFlag]]*1)/10</f>
        <v>0.2</v>
      </c>
      <c r="AS1329" t="str">
        <f t="shared" si="20"/>
        <v>Low Burnout</v>
      </c>
      <c r="AT1329" t="str">
        <f>IF(HR[[#This Row],[YearsSinceLastPromotion]]&gt;4,"High Stagnation",
IF(HR[[#This Row],[YearsSinceLastPromotion]]&gt;=3,"Medium Stagnation","Low Stagnation"))</f>
        <v>Low Stagnation</v>
      </c>
      <c r="AU1329" t="str">
        <f>IF(HR[[#This Row],[MonthlyIncome]]&lt;4000,"Low Salary",
IF(HR[[#This Row],[MonthlyIncome]]&lt;8000,"Medium Salary","High Salary"))</f>
        <v>High Salary</v>
      </c>
    </row>
    <row r="1330" spans="1:47">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IF(HR[[#This Row],[OverTime]]="Yes",1,0)</f>
        <v>0</v>
      </c>
      <c r="AK1330">
        <f>IF(HR[[#This Row],[JobSatisfaction]]&lt;=2,1,0)</f>
        <v>0</v>
      </c>
      <c r="AL1330">
        <f>IF(HR[[#This Row],[WorkLifeBalance]]&lt;=2,1,0)</f>
        <v>0</v>
      </c>
      <c r="AM1330">
        <f>IF(HR[[#This Row],[MonthlyIncome]]&lt;AVERAGE(HR[MonthlyIncome]),1,0)</f>
        <v>1</v>
      </c>
      <c r="AN1330">
        <f>IF(HR[[#This Row],[EnvironmentSatisfaction]]&lt;=2,1,0)</f>
        <v>1</v>
      </c>
      <c r="AO1330">
        <f>IF(HR[[#This Row],[YearsSinceLastPromotion]]&gt;4,1,0)</f>
        <v>1</v>
      </c>
      <c r="AP1330">
        <f>(HR[[#This Row],[OverTimeFlag]]*1.5+HR[[#This Row],[LowJobSatisFlag]]*2.5+HR[[#This Row],[LowWLBFlag]]*2+HR[[#This Row],[LowSalaryFlag]]*1.5+HR[[#This Row],[LowEnviFlag]]*2+HR[[#This Row],[LowProFlag]]*0.5)/10</f>
        <v>0.4</v>
      </c>
      <c r="AQ1330" t="str">
        <f>IF(A1330&gt;=_xlfn.PERCENTILE.INC($A$2:$A$1000,0.8),"High Risk",
IF(HR[[#This Row],[AttritionRiskScore]]&gt;=_xlfn.PERCENTILE.INC($AP$2:$AP$1000,0.5),"Medium Risk","Low Risk"))</f>
        <v>Medium Risk</v>
      </c>
      <c r="AR1330">
        <f>(HR[[#This Row],[OverTimeFlag]]*4+HR[[#This Row],[LowWLBFlag]]*3+HR[[#This Row],[LowJobSatisFlag]]*2+HR[[#This Row],[LowProFlag]]*1)/10</f>
        <v>0.1</v>
      </c>
      <c r="AS1330" t="str">
        <f t="shared" si="20"/>
        <v>Low Burnout</v>
      </c>
      <c r="AT1330" t="str">
        <f>IF(HR[[#This Row],[YearsSinceLastPromotion]]&gt;4,"High Stagnation",
IF(HR[[#This Row],[YearsSinceLastPromotion]]&gt;=3,"Medium Stagnation","Low Stagnation"))</f>
        <v>High Stagnation</v>
      </c>
      <c r="AU1330" t="str">
        <f>IF(HR[[#This Row],[MonthlyIncome]]&lt;4000,"Low Salary",
IF(HR[[#This Row],[MonthlyIncome]]&lt;8000,"Medium Salary","High Salary"))</f>
        <v>Low Salary</v>
      </c>
    </row>
    <row r="1331" spans="1:47">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IF(HR[[#This Row],[OverTime]]="Yes",1,0)</f>
        <v>0</v>
      </c>
      <c r="AK1331">
        <f>IF(HR[[#This Row],[JobSatisfaction]]&lt;=2,1,0)</f>
        <v>1</v>
      </c>
      <c r="AL1331">
        <f>IF(HR[[#This Row],[WorkLifeBalance]]&lt;=2,1,0)</f>
        <v>0</v>
      </c>
      <c r="AM1331">
        <f>IF(HR[[#This Row],[MonthlyIncome]]&lt;AVERAGE(HR[MonthlyIncome]),1,0)</f>
        <v>1</v>
      </c>
      <c r="AN1331">
        <f>IF(HR[[#This Row],[EnvironmentSatisfaction]]&lt;=2,1,0)</f>
        <v>0</v>
      </c>
      <c r="AO1331">
        <f>IF(HR[[#This Row],[YearsSinceLastPromotion]]&gt;4,1,0)</f>
        <v>0</v>
      </c>
      <c r="AP1331">
        <f>(HR[[#This Row],[OverTimeFlag]]*1.5+HR[[#This Row],[LowJobSatisFlag]]*2.5+HR[[#This Row],[LowWLBFlag]]*2+HR[[#This Row],[LowSalaryFlag]]*1.5+HR[[#This Row],[LowEnviFlag]]*2+HR[[#This Row],[LowProFlag]]*0.5)/10</f>
        <v>0.4</v>
      </c>
      <c r="AQ1331" t="str">
        <f>IF(A1331&gt;=_xlfn.PERCENTILE.INC($A$2:$A$1000,0.8),"High Risk",
IF(HR[[#This Row],[AttritionRiskScore]]&gt;=_xlfn.PERCENTILE.INC($AP$2:$AP$1000,0.5),"Medium Risk","Low Risk"))</f>
        <v>Medium Risk</v>
      </c>
      <c r="AR1331">
        <f>(HR[[#This Row],[OverTimeFlag]]*4+HR[[#This Row],[LowWLBFlag]]*3+HR[[#This Row],[LowJobSatisFlag]]*2+HR[[#This Row],[LowProFlag]]*1)/10</f>
        <v>0.2</v>
      </c>
      <c r="AS1331" t="str">
        <f t="shared" si="20"/>
        <v>Low Burnout</v>
      </c>
      <c r="AT1331" t="str">
        <f>IF(HR[[#This Row],[YearsSinceLastPromotion]]&gt;4,"High Stagnation",
IF(HR[[#This Row],[YearsSinceLastPromotion]]&gt;=3,"Medium Stagnation","Low Stagnation"))</f>
        <v>Low Stagnation</v>
      </c>
      <c r="AU1331" t="str">
        <f>IF(HR[[#This Row],[MonthlyIncome]]&lt;4000,"Low Salary",
IF(HR[[#This Row],[MonthlyIncome]]&lt;8000,"Medium Salary","High Salary"))</f>
        <v>Low Salary</v>
      </c>
    </row>
    <row r="1332" spans="1:47">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IF(HR[[#This Row],[OverTime]]="Yes",1,0)</f>
        <v>0</v>
      </c>
      <c r="AK1332">
        <f>IF(HR[[#This Row],[JobSatisfaction]]&lt;=2,1,0)</f>
        <v>0</v>
      </c>
      <c r="AL1332">
        <f>IF(HR[[#This Row],[WorkLifeBalance]]&lt;=2,1,0)</f>
        <v>0</v>
      </c>
      <c r="AM1332">
        <f>IF(HR[[#This Row],[MonthlyIncome]]&lt;AVERAGE(HR[MonthlyIncome]),1,0)</f>
        <v>0</v>
      </c>
      <c r="AN1332">
        <f>IF(HR[[#This Row],[EnvironmentSatisfaction]]&lt;=2,1,0)</f>
        <v>1</v>
      </c>
      <c r="AO1332">
        <f>IF(HR[[#This Row],[YearsSinceLastPromotion]]&gt;4,1,0)</f>
        <v>1</v>
      </c>
      <c r="AP1332">
        <f>(HR[[#This Row],[OverTimeFlag]]*1.5+HR[[#This Row],[LowJobSatisFlag]]*2.5+HR[[#This Row],[LowWLBFlag]]*2+HR[[#This Row],[LowSalaryFlag]]*1.5+HR[[#This Row],[LowEnviFlag]]*2+HR[[#This Row],[LowProFlag]]*0.5)/10</f>
        <v>0.25</v>
      </c>
      <c r="AQ1332" t="str">
        <f>IF(A1332&gt;=_xlfn.PERCENTILE.INC($A$2:$A$1000,0.8),"High Risk",
IF(HR[[#This Row],[AttritionRiskScore]]&gt;=_xlfn.PERCENTILE.INC($AP$2:$AP$1000,0.5),"Medium Risk","Low Risk"))</f>
        <v>Low Risk</v>
      </c>
      <c r="AR1332">
        <f>(HR[[#This Row],[OverTimeFlag]]*4+HR[[#This Row],[LowWLBFlag]]*3+HR[[#This Row],[LowJobSatisFlag]]*2+HR[[#This Row],[LowProFlag]]*1)/10</f>
        <v>0.1</v>
      </c>
      <c r="AS1332" t="str">
        <f t="shared" si="20"/>
        <v>Low Burnout</v>
      </c>
      <c r="AT1332" t="str">
        <f>IF(HR[[#This Row],[YearsSinceLastPromotion]]&gt;4,"High Stagnation",
IF(HR[[#This Row],[YearsSinceLastPromotion]]&gt;=3,"Medium Stagnation","Low Stagnation"))</f>
        <v>High Stagnation</v>
      </c>
      <c r="AU1332" t="str">
        <f>IF(HR[[#This Row],[MonthlyIncome]]&lt;4000,"Low Salary",
IF(HR[[#This Row],[MonthlyIncome]]&lt;8000,"Medium Salary","High Salary"))</f>
        <v>High Salary</v>
      </c>
    </row>
    <row r="1333" spans="1:47">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IF(HR[[#This Row],[OverTime]]="Yes",1,0)</f>
        <v>0</v>
      </c>
      <c r="AK1333">
        <f>IF(HR[[#This Row],[JobSatisfaction]]&lt;=2,1,0)</f>
        <v>1</v>
      </c>
      <c r="AL1333">
        <f>IF(HR[[#This Row],[WorkLifeBalance]]&lt;=2,1,0)</f>
        <v>0</v>
      </c>
      <c r="AM1333">
        <f>IF(HR[[#This Row],[MonthlyIncome]]&lt;AVERAGE(HR[MonthlyIncome]),1,0)</f>
        <v>0</v>
      </c>
      <c r="AN1333">
        <f>IF(HR[[#This Row],[EnvironmentSatisfaction]]&lt;=2,1,0)</f>
        <v>0</v>
      </c>
      <c r="AO1333">
        <f>IF(HR[[#This Row],[YearsSinceLastPromotion]]&gt;4,1,0)</f>
        <v>1</v>
      </c>
      <c r="AP1333">
        <f>(HR[[#This Row],[OverTimeFlag]]*1.5+HR[[#This Row],[LowJobSatisFlag]]*2.5+HR[[#This Row],[LowWLBFlag]]*2+HR[[#This Row],[LowSalaryFlag]]*1.5+HR[[#This Row],[LowEnviFlag]]*2+HR[[#This Row],[LowProFlag]]*0.5)/10</f>
        <v>0.3</v>
      </c>
      <c r="AQ1333" t="str">
        <f>IF(A1333&gt;=_xlfn.PERCENTILE.INC($A$2:$A$1000,0.8),"High Risk",
IF(HR[[#This Row],[AttritionRiskScore]]&gt;=_xlfn.PERCENTILE.INC($AP$2:$AP$1000,0.5),"Medium Risk","Low Risk"))</f>
        <v>High Risk</v>
      </c>
      <c r="AR1333">
        <f>(HR[[#This Row],[OverTimeFlag]]*4+HR[[#This Row],[LowWLBFlag]]*3+HR[[#This Row],[LowJobSatisFlag]]*2+HR[[#This Row],[LowProFlag]]*1)/10</f>
        <v>0.3</v>
      </c>
      <c r="AS1333" t="str">
        <f t="shared" si="20"/>
        <v>Low Burnout</v>
      </c>
      <c r="AT1333" t="str">
        <f>IF(HR[[#This Row],[YearsSinceLastPromotion]]&gt;4,"High Stagnation",
IF(HR[[#This Row],[YearsSinceLastPromotion]]&gt;=3,"Medium Stagnation","Low Stagnation"))</f>
        <v>High Stagnation</v>
      </c>
      <c r="AU1333" t="str">
        <f>IF(HR[[#This Row],[MonthlyIncome]]&lt;4000,"Low Salary",
IF(HR[[#This Row],[MonthlyIncome]]&lt;8000,"Medium Salary","High Salary"))</f>
        <v>High Salary</v>
      </c>
    </row>
    <row r="1334" spans="1:47">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IF(HR[[#This Row],[OverTime]]="Yes",1,0)</f>
        <v>1</v>
      </c>
      <c r="AK1334">
        <f>IF(HR[[#This Row],[JobSatisfaction]]&lt;=2,1,0)</f>
        <v>0</v>
      </c>
      <c r="AL1334">
        <f>IF(HR[[#This Row],[WorkLifeBalance]]&lt;=2,1,0)</f>
        <v>1</v>
      </c>
      <c r="AM1334">
        <f>IF(HR[[#This Row],[MonthlyIncome]]&lt;AVERAGE(HR[MonthlyIncome]),1,0)</f>
        <v>1</v>
      </c>
      <c r="AN1334">
        <f>IF(HR[[#This Row],[EnvironmentSatisfaction]]&lt;=2,1,0)</f>
        <v>0</v>
      </c>
      <c r="AO1334">
        <f>IF(HR[[#This Row],[YearsSinceLastPromotion]]&gt;4,1,0)</f>
        <v>0</v>
      </c>
      <c r="AP1334">
        <f>(HR[[#This Row],[OverTimeFlag]]*1.5+HR[[#This Row],[LowJobSatisFlag]]*2.5+HR[[#This Row],[LowWLBFlag]]*2+HR[[#This Row],[LowSalaryFlag]]*1.5+HR[[#This Row],[LowEnviFlag]]*2+HR[[#This Row],[LowProFlag]]*0.5)/10</f>
        <v>0.5</v>
      </c>
      <c r="AQ1334" t="str">
        <f>IF(A1334&gt;=_xlfn.PERCENTILE.INC($A$2:$A$1000,0.8),"High Risk",
IF(HR[[#This Row],[AttritionRiskScore]]&gt;=_xlfn.PERCENTILE.INC($AP$2:$AP$1000,0.5),"Medium Risk","Low Risk"))</f>
        <v>Medium Risk</v>
      </c>
      <c r="AR1334">
        <f>(HR[[#This Row],[OverTimeFlag]]*4+HR[[#This Row],[LowWLBFlag]]*3+HR[[#This Row],[LowJobSatisFlag]]*2+HR[[#This Row],[LowProFlag]]*1)/10</f>
        <v>0.7</v>
      </c>
      <c r="AS1334" t="str">
        <f t="shared" si="20"/>
        <v>High Burnout</v>
      </c>
      <c r="AT1334" t="str">
        <f>IF(HR[[#This Row],[YearsSinceLastPromotion]]&gt;4,"High Stagnation",
IF(HR[[#This Row],[YearsSinceLastPromotion]]&gt;=3,"Medium Stagnation","Low Stagnation"))</f>
        <v>Low Stagnation</v>
      </c>
      <c r="AU1334" t="str">
        <f>IF(HR[[#This Row],[MonthlyIncome]]&lt;4000,"Low Salary",
IF(HR[[#This Row],[MonthlyIncome]]&lt;8000,"Medium Salary","High Salary"))</f>
        <v>Low Salary</v>
      </c>
    </row>
    <row r="1335" spans="1:47">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IF(HR[[#This Row],[OverTime]]="Yes",1,0)</f>
        <v>0</v>
      </c>
      <c r="AK1335">
        <f>IF(HR[[#This Row],[JobSatisfaction]]&lt;=2,1,0)</f>
        <v>1</v>
      </c>
      <c r="AL1335">
        <f>IF(HR[[#This Row],[WorkLifeBalance]]&lt;=2,1,0)</f>
        <v>0</v>
      </c>
      <c r="AM1335">
        <f>IF(HR[[#This Row],[MonthlyIncome]]&lt;AVERAGE(HR[MonthlyIncome]),1,0)</f>
        <v>0</v>
      </c>
      <c r="AN1335">
        <f>IF(HR[[#This Row],[EnvironmentSatisfaction]]&lt;=2,1,0)</f>
        <v>0</v>
      </c>
      <c r="AO1335">
        <f>IF(HR[[#This Row],[YearsSinceLastPromotion]]&gt;4,1,0)</f>
        <v>0</v>
      </c>
      <c r="AP1335">
        <f>(HR[[#This Row],[OverTimeFlag]]*1.5+HR[[#This Row],[LowJobSatisFlag]]*2.5+HR[[#This Row],[LowWLBFlag]]*2+HR[[#This Row],[LowSalaryFlag]]*1.5+HR[[#This Row],[LowEnviFlag]]*2+HR[[#This Row],[LowProFlag]]*0.5)/10</f>
        <v>0.25</v>
      </c>
      <c r="AQ1335" t="str">
        <f>IF(A1335&gt;=_xlfn.PERCENTILE.INC($A$2:$A$1000,0.8),"High Risk",
IF(HR[[#This Row],[AttritionRiskScore]]&gt;=_xlfn.PERCENTILE.INC($AP$2:$AP$1000,0.5),"Medium Risk","Low Risk"))</f>
        <v>High Risk</v>
      </c>
      <c r="AR1335">
        <f>(HR[[#This Row],[OverTimeFlag]]*4+HR[[#This Row],[LowWLBFlag]]*3+HR[[#This Row],[LowJobSatisFlag]]*2+HR[[#This Row],[LowProFlag]]*1)/10</f>
        <v>0.2</v>
      </c>
      <c r="AS1335" t="str">
        <f t="shared" si="20"/>
        <v>Low Burnout</v>
      </c>
      <c r="AT1335" t="str">
        <f>IF(HR[[#This Row],[YearsSinceLastPromotion]]&gt;4,"High Stagnation",
IF(HR[[#This Row],[YearsSinceLastPromotion]]&gt;=3,"Medium Stagnation","Low Stagnation"))</f>
        <v>Low Stagnation</v>
      </c>
      <c r="AU1335" t="str">
        <f>IF(HR[[#This Row],[MonthlyIncome]]&lt;4000,"Low Salary",
IF(HR[[#This Row],[MonthlyIncome]]&lt;8000,"Medium Salary","High Salary"))</f>
        <v>Medium Salary</v>
      </c>
    </row>
    <row r="1336" spans="1:47">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IF(HR[[#This Row],[OverTime]]="Yes",1,0)</f>
        <v>0</v>
      </c>
      <c r="AK1336">
        <f>IF(HR[[#This Row],[JobSatisfaction]]&lt;=2,1,0)</f>
        <v>1</v>
      </c>
      <c r="AL1336">
        <f>IF(HR[[#This Row],[WorkLifeBalance]]&lt;=2,1,0)</f>
        <v>1</v>
      </c>
      <c r="AM1336">
        <f>IF(HR[[#This Row],[MonthlyIncome]]&lt;AVERAGE(HR[MonthlyIncome]),1,0)</f>
        <v>1</v>
      </c>
      <c r="AN1336">
        <f>IF(HR[[#This Row],[EnvironmentSatisfaction]]&lt;=2,1,0)</f>
        <v>0</v>
      </c>
      <c r="AO1336">
        <f>IF(HR[[#This Row],[YearsSinceLastPromotion]]&gt;4,1,0)</f>
        <v>1</v>
      </c>
      <c r="AP1336">
        <f>(HR[[#This Row],[OverTimeFlag]]*1.5+HR[[#This Row],[LowJobSatisFlag]]*2.5+HR[[#This Row],[LowWLBFlag]]*2+HR[[#This Row],[LowSalaryFlag]]*1.5+HR[[#This Row],[LowEnviFlag]]*2+HR[[#This Row],[LowProFlag]]*0.5)/10</f>
        <v>0.65</v>
      </c>
      <c r="AQ1336" t="str">
        <f>IF(A1336&gt;=_xlfn.PERCENTILE.INC($A$2:$A$1000,0.8),"High Risk",
IF(HR[[#This Row],[AttritionRiskScore]]&gt;=_xlfn.PERCENTILE.INC($AP$2:$AP$1000,0.5),"Medium Risk","Low Risk"))</f>
        <v>Medium Risk</v>
      </c>
      <c r="AR1336">
        <f>(HR[[#This Row],[OverTimeFlag]]*4+HR[[#This Row],[LowWLBFlag]]*3+HR[[#This Row],[LowJobSatisFlag]]*2+HR[[#This Row],[LowProFlag]]*1)/10</f>
        <v>0.6</v>
      </c>
      <c r="AS1336" t="str">
        <f t="shared" si="20"/>
        <v>Medium Burnout</v>
      </c>
      <c r="AT1336" t="str">
        <f>IF(HR[[#This Row],[YearsSinceLastPromotion]]&gt;4,"High Stagnation",
IF(HR[[#This Row],[YearsSinceLastPromotion]]&gt;=3,"Medium Stagnation","Low Stagnation"))</f>
        <v>High Stagnation</v>
      </c>
      <c r="AU1336" t="str">
        <f>IF(HR[[#This Row],[MonthlyIncome]]&lt;4000,"Low Salary",
IF(HR[[#This Row],[MonthlyIncome]]&lt;8000,"Medium Salary","High Salary"))</f>
        <v>Medium Salary</v>
      </c>
    </row>
    <row r="1337" spans="1:47">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IF(HR[[#This Row],[OverTime]]="Yes",1,0)</f>
        <v>0</v>
      </c>
      <c r="AK1337">
        <f>IF(HR[[#This Row],[JobSatisfaction]]&lt;=2,1,0)</f>
        <v>0</v>
      </c>
      <c r="AL1337">
        <f>IF(HR[[#This Row],[WorkLifeBalance]]&lt;=2,1,0)</f>
        <v>0</v>
      </c>
      <c r="AM1337">
        <f>IF(HR[[#This Row],[MonthlyIncome]]&lt;AVERAGE(HR[MonthlyIncome]),1,0)</f>
        <v>1</v>
      </c>
      <c r="AN1337">
        <f>IF(HR[[#This Row],[EnvironmentSatisfaction]]&lt;=2,1,0)</f>
        <v>0</v>
      </c>
      <c r="AO1337">
        <f>IF(HR[[#This Row],[YearsSinceLastPromotion]]&gt;4,1,0)</f>
        <v>0</v>
      </c>
      <c r="AP1337">
        <f>(HR[[#This Row],[OverTimeFlag]]*1.5+HR[[#This Row],[LowJobSatisFlag]]*2.5+HR[[#This Row],[LowWLBFlag]]*2+HR[[#This Row],[LowSalaryFlag]]*1.5+HR[[#This Row],[LowEnviFlag]]*2+HR[[#This Row],[LowProFlag]]*0.5)/10</f>
        <v>0.15</v>
      </c>
      <c r="AQ1337" t="str">
        <f>IF(A1337&gt;=_xlfn.PERCENTILE.INC($A$2:$A$1000,0.8),"High Risk",
IF(HR[[#This Row],[AttritionRiskScore]]&gt;=_xlfn.PERCENTILE.INC($AP$2:$AP$1000,0.5),"Medium Risk","Low Risk"))</f>
        <v>Low Risk</v>
      </c>
      <c r="AR1337">
        <f>(HR[[#This Row],[OverTimeFlag]]*4+HR[[#This Row],[LowWLBFlag]]*3+HR[[#This Row],[LowJobSatisFlag]]*2+HR[[#This Row],[LowProFlag]]*1)/10</f>
        <v>0</v>
      </c>
      <c r="AS1337" t="str">
        <f t="shared" si="20"/>
        <v>Low Burnout</v>
      </c>
      <c r="AT1337" t="str">
        <f>IF(HR[[#This Row],[YearsSinceLastPromotion]]&gt;4,"High Stagnation",
IF(HR[[#This Row],[YearsSinceLastPromotion]]&gt;=3,"Medium Stagnation","Low Stagnation"))</f>
        <v>Low Stagnation</v>
      </c>
      <c r="AU1337" t="str">
        <f>IF(HR[[#This Row],[MonthlyIncome]]&lt;4000,"Low Salary",
IF(HR[[#This Row],[MonthlyIncome]]&lt;8000,"Medium Salary","High Salary"))</f>
        <v>Low Salary</v>
      </c>
    </row>
    <row r="1338" spans="1:47">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IF(HR[[#This Row],[OverTime]]="Yes",1,0)</f>
        <v>0</v>
      </c>
      <c r="AK1338">
        <f>IF(HR[[#This Row],[JobSatisfaction]]&lt;=2,1,0)</f>
        <v>0</v>
      </c>
      <c r="AL1338">
        <f>IF(HR[[#This Row],[WorkLifeBalance]]&lt;=2,1,0)</f>
        <v>0</v>
      </c>
      <c r="AM1338">
        <f>IF(HR[[#This Row],[MonthlyIncome]]&lt;AVERAGE(HR[MonthlyIncome]),1,0)</f>
        <v>1</v>
      </c>
      <c r="AN1338">
        <f>IF(HR[[#This Row],[EnvironmentSatisfaction]]&lt;=2,1,0)</f>
        <v>1</v>
      </c>
      <c r="AO1338">
        <f>IF(HR[[#This Row],[YearsSinceLastPromotion]]&gt;4,1,0)</f>
        <v>0</v>
      </c>
      <c r="AP1338">
        <f>(HR[[#This Row],[OverTimeFlag]]*1.5+HR[[#This Row],[LowJobSatisFlag]]*2.5+HR[[#This Row],[LowWLBFlag]]*2+HR[[#This Row],[LowSalaryFlag]]*1.5+HR[[#This Row],[LowEnviFlag]]*2+HR[[#This Row],[LowProFlag]]*0.5)/10</f>
        <v>0.35</v>
      </c>
      <c r="AQ1338" t="str">
        <f>IF(A1338&gt;=_xlfn.PERCENTILE.INC($A$2:$A$1000,0.8),"High Risk",
IF(HR[[#This Row],[AttritionRiskScore]]&gt;=_xlfn.PERCENTILE.INC($AP$2:$AP$1000,0.5),"Medium Risk","Low Risk"))</f>
        <v>High Risk</v>
      </c>
      <c r="AR1338">
        <f>(HR[[#This Row],[OverTimeFlag]]*4+HR[[#This Row],[LowWLBFlag]]*3+HR[[#This Row],[LowJobSatisFlag]]*2+HR[[#This Row],[LowProFlag]]*1)/10</f>
        <v>0</v>
      </c>
      <c r="AS1338" t="str">
        <f t="shared" si="20"/>
        <v>Low Burnout</v>
      </c>
      <c r="AT1338" t="str">
        <f>IF(HR[[#This Row],[YearsSinceLastPromotion]]&gt;4,"High Stagnation",
IF(HR[[#This Row],[YearsSinceLastPromotion]]&gt;=3,"Medium Stagnation","Low Stagnation"))</f>
        <v>Low Stagnation</v>
      </c>
      <c r="AU1338" t="str">
        <f>IF(HR[[#This Row],[MonthlyIncome]]&lt;4000,"Low Salary",
IF(HR[[#This Row],[MonthlyIncome]]&lt;8000,"Medium Salary","High Salary"))</f>
        <v>Low Salary</v>
      </c>
    </row>
    <row r="1339" spans="1:47">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IF(HR[[#This Row],[OverTime]]="Yes",1,0)</f>
        <v>0</v>
      </c>
      <c r="AK1339">
        <f>IF(HR[[#This Row],[JobSatisfaction]]&lt;=2,1,0)</f>
        <v>1</v>
      </c>
      <c r="AL1339">
        <f>IF(HR[[#This Row],[WorkLifeBalance]]&lt;=2,1,0)</f>
        <v>0</v>
      </c>
      <c r="AM1339">
        <f>IF(HR[[#This Row],[MonthlyIncome]]&lt;AVERAGE(HR[MonthlyIncome]),1,0)</f>
        <v>1</v>
      </c>
      <c r="AN1339">
        <f>IF(HR[[#This Row],[EnvironmentSatisfaction]]&lt;=2,1,0)</f>
        <v>1</v>
      </c>
      <c r="AO1339">
        <f>IF(HR[[#This Row],[YearsSinceLastPromotion]]&gt;4,1,0)</f>
        <v>0</v>
      </c>
      <c r="AP1339">
        <f>(HR[[#This Row],[OverTimeFlag]]*1.5+HR[[#This Row],[LowJobSatisFlag]]*2.5+HR[[#This Row],[LowWLBFlag]]*2+HR[[#This Row],[LowSalaryFlag]]*1.5+HR[[#This Row],[LowEnviFlag]]*2+HR[[#This Row],[LowProFlag]]*0.5)/10</f>
        <v>0.6</v>
      </c>
      <c r="AQ1339" t="str">
        <f>IF(A1339&gt;=_xlfn.PERCENTILE.INC($A$2:$A$1000,0.8),"High Risk",
IF(HR[[#This Row],[AttritionRiskScore]]&gt;=_xlfn.PERCENTILE.INC($AP$2:$AP$1000,0.5),"Medium Risk","Low Risk"))</f>
        <v>Medium Risk</v>
      </c>
      <c r="AR1339">
        <f>(HR[[#This Row],[OverTimeFlag]]*4+HR[[#This Row],[LowWLBFlag]]*3+HR[[#This Row],[LowJobSatisFlag]]*2+HR[[#This Row],[LowProFlag]]*1)/10</f>
        <v>0.2</v>
      </c>
      <c r="AS1339" t="str">
        <f t="shared" si="20"/>
        <v>Low Burnout</v>
      </c>
      <c r="AT1339" t="str">
        <f>IF(HR[[#This Row],[YearsSinceLastPromotion]]&gt;4,"High Stagnation",
IF(HR[[#This Row],[YearsSinceLastPromotion]]&gt;=3,"Medium Stagnation","Low Stagnation"))</f>
        <v>Low Stagnation</v>
      </c>
      <c r="AU1339" t="str">
        <f>IF(HR[[#This Row],[MonthlyIncome]]&lt;4000,"Low Salary",
IF(HR[[#This Row],[MonthlyIncome]]&lt;8000,"Medium Salary","High Salary"))</f>
        <v>Low Salary</v>
      </c>
    </row>
    <row r="1340" spans="1:47">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IF(HR[[#This Row],[OverTime]]="Yes",1,0)</f>
        <v>0</v>
      </c>
      <c r="AK1340">
        <f>IF(HR[[#This Row],[JobSatisfaction]]&lt;=2,1,0)</f>
        <v>0</v>
      </c>
      <c r="AL1340">
        <f>IF(HR[[#This Row],[WorkLifeBalance]]&lt;=2,1,0)</f>
        <v>1</v>
      </c>
      <c r="AM1340">
        <f>IF(HR[[#This Row],[MonthlyIncome]]&lt;AVERAGE(HR[MonthlyIncome]),1,0)</f>
        <v>1</v>
      </c>
      <c r="AN1340">
        <f>IF(HR[[#This Row],[EnvironmentSatisfaction]]&lt;=2,1,0)</f>
        <v>1</v>
      </c>
      <c r="AO1340">
        <f>IF(HR[[#This Row],[YearsSinceLastPromotion]]&gt;4,1,0)</f>
        <v>0</v>
      </c>
      <c r="AP1340">
        <f>(HR[[#This Row],[OverTimeFlag]]*1.5+HR[[#This Row],[LowJobSatisFlag]]*2.5+HR[[#This Row],[LowWLBFlag]]*2+HR[[#This Row],[LowSalaryFlag]]*1.5+HR[[#This Row],[LowEnviFlag]]*2+HR[[#This Row],[LowProFlag]]*0.5)/10</f>
        <v>0.55000000000000004</v>
      </c>
      <c r="AQ1340" t="str">
        <f>IF(A1340&gt;=_xlfn.PERCENTILE.INC($A$2:$A$1000,0.8),"High Risk",
IF(HR[[#This Row],[AttritionRiskScore]]&gt;=_xlfn.PERCENTILE.INC($AP$2:$AP$1000,0.5),"Medium Risk","Low Risk"))</f>
        <v>Medium Risk</v>
      </c>
      <c r="AR1340">
        <f>(HR[[#This Row],[OverTimeFlag]]*4+HR[[#This Row],[LowWLBFlag]]*3+HR[[#This Row],[LowJobSatisFlag]]*2+HR[[#This Row],[LowProFlag]]*1)/10</f>
        <v>0.3</v>
      </c>
      <c r="AS1340" t="str">
        <f t="shared" si="20"/>
        <v>Low Burnout</v>
      </c>
      <c r="AT1340" t="str">
        <f>IF(HR[[#This Row],[YearsSinceLastPromotion]]&gt;4,"High Stagnation",
IF(HR[[#This Row],[YearsSinceLastPromotion]]&gt;=3,"Medium Stagnation","Low Stagnation"))</f>
        <v>Low Stagnation</v>
      </c>
      <c r="AU1340" t="str">
        <f>IF(HR[[#This Row],[MonthlyIncome]]&lt;4000,"Low Salary",
IF(HR[[#This Row],[MonthlyIncome]]&lt;8000,"Medium Salary","High Salary"))</f>
        <v>Low Salary</v>
      </c>
    </row>
    <row r="1341" spans="1:47">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IF(HR[[#This Row],[OverTime]]="Yes",1,0)</f>
        <v>1</v>
      </c>
      <c r="AK1341">
        <f>IF(HR[[#This Row],[JobSatisfaction]]&lt;=2,1,0)</f>
        <v>1</v>
      </c>
      <c r="AL1341">
        <f>IF(HR[[#This Row],[WorkLifeBalance]]&lt;=2,1,0)</f>
        <v>0</v>
      </c>
      <c r="AM1341">
        <f>IF(HR[[#This Row],[MonthlyIncome]]&lt;AVERAGE(HR[MonthlyIncome]),1,0)</f>
        <v>1</v>
      </c>
      <c r="AN1341">
        <f>IF(HR[[#This Row],[EnvironmentSatisfaction]]&lt;=2,1,0)</f>
        <v>0</v>
      </c>
      <c r="AO1341">
        <f>IF(HR[[#This Row],[YearsSinceLastPromotion]]&gt;4,1,0)</f>
        <v>0</v>
      </c>
      <c r="AP1341">
        <f>(HR[[#This Row],[OverTimeFlag]]*1.5+HR[[#This Row],[LowJobSatisFlag]]*2.5+HR[[#This Row],[LowWLBFlag]]*2+HR[[#This Row],[LowSalaryFlag]]*1.5+HR[[#This Row],[LowEnviFlag]]*2+HR[[#This Row],[LowProFlag]]*0.5)/10</f>
        <v>0.55000000000000004</v>
      </c>
      <c r="AQ1341" t="str">
        <f>IF(A1341&gt;=_xlfn.PERCENTILE.INC($A$2:$A$1000,0.8),"High Risk",
IF(HR[[#This Row],[AttritionRiskScore]]&gt;=_xlfn.PERCENTILE.INC($AP$2:$AP$1000,0.5),"Medium Risk","Low Risk"))</f>
        <v>Medium Risk</v>
      </c>
      <c r="AR1341">
        <f>(HR[[#This Row],[OverTimeFlag]]*4+HR[[#This Row],[LowWLBFlag]]*3+HR[[#This Row],[LowJobSatisFlag]]*2+HR[[#This Row],[LowProFlag]]*1)/10</f>
        <v>0.6</v>
      </c>
      <c r="AS1341" t="str">
        <f t="shared" si="20"/>
        <v>Medium Burnout</v>
      </c>
      <c r="AT1341" t="str">
        <f>IF(HR[[#This Row],[YearsSinceLastPromotion]]&gt;4,"High Stagnation",
IF(HR[[#This Row],[YearsSinceLastPromotion]]&gt;=3,"Medium Stagnation","Low Stagnation"))</f>
        <v>Low Stagnation</v>
      </c>
      <c r="AU1341" t="str">
        <f>IF(HR[[#This Row],[MonthlyIncome]]&lt;4000,"Low Salary",
IF(HR[[#This Row],[MonthlyIncome]]&lt;8000,"Medium Salary","High Salary"))</f>
        <v>Low Salary</v>
      </c>
    </row>
    <row r="1342" spans="1:47">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IF(HR[[#This Row],[OverTime]]="Yes",1,0)</f>
        <v>1</v>
      </c>
      <c r="AK1342">
        <f>IF(HR[[#This Row],[JobSatisfaction]]&lt;=2,1,0)</f>
        <v>0</v>
      </c>
      <c r="AL1342">
        <f>IF(HR[[#This Row],[WorkLifeBalance]]&lt;=2,1,0)</f>
        <v>0</v>
      </c>
      <c r="AM1342">
        <f>IF(HR[[#This Row],[MonthlyIncome]]&lt;AVERAGE(HR[MonthlyIncome]),1,0)</f>
        <v>1</v>
      </c>
      <c r="AN1342">
        <f>IF(HR[[#This Row],[EnvironmentSatisfaction]]&lt;=2,1,0)</f>
        <v>1</v>
      </c>
      <c r="AO1342">
        <f>IF(HR[[#This Row],[YearsSinceLastPromotion]]&gt;4,1,0)</f>
        <v>0</v>
      </c>
      <c r="AP1342">
        <f>(HR[[#This Row],[OverTimeFlag]]*1.5+HR[[#This Row],[LowJobSatisFlag]]*2.5+HR[[#This Row],[LowWLBFlag]]*2+HR[[#This Row],[LowSalaryFlag]]*1.5+HR[[#This Row],[LowEnviFlag]]*2+HR[[#This Row],[LowProFlag]]*0.5)/10</f>
        <v>0.5</v>
      </c>
      <c r="AQ1342" t="str">
        <f>IF(A1342&gt;=_xlfn.PERCENTILE.INC($A$2:$A$1000,0.8),"High Risk",
IF(HR[[#This Row],[AttritionRiskScore]]&gt;=_xlfn.PERCENTILE.INC($AP$2:$AP$1000,0.5),"Medium Risk","Low Risk"))</f>
        <v>Medium Risk</v>
      </c>
      <c r="AR1342">
        <f>(HR[[#This Row],[OverTimeFlag]]*4+HR[[#This Row],[LowWLBFlag]]*3+HR[[#This Row],[LowJobSatisFlag]]*2+HR[[#This Row],[LowProFlag]]*1)/10</f>
        <v>0.4</v>
      </c>
      <c r="AS1342" t="str">
        <f t="shared" si="20"/>
        <v>Medium Burnout</v>
      </c>
      <c r="AT1342" t="str">
        <f>IF(HR[[#This Row],[YearsSinceLastPromotion]]&gt;4,"High Stagnation",
IF(HR[[#This Row],[YearsSinceLastPromotion]]&gt;=3,"Medium Stagnation","Low Stagnation"))</f>
        <v>Low Stagnation</v>
      </c>
      <c r="AU1342" t="str">
        <f>IF(HR[[#This Row],[MonthlyIncome]]&lt;4000,"Low Salary",
IF(HR[[#This Row],[MonthlyIncome]]&lt;8000,"Medium Salary","High Salary"))</f>
        <v>Medium Salary</v>
      </c>
    </row>
    <row r="1343" spans="1:47">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IF(HR[[#This Row],[OverTime]]="Yes",1,0)</f>
        <v>0</v>
      </c>
      <c r="AK1343">
        <f>IF(HR[[#This Row],[JobSatisfaction]]&lt;=2,1,0)</f>
        <v>0</v>
      </c>
      <c r="AL1343">
        <f>IF(HR[[#This Row],[WorkLifeBalance]]&lt;=2,1,0)</f>
        <v>0</v>
      </c>
      <c r="AM1343">
        <f>IF(HR[[#This Row],[MonthlyIncome]]&lt;AVERAGE(HR[MonthlyIncome]),1,0)</f>
        <v>1</v>
      </c>
      <c r="AN1343">
        <f>IF(HR[[#This Row],[EnvironmentSatisfaction]]&lt;=2,1,0)</f>
        <v>1</v>
      </c>
      <c r="AO1343">
        <f>IF(HR[[#This Row],[YearsSinceLastPromotion]]&gt;4,1,0)</f>
        <v>0</v>
      </c>
      <c r="AP1343">
        <f>(HR[[#This Row],[OverTimeFlag]]*1.5+HR[[#This Row],[LowJobSatisFlag]]*2.5+HR[[#This Row],[LowWLBFlag]]*2+HR[[#This Row],[LowSalaryFlag]]*1.5+HR[[#This Row],[LowEnviFlag]]*2+HR[[#This Row],[LowProFlag]]*0.5)/10</f>
        <v>0.35</v>
      </c>
      <c r="AQ1343" t="str">
        <f>IF(A1343&gt;=_xlfn.PERCENTILE.INC($A$2:$A$1000,0.8),"High Risk",
IF(HR[[#This Row],[AttritionRiskScore]]&gt;=_xlfn.PERCENTILE.INC($AP$2:$AP$1000,0.5),"Medium Risk","Low Risk"))</f>
        <v>Medium Risk</v>
      </c>
      <c r="AR1343">
        <f>(HR[[#This Row],[OverTimeFlag]]*4+HR[[#This Row],[LowWLBFlag]]*3+HR[[#This Row],[LowJobSatisFlag]]*2+HR[[#This Row],[LowProFlag]]*1)/10</f>
        <v>0</v>
      </c>
      <c r="AS1343" t="str">
        <f t="shared" si="20"/>
        <v>Low Burnout</v>
      </c>
      <c r="AT1343" t="str">
        <f>IF(HR[[#This Row],[YearsSinceLastPromotion]]&gt;4,"High Stagnation",
IF(HR[[#This Row],[YearsSinceLastPromotion]]&gt;=3,"Medium Stagnation","Low Stagnation"))</f>
        <v>Low Stagnation</v>
      </c>
      <c r="AU1343" t="str">
        <f>IF(HR[[#This Row],[MonthlyIncome]]&lt;4000,"Low Salary",
IF(HR[[#This Row],[MonthlyIncome]]&lt;8000,"Medium Salary","High Salary"))</f>
        <v>Medium Salary</v>
      </c>
    </row>
    <row r="1344" spans="1:47">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IF(HR[[#This Row],[OverTime]]="Yes",1,0)</f>
        <v>1</v>
      </c>
      <c r="AK1344">
        <f>IF(HR[[#This Row],[JobSatisfaction]]&lt;=2,1,0)</f>
        <v>0</v>
      </c>
      <c r="AL1344">
        <f>IF(HR[[#This Row],[WorkLifeBalance]]&lt;=2,1,0)</f>
        <v>0</v>
      </c>
      <c r="AM1344">
        <f>IF(HR[[#This Row],[MonthlyIncome]]&lt;AVERAGE(HR[MonthlyIncome]),1,0)</f>
        <v>0</v>
      </c>
      <c r="AN1344">
        <f>IF(HR[[#This Row],[EnvironmentSatisfaction]]&lt;=2,1,0)</f>
        <v>0</v>
      </c>
      <c r="AO1344">
        <f>IF(HR[[#This Row],[YearsSinceLastPromotion]]&gt;4,1,0)</f>
        <v>0</v>
      </c>
      <c r="AP1344">
        <f>(HR[[#This Row],[OverTimeFlag]]*1.5+HR[[#This Row],[LowJobSatisFlag]]*2.5+HR[[#This Row],[LowWLBFlag]]*2+HR[[#This Row],[LowSalaryFlag]]*1.5+HR[[#This Row],[LowEnviFlag]]*2+HR[[#This Row],[LowProFlag]]*0.5)/10</f>
        <v>0.15</v>
      </c>
      <c r="AQ1344" t="str">
        <f>IF(A1344&gt;=_xlfn.PERCENTILE.INC($A$2:$A$1000,0.8),"High Risk",
IF(HR[[#This Row],[AttritionRiskScore]]&gt;=_xlfn.PERCENTILE.INC($AP$2:$AP$1000,0.5),"Medium Risk","Low Risk"))</f>
        <v>Low Risk</v>
      </c>
      <c r="AR1344">
        <f>(HR[[#This Row],[OverTimeFlag]]*4+HR[[#This Row],[LowWLBFlag]]*3+HR[[#This Row],[LowJobSatisFlag]]*2+HR[[#This Row],[LowProFlag]]*1)/10</f>
        <v>0.4</v>
      </c>
      <c r="AS1344" t="str">
        <f t="shared" si="20"/>
        <v>Medium Burnout</v>
      </c>
      <c r="AT1344" t="str">
        <f>IF(HR[[#This Row],[YearsSinceLastPromotion]]&gt;4,"High Stagnation",
IF(HR[[#This Row],[YearsSinceLastPromotion]]&gt;=3,"Medium Stagnation","Low Stagnation"))</f>
        <v>Low Stagnation</v>
      </c>
      <c r="AU1344" t="str">
        <f>IF(HR[[#This Row],[MonthlyIncome]]&lt;4000,"Low Salary",
IF(HR[[#This Row],[MonthlyIncome]]&lt;8000,"Medium Salary","High Salary"))</f>
        <v>High Salary</v>
      </c>
    </row>
    <row r="1345" spans="1:47">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IF(HR[[#This Row],[OverTime]]="Yes",1,0)</f>
        <v>0</v>
      </c>
      <c r="AK1345">
        <f>IF(HR[[#This Row],[JobSatisfaction]]&lt;=2,1,0)</f>
        <v>1</v>
      </c>
      <c r="AL1345">
        <f>IF(HR[[#This Row],[WorkLifeBalance]]&lt;=2,1,0)</f>
        <v>0</v>
      </c>
      <c r="AM1345">
        <f>IF(HR[[#This Row],[MonthlyIncome]]&lt;AVERAGE(HR[MonthlyIncome]),1,0)</f>
        <v>1</v>
      </c>
      <c r="AN1345">
        <f>IF(HR[[#This Row],[EnvironmentSatisfaction]]&lt;=2,1,0)</f>
        <v>0</v>
      </c>
      <c r="AO1345">
        <f>IF(HR[[#This Row],[YearsSinceLastPromotion]]&gt;4,1,0)</f>
        <v>0</v>
      </c>
      <c r="AP1345">
        <f>(HR[[#This Row],[OverTimeFlag]]*1.5+HR[[#This Row],[LowJobSatisFlag]]*2.5+HR[[#This Row],[LowWLBFlag]]*2+HR[[#This Row],[LowSalaryFlag]]*1.5+HR[[#This Row],[LowEnviFlag]]*2+HR[[#This Row],[LowProFlag]]*0.5)/10</f>
        <v>0.4</v>
      </c>
      <c r="AQ1345" t="str">
        <f>IF(A1345&gt;=_xlfn.PERCENTILE.INC($A$2:$A$1000,0.8),"High Risk",
IF(HR[[#This Row],[AttritionRiskScore]]&gt;=_xlfn.PERCENTILE.INC($AP$2:$AP$1000,0.5),"Medium Risk","Low Risk"))</f>
        <v>Medium Risk</v>
      </c>
      <c r="AR1345">
        <f>(HR[[#This Row],[OverTimeFlag]]*4+HR[[#This Row],[LowWLBFlag]]*3+HR[[#This Row],[LowJobSatisFlag]]*2+HR[[#This Row],[LowProFlag]]*1)/10</f>
        <v>0.2</v>
      </c>
      <c r="AS1345" t="str">
        <f t="shared" si="20"/>
        <v>Low Burnout</v>
      </c>
      <c r="AT1345" t="str">
        <f>IF(HR[[#This Row],[YearsSinceLastPromotion]]&gt;4,"High Stagnation",
IF(HR[[#This Row],[YearsSinceLastPromotion]]&gt;=3,"Medium Stagnation","Low Stagnation"))</f>
        <v>Low Stagnation</v>
      </c>
      <c r="AU1345" t="str">
        <f>IF(HR[[#This Row],[MonthlyIncome]]&lt;4000,"Low Salary",
IF(HR[[#This Row],[MonthlyIncome]]&lt;8000,"Medium Salary","High Salary"))</f>
        <v>Low Salary</v>
      </c>
    </row>
    <row r="1346" spans="1:47">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IF(HR[[#This Row],[OverTime]]="Yes",1,0)</f>
        <v>1</v>
      </c>
      <c r="AK1346">
        <f>IF(HR[[#This Row],[JobSatisfaction]]&lt;=2,1,0)</f>
        <v>1</v>
      </c>
      <c r="AL1346">
        <f>IF(HR[[#This Row],[WorkLifeBalance]]&lt;=2,1,0)</f>
        <v>0</v>
      </c>
      <c r="AM1346">
        <f>IF(HR[[#This Row],[MonthlyIncome]]&lt;AVERAGE(HR[MonthlyIncome]),1,0)</f>
        <v>1</v>
      </c>
      <c r="AN1346">
        <f>IF(HR[[#This Row],[EnvironmentSatisfaction]]&lt;=2,1,0)</f>
        <v>0</v>
      </c>
      <c r="AO1346">
        <f>IF(HR[[#This Row],[YearsSinceLastPromotion]]&gt;4,1,0)</f>
        <v>0</v>
      </c>
      <c r="AP1346">
        <f>(HR[[#This Row],[OverTimeFlag]]*1.5+HR[[#This Row],[LowJobSatisFlag]]*2.5+HR[[#This Row],[LowWLBFlag]]*2+HR[[#This Row],[LowSalaryFlag]]*1.5+HR[[#This Row],[LowEnviFlag]]*2+HR[[#This Row],[LowProFlag]]*0.5)/10</f>
        <v>0.55000000000000004</v>
      </c>
      <c r="AQ1346" t="str">
        <f>IF(A1346&gt;=_xlfn.PERCENTILE.INC($A$2:$A$1000,0.8),"High Risk",
IF(HR[[#This Row],[AttritionRiskScore]]&gt;=_xlfn.PERCENTILE.INC($AP$2:$AP$1000,0.5),"Medium Risk","Low Risk"))</f>
        <v>Medium Risk</v>
      </c>
      <c r="AR1346">
        <f>(HR[[#This Row],[OverTimeFlag]]*4+HR[[#This Row],[LowWLBFlag]]*3+HR[[#This Row],[LowJobSatisFlag]]*2+HR[[#This Row],[LowProFlag]]*1)/10</f>
        <v>0.6</v>
      </c>
      <c r="AS1346" t="str">
        <f t="shared" ref="AS1346:AS1409" si="21">IF(AR1346&gt;=0.7,"High Burnout",IF(AR1346&gt;=0.4,"Medium Burnout","Low Burnout"))</f>
        <v>Medium Burnout</v>
      </c>
      <c r="AT1346" t="str">
        <f>IF(HR[[#This Row],[YearsSinceLastPromotion]]&gt;4,"High Stagnation",
IF(HR[[#This Row],[YearsSinceLastPromotion]]&gt;=3,"Medium Stagnation","Low Stagnation"))</f>
        <v>Low Stagnation</v>
      </c>
      <c r="AU1346" t="str">
        <f>IF(HR[[#This Row],[MonthlyIncome]]&lt;4000,"Low Salary",
IF(HR[[#This Row],[MonthlyIncome]]&lt;8000,"Medium Salary","High Salary"))</f>
        <v>Medium Salary</v>
      </c>
    </row>
    <row r="1347" spans="1:47">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IF(HR[[#This Row],[OverTime]]="Yes",1,0)</f>
        <v>1</v>
      </c>
      <c r="AK1347">
        <f>IF(HR[[#This Row],[JobSatisfaction]]&lt;=2,1,0)</f>
        <v>1</v>
      </c>
      <c r="AL1347">
        <f>IF(HR[[#This Row],[WorkLifeBalance]]&lt;=2,1,0)</f>
        <v>0</v>
      </c>
      <c r="AM1347">
        <f>IF(HR[[#This Row],[MonthlyIncome]]&lt;AVERAGE(HR[MonthlyIncome]),1,0)</f>
        <v>1</v>
      </c>
      <c r="AN1347">
        <f>IF(HR[[#This Row],[EnvironmentSatisfaction]]&lt;=2,1,0)</f>
        <v>0</v>
      </c>
      <c r="AO1347">
        <f>IF(HR[[#This Row],[YearsSinceLastPromotion]]&gt;4,1,0)</f>
        <v>0</v>
      </c>
      <c r="AP1347">
        <f>(HR[[#This Row],[OverTimeFlag]]*1.5+HR[[#This Row],[LowJobSatisFlag]]*2.5+HR[[#This Row],[LowWLBFlag]]*2+HR[[#This Row],[LowSalaryFlag]]*1.5+HR[[#This Row],[LowEnviFlag]]*2+HR[[#This Row],[LowProFlag]]*0.5)/10</f>
        <v>0.55000000000000004</v>
      </c>
      <c r="AQ1347" t="str">
        <f>IF(A1347&gt;=_xlfn.PERCENTILE.INC($A$2:$A$1000,0.8),"High Risk",
IF(HR[[#This Row],[AttritionRiskScore]]&gt;=_xlfn.PERCENTILE.INC($AP$2:$AP$1000,0.5),"Medium Risk","Low Risk"))</f>
        <v>Medium Risk</v>
      </c>
      <c r="AR1347">
        <f>(HR[[#This Row],[OverTimeFlag]]*4+HR[[#This Row],[LowWLBFlag]]*3+HR[[#This Row],[LowJobSatisFlag]]*2+HR[[#This Row],[LowProFlag]]*1)/10</f>
        <v>0.6</v>
      </c>
      <c r="AS1347" t="str">
        <f t="shared" si="21"/>
        <v>Medium Burnout</v>
      </c>
      <c r="AT1347" t="str">
        <f>IF(HR[[#This Row],[YearsSinceLastPromotion]]&gt;4,"High Stagnation",
IF(HR[[#This Row],[YearsSinceLastPromotion]]&gt;=3,"Medium Stagnation","Low Stagnation"))</f>
        <v>Low Stagnation</v>
      </c>
      <c r="AU1347" t="str">
        <f>IF(HR[[#This Row],[MonthlyIncome]]&lt;4000,"Low Salary",
IF(HR[[#This Row],[MonthlyIncome]]&lt;8000,"Medium Salary","High Salary"))</f>
        <v>Medium Salary</v>
      </c>
    </row>
    <row r="1348" spans="1:47">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IF(HR[[#This Row],[OverTime]]="Yes",1,0)</f>
        <v>0</v>
      </c>
      <c r="AK1348">
        <f>IF(HR[[#This Row],[JobSatisfaction]]&lt;=2,1,0)</f>
        <v>0</v>
      </c>
      <c r="AL1348">
        <f>IF(HR[[#This Row],[WorkLifeBalance]]&lt;=2,1,0)</f>
        <v>1</v>
      </c>
      <c r="AM1348">
        <f>IF(HR[[#This Row],[MonthlyIncome]]&lt;AVERAGE(HR[MonthlyIncome]),1,0)</f>
        <v>1</v>
      </c>
      <c r="AN1348">
        <f>IF(HR[[#This Row],[EnvironmentSatisfaction]]&lt;=2,1,0)</f>
        <v>1</v>
      </c>
      <c r="AO1348">
        <f>IF(HR[[#This Row],[YearsSinceLastPromotion]]&gt;4,1,0)</f>
        <v>0</v>
      </c>
      <c r="AP1348">
        <f>(HR[[#This Row],[OverTimeFlag]]*1.5+HR[[#This Row],[LowJobSatisFlag]]*2.5+HR[[#This Row],[LowWLBFlag]]*2+HR[[#This Row],[LowSalaryFlag]]*1.5+HR[[#This Row],[LowEnviFlag]]*2+HR[[#This Row],[LowProFlag]]*0.5)/10</f>
        <v>0.55000000000000004</v>
      </c>
      <c r="AQ1348" t="str">
        <f>IF(A1348&gt;=_xlfn.PERCENTILE.INC($A$2:$A$1000,0.8),"High Risk",
IF(HR[[#This Row],[AttritionRiskScore]]&gt;=_xlfn.PERCENTILE.INC($AP$2:$AP$1000,0.5),"Medium Risk","Low Risk"))</f>
        <v>High Risk</v>
      </c>
      <c r="AR1348">
        <f>(HR[[#This Row],[OverTimeFlag]]*4+HR[[#This Row],[LowWLBFlag]]*3+HR[[#This Row],[LowJobSatisFlag]]*2+HR[[#This Row],[LowProFlag]]*1)/10</f>
        <v>0.3</v>
      </c>
      <c r="AS1348" t="str">
        <f t="shared" si="21"/>
        <v>Low Burnout</v>
      </c>
      <c r="AT1348" t="str">
        <f>IF(HR[[#This Row],[YearsSinceLastPromotion]]&gt;4,"High Stagnation",
IF(HR[[#This Row],[YearsSinceLastPromotion]]&gt;=3,"Medium Stagnation","Low Stagnation"))</f>
        <v>Medium Stagnation</v>
      </c>
      <c r="AU1348" t="str">
        <f>IF(HR[[#This Row],[MonthlyIncome]]&lt;4000,"Low Salary",
IF(HR[[#This Row],[MonthlyIncome]]&lt;8000,"Medium Salary","High Salary"))</f>
        <v>Medium Salary</v>
      </c>
    </row>
    <row r="1349" spans="1:47">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IF(HR[[#This Row],[OverTime]]="Yes",1,0)</f>
        <v>0</v>
      </c>
      <c r="AK1349">
        <f>IF(HR[[#This Row],[JobSatisfaction]]&lt;=2,1,0)</f>
        <v>0</v>
      </c>
      <c r="AL1349">
        <f>IF(HR[[#This Row],[WorkLifeBalance]]&lt;=2,1,0)</f>
        <v>1</v>
      </c>
      <c r="AM1349">
        <f>IF(HR[[#This Row],[MonthlyIncome]]&lt;AVERAGE(HR[MonthlyIncome]),1,0)</f>
        <v>1</v>
      </c>
      <c r="AN1349">
        <f>IF(HR[[#This Row],[EnvironmentSatisfaction]]&lt;=2,1,0)</f>
        <v>1</v>
      </c>
      <c r="AO1349">
        <f>IF(HR[[#This Row],[YearsSinceLastPromotion]]&gt;4,1,0)</f>
        <v>0</v>
      </c>
      <c r="AP1349">
        <f>(HR[[#This Row],[OverTimeFlag]]*1.5+HR[[#This Row],[LowJobSatisFlag]]*2.5+HR[[#This Row],[LowWLBFlag]]*2+HR[[#This Row],[LowSalaryFlag]]*1.5+HR[[#This Row],[LowEnviFlag]]*2+HR[[#This Row],[LowProFlag]]*0.5)/10</f>
        <v>0.55000000000000004</v>
      </c>
      <c r="AQ1349" t="str">
        <f>IF(A1349&gt;=_xlfn.PERCENTILE.INC($A$2:$A$1000,0.8),"High Risk",
IF(HR[[#This Row],[AttritionRiskScore]]&gt;=_xlfn.PERCENTILE.INC($AP$2:$AP$1000,0.5),"Medium Risk","Low Risk"))</f>
        <v>Medium Risk</v>
      </c>
      <c r="AR1349">
        <f>(HR[[#This Row],[OverTimeFlag]]*4+HR[[#This Row],[LowWLBFlag]]*3+HR[[#This Row],[LowJobSatisFlag]]*2+HR[[#This Row],[LowProFlag]]*1)/10</f>
        <v>0.3</v>
      </c>
      <c r="AS1349" t="str">
        <f t="shared" si="21"/>
        <v>Low Burnout</v>
      </c>
      <c r="AT1349" t="str">
        <f>IF(HR[[#This Row],[YearsSinceLastPromotion]]&gt;4,"High Stagnation",
IF(HR[[#This Row],[YearsSinceLastPromotion]]&gt;=3,"Medium Stagnation","Low Stagnation"))</f>
        <v>Low Stagnation</v>
      </c>
      <c r="AU1349" t="str">
        <f>IF(HR[[#This Row],[MonthlyIncome]]&lt;4000,"Low Salary",
IF(HR[[#This Row],[MonthlyIncome]]&lt;8000,"Medium Salary","High Salary"))</f>
        <v>Low Salary</v>
      </c>
    </row>
    <row r="1350" spans="1:47">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IF(HR[[#This Row],[OverTime]]="Yes",1,0)</f>
        <v>0</v>
      </c>
      <c r="AK1350">
        <f>IF(HR[[#This Row],[JobSatisfaction]]&lt;=2,1,0)</f>
        <v>1</v>
      </c>
      <c r="AL1350">
        <f>IF(HR[[#This Row],[WorkLifeBalance]]&lt;=2,1,0)</f>
        <v>0</v>
      </c>
      <c r="AM1350">
        <f>IF(HR[[#This Row],[MonthlyIncome]]&lt;AVERAGE(HR[MonthlyIncome]),1,0)</f>
        <v>0</v>
      </c>
      <c r="AN1350">
        <f>IF(HR[[#This Row],[EnvironmentSatisfaction]]&lt;=2,1,0)</f>
        <v>1</v>
      </c>
      <c r="AO1350">
        <f>IF(HR[[#This Row],[YearsSinceLastPromotion]]&gt;4,1,0)</f>
        <v>1</v>
      </c>
      <c r="AP1350">
        <f>(HR[[#This Row],[OverTimeFlag]]*1.5+HR[[#This Row],[LowJobSatisFlag]]*2.5+HR[[#This Row],[LowWLBFlag]]*2+HR[[#This Row],[LowSalaryFlag]]*1.5+HR[[#This Row],[LowEnviFlag]]*2+HR[[#This Row],[LowProFlag]]*0.5)/10</f>
        <v>0.5</v>
      </c>
      <c r="AQ1350" t="str">
        <f>IF(A1350&gt;=_xlfn.PERCENTILE.INC($A$2:$A$1000,0.8),"High Risk",
IF(HR[[#This Row],[AttritionRiskScore]]&gt;=_xlfn.PERCENTILE.INC($AP$2:$AP$1000,0.5),"Medium Risk","Low Risk"))</f>
        <v>Medium Risk</v>
      </c>
      <c r="AR1350">
        <f>(HR[[#This Row],[OverTimeFlag]]*4+HR[[#This Row],[LowWLBFlag]]*3+HR[[#This Row],[LowJobSatisFlag]]*2+HR[[#This Row],[LowProFlag]]*1)/10</f>
        <v>0.3</v>
      </c>
      <c r="AS1350" t="str">
        <f t="shared" si="21"/>
        <v>Low Burnout</v>
      </c>
      <c r="AT1350" t="str">
        <f>IF(HR[[#This Row],[YearsSinceLastPromotion]]&gt;4,"High Stagnation",
IF(HR[[#This Row],[YearsSinceLastPromotion]]&gt;=3,"Medium Stagnation","Low Stagnation"))</f>
        <v>High Stagnation</v>
      </c>
      <c r="AU1350" t="str">
        <f>IF(HR[[#This Row],[MonthlyIncome]]&lt;4000,"Low Salary",
IF(HR[[#This Row],[MonthlyIncome]]&lt;8000,"Medium Salary","High Salary"))</f>
        <v>High Salary</v>
      </c>
    </row>
    <row r="1351" spans="1:47">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IF(HR[[#This Row],[OverTime]]="Yes",1,0)</f>
        <v>1</v>
      </c>
      <c r="AK1351">
        <f>IF(HR[[#This Row],[JobSatisfaction]]&lt;=2,1,0)</f>
        <v>0</v>
      </c>
      <c r="AL1351">
        <f>IF(HR[[#This Row],[WorkLifeBalance]]&lt;=2,1,0)</f>
        <v>1</v>
      </c>
      <c r="AM1351">
        <f>IF(HR[[#This Row],[MonthlyIncome]]&lt;AVERAGE(HR[MonthlyIncome]),1,0)</f>
        <v>1</v>
      </c>
      <c r="AN1351">
        <f>IF(HR[[#This Row],[EnvironmentSatisfaction]]&lt;=2,1,0)</f>
        <v>1</v>
      </c>
      <c r="AO1351">
        <f>IF(HR[[#This Row],[YearsSinceLastPromotion]]&gt;4,1,0)</f>
        <v>0</v>
      </c>
      <c r="AP1351">
        <f>(HR[[#This Row],[OverTimeFlag]]*1.5+HR[[#This Row],[LowJobSatisFlag]]*2.5+HR[[#This Row],[LowWLBFlag]]*2+HR[[#This Row],[LowSalaryFlag]]*1.5+HR[[#This Row],[LowEnviFlag]]*2+HR[[#This Row],[LowProFlag]]*0.5)/10</f>
        <v>0.7</v>
      </c>
      <c r="AQ1351" t="str">
        <f>IF(A1351&gt;=_xlfn.PERCENTILE.INC($A$2:$A$1000,0.8),"High Risk",
IF(HR[[#This Row],[AttritionRiskScore]]&gt;=_xlfn.PERCENTILE.INC($AP$2:$AP$1000,0.5),"Medium Risk","Low Risk"))</f>
        <v>Medium Risk</v>
      </c>
      <c r="AR1351">
        <f>(HR[[#This Row],[OverTimeFlag]]*4+HR[[#This Row],[LowWLBFlag]]*3+HR[[#This Row],[LowJobSatisFlag]]*2+HR[[#This Row],[LowProFlag]]*1)/10</f>
        <v>0.7</v>
      </c>
      <c r="AS1351" t="str">
        <f t="shared" si="21"/>
        <v>High Burnout</v>
      </c>
      <c r="AT1351" t="str">
        <f>IF(HR[[#This Row],[YearsSinceLastPromotion]]&gt;4,"High Stagnation",
IF(HR[[#This Row],[YearsSinceLastPromotion]]&gt;=3,"Medium Stagnation","Low Stagnation"))</f>
        <v>Low Stagnation</v>
      </c>
      <c r="AU1351" t="str">
        <f>IF(HR[[#This Row],[MonthlyIncome]]&lt;4000,"Low Salary",
IF(HR[[#This Row],[MonthlyIncome]]&lt;8000,"Medium Salary","High Salary"))</f>
        <v>Low Salary</v>
      </c>
    </row>
    <row r="1352" spans="1:47">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IF(HR[[#This Row],[OverTime]]="Yes",1,0)</f>
        <v>0</v>
      </c>
      <c r="AK1352">
        <f>IF(HR[[#This Row],[JobSatisfaction]]&lt;=2,1,0)</f>
        <v>0</v>
      </c>
      <c r="AL1352">
        <f>IF(HR[[#This Row],[WorkLifeBalance]]&lt;=2,1,0)</f>
        <v>1</v>
      </c>
      <c r="AM1352">
        <f>IF(HR[[#This Row],[MonthlyIncome]]&lt;AVERAGE(HR[MonthlyIncome]),1,0)</f>
        <v>1</v>
      </c>
      <c r="AN1352">
        <f>IF(HR[[#This Row],[EnvironmentSatisfaction]]&lt;=2,1,0)</f>
        <v>1</v>
      </c>
      <c r="AO1352">
        <f>IF(HR[[#This Row],[YearsSinceLastPromotion]]&gt;4,1,0)</f>
        <v>0</v>
      </c>
      <c r="AP1352">
        <f>(HR[[#This Row],[OverTimeFlag]]*1.5+HR[[#This Row],[LowJobSatisFlag]]*2.5+HR[[#This Row],[LowWLBFlag]]*2+HR[[#This Row],[LowSalaryFlag]]*1.5+HR[[#This Row],[LowEnviFlag]]*2+HR[[#This Row],[LowProFlag]]*0.5)/10</f>
        <v>0.55000000000000004</v>
      </c>
      <c r="AQ1352" t="str">
        <f>IF(A1352&gt;=_xlfn.PERCENTILE.INC($A$2:$A$1000,0.8),"High Risk",
IF(HR[[#This Row],[AttritionRiskScore]]&gt;=_xlfn.PERCENTILE.INC($AP$2:$AP$1000,0.5),"Medium Risk","Low Risk"))</f>
        <v>Medium Risk</v>
      </c>
      <c r="AR1352">
        <f>(HR[[#This Row],[OverTimeFlag]]*4+HR[[#This Row],[LowWLBFlag]]*3+HR[[#This Row],[LowJobSatisFlag]]*2+HR[[#This Row],[LowProFlag]]*1)/10</f>
        <v>0.3</v>
      </c>
      <c r="AS1352" t="str">
        <f t="shared" si="21"/>
        <v>Low Burnout</v>
      </c>
      <c r="AT1352" t="str">
        <f>IF(HR[[#This Row],[YearsSinceLastPromotion]]&gt;4,"High Stagnation",
IF(HR[[#This Row],[YearsSinceLastPromotion]]&gt;=3,"Medium Stagnation","Low Stagnation"))</f>
        <v>Low Stagnation</v>
      </c>
      <c r="AU1352" t="str">
        <f>IF(HR[[#This Row],[MonthlyIncome]]&lt;4000,"Low Salary",
IF(HR[[#This Row],[MonthlyIncome]]&lt;8000,"Medium Salary","High Salary"))</f>
        <v>Medium Salary</v>
      </c>
    </row>
    <row r="1353" spans="1:47">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IF(HR[[#This Row],[OverTime]]="Yes",1,0)</f>
        <v>0</v>
      </c>
      <c r="AK1353">
        <f>IF(HR[[#This Row],[JobSatisfaction]]&lt;=2,1,0)</f>
        <v>0</v>
      </c>
      <c r="AL1353">
        <f>IF(HR[[#This Row],[WorkLifeBalance]]&lt;=2,1,0)</f>
        <v>0</v>
      </c>
      <c r="AM1353">
        <f>IF(HR[[#This Row],[MonthlyIncome]]&lt;AVERAGE(HR[MonthlyIncome]),1,0)</f>
        <v>0</v>
      </c>
      <c r="AN1353">
        <f>IF(HR[[#This Row],[EnvironmentSatisfaction]]&lt;=2,1,0)</f>
        <v>0</v>
      </c>
      <c r="AO1353">
        <f>IF(HR[[#This Row],[YearsSinceLastPromotion]]&gt;4,1,0)</f>
        <v>0</v>
      </c>
      <c r="AP1353">
        <f>(HR[[#This Row],[OverTimeFlag]]*1.5+HR[[#This Row],[LowJobSatisFlag]]*2.5+HR[[#This Row],[LowWLBFlag]]*2+HR[[#This Row],[LowSalaryFlag]]*1.5+HR[[#This Row],[LowEnviFlag]]*2+HR[[#This Row],[LowProFlag]]*0.5)/10</f>
        <v>0</v>
      </c>
      <c r="AQ1353" t="str">
        <f>IF(A1353&gt;=_xlfn.PERCENTILE.INC($A$2:$A$1000,0.8),"High Risk",
IF(HR[[#This Row],[AttritionRiskScore]]&gt;=_xlfn.PERCENTILE.INC($AP$2:$AP$1000,0.5),"Medium Risk","Low Risk"))</f>
        <v>High Risk</v>
      </c>
      <c r="AR1353">
        <f>(HR[[#This Row],[OverTimeFlag]]*4+HR[[#This Row],[LowWLBFlag]]*3+HR[[#This Row],[LowJobSatisFlag]]*2+HR[[#This Row],[LowProFlag]]*1)/10</f>
        <v>0</v>
      </c>
      <c r="AS1353" t="str">
        <f t="shared" si="21"/>
        <v>Low Burnout</v>
      </c>
      <c r="AT1353" t="str">
        <f>IF(HR[[#This Row],[YearsSinceLastPromotion]]&gt;4,"High Stagnation",
IF(HR[[#This Row],[YearsSinceLastPromotion]]&gt;=3,"Medium Stagnation","Low Stagnation"))</f>
        <v>Medium Stagnation</v>
      </c>
      <c r="AU1353" t="str">
        <f>IF(HR[[#This Row],[MonthlyIncome]]&lt;4000,"Low Salary",
IF(HR[[#This Row],[MonthlyIncome]]&lt;8000,"Medium Salary","High Salary"))</f>
        <v>High Salary</v>
      </c>
    </row>
    <row r="1354" spans="1:47">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IF(HR[[#This Row],[OverTime]]="Yes",1,0)</f>
        <v>0</v>
      </c>
      <c r="AK1354">
        <f>IF(HR[[#This Row],[JobSatisfaction]]&lt;=2,1,0)</f>
        <v>1</v>
      </c>
      <c r="AL1354">
        <f>IF(HR[[#This Row],[WorkLifeBalance]]&lt;=2,1,0)</f>
        <v>0</v>
      </c>
      <c r="AM1354">
        <f>IF(HR[[#This Row],[MonthlyIncome]]&lt;AVERAGE(HR[MonthlyIncome]),1,0)</f>
        <v>1</v>
      </c>
      <c r="AN1354">
        <f>IF(HR[[#This Row],[EnvironmentSatisfaction]]&lt;=2,1,0)</f>
        <v>1</v>
      </c>
      <c r="AO1354">
        <f>IF(HR[[#This Row],[YearsSinceLastPromotion]]&gt;4,1,0)</f>
        <v>0</v>
      </c>
      <c r="AP1354">
        <f>(HR[[#This Row],[OverTimeFlag]]*1.5+HR[[#This Row],[LowJobSatisFlag]]*2.5+HR[[#This Row],[LowWLBFlag]]*2+HR[[#This Row],[LowSalaryFlag]]*1.5+HR[[#This Row],[LowEnviFlag]]*2+HR[[#This Row],[LowProFlag]]*0.5)/10</f>
        <v>0.6</v>
      </c>
      <c r="AQ1354" t="str">
        <f>IF(A1354&gt;=_xlfn.PERCENTILE.INC($A$2:$A$1000,0.8),"High Risk",
IF(HR[[#This Row],[AttritionRiskScore]]&gt;=_xlfn.PERCENTILE.INC($AP$2:$AP$1000,0.5),"Medium Risk","Low Risk"))</f>
        <v>Medium Risk</v>
      </c>
      <c r="AR1354">
        <f>(HR[[#This Row],[OverTimeFlag]]*4+HR[[#This Row],[LowWLBFlag]]*3+HR[[#This Row],[LowJobSatisFlag]]*2+HR[[#This Row],[LowProFlag]]*1)/10</f>
        <v>0.2</v>
      </c>
      <c r="AS1354" t="str">
        <f t="shared" si="21"/>
        <v>Low Burnout</v>
      </c>
      <c r="AT1354" t="str">
        <f>IF(HR[[#This Row],[YearsSinceLastPromotion]]&gt;4,"High Stagnation",
IF(HR[[#This Row],[YearsSinceLastPromotion]]&gt;=3,"Medium Stagnation","Low Stagnation"))</f>
        <v>Low Stagnation</v>
      </c>
      <c r="AU1354" t="str">
        <f>IF(HR[[#This Row],[MonthlyIncome]]&lt;4000,"Low Salary",
IF(HR[[#This Row],[MonthlyIncome]]&lt;8000,"Medium Salary","High Salary"))</f>
        <v>Medium Salary</v>
      </c>
    </row>
    <row r="1355" spans="1:47">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IF(HR[[#This Row],[OverTime]]="Yes",1,0)</f>
        <v>1</v>
      </c>
      <c r="AK1355">
        <f>IF(HR[[#This Row],[JobSatisfaction]]&lt;=2,1,0)</f>
        <v>1</v>
      </c>
      <c r="AL1355">
        <f>IF(HR[[#This Row],[WorkLifeBalance]]&lt;=2,1,0)</f>
        <v>0</v>
      </c>
      <c r="AM1355">
        <f>IF(HR[[#This Row],[MonthlyIncome]]&lt;AVERAGE(HR[MonthlyIncome]),1,0)</f>
        <v>1</v>
      </c>
      <c r="AN1355">
        <f>IF(HR[[#This Row],[EnvironmentSatisfaction]]&lt;=2,1,0)</f>
        <v>0</v>
      </c>
      <c r="AO1355">
        <f>IF(HR[[#This Row],[YearsSinceLastPromotion]]&gt;4,1,0)</f>
        <v>0</v>
      </c>
      <c r="AP1355">
        <f>(HR[[#This Row],[OverTimeFlag]]*1.5+HR[[#This Row],[LowJobSatisFlag]]*2.5+HR[[#This Row],[LowWLBFlag]]*2+HR[[#This Row],[LowSalaryFlag]]*1.5+HR[[#This Row],[LowEnviFlag]]*2+HR[[#This Row],[LowProFlag]]*0.5)/10</f>
        <v>0.55000000000000004</v>
      </c>
      <c r="AQ1355" t="str">
        <f>IF(A1355&gt;=_xlfn.PERCENTILE.INC($A$2:$A$1000,0.8),"High Risk",
IF(HR[[#This Row],[AttritionRiskScore]]&gt;=_xlfn.PERCENTILE.INC($AP$2:$AP$1000,0.5),"Medium Risk","Low Risk"))</f>
        <v>Medium Risk</v>
      </c>
      <c r="AR1355">
        <f>(HR[[#This Row],[OverTimeFlag]]*4+HR[[#This Row],[LowWLBFlag]]*3+HR[[#This Row],[LowJobSatisFlag]]*2+HR[[#This Row],[LowProFlag]]*1)/10</f>
        <v>0.6</v>
      </c>
      <c r="AS1355" t="str">
        <f t="shared" si="21"/>
        <v>Medium Burnout</v>
      </c>
      <c r="AT1355" t="str">
        <f>IF(HR[[#This Row],[YearsSinceLastPromotion]]&gt;4,"High Stagnation",
IF(HR[[#This Row],[YearsSinceLastPromotion]]&gt;=3,"Medium Stagnation","Low Stagnation"))</f>
        <v>Medium Stagnation</v>
      </c>
      <c r="AU1355" t="str">
        <f>IF(HR[[#This Row],[MonthlyIncome]]&lt;4000,"Low Salary",
IF(HR[[#This Row],[MonthlyIncome]]&lt;8000,"Medium Salary","High Salary"))</f>
        <v>Low Salary</v>
      </c>
    </row>
    <row r="1356" spans="1:47">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IF(HR[[#This Row],[OverTime]]="Yes",1,0)</f>
        <v>0</v>
      </c>
      <c r="AK1356">
        <f>IF(HR[[#This Row],[JobSatisfaction]]&lt;=2,1,0)</f>
        <v>0</v>
      </c>
      <c r="AL1356">
        <f>IF(HR[[#This Row],[WorkLifeBalance]]&lt;=2,1,0)</f>
        <v>0</v>
      </c>
      <c r="AM1356">
        <f>IF(HR[[#This Row],[MonthlyIncome]]&lt;AVERAGE(HR[MonthlyIncome]),1,0)</f>
        <v>1</v>
      </c>
      <c r="AN1356">
        <f>IF(HR[[#This Row],[EnvironmentSatisfaction]]&lt;=2,1,0)</f>
        <v>1</v>
      </c>
      <c r="AO1356">
        <f>IF(HR[[#This Row],[YearsSinceLastPromotion]]&gt;4,1,0)</f>
        <v>0</v>
      </c>
      <c r="AP1356">
        <f>(HR[[#This Row],[OverTimeFlag]]*1.5+HR[[#This Row],[LowJobSatisFlag]]*2.5+HR[[#This Row],[LowWLBFlag]]*2+HR[[#This Row],[LowSalaryFlag]]*1.5+HR[[#This Row],[LowEnviFlag]]*2+HR[[#This Row],[LowProFlag]]*0.5)/10</f>
        <v>0.35</v>
      </c>
      <c r="AQ1356" t="str">
        <f>IF(A1356&gt;=_xlfn.PERCENTILE.INC($A$2:$A$1000,0.8),"High Risk",
IF(HR[[#This Row],[AttritionRiskScore]]&gt;=_xlfn.PERCENTILE.INC($AP$2:$AP$1000,0.5),"Medium Risk","Low Risk"))</f>
        <v>High Risk</v>
      </c>
      <c r="AR1356">
        <f>(HR[[#This Row],[OverTimeFlag]]*4+HR[[#This Row],[LowWLBFlag]]*3+HR[[#This Row],[LowJobSatisFlag]]*2+HR[[#This Row],[LowProFlag]]*1)/10</f>
        <v>0</v>
      </c>
      <c r="AS1356" t="str">
        <f t="shared" si="21"/>
        <v>Low Burnout</v>
      </c>
      <c r="AT1356" t="str">
        <f>IF(HR[[#This Row],[YearsSinceLastPromotion]]&gt;4,"High Stagnation",
IF(HR[[#This Row],[YearsSinceLastPromotion]]&gt;=3,"Medium Stagnation","Low Stagnation"))</f>
        <v>Low Stagnation</v>
      </c>
      <c r="AU1356" t="str">
        <f>IF(HR[[#This Row],[MonthlyIncome]]&lt;4000,"Low Salary",
IF(HR[[#This Row],[MonthlyIncome]]&lt;8000,"Medium Salary","High Salary"))</f>
        <v>Low Salary</v>
      </c>
    </row>
    <row r="1357" spans="1:47">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IF(HR[[#This Row],[OverTime]]="Yes",1,0)</f>
        <v>0</v>
      </c>
      <c r="AK1357">
        <f>IF(HR[[#This Row],[JobSatisfaction]]&lt;=2,1,0)</f>
        <v>1</v>
      </c>
      <c r="AL1357">
        <f>IF(HR[[#This Row],[WorkLifeBalance]]&lt;=2,1,0)</f>
        <v>1</v>
      </c>
      <c r="AM1357">
        <f>IF(HR[[#This Row],[MonthlyIncome]]&lt;AVERAGE(HR[MonthlyIncome]),1,0)</f>
        <v>1</v>
      </c>
      <c r="AN1357">
        <f>IF(HR[[#This Row],[EnvironmentSatisfaction]]&lt;=2,1,0)</f>
        <v>0</v>
      </c>
      <c r="AO1357">
        <f>IF(HR[[#This Row],[YearsSinceLastPromotion]]&gt;4,1,0)</f>
        <v>0</v>
      </c>
      <c r="AP1357">
        <f>(HR[[#This Row],[OverTimeFlag]]*1.5+HR[[#This Row],[LowJobSatisFlag]]*2.5+HR[[#This Row],[LowWLBFlag]]*2+HR[[#This Row],[LowSalaryFlag]]*1.5+HR[[#This Row],[LowEnviFlag]]*2+HR[[#This Row],[LowProFlag]]*0.5)/10</f>
        <v>0.6</v>
      </c>
      <c r="AQ1357" t="str">
        <f>IF(A1357&gt;=_xlfn.PERCENTILE.INC($A$2:$A$1000,0.8),"High Risk",
IF(HR[[#This Row],[AttritionRiskScore]]&gt;=_xlfn.PERCENTILE.INC($AP$2:$AP$1000,0.5),"Medium Risk","Low Risk"))</f>
        <v>Medium Risk</v>
      </c>
      <c r="AR1357">
        <f>(HR[[#This Row],[OverTimeFlag]]*4+HR[[#This Row],[LowWLBFlag]]*3+HR[[#This Row],[LowJobSatisFlag]]*2+HR[[#This Row],[LowProFlag]]*1)/10</f>
        <v>0.5</v>
      </c>
      <c r="AS1357" t="str">
        <f t="shared" si="21"/>
        <v>Medium Burnout</v>
      </c>
      <c r="AT1357" t="str">
        <f>IF(HR[[#This Row],[YearsSinceLastPromotion]]&gt;4,"High Stagnation",
IF(HR[[#This Row],[YearsSinceLastPromotion]]&gt;=3,"Medium Stagnation","Low Stagnation"))</f>
        <v>Low Stagnation</v>
      </c>
      <c r="AU1357" t="str">
        <f>IF(HR[[#This Row],[MonthlyIncome]]&lt;4000,"Low Salary",
IF(HR[[#This Row],[MonthlyIncome]]&lt;8000,"Medium Salary","High Salary"))</f>
        <v>Medium Salary</v>
      </c>
    </row>
    <row r="1358" spans="1:47">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IF(HR[[#This Row],[OverTime]]="Yes",1,0)</f>
        <v>0</v>
      </c>
      <c r="AK1358">
        <f>IF(HR[[#This Row],[JobSatisfaction]]&lt;=2,1,0)</f>
        <v>1</v>
      </c>
      <c r="AL1358">
        <f>IF(HR[[#This Row],[WorkLifeBalance]]&lt;=2,1,0)</f>
        <v>0</v>
      </c>
      <c r="AM1358">
        <f>IF(HR[[#This Row],[MonthlyIncome]]&lt;AVERAGE(HR[MonthlyIncome]),1,0)</f>
        <v>1</v>
      </c>
      <c r="AN1358">
        <f>IF(HR[[#This Row],[EnvironmentSatisfaction]]&lt;=2,1,0)</f>
        <v>0</v>
      </c>
      <c r="AO1358">
        <f>IF(HR[[#This Row],[YearsSinceLastPromotion]]&gt;4,1,0)</f>
        <v>0</v>
      </c>
      <c r="AP1358">
        <f>(HR[[#This Row],[OverTimeFlag]]*1.5+HR[[#This Row],[LowJobSatisFlag]]*2.5+HR[[#This Row],[LowWLBFlag]]*2+HR[[#This Row],[LowSalaryFlag]]*1.5+HR[[#This Row],[LowEnviFlag]]*2+HR[[#This Row],[LowProFlag]]*0.5)/10</f>
        <v>0.4</v>
      </c>
      <c r="AQ1358" t="str">
        <f>IF(A1358&gt;=_xlfn.PERCENTILE.INC($A$2:$A$1000,0.8),"High Risk",
IF(HR[[#This Row],[AttritionRiskScore]]&gt;=_xlfn.PERCENTILE.INC($AP$2:$AP$1000,0.5),"Medium Risk","Low Risk"))</f>
        <v>Medium Risk</v>
      </c>
      <c r="AR1358">
        <f>(HR[[#This Row],[OverTimeFlag]]*4+HR[[#This Row],[LowWLBFlag]]*3+HR[[#This Row],[LowJobSatisFlag]]*2+HR[[#This Row],[LowProFlag]]*1)/10</f>
        <v>0.2</v>
      </c>
      <c r="AS1358" t="str">
        <f t="shared" si="21"/>
        <v>Low Burnout</v>
      </c>
      <c r="AT1358" t="str">
        <f>IF(HR[[#This Row],[YearsSinceLastPromotion]]&gt;4,"High Stagnation",
IF(HR[[#This Row],[YearsSinceLastPromotion]]&gt;=3,"Medium Stagnation","Low Stagnation"))</f>
        <v>Low Stagnation</v>
      </c>
      <c r="AU1358" t="str">
        <f>IF(HR[[#This Row],[MonthlyIncome]]&lt;4000,"Low Salary",
IF(HR[[#This Row],[MonthlyIncome]]&lt;8000,"Medium Salary","High Salary"))</f>
        <v>Medium Salary</v>
      </c>
    </row>
    <row r="1359" spans="1:47">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IF(HR[[#This Row],[OverTime]]="Yes",1,0)</f>
        <v>0</v>
      </c>
      <c r="AK1359">
        <f>IF(HR[[#This Row],[JobSatisfaction]]&lt;=2,1,0)</f>
        <v>1</v>
      </c>
      <c r="AL1359">
        <f>IF(HR[[#This Row],[WorkLifeBalance]]&lt;=2,1,0)</f>
        <v>0</v>
      </c>
      <c r="AM1359">
        <f>IF(HR[[#This Row],[MonthlyIncome]]&lt;AVERAGE(HR[MonthlyIncome]),1,0)</f>
        <v>0</v>
      </c>
      <c r="AN1359">
        <f>IF(HR[[#This Row],[EnvironmentSatisfaction]]&lt;=2,1,0)</f>
        <v>0</v>
      </c>
      <c r="AO1359">
        <f>IF(HR[[#This Row],[YearsSinceLastPromotion]]&gt;4,1,0)</f>
        <v>1</v>
      </c>
      <c r="AP1359">
        <f>(HR[[#This Row],[OverTimeFlag]]*1.5+HR[[#This Row],[LowJobSatisFlag]]*2.5+HR[[#This Row],[LowWLBFlag]]*2+HR[[#This Row],[LowSalaryFlag]]*1.5+HR[[#This Row],[LowEnviFlag]]*2+HR[[#This Row],[LowProFlag]]*0.5)/10</f>
        <v>0.3</v>
      </c>
      <c r="AQ1359" t="str">
        <f>IF(A1359&gt;=_xlfn.PERCENTILE.INC($A$2:$A$1000,0.8),"High Risk",
IF(HR[[#This Row],[AttritionRiskScore]]&gt;=_xlfn.PERCENTILE.INC($AP$2:$AP$1000,0.5),"Medium Risk","Low Risk"))</f>
        <v>Low Risk</v>
      </c>
      <c r="AR1359">
        <f>(HR[[#This Row],[OverTimeFlag]]*4+HR[[#This Row],[LowWLBFlag]]*3+HR[[#This Row],[LowJobSatisFlag]]*2+HR[[#This Row],[LowProFlag]]*1)/10</f>
        <v>0.3</v>
      </c>
      <c r="AS1359" t="str">
        <f t="shared" si="21"/>
        <v>Low Burnout</v>
      </c>
      <c r="AT1359" t="str">
        <f>IF(HR[[#This Row],[YearsSinceLastPromotion]]&gt;4,"High Stagnation",
IF(HR[[#This Row],[YearsSinceLastPromotion]]&gt;=3,"Medium Stagnation","Low Stagnation"))</f>
        <v>High Stagnation</v>
      </c>
      <c r="AU1359" t="str">
        <f>IF(HR[[#This Row],[MonthlyIncome]]&lt;4000,"Low Salary",
IF(HR[[#This Row],[MonthlyIncome]]&lt;8000,"Medium Salary","High Salary"))</f>
        <v>High Salary</v>
      </c>
    </row>
    <row r="1360" spans="1:47">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IF(HR[[#This Row],[OverTime]]="Yes",1,0)</f>
        <v>1</v>
      </c>
      <c r="AK1360">
        <f>IF(HR[[#This Row],[JobSatisfaction]]&lt;=2,1,0)</f>
        <v>0</v>
      </c>
      <c r="AL1360">
        <f>IF(HR[[#This Row],[WorkLifeBalance]]&lt;=2,1,0)</f>
        <v>0</v>
      </c>
      <c r="AM1360">
        <f>IF(HR[[#This Row],[MonthlyIncome]]&lt;AVERAGE(HR[MonthlyIncome]),1,0)</f>
        <v>0</v>
      </c>
      <c r="AN1360">
        <f>IF(HR[[#This Row],[EnvironmentSatisfaction]]&lt;=2,1,0)</f>
        <v>0</v>
      </c>
      <c r="AO1360">
        <f>IF(HR[[#This Row],[YearsSinceLastPromotion]]&gt;4,1,0)</f>
        <v>0</v>
      </c>
      <c r="AP1360">
        <f>(HR[[#This Row],[OverTimeFlag]]*1.5+HR[[#This Row],[LowJobSatisFlag]]*2.5+HR[[#This Row],[LowWLBFlag]]*2+HR[[#This Row],[LowSalaryFlag]]*1.5+HR[[#This Row],[LowEnviFlag]]*2+HR[[#This Row],[LowProFlag]]*0.5)/10</f>
        <v>0.15</v>
      </c>
      <c r="AQ1360" t="str">
        <f>IF(A1360&gt;=_xlfn.PERCENTILE.INC($A$2:$A$1000,0.8),"High Risk",
IF(HR[[#This Row],[AttritionRiskScore]]&gt;=_xlfn.PERCENTILE.INC($AP$2:$AP$1000,0.5),"Medium Risk","Low Risk"))</f>
        <v>Low Risk</v>
      </c>
      <c r="AR1360">
        <f>(HR[[#This Row],[OverTimeFlag]]*4+HR[[#This Row],[LowWLBFlag]]*3+HR[[#This Row],[LowJobSatisFlag]]*2+HR[[#This Row],[LowProFlag]]*1)/10</f>
        <v>0.4</v>
      </c>
      <c r="AS1360" t="str">
        <f t="shared" si="21"/>
        <v>Medium Burnout</v>
      </c>
      <c r="AT1360" t="str">
        <f>IF(HR[[#This Row],[YearsSinceLastPromotion]]&gt;4,"High Stagnation",
IF(HR[[#This Row],[YearsSinceLastPromotion]]&gt;=3,"Medium Stagnation","Low Stagnation"))</f>
        <v>Low Stagnation</v>
      </c>
      <c r="AU1360" t="str">
        <f>IF(HR[[#This Row],[MonthlyIncome]]&lt;4000,"Low Salary",
IF(HR[[#This Row],[MonthlyIncome]]&lt;8000,"Medium Salary","High Salary"))</f>
        <v>Medium Salary</v>
      </c>
    </row>
    <row r="1361" spans="1:47">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IF(HR[[#This Row],[OverTime]]="Yes",1,0)</f>
        <v>1</v>
      </c>
      <c r="AK1361">
        <f>IF(HR[[#This Row],[JobSatisfaction]]&lt;=2,1,0)</f>
        <v>0</v>
      </c>
      <c r="AL1361">
        <f>IF(HR[[#This Row],[WorkLifeBalance]]&lt;=2,1,0)</f>
        <v>1</v>
      </c>
      <c r="AM1361">
        <f>IF(HR[[#This Row],[MonthlyIncome]]&lt;AVERAGE(HR[MonthlyIncome]),1,0)</f>
        <v>0</v>
      </c>
      <c r="AN1361">
        <f>IF(HR[[#This Row],[EnvironmentSatisfaction]]&lt;=2,1,0)</f>
        <v>0</v>
      </c>
      <c r="AO1361">
        <f>IF(HR[[#This Row],[YearsSinceLastPromotion]]&gt;4,1,0)</f>
        <v>0</v>
      </c>
      <c r="AP1361">
        <f>(HR[[#This Row],[OverTimeFlag]]*1.5+HR[[#This Row],[LowJobSatisFlag]]*2.5+HR[[#This Row],[LowWLBFlag]]*2+HR[[#This Row],[LowSalaryFlag]]*1.5+HR[[#This Row],[LowEnviFlag]]*2+HR[[#This Row],[LowProFlag]]*0.5)/10</f>
        <v>0.35</v>
      </c>
      <c r="AQ1361" t="str">
        <f>IF(A1361&gt;=_xlfn.PERCENTILE.INC($A$2:$A$1000,0.8),"High Risk",
IF(HR[[#This Row],[AttritionRiskScore]]&gt;=_xlfn.PERCENTILE.INC($AP$2:$AP$1000,0.5),"Medium Risk","Low Risk"))</f>
        <v>Medium Risk</v>
      </c>
      <c r="AR1361">
        <f>(HR[[#This Row],[OverTimeFlag]]*4+HR[[#This Row],[LowWLBFlag]]*3+HR[[#This Row],[LowJobSatisFlag]]*2+HR[[#This Row],[LowProFlag]]*1)/10</f>
        <v>0.7</v>
      </c>
      <c r="AS1361" t="str">
        <f t="shared" si="21"/>
        <v>High Burnout</v>
      </c>
      <c r="AT1361" t="str">
        <f>IF(HR[[#This Row],[YearsSinceLastPromotion]]&gt;4,"High Stagnation",
IF(HR[[#This Row],[YearsSinceLastPromotion]]&gt;=3,"Medium Stagnation","Low Stagnation"))</f>
        <v>Low Stagnation</v>
      </c>
      <c r="AU1361" t="str">
        <f>IF(HR[[#This Row],[MonthlyIncome]]&lt;4000,"Low Salary",
IF(HR[[#This Row],[MonthlyIncome]]&lt;8000,"Medium Salary","High Salary"))</f>
        <v>High Salary</v>
      </c>
    </row>
    <row r="1362" spans="1:47">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IF(HR[[#This Row],[OverTime]]="Yes",1,0)</f>
        <v>0</v>
      </c>
      <c r="AK1362">
        <f>IF(HR[[#This Row],[JobSatisfaction]]&lt;=2,1,0)</f>
        <v>0</v>
      </c>
      <c r="AL1362">
        <f>IF(HR[[#This Row],[WorkLifeBalance]]&lt;=2,1,0)</f>
        <v>1</v>
      </c>
      <c r="AM1362">
        <f>IF(HR[[#This Row],[MonthlyIncome]]&lt;AVERAGE(HR[MonthlyIncome]),1,0)</f>
        <v>1</v>
      </c>
      <c r="AN1362">
        <f>IF(HR[[#This Row],[EnvironmentSatisfaction]]&lt;=2,1,0)</f>
        <v>1</v>
      </c>
      <c r="AO1362">
        <f>IF(HR[[#This Row],[YearsSinceLastPromotion]]&gt;4,1,0)</f>
        <v>0</v>
      </c>
      <c r="AP1362">
        <f>(HR[[#This Row],[OverTimeFlag]]*1.5+HR[[#This Row],[LowJobSatisFlag]]*2.5+HR[[#This Row],[LowWLBFlag]]*2+HR[[#This Row],[LowSalaryFlag]]*1.5+HR[[#This Row],[LowEnviFlag]]*2+HR[[#This Row],[LowProFlag]]*0.5)/10</f>
        <v>0.55000000000000004</v>
      </c>
      <c r="AQ1362" t="str">
        <f>IF(A1362&gt;=_xlfn.PERCENTILE.INC($A$2:$A$1000,0.8),"High Risk",
IF(HR[[#This Row],[AttritionRiskScore]]&gt;=_xlfn.PERCENTILE.INC($AP$2:$AP$1000,0.5),"Medium Risk","Low Risk"))</f>
        <v>Medium Risk</v>
      </c>
      <c r="AR1362">
        <f>(HR[[#This Row],[OverTimeFlag]]*4+HR[[#This Row],[LowWLBFlag]]*3+HR[[#This Row],[LowJobSatisFlag]]*2+HR[[#This Row],[LowProFlag]]*1)/10</f>
        <v>0.3</v>
      </c>
      <c r="AS1362" t="str">
        <f t="shared" si="21"/>
        <v>Low Burnout</v>
      </c>
      <c r="AT1362" t="str">
        <f>IF(HR[[#This Row],[YearsSinceLastPromotion]]&gt;4,"High Stagnation",
IF(HR[[#This Row],[YearsSinceLastPromotion]]&gt;=3,"Medium Stagnation","Low Stagnation"))</f>
        <v>Low Stagnation</v>
      </c>
      <c r="AU1362" t="str">
        <f>IF(HR[[#This Row],[MonthlyIncome]]&lt;4000,"Low Salary",
IF(HR[[#This Row],[MonthlyIncome]]&lt;8000,"Medium Salary","High Salary"))</f>
        <v>Low Salary</v>
      </c>
    </row>
    <row r="1363" spans="1:47">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IF(HR[[#This Row],[OverTime]]="Yes",1,0)</f>
        <v>0</v>
      </c>
      <c r="AK1363">
        <f>IF(HR[[#This Row],[JobSatisfaction]]&lt;=2,1,0)</f>
        <v>0</v>
      </c>
      <c r="AL1363">
        <f>IF(HR[[#This Row],[WorkLifeBalance]]&lt;=2,1,0)</f>
        <v>0</v>
      </c>
      <c r="AM1363">
        <f>IF(HR[[#This Row],[MonthlyIncome]]&lt;AVERAGE(HR[MonthlyIncome]),1,0)</f>
        <v>1</v>
      </c>
      <c r="AN1363">
        <f>IF(HR[[#This Row],[EnvironmentSatisfaction]]&lt;=2,1,0)</f>
        <v>0</v>
      </c>
      <c r="AO1363">
        <f>IF(HR[[#This Row],[YearsSinceLastPromotion]]&gt;4,1,0)</f>
        <v>1</v>
      </c>
      <c r="AP1363">
        <f>(HR[[#This Row],[OverTimeFlag]]*1.5+HR[[#This Row],[LowJobSatisFlag]]*2.5+HR[[#This Row],[LowWLBFlag]]*2+HR[[#This Row],[LowSalaryFlag]]*1.5+HR[[#This Row],[LowEnviFlag]]*2+HR[[#This Row],[LowProFlag]]*0.5)/10</f>
        <v>0.2</v>
      </c>
      <c r="AQ1363" t="str">
        <f>IF(A1363&gt;=_xlfn.PERCENTILE.INC($A$2:$A$1000,0.8),"High Risk",
IF(HR[[#This Row],[AttritionRiskScore]]&gt;=_xlfn.PERCENTILE.INC($AP$2:$AP$1000,0.5),"Medium Risk","Low Risk"))</f>
        <v>Low Risk</v>
      </c>
      <c r="AR1363">
        <f>(HR[[#This Row],[OverTimeFlag]]*4+HR[[#This Row],[LowWLBFlag]]*3+HR[[#This Row],[LowJobSatisFlag]]*2+HR[[#This Row],[LowProFlag]]*1)/10</f>
        <v>0.1</v>
      </c>
      <c r="AS1363" t="str">
        <f t="shared" si="21"/>
        <v>Low Burnout</v>
      </c>
      <c r="AT1363" t="str">
        <f>IF(HR[[#This Row],[YearsSinceLastPromotion]]&gt;4,"High Stagnation",
IF(HR[[#This Row],[YearsSinceLastPromotion]]&gt;=3,"Medium Stagnation","Low Stagnation"))</f>
        <v>High Stagnation</v>
      </c>
      <c r="AU1363" t="str">
        <f>IF(HR[[#This Row],[MonthlyIncome]]&lt;4000,"Low Salary",
IF(HR[[#This Row],[MonthlyIncome]]&lt;8000,"Medium Salary","High Salary"))</f>
        <v>Low Salary</v>
      </c>
    </row>
    <row r="1364" spans="1:47">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IF(HR[[#This Row],[OverTime]]="Yes",1,0)</f>
        <v>0</v>
      </c>
      <c r="AK1364">
        <f>IF(HR[[#This Row],[JobSatisfaction]]&lt;=2,1,0)</f>
        <v>0</v>
      </c>
      <c r="AL1364">
        <f>IF(HR[[#This Row],[WorkLifeBalance]]&lt;=2,1,0)</f>
        <v>0</v>
      </c>
      <c r="AM1364">
        <f>IF(HR[[#This Row],[MonthlyIncome]]&lt;AVERAGE(HR[MonthlyIncome]),1,0)</f>
        <v>1</v>
      </c>
      <c r="AN1364">
        <f>IF(HR[[#This Row],[EnvironmentSatisfaction]]&lt;=2,1,0)</f>
        <v>1</v>
      </c>
      <c r="AO1364">
        <f>IF(HR[[#This Row],[YearsSinceLastPromotion]]&gt;4,1,0)</f>
        <v>0</v>
      </c>
      <c r="AP1364">
        <f>(HR[[#This Row],[OverTimeFlag]]*1.5+HR[[#This Row],[LowJobSatisFlag]]*2.5+HR[[#This Row],[LowWLBFlag]]*2+HR[[#This Row],[LowSalaryFlag]]*1.5+HR[[#This Row],[LowEnviFlag]]*2+HR[[#This Row],[LowProFlag]]*0.5)/10</f>
        <v>0.35</v>
      </c>
      <c r="AQ1364" t="str">
        <f>IF(A1364&gt;=_xlfn.PERCENTILE.INC($A$2:$A$1000,0.8),"High Risk",
IF(HR[[#This Row],[AttritionRiskScore]]&gt;=_xlfn.PERCENTILE.INC($AP$2:$AP$1000,0.5),"Medium Risk","Low Risk"))</f>
        <v>High Risk</v>
      </c>
      <c r="AR1364">
        <f>(HR[[#This Row],[OverTimeFlag]]*4+HR[[#This Row],[LowWLBFlag]]*3+HR[[#This Row],[LowJobSatisFlag]]*2+HR[[#This Row],[LowProFlag]]*1)/10</f>
        <v>0</v>
      </c>
      <c r="AS1364" t="str">
        <f t="shared" si="21"/>
        <v>Low Burnout</v>
      </c>
      <c r="AT1364" t="str">
        <f>IF(HR[[#This Row],[YearsSinceLastPromotion]]&gt;4,"High Stagnation",
IF(HR[[#This Row],[YearsSinceLastPromotion]]&gt;=3,"Medium Stagnation","Low Stagnation"))</f>
        <v>Low Stagnation</v>
      </c>
      <c r="AU1364" t="str">
        <f>IF(HR[[#This Row],[MonthlyIncome]]&lt;4000,"Low Salary",
IF(HR[[#This Row],[MonthlyIncome]]&lt;8000,"Medium Salary","High Salary"))</f>
        <v>Medium Salary</v>
      </c>
    </row>
    <row r="1365" spans="1:47">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IF(HR[[#This Row],[OverTime]]="Yes",1,0)</f>
        <v>0</v>
      </c>
      <c r="AK1365">
        <f>IF(HR[[#This Row],[JobSatisfaction]]&lt;=2,1,0)</f>
        <v>0</v>
      </c>
      <c r="AL1365">
        <f>IF(HR[[#This Row],[WorkLifeBalance]]&lt;=2,1,0)</f>
        <v>1</v>
      </c>
      <c r="AM1365">
        <f>IF(HR[[#This Row],[MonthlyIncome]]&lt;AVERAGE(HR[MonthlyIncome]),1,0)</f>
        <v>1</v>
      </c>
      <c r="AN1365">
        <f>IF(HR[[#This Row],[EnvironmentSatisfaction]]&lt;=2,1,0)</f>
        <v>1</v>
      </c>
      <c r="AO1365">
        <f>IF(HR[[#This Row],[YearsSinceLastPromotion]]&gt;4,1,0)</f>
        <v>0</v>
      </c>
      <c r="AP1365">
        <f>(HR[[#This Row],[OverTimeFlag]]*1.5+HR[[#This Row],[LowJobSatisFlag]]*2.5+HR[[#This Row],[LowWLBFlag]]*2+HR[[#This Row],[LowSalaryFlag]]*1.5+HR[[#This Row],[LowEnviFlag]]*2+HR[[#This Row],[LowProFlag]]*0.5)/10</f>
        <v>0.55000000000000004</v>
      </c>
      <c r="AQ1365" t="str">
        <f>IF(A1365&gt;=_xlfn.PERCENTILE.INC($A$2:$A$1000,0.8),"High Risk",
IF(HR[[#This Row],[AttritionRiskScore]]&gt;=_xlfn.PERCENTILE.INC($AP$2:$AP$1000,0.5),"Medium Risk","Low Risk"))</f>
        <v>Medium Risk</v>
      </c>
      <c r="AR1365">
        <f>(HR[[#This Row],[OverTimeFlag]]*4+HR[[#This Row],[LowWLBFlag]]*3+HR[[#This Row],[LowJobSatisFlag]]*2+HR[[#This Row],[LowProFlag]]*1)/10</f>
        <v>0.3</v>
      </c>
      <c r="AS1365" t="str">
        <f t="shared" si="21"/>
        <v>Low Burnout</v>
      </c>
      <c r="AT1365" t="str">
        <f>IF(HR[[#This Row],[YearsSinceLastPromotion]]&gt;4,"High Stagnation",
IF(HR[[#This Row],[YearsSinceLastPromotion]]&gt;=3,"Medium Stagnation","Low Stagnation"))</f>
        <v>Low Stagnation</v>
      </c>
      <c r="AU1365" t="str">
        <f>IF(HR[[#This Row],[MonthlyIncome]]&lt;4000,"Low Salary",
IF(HR[[#This Row],[MonthlyIncome]]&lt;8000,"Medium Salary","High Salary"))</f>
        <v>Medium Salary</v>
      </c>
    </row>
    <row r="1366" spans="1:47">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IF(HR[[#This Row],[OverTime]]="Yes",1,0)</f>
        <v>1</v>
      </c>
      <c r="AK1366">
        <f>IF(HR[[#This Row],[JobSatisfaction]]&lt;=2,1,0)</f>
        <v>0</v>
      </c>
      <c r="AL1366">
        <f>IF(HR[[#This Row],[WorkLifeBalance]]&lt;=2,1,0)</f>
        <v>0</v>
      </c>
      <c r="AM1366">
        <f>IF(HR[[#This Row],[MonthlyIncome]]&lt;AVERAGE(HR[MonthlyIncome]),1,0)</f>
        <v>0</v>
      </c>
      <c r="AN1366">
        <f>IF(HR[[#This Row],[EnvironmentSatisfaction]]&lt;=2,1,0)</f>
        <v>0</v>
      </c>
      <c r="AO1366">
        <f>IF(HR[[#This Row],[YearsSinceLastPromotion]]&gt;4,1,0)</f>
        <v>0</v>
      </c>
      <c r="AP1366">
        <f>(HR[[#This Row],[OverTimeFlag]]*1.5+HR[[#This Row],[LowJobSatisFlag]]*2.5+HR[[#This Row],[LowWLBFlag]]*2+HR[[#This Row],[LowSalaryFlag]]*1.5+HR[[#This Row],[LowEnviFlag]]*2+HR[[#This Row],[LowProFlag]]*0.5)/10</f>
        <v>0.15</v>
      </c>
      <c r="AQ1366" t="str">
        <f>IF(A1366&gt;=_xlfn.PERCENTILE.INC($A$2:$A$1000,0.8),"High Risk",
IF(HR[[#This Row],[AttritionRiskScore]]&gt;=_xlfn.PERCENTILE.INC($AP$2:$AP$1000,0.5),"Medium Risk","Low Risk"))</f>
        <v>Low Risk</v>
      </c>
      <c r="AR1366">
        <f>(HR[[#This Row],[OverTimeFlag]]*4+HR[[#This Row],[LowWLBFlag]]*3+HR[[#This Row],[LowJobSatisFlag]]*2+HR[[#This Row],[LowProFlag]]*1)/10</f>
        <v>0.4</v>
      </c>
      <c r="AS1366" t="str">
        <f t="shared" si="21"/>
        <v>Medium Burnout</v>
      </c>
      <c r="AT1366" t="str">
        <f>IF(HR[[#This Row],[YearsSinceLastPromotion]]&gt;4,"High Stagnation",
IF(HR[[#This Row],[YearsSinceLastPromotion]]&gt;=3,"Medium Stagnation","Low Stagnation"))</f>
        <v>Low Stagnation</v>
      </c>
      <c r="AU1366" t="str">
        <f>IF(HR[[#This Row],[MonthlyIncome]]&lt;4000,"Low Salary",
IF(HR[[#This Row],[MonthlyIncome]]&lt;8000,"Medium Salary","High Salary"))</f>
        <v>Medium Salary</v>
      </c>
    </row>
    <row r="1367" spans="1:47">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IF(HR[[#This Row],[OverTime]]="Yes",1,0)</f>
        <v>0</v>
      </c>
      <c r="AK1367">
        <f>IF(HR[[#This Row],[JobSatisfaction]]&lt;=2,1,0)</f>
        <v>1</v>
      </c>
      <c r="AL1367">
        <f>IF(HR[[#This Row],[WorkLifeBalance]]&lt;=2,1,0)</f>
        <v>0</v>
      </c>
      <c r="AM1367">
        <f>IF(HR[[#This Row],[MonthlyIncome]]&lt;AVERAGE(HR[MonthlyIncome]),1,0)</f>
        <v>1</v>
      </c>
      <c r="AN1367">
        <f>IF(HR[[#This Row],[EnvironmentSatisfaction]]&lt;=2,1,0)</f>
        <v>0</v>
      </c>
      <c r="AO1367">
        <f>IF(HR[[#This Row],[YearsSinceLastPromotion]]&gt;4,1,0)</f>
        <v>0</v>
      </c>
      <c r="AP1367">
        <f>(HR[[#This Row],[OverTimeFlag]]*1.5+HR[[#This Row],[LowJobSatisFlag]]*2.5+HR[[#This Row],[LowWLBFlag]]*2+HR[[#This Row],[LowSalaryFlag]]*1.5+HR[[#This Row],[LowEnviFlag]]*2+HR[[#This Row],[LowProFlag]]*0.5)/10</f>
        <v>0.4</v>
      </c>
      <c r="AQ1367" t="str">
        <f>IF(A1367&gt;=_xlfn.PERCENTILE.INC($A$2:$A$1000,0.8),"High Risk",
IF(HR[[#This Row],[AttritionRiskScore]]&gt;=_xlfn.PERCENTILE.INC($AP$2:$AP$1000,0.5),"Medium Risk","Low Risk"))</f>
        <v>Medium Risk</v>
      </c>
      <c r="AR1367">
        <f>(HR[[#This Row],[OverTimeFlag]]*4+HR[[#This Row],[LowWLBFlag]]*3+HR[[#This Row],[LowJobSatisFlag]]*2+HR[[#This Row],[LowProFlag]]*1)/10</f>
        <v>0.2</v>
      </c>
      <c r="AS1367" t="str">
        <f t="shared" si="21"/>
        <v>Low Burnout</v>
      </c>
      <c r="AT1367" t="str">
        <f>IF(HR[[#This Row],[YearsSinceLastPromotion]]&gt;4,"High Stagnation",
IF(HR[[#This Row],[YearsSinceLastPromotion]]&gt;=3,"Medium Stagnation","Low Stagnation"))</f>
        <v>Low Stagnation</v>
      </c>
      <c r="AU1367" t="str">
        <f>IF(HR[[#This Row],[MonthlyIncome]]&lt;4000,"Low Salary",
IF(HR[[#This Row],[MonthlyIncome]]&lt;8000,"Medium Salary","High Salary"))</f>
        <v>Low Salary</v>
      </c>
    </row>
    <row r="1368" spans="1:47">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IF(HR[[#This Row],[OverTime]]="Yes",1,0)</f>
        <v>0</v>
      </c>
      <c r="AK1368">
        <f>IF(HR[[#This Row],[JobSatisfaction]]&lt;=2,1,0)</f>
        <v>0</v>
      </c>
      <c r="AL1368">
        <f>IF(HR[[#This Row],[WorkLifeBalance]]&lt;=2,1,0)</f>
        <v>0</v>
      </c>
      <c r="AM1368">
        <f>IF(HR[[#This Row],[MonthlyIncome]]&lt;AVERAGE(HR[MonthlyIncome]),1,0)</f>
        <v>1</v>
      </c>
      <c r="AN1368">
        <f>IF(HR[[#This Row],[EnvironmentSatisfaction]]&lt;=2,1,0)</f>
        <v>1</v>
      </c>
      <c r="AO1368">
        <f>IF(HR[[#This Row],[YearsSinceLastPromotion]]&gt;4,1,0)</f>
        <v>0</v>
      </c>
      <c r="AP1368">
        <f>(HR[[#This Row],[OverTimeFlag]]*1.5+HR[[#This Row],[LowJobSatisFlag]]*2.5+HR[[#This Row],[LowWLBFlag]]*2+HR[[#This Row],[LowSalaryFlag]]*1.5+HR[[#This Row],[LowEnviFlag]]*2+HR[[#This Row],[LowProFlag]]*0.5)/10</f>
        <v>0.35</v>
      </c>
      <c r="AQ1368" t="str">
        <f>IF(A1368&gt;=_xlfn.PERCENTILE.INC($A$2:$A$1000,0.8),"High Risk",
IF(HR[[#This Row],[AttritionRiskScore]]&gt;=_xlfn.PERCENTILE.INC($AP$2:$AP$1000,0.5),"Medium Risk","Low Risk"))</f>
        <v>Medium Risk</v>
      </c>
      <c r="AR1368">
        <f>(HR[[#This Row],[OverTimeFlag]]*4+HR[[#This Row],[LowWLBFlag]]*3+HR[[#This Row],[LowJobSatisFlag]]*2+HR[[#This Row],[LowProFlag]]*1)/10</f>
        <v>0</v>
      </c>
      <c r="AS1368" t="str">
        <f t="shared" si="21"/>
        <v>Low Burnout</v>
      </c>
      <c r="AT1368" t="str">
        <f>IF(HR[[#This Row],[YearsSinceLastPromotion]]&gt;4,"High Stagnation",
IF(HR[[#This Row],[YearsSinceLastPromotion]]&gt;=3,"Medium Stagnation","Low Stagnation"))</f>
        <v>Low Stagnation</v>
      </c>
      <c r="AU1368" t="str">
        <f>IF(HR[[#This Row],[MonthlyIncome]]&lt;4000,"Low Salary",
IF(HR[[#This Row],[MonthlyIncome]]&lt;8000,"Medium Salary","High Salary"))</f>
        <v>Medium Salary</v>
      </c>
    </row>
    <row r="1369" spans="1:47">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IF(HR[[#This Row],[OverTime]]="Yes",1,0)</f>
        <v>0</v>
      </c>
      <c r="AK1369">
        <f>IF(HR[[#This Row],[JobSatisfaction]]&lt;=2,1,0)</f>
        <v>1</v>
      </c>
      <c r="AL1369">
        <f>IF(HR[[#This Row],[WorkLifeBalance]]&lt;=2,1,0)</f>
        <v>1</v>
      </c>
      <c r="AM1369">
        <f>IF(HR[[#This Row],[MonthlyIncome]]&lt;AVERAGE(HR[MonthlyIncome]),1,0)</f>
        <v>1</v>
      </c>
      <c r="AN1369">
        <f>IF(HR[[#This Row],[EnvironmentSatisfaction]]&lt;=2,1,0)</f>
        <v>1</v>
      </c>
      <c r="AO1369">
        <f>IF(HR[[#This Row],[YearsSinceLastPromotion]]&gt;4,1,0)</f>
        <v>0</v>
      </c>
      <c r="AP1369">
        <f>(HR[[#This Row],[OverTimeFlag]]*1.5+HR[[#This Row],[LowJobSatisFlag]]*2.5+HR[[#This Row],[LowWLBFlag]]*2+HR[[#This Row],[LowSalaryFlag]]*1.5+HR[[#This Row],[LowEnviFlag]]*2+HR[[#This Row],[LowProFlag]]*0.5)/10</f>
        <v>0.8</v>
      </c>
      <c r="AQ1369" t="str">
        <f>IF(A1369&gt;=_xlfn.PERCENTILE.INC($A$2:$A$1000,0.8),"High Risk",
IF(HR[[#This Row],[AttritionRiskScore]]&gt;=_xlfn.PERCENTILE.INC($AP$2:$AP$1000,0.5),"Medium Risk","Low Risk"))</f>
        <v>Medium Risk</v>
      </c>
      <c r="AR1369">
        <f>(HR[[#This Row],[OverTimeFlag]]*4+HR[[#This Row],[LowWLBFlag]]*3+HR[[#This Row],[LowJobSatisFlag]]*2+HR[[#This Row],[LowProFlag]]*1)/10</f>
        <v>0.5</v>
      </c>
      <c r="AS1369" t="str">
        <f t="shared" si="21"/>
        <v>Medium Burnout</v>
      </c>
      <c r="AT1369" t="str">
        <f>IF(HR[[#This Row],[YearsSinceLastPromotion]]&gt;4,"High Stagnation",
IF(HR[[#This Row],[YearsSinceLastPromotion]]&gt;=3,"Medium Stagnation","Low Stagnation"))</f>
        <v>Low Stagnation</v>
      </c>
      <c r="AU1369" t="str">
        <f>IF(HR[[#This Row],[MonthlyIncome]]&lt;4000,"Low Salary",
IF(HR[[#This Row],[MonthlyIncome]]&lt;8000,"Medium Salary","High Salary"))</f>
        <v>Low Salary</v>
      </c>
    </row>
    <row r="1370" spans="1:47">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IF(HR[[#This Row],[OverTime]]="Yes",1,0)</f>
        <v>1</v>
      </c>
      <c r="AK1370">
        <f>IF(HR[[#This Row],[JobSatisfaction]]&lt;=2,1,0)</f>
        <v>0</v>
      </c>
      <c r="AL1370">
        <f>IF(HR[[#This Row],[WorkLifeBalance]]&lt;=2,1,0)</f>
        <v>0</v>
      </c>
      <c r="AM1370">
        <f>IF(HR[[#This Row],[MonthlyIncome]]&lt;AVERAGE(HR[MonthlyIncome]),1,0)</f>
        <v>1</v>
      </c>
      <c r="AN1370">
        <f>IF(HR[[#This Row],[EnvironmentSatisfaction]]&lt;=2,1,0)</f>
        <v>0</v>
      </c>
      <c r="AO1370">
        <f>IF(HR[[#This Row],[YearsSinceLastPromotion]]&gt;4,1,0)</f>
        <v>1</v>
      </c>
      <c r="AP1370">
        <f>(HR[[#This Row],[OverTimeFlag]]*1.5+HR[[#This Row],[LowJobSatisFlag]]*2.5+HR[[#This Row],[LowWLBFlag]]*2+HR[[#This Row],[LowSalaryFlag]]*1.5+HR[[#This Row],[LowEnviFlag]]*2+HR[[#This Row],[LowProFlag]]*0.5)/10</f>
        <v>0.35</v>
      </c>
      <c r="AQ1370" t="str">
        <f>IF(A1370&gt;=_xlfn.PERCENTILE.INC($A$2:$A$1000,0.8),"High Risk",
IF(HR[[#This Row],[AttritionRiskScore]]&gt;=_xlfn.PERCENTILE.INC($AP$2:$AP$1000,0.5),"Medium Risk","Low Risk"))</f>
        <v>Medium Risk</v>
      </c>
      <c r="AR1370">
        <f>(HR[[#This Row],[OverTimeFlag]]*4+HR[[#This Row],[LowWLBFlag]]*3+HR[[#This Row],[LowJobSatisFlag]]*2+HR[[#This Row],[LowProFlag]]*1)/10</f>
        <v>0.5</v>
      </c>
      <c r="AS1370" t="str">
        <f t="shared" si="21"/>
        <v>Medium Burnout</v>
      </c>
      <c r="AT1370" t="str">
        <f>IF(HR[[#This Row],[YearsSinceLastPromotion]]&gt;4,"High Stagnation",
IF(HR[[#This Row],[YearsSinceLastPromotion]]&gt;=3,"Medium Stagnation","Low Stagnation"))</f>
        <v>High Stagnation</v>
      </c>
      <c r="AU1370" t="str">
        <f>IF(HR[[#This Row],[MonthlyIncome]]&lt;4000,"Low Salary",
IF(HR[[#This Row],[MonthlyIncome]]&lt;8000,"Medium Salary","High Salary"))</f>
        <v>Medium Salary</v>
      </c>
    </row>
    <row r="1371" spans="1:47">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IF(HR[[#This Row],[OverTime]]="Yes",1,0)</f>
        <v>1</v>
      </c>
      <c r="AK1371">
        <f>IF(HR[[#This Row],[JobSatisfaction]]&lt;=2,1,0)</f>
        <v>0</v>
      </c>
      <c r="AL1371">
        <f>IF(HR[[#This Row],[WorkLifeBalance]]&lt;=2,1,0)</f>
        <v>0</v>
      </c>
      <c r="AM1371">
        <f>IF(HR[[#This Row],[MonthlyIncome]]&lt;AVERAGE(HR[MonthlyIncome]),1,0)</f>
        <v>0</v>
      </c>
      <c r="AN1371">
        <f>IF(HR[[#This Row],[EnvironmentSatisfaction]]&lt;=2,1,0)</f>
        <v>0</v>
      </c>
      <c r="AO1371">
        <f>IF(HR[[#This Row],[YearsSinceLastPromotion]]&gt;4,1,0)</f>
        <v>0</v>
      </c>
      <c r="AP1371">
        <f>(HR[[#This Row],[OverTimeFlag]]*1.5+HR[[#This Row],[LowJobSatisFlag]]*2.5+HR[[#This Row],[LowWLBFlag]]*2+HR[[#This Row],[LowSalaryFlag]]*1.5+HR[[#This Row],[LowEnviFlag]]*2+HR[[#This Row],[LowProFlag]]*0.5)/10</f>
        <v>0.15</v>
      </c>
      <c r="AQ1371" t="str">
        <f>IF(A1371&gt;=_xlfn.PERCENTILE.INC($A$2:$A$1000,0.8),"High Risk",
IF(HR[[#This Row],[AttritionRiskScore]]&gt;=_xlfn.PERCENTILE.INC($AP$2:$AP$1000,0.5),"Medium Risk","Low Risk"))</f>
        <v>Low Risk</v>
      </c>
      <c r="AR1371">
        <f>(HR[[#This Row],[OverTimeFlag]]*4+HR[[#This Row],[LowWLBFlag]]*3+HR[[#This Row],[LowJobSatisFlag]]*2+HR[[#This Row],[LowProFlag]]*1)/10</f>
        <v>0.4</v>
      </c>
      <c r="AS1371" t="str">
        <f t="shared" si="21"/>
        <v>Medium Burnout</v>
      </c>
      <c r="AT1371" t="str">
        <f>IF(HR[[#This Row],[YearsSinceLastPromotion]]&gt;4,"High Stagnation",
IF(HR[[#This Row],[YearsSinceLastPromotion]]&gt;=3,"Medium Stagnation","Low Stagnation"))</f>
        <v>Low Stagnation</v>
      </c>
      <c r="AU1371" t="str">
        <f>IF(HR[[#This Row],[MonthlyIncome]]&lt;4000,"Low Salary",
IF(HR[[#This Row],[MonthlyIncome]]&lt;8000,"Medium Salary","High Salary"))</f>
        <v>High Salary</v>
      </c>
    </row>
    <row r="1372" spans="1:47">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IF(HR[[#This Row],[OverTime]]="Yes",1,0)</f>
        <v>0</v>
      </c>
      <c r="AK1372">
        <f>IF(HR[[#This Row],[JobSatisfaction]]&lt;=2,1,0)</f>
        <v>1</v>
      </c>
      <c r="AL1372">
        <f>IF(HR[[#This Row],[WorkLifeBalance]]&lt;=2,1,0)</f>
        <v>0</v>
      </c>
      <c r="AM1372">
        <f>IF(HR[[#This Row],[MonthlyIncome]]&lt;AVERAGE(HR[MonthlyIncome]),1,0)</f>
        <v>1</v>
      </c>
      <c r="AN1372">
        <f>IF(HR[[#This Row],[EnvironmentSatisfaction]]&lt;=2,1,0)</f>
        <v>0</v>
      </c>
      <c r="AO1372">
        <f>IF(HR[[#This Row],[YearsSinceLastPromotion]]&gt;4,1,0)</f>
        <v>0</v>
      </c>
      <c r="AP1372">
        <f>(HR[[#This Row],[OverTimeFlag]]*1.5+HR[[#This Row],[LowJobSatisFlag]]*2.5+HR[[#This Row],[LowWLBFlag]]*2+HR[[#This Row],[LowSalaryFlag]]*1.5+HR[[#This Row],[LowEnviFlag]]*2+HR[[#This Row],[LowProFlag]]*0.5)/10</f>
        <v>0.4</v>
      </c>
      <c r="AQ1372" t="str">
        <f>IF(A1372&gt;=_xlfn.PERCENTILE.INC($A$2:$A$1000,0.8),"High Risk",
IF(HR[[#This Row],[AttritionRiskScore]]&gt;=_xlfn.PERCENTILE.INC($AP$2:$AP$1000,0.5),"Medium Risk","Low Risk"))</f>
        <v>High Risk</v>
      </c>
      <c r="AR1372">
        <f>(HR[[#This Row],[OverTimeFlag]]*4+HR[[#This Row],[LowWLBFlag]]*3+HR[[#This Row],[LowJobSatisFlag]]*2+HR[[#This Row],[LowProFlag]]*1)/10</f>
        <v>0.2</v>
      </c>
      <c r="AS1372" t="str">
        <f t="shared" si="21"/>
        <v>Low Burnout</v>
      </c>
      <c r="AT1372" t="str">
        <f>IF(HR[[#This Row],[YearsSinceLastPromotion]]&gt;4,"High Stagnation",
IF(HR[[#This Row],[YearsSinceLastPromotion]]&gt;=3,"Medium Stagnation","Low Stagnation"))</f>
        <v>Low Stagnation</v>
      </c>
      <c r="AU1372" t="str">
        <f>IF(HR[[#This Row],[MonthlyIncome]]&lt;4000,"Low Salary",
IF(HR[[#This Row],[MonthlyIncome]]&lt;8000,"Medium Salary","High Salary"))</f>
        <v>Medium Salary</v>
      </c>
    </row>
    <row r="1373" spans="1:47">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IF(HR[[#This Row],[OverTime]]="Yes",1,0)</f>
        <v>0</v>
      </c>
      <c r="AK1373">
        <f>IF(HR[[#This Row],[JobSatisfaction]]&lt;=2,1,0)</f>
        <v>1</v>
      </c>
      <c r="AL1373">
        <f>IF(HR[[#This Row],[WorkLifeBalance]]&lt;=2,1,0)</f>
        <v>0</v>
      </c>
      <c r="AM1373">
        <f>IF(HR[[#This Row],[MonthlyIncome]]&lt;AVERAGE(HR[MonthlyIncome]),1,0)</f>
        <v>1</v>
      </c>
      <c r="AN1373">
        <f>IF(HR[[#This Row],[EnvironmentSatisfaction]]&lt;=2,1,0)</f>
        <v>0</v>
      </c>
      <c r="AO1373">
        <f>IF(HR[[#This Row],[YearsSinceLastPromotion]]&gt;4,1,0)</f>
        <v>0</v>
      </c>
      <c r="AP1373">
        <f>(HR[[#This Row],[OverTimeFlag]]*1.5+HR[[#This Row],[LowJobSatisFlag]]*2.5+HR[[#This Row],[LowWLBFlag]]*2+HR[[#This Row],[LowSalaryFlag]]*1.5+HR[[#This Row],[LowEnviFlag]]*2+HR[[#This Row],[LowProFlag]]*0.5)/10</f>
        <v>0.4</v>
      </c>
      <c r="AQ1373" t="str">
        <f>IF(A1373&gt;=_xlfn.PERCENTILE.INC($A$2:$A$1000,0.8),"High Risk",
IF(HR[[#This Row],[AttritionRiskScore]]&gt;=_xlfn.PERCENTILE.INC($AP$2:$AP$1000,0.5),"Medium Risk","Low Risk"))</f>
        <v>High Risk</v>
      </c>
      <c r="AR1373">
        <f>(HR[[#This Row],[OverTimeFlag]]*4+HR[[#This Row],[LowWLBFlag]]*3+HR[[#This Row],[LowJobSatisFlag]]*2+HR[[#This Row],[LowProFlag]]*1)/10</f>
        <v>0.2</v>
      </c>
      <c r="AS1373" t="str">
        <f t="shared" si="21"/>
        <v>Low Burnout</v>
      </c>
      <c r="AT1373" t="str">
        <f>IF(HR[[#This Row],[YearsSinceLastPromotion]]&gt;4,"High Stagnation",
IF(HR[[#This Row],[YearsSinceLastPromotion]]&gt;=3,"Medium Stagnation","Low Stagnation"))</f>
        <v>Low Stagnation</v>
      </c>
      <c r="AU1373" t="str">
        <f>IF(HR[[#This Row],[MonthlyIncome]]&lt;4000,"Low Salary",
IF(HR[[#This Row],[MonthlyIncome]]&lt;8000,"Medium Salary","High Salary"))</f>
        <v>Medium Salary</v>
      </c>
    </row>
    <row r="1374" spans="1:47">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IF(HR[[#This Row],[OverTime]]="Yes",1,0)</f>
        <v>0</v>
      </c>
      <c r="AK1374">
        <f>IF(HR[[#This Row],[JobSatisfaction]]&lt;=2,1,0)</f>
        <v>1</v>
      </c>
      <c r="AL1374">
        <f>IF(HR[[#This Row],[WorkLifeBalance]]&lt;=2,1,0)</f>
        <v>0</v>
      </c>
      <c r="AM1374">
        <f>IF(HR[[#This Row],[MonthlyIncome]]&lt;AVERAGE(HR[MonthlyIncome]),1,0)</f>
        <v>1</v>
      </c>
      <c r="AN1374">
        <f>IF(HR[[#This Row],[EnvironmentSatisfaction]]&lt;=2,1,0)</f>
        <v>1</v>
      </c>
      <c r="AO1374">
        <f>IF(HR[[#This Row],[YearsSinceLastPromotion]]&gt;4,1,0)</f>
        <v>1</v>
      </c>
      <c r="AP1374">
        <f>(HR[[#This Row],[OverTimeFlag]]*1.5+HR[[#This Row],[LowJobSatisFlag]]*2.5+HR[[#This Row],[LowWLBFlag]]*2+HR[[#This Row],[LowSalaryFlag]]*1.5+HR[[#This Row],[LowEnviFlag]]*2+HR[[#This Row],[LowProFlag]]*0.5)/10</f>
        <v>0.65</v>
      </c>
      <c r="AQ1374" t="str">
        <f>IF(A1374&gt;=_xlfn.PERCENTILE.INC($A$2:$A$1000,0.8),"High Risk",
IF(HR[[#This Row],[AttritionRiskScore]]&gt;=_xlfn.PERCENTILE.INC($AP$2:$AP$1000,0.5),"Medium Risk","Low Risk"))</f>
        <v>Medium Risk</v>
      </c>
      <c r="AR1374">
        <f>(HR[[#This Row],[OverTimeFlag]]*4+HR[[#This Row],[LowWLBFlag]]*3+HR[[#This Row],[LowJobSatisFlag]]*2+HR[[#This Row],[LowProFlag]]*1)/10</f>
        <v>0.3</v>
      </c>
      <c r="AS1374" t="str">
        <f t="shared" si="21"/>
        <v>Low Burnout</v>
      </c>
      <c r="AT1374" t="str">
        <f>IF(HR[[#This Row],[YearsSinceLastPromotion]]&gt;4,"High Stagnation",
IF(HR[[#This Row],[YearsSinceLastPromotion]]&gt;=3,"Medium Stagnation","Low Stagnation"))</f>
        <v>High Stagnation</v>
      </c>
      <c r="AU1374" t="str">
        <f>IF(HR[[#This Row],[MonthlyIncome]]&lt;4000,"Low Salary",
IF(HR[[#This Row],[MonthlyIncome]]&lt;8000,"Medium Salary","High Salary"))</f>
        <v>Medium Salary</v>
      </c>
    </row>
    <row r="1375" spans="1:47">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IF(HR[[#This Row],[OverTime]]="Yes",1,0)</f>
        <v>1</v>
      </c>
      <c r="AK1375">
        <f>IF(HR[[#This Row],[JobSatisfaction]]&lt;=2,1,0)</f>
        <v>1</v>
      </c>
      <c r="AL1375">
        <f>IF(HR[[#This Row],[WorkLifeBalance]]&lt;=2,1,0)</f>
        <v>0</v>
      </c>
      <c r="AM1375">
        <f>IF(HR[[#This Row],[MonthlyIncome]]&lt;AVERAGE(HR[MonthlyIncome]),1,0)</f>
        <v>1</v>
      </c>
      <c r="AN1375">
        <f>IF(HR[[#This Row],[EnvironmentSatisfaction]]&lt;=2,1,0)</f>
        <v>0</v>
      </c>
      <c r="AO1375">
        <f>IF(HR[[#This Row],[YearsSinceLastPromotion]]&gt;4,1,0)</f>
        <v>0</v>
      </c>
      <c r="AP1375">
        <f>(HR[[#This Row],[OverTimeFlag]]*1.5+HR[[#This Row],[LowJobSatisFlag]]*2.5+HR[[#This Row],[LowWLBFlag]]*2+HR[[#This Row],[LowSalaryFlag]]*1.5+HR[[#This Row],[LowEnviFlag]]*2+HR[[#This Row],[LowProFlag]]*0.5)/10</f>
        <v>0.55000000000000004</v>
      </c>
      <c r="AQ1375" t="str">
        <f>IF(A1375&gt;=_xlfn.PERCENTILE.INC($A$2:$A$1000,0.8),"High Risk",
IF(HR[[#This Row],[AttritionRiskScore]]&gt;=_xlfn.PERCENTILE.INC($AP$2:$AP$1000,0.5),"Medium Risk","Low Risk"))</f>
        <v>Medium Risk</v>
      </c>
      <c r="AR1375">
        <f>(HR[[#This Row],[OverTimeFlag]]*4+HR[[#This Row],[LowWLBFlag]]*3+HR[[#This Row],[LowJobSatisFlag]]*2+HR[[#This Row],[LowProFlag]]*1)/10</f>
        <v>0.6</v>
      </c>
      <c r="AS1375" t="str">
        <f t="shared" si="21"/>
        <v>Medium Burnout</v>
      </c>
      <c r="AT1375" t="str">
        <f>IF(HR[[#This Row],[YearsSinceLastPromotion]]&gt;4,"High Stagnation",
IF(HR[[#This Row],[YearsSinceLastPromotion]]&gt;=3,"Medium Stagnation","Low Stagnation"))</f>
        <v>Low Stagnation</v>
      </c>
      <c r="AU1375" t="str">
        <f>IF(HR[[#This Row],[MonthlyIncome]]&lt;4000,"Low Salary",
IF(HR[[#This Row],[MonthlyIncome]]&lt;8000,"Medium Salary","High Salary"))</f>
        <v>Low Salary</v>
      </c>
    </row>
    <row r="1376" spans="1:47">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IF(HR[[#This Row],[OverTime]]="Yes",1,0)</f>
        <v>1</v>
      </c>
      <c r="AK1376">
        <f>IF(HR[[#This Row],[JobSatisfaction]]&lt;=2,1,0)</f>
        <v>0</v>
      </c>
      <c r="AL1376">
        <f>IF(HR[[#This Row],[WorkLifeBalance]]&lt;=2,1,0)</f>
        <v>1</v>
      </c>
      <c r="AM1376">
        <f>IF(HR[[#This Row],[MonthlyIncome]]&lt;AVERAGE(HR[MonthlyIncome]),1,0)</f>
        <v>0</v>
      </c>
      <c r="AN1376">
        <f>IF(HR[[#This Row],[EnvironmentSatisfaction]]&lt;=2,1,0)</f>
        <v>0</v>
      </c>
      <c r="AO1376">
        <f>IF(HR[[#This Row],[YearsSinceLastPromotion]]&gt;4,1,0)</f>
        <v>0</v>
      </c>
      <c r="AP1376">
        <f>(HR[[#This Row],[OverTimeFlag]]*1.5+HR[[#This Row],[LowJobSatisFlag]]*2.5+HR[[#This Row],[LowWLBFlag]]*2+HR[[#This Row],[LowSalaryFlag]]*1.5+HR[[#This Row],[LowEnviFlag]]*2+HR[[#This Row],[LowProFlag]]*0.5)/10</f>
        <v>0.35</v>
      </c>
      <c r="AQ1376" t="str">
        <f>IF(A1376&gt;=_xlfn.PERCENTILE.INC($A$2:$A$1000,0.8),"High Risk",
IF(HR[[#This Row],[AttritionRiskScore]]&gt;=_xlfn.PERCENTILE.INC($AP$2:$AP$1000,0.5),"Medium Risk","Low Risk"))</f>
        <v>High Risk</v>
      </c>
      <c r="AR1376">
        <f>(HR[[#This Row],[OverTimeFlag]]*4+HR[[#This Row],[LowWLBFlag]]*3+HR[[#This Row],[LowJobSatisFlag]]*2+HR[[#This Row],[LowProFlag]]*1)/10</f>
        <v>0.7</v>
      </c>
      <c r="AS1376" t="str">
        <f t="shared" si="21"/>
        <v>High Burnout</v>
      </c>
      <c r="AT1376" t="str">
        <f>IF(HR[[#This Row],[YearsSinceLastPromotion]]&gt;4,"High Stagnation",
IF(HR[[#This Row],[YearsSinceLastPromotion]]&gt;=3,"Medium Stagnation","Low Stagnation"))</f>
        <v>Low Stagnation</v>
      </c>
      <c r="AU1376" t="str">
        <f>IF(HR[[#This Row],[MonthlyIncome]]&lt;4000,"Low Salary",
IF(HR[[#This Row],[MonthlyIncome]]&lt;8000,"Medium Salary","High Salary"))</f>
        <v>High Salary</v>
      </c>
    </row>
    <row r="1377" spans="1:47">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IF(HR[[#This Row],[OverTime]]="Yes",1,0)</f>
        <v>1</v>
      </c>
      <c r="AK1377">
        <f>IF(HR[[#This Row],[JobSatisfaction]]&lt;=2,1,0)</f>
        <v>0</v>
      </c>
      <c r="AL1377">
        <f>IF(HR[[#This Row],[WorkLifeBalance]]&lt;=2,1,0)</f>
        <v>0</v>
      </c>
      <c r="AM1377">
        <f>IF(HR[[#This Row],[MonthlyIncome]]&lt;AVERAGE(HR[MonthlyIncome]),1,0)</f>
        <v>1</v>
      </c>
      <c r="AN1377">
        <f>IF(HR[[#This Row],[EnvironmentSatisfaction]]&lt;=2,1,0)</f>
        <v>1</v>
      </c>
      <c r="AO1377">
        <f>IF(HR[[#This Row],[YearsSinceLastPromotion]]&gt;4,1,0)</f>
        <v>0</v>
      </c>
      <c r="AP1377">
        <f>(HR[[#This Row],[OverTimeFlag]]*1.5+HR[[#This Row],[LowJobSatisFlag]]*2.5+HR[[#This Row],[LowWLBFlag]]*2+HR[[#This Row],[LowSalaryFlag]]*1.5+HR[[#This Row],[LowEnviFlag]]*2+HR[[#This Row],[LowProFlag]]*0.5)/10</f>
        <v>0.5</v>
      </c>
      <c r="AQ1377" t="str">
        <f>IF(A1377&gt;=_xlfn.PERCENTILE.INC($A$2:$A$1000,0.8),"High Risk",
IF(HR[[#This Row],[AttritionRiskScore]]&gt;=_xlfn.PERCENTILE.INC($AP$2:$AP$1000,0.5),"Medium Risk","Low Risk"))</f>
        <v>Medium Risk</v>
      </c>
      <c r="AR1377">
        <f>(HR[[#This Row],[OverTimeFlag]]*4+HR[[#This Row],[LowWLBFlag]]*3+HR[[#This Row],[LowJobSatisFlag]]*2+HR[[#This Row],[LowProFlag]]*1)/10</f>
        <v>0.4</v>
      </c>
      <c r="AS1377" t="str">
        <f t="shared" si="21"/>
        <v>Medium Burnout</v>
      </c>
      <c r="AT1377" t="str">
        <f>IF(HR[[#This Row],[YearsSinceLastPromotion]]&gt;4,"High Stagnation",
IF(HR[[#This Row],[YearsSinceLastPromotion]]&gt;=3,"Medium Stagnation","Low Stagnation"))</f>
        <v>Low Stagnation</v>
      </c>
      <c r="AU1377" t="str">
        <f>IF(HR[[#This Row],[MonthlyIncome]]&lt;4000,"Low Salary",
IF(HR[[#This Row],[MonthlyIncome]]&lt;8000,"Medium Salary","High Salary"))</f>
        <v>Low Salary</v>
      </c>
    </row>
    <row r="1378" spans="1:47">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IF(HR[[#This Row],[OverTime]]="Yes",1,0)</f>
        <v>0</v>
      </c>
      <c r="AK1378">
        <f>IF(HR[[#This Row],[JobSatisfaction]]&lt;=2,1,0)</f>
        <v>0</v>
      </c>
      <c r="AL1378">
        <f>IF(HR[[#This Row],[WorkLifeBalance]]&lt;=2,1,0)</f>
        <v>0</v>
      </c>
      <c r="AM1378">
        <f>IF(HR[[#This Row],[MonthlyIncome]]&lt;AVERAGE(HR[MonthlyIncome]),1,0)</f>
        <v>1</v>
      </c>
      <c r="AN1378">
        <f>IF(HR[[#This Row],[EnvironmentSatisfaction]]&lt;=2,1,0)</f>
        <v>1</v>
      </c>
      <c r="AO1378">
        <f>IF(HR[[#This Row],[YearsSinceLastPromotion]]&gt;4,1,0)</f>
        <v>0</v>
      </c>
      <c r="AP1378">
        <f>(HR[[#This Row],[OverTimeFlag]]*1.5+HR[[#This Row],[LowJobSatisFlag]]*2.5+HR[[#This Row],[LowWLBFlag]]*2+HR[[#This Row],[LowSalaryFlag]]*1.5+HR[[#This Row],[LowEnviFlag]]*2+HR[[#This Row],[LowProFlag]]*0.5)/10</f>
        <v>0.35</v>
      </c>
      <c r="AQ1378" t="str">
        <f>IF(A1378&gt;=_xlfn.PERCENTILE.INC($A$2:$A$1000,0.8),"High Risk",
IF(HR[[#This Row],[AttritionRiskScore]]&gt;=_xlfn.PERCENTILE.INC($AP$2:$AP$1000,0.5),"Medium Risk","Low Risk"))</f>
        <v>Medium Risk</v>
      </c>
      <c r="AR1378">
        <f>(HR[[#This Row],[OverTimeFlag]]*4+HR[[#This Row],[LowWLBFlag]]*3+HR[[#This Row],[LowJobSatisFlag]]*2+HR[[#This Row],[LowProFlag]]*1)/10</f>
        <v>0</v>
      </c>
      <c r="AS1378" t="str">
        <f t="shared" si="21"/>
        <v>Low Burnout</v>
      </c>
      <c r="AT1378" t="str">
        <f>IF(HR[[#This Row],[YearsSinceLastPromotion]]&gt;4,"High Stagnation",
IF(HR[[#This Row],[YearsSinceLastPromotion]]&gt;=3,"Medium Stagnation","Low Stagnation"))</f>
        <v>Low Stagnation</v>
      </c>
      <c r="AU1378" t="str">
        <f>IF(HR[[#This Row],[MonthlyIncome]]&lt;4000,"Low Salary",
IF(HR[[#This Row],[MonthlyIncome]]&lt;8000,"Medium Salary","High Salary"))</f>
        <v>Medium Salary</v>
      </c>
    </row>
    <row r="1379" spans="1:47">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IF(HR[[#This Row],[OverTime]]="Yes",1,0)</f>
        <v>0</v>
      </c>
      <c r="AK1379">
        <f>IF(HR[[#This Row],[JobSatisfaction]]&lt;=2,1,0)</f>
        <v>0</v>
      </c>
      <c r="AL1379">
        <f>IF(HR[[#This Row],[WorkLifeBalance]]&lt;=2,1,0)</f>
        <v>0</v>
      </c>
      <c r="AM1379">
        <f>IF(HR[[#This Row],[MonthlyIncome]]&lt;AVERAGE(HR[MonthlyIncome]),1,0)</f>
        <v>0</v>
      </c>
      <c r="AN1379">
        <f>IF(HR[[#This Row],[EnvironmentSatisfaction]]&lt;=2,1,0)</f>
        <v>1</v>
      </c>
      <c r="AO1379">
        <f>IF(HR[[#This Row],[YearsSinceLastPromotion]]&gt;4,1,0)</f>
        <v>0</v>
      </c>
      <c r="AP1379">
        <f>(HR[[#This Row],[OverTimeFlag]]*1.5+HR[[#This Row],[LowJobSatisFlag]]*2.5+HR[[#This Row],[LowWLBFlag]]*2+HR[[#This Row],[LowSalaryFlag]]*1.5+HR[[#This Row],[LowEnviFlag]]*2+HR[[#This Row],[LowProFlag]]*0.5)/10</f>
        <v>0.2</v>
      </c>
      <c r="AQ1379" t="str">
        <f>IF(A1379&gt;=_xlfn.PERCENTILE.INC($A$2:$A$1000,0.8),"High Risk",
IF(HR[[#This Row],[AttritionRiskScore]]&gt;=_xlfn.PERCENTILE.INC($AP$2:$AP$1000,0.5),"Medium Risk","Low Risk"))</f>
        <v>High Risk</v>
      </c>
      <c r="AR1379">
        <f>(HR[[#This Row],[OverTimeFlag]]*4+HR[[#This Row],[LowWLBFlag]]*3+HR[[#This Row],[LowJobSatisFlag]]*2+HR[[#This Row],[LowProFlag]]*1)/10</f>
        <v>0</v>
      </c>
      <c r="AS1379" t="str">
        <f t="shared" si="21"/>
        <v>Low Burnout</v>
      </c>
      <c r="AT1379" t="str">
        <f>IF(HR[[#This Row],[YearsSinceLastPromotion]]&gt;4,"High Stagnation",
IF(HR[[#This Row],[YearsSinceLastPromotion]]&gt;=3,"Medium Stagnation","Low Stagnation"))</f>
        <v>Medium Stagnation</v>
      </c>
      <c r="AU1379" t="str">
        <f>IF(HR[[#This Row],[MonthlyIncome]]&lt;4000,"Low Salary",
IF(HR[[#This Row],[MonthlyIncome]]&lt;8000,"Medium Salary","High Salary"))</f>
        <v>High Salary</v>
      </c>
    </row>
    <row r="1380" spans="1:47">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IF(HR[[#This Row],[OverTime]]="Yes",1,0)</f>
        <v>1</v>
      </c>
      <c r="AK1380">
        <f>IF(HR[[#This Row],[JobSatisfaction]]&lt;=2,1,0)</f>
        <v>0</v>
      </c>
      <c r="AL1380">
        <f>IF(HR[[#This Row],[WorkLifeBalance]]&lt;=2,1,0)</f>
        <v>0</v>
      </c>
      <c r="AM1380">
        <f>IF(HR[[#This Row],[MonthlyIncome]]&lt;AVERAGE(HR[MonthlyIncome]),1,0)</f>
        <v>1</v>
      </c>
      <c r="AN1380">
        <f>IF(HR[[#This Row],[EnvironmentSatisfaction]]&lt;=2,1,0)</f>
        <v>1</v>
      </c>
      <c r="AO1380">
        <f>IF(HR[[#This Row],[YearsSinceLastPromotion]]&gt;4,1,0)</f>
        <v>0</v>
      </c>
      <c r="AP1380">
        <f>(HR[[#This Row],[OverTimeFlag]]*1.5+HR[[#This Row],[LowJobSatisFlag]]*2.5+HR[[#This Row],[LowWLBFlag]]*2+HR[[#This Row],[LowSalaryFlag]]*1.5+HR[[#This Row],[LowEnviFlag]]*2+HR[[#This Row],[LowProFlag]]*0.5)/10</f>
        <v>0.5</v>
      </c>
      <c r="AQ1380" t="str">
        <f>IF(A1380&gt;=_xlfn.PERCENTILE.INC($A$2:$A$1000,0.8),"High Risk",
IF(HR[[#This Row],[AttritionRiskScore]]&gt;=_xlfn.PERCENTILE.INC($AP$2:$AP$1000,0.5),"Medium Risk","Low Risk"))</f>
        <v>Medium Risk</v>
      </c>
      <c r="AR1380">
        <f>(HR[[#This Row],[OverTimeFlag]]*4+HR[[#This Row],[LowWLBFlag]]*3+HR[[#This Row],[LowJobSatisFlag]]*2+HR[[#This Row],[LowProFlag]]*1)/10</f>
        <v>0.4</v>
      </c>
      <c r="AS1380" t="str">
        <f t="shared" si="21"/>
        <v>Medium Burnout</v>
      </c>
      <c r="AT1380" t="str">
        <f>IF(HR[[#This Row],[YearsSinceLastPromotion]]&gt;4,"High Stagnation",
IF(HR[[#This Row],[YearsSinceLastPromotion]]&gt;=3,"Medium Stagnation","Low Stagnation"))</f>
        <v>Low Stagnation</v>
      </c>
      <c r="AU1380" t="str">
        <f>IF(HR[[#This Row],[MonthlyIncome]]&lt;4000,"Low Salary",
IF(HR[[#This Row],[MonthlyIncome]]&lt;8000,"Medium Salary","High Salary"))</f>
        <v>Medium Salary</v>
      </c>
    </row>
    <row r="1381" spans="1:47">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IF(HR[[#This Row],[OverTime]]="Yes",1,0)</f>
        <v>0</v>
      </c>
      <c r="AK1381">
        <f>IF(HR[[#This Row],[JobSatisfaction]]&lt;=2,1,0)</f>
        <v>1</v>
      </c>
      <c r="AL1381">
        <f>IF(HR[[#This Row],[WorkLifeBalance]]&lt;=2,1,0)</f>
        <v>0</v>
      </c>
      <c r="AM1381">
        <f>IF(HR[[#This Row],[MonthlyIncome]]&lt;AVERAGE(HR[MonthlyIncome]),1,0)</f>
        <v>1</v>
      </c>
      <c r="AN1381">
        <f>IF(HR[[#This Row],[EnvironmentSatisfaction]]&lt;=2,1,0)</f>
        <v>1</v>
      </c>
      <c r="AO1381">
        <f>IF(HR[[#This Row],[YearsSinceLastPromotion]]&gt;4,1,0)</f>
        <v>0</v>
      </c>
      <c r="AP1381">
        <f>(HR[[#This Row],[OverTimeFlag]]*1.5+HR[[#This Row],[LowJobSatisFlag]]*2.5+HR[[#This Row],[LowWLBFlag]]*2+HR[[#This Row],[LowSalaryFlag]]*1.5+HR[[#This Row],[LowEnviFlag]]*2+HR[[#This Row],[LowProFlag]]*0.5)/10</f>
        <v>0.6</v>
      </c>
      <c r="AQ1381" t="str">
        <f>IF(A1381&gt;=_xlfn.PERCENTILE.INC($A$2:$A$1000,0.8),"High Risk",
IF(HR[[#This Row],[AttritionRiskScore]]&gt;=_xlfn.PERCENTILE.INC($AP$2:$AP$1000,0.5),"Medium Risk","Low Risk"))</f>
        <v>Medium Risk</v>
      </c>
      <c r="AR1381">
        <f>(HR[[#This Row],[OverTimeFlag]]*4+HR[[#This Row],[LowWLBFlag]]*3+HR[[#This Row],[LowJobSatisFlag]]*2+HR[[#This Row],[LowProFlag]]*1)/10</f>
        <v>0.2</v>
      </c>
      <c r="AS1381" t="str">
        <f t="shared" si="21"/>
        <v>Low Burnout</v>
      </c>
      <c r="AT1381" t="str">
        <f>IF(HR[[#This Row],[YearsSinceLastPromotion]]&gt;4,"High Stagnation",
IF(HR[[#This Row],[YearsSinceLastPromotion]]&gt;=3,"Medium Stagnation","Low Stagnation"))</f>
        <v>Low Stagnation</v>
      </c>
      <c r="AU1381" t="str">
        <f>IF(HR[[#This Row],[MonthlyIncome]]&lt;4000,"Low Salary",
IF(HR[[#This Row],[MonthlyIncome]]&lt;8000,"Medium Salary","High Salary"))</f>
        <v>Low Salary</v>
      </c>
    </row>
    <row r="1382" spans="1:47">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IF(HR[[#This Row],[OverTime]]="Yes",1,0)</f>
        <v>0</v>
      </c>
      <c r="AK1382">
        <f>IF(HR[[#This Row],[JobSatisfaction]]&lt;=2,1,0)</f>
        <v>1</v>
      </c>
      <c r="AL1382">
        <f>IF(HR[[#This Row],[WorkLifeBalance]]&lt;=2,1,0)</f>
        <v>1</v>
      </c>
      <c r="AM1382">
        <f>IF(HR[[#This Row],[MonthlyIncome]]&lt;AVERAGE(HR[MonthlyIncome]),1,0)</f>
        <v>1</v>
      </c>
      <c r="AN1382">
        <f>IF(HR[[#This Row],[EnvironmentSatisfaction]]&lt;=2,1,0)</f>
        <v>1</v>
      </c>
      <c r="AO1382">
        <f>IF(HR[[#This Row],[YearsSinceLastPromotion]]&gt;4,1,0)</f>
        <v>0</v>
      </c>
      <c r="AP1382">
        <f>(HR[[#This Row],[OverTimeFlag]]*1.5+HR[[#This Row],[LowJobSatisFlag]]*2.5+HR[[#This Row],[LowWLBFlag]]*2+HR[[#This Row],[LowSalaryFlag]]*1.5+HR[[#This Row],[LowEnviFlag]]*2+HR[[#This Row],[LowProFlag]]*0.5)/10</f>
        <v>0.8</v>
      </c>
      <c r="AQ1382" t="str">
        <f>IF(A1382&gt;=_xlfn.PERCENTILE.INC($A$2:$A$1000,0.8),"High Risk",
IF(HR[[#This Row],[AttritionRiskScore]]&gt;=_xlfn.PERCENTILE.INC($AP$2:$AP$1000,0.5),"Medium Risk","Low Risk"))</f>
        <v>Medium Risk</v>
      </c>
      <c r="AR1382">
        <f>(HR[[#This Row],[OverTimeFlag]]*4+HR[[#This Row],[LowWLBFlag]]*3+HR[[#This Row],[LowJobSatisFlag]]*2+HR[[#This Row],[LowProFlag]]*1)/10</f>
        <v>0.5</v>
      </c>
      <c r="AS1382" t="str">
        <f t="shared" si="21"/>
        <v>Medium Burnout</v>
      </c>
      <c r="AT1382" t="str">
        <f>IF(HR[[#This Row],[YearsSinceLastPromotion]]&gt;4,"High Stagnation",
IF(HR[[#This Row],[YearsSinceLastPromotion]]&gt;=3,"Medium Stagnation","Low Stagnation"))</f>
        <v>Low Stagnation</v>
      </c>
      <c r="AU1382" t="str">
        <f>IF(HR[[#This Row],[MonthlyIncome]]&lt;4000,"Low Salary",
IF(HR[[#This Row],[MonthlyIncome]]&lt;8000,"Medium Salary","High Salary"))</f>
        <v>Medium Salary</v>
      </c>
    </row>
    <row r="1383" spans="1:47">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IF(HR[[#This Row],[OverTime]]="Yes",1,0)</f>
        <v>0</v>
      </c>
      <c r="AK1383">
        <f>IF(HR[[#This Row],[JobSatisfaction]]&lt;=2,1,0)</f>
        <v>0</v>
      </c>
      <c r="AL1383">
        <f>IF(HR[[#This Row],[WorkLifeBalance]]&lt;=2,1,0)</f>
        <v>1</v>
      </c>
      <c r="AM1383">
        <f>IF(HR[[#This Row],[MonthlyIncome]]&lt;AVERAGE(HR[MonthlyIncome]),1,0)</f>
        <v>1</v>
      </c>
      <c r="AN1383">
        <f>IF(HR[[#This Row],[EnvironmentSatisfaction]]&lt;=2,1,0)</f>
        <v>0</v>
      </c>
      <c r="AO1383">
        <f>IF(HR[[#This Row],[YearsSinceLastPromotion]]&gt;4,1,0)</f>
        <v>0</v>
      </c>
      <c r="AP1383">
        <f>(HR[[#This Row],[OverTimeFlag]]*1.5+HR[[#This Row],[LowJobSatisFlag]]*2.5+HR[[#This Row],[LowWLBFlag]]*2+HR[[#This Row],[LowSalaryFlag]]*1.5+HR[[#This Row],[LowEnviFlag]]*2+HR[[#This Row],[LowProFlag]]*0.5)/10</f>
        <v>0.35</v>
      </c>
      <c r="AQ1383" t="str">
        <f>IF(A1383&gt;=_xlfn.PERCENTILE.INC($A$2:$A$1000,0.8),"High Risk",
IF(HR[[#This Row],[AttritionRiskScore]]&gt;=_xlfn.PERCENTILE.INC($AP$2:$AP$1000,0.5),"Medium Risk","Low Risk"))</f>
        <v>Medium Risk</v>
      </c>
      <c r="AR1383">
        <f>(HR[[#This Row],[OverTimeFlag]]*4+HR[[#This Row],[LowWLBFlag]]*3+HR[[#This Row],[LowJobSatisFlag]]*2+HR[[#This Row],[LowProFlag]]*1)/10</f>
        <v>0.3</v>
      </c>
      <c r="AS1383" t="str">
        <f t="shared" si="21"/>
        <v>Low Burnout</v>
      </c>
      <c r="AT1383" t="str">
        <f>IF(HR[[#This Row],[YearsSinceLastPromotion]]&gt;4,"High Stagnation",
IF(HR[[#This Row],[YearsSinceLastPromotion]]&gt;=3,"Medium Stagnation","Low Stagnation"))</f>
        <v>Low Stagnation</v>
      </c>
      <c r="AU1383" t="str">
        <f>IF(HR[[#This Row],[MonthlyIncome]]&lt;4000,"Low Salary",
IF(HR[[#This Row],[MonthlyIncome]]&lt;8000,"Medium Salary","High Salary"))</f>
        <v>Low Salary</v>
      </c>
    </row>
    <row r="1384" spans="1:47">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IF(HR[[#This Row],[OverTime]]="Yes",1,0)</f>
        <v>1</v>
      </c>
      <c r="AK1384">
        <f>IF(HR[[#This Row],[JobSatisfaction]]&lt;=2,1,0)</f>
        <v>1</v>
      </c>
      <c r="AL1384">
        <f>IF(HR[[#This Row],[WorkLifeBalance]]&lt;=2,1,0)</f>
        <v>0</v>
      </c>
      <c r="AM1384">
        <f>IF(HR[[#This Row],[MonthlyIncome]]&lt;AVERAGE(HR[MonthlyIncome]),1,0)</f>
        <v>1</v>
      </c>
      <c r="AN1384">
        <f>IF(HR[[#This Row],[EnvironmentSatisfaction]]&lt;=2,1,0)</f>
        <v>0</v>
      </c>
      <c r="AO1384">
        <f>IF(HR[[#This Row],[YearsSinceLastPromotion]]&gt;4,1,0)</f>
        <v>0</v>
      </c>
      <c r="AP1384">
        <f>(HR[[#This Row],[OverTimeFlag]]*1.5+HR[[#This Row],[LowJobSatisFlag]]*2.5+HR[[#This Row],[LowWLBFlag]]*2+HR[[#This Row],[LowSalaryFlag]]*1.5+HR[[#This Row],[LowEnviFlag]]*2+HR[[#This Row],[LowProFlag]]*0.5)/10</f>
        <v>0.55000000000000004</v>
      </c>
      <c r="AQ1384" t="str">
        <f>IF(A1384&gt;=_xlfn.PERCENTILE.INC($A$2:$A$1000,0.8),"High Risk",
IF(HR[[#This Row],[AttritionRiskScore]]&gt;=_xlfn.PERCENTILE.INC($AP$2:$AP$1000,0.5),"Medium Risk","Low Risk"))</f>
        <v>Medium Risk</v>
      </c>
      <c r="AR1384">
        <f>(HR[[#This Row],[OverTimeFlag]]*4+HR[[#This Row],[LowWLBFlag]]*3+HR[[#This Row],[LowJobSatisFlag]]*2+HR[[#This Row],[LowProFlag]]*1)/10</f>
        <v>0.6</v>
      </c>
      <c r="AS1384" t="str">
        <f t="shared" si="21"/>
        <v>Medium Burnout</v>
      </c>
      <c r="AT1384" t="str">
        <f>IF(HR[[#This Row],[YearsSinceLastPromotion]]&gt;4,"High Stagnation",
IF(HR[[#This Row],[YearsSinceLastPromotion]]&gt;=3,"Medium Stagnation","Low Stagnation"))</f>
        <v>Low Stagnation</v>
      </c>
      <c r="AU1384" t="str">
        <f>IF(HR[[#This Row],[MonthlyIncome]]&lt;4000,"Low Salary",
IF(HR[[#This Row],[MonthlyIncome]]&lt;8000,"Medium Salary","High Salary"))</f>
        <v>Low Salary</v>
      </c>
    </row>
    <row r="1385" spans="1:47">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IF(HR[[#This Row],[OverTime]]="Yes",1,0)</f>
        <v>0</v>
      </c>
      <c r="AK1385">
        <f>IF(HR[[#This Row],[JobSatisfaction]]&lt;=2,1,0)</f>
        <v>1</v>
      </c>
      <c r="AL1385">
        <f>IF(HR[[#This Row],[WorkLifeBalance]]&lt;=2,1,0)</f>
        <v>0</v>
      </c>
      <c r="AM1385">
        <f>IF(HR[[#This Row],[MonthlyIncome]]&lt;AVERAGE(HR[MonthlyIncome]),1,0)</f>
        <v>1</v>
      </c>
      <c r="AN1385">
        <f>IF(HR[[#This Row],[EnvironmentSatisfaction]]&lt;=2,1,0)</f>
        <v>1</v>
      </c>
      <c r="AO1385">
        <f>IF(HR[[#This Row],[YearsSinceLastPromotion]]&gt;4,1,0)</f>
        <v>0</v>
      </c>
      <c r="AP1385">
        <f>(HR[[#This Row],[OverTimeFlag]]*1.5+HR[[#This Row],[LowJobSatisFlag]]*2.5+HR[[#This Row],[LowWLBFlag]]*2+HR[[#This Row],[LowSalaryFlag]]*1.5+HR[[#This Row],[LowEnviFlag]]*2+HR[[#This Row],[LowProFlag]]*0.5)/10</f>
        <v>0.6</v>
      </c>
      <c r="AQ1385" t="str">
        <f>IF(A1385&gt;=_xlfn.PERCENTILE.INC($A$2:$A$1000,0.8),"High Risk",
IF(HR[[#This Row],[AttritionRiskScore]]&gt;=_xlfn.PERCENTILE.INC($AP$2:$AP$1000,0.5),"Medium Risk","Low Risk"))</f>
        <v>Medium Risk</v>
      </c>
      <c r="AR1385">
        <f>(HR[[#This Row],[OverTimeFlag]]*4+HR[[#This Row],[LowWLBFlag]]*3+HR[[#This Row],[LowJobSatisFlag]]*2+HR[[#This Row],[LowProFlag]]*1)/10</f>
        <v>0.2</v>
      </c>
      <c r="AS1385" t="str">
        <f t="shared" si="21"/>
        <v>Low Burnout</v>
      </c>
      <c r="AT1385" t="str">
        <f>IF(HR[[#This Row],[YearsSinceLastPromotion]]&gt;4,"High Stagnation",
IF(HR[[#This Row],[YearsSinceLastPromotion]]&gt;=3,"Medium Stagnation","Low Stagnation"))</f>
        <v>Low Stagnation</v>
      </c>
      <c r="AU1385" t="str">
        <f>IF(HR[[#This Row],[MonthlyIncome]]&lt;4000,"Low Salary",
IF(HR[[#This Row],[MonthlyIncome]]&lt;8000,"Medium Salary","High Salary"))</f>
        <v>Low Salary</v>
      </c>
    </row>
    <row r="1386" spans="1:47">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IF(HR[[#This Row],[OverTime]]="Yes",1,0)</f>
        <v>0</v>
      </c>
      <c r="AK1386">
        <f>IF(HR[[#This Row],[JobSatisfaction]]&lt;=2,1,0)</f>
        <v>0</v>
      </c>
      <c r="AL1386">
        <f>IF(HR[[#This Row],[WorkLifeBalance]]&lt;=2,1,0)</f>
        <v>1</v>
      </c>
      <c r="AM1386">
        <f>IF(HR[[#This Row],[MonthlyIncome]]&lt;AVERAGE(HR[MonthlyIncome]),1,0)</f>
        <v>0</v>
      </c>
      <c r="AN1386">
        <f>IF(HR[[#This Row],[EnvironmentSatisfaction]]&lt;=2,1,0)</f>
        <v>1</v>
      </c>
      <c r="AO1386">
        <f>IF(HR[[#This Row],[YearsSinceLastPromotion]]&gt;4,1,0)</f>
        <v>0</v>
      </c>
      <c r="AP1386">
        <f>(HR[[#This Row],[OverTimeFlag]]*1.5+HR[[#This Row],[LowJobSatisFlag]]*2.5+HR[[#This Row],[LowWLBFlag]]*2+HR[[#This Row],[LowSalaryFlag]]*1.5+HR[[#This Row],[LowEnviFlag]]*2+HR[[#This Row],[LowProFlag]]*0.5)/10</f>
        <v>0.4</v>
      </c>
      <c r="AQ1386" t="str">
        <f>IF(A1386&gt;=_xlfn.PERCENTILE.INC($A$2:$A$1000,0.8),"High Risk",
IF(HR[[#This Row],[AttritionRiskScore]]&gt;=_xlfn.PERCENTILE.INC($AP$2:$AP$1000,0.5),"Medium Risk","Low Risk"))</f>
        <v>Medium Risk</v>
      </c>
      <c r="AR1386">
        <f>(HR[[#This Row],[OverTimeFlag]]*4+HR[[#This Row],[LowWLBFlag]]*3+HR[[#This Row],[LowJobSatisFlag]]*2+HR[[#This Row],[LowProFlag]]*1)/10</f>
        <v>0.3</v>
      </c>
      <c r="AS1386" t="str">
        <f t="shared" si="21"/>
        <v>Low Burnout</v>
      </c>
      <c r="AT1386" t="str">
        <f>IF(HR[[#This Row],[YearsSinceLastPromotion]]&gt;4,"High Stagnation",
IF(HR[[#This Row],[YearsSinceLastPromotion]]&gt;=3,"Medium Stagnation","Low Stagnation"))</f>
        <v>Low Stagnation</v>
      </c>
      <c r="AU1386" t="str">
        <f>IF(HR[[#This Row],[MonthlyIncome]]&lt;4000,"Low Salary",
IF(HR[[#This Row],[MonthlyIncome]]&lt;8000,"Medium Salary","High Salary"))</f>
        <v>High Salary</v>
      </c>
    </row>
    <row r="1387" spans="1:47">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IF(HR[[#This Row],[OverTime]]="Yes",1,0)</f>
        <v>0</v>
      </c>
      <c r="AK1387">
        <f>IF(HR[[#This Row],[JobSatisfaction]]&lt;=2,1,0)</f>
        <v>0</v>
      </c>
      <c r="AL1387">
        <f>IF(HR[[#This Row],[WorkLifeBalance]]&lt;=2,1,0)</f>
        <v>1</v>
      </c>
      <c r="AM1387">
        <f>IF(HR[[#This Row],[MonthlyIncome]]&lt;AVERAGE(HR[MonthlyIncome]),1,0)</f>
        <v>0</v>
      </c>
      <c r="AN1387">
        <f>IF(HR[[#This Row],[EnvironmentSatisfaction]]&lt;=2,1,0)</f>
        <v>0</v>
      </c>
      <c r="AO1387">
        <f>IF(HR[[#This Row],[YearsSinceLastPromotion]]&gt;4,1,0)</f>
        <v>0</v>
      </c>
      <c r="AP1387">
        <f>(HR[[#This Row],[OverTimeFlag]]*1.5+HR[[#This Row],[LowJobSatisFlag]]*2.5+HR[[#This Row],[LowWLBFlag]]*2+HR[[#This Row],[LowSalaryFlag]]*1.5+HR[[#This Row],[LowEnviFlag]]*2+HR[[#This Row],[LowProFlag]]*0.5)/10</f>
        <v>0.2</v>
      </c>
      <c r="AQ1387" t="str">
        <f>IF(A1387&gt;=_xlfn.PERCENTILE.INC($A$2:$A$1000,0.8),"High Risk",
IF(HR[[#This Row],[AttritionRiskScore]]&gt;=_xlfn.PERCENTILE.INC($AP$2:$AP$1000,0.5),"Medium Risk","Low Risk"))</f>
        <v>Low Risk</v>
      </c>
      <c r="AR1387">
        <f>(HR[[#This Row],[OverTimeFlag]]*4+HR[[#This Row],[LowWLBFlag]]*3+HR[[#This Row],[LowJobSatisFlag]]*2+HR[[#This Row],[LowProFlag]]*1)/10</f>
        <v>0.3</v>
      </c>
      <c r="AS1387" t="str">
        <f t="shared" si="21"/>
        <v>Low Burnout</v>
      </c>
      <c r="AT1387" t="str">
        <f>IF(HR[[#This Row],[YearsSinceLastPromotion]]&gt;4,"High Stagnation",
IF(HR[[#This Row],[YearsSinceLastPromotion]]&gt;=3,"Medium Stagnation","Low Stagnation"))</f>
        <v>Low Stagnation</v>
      </c>
      <c r="AU1387" t="str">
        <f>IF(HR[[#This Row],[MonthlyIncome]]&lt;4000,"Low Salary",
IF(HR[[#This Row],[MonthlyIncome]]&lt;8000,"Medium Salary","High Salary"))</f>
        <v>High Salary</v>
      </c>
    </row>
    <row r="1388" spans="1:47">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IF(HR[[#This Row],[OverTime]]="Yes",1,0)</f>
        <v>0</v>
      </c>
      <c r="AK1388">
        <f>IF(HR[[#This Row],[JobSatisfaction]]&lt;=2,1,0)</f>
        <v>1</v>
      </c>
      <c r="AL1388">
        <f>IF(HR[[#This Row],[WorkLifeBalance]]&lt;=2,1,0)</f>
        <v>1</v>
      </c>
      <c r="AM1388">
        <f>IF(HR[[#This Row],[MonthlyIncome]]&lt;AVERAGE(HR[MonthlyIncome]),1,0)</f>
        <v>1</v>
      </c>
      <c r="AN1388">
        <f>IF(HR[[#This Row],[EnvironmentSatisfaction]]&lt;=2,1,0)</f>
        <v>0</v>
      </c>
      <c r="AO1388">
        <f>IF(HR[[#This Row],[YearsSinceLastPromotion]]&gt;4,1,0)</f>
        <v>1</v>
      </c>
      <c r="AP1388">
        <f>(HR[[#This Row],[OverTimeFlag]]*1.5+HR[[#This Row],[LowJobSatisFlag]]*2.5+HR[[#This Row],[LowWLBFlag]]*2+HR[[#This Row],[LowSalaryFlag]]*1.5+HR[[#This Row],[LowEnviFlag]]*2+HR[[#This Row],[LowProFlag]]*0.5)/10</f>
        <v>0.65</v>
      </c>
      <c r="AQ1388" t="str">
        <f>IF(A1388&gt;=_xlfn.PERCENTILE.INC($A$2:$A$1000,0.8),"High Risk",
IF(HR[[#This Row],[AttritionRiskScore]]&gt;=_xlfn.PERCENTILE.INC($AP$2:$AP$1000,0.5),"Medium Risk","Low Risk"))</f>
        <v>Medium Risk</v>
      </c>
      <c r="AR1388">
        <f>(HR[[#This Row],[OverTimeFlag]]*4+HR[[#This Row],[LowWLBFlag]]*3+HR[[#This Row],[LowJobSatisFlag]]*2+HR[[#This Row],[LowProFlag]]*1)/10</f>
        <v>0.6</v>
      </c>
      <c r="AS1388" t="str">
        <f t="shared" si="21"/>
        <v>Medium Burnout</v>
      </c>
      <c r="AT1388" t="str">
        <f>IF(HR[[#This Row],[YearsSinceLastPromotion]]&gt;4,"High Stagnation",
IF(HR[[#This Row],[YearsSinceLastPromotion]]&gt;=3,"Medium Stagnation","Low Stagnation"))</f>
        <v>High Stagnation</v>
      </c>
      <c r="AU1388" t="str">
        <f>IF(HR[[#This Row],[MonthlyIncome]]&lt;4000,"Low Salary",
IF(HR[[#This Row],[MonthlyIncome]]&lt;8000,"Medium Salary","High Salary"))</f>
        <v>Low Salary</v>
      </c>
    </row>
    <row r="1389" spans="1:47">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IF(HR[[#This Row],[OverTime]]="Yes",1,0)</f>
        <v>0</v>
      </c>
      <c r="AK1389">
        <f>IF(HR[[#This Row],[JobSatisfaction]]&lt;=2,1,0)</f>
        <v>1</v>
      </c>
      <c r="AL1389">
        <f>IF(HR[[#This Row],[WorkLifeBalance]]&lt;=2,1,0)</f>
        <v>1</v>
      </c>
      <c r="AM1389">
        <f>IF(HR[[#This Row],[MonthlyIncome]]&lt;AVERAGE(HR[MonthlyIncome]),1,0)</f>
        <v>1</v>
      </c>
      <c r="AN1389">
        <f>IF(HR[[#This Row],[EnvironmentSatisfaction]]&lt;=2,1,0)</f>
        <v>1</v>
      </c>
      <c r="AO1389">
        <f>IF(HR[[#This Row],[YearsSinceLastPromotion]]&gt;4,1,0)</f>
        <v>0</v>
      </c>
      <c r="AP1389">
        <f>(HR[[#This Row],[OverTimeFlag]]*1.5+HR[[#This Row],[LowJobSatisFlag]]*2.5+HR[[#This Row],[LowWLBFlag]]*2+HR[[#This Row],[LowSalaryFlag]]*1.5+HR[[#This Row],[LowEnviFlag]]*2+HR[[#This Row],[LowProFlag]]*0.5)/10</f>
        <v>0.8</v>
      </c>
      <c r="AQ1389" t="str">
        <f>IF(A1389&gt;=_xlfn.PERCENTILE.INC($A$2:$A$1000,0.8),"High Risk",
IF(HR[[#This Row],[AttritionRiskScore]]&gt;=_xlfn.PERCENTILE.INC($AP$2:$AP$1000,0.5),"Medium Risk","Low Risk"))</f>
        <v>Medium Risk</v>
      </c>
      <c r="AR1389">
        <f>(HR[[#This Row],[OverTimeFlag]]*4+HR[[#This Row],[LowWLBFlag]]*3+HR[[#This Row],[LowJobSatisFlag]]*2+HR[[#This Row],[LowProFlag]]*1)/10</f>
        <v>0.5</v>
      </c>
      <c r="AS1389" t="str">
        <f t="shared" si="21"/>
        <v>Medium Burnout</v>
      </c>
      <c r="AT1389" t="str">
        <f>IF(HR[[#This Row],[YearsSinceLastPromotion]]&gt;4,"High Stagnation",
IF(HR[[#This Row],[YearsSinceLastPromotion]]&gt;=3,"Medium Stagnation","Low Stagnation"))</f>
        <v>Low Stagnation</v>
      </c>
      <c r="AU1389" t="str">
        <f>IF(HR[[#This Row],[MonthlyIncome]]&lt;4000,"Low Salary",
IF(HR[[#This Row],[MonthlyIncome]]&lt;8000,"Medium Salary","High Salary"))</f>
        <v>Medium Salary</v>
      </c>
    </row>
    <row r="1390" spans="1:47">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IF(HR[[#This Row],[OverTime]]="Yes",1,0)</f>
        <v>0</v>
      </c>
      <c r="AK1390">
        <f>IF(HR[[#This Row],[JobSatisfaction]]&lt;=2,1,0)</f>
        <v>0</v>
      </c>
      <c r="AL1390">
        <f>IF(HR[[#This Row],[WorkLifeBalance]]&lt;=2,1,0)</f>
        <v>0</v>
      </c>
      <c r="AM1390">
        <f>IF(HR[[#This Row],[MonthlyIncome]]&lt;AVERAGE(HR[MonthlyIncome]),1,0)</f>
        <v>0</v>
      </c>
      <c r="AN1390">
        <f>IF(HR[[#This Row],[EnvironmentSatisfaction]]&lt;=2,1,0)</f>
        <v>0</v>
      </c>
      <c r="AO1390">
        <f>IF(HR[[#This Row],[YearsSinceLastPromotion]]&gt;4,1,0)</f>
        <v>0</v>
      </c>
      <c r="AP1390">
        <f>(HR[[#This Row],[OverTimeFlag]]*1.5+HR[[#This Row],[LowJobSatisFlag]]*2.5+HR[[#This Row],[LowWLBFlag]]*2+HR[[#This Row],[LowSalaryFlag]]*1.5+HR[[#This Row],[LowEnviFlag]]*2+HR[[#This Row],[LowProFlag]]*0.5)/10</f>
        <v>0</v>
      </c>
      <c r="AQ1390" t="str">
        <f>IF(A1390&gt;=_xlfn.PERCENTILE.INC($A$2:$A$1000,0.8),"High Risk",
IF(HR[[#This Row],[AttritionRiskScore]]&gt;=_xlfn.PERCENTILE.INC($AP$2:$AP$1000,0.5),"Medium Risk","Low Risk"))</f>
        <v>Low Risk</v>
      </c>
      <c r="AR1390">
        <f>(HR[[#This Row],[OverTimeFlag]]*4+HR[[#This Row],[LowWLBFlag]]*3+HR[[#This Row],[LowJobSatisFlag]]*2+HR[[#This Row],[LowProFlag]]*1)/10</f>
        <v>0</v>
      </c>
      <c r="AS1390" t="str">
        <f t="shared" si="21"/>
        <v>Low Burnout</v>
      </c>
      <c r="AT1390" t="str">
        <f>IF(HR[[#This Row],[YearsSinceLastPromotion]]&gt;4,"High Stagnation",
IF(HR[[#This Row],[YearsSinceLastPromotion]]&gt;=3,"Medium Stagnation","Low Stagnation"))</f>
        <v>Low Stagnation</v>
      </c>
      <c r="AU1390" t="str">
        <f>IF(HR[[#This Row],[MonthlyIncome]]&lt;4000,"Low Salary",
IF(HR[[#This Row],[MonthlyIncome]]&lt;8000,"Medium Salary","High Salary"))</f>
        <v>Medium Salary</v>
      </c>
    </row>
    <row r="1391" spans="1:47">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IF(HR[[#This Row],[OverTime]]="Yes",1,0)</f>
        <v>0</v>
      </c>
      <c r="AK1391">
        <f>IF(HR[[#This Row],[JobSatisfaction]]&lt;=2,1,0)</f>
        <v>1</v>
      </c>
      <c r="AL1391">
        <f>IF(HR[[#This Row],[WorkLifeBalance]]&lt;=2,1,0)</f>
        <v>0</v>
      </c>
      <c r="AM1391">
        <f>IF(HR[[#This Row],[MonthlyIncome]]&lt;AVERAGE(HR[MonthlyIncome]),1,0)</f>
        <v>1</v>
      </c>
      <c r="AN1391">
        <f>IF(HR[[#This Row],[EnvironmentSatisfaction]]&lt;=2,1,0)</f>
        <v>0</v>
      </c>
      <c r="AO1391">
        <f>IF(HR[[#This Row],[YearsSinceLastPromotion]]&gt;4,1,0)</f>
        <v>1</v>
      </c>
      <c r="AP1391">
        <f>(HR[[#This Row],[OverTimeFlag]]*1.5+HR[[#This Row],[LowJobSatisFlag]]*2.5+HR[[#This Row],[LowWLBFlag]]*2+HR[[#This Row],[LowSalaryFlag]]*1.5+HR[[#This Row],[LowEnviFlag]]*2+HR[[#This Row],[LowProFlag]]*0.5)/10</f>
        <v>0.45</v>
      </c>
      <c r="AQ1391" t="str">
        <f>IF(A1391&gt;=_xlfn.PERCENTILE.INC($A$2:$A$1000,0.8),"High Risk",
IF(HR[[#This Row],[AttritionRiskScore]]&gt;=_xlfn.PERCENTILE.INC($AP$2:$AP$1000,0.5),"Medium Risk","Low Risk"))</f>
        <v>Medium Risk</v>
      </c>
      <c r="AR1391">
        <f>(HR[[#This Row],[OverTimeFlag]]*4+HR[[#This Row],[LowWLBFlag]]*3+HR[[#This Row],[LowJobSatisFlag]]*2+HR[[#This Row],[LowProFlag]]*1)/10</f>
        <v>0.3</v>
      </c>
      <c r="AS1391" t="str">
        <f t="shared" si="21"/>
        <v>Low Burnout</v>
      </c>
      <c r="AT1391" t="str">
        <f>IF(HR[[#This Row],[YearsSinceLastPromotion]]&gt;4,"High Stagnation",
IF(HR[[#This Row],[YearsSinceLastPromotion]]&gt;=3,"Medium Stagnation","Low Stagnation"))</f>
        <v>High Stagnation</v>
      </c>
      <c r="AU1391" t="str">
        <f>IF(HR[[#This Row],[MonthlyIncome]]&lt;4000,"Low Salary",
IF(HR[[#This Row],[MonthlyIncome]]&lt;8000,"Medium Salary","High Salary"))</f>
        <v>Medium Salary</v>
      </c>
    </row>
    <row r="1392" spans="1:47">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IF(HR[[#This Row],[OverTime]]="Yes",1,0)</f>
        <v>0</v>
      </c>
      <c r="AK1392">
        <f>IF(HR[[#This Row],[JobSatisfaction]]&lt;=2,1,0)</f>
        <v>0</v>
      </c>
      <c r="AL1392">
        <f>IF(HR[[#This Row],[WorkLifeBalance]]&lt;=2,1,0)</f>
        <v>1</v>
      </c>
      <c r="AM1392">
        <f>IF(HR[[#This Row],[MonthlyIncome]]&lt;AVERAGE(HR[MonthlyIncome]),1,0)</f>
        <v>1</v>
      </c>
      <c r="AN1392">
        <f>IF(HR[[#This Row],[EnvironmentSatisfaction]]&lt;=2,1,0)</f>
        <v>0</v>
      </c>
      <c r="AO1392">
        <f>IF(HR[[#This Row],[YearsSinceLastPromotion]]&gt;4,1,0)</f>
        <v>0</v>
      </c>
      <c r="AP1392">
        <f>(HR[[#This Row],[OverTimeFlag]]*1.5+HR[[#This Row],[LowJobSatisFlag]]*2.5+HR[[#This Row],[LowWLBFlag]]*2+HR[[#This Row],[LowSalaryFlag]]*1.5+HR[[#This Row],[LowEnviFlag]]*2+HR[[#This Row],[LowProFlag]]*0.5)/10</f>
        <v>0.35</v>
      </c>
      <c r="AQ1392" t="str">
        <f>IF(A1392&gt;=_xlfn.PERCENTILE.INC($A$2:$A$1000,0.8),"High Risk",
IF(HR[[#This Row],[AttritionRiskScore]]&gt;=_xlfn.PERCENTILE.INC($AP$2:$AP$1000,0.5),"Medium Risk","Low Risk"))</f>
        <v>Medium Risk</v>
      </c>
      <c r="AR1392">
        <f>(HR[[#This Row],[OverTimeFlag]]*4+HR[[#This Row],[LowWLBFlag]]*3+HR[[#This Row],[LowJobSatisFlag]]*2+HR[[#This Row],[LowProFlag]]*1)/10</f>
        <v>0.3</v>
      </c>
      <c r="AS1392" t="str">
        <f t="shared" si="21"/>
        <v>Low Burnout</v>
      </c>
      <c r="AT1392" t="str">
        <f>IF(HR[[#This Row],[YearsSinceLastPromotion]]&gt;4,"High Stagnation",
IF(HR[[#This Row],[YearsSinceLastPromotion]]&gt;=3,"Medium Stagnation","Low Stagnation"))</f>
        <v>Low Stagnation</v>
      </c>
      <c r="AU1392" t="str">
        <f>IF(HR[[#This Row],[MonthlyIncome]]&lt;4000,"Low Salary",
IF(HR[[#This Row],[MonthlyIncome]]&lt;8000,"Medium Salary","High Salary"))</f>
        <v>Low Salary</v>
      </c>
    </row>
    <row r="1393" spans="1:47">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IF(HR[[#This Row],[OverTime]]="Yes",1,0)</f>
        <v>0</v>
      </c>
      <c r="AK1393">
        <f>IF(HR[[#This Row],[JobSatisfaction]]&lt;=2,1,0)</f>
        <v>1</v>
      </c>
      <c r="AL1393">
        <f>IF(HR[[#This Row],[WorkLifeBalance]]&lt;=2,1,0)</f>
        <v>1</v>
      </c>
      <c r="AM1393">
        <f>IF(HR[[#This Row],[MonthlyIncome]]&lt;AVERAGE(HR[MonthlyIncome]),1,0)</f>
        <v>1</v>
      </c>
      <c r="AN1393">
        <f>IF(HR[[#This Row],[EnvironmentSatisfaction]]&lt;=2,1,0)</f>
        <v>1</v>
      </c>
      <c r="AO1393">
        <f>IF(HR[[#This Row],[YearsSinceLastPromotion]]&gt;4,1,0)</f>
        <v>0</v>
      </c>
      <c r="AP1393">
        <f>(HR[[#This Row],[OverTimeFlag]]*1.5+HR[[#This Row],[LowJobSatisFlag]]*2.5+HR[[#This Row],[LowWLBFlag]]*2+HR[[#This Row],[LowSalaryFlag]]*1.5+HR[[#This Row],[LowEnviFlag]]*2+HR[[#This Row],[LowProFlag]]*0.5)/10</f>
        <v>0.8</v>
      </c>
      <c r="AQ1393" t="str">
        <f>IF(A1393&gt;=_xlfn.PERCENTILE.INC($A$2:$A$1000,0.8),"High Risk",
IF(HR[[#This Row],[AttritionRiskScore]]&gt;=_xlfn.PERCENTILE.INC($AP$2:$AP$1000,0.5),"Medium Risk","Low Risk"))</f>
        <v>Medium Risk</v>
      </c>
      <c r="AR1393">
        <f>(HR[[#This Row],[OverTimeFlag]]*4+HR[[#This Row],[LowWLBFlag]]*3+HR[[#This Row],[LowJobSatisFlag]]*2+HR[[#This Row],[LowProFlag]]*1)/10</f>
        <v>0.5</v>
      </c>
      <c r="AS1393" t="str">
        <f t="shared" si="21"/>
        <v>Medium Burnout</v>
      </c>
      <c r="AT1393" t="str">
        <f>IF(HR[[#This Row],[YearsSinceLastPromotion]]&gt;4,"High Stagnation",
IF(HR[[#This Row],[YearsSinceLastPromotion]]&gt;=3,"Medium Stagnation","Low Stagnation"))</f>
        <v>Low Stagnation</v>
      </c>
      <c r="AU1393" t="str">
        <f>IF(HR[[#This Row],[MonthlyIncome]]&lt;4000,"Low Salary",
IF(HR[[#This Row],[MonthlyIncome]]&lt;8000,"Medium Salary","High Salary"))</f>
        <v>Low Salary</v>
      </c>
    </row>
    <row r="1394" spans="1:47">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IF(HR[[#This Row],[OverTime]]="Yes",1,0)</f>
        <v>1</v>
      </c>
      <c r="AK1394">
        <f>IF(HR[[#This Row],[JobSatisfaction]]&lt;=2,1,0)</f>
        <v>0</v>
      </c>
      <c r="AL1394">
        <f>IF(HR[[#This Row],[WorkLifeBalance]]&lt;=2,1,0)</f>
        <v>0</v>
      </c>
      <c r="AM1394">
        <f>IF(HR[[#This Row],[MonthlyIncome]]&lt;AVERAGE(HR[MonthlyIncome]),1,0)</f>
        <v>1</v>
      </c>
      <c r="AN1394">
        <f>IF(HR[[#This Row],[EnvironmentSatisfaction]]&lt;=2,1,0)</f>
        <v>0</v>
      </c>
      <c r="AO1394">
        <f>IF(HR[[#This Row],[YearsSinceLastPromotion]]&gt;4,1,0)</f>
        <v>0</v>
      </c>
      <c r="AP1394">
        <f>(HR[[#This Row],[OverTimeFlag]]*1.5+HR[[#This Row],[LowJobSatisFlag]]*2.5+HR[[#This Row],[LowWLBFlag]]*2+HR[[#This Row],[LowSalaryFlag]]*1.5+HR[[#This Row],[LowEnviFlag]]*2+HR[[#This Row],[LowProFlag]]*0.5)/10</f>
        <v>0.3</v>
      </c>
      <c r="AQ1394" t="str">
        <f>IF(A1394&gt;=_xlfn.PERCENTILE.INC($A$2:$A$1000,0.8),"High Risk",
IF(HR[[#This Row],[AttritionRiskScore]]&gt;=_xlfn.PERCENTILE.INC($AP$2:$AP$1000,0.5),"Medium Risk","Low Risk"))</f>
        <v>Low Risk</v>
      </c>
      <c r="AR1394">
        <f>(HR[[#This Row],[OverTimeFlag]]*4+HR[[#This Row],[LowWLBFlag]]*3+HR[[#This Row],[LowJobSatisFlag]]*2+HR[[#This Row],[LowProFlag]]*1)/10</f>
        <v>0.4</v>
      </c>
      <c r="AS1394" t="str">
        <f t="shared" si="21"/>
        <v>Medium Burnout</v>
      </c>
      <c r="AT1394" t="str">
        <f>IF(HR[[#This Row],[YearsSinceLastPromotion]]&gt;4,"High Stagnation",
IF(HR[[#This Row],[YearsSinceLastPromotion]]&gt;=3,"Medium Stagnation","Low Stagnation"))</f>
        <v>Low Stagnation</v>
      </c>
      <c r="AU1394" t="str">
        <f>IF(HR[[#This Row],[MonthlyIncome]]&lt;4000,"Low Salary",
IF(HR[[#This Row],[MonthlyIncome]]&lt;8000,"Medium Salary","High Salary"))</f>
        <v>Medium Salary</v>
      </c>
    </row>
    <row r="1395" spans="1:47">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IF(HR[[#This Row],[OverTime]]="Yes",1,0)</f>
        <v>0</v>
      </c>
      <c r="AK1395">
        <f>IF(HR[[#This Row],[JobSatisfaction]]&lt;=2,1,0)</f>
        <v>0</v>
      </c>
      <c r="AL1395">
        <f>IF(HR[[#This Row],[WorkLifeBalance]]&lt;=2,1,0)</f>
        <v>0</v>
      </c>
      <c r="AM1395">
        <f>IF(HR[[#This Row],[MonthlyIncome]]&lt;AVERAGE(HR[MonthlyIncome]),1,0)</f>
        <v>1</v>
      </c>
      <c r="AN1395">
        <f>IF(HR[[#This Row],[EnvironmentSatisfaction]]&lt;=2,1,0)</f>
        <v>0</v>
      </c>
      <c r="AO1395">
        <f>IF(HR[[#This Row],[YearsSinceLastPromotion]]&gt;4,1,0)</f>
        <v>0</v>
      </c>
      <c r="AP1395">
        <f>(HR[[#This Row],[OverTimeFlag]]*1.5+HR[[#This Row],[LowJobSatisFlag]]*2.5+HR[[#This Row],[LowWLBFlag]]*2+HR[[#This Row],[LowSalaryFlag]]*1.5+HR[[#This Row],[LowEnviFlag]]*2+HR[[#This Row],[LowProFlag]]*0.5)/10</f>
        <v>0.15</v>
      </c>
      <c r="AQ1395" t="str">
        <f>IF(A1395&gt;=_xlfn.PERCENTILE.INC($A$2:$A$1000,0.8),"High Risk",
IF(HR[[#This Row],[AttritionRiskScore]]&gt;=_xlfn.PERCENTILE.INC($AP$2:$AP$1000,0.5),"Medium Risk","Low Risk"))</f>
        <v>Low Risk</v>
      </c>
      <c r="AR1395">
        <f>(HR[[#This Row],[OverTimeFlag]]*4+HR[[#This Row],[LowWLBFlag]]*3+HR[[#This Row],[LowJobSatisFlag]]*2+HR[[#This Row],[LowProFlag]]*1)/10</f>
        <v>0</v>
      </c>
      <c r="AS1395" t="str">
        <f t="shared" si="21"/>
        <v>Low Burnout</v>
      </c>
      <c r="AT1395" t="str">
        <f>IF(HR[[#This Row],[YearsSinceLastPromotion]]&gt;4,"High Stagnation",
IF(HR[[#This Row],[YearsSinceLastPromotion]]&gt;=3,"Medium Stagnation","Low Stagnation"))</f>
        <v>Low Stagnation</v>
      </c>
      <c r="AU1395" t="str">
        <f>IF(HR[[#This Row],[MonthlyIncome]]&lt;4000,"Low Salary",
IF(HR[[#This Row],[MonthlyIncome]]&lt;8000,"Medium Salary","High Salary"))</f>
        <v>Medium Salary</v>
      </c>
    </row>
    <row r="1396" spans="1:47">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IF(HR[[#This Row],[OverTime]]="Yes",1,0)</f>
        <v>0</v>
      </c>
      <c r="AK1396">
        <f>IF(HR[[#This Row],[JobSatisfaction]]&lt;=2,1,0)</f>
        <v>0</v>
      </c>
      <c r="AL1396">
        <f>IF(HR[[#This Row],[WorkLifeBalance]]&lt;=2,1,0)</f>
        <v>0</v>
      </c>
      <c r="AM1396">
        <f>IF(HR[[#This Row],[MonthlyIncome]]&lt;AVERAGE(HR[MonthlyIncome]),1,0)</f>
        <v>0</v>
      </c>
      <c r="AN1396">
        <f>IF(HR[[#This Row],[EnvironmentSatisfaction]]&lt;=2,1,0)</f>
        <v>0</v>
      </c>
      <c r="AO1396">
        <f>IF(HR[[#This Row],[YearsSinceLastPromotion]]&gt;4,1,0)</f>
        <v>0</v>
      </c>
      <c r="AP1396">
        <f>(HR[[#This Row],[OverTimeFlag]]*1.5+HR[[#This Row],[LowJobSatisFlag]]*2.5+HR[[#This Row],[LowWLBFlag]]*2+HR[[#This Row],[LowSalaryFlag]]*1.5+HR[[#This Row],[LowEnviFlag]]*2+HR[[#This Row],[LowProFlag]]*0.5)/10</f>
        <v>0</v>
      </c>
      <c r="AQ1396" t="str">
        <f>IF(A1396&gt;=_xlfn.PERCENTILE.INC($A$2:$A$1000,0.8),"High Risk",
IF(HR[[#This Row],[AttritionRiskScore]]&gt;=_xlfn.PERCENTILE.INC($AP$2:$AP$1000,0.5),"Medium Risk","Low Risk"))</f>
        <v>Low Risk</v>
      </c>
      <c r="AR1396">
        <f>(HR[[#This Row],[OverTimeFlag]]*4+HR[[#This Row],[LowWLBFlag]]*3+HR[[#This Row],[LowJobSatisFlag]]*2+HR[[#This Row],[LowProFlag]]*1)/10</f>
        <v>0</v>
      </c>
      <c r="AS1396" t="str">
        <f t="shared" si="21"/>
        <v>Low Burnout</v>
      </c>
      <c r="AT1396" t="str">
        <f>IF(HR[[#This Row],[YearsSinceLastPromotion]]&gt;4,"High Stagnation",
IF(HR[[#This Row],[YearsSinceLastPromotion]]&gt;=3,"Medium Stagnation","Low Stagnation"))</f>
        <v>Low Stagnation</v>
      </c>
      <c r="AU1396" t="str">
        <f>IF(HR[[#This Row],[MonthlyIncome]]&lt;4000,"Low Salary",
IF(HR[[#This Row],[MonthlyIncome]]&lt;8000,"Medium Salary","High Salary"))</f>
        <v>High Salary</v>
      </c>
    </row>
    <row r="1397" spans="1:47">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IF(HR[[#This Row],[OverTime]]="Yes",1,0)</f>
        <v>1</v>
      </c>
      <c r="AK1397">
        <f>IF(HR[[#This Row],[JobSatisfaction]]&lt;=2,1,0)</f>
        <v>0</v>
      </c>
      <c r="AL1397">
        <f>IF(HR[[#This Row],[WorkLifeBalance]]&lt;=2,1,0)</f>
        <v>0</v>
      </c>
      <c r="AM1397">
        <f>IF(HR[[#This Row],[MonthlyIncome]]&lt;AVERAGE(HR[MonthlyIncome]),1,0)</f>
        <v>1</v>
      </c>
      <c r="AN1397">
        <f>IF(HR[[#This Row],[EnvironmentSatisfaction]]&lt;=2,1,0)</f>
        <v>1</v>
      </c>
      <c r="AO1397">
        <f>IF(HR[[#This Row],[YearsSinceLastPromotion]]&gt;4,1,0)</f>
        <v>0</v>
      </c>
      <c r="AP1397">
        <f>(HR[[#This Row],[OverTimeFlag]]*1.5+HR[[#This Row],[LowJobSatisFlag]]*2.5+HR[[#This Row],[LowWLBFlag]]*2+HR[[#This Row],[LowSalaryFlag]]*1.5+HR[[#This Row],[LowEnviFlag]]*2+HR[[#This Row],[LowProFlag]]*0.5)/10</f>
        <v>0.5</v>
      </c>
      <c r="AQ1397" t="str">
        <f>IF(A1397&gt;=_xlfn.PERCENTILE.INC($A$2:$A$1000,0.8),"High Risk",
IF(HR[[#This Row],[AttritionRiskScore]]&gt;=_xlfn.PERCENTILE.INC($AP$2:$AP$1000,0.5),"Medium Risk","Low Risk"))</f>
        <v>Medium Risk</v>
      </c>
      <c r="AR1397">
        <f>(HR[[#This Row],[OverTimeFlag]]*4+HR[[#This Row],[LowWLBFlag]]*3+HR[[#This Row],[LowJobSatisFlag]]*2+HR[[#This Row],[LowProFlag]]*1)/10</f>
        <v>0.4</v>
      </c>
      <c r="AS1397" t="str">
        <f t="shared" si="21"/>
        <v>Medium Burnout</v>
      </c>
      <c r="AT1397" t="str">
        <f>IF(HR[[#This Row],[YearsSinceLastPromotion]]&gt;4,"High Stagnation",
IF(HR[[#This Row],[YearsSinceLastPromotion]]&gt;=3,"Medium Stagnation","Low Stagnation"))</f>
        <v>Low Stagnation</v>
      </c>
      <c r="AU1397" t="str">
        <f>IF(HR[[#This Row],[MonthlyIncome]]&lt;4000,"Low Salary",
IF(HR[[#This Row],[MonthlyIncome]]&lt;8000,"Medium Salary","High Salary"))</f>
        <v>Medium Salary</v>
      </c>
    </row>
    <row r="1398" spans="1:47">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IF(HR[[#This Row],[OverTime]]="Yes",1,0)</f>
        <v>1</v>
      </c>
      <c r="AK1398">
        <f>IF(HR[[#This Row],[JobSatisfaction]]&lt;=2,1,0)</f>
        <v>1</v>
      </c>
      <c r="AL1398">
        <f>IF(HR[[#This Row],[WorkLifeBalance]]&lt;=2,1,0)</f>
        <v>1</v>
      </c>
      <c r="AM1398">
        <f>IF(HR[[#This Row],[MonthlyIncome]]&lt;AVERAGE(HR[MonthlyIncome]),1,0)</f>
        <v>0</v>
      </c>
      <c r="AN1398">
        <f>IF(HR[[#This Row],[EnvironmentSatisfaction]]&lt;=2,1,0)</f>
        <v>1</v>
      </c>
      <c r="AO1398">
        <f>IF(HR[[#This Row],[YearsSinceLastPromotion]]&gt;4,1,0)</f>
        <v>0</v>
      </c>
      <c r="AP1398">
        <f>(HR[[#This Row],[OverTimeFlag]]*1.5+HR[[#This Row],[LowJobSatisFlag]]*2.5+HR[[#This Row],[LowWLBFlag]]*2+HR[[#This Row],[LowSalaryFlag]]*1.5+HR[[#This Row],[LowEnviFlag]]*2+HR[[#This Row],[LowProFlag]]*0.5)/10</f>
        <v>0.8</v>
      </c>
      <c r="AQ1398" t="str">
        <f>IF(A1398&gt;=_xlfn.PERCENTILE.INC($A$2:$A$1000,0.8),"High Risk",
IF(HR[[#This Row],[AttritionRiskScore]]&gt;=_xlfn.PERCENTILE.INC($AP$2:$AP$1000,0.5),"Medium Risk","Low Risk"))</f>
        <v>High Risk</v>
      </c>
      <c r="AR1398">
        <f>(HR[[#This Row],[OverTimeFlag]]*4+HR[[#This Row],[LowWLBFlag]]*3+HR[[#This Row],[LowJobSatisFlag]]*2+HR[[#This Row],[LowProFlag]]*1)/10</f>
        <v>0.9</v>
      </c>
      <c r="AS1398" t="str">
        <f t="shared" si="21"/>
        <v>High Burnout</v>
      </c>
      <c r="AT1398" t="str">
        <f>IF(HR[[#This Row],[YearsSinceLastPromotion]]&gt;4,"High Stagnation",
IF(HR[[#This Row],[YearsSinceLastPromotion]]&gt;=3,"Medium Stagnation","Low Stagnation"))</f>
        <v>Low Stagnation</v>
      </c>
      <c r="AU1398" t="str">
        <f>IF(HR[[#This Row],[MonthlyIncome]]&lt;4000,"Low Salary",
IF(HR[[#This Row],[MonthlyIncome]]&lt;8000,"Medium Salary","High Salary"))</f>
        <v>High Salary</v>
      </c>
    </row>
    <row r="1399" spans="1:47">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IF(HR[[#This Row],[OverTime]]="Yes",1,0)</f>
        <v>0</v>
      </c>
      <c r="AK1399">
        <f>IF(HR[[#This Row],[JobSatisfaction]]&lt;=2,1,0)</f>
        <v>0</v>
      </c>
      <c r="AL1399">
        <f>IF(HR[[#This Row],[WorkLifeBalance]]&lt;=2,1,0)</f>
        <v>1</v>
      </c>
      <c r="AM1399">
        <f>IF(HR[[#This Row],[MonthlyIncome]]&lt;AVERAGE(HR[MonthlyIncome]),1,0)</f>
        <v>1</v>
      </c>
      <c r="AN1399">
        <f>IF(HR[[#This Row],[EnvironmentSatisfaction]]&lt;=2,1,0)</f>
        <v>1</v>
      </c>
      <c r="AO1399">
        <f>IF(HR[[#This Row],[YearsSinceLastPromotion]]&gt;4,1,0)</f>
        <v>0</v>
      </c>
      <c r="AP1399">
        <f>(HR[[#This Row],[OverTimeFlag]]*1.5+HR[[#This Row],[LowJobSatisFlag]]*2.5+HR[[#This Row],[LowWLBFlag]]*2+HR[[#This Row],[LowSalaryFlag]]*1.5+HR[[#This Row],[LowEnviFlag]]*2+HR[[#This Row],[LowProFlag]]*0.5)/10</f>
        <v>0.55000000000000004</v>
      </c>
      <c r="AQ1399" t="str">
        <f>IF(A1399&gt;=_xlfn.PERCENTILE.INC($A$2:$A$1000,0.8),"High Risk",
IF(HR[[#This Row],[AttritionRiskScore]]&gt;=_xlfn.PERCENTILE.INC($AP$2:$AP$1000,0.5),"Medium Risk","Low Risk"))</f>
        <v>High Risk</v>
      </c>
      <c r="AR1399">
        <f>(HR[[#This Row],[OverTimeFlag]]*4+HR[[#This Row],[LowWLBFlag]]*3+HR[[#This Row],[LowJobSatisFlag]]*2+HR[[#This Row],[LowProFlag]]*1)/10</f>
        <v>0.3</v>
      </c>
      <c r="AS1399" t="str">
        <f t="shared" si="21"/>
        <v>Low Burnout</v>
      </c>
      <c r="AT1399" t="str">
        <f>IF(HR[[#This Row],[YearsSinceLastPromotion]]&gt;4,"High Stagnation",
IF(HR[[#This Row],[YearsSinceLastPromotion]]&gt;=3,"Medium Stagnation","Low Stagnation"))</f>
        <v>Low Stagnation</v>
      </c>
      <c r="AU1399" t="str">
        <f>IF(HR[[#This Row],[MonthlyIncome]]&lt;4000,"Low Salary",
IF(HR[[#This Row],[MonthlyIncome]]&lt;8000,"Medium Salary","High Salary"))</f>
        <v>Low Salary</v>
      </c>
    </row>
    <row r="1400" spans="1:47">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IF(HR[[#This Row],[OverTime]]="Yes",1,0)</f>
        <v>0</v>
      </c>
      <c r="AK1400">
        <f>IF(HR[[#This Row],[JobSatisfaction]]&lt;=2,1,0)</f>
        <v>0</v>
      </c>
      <c r="AL1400">
        <f>IF(HR[[#This Row],[WorkLifeBalance]]&lt;=2,1,0)</f>
        <v>0</v>
      </c>
      <c r="AM1400">
        <f>IF(HR[[#This Row],[MonthlyIncome]]&lt;AVERAGE(HR[MonthlyIncome]),1,0)</f>
        <v>1</v>
      </c>
      <c r="AN1400">
        <f>IF(HR[[#This Row],[EnvironmentSatisfaction]]&lt;=2,1,0)</f>
        <v>0</v>
      </c>
      <c r="AO1400">
        <f>IF(HR[[#This Row],[YearsSinceLastPromotion]]&gt;4,1,0)</f>
        <v>0</v>
      </c>
      <c r="AP1400">
        <f>(HR[[#This Row],[OverTimeFlag]]*1.5+HR[[#This Row],[LowJobSatisFlag]]*2.5+HR[[#This Row],[LowWLBFlag]]*2+HR[[#This Row],[LowSalaryFlag]]*1.5+HR[[#This Row],[LowEnviFlag]]*2+HR[[#This Row],[LowProFlag]]*0.5)/10</f>
        <v>0.15</v>
      </c>
      <c r="AQ1400" t="str">
        <f>IF(A1400&gt;=_xlfn.PERCENTILE.INC($A$2:$A$1000,0.8),"High Risk",
IF(HR[[#This Row],[AttritionRiskScore]]&gt;=_xlfn.PERCENTILE.INC($AP$2:$AP$1000,0.5),"Medium Risk","Low Risk"))</f>
        <v>Low Risk</v>
      </c>
      <c r="AR1400">
        <f>(HR[[#This Row],[OverTimeFlag]]*4+HR[[#This Row],[LowWLBFlag]]*3+HR[[#This Row],[LowJobSatisFlag]]*2+HR[[#This Row],[LowProFlag]]*1)/10</f>
        <v>0</v>
      </c>
      <c r="AS1400" t="str">
        <f t="shared" si="21"/>
        <v>Low Burnout</v>
      </c>
      <c r="AT1400" t="str">
        <f>IF(HR[[#This Row],[YearsSinceLastPromotion]]&gt;4,"High Stagnation",
IF(HR[[#This Row],[YearsSinceLastPromotion]]&gt;=3,"Medium Stagnation","Low Stagnation"))</f>
        <v>Low Stagnation</v>
      </c>
      <c r="AU1400" t="str">
        <f>IF(HR[[#This Row],[MonthlyIncome]]&lt;4000,"Low Salary",
IF(HR[[#This Row],[MonthlyIncome]]&lt;8000,"Medium Salary","High Salary"))</f>
        <v>Medium Salary</v>
      </c>
    </row>
    <row r="1401" spans="1:47">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IF(HR[[#This Row],[OverTime]]="Yes",1,0)</f>
        <v>0</v>
      </c>
      <c r="AK1401">
        <f>IF(HR[[#This Row],[JobSatisfaction]]&lt;=2,1,0)</f>
        <v>0</v>
      </c>
      <c r="AL1401">
        <f>IF(HR[[#This Row],[WorkLifeBalance]]&lt;=2,1,0)</f>
        <v>0</v>
      </c>
      <c r="AM1401">
        <f>IF(HR[[#This Row],[MonthlyIncome]]&lt;AVERAGE(HR[MonthlyIncome]),1,0)</f>
        <v>0</v>
      </c>
      <c r="AN1401">
        <f>IF(HR[[#This Row],[EnvironmentSatisfaction]]&lt;=2,1,0)</f>
        <v>1</v>
      </c>
      <c r="AO1401">
        <f>IF(HR[[#This Row],[YearsSinceLastPromotion]]&gt;4,1,0)</f>
        <v>0</v>
      </c>
      <c r="AP1401">
        <f>(HR[[#This Row],[OverTimeFlag]]*1.5+HR[[#This Row],[LowJobSatisFlag]]*2.5+HR[[#This Row],[LowWLBFlag]]*2+HR[[#This Row],[LowSalaryFlag]]*1.5+HR[[#This Row],[LowEnviFlag]]*2+HR[[#This Row],[LowProFlag]]*0.5)/10</f>
        <v>0.2</v>
      </c>
      <c r="AQ1401" t="str">
        <f>IF(A1401&gt;=_xlfn.PERCENTILE.INC($A$2:$A$1000,0.8),"High Risk",
IF(HR[[#This Row],[AttritionRiskScore]]&gt;=_xlfn.PERCENTILE.INC($AP$2:$AP$1000,0.5),"Medium Risk","Low Risk"))</f>
        <v>Low Risk</v>
      </c>
      <c r="AR1401">
        <f>(HR[[#This Row],[OverTimeFlag]]*4+HR[[#This Row],[LowWLBFlag]]*3+HR[[#This Row],[LowJobSatisFlag]]*2+HR[[#This Row],[LowProFlag]]*1)/10</f>
        <v>0</v>
      </c>
      <c r="AS1401" t="str">
        <f t="shared" si="21"/>
        <v>Low Burnout</v>
      </c>
      <c r="AT1401" t="str">
        <f>IF(HR[[#This Row],[YearsSinceLastPromotion]]&gt;4,"High Stagnation",
IF(HR[[#This Row],[YearsSinceLastPromotion]]&gt;=3,"Medium Stagnation","Low Stagnation"))</f>
        <v>Low Stagnation</v>
      </c>
      <c r="AU1401" t="str">
        <f>IF(HR[[#This Row],[MonthlyIncome]]&lt;4000,"Low Salary",
IF(HR[[#This Row],[MonthlyIncome]]&lt;8000,"Medium Salary","High Salary"))</f>
        <v>Medium Salary</v>
      </c>
    </row>
    <row r="1402" spans="1:47">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IF(HR[[#This Row],[OverTime]]="Yes",1,0)</f>
        <v>1</v>
      </c>
      <c r="AK1402">
        <f>IF(HR[[#This Row],[JobSatisfaction]]&lt;=2,1,0)</f>
        <v>1</v>
      </c>
      <c r="AL1402">
        <f>IF(HR[[#This Row],[WorkLifeBalance]]&lt;=2,1,0)</f>
        <v>0</v>
      </c>
      <c r="AM1402">
        <f>IF(HR[[#This Row],[MonthlyIncome]]&lt;AVERAGE(HR[MonthlyIncome]),1,0)</f>
        <v>1</v>
      </c>
      <c r="AN1402">
        <f>IF(HR[[#This Row],[EnvironmentSatisfaction]]&lt;=2,1,0)</f>
        <v>0</v>
      </c>
      <c r="AO1402">
        <f>IF(HR[[#This Row],[YearsSinceLastPromotion]]&gt;4,1,0)</f>
        <v>0</v>
      </c>
      <c r="AP1402">
        <f>(HR[[#This Row],[OverTimeFlag]]*1.5+HR[[#This Row],[LowJobSatisFlag]]*2.5+HR[[#This Row],[LowWLBFlag]]*2+HR[[#This Row],[LowSalaryFlag]]*1.5+HR[[#This Row],[LowEnviFlag]]*2+HR[[#This Row],[LowProFlag]]*0.5)/10</f>
        <v>0.55000000000000004</v>
      </c>
      <c r="AQ1402" t="str">
        <f>IF(A1402&gt;=_xlfn.PERCENTILE.INC($A$2:$A$1000,0.8),"High Risk",
IF(HR[[#This Row],[AttritionRiskScore]]&gt;=_xlfn.PERCENTILE.INC($AP$2:$AP$1000,0.5),"Medium Risk","Low Risk"))</f>
        <v>Medium Risk</v>
      </c>
      <c r="AR1402">
        <f>(HR[[#This Row],[OverTimeFlag]]*4+HR[[#This Row],[LowWLBFlag]]*3+HR[[#This Row],[LowJobSatisFlag]]*2+HR[[#This Row],[LowProFlag]]*1)/10</f>
        <v>0.6</v>
      </c>
      <c r="AS1402" t="str">
        <f t="shared" si="21"/>
        <v>Medium Burnout</v>
      </c>
      <c r="AT1402" t="str">
        <f>IF(HR[[#This Row],[YearsSinceLastPromotion]]&gt;4,"High Stagnation",
IF(HR[[#This Row],[YearsSinceLastPromotion]]&gt;=3,"Medium Stagnation","Low Stagnation"))</f>
        <v>Low Stagnation</v>
      </c>
      <c r="AU1402" t="str">
        <f>IF(HR[[#This Row],[MonthlyIncome]]&lt;4000,"Low Salary",
IF(HR[[#This Row],[MonthlyIncome]]&lt;8000,"Medium Salary","High Salary"))</f>
        <v>Low Salary</v>
      </c>
    </row>
    <row r="1403" spans="1:47">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IF(HR[[#This Row],[OverTime]]="Yes",1,0)</f>
        <v>1</v>
      </c>
      <c r="AK1403">
        <f>IF(HR[[#This Row],[JobSatisfaction]]&lt;=2,1,0)</f>
        <v>1</v>
      </c>
      <c r="AL1403">
        <f>IF(HR[[#This Row],[WorkLifeBalance]]&lt;=2,1,0)</f>
        <v>0</v>
      </c>
      <c r="AM1403">
        <f>IF(HR[[#This Row],[MonthlyIncome]]&lt;AVERAGE(HR[MonthlyIncome]),1,0)</f>
        <v>0</v>
      </c>
      <c r="AN1403">
        <f>IF(HR[[#This Row],[EnvironmentSatisfaction]]&lt;=2,1,0)</f>
        <v>0</v>
      </c>
      <c r="AO1403">
        <f>IF(HR[[#This Row],[YearsSinceLastPromotion]]&gt;4,1,0)</f>
        <v>0</v>
      </c>
      <c r="AP1403">
        <f>(HR[[#This Row],[OverTimeFlag]]*1.5+HR[[#This Row],[LowJobSatisFlag]]*2.5+HR[[#This Row],[LowWLBFlag]]*2+HR[[#This Row],[LowSalaryFlag]]*1.5+HR[[#This Row],[LowEnviFlag]]*2+HR[[#This Row],[LowProFlag]]*0.5)/10</f>
        <v>0.4</v>
      </c>
      <c r="AQ1403" t="str">
        <f>IF(A1403&gt;=_xlfn.PERCENTILE.INC($A$2:$A$1000,0.8),"High Risk",
IF(HR[[#This Row],[AttritionRiskScore]]&gt;=_xlfn.PERCENTILE.INC($AP$2:$AP$1000,0.5),"Medium Risk","Low Risk"))</f>
        <v>High Risk</v>
      </c>
      <c r="AR1403">
        <f>(HR[[#This Row],[OverTimeFlag]]*4+HR[[#This Row],[LowWLBFlag]]*3+HR[[#This Row],[LowJobSatisFlag]]*2+HR[[#This Row],[LowProFlag]]*1)/10</f>
        <v>0.6</v>
      </c>
      <c r="AS1403" t="str">
        <f t="shared" si="21"/>
        <v>Medium Burnout</v>
      </c>
      <c r="AT1403" t="str">
        <f>IF(HR[[#This Row],[YearsSinceLastPromotion]]&gt;4,"High Stagnation",
IF(HR[[#This Row],[YearsSinceLastPromotion]]&gt;=3,"Medium Stagnation","Low Stagnation"))</f>
        <v>Low Stagnation</v>
      </c>
      <c r="AU1403" t="str">
        <f>IF(HR[[#This Row],[MonthlyIncome]]&lt;4000,"Low Salary",
IF(HR[[#This Row],[MonthlyIncome]]&lt;8000,"Medium Salary","High Salary"))</f>
        <v>High Salary</v>
      </c>
    </row>
    <row r="1404" spans="1:47">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IF(HR[[#This Row],[OverTime]]="Yes",1,0)</f>
        <v>1</v>
      </c>
      <c r="AK1404">
        <f>IF(HR[[#This Row],[JobSatisfaction]]&lt;=2,1,0)</f>
        <v>0</v>
      </c>
      <c r="AL1404">
        <f>IF(HR[[#This Row],[WorkLifeBalance]]&lt;=2,1,0)</f>
        <v>0</v>
      </c>
      <c r="AM1404">
        <f>IF(HR[[#This Row],[MonthlyIncome]]&lt;AVERAGE(HR[MonthlyIncome]),1,0)</f>
        <v>1</v>
      </c>
      <c r="AN1404">
        <f>IF(HR[[#This Row],[EnvironmentSatisfaction]]&lt;=2,1,0)</f>
        <v>0</v>
      </c>
      <c r="AO1404">
        <f>IF(HR[[#This Row],[YearsSinceLastPromotion]]&gt;4,1,0)</f>
        <v>0</v>
      </c>
      <c r="AP1404">
        <f>(HR[[#This Row],[OverTimeFlag]]*1.5+HR[[#This Row],[LowJobSatisFlag]]*2.5+HR[[#This Row],[LowWLBFlag]]*2+HR[[#This Row],[LowSalaryFlag]]*1.5+HR[[#This Row],[LowEnviFlag]]*2+HR[[#This Row],[LowProFlag]]*0.5)/10</f>
        <v>0.3</v>
      </c>
      <c r="AQ1404" t="str">
        <f>IF(A1404&gt;=_xlfn.PERCENTILE.INC($A$2:$A$1000,0.8),"High Risk",
IF(HR[[#This Row],[AttritionRiskScore]]&gt;=_xlfn.PERCENTILE.INC($AP$2:$AP$1000,0.5),"Medium Risk","Low Risk"))</f>
        <v>Low Risk</v>
      </c>
      <c r="AR1404">
        <f>(HR[[#This Row],[OverTimeFlag]]*4+HR[[#This Row],[LowWLBFlag]]*3+HR[[#This Row],[LowJobSatisFlag]]*2+HR[[#This Row],[LowProFlag]]*1)/10</f>
        <v>0.4</v>
      </c>
      <c r="AS1404" t="str">
        <f t="shared" si="21"/>
        <v>Medium Burnout</v>
      </c>
      <c r="AT1404" t="str">
        <f>IF(HR[[#This Row],[YearsSinceLastPromotion]]&gt;4,"High Stagnation",
IF(HR[[#This Row],[YearsSinceLastPromotion]]&gt;=3,"Medium Stagnation","Low Stagnation"))</f>
        <v>Low Stagnation</v>
      </c>
      <c r="AU1404" t="str">
        <f>IF(HR[[#This Row],[MonthlyIncome]]&lt;4000,"Low Salary",
IF(HR[[#This Row],[MonthlyIncome]]&lt;8000,"Medium Salary","High Salary"))</f>
        <v>Low Salary</v>
      </c>
    </row>
    <row r="1405" spans="1:47">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IF(HR[[#This Row],[OverTime]]="Yes",1,0)</f>
        <v>0</v>
      </c>
      <c r="AK1405">
        <f>IF(HR[[#This Row],[JobSatisfaction]]&lt;=2,1,0)</f>
        <v>1</v>
      </c>
      <c r="AL1405">
        <f>IF(HR[[#This Row],[WorkLifeBalance]]&lt;=2,1,0)</f>
        <v>0</v>
      </c>
      <c r="AM1405">
        <f>IF(HR[[#This Row],[MonthlyIncome]]&lt;AVERAGE(HR[MonthlyIncome]),1,0)</f>
        <v>0</v>
      </c>
      <c r="AN1405">
        <f>IF(HR[[#This Row],[EnvironmentSatisfaction]]&lt;=2,1,0)</f>
        <v>1</v>
      </c>
      <c r="AO1405">
        <f>IF(HR[[#This Row],[YearsSinceLastPromotion]]&gt;4,1,0)</f>
        <v>1</v>
      </c>
      <c r="AP1405">
        <f>(HR[[#This Row],[OverTimeFlag]]*1.5+HR[[#This Row],[LowJobSatisFlag]]*2.5+HR[[#This Row],[LowWLBFlag]]*2+HR[[#This Row],[LowSalaryFlag]]*1.5+HR[[#This Row],[LowEnviFlag]]*2+HR[[#This Row],[LowProFlag]]*0.5)/10</f>
        <v>0.5</v>
      </c>
      <c r="AQ1405" t="str">
        <f>IF(A1405&gt;=_xlfn.PERCENTILE.INC($A$2:$A$1000,0.8),"High Risk",
IF(HR[[#This Row],[AttritionRiskScore]]&gt;=_xlfn.PERCENTILE.INC($AP$2:$AP$1000,0.5),"Medium Risk","Low Risk"))</f>
        <v>Medium Risk</v>
      </c>
      <c r="AR1405">
        <f>(HR[[#This Row],[OverTimeFlag]]*4+HR[[#This Row],[LowWLBFlag]]*3+HR[[#This Row],[LowJobSatisFlag]]*2+HR[[#This Row],[LowProFlag]]*1)/10</f>
        <v>0.3</v>
      </c>
      <c r="AS1405" t="str">
        <f t="shared" si="21"/>
        <v>Low Burnout</v>
      </c>
      <c r="AT1405" t="str">
        <f>IF(HR[[#This Row],[YearsSinceLastPromotion]]&gt;4,"High Stagnation",
IF(HR[[#This Row],[YearsSinceLastPromotion]]&gt;=3,"Medium Stagnation","Low Stagnation"))</f>
        <v>High Stagnation</v>
      </c>
      <c r="AU1405" t="str">
        <f>IF(HR[[#This Row],[MonthlyIncome]]&lt;4000,"Low Salary",
IF(HR[[#This Row],[MonthlyIncome]]&lt;8000,"Medium Salary","High Salary"))</f>
        <v>High Salary</v>
      </c>
    </row>
    <row r="1406" spans="1:47">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IF(HR[[#This Row],[OverTime]]="Yes",1,0)</f>
        <v>0</v>
      </c>
      <c r="AK1406">
        <f>IF(HR[[#This Row],[JobSatisfaction]]&lt;=2,1,0)</f>
        <v>0</v>
      </c>
      <c r="AL1406">
        <f>IF(HR[[#This Row],[WorkLifeBalance]]&lt;=2,1,0)</f>
        <v>0</v>
      </c>
      <c r="AM1406">
        <f>IF(HR[[#This Row],[MonthlyIncome]]&lt;AVERAGE(HR[MonthlyIncome]),1,0)</f>
        <v>1</v>
      </c>
      <c r="AN1406">
        <f>IF(HR[[#This Row],[EnvironmentSatisfaction]]&lt;=2,1,0)</f>
        <v>0</v>
      </c>
      <c r="AO1406">
        <f>IF(HR[[#This Row],[YearsSinceLastPromotion]]&gt;4,1,0)</f>
        <v>0</v>
      </c>
      <c r="AP1406">
        <f>(HR[[#This Row],[OverTimeFlag]]*1.5+HR[[#This Row],[LowJobSatisFlag]]*2.5+HR[[#This Row],[LowWLBFlag]]*2+HR[[#This Row],[LowSalaryFlag]]*1.5+HR[[#This Row],[LowEnviFlag]]*2+HR[[#This Row],[LowProFlag]]*0.5)/10</f>
        <v>0.15</v>
      </c>
      <c r="AQ1406" t="str">
        <f>IF(A1406&gt;=_xlfn.PERCENTILE.INC($A$2:$A$1000,0.8),"High Risk",
IF(HR[[#This Row],[AttritionRiskScore]]&gt;=_xlfn.PERCENTILE.INC($AP$2:$AP$1000,0.5),"Medium Risk","Low Risk"))</f>
        <v>Low Risk</v>
      </c>
      <c r="AR1406">
        <f>(HR[[#This Row],[OverTimeFlag]]*4+HR[[#This Row],[LowWLBFlag]]*3+HR[[#This Row],[LowJobSatisFlag]]*2+HR[[#This Row],[LowProFlag]]*1)/10</f>
        <v>0</v>
      </c>
      <c r="AS1406" t="str">
        <f t="shared" si="21"/>
        <v>Low Burnout</v>
      </c>
      <c r="AT1406" t="str">
        <f>IF(HR[[#This Row],[YearsSinceLastPromotion]]&gt;4,"High Stagnation",
IF(HR[[#This Row],[YearsSinceLastPromotion]]&gt;=3,"Medium Stagnation","Low Stagnation"))</f>
        <v>Medium Stagnation</v>
      </c>
      <c r="AU1406" t="str">
        <f>IF(HR[[#This Row],[MonthlyIncome]]&lt;4000,"Low Salary",
IF(HR[[#This Row],[MonthlyIncome]]&lt;8000,"Medium Salary","High Salary"))</f>
        <v>Medium Salary</v>
      </c>
    </row>
    <row r="1407" spans="1:47">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IF(HR[[#This Row],[OverTime]]="Yes",1,0)</f>
        <v>0</v>
      </c>
      <c r="AK1407">
        <f>IF(HR[[#This Row],[JobSatisfaction]]&lt;=2,1,0)</f>
        <v>0</v>
      </c>
      <c r="AL1407">
        <f>IF(HR[[#This Row],[WorkLifeBalance]]&lt;=2,1,0)</f>
        <v>0</v>
      </c>
      <c r="AM1407">
        <f>IF(HR[[#This Row],[MonthlyIncome]]&lt;AVERAGE(HR[MonthlyIncome]),1,0)</f>
        <v>0</v>
      </c>
      <c r="AN1407">
        <f>IF(HR[[#This Row],[EnvironmentSatisfaction]]&lt;=2,1,0)</f>
        <v>0</v>
      </c>
      <c r="AO1407">
        <f>IF(HR[[#This Row],[YearsSinceLastPromotion]]&gt;4,1,0)</f>
        <v>0</v>
      </c>
      <c r="AP1407">
        <f>(HR[[#This Row],[OverTimeFlag]]*1.5+HR[[#This Row],[LowJobSatisFlag]]*2.5+HR[[#This Row],[LowWLBFlag]]*2+HR[[#This Row],[LowSalaryFlag]]*1.5+HR[[#This Row],[LowEnviFlag]]*2+HR[[#This Row],[LowProFlag]]*0.5)/10</f>
        <v>0</v>
      </c>
      <c r="AQ1407" t="str">
        <f>IF(A1407&gt;=_xlfn.PERCENTILE.INC($A$2:$A$1000,0.8),"High Risk",
IF(HR[[#This Row],[AttritionRiskScore]]&gt;=_xlfn.PERCENTILE.INC($AP$2:$AP$1000,0.5),"Medium Risk","Low Risk"))</f>
        <v>Low Risk</v>
      </c>
      <c r="AR1407">
        <f>(HR[[#This Row],[OverTimeFlag]]*4+HR[[#This Row],[LowWLBFlag]]*3+HR[[#This Row],[LowJobSatisFlag]]*2+HR[[#This Row],[LowProFlag]]*1)/10</f>
        <v>0</v>
      </c>
      <c r="AS1407" t="str">
        <f t="shared" si="21"/>
        <v>Low Burnout</v>
      </c>
      <c r="AT1407" t="str">
        <f>IF(HR[[#This Row],[YearsSinceLastPromotion]]&gt;4,"High Stagnation",
IF(HR[[#This Row],[YearsSinceLastPromotion]]&gt;=3,"Medium Stagnation","Low Stagnation"))</f>
        <v>Medium Stagnation</v>
      </c>
      <c r="AU1407" t="str">
        <f>IF(HR[[#This Row],[MonthlyIncome]]&lt;4000,"Low Salary",
IF(HR[[#This Row],[MonthlyIncome]]&lt;8000,"Medium Salary","High Salary"))</f>
        <v>High Salary</v>
      </c>
    </row>
    <row r="1408" spans="1:47">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IF(HR[[#This Row],[OverTime]]="Yes",1,0)</f>
        <v>1</v>
      </c>
      <c r="AK1408">
        <f>IF(HR[[#This Row],[JobSatisfaction]]&lt;=2,1,0)</f>
        <v>1</v>
      </c>
      <c r="AL1408">
        <f>IF(HR[[#This Row],[WorkLifeBalance]]&lt;=2,1,0)</f>
        <v>0</v>
      </c>
      <c r="AM1408">
        <f>IF(HR[[#This Row],[MonthlyIncome]]&lt;AVERAGE(HR[MonthlyIncome]),1,0)</f>
        <v>1</v>
      </c>
      <c r="AN1408">
        <f>IF(HR[[#This Row],[EnvironmentSatisfaction]]&lt;=2,1,0)</f>
        <v>0</v>
      </c>
      <c r="AO1408">
        <f>IF(HR[[#This Row],[YearsSinceLastPromotion]]&gt;4,1,0)</f>
        <v>0</v>
      </c>
      <c r="AP1408">
        <f>(HR[[#This Row],[OverTimeFlag]]*1.5+HR[[#This Row],[LowJobSatisFlag]]*2.5+HR[[#This Row],[LowWLBFlag]]*2+HR[[#This Row],[LowSalaryFlag]]*1.5+HR[[#This Row],[LowEnviFlag]]*2+HR[[#This Row],[LowProFlag]]*0.5)/10</f>
        <v>0.55000000000000004</v>
      </c>
      <c r="AQ1408" t="str">
        <f>IF(A1408&gt;=_xlfn.PERCENTILE.INC($A$2:$A$1000,0.8),"High Risk",
IF(HR[[#This Row],[AttritionRiskScore]]&gt;=_xlfn.PERCENTILE.INC($AP$2:$AP$1000,0.5),"Medium Risk","Low Risk"))</f>
        <v>High Risk</v>
      </c>
      <c r="AR1408">
        <f>(HR[[#This Row],[OverTimeFlag]]*4+HR[[#This Row],[LowWLBFlag]]*3+HR[[#This Row],[LowJobSatisFlag]]*2+HR[[#This Row],[LowProFlag]]*1)/10</f>
        <v>0.6</v>
      </c>
      <c r="AS1408" t="str">
        <f t="shared" si="21"/>
        <v>Medium Burnout</v>
      </c>
      <c r="AT1408" t="str">
        <f>IF(HR[[#This Row],[YearsSinceLastPromotion]]&gt;4,"High Stagnation",
IF(HR[[#This Row],[YearsSinceLastPromotion]]&gt;=3,"Medium Stagnation","Low Stagnation"))</f>
        <v>Low Stagnation</v>
      </c>
      <c r="AU1408" t="str">
        <f>IF(HR[[#This Row],[MonthlyIncome]]&lt;4000,"Low Salary",
IF(HR[[#This Row],[MonthlyIncome]]&lt;8000,"Medium Salary","High Salary"))</f>
        <v>Medium Salary</v>
      </c>
    </row>
    <row r="1409" spans="1:47">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IF(HR[[#This Row],[OverTime]]="Yes",1,0)</f>
        <v>0</v>
      </c>
      <c r="AK1409">
        <f>IF(HR[[#This Row],[JobSatisfaction]]&lt;=2,1,0)</f>
        <v>0</v>
      </c>
      <c r="AL1409">
        <f>IF(HR[[#This Row],[WorkLifeBalance]]&lt;=2,1,0)</f>
        <v>1</v>
      </c>
      <c r="AM1409">
        <f>IF(HR[[#This Row],[MonthlyIncome]]&lt;AVERAGE(HR[MonthlyIncome]),1,0)</f>
        <v>1</v>
      </c>
      <c r="AN1409">
        <f>IF(HR[[#This Row],[EnvironmentSatisfaction]]&lt;=2,1,0)</f>
        <v>1</v>
      </c>
      <c r="AO1409">
        <f>IF(HR[[#This Row],[YearsSinceLastPromotion]]&gt;4,1,0)</f>
        <v>0</v>
      </c>
      <c r="AP1409">
        <f>(HR[[#This Row],[OverTimeFlag]]*1.5+HR[[#This Row],[LowJobSatisFlag]]*2.5+HR[[#This Row],[LowWLBFlag]]*2+HR[[#This Row],[LowSalaryFlag]]*1.5+HR[[#This Row],[LowEnviFlag]]*2+HR[[#This Row],[LowProFlag]]*0.5)/10</f>
        <v>0.55000000000000004</v>
      </c>
      <c r="AQ1409" t="str">
        <f>IF(A1409&gt;=_xlfn.PERCENTILE.INC($A$2:$A$1000,0.8),"High Risk",
IF(HR[[#This Row],[AttritionRiskScore]]&gt;=_xlfn.PERCENTILE.INC($AP$2:$AP$1000,0.5),"Medium Risk","Low Risk"))</f>
        <v>Medium Risk</v>
      </c>
      <c r="AR1409">
        <f>(HR[[#This Row],[OverTimeFlag]]*4+HR[[#This Row],[LowWLBFlag]]*3+HR[[#This Row],[LowJobSatisFlag]]*2+HR[[#This Row],[LowProFlag]]*1)/10</f>
        <v>0.3</v>
      </c>
      <c r="AS1409" t="str">
        <f t="shared" si="21"/>
        <v>Low Burnout</v>
      </c>
      <c r="AT1409" t="str">
        <f>IF(HR[[#This Row],[YearsSinceLastPromotion]]&gt;4,"High Stagnation",
IF(HR[[#This Row],[YearsSinceLastPromotion]]&gt;=3,"Medium Stagnation","Low Stagnation"))</f>
        <v>Low Stagnation</v>
      </c>
      <c r="AU1409" t="str">
        <f>IF(HR[[#This Row],[MonthlyIncome]]&lt;4000,"Low Salary",
IF(HR[[#This Row],[MonthlyIncome]]&lt;8000,"Medium Salary","High Salary"))</f>
        <v>Medium Salary</v>
      </c>
    </row>
    <row r="1410" spans="1:47">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IF(HR[[#This Row],[OverTime]]="Yes",1,0)</f>
        <v>0</v>
      </c>
      <c r="AK1410">
        <f>IF(HR[[#This Row],[JobSatisfaction]]&lt;=2,1,0)</f>
        <v>0</v>
      </c>
      <c r="AL1410">
        <f>IF(HR[[#This Row],[WorkLifeBalance]]&lt;=2,1,0)</f>
        <v>0</v>
      </c>
      <c r="AM1410">
        <f>IF(HR[[#This Row],[MonthlyIncome]]&lt;AVERAGE(HR[MonthlyIncome]),1,0)</f>
        <v>1</v>
      </c>
      <c r="AN1410">
        <f>IF(HR[[#This Row],[EnvironmentSatisfaction]]&lt;=2,1,0)</f>
        <v>0</v>
      </c>
      <c r="AO1410">
        <f>IF(HR[[#This Row],[YearsSinceLastPromotion]]&gt;4,1,0)</f>
        <v>0</v>
      </c>
      <c r="AP1410">
        <f>(HR[[#This Row],[OverTimeFlag]]*1.5+HR[[#This Row],[LowJobSatisFlag]]*2.5+HR[[#This Row],[LowWLBFlag]]*2+HR[[#This Row],[LowSalaryFlag]]*1.5+HR[[#This Row],[LowEnviFlag]]*2+HR[[#This Row],[LowProFlag]]*0.5)/10</f>
        <v>0.15</v>
      </c>
      <c r="AQ1410" t="str">
        <f>IF(A1410&gt;=_xlfn.PERCENTILE.INC($A$2:$A$1000,0.8),"High Risk",
IF(HR[[#This Row],[AttritionRiskScore]]&gt;=_xlfn.PERCENTILE.INC($AP$2:$AP$1000,0.5),"Medium Risk","Low Risk"))</f>
        <v>Low Risk</v>
      </c>
      <c r="AR1410">
        <f>(HR[[#This Row],[OverTimeFlag]]*4+HR[[#This Row],[LowWLBFlag]]*3+HR[[#This Row],[LowJobSatisFlag]]*2+HR[[#This Row],[LowProFlag]]*1)/10</f>
        <v>0</v>
      </c>
      <c r="AS1410" t="str">
        <f t="shared" ref="AS1410:AS1473" si="22">IF(AR1410&gt;=0.7,"High Burnout",IF(AR1410&gt;=0.4,"Medium Burnout","Low Burnout"))</f>
        <v>Low Burnout</v>
      </c>
      <c r="AT1410" t="str">
        <f>IF(HR[[#This Row],[YearsSinceLastPromotion]]&gt;4,"High Stagnation",
IF(HR[[#This Row],[YearsSinceLastPromotion]]&gt;=3,"Medium Stagnation","Low Stagnation"))</f>
        <v>Low Stagnation</v>
      </c>
      <c r="AU1410" t="str">
        <f>IF(HR[[#This Row],[MonthlyIncome]]&lt;4000,"Low Salary",
IF(HR[[#This Row],[MonthlyIncome]]&lt;8000,"Medium Salary","High Salary"))</f>
        <v>Low Salary</v>
      </c>
    </row>
    <row r="1411" spans="1:47">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IF(HR[[#This Row],[OverTime]]="Yes",1,0)</f>
        <v>0</v>
      </c>
      <c r="AK1411">
        <f>IF(HR[[#This Row],[JobSatisfaction]]&lt;=2,1,0)</f>
        <v>0</v>
      </c>
      <c r="AL1411">
        <f>IF(HR[[#This Row],[WorkLifeBalance]]&lt;=2,1,0)</f>
        <v>0</v>
      </c>
      <c r="AM1411">
        <f>IF(HR[[#This Row],[MonthlyIncome]]&lt;AVERAGE(HR[MonthlyIncome]),1,0)</f>
        <v>1</v>
      </c>
      <c r="AN1411">
        <f>IF(HR[[#This Row],[EnvironmentSatisfaction]]&lt;=2,1,0)</f>
        <v>0</v>
      </c>
      <c r="AO1411">
        <f>IF(HR[[#This Row],[YearsSinceLastPromotion]]&gt;4,1,0)</f>
        <v>1</v>
      </c>
      <c r="AP1411">
        <f>(HR[[#This Row],[OverTimeFlag]]*1.5+HR[[#This Row],[LowJobSatisFlag]]*2.5+HR[[#This Row],[LowWLBFlag]]*2+HR[[#This Row],[LowSalaryFlag]]*1.5+HR[[#This Row],[LowEnviFlag]]*2+HR[[#This Row],[LowProFlag]]*0.5)/10</f>
        <v>0.2</v>
      </c>
      <c r="AQ1411" t="str">
        <f>IF(A1411&gt;=_xlfn.PERCENTILE.INC($A$2:$A$1000,0.8),"High Risk",
IF(HR[[#This Row],[AttritionRiskScore]]&gt;=_xlfn.PERCENTILE.INC($AP$2:$AP$1000,0.5),"Medium Risk","Low Risk"))</f>
        <v>Low Risk</v>
      </c>
      <c r="AR1411">
        <f>(HR[[#This Row],[OverTimeFlag]]*4+HR[[#This Row],[LowWLBFlag]]*3+HR[[#This Row],[LowJobSatisFlag]]*2+HR[[#This Row],[LowProFlag]]*1)/10</f>
        <v>0.1</v>
      </c>
      <c r="AS1411" t="str">
        <f t="shared" si="22"/>
        <v>Low Burnout</v>
      </c>
      <c r="AT1411" t="str">
        <f>IF(HR[[#This Row],[YearsSinceLastPromotion]]&gt;4,"High Stagnation",
IF(HR[[#This Row],[YearsSinceLastPromotion]]&gt;=3,"Medium Stagnation","Low Stagnation"))</f>
        <v>High Stagnation</v>
      </c>
      <c r="AU1411" t="str">
        <f>IF(HR[[#This Row],[MonthlyIncome]]&lt;4000,"Low Salary",
IF(HR[[#This Row],[MonthlyIncome]]&lt;8000,"Medium Salary","High Salary"))</f>
        <v>Medium Salary</v>
      </c>
    </row>
    <row r="1412" spans="1:47">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IF(HR[[#This Row],[OverTime]]="Yes",1,0)</f>
        <v>0</v>
      </c>
      <c r="AK1412">
        <f>IF(HR[[#This Row],[JobSatisfaction]]&lt;=2,1,0)</f>
        <v>1</v>
      </c>
      <c r="AL1412">
        <f>IF(HR[[#This Row],[WorkLifeBalance]]&lt;=2,1,0)</f>
        <v>0</v>
      </c>
      <c r="AM1412">
        <f>IF(HR[[#This Row],[MonthlyIncome]]&lt;AVERAGE(HR[MonthlyIncome]),1,0)</f>
        <v>1</v>
      </c>
      <c r="AN1412">
        <f>IF(HR[[#This Row],[EnvironmentSatisfaction]]&lt;=2,1,0)</f>
        <v>1</v>
      </c>
      <c r="AO1412">
        <f>IF(HR[[#This Row],[YearsSinceLastPromotion]]&gt;4,1,0)</f>
        <v>1</v>
      </c>
      <c r="AP1412">
        <f>(HR[[#This Row],[OverTimeFlag]]*1.5+HR[[#This Row],[LowJobSatisFlag]]*2.5+HR[[#This Row],[LowWLBFlag]]*2+HR[[#This Row],[LowSalaryFlag]]*1.5+HR[[#This Row],[LowEnviFlag]]*2+HR[[#This Row],[LowProFlag]]*0.5)/10</f>
        <v>0.65</v>
      </c>
      <c r="AQ1412" t="str">
        <f>IF(A1412&gt;=_xlfn.PERCENTILE.INC($A$2:$A$1000,0.8),"High Risk",
IF(HR[[#This Row],[AttritionRiskScore]]&gt;=_xlfn.PERCENTILE.INC($AP$2:$AP$1000,0.5),"Medium Risk","Low Risk"))</f>
        <v>Medium Risk</v>
      </c>
      <c r="AR1412">
        <f>(HR[[#This Row],[OverTimeFlag]]*4+HR[[#This Row],[LowWLBFlag]]*3+HR[[#This Row],[LowJobSatisFlag]]*2+HR[[#This Row],[LowProFlag]]*1)/10</f>
        <v>0.3</v>
      </c>
      <c r="AS1412" t="str">
        <f t="shared" si="22"/>
        <v>Low Burnout</v>
      </c>
      <c r="AT1412" t="str">
        <f>IF(HR[[#This Row],[YearsSinceLastPromotion]]&gt;4,"High Stagnation",
IF(HR[[#This Row],[YearsSinceLastPromotion]]&gt;=3,"Medium Stagnation","Low Stagnation"))</f>
        <v>High Stagnation</v>
      </c>
      <c r="AU1412" t="str">
        <f>IF(HR[[#This Row],[MonthlyIncome]]&lt;4000,"Low Salary",
IF(HR[[#This Row],[MonthlyIncome]]&lt;8000,"Medium Salary","High Salary"))</f>
        <v>Medium Salary</v>
      </c>
    </row>
    <row r="1413" spans="1:47">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IF(HR[[#This Row],[OverTime]]="Yes",1,0)</f>
        <v>0</v>
      </c>
      <c r="AK1413">
        <f>IF(HR[[#This Row],[JobSatisfaction]]&lt;=2,1,0)</f>
        <v>1</v>
      </c>
      <c r="AL1413">
        <f>IF(HR[[#This Row],[WorkLifeBalance]]&lt;=2,1,0)</f>
        <v>0</v>
      </c>
      <c r="AM1413">
        <f>IF(HR[[#This Row],[MonthlyIncome]]&lt;AVERAGE(HR[MonthlyIncome]),1,0)</f>
        <v>1</v>
      </c>
      <c r="AN1413">
        <f>IF(HR[[#This Row],[EnvironmentSatisfaction]]&lt;=2,1,0)</f>
        <v>0</v>
      </c>
      <c r="AO1413">
        <f>IF(HR[[#This Row],[YearsSinceLastPromotion]]&gt;4,1,0)</f>
        <v>0</v>
      </c>
      <c r="AP1413">
        <f>(HR[[#This Row],[OverTimeFlag]]*1.5+HR[[#This Row],[LowJobSatisFlag]]*2.5+HR[[#This Row],[LowWLBFlag]]*2+HR[[#This Row],[LowSalaryFlag]]*1.5+HR[[#This Row],[LowEnviFlag]]*2+HR[[#This Row],[LowProFlag]]*0.5)/10</f>
        <v>0.4</v>
      </c>
      <c r="AQ1413" t="str">
        <f>IF(A1413&gt;=_xlfn.PERCENTILE.INC($A$2:$A$1000,0.8),"High Risk",
IF(HR[[#This Row],[AttritionRiskScore]]&gt;=_xlfn.PERCENTILE.INC($AP$2:$AP$1000,0.5),"Medium Risk","Low Risk"))</f>
        <v>Medium Risk</v>
      </c>
      <c r="AR1413">
        <f>(HR[[#This Row],[OverTimeFlag]]*4+HR[[#This Row],[LowWLBFlag]]*3+HR[[#This Row],[LowJobSatisFlag]]*2+HR[[#This Row],[LowProFlag]]*1)/10</f>
        <v>0.2</v>
      </c>
      <c r="AS1413" t="str">
        <f t="shared" si="22"/>
        <v>Low Burnout</v>
      </c>
      <c r="AT1413" t="str">
        <f>IF(HR[[#This Row],[YearsSinceLastPromotion]]&gt;4,"High Stagnation",
IF(HR[[#This Row],[YearsSinceLastPromotion]]&gt;=3,"Medium Stagnation","Low Stagnation"))</f>
        <v>Low Stagnation</v>
      </c>
      <c r="AU1413" t="str">
        <f>IF(HR[[#This Row],[MonthlyIncome]]&lt;4000,"Low Salary",
IF(HR[[#This Row],[MonthlyIncome]]&lt;8000,"Medium Salary","High Salary"))</f>
        <v>Low Salary</v>
      </c>
    </row>
    <row r="1414" spans="1:47">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IF(HR[[#This Row],[OverTime]]="Yes",1,0)</f>
        <v>0</v>
      </c>
      <c r="AK1414">
        <f>IF(HR[[#This Row],[JobSatisfaction]]&lt;=2,1,0)</f>
        <v>1</v>
      </c>
      <c r="AL1414">
        <f>IF(HR[[#This Row],[WorkLifeBalance]]&lt;=2,1,0)</f>
        <v>1</v>
      </c>
      <c r="AM1414">
        <f>IF(HR[[#This Row],[MonthlyIncome]]&lt;AVERAGE(HR[MonthlyIncome]),1,0)</f>
        <v>1</v>
      </c>
      <c r="AN1414">
        <f>IF(HR[[#This Row],[EnvironmentSatisfaction]]&lt;=2,1,0)</f>
        <v>0</v>
      </c>
      <c r="AO1414">
        <f>IF(HR[[#This Row],[YearsSinceLastPromotion]]&gt;4,1,0)</f>
        <v>0</v>
      </c>
      <c r="AP1414">
        <f>(HR[[#This Row],[OverTimeFlag]]*1.5+HR[[#This Row],[LowJobSatisFlag]]*2.5+HR[[#This Row],[LowWLBFlag]]*2+HR[[#This Row],[LowSalaryFlag]]*1.5+HR[[#This Row],[LowEnviFlag]]*2+HR[[#This Row],[LowProFlag]]*0.5)/10</f>
        <v>0.6</v>
      </c>
      <c r="AQ1414" t="str">
        <f>IF(A1414&gt;=_xlfn.PERCENTILE.INC($A$2:$A$1000,0.8),"High Risk",
IF(HR[[#This Row],[AttritionRiskScore]]&gt;=_xlfn.PERCENTILE.INC($AP$2:$AP$1000,0.5),"Medium Risk","Low Risk"))</f>
        <v>Medium Risk</v>
      </c>
      <c r="AR1414">
        <f>(HR[[#This Row],[OverTimeFlag]]*4+HR[[#This Row],[LowWLBFlag]]*3+HR[[#This Row],[LowJobSatisFlag]]*2+HR[[#This Row],[LowProFlag]]*1)/10</f>
        <v>0.5</v>
      </c>
      <c r="AS1414" t="str">
        <f t="shared" si="22"/>
        <v>Medium Burnout</v>
      </c>
      <c r="AT1414" t="str">
        <f>IF(HR[[#This Row],[YearsSinceLastPromotion]]&gt;4,"High Stagnation",
IF(HR[[#This Row],[YearsSinceLastPromotion]]&gt;=3,"Medium Stagnation","Low Stagnation"))</f>
        <v>Low Stagnation</v>
      </c>
      <c r="AU1414" t="str">
        <f>IF(HR[[#This Row],[MonthlyIncome]]&lt;4000,"Low Salary",
IF(HR[[#This Row],[MonthlyIncome]]&lt;8000,"Medium Salary","High Salary"))</f>
        <v>Low Salary</v>
      </c>
    </row>
    <row r="1415" spans="1:47">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IF(HR[[#This Row],[OverTime]]="Yes",1,0)</f>
        <v>1</v>
      </c>
      <c r="AK1415">
        <f>IF(HR[[#This Row],[JobSatisfaction]]&lt;=2,1,0)</f>
        <v>0</v>
      </c>
      <c r="AL1415">
        <f>IF(HR[[#This Row],[WorkLifeBalance]]&lt;=2,1,0)</f>
        <v>1</v>
      </c>
      <c r="AM1415">
        <f>IF(HR[[#This Row],[MonthlyIncome]]&lt;AVERAGE(HR[MonthlyIncome]),1,0)</f>
        <v>1</v>
      </c>
      <c r="AN1415">
        <f>IF(HR[[#This Row],[EnvironmentSatisfaction]]&lt;=2,1,0)</f>
        <v>0</v>
      </c>
      <c r="AO1415">
        <f>IF(HR[[#This Row],[YearsSinceLastPromotion]]&gt;4,1,0)</f>
        <v>0</v>
      </c>
      <c r="AP1415">
        <f>(HR[[#This Row],[OverTimeFlag]]*1.5+HR[[#This Row],[LowJobSatisFlag]]*2.5+HR[[#This Row],[LowWLBFlag]]*2+HR[[#This Row],[LowSalaryFlag]]*1.5+HR[[#This Row],[LowEnviFlag]]*2+HR[[#This Row],[LowProFlag]]*0.5)/10</f>
        <v>0.5</v>
      </c>
      <c r="AQ1415" t="str">
        <f>IF(A1415&gt;=_xlfn.PERCENTILE.INC($A$2:$A$1000,0.8),"High Risk",
IF(HR[[#This Row],[AttritionRiskScore]]&gt;=_xlfn.PERCENTILE.INC($AP$2:$AP$1000,0.5),"Medium Risk","Low Risk"))</f>
        <v>Medium Risk</v>
      </c>
      <c r="AR1415">
        <f>(HR[[#This Row],[OverTimeFlag]]*4+HR[[#This Row],[LowWLBFlag]]*3+HR[[#This Row],[LowJobSatisFlag]]*2+HR[[#This Row],[LowProFlag]]*1)/10</f>
        <v>0.7</v>
      </c>
      <c r="AS1415" t="str">
        <f t="shared" si="22"/>
        <v>High Burnout</v>
      </c>
      <c r="AT1415" t="str">
        <f>IF(HR[[#This Row],[YearsSinceLastPromotion]]&gt;4,"High Stagnation",
IF(HR[[#This Row],[YearsSinceLastPromotion]]&gt;=3,"Medium Stagnation","Low Stagnation"))</f>
        <v>Low Stagnation</v>
      </c>
      <c r="AU1415" t="str">
        <f>IF(HR[[#This Row],[MonthlyIncome]]&lt;4000,"Low Salary",
IF(HR[[#This Row],[MonthlyIncome]]&lt;8000,"Medium Salary","High Salary"))</f>
        <v>Low Salary</v>
      </c>
    </row>
    <row r="1416" spans="1:47">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IF(HR[[#This Row],[OverTime]]="Yes",1,0)</f>
        <v>0</v>
      </c>
      <c r="AK1416">
        <f>IF(HR[[#This Row],[JobSatisfaction]]&lt;=2,1,0)</f>
        <v>0</v>
      </c>
      <c r="AL1416">
        <f>IF(HR[[#This Row],[WorkLifeBalance]]&lt;=2,1,0)</f>
        <v>0</v>
      </c>
      <c r="AM1416">
        <f>IF(HR[[#This Row],[MonthlyIncome]]&lt;AVERAGE(HR[MonthlyIncome]),1,0)</f>
        <v>0</v>
      </c>
      <c r="AN1416">
        <f>IF(HR[[#This Row],[EnvironmentSatisfaction]]&lt;=2,1,0)</f>
        <v>1</v>
      </c>
      <c r="AO1416">
        <f>IF(HR[[#This Row],[YearsSinceLastPromotion]]&gt;4,1,0)</f>
        <v>1</v>
      </c>
      <c r="AP1416">
        <f>(HR[[#This Row],[OverTimeFlag]]*1.5+HR[[#This Row],[LowJobSatisFlag]]*2.5+HR[[#This Row],[LowWLBFlag]]*2+HR[[#This Row],[LowSalaryFlag]]*1.5+HR[[#This Row],[LowEnviFlag]]*2+HR[[#This Row],[LowProFlag]]*0.5)/10</f>
        <v>0.25</v>
      </c>
      <c r="AQ1416" t="str">
        <f>IF(A1416&gt;=_xlfn.PERCENTILE.INC($A$2:$A$1000,0.8),"High Risk",
IF(HR[[#This Row],[AttritionRiskScore]]&gt;=_xlfn.PERCENTILE.INC($AP$2:$AP$1000,0.5),"Medium Risk","Low Risk"))</f>
        <v>High Risk</v>
      </c>
      <c r="AR1416">
        <f>(HR[[#This Row],[OverTimeFlag]]*4+HR[[#This Row],[LowWLBFlag]]*3+HR[[#This Row],[LowJobSatisFlag]]*2+HR[[#This Row],[LowProFlag]]*1)/10</f>
        <v>0.1</v>
      </c>
      <c r="AS1416" t="str">
        <f t="shared" si="22"/>
        <v>Low Burnout</v>
      </c>
      <c r="AT1416" t="str">
        <f>IF(HR[[#This Row],[YearsSinceLastPromotion]]&gt;4,"High Stagnation",
IF(HR[[#This Row],[YearsSinceLastPromotion]]&gt;=3,"Medium Stagnation","Low Stagnation"))</f>
        <v>High Stagnation</v>
      </c>
      <c r="AU1416" t="str">
        <f>IF(HR[[#This Row],[MonthlyIncome]]&lt;4000,"Low Salary",
IF(HR[[#This Row],[MonthlyIncome]]&lt;8000,"Medium Salary","High Salary"))</f>
        <v>High Salary</v>
      </c>
    </row>
    <row r="1417" spans="1:47">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IF(HR[[#This Row],[OverTime]]="Yes",1,0)</f>
        <v>0</v>
      </c>
      <c r="AK1417">
        <f>IF(HR[[#This Row],[JobSatisfaction]]&lt;=2,1,0)</f>
        <v>0</v>
      </c>
      <c r="AL1417">
        <f>IF(HR[[#This Row],[WorkLifeBalance]]&lt;=2,1,0)</f>
        <v>1</v>
      </c>
      <c r="AM1417">
        <f>IF(HR[[#This Row],[MonthlyIncome]]&lt;AVERAGE(HR[MonthlyIncome]),1,0)</f>
        <v>1</v>
      </c>
      <c r="AN1417">
        <f>IF(HR[[#This Row],[EnvironmentSatisfaction]]&lt;=2,1,0)</f>
        <v>1</v>
      </c>
      <c r="AO1417">
        <f>IF(HR[[#This Row],[YearsSinceLastPromotion]]&gt;4,1,0)</f>
        <v>0</v>
      </c>
      <c r="AP1417">
        <f>(HR[[#This Row],[OverTimeFlag]]*1.5+HR[[#This Row],[LowJobSatisFlag]]*2.5+HR[[#This Row],[LowWLBFlag]]*2+HR[[#This Row],[LowSalaryFlag]]*1.5+HR[[#This Row],[LowEnviFlag]]*2+HR[[#This Row],[LowProFlag]]*0.5)/10</f>
        <v>0.55000000000000004</v>
      </c>
      <c r="AQ1417" t="str">
        <f>IF(A1417&gt;=_xlfn.PERCENTILE.INC($A$2:$A$1000,0.8),"High Risk",
IF(HR[[#This Row],[AttritionRiskScore]]&gt;=_xlfn.PERCENTILE.INC($AP$2:$AP$1000,0.5),"Medium Risk","Low Risk"))</f>
        <v>Medium Risk</v>
      </c>
      <c r="AR1417">
        <f>(HR[[#This Row],[OverTimeFlag]]*4+HR[[#This Row],[LowWLBFlag]]*3+HR[[#This Row],[LowJobSatisFlag]]*2+HR[[#This Row],[LowProFlag]]*1)/10</f>
        <v>0.3</v>
      </c>
      <c r="AS1417" t="str">
        <f t="shared" si="22"/>
        <v>Low Burnout</v>
      </c>
      <c r="AT1417" t="str">
        <f>IF(HR[[#This Row],[YearsSinceLastPromotion]]&gt;4,"High Stagnation",
IF(HR[[#This Row],[YearsSinceLastPromotion]]&gt;=3,"Medium Stagnation","Low Stagnation"))</f>
        <v>Low Stagnation</v>
      </c>
      <c r="AU1417" t="str">
        <f>IF(HR[[#This Row],[MonthlyIncome]]&lt;4000,"Low Salary",
IF(HR[[#This Row],[MonthlyIncome]]&lt;8000,"Medium Salary","High Salary"))</f>
        <v>Low Salary</v>
      </c>
    </row>
    <row r="1418" spans="1:47">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IF(HR[[#This Row],[OverTime]]="Yes",1,0)</f>
        <v>0</v>
      </c>
      <c r="AK1418">
        <f>IF(HR[[#This Row],[JobSatisfaction]]&lt;=2,1,0)</f>
        <v>1</v>
      </c>
      <c r="AL1418">
        <f>IF(HR[[#This Row],[WorkLifeBalance]]&lt;=2,1,0)</f>
        <v>0</v>
      </c>
      <c r="AM1418">
        <f>IF(HR[[#This Row],[MonthlyIncome]]&lt;AVERAGE(HR[MonthlyIncome]),1,0)</f>
        <v>1</v>
      </c>
      <c r="AN1418">
        <f>IF(HR[[#This Row],[EnvironmentSatisfaction]]&lt;=2,1,0)</f>
        <v>0</v>
      </c>
      <c r="AO1418">
        <f>IF(HR[[#This Row],[YearsSinceLastPromotion]]&gt;4,1,0)</f>
        <v>1</v>
      </c>
      <c r="AP1418">
        <f>(HR[[#This Row],[OverTimeFlag]]*1.5+HR[[#This Row],[LowJobSatisFlag]]*2.5+HR[[#This Row],[LowWLBFlag]]*2+HR[[#This Row],[LowSalaryFlag]]*1.5+HR[[#This Row],[LowEnviFlag]]*2+HR[[#This Row],[LowProFlag]]*0.5)/10</f>
        <v>0.45</v>
      </c>
      <c r="AQ1418" t="str">
        <f>IF(A1418&gt;=_xlfn.PERCENTILE.INC($A$2:$A$1000,0.8),"High Risk",
IF(HR[[#This Row],[AttritionRiskScore]]&gt;=_xlfn.PERCENTILE.INC($AP$2:$AP$1000,0.5),"Medium Risk","Low Risk"))</f>
        <v>Medium Risk</v>
      </c>
      <c r="AR1418">
        <f>(HR[[#This Row],[OverTimeFlag]]*4+HR[[#This Row],[LowWLBFlag]]*3+HR[[#This Row],[LowJobSatisFlag]]*2+HR[[#This Row],[LowProFlag]]*1)/10</f>
        <v>0.3</v>
      </c>
      <c r="AS1418" t="str">
        <f t="shared" si="22"/>
        <v>Low Burnout</v>
      </c>
      <c r="AT1418" t="str">
        <f>IF(HR[[#This Row],[YearsSinceLastPromotion]]&gt;4,"High Stagnation",
IF(HR[[#This Row],[YearsSinceLastPromotion]]&gt;=3,"Medium Stagnation","Low Stagnation"))</f>
        <v>High Stagnation</v>
      </c>
      <c r="AU1418" t="str">
        <f>IF(HR[[#This Row],[MonthlyIncome]]&lt;4000,"Low Salary",
IF(HR[[#This Row],[MonthlyIncome]]&lt;8000,"Medium Salary","High Salary"))</f>
        <v>Medium Salary</v>
      </c>
    </row>
    <row r="1419" spans="1:47">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IF(HR[[#This Row],[OverTime]]="Yes",1,0)</f>
        <v>0</v>
      </c>
      <c r="AK1419">
        <f>IF(HR[[#This Row],[JobSatisfaction]]&lt;=2,1,0)</f>
        <v>0</v>
      </c>
      <c r="AL1419">
        <f>IF(HR[[#This Row],[WorkLifeBalance]]&lt;=2,1,0)</f>
        <v>0</v>
      </c>
      <c r="AM1419">
        <f>IF(HR[[#This Row],[MonthlyIncome]]&lt;AVERAGE(HR[MonthlyIncome]),1,0)</f>
        <v>1</v>
      </c>
      <c r="AN1419">
        <f>IF(HR[[#This Row],[EnvironmentSatisfaction]]&lt;=2,1,0)</f>
        <v>1</v>
      </c>
      <c r="AO1419">
        <f>IF(HR[[#This Row],[YearsSinceLastPromotion]]&gt;4,1,0)</f>
        <v>0</v>
      </c>
      <c r="AP1419">
        <f>(HR[[#This Row],[OverTimeFlag]]*1.5+HR[[#This Row],[LowJobSatisFlag]]*2.5+HR[[#This Row],[LowWLBFlag]]*2+HR[[#This Row],[LowSalaryFlag]]*1.5+HR[[#This Row],[LowEnviFlag]]*2+HR[[#This Row],[LowProFlag]]*0.5)/10</f>
        <v>0.35</v>
      </c>
      <c r="AQ1419" t="str">
        <f>IF(A1419&gt;=_xlfn.PERCENTILE.INC($A$2:$A$1000,0.8),"High Risk",
IF(HR[[#This Row],[AttritionRiskScore]]&gt;=_xlfn.PERCENTILE.INC($AP$2:$AP$1000,0.5),"Medium Risk","Low Risk"))</f>
        <v>Medium Risk</v>
      </c>
      <c r="AR1419">
        <f>(HR[[#This Row],[OverTimeFlag]]*4+HR[[#This Row],[LowWLBFlag]]*3+HR[[#This Row],[LowJobSatisFlag]]*2+HR[[#This Row],[LowProFlag]]*1)/10</f>
        <v>0</v>
      </c>
      <c r="AS1419" t="str">
        <f t="shared" si="22"/>
        <v>Low Burnout</v>
      </c>
      <c r="AT1419" t="str">
        <f>IF(HR[[#This Row],[YearsSinceLastPromotion]]&gt;4,"High Stagnation",
IF(HR[[#This Row],[YearsSinceLastPromotion]]&gt;=3,"Medium Stagnation","Low Stagnation"))</f>
        <v>Low Stagnation</v>
      </c>
      <c r="AU1419" t="str">
        <f>IF(HR[[#This Row],[MonthlyIncome]]&lt;4000,"Low Salary",
IF(HR[[#This Row],[MonthlyIncome]]&lt;8000,"Medium Salary","High Salary"))</f>
        <v>Low Salary</v>
      </c>
    </row>
    <row r="1420" spans="1:47">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IF(HR[[#This Row],[OverTime]]="Yes",1,0)</f>
        <v>0</v>
      </c>
      <c r="AK1420">
        <f>IF(HR[[#This Row],[JobSatisfaction]]&lt;=2,1,0)</f>
        <v>0</v>
      </c>
      <c r="AL1420">
        <f>IF(HR[[#This Row],[WorkLifeBalance]]&lt;=2,1,0)</f>
        <v>0</v>
      </c>
      <c r="AM1420">
        <f>IF(HR[[#This Row],[MonthlyIncome]]&lt;AVERAGE(HR[MonthlyIncome]),1,0)</f>
        <v>1</v>
      </c>
      <c r="AN1420">
        <f>IF(HR[[#This Row],[EnvironmentSatisfaction]]&lt;=2,1,0)</f>
        <v>1</v>
      </c>
      <c r="AO1420">
        <f>IF(HR[[#This Row],[YearsSinceLastPromotion]]&gt;4,1,0)</f>
        <v>1</v>
      </c>
      <c r="AP1420">
        <f>(HR[[#This Row],[OverTimeFlag]]*1.5+HR[[#This Row],[LowJobSatisFlag]]*2.5+HR[[#This Row],[LowWLBFlag]]*2+HR[[#This Row],[LowSalaryFlag]]*1.5+HR[[#This Row],[LowEnviFlag]]*2+HR[[#This Row],[LowProFlag]]*0.5)/10</f>
        <v>0.4</v>
      </c>
      <c r="AQ1420" t="str">
        <f>IF(A1420&gt;=_xlfn.PERCENTILE.INC($A$2:$A$1000,0.8),"High Risk",
IF(HR[[#This Row],[AttritionRiskScore]]&gt;=_xlfn.PERCENTILE.INC($AP$2:$AP$1000,0.5),"Medium Risk","Low Risk"))</f>
        <v>Medium Risk</v>
      </c>
      <c r="AR1420">
        <f>(HR[[#This Row],[OverTimeFlag]]*4+HR[[#This Row],[LowWLBFlag]]*3+HR[[#This Row],[LowJobSatisFlag]]*2+HR[[#This Row],[LowProFlag]]*1)/10</f>
        <v>0.1</v>
      </c>
      <c r="AS1420" t="str">
        <f t="shared" si="22"/>
        <v>Low Burnout</v>
      </c>
      <c r="AT1420" t="str">
        <f>IF(HR[[#This Row],[YearsSinceLastPromotion]]&gt;4,"High Stagnation",
IF(HR[[#This Row],[YearsSinceLastPromotion]]&gt;=3,"Medium Stagnation","Low Stagnation"))</f>
        <v>High Stagnation</v>
      </c>
      <c r="AU1420" t="str">
        <f>IF(HR[[#This Row],[MonthlyIncome]]&lt;4000,"Low Salary",
IF(HR[[#This Row],[MonthlyIncome]]&lt;8000,"Medium Salary","High Salary"))</f>
        <v>Medium Salary</v>
      </c>
    </row>
    <row r="1421" spans="1:47">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IF(HR[[#This Row],[OverTime]]="Yes",1,0)</f>
        <v>1</v>
      </c>
      <c r="AK1421">
        <f>IF(HR[[#This Row],[JobSatisfaction]]&lt;=2,1,0)</f>
        <v>1</v>
      </c>
      <c r="AL1421">
        <f>IF(HR[[#This Row],[WorkLifeBalance]]&lt;=2,1,0)</f>
        <v>1</v>
      </c>
      <c r="AM1421">
        <f>IF(HR[[#This Row],[MonthlyIncome]]&lt;AVERAGE(HR[MonthlyIncome]),1,0)</f>
        <v>1</v>
      </c>
      <c r="AN1421">
        <f>IF(HR[[#This Row],[EnvironmentSatisfaction]]&lt;=2,1,0)</f>
        <v>0</v>
      </c>
      <c r="AO1421">
        <f>IF(HR[[#This Row],[YearsSinceLastPromotion]]&gt;4,1,0)</f>
        <v>0</v>
      </c>
      <c r="AP1421">
        <f>(HR[[#This Row],[OverTimeFlag]]*1.5+HR[[#This Row],[LowJobSatisFlag]]*2.5+HR[[#This Row],[LowWLBFlag]]*2+HR[[#This Row],[LowSalaryFlag]]*1.5+HR[[#This Row],[LowEnviFlag]]*2+HR[[#This Row],[LowProFlag]]*0.5)/10</f>
        <v>0.75</v>
      </c>
      <c r="AQ1421" t="str">
        <f>IF(A1421&gt;=_xlfn.PERCENTILE.INC($A$2:$A$1000,0.8),"High Risk",
IF(HR[[#This Row],[AttritionRiskScore]]&gt;=_xlfn.PERCENTILE.INC($AP$2:$AP$1000,0.5),"Medium Risk","Low Risk"))</f>
        <v>Medium Risk</v>
      </c>
      <c r="AR1421">
        <f>(HR[[#This Row],[OverTimeFlag]]*4+HR[[#This Row],[LowWLBFlag]]*3+HR[[#This Row],[LowJobSatisFlag]]*2+HR[[#This Row],[LowProFlag]]*1)/10</f>
        <v>0.9</v>
      </c>
      <c r="AS1421" t="str">
        <f t="shared" si="22"/>
        <v>High Burnout</v>
      </c>
      <c r="AT1421" t="str">
        <f>IF(HR[[#This Row],[YearsSinceLastPromotion]]&gt;4,"High Stagnation",
IF(HR[[#This Row],[YearsSinceLastPromotion]]&gt;=3,"Medium Stagnation","Low Stagnation"))</f>
        <v>Low Stagnation</v>
      </c>
      <c r="AU1421" t="str">
        <f>IF(HR[[#This Row],[MonthlyIncome]]&lt;4000,"Low Salary",
IF(HR[[#This Row],[MonthlyIncome]]&lt;8000,"Medium Salary","High Salary"))</f>
        <v>Medium Salary</v>
      </c>
    </row>
    <row r="1422" spans="1:47">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IF(HR[[#This Row],[OverTime]]="Yes",1,0)</f>
        <v>0</v>
      </c>
      <c r="AK1422">
        <f>IF(HR[[#This Row],[JobSatisfaction]]&lt;=2,1,0)</f>
        <v>0</v>
      </c>
      <c r="AL1422">
        <f>IF(HR[[#This Row],[WorkLifeBalance]]&lt;=2,1,0)</f>
        <v>0</v>
      </c>
      <c r="AM1422">
        <f>IF(HR[[#This Row],[MonthlyIncome]]&lt;AVERAGE(HR[MonthlyIncome]),1,0)</f>
        <v>1</v>
      </c>
      <c r="AN1422">
        <f>IF(HR[[#This Row],[EnvironmentSatisfaction]]&lt;=2,1,0)</f>
        <v>0</v>
      </c>
      <c r="AO1422">
        <f>IF(HR[[#This Row],[YearsSinceLastPromotion]]&gt;4,1,0)</f>
        <v>0</v>
      </c>
      <c r="AP1422">
        <f>(HR[[#This Row],[OverTimeFlag]]*1.5+HR[[#This Row],[LowJobSatisFlag]]*2.5+HR[[#This Row],[LowWLBFlag]]*2+HR[[#This Row],[LowSalaryFlag]]*1.5+HR[[#This Row],[LowEnviFlag]]*2+HR[[#This Row],[LowProFlag]]*0.5)/10</f>
        <v>0.15</v>
      </c>
      <c r="AQ1422" t="str">
        <f>IF(A1422&gt;=_xlfn.PERCENTILE.INC($A$2:$A$1000,0.8),"High Risk",
IF(HR[[#This Row],[AttritionRiskScore]]&gt;=_xlfn.PERCENTILE.INC($AP$2:$AP$1000,0.5),"Medium Risk","Low Risk"))</f>
        <v>Low Risk</v>
      </c>
      <c r="AR1422">
        <f>(HR[[#This Row],[OverTimeFlag]]*4+HR[[#This Row],[LowWLBFlag]]*3+HR[[#This Row],[LowJobSatisFlag]]*2+HR[[#This Row],[LowProFlag]]*1)/10</f>
        <v>0</v>
      </c>
      <c r="AS1422" t="str">
        <f t="shared" si="22"/>
        <v>Low Burnout</v>
      </c>
      <c r="AT1422" t="str">
        <f>IF(HR[[#This Row],[YearsSinceLastPromotion]]&gt;4,"High Stagnation",
IF(HR[[#This Row],[YearsSinceLastPromotion]]&gt;=3,"Medium Stagnation","Low Stagnation"))</f>
        <v>Low Stagnation</v>
      </c>
      <c r="AU1422" t="str">
        <f>IF(HR[[#This Row],[MonthlyIncome]]&lt;4000,"Low Salary",
IF(HR[[#This Row],[MonthlyIncome]]&lt;8000,"Medium Salary","High Salary"))</f>
        <v>Low Salary</v>
      </c>
    </row>
    <row r="1423" spans="1:47">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IF(HR[[#This Row],[OverTime]]="Yes",1,0)</f>
        <v>0</v>
      </c>
      <c r="AK1423">
        <f>IF(HR[[#This Row],[JobSatisfaction]]&lt;=2,1,0)</f>
        <v>1</v>
      </c>
      <c r="AL1423">
        <f>IF(HR[[#This Row],[WorkLifeBalance]]&lt;=2,1,0)</f>
        <v>1</v>
      </c>
      <c r="AM1423">
        <f>IF(HR[[#This Row],[MonthlyIncome]]&lt;AVERAGE(HR[MonthlyIncome]),1,0)</f>
        <v>0</v>
      </c>
      <c r="AN1423">
        <f>IF(HR[[#This Row],[EnvironmentSatisfaction]]&lt;=2,1,0)</f>
        <v>0</v>
      </c>
      <c r="AO1423">
        <f>IF(HR[[#This Row],[YearsSinceLastPromotion]]&gt;4,1,0)</f>
        <v>1</v>
      </c>
      <c r="AP1423">
        <f>(HR[[#This Row],[OverTimeFlag]]*1.5+HR[[#This Row],[LowJobSatisFlag]]*2.5+HR[[#This Row],[LowWLBFlag]]*2+HR[[#This Row],[LowSalaryFlag]]*1.5+HR[[#This Row],[LowEnviFlag]]*2+HR[[#This Row],[LowProFlag]]*0.5)/10</f>
        <v>0.5</v>
      </c>
      <c r="AQ1423" t="str">
        <f>IF(A1423&gt;=_xlfn.PERCENTILE.INC($A$2:$A$1000,0.8),"High Risk",
IF(HR[[#This Row],[AttritionRiskScore]]&gt;=_xlfn.PERCENTILE.INC($AP$2:$AP$1000,0.5),"Medium Risk","Low Risk"))</f>
        <v>High Risk</v>
      </c>
      <c r="AR1423">
        <f>(HR[[#This Row],[OverTimeFlag]]*4+HR[[#This Row],[LowWLBFlag]]*3+HR[[#This Row],[LowJobSatisFlag]]*2+HR[[#This Row],[LowProFlag]]*1)/10</f>
        <v>0.6</v>
      </c>
      <c r="AS1423" t="str">
        <f t="shared" si="22"/>
        <v>Medium Burnout</v>
      </c>
      <c r="AT1423" t="str">
        <f>IF(HR[[#This Row],[YearsSinceLastPromotion]]&gt;4,"High Stagnation",
IF(HR[[#This Row],[YearsSinceLastPromotion]]&gt;=3,"Medium Stagnation","Low Stagnation"))</f>
        <v>High Stagnation</v>
      </c>
      <c r="AU1423" t="str">
        <f>IF(HR[[#This Row],[MonthlyIncome]]&lt;4000,"Low Salary",
IF(HR[[#This Row],[MonthlyIncome]]&lt;8000,"Medium Salary","High Salary"))</f>
        <v>High Salary</v>
      </c>
    </row>
    <row r="1424" spans="1:47">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IF(HR[[#This Row],[OverTime]]="Yes",1,0)</f>
        <v>1</v>
      </c>
      <c r="AK1424">
        <f>IF(HR[[#This Row],[JobSatisfaction]]&lt;=2,1,0)</f>
        <v>0</v>
      </c>
      <c r="AL1424">
        <f>IF(HR[[#This Row],[WorkLifeBalance]]&lt;=2,1,0)</f>
        <v>0</v>
      </c>
      <c r="AM1424">
        <f>IF(HR[[#This Row],[MonthlyIncome]]&lt;AVERAGE(HR[MonthlyIncome]),1,0)</f>
        <v>1</v>
      </c>
      <c r="AN1424">
        <f>IF(HR[[#This Row],[EnvironmentSatisfaction]]&lt;=2,1,0)</f>
        <v>0</v>
      </c>
      <c r="AO1424">
        <f>IF(HR[[#This Row],[YearsSinceLastPromotion]]&gt;4,1,0)</f>
        <v>0</v>
      </c>
      <c r="AP1424">
        <f>(HR[[#This Row],[OverTimeFlag]]*1.5+HR[[#This Row],[LowJobSatisFlag]]*2.5+HR[[#This Row],[LowWLBFlag]]*2+HR[[#This Row],[LowSalaryFlag]]*1.5+HR[[#This Row],[LowEnviFlag]]*2+HR[[#This Row],[LowProFlag]]*0.5)/10</f>
        <v>0.3</v>
      </c>
      <c r="AQ1424" t="str">
        <f>IF(A1424&gt;=_xlfn.PERCENTILE.INC($A$2:$A$1000,0.8),"High Risk",
IF(HR[[#This Row],[AttritionRiskScore]]&gt;=_xlfn.PERCENTILE.INC($AP$2:$AP$1000,0.5),"Medium Risk","Low Risk"))</f>
        <v>Low Risk</v>
      </c>
      <c r="AR1424">
        <f>(HR[[#This Row],[OverTimeFlag]]*4+HR[[#This Row],[LowWLBFlag]]*3+HR[[#This Row],[LowJobSatisFlag]]*2+HR[[#This Row],[LowProFlag]]*1)/10</f>
        <v>0.4</v>
      </c>
      <c r="AS1424" t="str">
        <f t="shared" si="22"/>
        <v>Medium Burnout</v>
      </c>
      <c r="AT1424" t="str">
        <f>IF(HR[[#This Row],[YearsSinceLastPromotion]]&gt;4,"High Stagnation",
IF(HR[[#This Row],[YearsSinceLastPromotion]]&gt;=3,"Medium Stagnation","Low Stagnation"))</f>
        <v>Low Stagnation</v>
      </c>
      <c r="AU1424" t="str">
        <f>IF(HR[[#This Row],[MonthlyIncome]]&lt;4000,"Low Salary",
IF(HR[[#This Row],[MonthlyIncome]]&lt;8000,"Medium Salary","High Salary"))</f>
        <v>Low Salary</v>
      </c>
    </row>
    <row r="1425" spans="1:47">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IF(HR[[#This Row],[OverTime]]="Yes",1,0)</f>
        <v>0</v>
      </c>
      <c r="AK1425">
        <f>IF(HR[[#This Row],[JobSatisfaction]]&lt;=2,1,0)</f>
        <v>0</v>
      </c>
      <c r="AL1425">
        <f>IF(HR[[#This Row],[WorkLifeBalance]]&lt;=2,1,0)</f>
        <v>0</v>
      </c>
      <c r="AM1425">
        <f>IF(HR[[#This Row],[MonthlyIncome]]&lt;AVERAGE(HR[MonthlyIncome]),1,0)</f>
        <v>1</v>
      </c>
      <c r="AN1425">
        <f>IF(HR[[#This Row],[EnvironmentSatisfaction]]&lt;=2,1,0)</f>
        <v>0</v>
      </c>
      <c r="AO1425">
        <f>IF(HR[[#This Row],[YearsSinceLastPromotion]]&gt;4,1,0)</f>
        <v>0</v>
      </c>
      <c r="AP1425">
        <f>(HR[[#This Row],[OverTimeFlag]]*1.5+HR[[#This Row],[LowJobSatisFlag]]*2.5+HR[[#This Row],[LowWLBFlag]]*2+HR[[#This Row],[LowSalaryFlag]]*1.5+HR[[#This Row],[LowEnviFlag]]*2+HR[[#This Row],[LowProFlag]]*0.5)/10</f>
        <v>0.15</v>
      </c>
      <c r="AQ1425" t="str">
        <f>IF(A1425&gt;=_xlfn.PERCENTILE.INC($A$2:$A$1000,0.8),"High Risk",
IF(HR[[#This Row],[AttritionRiskScore]]&gt;=_xlfn.PERCENTILE.INC($AP$2:$AP$1000,0.5),"Medium Risk","Low Risk"))</f>
        <v>Low Risk</v>
      </c>
      <c r="AR1425">
        <f>(HR[[#This Row],[OverTimeFlag]]*4+HR[[#This Row],[LowWLBFlag]]*3+HR[[#This Row],[LowJobSatisFlag]]*2+HR[[#This Row],[LowProFlag]]*1)/10</f>
        <v>0</v>
      </c>
      <c r="AS1425" t="str">
        <f t="shared" si="22"/>
        <v>Low Burnout</v>
      </c>
      <c r="AT1425" t="str">
        <f>IF(HR[[#This Row],[YearsSinceLastPromotion]]&gt;4,"High Stagnation",
IF(HR[[#This Row],[YearsSinceLastPromotion]]&gt;=3,"Medium Stagnation","Low Stagnation"))</f>
        <v>Low Stagnation</v>
      </c>
      <c r="AU1425" t="str">
        <f>IF(HR[[#This Row],[MonthlyIncome]]&lt;4000,"Low Salary",
IF(HR[[#This Row],[MonthlyIncome]]&lt;8000,"Medium Salary","High Salary"))</f>
        <v>Low Salary</v>
      </c>
    </row>
    <row r="1426" spans="1:47">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IF(HR[[#This Row],[OverTime]]="Yes",1,0)</f>
        <v>0</v>
      </c>
      <c r="AK1426">
        <f>IF(HR[[#This Row],[JobSatisfaction]]&lt;=2,1,0)</f>
        <v>0</v>
      </c>
      <c r="AL1426">
        <f>IF(HR[[#This Row],[WorkLifeBalance]]&lt;=2,1,0)</f>
        <v>0</v>
      </c>
      <c r="AM1426">
        <f>IF(HR[[#This Row],[MonthlyIncome]]&lt;AVERAGE(HR[MonthlyIncome]),1,0)</f>
        <v>1</v>
      </c>
      <c r="AN1426">
        <f>IF(HR[[#This Row],[EnvironmentSatisfaction]]&lt;=2,1,0)</f>
        <v>1</v>
      </c>
      <c r="AO1426">
        <f>IF(HR[[#This Row],[YearsSinceLastPromotion]]&gt;4,1,0)</f>
        <v>0</v>
      </c>
      <c r="AP1426">
        <f>(HR[[#This Row],[OverTimeFlag]]*1.5+HR[[#This Row],[LowJobSatisFlag]]*2.5+HR[[#This Row],[LowWLBFlag]]*2+HR[[#This Row],[LowSalaryFlag]]*1.5+HR[[#This Row],[LowEnviFlag]]*2+HR[[#This Row],[LowProFlag]]*0.5)/10</f>
        <v>0.35</v>
      </c>
      <c r="AQ1426" t="str">
        <f>IF(A1426&gt;=_xlfn.PERCENTILE.INC($A$2:$A$1000,0.8),"High Risk",
IF(HR[[#This Row],[AttritionRiskScore]]&gt;=_xlfn.PERCENTILE.INC($AP$2:$AP$1000,0.5),"Medium Risk","Low Risk"))</f>
        <v>Medium Risk</v>
      </c>
      <c r="AR1426">
        <f>(HR[[#This Row],[OverTimeFlag]]*4+HR[[#This Row],[LowWLBFlag]]*3+HR[[#This Row],[LowJobSatisFlag]]*2+HR[[#This Row],[LowProFlag]]*1)/10</f>
        <v>0</v>
      </c>
      <c r="AS1426" t="str">
        <f t="shared" si="22"/>
        <v>Low Burnout</v>
      </c>
      <c r="AT1426" t="str">
        <f>IF(HR[[#This Row],[YearsSinceLastPromotion]]&gt;4,"High Stagnation",
IF(HR[[#This Row],[YearsSinceLastPromotion]]&gt;=3,"Medium Stagnation","Low Stagnation"))</f>
        <v>Low Stagnation</v>
      </c>
      <c r="AU1426" t="str">
        <f>IF(HR[[#This Row],[MonthlyIncome]]&lt;4000,"Low Salary",
IF(HR[[#This Row],[MonthlyIncome]]&lt;8000,"Medium Salary","High Salary"))</f>
        <v>Medium Salary</v>
      </c>
    </row>
    <row r="1427" spans="1:47">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IF(HR[[#This Row],[OverTime]]="Yes",1,0)</f>
        <v>1</v>
      </c>
      <c r="AK1427">
        <f>IF(HR[[#This Row],[JobSatisfaction]]&lt;=2,1,0)</f>
        <v>0</v>
      </c>
      <c r="AL1427">
        <f>IF(HR[[#This Row],[WorkLifeBalance]]&lt;=2,1,0)</f>
        <v>0</v>
      </c>
      <c r="AM1427">
        <f>IF(HR[[#This Row],[MonthlyIncome]]&lt;AVERAGE(HR[MonthlyIncome]),1,0)</f>
        <v>1</v>
      </c>
      <c r="AN1427">
        <f>IF(HR[[#This Row],[EnvironmentSatisfaction]]&lt;=2,1,0)</f>
        <v>1</v>
      </c>
      <c r="AO1427">
        <f>IF(HR[[#This Row],[YearsSinceLastPromotion]]&gt;4,1,0)</f>
        <v>1</v>
      </c>
      <c r="AP1427">
        <f>(HR[[#This Row],[OverTimeFlag]]*1.5+HR[[#This Row],[LowJobSatisFlag]]*2.5+HR[[#This Row],[LowWLBFlag]]*2+HR[[#This Row],[LowSalaryFlag]]*1.5+HR[[#This Row],[LowEnviFlag]]*2+HR[[#This Row],[LowProFlag]]*0.5)/10</f>
        <v>0.55000000000000004</v>
      </c>
      <c r="AQ1427" t="str">
        <f>IF(A1427&gt;=_xlfn.PERCENTILE.INC($A$2:$A$1000,0.8),"High Risk",
IF(HR[[#This Row],[AttritionRiskScore]]&gt;=_xlfn.PERCENTILE.INC($AP$2:$AP$1000,0.5),"Medium Risk","Low Risk"))</f>
        <v>Medium Risk</v>
      </c>
      <c r="AR1427">
        <f>(HR[[#This Row],[OverTimeFlag]]*4+HR[[#This Row],[LowWLBFlag]]*3+HR[[#This Row],[LowJobSatisFlag]]*2+HR[[#This Row],[LowProFlag]]*1)/10</f>
        <v>0.5</v>
      </c>
      <c r="AS1427" t="str">
        <f t="shared" si="22"/>
        <v>Medium Burnout</v>
      </c>
      <c r="AT1427" t="str">
        <f>IF(HR[[#This Row],[YearsSinceLastPromotion]]&gt;4,"High Stagnation",
IF(HR[[#This Row],[YearsSinceLastPromotion]]&gt;=3,"Medium Stagnation","Low Stagnation"))</f>
        <v>High Stagnation</v>
      </c>
      <c r="AU1427" t="str">
        <f>IF(HR[[#This Row],[MonthlyIncome]]&lt;4000,"Low Salary",
IF(HR[[#This Row],[MonthlyIncome]]&lt;8000,"Medium Salary","High Salary"))</f>
        <v>Medium Salary</v>
      </c>
    </row>
    <row r="1428" spans="1:47">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IF(HR[[#This Row],[OverTime]]="Yes",1,0)</f>
        <v>0</v>
      </c>
      <c r="AK1428">
        <f>IF(HR[[#This Row],[JobSatisfaction]]&lt;=2,1,0)</f>
        <v>1</v>
      </c>
      <c r="AL1428">
        <f>IF(HR[[#This Row],[WorkLifeBalance]]&lt;=2,1,0)</f>
        <v>0</v>
      </c>
      <c r="AM1428">
        <f>IF(HR[[#This Row],[MonthlyIncome]]&lt;AVERAGE(HR[MonthlyIncome]),1,0)</f>
        <v>1</v>
      </c>
      <c r="AN1428">
        <f>IF(HR[[#This Row],[EnvironmentSatisfaction]]&lt;=2,1,0)</f>
        <v>0</v>
      </c>
      <c r="AO1428">
        <f>IF(HR[[#This Row],[YearsSinceLastPromotion]]&gt;4,1,0)</f>
        <v>0</v>
      </c>
      <c r="AP1428">
        <f>(HR[[#This Row],[OverTimeFlag]]*1.5+HR[[#This Row],[LowJobSatisFlag]]*2.5+HR[[#This Row],[LowWLBFlag]]*2+HR[[#This Row],[LowSalaryFlag]]*1.5+HR[[#This Row],[LowEnviFlag]]*2+HR[[#This Row],[LowProFlag]]*0.5)/10</f>
        <v>0.4</v>
      </c>
      <c r="AQ1428" t="str">
        <f>IF(A1428&gt;=_xlfn.PERCENTILE.INC($A$2:$A$1000,0.8),"High Risk",
IF(HR[[#This Row],[AttritionRiskScore]]&gt;=_xlfn.PERCENTILE.INC($AP$2:$AP$1000,0.5),"Medium Risk","Low Risk"))</f>
        <v>Medium Risk</v>
      </c>
      <c r="AR1428">
        <f>(HR[[#This Row],[OverTimeFlag]]*4+HR[[#This Row],[LowWLBFlag]]*3+HR[[#This Row],[LowJobSatisFlag]]*2+HR[[#This Row],[LowProFlag]]*1)/10</f>
        <v>0.2</v>
      </c>
      <c r="AS1428" t="str">
        <f t="shared" si="22"/>
        <v>Low Burnout</v>
      </c>
      <c r="AT1428" t="str">
        <f>IF(HR[[#This Row],[YearsSinceLastPromotion]]&gt;4,"High Stagnation",
IF(HR[[#This Row],[YearsSinceLastPromotion]]&gt;=3,"Medium Stagnation","Low Stagnation"))</f>
        <v>Medium Stagnation</v>
      </c>
      <c r="AU1428" t="str">
        <f>IF(HR[[#This Row],[MonthlyIncome]]&lt;4000,"Low Salary",
IF(HR[[#This Row],[MonthlyIncome]]&lt;8000,"Medium Salary","High Salary"))</f>
        <v>Low Salary</v>
      </c>
    </row>
    <row r="1429" spans="1:47">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IF(HR[[#This Row],[OverTime]]="Yes",1,0)</f>
        <v>0</v>
      </c>
      <c r="AK1429">
        <f>IF(HR[[#This Row],[JobSatisfaction]]&lt;=2,1,0)</f>
        <v>0</v>
      </c>
      <c r="AL1429">
        <f>IF(HR[[#This Row],[WorkLifeBalance]]&lt;=2,1,0)</f>
        <v>1</v>
      </c>
      <c r="AM1429">
        <f>IF(HR[[#This Row],[MonthlyIncome]]&lt;AVERAGE(HR[MonthlyIncome]),1,0)</f>
        <v>1</v>
      </c>
      <c r="AN1429">
        <f>IF(HR[[#This Row],[EnvironmentSatisfaction]]&lt;=2,1,0)</f>
        <v>1</v>
      </c>
      <c r="AO1429">
        <f>IF(HR[[#This Row],[YearsSinceLastPromotion]]&gt;4,1,0)</f>
        <v>0</v>
      </c>
      <c r="AP1429">
        <f>(HR[[#This Row],[OverTimeFlag]]*1.5+HR[[#This Row],[LowJobSatisFlag]]*2.5+HR[[#This Row],[LowWLBFlag]]*2+HR[[#This Row],[LowSalaryFlag]]*1.5+HR[[#This Row],[LowEnviFlag]]*2+HR[[#This Row],[LowProFlag]]*0.5)/10</f>
        <v>0.55000000000000004</v>
      </c>
      <c r="AQ1429" t="str">
        <f>IF(A1429&gt;=_xlfn.PERCENTILE.INC($A$2:$A$1000,0.8),"High Risk",
IF(HR[[#This Row],[AttritionRiskScore]]&gt;=_xlfn.PERCENTILE.INC($AP$2:$AP$1000,0.5),"Medium Risk","Low Risk"))</f>
        <v>Medium Risk</v>
      </c>
      <c r="AR1429">
        <f>(HR[[#This Row],[OverTimeFlag]]*4+HR[[#This Row],[LowWLBFlag]]*3+HR[[#This Row],[LowJobSatisFlag]]*2+HR[[#This Row],[LowProFlag]]*1)/10</f>
        <v>0.3</v>
      </c>
      <c r="AS1429" t="str">
        <f t="shared" si="22"/>
        <v>Low Burnout</v>
      </c>
      <c r="AT1429" t="str">
        <f>IF(HR[[#This Row],[YearsSinceLastPromotion]]&gt;4,"High Stagnation",
IF(HR[[#This Row],[YearsSinceLastPromotion]]&gt;=3,"Medium Stagnation","Low Stagnation"))</f>
        <v>Low Stagnation</v>
      </c>
      <c r="AU1429" t="str">
        <f>IF(HR[[#This Row],[MonthlyIncome]]&lt;4000,"Low Salary",
IF(HR[[#This Row],[MonthlyIncome]]&lt;8000,"Medium Salary","High Salary"))</f>
        <v>Low Salary</v>
      </c>
    </row>
    <row r="1430" spans="1:47">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IF(HR[[#This Row],[OverTime]]="Yes",1,0)</f>
        <v>0</v>
      </c>
      <c r="AK1430">
        <f>IF(HR[[#This Row],[JobSatisfaction]]&lt;=2,1,0)</f>
        <v>1</v>
      </c>
      <c r="AL1430">
        <f>IF(HR[[#This Row],[WorkLifeBalance]]&lt;=2,1,0)</f>
        <v>0</v>
      </c>
      <c r="AM1430">
        <f>IF(HR[[#This Row],[MonthlyIncome]]&lt;AVERAGE(HR[MonthlyIncome]),1,0)</f>
        <v>1</v>
      </c>
      <c r="AN1430">
        <f>IF(HR[[#This Row],[EnvironmentSatisfaction]]&lt;=2,1,0)</f>
        <v>1</v>
      </c>
      <c r="AO1430">
        <f>IF(HR[[#This Row],[YearsSinceLastPromotion]]&gt;4,1,0)</f>
        <v>0</v>
      </c>
      <c r="AP1430">
        <f>(HR[[#This Row],[OverTimeFlag]]*1.5+HR[[#This Row],[LowJobSatisFlag]]*2.5+HR[[#This Row],[LowWLBFlag]]*2+HR[[#This Row],[LowSalaryFlag]]*1.5+HR[[#This Row],[LowEnviFlag]]*2+HR[[#This Row],[LowProFlag]]*0.5)/10</f>
        <v>0.6</v>
      </c>
      <c r="AQ1430" t="str">
        <f>IF(A1430&gt;=_xlfn.PERCENTILE.INC($A$2:$A$1000,0.8),"High Risk",
IF(HR[[#This Row],[AttritionRiskScore]]&gt;=_xlfn.PERCENTILE.INC($AP$2:$AP$1000,0.5),"Medium Risk","Low Risk"))</f>
        <v>Medium Risk</v>
      </c>
      <c r="AR1430">
        <f>(HR[[#This Row],[OverTimeFlag]]*4+HR[[#This Row],[LowWLBFlag]]*3+HR[[#This Row],[LowJobSatisFlag]]*2+HR[[#This Row],[LowProFlag]]*1)/10</f>
        <v>0.2</v>
      </c>
      <c r="AS1430" t="str">
        <f t="shared" si="22"/>
        <v>Low Burnout</v>
      </c>
      <c r="AT1430" t="str">
        <f>IF(HR[[#This Row],[YearsSinceLastPromotion]]&gt;4,"High Stagnation",
IF(HR[[#This Row],[YearsSinceLastPromotion]]&gt;=3,"Medium Stagnation","Low Stagnation"))</f>
        <v>Low Stagnation</v>
      </c>
      <c r="AU1430" t="str">
        <f>IF(HR[[#This Row],[MonthlyIncome]]&lt;4000,"Low Salary",
IF(HR[[#This Row],[MonthlyIncome]]&lt;8000,"Medium Salary","High Salary"))</f>
        <v>Low Salary</v>
      </c>
    </row>
    <row r="1431" spans="1:47">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IF(HR[[#This Row],[OverTime]]="Yes",1,0)</f>
        <v>0</v>
      </c>
      <c r="AK1431">
        <f>IF(HR[[#This Row],[JobSatisfaction]]&lt;=2,1,0)</f>
        <v>0</v>
      </c>
      <c r="AL1431">
        <f>IF(HR[[#This Row],[WorkLifeBalance]]&lt;=2,1,0)</f>
        <v>0</v>
      </c>
      <c r="AM1431">
        <f>IF(HR[[#This Row],[MonthlyIncome]]&lt;AVERAGE(HR[MonthlyIncome]),1,0)</f>
        <v>1</v>
      </c>
      <c r="AN1431">
        <f>IF(HR[[#This Row],[EnvironmentSatisfaction]]&lt;=2,1,0)</f>
        <v>1</v>
      </c>
      <c r="AO1431">
        <f>IF(HR[[#This Row],[YearsSinceLastPromotion]]&gt;4,1,0)</f>
        <v>0</v>
      </c>
      <c r="AP1431">
        <f>(HR[[#This Row],[OverTimeFlag]]*1.5+HR[[#This Row],[LowJobSatisFlag]]*2.5+HR[[#This Row],[LowWLBFlag]]*2+HR[[#This Row],[LowSalaryFlag]]*1.5+HR[[#This Row],[LowEnviFlag]]*2+HR[[#This Row],[LowProFlag]]*0.5)/10</f>
        <v>0.35</v>
      </c>
      <c r="AQ1431" t="str">
        <f>IF(A1431&gt;=_xlfn.PERCENTILE.INC($A$2:$A$1000,0.8),"High Risk",
IF(HR[[#This Row],[AttritionRiskScore]]&gt;=_xlfn.PERCENTILE.INC($AP$2:$AP$1000,0.5),"Medium Risk","Low Risk"))</f>
        <v>Medium Risk</v>
      </c>
      <c r="AR1431">
        <f>(HR[[#This Row],[OverTimeFlag]]*4+HR[[#This Row],[LowWLBFlag]]*3+HR[[#This Row],[LowJobSatisFlag]]*2+HR[[#This Row],[LowProFlag]]*1)/10</f>
        <v>0</v>
      </c>
      <c r="AS1431" t="str">
        <f t="shared" si="22"/>
        <v>Low Burnout</v>
      </c>
      <c r="AT1431" t="str">
        <f>IF(HR[[#This Row],[YearsSinceLastPromotion]]&gt;4,"High Stagnation",
IF(HR[[#This Row],[YearsSinceLastPromotion]]&gt;=3,"Medium Stagnation","Low Stagnation"))</f>
        <v>Low Stagnation</v>
      </c>
      <c r="AU1431" t="str">
        <f>IF(HR[[#This Row],[MonthlyIncome]]&lt;4000,"Low Salary",
IF(HR[[#This Row],[MonthlyIncome]]&lt;8000,"Medium Salary","High Salary"))</f>
        <v>Medium Salary</v>
      </c>
    </row>
    <row r="1432" spans="1:47">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IF(HR[[#This Row],[OverTime]]="Yes",1,0)</f>
        <v>0</v>
      </c>
      <c r="AK1432">
        <f>IF(HR[[#This Row],[JobSatisfaction]]&lt;=2,1,0)</f>
        <v>0</v>
      </c>
      <c r="AL1432">
        <f>IF(HR[[#This Row],[WorkLifeBalance]]&lt;=2,1,0)</f>
        <v>0</v>
      </c>
      <c r="AM1432">
        <f>IF(HR[[#This Row],[MonthlyIncome]]&lt;AVERAGE(HR[MonthlyIncome]),1,0)</f>
        <v>0</v>
      </c>
      <c r="AN1432">
        <f>IF(HR[[#This Row],[EnvironmentSatisfaction]]&lt;=2,1,0)</f>
        <v>1</v>
      </c>
      <c r="AO1432">
        <f>IF(HR[[#This Row],[YearsSinceLastPromotion]]&gt;4,1,0)</f>
        <v>0</v>
      </c>
      <c r="AP1432">
        <f>(HR[[#This Row],[OverTimeFlag]]*1.5+HR[[#This Row],[LowJobSatisFlag]]*2.5+HR[[#This Row],[LowWLBFlag]]*2+HR[[#This Row],[LowSalaryFlag]]*1.5+HR[[#This Row],[LowEnviFlag]]*2+HR[[#This Row],[LowProFlag]]*0.5)/10</f>
        <v>0.2</v>
      </c>
      <c r="AQ1432" t="str">
        <f>IF(A1432&gt;=_xlfn.PERCENTILE.INC($A$2:$A$1000,0.8),"High Risk",
IF(HR[[#This Row],[AttritionRiskScore]]&gt;=_xlfn.PERCENTILE.INC($AP$2:$AP$1000,0.5),"Medium Risk","Low Risk"))</f>
        <v>Low Risk</v>
      </c>
      <c r="AR1432">
        <f>(HR[[#This Row],[OverTimeFlag]]*4+HR[[#This Row],[LowWLBFlag]]*3+HR[[#This Row],[LowJobSatisFlag]]*2+HR[[#This Row],[LowProFlag]]*1)/10</f>
        <v>0</v>
      </c>
      <c r="AS1432" t="str">
        <f t="shared" si="22"/>
        <v>Low Burnout</v>
      </c>
      <c r="AT1432" t="str">
        <f>IF(HR[[#This Row],[YearsSinceLastPromotion]]&gt;4,"High Stagnation",
IF(HR[[#This Row],[YearsSinceLastPromotion]]&gt;=3,"Medium Stagnation","Low Stagnation"))</f>
        <v>Low Stagnation</v>
      </c>
      <c r="AU1432" t="str">
        <f>IF(HR[[#This Row],[MonthlyIncome]]&lt;4000,"Low Salary",
IF(HR[[#This Row],[MonthlyIncome]]&lt;8000,"Medium Salary","High Salary"))</f>
        <v>High Salary</v>
      </c>
    </row>
    <row r="1433" spans="1:47">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IF(HR[[#This Row],[OverTime]]="Yes",1,0)</f>
        <v>0</v>
      </c>
      <c r="AK1433">
        <f>IF(HR[[#This Row],[JobSatisfaction]]&lt;=2,1,0)</f>
        <v>0</v>
      </c>
      <c r="AL1433">
        <f>IF(HR[[#This Row],[WorkLifeBalance]]&lt;=2,1,0)</f>
        <v>0</v>
      </c>
      <c r="AM1433">
        <f>IF(HR[[#This Row],[MonthlyIncome]]&lt;AVERAGE(HR[MonthlyIncome]),1,0)</f>
        <v>0</v>
      </c>
      <c r="AN1433">
        <f>IF(HR[[#This Row],[EnvironmentSatisfaction]]&lt;=2,1,0)</f>
        <v>0</v>
      </c>
      <c r="AO1433">
        <f>IF(HR[[#This Row],[YearsSinceLastPromotion]]&gt;4,1,0)</f>
        <v>1</v>
      </c>
      <c r="AP1433">
        <f>(HR[[#This Row],[OverTimeFlag]]*1.5+HR[[#This Row],[LowJobSatisFlag]]*2.5+HR[[#This Row],[LowWLBFlag]]*2+HR[[#This Row],[LowSalaryFlag]]*1.5+HR[[#This Row],[LowEnviFlag]]*2+HR[[#This Row],[LowProFlag]]*0.5)/10</f>
        <v>0.05</v>
      </c>
      <c r="AQ1433" t="str">
        <f>IF(A1433&gt;=_xlfn.PERCENTILE.INC($A$2:$A$1000,0.8),"High Risk",
IF(HR[[#This Row],[AttritionRiskScore]]&gt;=_xlfn.PERCENTILE.INC($AP$2:$AP$1000,0.5),"Medium Risk","Low Risk"))</f>
        <v>Low Risk</v>
      </c>
      <c r="AR1433">
        <f>(HR[[#This Row],[OverTimeFlag]]*4+HR[[#This Row],[LowWLBFlag]]*3+HR[[#This Row],[LowJobSatisFlag]]*2+HR[[#This Row],[LowProFlag]]*1)/10</f>
        <v>0.1</v>
      </c>
      <c r="AS1433" t="str">
        <f t="shared" si="22"/>
        <v>Low Burnout</v>
      </c>
      <c r="AT1433" t="str">
        <f>IF(HR[[#This Row],[YearsSinceLastPromotion]]&gt;4,"High Stagnation",
IF(HR[[#This Row],[YearsSinceLastPromotion]]&gt;=3,"Medium Stagnation","Low Stagnation"))</f>
        <v>High Stagnation</v>
      </c>
      <c r="AU1433" t="str">
        <f>IF(HR[[#This Row],[MonthlyIncome]]&lt;4000,"Low Salary",
IF(HR[[#This Row],[MonthlyIncome]]&lt;8000,"Medium Salary","High Salary"))</f>
        <v>High Salary</v>
      </c>
    </row>
    <row r="1434" spans="1:47">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IF(HR[[#This Row],[OverTime]]="Yes",1,0)</f>
        <v>1</v>
      </c>
      <c r="AK1434">
        <f>IF(HR[[#This Row],[JobSatisfaction]]&lt;=2,1,0)</f>
        <v>0</v>
      </c>
      <c r="AL1434">
        <f>IF(HR[[#This Row],[WorkLifeBalance]]&lt;=2,1,0)</f>
        <v>0</v>
      </c>
      <c r="AM1434">
        <f>IF(HR[[#This Row],[MonthlyIncome]]&lt;AVERAGE(HR[MonthlyIncome]),1,0)</f>
        <v>0</v>
      </c>
      <c r="AN1434">
        <f>IF(HR[[#This Row],[EnvironmentSatisfaction]]&lt;=2,1,0)</f>
        <v>0</v>
      </c>
      <c r="AO1434">
        <f>IF(HR[[#This Row],[YearsSinceLastPromotion]]&gt;4,1,0)</f>
        <v>1</v>
      </c>
      <c r="AP1434">
        <f>(HR[[#This Row],[OverTimeFlag]]*1.5+HR[[#This Row],[LowJobSatisFlag]]*2.5+HR[[#This Row],[LowWLBFlag]]*2+HR[[#This Row],[LowSalaryFlag]]*1.5+HR[[#This Row],[LowEnviFlag]]*2+HR[[#This Row],[LowProFlag]]*0.5)/10</f>
        <v>0.2</v>
      </c>
      <c r="AQ1434" t="str">
        <f>IF(A1434&gt;=_xlfn.PERCENTILE.INC($A$2:$A$1000,0.8),"High Risk",
IF(HR[[#This Row],[AttritionRiskScore]]&gt;=_xlfn.PERCENTILE.INC($AP$2:$AP$1000,0.5),"Medium Risk","Low Risk"))</f>
        <v>Low Risk</v>
      </c>
      <c r="AR1434">
        <f>(HR[[#This Row],[OverTimeFlag]]*4+HR[[#This Row],[LowWLBFlag]]*3+HR[[#This Row],[LowJobSatisFlag]]*2+HR[[#This Row],[LowProFlag]]*1)/10</f>
        <v>0.5</v>
      </c>
      <c r="AS1434" t="str">
        <f t="shared" si="22"/>
        <v>Medium Burnout</v>
      </c>
      <c r="AT1434" t="str">
        <f>IF(HR[[#This Row],[YearsSinceLastPromotion]]&gt;4,"High Stagnation",
IF(HR[[#This Row],[YearsSinceLastPromotion]]&gt;=3,"Medium Stagnation","Low Stagnation"))</f>
        <v>High Stagnation</v>
      </c>
      <c r="AU1434" t="str">
        <f>IF(HR[[#This Row],[MonthlyIncome]]&lt;4000,"Low Salary",
IF(HR[[#This Row],[MonthlyIncome]]&lt;8000,"Medium Salary","High Salary"))</f>
        <v>High Salary</v>
      </c>
    </row>
    <row r="1435" spans="1:47">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IF(HR[[#This Row],[OverTime]]="Yes",1,0)</f>
        <v>1</v>
      </c>
      <c r="AK1435">
        <f>IF(HR[[#This Row],[JobSatisfaction]]&lt;=2,1,0)</f>
        <v>0</v>
      </c>
      <c r="AL1435">
        <f>IF(HR[[#This Row],[WorkLifeBalance]]&lt;=2,1,0)</f>
        <v>1</v>
      </c>
      <c r="AM1435">
        <f>IF(HR[[#This Row],[MonthlyIncome]]&lt;AVERAGE(HR[MonthlyIncome]),1,0)</f>
        <v>1</v>
      </c>
      <c r="AN1435">
        <f>IF(HR[[#This Row],[EnvironmentSatisfaction]]&lt;=2,1,0)</f>
        <v>1</v>
      </c>
      <c r="AO1435">
        <f>IF(HR[[#This Row],[YearsSinceLastPromotion]]&gt;4,1,0)</f>
        <v>0</v>
      </c>
      <c r="AP1435">
        <f>(HR[[#This Row],[OverTimeFlag]]*1.5+HR[[#This Row],[LowJobSatisFlag]]*2.5+HR[[#This Row],[LowWLBFlag]]*2+HR[[#This Row],[LowSalaryFlag]]*1.5+HR[[#This Row],[LowEnviFlag]]*2+HR[[#This Row],[LowProFlag]]*0.5)/10</f>
        <v>0.7</v>
      </c>
      <c r="AQ1435" t="str">
        <f>IF(A1435&gt;=_xlfn.PERCENTILE.INC($A$2:$A$1000,0.8),"High Risk",
IF(HR[[#This Row],[AttritionRiskScore]]&gt;=_xlfn.PERCENTILE.INC($AP$2:$AP$1000,0.5),"Medium Risk","Low Risk"))</f>
        <v>Medium Risk</v>
      </c>
      <c r="AR1435">
        <f>(HR[[#This Row],[OverTimeFlag]]*4+HR[[#This Row],[LowWLBFlag]]*3+HR[[#This Row],[LowJobSatisFlag]]*2+HR[[#This Row],[LowProFlag]]*1)/10</f>
        <v>0.7</v>
      </c>
      <c r="AS1435" t="str">
        <f t="shared" si="22"/>
        <v>High Burnout</v>
      </c>
      <c r="AT1435" t="str">
        <f>IF(HR[[#This Row],[YearsSinceLastPromotion]]&gt;4,"High Stagnation",
IF(HR[[#This Row],[YearsSinceLastPromotion]]&gt;=3,"Medium Stagnation","Low Stagnation"))</f>
        <v>Low Stagnation</v>
      </c>
      <c r="AU1435" t="str">
        <f>IF(HR[[#This Row],[MonthlyIncome]]&lt;4000,"Low Salary",
IF(HR[[#This Row],[MonthlyIncome]]&lt;8000,"Medium Salary","High Salary"))</f>
        <v>Medium Salary</v>
      </c>
    </row>
    <row r="1436" spans="1:47">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IF(HR[[#This Row],[OverTime]]="Yes",1,0)</f>
        <v>0</v>
      </c>
      <c r="AK1436">
        <f>IF(HR[[#This Row],[JobSatisfaction]]&lt;=2,1,0)</f>
        <v>0</v>
      </c>
      <c r="AL1436">
        <f>IF(HR[[#This Row],[WorkLifeBalance]]&lt;=2,1,0)</f>
        <v>1</v>
      </c>
      <c r="AM1436">
        <f>IF(HR[[#This Row],[MonthlyIncome]]&lt;AVERAGE(HR[MonthlyIncome]),1,0)</f>
        <v>1</v>
      </c>
      <c r="AN1436">
        <f>IF(HR[[#This Row],[EnvironmentSatisfaction]]&lt;=2,1,0)</f>
        <v>1</v>
      </c>
      <c r="AO1436">
        <f>IF(HR[[#This Row],[YearsSinceLastPromotion]]&gt;4,1,0)</f>
        <v>0</v>
      </c>
      <c r="AP1436">
        <f>(HR[[#This Row],[OverTimeFlag]]*1.5+HR[[#This Row],[LowJobSatisFlag]]*2.5+HR[[#This Row],[LowWLBFlag]]*2+HR[[#This Row],[LowSalaryFlag]]*1.5+HR[[#This Row],[LowEnviFlag]]*2+HR[[#This Row],[LowProFlag]]*0.5)/10</f>
        <v>0.55000000000000004</v>
      </c>
      <c r="AQ1436" t="str">
        <f>IF(A1436&gt;=_xlfn.PERCENTILE.INC($A$2:$A$1000,0.8),"High Risk",
IF(HR[[#This Row],[AttritionRiskScore]]&gt;=_xlfn.PERCENTILE.INC($AP$2:$AP$1000,0.5),"Medium Risk","Low Risk"))</f>
        <v>High Risk</v>
      </c>
      <c r="AR1436">
        <f>(HR[[#This Row],[OverTimeFlag]]*4+HR[[#This Row],[LowWLBFlag]]*3+HR[[#This Row],[LowJobSatisFlag]]*2+HR[[#This Row],[LowProFlag]]*1)/10</f>
        <v>0.3</v>
      </c>
      <c r="AS1436" t="str">
        <f t="shared" si="22"/>
        <v>Low Burnout</v>
      </c>
      <c r="AT1436" t="str">
        <f>IF(HR[[#This Row],[YearsSinceLastPromotion]]&gt;4,"High Stagnation",
IF(HR[[#This Row],[YearsSinceLastPromotion]]&gt;=3,"Medium Stagnation","Low Stagnation"))</f>
        <v>Low Stagnation</v>
      </c>
      <c r="AU1436" t="str">
        <f>IF(HR[[#This Row],[MonthlyIncome]]&lt;4000,"Low Salary",
IF(HR[[#This Row],[MonthlyIncome]]&lt;8000,"Medium Salary","High Salary"))</f>
        <v>Low Salary</v>
      </c>
    </row>
    <row r="1437" spans="1:47">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IF(HR[[#This Row],[OverTime]]="Yes",1,0)</f>
        <v>1</v>
      </c>
      <c r="AK1437">
        <f>IF(HR[[#This Row],[JobSatisfaction]]&lt;=2,1,0)</f>
        <v>0</v>
      </c>
      <c r="AL1437">
        <f>IF(HR[[#This Row],[WorkLifeBalance]]&lt;=2,1,0)</f>
        <v>0</v>
      </c>
      <c r="AM1437">
        <f>IF(HR[[#This Row],[MonthlyIncome]]&lt;AVERAGE(HR[MonthlyIncome]),1,0)</f>
        <v>1</v>
      </c>
      <c r="AN1437">
        <f>IF(HR[[#This Row],[EnvironmentSatisfaction]]&lt;=2,1,0)</f>
        <v>1</v>
      </c>
      <c r="AO1437">
        <f>IF(HR[[#This Row],[YearsSinceLastPromotion]]&gt;4,1,0)</f>
        <v>0</v>
      </c>
      <c r="AP1437">
        <f>(HR[[#This Row],[OverTimeFlag]]*1.5+HR[[#This Row],[LowJobSatisFlag]]*2.5+HR[[#This Row],[LowWLBFlag]]*2+HR[[#This Row],[LowSalaryFlag]]*1.5+HR[[#This Row],[LowEnviFlag]]*2+HR[[#This Row],[LowProFlag]]*0.5)/10</f>
        <v>0.5</v>
      </c>
      <c r="AQ1437" t="str">
        <f>IF(A1437&gt;=_xlfn.PERCENTILE.INC($A$2:$A$1000,0.8),"High Risk",
IF(HR[[#This Row],[AttritionRiskScore]]&gt;=_xlfn.PERCENTILE.INC($AP$2:$AP$1000,0.5),"Medium Risk","Low Risk"))</f>
        <v>Medium Risk</v>
      </c>
      <c r="AR1437">
        <f>(HR[[#This Row],[OverTimeFlag]]*4+HR[[#This Row],[LowWLBFlag]]*3+HR[[#This Row],[LowJobSatisFlag]]*2+HR[[#This Row],[LowProFlag]]*1)/10</f>
        <v>0.4</v>
      </c>
      <c r="AS1437" t="str">
        <f t="shared" si="22"/>
        <v>Medium Burnout</v>
      </c>
      <c r="AT1437" t="str">
        <f>IF(HR[[#This Row],[YearsSinceLastPromotion]]&gt;4,"High Stagnation",
IF(HR[[#This Row],[YearsSinceLastPromotion]]&gt;=3,"Medium Stagnation","Low Stagnation"))</f>
        <v>Low Stagnation</v>
      </c>
      <c r="AU1437" t="str">
        <f>IF(HR[[#This Row],[MonthlyIncome]]&lt;4000,"Low Salary",
IF(HR[[#This Row],[MonthlyIncome]]&lt;8000,"Medium Salary","High Salary"))</f>
        <v>Low Salary</v>
      </c>
    </row>
    <row r="1438" spans="1:47">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IF(HR[[#This Row],[OverTime]]="Yes",1,0)</f>
        <v>1</v>
      </c>
      <c r="AK1438">
        <f>IF(HR[[#This Row],[JobSatisfaction]]&lt;=2,1,0)</f>
        <v>1</v>
      </c>
      <c r="AL1438">
        <f>IF(HR[[#This Row],[WorkLifeBalance]]&lt;=2,1,0)</f>
        <v>0</v>
      </c>
      <c r="AM1438">
        <f>IF(HR[[#This Row],[MonthlyIncome]]&lt;AVERAGE(HR[MonthlyIncome]),1,0)</f>
        <v>1</v>
      </c>
      <c r="AN1438">
        <f>IF(HR[[#This Row],[EnvironmentSatisfaction]]&lt;=2,1,0)</f>
        <v>0</v>
      </c>
      <c r="AO1438">
        <f>IF(HR[[#This Row],[YearsSinceLastPromotion]]&gt;4,1,0)</f>
        <v>0</v>
      </c>
      <c r="AP1438">
        <f>(HR[[#This Row],[OverTimeFlag]]*1.5+HR[[#This Row],[LowJobSatisFlag]]*2.5+HR[[#This Row],[LowWLBFlag]]*2+HR[[#This Row],[LowSalaryFlag]]*1.5+HR[[#This Row],[LowEnviFlag]]*2+HR[[#This Row],[LowProFlag]]*0.5)/10</f>
        <v>0.55000000000000004</v>
      </c>
      <c r="AQ1438" t="str">
        <f>IF(A1438&gt;=_xlfn.PERCENTILE.INC($A$2:$A$1000,0.8),"High Risk",
IF(HR[[#This Row],[AttritionRiskScore]]&gt;=_xlfn.PERCENTILE.INC($AP$2:$AP$1000,0.5),"Medium Risk","Low Risk"))</f>
        <v>Medium Risk</v>
      </c>
      <c r="AR1438">
        <f>(HR[[#This Row],[OverTimeFlag]]*4+HR[[#This Row],[LowWLBFlag]]*3+HR[[#This Row],[LowJobSatisFlag]]*2+HR[[#This Row],[LowProFlag]]*1)/10</f>
        <v>0.6</v>
      </c>
      <c r="AS1438" t="str">
        <f t="shared" si="22"/>
        <v>Medium Burnout</v>
      </c>
      <c r="AT1438" t="str">
        <f>IF(HR[[#This Row],[YearsSinceLastPromotion]]&gt;4,"High Stagnation",
IF(HR[[#This Row],[YearsSinceLastPromotion]]&gt;=3,"Medium Stagnation","Low Stagnation"))</f>
        <v>Low Stagnation</v>
      </c>
      <c r="AU1438" t="str">
        <f>IF(HR[[#This Row],[MonthlyIncome]]&lt;4000,"Low Salary",
IF(HR[[#This Row],[MonthlyIncome]]&lt;8000,"Medium Salary","High Salary"))</f>
        <v>Low Salary</v>
      </c>
    </row>
    <row r="1439" spans="1:47">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IF(HR[[#This Row],[OverTime]]="Yes",1,0)</f>
        <v>0</v>
      </c>
      <c r="AK1439">
        <f>IF(HR[[#This Row],[JobSatisfaction]]&lt;=2,1,0)</f>
        <v>0</v>
      </c>
      <c r="AL1439">
        <f>IF(HR[[#This Row],[WorkLifeBalance]]&lt;=2,1,0)</f>
        <v>1</v>
      </c>
      <c r="AM1439">
        <f>IF(HR[[#This Row],[MonthlyIncome]]&lt;AVERAGE(HR[MonthlyIncome]),1,0)</f>
        <v>0</v>
      </c>
      <c r="AN1439">
        <f>IF(HR[[#This Row],[EnvironmentSatisfaction]]&lt;=2,1,0)</f>
        <v>0</v>
      </c>
      <c r="AO1439">
        <f>IF(HR[[#This Row],[YearsSinceLastPromotion]]&gt;4,1,0)</f>
        <v>0</v>
      </c>
      <c r="AP1439">
        <f>(HR[[#This Row],[OverTimeFlag]]*1.5+HR[[#This Row],[LowJobSatisFlag]]*2.5+HR[[#This Row],[LowWLBFlag]]*2+HR[[#This Row],[LowSalaryFlag]]*1.5+HR[[#This Row],[LowEnviFlag]]*2+HR[[#This Row],[LowProFlag]]*0.5)/10</f>
        <v>0.2</v>
      </c>
      <c r="AQ1439" t="str">
        <f>IF(A1439&gt;=_xlfn.PERCENTILE.INC($A$2:$A$1000,0.8),"High Risk",
IF(HR[[#This Row],[AttritionRiskScore]]&gt;=_xlfn.PERCENTILE.INC($AP$2:$AP$1000,0.5),"Medium Risk","Low Risk"))</f>
        <v>Low Risk</v>
      </c>
      <c r="AR1439">
        <f>(HR[[#This Row],[OverTimeFlag]]*4+HR[[#This Row],[LowWLBFlag]]*3+HR[[#This Row],[LowJobSatisFlag]]*2+HR[[#This Row],[LowProFlag]]*1)/10</f>
        <v>0.3</v>
      </c>
      <c r="AS1439" t="str">
        <f t="shared" si="22"/>
        <v>Low Burnout</v>
      </c>
      <c r="AT1439" t="str">
        <f>IF(HR[[#This Row],[YearsSinceLastPromotion]]&gt;4,"High Stagnation",
IF(HR[[#This Row],[YearsSinceLastPromotion]]&gt;=3,"Medium Stagnation","Low Stagnation"))</f>
        <v>Low Stagnation</v>
      </c>
      <c r="AU1439" t="str">
        <f>IF(HR[[#This Row],[MonthlyIncome]]&lt;4000,"Low Salary",
IF(HR[[#This Row],[MonthlyIncome]]&lt;8000,"Medium Salary","High Salary"))</f>
        <v>High Salary</v>
      </c>
    </row>
    <row r="1440" spans="1:47">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IF(HR[[#This Row],[OverTime]]="Yes",1,0)</f>
        <v>0</v>
      </c>
      <c r="AK1440">
        <f>IF(HR[[#This Row],[JobSatisfaction]]&lt;=2,1,0)</f>
        <v>1</v>
      </c>
      <c r="AL1440">
        <f>IF(HR[[#This Row],[WorkLifeBalance]]&lt;=2,1,0)</f>
        <v>1</v>
      </c>
      <c r="AM1440">
        <f>IF(HR[[#This Row],[MonthlyIncome]]&lt;AVERAGE(HR[MonthlyIncome]),1,0)</f>
        <v>1</v>
      </c>
      <c r="AN1440">
        <f>IF(HR[[#This Row],[EnvironmentSatisfaction]]&lt;=2,1,0)</f>
        <v>0</v>
      </c>
      <c r="AO1440">
        <f>IF(HR[[#This Row],[YearsSinceLastPromotion]]&gt;4,1,0)</f>
        <v>0</v>
      </c>
      <c r="AP1440">
        <f>(HR[[#This Row],[OverTimeFlag]]*1.5+HR[[#This Row],[LowJobSatisFlag]]*2.5+HR[[#This Row],[LowWLBFlag]]*2+HR[[#This Row],[LowSalaryFlag]]*1.5+HR[[#This Row],[LowEnviFlag]]*2+HR[[#This Row],[LowProFlag]]*0.5)/10</f>
        <v>0.6</v>
      </c>
      <c r="AQ1440" t="str">
        <f>IF(A1440&gt;=_xlfn.PERCENTILE.INC($A$2:$A$1000,0.8),"High Risk",
IF(HR[[#This Row],[AttritionRiskScore]]&gt;=_xlfn.PERCENTILE.INC($AP$2:$AP$1000,0.5),"Medium Risk","Low Risk"))</f>
        <v>Medium Risk</v>
      </c>
      <c r="AR1440">
        <f>(HR[[#This Row],[OverTimeFlag]]*4+HR[[#This Row],[LowWLBFlag]]*3+HR[[#This Row],[LowJobSatisFlag]]*2+HR[[#This Row],[LowProFlag]]*1)/10</f>
        <v>0.5</v>
      </c>
      <c r="AS1440" t="str">
        <f t="shared" si="22"/>
        <v>Medium Burnout</v>
      </c>
      <c r="AT1440" t="str">
        <f>IF(HR[[#This Row],[YearsSinceLastPromotion]]&gt;4,"High Stagnation",
IF(HR[[#This Row],[YearsSinceLastPromotion]]&gt;=3,"Medium Stagnation","Low Stagnation"))</f>
        <v>Low Stagnation</v>
      </c>
      <c r="AU1440" t="str">
        <f>IF(HR[[#This Row],[MonthlyIncome]]&lt;4000,"Low Salary",
IF(HR[[#This Row],[MonthlyIncome]]&lt;8000,"Medium Salary","High Salary"))</f>
        <v>Low Salary</v>
      </c>
    </row>
    <row r="1441" spans="1:47">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IF(HR[[#This Row],[OverTime]]="Yes",1,0)</f>
        <v>0</v>
      </c>
      <c r="AK1441">
        <f>IF(HR[[#This Row],[JobSatisfaction]]&lt;=2,1,0)</f>
        <v>0</v>
      </c>
      <c r="AL1441">
        <f>IF(HR[[#This Row],[WorkLifeBalance]]&lt;=2,1,0)</f>
        <v>0</v>
      </c>
      <c r="AM1441">
        <f>IF(HR[[#This Row],[MonthlyIncome]]&lt;AVERAGE(HR[MonthlyIncome]),1,0)</f>
        <v>0</v>
      </c>
      <c r="AN1441">
        <f>IF(HR[[#This Row],[EnvironmentSatisfaction]]&lt;=2,1,0)</f>
        <v>1</v>
      </c>
      <c r="AO1441">
        <f>IF(HR[[#This Row],[YearsSinceLastPromotion]]&gt;4,1,0)</f>
        <v>0</v>
      </c>
      <c r="AP1441">
        <f>(HR[[#This Row],[OverTimeFlag]]*1.5+HR[[#This Row],[LowJobSatisFlag]]*2.5+HR[[#This Row],[LowWLBFlag]]*2+HR[[#This Row],[LowSalaryFlag]]*1.5+HR[[#This Row],[LowEnviFlag]]*2+HR[[#This Row],[LowProFlag]]*0.5)/10</f>
        <v>0.2</v>
      </c>
      <c r="AQ1441" t="str">
        <f>IF(A1441&gt;=_xlfn.PERCENTILE.INC($A$2:$A$1000,0.8),"High Risk",
IF(HR[[#This Row],[AttritionRiskScore]]&gt;=_xlfn.PERCENTILE.INC($AP$2:$AP$1000,0.5),"Medium Risk","Low Risk"))</f>
        <v>Low Risk</v>
      </c>
      <c r="AR1441">
        <f>(HR[[#This Row],[OverTimeFlag]]*4+HR[[#This Row],[LowWLBFlag]]*3+HR[[#This Row],[LowJobSatisFlag]]*2+HR[[#This Row],[LowProFlag]]*1)/10</f>
        <v>0</v>
      </c>
      <c r="AS1441" t="str">
        <f t="shared" si="22"/>
        <v>Low Burnout</v>
      </c>
      <c r="AT1441" t="str">
        <f>IF(HR[[#This Row],[YearsSinceLastPromotion]]&gt;4,"High Stagnation",
IF(HR[[#This Row],[YearsSinceLastPromotion]]&gt;=3,"Medium Stagnation","Low Stagnation"))</f>
        <v>Medium Stagnation</v>
      </c>
      <c r="AU1441" t="str">
        <f>IF(HR[[#This Row],[MonthlyIncome]]&lt;4000,"Low Salary",
IF(HR[[#This Row],[MonthlyIncome]]&lt;8000,"Medium Salary","High Salary"))</f>
        <v>Medium Salary</v>
      </c>
    </row>
    <row r="1442" spans="1:47">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IF(HR[[#This Row],[OverTime]]="Yes",1,0)</f>
        <v>0</v>
      </c>
      <c r="AK1442">
        <f>IF(HR[[#This Row],[JobSatisfaction]]&lt;=2,1,0)</f>
        <v>1</v>
      </c>
      <c r="AL1442">
        <f>IF(HR[[#This Row],[WorkLifeBalance]]&lt;=2,1,0)</f>
        <v>0</v>
      </c>
      <c r="AM1442">
        <f>IF(HR[[#This Row],[MonthlyIncome]]&lt;AVERAGE(HR[MonthlyIncome]),1,0)</f>
        <v>1</v>
      </c>
      <c r="AN1442">
        <f>IF(HR[[#This Row],[EnvironmentSatisfaction]]&lt;=2,1,0)</f>
        <v>0</v>
      </c>
      <c r="AO1442">
        <f>IF(HR[[#This Row],[YearsSinceLastPromotion]]&gt;4,1,0)</f>
        <v>0</v>
      </c>
      <c r="AP1442">
        <f>(HR[[#This Row],[OverTimeFlag]]*1.5+HR[[#This Row],[LowJobSatisFlag]]*2.5+HR[[#This Row],[LowWLBFlag]]*2+HR[[#This Row],[LowSalaryFlag]]*1.5+HR[[#This Row],[LowEnviFlag]]*2+HR[[#This Row],[LowProFlag]]*0.5)/10</f>
        <v>0.4</v>
      </c>
      <c r="AQ1442" t="str">
        <f>IF(A1442&gt;=_xlfn.PERCENTILE.INC($A$2:$A$1000,0.8),"High Risk",
IF(HR[[#This Row],[AttritionRiskScore]]&gt;=_xlfn.PERCENTILE.INC($AP$2:$AP$1000,0.5),"Medium Risk","Low Risk"))</f>
        <v>Medium Risk</v>
      </c>
      <c r="AR1442">
        <f>(HR[[#This Row],[OverTimeFlag]]*4+HR[[#This Row],[LowWLBFlag]]*3+HR[[#This Row],[LowJobSatisFlag]]*2+HR[[#This Row],[LowProFlag]]*1)/10</f>
        <v>0.2</v>
      </c>
      <c r="AS1442" t="str">
        <f t="shared" si="22"/>
        <v>Low Burnout</v>
      </c>
      <c r="AT1442" t="str">
        <f>IF(HR[[#This Row],[YearsSinceLastPromotion]]&gt;4,"High Stagnation",
IF(HR[[#This Row],[YearsSinceLastPromotion]]&gt;=3,"Medium Stagnation","Low Stagnation"))</f>
        <v>Low Stagnation</v>
      </c>
      <c r="AU1442" t="str">
        <f>IF(HR[[#This Row],[MonthlyIncome]]&lt;4000,"Low Salary",
IF(HR[[#This Row],[MonthlyIncome]]&lt;8000,"Medium Salary","High Salary"))</f>
        <v>Medium Salary</v>
      </c>
    </row>
    <row r="1443" spans="1:47">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IF(HR[[#This Row],[OverTime]]="Yes",1,0)</f>
        <v>0</v>
      </c>
      <c r="AK1443">
        <f>IF(HR[[#This Row],[JobSatisfaction]]&lt;=2,1,0)</f>
        <v>0</v>
      </c>
      <c r="AL1443">
        <f>IF(HR[[#This Row],[WorkLifeBalance]]&lt;=2,1,0)</f>
        <v>1</v>
      </c>
      <c r="AM1443">
        <f>IF(HR[[#This Row],[MonthlyIncome]]&lt;AVERAGE(HR[MonthlyIncome]),1,0)</f>
        <v>1</v>
      </c>
      <c r="AN1443">
        <f>IF(HR[[#This Row],[EnvironmentSatisfaction]]&lt;=2,1,0)</f>
        <v>0</v>
      </c>
      <c r="AO1443">
        <f>IF(HR[[#This Row],[YearsSinceLastPromotion]]&gt;4,1,0)</f>
        <v>0</v>
      </c>
      <c r="AP1443">
        <f>(HR[[#This Row],[OverTimeFlag]]*1.5+HR[[#This Row],[LowJobSatisFlag]]*2.5+HR[[#This Row],[LowWLBFlag]]*2+HR[[#This Row],[LowSalaryFlag]]*1.5+HR[[#This Row],[LowEnviFlag]]*2+HR[[#This Row],[LowProFlag]]*0.5)/10</f>
        <v>0.35</v>
      </c>
      <c r="AQ1443" t="str">
        <f>IF(A1443&gt;=_xlfn.PERCENTILE.INC($A$2:$A$1000,0.8),"High Risk",
IF(HR[[#This Row],[AttritionRiskScore]]&gt;=_xlfn.PERCENTILE.INC($AP$2:$AP$1000,0.5),"Medium Risk","Low Risk"))</f>
        <v>High Risk</v>
      </c>
      <c r="AR1443">
        <f>(HR[[#This Row],[OverTimeFlag]]*4+HR[[#This Row],[LowWLBFlag]]*3+HR[[#This Row],[LowJobSatisFlag]]*2+HR[[#This Row],[LowProFlag]]*1)/10</f>
        <v>0.3</v>
      </c>
      <c r="AS1443" t="str">
        <f t="shared" si="22"/>
        <v>Low Burnout</v>
      </c>
      <c r="AT1443" t="str">
        <f>IF(HR[[#This Row],[YearsSinceLastPromotion]]&gt;4,"High Stagnation",
IF(HR[[#This Row],[YearsSinceLastPromotion]]&gt;=3,"Medium Stagnation","Low Stagnation"))</f>
        <v>Low Stagnation</v>
      </c>
      <c r="AU1443" t="str">
        <f>IF(HR[[#This Row],[MonthlyIncome]]&lt;4000,"Low Salary",
IF(HR[[#This Row],[MonthlyIncome]]&lt;8000,"Medium Salary","High Salary"))</f>
        <v>Medium Salary</v>
      </c>
    </row>
    <row r="1444" spans="1:47">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IF(HR[[#This Row],[OverTime]]="Yes",1,0)</f>
        <v>1</v>
      </c>
      <c r="AK1444">
        <f>IF(HR[[#This Row],[JobSatisfaction]]&lt;=2,1,0)</f>
        <v>0</v>
      </c>
      <c r="AL1444">
        <f>IF(HR[[#This Row],[WorkLifeBalance]]&lt;=2,1,0)</f>
        <v>0</v>
      </c>
      <c r="AM1444">
        <f>IF(HR[[#This Row],[MonthlyIncome]]&lt;AVERAGE(HR[MonthlyIncome]),1,0)</f>
        <v>1</v>
      </c>
      <c r="AN1444">
        <f>IF(HR[[#This Row],[EnvironmentSatisfaction]]&lt;=2,1,0)</f>
        <v>1</v>
      </c>
      <c r="AO1444">
        <f>IF(HR[[#This Row],[YearsSinceLastPromotion]]&gt;4,1,0)</f>
        <v>0</v>
      </c>
      <c r="AP1444">
        <f>(HR[[#This Row],[OverTimeFlag]]*1.5+HR[[#This Row],[LowJobSatisFlag]]*2.5+HR[[#This Row],[LowWLBFlag]]*2+HR[[#This Row],[LowSalaryFlag]]*1.5+HR[[#This Row],[LowEnviFlag]]*2+HR[[#This Row],[LowProFlag]]*0.5)/10</f>
        <v>0.5</v>
      </c>
      <c r="AQ1444" t="str">
        <f>IF(A1444&gt;=_xlfn.PERCENTILE.INC($A$2:$A$1000,0.8),"High Risk",
IF(HR[[#This Row],[AttritionRiskScore]]&gt;=_xlfn.PERCENTILE.INC($AP$2:$AP$1000,0.5),"Medium Risk","Low Risk"))</f>
        <v>Medium Risk</v>
      </c>
      <c r="AR1444">
        <f>(HR[[#This Row],[OverTimeFlag]]*4+HR[[#This Row],[LowWLBFlag]]*3+HR[[#This Row],[LowJobSatisFlag]]*2+HR[[#This Row],[LowProFlag]]*1)/10</f>
        <v>0.4</v>
      </c>
      <c r="AS1444" t="str">
        <f t="shared" si="22"/>
        <v>Medium Burnout</v>
      </c>
      <c r="AT1444" t="str">
        <f>IF(HR[[#This Row],[YearsSinceLastPromotion]]&gt;4,"High Stagnation",
IF(HR[[#This Row],[YearsSinceLastPromotion]]&gt;=3,"Medium Stagnation","Low Stagnation"))</f>
        <v>Low Stagnation</v>
      </c>
      <c r="AU1444" t="str">
        <f>IF(HR[[#This Row],[MonthlyIncome]]&lt;4000,"Low Salary",
IF(HR[[#This Row],[MonthlyIncome]]&lt;8000,"Medium Salary","High Salary"))</f>
        <v>Medium Salary</v>
      </c>
    </row>
    <row r="1445" spans="1:47">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IF(HR[[#This Row],[OverTime]]="Yes",1,0)</f>
        <v>0</v>
      </c>
      <c r="AK1445">
        <f>IF(HR[[#This Row],[JobSatisfaction]]&lt;=2,1,0)</f>
        <v>0</v>
      </c>
      <c r="AL1445">
        <f>IF(HR[[#This Row],[WorkLifeBalance]]&lt;=2,1,0)</f>
        <v>1</v>
      </c>
      <c r="AM1445">
        <f>IF(HR[[#This Row],[MonthlyIncome]]&lt;AVERAGE(HR[MonthlyIncome]),1,0)</f>
        <v>0</v>
      </c>
      <c r="AN1445">
        <f>IF(HR[[#This Row],[EnvironmentSatisfaction]]&lt;=2,1,0)</f>
        <v>1</v>
      </c>
      <c r="AO1445">
        <f>IF(HR[[#This Row],[YearsSinceLastPromotion]]&gt;4,1,0)</f>
        <v>0</v>
      </c>
      <c r="AP1445">
        <f>(HR[[#This Row],[OverTimeFlag]]*1.5+HR[[#This Row],[LowJobSatisFlag]]*2.5+HR[[#This Row],[LowWLBFlag]]*2+HR[[#This Row],[LowSalaryFlag]]*1.5+HR[[#This Row],[LowEnviFlag]]*2+HR[[#This Row],[LowProFlag]]*0.5)/10</f>
        <v>0.4</v>
      </c>
      <c r="AQ1445" t="str">
        <f>IF(A1445&gt;=_xlfn.PERCENTILE.INC($A$2:$A$1000,0.8),"High Risk",
IF(HR[[#This Row],[AttritionRiskScore]]&gt;=_xlfn.PERCENTILE.INC($AP$2:$AP$1000,0.5),"Medium Risk","Low Risk"))</f>
        <v>Medium Risk</v>
      </c>
      <c r="AR1445">
        <f>(HR[[#This Row],[OverTimeFlag]]*4+HR[[#This Row],[LowWLBFlag]]*3+HR[[#This Row],[LowJobSatisFlag]]*2+HR[[#This Row],[LowProFlag]]*1)/10</f>
        <v>0.3</v>
      </c>
      <c r="AS1445" t="str">
        <f t="shared" si="22"/>
        <v>Low Burnout</v>
      </c>
      <c r="AT1445" t="str">
        <f>IF(HR[[#This Row],[YearsSinceLastPromotion]]&gt;4,"High Stagnation",
IF(HR[[#This Row],[YearsSinceLastPromotion]]&gt;=3,"Medium Stagnation","Low Stagnation"))</f>
        <v>Medium Stagnation</v>
      </c>
      <c r="AU1445" t="str">
        <f>IF(HR[[#This Row],[MonthlyIncome]]&lt;4000,"Low Salary",
IF(HR[[#This Row],[MonthlyIncome]]&lt;8000,"Medium Salary","High Salary"))</f>
        <v>High Salary</v>
      </c>
    </row>
    <row r="1446" spans="1:47">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IF(HR[[#This Row],[OverTime]]="Yes",1,0)</f>
        <v>0</v>
      </c>
      <c r="AK1446">
        <f>IF(HR[[#This Row],[JobSatisfaction]]&lt;=2,1,0)</f>
        <v>0</v>
      </c>
      <c r="AL1446">
        <f>IF(HR[[#This Row],[WorkLifeBalance]]&lt;=2,1,0)</f>
        <v>1</v>
      </c>
      <c r="AM1446">
        <f>IF(HR[[#This Row],[MonthlyIncome]]&lt;AVERAGE(HR[MonthlyIncome]),1,0)</f>
        <v>1</v>
      </c>
      <c r="AN1446">
        <f>IF(HR[[#This Row],[EnvironmentSatisfaction]]&lt;=2,1,0)</f>
        <v>0</v>
      </c>
      <c r="AO1446">
        <f>IF(HR[[#This Row],[YearsSinceLastPromotion]]&gt;4,1,0)</f>
        <v>1</v>
      </c>
      <c r="AP1446">
        <f>(HR[[#This Row],[OverTimeFlag]]*1.5+HR[[#This Row],[LowJobSatisFlag]]*2.5+HR[[#This Row],[LowWLBFlag]]*2+HR[[#This Row],[LowSalaryFlag]]*1.5+HR[[#This Row],[LowEnviFlag]]*2+HR[[#This Row],[LowProFlag]]*0.5)/10</f>
        <v>0.4</v>
      </c>
      <c r="AQ1446" t="str">
        <f>IF(A1446&gt;=_xlfn.PERCENTILE.INC($A$2:$A$1000,0.8),"High Risk",
IF(HR[[#This Row],[AttritionRiskScore]]&gt;=_xlfn.PERCENTILE.INC($AP$2:$AP$1000,0.5),"Medium Risk","Low Risk"))</f>
        <v>High Risk</v>
      </c>
      <c r="AR1446">
        <f>(HR[[#This Row],[OverTimeFlag]]*4+HR[[#This Row],[LowWLBFlag]]*3+HR[[#This Row],[LowJobSatisFlag]]*2+HR[[#This Row],[LowProFlag]]*1)/10</f>
        <v>0.4</v>
      </c>
      <c r="AS1446" t="str">
        <f t="shared" si="22"/>
        <v>Medium Burnout</v>
      </c>
      <c r="AT1446" t="str">
        <f>IF(HR[[#This Row],[YearsSinceLastPromotion]]&gt;4,"High Stagnation",
IF(HR[[#This Row],[YearsSinceLastPromotion]]&gt;=3,"Medium Stagnation","Low Stagnation"))</f>
        <v>High Stagnation</v>
      </c>
      <c r="AU1446" t="str">
        <f>IF(HR[[#This Row],[MonthlyIncome]]&lt;4000,"Low Salary",
IF(HR[[#This Row],[MonthlyIncome]]&lt;8000,"Medium Salary","High Salary"))</f>
        <v>Low Salary</v>
      </c>
    </row>
    <row r="1447" spans="1:47">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IF(HR[[#This Row],[OverTime]]="Yes",1,0)</f>
        <v>0</v>
      </c>
      <c r="AK1447">
        <f>IF(HR[[#This Row],[JobSatisfaction]]&lt;=2,1,0)</f>
        <v>1</v>
      </c>
      <c r="AL1447">
        <f>IF(HR[[#This Row],[WorkLifeBalance]]&lt;=2,1,0)</f>
        <v>0</v>
      </c>
      <c r="AM1447">
        <f>IF(HR[[#This Row],[MonthlyIncome]]&lt;AVERAGE(HR[MonthlyIncome]),1,0)</f>
        <v>0</v>
      </c>
      <c r="AN1447">
        <f>IF(HR[[#This Row],[EnvironmentSatisfaction]]&lt;=2,1,0)</f>
        <v>1</v>
      </c>
      <c r="AO1447">
        <f>IF(HR[[#This Row],[YearsSinceLastPromotion]]&gt;4,1,0)</f>
        <v>0</v>
      </c>
      <c r="AP1447">
        <f>(HR[[#This Row],[OverTimeFlag]]*1.5+HR[[#This Row],[LowJobSatisFlag]]*2.5+HR[[#This Row],[LowWLBFlag]]*2+HR[[#This Row],[LowSalaryFlag]]*1.5+HR[[#This Row],[LowEnviFlag]]*2+HR[[#This Row],[LowProFlag]]*0.5)/10</f>
        <v>0.45</v>
      </c>
      <c r="AQ1447" t="str">
        <f>IF(A1447&gt;=_xlfn.PERCENTILE.INC($A$2:$A$1000,0.8),"High Risk",
IF(HR[[#This Row],[AttritionRiskScore]]&gt;=_xlfn.PERCENTILE.INC($AP$2:$AP$1000,0.5),"Medium Risk","Low Risk"))</f>
        <v>Medium Risk</v>
      </c>
      <c r="AR1447">
        <f>(HR[[#This Row],[OverTimeFlag]]*4+HR[[#This Row],[LowWLBFlag]]*3+HR[[#This Row],[LowJobSatisFlag]]*2+HR[[#This Row],[LowProFlag]]*1)/10</f>
        <v>0.2</v>
      </c>
      <c r="AS1447" t="str">
        <f t="shared" si="22"/>
        <v>Low Burnout</v>
      </c>
      <c r="AT1447" t="str">
        <f>IF(HR[[#This Row],[YearsSinceLastPromotion]]&gt;4,"High Stagnation",
IF(HR[[#This Row],[YearsSinceLastPromotion]]&gt;=3,"Medium Stagnation","Low Stagnation"))</f>
        <v>Low Stagnation</v>
      </c>
      <c r="AU1447" t="str">
        <f>IF(HR[[#This Row],[MonthlyIncome]]&lt;4000,"Low Salary",
IF(HR[[#This Row],[MonthlyIncome]]&lt;8000,"Medium Salary","High Salary"))</f>
        <v>High Salary</v>
      </c>
    </row>
    <row r="1448" spans="1:47">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IF(HR[[#This Row],[OverTime]]="Yes",1,0)</f>
        <v>0</v>
      </c>
      <c r="AK1448">
        <f>IF(HR[[#This Row],[JobSatisfaction]]&lt;=2,1,0)</f>
        <v>0</v>
      </c>
      <c r="AL1448">
        <f>IF(HR[[#This Row],[WorkLifeBalance]]&lt;=2,1,0)</f>
        <v>0</v>
      </c>
      <c r="AM1448">
        <f>IF(HR[[#This Row],[MonthlyIncome]]&lt;AVERAGE(HR[MonthlyIncome]),1,0)</f>
        <v>0</v>
      </c>
      <c r="AN1448">
        <f>IF(HR[[#This Row],[EnvironmentSatisfaction]]&lt;=2,1,0)</f>
        <v>0</v>
      </c>
      <c r="AO1448">
        <f>IF(HR[[#This Row],[YearsSinceLastPromotion]]&gt;4,1,0)</f>
        <v>0</v>
      </c>
      <c r="AP1448">
        <f>(HR[[#This Row],[OverTimeFlag]]*1.5+HR[[#This Row],[LowJobSatisFlag]]*2.5+HR[[#This Row],[LowWLBFlag]]*2+HR[[#This Row],[LowSalaryFlag]]*1.5+HR[[#This Row],[LowEnviFlag]]*2+HR[[#This Row],[LowProFlag]]*0.5)/10</f>
        <v>0</v>
      </c>
      <c r="AQ1448" t="str">
        <f>IF(A1448&gt;=_xlfn.PERCENTILE.INC($A$2:$A$1000,0.8),"High Risk",
IF(HR[[#This Row],[AttritionRiskScore]]&gt;=_xlfn.PERCENTILE.INC($AP$2:$AP$1000,0.5),"Medium Risk","Low Risk"))</f>
        <v>Low Risk</v>
      </c>
      <c r="AR1448">
        <f>(HR[[#This Row],[OverTimeFlag]]*4+HR[[#This Row],[LowWLBFlag]]*3+HR[[#This Row],[LowJobSatisFlag]]*2+HR[[#This Row],[LowProFlag]]*1)/10</f>
        <v>0</v>
      </c>
      <c r="AS1448" t="str">
        <f t="shared" si="22"/>
        <v>Low Burnout</v>
      </c>
      <c r="AT1448" t="str">
        <f>IF(HR[[#This Row],[YearsSinceLastPromotion]]&gt;4,"High Stagnation",
IF(HR[[#This Row],[YearsSinceLastPromotion]]&gt;=3,"Medium Stagnation","Low Stagnation"))</f>
        <v>Low Stagnation</v>
      </c>
      <c r="AU1448" t="str">
        <f>IF(HR[[#This Row],[MonthlyIncome]]&lt;4000,"Low Salary",
IF(HR[[#This Row],[MonthlyIncome]]&lt;8000,"Medium Salary","High Salary"))</f>
        <v>Medium Salary</v>
      </c>
    </row>
    <row r="1449" spans="1:47">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IF(HR[[#This Row],[OverTime]]="Yes",1,0)</f>
        <v>0</v>
      </c>
      <c r="AK1449">
        <f>IF(HR[[#This Row],[JobSatisfaction]]&lt;=2,1,0)</f>
        <v>0</v>
      </c>
      <c r="AL1449">
        <f>IF(HR[[#This Row],[WorkLifeBalance]]&lt;=2,1,0)</f>
        <v>1</v>
      </c>
      <c r="AM1449">
        <f>IF(HR[[#This Row],[MonthlyIncome]]&lt;AVERAGE(HR[MonthlyIncome]),1,0)</f>
        <v>1</v>
      </c>
      <c r="AN1449">
        <f>IF(HR[[#This Row],[EnvironmentSatisfaction]]&lt;=2,1,0)</f>
        <v>0</v>
      </c>
      <c r="AO1449">
        <f>IF(HR[[#This Row],[YearsSinceLastPromotion]]&gt;4,1,0)</f>
        <v>1</v>
      </c>
      <c r="AP1449">
        <f>(HR[[#This Row],[OverTimeFlag]]*1.5+HR[[#This Row],[LowJobSatisFlag]]*2.5+HR[[#This Row],[LowWLBFlag]]*2+HR[[#This Row],[LowSalaryFlag]]*1.5+HR[[#This Row],[LowEnviFlag]]*2+HR[[#This Row],[LowProFlag]]*0.5)/10</f>
        <v>0.4</v>
      </c>
      <c r="AQ1449" t="str">
        <f>IF(A1449&gt;=_xlfn.PERCENTILE.INC($A$2:$A$1000,0.8),"High Risk",
IF(HR[[#This Row],[AttritionRiskScore]]&gt;=_xlfn.PERCENTILE.INC($AP$2:$AP$1000,0.5),"Medium Risk","Low Risk"))</f>
        <v>Medium Risk</v>
      </c>
      <c r="AR1449">
        <f>(HR[[#This Row],[OverTimeFlag]]*4+HR[[#This Row],[LowWLBFlag]]*3+HR[[#This Row],[LowJobSatisFlag]]*2+HR[[#This Row],[LowProFlag]]*1)/10</f>
        <v>0.4</v>
      </c>
      <c r="AS1449" t="str">
        <f t="shared" si="22"/>
        <v>Medium Burnout</v>
      </c>
      <c r="AT1449" t="str">
        <f>IF(HR[[#This Row],[YearsSinceLastPromotion]]&gt;4,"High Stagnation",
IF(HR[[#This Row],[YearsSinceLastPromotion]]&gt;=3,"Medium Stagnation","Low Stagnation"))</f>
        <v>High Stagnation</v>
      </c>
      <c r="AU1449" t="str">
        <f>IF(HR[[#This Row],[MonthlyIncome]]&lt;4000,"Low Salary",
IF(HR[[#This Row],[MonthlyIncome]]&lt;8000,"Medium Salary","High Salary"))</f>
        <v>Medium Salary</v>
      </c>
    </row>
    <row r="1450" spans="1:47">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IF(HR[[#This Row],[OverTime]]="Yes",1,0)</f>
        <v>0</v>
      </c>
      <c r="AK1450">
        <f>IF(HR[[#This Row],[JobSatisfaction]]&lt;=2,1,0)</f>
        <v>1</v>
      </c>
      <c r="AL1450">
        <f>IF(HR[[#This Row],[WorkLifeBalance]]&lt;=2,1,0)</f>
        <v>0</v>
      </c>
      <c r="AM1450">
        <f>IF(HR[[#This Row],[MonthlyIncome]]&lt;AVERAGE(HR[MonthlyIncome]),1,0)</f>
        <v>0</v>
      </c>
      <c r="AN1450">
        <f>IF(HR[[#This Row],[EnvironmentSatisfaction]]&lt;=2,1,0)</f>
        <v>0</v>
      </c>
      <c r="AO1450">
        <f>IF(HR[[#This Row],[YearsSinceLastPromotion]]&gt;4,1,0)</f>
        <v>0</v>
      </c>
      <c r="AP1450">
        <f>(HR[[#This Row],[OverTimeFlag]]*1.5+HR[[#This Row],[LowJobSatisFlag]]*2.5+HR[[#This Row],[LowWLBFlag]]*2+HR[[#This Row],[LowSalaryFlag]]*1.5+HR[[#This Row],[LowEnviFlag]]*2+HR[[#This Row],[LowProFlag]]*0.5)/10</f>
        <v>0.25</v>
      </c>
      <c r="AQ1450" t="str">
        <f>IF(A1450&gt;=_xlfn.PERCENTILE.INC($A$2:$A$1000,0.8),"High Risk",
IF(HR[[#This Row],[AttritionRiskScore]]&gt;=_xlfn.PERCENTILE.INC($AP$2:$AP$1000,0.5),"Medium Risk","Low Risk"))</f>
        <v>Low Risk</v>
      </c>
      <c r="AR1450">
        <f>(HR[[#This Row],[OverTimeFlag]]*4+HR[[#This Row],[LowWLBFlag]]*3+HR[[#This Row],[LowJobSatisFlag]]*2+HR[[#This Row],[LowProFlag]]*1)/10</f>
        <v>0.2</v>
      </c>
      <c r="AS1450" t="str">
        <f t="shared" si="22"/>
        <v>Low Burnout</v>
      </c>
      <c r="AT1450" t="str">
        <f>IF(HR[[#This Row],[YearsSinceLastPromotion]]&gt;4,"High Stagnation",
IF(HR[[#This Row],[YearsSinceLastPromotion]]&gt;=3,"Medium Stagnation","Low Stagnation"))</f>
        <v>Low Stagnation</v>
      </c>
      <c r="AU1450" t="str">
        <f>IF(HR[[#This Row],[MonthlyIncome]]&lt;4000,"Low Salary",
IF(HR[[#This Row],[MonthlyIncome]]&lt;8000,"Medium Salary","High Salary"))</f>
        <v>High Salary</v>
      </c>
    </row>
    <row r="1451" spans="1:47">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IF(HR[[#This Row],[OverTime]]="Yes",1,0)</f>
        <v>0</v>
      </c>
      <c r="AK1451">
        <f>IF(HR[[#This Row],[JobSatisfaction]]&lt;=2,1,0)</f>
        <v>1</v>
      </c>
      <c r="AL1451">
        <f>IF(HR[[#This Row],[WorkLifeBalance]]&lt;=2,1,0)</f>
        <v>0</v>
      </c>
      <c r="AM1451">
        <f>IF(HR[[#This Row],[MonthlyIncome]]&lt;AVERAGE(HR[MonthlyIncome]),1,0)</f>
        <v>1</v>
      </c>
      <c r="AN1451">
        <f>IF(HR[[#This Row],[EnvironmentSatisfaction]]&lt;=2,1,0)</f>
        <v>0</v>
      </c>
      <c r="AO1451">
        <f>IF(HR[[#This Row],[YearsSinceLastPromotion]]&gt;4,1,0)</f>
        <v>0</v>
      </c>
      <c r="AP1451">
        <f>(HR[[#This Row],[OverTimeFlag]]*1.5+HR[[#This Row],[LowJobSatisFlag]]*2.5+HR[[#This Row],[LowWLBFlag]]*2+HR[[#This Row],[LowSalaryFlag]]*1.5+HR[[#This Row],[LowEnviFlag]]*2+HR[[#This Row],[LowProFlag]]*0.5)/10</f>
        <v>0.4</v>
      </c>
      <c r="AQ1451" t="str">
        <f>IF(A1451&gt;=_xlfn.PERCENTILE.INC($A$2:$A$1000,0.8),"High Risk",
IF(HR[[#This Row],[AttritionRiskScore]]&gt;=_xlfn.PERCENTILE.INC($AP$2:$AP$1000,0.5),"Medium Risk","Low Risk"))</f>
        <v>Medium Risk</v>
      </c>
      <c r="AR1451">
        <f>(HR[[#This Row],[OverTimeFlag]]*4+HR[[#This Row],[LowWLBFlag]]*3+HR[[#This Row],[LowJobSatisFlag]]*2+HR[[#This Row],[LowProFlag]]*1)/10</f>
        <v>0.2</v>
      </c>
      <c r="AS1451" t="str">
        <f t="shared" si="22"/>
        <v>Low Burnout</v>
      </c>
      <c r="AT1451" t="str">
        <f>IF(HR[[#This Row],[YearsSinceLastPromotion]]&gt;4,"High Stagnation",
IF(HR[[#This Row],[YearsSinceLastPromotion]]&gt;=3,"Medium Stagnation","Low Stagnation"))</f>
        <v>Low Stagnation</v>
      </c>
      <c r="AU1451" t="str">
        <f>IF(HR[[#This Row],[MonthlyIncome]]&lt;4000,"Low Salary",
IF(HR[[#This Row],[MonthlyIncome]]&lt;8000,"Medium Salary","High Salary"))</f>
        <v>Low Salary</v>
      </c>
    </row>
    <row r="1452" spans="1:47">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IF(HR[[#This Row],[OverTime]]="Yes",1,0)</f>
        <v>1</v>
      </c>
      <c r="AK1452">
        <f>IF(HR[[#This Row],[JobSatisfaction]]&lt;=2,1,0)</f>
        <v>0</v>
      </c>
      <c r="AL1452">
        <f>IF(HR[[#This Row],[WorkLifeBalance]]&lt;=2,1,0)</f>
        <v>0</v>
      </c>
      <c r="AM1452">
        <f>IF(HR[[#This Row],[MonthlyIncome]]&lt;AVERAGE(HR[MonthlyIncome]),1,0)</f>
        <v>0</v>
      </c>
      <c r="AN1452">
        <f>IF(HR[[#This Row],[EnvironmentSatisfaction]]&lt;=2,1,0)</f>
        <v>0</v>
      </c>
      <c r="AO1452">
        <f>IF(HR[[#This Row],[YearsSinceLastPromotion]]&gt;4,1,0)</f>
        <v>0</v>
      </c>
      <c r="AP1452">
        <f>(HR[[#This Row],[OverTimeFlag]]*1.5+HR[[#This Row],[LowJobSatisFlag]]*2.5+HR[[#This Row],[LowWLBFlag]]*2+HR[[#This Row],[LowSalaryFlag]]*1.5+HR[[#This Row],[LowEnviFlag]]*2+HR[[#This Row],[LowProFlag]]*0.5)/10</f>
        <v>0.15</v>
      </c>
      <c r="AQ1452" t="str">
        <f>IF(A1452&gt;=_xlfn.PERCENTILE.INC($A$2:$A$1000,0.8),"High Risk",
IF(HR[[#This Row],[AttritionRiskScore]]&gt;=_xlfn.PERCENTILE.INC($AP$2:$AP$1000,0.5),"Medium Risk","Low Risk"))</f>
        <v>Low Risk</v>
      </c>
      <c r="AR1452">
        <f>(HR[[#This Row],[OverTimeFlag]]*4+HR[[#This Row],[LowWLBFlag]]*3+HR[[#This Row],[LowJobSatisFlag]]*2+HR[[#This Row],[LowProFlag]]*1)/10</f>
        <v>0.4</v>
      </c>
      <c r="AS1452" t="str">
        <f t="shared" si="22"/>
        <v>Medium Burnout</v>
      </c>
      <c r="AT1452" t="str">
        <f>IF(HR[[#This Row],[YearsSinceLastPromotion]]&gt;4,"High Stagnation",
IF(HR[[#This Row],[YearsSinceLastPromotion]]&gt;=3,"Medium Stagnation","Low Stagnation"))</f>
        <v>Low Stagnation</v>
      </c>
      <c r="AU1452" t="str">
        <f>IF(HR[[#This Row],[MonthlyIncome]]&lt;4000,"Low Salary",
IF(HR[[#This Row],[MonthlyIncome]]&lt;8000,"Medium Salary","High Salary"))</f>
        <v>High Salary</v>
      </c>
    </row>
    <row r="1453" spans="1:47">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IF(HR[[#This Row],[OverTime]]="Yes",1,0)</f>
        <v>0</v>
      </c>
      <c r="AK1453">
        <f>IF(HR[[#This Row],[JobSatisfaction]]&lt;=2,1,0)</f>
        <v>0</v>
      </c>
      <c r="AL1453">
        <f>IF(HR[[#This Row],[WorkLifeBalance]]&lt;=2,1,0)</f>
        <v>0</v>
      </c>
      <c r="AM1453">
        <f>IF(HR[[#This Row],[MonthlyIncome]]&lt;AVERAGE(HR[MonthlyIncome]),1,0)</f>
        <v>1</v>
      </c>
      <c r="AN1453">
        <f>IF(HR[[#This Row],[EnvironmentSatisfaction]]&lt;=2,1,0)</f>
        <v>1</v>
      </c>
      <c r="AO1453">
        <f>IF(HR[[#This Row],[YearsSinceLastPromotion]]&gt;4,1,0)</f>
        <v>0</v>
      </c>
      <c r="AP1453">
        <f>(HR[[#This Row],[OverTimeFlag]]*1.5+HR[[#This Row],[LowJobSatisFlag]]*2.5+HR[[#This Row],[LowWLBFlag]]*2+HR[[#This Row],[LowSalaryFlag]]*1.5+HR[[#This Row],[LowEnviFlag]]*2+HR[[#This Row],[LowProFlag]]*0.5)/10</f>
        <v>0.35</v>
      </c>
      <c r="AQ1453" t="str">
        <f>IF(A1453&gt;=_xlfn.PERCENTILE.INC($A$2:$A$1000,0.8),"High Risk",
IF(HR[[#This Row],[AttritionRiskScore]]&gt;=_xlfn.PERCENTILE.INC($AP$2:$AP$1000,0.5),"Medium Risk","Low Risk"))</f>
        <v>Medium Risk</v>
      </c>
      <c r="AR1453">
        <f>(HR[[#This Row],[OverTimeFlag]]*4+HR[[#This Row],[LowWLBFlag]]*3+HR[[#This Row],[LowJobSatisFlag]]*2+HR[[#This Row],[LowProFlag]]*1)/10</f>
        <v>0</v>
      </c>
      <c r="AS1453" t="str">
        <f t="shared" si="22"/>
        <v>Low Burnout</v>
      </c>
      <c r="AT1453" t="str">
        <f>IF(HR[[#This Row],[YearsSinceLastPromotion]]&gt;4,"High Stagnation",
IF(HR[[#This Row],[YearsSinceLastPromotion]]&gt;=3,"Medium Stagnation","Low Stagnation"))</f>
        <v>Low Stagnation</v>
      </c>
      <c r="AU1453" t="str">
        <f>IF(HR[[#This Row],[MonthlyIncome]]&lt;4000,"Low Salary",
IF(HR[[#This Row],[MonthlyIncome]]&lt;8000,"Medium Salary","High Salary"))</f>
        <v>Medium Salary</v>
      </c>
    </row>
    <row r="1454" spans="1:47">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IF(HR[[#This Row],[OverTime]]="Yes",1,0)</f>
        <v>0</v>
      </c>
      <c r="AK1454">
        <f>IF(HR[[#This Row],[JobSatisfaction]]&lt;=2,1,0)</f>
        <v>0</v>
      </c>
      <c r="AL1454">
        <f>IF(HR[[#This Row],[WorkLifeBalance]]&lt;=2,1,0)</f>
        <v>0</v>
      </c>
      <c r="AM1454">
        <f>IF(HR[[#This Row],[MonthlyIncome]]&lt;AVERAGE(HR[MonthlyIncome]),1,0)</f>
        <v>0</v>
      </c>
      <c r="AN1454">
        <f>IF(HR[[#This Row],[EnvironmentSatisfaction]]&lt;=2,1,0)</f>
        <v>1</v>
      </c>
      <c r="AO1454">
        <f>IF(HR[[#This Row],[YearsSinceLastPromotion]]&gt;4,1,0)</f>
        <v>0</v>
      </c>
      <c r="AP1454">
        <f>(HR[[#This Row],[OverTimeFlag]]*1.5+HR[[#This Row],[LowJobSatisFlag]]*2.5+HR[[#This Row],[LowWLBFlag]]*2+HR[[#This Row],[LowSalaryFlag]]*1.5+HR[[#This Row],[LowEnviFlag]]*2+HR[[#This Row],[LowProFlag]]*0.5)/10</f>
        <v>0.2</v>
      </c>
      <c r="AQ1454" t="str">
        <f>IF(A1454&gt;=_xlfn.PERCENTILE.INC($A$2:$A$1000,0.8),"High Risk",
IF(HR[[#This Row],[AttritionRiskScore]]&gt;=_xlfn.PERCENTILE.INC($AP$2:$AP$1000,0.5),"Medium Risk","Low Risk"))</f>
        <v>High Risk</v>
      </c>
      <c r="AR1454">
        <f>(HR[[#This Row],[OverTimeFlag]]*4+HR[[#This Row],[LowWLBFlag]]*3+HR[[#This Row],[LowJobSatisFlag]]*2+HR[[#This Row],[LowProFlag]]*1)/10</f>
        <v>0</v>
      </c>
      <c r="AS1454" t="str">
        <f t="shared" si="22"/>
        <v>Low Burnout</v>
      </c>
      <c r="AT1454" t="str">
        <f>IF(HR[[#This Row],[YearsSinceLastPromotion]]&gt;4,"High Stagnation",
IF(HR[[#This Row],[YearsSinceLastPromotion]]&gt;=3,"Medium Stagnation","Low Stagnation"))</f>
        <v>Low Stagnation</v>
      </c>
      <c r="AU1454" t="str">
        <f>IF(HR[[#This Row],[MonthlyIncome]]&lt;4000,"Low Salary",
IF(HR[[#This Row],[MonthlyIncome]]&lt;8000,"Medium Salary","High Salary"))</f>
        <v>Medium Salary</v>
      </c>
    </row>
    <row r="1455" spans="1:47">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IF(HR[[#This Row],[OverTime]]="Yes",1,0)</f>
        <v>0</v>
      </c>
      <c r="AK1455">
        <f>IF(HR[[#This Row],[JobSatisfaction]]&lt;=2,1,0)</f>
        <v>0</v>
      </c>
      <c r="AL1455">
        <f>IF(HR[[#This Row],[WorkLifeBalance]]&lt;=2,1,0)</f>
        <v>1</v>
      </c>
      <c r="AM1455">
        <f>IF(HR[[#This Row],[MonthlyIncome]]&lt;AVERAGE(HR[MonthlyIncome]),1,0)</f>
        <v>0</v>
      </c>
      <c r="AN1455">
        <f>IF(HR[[#This Row],[EnvironmentSatisfaction]]&lt;=2,1,0)</f>
        <v>1</v>
      </c>
      <c r="AO1455">
        <f>IF(HR[[#This Row],[YearsSinceLastPromotion]]&gt;4,1,0)</f>
        <v>0</v>
      </c>
      <c r="AP1455">
        <f>(HR[[#This Row],[OverTimeFlag]]*1.5+HR[[#This Row],[LowJobSatisFlag]]*2.5+HR[[#This Row],[LowWLBFlag]]*2+HR[[#This Row],[LowSalaryFlag]]*1.5+HR[[#This Row],[LowEnviFlag]]*2+HR[[#This Row],[LowProFlag]]*0.5)/10</f>
        <v>0.4</v>
      </c>
      <c r="AQ1455" t="str">
        <f>IF(A1455&gt;=_xlfn.PERCENTILE.INC($A$2:$A$1000,0.8),"High Risk",
IF(HR[[#This Row],[AttritionRiskScore]]&gt;=_xlfn.PERCENTILE.INC($AP$2:$AP$1000,0.5),"Medium Risk","Low Risk"))</f>
        <v>Medium Risk</v>
      </c>
      <c r="AR1455">
        <f>(HR[[#This Row],[OverTimeFlag]]*4+HR[[#This Row],[LowWLBFlag]]*3+HR[[#This Row],[LowJobSatisFlag]]*2+HR[[#This Row],[LowProFlag]]*1)/10</f>
        <v>0.3</v>
      </c>
      <c r="AS1455" t="str">
        <f t="shared" si="22"/>
        <v>Low Burnout</v>
      </c>
      <c r="AT1455" t="str">
        <f>IF(HR[[#This Row],[YearsSinceLastPromotion]]&gt;4,"High Stagnation",
IF(HR[[#This Row],[YearsSinceLastPromotion]]&gt;=3,"Medium Stagnation","Low Stagnation"))</f>
        <v>Low Stagnation</v>
      </c>
      <c r="AU1455" t="str">
        <f>IF(HR[[#This Row],[MonthlyIncome]]&lt;4000,"Low Salary",
IF(HR[[#This Row],[MonthlyIncome]]&lt;8000,"Medium Salary","High Salary"))</f>
        <v>Medium Salary</v>
      </c>
    </row>
    <row r="1456" spans="1:47">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IF(HR[[#This Row],[OverTime]]="Yes",1,0)</f>
        <v>0</v>
      </c>
      <c r="AK1456">
        <f>IF(HR[[#This Row],[JobSatisfaction]]&lt;=2,1,0)</f>
        <v>0</v>
      </c>
      <c r="AL1456">
        <f>IF(HR[[#This Row],[WorkLifeBalance]]&lt;=2,1,0)</f>
        <v>0</v>
      </c>
      <c r="AM1456">
        <f>IF(HR[[#This Row],[MonthlyIncome]]&lt;AVERAGE(HR[MonthlyIncome]),1,0)</f>
        <v>1</v>
      </c>
      <c r="AN1456">
        <f>IF(HR[[#This Row],[EnvironmentSatisfaction]]&lt;=2,1,0)</f>
        <v>0</v>
      </c>
      <c r="AO1456">
        <f>IF(HR[[#This Row],[YearsSinceLastPromotion]]&gt;4,1,0)</f>
        <v>0</v>
      </c>
      <c r="AP1456">
        <f>(HR[[#This Row],[OverTimeFlag]]*1.5+HR[[#This Row],[LowJobSatisFlag]]*2.5+HR[[#This Row],[LowWLBFlag]]*2+HR[[#This Row],[LowSalaryFlag]]*1.5+HR[[#This Row],[LowEnviFlag]]*2+HR[[#This Row],[LowProFlag]]*0.5)/10</f>
        <v>0.15</v>
      </c>
      <c r="AQ1456" t="str">
        <f>IF(A1456&gt;=_xlfn.PERCENTILE.INC($A$2:$A$1000,0.8),"High Risk",
IF(HR[[#This Row],[AttritionRiskScore]]&gt;=_xlfn.PERCENTILE.INC($AP$2:$AP$1000,0.5),"Medium Risk","Low Risk"))</f>
        <v>High Risk</v>
      </c>
      <c r="AR1456">
        <f>(HR[[#This Row],[OverTimeFlag]]*4+HR[[#This Row],[LowWLBFlag]]*3+HR[[#This Row],[LowJobSatisFlag]]*2+HR[[#This Row],[LowProFlag]]*1)/10</f>
        <v>0</v>
      </c>
      <c r="AS1456" t="str">
        <f t="shared" si="22"/>
        <v>Low Burnout</v>
      </c>
      <c r="AT1456" t="str">
        <f>IF(HR[[#This Row],[YearsSinceLastPromotion]]&gt;4,"High Stagnation",
IF(HR[[#This Row],[YearsSinceLastPromotion]]&gt;=3,"Medium Stagnation","Low Stagnation"))</f>
        <v>Low Stagnation</v>
      </c>
      <c r="AU1456" t="str">
        <f>IF(HR[[#This Row],[MonthlyIncome]]&lt;4000,"Low Salary",
IF(HR[[#This Row],[MonthlyIncome]]&lt;8000,"Medium Salary","High Salary"))</f>
        <v>Medium Salary</v>
      </c>
    </row>
    <row r="1457" spans="1:47">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IF(HR[[#This Row],[OverTime]]="Yes",1,0)</f>
        <v>0</v>
      </c>
      <c r="AK1457">
        <f>IF(HR[[#This Row],[JobSatisfaction]]&lt;=2,1,0)</f>
        <v>0</v>
      </c>
      <c r="AL1457">
        <f>IF(HR[[#This Row],[WorkLifeBalance]]&lt;=2,1,0)</f>
        <v>0</v>
      </c>
      <c r="AM1457">
        <f>IF(HR[[#This Row],[MonthlyIncome]]&lt;AVERAGE(HR[MonthlyIncome]),1,0)</f>
        <v>1</v>
      </c>
      <c r="AN1457">
        <f>IF(HR[[#This Row],[EnvironmentSatisfaction]]&lt;=2,1,0)</f>
        <v>0</v>
      </c>
      <c r="AO1457">
        <f>IF(HR[[#This Row],[YearsSinceLastPromotion]]&gt;4,1,0)</f>
        <v>0</v>
      </c>
      <c r="AP1457">
        <f>(HR[[#This Row],[OverTimeFlag]]*1.5+HR[[#This Row],[LowJobSatisFlag]]*2.5+HR[[#This Row],[LowWLBFlag]]*2+HR[[#This Row],[LowSalaryFlag]]*1.5+HR[[#This Row],[LowEnviFlag]]*2+HR[[#This Row],[LowProFlag]]*0.5)/10</f>
        <v>0.15</v>
      </c>
      <c r="AQ1457" t="str">
        <f>IF(A1457&gt;=_xlfn.PERCENTILE.INC($A$2:$A$1000,0.8),"High Risk",
IF(HR[[#This Row],[AttritionRiskScore]]&gt;=_xlfn.PERCENTILE.INC($AP$2:$AP$1000,0.5),"Medium Risk","Low Risk"))</f>
        <v>Low Risk</v>
      </c>
      <c r="AR1457">
        <f>(HR[[#This Row],[OverTimeFlag]]*4+HR[[#This Row],[LowWLBFlag]]*3+HR[[#This Row],[LowJobSatisFlag]]*2+HR[[#This Row],[LowProFlag]]*1)/10</f>
        <v>0</v>
      </c>
      <c r="AS1457" t="str">
        <f t="shared" si="22"/>
        <v>Low Burnout</v>
      </c>
      <c r="AT1457" t="str">
        <f>IF(HR[[#This Row],[YearsSinceLastPromotion]]&gt;4,"High Stagnation",
IF(HR[[#This Row],[YearsSinceLastPromotion]]&gt;=3,"Medium Stagnation","Low Stagnation"))</f>
        <v>Low Stagnation</v>
      </c>
      <c r="AU1457" t="str">
        <f>IF(HR[[#This Row],[MonthlyIncome]]&lt;4000,"Low Salary",
IF(HR[[#This Row],[MonthlyIncome]]&lt;8000,"Medium Salary","High Salary"))</f>
        <v>Low Salary</v>
      </c>
    </row>
    <row r="1458" spans="1:47">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IF(HR[[#This Row],[OverTime]]="Yes",1,0)</f>
        <v>1</v>
      </c>
      <c r="AK1458">
        <f>IF(HR[[#This Row],[JobSatisfaction]]&lt;=2,1,0)</f>
        <v>0</v>
      </c>
      <c r="AL1458">
        <f>IF(HR[[#This Row],[WorkLifeBalance]]&lt;=2,1,0)</f>
        <v>0</v>
      </c>
      <c r="AM1458">
        <f>IF(HR[[#This Row],[MonthlyIncome]]&lt;AVERAGE(HR[MonthlyIncome]),1,0)</f>
        <v>1</v>
      </c>
      <c r="AN1458">
        <f>IF(HR[[#This Row],[EnvironmentSatisfaction]]&lt;=2,1,0)</f>
        <v>0</v>
      </c>
      <c r="AO1458">
        <f>IF(HR[[#This Row],[YearsSinceLastPromotion]]&gt;4,1,0)</f>
        <v>0</v>
      </c>
      <c r="AP1458">
        <f>(HR[[#This Row],[OverTimeFlag]]*1.5+HR[[#This Row],[LowJobSatisFlag]]*2.5+HR[[#This Row],[LowWLBFlag]]*2+HR[[#This Row],[LowSalaryFlag]]*1.5+HR[[#This Row],[LowEnviFlag]]*2+HR[[#This Row],[LowProFlag]]*0.5)/10</f>
        <v>0.3</v>
      </c>
      <c r="AQ1458" t="str">
        <f>IF(A1458&gt;=_xlfn.PERCENTILE.INC($A$2:$A$1000,0.8),"High Risk",
IF(HR[[#This Row],[AttritionRiskScore]]&gt;=_xlfn.PERCENTILE.INC($AP$2:$AP$1000,0.5),"Medium Risk","Low Risk"))</f>
        <v>Low Risk</v>
      </c>
      <c r="AR1458">
        <f>(HR[[#This Row],[OverTimeFlag]]*4+HR[[#This Row],[LowWLBFlag]]*3+HR[[#This Row],[LowJobSatisFlag]]*2+HR[[#This Row],[LowProFlag]]*1)/10</f>
        <v>0.4</v>
      </c>
      <c r="AS1458" t="str">
        <f t="shared" si="22"/>
        <v>Medium Burnout</v>
      </c>
      <c r="AT1458" t="str">
        <f>IF(HR[[#This Row],[YearsSinceLastPromotion]]&gt;4,"High Stagnation",
IF(HR[[#This Row],[YearsSinceLastPromotion]]&gt;=3,"Medium Stagnation","Low Stagnation"))</f>
        <v>Low Stagnation</v>
      </c>
      <c r="AU1458" t="str">
        <f>IF(HR[[#This Row],[MonthlyIncome]]&lt;4000,"Low Salary",
IF(HR[[#This Row],[MonthlyIncome]]&lt;8000,"Medium Salary","High Salary"))</f>
        <v>Medium Salary</v>
      </c>
    </row>
    <row r="1459" spans="1:47">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IF(HR[[#This Row],[OverTime]]="Yes",1,0)</f>
        <v>0</v>
      </c>
      <c r="AK1459">
        <f>IF(HR[[#This Row],[JobSatisfaction]]&lt;=2,1,0)</f>
        <v>0</v>
      </c>
      <c r="AL1459">
        <f>IF(HR[[#This Row],[WorkLifeBalance]]&lt;=2,1,0)</f>
        <v>0</v>
      </c>
      <c r="AM1459">
        <f>IF(HR[[#This Row],[MonthlyIncome]]&lt;AVERAGE(HR[MonthlyIncome]),1,0)</f>
        <v>1</v>
      </c>
      <c r="AN1459">
        <f>IF(HR[[#This Row],[EnvironmentSatisfaction]]&lt;=2,1,0)</f>
        <v>0</v>
      </c>
      <c r="AO1459">
        <f>IF(HR[[#This Row],[YearsSinceLastPromotion]]&gt;4,1,0)</f>
        <v>0</v>
      </c>
      <c r="AP1459">
        <f>(HR[[#This Row],[OverTimeFlag]]*1.5+HR[[#This Row],[LowJobSatisFlag]]*2.5+HR[[#This Row],[LowWLBFlag]]*2+HR[[#This Row],[LowSalaryFlag]]*1.5+HR[[#This Row],[LowEnviFlag]]*2+HR[[#This Row],[LowProFlag]]*0.5)/10</f>
        <v>0.15</v>
      </c>
      <c r="AQ1459" t="str">
        <f>IF(A1459&gt;=_xlfn.PERCENTILE.INC($A$2:$A$1000,0.8),"High Risk",
IF(HR[[#This Row],[AttritionRiskScore]]&gt;=_xlfn.PERCENTILE.INC($AP$2:$AP$1000,0.5),"Medium Risk","Low Risk"))</f>
        <v>Low Risk</v>
      </c>
      <c r="AR1459">
        <f>(HR[[#This Row],[OverTimeFlag]]*4+HR[[#This Row],[LowWLBFlag]]*3+HR[[#This Row],[LowJobSatisFlag]]*2+HR[[#This Row],[LowProFlag]]*1)/10</f>
        <v>0</v>
      </c>
      <c r="AS1459" t="str">
        <f t="shared" si="22"/>
        <v>Low Burnout</v>
      </c>
      <c r="AT1459" t="str">
        <f>IF(HR[[#This Row],[YearsSinceLastPromotion]]&gt;4,"High Stagnation",
IF(HR[[#This Row],[YearsSinceLastPromotion]]&gt;=3,"Medium Stagnation","Low Stagnation"))</f>
        <v>Low Stagnation</v>
      </c>
      <c r="AU1459" t="str">
        <f>IF(HR[[#This Row],[MonthlyIncome]]&lt;4000,"Low Salary",
IF(HR[[#This Row],[MonthlyIncome]]&lt;8000,"Medium Salary","High Salary"))</f>
        <v>Low Salary</v>
      </c>
    </row>
    <row r="1460" spans="1:47">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IF(HR[[#This Row],[OverTime]]="Yes",1,0)</f>
        <v>0</v>
      </c>
      <c r="AK1460">
        <f>IF(HR[[#This Row],[JobSatisfaction]]&lt;=2,1,0)</f>
        <v>0</v>
      </c>
      <c r="AL1460">
        <f>IF(HR[[#This Row],[WorkLifeBalance]]&lt;=2,1,0)</f>
        <v>0</v>
      </c>
      <c r="AM1460">
        <f>IF(HR[[#This Row],[MonthlyIncome]]&lt;AVERAGE(HR[MonthlyIncome]),1,0)</f>
        <v>1</v>
      </c>
      <c r="AN1460">
        <f>IF(HR[[#This Row],[EnvironmentSatisfaction]]&lt;=2,1,0)</f>
        <v>0</v>
      </c>
      <c r="AO1460">
        <f>IF(HR[[#This Row],[YearsSinceLastPromotion]]&gt;4,1,0)</f>
        <v>0</v>
      </c>
      <c r="AP1460">
        <f>(HR[[#This Row],[OverTimeFlag]]*1.5+HR[[#This Row],[LowJobSatisFlag]]*2.5+HR[[#This Row],[LowWLBFlag]]*2+HR[[#This Row],[LowSalaryFlag]]*1.5+HR[[#This Row],[LowEnviFlag]]*2+HR[[#This Row],[LowProFlag]]*0.5)/10</f>
        <v>0.15</v>
      </c>
      <c r="AQ1460" t="str">
        <f>IF(A1460&gt;=_xlfn.PERCENTILE.INC($A$2:$A$1000,0.8),"High Risk",
IF(HR[[#This Row],[AttritionRiskScore]]&gt;=_xlfn.PERCENTILE.INC($AP$2:$AP$1000,0.5),"Medium Risk","Low Risk"))</f>
        <v>Low Risk</v>
      </c>
      <c r="AR1460">
        <f>(HR[[#This Row],[OverTimeFlag]]*4+HR[[#This Row],[LowWLBFlag]]*3+HR[[#This Row],[LowJobSatisFlag]]*2+HR[[#This Row],[LowProFlag]]*1)/10</f>
        <v>0</v>
      </c>
      <c r="AS1460" t="str">
        <f t="shared" si="22"/>
        <v>Low Burnout</v>
      </c>
      <c r="AT1460" t="str">
        <f>IF(HR[[#This Row],[YearsSinceLastPromotion]]&gt;4,"High Stagnation",
IF(HR[[#This Row],[YearsSinceLastPromotion]]&gt;=3,"Medium Stagnation","Low Stagnation"))</f>
        <v>Low Stagnation</v>
      </c>
      <c r="AU1460" t="str">
        <f>IF(HR[[#This Row],[MonthlyIncome]]&lt;4000,"Low Salary",
IF(HR[[#This Row],[MonthlyIncome]]&lt;8000,"Medium Salary","High Salary"))</f>
        <v>Low Salary</v>
      </c>
    </row>
    <row r="1461" spans="1:47">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IF(HR[[#This Row],[OverTime]]="Yes",1,0)</f>
        <v>1</v>
      </c>
      <c r="AK1461">
        <f>IF(HR[[#This Row],[JobSatisfaction]]&lt;=2,1,0)</f>
        <v>1</v>
      </c>
      <c r="AL1461">
        <f>IF(HR[[#This Row],[WorkLifeBalance]]&lt;=2,1,0)</f>
        <v>0</v>
      </c>
      <c r="AM1461">
        <f>IF(HR[[#This Row],[MonthlyIncome]]&lt;AVERAGE(HR[MonthlyIncome]),1,0)</f>
        <v>1</v>
      </c>
      <c r="AN1461">
        <f>IF(HR[[#This Row],[EnvironmentSatisfaction]]&lt;=2,1,0)</f>
        <v>0</v>
      </c>
      <c r="AO1461">
        <f>IF(HR[[#This Row],[YearsSinceLastPromotion]]&gt;4,1,0)</f>
        <v>0</v>
      </c>
      <c r="AP1461">
        <f>(HR[[#This Row],[OverTimeFlag]]*1.5+HR[[#This Row],[LowJobSatisFlag]]*2.5+HR[[#This Row],[LowWLBFlag]]*2+HR[[#This Row],[LowSalaryFlag]]*1.5+HR[[#This Row],[LowEnviFlag]]*2+HR[[#This Row],[LowProFlag]]*0.5)/10</f>
        <v>0.55000000000000004</v>
      </c>
      <c r="AQ1461" t="str">
        <f>IF(A1461&gt;=_xlfn.PERCENTILE.INC($A$2:$A$1000,0.8),"High Risk",
IF(HR[[#This Row],[AttritionRiskScore]]&gt;=_xlfn.PERCENTILE.INC($AP$2:$AP$1000,0.5),"Medium Risk","Low Risk"))</f>
        <v>Medium Risk</v>
      </c>
      <c r="AR1461">
        <f>(HR[[#This Row],[OverTimeFlag]]*4+HR[[#This Row],[LowWLBFlag]]*3+HR[[#This Row],[LowJobSatisFlag]]*2+HR[[#This Row],[LowProFlag]]*1)/10</f>
        <v>0.6</v>
      </c>
      <c r="AS1461" t="str">
        <f t="shared" si="22"/>
        <v>Medium Burnout</v>
      </c>
      <c r="AT1461" t="str">
        <f>IF(HR[[#This Row],[YearsSinceLastPromotion]]&gt;4,"High Stagnation",
IF(HR[[#This Row],[YearsSinceLastPromotion]]&gt;=3,"Medium Stagnation","Low Stagnation"))</f>
        <v>Low Stagnation</v>
      </c>
      <c r="AU1461" t="str">
        <f>IF(HR[[#This Row],[MonthlyIncome]]&lt;4000,"Low Salary",
IF(HR[[#This Row],[MonthlyIncome]]&lt;8000,"Medium Salary","High Salary"))</f>
        <v>Medium Salary</v>
      </c>
    </row>
    <row r="1462" spans="1:47">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IF(HR[[#This Row],[OverTime]]="Yes",1,0)</f>
        <v>0</v>
      </c>
      <c r="AK1462">
        <f>IF(HR[[#This Row],[JobSatisfaction]]&lt;=2,1,0)</f>
        <v>1</v>
      </c>
      <c r="AL1462">
        <f>IF(HR[[#This Row],[WorkLifeBalance]]&lt;=2,1,0)</f>
        <v>1</v>
      </c>
      <c r="AM1462">
        <f>IF(HR[[#This Row],[MonthlyIncome]]&lt;AVERAGE(HR[MonthlyIncome]),1,0)</f>
        <v>1</v>
      </c>
      <c r="AN1462">
        <f>IF(HR[[#This Row],[EnvironmentSatisfaction]]&lt;=2,1,0)</f>
        <v>0</v>
      </c>
      <c r="AO1462">
        <f>IF(HR[[#This Row],[YearsSinceLastPromotion]]&gt;4,1,0)</f>
        <v>0</v>
      </c>
      <c r="AP1462">
        <f>(HR[[#This Row],[OverTimeFlag]]*1.5+HR[[#This Row],[LowJobSatisFlag]]*2.5+HR[[#This Row],[LowWLBFlag]]*2+HR[[#This Row],[LowSalaryFlag]]*1.5+HR[[#This Row],[LowEnviFlag]]*2+HR[[#This Row],[LowProFlag]]*0.5)/10</f>
        <v>0.6</v>
      </c>
      <c r="AQ1462" t="str">
        <f>IF(A1462&gt;=_xlfn.PERCENTILE.INC($A$2:$A$1000,0.8),"High Risk",
IF(HR[[#This Row],[AttritionRiskScore]]&gt;=_xlfn.PERCENTILE.INC($AP$2:$AP$1000,0.5),"Medium Risk","Low Risk"))</f>
        <v>Medium Risk</v>
      </c>
      <c r="AR1462">
        <f>(HR[[#This Row],[OverTimeFlag]]*4+HR[[#This Row],[LowWLBFlag]]*3+HR[[#This Row],[LowJobSatisFlag]]*2+HR[[#This Row],[LowProFlag]]*1)/10</f>
        <v>0.5</v>
      </c>
      <c r="AS1462" t="str">
        <f t="shared" si="22"/>
        <v>Medium Burnout</v>
      </c>
      <c r="AT1462" t="str">
        <f>IF(HR[[#This Row],[YearsSinceLastPromotion]]&gt;4,"High Stagnation",
IF(HR[[#This Row],[YearsSinceLastPromotion]]&gt;=3,"Medium Stagnation","Low Stagnation"))</f>
        <v>Low Stagnation</v>
      </c>
      <c r="AU1462" t="str">
        <f>IF(HR[[#This Row],[MonthlyIncome]]&lt;4000,"Low Salary",
IF(HR[[#This Row],[MonthlyIncome]]&lt;8000,"Medium Salary","High Salary"))</f>
        <v>Low Salary</v>
      </c>
    </row>
    <row r="1463" spans="1:47">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IF(HR[[#This Row],[OverTime]]="Yes",1,0)</f>
        <v>1</v>
      </c>
      <c r="AK1463">
        <f>IF(HR[[#This Row],[JobSatisfaction]]&lt;=2,1,0)</f>
        <v>1</v>
      </c>
      <c r="AL1463">
        <f>IF(HR[[#This Row],[WorkLifeBalance]]&lt;=2,1,0)</f>
        <v>0</v>
      </c>
      <c r="AM1463">
        <f>IF(HR[[#This Row],[MonthlyIncome]]&lt;AVERAGE(HR[MonthlyIncome]),1,0)</f>
        <v>0</v>
      </c>
      <c r="AN1463">
        <f>IF(HR[[#This Row],[EnvironmentSatisfaction]]&lt;=2,1,0)</f>
        <v>0</v>
      </c>
      <c r="AO1463">
        <f>IF(HR[[#This Row],[YearsSinceLastPromotion]]&gt;4,1,0)</f>
        <v>0</v>
      </c>
      <c r="AP1463">
        <f>(HR[[#This Row],[OverTimeFlag]]*1.5+HR[[#This Row],[LowJobSatisFlag]]*2.5+HR[[#This Row],[LowWLBFlag]]*2+HR[[#This Row],[LowSalaryFlag]]*1.5+HR[[#This Row],[LowEnviFlag]]*2+HR[[#This Row],[LowProFlag]]*0.5)/10</f>
        <v>0.4</v>
      </c>
      <c r="AQ1463" t="str">
        <f>IF(A1463&gt;=_xlfn.PERCENTILE.INC($A$2:$A$1000,0.8),"High Risk",
IF(HR[[#This Row],[AttritionRiskScore]]&gt;=_xlfn.PERCENTILE.INC($AP$2:$AP$1000,0.5),"Medium Risk","Low Risk"))</f>
        <v>High Risk</v>
      </c>
      <c r="AR1463">
        <f>(HR[[#This Row],[OverTimeFlag]]*4+HR[[#This Row],[LowWLBFlag]]*3+HR[[#This Row],[LowJobSatisFlag]]*2+HR[[#This Row],[LowProFlag]]*1)/10</f>
        <v>0.6</v>
      </c>
      <c r="AS1463" t="str">
        <f t="shared" si="22"/>
        <v>Medium Burnout</v>
      </c>
      <c r="AT1463" t="str">
        <f>IF(HR[[#This Row],[YearsSinceLastPromotion]]&gt;4,"High Stagnation",
IF(HR[[#This Row],[YearsSinceLastPromotion]]&gt;=3,"Medium Stagnation","Low Stagnation"))</f>
        <v>Low Stagnation</v>
      </c>
      <c r="AU1463" t="str">
        <f>IF(HR[[#This Row],[MonthlyIncome]]&lt;4000,"Low Salary",
IF(HR[[#This Row],[MonthlyIncome]]&lt;8000,"Medium Salary","High Salary"))</f>
        <v>High Salary</v>
      </c>
    </row>
    <row r="1464" spans="1:47">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IF(HR[[#This Row],[OverTime]]="Yes",1,0)</f>
        <v>0</v>
      </c>
      <c r="AK1464">
        <f>IF(HR[[#This Row],[JobSatisfaction]]&lt;=2,1,0)</f>
        <v>0</v>
      </c>
      <c r="AL1464">
        <f>IF(HR[[#This Row],[WorkLifeBalance]]&lt;=2,1,0)</f>
        <v>1</v>
      </c>
      <c r="AM1464">
        <f>IF(HR[[#This Row],[MonthlyIncome]]&lt;AVERAGE(HR[MonthlyIncome]),1,0)</f>
        <v>0</v>
      </c>
      <c r="AN1464">
        <f>IF(HR[[#This Row],[EnvironmentSatisfaction]]&lt;=2,1,0)</f>
        <v>1</v>
      </c>
      <c r="AO1464">
        <f>IF(HR[[#This Row],[YearsSinceLastPromotion]]&gt;4,1,0)</f>
        <v>1</v>
      </c>
      <c r="AP1464">
        <f>(HR[[#This Row],[OverTimeFlag]]*1.5+HR[[#This Row],[LowJobSatisFlag]]*2.5+HR[[#This Row],[LowWLBFlag]]*2+HR[[#This Row],[LowSalaryFlag]]*1.5+HR[[#This Row],[LowEnviFlag]]*2+HR[[#This Row],[LowProFlag]]*0.5)/10</f>
        <v>0.45</v>
      </c>
      <c r="AQ1464" t="str">
        <f>IF(A1464&gt;=_xlfn.PERCENTILE.INC($A$2:$A$1000,0.8),"High Risk",
IF(HR[[#This Row],[AttritionRiskScore]]&gt;=_xlfn.PERCENTILE.INC($AP$2:$AP$1000,0.5),"Medium Risk","Low Risk"))</f>
        <v>Medium Risk</v>
      </c>
      <c r="AR1464">
        <f>(HR[[#This Row],[OverTimeFlag]]*4+HR[[#This Row],[LowWLBFlag]]*3+HR[[#This Row],[LowJobSatisFlag]]*2+HR[[#This Row],[LowProFlag]]*1)/10</f>
        <v>0.4</v>
      </c>
      <c r="AS1464" t="str">
        <f t="shared" si="22"/>
        <v>Medium Burnout</v>
      </c>
      <c r="AT1464" t="str">
        <f>IF(HR[[#This Row],[YearsSinceLastPromotion]]&gt;4,"High Stagnation",
IF(HR[[#This Row],[YearsSinceLastPromotion]]&gt;=3,"Medium Stagnation","Low Stagnation"))</f>
        <v>High Stagnation</v>
      </c>
      <c r="AU1464" t="str">
        <f>IF(HR[[#This Row],[MonthlyIncome]]&lt;4000,"Low Salary",
IF(HR[[#This Row],[MonthlyIncome]]&lt;8000,"Medium Salary","High Salary"))</f>
        <v>High Salary</v>
      </c>
    </row>
    <row r="1465" spans="1:47">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IF(HR[[#This Row],[OverTime]]="Yes",1,0)</f>
        <v>0</v>
      </c>
      <c r="AK1465">
        <f>IF(HR[[#This Row],[JobSatisfaction]]&lt;=2,1,0)</f>
        <v>1</v>
      </c>
      <c r="AL1465">
        <f>IF(HR[[#This Row],[WorkLifeBalance]]&lt;=2,1,0)</f>
        <v>0</v>
      </c>
      <c r="AM1465">
        <f>IF(HR[[#This Row],[MonthlyIncome]]&lt;AVERAGE(HR[MonthlyIncome]),1,0)</f>
        <v>0</v>
      </c>
      <c r="AN1465">
        <f>IF(HR[[#This Row],[EnvironmentSatisfaction]]&lt;=2,1,0)</f>
        <v>1</v>
      </c>
      <c r="AO1465">
        <f>IF(HR[[#This Row],[YearsSinceLastPromotion]]&gt;4,1,0)</f>
        <v>0</v>
      </c>
      <c r="AP1465">
        <f>(HR[[#This Row],[OverTimeFlag]]*1.5+HR[[#This Row],[LowJobSatisFlag]]*2.5+HR[[#This Row],[LowWLBFlag]]*2+HR[[#This Row],[LowSalaryFlag]]*1.5+HR[[#This Row],[LowEnviFlag]]*2+HR[[#This Row],[LowProFlag]]*0.5)/10</f>
        <v>0.45</v>
      </c>
      <c r="AQ1465" t="str">
        <f>IF(A1465&gt;=_xlfn.PERCENTILE.INC($A$2:$A$1000,0.8),"High Risk",
IF(HR[[#This Row],[AttritionRiskScore]]&gt;=_xlfn.PERCENTILE.INC($AP$2:$AP$1000,0.5),"Medium Risk","Low Risk"))</f>
        <v>Medium Risk</v>
      </c>
      <c r="AR1465">
        <f>(HR[[#This Row],[OverTimeFlag]]*4+HR[[#This Row],[LowWLBFlag]]*3+HR[[#This Row],[LowJobSatisFlag]]*2+HR[[#This Row],[LowProFlag]]*1)/10</f>
        <v>0.2</v>
      </c>
      <c r="AS1465" t="str">
        <f t="shared" si="22"/>
        <v>Low Burnout</v>
      </c>
      <c r="AT1465" t="str">
        <f>IF(HR[[#This Row],[YearsSinceLastPromotion]]&gt;4,"High Stagnation",
IF(HR[[#This Row],[YearsSinceLastPromotion]]&gt;=3,"Medium Stagnation","Low Stagnation"))</f>
        <v>Low Stagnation</v>
      </c>
      <c r="AU1465" t="str">
        <f>IF(HR[[#This Row],[MonthlyIncome]]&lt;4000,"Low Salary",
IF(HR[[#This Row],[MonthlyIncome]]&lt;8000,"Medium Salary","High Salary"))</f>
        <v>High Salary</v>
      </c>
    </row>
    <row r="1466" spans="1:47">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IF(HR[[#This Row],[OverTime]]="Yes",1,0)</f>
        <v>0</v>
      </c>
      <c r="AK1466">
        <f>IF(HR[[#This Row],[JobSatisfaction]]&lt;=2,1,0)</f>
        <v>0</v>
      </c>
      <c r="AL1466">
        <f>IF(HR[[#This Row],[WorkLifeBalance]]&lt;=2,1,0)</f>
        <v>0</v>
      </c>
      <c r="AM1466">
        <f>IF(HR[[#This Row],[MonthlyIncome]]&lt;AVERAGE(HR[MonthlyIncome]),1,0)</f>
        <v>1</v>
      </c>
      <c r="AN1466">
        <f>IF(HR[[#This Row],[EnvironmentSatisfaction]]&lt;=2,1,0)</f>
        <v>0</v>
      </c>
      <c r="AO1466">
        <f>IF(HR[[#This Row],[YearsSinceLastPromotion]]&gt;4,1,0)</f>
        <v>0</v>
      </c>
      <c r="AP1466">
        <f>(HR[[#This Row],[OverTimeFlag]]*1.5+HR[[#This Row],[LowJobSatisFlag]]*2.5+HR[[#This Row],[LowWLBFlag]]*2+HR[[#This Row],[LowSalaryFlag]]*1.5+HR[[#This Row],[LowEnviFlag]]*2+HR[[#This Row],[LowProFlag]]*0.5)/10</f>
        <v>0.15</v>
      </c>
      <c r="AQ1466" t="str">
        <f>IF(A1466&gt;=_xlfn.PERCENTILE.INC($A$2:$A$1000,0.8),"High Risk",
IF(HR[[#This Row],[AttritionRiskScore]]&gt;=_xlfn.PERCENTILE.INC($AP$2:$AP$1000,0.5),"Medium Risk","Low Risk"))</f>
        <v>Low Risk</v>
      </c>
      <c r="AR1466">
        <f>(HR[[#This Row],[OverTimeFlag]]*4+HR[[#This Row],[LowWLBFlag]]*3+HR[[#This Row],[LowJobSatisFlag]]*2+HR[[#This Row],[LowProFlag]]*1)/10</f>
        <v>0</v>
      </c>
      <c r="AS1466" t="str">
        <f t="shared" si="22"/>
        <v>Low Burnout</v>
      </c>
      <c r="AT1466" t="str">
        <f>IF(HR[[#This Row],[YearsSinceLastPromotion]]&gt;4,"High Stagnation",
IF(HR[[#This Row],[YearsSinceLastPromotion]]&gt;=3,"Medium Stagnation","Low Stagnation"))</f>
        <v>Low Stagnation</v>
      </c>
      <c r="AU1466" t="str">
        <f>IF(HR[[#This Row],[MonthlyIncome]]&lt;4000,"Low Salary",
IF(HR[[#This Row],[MonthlyIncome]]&lt;8000,"Medium Salary","High Salary"))</f>
        <v>Low Salary</v>
      </c>
    </row>
    <row r="1467" spans="1:47">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IF(HR[[#This Row],[OverTime]]="Yes",1,0)</f>
        <v>0</v>
      </c>
      <c r="AK1467">
        <f>IF(HR[[#This Row],[JobSatisfaction]]&lt;=2,1,0)</f>
        <v>0</v>
      </c>
      <c r="AL1467">
        <f>IF(HR[[#This Row],[WorkLifeBalance]]&lt;=2,1,0)</f>
        <v>0</v>
      </c>
      <c r="AM1467">
        <f>IF(HR[[#This Row],[MonthlyIncome]]&lt;AVERAGE(HR[MonthlyIncome]),1,0)</f>
        <v>1</v>
      </c>
      <c r="AN1467">
        <f>IF(HR[[#This Row],[EnvironmentSatisfaction]]&lt;=2,1,0)</f>
        <v>0</v>
      </c>
      <c r="AO1467">
        <f>IF(HR[[#This Row],[YearsSinceLastPromotion]]&gt;4,1,0)</f>
        <v>0</v>
      </c>
      <c r="AP1467">
        <f>(HR[[#This Row],[OverTimeFlag]]*1.5+HR[[#This Row],[LowJobSatisFlag]]*2.5+HR[[#This Row],[LowWLBFlag]]*2+HR[[#This Row],[LowSalaryFlag]]*1.5+HR[[#This Row],[LowEnviFlag]]*2+HR[[#This Row],[LowProFlag]]*0.5)/10</f>
        <v>0.15</v>
      </c>
      <c r="AQ1467" t="str">
        <f>IF(A1467&gt;=_xlfn.PERCENTILE.INC($A$2:$A$1000,0.8),"High Risk",
IF(HR[[#This Row],[AttritionRiskScore]]&gt;=_xlfn.PERCENTILE.INC($AP$2:$AP$1000,0.5),"Medium Risk","Low Risk"))</f>
        <v>Low Risk</v>
      </c>
      <c r="AR1467">
        <f>(HR[[#This Row],[OverTimeFlag]]*4+HR[[#This Row],[LowWLBFlag]]*3+HR[[#This Row],[LowJobSatisFlag]]*2+HR[[#This Row],[LowProFlag]]*1)/10</f>
        <v>0</v>
      </c>
      <c r="AS1467" t="str">
        <f t="shared" si="22"/>
        <v>Low Burnout</v>
      </c>
      <c r="AT1467" t="str">
        <f>IF(HR[[#This Row],[YearsSinceLastPromotion]]&gt;4,"High Stagnation",
IF(HR[[#This Row],[YearsSinceLastPromotion]]&gt;=3,"Medium Stagnation","Low Stagnation"))</f>
        <v>Low Stagnation</v>
      </c>
      <c r="AU1467" t="str">
        <f>IF(HR[[#This Row],[MonthlyIncome]]&lt;4000,"Low Salary",
IF(HR[[#This Row],[MonthlyIncome]]&lt;8000,"Medium Salary","High Salary"))</f>
        <v>Low Salary</v>
      </c>
    </row>
    <row r="1468" spans="1:47">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IF(HR[[#This Row],[OverTime]]="Yes",1,0)</f>
        <v>0</v>
      </c>
      <c r="AK1468">
        <f>IF(HR[[#This Row],[JobSatisfaction]]&lt;=2,1,0)</f>
        <v>1</v>
      </c>
      <c r="AL1468">
        <f>IF(HR[[#This Row],[WorkLifeBalance]]&lt;=2,1,0)</f>
        <v>0</v>
      </c>
      <c r="AM1468">
        <f>IF(HR[[#This Row],[MonthlyIncome]]&lt;AVERAGE(HR[MonthlyIncome]),1,0)</f>
        <v>0</v>
      </c>
      <c r="AN1468">
        <f>IF(HR[[#This Row],[EnvironmentSatisfaction]]&lt;=2,1,0)</f>
        <v>0</v>
      </c>
      <c r="AO1468">
        <f>IF(HR[[#This Row],[YearsSinceLastPromotion]]&gt;4,1,0)</f>
        <v>0</v>
      </c>
      <c r="AP1468">
        <f>(HR[[#This Row],[OverTimeFlag]]*1.5+HR[[#This Row],[LowJobSatisFlag]]*2.5+HR[[#This Row],[LowWLBFlag]]*2+HR[[#This Row],[LowSalaryFlag]]*1.5+HR[[#This Row],[LowEnviFlag]]*2+HR[[#This Row],[LowProFlag]]*0.5)/10</f>
        <v>0.25</v>
      </c>
      <c r="AQ1468" t="str">
        <f>IF(A1468&gt;=_xlfn.PERCENTILE.INC($A$2:$A$1000,0.8),"High Risk",
IF(HR[[#This Row],[AttritionRiskScore]]&gt;=_xlfn.PERCENTILE.INC($AP$2:$AP$1000,0.5),"Medium Risk","Low Risk"))</f>
        <v>Low Risk</v>
      </c>
      <c r="AR1468">
        <f>(HR[[#This Row],[OverTimeFlag]]*4+HR[[#This Row],[LowWLBFlag]]*3+HR[[#This Row],[LowJobSatisFlag]]*2+HR[[#This Row],[LowProFlag]]*1)/10</f>
        <v>0.2</v>
      </c>
      <c r="AS1468" t="str">
        <f t="shared" si="22"/>
        <v>Low Burnout</v>
      </c>
      <c r="AT1468" t="str">
        <f>IF(HR[[#This Row],[YearsSinceLastPromotion]]&gt;4,"High Stagnation",
IF(HR[[#This Row],[YearsSinceLastPromotion]]&gt;=3,"Medium Stagnation","Low Stagnation"))</f>
        <v>Low Stagnation</v>
      </c>
      <c r="AU1468" t="str">
        <f>IF(HR[[#This Row],[MonthlyIncome]]&lt;4000,"Low Salary",
IF(HR[[#This Row],[MonthlyIncome]]&lt;8000,"Medium Salary","High Salary"))</f>
        <v>High Salary</v>
      </c>
    </row>
    <row r="1469" spans="1:47">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IF(HR[[#This Row],[OverTime]]="Yes",1,0)</f>
        <v>1</v>
      </c>
      <c r="AK1469">
        <f>IF(HR[[#This Row],[JobSatisfaction]]&lt;=2,1,0)</f>
        <v>1</v>
      </c>
      <c r="AL1469">
        <f>IF(HR[[#This Row],[WorkLifeBalance]]&lt;=2,1,0)</f>
        <v>0</v>
      </c>
      <c r="AM1469">
        <f>IF(HR[[#This Row],[MonthlyIncome]]&lt;AVERAGE(HR[MonthlyIncome]),1,0)</f>
        <v>1</v>
      </c>
      <c r="AN1469">
        <f>IF(HR[[#This Row],[EnvironmentSatisfaction]]&lt;=2,1,0)</f>
        <v>1</v>
      </c>
      <c r="AO1469">
        <f>IF(HR[[#This Row],[YearsSinceLastPromotion]]&gt;4,1,0)</f>
        <v>0</v>
      </c>
      <c r="AP1469">
        <f>(HR[[#This Row],[OverTimeFlag]]*1.5+HR[[#This Row],[LowJobSatisFlag]]*2.5+HR[[#This Row],[LowWLBFlag]]*2+HR[[#This Row],[LowSalaryFlag]]*1.5+HR[[#This Row],[LowEnviFlag]]*2+HR[[#This Row],[LowProFlag]]*0.5)/10</f>
        <v>0.75</v>
      </c>
      <c r="AQ1469" t="str">
        <f>IF(A1469&gt;=_xlfn.PERCENTILE.INC($A$2:$A$1000,0.8),"High Risk",
IF(HR[[#This Row],[AttritionRiskScore]]&gt;=_xlfn.PERCENTILE.INC($AP$2:$AP$1000,0.5),"Medium Risk","Low Risk"))</f>
        <v>Medium Risk</v>
      </c>
      <c r="AR1469">
        <f>(HR[[#This Row],[OverTimeFlag]]*4+HR[[#This Row],[LowWLBFlag]]*3+HR[[#This Row],[LowJobSatisFlag]]*2+HR[[#This Row],[LowProFlag]]*1)/10</f>
        <v>0.6</v>
      </c>
      <c r="AS1469" t="str">
        <f t="shared" si="22"/>
        <v>Medium Burnout</v>
      </c>
      <c r="AT1469" t="str">
        <f>IF(HR[[#This Row],[YearsSinceLastPromotion]]&gt;4,"High Stagnation",
IF(HR[[#This Row],[YearsSinceLastPromotion]]&gt;=3,"Medium Stagnation","Low Stagnation"))</f>
        <v>Low Stagnation</v>
      </c>
      <c r="AU1469" t="str">
        <f>IF(HR[[#This Row],[MonthlyIncome]]&lt;4000,"Low Salary",
IF(HR[[#This Row],[MonthlyIncome]]&lt;8000,"Medium Salary","High Salary"))</f>
        <v>Medium Salary</v>
      </c>
    </row>
    <row r="1470" spans="1:47">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IF(HR[[#This Row],[OverTime]]="Yes",1,0)</f>
        <v>0</v>
      </c>
      <c r="AK1470">
        <f>IF(HR[[#This Row],[JobSatisfaction]]&lt;=2,1,0)</f>
        <v>1</v>
      </c>
      <c r="AL1470">
        <f>IF(HR[[#This Row],[WorkLifeBalance]]&lt;=2,1,0)</f>
        <v>1</v>
      </c>
      <c r="AM1470">
        <f>IF(HR[[#This Row],[MonthlyIncome]]&lt;AVERAGE(HR[MonthlyIncome]),1,0)</f>
        <v>1</v>
      </c>
      <c r="AN1470">
        <f>IF(HR[[#This Row],[EnvironmentSatisfaction]]&lt;=2,1,0)</f>
        <v>0</v>
      </c>
      <c r="AO1470">
        <f>IF(HR[[#This Row],[YearsSinceLastPromotion]]&gt;4,1,0)</f>
        <v>0</v>
      </c>
      <c r="AP1470">
        <f>(HR[[#This Row],[OverTimeFlag]]*1.5+HR[[#This Row],[LowJobSatisFlag]]*2.5+HR[[#This Row],[LowWLBFlag]]*2+HR[[#This Row],[LowSalaryFlag]]*1.5+HR[[#This Row],[LowEnviFlag]]*2+HR[[#This Row],[LowProFlag]]*0.5)/10</f>
        <v>0.6</v>
      </c>
      <c r="AQ1470" t="str">
        <f>IF(A1470&gt;=_xlfn.PERCENTILE.INC($A$2:$A$1000,0.8),"High Risk",
IF(HR[[#This Row],[AttritionRiskScore]]&gt;=_xlfn.PERCENTILE.INC($AP$2:$AP$1000,0.5),"Medium Risk","Low Risk"))</f>
        <v>High Risk</v>
      </c>
      <c r="AR1470">
        <f>(HR[[#This Row],[OverTimeFlag]]*4+HR[[#This Row],[LowWLBFlag]]*3+HR[[#This Row],[LowJobSatisFlag]]*2+HR[[#This Row],[LowProFlag]]*1)/10</f>
        <v>0.5</v>
      </c>
      <c r="AS1470" t="str">
        <f t="shared" si="22"/>
        <v>Medium Burnout</v>
      </c>
      <c r="AT1470" t="str">
        <f>IF(HR[[#This Row],[YearsSinceLastPromotion]]&gt;4,"High Stagnation",
IF(HR[[#This Row],[YearsSinceLastPromotion]]&gt;=3,"Medium Stagnation","Low Stagnation"))</f>
        <v>Low Stagnation</v>
      </c>
      <c r="AU1470" t="str">
        <f>IF(HR[[#This Row],[MonthlyIncome]]&lt;4000,"Low Salary",
IF(HR[[#This Row],[MonthlyIncome]]&lt;8000,"Medium Salary","High Salary"))</f>
        <v>Medium Salary</v>
      </c>
    </row>
    <row r="1471" spans="1:47">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IF(HR[[#This Row],[OverTime]]="Yes",1,0)</f>
        <v>0</v>
      </c>
      <c r="AK1471">
        <f>IF(HR[[#This Row],[JobSatisfaction]]&lt;=2,1,0)</f>
        <v>0</v>
      </c>
      <c r="AL1471">
        <f>IF(HR[[#This Row],[WorkLifeBalance]]&lt;=2,1,0)</f>
        <v>0</v>
      </c>
      <c r="AM1471">
        <f>IF(HR[[#This Row],[MonthlyIncome]]&lt;AVERAGE(HR[MonthlyIncome]),1,0)</f>
        <v>1</v>
      </c>
      <c r="AN1471">
        <f>IF(HR[[#This Row],[EnvironmentSatisfaction]]&lt;=2,1,0)</f>
        <v>1</v>
      </c>
      <c r="AO1471">
        <f>IF(HR[[#This Row],[YearsSinceLastPromotion]]&gt;4,1,0)</f>
        <v>0</v>
      </c>
      <c r="AP1471">
        <f>(HR[[#This Row],[OverTimeFlag]]*1.5+HR[[#This Row],[LowJobSatisFlag]]*2.5+HR[[#This Row],[LowWLBFlag]]*2+HR[[#This Row],[LowSalaryFlag]]*1.5+HR[[#This Row],[LowEnviFlag]]*2+HR[[#This Row],[LowProFlag]]*0.5)/10</f>
        <v>0.35</v>
      </c>
      <c r="AQ1471" t="str">
        <f>IF(A1471&gt;=_xlfn.PERCENTILE.INC($A$2:$A$1000,0.8),"High Risk",
IF(HR[[#This Row],[AttritionRiskScore]]&gt;=_xlfn.PERCENTILE.INC($AP$2:$AP$1000,0.5),"Medium Risk","Low Risk"))</f>
        <v>Medium Risk</v>
      </c>
      <c r="AR1471">
        <f>(HR[[#This Row],[OverTimeFlag]]*4+HR[[#This Row],[LowWLBFlag]]*3+HR[[#This Row],[LowJobSatisFlag]]*2+HR[[#This Row],[LowProFlag]]*1)/10</f>
        <v>0</v>
      </c>
      <c r="AS1471" t="str">
        <f t="shared" si="22"/>
        <v>Low Burnout</v>
      </c>
      <c r="AT1471" t="str">
        <f>IF(HR[[#This Row],[YearsSinceLastPromotion]]&gt;4,"High Stagnation",
IF(HR[[#This Row],[YearsSinceLastPromotion]]&gt;=3,"Medium Stagnation","Low Stagnation"))</f>
        <v>Low Stagnation</v>
      </c>
      <c r="AU1471" t="str">
        <f>IF(HR[[#This Row],[MonthlyIncome]]&lt;4000,"Low Salary",
IF(HR[[#This Row],[MonthlyIncome]]&lt;8000,"Medium Salary","High Salary"))</f>
        <v>Medium Salary</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0459-E4DE-45DB-A229-5931E87437A3}">
  <dimension ref="A1:AW1471"/>
  <sheetViews>
    <sheetView topLeftCell="Q1" workbookViewId="0">
      <selection activeCell="S4" sqref="S4"/>
    </sheetView>
  </sheetViews>
  <sheetFormatPr defaultRowHeight="15"/>
  <cols>
    <col min="2" max="2" width="12.140625" bestFit="1" customWidth="1"/>
    <col min="3" max="3" width="14.85546875" bestFit="1" customWidth="1"/>
    <col min="4" max="4" width="18.7109375" customWidth="1"/>
    <col min="5" max="5" width="11.7109375" bestFit="1" customWidth="1"/>
    <col min="6" max="6" width="23.28515625" bestFit="1" customWidth="1"/>
    <col min="7" max="7" width="20.7109375" bestFit="1" customWidth="1"/>
    <col min="8" max="8" width="20.7109375" customWidth="1"/>
    <col min="9" max="9" width="12" bestFit="1" customWidth="1"/>
    <col min="10" max="10" width="16.5703125" bestFit="1" customWidth="1"/>
    <col min="11" max="11" width="17.28515625" bestFit="1" customWidth="1"/>
    <col min="12" max="12" width="19.28515625" bestFit="1" customWidth="1"/>
    <col min="13" max="13" width="25" bestFit="1" customWidth="1"/>
    <col min="14" max="14" width="16" customWidth="1"/>
    <col min="15" max="15" width="15.28515625" customWidth="1"/>
    <col min="16" max="16" width="20.85546875" customWidth="1"/>
    <col min="17" max="17" width="10.7109375" bestFit="1" customWidth="1"/>
    <col min="18" max="18" width="24.42578125" bestFit="1" customWidth="1"/>
    <col min="19" max="19" width="16.5703125" bestFit="1" customWidth="1"/>
    <col min="20" max="20" width="15.28515625" bestFit="1" customWidth="1"/>
    <col min="21" max="21" width="17.28515625" bestFit="1" customWidth="1"/>
    <col min="22" max="22" width="17.28515625" customWidth="1"/>
    <col min="23" max="23" width="14.85546875" bestFit="1" customWidth="1"/>
    <col min="24" max="24" width="14" customWidth="1"/>
    <col min="25" max="25" width="14.140625" customWidth="1"/>
    <col min="26" max="26" width="13.5703125" customWidth="1"/>
    <col min="27" max="27" width="14.42578125" customWidth="1"/>
    <col min="28" max="28" width="20.28515625" bestFit="1" customWidth="1"/>
    <col min="29" max="29" width="24.7109375" bestFit="1" customWidth="1"/>
    <col min="30" max="30" width="24.7109375" customWidth="1"/>
    <col min="31" max="31" width="16.42578125" bestFit="1" customWidth="1"/>
    <col min="32" max="32" width="18.7109375" bestFit="1" customWidth="1"/>
    <col min="33" max="33" width="20.140625" bestFit="1" customWidth="1"/>
    <col min="34" max="34" width="23.28515625" bestFit="1" customWidth="1"/>
    <col min="35" max="35" width="18.140625" bestFit="1" customWidth="1"/>
    <col min="36" max="36" width="18.42578125" bestFit="1" customWidth="1"/>
    <col min="37" max="37" width="20.42578125" bestFit="1" customWidth="1"/>
    <col min="38" max="38" width="25.7109375" bestFit="1" customWidth="1"/>
    <col min="39" max="39" width="24.140625" bestFit="1" customWidth="1"/>
    <col min="40" max="40" width="36.5703125" bestFit="1" customWidth="1"/>
    <col min="49" max="49" width="15" bestFit="1" customWidth="1"/>
  </cols>
  <sheetData>
    <row r="1" spans="1:49">
      <c r="A1" t="s">
        <v>0</v>
      </c>
      <c r="B1" t="s">
        <v>202</v>
      </c>
      <c r="C1" t="s">
        <v>1</v>
      </c>
      <c r="D1" s="46" t="s">
        <v>147</v>
      </c>
      <c r="E1" s="46" t="s">
        <v>203</v>
      </c>
      <c r="F1" t="s">
        <v>2</v>
      </c>
      <c r="G1" t="s">
        <v>3</v>
      </c>
      <c r="H1" t="s">
        <v>4</v>
      </c>
      <c r="I1" t="s">
        <v>5</v>
      </c>
      <c r="J1" t="s">
        <v>204</v>
      </c>
      <c r="K1" t="s">
        <v>6</v>
      </c>
      <c r="L1" t="s">
        <v>7</v>
      </c>
      <c r="M1" t="s">
        <v>8</v>
      </c>
      <c r="N1" t="s">
        <v>9</v>
      </c>
      <c r="O1" s="46" t="s">
        <v>205</v>
      </c>
      <c r="P1" t="s">
        <v>10</v>
      </c>
      <c r="Q1" t="s">
        <v>11</v>
      </c>
      <c r="R1" t="s">
        <v>12</v>
      </c>
      <c r="S1" t="s">
        <v>13</v>
      </c>
      <c r="T1" t="s">
        <v>14</v>
      </c>
      <c r="U1" t="s">
        <v>15</v>
      </c>
      <c r="V1" t="s">
        <v>16</v>
      </c>
      <c r="W1" t="s">
        <v>17</v>
      </c>
      <c r="X1" t="s">
        <v>18</v>
      </c>
      <c r="Y1" s="46" t="s">
        <v>206</v>
      </c>
      <c r="Z1" t="s">
        <v>207</v>
      </c>
      <c r="AA1" s="47" t="s">
        <v>208</v>
      </c>
      <c r="AB1" s="47" t="s">
        <v>209</v>
      </c>
      <c r="AC1" s="47" t="s">
        <v>210</v>
      </c>
      <c r="AD1" s="47" t="s">
        <v>145</v>
      </c>
      <c r="AE1" t="s">
        <v>19</v>
      </c>
      <c r="AF1" t="s">
        <v>20</v>
      </c>
      <c r="AG1" t="s">
        <v>21</v>
      </c>
      <c r="AH1" t="s">
        <v>22</v>
      </c>
      <c r="AI1" t="s">
        <v>23</v>
      </c>
      <c r="AJ1" t="s">
        <v>24</v>
      </c>
      <c r="AK1" t="s">
        <v>25</v>
      </c>
      <c r="AL1" t="s">
        <v>211</v>
      </c>
      <c r="AM1" s="46" t="s">
        <v>212</v>
      </c>
      <c r="AN1" t="s">
        <v>26</v>
      </c>
      <c r="AO1" t="s">
        <v>27</v>
      </c>
      <c r="AP1" t="s">
        <v>28</v>
      </c>
      <c r="AQ1" t="s">
        <v>29</v>
      </c>
      <c r="AR1" t="s">
        <v>30</v>
      </c>
      <c r="AS1" t="s">
        <v>31</v>
      </c>
      <c r="AT1" t="s">
        <v>32</v>
      </c>
      <c r="AU1" t="s">
        <v>33</v>
      </c>
      <c r="AV1" t="s">
        <v>34</v>
      </c>
      <c r="AW1" s="46" t="s">
        <v>213</v>
      </c>
    </row>
    <row r="2" spans="1:49" ht="12.75" customHeight="1">
      <c r="A2">
        <v>41</v>
      </c>
      <c r="B2" t="str">
        <f>IF(HR_Data[[#This Row],[Age]]&lt;25,"&lt;25",
IF(HR_Data[[#This Row],[Age]]&lt;35,"25–34",
IF(HR_Data[[#This Row],[Age]]&lt;45,"35–44",
IF(HR_Data[[#This Row],[Age]]&lt;55,"45–54","55+"))))</f>
        <v>35–44</v>
      </c>
      <c r="C2" t="s">
        <v>35</v>
      </c>
      <c r="D2">
        <f>(HR[[#This Row],[OverTimeFlag]]*3+HR[[#This Row],[LowJobSatisFlag]]*5+HR[[#This Row],[LowWLBFlag]]*4+HR[[#This Row],[LowSalaryFlag]]*3+HR[[#This Row],[LowEnviFlag]]*4+HR[[#This Row],[LowProFlag]]*1)</f>
        <v>14</v>
      </c>
      <c r="E2">
        <f>HR_Data[[#This Row],[OvertimeFlag]] + HR_Data[[#This Row],[LowSatisfactionFlag]] + HR_Data[[#This Row],[LowWorkLifeBalanceFlag]]</f>
        <v>2</v>
      </c>
      <c r="F2" t="s">
        <v>36</v>
      </c>
      <c r="G2">
        <v>1102</v>
      </c>
      <c r="H2" t="s">
        <v>37</v>
      </c>
      <c r="I2">
        <v>1</v>
      </c>
      <c r="J2" t="str">
        <f>IF(AND(HR_Data[[#This Row],[Attrition]]="Yes",HR_Data[[#This Row],[YearsAtCompany]]&lt;2),"Yes","No")</f>
        <v>No</v>
      </c>
      <c r="K2">
        <v>2</v>
      </c>
      <c r="L2" t="s">
        <v>38</v>
      </c>
      <c r="M2">
        <v>1</v>
      </c>
      <c r="N2">
        <v>1</v>
      </c>
      <c r="P2">
        <v>2</v>
      </c>
      <c r="Q2" t="s">
        <v>39</v>
      </c>
      <c r="R2">
        <v>94</v>
      </c>
      <c r="S2">
        <v>3</v>
      </c>
      <c r="T2">
        <v>2</v>
      </c>
      <c r="U2" t="s">
        <v>40</v>
      </c>
      <c r="V2">
        <v>4</v>
      </c>
      <c r="W2" t="s">
        <v>41</v>
      </c>
      <c r="X2">
        <v>5993</v>
      </c>
      <c r="Y2" s="1" t="str">
        <f>IF(AND(HR_Data[[#This Row],[OverTime]]="Yes",HR_Data[[#This Row],[JobSatisfaction]]&lt;=2,HR_Data[[#This Row],[MonthlyIncome]]&lt;AVERAGE(HR_Data[MonthlyIncome])),
"High Risk",
IF(OR(HR_Data[[#This Row],[OverTime]]="Yes",HR_Data[[#This Row],[JobSatisfaction]]&lt;=2),
"Medium Risk",
"Low Risk"))</f>
        <v>Medium Risk</v>
      </c>
      <c r="Z2" t="str">
        <f>IF(HR_Data[[#This Row],[MonthlyIncome]]&lt;3000,"Low",IF(HR_Data[[#This Row],[MonthlyIncome]]&lt;7000,"Medium","High"))</f>
        <v>Medium</v>
      </c>
      <c r="AA2" s="5">
        <f>IF(HR_Data[[#This Row],[OverTime]]="Yes",1,0)</f>
        <v>1</v>
      </c>
      <c r="AB2" s="5">
        <f>IF(HR_Data[[#This Row],[JobSatisfaction]]&lt;=2,1,0)</f>
        <v>0</v>
      </c>
      <c r="AC2" s="5">
        <f>IF(HR_Data[[#This Row],[WorkLifeBalance]]&lt;=2,1,0)</f>
        <v>1</v>
      </c>
      <c r="AD2" s="5">
        <f>IF(HR_Data[[#This Row],[MonthlyIncome]]&lt;AVERAGE(HR_Data[MonthlyIncome]),1,0)</f>
        <v>1</v>
      </c>
      <c r="AE2">
        <v>19479</v>
      </c>
      <c r="AF2">
        <v>8</v>
      </c>
      <c r="AG2" t="s">
        <v>42</v>
      </c>
      <c r="AH2" s="5" t="s">
        <v>35</v>
      </c>
      <c r="AI2">
        <v>11</v>
      </c>
      <c r="AJ2">
        <v>3</v>
      </c>
      <c r="AK2">
        <v>1</v>
      </c>
      <c r="AL2">
        <f>IF(HR_Data[[#This Row],[OverTime]]="Yes",2,0)
+IF(HR_Data[[#This Row],[WorkLifeBalance]]&lt;=2,2,0)
+IF(HR_Data[[#This Row],[MonthlyIncome]]&lt;5000,2,0)
+IF(HR_Data[[#This Row],[JobSatisfaction]]&lt;=2,1,0)
+IF(HR_Data[[#This Row],[EnvironmentSatisfaction]]&lt;=2,1,0)
+IF(HR_Data[[#This Row],[YearsAtCompany]]&lt;2,2,0)</f>
        <v>5</v>
      </c>
      <c r="AM2" t="str">
        <f>IF(HR_Data[[#This Row],[RiskScore2]]&gt;=6,"High",
IF(HR_Data[[#This Row],[RiskScore2]]&gt;=3,"Medium","Low"))</f>
        <v>Medium</v>
      </c>
      <c r="AN2">
        <v>80</v>
      </c>
      <c r="AO2">
        <v>0</v>
      </c>
      <c r="AP2">
        <v>8</v>
      </c>
      <c r="AQ2">
        <v>0</v>
      </c>
      <c r="AR2">
        <v>1</v>
      </c>
      <c r="AS2">
        <v>6</v>
      </c>
      <c r="AT2">
        <v>4</v>
      </c>
      <c r="AU2">
        <v>0</v>
      </c>
      <c r="AV2">
        <v>5</v>
      </c>
      <c r="AW2" s="1"/>
    </row>
    <row r="3" spans="1:49">
      <c r="A3">
        <v>49</v>
      </c>
      <c r="B3" t="str">
        <f>IF(HR_Data[[#This Row],[Age]]&lt;25,"&lt;25",
IF(HR_Data[[#This Row],[Age]]&lt;35,"25–34",
IF(HR_Data[[#This Row],[Age]]&lt;45,"35–44",
IF(HR_Data[[#This Row],[Age]]&lt;55,"45–54","55+"))))</f>
        <v>45–54</v>
      </c>
      <c r="C3" t="s">
        <v>43</v>
      </c>
      <c r="D3">
        <f>(HR[[#This Row],[OverTimeFlag]]*3+HR[[#This Row],[LowJobSatisFlag]]*5+HR[[#This Row],[LowWLBFlag]]*4+HR[[#This Row],[LowSalaryFlag]]*3+HR[[#This Row],[LowEnviFlag]]*4+HR[[#This Row],[LowProFlag]]*1)</f>
        <v>8</v>
      </c>
      <c r="E3">
        <f>HR_Data[[#This Row],[OvertimeFlag]] + HR_Data[[#This Row],[LowSatisfactionFlag]] + HR_Data[[#This Row],[LowWorkLifeBalanceFlag]]</f>
        <v>1</v>
      </c>
      <c r="F3" t="s">
        <v>44</v>
      </c>
      <c r="G3">
        <v>279</v>
      </c>
      <c r="H3" t="s">
        <v>45</v>
      </c>
      <c r="I3">
        <v>8</v>
      </c>
      <c r="J3" t="str">
        <f>IF(AND(HR_Data[[#This Row],[Attrition]]="Yes",HR_Data[[#This Row],[YearsAtCompany]]&lt;2),"Yes","No")</f>
        <v>No</v>
      </c>
      <c r="K3">
        <v>1</v>
      </c>
      <c r="L3" t="s">
        <v>38</v>
      </c>
      <c r="M3">
        <v>1</v>
      </c>
      <c r="N3">
        <v>2</v>
      </c>
      <c r="P3">
        <v>3</v>
      </c>
      <c r="Q3" t="s">
        <v>46</v>
      </c>
      <c r="R3">
        <v>61</v>
      </c>
      <c r="S3">
        <v>2</v>
      </c>
      <c r="T3">
        <v>2</v>
      </c>
      <c r="U3" t="s">
        <v>47</v>
      </c>
      <c r="V3">
        <v>2</v>
      </c>
      <c r="W3" t="s">
        <v>48</v>
      </c>
      <c r="X3">
        <v>5130</v>
      </c>
      <c r="Y3" t="str">
        <f>IF(AND(HR_Data[[#This Row],[OverTime]]="Yes",HR_Data[[#This Row],[JobSatisfaction]]&lt;=2,HR_Data[[#This Row],[MonthlyIncome]]&lt;AVERAGE(HR_Data[MonthlyIncome])),
"High Risk",
IF(OR(HR_Data[[#This Row],[OverTime]]="Yes",HR_Data[[#This Row],[JobSatisfaction]]&lt;=2),
"Medium Risk",
"Low Risk"))</f>
        <v>Medium Risk</v>
      </c>
      <c r="Z3" t="str">
        <f>IF(HR_Data[[#This Row],[MonthlyIncome]]&lt;3000,"Low",IF(HR_Data[[#This Row],[MonthlyIncome]]&lt;7000,"Medium","High"))</f>
        <v>Medium</v>
      </c>
      <c r="AA3" s="5">
        <f>IF(HR_Data[[#This Row],[OverTime]]="Yes",1,0)</f>
        <v>0</v>
      </c>
      <c r="AB3" s="5">
        <f>IF(HR_Data[[#This Row],[JobSatisfaction]]&lt;=2,1,0)</f>
        <v>1</v>
      </c>
      <c r="AC3" s="5">
        <f>IF(HR_Data[[#This Row],[WorkLifeBalance]]&lt;=2,1,0)</f>
        <v>0</v>
      </c>
      <c r="AD3" s="5">
        <f>IF(HR_Data[[#This Row],[MonthlyIncome]]&lt;AVERAGE(HR_Data[MonthlyIncome]),1,0)</f>
        <v>1</v>
      </c>
      <c r="AE3">
        <v>24907</v>
      </c>
      <c r="AF3">
        <v>1</v>
      </c>
      <c r="AG3" t="s">
        <v>42</v>
      </c>
      <c r="AH3" t="s">
        <v>43</v>
      </c>
      <c r="AI3">
        <v>23</v>
      </c>
      <c r="AJ3">
        <v>4</v>
      </c>
      <c r="AK3">
        <v>4</v>
      </c>
      <c r="AL3">
        <f>IF(HR_Data[[#This Row],[OverTime]]="Yes",2,0)
+IF(HR_Data[[#This Row],[WorkLifeBalance]]&lt;=2,2,0)
+IF(HR_Data[[#This Row],[MonthlyIncome]]&lt;5000,2,0)
+IF(HR_Data[[#This Row],[JobSatisfaction]]&lt;=2,1,0)
+IF(HR_Data[[#This Row],[EnvironmentSatisfaction]]&lt;=2,1,0)
+IF(HR_Data[[#This Row],[YearsAtCompany]]&lt;2,2,0)</f>
        <v>1</v>
      </c>
      <c r="AM3" t="str">
        <f>IF(HR_Data[[#This Row],[RiskScore2]]&gt;=6,"High",
IF(HR_Data[[#This Row],[RiskScore2]]&gt;=3,"Medium","Low"))</f>
        <v>Low</v>
      </c>
      <c r="AN3">
        <v>80</v>
      </c>
      <c r="AO3">
        <v>1</v>
      </c>
      <c r="AP3">
        <v>10</v>
      </c>
      <c r="AQ3">
        <v>3</v>
      </c>
      <c r="AR3">
        <v>3</v>
      </c>
      <c r="AS3">
        <v>10</v>
      </c>
      <c r="AT3">
        <v>7</v>
      </c>
      <c r="AU3">
        <v>1</v>
      </c>
      <c r="AV3">
        <v>7</v>
      </c>
    </row>
    <row r="4" spans="1:49">
      <c r="A4">
        <v>37</v>
      </c>
      <c r="B4" t="str">
        <f>IF(HR_Data[[#This Row],[Age]]&lt;25,"&lt;25",
IF(HR_Data[[#This Row],[Age]]&lt;35,"25–34",
IF(HR_Data[[#This Row],[Age]]&lt;45,"35–44",
IF(HR_Data[[#This Row],[Age]]&lt;55,"45–54","55+"))))</f>
        <v>35–44</v>
      </c>
      <c r="C4" t="s">
        <v>35</v>
      </c>
      <c r="D4">
        <f>(HR[[#This Row],[OverTimeFlag]]*3+HR[[#This Row],[LowJobSatisFlag]]*5+HR[[#This Row],[LowWLBFlag]]*4+HR[[#This Row],[LowSalaryFlag]]*3+HR[[#This Row],[LowEnviFlag]]*4+HR[[#This Row],[LowProFlag]]*1)</f>
        <v>6</v>
      </c>
      <c r="E4">
        <f>HR_Data[[#This Row],[OvertimeFlag]] + HR_Data[[#This Row],[LowSatisfactionFlag]] + HR_Data[[#This Row],[LowWorkLifeBalanceFlag]]</f>
        <v>1</v>
      </c>
      <c r="F4" t="s">
        <v>36</v>
      </c>
      <c r="G4">
        <v>1373</v>
      </c>
      <c r="H4" t="s">
        <v>45</v>
      </c>
      <c r="I4">
        <v>2</v>
      </c>
      <c r="J4" t="str">
        <f>IF(AND(HR_Data[[#This Row],[Attrition]]="Yes",HR_Data[[#This Row],[YearsAtCompany]]&lt;2),"Yes","No")</f>
        <v>Yes</v>
      </c>
      <c r="K4">
        <v>2</v>
      </c>
      <c r="L4" t="s">
        <v>49</v>
      </c>
      <c r="M4">
        <v>1</v>
      </c>
      <c r="N4">
        <v>4</v>
      </c>
      <c r="P4">
        <v>4</v>
      </c>
      <c r="Q4" t="s">
        <v>46</v>
      </c>
      <c r="R4">
        <v>92</v>
      </c>
      <c r="S4">
        <v>2</v>
      </c>
      <c r="T4">
        <v>1</v>
      </c>
      <c r="U4" t="s">
        <v>50</v>
      </c>
      <c r="V4">
        <v>3</v>
      </c>
      <c r="W4" t="s">
        <v>41</v>
      </c>
      <c r="X4">
        <v>2090</v>
      </c>
      <c r="Y4" t="str">
        <f>IF(AND(HR_Data[[#This Row],[OverTime]]="Yes",HR_Data[[#This Row],[JobSatisfaction]]&lt;=2,HR_Data[[#This Row],[MonthlyIncome]]&lt;AVERAGE(HR_Data[MonthlyIncome])),
"High Risk",
IF(OR(HR_Data[[#This Row],[OverTime]]="Yes",HR_Data[[#This Row],[JobSatisfaction]]&lt;=2),
"Medium Risk",
"Low Risk"))</f>
        <v>Medium Risk</v>
      </c>
      <c r="Z4" t="str">
        <f>IF(HR_Data[[#This Row],[MonthlyIncome]]&lt;3000,"Low",IF(HR_Data[[#This Row],[MonthlyIncome]]&lt;7000,"Medium","High"))</f>
        <v>Low</v>
      </c>
      <c r="AA4" s="5">
        <f>IF(HR_Data[[#This Row],[OverTime]]="Yes",1,0)</f>
        <v>1</v>
      </c>
      <c r="AB4" s="5">
        <f>IF(HR_Data[[#This Row],[JobSatisfaction]]&lt;=2,1,0)</f>
        <v>0</v>
      </c>
      <c r="AC4" s="5">
        <f>IF(HR_Data[[#This Row],[WorkLifeBalance]]&lt;=2,1,0)</f>
        <v>0</v>
      </c>
      <c r="AD4" s="5">
        <f>IF(HR_Data[[#This Row],[MonthlyIncome]]&lt;AVERAGE(HR_Data[MonthlyIncome]),1,0)</f>
        <v>1</v>
      </c>
      <c r="AE4">
        <v>2396</v>
      </c>
      <c r="AF4">
        <v>6</v>
      </c>
      <c r="AG4" t="s">
        <v>42</v>
      </c>
      <c r="AH4" t="s">
        <v>35</v>
      </c>
      <c r="AI4">
        <v>15</v>
      </c>
      <c r="AJ4">
        <v>3</v>
      </c>
      <c r="AK4">
        <v>2</v>
      </c>
      <c r="AL4">
        <f>IF(HR_Data[[#This Row],[OverTime]]="Yes",2,0)
+IF(HR_Data[[#This Row],[WorkLifeBalance]]&lt;=2,2,0)
+IF(HR_Data[[#This Row],[MonthlyIncome]]&lt;5000,2,0)
+IF(HR_Data[[#This Row],[JobSatisfaction]]&lt;=2,1,0)
+IF(HR_Data[[#This Row],[EnvironmentSatisfaction]]&lt;=2,1,0)
+IF(HR_Data[[#This Row],[YearsAtCompany]]&lt;2,2,0)</f>
        <v>6</v>
      </c>
      <c r="AM4" t="str">
        <f>IF(HR_Data[[#This Row],[RiskScore2]]&gt;=6,"High",
IF(HR_Data[[#This Row],[RiskScore2]]&gt;=3,"Medium","Low"))</f>
        <v>High</v>
      </c>
      <c r="AN4">
        <v>80</v>
      </c>
      <c r="AO4">
        <v>0</v>
      </c>
      <c r="AP4">
        <v>7</v>
      </c>
      <c r="AQ4">
        <v>3</v>
      </c>
      <c r="AR4">
        <v>3</v>
      </c>
      <c r="AS4">
        <v>0</v>
      </c>
      <c r="AT4">
        <v>0</v>
      </c>
      <c r="AU4">
        <v>0</v>
      </c>
      <c r="AV4">
        <v>0</v>
      </c>
    </row>
    <row r="5" spans="1:49">
      <c r="A5">
        <v>33</v>
      </c>
      <c r="B5" t="str">
        <f>IF(HR_Data[[#This Row],[Age]]&lt;25,"&lt;25",
IF(HR_Data[[#This Row],[Age]]&lt;35,"25–34",
IF(HR_Data[[#This Row],[Age]]&lt;45,"35–44",
IF(HR_Data[[#This Row],[Age]]&lt;55,"45–54","55+"))))</f>
        <v>25–34</v>
      </c>
      <c r="C5" t="s">
        <v>43</v>
      </c>
      <c r="D5">
        <f>(HR[[#This Row],[OverTimeFlag]]*3+HR[[#This Row],[LowJobSatisFlag]]*5+HR[[#This Row],[LowWLBFlag]]*4+HR[[#This Row],[LowSalaryFlag]]*3+HR[[#This Row],[LowEnviFlag]]*4+HR[[#This Row],[LowProFlag]]*1)</f>
        <v>6</v>
      </c>
      <c r="E5">
        <f>HR_Data[[#This Row],[OvertimeFlag]] + HR_Data[[#This Row],[LowSatisfactionFlag]] + HR_Data[[#This Row],[LowWorkLifeBalanceFlag]]</f>
        <v>1</v>
      </c>
      <c r="F5" t="s">
        <v>44</v>
      </c>
      <c r="G5">
        <v>1392</v>
      </c>
      <c r="H5" t="s">
        <v>45</v>
      </c>
      <c r="I5">
        <v>3</v>
      </c>
      <c r="J5" t="str">
        <f>IF(AND(HR_Data[[#This Row],[Attrition]]="Yes",HR_Data[[#This Row],[YearsAtCompany]]&lt;2),"Yes","No")</f>
        <v>No</v>
      </c>
      <c r="K5">
        <v>4</v>
      </c>
      <c r="L5" t="s">
        <v>38</v>
      </c>
      <c r="M5">
        <v>1</v>
      </c>
      <c r="N5">
        <v>5</v>
      </c>
      <c r="P5">
        <v>4</v>
      </c>
      <c r="Q5" t="s">
        <v>39</v>
      </c>
      <c r="R5">
        <v>56</v>
      </c>
      <c r="S5">
        <v>3</v>
      </c>
      <c r="T5">
        <v>1</v>
      </c>
      <c r="U5" t="s">
        <v>47</v>
      </c>
      <c r="V5">
        <v>3</v>
      </c>
      <c r="W5" t="s">
        <v>48</v>
      </c>
      <c r="X5">
        <v>2909</v>
      </c>
      <c r="Y5" s="1" t="str">
        <f>IF(AND(HR_Data[[#This Row],[OverTime]]="Yes",HR_Data[[#This Row],[JobSatisfaction]]&lt;=2,HR_Data[[#This Row],[MonthlyIncome]]&lt;AVERAGE(HR_Data[MonthlyIncome])),
"High Risk",
IF(OR(HR_Data[[#This Row],[OverTime]]="Yes",HR_Data[[#This Row],[JobSatisfaction]]&lt;=2),
"Medium Risk",
"Low Risk"))</f>
        <v>Medium Risk</v>
      </c>
      <c r="Z5" t="str">
        <f>IF(HR_Data[[#This Row],[MonthlyIncome]]&lt;3000,"Low",IF(HR_Data[[#This Row],[MonthlyIncome]]&lt;7000,"Medium","High"))</f>
        <v>Low</v>
      </c>
      <c r="AA5" s="5">
        <f>IF(HR_Data[[#This Row],[OverTime]]="Yes",1,0)</f>
        <v>1</v>
      </c>
      <c r="AB5" s="5">
        <f>IF(HR_Data[[#This Row],[JobSatisfaction]]&lt;=2,1,0)</f>
        <v>0</v>
      </c>
      <c r="AC5" s="5">
        <f>IF(HR_Data[[#This Row],[WorkLifeBalance]]&lt;=2,1,0)</f>
        <v>0</v>
      </c>
      <c r="AD5" s="5">
        <f>IF(HR_Data[[#This Row],[MonthlyIncome]]&lt;AVERAGE(HR_Data[MonthlyIncome]),1,0)</f>
        <v>1</v>
      </c>
      <c r="AE5">
        <v>23159</v>
      </c>
      <c r="AF5">
        <v>1</v>
      </c>
      <c r="AG5" t="s">
        <v>42</v>
      </c>
      <c r="AH5" t="s">
        <v>35</v>
      </c>
      <c r="AI5">
        <v>11</v>
      </c>
      <c r="AJ5">
        <v>3</v>
      </c>
      <c r="AK5">
        <v>3</v>
      </c>
      <c r="AL5">
        <f>IF(HR_Data[[#This Row],[OverTime]]="Yes",2,0)
+IF(HR_Data[[#This Row],[WorkLifeBalance]]&lt;=2,2,0)
+IF(HR_Data[[#This Row],[MonthlyIncome]]&lt;5000,2,0)
+IF(HR_Data[[#This Row],[JobSatisfaction]]&lt;=2,1,0)
+IF(HR_Data[[#This Row],[EnvironmentSatisfaction]]&lt;=2,1,0)
+IF(HR_Data[[#This Row],[YearsAtCompany]]&lt;2,2,0)</f>
        <v>4</v>
      </c>
      <c r="AM5" t="str">
        <f>IF(HR_Data[[#This Row],[RiskScore2]]&gt;=6,"High",
IF(HR_Data[[#This Row],[RiskScore2]]&gt;=3,"Medium","Low"))</f>
        <v>Medium</v>
      </c>
      <c r="AN5">
        <v>80</v>
      </c>
      <c r="AO5">
        <v>0</v>
      </c>
      <c r="AP5">
        <v>8</v>
      </c>
      <c r="AQ5">
        <v>3</v>
      </c>
      <c r="AR5">
        <v>3</v>
      </c>
      <c r="AS5">
        <v>8</v>
      </c>
      <c r="AT5">
        <v>7</v>
      </c>
      <c r="AU5">
        <v>3</v>
      </c>
      <c r="AV5">
        <v>0</v>
      </c>
    </row>
    <row r="6" spans="1:49">
      <c r="A6">
        <v>27</v>
      </c>
      <c r="B6" t="str">
        <f>IF(HR_Data[[#This Row],[Age]]&lt;25,"&lt;25",
IF(HR_Data[[#This Row],[Age]]&lt;35,"25–34",
IF(HR_Data[[#This Row],[Age]]&lt;45,"35–44",
IF(HR_Data[[#This Row],[Age]]&lt;55,"45–54","55+"))))</f>
        <v>25–34</v>
      </c>
      <c r="C6" t="s">
        <v>43</v>
      </c>
      <c r="D6">
        <f>(HR[[#This Row],[OverTimeFlag]]*3+HR[[#This Row],[LowJobSatisFlag]]*5+HR[[#This Row],[LowWLBFlag]]*4+HR[[#This Row],[LowSalaryFlag]]*3+HR[[#This Row],[LowEnviFlag]]*4+HR[[#This Row],[LowProFlag]]*1)</f>
        <v>12</v>
      </c>
      <c r="E6">
        <f>HR_Data[[#This Row],[OvertimeFlag]] + HR_Data[[#This Row],[LowSatisfactionFlag]] + HR_Data[[#This Row],[LowWorkLifeBalanceFlag]]</f>
        <v>1</v>
      </c>
      <c r="F6" t="s">
        <v>36</v>
      </c>
      <c r="G6">
        <v>591</v>
      </c>
      <c r="H6" t="s">
        <v>45</v>
      </c>
      <c r="I6">
        <v>2</v>
      </c>
      <c r="J6" t="str">
        <f>IF(AND(HR_Data[[#This Row],[Attrition]]="Yes",HR_Data[[#This Row],[YearsAtCompany]]&lt;2),"Yes","No")</f>
        <v>No</v>
      </c>
      <c r="K6">
        <v>1</v>
      </c>
      <c r="L6" t="s">
        <v>51</v>
      </c>
      <c r="M6">
        <v>1</v>
      </c>
      <c r="N6">
        <v>7</v>
      </c>
      <c r="P6">
        <v>1</v>
      </c>
      <c r="Q6" t="s">
        <v>46</v>
      </c>
      <c r="R6">
        <v>40</v>
      </c>
      <c r="S6">
        <v>3</v>
      </c>
      <c r="T6">
        <v>1</v>
      </c>
      <c r="U6" t="s">
        <v>50</v>
      </c>
      <c r="V6">
        <v>2</v>
      </c>
      <c r="W6" t="s">
        <v>48</v>
      </c>
      <c r="X6">
        <v>3468</v>
      </c>
      <c r="Y6" t="str">
        <f>IF(AND(HR_Data[[#This Row],[OverTime]]="Yes",HR_Data[[#This Row],[JobSatisfaction]]&lt;=2,HR_Data[[#This Row],[MonthlyIncome]]&lt;AVERAGE(HR_Data[MonthlyIncome])),
"High Risk",
IF(OR(HR_Data[[#This Row],[OverTime]]="Yes",HR_Data[[#This Row],[JobSatisfaction]]&lt;=2),
"Medium Risk",
"Low Risk"))</f>
        <v>Medium Risk</v>
      </c>
      <c r="Z6" t="str">
        <f>IF(HR_Data[[#This Row],[MonthlyIncome]]&lt;3000,"Low",IF(HR_Data[[#This Row],[MonthlyIncome]]&lt;7000,"Medium","High"))</f>
        <v>Medium</v>
      </c>
      <c r="AA6" s="5">
        <f>IF(HR_Data[[#This Row],[OverTime]]="Yes",1,0)</f>
        <v>0</v>
      </c>
      <c r="AB6" s="5">
        <f>IF(HR_Data[[#This Row],[JobSatisfaction]]&lt;=2,1,0)</f>
        <v>1</v>
      </c>
      <c r="AC6" s="5">
        <f>IF(HR_Data[[#This Row],[WorkLifeBalance]]&lt;=2,1,0)</f>
        <v>0</v>
      </c>
      <c r="AD6" s="5">
        <f>IF(HR_Data[[#This Row],[MonthlyIncome]]&lt;AVERAGE(HR_Data[MonthlyIncome]),1,0)</f>
        <v>1</v>
      </c>
      <c r="AE6">
        <v>16632</v>
      </c>
      <c r="AF6">
        <v>9</v>
      </c>
      <c r="AG6" t="s">
        <v>42</v>
      </c>
      <c r="AH6" t="s">
        <v>43</v>
      </c>
      <c r="AI6">
        <v>12</v>
      </c>
      <c r="AJ6">
        <v>3</v>
      </c>
      <c r="AK6">
        <v>4</v>
      </c>
      <c r="AL6">
        <f>IF(HR_Data[[#This Row],[OverTime]]="Yes",2,0)
+IF(HR_Data[[#This Row],[WorkLifeBalance]]&lt;=2,2,0)
+IF(HR_Data[[#This Row],[MonthlyIncome]]&lt;5000,2,0)
+IF(HR_Data[[#This Row],[JobSatisfaction]]&lt;=2,1,0)
+IF(HR_Data[[#This Row],[EnvironmentSatisfaction]]&lt;=2,1,0)
+IF(HR_Data[[#This Row],[YearsAtCompany]]&lt;2,2,0)</f>
        <v>4</v>
      </c>
      <c r="AM6" t="str">
        <f>IF(HR_Data[[#This Row],[RiskScore2]]&gt;=6,"High",
IF(HR_Data[[#This Row],[RiskScore2]]&gt;=3,"Medium","Low"))</f>
        <v>Medium</v>
      </c>
      <c r="AN6">
        <v>80</v>
      </c>
      <c r="AO6">
        <v>1</v>
      </c>
      <c r="AP6">
        <v>6</v>
      </c>
      <c r="AQ6">
        <v>3</v>
      </c>
      <c r="AR6">
        <v>3</v>
      </c>
      <c r="AS6">
        <v>2</v>
      </c>
      <c r="AT6">
        <v>2</v>
      </c>
      <c r="AU6">
        <v>2</v>
      </c>
      <c r="AV6">
        <v>2</v>
      </c>
    </row>
    <row r="7" spans="1:49">
      <c r="A7">
        <v>32</v>
      </c>
      <c r="B7" t="str">
        <f>IF(HR_Data[[#This Row],[Age]]&lt;25,"&lt;25",
IF(HR_Data[[#This Row],[Age]]&lt;35,"25–34",
IF(HR_Data[[#This Row],[Age]]&lt;45,"35–44",
IF(HR_Data[[#This Row],[Age]]&lt;55,"45–54","55+"))))</f>
        <v>25–34</v>
      </c>
      <c r="C7" t="s">
        <v>43</v>
      </c>
      <c r="D7">
        <f>(HR[[#This Row],[OverTimeFlag]]*3+HR[[#This Row],[LowJobSatisFlag]]*5+HR[[#This Row],[LowWLBFlag]]*4+HR[[#This Row],[LowSalaryFlag]]*3+HR[[#This Row],[LowEnviFlag]]*4+HR[[#This Row],[LowProFlag]]*1)</f>
        <v>7</v>
      </c>
      <c r="E7">
        <f>HR_Data[[#This Row],[OvertimeFlag]] + HR_Data[[#This Row],[LowSatisfactionFlag]] + HR_Data[[#This Row],[LowWorkLifeBalanceFlag]]</f>
        <v>1</v>
      </c>
      <c r="F7" t="s">
        <v>44</v>
      </c>
      <c r="G7">
        <v>1005</v>
      </c>
      <c r="H7" t="s">
        <v>45</v>
      </c>
      <c r="I7">
        <v>2</v>
      </c>
      <c r="J7" t="str">
        <f>IF(AND(HR_Data[[#This Row],[Attrition]]="Yes",HR_Data[[#This Row],[YearsAtCompany]]&lt;2),"Yes","No")</f>
        <v>No</v>
      </c>
      <c r="K7">
        <v>2</v>
      </c>
      <c r="L7" t="s">
        <v>38</v>
      </c>
      <c r="M7">
        <v>1</v>
      </c>
      <c r="N7">
        <v>8</v>
      </c>
      <c r="P7">
        <v>4</v>
      </c>
      <c r="Q7" t="s">
        <v>46</v>
      </c>
      <c r="R7">
        <v>79</v>
      </c>
      <c r="S7">
        <v>3</v>
      </c>
      <c r="T7">
        <v>1</v>
      </c>
      <c r="U7" t="s">
        <v>50</v>
      </c>
      <c r="V7">
        <v>4</v>
      </c>
      <c r="W7" t="s">
        <v>41</v>
      </c>
      <c r="X7">
        <v>3068</v>
      </c>
      <c r="Y7" t="str">
        <f>IF(AND(HR_Data[[#This Row],[OverTime]]="Yes",HR_Data[[#This Row],[JobSatisfaction]]&lt;=2,HR_Data[[#This Row],[MonthlyIncome]]&lt;AVERAGE(HR_Data[MonthlyIncome])),
"High Risk",
IF(OR(HR_Data[[#This Row],[OverTime]]="Yes",HR_Data[[#This Row],[JobSatisfaction]]&lt;=2),
"Medium Risk",
"Low Risk"))</f>
        <v>Low Risk</v>
      </c>
      <c r="Z7" t="str">
        <f>IF(HR_Data[[#This Row],[MonthlyIncome]]&lt;3000,"Low",IF(HR_Data[[#This Row],[MonthlyIncome]]&lt;7000,"Medium","High"))</f>
        <v>Medium</v>
      </c>
      <c r="AA7" s="5">
        <f>IF(HR_Data[[#This Row],[OverTime]]="Yes",1,0)</f>
        <v>0</v>
      </c>
      <c r="AB7" s="5">
        <f>IF(HR_Data[[#This Row],[JobSatisfaction]]&lt;=2,1,0)</f>
        <v>0</v>
      </c>
      <c r="AC7" s="5">
        <f>IF(HR_Data[[#This Row],[WorkLifeBalance]]&lt;=2,1,0)</f>
        <v>1</v>
      </c>
      <c r="AD7" s="5">
        <f>IF(HR_Data[[#This Row],[MonthlyIncome]]&lt;AVERAGE(HR_Data[MonthlyIncome]),1,0)</f>
        <v>1</v>
      </c>
      <c r="AE7">
        <v>11864</v>
      </c>
      <c r="AF7">
        <v>0</v>
      </c>
      <c r="AG7" t="s">
        <v>42</v>
      </c>
      <c r="AH7" t="s">
        <v>43</v>
      </c>
      <c r="AI7">
        <v>13</v>
      </c>
      <c r="AJ7">
        <v>3</v>
      </c>
      <c r="AK7">
        <v>3</v>
      </c>
      <c r="AL7">
        <f>IF(HR_Data[[#This Row],[OverTime]]="Yes",2,0)
+IF(HR_Data[[#This Row],[WorkLifeBalance]]&lt;=2,2,0)
+IF(HR_Data[[#This Row],[MonthlyIncome]]&lt;5000,2,0)
+IF(HR_Data[[#This Row],[JobSatisfaction]]&lt;=2,1,0)
+IF(HR_Data[[#This Row],[EnvironmentSatisfaction]]&lt;=2,1,0)
+IF(HR_Data[[#This Row],[YearsAtCompany]]&lt;2,2,0)</f>
        <v>4</v>
      </c>
      <c r="AM7" t="str">
        <f>IF(HR_Data[[#This Row],[RiskScore2]]&gt;=6,"High",
IF(HR_Data[[#This Row],[RiskScore2]]&gt;=3,"Medium","Low"))</f>
        <v>Medium</v>
      </c>
      <c r="AN7">
        <v>80</v>
      </c>
      <c r="AO7">
        <v>0</v>
      </c>
      <c r="AP7">
        <v>8</v>
      </c>
      <c r="AQ7">
        <v>2</v>
      </c>
      <c r="AR7">
        <v>2</v>
      </c>
      <c r="AS7">
        <v>7</v>
      </c>
      <c r="AT7">
        <v>7</v>
      </c>
      <c r="AU7">
        <v>3</v>
      </c>
      <c r="AV7">
        <v>6</v>
      </c>
    </row>
    <row r="8" spans="1:49">
      <c r="A8">
        <v>59</v>
      </c>
      <c r="B8" t="str">
        <f>IF(HR_Data[[#This Row],[Age]]&lt;25,"&lt;25",
IF(HR_Data[[#This Row],[Age]]&lt;35,"25–34",
IF(HR_Data[[#This Row],[Age]]&lt;45,"35–44",
IF(HR_Data[[#This Row],[Age]]&lt;55,"45–54","55+"))))</f>
        <v>55+</v>
      </c>
      <c r="C8" t="s">
        <v>43</v>
      </c>
      <c r="D8">
        <f>(HR[[#This Row],[OverTimeFlag]]*3+HR[[#This Row],[LowJobSatisFlag]]*5+HR[[#This Row],[LowWLBFlag]]*4+HR[[#This Row],[LowSalaryFlag]]*3+HR[[#This Row],[LowEnviFlag]]*4+HR[[#This Row],[LowProFlag]]*1)</f>
        <v>15</v>
      </c>
      <c r="E8">
        <f>HR_Data[[#This Row],[OvertimeFlag]] + HR_Data[[#This Row],[LowSatisfactionFlag]] + HR_Data[[#This Row],[LowWorkLifeBalanceFlag]]</f>
        <v>3</v>
      </c>
      <c r="F8" t="s">
        <v>36</v>
      </c>
      <c r="G8">
        <v>1324</v>
      </c>
      <c r="H8" t="s">
        <v>45</v>
      </c>
      <c r="I8">
        <v>3</v>
      </c>
      <c r="J8" t="str">
        <f>IF(AND(HR_Data[[#This Row],[Attrition]]="Yes",HR_Data[[#This Row],[YearsAtCompany]]&lt;2),"Yes","No")</f>
        <v>No</v>
      </c>
      <c r="K8">
        <v>3</v>
      </c>
      <c r="L8" t="s">
        <v>51</v>
      </c>
      <c r="M8">
        <v>1</v>
      </c>
      <c r="N8">
        <v>10</v>
      </c>
      <c r="P8">
        <v>3</v>
      </c>
      <c r="Q8" t="s">
        <v>39</v>
      </c>
      <c r="R8">
        <v>81</v>
      </c>
      <c r="S8">
        <v>4</v>
      </c>
      <c r="T8">
        <v>1</v>
      </c>
      <c r="U8" t="s">
        <v>50</v>
      </c>
      <c r="V8">
        <v>1</v>
      </c>
      <c r="W8" t="s">
        <v>48</v>
      </c>
      <c r="X8">
        <v>2670</v>
      </c>
      <c r="Y8" t="str">
        <f>IF(AND(HR_Data[[#This Row],[OverTime]]="Yes",HR_Data[[#This Row],[JobSatisfaction]]&lt;=2,HR_Data[[#This Row],[MonthlyIncome]]&lt;AVERAGE(HR_Data[MonthlyIncome])),
"High Risk",
IF(OR(HR_Data[[#This Row],[OverTime]]="Yes",HR_Data[[#This Row],[JobSatisfaction]]&lt;=2),
"Medium Risk",
"Low Risk"))</f>
        <v>High Risk</v>
      </c>
      <c r="Z8" t="str">
        <f>IF(HR_Data[[#This Row],[MonthlyIncome]]&lt;3000,"Low",IF(HR_Data[[#This Row],[MonthlyIncome]]&lt;7000,"Medium","High"))</f>
        <v>Low</v>
      </c>
      <c r="AA8" s="5">
        <f>IF(HR_Data[[#This Row],[OverTime]]="Yes",1,0)</f>
        <v>1</v>
      </c>
      <c r="AB8" s="5">
        <f>IF(HR_Data[[#This Row],[JobSatisfaction]]&lt;=2,1,0)</f>
        <v>1</v>
      </c>
      <c r="AC8" s="5">
        <f>IF(HR_Data[[#This Row],[WorkLifeBalance]]&lt;=2,1,0)</f>
        <v>1</v>
      </c>
      <c r="AD8" s="5">
        <f>IF(HR_Data[[#This Row],[MonthlyIncome]]&lt;AVERAGE(HR_Data[MonthlyIncome]),1,0)</f>
        <v>1</v>
      </c>
      <c r="AE8">
        <v>9964</v>
      </c>
      <c r="AF8">
        <v>4</v>
      </c>
      <c r="AG8" t="s">
        <v>42</v>
      </c>
      <c r="AH8" t="s">
        <v>35</v>
      </c>
      <c r="AI8">
        <v>20</v>
      </c>
      <c r="AJ8">
        <v>4</v>
      </c>
      <c r="AK8">
        <v>1</v>
      </c>
      <c r="AL8">
        <f>IF(HR_Data[[#This Row],[OverTime]]="Yes",2,0)
+IF(HR_Data[[#This Row],[WorkLifeBalance]]&lt;=2,2,0)
+IF(HR_Data[[#This Row],[MonthlyIncome]]&lt;5000,2,0)
+IF(HR_Data[[#This Row],[JobSatisfaction]]&lt;=2,1,0)
+IF(HR_Data[[#This Row],[EnvironmentSatisfaction]]&lt;=2,1,0)
+IF(HR_Data[[#This Row],[YearsAtCompany]]&lt;2,2,0)</f>
        <v>9</v>
      </c>
      <c r="AM8" t="str">
        <f>IF(HR_Data[[#This Row],[RiskScore2]]&gt;=6,"High",
IF(HR_Data[[#This Row],[RiskScore2]]&gt;=3,"Medium","Low"))</f>
        <v>High</v>
      </c>
      <c r="AN8">
        <v>80</v>
      </c>
      <c r="AO8">
        <v>3</v>
      </c>
      <c r="AP8">
        <v>12</v>
      </c>
      <c r="AQ8">
        <v>3</v>
      </c>
      <c r="AR8">
        <v>2</v>
      </c>
      <c r="AS8">
        <v>1</v>
      </c>
      <c r="AT8">
        <v>0</v>
      </c>
      <c r="AU8">
        <v>0</v>
      </c>
      <c r="AV8">
        <v>0</v>
      </c>
    </row>
    <row r="9" spans="1:49">
      <c r="A9">
        <v>30</v>
      </c>
      <c r="B9" t="str">
        <f>IF(HR_Data[[#This Row],[Age]]&lt;25,"&lt;25",
IF(HR_Data[[#This Row],[Age]]&lt;35,"25–34",
IF(HR_Data[[#This Row],[Age]]&lt;45,"35–44",
IF(HR_Data[[#This Row],[Age]]&lt;55,"45–54","55+"))))</f>
        <v>25–34</v>
      </c>
      <c r="C9" t="s">
        <v>43</v>
      </c>
      <c r="D9">
        <f>(HR[[#This Row],[OverTimeFlag]]*3+HR[[#This Row],[LowJobSatisFlag]]*5+HR[[#This Row],[LowWLBFlag]]*4+HR[[#This Row],[LowSalaryFlag]]*3+HR[[#This Row],[LowEnviFlag]]*4+HR[[#This Row],[LowProFlag]]*1)</f>
        <v>3</v>
      </c>
      <c r="E9">
        <f>HR_Data[[#This Row],[OvertimeFlag]] + HR_Data[[#This Row],[LowSatisfactionFlag]] + HR_Data[[#This Row],[LowWorkLifeBalanceFlag]]</f>
        <v>0</v>
      </c>
      <c r="F9" t="s">
        <v>36</v>
      </c>
      <c r="G9">
        <v>1358</v>
      </c>
      <c r="H9" t="s">
        <v>45</v>
      </c>
      <c r="I9">
        <v>24</v>
      </c>
      <c r="J9" t="str">
        <f>IF(AND(HR_Data[[#This Row],[Attrition]]="Yes",HR_Data[[#This Row],[YearsAtCompany]]&lt;2),"Yes","No")</f>
        <v>No</v>
      </c>
      <c r="K9">
        <v>1</v>
      </c>
      <c r="L9" t="s">
        <v>38</v>
      </c>
      <c r="M9">
        <v>1</v>
      </c>
      <c r="N9">
        <v>11</v>
      </c>
      <c r="P9">
        <v>4</v>
      </c>
      <c r="Q9" t="s">
        <v>46</v>
      </c>
      <c r="R9">
        <v>67</v>
      </c>
      <c r="S9">
        <v>3</v>
      </c>
      <c r="T9">
        <v>1</v>
      </c>
      <c r="U9" t="s">
        <v>50</v>
      </c>
      <c r="V9">
        <v>3</v>
      </c>
      <c r="W9" t="s">
        <v>52</v>
      </c>
      <c r="X9">
        <v>2693</v>
      </c>
      <c r="Y9" t="str">
        <f>IF(AND(HR_Data[[#This Row],[OverTime]]="Yes",HR_Data[[#This Row],[JobSatisfaction]]&lt;=2,HR_Data[[#This Row],[MonthlyIncome]]&lt;AVERAGE(HR_Data[MonthlyIncome])),
"High Risk",
IF(OR(HR_Data[[#This Row],[OverTime]]="Yes",HR_Data[[#This Row],[JobSatisfaction]]&lt;=2),
"Medium Risk",
"Low Risk"))</f>
        <v>Low Risk</v>
      </c>
      <c r="Z9" t="str">
        <f>IF(HR_Data[[#This Row],[MonthlyIncome]]&lt;3000,"Low",IF(HR_Data[[#This Row],[MonthlyIncome]]&lt;7000,"Medium","High"))</f>
        <v>Low</v>
      </c>
      <c r="AA9" s="5">
        <f>IF(HR_Data[[#This Row],[OverTime]]="Yes",1,0)</f>
        <v>0</v>
      </c>
      <c r="AB9" s="5">
        <f>IF(HR_Data[[#This Row],[JobSatisfaction]]&lt;=2,1,0)</f>
        <v>0</v>
      </c>
      <c r="AC9" s="5">
        <f>IF(HR_Data[[#This Row],[WorkLifeBalance]]&lt;=2,1,0)</f>
        <v>0</v>
      </c>
      <c r="AD9" s="5">
        <f>IF(HR_Data[[#This Row],[MonthlyIncome]]&lt;AVERAGE(HR_Data[MonthlyIncome]),1,0)</f>
        <v>1</v>
      </c>
      <c r="AE9">
        <v>13335</v>
      </c>
      <c r="AF9">
        <v>1</v>
      </c>
      <c r="AG9" t="s">
        <v>42</v>
      </c>
      <c r="AH9" t="s">
        <v>43</v>
      </c>
      <c r="AI9">
        <v>22</v>
      </c>
      <c r="AJ9">
        <v>4</v>
      </c>
      <c r="AK9">
        <v>2</v>
      </c>
      <c r="AL9">
        <f>IF(HR_Data[[#This Row],[OverTime]]="Yes",2,0)
+IF(HR_Data[[#This Row],[WorkLifeBalance]]&lt;=2,2,0)
+IF(HR_Data[[#This Row],[MonthlyIncome]]&lt;5000,2,0)
+IF(HR_Data[[#This Row],[JobSatisfaction]]&lt;=2,1,0)
+IF(HR_Data[[#This Row],[EnvironmentSatisfaction]]&lt;=2,1,0)
+IF(HR_Data[[#This Row],[YearsAtCompany]]&lt;2,2,0)</f>
        <v>4</v>
      </c>
      <c r="AM9" t="str">
        <f>IF(HR_Data[[#This Row],[RiskScore2]]&gt;=6,"High",
IF(HR_Data[[#This Row],[RiskScore2]]&gt;=3,"Medium","Low"))</f>
        <v>Medium</v>
      </c>
      <c r="AN9">
        <v>80</v>
      </c>
      <c r="AO9">
        <v>1</v>
      </c>
      <c r="AP9">
        <v>1</v>
      </c>
      <c r="AQ9">
        <v>2</v>
      </c>
      <c r="AR9">
        <v>3</v>
      </c>
      <c r="AS9">
        <v>1</v>
      </c>
      <c r="AT9">
        <v>0</v>
      </c>
      <c r="AU9">
        <v>0</v>
      </c>
      <c r="AV9">
        <v>0</v>
      </c>
    </row>
    <row r="10" spans="1:49">
      <c r="A10">
        <v>38</v>
      </c>
      <c r="B10" t="str">
        <f>IF(HR_Data[[#This Row],[Age]]&lt;25,"&lt;25",
IF(HR_Data[[#This Row],[Age]]&lt;35,"25–34",
IF(HR_Data[[#This Row],[Age]]&lt;45,"35–44",
IF(HR_Data[[#This Row],[Age]]&lt;55,"45–54","55+"))))</f>
        <v>35–44</v>
      </c>
      <c r="C10" t="s">
        <v>43</v>
      </c>
      <c r="D10">
        <f>(HR[[#This Row],[OverTimeFlag]]*3+HR[[#This Row],[LowJobSatisFlag]]*5+HR[[#This Row],[LowWLBFlag]]*4+HR[[#This Row],[LowSalaryFlag]]*3+HR[[#This Row],[LowEnviFlag]]*4+HR[[#This Row],[LowProFlag]]*1)</f>
        <v>0</v>
      </c>
      <c r="E10">
        <f>HR_Data[[#This Row],[OvertimeFlag]] + HR_Data[[#This Row],[LowSatisfactionFlag]] + HR_Data[[#This Row],[LowWorkLifeBalanceFlag]]</f>
        <v>0</v>
      </c>
      <c r="F10" t="s">
        <v>44</v>
      </c>
      <c r="G10">
        <v>216</v>
      </c>
      <c r="H10" t="s">
        <v>45</v>
      </c>
      <c r="I10">
        <v>23</v>
      </c>
      <c r="J10" t="str">
        <f>IF(AND(HR_Data[[#This Row],[Attrition]]="Yes",HR_Data[[#This Row],[YearsAtCompany]]&lt;2),"Yes","No")</f>
        <v>No</v>
      </c>
      <c r="K10">
        <v>3</v>
      </c>
      <c r="L10" t="s">
        <v>38</v>
      </c>
      <c r="M10">
        <v>1</v>
      </c>
      <c r="N10">
        <v>12</v>
      </c>
      <c r="P10">
        <v>4</v>
      </c>
      <c r="Q10" t="s">
        <v>46</v>
      </c>
      <c r="R10">
        <v>44</v>
      </c>
      <c r="S10">
        <v>2</v>
      </c>
      <c r="T10">
        <v>3</v>
      </c>
      <c r="U10" t="s">
        <v>53</v>
      </c>
      <c r="V10">
        <v>3</v>
      </c>
      <c r="W10" t="s">
        <v>41</v>
      </c>
      <c r="X10">
        <v>9526</v>
      </c>
      <c r="Y10" t="str">
        <f>IF(AND(HR_Data[[#This Row],[OverTime]]="Yes",HR_Data[[#This Row],[JobSatisfaction]]&lt;=2,HR_Data[[#This Row],[MonthlyIncome]]&lt;AVERAGE(HR_Data[MonthlyIncome])),
"High Risk",
IF(OR(HR_Data[[#This Row],[OverTime]]="Yes",HR_Data[[#This Row],[JobSatisfaction]]&lt;=2),
"Medium Risk",
"Low Risk"))</f>
        <v>Low Risk</v>
      </c>
      <c r="Z10" t="str">
        <f>IF(HR_Data[[#This Row],[MonthlyIncome]]&lt;3000,"Low",IF(HR_Data[[#This Row],[MonthlyIncome]]&lt;7000,"Medium","High"))</f>
        <v>High</v>
      </c>
      <c r="AA10" s="5">
        <f>IF(HR_Data[[#This Row],[OverTime]]="Yes",1,0)</f>
        <v>0</v>
      </c>
      <c r="AB10" s="5">
        <f>IF(HR_Data[[#This Row],[JobSatisfaction]]&lt;=2,1,0)</f>
        <v>0</v>
      </c>
      <c r="AC10" s="5">
        <f>IF(HR_Data[[#This Row],[WorkLifeBalance]]&lt;=2,1,0)</f>
        <v>0</v>
      </c>
      <c r="AD10" s="5">
        <f>IF(HR_Data[[#This Row],[MonthlyIncome]]&lt;AVERAGE(HR_Data[MonthlyIncome]),1,0)</f>
        <v>0</v>
      </c>
      <c r="AE10">
        <v>8787</v>
      </c>
      <c r="AF10">
        <v>0</v>
      </c>
      <c r="AG10" t="s">
        <v>42</v>
      </c>
      <c r="AH10" t="s">
        <v>43</v>
      </c>
      <c r="AI10">
        <v>21</v>
      </c>
      <c r="AJ10">
        <v>4</v>
      </c>
      <c r="AK10">
        <v>2</v>
      </c>
      <c r="AL10">
        <f>IF(HR_Data[[#This Row],[OverTime]]="Yes",2,0)
+IF(HR_Data[[#This Row],[WorkLifeBalance]]&lt;=2,2,0)
+IF(HR_Data[[#This Row],[MonthlyIncome]]&lt;5000,2,0)
+IF(HR_Data[[#This Row],[JobSatisfaction]]&lt;=2,1,0)
+IF(HR_Data[[#This Row],[EnvironmentSatisfaction]]&lt;=2,1,0)
+IF(HR_Data[[#This Row],[YearsAtCompany]]&lt;2,2,0)</f>
        <v>0</v>
      </c>
      <c r="AM10" t="str">
        <f>IF(HR_Data[[#This Row],[RiskScore2]]&gt;=6,"High",
IF(HR_Data[[#This Row],[RiskScore2]]&gt;=3,"Medium","Low"))</f>
        <v>Low</v>
      </c>
      <c r="AN10">
        <v>80</v>
      </c>
      <c r="AO10">
        <v>0</v>
      </c>
      <c r="AP10">
        <v>10</v>
      </c>
      <c r="AQ10">
        <v>2</v>
      </c>
      <c r="AR10">
        <v>3</v>
      </c>
      <c r="AS10">
        <v>9</v>
      </c>
      <c r="AT10">
        <v>7</v>
      </c>
      <c r="AU10">
        <v>1</v>
      </c>
      <c r="AV10">
        <v>8</v>
      </c>
    </row>
    <row r="11" spans="1:49">
      <c r="A11">
        <v>36</v>
      </c>
      <c r="B11" t="str">
        <f>IF(HR_Data[[#This Row],[Age]]&lt;25,"&lt;25",
IF(HR_Data[[#This Row],[Age]]&lt;35,"25–34",
IF(HR_Data[[#This Row],[Age]]&lt;45,"35–44",
IF(HR_Data[[#This Row],[Age]]&lt;55,"45–54","55+"))))</f>
        <v>35–44</v>
      </c>
      <c r="C11" t="s">
        <v>43</v>
      </c>
      <c r="D11">
        <f>(HR[[#This Row],[OverTimeFlag]]*3+HR[[#This Row],[LowJobSatisFlag]]*5+HR[[#This Row],[LowWLBFlag]]*4+HR[[#This Row],[LowSalaryFlag]]*3+HR[[#This Row],[LowEnviFlag]]*4+HR[[#This Row],[LowProFlag]]*1)</f>
        <v>8</v>
      </c>
      <c r="E11">
        <f>HR_Data[[#This Row],[OvertimeFlag]] + HR_Data[[#This Row],[LowSatisfactionFlag]] + HR_Data[[#This Row],[LowWorkLifeBalanceFlag]]</f>
        <v>1</v>
      </c>
      <c r="F11" t="s">
        <v>36</v>
      </c>
      <c r="G11">
        <v>1299</v>
      </c>
      <c r="H11" t="s">
        <v>45</v>
      </c>
      <c r="I11">
        <v>27</v>
      </c>
      <c r="J11" t="str">
        <f>IF(AND(HR_Data[[#This Row],[Attrition]]="Yes",HR_Data[[#This Row],[YearsAtCompany]]&lt;2),"Yes","No")</f>
        <v>No</v>
      </c>
      <c r="K11">
        <v>3</v>
      </c>
      <c r="L11" t="s">
        <v>51</v>
      </c>
      <c r="M11">
        <v>1</v>
      </c>
      <c r="N11">
        <v>13</v>
      </c>
      <c r="P11">
        <v>3</v>
      </c>
      <c r="Q11" t="s">
        <v>46</v>
      </c>
      <c r="R11">
        <v>94</v>
      </c>
      <c r="S11">
        <v>3</v>
      </c>
      <c r="T11">
        <v>2</v>
      </c>
      <c r="U11" t="s">
        <v>54</v>
      </c>
      <c r="V11">
        <v>3</v>
      </c>
      <c r="W11" t="s">
        <v>48</v>
      </c>
      <c r="X11">
        <v>5237</v>
      </c>
      <c r="Y11" t="str">
        <f>IF(AND(HR_Data[[#This Row],[OverTime]]="Yes",HR_Data[[#This Row],[JobSatisfaction]]&lt;=2,HR_Data[[#This Row],[MonthlyIncome]]&lt;AVERAGE(HR_Data[MonthlyIncome])),
"High Risk",
IF(OR(HR_Data[[#This Row],[OverTime]]="Yes",HR_Data[[#This Row],[JobSatisfaction]]&lt;=2),
"Medium Risk",
"Low Risk"))</f>
        <v>Low Risk</v>
      </c>
      <c r="Z11" t="str">
        <f>IF(HR_Data[[#This Row],[MonthlyIncome]]&lt;3000,"Low",IF(HR_Data[[#This Row],[MonthlyIncome]]&lt;7000,"Medium","High"))</f>
        <v>Medium</v>
      </c>
      <c r="AA11" s="5">
        <f>IF(HR_Data[[#This Row],[OverTime]]="Yes",1,0)</f>
        <v>0</v>
      </c>
      <c r="AB11" s="5">
        <f>IF(HR_Data[[#This Row],[JobSatisfaction]]&lt;=2,1,0)</f>
        <v>0</v>
      </c>
      <c r="AC11" s="5">
        <f>IF(HR_Data[[#This Row],[WorkLifeBalance]]&lt;=2,1,0)</f>
        <v>1</v>
      </c>
      <c r="AD11" s="5">
        <f>IF(HR_Data[[#This Row],[MonthlyIncome]]&lt;AVERAGE(HR_Data[MonthlyIncome]),1,0)</f>
        <v>1</v>
      </c>
      <c r="AE11">
        <v>16577</v>
      </c>
      <c r="AF11">
        <v>6</v>
      </c>
      <c r="AG11" t="s">
        <v>42</v>
      </c>
      <c r="AH11" t="s">
        <v>43</v>
      </c>
      <c r="AI11">
        <v>13</v>
      </c>
      <c r="AJ11">
        <v>3</v>
      </c>
      <c r="AK11">
        <v>2</v>
      </c>
      <c r="AL11">
        <f>IF(HR_Data[[#This Row],[OverTime]]="Yes",2,0)
+IF(HR_Data[[#This Row],[WorkLifeBalance]]&lt;=2,2,0)
+IF(HR_Data[[#This Row],[MonthlyIncome]]&lt;5000,2,0)
+IF(HR_Data[[#This Row],[JobSatisfaction]]&lt;=2,1,0)
+IF(HR_Data[[#This Row],[EnvironmentSatisfaction]]&lt;=2,1,0)
+IF(HR_Data[[#This Row],[YearsAtCompany]]&lt;2,2,0)</f>
        <v>2</v>
      </c>
      <c r="AM11" t="str">
        <f>IF(HR_Data[[#This Row],[RiskScore2]]&gt;=6,"High",
IF(HR_Data[[#This Row],[RiskScore2]]&gt;=3,"Medium","Low"))</f>
        <v>Low</v>
      </c>
      <c r="AN11">
        <v>80</v>
      </c>
      <c r="AO11">
        <v>2</v>
      </c>
      <c r="AP11">
        <v>17</v>
      </c>
      <c r="AQ11">
        <v>3</v>
      </c>
      <c r="AR11">
        <v>2</v>
      </c>
      <c r="AS11">
        <v>7</v>
      </c>
      <c r="AT11">
        <v>7</v>
      </c>
      <c r="AU11">
        <v>7</v>
      </c>
      <c r="AV11">
        <v>7</v>
      </c>
    </row>
    <row r="12" spans="1:49">
      <c r="A12">
        <v>35</v>
      </c>
      <c r="B12" t="str">
        <f>IF(HR_Data[[#This Row],[Age]]&lt;25,"&lt;25",
IF(HR_Data[[#This Row],[Age]]&lt;35,"25–34",
IF(HR_Data[[#This Row],[Age]]&lt;45,"35–44",
IF(HR_Data[[#This Row],[Age]]&lt;55,"45–54","55+"))))</f>
        <v>35–44</v>
      </c>
      <c r="C12" t="s">
        <v>43</v>
      </c>
      <c r="D12">
        <f>(HR[[#This Row],[OverTimeFlag]]*3+HR[[#This Row],[LowJobSatisFlag]]*5+HR[[#This Row],[LowWLBFlag]]*4+HR[[#This Row],[LowSalaryFlag]]*3+HR[[#This Row],[LowEnviFlag]]*4+HR[[#This Row],[LowProFlag]]*1)</f>
        <v>12</v>
      </c>
      <c r="E12">
        <f>HR_Data[[#This Row],[OvertimeFlag]] + HR_Data[[#This Row],[LowSatisfactionFlag]] + HR_Data[[#This Row],[LowWorkLifeBalanceFlag]]</f>
        <v>1</v>
      </c>
      <c r="F12" t="s">
        <v>36</v>
      </c>
      <c r="G12">
        <v>809</v>
      </c>
      <c r="H12" t="s">
        <v>45</v>
      </c>
      <c r="I12">
        <v>16</v>
      </c>
      <c r="J12" t="str">
        <f>IF(AND(HR_Data[[#This Row],[Attrition]]="Yes",HR_Data[[#This Row],[YearsAtCompany]]&lt;2),"Yes","No")</f>
        <v>No</v>
      </c>
      <c r="K12">
        <v>3</v>
      </c>
      <c r="L12" t="s">
        <v>51</v>
      </c>
      <c r="M12">
        <v>1</v>
      </c>
      <c r="N12">
        <v>14</v>
      </c>
      <c r="P12">
        <v>1</v>
      </c>
      <c r="Q12" t="s">
        <v>46</v>
      </c>
      <c r="R12">
        <v>84</v>
      </c>
      <c r="S12">
        <v>4</v>
      </c>
      <c r="T12">
        <v>1</v>
      </c>
      <c r="U12" t="s">
        <v>50</v>
      </c>
      <c r="V12">
        <v>2</v>
      </c>
      <c r="W12" t="s">
        <v>48</v>
      </c>
      <c r="X12">
        <v>2426</v>
      </c>
      <c r="Y12" t="str">
        <f>IF(AND(HR_Data[[#This Row],[OverTime]]="Yes",HR_Data[[#This Row],[JobSatisfaction]]&lt;=2,HR_Data[[#This Row],[MonthlyIncome]]&lt;AVERAGE(HR_Data[MonthlyIncome])),
"High Risk",
IF(OR(HR_Data[[#This Row],[OverTime]]="Yes",HR_Data[[#This Row],[JobSatisfaction]]&lt;=2),
"Medium Risk",
"Low Risk"))</f>
        <v>Medium Risk</v>
      </c>
      <c r="Z12" t="str">
        <f>IF(HR_Data[[#This Row],[MonthlyIncome]]&lt;3000,"Low",IF(HR_Data[[#This Row],[MonthlyIncome]]&lt;7000,"Medium","High"))</f>
        <v>Low</v>
      </c>
      <c r="AA12" s="5">
        <f>IF(HR_Data[[#This Row],[OverTime]]="Yes",1,0)</f>
        <v>0</v>
      </c>
      <c r="AB12" s="5">
        <f>IF(HR_Data[[#This Row],[JobSatisfaction]]&lt;=2,1,0)</f>
        <v>1</v>
      </c>
      <c r="AC12" s="5">
        <f>IF(HR_Data[[#This Row],[WorkLifeBalance]]&lt;=2,1,0)</f>
        <v>0</v>
      </c>
      <c r="AD12" s="5">
        <f>IF(HR_Data[[#This Row],[MonthlyIncome]]&lt;AVERAGE(HR_Data[MonthlyIncome]),1,0)</f>
        <v>1</v>
      </c>
      <c r="AE12">
        <v>16479</v>
      </c>
      <c r="AF12">
        <v>0</v>
      </c>
      <c r="AG12" t="s">
        <v>42</v>
      </c>
      <c r="AH12" t="s">
        <v>43</v>
      </c>
      <c r="AI12">
        <v>13</v>
      </c>
      <c r="AJ12">
        <v>3</v>
      </c>
      <c r="AK12">
        <v>3</v>
      </c>
      <c r="AL12">
        <f>IF(HR_Data[[#This Row],[OverTime]]="Yes",2,0)
+IF(HR_Data[[#This Row],[WorkLifeBalance]]&lt;=2,2,0)
+IF(HR_Data[[#This Row],[MonthlyIncome]]&lt;5000,2,0)
+IF(HR_Data[[#This Row],[JobSatisfaction]]&lt;=2,1,0)
+IF(HR_Data[[#This Row],[EnvironmentSatisfaction]]&lt;=2,1,0)
+IF(HR_Data[[#This Row],[YearsAtCompany]]&lt;2,2,0)</f>
        <v>4</v>
      </c>
      <c r="AM12" t="str">
        <f>IF(HR_Data[[#This Row],[RiskScore2]]&gt;=6,"High",
IF(HR_Data[[#This Row],[RiskScore2]]&gt;=3,"Medium","Low"))</f>
        <v>Medium</v>
      </c>
      <c r="AN12">
        <v>80</v>
      </c>
      <c r="AO12">
        <v>1</v>
      </c>
      <c r="AP12">
        <v>6</v>
      </c>
      <c r="AQ12">
        <v>5</v>
      </c>
      <c r="AR12">
        <v>3</v>
      </c>
      <c r="AS12">
        <v>5</v>
      </c>
      <c r="AT12">
        <v>4</v>
      </c>
      <c r="AU12">
        <v>0</v>
      </c>
      <c r="AV12">
        <v>3</v>
      </c>
    </row>
    <row r="13" spans="1:49">
      <c r="A13">
        <v>29</v>
      </c>
      <c r="B13" t="str">
        <f>IF(HR_Data[[#This Row],[Age]]&lt;25,"&lt;25",
IF(HR_Data[[#This Row],[Age]]&lt;35,"25–34",
IF(HR_Data[[#This Row],[Age]]&lt;45,"35–44",
IF(HR_Data[[#This Row],[Age]]&lt;55,"45–54","55+"))))</f>
        <v>25–34</v>
      </c>
      <c r="C13" t="s">
        <v>43</v>
      </c>
      <c r="D13">
        <f>(HR[[#This Row],[OverTimeFlag]]*3+HR[[#This Row],[LowJobSatisFlag]]*5+HR[[#This Row],[LowWLBFlag]]*4+HR[[#This Row],[LowSalaryFlag]]*3+HR[[#This Row],[LowEnviFlag]]*4+HR[[#This Row],[LowProFlag]]*1)</f>
        <v>6</v>
      </c>
      <c r="E13">
        <f>HR_Data[[#This Row],[OvertimeFlag]] + HR_Data[[#This Row],[LowSatisfactionFlag]] + HR_Data[[#This Row],[LowWorkLifeBalanceFlag]]</f>
        <v>1</v>
      </c>
      <c r="F13" t="s">
        <v>36</v>
      </c>
      <c r="G13">
        <v>153</v>
      </c>
      <c r="H13" t="s">
        <v>45</v>
      </c>
      <c r="I13">
        <v>15</v>
      </c>
      <c r="J13" t="str">
        <f>IF(AND(HR_Data[[#This Row],[Attrition]]="Yes",HR_Data[[#This Row],[YearsAtCompany]]&lt;2),"Yes","No")</f>
        <v>No</v>
      </c>
      <c r="K13">
        <v>2</v>
      </c>
      <c r="L13" t="s">
        <v>38</v>
      </c>
      <c r="M13">
        <v>1</v>
      </c>
      <c r="N13">
        <v>15</v>
      </c>
      <c r="P13">
        <v>4</v>
      </c>
      <c r="Q13" t="s">
        <v>39</v>
      </c>
      <c r="R13">
        <v>49</v>
      </c>
      <c r="S13">
        <v>2</v>
      </c>
      <c r="T13">
        <v>2</v>
      </c>
      <c r="U13" t="s">
        <v>50</v>
      </c>
      <c r="V13">
        <v>3</v>
      </c>
      <c r="W13" t="s">
        <v>41</v>
      </c>
      <c r="X13">
        <v>4193</v>
      </c>
      <c r="Y13" t="str">
        <f>IF(AND(HR_Data[[#This Row],[OverTime]]="Yes",HR_Data[[#This Row],[JobSatisfaction]]&lt;=2,HR_Data[[#This Row],[MonthlyIncome]]&lt;AVERAGE(HR_Data[MonthlyIncome])),
"High Risk",
IF(OR(HR_Data[[#This Row],[OverTime]]="Yes",HR_Data[[#This Row],[JobSatisfaction]]&lt;=2),
"Medium Risk",
"Low Risk"))</f>
        <v>Medium Risk</v>
      </c>
      <c r="Z13" t="str">
        <f>IF(HR_Data[[#This Row],[MonthlyIncome]]&lt;3000,"Low",IF(HR_Data[[#This Row],[MonthlyIncome]]&lt;7000,"Medium","High"))</f>
        <v>Medium</v>
      </c>
      <c r="AA13" s="5">
        <f>IF(HR_Data[[#This Row],[OverTime]]="Yes",1,0)</f>
        <v>1</v>
      </c>
      <c r="AB13" s="5">
        <f>IF(HR_Data[[#This Row],[JobSatisfaction]]&lt;=2,1,0)</f>
        <v>0</v>
      </c>
      <c r="AC13" s="5">
        <f>IF(HR_Data[[#This Row],[WorkLifeBalance]]&lt;=2,1,0)</f>
        <v>0</v>
      </c>
      <c r="AD13" s="5">
        <f>IF(HR_Data[[#This Row],[MonthlyIncome]]&lt;AVERAGE(HR_Data[MonthlyIncome]),1,0)</f>
        <v>1</v>
      </c>
      <c r="AE13">
        <v>12682</v>
      </c>
      <c r="AF13">
        <v>0</v>
      </c>
      <c r="AG13" t="s">
        <v>42</v>
      </c>
      <c r="AH13" t="s">
        <v>35</v>
      </c>
      <c r="AI13">
        <v>12</v>
      </c>
      <c r="AJ13">
        <v>3</v>
      </c>
      <c r="AK13">
        <v>4</v>
      </c>
      <c r="AL13">
        <f>IF(HR_Data[[#This Row],[OverTime]]="Yes",2,0)
+IF(HR_Data[[#This Row],[WorkLifeBalance]]&lt;=2,2,0)
+IF(HR_Data[[#This Row],[MonthlyIncome]]&lt;5000,2,0)
+IF(HR_Data[[#This Row],[JobSatisfaction]]&lt;=2,1,0)
+IF(HR_Data[[#This Row],[EnvironmentSatisfaction]]&lt;=2,1,0)
+IF(HR_Data[[#This Row],[YearsAtCompany]]&lt;2,2,0)</f>
        <v>4</v>
      </c>
      <c r="AM13" t="str">
        <f>IF(HR_Data[[#This Row],[RiskScore2]]&gt;=6,"High",
IF(HR_Data[[#This Row],[RiskScore2]]&gt;=3,"Medium","Low"))</f>
        <v>Medium</v>
      </c>
      <c r="AN13">
        <v>80</v>
      </c>
      <c r="AO13">
        <v>0</v>
      </c>
      <c r="AP13">
        <v>10</v>
      </c>
      <c r="AQ13">
        <v>3</v>
      </c>
      <c r="AR13">
        <v>3</v>
      </c>
      <c r="AS13">
        <v>9</v>
      </c>
      <c r="AT13">
        <v>5</v>
      </c>
      <c r="AU13">
        <v>0</v>
      </c>
      <c r="AV13">
        <v>8</v>
      </c>
    </row>
    <row r="14" spans="1:49">
      <c r="A14">
        <v>31</v>
      </c>
      <c r="B14" t="str">
        <f>IF(HR_Data[[#This Row],[Age]]&lt;25,"&lt;25",
IF(HR_Data[[#This Row],[Age]]&lt;35,"25–34",
IF(HR_Data[[#This Row],[Age]]&lt;45,"35–44",
IF(HR_Data[[#This Row],[Age]]&lt;55,"45–54","55+"))))</f>
        <v>25–34</v>
      </c>
      <c r="C14" t="s">
        <v>43</v>
      </c>
      <c r="D14">
        <f>(HR[[#This Row],[OverTimeFlag]]*3+HR[[#This Row],[LowJobSatisFlag]]*5+HR[[#This Row],[LowWLBFlag]]*4+HR[[#This Row],[LowSalaryFlag]]*3+HR[[#This Row],[LowEnviFlag]]*4+HR[[#This Row],[LowProFlag]]*1)</f>
        <v>11</v>
      </c>
      <c r="E14">
        <f>HR_Data[[#This Row],[OvertimeFlag]] + HR_Data[[#This Row],[LowSatisfactionFlag]] + HR_Data[[#This Row],[LowWorkLifeBalanceFlag]]</f>
        <v>1</v>
      </c>
      <c r="F14" t="s">
        <v>36</v>
      </c>
      <c r="G14">
        <v>670</v>
      </c>
      <c r="H14" t="s">
        <v>45</v>
      </c>
      <c r="I14">
        <v>26</v>
      </c>
      <c r="J14" t="str">
        <f>IF(AND(HR_Data[[#This Row],[Attrition]]="Yes",HR_Data[[#This Row],[YearsAtCompany]]&lt;2),"Yes","No")</f>
        <v>No</v>
      </c>
      <c r="K14">
        <v>1</v>
      </c>
      <c r="L14" t="s">
        <v>38</v>
      </c>
      <c r="M14">
        <v>1</v>
      </c>
      <c r="N14">
        <v>16</v>
      </c>
      <c r="P14">
        <v>1</v>
      </c>
      <c r="Q14" t="s">
        <v>46</v>
      </c>
      <c r="R14">
        <v>31</v>
      </c>
      <c r="S14">
        <v>3</v>
      </c>
      <c r="T14">
        <v>1</v>
      </c>
      <c r="U14" t="s">
        <v>47</v>
      </c>
      <c r="V14">
        <v>3</v>
      </c>
      <c r="W14" t="s">
        <v>52</v>
      </c>
      <c r="X14">
        <v>2911</v>
      </c>
      <c r="Y14" t="str">
        <f>IF(AND(HR_Data[[#This Row],[OverTime]]="Yes",HR_Data[[#This Row],[JobSatisfaction]]&lt;=2,HR_Data[[#This Row],[MonthlyIncome]]&lt;AVERAGE(HR_Data[MonthlyIncome])),
"High Risk",
IF(OR(HR_Data[[#This Row],[OverTime]]="Yes",HR_Data[[#This Row],[JobSatisfaction]]&lt;=2),
"Medium Risk",
"Low Risk"))</f>
        <v>Low Risk</v>
      </c>
      <c r="Z14" t="str">
        <f>IF(HR_Data[[#This Row],[MonthlyIncome]]&lt;3000,"Low",IF(HR_Data[[#This Row],[MonthlyIncome]]&lt;7000,"Medium","High"))</f>
        <v>Low</v>
      </c>
      <c r="AA14" s="5">
        <f>IF(HR_Data[[#This Row],[OverTime]]="Yes",1,0)</f>
        <v>0</v>
      </c>
      <c r="AB14" s="5">
        <f>IF(HR_Data[[#This Row],[JobSatisfaction]]&lt;=2,1,0)</f>
        <v>0</v>
      </c>
      <c r="AC14" s="5">
        <f>IF(HR_Data[[#This Row],[WorkLifeBalance]]&lt;=2,1,0)</f>
        <v>1</v>
      </c>
      <c r="AD14" s="5">
        <f>IF(HR_Data[[#This Row],[MonthlyIncome]]&lt;AVERAGE(HR_Data[MonthlyIncome]),1,0)</f>
        <v>1</v>
      </c>
      <c r="AE14">
        <v>15170</v>
      </c>
      <c r="AF14">
        <v>1</v>
      </c>
      <c r="AG14" t="s">
        <v>42</v>
      </c>
      <c r="AH14" t="s">
        <v>43</v>
      </c>
      <c r="AI14">
        <v>17</v>
      </c>
      <c r="AJ14">
        <v>3</v>
      </c>
      <c r="AK14">
        <v>4</v>
      </c>
      <c r="AL14">
        <f>IF(HR_Data[[#This Row],[OverTime]]="Yes",2,0)
+IF(HR_Data[[#This Row],[WorkLifeBalance]]&lt;=2,2,0)
+IF(HR_Data[[#This Row],[MonthlyIncome]]&lt;5000,2,0)
+IF(HR_Data[[#This Row],[JobSatisfaction]]&lt;=2,1,0)
+IF(HR_Data[[#This Row],[EnvironmentSatisfaction]]&lt;=2,1,0)
+IF(HR_Data[[#This Row],[YearsAtCompany]]&lt;2,2,0)</f>
        <v>5</v>
      </c>
      <c r="AM14" t="str">
        <f>IF(HR_Data[[#This Row],[RiskScore2]]&gt;=6,"High",
IF(HR_Data[[#This Row],[RiskScore2]]&gt;=3,"Medium","Low"))</f>
        <v>Medium</v>
      </c>
      <c r="AN14">
        <v>80</v>
      </c>
      <c r="AO14">
        <v>1</v>
      </c>
      <c r="AP14">
        <v>5</v>
      </c>
      <c r="AQ14">
        <v>1</v>
      </c>
      <c r="AR14">
        <v>2</v>
      </c>
      <c r="AS14">
        <v>5</v>
      </c>
      <c r="AT14">
        <v>2</v>
      </c>
      <c r="AU14">
        <v>4</v>
      </c>
      <c r="AV14">
        <v>3</v>
      </c>
    </row>
    <row r="15" spans="1:49">
      <c r="A15">
        <v>34</v>
      </c>
      <c r="B15" t="str">
        <f>IF(HR_Data[[#This Row],[Age]]&lt;25,"&lt;25",
IF(HR_Data[[#This Row],[Age]]&lt;35,"25–34",
IF(HR_Data[[#This Row],[Age]]&lt;45,"35–44",
IF(HR_Data[[#This Row],[Age]]&lt;55,"45–54","55+"))))</f>
        <v>25–34</v>
      </c>
      <c r="C15" t="s">
        <v>43</v>
      </c>
      <c r="D15">
        <f>(HR[[#This Row],[OverTimeFlag]]*3+HR[[#This Row],[LowJobSatisFlag]]*5+HR[[#This Row],[LowWLBFlag]]*4+HR[[#This Row],[LowSalaryFlag]]*3+HR[[#This Row],[LowEnviFlag]]*4+HR[[#This Row],[LowProFlag]]*1)</f>
        <v>7</v>
      </c>
      <c r="E15">
        <f>HR_Data[[#This Row],[OvertimeFlag]] + HR_Data[[#This Row],[LowSatisfactionFlag]] + HR_Data[[#This Row],[LowWorkLifeBalanceFlag]]</f>
        <v>0</v>
      </c>
      <c r="F15" t="s">
        <v>36</v>
      </c>
      <c r="G15">
        <v>1346</v>
      </c>
      <c r="H15" t="s">
        <v>45</v>
      </c>
      <c r="I15">
        <v>19</v>
      </c>
      <c r="J15" t="str">
        <f>IF(AND(HR_Data[[#This Row],[Attrition]]="Yes",HR_Data[[#This Row],[YearsAtCompany]]&lt;2),"Yes","No")</f>
        <v>No</v>
      </c>
      <c r="K15">
        <v>2</v>
      </c>
      <c r="L15" t="s">
        <v>51</v>
      </c>
      <c r="M15">
        <v>1</v>
      </c>
      <c r="N15">
        <v>18</v>
      </c>
      <c r="P15">
        <v>2</v>
      </c>
      <c r="Q15" t="s">
        <v>46</v>
      </c>
      <c r="R15">
        <v>93</v>
      </c>
      <c r="S15">
        <v>3</v>
      </c>
      <c r="T15">
        <v>1</v>
      </c>
      <c r="U15" t="s">
        <v>50</v>
      </c>
      <c r="V15">
        <v>4</v>
      </c>
      <c r="W15" t="s">
        <v>52</v>
      </c>
      <c r="X15">
        <v>2661</v>
      </c>
      <c r="Y15" t="str">
        <f>IF(AND(HR_Data[[#This Row],[OverTime]]="Yes",HR_Data[[#This Row],[JobSatisfaction]]&lt;=2,HR_Data[[#This Row],[MonthlyIncome]]&lt;AVERAGE(HR_Data[MonthlyIncome])),
"High Risk",
IF(OR(HR_Data[[#This Row],[OverTime]]="Yes",HR_Data[[#This Row],[JobSatisfaction]]&lt;=2),
"Medium Risk",
"Low Risk"))</f>
        <v>Low Risk</v>
      </c>
      <c r="Z15" t="str">
        <f>IF(HR_Data[[#This Row],[MonthlyIncome]]&lt;3000,"Low",IF(HR_Data[[#This Row],[MonthlyIncome]]&lt;7000,"Medium","High"))</f>
        <v>Low</v>
      </c>
      <c r="AA15" s="5">
        <f>IF(HR_Data[[#This Row],[OverTime]]="Yes",1,0)</f>
        <v>0</v>
      </c>
      <c r="AB15" s="5">
        <f>IF(HR_Data[[#This Row],[JobSatisfaction]]&lt;=2,1,0)</f>
        <v>0</v>
      </c>
      <c r="AC15" s="5">
        <f>IF(HR_Data[[#This Row],[WorkLifeBalance]]&lt;=2,1,0)</f>
        <v>0</v>
      </c>
      <c r="AD15" s="5">
        <f>IF(HR_Data[[#This Row],[MonthlyIncome]]&lt;AVERAGE(HR_Data[MonthlyIncome]),1,0)</f>
        <v>1</v>
      </c>
      <c r="AE15">
        <v>8758</v>
      </c>
      <c r="AF15">
        <v>0</v>
      </c>
      <c r="AG15" t="s">
        <v>42</v>
      </c>
      <c r="AH15" t="s">
        <v>43</v>
      </c>
      <c r="AI15">
        <v>11</v>
      </c>
      <c r="AJ15">
        <v>3</v>
      </c>
      <c r="AK15">
        <v>3</v>
      </c>
      <c r="AL15">
        <f>IF(HR_Data[[#This Row],[OverTime]]="Yes",2,0)
+IF(HR_Data[[#This Row],[WorkLifeBalance]]&lt;=2,2,0)
+IF(HR_Data[[#This Row],[MonthlyIncome]]&lt;5000,2,0)
+IF(HR_Data[[#This Row],[JobSatisfaction]]&lt;=2,1,0)
+IF(HR_Data[[#This Row],[EnvironmentSatisfaction]]&lt;=2,1,0)
+IF(HR_Data[[#This Row],[YearsAtCompany]]&lt;2,2,0)</f>
        <v>3</v>
      </c>
      <c r="AM15" t="str">
        <f>IF(HR_Data[[#This Row],[RiskScore2]]&gt;=6,"High",
IF(HR_Data[[#This Row],[RiskScore2]]&gt;=3,"Medium","Low"))</f>
        <v>Medium</v>
      </c>
      <c r="AN15">
        <v>80</v>
      </c>
      <c r="AO15">
        <v>1</v>
      </c>
      <c r="AP15">
        <v>3</v>
      </c>
      <c r="AQ15">
        <v>2</v>
      </c>
      <c r="AR15">
        <v>3</v>
      </c>
      <c r="AS15">
        <v>2</v>
      </c>
      <c r="AT15">
        <v>2</v>
      </c>
      <c r="AU15">
        <v>1</v>
      </c>
      <c r="AV15">
        <v>2</v>
      </c>
    </row>
    <row r="16" spans="1:49">
      <c r="A16">
        <v>28</v>
      </c>
      <c r="B16" t="str">
        <f>IF(HR_Data[[#This Row],[Age]]&lt;25,"&lt;25",
IF(HR_Data[[#This Row],[Age]]&lt;35,"25–34",
IF(HR_Data[[#This Row],[Age]]&lt;45,"35–44",
IF(HR_Data[[#This Row],[Age]]&lt;55,"45–54","55+"))))</f>
        <v>25–34</v>
      </c>
      <c r="C16" t="s">
        <v>35</v>
      </c>
      <c r="D16">
        <f>(HR[[#This Row],[OverTimeFlag]]*3+HR[[#This Row],[LowJobSatisFlag]]*5+HR[[#This Row],[LowWLBFlag]]*4+HR[[#This Row],[LowSalaryFlag]]*3+HR[[#This Row],[LowEnviFlag]]*4+HR[[#This Row],[LowProFlag]]*1)</f>
        <v>6</v>
      </c>
      <c r="E16">
        <f>HR_Data[[#This Row],[OvertimeFlag]] + HR_Data[[#This Row],[LowSatisfactionFlag]] + HR_Data[[#This Row],[LowWorkLifeBalanceFlag]]</f>
        <v>1</v>
      </c>
      <c r="F16" t="s">
        <v>36</v>
      </c>
      <c r="G16">
        <v>103</v>
      </c>
      <c r="H16" t="s">
        <v>45</v>
      </c>
      <c r="I16">
        <v>24</v>
      </c>
      <c r="J16" t="str">
        <f>IF(AND(HR_Data[[#This Row],[Attrition]]="Yes",HR_Data[[#This Row],[YearsAtCompany]]&lt;2),"Yes","No")</f>
        <v>No</v>
      </c>
      <c r="K16">
        <v>3</v>
      </c>
      <c r="L16" t="s">
        <v>38</v>
      </c>
      <c r="M16">
        <v>1</v>
      </c>
      <c r="N16">
        <v>19</v>
      </c>
      <c r="P16">
        <v>3</v>
      </c>
      <c r="Q16" t="s">
        <v>46</v>
      </c>
      <c r="R16">
        <v>50</v>
      </c>
      <c r="S16">
        <v>2</v>
      </c>
      <c r="T16">
        <v>1</v>
      </c>
      <c r="U16" t="s">
        <v>50</v>
      </c>
      <c r="V16">
        <v>3</v>
      </c>
      <c r="W16" t="s">
        <v>41</v>
      </c>
      <c r="X16">
        <v>2028</v>
      </c>
      <c r="Y16" t="str">
        <f>IF(AND(HR_Data[[#This Row],[OverTime]]="Yes",HR_Data[[#This Row],[JobSatisfaction]]&lt;=2,HR_Data[[#This Row],[MonthlyIncome]]&lt;AVERAGE(HR_Data[MonthlyIncome])),
"High Risk",
IF(OR(HR_Data[[#This Row],[OverTime]]="Yes",HR_Data[[#This Row],[JobSatisfaction]]&lt;=2),
"Medium Risk",
"Low Risk"))</f>
        <v>Medium Risk</v>
      </c>
      <c r="Z16" t="str">
        <f>IF(HR_Data[[#This Row],[MonthlyIncome]]&lt;3000,"Low",IF(HR_Data[[#This Row],[MonthlyIncome]]&lt;7000,"Medium","High"))</f>
        <v>Low</v>
      </c>
      <c r="AA16" s="5">
        <f>IF(HR_Data[[#This Row],[OverTime]]="Yes",1,0)</f>
        <v>1</v>
      </c>
      <c r="AB16" s="5">
        <f>IF(HR_Data[[#This Row],[JobSatisfaction]]&lt;=2,1,0)</f>
        <v>0</v>
      </c>
      <c r="AC16" s="5">
        <f>IF(HR_Data[[#This Row],[WorkLifeBalance]]&lt;=2,1,0)</f>
        <v>0</v>
      </c>
      <c r="AD16" s="5">
        <f>IF(HR_Data[[#This Row],[MonthlyIncome]]&lt;AVERAGE(HR_Data[MonthlyIncome]),1,0)</f>
        <v>1</v>
      </c>
      <c r="AE16">
        <v>12947</v>
      </c>
      <c r="AF16">
        <v>5</v>
      </c>
      <c r="AG16" t="s">
        <v>42</v>
      </c>
      <c r="AH16" t="s">
        <v>35</v>
      </c>
      <c r="AI16">
        <v>14</v>
      </c>
      <c r="AJ16">
        <v>3</v>
      </c>
      <c r="AK16">
        <v>2</v>
      </c>
      <c r="AL16">
        <f>IF(HR_Data[[#This Row],[OverTime]]="Yes",2,0)
+IF(HR_Data[[#This Row],[WorkLifeBalance]]&lt;=2,2,0)
+IF(HR_Data[[#This Row],[MonthlyIncome]]&lt;5000,2,0)
+IF(HR_Data[[#This Row],[JobSatisfaction]]&lt;=2,1,0)
+IF(HR_Data[[#This Row],[EnvironmentSatisfaction]]&lt;=2,1,0)
+IF(HR_Data[[#This Row],[YearsAtCompany]]&lt;2,2,0)</f>
        <v>4</v>
      </c>
      <c r="AM16" t="str">
        <f>IF(HR_Data[[#This Row],[RiskScore2]]&gt;=6,"High",
IF(HR_Data[[#This Row],[RiskScore2]]&gt;=3,"Medium","Low"))</f>
        <v>Medium</v>
      </c>
      <c r="AN16">
        <v>80</v>
      </c>
      <c r="AO16">
        <v>0</v>
      </c>
      <c r="AP16">
        <v>6</v>
      </c>
      <c r="AQ16">
        <v>4</v>
      </c>
      <c r="AR16">
        <v>3</v>
      </c>
      <c r="AS16">
        <v>4</v>
      </c>
      <c r="AT16">
        <v>2</v>
      </c>
      <c r="AU16">
        <v>0</v>
      </c>
      <c r="AV16">
        <v>3</v>
      </c>
    </row>
    <row r="17" spans="1:48">
      <c r="A17">
        <v>29</v>
      </c>
      <c r="B17" t="str">
        <f>IF(HR_Data[[#This Row],[Age]]&lt;25,"&lt;25",
IF(HR_Data[[#This Row],[Age]]&lt;35,"25–34",
IF(HR_Data[[#This Row],[Age]]&lt;45,"35–44",
IF(HR_Data[[#This Row],[Age]]&lt;55,"45–54","55+"))))</f>
        <v>25–34</v>
      </c>
      <c r="C17" t="s">
        <v>43</v>
      </c>
      <c r="D17">
        <f>(HR[[#This Row],[OverTimeFlag]]*3+HR[[#This Row],[LowJobSatisFlag]]*5+HR[[#This Row],[LowWLBFlag]]*4+HR[[#This Row],[LowSalaryFlag]]*3+HR[[#This Row],[LowEnviFlag]]*4+HR[[#This Row],[LowProFlag]]*1)</f>
        <v>10</v>
      </c>
      <c r="E17">
        <f>HR_Data[[#This Row],[OvertimeFlag]] + HR_Data[[#This Row],[LowSatisfactionFlag]] + HR_Data[[#This Row],[LowWorkLifeBalanceFlag]]</f>
        <v>1</v>
      </c>
      <c r="F17" t="s">
        <v>36</v>
      </c>
      <c r="G17">
        <v>1389</v>
      </c>
      <c r="H17" t="s">
        <v>45</v>
      </c>
      <c r="I17">
        <v>21</v>
      </c>
      <c r="J17" t="str">
        <f>IF(AND(HR_Data[[#This Row],[Attrition]]="Yes",HR_Data[[#This Row],[YearsAtCompany]]&lt;2),"Yes","No")</f>
        <v>No</v>
      </c>
      <c r="K17">
        <v>4</v>
      </c>
      <c r="L17" t="s">
        <v>38</v>
      </c>
      <c r="M17">
        <v>1</v>
      </c>
      <c r="N17">
        <v>20</v>
      </c>
      <c r="P17">
        <v>2</v>
      </c>
      <c r="Q17" t="s">
        <v>39</v>
      </c>
      <c r="R17">
        <v>51</v>
      </c>
      <c r="S17">
        <v>4</v>
      </c>
      <c r="T17">
        <v>3</v>
      </c>
      <c r="U17" t="s">
        <v>53</v>
      </c>
      <c r="V17">
        <v>1</v>
      </c>
      <c r="W17" t="s">
        <v>52</v>
      </c>
      <c r="X17">
        <v>9980</v>
      </c>
      <c r="Y17" t="str">
        <f>IF(AND(HR_Data[[#This Row],[OverTime]]="Yes",HR_Data[[#This Row],[JobSatisfaction]]&lt;=2,HR_Data[[#This Row],[MonthlyIncome]]&lt;AVERAGE(HR_Data[MonthlyIncome])),
"High Risk",
IF(OR(HR_Data[[#This Row],[OverTime]]="Yes",HR_Data[[#This Row],[JobSatisfaction]]&lt;=2),
"Medium Risk",
"Low Risk"))</f>
        <v>Medium Risk</v>
      </c>
      <c r="Z17" t="str">
        <f>IF(HR_Data[[#This Row],[MonthlyIncome]]&lt;3000,"Low",IF(HR_Data[[#This Row],[MonthlyIncome]]&lt;7000,"Medium","High"))</f>
        <v>High</v>
      </c>
      <c r="AA17" s="5">
        <f>IF(HR_Data[[#This Row],[OverTime]]="Yes",1,0)</f>
        <v>0</v>
      </c>
      <c r="AB17" s="5">
        <f>IF(HR_Data[[#This Row],[JobSatisfaction]]&lt;=2,1,0)</f>
        <v>1</v>
      </c>
      <c r="AC17" s="5">
        <f>IF(HR_Data[[#This Row],[WorkLifeBalance]]&lt;=2,1,0)</f>
        <v>0</v>
      </c>
      <c r="AD17" s="5">
        <f>IF(HR_Data[[#This Row],[MonthlyIncome]]&lt;AVERAGE(HR_Data[MonthlyIncome]),1,0)</f>
        <v>0</v>
      </c>
      <c r="AE17">
        <v>10195</v>
      </c>
      <c r="AF17">
        <v>1</v>
      </c>
      <c r="AG17" t="s">
        <v>42</v>
      </c>
      <c r="AH17" t="s">
        <v>43</v>
      </c>
      <c r="AI17">
        <v>11</v>
      </c>
      <c r="AJ17">
        <v>3</v>
      </c>
      <c r="AK17">
        <v>3</v>
      </c>
      <c r="AL17">
        <f>IF(HR_Data[[#This Row],[OverTime]]="Yes",2,0)
+IF(HR_Data[[#This Row],[WorkLifeBalance]]&lt;=2,2,0)
+IF(HR_Data[[#This Row],[MonthlyIncome]]&lt;5000,2,0)
+IF(HR_Data[[#This Row],[JobSatisfaction]]&lt;=2,1,0)
+IF(HR_Data[[#This Row],[EnvironmentSatisfaction]]&lt;=2,1,0)
+IF(HR_Data[[#This Row],[YearsAtCompany]]&lt;2,2,0)</f>
        <v>2</v>
      </c>
      <c r="AM17" t="str">
        <f>IF(HR_Data[[#This Row],[RiskScore2]]&gt;=6,"High",
IF(HR_Data[[#This Row],[RiskScore2]]&gt;=3,"Medium","Low"))</f>
        <v>Low</v>
      </c>
      <c r="AN17">
        <v>80</v>
      </c>
      <c r="AO17">
        <v>1</v>
      </c>
      <c r="AP17">
        <v>10</v>
      </c>
      <c r="AQ17">
        <v>1</v>
      </c>
      <c r="AR17">
        <v>3</v>
      </c>
      <c r="AS17">
        <v>10</v>
      </c>
      <c r="AT17">
        <v>9</v>
      </c>
      <c r="AU17">
        <v>8</v>
      </c>
      <c r="AV17">
        <v>8</v>
      </c>
    </row>
    <row r="18" spans="1:48">
      <c r="A18">
        <v>32</v>
      </c>
      <c r="B18" t="str">
        <f>IF(HR_Data[[#This Row],[Age]]&lt;25,"&lt;25",
IF(HR_Data[[#This Row],[Age]]&lt;35,"25–34",
IF(HR_Data[[#This Row],[Age]]&lt;45,"35–44",
IF(HR_Data[[#This Row],[Age]]&lt;55,"45–54","55+"))))</f>
        <v>25–34</v>
      </c>
      <c r="C18" t="s">
        <v>43</v>
      </c>
      <c r="D18">
        <f>(HR[[#This Row],[OverTimeFlag]]*3+HR[[#This Row],[LowJobSatisFlag]]*5+HR[[#This Row],[LowWLBFlag]]*4+HR[[#This Row],[LowSalaryFlag]]*3+HR[[#This Row],[LowEnviFlag]]*4+HR[[#This Row],[LowProFlag]]*1)</f>
        <v>19</v>
      </c>
      <c r="E18">
        <f>HR_Data[[#This Row],[OvertimeFlag]] + HR_Data[[#This Row],[LowSatisfactionFlag]] + HR_Data[[#This Row],[LowWorkLifeBalanceFlag]]</f>
        <v>3</v>
      </c>
      <c r="F18" t="s">
        <v>36</v>
      </c>
      <c r="G18">
        <v>334</v>
      </c>
      <c r="H18" t="s">
        <v>45</v>
      </c>
      <c r="I18">
        <v>5</v>
      </c>
      <c r="J18" t="str">
        <f>IF(AND(HR_Data[[#This Row],[Attrition]]="Yes",HR_Data[[#This Row],[YearsAtCompany]]&lt;2),"Yes","No")</f>
        <v>No</v>
      </c>
      <c r="K18">
        <v>2</v>
      </c>
      <c r="L18" t="s">
        <v>38</v>
      </c>
      <c r="M18">
        <v>1</v>
      </c>
      <c r="N18">
        <v>21</v>
      </c>
      <c r="P18">
        <v>1</v>
      </c>
      <c r="Q18" t="s">
        <v>46</v>
      </c>
      <c r="R18">
        <v>80</v>
      </c>
      <c r="S18">
        <v>4</v>
      </c>
      <c r="T18">
        <v>1</v>
      </c>
      <c r="U18" t="s">
        <v>47</v>
      </c>
      <c r="V18">
        <v>2</v>
      </c>
      <c r="W18" t="s">
        <v>52</v>
      </c>
      <c r="X18">
        <v>3298</v>
      </c>
      <c r="Y18" t="str">
        <f>IF(AND(HR_Data[[#This Row],[OverTime]]="Yes",HR_Data[[#This Row],[JobSatisfaction]]&lt;=2,HR_Data[[#This Row],[MonthlyIncome]]&lt;AVERAGE(HR_Data[MonthlyIncome])),
"High Risk",
IF(OR(HR_Data[[#This Row],[OverTime]]="Yes",HR_Data[[#This Row],[JobSatisfaction]]&lt;=2),
"Medium Risk",
"Low Risk"))</f>
        <v>High Risk</v>
      </c>
      <c r="Z18" t="str">
        <f>IF(HR_Data[[#This Row],[MonthlyIncome]]&lt;3000,"Low",IF(HR_Data[[#This Row],[MonthlyIncome]]&lt;7000,"Medium","High"))</f>
        <v>Medium</v>
      </c>
      <c r="AA18" s="5">
        <f>IF(HR_Data[[#This Row],[OverTime]]="Yes",1,0)</f>
        <v>1</v>
      </c>
      <c r="AB18" s="5">
        <f>IF(HR_Data[[#This Row],[JobSatisfaction]]&lt;=2,1,0)</f>
        <v>1</v>
      </c>
      <c r="AC18" s="5">
        <f>IF(HR_Data[[#This Row],[WorkLifeBalance]]&lt;=2,1,0)</f>
        <v>1</v>
      </c>
      <c r="AD18" s="5">
        <f>IF(HR_Data[[#This Row],[MonthlyIncome]]&lt;AVERAGE(HR_Data[MonthlyIncome]),1,0)</f>
        <v>1</v>
      </c>
      <c r="AE18">
        <v>15053</v>
      </c>
      <c r="AF18">
        <v>0</v>
      </c>
      <c r="AG18" t="s">
        <v>42</v>
      </c>
      <c r="AH18" t="s">
        <v>35</v>
      </c>
      <c r="AI18">
        <v>12</v>
      </c>
      <c r="AJ18">
        <v>3</v>
      </c>
      <c r="AK18">
        <v>4</v>
      </c>
      <c r="AL18">
        <f>IF(HR_Data[[#This Row],[OverTime]]="Yes",2,0)
+IF(HR_Data[[#This Row],[WorkLifeBalance]]&lt;=2,2,0)
+IF(HR_Data[[#This Row],[MonthlyIncome]]&lt;5000,2,0)
+IF(HR_Data[[#This Row],[JobSatisfaction]]&lt;=2,1,0)
+IF(HR_Data[[#This Row],[EnvironmentSatisfaction]]&lt;=2,1,0)
+IF(HR_Data[[#This Row],[YearsAtCompany]]&lt;2,2,0)</f>
        <v>8</v>
      </c>
      <c r="AM18" t="str">
        <f>IF(HR_Data[[#This Row],[RiskScore2]]&gt;=6,"High",
IF(HR_Data[[#This Row],[RiskScore2]]&gt;=3,"Medium","Low"))</f>
        <v>High</v>
      </c>
      <c r="AN18">
        <v>80</v>
      </c>
      <c r="AO18">
        <v>2</v>
      </c>
      <c r="AP18">
        <v>7</v>
      </c>
      <c r="AQ18">
        <v>5</v>
      </c>
      <c r="AR18">
        <v>2</v>
      </c>
      <c r="AS18">
        <v>6</v>
      </c>
      <c r="AT18">
        <v>2</v>
      </c>
      <c r="AU18">
        <v>0</v>
      </c>
      <c r="AV18">
        <v>5</v>
      </c>
    </row>
    <row r="19" spans="1:48">
      <c r="A19">
        <v>22</v>
      </c>
      <c r="B19" t="str">
        <f>IF(HR_Data[[#This Row],[Age]]&lt;25,"&lt;25",
IF(HR_Data[[#This Row],[Age]]&lt;35,"25–34",
IF(HR_Data[[#This Row],[Age]]&lt;45,"35–44",
IF(HR_Data[[#This Row],[Age]]&lt;55,"45–54","55+"))))</f>
        <v>&lt;25</v>
      </c>
      <c r="C19" t="s">
        <v>43</v>
      </c>
      <c r="D19">
        <f>(HR[[#This Row],[OverTimeFlag]]*3+HR[[#This Row],[LowJobSatisFlag]]*5+HR[[#This Row],[LowWLBFlag]]*4+HR[[#This Row],[LowSalaryFlag]]*3+HR[[#This Row],[LowEnviFlag]]*4+HR[[#This Row],[LowProFlag]]*1)</f>
        <v>10</v>
      </c>
      <c r="E19">
        <f>HR_Data[[#This Row],[OvertimeFlag]] + HR_Data[[#This Row],[LowSatisfactionFlag]] + HR_Data[[#This Row],[LowWorkLifeBalanceFlag]]</f>
        <v>2</v>
      </c>
      <c r="F19" t="s">
        <v>55</v>
      </c>
      <c r="G19">
        <v>1123</v>
      </c>
      <c r="H19" t="s">
        <v>45</v>
      </c>
      <c r="I19">
        <v>16</v>
      </c>
      <c r="J19" t="str">
        <f>IF(AND(HR_Data[[#This Row],[Attrition]]="Yes",HR_Data[[#This Row],[YearsAtCompany]]&lt;2),"Yes","No")</f>
        <v>No</v>
      </c>
      <c r="K19">
        <v>2</v>
      </c>
      <c r="L19" t="s">
        <v>51</v>
      </c>
      <c r="M19">
        <v>1</v>
      </c>
      <c r="N19">
        <v>22</v>
      </c>
      <c r="P19">
        <v>4</v>
      </c>
      <c r="Q19" t="s">
        <v>46</v>
      </c>
      <c r="R19">
        <v>96</v>
      </c>
      <c r="S19">
        <v>4</v>
      </c>
      <c r="T19">
        <v>1</v>
      </c>
      <c r="U19" t="s">
        <v>50</v>
      </c>
      <c r="V19">
        <v>4</v>
      </c>
      <c r="W19" t="s">
        <v>52</v>
      </c>
      <c r="X19">
        <v>2935</v>
      </c>
      <c r="Y19" t="str">
        <f>IF(AND(HR_Data[[#This Row],[OverTime]]="Yes",HR_Data[[#This Row],[JobSatisfaction]]&lt;=2,HR_Data[[#This Row],[MonthlyIncome]]&lt;AVERAGE(HR_Data[MonthlyIncome])),
"High Risk",
IF(OR(HR_Data[[#This Row],[OverTime]]="Yes",HR_Data[[#This Row],[JobSatisfaction]]&lt;=2),
"Medium Risk",
"Low Risk"))</f>
        <v>Medium Risk</v>
      </c>
      <c r="Z19" t="str">
        <f>IF(HR_Data[[#This Row],[MonthlyIncome]]&lt;3000,"Low",IF(HR_Data[[#This Row],[MonthlyIncome]]&lt;7000,"Medium","High"))</f>
        <v>Low</v>
      </c>
      <c r="AA19" s="5">
        <f>IF(HR_Data[[#This Row],[OverTime]]="Yes",1,0)</f>
        <v>1</v>
      </c>
      <c r="AB19" s="5">
        <f>IF(HR_Data[[#This Row],[JobSatisfaction]]&lt;=2,1,0)</f>
        <v>0</v>
      </c>
      <c r="AC19" s="5">
        <f>IF(HR_Data[[#This Row],[WorkLifeBalance]]&lt;=2,1,0)</f>
        <v>1</v>
      </c>
      <c r="AD19" s="5">
        <f>IF(HR_Data[[#This Row],[MonthlyIncome]]&lt;AVERAGE(HR_Data[MonthlyIncome]),1,0)</f>
        <v>1</v>
      </c>
      <c r="AE19">
        <v>7324</v>
      </c>
      <c r="AF19">
        <v>1</v>
      </c>
      <c r="AG19" t="s">
        <v>42</v>
      </c>
      <c r="AH19" t="s">
        <v>35</v>
      </c>
      <c r="AI19">
        <v>13</v>
      </c>
      <c r="AJ19">
        <v>3</v>
      </c>
      <c r="AK19">
        <v>2</v>
      </c>
      <c r="AL19">
        <f>IF(HR_Data[[#This Row],[OverTime]]="Yes",2,0)
+IF(HR_Data[[#This Row],[WorkLifeBalance]]&lt;=2,2,0)
+IF(HR_Data[[#This Row],[MonthlyIncome]]&lt;5000,2,0)
+IF(HR_Data[[#This Row],[JobSatisfaction]]&lt;=2,1,0)
+IF(HR_Data[[#This Row],[EnvironmentSatisfaction]]&lt;=2,1,0)
+IF(HR_Data[[#This Row],[YearsAtCompany]]&lt;2,2,0)</f>
        <v>8</v>
      </c>
      <c r="AM19" t="str">
        <f>IF(HR_Data[[#This Row],[RiskScore2]]&gt;=6,"High",
IF(HR_Data[[#This Row],[RiskScore2]]&gt;=3,"Medium","Low"))</f>
        <v>High</v>
      </c>
      <c r="AN19">
        <v>80</v>
      </c>
      <c r="AO19">
        <v>2</v>
      </c>
      <c r="AP19">
        <v>1</v>
      </c>
      <c r="AQ19">
        <v>2</v>
      </c>
      <c r="AR19">
        <v>2</v>
      </c>
      <c r="AS19">
        <v>1</v>
      </c>
      <c r="AT19">
        <v>0</v>
      </c>
      <c r="AU19">
        <v>0</v>
      </c>
      <c r="AV19">
        <v>0</v>
      </c>
    </row>
    <row r="20" spans="1:48">
      <c r="A20">
        <v>53</v>
      </c>
      <c r="B20" t="str">
        <f>IF(HR_Data[[#This Row],[Age]]&lt;25,"&lt;25",
IF(HR_Data[[#This Row],[Age]]&lt;35,"25–34",
IF(HR_Data[[#This Row],[Age]]&lt;45,"35–44",
IF(HR_Data[[#This Row],[Age]]&lt;55,"45–54","55+"))))</f>
        <v>45–54</v>
      </c>
      <c r="C20" t="s">
        <v>43</v>
      </c>
      <c r="D20">
        <f>(HR[[#This Row],[OverTimeFlag]]*3+HR[[#This Row],[LowJobSatisFlag]]*5+HR[[#This Row],[LowWLBFlag]]*4+HR[[#This Row],[LowSalaryFlag]]*3+HR[[#This Row],[LowEnviFlag]]*4+HR[[#This Row],[LowProFlag]]*1)</f>
        <v>4</v>
      </c>
      <c r="E20">
        <f>HR_Data[[#This Row],[OvertimeFlag]] + HR_Data[[#This Row],[LowSatisfactionFlag]] + HR_Data[[#This Row],[LowWorkLifeBalanceFlag]]</f>
        <v>0</v>
      </c>
      <c r="F20" t="s">
        <v>36</v>
      </c>
      <c r="G20">
        <v>1219</v>
      </c>
      <c r="H20" t="s">
        <v>37</v>
      </c>
      <c r="I20">
        <v>2</v>
      </c>
      <c r="J20" t="str">
        <f>IF(AND(HR_Data[[#This Row],[Attrition]]="Yes",HR_Data[[#This Row],[YearsAtCompany]]&lt;2),"Yes","No")</f>
        <v>No</v>
      </c>
      <c r="K20">
        <v>4</v>
      </c>
      <c r="L20" t="s">
        <v>38</v>
      </c>
      <c r="M20">
        <v>1</v>
      </c>
      <c r="N20">
        <v>23</v>
      </c>
      <c r="P20">
        <v>1</v>
      </c>
      <c r="Q20" t="s">
        <v>39</v>
      </c>
      <c r="R20">
        <v>78</v>
      </c>
      <c r="S20">
        <v>2</v>
      </c>
      <c r="T20">
        <v>4</v>
      </c>
      <c r="U20" t="s">
        <v>56</v>
      </c>
      <c r="V20">
        <v>4</v>
      </c>
      <c r="W20" t="s">
        <v>48</v>
      </c>
      <c r="X20">
        <v>15427</v>
      </c>
      <c r="Y20" t="str">
        <f>IF(AND(HR_Data[[#This Row],[OverTime]]="Yes",HR_Data[[#This Row],[JobSatisfaction]]&lt;=2,HR_Data[[#This Row],[MonthlyIncome]]&lt;AVERAGE(HR_Data[MonthlyIncome])),
"High Risk",
IF(OR(HR_Data[[#This Row],[OverTime]]="Yes",HR_Data[[#This Row],[JobSatisfaction]]&lt;=2),
"Medium Risk",
"Low Risk"))</f>
        <v>Low Risk</v>
      </c>
      <c r="Z20" t="str">
        <f>IF(HR_Data[[#This Row],[MonthlyIncome]]&lt;3000,"Low",IF(HR_Data[[#This Row],[MonthlyIncome]]&lt;7000,"Medium","High"))</f>
        <v>High</v>
      </c>
      <c r="AA20" s="5">
        <f>IF(HR_Data[[#This Row],[OverTime]]="Yes",1,0)</f>
        <v>0</v>
      </c>
      <c r="AB20" s="5">
        <f>IF(HR_Data[[#This Row],[JobSatisfaction]]&lt;=2,1,0)</f>
        <v>0</v>
      </c>
      <c r="AC20" s="5">
        <f>IF(HR_Data[[#This Row],[WorkLifeBalance]]&lt;=2,1,0)</f>
        <v>0</v>
      </c>
      <c r="AD20" s="5">
        <f>IF(HR_Data[[#This Row],[MonthlyIncome]]&lt;AVERAGE(HR_Data[MonthlyIncome]),1,0)</f>
        <v>0</v>
      </c>
      <c r="AE20">
        <v>22021</v>
      </c>
      <c r="AF20">
        <v>2</v>
      </c>
      <c r="AG20" t="s">
        <v>42</v>
      </c>
      <c r="AH20" t="s">
        <v>43</v>
      </c>
      <c r="AI20">
        <v>16</v>
      </c>
      <c r="AJ20">
        <v>3</v>
      </c>
      <c r="AK20">
        <v>3</v>
      </c>
      <c r="AL20">
        <f>IF(HR_Data[[#This Row],[OverTime]]="Yes",2,0)
+IF(HR_Data[[#This Row],[WorkLifeBalance]]&lt;=2,2,0)
+IF(HR_Data[[#This Row],[MonthlyIncome]]&lt;5000,2,0)
+IF(HR_Data[[#This Row],[JobSatisfaction]]&lt;=2,1,0)
+IF(HR_Data[[#This Row],[EnvironmentSatisfaction]]&lt;=2,1,0)
+IF(HR_Data[[#This Row],[YearsAtCompany]]&lt;2,2,0)</f>
        <v>1</v>
      </c>
      <c r="AM20" t="str">
        <f>IF(HR_Data[[#This Row],[RiskScore2]]&gt;=6,"High",
IF(HR_Data[[#This Row],[RiskScore2]]&gt;=3,"Medium","Low"))</f>
        <v>Low</v>
      </c>
      <c r="AN20">
        <v>80</v>
      </c>
      <c r="AO20">
        <v>0</v>
      </c>
      <c r="AP20">
        <v>31</v>
      </c>
      <c r="AQ20">
        <v>3</v>
      </c>
      <c r="AR20">
        <v>3</v>
      </c>
      <c r="AS20">
        <v>25</v>
      </c>
      <c r="AT20">
        <v>8</v>
      </c>
      <c r="AU20">
        <v>3</v>
      </c>
      <c r="AV20">
        <v>7</v>
      </c>
    </row>
    <row r="21" spans="1:48">
      <c r="A21">
        <v>38</v>
      </c>
      <c r="B21" t="str">
        <f>IF(HR_Data[[#This Row],[Age]]&lt;25,"&lt;25",
IF(HR_Data[[#This Row],[Age]]&lt;35,"25–34",
IF(HR_Data[[#This Row],[Age]]&lt;45,"35–44",
IF(HR_Data[[#This Row],[Age]]&lt;55,"45–54","55+"))))</f>
        <v>35–44</v>
      </c>
      <c r="C21" t="s">
        <v>43</v>
      </c>
      <c r="D21">
        <f>(HR[[#This Row],[OverTimeFlag]]*3+HR[[#This Row],[LowJobSatisFlag]]*5+HR[[#This Row],[LowWLBFlag]]*4+HR[[#This Row],[LowSalaryFlag]]*3+HR[[#This Row],[LowEnviFlag]]*4+HR[[#This Row],[LowProFlag]]*1)</f>
        <v>6</v>
      </c>
      <c r="E21">
        <f>HR_Data[[#This Row],[OvertimeFlag]] + HR_Data[[#This Row],[LowSatisfactionFlag]] + HR_Data[[#This Row],[LowWorkLifeBalanceFlag]]</f>
        <v>1</v>
      </c>
      <c r="F21" t="s">
        <v>36</v>
      </c>
      <c r="G21">
        <v>371</v>
      </c>
      <c r="H21" t="s">
        <v>45</v>
      </c>
      <c r="I21">
        <v>2</v>
      </c>
      <c r="J21" t="str">
        <f>IF(AND(HR_Data[[#This Row],[Attrition]]="Yes",HR_Data[[#This Row],[YearsAtCompany]]&lt;2),"Yes","No")</f>
        <v>No</v>
      </c>
      <c r="K21">
        <v>3</v>
      </c>
      <c r="L21" t="s">
        <v>38</v>
      </c>
      <c r="M21">
        <v>1</v>
      </c>
      <c r="N21">
        <v>24</v>
      </c>
      <c r="P21">
        <v>4</v>
      </c>
      <c r="Q21" t="s">
        <v>46</v>
      </c>
      <c r="R21">
        <v>45</v>
      </c>
      <c r="S21">
        <v>3</v>
      </c>
      <c r="T21">
        <v>1</v>
      </c>
      <c r="U21" t="s">
        <v>47</v>
      </c>
      <c r="V21">
        <v>4</v>
      </c>
      <c r="W21" t="s">
        <v>41</v>
      </c>
      <c r="X21">
        <v>3944</v>
      </c>
      <c r="Y21" t="str">
        <f>IF(AND(HR_Data[[#This Row],[OverTime]]="Yes",HR_Data[[#This Row],[JobSatisfaction]]&lt;=2,HR_Data[[#This Row],[MonthlyIncome]]&lt;AVERAGE(HR_Data[MonthlyIncome])),
"High Risk",
IF(OR(HR_Data[[#This Row],[OverTime]]="Yes",HR_Data[[#This Row],[JobSatisfaction]]&lt;=2),
"Medium Risk",
"Low Risk"))</f>
        <v>Medium Risk</v>
      </c>
      <c r="Z21" t="str">
        <f>IF(HR_Data[[#This Row],[MonthlyIncome]]&lt;3000,"Low",IF(HR_Data[[#This Row],[MonthlyIncome]]&lt;7000,"Medium","High"))</f>
        <v>Medium</v>
      </c>
      <c r="AA21" s="5">
        <f>IF(HR_Data[[#This Row],[OverTime]]="Yes",1,0)</f>
        <v>1</v>
      </c>
      <c r="AB21" s="5">
        <f>IF(HR_Data[[#This Row],[JobSatisfaction]]&lt;=2,1,0)</f>
        <v>0</v>
      </c>
      <c r="AC21" s="5">
        <f>IF(HR_Data[[#This Row],[WorkLifeBalance]]&lt;=2,1,0)</f>
        <v>0</v>
      </c>
      <c r="AD21" s="5">
        <f>IF(HR_Data[[#This Row],[MonthlyIncome]]&lt;AVERAGE(HR_Data[MonthlyIncome]),1,0)</f>
        <v>1</v>
      </c>
      <c r="AE21">
        <v>4306</v>
      </c>
      <c r="AF21">
        <v>5</v>
      </c>
      <c r="AG21" t="s">
        <v>42</v>
      </c>
      <c r="AH21" t="s">
        <v>35</v>
      </c>
      <c r="AI21">
        <v>11</v>
      </c>
      <c r="AJ21">
        <v>3</v>
      </c>
      <c r="AK21">
        <v>3</v>
      </c>
      <c r="AL21">
        <f>IF(HR_Data[[#This Row],[OverTime]]="Yes",2,0)
+IF(HR_Data[[#This Row],[WorkLifeBalance]]&lt;=2,2,0)
+IF(HR_Data[[#This Row],[MonthlyIncome]]&lt;5000,2,0)
+IF(HR_Data[[#This Row],[JobSatisfaction]]&lt;=2,1,0)
+IF(HR_Data[[#This Row],[EnvironmentSatisfaction]]&lt;=2,1,0)
+IF(HR_Data[[#This Row],[YearsAtCompany]]&lt;2,2,0)</f>
        <v>4</v>
      </c>
      <c r="AM21" t="str">
        <f>IF(HR_Data[[#This Row],[RiskScore2]]&gt;=6,"High",
IF(HR_Data[[#This Row],[RiskScore2]]&gt;=3,"Medium","Low"))</f>
        <v>Medium</v>
      </c>
      <c r="AN21">
        <v>80</v>
      </c>
      <c r="AO21">
        <v>0</v>
      </c>
      <c r="AP21">
        <v>6</v>
      </c>
      <c r="AQ21">
        <v>3</v>
      </c>
      <c r="AR21">
        <v>3</v>
      </c>
      <c r="AS21">
        <v>3</v>
      </c>
      <c r="AT21">
        <v>2</v>
      </c>
      <c r="AU21">
        <v>1</v>
      </c>
      <c r="AV21">
        <v>2</v>
      </c>
    </row>
    <row r="22" spans="1:48">
      <c r="A22">
        <v>24</v>
      </c>
      <c r="B22" t="str">
        <f>IF(HR_Data[[#This Row],[Age]]&lt;25,"&lt;25",
IF(HR_Data[[#This Row],[Age]]&lt;35,"25–34",
IF(HR_Data[[#This Row],[Age]]&lt;45,"35–44",
IF(HR_Data[[#This Row],[Age]]&lt;55,"45–54","55+"))))</f>
        <v>&lt;25</v>
      </c>
      <c r="C22" t="s">
        <v>43</v>
      </c>
      <c r="D22">
        <f>(HR[[#This Row],[OverTimeFlag]]*3+HR[[#This Row],[LowJobSatisFlag]]*5+HR[[#This Row],[LowWLBFlag]]*4+HR[[#This Row],[LowSalaryFlag]]*3+HR[[#This Row],[LowEnviFlag]]*4+HR[[#This Row],[LowProFlag]]*1)</f>
        <v>11</v>
      </c>
      <c r="E22">
        <f>HR_Data[[#This Row],[OvertimeFlag]] + HR_Data[[#This Row],[LowSatisfactionFlag]] + HR_Data[[#This Row],[LowWorkLifeBalanceFlag]]</f>
        <v>1</v>
      </c>
      <c r="F22" t="s">
        <v>55</v>
      </c>
      <c r="G22">
        <v>673</v>
      </c>
      <c r="H22" t="s">
        <v>45</v>
      </c>
      <c r="I22">
        <v>11</v>
      </c>
      <c r="J22" t="str">
        <f>IF(AND(HR_Data[[#This Row],[Attrition]]="Yes",HR_Data[[#This Row],[YearsAtCompany]]&lt;2),"Yes","No")</f>
        <v>No</v>
      </c>
      <c r="K22">
        <v>2</v>
      </c>
      <c r="L22" t="s">
        <v>49</v>
      </c>
      <c r="M22">
        <v>1</v>
      </c>
      <c r="N22">
        <v>26</v>
      </c>
      <c r="P22">
        <v>1</v>
      </c>
      <c r="Q22" t="s">
        <v>39</v>
      </c>
      <c r="R22">
        <v>96</v>
      </c>
      <c r="S22">
        <v>4</v>
      </c>
      <c r="T22">
        <v>2</v>
      </c>
      <c r="U22" t="s">
        <v>53</v>
      </c>
      <c r="V22">
        <v>3</v>
      </c>
      <c r="W22" t="s">
        <v>52</v>
      </c>
      <c r="X22">
        <v>4011</v>
      </c>
      <c r="Y22" t="str">
        <f>IF(AND(HR_Data[[#This Row],[OverTime]]="Yes",HR_Data[[#This Row],[JobSatisfaction]]&lt;=2,HR_Data[[#This Row],[MonthlyIncome]]&lt;AVERAGE(HR_Data[MonthlyIncome])),
"High Risk",
IF(OR(HR_Data[[#This Row],[OverTime]]="Yes",HR_Data[[#This Row],[JobSatisfaction]]&lt;=2),
"Medium Risk",
"Low Risk"))</f>
        <v>Low Risk</v>
      </c>
      <c r="Z22" t="str">
        <f>IF(HR_Data[[#This Row],[MonthlyIncome]]&lt;3000,"Low",IF(HR_Data[[#This Row],[MonthlyIncome]]&lt;7000,"Medium","High"))</f>
        <v>Medium</v>
      </c>
      <c r="AA22" s="5">
        <f>IF(HR_Data[[#This Row],[OverTime]]="Yes",1,0)</f>
        <v>0</v>
      </c>
      <c r="AB22" s="5">
        <f>IF(HR_Data[[#This Row],[JobSatisfaction]]&lt;=2,1,0)</f>
        <v>0</v>
      </c>
      <c r="AC22" s="5">
        <f>IF(HR_Data[[#This Row],[WorkLifeBalance]]&lt;=2,1,0)</f>
        <v>1</v>
      </c>
      <c r="AD22" s="5">
        <f>IF(HR_Data[[#This Row],[MonthlyIncome]]&lt;AVERAGE(HR_Data[MonthlyIncome]),1,0)</f>
        <v>1</v>
      </c>
      <c r="AE22">
        <v>8232</v>
      </c>
      <c r="AF22">
        <v>0</v>
      </c>
      <c r="AG22" t="s">
        <v>42</v>
      </c>
      <c r="AH22" t="s">
        <v>43</v>
      </c>
      <c r="AI22">
        <v>18</v>
      </c>
      <c r="AJ22">
        <v>3</v>
      </c>
      <c r="AK22">
        <v>4</v>
      </c>
      <c r="AL22">
        <f>IF(HR_Data[[#This Row],[OverTime]]="Yes",2,0)
+IF(HR_Data[[#This Row],[WorkLifeBalance]]&lt;=2,2,0)
+IF(HR_Data[[#This Row],[MonthlyIncome]]&lt;5000,2,0)
+IF(HR_Data[[#This Row],[JobSatisfaction]]&lt;=2,1,0)
+IF(HR_Data[[#This Row],[EnvironmentSatisfaction]]&lt;=2,1,0)
+IF(HR_Data[[#This Row],[YearsAtCompany]]&lt;2,2,0)</f>
        <v>5</v>
      </c>
      <c r="AM22" t="str">
        <f>IF(HR_Data[[#This Row],[RiskScore2]]&gt;=6,"High",
IF(HR_Data[[#This Row],[RiskScore2]]&gt;=3,"Medium","Low"))</f>
        <v>Medium</v>
      </c>
      <c r="AN22">
        <v>80</v>
      </c>
      <c r="AO22">
        <v>1</v>
      </c>
      <c r="AP22">
        <v>5</v>
      </c>
      <c r="AQ22">
        <v>5</v>
      </c>
      <c r="AR22">
        <v>2</v>
      </c>
      <c r="AS22">
        <v>4</v>
      </c>
      <c r="AT22">
        <v>2</v>
      </c>
      <c r="AU22">
        <v>1</v>
      </c>
      <c r="AV22">
        <v>3</v>
      </c>
    </row>
    <row r="23" spans="1:48">
      <c r="A23">
        <v>36</v>
      </c>
      <c r="B23" t="str">
        <f>IF(HR_Data[[#This Row],[Age]]&lt;25,"&lt;25",
IF(HR_Data[[#This Row],[Age]]&lt;35,"25–34",
IF(HR_Data[[#This Row],[Age]]&lt;45,"35–44",
IF(HR_Data[[#This Row],[Age]]&lt;55,"45–54","55+"))))</f>
        <v>35–44</v>
      </c>
      <c r="C23" t="s">
        <v>35</v>
      </c>
      <c r="D23">
        <f>(HR[[#This Row],[OverTimeFlag]]*3+HR[[#This Row],[LowJobSatisFlag]]*5+HR[[#This Row],[LowWLBFlag]]*4+HR[[#This Row],[LowSalaryFlag]]*3+HR[[#This Row],[LowEnviFlag]]*4+HR[[#This Row],[LowProFlag]]*1)</f>
        <v>8</v>
      </c>
      <c r="E23">
        <f>HR_Data[[#This Row],[OvertimeFlag]] + HR_Data[[#This Row],[LowSatisfactionFlag]] + HR_Data[[#This Row],[LowWorkLifeBalanceFlag]]</f>
        <v>1</v>
      </c>
      <c r="F23" t="s">
        <v>36</v>
      </c>
      <c r="G23">
        <v>1218</v>
      </c>
      <c r="H23" t="s">
        <v>37</v>
      </c>
      <c r="I23">
        <v>9</v>
      </c>
      <c r="J23" t="str">
        <f>IF(AND(HR_Data[[#This Row],[Attrition]]="Yes",HR_Data[[#This Row],[YearsAtCompany]]&lt;2),"Yes","No")</f>
        <v>No</v>
      </c>
      <c r="K23">
        <v>4</v>
      </c>
      <c r="L23" t="s">
        <v>38</v>
      </c>
      <c r="M23">
        <v>1</v>
      </c>
      <c r="N23">
        <v>27</v>
      </c>
      <c r="P23">
        <v>3</v>
      </c>
      <c r="Q23" t="s">
        <v>46</v>
      </c>
      <c r="R23">
        <v>82</v>
      </c>
      <c r="S23">
        <v>2</v>
      </c>
      <c r="T23">
        <v>1</v>
      </c>
      <c r="U23" t="s">
        <v>57</v>
      </c>
      <c r="V23">
        <v>1</v>
      </c>
      <c r="W23" t="s">
        <v>41</v>
      </c>
      <c r="X23">
        <v>3407</v>
      </c>
      <c r="Y23" t="str">
        <f>IF(AND(HR_Data[[#This Row],[OverTime]]="Yes",HR_Data[[#This Row],[JobSatisfaction]]&lt;=2,HR_Data[[#This Row],[MonthlyIncome]]&lt;AVERAGE(HR_Data[MonthlyIncome])),
"High Risk",
IF(OR(HR_Data[[#This Row],[OverTime]]="Yes",HR_Data[[#This Row],[JobSatisfaction]]&lt;=2),
"Medium Risk",
"Low Risk"))</f>
        <v>Medium Risk</v>
      </c>
      <c r="Z23" t="str">
        <f>IF(HR_Data[[#This Row],[MonthlyIncome]]&lt;3000,"Low",IF(HR_Data[[#This Row],[MonthlyIncome]]&lt;7000,"Medium","High"))</f>
        <v>Medium</v>
      </c>
      <c r="AA23" s="5">
        <f>IF(HR_Data[[#This Row],[OverTime]]="Yes",1,0)</f>
        <v>0</v>
      </c>
      <c r="AB23" s="5">
        <f>IF(HR_Data[[#This Row],[JobSatisfaction]]&lt;=2,1,0)</f>
        <v>1</v>
      </c>
      <c r="AC23" s="5">
        <f>IF(HR_Data[[#This Row],[WorkLifeBalance]]&lt;=2,1,0)</f>
        <v>0</v>
      </c>
      <c r="AD23" s="5">
        <f>IF(HR_Data[[#This Row],[MonthlyIncome]]&lt;AVERAGE(HR_Data[MonthlyIncome]),1,0)</f>
        <v>1</v>
      </c>
      <c r="AE23">
        <v>6986</v>
      </c>
      <c r="AF23">
        <v>7</v>
      </c>
      <c r="AG23" t="s">
        <v>42</v>
      </c>
      <c r="AH23" t="s">
        <v>43</v>
      </c>
      <c r="AI23">
        <v>23</v>
      </c>
      <c r="AJ23">
        <v>4</v>
      </c>
      <c r="AK23">
        <v>2</v>
      </c>
      <c r="AL23">
        <f>IF(HR_Data[[#This Row],[OverTime]]="Yes",2,0)
+IF(HR_Data[[#This Row],[WorkLifeBalance]]&lt;=2,2,0)
+IF(HR_Data[[#This Row],[MonthlyIncome]]&lt;5000,2,0)
+IF(HR_Data[[#This Row],[JobSatisfaction]]&lt;=2,1,0)
+IF(HR_Data[[#This Row],[EnvironmentSatisfaction]]&lt;=2,1,0)
+IF(HR_Data[[#This Row],[YearsAtCompany]]&lt;2,2,0)</f>
        <v>3</v>
      </c>
      <c r="AM23" t="str">
        <f>IF(HR_Data[[#This Row],[RiskScore2]]&gt;=6,"High",
IF(HR_Data[[#This Row],[RiskScore2]]&gt;=3,"Medium","Low"))</f>
        <v>Medium</v>
      </c>
      <c r="AN23">
        <v>80</v>
      </c>
      <c r="AO23">
        <v>0</v>
      </c>
      <c r="AP23">
        <v>10</v>
      </c>
      <c r="AQ23">
        <v>4</v>
      </c>
      <c r="AR23">
        <v>3</v>
      </c>
      <c r="AS23">
        <v>5</v>
      </c>
      <c r="AT23">
        <v>3</v>
      </c>
      <c r="AU23">
        <v>0</v>
      </c>
      <c r="AV23">
        <v>3</v>
      </c>
    </row>
    <row r="24" spans="1:48">
      <c r="A24">
        <v>34</v>
      </c>
      <c r="B24" t="str">
        <f>IF(HR_Data[[#This Row],[Age]]&lt;25,"&lt;25",
IF(HR_Data[[#This Row],[Age]]&lt;35,"25–34",
IF(HR_Data[[#This Row],[Age]]&lt;45,"35–44",
IF(HR_Data[[#This Row],[Age]]&lt;55,"45–54","55+"))))</f>
        <v>25–34</v>
      </c>
      <c r="C24" t="s">
        <v>43</v>
      </c>
      <c r="D24">
        <f>(HR[[#This Row],[OverTimeFlag]]*3+HR[[#This Row],[LowJobSatisFlag]]*5+HR[[#This Row],[LowWLBFlag]]*4+HR[[#This Row],[LowSalaryFlag]]*3+HR[[#This Row],[LowEnviFlag]]*4+HR[[#This Row],[LowProFlag]]*1)</f>
        <v>9</v>
      </c>
      <c r="E24">
        <f>HR_Data[[#This Row],[OvertimeFlag]] + HR_Data[[#This Row],[LowSatisfactionFlag]] + HR_Data[[#This Row],[LowWorkLifeBalanceFlag]]</f>
        <v>1</v>
      </c>
      <c r="F24" t="s">
        <v>36</v>
      </c>
      <c r="G24">
        <v>419</v>
      </c>
      <c r="H24" t="s">
        <v>45</v>
      </c>
      <c r="I24">
        <v>7</v>
      </c>
      <c r="J24" t="str">
        <f>IF(AND(HR_Data[[#This Row],[Attrition]]="Yes",HR_Data[[#This Row],[YearsAtCompany]]&lt;2),"Yes","No")</f>
        <v>No</v>
      </c>
      <c r="K24">
        <v>4</v>
      </c>
      <c r="L24" t="s">
        <v>38</v>
      </c>
      <c r="M24">
        <v>1</v>
      </c>
      <c r="N24">
        <v>28</v>
      </c>
      <c r="P24">
        <v>1</v>
      </c>
      <c r="Q24" t="s">
        <v>39</v>
      </c>
      <c r="R24">
        <v>53</v>
      </c>
      <c r="S24">
        <v>3</v>
      </c>
      <c r="T24">
        <v>3</v>
      </c>
      <c r="U24" t="s">
        <v>58</v>
      </c>
      <c r="V24">
        <v>2</v>
      </c>
      <c r="W24" t="s">
        <v>41</v>
      </c>
      <c r="X24">
        <v>11994</v>
      </c>
      <c r="Y24" t="str">
        <f>IF(AND(HR_Data[[#This Row],[OverTime]]="Yes",HR_Data[[#This Row],[JobSatisfaction]]&lt;=2,HR_Data[[#This Row],[MonthlyIncome]]&lt;AVERAGE(HR_Data[MonthlyIncome])),
"High Risk",
IF(OR(HR_Data[[#This Row],[OverTime]]="Yes",HR_Data[[#This Row],[JobSatisfaction]]&lt;=2),
"Medium Risk",
"Low Risk"))</f>
        <v>Medium Risk</v>
      </c>
      <c r="Z24" t="str">
        <f>IF(HR_Data[[#This Row],[MonthlyIncome]]&lt;3000,"Low",IF(HR_Data[[#This Row],[MonthlyIncome]]&lt;7000,"Medium","High"))</f>
        <v>High</v>
      </c>
      <c r="AA24" s="5">
        <f>IF(HR_Data[[#This Row],[OverTime]]="Yes",1,0)</f>
        <v>0</v>
      </c>
      <c r="AB24" s="5">
        <f>IF(HR_Data[[#This Row],[JobSatisfaction]]&lt;=2,1,0)</f>
        <v>1</v>
      </c>
      <c r="AC24" s="5">
        <f>IF(HR_Data[[#This Row],[WorkLifeBalance]]&lt;=2,1,0)</f>
        <v>0</v>
      </c>
      <c r="AD24" s="5">
        <f>IF(HR_Data[[#This Row],[MonthlyIncome]]&lt;AVERAGE(HR_Data[MonthlyIncome]),1,0)</f>
        <v>0</v>
      </c>
      <c r="AE24">
        <v>21293</v>
      </c>
      <c r="AF24">
        <v>0</v>
      </c>
      <c r="AG24" t="s">
        <v>42</v>
      </c>
      <c r="AH24" t="s">
        <v>43</v>
      </c>
      <c r="AI24">
        <v>11</v>
      </c>
      <c r="AJ24">
        <v>3</v>
      </c>
      <c r="AK24">
        <v>3</v>
      </c>
      <c r="AL24">
        <f>IF(HR_Data[[#This Row],[OverTime]]="Yes",2,0)
+IF(HR_Data[[#This Row],[WorkLifeBalance]]&lt;=2,2,0)
+IF(HR_Data[[#This Row],[MonthlyIncome]]&lt;5000,2,0)
+IF(HR_Data[[#This Row],[JobSatisfaction]]&lt;=2,1,0)
+IF(HR_Data[[#This Row],[EnvironmentSatisfaction]]&lt;=2,1,0)
+IF(HR_Data[[#This Row],[YearsAtCompany]]&lt;2,2,0)</f>
        <v>2</v>
      </c>
      <c r="AM24" t="str">
        <f>IF(HR_Data[[#This Row],[RiskScore2]]&gt;=6,"High",
IF(HR_Data[[#This Row],[RiskScore2]]&gt;=3,"Medium","Low"))</f>
        <v>Low</v>
      </c>
      <c r="AN24">
        <v>80</v>
      </c>
      <c r="AO24">
        <v>0</v>
      </c>
      <c r="AP24">
        <v>13</v>
      </c>
      <c r="AQ24">
        <v>4</v>
      </c>
      <c r="AR24">
        <v>3</v>
      </c>
      <c r="AS24">
        <v>12</v>
      </c>
      <c r="AT24">
        <v>6</v>
      </c>
      <c r="AU24">
        <v>2</v>
      </c>
      <c r="AV24">
        <v>11</v>
      </c>
    </row>
    <row r="25" spans="1:48">
      <c r="A25">
        <v>21</v>
      </c>
      <c r="B25" t="str">
        <f>IF(HR_Data[[#This Row],[Age]]&lt;25,"&lt;25",
IF(HR_Data[[#This Row],[Age]]&lt;35,"25–34",
IF(HR_Data[[#This Row],[Age]]&lt;45,"35–44",
IF(HR_Data[[#This Row],[Age]]&lt;55,"45–54","55+"))))</f>
        <v>&lt;25</v>
      </c>
      <c r="C25" t="s">
        <v>43</v>
      </c>
      <c r="D25">
        <f>(HR[[#This Row],[OverTimeFlag]]*3+HR[[#This Row],[LowJobSatisFlag]]*5+HR[[#This Row],[LowWLBFlag]]*4+HR[[#This Row],[LowSalaryFlag]]*3+HR[[#This Row],[LowEnviFlag]]*4+HR[[#This Row],[LowProFlag]]*1)</f>
        <v>3</v>
      </c>
      <c r="E25">
        <f>HR_Data[[#This Row],[OvertimeFlag]] + HR_Data[[#This Row],[LowSatisfactionFlag]] + HR_Data[[#This Row],[LowWorkLifeBalanceFlag]]</f>
        <v>0</v>
      </c>
      <c r="F25" t="s">
        <v>36</v>
      </c>
      <c r="G25">
        <v>391</v>
      </c>
      <c r="H25" t="s">
        <v>45</v>
      </c>
      <c r="I25">
        <v>15</v>
      </c>
      <c r="J25" t="str">
        <f>IF(AND(HR_Data[[#This Row],[Attrition]]="Yes",HR_Data[[#This Row],[YearsAtCompany]]&lt;2),"Yes","No")</f>
        <v>No</v>
      </c>
      <c r="K25">
        <v>2</v>
      </c>
      <c r="L25" t="s">
        <v>38</v>
      </c>
      <c r="M25">
        <v>1</v>
      </c>
      <c r="N25">
        <v>30</v>
      </c>
      <c r="P25">
        <v>3</v>
      </c>
      <c r="Q25" t="s">
        <v>46</v>
      </c>
      <c r="R25">
        <v>96</v>
      </c>
      <c r="S25">
        <v>3</v>
      </c>
      <c r="T25">
        <v>1</v>
      </c>
      <c r="U25" t="s">
        <v>47</v>
      </c>
      <c r="V25">
        <v>4</v>
      </c>
      <c r="W25" t="s">
        <v>41</v>
      </c>
      <c r="X25">
        <v>1232</v>
      </c>
      <c r="Y25" t="str">
        <f>IF(AND(HR_Data[[#This Row],[OverTime]]="Yes",HR_Data[[#This Row],[JobSatisfaction]]&lt;=2,HR_Data[[#This Row],[MonthlyIncome]]&lt;AVERAGE(HR_Data[MonthlyIncome])),
"High Risk",
IF(OR(HR_Data[[#This Row],[OverTime]]="Yes",HR_Data[[#This Row],[JobSatisfaction]]&lt;=2),
"Medium Risk",
"Low Risk"))</f>
        <v>Low Risk</v>
      </c>
      <c r="Z25" t="str">
        <f>IF(HR_Data[[#This Row],[MonthlyIncome]]&lt;3000,"Low",IF(HR_Data[[#This Row],[MonthlyIncome]]&lt;7000,"Medium","High"))</f>
        <v>Low</v>
      </c>
      <c r="AA25" s="5">
        <f>IF(HR_Data[[#This Row],[OverTime]]="Yes",1,0)</f>
        <v>0</v>
      </c>
      <c r="AB25" s="5">
        <f>IF(HR_Data[[#This Row],[JobSatisfaction]]&lt;=2,1,0)</f>
        <v>0</v>
      </c>
      <c r="AC25" s="5">
        <f>IF(HR_Data[[#This Row],[WorkLifeBalance]]&lt;=2,1,0)</f>
        <v>0</v>
      </c>
      <c r="AD25" s="5">
        <f>IF(HR_Data[[#This Row],[MonthlyIncome]]&lt;AVERAGE(HR_Data[MonthlyIncome]),1,0)</f>
        <v>1</v>
      </c>
      <c r="AE25">
        <v>19281</v>
      </c>
      <c r="AF25">
        <v>1</v>
      </c>
      <c r="AG25" t="s">
        <v>42</v>
      </c>
      <c r="AH25" t="s">
        <v>43</v>
      </c>
      <c r="AI25">
        <v>14</v>
      </c>
      <c r="AJ25">
        <v>3</v>
      </c>
      <c r="AK25">
        <v>4</v>
      </c>
      <c r="AL25">
        <f>IF(HR_Data[[#This Row],[OverTime]]="Yes",2,0)
+IF(HR_Data[[#This Row],[WorkLifeBalance]]&lt;=2,2,0)
+IF(HR_Data[[#This Row],[MonthlyIncome]]&lt;5000,2,0)
+IF(HR_Data[[#This Row],[JobSatisfaction]]&lt;=2,1,0)
+IF(HR_Data[[#This Row],[EnvironmentSatisfaction]]&lt;=2,1,0)
+IF(HR_Data[[#This Row],[YearsAtCompany]]&lt;2,2,0)</f>
        <v>4</v>
      </c>
      <c r="AM25" t="str">
        <f>IF(HR_Data[[#This Row],[RiskScore2]]&gt;=6,"High",
IF(HR_Data[[#This Row],[RiskScore2]]&gt;=3,"Medium","Low"))</f>
        <v>Medium</v>
      </c>
      <c r="AN25">
        <v>80</v>
      </c>
      <c r="AO25">
        <v>0</v>
      </c>
      <c r="AP25">
        <v>0</v>
      </c>
      <c r="AQ25">
        <v>6</v>
      </c>
      <c r="AR25">
        <v>3</v>
      </c>
      <c r="AS25">
        <v>0</v>
      </c>
      <c r="AT25">
        <v>0</v>
      </c>
      <c r="AU25">
        <v>0</v>
      </c>
      <c r="AV25">
        <v>0</v>
      </c>
    </row>
    <row r="26" spans="1:48">
      <c r="A26">
        <v>34</v>
      </c>
      <c r="B26" t="str">
        <f>IF(HR_Data[[#This Row],[Age]]&lt;25,"&lt;25",
IF(HR_Data[[#This Row],[Age]]&lt;35,"25–34",
IF(HR_Data[[#This Row],[Age]]&lt;45,"35–44",
IF(HR_Data[[#This Row],[Age]]&lt;55,"45–54","55+"))))</f>
        <v>25–34</v>
      </c>
      <c r="C26" t="s">
        <v>35</v>
      </c>
      <c r="D26">
        <f>(HR[[#This Row],[OverTimeFlag]]*3+HR[[#This Row],[LowJobSatisFlag]]*5+HR[[#This Row],[LowWLBFlag]]*4+HR[[#This Row],[LowSalaryFlag]]*3+HR[[#This Row],[LowEnviFlag]]*4+HR[[#This Row],[LowProFlag]]*1)</f>
        <v>12</v>
      </c>
      <c r="E26">
        <f>HR_Data[[#This Row],[OvertimeFlag]] + HR_Data[[#This Row],[LowSatisfactionFlag]] + HR_Data[[#This Row],[LowWorkLifeBalanceFlag]]</f>
        <v>1</v>
      </c>
      <c r="F26" t="s">
        <v>36</v>
      </c>
      <c r="G26">
        <v>699</v>
      </c>
      <c r="H26" t="s">
        <v>45</v>
      </c>
      <c r="I26">
        <v>6</v>
      </c>
      <c r="J26" t="str">
        <f>IF(AND(HR_Data[[#This Row],[Attrition]]="Yes",HR_Data[[#This Row],[YearsAtCompany]]&lt;2),"Yes","No")</f>
        <v>No</v>
      </c>
      <c r="K26">
        <v>1</v>
      </c>
      <c r="L26" t="s">
        <v>51</v>
      </c>
      <c r="M26">
        <v>1</v>
      </c>
      <c r="N26">
        <v>31</v>
      </c>
      <c r="P26">
        <v>2</v>
      </c>
      <c r="Q26" t="s">
        <v>46</v>
      </c>
      <c r="R26">
        <v>83</v>
      </c>
      <c r="S26">
        <v>3</v>
      </c>
      <c r="T26">
        <v>1</v>
      </c>
      <c r="U26" t="s">
        <v>47</v>
      </c>
      <c r="V26">
        <v>1</v>
      </c>
      <c r="W26" t="s">
        <v>41</v>
      </c>
      <c r="X26">
        <v>2960</v>
      </c>
      <c r="Y26" t="str">
        <f>IF(AND(HR_Data[[#This Row],[OverTime]]="Yes",HR_Data[[#This Row],[JobSatisfaction]]&lt;=2,HR_Data[[#This Row],[MonthlyIncome]]&lt;AVERAGE(HR_Data[MonthlyIncome])),
"High Risk",
IF(OR(HR_Data[[#This Row],[OverTime]]="Yes",HR_Data[[#This Row],[JobSatisfaction]]&lt;=2),
"Medium Risk",
"Low Risk"))</f>
        <v>Medium Risk</v>
      </c>
      <c r="Z26" t="str">
        <f>IF(HR_Data[[#This Row],[MonthlyIncome]]&lt;3000,"Low",IF(HR_Data[[#This Row],[MonthlyIncome]]&lt;7000,"Medium","High"))</f>
        <v>Low</v>
      </c>
      <c r="AA26" s="5">
        <f>IF(HR_Data[[#This Row],[OverTime]]="Yes",1,0)</f>
        <v>0</v>
      </c>
      <c r="AB26" s="5">
        <f>IF(HR_Data[[#This Row],[JobSatisfaction]]&lt;=2,1,0)</f>
        <v>1</v>
      </c>
      <c r="AC26" s="5">
        <f>IF(HR_Data[[#This Row],[WorkLifeBalance]]&lt;=2,1,0)</f>
        <v>0</v>
      </c>
      <c r="AD26" s="5">
        <f>IF(HR_Data[[#This Row],[MonthlyIncome]]&lt;AVERAGE(HR_Data[MonthlyIncome]),1,0)</f>
        <v>1</v>
      </c>
      <c r="AE26">
        <v>17102</v>
      </c>
      <c r="AF26">
        <v>2</v>
      </c>
      <c r="AG26" t="s">
        <v>42</v>
      </c>
      <c r="AH26" t="s">
        <v>43</v>
      </c>
      <c r="AI26">
        <v>11</v>
      </c>
      <c r="AJ26">
        <v>3</v>
      </c>
      <c r="AK26">
        <v>3</v>
      </c>
      <c r="AL26">
        <f>IF(HR_Data[[#This Row],[OverTime]]="Yes",2,0)
+IF(HR_Data[[#This Row],[WorkLifeBalance]]&lt;=2,2,0)
+IF(HR_Data[[#This Row],[MonthlyIncome]]&lt;5000,2,0)
+IF(HR_Data[[#This Row],[JobSatisfaction]]&lt;=2,1,0)
+IF(HR_Data[[#This Row],[EnvironmentSatisfaction]]&lt;=2,1,0)
+IF(HR_Data[[#This Row],[YearsAtCompany]]&lt;2,2,0)</f>
        <v>4</v>
      </c>
      <c r="AM26" t="str">
        <f>IF(HR_Data[[#This Row],[RiskScore2]]&gt;=6,"High",
IF(HR_Data[[#This Row],[RiskScore2]]&gt;=3,"Medium","Low"))</f>
        <v>Medium</v>
      </c>
      <c r="AN26">
        <v>80</v>
      </c>
      <c r="AO26">
        <v>0</v>
      </c>
      <c r="AP26">
        <v>8</v>
      </c>
      <c r="AQ26">
        <v>2</v>
      </c>
      <c r="AR26">
        <v>3</v>
      </c>
      <c r="AS26">
        <v>4</v>
      </c>
      <c r="AT26">
        <v>2</v>
      </c>
      <c r="AU26">
        <v>1</v>
      </c>
      <c r="AV26">
        <v>3</v>
      </c>
    </row>
    <row r="27" spans="1:48">
      <c r="A27">
        <v>53</v>
      </c>
      <c r="B27" t="str">
        <f>IF(HR_Data[[#This Row],[Age]]&lt;25,"&lt;25",
IF(HR_Data[[#This Row],[Age]]&lt;35,"25–34",
IF(HR_Data[[#This Row],[Age]]&lt;45,"35–44",
IF(HR_Data[[#This Row],[Age]]&lt;55,"45–54","55+"))))</f>
        <v>45–54</v>
      </c>
      <c r="C27" t="s">
        <v>43</v>
      </c>
      <c r="D27">
        <f>(HR[[#This Row],[OverTimeFlag]]*3+HR[[#This Row],[LowJobSatisFlag]]*5+HR[[#This Row],[LowWLBFlag]]*4+HR[[#This Row],[LowSalaryFlag]]*3+HR[[#This Row],[LowEnviFlag]]*4+HR[[#This Row],[LowProFlag]]*1)</f>
        <v>4</v>
      </c>
      <c r="E27">
        <f>HR_Data[[#This Row],[OvertimeFlag]] + HR_Data[[#This Row],[LowSatisfactionFlag]] + HR_Data[[#This Row],[LowWorkLifeBalanceFlag]]</f>
        <v>1</v>
      </c>
      <c r="F27" t="s">
        <v>36</v>
      </c>
      <c r="G27">
        <v>1282</v>
      </c>
      <c r="H27" t="s">
        <v>45</v>
      </c>
      <c r="I27">
        <v>5</v>
      </c>
      <c r="J27" t="str">
        <f>IF(AND(HR_Data[[#This Row],[Attrition]]="Yes",HR_Data[[#This Row],[YearsAtCompany]]&lt;2),"Yes","No")</f>
        <v>No</v>
      </c>
      <c r="K27">
        <v>3</v>
      </c>
      <c r="L27" t="s">
        <v>49</v>
      </c>
      <c r="M27">
        <v>1</v>
      </c>
      <c r="N27">
        <v>32</v>
      </c>
      <c r="P27">
        <v>3</v>
      </c>
      <c r="Q27" t="s">
        <v>39</v>
      </c>
      <c r="R27">
        <v>58</v>
      </c>
      <c r="S27">
        <v>3</v>
      </c>
      <c r="T27">
        <v>5</v>
      </c>
      <c r="U27" t="s">
        <v>56</v>
      </c>
      <c r="V27">
        <v>3</v>
      </c>
      <c r="W27" t="s">
        <v>52</v>
      </c>
      <c r="X27">
        <v>19094</v>
      </c>
      <c r="Y27" t="str">
        <f>IF(AND(HR_Data[[#This Row],[OverTime]]="Yes",HR_Data[[#This Row],[JobSatisfaction]]&lt;=2,HR_Data[[#This Row],[MonthlyIncome]]&lt;AVERAGE(HR_Data[MonthlyIncome])),
"High Risk",
IF(OR(HR_Data[[#This Row],[OverTime]]="Yes",HR_Data[[#This Row],[JobSatisfaction]]&lt;=2),
"Medium Risk",
"Low Risk"))</f>
        <v>Low Risk</v>
      </c>
      <c r="Z27" t="str">
        <f>IF(HR_Data[[#This Row],[MonthlyIncome]]&lt;3000,"Low",IF(HR_Data[[#This Row],[MonthlyIncome]]&lt;7000,"Medium","High"))</f>
        <v>High</v>
      </c>
      <c r="AA27" s="5">
        <f>IF(HR_Data[[#This Row],[OverTime]]="Yes",1,0)</f>
        <v>0</v>
      </c>
      <c r="AB27" s="5">
        <f>IF(HR_Data[[#This Row],[JobSatisfaction]]&lt;=2,1,0)</f>
        <v>0</v>
      </c>
      <c r="AC27" s="5">
        <f>IF(HR_Data[[#This Row],[WorkLifeBalance]]&lt;=2,1,0)</f>
        <v>1</v>
      </c>
      <c r="AD27" s="5">
        <f>IF(HR_Data[[#This Row],[MonthlyIncome]]&lt;AVERAGE(HR_Data[MonthlyIncome]),1,0)</f>
        <v>0</v>
      </c>
      <c r="AE27">
        <v>10735</v>
      </c>
      <c r="AF27">
        <v>4</v>
      </c>
      <c r="AG27" t="s">
        <v>42</v>
      </c>
      <c r="AH27" t="s">
        <v>43</v>
      </c>
      <c r="AI27">
        <v>11</v>
      </c>
      <c r="AJ27">
        <v>3</v>
      </c>
      <c r="AK27">
        <v>4</v>
      </c>
      <c r="AL27">
        <f>IF(HR_Data[[#This Row],[OverTime]]="Yes",2,0)
+IF(HR_Data[[#This Row],[WorkLifeBalance]]&lt;=2,2,0)
+IF(HR_Data[[#This Row],[MonthlyIncome]]&lt;5000,2,0)
+IF(HR_Data[[#This Row],[JobSatisfaction]]&lt;=2,1,0)
+IF(HR_Data[[#This Row],[EnvironmentSatisfaction]]&lt;=2,1,0)
+IF(HR_Data[[#This Row],[YearsAtCompany]]&lt;2,2,0)</f>
        <v>2</v>
      </c>
      <c r="AM27" t="str">
        <f>IF(HR_Data[[#This Row],[RiskScore2]]&gt;=6,"High",
IF(HR_Data[[#This Row],[RiskScore2]]&gt;=3,"Medium","Low"))</f>
        <v>Low</v>
      </c>
      <c r="AN27">
        <v>80</v>
      </c>
      <c r="AO27">
        <v>1</v>
      </c>
      <c r="AP27">
        <v>26</v>
      </c>
      <c r="AQ27">
        <v>3</v>
      </c>
      <c r="AR27">
        <v>2</v>
      </c>
      <c r="AS27">
        <v>14</v>
      </c>
      <c r="AT27">
        <v>13</v>
      </c>
      <c r="AU27">
        <v>4</v>
      </c>
      <c r="AV27">
        <v>8</v>
      </c>
    </row>
    <row r="28" spans="1:48">
      <c r="A28">
        <v>32</v>
      </c>
      <c r="B28" t="str">
        <f>IF(HR_Data[[#This Row],[Age]]&lt;25,"&lt;25",
IF(HR_Data[[#This Row],[Age]]&lt;35,"25–34",
IF(HR_Data[[#This Row],[Age]]&lt;45,"35–44",
IF(HR_Data[[#This Row],[Age]]&lt;55,"45–54","55+"))))</f>
        <v>25–34</v>
      </c>
      <c r="C28" t="s">
        <v>35</v>
      </c>
      <c r="D28">
        <f>(HR[[#This Row],[OverTimeFlag]]*3+HR[[#This Row],[LowJobSatisFlag]]*5+HR[[#This Row],[LowWLBFlag]]*4+HR[[#This Row],[LowSalaryFlag]]*3+HR[[#This Row],[LowEnviFlag]]*4+HR[[#This Row],[LowProFlag]]*1)</f>
        <v>16</v>
      </c>
      <c r="E28">
        <f>HR_Data[[#This Row],[OvertimeFlag]] + HR_Data[[#This Row],[LowSatisfactionFlag]] + HR_Data[[#This Row],[LowWorkLifeBalanceFlag]]</f>
        <v>2</v>
      </c>
      <c r="F28" t="s">
        <v>44</v>
      </c>
      <c r="G28">
        <v>1125</v>
      </c>
      <c r="H28" t="s">
        <v>45</v>
      </c>
      <c r="I28">
        <v>16</v>
      </c>
      <c r="J28" t="str">
        <f>IF(AND(HR_Data[[#This Row],[Attrition]]="Yes",HR_Data[[#This Row],[YearsAtCompany]]&lt;2),"Yes","No")</f>
        <v>No</v>
      </c>
      <c r="K28">
        <v>1</v>
      </c>
      <c r="L28" t="s">
        <v>38</v>
      </c>
      <c r="M28">
        <v>1</v>
      </c>
      <c r="N28">
        <v>33</v>
      </c>
      <c r="P28">
        <v>2</v>
      </c>
      <c r="Q28" t="s">
        <v>39</v>
      </c>
      <c r="R28">
        <v>72</v>
      </c>
      <c r="S28">
        <v>1</v>
      </c>
      <c r="T28">
        <v>1</v>
      </c>
      <c r="U28" t="s">
        <v>47</v>
      </c>
      <c r="V28">
        <v>1</v>
      </c>
      <c r="W28" t="s">
        <v>41</v>
      </c>
      <c r="X28">
        <v>3919</v>
      </c>
      <c r="Y28" t="str">
        <f>IF(AND(HR_Data[[#This Row],[OverTime]]="Yes",HR_Data[[#This Row],[JobSatisfaction]]&lt;=2,HR_Data[[#This Row],[MonthlyIncome]]&lt;AVERAGE(HR_Data[MonthlyIncome])),
"High Risk",
IF(OR(HR_Data[[#This Row],[OverTime]]="Yes",HR_Data[[#This Row],[JobSatisfaction]]&lt;=2),
"Medium Risk",
"Low Risk"))</f>
        <v>High Risk</v>
      </c>
      <c r="Z28" t="str">
        <f>IF(HR_Data[[#This Row],[MonthlyIncome]]&lt;3000,"Low",IF(HR_Data[[#This Row],[MonthlyIncome]]&lt;7000,"Medium","High"))</f>
        <v>Medium</v>
      </c>
      <c r="AA28" s="5">
        <f>IF(HR_Data[[#This Row],[OverTime]]="Yes",1,0)</f>
        <v>1</v>
      </c>
      <c r="AB28" s="5">
        <f>IF(HR_Data[[#This Row],[JobSatisfaction]]&lt;=2,1,0)</f>
        <v>1</v>
      </c>
      <c r="AC28" s="5">
        <f>IF(HR_Data[[#This Row],[WorkLifeBalance]]&lt;=2,1,0)</f>
        <v>0</v>
      </c>
      <c r="AD28" s="5">
        <f>IF(HR_Data[[#This Row],[MonthlyIncome]]&lt;AVERAGE(HR_Data[MonthlyIncome]),1,0)</f>
        <v>1</v>
      </c>
      <c r="AE28">
        <v>4681</v>
      </c>
      <c r="AF28">
        <v>1</v>
      </c>
      <c r="AG28" t="s">
        <v>42</v>
      </c>
      <c r="AH28" t="s">
        <v>35</v>
      </c>
      <c r="AI28">
        <v>22</v>
      </c>
      <c r="AJ28">
        <v>4</v>
      </c>
      <c r="AK28">
        <v>2</v>
      </c>
      <c r="AL28">
        <f>IF(HR_Data[[#This Row],[OverTime]]="Yes",2,0)
+IF(HR_Data[[#This Row],[WorkLifeBalance]]&lt;=2,2,0)
+IF(HR_Data[[#This Row],[MonthlyIncome]]&lt;5000,2,0)
+IF(HR_Data[[#This Row],[JobSatisfaction]]&lt;=2,1,0)
+IF(HR_Data[[#This Row],[EnvironmentSatisfaction]]&lt;=2,1,0)
+IF(HR_Data[[#This Row],[YearsAtCompany]]&lt;2,2,0)</f>
        <v>6</v>
      </c>
      <c r="AM28" t="str">
        <f>IF(HR_Data[[#This Row],[RiskScore2]]&gt;=6,"High",
IF(HR_Data[[#This Row],[RiskScore2]]&gt;=3,"Medium","Low"))</f>
        <v>High</v>
      </c>
      <c r="AN28">
        <v>80</v>
      </c>
      <c r="AO28">
        <v>0</v>
      </c>
      <c r="AP28">
        <v>10</v>
      </c>
      <c r="AQ28">
        <v>5</v>
      </c>
      <c r="AR28">
        <v>3</v>
      </c>
      <c r="AS28">
        <v>10</v>
      </c>
      <c r="AT28">
        <v>2</v>
      </c>
      <c r="AU28">
        <v>6</v>
      </c>
      <c r="AV28">
        <v>7</v>
      </c>
    </row>
    <row r="29" spans="1:48">
      <c r="A29">
        <v>42</v>
      </c>
      <c r="B29" t="str">
        <f>IF(HR_Data[[#This Row],[Age]]&lt;25,"&lt;25",
IF(HR_Data[[#This Row],[Age]]&lt;35,"25–34",
IF(HR_Data[[#This Row],[Age]]&lt;45,"35–44",
IF(HR_Data[[#This Row],[Age]]&lt;55,"45–54","55+"))))</f>
        <v>35–44</v>
      </c>
      <c r="C29" t="s">
        <v>43</v>
      </c>
      <c r="D29">
        <f>(HR[[#This Row],[OverTimeFlag]]*3+HR[[#This Row],[LowJobSatisFlag]]*5+HR[[#This Row],[LowWLBFlag]]*4+HR[[#This Row],[LowSalaryFlag]]*3+HR[[#This Row],[LowEnviFlag]]*4+HR[[#This Row],[LowProFlag]]*1)</f>
        <v>5</v>
      </c>
      <c r="E29">
        <f>HR_Data[[#This Row],[OvertimeFlag]] + HR_Data[[#This Row],[LowSatisfactionFlag]] + HR_Data[[#This Row],[LowWorkLifeBalanceFlag]]</f>
        <v>1</v>
      </c>
      <c r="F29" t="s">
        <v>36</v>
      </c>
      <c r="G29">
        <v>691</v>
      </c>
      <c r="H29" t="s">
        <v>37</v>
      </c>
      <c r="I29">
        <v>8</v>
      </c>
      <c r="J29" t="str">
        <f>IF(AND(HR_Data[[#This Row],[Attrition]]="Yes",HR_Data[[#This Row],[YearsAtCompany]]&lt;2),"Yes","No")</f>
        <v>No</v>
      </c>
      <c r="K29">
        <v>4</v>
      </c>
      <c r="L29" t="s">
        <v>59</v>
      </c>
      <c r="M29">
        <v>1</v>
      </c>
      <c r="N29">
        <v>35</v>
      </c>
      <c r="P29">
        <v>3</v>
      </c>
      <c r="Q29" t="s">
        <v>46</v>
      </c>
      <c r="R29">
        <v>48</v>
      </c>
      <c r="S29">
        <v>3</v>
      </c>
      <c r="T29">
        <v>2</v>
      </c>
      <c r="U29" t="s">
        <v>40</v>
      </c>
      <c r="V29">
        <v>2</v>
      </c>
      <c r="W29" t="s">
        <v>48</v>
      </c>
      <c r="X29">
        <v>6825</v>
      </c>
      <c r="Y29" t="str">
        <f>IF(AND(HR_Data[[#This Row],[OverTime]]="Yes",HR_Data[[#This Row],[JobSatisfaction]]&lt;=2,HR_Data[[#This Row],[MonthlyIncome]]&lt;AVERAGE(HR_Data[MonthlyIncome])),
"High Risk",
IF(OR(HR_Data[[#This Row],[OverTime]]="Yes",HR_Data[[#This Row],[JobSatisfaction]]&lt;=2),
"Medium Risk",
"Low Risk"))</f>
        <v>Medium Risk</v>
      </c>
      <c r="Z29" t="str">
        <f>IF(HR_Data[[#This Row],[MonthlyIncome]]&lt;3000,"Low",IF(HR_Data[[#This Row],[MonthlyIncome]]&lt;7000,"Medium","High"))</f>
        <v>Medium</v>
      </c>
      <c r="AA29" s="5">
        <f>IF(HR_Data[[#This Row],[OverTime]]="Yes",1,0)</f>
        <v>0</v>
      </c>
      <c r="AB29" s="5">
        <f>IF(HR_Data[[#This Row],[JobSatisfaction]]&lt;=2,1,0)</f>
        <v>1</v>
      </c>
      <c r="AC29" s="5">
        <f>IF(HR_Data[[#This Row],[WorkLifeBalance]]&lt;=2,1,0)</f>
        <v>0</v>
      </c>
      <c r="AD29" s="5">
        <f>IF(HR_Data[[#This Row],[MonthlyIncome]]&lt;AVERAGE(HR_Data[MonthlyIncome]),1,0)</f>
        <v>0</v>
      </c>
      <c r="AE29">
        <v>21173</v>
      </c>
      <c r="AF29">
        <v>0</v>
      </c>
      <c r="AG29" t="s">
        <v>42</v>
      </c>
      <c r="AH29" t="s">
        <v>43</v>
      </c>
      <c r="AI29">
        <v>11</v>
      </c>
      <c r="AJ29">
        <v>3</v>
      </c>
      <c r="AK29">
        <v>4</v>
      </c>
      <c r="AL29">
        <f>IF(HR_Data[[#This Row],[OverTime]]="Yes",2,0)
+IF(HR_Data[[#This Row],[WorkLifeBalance]]&lt;=2,2,0)
+IF(HR_Data[[#This Row],[MonthlyIncome]]&lt;5000,2,0)
+IF(HR_Data[[#This Row],[JobSatisfaction]]&lt;=2,1,0)
+IF(HR_Data[[#This Row],[EnvironmentSatisfaction]]&lt;=2,1,0)
+IF(HR_Data[[#This Row],[YearsAtCompany]]&lt;2,2,0)</f>
        <v>1</v>
      </c>
      <c r="AM29" t="str">
        <f>IF(HR_Data[[#This Row],[RiskScore2]]&gt;=6,"High",
IF(HR_Data[[#This Row],[RiskScore2]]&gt;=3,"Medium","Low"))</f>
        <v>Low</v>
      </c>
      <c r="AN29">
        <v>80</v>
      </c>
      <c r="AO29">
        <v>1</v>
      </c>
      <c r="AP29">
        <v>10</v>
      </c>
      <c r="AQ29">
        <v>2</v>
      </c>
      <c r="AR29">
        <v>3</v>
      </c>
      <c r="AS29">
        <v>9</v>
      </c>
      <c r="AT29">
        <v>7</v>
      </c>
      <c r="AU29">
        <v>4</v>
      </c>
      <c r="AV29">
        <v>2</v>
      </c>
    </row>
    <row r="30" spans="1:48">
      <c r="A30">
        <v>44</v>
      </c>
      <c r="B30" t="str">
        <f>IF(HR_Data[[#This Row],[Age]]&lt;25,"&lt;25",
IF(HR_Data[[#This Row],[Age]]&lt;35,"25–34",
IF(HR_Data[[#This Row],[Age]]&lt;45,"35–44",
IF(HR_Data[[#This Row],[Age]]&lt;55,"45–54","55+"))))</f>
        <v>35–44</v>
      </c>
      <c r="C30" t="s">
        <v>43</v>
      </c>
      <c r="D30">
        <f>(HR[[#This Row],[OverTimeFlag]]*3+HR[[#This Row],[LowJobSatisFlag]]*5+HR[[#This Row],[LowWLBFlag]]*4+HR[[#This Row],[LowSalaryFlag]]*3+HR[[#This Row],[LowEnviFlag]]*4+HR[[#This Row],[LowProFlag]]*1)</f>
        <v>5</v>
      </c>
      <c r="E30">
        <f>HR_Data[[#This Row],[OvertimeFlag]] + HR_Data[[#This Row],[LowSatisfactionFlag]] + HR_Data[[#This Row],[LowWorkLifeBalanceFlag]]</f>
        <v>0</v>
      </c>
      <c r="F30" t="s">
        <v>36</v>
      </c>
      <c r="G30">
        <v>477</v>
      </c>
      <c r="H30" t="s">
        <v>45</v>
      </c>
      <c r="I30">
        <v>7</v>
      </c>
      <c r="J30" t="str">
        <f>IF(AND(HR_Data[[#This Row],[Attrition]]="Yes",HR_Data[[#This Row],[YearsAtCompany]]&lt;2),"Yes","No")</f>
        <v>No</v>
      </c>
      <c r="K30">
        <v>4</v>
      </c>
      <c r="L30" t="s">
        <v>51</v>
      </c>
      <c r="M30">
        <v>1</v>
      </c>
      <c r="N30">
        <v>36</v>
      </c>
      <c r="P30">
        <v>1</v>
      </c>
      <c r="Q30" t="s">
        <v>39</v>
      </c>
      <c r="R30">
        <v>42</v>
      </c>
      <c r="S30">
        <v>2</v>
      </c>
      <c r="T30">
        <v>3</v>
      </c>
      <c r="U30" t="s">
        <v>54</v>
      </c>
      <c r="V30">
        <v>4</v>
      </c>
      <c r="W30" t="s">
        <v>48</v>
      </c>
      <c r="X30">
        <v>10248</v>
      </c>
      <c r="Y30" t="str">
        <f>IF(AND(HR_Data[[#This Row],[OverTime]]="Yes",HR_Data[[#This Row],[JobSatisfaction]]&lt;=2,HR_Data[[#This Row],[MonthlyIncome]]&lt;AVERAGE(HR_Data[MonthlyIncome])),
"High Risk",
IF(OR(HR_Data[[#This Row],[OverTime]]="Yes",HR_Data[[#This Row],[JobSatisfaction]]&lt;=2),
"Medium Risk",
"Low Risk"))</f>
        <v>Low Risk</v>
      </c>
      <c r="Z30" t="str">
        <f>IF(HR_Data[[#This Row],[MonthlyIncome]]&lt;3000,"Low",IF(HR_Data[[#This Row],[MonthlyIncome]]&lt;7000,"Medium","High"))</f>
        <v>High</v>
      </c>
      <c r="AA30" s="5">
        <f>IF(HR_Data[[#This Row],[OverTime]]="Yes",1,0)</f>
        <v>0</v>
      </c>
      <c r="AB30" s="5">
        <f>IF(HR_Data[[#This Row],[JobSatisfaction]]&lt;=2,1,0)</f>
        <v>0</v>
      </c>
      <c r="AC30" s="5">
        <f>IF(HR_Data[[#This Row],[WorkLifeBalance]]&lt;=2,1,0)</f>
        <v>0</v>
      </c>
      <c r="AD30" s="5">
        <f>IF(HR_Data[[#This Row],[MonthlyIncome]]&lt;AVERAGE(HR_Data[MonthlyIncome]),1,0)</f>
        <v>0</v>
      </c>
      <c r="AE30">
        <v>2094</v>
      </c>
      <c r="AF30">
        <v>3</v>
      </c>
      <c r="AG30" t="s">
        <v>42</v>
      </c>
      <c r="AH30" t="s">
        <v>43</v>
      </c>
      <c r="AI30">
        <v>14</v>
      </c>
      <c r="AJ30">
        <v>3</v>
      </c>
      <c r="AK30">
        <v>4</v>
      </c>
      <c r="AL30">
        <f>IF(HR_Data[[#This Row],[OverTime]]="Yes",2,0)
+IF(HR_Data[[#This Row],[WorkLifeBalance]]&lt;=2,2,0)
+IF(HR_Data[[#This Row],[MonthlyIncome]]&lt;5000,2,0)
+IF(HR_Data[[#This Row],[JobSatisfaction]]&lt;=2,1,0)
+IF(HR_Data[[#This Row],[EnvironmentSatisfaction]]&lt;=2,1,0)
+IF(HR_Data[[#This Row],[YearsAtCompany]]&lt;2,2,0)</f>
        <v>1</v>
      </c>
      <c r="AM30" t="str">
        <f>IF(HR_Data[[#This Row],[RiskScore2]]&gt;=6,"High",
IF(HR_Data[[#This Row],[RiskScore2]]&gt;=3,"Medium","Low"))</f>
        <v>Low</v>
      </c>
      <c r="AN30">
        <v>80</v>
      </c>
      <c r="AO30">
        <v>1</v>
      </c>
      <c r="AP30">
        <v>24</v>
      </c>
      <c r="AQ30">
        <v>4</v>
      </c>
      <c r="AR30">
        <v>3</v>
      </c>
      <c r="AS30">
        <v>22</v>
      </c>
      <c r="AT30">
        <v>6</v>
      </c>
      <c r="AU30">
        <v>5</v>
      </c>
      <c r="AV30">
        <v>17</v>
      </c>
    </row>
    <row r="31" spans="1:48">
      <c r="A31">
        <v>46</v>
      </c>
      <c r="B31" t="str">
        <f>IF(HR_Data[[#This Row],[Age]]&lt;25,"&lt;25",
IF(HR_Data[[#This Row],[Age]]&lt;35,"25–34",
IF(HR_Data[[#This Row],[Age]]&lt;45,"35–44",
IF(HR_Data[[#This Row],[Age]]&lt;55,"45–54","55+"))))</f>
        <v>45–54</v>
      </c>
      <c r="C31" t="s">
        <v>43</v>
      </c>
      <c r="D31">
        <f>(HR[[#This Row],[OverTimeFlag]]*3+HR[[#This Row],[LowJobSatisFlag]]*5+HR[[#This Row],[LowWLBFlag]]*4+HR[[#This Row],[LowSalaryFlag]]*3+HR[[#This Row],[LowEnviFlag]]*4+HR[[#This Row],[LowProFlag]]*1)</f>
        <v>13</v>
      </c>
      <c r="E31">
        <f>HR_Data[[#This Row],[OvertimeFlag]] + HR_Data[[#This Row],[LowSatisfactionFlag]] + HR_Data[[#This Row],[LowWorkLifeBalanceFlag]]</f>
        <v>2</v>
      </c>
      <c r="F31" t="s">
        <v>36</v>
      </c>
      <c r="G31">
        <v>705</v>
      </c>
      <c r="H31" t="s">
        <v>37</v>
      </c>
      <c r="I31">
        <v>2</v>
      </c>
      <c r="J31" t="str">
        <f>IF(AND(HR_Data[[#This Row],[Attrition]]="Yes",HR_Data[[#This Row],[YearsAtCompany]]&lt;2),"Yes","No")</f>
        <v>No</v>
      </c>
      <c r="K31">
        <v>4</v>
      </c>
      <c r="L31" t="s">
        <v>59</v>
      </c>
      <c r="M31">
        <v>1</v>
      </c>
      <c r="N31">
        <v>38</v>
      </c>
      <c r="P31">
        <v>2</v>
      </c>
      <c r="Q31" t="s">
        <v>39</v>
      </c>
      <c r="R31">
        <v>83</v>
      </c>
      <c r="S31">
        <v>3</v>
      </c>
      <c r="T31">
        <v>5</v>
      </c>
      <c r="U31" t="s">
        <v>56</v>
      </c>
      <c r="V31">
        <v>1</v>
      </c>
      <c r="W31" t="s">
        <v>41</v>
      </c>
      <c r="X31">
        <v>18947</v>
      </c>
      <c r="Y31" t="str">
        <f>IF(AND(HR_Data[[#This Row],[OverTime]]="Yes",HR_Data[[#This Row],[JobSatisfaction]]&lt;=2,HR_Data[[#This Row],[MonthlyIncome]]&lt;AVERAGE(HR_Data[MonthlyIncome])),
"High Risk",
IF(OR(HR_Data[[#This Row],[OverTime]]="Yes",HR_Data[[#This Row],[JobSatisfaction]]&lt;=2),
"Medium Risk",
"Low Risk"))</f>
        <v>Medium Risk</v>
      </c>
      <c r="Z31" t="str">
        <f>IF(HR_Data[[#This Row],[MonthlyIncome]]&lt;3000,"Low",IF(HR_Data[[#This Row],[MonthlyIncome]]&lt;7000,"Medium","High"))</f>
        <v>High</v>
      </c>
      <c r="AA31" s="5">
        <f>IF(HR_Data[[#This Row],[OverTime]]="Yes",1,0)</f>
        <v>0</v>
      </c>
      <c r="AB31" s="5">
        <f>IF(HR_Data[[#This Row],[JobSatisfaction]]&lt;=2,1,0)</f>
        <v>1</v>
      </c>
      <c r="AC31" s="5">
        <f>IF(HR_Data[[#This Row],[WorkLifeBalance]]&lt;=2,1,0)</f>
        <v>1</v>
      </c>
      <c r="AD31" s="5">
        <f>IF(HR_Data[[#This Row],[MonthlyIncome]]&lt;AVERAGE(HR_Data[MonthlyIncome]),1,0)</f>
        <v>0</v>
      </c>
      <c r="AE31">
        <v>22822</v>
      </c>
      <c r="AF31">
        <v>3</v>
      </c>
      <c r="AG31" t="s">
        <v>42</v>
      </c>
      <c r="AH31" t="s">
        <v>43</v>
      </c>
      <c r="AI31">
        <v>12</v>
      </c>
      <c r="AJ31">
        <v>3</v>
      </c>
      <c r="AK31">
        <v>4</v>
      </c>
      <c r="AL31">
        <f>IF(HR_Data[[#This Row],[OverTime]]="Yes",2,0)
+IF(HR_Data[[#This Row],[WorkLifeBalance]]&lt;=2,2,0)
+IF(HR_Data[[#This Row],[MonthlyIncome]]&lt;5000,2,0)
+IF(HR_Data[[#This Row],[JobSatisfaction]]&lt;=2,1,0)
+IF(HR_Data[[#This Row],[EnvironmentSatisfaction]]&lt;=2,1,0)
+IF(HR_Data[[#This Row],[YearsAtCompany]]&lt;2,2,0)</f>
        <v>4</v>
      </c>
      <c r="AM31" t="str">
        <f>IF(HR_Data[[#This Row],[RiskScore2]]&gt;=6,"High",
IF(HR_Data[[#This Row],[RiskScore2]]&gt;=3,"Medium","Low"))</f>
        <v>Medium</v>
      </c>
      <c r="AN31">
        <v>80</v>
      </c>
      <c r="AO31">
        <v>0</v>
      </c>
      <c r="AP31">
        <v>22</v>
      </c>
      <c r="AQ31">
        <v>2</v>
      </c>
      <c r="AR31">
        <v>2</v>
      </c>
      <c r="AS31">
        <v>2</v>
      </c>
      <c r="AT31">
        <v>2</v>
      </c>
      <c r="AU31">
        <v>2</v>
      </c>
      <c r="AV31">
        <v>1</v>
      </c>
    </row>
    <row r="32" spans="1:48">
      <c r="A32">
        <v>33</v>
      </c>
      <c r="B32" t="str">
        <f>IF(HR_Data[[#This Row],[Age]]&lt;25,"&lt;25",
IF(HR_Data[[#This Row],[Age]]&lt;35,"25–34",
IF(HR_Data[[#This Row],[Age]]&lt;45,"35–44",
IF(HR_Data[[#This Row],[Age]]&lt;55,"45–54","55+"))))</f>
        <v>25–34</v>
      </c>
      <c r="C32" t="s">
        <v>43</v>
      </c>
      <c r="D32">
        <f>(HR[[#This Row],[OverTimeFlag]]*3+HR[[#This Row],[LowJobSatisFlag]]*5+HR[[#This Row],[LowWLBFlag]]*4+HR[[#This Row],[LowSalaryFlag]]*3+HR[[#This Row],[LowEnviFlag]]*4+HR[[#This Row],[LowProFlag]]*1)</f>
        <v>3</v>
      </c>
      <c r="E32">
        <f>HR_Data[[#This Row],[OvertimeFlag]] + HR_Data[[#This Row],[LowSatisfactionFlag]] + HR_Data[[#This Row],[LowWorkLifeBalanceFlag]]</f>
        <v>0</v>
      </c>
      <c r="F32" t="s">
        <v>36</v>
      </c>
      <c r="G32">
        <v>924</v>
      </c>
      <c r="H32" t="s">
        <v>45</v>
      </c>
      <c r="I32">
        <v>2</v>
      </c>
      <c r="J32" t="str">
        <f>IF(AND(HR_Data[[#This Row],[Attrition]]="Yes",HR_Data[[#This Row],[YearsAtCompany]]&lt;2),"Yes","No")</f>
        <v>No</v>
      </c>
      <c r="K32">
        <v>3</v>
      </c>
      <c r="L32" t="s">
        <v>51</v>
      </c>
      <c r="M32">
        <v>1</v>
      </c>
      <c r="N32">
        <v>39</v>
      </c>
      <c r="P32">
        <v>3</v>
      </c>
      <c r="Q32" t="s">
        <v>46</v>
      </c>
      <c r="R32">
        <v>78</v>
      </c>
      <c r="S32">
        <v>3</v>
      </c>
      <c r="T32">
        <v>1</v>
      </c>
      <c r="U32" t="s">
        <v>50</v>
      </c>
      <c r="V32">
        <v>4</v>
      </c>
      <c r="W32" t="s">
        <v>41</v>
      </c>
      <c r="X32">
        <v>2496</v>
      </c>
      <c r="Y32" t="str">
        <f>IF(AND(HR_Data[[#This Row],[OverTime]]="Yes",HR_Data[[#This Row],[JobSatisfaction]]&lt;=2,HR_Data[[#This Row],[MonthlyIncome]]&lt;AVERAGE(HR_Data[MonthlyIncome])),
"High Risk",
IF(OR(HR_Data[[#This Row],[OverTime]]="Yes",HR_Data[[#This Row],[JobSatisfaction]]&lt;=2),
"Medium Risk",
"Low Risk"))</f>
        <v>Low Risk</v>
      </c>
      <c r="Z32" t="str">
        <f>IF(HR_Data[[#This Row],[MonthlyIncome]]&lt;3000,"Low",IF(HR_Data[[#This Row],[MonthlyIncome]]&lt;7000,"Medium","High"))</f>
        <v>Low</v>
      </c>
      <c r="AA32" s="5">
        <f>IF(HR_Data[[#This Row],[OverTime]]="Yes",1,0)</f>
        <v>0</v>
      </c>
      <c r="AB32" s="5">
        <f>IF(HR_Data[[#This Row],[JobSatisfaction]]&lt;=2,1,0)</f>
        <v>0</v>
      </c>
      <c r="AC32" s="5">
        <f>IF(HR_Data[[#This Row],[WorkLifeBalance]]&lt;=2,1,0)</f>
        <v>0</v>
      </c>
      <c r="AD32" s="5">
        <f>IF(HR_Data[[#This Row],[MonthlyIncome]]&lt;AVERAGE(HR_Data[MonthlyIncome]),1,0)</f>
        <v>1</v>
      </c>
      <c r="AE32">
        <v>6670</v>
      </c>
      <c r="AF32">
        <v>4</v>
      </c>
      <c r="AG32" t="s">
        <v>42</v>
      </c>
      <c r="AH32" t="s">
        <v>43</v>
      </c>
      <c r="AI32">
        <v>11</v>
      </c>
      <c r="AJ32">
        <v>3</v>
      </c>
      <c r="AK32">
        <v>4</v>
      </c>
      <c r="AL32">
        <f>IF(HR_Data[[#This Row],[OverTime]]="Yes",2,0)
+IF(HR_Data[[#This Row],[WorkLifeBalance]]&lt;=2,2,0)
+IF(HR_Data[[#This Row],[MonthlyIncome]]&lt;5000,2,0)
+IF(HR_Data[[#This Row],[JobSatisfaction]]&lt;=2,1,0)
+IF(HR_Data[[#This Row],[EnvironmentSatisfaction]]&lt;=2,1,0)
+IF(HR_Data[[#This Row],[YearsAtCompany]]&lt;2,2,0)</f>
        <v>4</v>
      </c>
      <c r="AM32" t="str">
        <f>IF(HR_Data[[#This Row],[RiskScore2]]&gt;=6,"High",
IF(HR_Data[[#This Row],[RiskScore2]]&gt;=3,"Medium","Low"))</f>
        <v>Medium</v>
      </c>
      <c r="AN32">
        <v>80</v>
      </c>
      <c r="AO32">
        <v>0</v>
      </c>
      <c r="AP32">
        <v>7</v>
      </c>
      <c r="AQ32">
        <v>3</v>
      </c>
      <c r="AR32">
        <v>3</v>
      </c>
      <c r="AS32">
        <v>1</v>
      </c>
      <c r="AT32">
        <v>1</v>
      </c>
      <c r="AU32">
        <v>0</v>
      </c>
      <c r="AV32">
        <v>0</v>
      </c>
    </row>
    <row r="33" spans="1:48">
      <c r="A33">
        <v>44</v>
      </c>
      <c r="B33" t="str">
        <f>IF(HR_Data[[#This Row],[Age]]&lt;25,"&lt;25",
IF(HR_Data[[#This Row],[Age]]&lt;35,"25–34",
IF(HR_Data[[#This Row],[Age]]&lt;45,"35–44",
IF(HR_Data[[#This Row],[Age]]&lt;55,"45–54","55+"))))</f>
        <v>35–44</v>
      </c>
      <c r="C33" t="s">
        <v>43</v>
      </c>
      <c r="D33">
        <f>(HR[[#This Row],[OverTimeFlag]]*3+HR[[#This Row],[LowJobSatisFlag]]*5+HR[[#This Row],[LowWLBFlag]]*4+HR[[#This Row],[LowSalaryFlag]]*3+HR[[#This Row],[LowEnviFlag]]*4+HR[[#This Row],[LowProFlag]]*1)</f>
        <v>6</v>
      </c>
      <c r="E33">
        <f>HR_Data[[#This Row],[OvertimeFlag]] + HR_Data[[#This Row],[LowSatisfactionFlag]] + HR_Data[[#This Row],[LowWorkLifeBalanceFlag]]</f>
        <v>1</v>
      </c>
      <c r="F33" t="s">
        <v>36</v>
      </c>
      <c r="G33">
        <v>1459</v>
      </c>
      <c r="H33" t="s">
        <v>45</v>
      </c>
      <c r="I33">
        <v>10</v>
      </c>
      <c r="J33" t="str">
        <f>IF(AND(HR_Data[[#This Row],[Attrition]]="Yes",HR_Data[[#This Row],[YearsAtCompany]]&lt;2),"Yes","No")</f>
        <v>No</v>
      </c>
      <c r="K33">
        <v>4</v>
      </c>
      <c r="L33" t="s">
        <v>49</v>
      </c>
      <c r="M33">
        <v>1</v>
      </c>
      <c r="N33">
        <v>40</v>
      </c>
      <c r="P33">
        <v>4</v>
      </c>
      <c r="Q33" t="s">
        <v>46</v>
      </c>
      <c r="R33">
        <v>41</v>
      </c>
      <c r="S33">
        <v>3</v>
      </c>
      <c r="T33">
        <v>2</v>
      </c>
      <c r="U33" t="s">
        <v>54</v>
      </c>
      <c r="V33">
        <v>4</v>
      </c>
      <c r="W33" t="s">
        <v>48</v>
      </c>
      <c r="X33">
        <v>6465</v>
      </c>
      <c r="Y33" t="str">
        <f>IF(AND(HR_Data[[#This Row],[OverTime]]="Yes",HR_Data[[#This Row],[JobSatisfaction]]&lt;=2,HR_Data[[#This Row],[MonthlyIncome]]&lt;AVERAGE(HR_Data[MonthlyIncome])),
"High Risk",
IF(OR(HR_Data[[#This Row],[OverTime]]="Yes",HR_Data[[#This Row],[JobSatisfaction]]&lt;=2),
"Medium Risk",
"Low Risk"))</f>
        <v>Medium Risk</v>
      </c>
      <c r="Z33" t="str">
        <f>IF(HR_Data[[#This Row],[MonthlyIncome]]&lt;3000,"Low",IF(HR_Data[[#This Row],[MonthlyIncome]]&lt;7000,"Medium","High"))</f>
        <v>Medium</v>
      </c>
      <c r="AA33" s="5">
        <f>IF(HR_Data[[#This Row],[OverTime]]="Yes",1,0)</f>
        <v>1</v>
      </c>
      <c r="AB33" s="5">
        <f>IF(HR_Data[[#This Row],[JobSatisfaction]]&lt;=2,1,0)</f>
        <v>0</v>
      </c>
      <c r="AC33" s="5">
        <f>IF(HR_Data[[#This Row],[WorkLifeBalance]]&lt;=2,1,0)</f>
        <v>0</v>
      </c>
      <c r="AD33" s="5">
        <f>IF(HR_Data[[#This Row],[MonthlyIncome]]&lt;AVERAGE(HR_Data[MonthlyIncome]),1,0)</f>
        <v>1</v>
      </c>
      <c r="AE33">
        <v>19121</v>
      </c>
      <c r="AF33">
        <v>2</v>
      </c>
      <c r="AG33" t="s">
        <v>42</v>
      </c>
      <c r="AH33" t="s">
        <v>35</v>
      </c>
      <c r="AI33">
        <v>13</v>
      </c>
      <c r="AJ33">
        <v>3</v>
      </c>
      <c r="AK33">
        <v>4</v>
      </c>
      <c r="AL33">
        <f>IF(HR_Data[[#This Row],[OverTime]]="Yes",2,0)
+IF(HR_Data[[#This Row],[WorkLifeBalance]]&lt;=2,2,0)
+IF(HR_Data[[#This Row],[MonthlyIncome]]&lt;5000,2,0)
+IF(HR_Data[[#This Row],[JobSatisfaction]]&lt;=2,1,0)
+IF(HR_Data[[#This Row],[EnvironmentSatisfaction]]&lt;=2,1,0)
+IF(HR_Data[[#This Row],[YearsAtCompany]]&lt;2,2,0)</f>
        <v>2</v>
      </c>
      <c r="AM33" t="str">
        <f>IF(HR_Data[[#This Row],[RiskScore2]]&gt;=6,"High",
IF(HR_Data[[#This Row],[RiskScore2]]&gt;=3,"Medium","Low"))</f>
        <v>Low</v>
      </c>
      <c r="AN33">
        <v>80</v>
      </c>
      <c r="AO33">
        <v>0</v>
      </c>
      <c r="AP33">
        <v>9</v>
      </c>
      <c r="AQ33">
        <v>5</v>
      </c>
      <c r="AR33">
        <v>4</v>
      </c>
      <c r="AS33">
        <v>4</v>
      </c>
      <c r="AT33">
        <v>2</v>
      </c>
      <c r="AU33">
        <v>1</v>
      </c>
      <c r="AV33">
        <v>3</v>
      </c>
    </row>
    <row r="34" spans="1:48">
      <c r="A34">
        <v>30</v>
      </c>
      <c r="B34" t="str">
        <f>IF(HR_Data[[#This Row],[Age]]&lt;25,"&lt;25",
IF(HR_Data[[#This Row],[Age]]&lt;35,"25–34",
IF(HR_Data[[#This Row],[Age]]&lt;45,"35–44",
IF(HR_Data[[#This Row],[Age]]&lt;55,"45–54","55+"))))</f>
        <v>25–34</v>
      </c>
      <c r="C34" t="s">
        <v>43</v>
      </c>
      <c r="D34">
        <f>(HR[[#This Row],[OverTimeFlag]]*3+HR[[#This Row],[LowJobSatisFlag]]*5+HR[[#This Row],[LowWLBFlag]]*4+HR[[#This Row],[LowSalaryFlag]]*3+HR[[#This Row],[LowEnviFlag]]*4+HR[[#This Row],[LowProFlag]]*1)</f>
        <v>3</v>
      </c>
      <c r="E34">
        <f>HR_Data[[#This Row],[OvertimeFlag]] + HR_Data[[#This Row],[LowSatisfactionFlag]] + HR_Data[[#This Row],[LowWorkLifeBalanceFlag]]</f>
        <v>0</v>
      </c>
      <c r="F34" t="s">
        <v>36</v>
      </c>
      <c r="G34">
        <v>125</v>
      </c>
      <c r="H34" t="s">
        <v>45</v>
      </c>
      <c r="I34">
        <v>9</v>
      </c>
      <c r="J34" t="str">
        <f>IF(AND(HR_Data[[#This Row],[Attrition]]="Yes",HR_Data[[#This Row],[YearsAtCompany]]&lt;2),"Yes","No")</f>
        <v>No</v>
      </c>
      <c r="K34">
        <v>2</v>
      </c>
      <c r="L34" t="s">
        <v>51</v>
      </c>
      <c r="M34">
        <v>1</v>
      </c>
      <c r="N34">
        <v>41</v>
      </c>
      <c r="P34">
        <v>4</v>
      </c>
      <c r="Q34" t="s">
        <v>46</v>
      </c>
      <c r="R34">
        <v>83</v>
      </c>
      <c r="S34">
        <v>2</v>
      </c>
      <c r="T34">
        <v>1</v>
      </c>
      <c r="U34" t="s">
        <v>50</v>
      </c>
      <c r="V34">
        <v>3</v>
      </c>
      <c r="W34" t="s">
        <v>41</v>
      </c>
      <c r="X34">
        <v>2206</v>
      </c>
      <c r="Y34" t="str">
        <f>IF(AND(HR_Data[[#This Row],[OverTime]]="Yes",HR_Data[[#This Row],[JobSatisfaction]]&lt;=2,HR_Data[[#This Row],[MonthlyIncome]]&lt;AVERAGE(HR_Data[MonthlyIncome])),
"High Risk",
IF(OR(HR_Data[[#This Row],[OverTime]]="Yes",HR_Data[[#This Row],[JobSatisfaction]]&lt;=2),
"Medium Risk",
"Low Risk"))</f>
        <v>Low Risk</v>
      </c>
      <c r="Z34" t="str">
        <f>IF(HR_Data[[#This Row],[MonthlyIncome]]&lt;3000,"Low",IF(HR_Data[[#This Row],[MonthlyIncome]]&lt;7000,"Medium","High"))</f>
        <v>Low</v>
      </c>
      <c r="AA34" s="5">
        <f>IF(HR_Data[[#This Row],[OverTime]]="Yes",1,0)</f>
        <v>0</v>
      </c>
      <c r="AB34" s="5">
        <f>IF(HR_Data[[#This Row],[JobSatisfaction]]&lt;=2,1,0)</f>
        <v>0</v>
      </c>
      <c r="AC34" s="5">
        <f>IF(HR_Data[[#This Row],[WorkLifeBalance]]&lt;=2,1,0)</f>
        <v>0</v>
      </c>
      <c r="AD34" s="5">
        <f>IF(HR_Data[[#This Row],[MonthlyIncome]]&lt;AVERAGE(HR_Data[MonthlyIncome]),1,0)</f>
        <v>1</v>
      </c>
      <c r="AE34">
        <v>16117</v>
      </c>
      <c r="AF34">
        <v>1</v>
      </c>
      <c r="AG34" t="s">
        <v>42</v>
      </c>
      <c r="AH34" t="s">
        <v>43</v>
      </c>
      <c r="AI34">
        <v>13</v>
      </c>
      <c r="AJ34">
        <v>3</v>
      </c>
      <c r="AK34">
        <v>1</v>
      </c>
      <c r="AL34">
        <f>IF(HR_Data[[#This Row],[OverTime]]="Yes",2,0)
+IF(HR_Data[[#This Row],[WorkLifeBalance]]&lt;=2,2,0)
+IF(HR_Data[[#This Row],[MonthlyIncome]]&lt;5000,2,0)
+IF(HR_Data[[#This Row],[JobSatisfaction]]&lt;=2,1,0)
+IF(HR_Data[[#This Row],[EnvironmentSatisfaction]]&lt;=2,1,0)
+IF(HR_Data[[#This Row],[YearsAtCompany]]&lt;2,2,0)</f>
        <v>2</v>
      </c>
      <c r="AM34" t="str">
        <f>IF(HR_Data[[#This Row],[RiskScore2]]&gt;=6,"High",
IF(HR_Data[[#This Row],[RiskScore2]]&gt;=3,"Medium","Low"))</f>
        <v>Low</v>
      </c>
      <c r="AN34">
        <v>80</v>
      </c>
      <c r="AO34">
        <v>0</v>
      </c>
      <c r="AP34">
        <v>10</v>
      </c>
      <c r="AQ34">
        <v>5</v>
      </c>
      <c r="AR34">
        <v>3</v>
      </c>
      <c r="AS34">
        <v>10</v>
      </c>
      <c r="AT34">
        <v>0</v>
      </c>
      <c r="AU34">
        <v>1</v>
      </c>
      <c r="AV34">
        <v>8</v>
      </c>
    </row>
    <row r="35" spans="1:48">
      <c r="A35">
        <v>39</v>
      </c>
      <c r="B35" t="str">
        <f>IF(HR_Data[[#This Row],[Age]]&lt;25,"&lt;25",
IF(HR_Data[[#This Row],[Age]]&lt;35,"25–34",
IF(HR_Data[[#This Row],[Age]]&lt;45,"35–44",
IF(HR_Data[[#This Row],[Age]]&lt;55,"45–54","55+"))))</f>
        <v>35–44</v>
      </c>
      <c r="C35" t="s">
        <v>35</v>
      </c>
      <c r="D35">
        <f>(HR[[#This Row],[OverTimeFlag]]*3+HR[[#This Row],[LowJobSatisFlag]]*5+HR[[#This Row],[LowWLBFlag]]*4+HR[[#This Row],[LowSalaryFlag]]*3+HR[[#This Row],[LowEnviFlag]]*4+HR[[#This Row],[LowProFlag]]*1)</f>
        <v>3</v>
      </c>
      <c r="E35">
        <f>HR_Data[[#This Row],[OvertimeFlag]] + HR_Data[[#This Row],[LowSatisfactionFlag]] + HR_Data[[#This Row],[LowWorkLifeBalanceFlag]]</f>
        <v>0</v>
      </c>
      <c r="F35" t="s">
        <v>36</v>
      </c>
      <c r="G35">
        <v>895</v>
      </c>
      <c r="H35" t="s">
        <v>37</v>
      </c>
      <c r="I35">
        <v>5</v>
      </c>
      <c r="J35" t="str">
        <f>IF(AND(HR_Data[[#This Row],[Attrition]]="Yes",HR_Data[[#This Row],[YearsAtCompany]]&lt;2),"Yes","No")</f>
        <v>Yes</v>
      </c>
      <c r="K35">
        <v>3</v>
      </c>
      <c r="L35" t="s">
        <v>60</v>
      </c>
      <c r="M35">
        <v>1</v>
      </c>
      <c r="N35">
        <v>42</v>
      </c>
      <c r="P35">
        <v>4</v>
      </c>
      <c r="Q35" t="s">
        <v>46</v>
      </c>
      <c r="R35">
        <v>56</v>
      </c>
      <c r="S35">
        <v>3</v>
      </c>
      <c r="T35">
        <v>2</v>
      </c>
      <c r="U35" t="s">
        <v>57</v>
      </c>
      <c r="V35">
        <v>4</v>
      </c>
      <c r="W35" t="s">
        <v>48</v>
      </c>
      <c r="X35">
        <v>2086</v>
      </c>
      <c r="Y35" t="str">
        <f>IF(AND(HR_Data[[#This Row],[OverTime]]="Yes",HR_Data[[#This Row],[JobSatisfaction]]&lt;=2,HR_Data[[#This Row],[MonthlyIncome]]&lt;AVERAGE(HR_Data[MonthlyIncome])),
"High Risk",
IF(OR(HR_Data[[#This Row],[OverTime]]="Yes",HR_Data[[#This Row],[JobSatisfaction]]&lt;=2),
"Medium Risk",
"Low Risk"))</f>
        <v>Low Risk</v>
      </c>
      <c r="Z35" t="str">
        <f>IF(HR_Data[[#This Row],[MonthlyIncome]]&lt;3000,"Low",IF(HR_Data[[#This Row],[MonthlyIncome]]&lt;7000,"Medium","High"))</f>
        <v>Low</v>
      </c>
      <c r="AA35" s="5">
        <f>IF(HR_Data[[#This Row],[OverTime]]="Yes",1,0)</f>
        <v>0</v>
      </c>
      <c r="AB35" s="5">
        <f>IF(HR_Data[[#This Row],[JobSatisfaction]]&lt;=2,1,0)</f>
        <v>0</v>
      </c>
      <c r="AC35" s="5">
        <f>IF(HR_Data[[#This Row],[WorkLifeBalance]]&lt;=2,1,0)</f>
        <v>0</v>
      </c>
      <c r="AD35" s="5">
        <f>IF(HR_Data[[#This Row],[MonthlyIncome]]&lt;AVERAGE(HR_Data[MonthlyIncome]),1,0)</f>
        <v>1</v>
      </c>
      <c r="AE35">
        <v>3335</v>
      </c>
      <c r="AF35">
        <v>3</v>
      </c>
      <c r="AG35" t="s">
        <v>42</v>
      </c>
      <c r="AH35" t="s">
        <v>43</v>
      </c>
      <c r="AI35">
        <v>14</v>
      </c>
      <c r="AJ35">
        <v>3</v>
      </c>
      <c r="AK35">
        <v>3</v>
      </c>
      <c r="AL35">
        <f>IF(HR_Data[[#This Row],[OverTime]]="Yes",2,0)
+IF(HR_Data[[#This Row],[WorkLifeBalance]]&lt;=2,2,0)
+IF(HR_Data[[#This Row],[MonthlyIncome]]&lt;5000,2,0)
+IF(HR_Data[[#This Row],[JobSatisfaction]]&lt;=2,1,0)
+IF(HR_Data[[#This Row],[EnvironmentSatisfaction]]&lt;=2,1,0)
+IF(HR_Data[[#This Row],[YearsAtCompany]]&lt;2,2,0)</f>
        <v>4</v>
      </c>
      <c r="AM35" t="str">
        <f>IF(HR_Data[[#This Row],[RiskScore2]]&gt;=6,"High",
IF(HR_Data[[#This Row],[RiskScore2]]&gt;=3,"Medium","Low"))</f>
        <v>Medium</v>
      </c>
      <c r="AN35">
        <v>80</v>
      </c>
      <c r="AO35">
        <v>1</v>
      </c>
      <c r="AP35">
        <v>19</v>
      </c>
      <c r="AQ35">
        <v>6</v>
      </c>
      <c r="AR35">
        <v>4</v>
      </c>
      <c r="AS35">
        <v>1</v>
      </c>
      <c r="AT35">
        <v>0</v>
      </c>
      <c r="AU35">
        <v>0</v>
      </c>
      <c r="AV35">
        <v>0</v>
      </c>
    </row>
    <row r="36" spans="1:48">
      <c r="A36">
        <v>24</v>
      </c>
      <c r="B36" t="str">
        <f>IF(HR_Data[[#This Row],[Age]]&lt;25,"&lt;25",
IF(HR_Data[[#This Row],[Age]]&lt;35,"25–34",
IF(HR_Data[[#This Row],[Age]]&lt;45,"35–44",
IF(HR_Data[[#This Row],[Age]]&lt;55,"45–54","55+"))))</f>
        <v>&lt;25</v>
      </c>
      <c r="C36" t="s">
        <v>35</v>
      </c>
      <c r="D36">
        <f>(HR[[#This Row],[OverTimeFlag]]*3+HR[[#This Row],[LowJobSatisFlag]]*5+HR[[#This Row],[LowWLBFlag]]*4+HR[[#This Row],[LowSalaryFlag]]*3+HR[[#This Row],[LowEnviFlag]]*4+HR[[#This Row],[LowProFlag]]*1)</f>
        <v>14</v>
      </c>
      <c r="E36">
        <f>HR_Data[[#This Row],[OvertimeFlag]] + HR_Data[[#This Row],[LowSatisfactionFlag]] + HR_Data[[#This Row],[LowWorkLifeBalanceFlag]]</f>
        <v>2</v>
      </c>
      <c r="F36" t="s">
        <v>36</v>
      </c>
      <c r="G36">
        <v>813</v>
      </c>
      <c r="H36" t="s">
        <v>45</v>
      </c>
      <c r="I36">
        <v>1</v>
      </c>
      <c r="J36" t="str">
        <f>IF(AND(HR_Data[[#This Row],[Attrition]]="Yes",HR_Data[[#This Row],[YearsAtCompany]]&lt;2),"Yes","No")</f>
        <v>No</v>
      </c>
      <c r="K36">
        <v>3</v>
      </c>
      <c r="L36" t="s">
        <v>51</v>
      </c>
      <c r="M36">
        <v>1</v>
      </c>
      <c r="N36">
        <v>45</v>
      </c>
      <c r="P36">
        <v>2</v>
      </c>
      <c r="Q36" t="s">
        <v>46</v>
      </c>
      <c r="R36">
        <v>61</v>
      </c>
      <c r="S36">
        <v>3</v>
      </c>
      <c r="T36">
        <v>1</v>
      </c>
      <c r="U36" t="s">
        <v>47</v>
      </c>
      <c r="V36">
        <v>4</v>
      </c>
      <c r="W36" t="s">
        <v>48</v>
      </c>
      <c r="X36">
        <v>2293</v>
      </c>
      <c r="Y36" t="str">
        <f>IF(AND(HR_Data[[#This Row],[OverTime]]="Yes",HR_Data[[#This Row],[JobSatisfaction]]&lt;=2,HR_Data[[#This Row],[MonthlyIncome]]&lt;AVERAGE(HR_Data[MonthlyIncome])),
"High Risk",
IF(OR(HR_Data[[#This Row],[OverTime]]="Yes",HR_Data[[#This Row],[JobSatisfaction]]&lt;=2),
"Medium Risk",
"Low Risk"))</f>
        <v>Medium Risk</v>
      </c>
      <c r="Z36" t="str">
        <f>IF(HR_Data[[#This Row],[MonthlyIncome]]&lt;3000,"Low",IF(HR_Data[[#This Row],[MonthlyIncome]]&lt;7000,"Medium","High"))</f>
        <v>Low</v>
      </c>
      <c r="AA36" s="5">
        <f>IF(HR_Data[[#This Row],[OverTime]]="Yes",1,0)</f>
        <v>1</v>
      </c>
      <c r="AB36" s="5">
        <f>IF(HR_Data[[#This Row],[JobSatisfaction]]&lt;=2,1,0)</f>
        <v>0</v>
      </c>
      <c r="AC36" s="5">
        <f>IF(HR_Data[[#This Row],[WorkLifeBalance]]&lt;=2,1,0)</f>
        <v>1</v>
      </c>
      <c r="AD36" s="5">
        <f>IF(HR_Data[[#This Row],[MonthlyIncome]]&lt;AVERAGE(HR_Data[MonthlyIncome]),1,0)</f>
        <v>1</v>
      </c>
      <c r="AE36">
        <v>3020</v>
      </c>
      <c r="AF36">
        <v>2</v>
      </c>
      <c r="AG36" t="s">
        <v>42</v>
      </c>
      <c r="AH36" t="s">
        <v>35</v>
      </c>
      <c r="AI36">
        <v>16</v>
      </c>
      <c r="AJ36">
        <v>3</v>
      </c>
      <c r="AK36">
        <v>1</v>
      </c>
      <c r="AL36">
        <f>IF(HR_Data[[#This Row],[OverTime]]="Yes",2,0)
+IF(HR_Data[[#This Row],[WorkLifeBalance]]&lt;=2,2,0)
+IF(HR_Data[[#This Row],[MonthlyIncome]]&lt;5000,2,0)
+IF(HR_Data[[#This Row],[JobSatisfaction]]&lt;=2,1,0)
+IF(HR_Data[[#This Row],[EnvironmentSatisfaction]]&lt;=2,1,0)
+IF(HR_Data[[#This Row],[YearsAtCompany]]&lt;2,2,0)</f>
        <v>7</v>
      </c>
      <c r="AM36" t="str">
        <f>IF(HR_Data[[#This Row],[RiskScore2]]&gt;=6,"High",
IF(HR_Data[[#This Row],[RiskScore2]]&gt;=3,"Medium","Low"))</f>
        <v>High</v>
      </c>
      <c r="AN36">
        <v>80</v>
      </c>
      <c r="AO36">
        <v>1</v>
      </c>
      <c r="AP36">
        <v>6</v>
      </c>
      <c r="AQ36">
        <v>2</v>
      </c>
      <c r="AR36">
        <v>2</v>
      </c>
      <c r="AS36">
        <v>2</v>
      </c>
      <c r="AT36">
        <v>0</v>
      </c>
      <c r="AU36">
        <v>2</v>
      </c>
      <c r="AV36">
        <v>0</v>
      </c>
    </row>
    <row r="37" spans="1:48">
      <c r="A37">
        <v>43</v>
      </c>
      <c r="B37" t="str">
        <f>IF(HR_Data[[#This Row],[Age]]&lt;25,"&lt;25",
IF(HR_Data[[#This Row],[Age]]&lt;35,"25–34",
IF(HR_Data[[#This Row],[Age]]&lt;45,"35–44",
IF(HR_Data[[#This Row],[Age]]&lt;55,"45–54","55+"))))</f>
        <v>35–44</v>
      </c>
      <c r="C37" t="s">
        <v>43</v>
      </c>
      <c r="D37">
        <f>(HR[[#This Row],[OverTimeFlag]]*3+HR[[#This Row],[LowJobSatisFlag]]*5+HR[[#This Row],[LowWLBFlag]]*4+HR[[#This Row],[LowSalaryFlag]]*3+HR[[#This Row],[LowEnviFlag]]*4+HR[[#This Row],[LowProFlag]]*1)</f>
        <v>7</v>
      </c>
      <c r="E37">
        <f>HR_Data[[#This Row],[OvertimeFlag]] + HR_Data[[#This Row],[LowSatisfactionFlag]] + HR_Data[[#This Row],[LowWorkLifeBalanceFlag]]</f>
        <v>1</v>
      </c>
      <c r="F37" t="s">
        <v>36</v>
      </c>
      <c r="G37">
        <v>1273</v>
      </c>
      <c r="H37" t="s">
        <v>45</v>
      </c>
      <c r="I37">
        <v>2</v>
      </c>
      <c r="J37" t="str">
        <f>IF(AND(HR_Data[[#This Row],[Attrition]]="Yes",HR_Data[[#This Row],[YearsAtCompany]]&lt;2),"Yes","No")</f>
        <v>No</v>
      </c>
      <c r="K37">
        <v>2</v>
      </c>
      <c r="L37" t="s">
        <v>51</v>
      </c>
      <c r="M37">
        <v>1</v>
      </c>
      <c r="N37">
        <v>46</v>
      </c>
      <c r="P37">
        <v>4</v>
      </c>
      <c r="Q37" t="s">
        <v>39</v>
      </c>
      <c r="R37">
        <v>72</v>
      </c>
      <c r="S37">
        <v>4</v>
      </c>
      <c r="T37">
        <v>1</v>
      </c>
      <c r="U37" t="s">
        <v>47</v>
      </c>
      <c r="V37">
        <v>3</v>
      </c>
      <c r="W37" t="s">
        <v>52</v>
      </c>
      <c r="X37">
        <v>2645</v>
      </c>
      <c r="Y37" t="str">
        <f>IF(AND(HR_Data[[#This Row],[OverTime]]="Yes",HR_Data[[#This Row],[JobSatisfaction]]&lt;=2,HR_Data[[#This Row],[MonthlyIncome]]&lt;AVERAGE(HR_Data[MonthlyIncome])),
"High Risk",
IF(OR(HR_Data[[#This Row],[OverTime]]="Yes",HR_Data[[#This Row],[JobSatisfaction]]&lt;=2),
"Medium Risk",
"Low Risk"))</f>
        <v>Low Risk</v>
      </c>
      <c r="Z37" t="str">
        <f>IF(HR_Data[[#This Row],[MonthlyIncome]]&lt;3000,"Low",IF(HR_Data[[#This Row],[MonthlyIncome]]&lt;7000,"Medium","High"))</f>
        <v>Low</v>
      </c>
      <c r="AA37" s="5">
        <f>IF(HR_Data[[#This Row],[OverTime]]="Yes",1,0)</f>
        <v>0</v>
      </c>
      <c r="AB37" s="5">
        <f>IF(HR_Data[[#This Row],[JobSatisfaction]]&lt;=2,1,0)</f>
        <v>0</v>
      </c>
      <c r="AC37" s="5">
        <f>IF(HR_Data[[#This Row],[WorkLifeBalance]]&lt;=2,1,0)</f>
        <v>1</v>
      </c>
      <c r="AD37" s="5">
        <f>IF(HR_Data[[#This Row],[MonthlyIncome]]&lt;AVERAGE(HR_Data[MonthlyIncome]),1,0)</f>
        <v>1</v>
      </c>
      <c r="AE37">
        <v>21923</v>
      </c>
      <c r="AF37">
        <v>1</v>
      </c>
      <c r="AG37" t="s">
        <v>42</v>
      </c>
      <c r="AH37" t="s">
        <v>43</v>
      </c>
      <c r="AI37">
        <v>12</v>
      </c>
      <c r="AJ37">
        <v>3</v>
      </c>
      <c r="AK37">
        <v>4</v>
      </c>
      <c r="AL37">
        <f>IF(HR_Data[[#This Row],[OverTime]]="Yes",2,0)
+IF(HR_Data[[#This Row],[WorkLifeBalance]]&lt;=2,2,0)
+IF(HR_Data[[#This Row],[MonthlyIncome]]&lt;5000,2,0)
+IF(HR_Data[[#This Row],[JobSatisfaction]]&lt;=2,1,0)
+IF(HR_Data[[#This Row],[EnvironmentSatisfaction]]&lt;=2,1,0)
+IF(HR_Data[[#This Row],[YearsAtCompany]]&lt;2,2,0)</f>
        <v>4</v>
      </c>
      <c r="AM37" t="str">
        <f>IF(HR_Data[[#This Row],[RiskScore2]]&gt;=6,"High",
IF(HR_Data[[#This Row],[RiskScore2]]&gt;=3,"Medium","Low"))</f>
        <v>Medium</v>
      </c>
      <c r="AN37">
        <v>80</v>
      </c>
      <c r="AO37">
        <v>2</v>
      </c>
      <c r="AP37">
        <v>6</v>
      </c>
      <c r="AQ37">
        <v>3</v>
      </c>
      <c r="AR37">
        <v>2</v>
      </c>
      <c r="AS37">
        <v>5</v>
      </c>
      <c r="AT37">
        <v>3</v>
      </c>
      <c r="AU37">
        <v>1</v>
      </c>
      <c r="AV37">
        <v>4</v>
      </c>
    </row>
    <row r="38" spans="1:48">
      <c r="A38">
        <v>50</v>
      </c>
      <c r="B38" t="str">
        <f>IF(HR_Data[[#This Row],[Age]]&lt;25,"&lt;25",
IF(HR_Data[[#This Row],[Age]]&lt;35,"25–34",
IF(HR_Data[[#This Row],[Age]]&lt;45,"35–44",
IF(HR_Data[[#This Row],[Age]]&lt;55,"45–54","55+"))))</f>
        <v>45–54</v>
      </c>
      <c r="C38" t="s">
        <v>35</v>
      </c>
      <c r="D38">
        <f>(HR[[#This Row],[OverTimeFlag]]*3+HR[[#This Row],[LowJobSatisFlag]]*5+HR[[#This Row],[LowWLBFlag]]*4+HR[[#This Row],[LowSalaryFlag]]*3+HR[[#This Row],[LowEnviFlag]]*4+HR[[#This Row],[LowProFlag]]*1)</f>
        <v>10</v>
      </c>
      <c r="E38">
        <f>HR_Data[[#This Row],[OvertimeFlag]] + HR_Data[[#This Row],[LowSatisfactionFlag]] + HR_Data[[#This Row],[LowWorkLifeBalanceFlag]]</f>
        <v>1</v>
      </c>
      <c r="F38" t="s">
        <v>36</v>
      </c>
      <c r="G38">
        <v>869</v>
      </c>
      <c r="H38" t="s">
        <v>37</v>
      </c>
      <c r="I38">
        <v>3</v>
      </c>
      <c r="J38" t="str">
        <f>IF(AND(HR_Data[[#This Row],[Attrition]]="Yes",HR_Data[[#This Row],[YearsAtCompany]]&lt;2),"Yes","No")</f>
        <v>No</v>
      </c>
      <c r="K38">
        <v>2</v>
      </c>
      <c r="L38" t="s">
        <v>59</v>
      </c>
      <c r="M38">
        <v>1</v>
      </c>
      <c r="N38">
        <v>47</v>
      </c>
      <c r="P38">
        <v>1</v>
      </c>
      <c r="Q38" t="s">
        <v>46</v>
      </c>
      <c r="R38">
        <v>86</v>
      </c>
      <c r="S38">
        <v>2</v>
      </c>
      <c r="T38">
        <v>1</v>
      </c>
      <c r="U38" t="s">
        <v>57</v>
      </c>
      <c r="V38">
        <v>3</v>
      </c>
      <c r="W38" t="s">
        <v>48</v>
      </c>
      <c r="X38">
        <v>2683</v>
      </c>
      <c r="Y38" t="str">
        <f>IF(AND(HR_Data[[#This Row],[OverTime]]="Yes",HR_Data[[#This Row],[JobSatisfaction]]&lt;=2,HR_Data[[#This Row],[MonthlyIncome]]&lt;AVERAGE(HR_Data[MonthlyIncome])),
"High Risk",
IF(OR(HR_Data[[#This Row],[OverTime]]="Yes",HR_Data[[#This Row],[JobSatisfaction]]&lt;=2),
"Medium Risk",
"Low Risk"))</f>
        <v>Medium Risk</v>
      </c>
      <c r="Z38" t="str">
        <f>IF(HR_Data[[#This Row],[MonthlyIncome]]&lt;3000,"Low",IF(HR_Data[[#This Row],[MonthlyIncome]]&lt;7000,"Medium","High"))</f>
        <v>Low</v>
      </c>
      <c r="AA38" s="5">
        <f>IF(HR_Data[[#This Row],[OverTime]]="Yes",1,0)</f>
        <v>1</v>
      </c>
      <c r="AB38" s="5">
        <f>IF(HR_Data[[#This Row],[JobSatisfaction]]&lt;=2,1,0)</f>
        <v>0</v>
      </c>
      <c r="AC38" s="5">
        <f>IF(HR_Data[[#This Row],[WorkLifeBalance]]&lt;=2,1,0)</f>
        <v>0</v>
      </c>
      <c r="AD38" s="5">
        <f>IF(HR_Data[[#This Row],[MonthlyIncome]]&lt;AVERAGE(HR_Data[MonthlyIncome]),1,0)</f>
        <v>1</v>
      </c>
      <c r="AE38">
        <v>3810</v>
      </c>
      <c r="AF38">
        <v>1</v>
      </c>
      <c r="AG38" t="s">
        <v>42</v>
      </c>
      <c r="AH38" t="s">
        <v>35</v>
      </c>
      <c r="AI38">
        <v>14</v>
      </c>
      <c r="AJ38">
        <v>3</v>
      </c>
      <c r="AK38">
        <v>3</v>
      </c>
      <c r="AL38">
        <f>IF(HR_Data[[#This Row],[OverTime]]="Yes",2,0)
+IF(HR_Data[[#This Row],[WorkLifeBalance]]&lt;=2,2,0)
+IF(HR_Data[[#This Row],[MonthlyIncome]]&lt;5000,2,0)
+IF(HR_Data[[#This Row],[JobSatisfaction]]&lt;=2,1,0)
+IF(HR_Data[[#This Row],[EnvironmentSatisfaction]]&lt;=2,1,0)
+IF(HR_Data[[#This Row],[YearsAtCompany]]&lt;2,2,0)</f>
        <v>5</v>
      </c>
      <c r="AM38" t="str">
        <f>IF(HR_Data[[#This Row],[RiskScore2]]&gt;=6,"High",
IF(HR_Data[[#This Row],[RiskScore2]]&gt;=3,"Medium","Low"))</f>
        <v>Medium</v>
      </c>
      <c r="AN38">
        <v>80</v>
      </c>
      <c r="AO38">
        <v>0</v>
      </c>
      <c r="AP38">
        <v>3</v>
      </c>
      <c r="AQ38">
        <v>2</v>
      </c>
      <c r="AR38">
        <v>3</v>
      </c>
      <c r="AS38">
        <v>3</v>
      </c>
      <c r="AT38">
        <v>2</v>
      </c>
      <c r="AU38">
        <v>0</v>
      </c>
      <c r="AV38">
        <v>2</v>
      </c>
    </row>
    <row r="39" spans="1:48">
      <c r="A39">
        <v>35</v>
      </c>
      <c r="B39" t="str">
        <f>IF(HR_Data[[#This Row],[Age]]&lt;25,"&lt;25",
IF(HR_Data[[#This Row],[Age]]&lt;35,"25–34",
IF(HR_Data[[#This Row],[Age]]&lt;45,"35–44",
IF(HR_Data[[#This Row],[Age]]&lt;55,"45–54","55+"))))</f>
        <v>35–44</v>
      </c>
      <c r="C39" t="s">
        <v>43</v>
      </c>
      <c r="D39">
        <f>(HR[[#This Row],[OverTimeFlag]]*3+HR[[#This Row],[LowJobSatisFlag]]*5+HR[[#This Row],[LowWLBFlag]]*4+HR[[#This Row],[LowSalaryFlag]]*3+HR[[#This Row],[LowEnviFlag]]*4+HR[[#This Row],[LowProFlag]]*1)</f>
        <v>3</v>
      </c>
      <c r="E39">
        <f>HR_Data[[#This Row],[OvertimeFlag]] + HR_Data[[#This Row],[LowSatisfactionFlag]] + HR_Data[[#This Row],[LowWorkLifeBalanceFlag]]</f>
        <v>0</v>
      </c>
      <c r="F39" t="s">
        <v>36</v>
      </c>
      <c r="G39">
        <v>890</v>
      </c>
      <c r="H39" t="s">
        <v>37</v>
      </c>
      <c r="I39">
        <v>2</v>
      </c>
      <c r="J39" t="str">
        <f>IF(AND(HR_Data[[#This Row],[Attrition]]="Yes",HR_Data[[#This Row],[YearsAtCompany]]&lt;2),"Yes","No")</f>
        <v>No</v>
      </c>
      <c r="K39">
        <v>3</v>
      </c>
      <c r="L39" t="s">
        <v>59</v>
      </c>
      <c r="M39">
        <v>1</v>
      </c>
      <c r="N39">
        <v>49</v>
      </c>
      <c r="P39">
        <v>4</v>
      </c>
      <c r="Q39" t="s">
        <v>39</v>
      </c>
      <c r="R39">
        <v>97</v>
      </c>
      <c r="S39">
        <v>3</v>
      </c>
      <c r="T39">
        <v>1</v>
      </c>
      <c r="U39" t="s">
        <v>57</v>
      </c>
      <c r="V39">
        <v>4</v>
      </c>
      <c r="W39" t="s">
        <v>48</v>
      </c>
      <c r="X39">
        <v>2014</v>
      </c>
      <c r="Y39" t="str">
        <f>IF(AND(HR_Data[[#This Row],[OverTime]]="Yes",HR_Data[[#This Row],[JobSatisfaction]]&lt;=2,HR_Data[[#This Row],[MonthlyIncome]]&lt;AVERAGE(HR_Data[MonthlyIncome])),
"High Risk",
IF(OR(HR_Data[[#This Row],[OverTime]]="Yes",HR_Data[[#This Row],[JobSatisfaction]]&lt;=2),
"Medium Risk",
"Low Risk"))</f>
        <v>Low Risk</v>
      </c>
      <c r="Z39" t="str">
        <f>IF(HR_Data[[#This Row],[MonthlyIncome]]&lt;3000,"Low",IF(HR_Data[[#This Row],[MonthlyIncome]]&lt;7000,"Medium","High"))</f>
        <v>Low</v>
      </c>
      <c r="AA39" s="5">
        <f>IF(HR_Data[[#This Row],[OverTime]]="Yes",1,0)</f>
        <v>0</v>
      </c>
      <c r="AB39" s="5">
        <f>IF(HR_Data[[#This Row],[JobSatisfaction]]&lt;=2,1,0)</f>
        <v>0</v>
      </c>
      <c r="AC39" s="5">
        <f>IF(HR_Data[[#This Row],[WorkLifeBalance]]&lt;=2,1,0)</f>
        <v>0</v>
      </c>
      <c r="AD39" s="5">
        <f>IF(HR_Data[[#This Row],[MonthlyIncome]]&lt;AVERAGE(HR_Data[MonthlyIncome]),1,0)</f>
        <v>1</v>
      </c>
      <c r="AE39">
        <v>9687</v>
      </c>
      <c r="AF39">
        <v>1</v>
      </c>
      <c r="AG39" t="s">
        <v>42</v>
      </c>
      <c r="AH39" t="s">
        <v>43</v>
      </c>
      <c r="AI39">
        <v>13</v>
      </c>
      <c r="AJ39">
        <v>3</v>
      </c>
      <c r="AK39">
        <v>1</v>
      </c>
      <c r="AL39">
        <f>IF(HR_Data[[#This Row],[OverTime]]="Yes",2,0)
+IF(HR_Data[[#This Row],[WorkLifeBalance]]&lt;=2,2,0)
+IF(HR_Data[[#This Row],[MonthlyIncome]]&lt;5000,2,0)
+IF(HR_Data[[#This Row],[JobSatisfaction]]&lt;=2,1,0)
+IF(HR_Data[[#This Row],[EnvironmentSatisfaction]]&lt;=2,1,0)
+IF(HR_Data[[#This Row],[YearsAtCompany]]&lt;2,2,0)</f>
        <v>2</v>
      </c>
      <c r="AM39" t="str">
        <f>IF(HR_Data[[#This Row],[RiskScore2]]&gt;=6,"High",
IF(HR_Data[[#This Row],[RiskScore2]]&gt;=3,"Medium","Low"))</f>
        <v>Low</v>
      </c>
      <c r="AN39">
        <v>80</v>
      </c>
      <c r="AO39">
        <v>0</v>
      </c>
      <c r="AP39">
        <v>2</v>
      </c>
      <c r="AQ39">
        <v>3</v>
      </c>
      <c r="AR39">
        <v>3</v>
      </c>
      <c r="AS39">
        <v>2</v>
      </c>
      <c r="AT39">
        <v>2</v>
      </c>
      <c r="AU39">
        <v>2</v>
      </c>
      <c r="AV39">
        <v>2</v>
      </c>
    </row>
    <row r="40" spans="1:48">
      <c r="A40">
        <v>36</v>
      </c>
      <c r="B40" t="str">
        <f>IF(HR_Data[[#This Row],[Age]]&lt;25,"&lt;25",
IF(HR_Data[[#This Row],[Age]]&lt;35,"25–34",
IF(HR_Data[[#This Row],[Age]]&lt;45,"35–44",
IF(HR_Data[[#This Row],[Age]]&lt;55,"45–54","55+"))))</f>
        <v>35–44</v>
      </c>
      <c r="C40" t="s">
        <v>43</v>
      </c>
      <c r="D40">
        <f>(HR[[#This Row],[OverTimeFlag]]*3+HR[[#This Row],[LowJobSatisFlag]]*5+HR[[#This Row],[LowWLBFlag]]*4+HR[[#This Row],[LowSalaryFlag]]*3+HR[[#This Row],[LowEnviFlag]]*4+HR[[#This Row],[LowProFlag]]*1)</f>
        <v>15</v>
      </c>
      <c r="E40">
        <f>HR_Data[[#This Row],[OvertimeFlag]] + HR_Data[[#This Row],[LowSatisfactionFlag]] + HR_Data[[#This Row],[LowWorkLifeBalanceFlag]]</f>
        <v>2</v>
      </c>
      <c r="F40" t="s">
        <v>36</v>
      </c>
      <c r="G40">
        <v>852</v>
      </c>
      <c r="H40" t="s">
        <v>45</v>
      </c>
      <c r="I40">
        <v>5</v>
      </c>
      <c r="J40" t="str">
        <f>IF(AND(HR_Data[[#This Row],[Attrition]]="Yes",HR_Data[[#This Row],[YearsAtCompany]]&lt;2),"Yes","No")</f>
        <v>No</v>
      </c>
      <c r="K40">
        <v>4</v>
      </c>
      <c r="L40" t="s">
        <v>38</v>
      </c>
      <c r="M40">
        <v>1</v>
      </c>
      <c r="N40">
        <v>51</v>
      </c>
      <c r="P40">
        <v>2</v>
      </c>
      <c r="Q40" t="s">
        <v>39</v>
      </c>
      <c r="R40">
        <v>82</v>
      </c>
      <c r="S40">
        <v>2</v>
      </c>
      <c r="T40">
        <v>1</v>
      </c>
      <c r="U40" t="s">
        <v>47</v>
      </c>
      <c r="V40">
        <v>1</v>
      </c>
      <c r="W40" t="s">
        <v>48</v>
      </c>
      <c r="X40">
        <v>3419</v>
      </c>
      <c r="Y40" t="str">
        <f>IF(AND(HR_Data[[#This Row],[OverTime]]="Yes",HR_Data[[#This Row],[JobSatisfaction]]&lt;=2,HR_Data[[#This Row],[MonthlyIncome]]&lt;AVERAGE(HR_Data[MonthlyIncome])),
"High Risk",
IF(OR(HR_Data[[#This Row],[OverTime]]="Yes",HR_Data[[#This Row],[JobSatisfaction]]&lt;=2),
"Medium Risk",
"Low Risk"))</f>
        <v>High Risk</v>
      </c>
      <c r="Z40" t="str">
        <f>IF(HR_Data[[#This Row],[MonthlyIncome]]&lt;3000,"Low",IF(HR_Data[[#This Row],[MonthlyIncome]]&lt;7000,"Medium","High"))</f>
        <v>Medium</v>
      </c>
      <c r="AA40" s="5">
        <f>IF(HR_Data[[#This Row],[OverTime]]="Yes",1,0)</f>
        <v>1</v>
      </c>
      <c r="AB40" s="5">
        <f>IF(HR_Data[[#This Row],[JobSatisfaction]]&lt;=2,1,0)</f>
        <v>1</v>
      </c>
      <c r="AC40" s="5">
        <f>IF(HR_Data[[#This Row],[WorkLifeBalance]]&lt;=2,1,0)</f>
        <v>0</v>
      </c>
      <c r="AD40" s="5">
        <f>IF(HR_Data[[#This Row],[MonthlyIncome]]&lt;AVERAGE(HR_Data[MonthlyIncome]),1,0)</f>
        <v>1</v>
      </c>
      <c r="AE40">
        <v>13072</v>
      </c>
      <c r="AF40">
        <v>9</v>
      </c>
      <c r="AG40" t="s">
        <v>42</v>
      </c>
      <c r="AH40" t="s">
        <v>35</v>
      </c>
      <c r="AI40">
        <v>14</v>
      </c>
      <c r="AJ40">
        <v>3</v>
      </c>
      <c r="AK40">
        <v>4</v>
      </c>
      <c r="AL40">
        <f>IF(HR_Data[[#This Row],[OverTime]]="Yes",2,0)
+IF(HR_Data[[#This Row],[WorkLifeBalance]]&lt;=2,2,0)
+IF(HR_Data[[#This Row],[MonthlyIncome]]&lt;5000,2,0)
+IF(HR_Data[[#This Row],[JobSatisfaction]]&lt;=2,1,0)
+IF(HR_Data[[#This Row],[EnvironmentSatisfaction]]&lt;=2,1,0)
+IF(HR_Data[[#This Row],[YearsAtCompany]]&lt;2,2,0)</f>
        <v>8</v>
      </c>
      <c r="AM40" t="str">
        <f>IF(HR_Data[[#This Row],[RiskScore2]]&gt;=6,"High",
IF(HR_Data[[#This Row],[RiskScore2]]&gt;=3,"Medium","Low"))</f>
        <v>High</v>
      </c>
      <c r="AN40">
        <v>80</v>
      </c>
      <c r="AO40">
        <v>1</v>
      </c>
      <c r="AP40">
        <v>6</v>
      </c>
      <c r="AQ40">
        <v>3</v>
      </c>
      <c r="AR40">
        <v>4</v>
      </c>
      <c r="AS40">
        <v>1</v>
      </c>
      <c r="AT40">
        <v>1</v>
      </c>
      <c r="AU40">
        <v>0</v>
      </c>
      <c r="AV40">
        <v>0</v>
      </c>
    </row>
    <row r="41" spans="1:48">
      <c r="A41">
        <v>33</v>
      </c>
      <c r="B41" t="str">
        <f>IF(HR_Data[[#This Row],[Age]]&lt;25,"&lt;25",
IF(HR_Data[[#This Row],[Age]]&lt;35,"25–34",
IF(HR_Data[[#This Row],[Age]]&lt;45,"35–44",
IF(HR_Data[[#This Row],[Age]]&lt;55,"45–54","55+"))))</f>
        <v>25–34</v>
      </c>
      <c r="C41" t="s">
        <v>43</v>
      </c>
      <c r="D41">
        <f>(HR[[#This Row],[OverTimeFlag]]*3+HR[[#This Row],[LowJobSatisFlag]]*5+HR[[#This Row],[LowWLBFlag]]*4+HR[[#This Row],[LowSalaryFlag]]*3+HR[[#This Row],[LowEnviFlag]]*4+HR[[#This Row],[LowProFlag]]*1)</f>
        <v>8</v>
      </c>
      <c r="E41">
        <f>HR_Data[[#This Row],[OvertimeFlag]] + HR_Data[[#This Row],[LowSatisfactionFlag]] + HR_Data[[#This Row],[LowWorkLifeBalanceFlag]]</f>
        <v>1</v>
      </c>
      <c r="F41" t="s">
        <v>44</v>
      </c>
      <c r="G41">
        <v>1141</v>
      </c>
      <c r="H41" t="s">
        <v>37</v>
      </c>
      <c r="I41">
        <v>1</v>
      </c>
      <c r="J41" t="str">
        <f>IF(AND(HR_Data[[#This Row],[Attrition]]="Yes",HR_Data[[#This Row],[YearsAtCompany]]&lt;2),"Yes","No")</f>
        <v>No</v>
      </c>
      <c r="K41">
        <v>3</v>
      </c>
      <c r="L41" t="s">
        <v>38</v>
      </c>
      <c r="M41">
        <v>1</v>
      </c>
      <c r="N41">
        <v>52</v>
      </c>
      <c r="P41">
        <v>3</v>
      </c>
      <c r="Q41" t="s">
        <v>39</v>
      </c>
      <c r="R41">
        <v>42</v>
      </c>
      <c r="S41">
        <v>4</v>
      </c>
      <c r="T41">
        <v>2</v>
      </c>
      <c r="U41" t="s">
        <v>40</v>
      </c>
      <c r="V41">
        <v>1</v>
      </c>
      <c r="W41" t="s">
        <v>48</v>
      </c>
      <c r="X41">
        <v>5376</v>
      </c>
      <c r="Y41" t="str">
        <f>IF(AND(HR_Data[[#This Row],[OverTime]]="Yes",HR_Data[[#This Row],[JobSatisfaction]]&lt;=2,HR_Data[[#This Row],[MonthlyIncome]]&lt;AVERAGE(HR_Data[MonthlyIncome])),
"High Risk",
IF(OR(HR_Data[[#This Row],[OverTime]]="Yes",HR_Data[[#This Row],[JobSatisfaction]]&lt;=2),
"Medium Risk",
"Low Risk"))</f>
        <v>Medium Risk</v>
      </c>
      <c r="Z41" t="str">
        <f>IF(HR_Data[[#This Row],[MonthlyIncome]]&lt;3000,"Low",IF(HR_Data[[#This Row],[MonthlyIncome]]&lt;7000,"Medium","High"))</f>
        <v>Medium</v>
      </c>
      <c r="AA41" s="5">
        <f>IF(HR_Data[[#This Row],[OverTime]]="Yes",1,0)</f>
        <v>0</v>
      </c>
      <c r="AB41" s="5">
        <f>IF(HR_Data[[#This Row],[JobSatisfaction]]&lt;=2,1,0)</f>
        <v>1</v>
      </c>
      <c r="AC41" s="5">
        <f>IF(HR_Data[[#This Row],[WorkLifeBalance]]&lt;=2,1,0)</f>
        <v>0</v>
      </c>
      <c r="AD41" s="5">
        <f>IF(HR_Data[[#This Row],[MonthlyIncome]]&lt;AVERAGE(HR_Data[MonthlyIncome]),1,0)</f>
        <v>1</v>
      </c>
      <c r="AE41">
        <v>3193</v>
      </c>
      <c r="AF41">
        <v>2</v>
      </c>
      <c r="AG41" t="s">
        <v>42</v>
      </c>
      <c r="AH41" t="s">
        <v>43</v>
      </c>
      <c r="AI41">
        <v>19</v>
      </c>
      <c r="AJ41">
        <v>3</v>
      </c>
      <c r="AK41">
        <v>1</v>
      </c>
      <c r="AL41">
        <f>IF(HR_Data[[#This Row],[OverTime]]="Yes",2,0)
+IF(HR_Data[[#This Row],[WorkLifeBalance]]&lt;=2,2,0)
+IF(HR_Data[[#This Row],[MonthlyIncome]]&lt;5000,2,0)
+IF(HR_Data[[#This Row],[JobSatisfaction]]&lt;=2,1,0)
+IF(HR_Data[[#This Row],[EnvironmentSatisfaction]]&lt;=2,1,0)
+IF(HR_Data[[#This Row],[YearsAtCompany]]&lt;2,2,0)</f>
        <v>1</v>
      </c>
      <c r="AM41" t="str">
        <f>IF(HR_Data[[#This Row],[RiskScore2]]&gt;=6,"High",
IF(HR_Data[[#This Row],[RiskScore2]]&gt;=3,"Medium","Low"))</f>
        <v>Low</v>
      </c>
      <c r="AN41">
        <v>80</v>
      </c>
      <c r="AO41">
        <v>2</v>
      </c>
      <c r="AP41">
        <v>10</v>
      </c>
      <c r="AQ41">
        <v>3</v>
      </c>
      <c r="AR41">
        <v>3</v>
      </c>
      <c r="AS41">
        <v>5</v>
      </c>
      <c r="AT41">
        <v>3</v>
      </c>
      <c r="AU41">
        <v>1</v>
      </c>
      <c r="AV41">
        <v>3</v>
      </c>
    </row>
    <row r="42" spans="1:48">
      <c r="A42">
        <v>35</v>
      </c>
      <c r="B42" t="str">
        <f>IF(HR_Data[[#This Row],[Age]]&lt;25,"&lt;25",
IF(HR_Data[[#This Row],[Age]]&lt;35,"25–34",
IF(HR_Data[[#This Row],[Age]]&lt;45,"35–44",
IF(HR_Data[[#This Row],[Age]]&lt;55,"45–54","55+"))))</f>
        <v>35–44</v>
      </c>
      <c r="C42" t="s">
        <v>43</v>
      </c>
      <c r="D42">
        <f>(HR[[#This Row],[OverTimeFlag]]*3+HR[[#This Row],[LowJobSatisFlag]]*5+HR[[#This Row],[LowWLBFlag]]*4+HR[[#This Row],[LowSalaryFlag]]*3+HR[[#This Row],[LowEnviFlag]]*4+HR[[#This Row],[LowProFlag]]*1)</f>
        <v>3</v>
      </c>
      <c r="E42">
        <f>HR_Data[[#This Row],[OvertimeFlag]] + HR_Data[[#This Row],[LowSatisfactionFlag]] + HR_Data[[#This Row],[LowWorkLifeBalanceFlag]]</f>
        <v>0</v>
      </c>
      <c r="F42" t="s">
        <v>36</v>
      </c>
      <c r="G42">
        <v>464</v>
      </c>
      <c r="H42" t="s">
        <v>45</v>
      </c>
      <c r="I42">
        <v>4</v>
      </c>
      <c r="J42" t="str">
        <f>IF(AND(HR_Data[[#This Row],[Attrition]]="Yes",HR_Data[[#This Row],[YearsAtCompany]]&lt;2),"Yes","No")</f>
        <v>No</v>
      </c>
      <c r="K42">
        <v>2</v>
      </c>
      <c r="L42" t="s">
        <v>49</v>
      </c>
      <c r="M42">
        <v>1</v>
      </c>
      <c r="N42">
        <v>53</v>
      </c>
      <c r="P42">
        <v>3</v>
      </c>
      <c r="Q42" t="s">
        <v>46</v>
      </c>
      <c r="R42">
        <v>75</v>
      </c>
      <c r="S42">
        <v>3</v>
      </c>
      <c r="T42">
        <v>1</v>
      </c>
      <c r="U42" t="s">
        <v>50</v>
      </c>
      <c r="V42">
        <v>4</v>
      </c>
      <c r="W42" t="s">
        <v>52</v>
      </c>
      <c r="X42">
        <v>1951</v>
      </c>
      <c r="Y42" t="str">
        <f>IF(AND(HR_Data[[#This Row],[OverTime]]="Yes",HR_Data[[#This Row],[JobSatisfaction]]&lt;=2,HR_Data[[#This Row],[MonthlyIncome]]&lt;AVERAGE(HR_Data[MonthlyIncome])),
"High Risk",
IF(OR(HR_Data[[#This Row],[OverTime]]="Yes",HR_Data[[#This Row],[JobSatisfaction]]&lt;=2),
"Medium Risk",
"Low Risk"))</f>
        <v>Low Risk</v>
      </c>
      <c r="Z42" t="str">
        <f>IF(HR_Data[[#This Row],[MonthlyIncome]]&lt;3000,"Low",IF(HR_Data[[#This Row],[MonthlyIncome]]&lt;7000,"Medium","High"))</f>
        <v>Low</v>
      </c>
      <c r="AA42" s="5">
        <f>IF(HR_Data[[#This Row],[OverTime]]="Yes",1,0)</f>
        <v>0</v>
      </c>
      <c r="AB42" s="5">
        <f>IF(HR_Data[[#This Row],[JobSatisfaction]]&lt;=2,1,0)</f>
        <v>0</v>
      </c>
      <c r="AC42" s="5">
        <f>IF(HR_Data[[#This Row],[WorkLifeBalance]]&lt;=2,1,0)</f>
        <v>0</v>
      </c>
      <c r="AD42" s="5">
        <f>IF(HR_Data[[#This Row],[MonthlyIncome]]&lt;AVERAGE(HR_Data[MonthlyIncome]),1,0)</f>
        <v>1</v>
      </c>
      <c r="AE42">
        <v>10910</v>
      </c>
      <c r="AF42">
        <v>1</v>
      </c>
      <c r="AG42" t="s">
        <v>42</v>
      </c>
      <c r="AH42" t="s">
        <v>43</v>
      </c>
      <c r="AI42">
        <v>12</v>
      </c>
      <c r="AJ42">
        <v>3</v>
      </c>
      <c r="AK42">
        <v>3</v>
      </c>
      <c r="AL42">
        <f>IF(HR_Data[[#This Row],[OverTime]]="Yes",2,0)
+IF(HR_Data[[#This Row],[WorkLifeBalance]]&lt;=2,2,0)
+IF(HR_Data[[#This Row],[MonthlyIncome]]&lt;5000,2,0)
+IF(HR_Data[[#This Row],[JobSatisfaction]]&lt;=2,1,0)
+IF(HR_Data[[#This Row],[EnvironmentSatisfaction]]&lt;=2,1,0)
+IF(HR_Data[[#This Row],[YearsAtCompany]]&lt;2,2,0)</f>
        <v>4</v>
      </c>
      <c r="AM42" t="str">
        <f>IF(HR_Data[[#This Row],[RiskScore2]]&gt;=6,"High",
IF(HR_Data[[#This Row],[RiskScore2]]&gt;=3,"Medium","Low"))</f>
        <v>Medium</v>
      </c>
      <c r="AN42">
        <v>80</v>
      </c>
      <c r="AO42">
        <v>1</v>
      </c>
      <c r="AP42">
        <v>1</v>
      </c>
      <c r="AQ42">
        <v>3</v>
      </c>
      <c r="AR42">
        <v>3</v>
      </c>
      <c r="AS42">
        <v>1</v>
      </c>
      <c r="AT42">
        <v>0</v>
      </c>
      <c r="AU42">
        <v>0</v>
      </c>
      <c r="AV42">
        <v>0</v>
      </c>
    </row>
    <row r="43" spans="1:48">
      <c r="A43">
        <v>27</v>
      </c>
      <c r="B43" t="str">
        <f>IF(HR_Data[[#This Row],[Age]]&lt;25,"&lt;25",
IF(HR_Data[[#This Row],[Age]]&lt;35,"25–34",
IF(HR_Data[[#This Row],[Age]]&lt;45,"35–44",
IF(HR_Data[[#This Row],[Age]]&lt;55,"45–54","55+"))))</f>
        <v>25–34</v>
      </c>
      <c r="C43" t="s">
        <v>43</v>
      </c>
      <c r="D43">
        <f>(HR[[#This Row],[OverTimeFlag]]*3+HR[[#This Row],[LowJobSatisFlag]]*5+HR[[#This Row],[LowWLBFlag]]*4+HR[[#This Row],[LowSalaryFlag]]*3+HR[[#This Row],[LowEnviFlag]]*4+HR[[#This Row],[LowProFlag]]*1)</f>
        <v>8</v>
      </c>
      <c r="E43">
        <f>HR_Data[[#This Row],[OvertimeFlag]] + HR_Data[[#This Row],[LowSatisfactionFlag]] + HR_Data[[#This Row],[LowWorkLifeBalanceFlag]]</f>
        <v>1</v>
      </c>
      <c r="F43" t="s">
        <v>36</v>
      </c>
      <c r="G43">
        <v>1240</v>
      </c>
      <c r="H43" t="s">
        <v>45</v>
      </c>
      <c r="I43">
        <v>2</v>
      </c>
      <c r="J43" t="str">
        <f>IF(AND(HR_Data[[#This Row],[Attrition]]="Yes",HR_Data[[#This Row],[YearsAtCompany]]&lt;2),"Yes","No")</f>
        <v>No</v>
      </c>
      <c r="K43">
        <v>4</v>
      </c>
      <c r="L43" t="s">
        <v>38</v>
      </c>
      <c r="M43">
        <v>1</v>
      </c>
      <c r="N43">
        <v>54</v>
      </c>
      <c r="P43">
        <v>4</v>
      </c>
      <c r="Q43" t="s">
        <v>39</v>
      </c>
      <c r="R43">
        <v>33</v>
      </c>
      <c r="S43">
        <v>3</v>
      </c>
      <c r="T43">
        <v>1</v>
      </c>
      <c r="U43" t="s">
        <v>50</v>
      </c>
      <c r="V43">
        <v>1</v>
      </c>
      <c r="W43" t="s">
        <v>52</v>
      </c>
      <c r="X43">
        <v>2341</v>
      </c>
      <c r="Y43" t="str">
        <f>IF(AND(HR_Data[[#This Row],[OverTime]]="Yes",HR_Data[[#This Row],[JobSatisfaction]]&lt;=2,HR_Data[[#This Row],[MonthlyIncome]]&lt;AVERAGE(HR_Data[MonthlyIncome])),
"High Risk",
IF(OR(HR_Data[[#This Row],[OverTime]]="Yes",HR_Data[[#This Row],[JobSatisfaction]]&lt;=2),
"Medium Risk",
"Low Risk"))</f>
        <v>Medium Risk</v>
      </c>
      <c r="Z43" t="str">
        <f>IF(HR_Data[[#This Row],[MonthlyIncome]]&lt;3000,"Low",IF(HR_Data[[#This Row],[MonthlyIncome]]&lt;7000,"Medium","High"))</f>
        <v>Low</v>
      </c>
      <c r="AA43" s="5">
        <f>IF(HR_Data[[#This Row],[OverTime]]="Yes",1,0)</f>
        <v>0</v>
      </c>
      <c r="AB43" s="5">
        <f>IF(HR_Data[[#This Row],[JobSatisfaction]]&lt;=2,1,0)</f>
        <v>1</v>
      </c>
      <c r="AC43" s="5">
        <f>IF(HR_Data[[#This Row],[WorkLifeBalance]]&lt;=2,1,0)</f>
        <v>0</v>
      </c>
      <c r="AD43" s="5">
        <f>IF(HR_Data[[#This Row],[MonthlyIncome]]&lt;AVERAGE(HR_Data[MonthlyIncome]),1,0)</f>
        <v>1</v>
      </c>
      <c r="AE43">
        <v>19715</v>
      </c>
      <c r="AF43">
        <v>1</v>
      </c>
      <c r="AG43" t="s">
        <v>42</v>
      </c>
      <c r="AH43" t="s">
        <v>43</v>
      </c>
      <c r="AI43">
        <v>13</v>
      </c>
      <c r="AJ43">
        <v>3</v>
      </c>
      <c r="AK43">
        <v>4</v>
      </c>
      <c r="AL43">
        <f>IF(HR_Data[[#This Row],[OverTime]]="Yes",2,0)
+IF(HR_Data[[#This Row],[WorkLifeBalance]]&lt;=2,2,0)
+IF(HR_Data[[#This Row],[MonthlyIncome]]&lt;5000,2,0)
+IF(HR_Data[[#This Row],[JobSatisfaction]]&lt;=2,1,0)
+IF(HR_Data[[#This Row],[EnvironmentSatisfaction]]&lt;=2,1,0)
+IF(HR_Data[[#This Row],[YearsAtCompany]]&lt;2,2,0)</f>
        <v>5</v>
      </c>
      <c r="AM43" t="str">
        <f>IF(HR_Data[[#This Row],[RiskScore2]]&gt;=6,"High",
IF(HR_Data[[#This Row],[RiskScore2]]&gt;=3,"Medium","Low"))</f>
        <v>Medium</v>
      </c>
      <c r="AN43">
        <v>80</v>
      </c>
      <c r="AO43">
        <v>1</v>
      </c>
      <c r="AP43">
        <v>1</v>
      </c>
      <c r="AQ43">
        <v>6</v>
      </c>
      <c r="AR43">
        <v>3</v>
      </c>
      <c r="AS43">
        <v>1</v>
      </c>
      <c r="AT43">
        <v>0</v>
      </c>
      <c r="AU43">
        <v>0</v>
      </c>
      <c r="AV43">
        <v>0</v>
      </c>
    </row>
    <row r="44" spans="1:48">
      <c r="A44">
        <v>26</v>
      </c>
      <c r="B44" t="str">
        <f>IF(HR_Data[[#This Row],[Age]]&lt;25,"&lt;25",
IF(HR_Data[[#This Row],[Age]]&lt;35,"25–34",
IF(HR_Data[[#This Row],[Age]]&lt;45,"35–44",
IF(HR_Data[[#This Row],[Age]]&lt;55,"45–54","55+"))))</f>
        <v>25–34</v>
      </c>
      <c r="C44" t="s">
        <v>35</v>
      </c>
      <c r="D44">
        <f>(HR[[#This Row],[OverTimeFlag]]*3+HR[[#This Row],[LowJobSatisFlag]]*5+HR[[#This Row],[LowWLBFlag]]*4+HR[[#This Row],[LowSalaryFlag]]*3+HR[[#This Row],[LowEnviFlag]]*4+HR[[#This Row],[LowProFlag]]*1)</f>
        <v>11</v>
      </c>
      <c r="E44">
        <f>HR_Data[[#This Row],[OvertimeFlag]] + HR_Data[[#This Row],[LowSatisfactionFlag]] + HR_Data[[#This Row],[LowWorkLifeBalanceFlag]]</f>
        <v>1</v>
      </c>
      <c r="F44" t="s">
        <v>36</v>
      </c>
      <c r="G44">
        <v>1357</v>
      </c>
      <c r="H44" t="s">
        <v>45</v>
      </c>
      <c r="I44">
        <v>25</v>
      </c>
      <c r="J44" t="str">
        <f>IF(AND(HR_Data[[#This Row],[Attrition]]="Yes",HR_Data[[#This Row],[YearsAtCompany]]&lt;2),"Yes","No")</f>
        <v>Yes</v>
      </c>
      <c r="K44">
        <v>3</v>
      </c>
      <c r="L44" t="s">
        <v>38</v>
      </c>
      <c r="M44">
        <v>1</v>
      </c>
      <c r="N44">
        <v>55</v>
      </c>
      <c r="P44">
        <v>1</v>
      </c>
      <c r="Q44" t="s">
        <v>46</v>
      </c>
      <c r="R44">
        <v>48</v>
      </c>
      <c r="S44">
        <v>1</v>
      </c>
      <c r="T44">
        <v>1</v>
      </c>
      <c r="U44" t="s">
        <v>50</v>
      </c>
      <c r="V44">
        <v>3</v>
      </c>
      <c r="W44" t="s">
        <v>41</v>
      </c>
      <c r="X44">
        <v>2293</v>
      </c>
      <c r="Y44" t="str">
        <f>IF(AND(HR_Data[[#This Row],[OverTime]]="Yes",HR_Data[[#This Row],[JobSatisfaction]]&lt;=2,HR_Data[[#This Row],[MonthlyIncome]]&lt;AVERAGE(HR_Data[MonthlyIncome])),
"High Risk",
IF(OR(HR_Data[[#This Row],[OverTime]]="Yes",HR_Data[[#This Row],[JobSatisfaction]]&lt;=2),
"Medium Risk",
"Low Risk"))</f>
        <v>Low Risk</v>
      </c>
      <c r="Z44" t="str">
        <f>IF(HR_Data[[#This Row],[MonthlyIncome]]&lt;3000,"Low",IF(HR_Data[[#This Row],[MonthlyIncome]]&lt;7000,"Medium","High"))</f>
        <v>Low</v>
      </c>
      <c r="AA44" s="5">
        <f>IF(HR_Data[[#This Row],[OverTime]]="Yes",1,0)</f>
        <v>0</v>
      </c>
      <c r="AB44" s="5">
        <f>IF(HR_Data[[#This Row],[JobSatisfaction]]&lt;=2,1,0)</f>
        <v>0</v>
      </c>
      <c r="AC44" s="5">
        <f>IF(HR_Data[[#This Row],[WorkLifeBalance]]&lt;=2,1,0)</f>
        <v>1</v>
      </c>
      <c r="AD44" s="5">
        <f>IF(HR_Data[[#This Row],[MonthlyIncome]]&lt;AVERAGE(HR_Data[MonthlyIncome]),1,0)</f>
        <v>1</v>
      </c>
      <c r="AE44">
        <v>10558</v>
      </c>
      <c r="AF44">
        <v>1</v>
      </c>
      <c r="AG44" t="s">
        <v>42</v>
      </c>
      <c r="AH44" t="s">
        <v>43</v>
      </c>
      <c r="AI44">
        <v>12</v>
      </c>
      <c r="AJ44">
        <v>3</v>
      </c>
      <c r="AK44">
        <v>3</v>
      </c>
      <c r="AL44">
        <f>IF(HR_Data[[#This Row],[OverTime]]="Yes",2,0)
+IF(HR_Data[[#This Row],[WorkLifeBalance]]&lt;=2,2,0)
+IF(HR_Data[[#This Row],[MonthlyIncome]]&lt;5000,2,0)
+IF(HR_Data[[#This Row],[JobSatisfaction]]&lt;=2,1,0)
+IF(HR_Data[[#This Row],[EnvironmentSatisfaction]]&lt;=2,1,0)
+IF(HR_Data[[#This Row],[YearsAtCompany]]&lt;2,2,0)</f>
        <v>7</v>
      </c>
      <c r="AM44" t="str">
        <f>IF(HR_Data[[#This Row],[RiskScore2]]&gt;=6,"High",
IF(HR_Data[[#This Row],[RiskScore2]]&gt;=3,"Medium","Low"))</f>
        <v>High</v>
      </c>
      <c r="AN44">
        <v>80</v>
      </c>
      <c r="AO44">
        <v>0</v>
      </c>
      <c r="AP44">
        <v>1</v>
      </c>
      <c r="AQ44">
        <v>2</v>
      </c>
      <c r="AR44">
        <v>2</v>
      </c>
      <c r="AS44">
        <v>1</v>
      </c>
      <c r="AT44">
        <v>0</v>
      </c>
      <c r="AU44">
        <v>0</v>
      </c>
      <c r="AV44">
        <v>1</v>
      </c>
    </row>
    <row r="45" spans="1:48">
      <c r="A45">
        <v>27</v>
      </c>
      <c r="B45" t="str">
        <f>IF(HR_Data[[#This Row],[Age]]&lt;25,"&lt;25",
IF(HR_Data[[#This Row],[Age]]&lt;35,"25–34",
IF(HR_Data[[#This Row],[Age]]&lt;45,"35–44",
IF(HR_Data[[#This Row],[Age]]&lt;55,"45–54","55+"))))</f>
        <v>25–34</v>
      </c>
      <c r="C45" t="s">
        <v>43</v>
      </c>
      <c r="D45">
        <f>(HR[[#This Row],[OverTimeFlag]]*3+HR[[#This Row],[LowJobSatisFlag]]*5+HR[[#This Row],[LowWLBFlag]]*4+HR[[#This Row],[LowSalaryFlag]]*3+HR[[#This Row],[LowEnviFlag]]*4+HR[[#This Row],[LowProFlag]]*1)</f>
        <v>0</v>
      </c>
      <c r="E45">
        <f>HR_Data[[#This Row],[OvertimeFlag]] + HR_Data[[#This Row],[LowSatisfactionFlag]] + HR_Data[[#This Row],[LowWorkLifeBalanceFlag]]</f>
        <v>0</v>
      </c>
      <c r="F45" t="s">
        <v>44</v>
      </c>
      <c r="G45">
        <v>994</v>
      </c>
      <c r="H45" t="s">
        <v>37</v>
      </c>
      <c r="I45">
        <v>8</v>
      </c>
      <c r="J45" t="str">
        <f>IF(AND(HR_Data[[#This Row],[Attrition]]="Yes",HR_Data[[#This Row],[YearsAtCompany]]&lt;2),"Yes","No")</f>
        <v>No</v>
      </c>
      <c r="K45">
        <v>3</v>
      </c>
      <c r="L45" t="s">
        <v>38</v>
      </c>
      <c r="M45">
        <v>1</v>
      </c>
      <c r="N45">
        <v>56</v>
      </c>
      <c r="P45">
        <v>4</v>
      </c>
      <c r="Q45" t="s">
        <v>46</v>
      </c>
      <c r="R45">
        <v>37</v>
      </c>
      <c r="S45">
        <v>3</v>
      </c>
      <c r="T45">
        <v>3</v>
      </c>
      <c r="U45" t="s">
        <v>40</v>
      </c>
      <c r="V45">
        <v>3</v>
      </c>
      <c r="W45" t="s">
        <v>41</v>
      </c>
      <c r="X45">
        <v>8726</v>
      </c>
      <c r="Y45" t="str">
        <f>IF(AND(HR_Data[[#This Row],[OverTime]]="Yes",HR_Data[[#This Row],[JobSatisfaction]]&lt;=2,HR_Data[[#This Row],[MonthlyIncome]]&lt;AVERAGE(HR_Data[MonthlyIncome])),
"High Risk",
IF(OR(HR_Data[[#This Row],[OverTime]]="Yes",HR_Data[[#This Row],[JobSatisfaction]]&lt;=2),
"Medium Risk",
"Low Risk"))</f>
        <v>Low Risk</v>
      </c>
      <c r="Z45" t="str">
        <f>IF(HR_Data[[#This Row],[MonthlyIncome]]&lt;3000,"Low",IF(HR_Data[[#This Row],[MonthlyIncome]]&lt;7000,"Medium","High"))</f>
        <v>High</v>
      </c>
      <c r="AA45" s="5">
        <f>IF(HR_Data[[#This Row],[OverTime]]="Yes",1,0)</f>
        <v>0</v>
      </c>
      <c r="AB45" s="5">
        <f>IF(HR_Data[[#This Row],[JobSatisfaction]]&lt;=2,1,0)</f>
        <v>0</v>
      </c>
      <c r="AC45" s="5">
        <f>IF(HR_Data[[#This Row],[WorkLifeBalance]]&lt;=2,1,0)</f>
        <v>0</v>
      </c>
      <c r="AD45" s="5">
        <f>IF(HR_Data[[#This Row],[MonthlyIncome]]&lt;AVERAGE(HR_Data[MonthlyIncome]),1,0)</f>
        <v>0</v>
      </c>
      <c r="AE45">
        <v>2975</v>
      </c>
      <c r="AF45">
        <v>1</v>
      </c>
      <c r="AG45" t="s">
        <v>42</v>
      </c>
      <c r="AH45" t="s">
        <v>43</v>
      </c>
      <c r="AI45">
        <v>15</v>
      </c>
      <c r="AJ45">
        <v>3</v>
      </c>
      <c r="AK45">
        <v>4</v>
      </c>
      <c r="AL45">
        <f>IF(HR_Data[[#This Row],[OverTime]]="Yes",2,0)
+IF(HR_Data[[#This Row],[WorkLifeBalance]]&lt;=2,2,0)
+IF(HR_Data[[#This Row],[MonthlyIncome]]&lt;5000,2,0)
+IF(HR_Data[[#This Row],[JobSatisfaction]]&lt;=2,1,0)
+IF(HR_Data[[#This Row],[EnvironmentSatisfaction]]&lt;=2,1,0)
+IF(HR_Data[[#This Row],[YearsAtCompany]]&lt;2,2,0)</f>
        <v>0</v>
      </c>
      <c r="AM45" t="str">
        <f>IF(HR_Data[[#This Row],[RiskScore2]]&gt;=6,"High",
IF(HR_Data[[#This Row],[RiskScore2]]&gt;=3,"Medium","Low"))</f>
        <v>Low</v>
      </c>
      <c r="AN45">
        <v>80</v>
      </c>
      <c r="AO45">
        <v>0</v>
      </c>
      <c r="AP45">
        <v>9</v>
      </c>
      <c r="AQ45">
        <v>0</v>
      </c>
      <c r="AR45">
        <v>3</v>
      </c>
      <c r="AS45">
        <v>9</v>
      </c>
      <c r="AT45">
        <v>8</v>
      </c>
      <c r="AU45">
        <v>1</v>
      </c>
      <c r="AV45">
        <v>7</v>
      </c>
    </row>
    <row r="46" spans="1:48">
      <c r="A46">
        <v>30</v>
      </c>
      <c r="B46" t="str">
        <f>IF(HR_Data[[#This Row],[Age]]&lt;25,"&lt;25",
IF(HR_Data[[#This Row],[Age]]&lt;35,"25–34",
IF(HR_Data[[#This Row],[Age]]&lt;45,"35–44",
IF(HR_Data[[#This Row],[Age]]&lt;55,"45–54","55+"))))</f>
        <v>25–34</v>
      </c>
      <c r="C46" t="s">
        <v>43</v>
      </c>
      <c r="D46">
        <f>(HR[[#This Row],[OverTimeFlag]]*3+HR[[#This Row],[LowJobSatisFlag]]*5+HR[[#This Row],[LowWLBFlag]]*4+HR[[#This Row],[LowSalaryFlag]]*3+HR[[#This Row],[LowEnviFlag]]*4+HR[[#This Row],[LowProFlag]]*1)</f>
        <v>3</v>
      </c>
      <c r="E46">
        <f>HR_Data[[#This Row],[OvertimeFlag]] + HR_Data[[#This Row],[LowSatisfactionFlag]] + HR_Data[[#This Row],[LowWorkLifeBalanceFlag]]</f>
        <v>0</v>
      </c>
      <c r="F46" t="s">
        <v>44</v>
      </c>
      <c r="G46">
        <v>721</v>
      </c>
      <c r="H46" t="s">
        <v>45</v>
      </c>
      <c r="I46">
        <v>1</v>
      </c>
      <c r="J46" t="str">
        <f>IF(AND(HR_Data[[#This Row],[Attrition]]="Yes",HR_Data[[#This Row],[YearsAtCompany]]&lt;2),"Yes","No")</f>
        <v>No</v>
      </c>
      <c r="K46">
        <v>2</v>
      </c>
      <c r="L46" t="s">
        <v>51</v>
      </c>
      <c r="M46">
        <v>1</v>
      </c>
      <c r="N46">
        <v>57</v>
      </c>
      <c r="P46">
        <v>3</v>
      </c>
      <c r="Q46" t="s">
        <v>39</v>
      </c>
      <c r="R46">
        <v>58</v>
      </c>
      <c r="S46">
        <v>3</v>
      </c>
      <c r="T46">
        <v>2</v>
      </c>
      <c r="U46" t="s">
        <v>50</v>
      </c>
      <c r="V46">
        <v>4</v>
      </c>
      <c r="W46" t="s">
        <v>41</v>
      </c>
      <c r="X46">
        <v>4011</v>
      </c>
      <c r="Y46" t="str">
        <f>IF(AND(HR_Data[[#This Row],[OverTime]]="Yes",HR_Data[[#This Row],[JobSatisfaction]]&lt;=2,HR_Data[[#This Row],[MonthlyIncome]]&lt;AVERAGE(HR_Data[MonthlyIncome])),
"High Risk",
IF(OR(HR_Data[[#This Row],[OverTime]]="Yes",HR_Data[[#This Row],[JobSatisfaction]]&lt;=2),
"Medium Risk",
"Low Risk"))</f>
        <v>Low Risk</v>
      </c>
      <c r="Z46" t="str">
        <f>IF(HR_Data[[#This Row],[MonthlyIncome]]&lt;3000,"Low",IF(HR_Data[[#This Row],[MonthlyIncome]]&lt;7000,"Medium","High"))</f>
        <v>Medium</v>
      </c>
      <c r="AA46" s="5">
        <f>IF(HR_Data[[#This Row],[OverTime]]="Yes",1,0)</f>
        <v>0</v>
      </c>
      <c r="AB46" s="5">
        <f>IF(HR_Data[[#This Row],[JobSatisfaction]]&lt;=2,1,0)</f>
        <v>0</v>
      </c>
      <c r="AC46" s="5">
        <f>IF(HR_Data[[#This Row],[WorkLifeBalance]]&lt;=2,1,0)</f>
        <v>0</v>
      </c>
      <c r="AD46" s="5">
        <f>IF(HR_Data[[#This Row],[MonthlyIncome]]&lt;AVERAGE(HR_Data[MonthlyIncome]),1,0)</f>
        <v>1</v>
      </c>
      <c r="AE46">
        <v>10781</v>
      </c>
      <c r="AF46">
        <v>1</v>
      </c>
      <c r="AG46" t="s">
        <v>42</v>
      </c>
      <c r="AH46" t="s">
        <v>43</v>
      </c>
      <c r="AI46">
        <v>23</v>
      </c>
      <c r="AJ46">
        <v>4</v>
      </c>
      <c r="AK46">
        <v>4</v>
      </c>
      <c r="AL46">
        <f>IF(HR_Data[[#This Row],[OverTime]]="Yes",2,0)
+IF(HR_Data[[#This Row],[WorkLifeBalance]]&lt;=2,2,0)
+IF(HR_Data[[#This Row],[MonthlyIncome]]&lt;5000,2,0)
+IF(HR_Data[[#This Row],[JobSatisfaction]]&lt;=2,1,0)
+IF(HR_Data[[#This Row],[EnvironmentSatisfaction]]&lt;=2,1,0)
+IF(HR_Data[[#This Row],[YearsAtCompany]]&lt;2,2,0)</f>
        <v>2</v>
      </c>
      <c r="AM46" t="str">
        <f>IF(HR_Data[[#This Row],[RiskScore2]]&gt;=6,"High",
IF(HR_Data[[#This Row],[RiskScore2]]&gt;=3,"Medium","Low"))</f>
        <v>Low</v>
      </c>
      <c r="AN46">
        <v>80</v>
      </c>
      <c r="AO46">
        <v>0</v>
      </c>
      <c r="AP46">
        <v>12</v>
      </c>
      <c r="AQ46">
        <v>2</v>
      </c>
      <c r="AR46">
        <v>3</v>
      </c>
      <c r="AS46">
        <v>12</v>
      </c>
      <c r="AT46">
        <v>8</v>
      </c>
      <c r="AU46">
        <v>3</v>
      </c>
      <c r="AV46">
        <v>7</v>
      </c>
    </row>
    <row r="47" spans="1:48">
      <c r="A47">
        <v>41</v>
      </c>
      <c r="B47" t="str">
        <f>IF(HR_Data[[#This Row],[Age]]&lt;25,"&lt;25",
IF(HR_Data[[#This Row],[Age]]&lt;35,"25–34",
IF(HR_Data[[#This Row],[Age]]&lt;45,"35–44",
IF(HR_Data[[#This Row],[Age]]&lt;55,"45–54","55+"))))</f>
        <v>35–44</v>
      </c>
      <c r="C47" t="s">
        <v>35</v>
      </c>
      <c r="D47">
        <f>(HR[[#This Row],[OverTimeFlag]]*3+HR[[#This Row],[LowJobSatisFlag]]*5+HR[[#This Row],[LowWLBFlag]]*4+HR[[#This Row],[LowSalaryFlag]]*3+HR[[#This Row],[LowEnviFlag]]*4+HR[[#This Row],[LowProFlag]]*1)</f>
        <v>5</v>
      </c>
      <c r="E47">
        <f>HR_Data[[#This Row],[OvertimeFlag]] + HR_Data[[#This Row],[LowSatisfactionFlag]] + HR_Data[[#This Row],[LowWorkLifeBalanceFlag]]</f>
        <v>0</v>
      </c>
      <c r="F47" t="s">
        <v>36</v>
      </c>
      <c r="G47">
        <v>1360</v>
      </c>
      <c r="H47" t="s">
        <v>45</v>
      </c>
      <c r="I47">
        <v>12</v>
      </c>
      <c r="J47" t="str">
        <f>IF(AND(HR_Data[[#This Row],[Attrition]]="Yes",HR_Data[[#This Row],[YearsAtCompany]]&lt;2),"Yes","No")</f>
        <v>No</v>
      </c>
      <c r="K47">
        <v>3</v>
      </c>
      <c r="L47" t="s">
        <v>60</v>
      </c>
      <c r="M47">
        <v>1</v>
      </c>
      <c r="N47">
        <v>58</v>
      </c>
      <c r="P47">
        <v>2</v>
      </c>
      <c r="Q47" t="s">
        <v>39</v>
      </c>
      <c r="R47">
        <v>49</v>
      </c>
      <c r="S47">
        <v>3</v>
      </c>
      <c r="T47">
        <v>5</v>
      </c>
      <c r="U47" t="s">
        <v>58</v>
      </c>
      <c r="V47">
        <v>3</v>
      </c>
      <c r="W47" t="s">
        <v>48</v>
      </c>
      <c r="X47">
        <v>19545</v>
      </c>
      <c r="Y47" t="str">
        <f>IF(AND(HR_Data[[#This Row],[OverTime]]="Yes",HR_Data[[#This Row],[JobSatisfaction]]&lt;=2,HR_Data[[#This Row],[MonthlyIncome]]&lt;AVERAGE(HR_Data[MonthlyIncome])),
"High Risk",
IF(OR(HR_Data[[#This Row],[OverTime]]="Yes",HR_Data[[#This Row],[JobSatisfaction]]&lt;=2),
"Medium Risk",
"Low Risk"))</f>
        <v>Low Risk</v>
      </c>
      <c r="Z47" t="str">
        <f>IF(HR_Data[[#This Row],[MonthlyIncome]]&lt;3000,"Low",IF(HR_Data[[#This Row],[MonthlyIncome]]&lt;7000,"Medium","High"))</f>
        <v>High</v>
      </c>
      <c r="AA47" s="5">
        <f>IF(HR_Data[[#This Row],[OverTime]]="Yes",1,0)</f>
        <v>0</v>
      </c>
      <c r="AB47" s="5">
        <f>IF(HR_Data[[#This Row],[JobSatisfaction]]&lt;=2,1,0)</f>
        <v>0</v>
      </c>
      <c r="AC47" s="5">
        <f>IF(HR_Data[[#This Row],[WorkLifeBalance]]&lt;=2,1,0)</f>
        <v>0</v>
      </c>
      <c r="AD47" s="5">
        <f>IF(HR_Data[[#This Row],[MonthlyIncome]]&lt;AVERAGE(HR_Data[MonthlyIncome]),1,0)</f>
        <v>0</v>
      </c>
      <c r="AE47">
        <v>16280</v>
      </c>
      <c r="AF47">
        <v>1</v>
      </c>
      <c r="AG47" t="s">
        <v>42</v>
      </c>
      <c r="AH47" t="s">
        <v>43</v>
      </c>
      <c r="AI47">
        <v>12</v>
      </c>
      <c r="AJ47">
        <v>3</v>
      </c>
      <c r="AK47">
        <v>4</v>
      </c>
      <c r="AL47">
        <f>IF(HR_Data[[#This Row],[OverTime]]="Yes",2,0)
+IF(HR_Data[[#This Row],[WorkLifeBalance]]&lt;=2,2,0)
+IF(HR_Data[[#This Row],[MonthlyIncome]]&lt;5000,2,0)
+IF(HR_Data[[#This Row],[JobSatisfaction]]&lt;=2,1,0)
+IF(HR_Data[[#This Row],[EnvironmentSatisfaction]]&lt;=2,1,0)
+IF(HR_Data[[#This Row],[YearsAtCompany]]&lt;2,2,0)</f>
        <v>1</v>
      </c>
      <c r="AM47" t="str">
        <f>IF(HR_Data[[#This Row],[RiskScore2]]&gt;=6,"High",
IF(HR_Data[[#This Row],[RiskScore2]]&gt;=3,"Medium","Low"))</f>
        <v>Low</v>
      </c>
      <c r="AN47">
        <v>80</v>
      </c>
      <c r="AO47">
        <v>0</v>
      </c>
      <c r="AP47">
        <v>23</v>
      </c>
      <c r="AQ47">
        <v>0</v>
      </c>
      <c r="AR47">
        <v>3</v>
      </c>
      <c r="AS47">
        <v>22</v>
      </c>
      <c r="AT47">
        <v>15</v>
      </c>
      <c r="AU47">
        <v>15</v>
      </c>
      <c r="AV47">
        <v>8</v>
      </c>
    </row>
    <row r="48" spans="1:48">
      <c r="A48">
        <v>34</v>
      </c>
      <c r="B48" t="str">
        <f>IF(HR_Data[[#This Row],[Age]]&lt;25,"&lt;25",
IF(HR_Data[[#This Row],[Age]]&lt;35,"25–34",
IF(HR_Data[[#This Row],[Age]]&lt;45,"35–44",
IF(HR_Data[[#This Row],[Age]]&lt;55,"45–54","55+"))))</f>
        <v>25–34</v>
      </c>
      <c r="C48" t="s">
        <v>43</v>
      </c>
      <c r="D48">
        <f>(HR[[#This Row],[OverTimeFlag]]*3+HR[[#This Row],[LowJobSatisFlag]]*5+HR[[#This Row],[LowWLBFlag]]*4+HR[[#This Row],[LowSalaryFlag]]*3+HR[[#This Row],[LowEnviFlag]]*4+HR[[#This Row],[LowProFlag]]*1)</f>
        <v>8</v>
      </c>
      <c r="E48">
        <f>HR_Data[[#This Row],[OvertimeFlag]] + HR_Data[[#This Row],[LowSatisfactionFlag]] + HR_Data[[#This Row],[LowWorkLifeBalanceFlag]]</f>
        <v>0</v>
      </c>
      <c r="F48" t="s">
        <v>55</v>
      </c>
      <c r="G48">
        <v>1065</v>
      </c>
      <c r="H48" t="s">
        <v>37</v>
      </c>
      <c r="I48">
        <v>23</v>
      </c>
      <c r="J48" t="str">
        <f>IF(AND(HR_Data[[#This Row],[Attrition]]="Yes",HR_Data[[#This Row],[YearsAtCompany]]&lt;2),"Yes","No")</f>
        <v>No</v>
      </c>
      <c r="K48">
        <v>4</v>
      </c>
      <c r="L48" t="s">
        <v>59</v>
      </c>
      <c r="M48">
        <v>1</v>
      </c>
      <c r="N48">
        <v>60</v>
      </c>
      <c r="P48">
        <v>2</v>
      </c>
      <c r="Q48" t="s">
        <v>46</v>
      </c>
      <c r="R48">
        <v>72</v>
      </c>
      <c r="S48">
        <v>3</v>
      </c>
      <c r="T48">
        <v>2</v>
      </c>
      <c r="U48" t="s">
        <v>40</v>
      </c>
      <c r="V48">
        <v>3</v>
      </c>
      <c r="W48" t="s">
        <v>41</v>
      </c>
      <c r="X48">
        <v>4568</v>
      </c>
      <c r="Y48" t="str">
        <f>IF(AND(HR_Data[[#This Row],[OverTime]]="Yes",HR_Data[[#This Row],[JobSatisfaction]]&lt;=2,HR_Data[[#This Row],[MonthlyIncome]]&lt;AVERAGE(HR_Data[MonthlyIncome])),
"High Risk",
IF(OR(HR_Data[[#This Row],[OverTime]]="Yes",HR_Data[[#This Row],[JobSatisfaction]]&lt;=2),
"Medium Risk",
"Low Risk"))</f>
        <v>Low Risk</v>
      </c>
      <c r="Z48" t="str">
        <f>IF(HR_Data[[#This Row],[MonthlyIncome]]&lt;3000,"Low",IF(HR_Data[[#This Row],[MonthlyIncome]]&lt;7000,"Medium","High"))</f>
        <v>Medium</v>
      </c>
      <c r="AA48" s="5">
        <f>IF(HR_Data[[#This Row],[OverTime]]="Yes",1,0)</f>
        <v>0</v>
      </c>
      <c r="AB48" s="5">
        <f>IF(HR_Data[[#This Row],[JobSatisfaction]]&lt;=2,1,0)</f>
        <v>0</v>
      </c>
      <c r="AC48" s="5">
        <f>IF(HR_Data[[#This Row],[WorkLifeBalance]]&lt;=2,1,0)</f>
        <v>0</v>
      </c>
      <c r="AD48" s="5">
        <f>IF(HR_Data[[#This Row],[MonthlyIncome]]&lt;AVERAGE(HR_Data[MonthlyIncome]),1,0)</f>
        <v>1</v>
      </c>
      <c r="AE48">
        <v>10034</v>
      </c>
      <c r="AF48">
        <v>0</v>
      </c>
      <c r="AG48" t="s">
        <v>42</v>
      </c>
      <c r="AH48" t="s">
        <v>43</v>
      </c>
      <c r="AI48">
        <v>20</v>
      </c>
      <c r="AJ48">
        <v>4</v>
      </c>
      <c r="AK48">
        <v>3</v>
      </c>
      <c r="AL48">
        <f>IF(HR_Data[[#This Row],[OverTime]]="Yes",2,0)
+IF(HR_Data[[#This Row],[WorkLifeBalance]]&lt;=2,2,0)
+IF(HR_Data[[#This Row],[MonthlyIncome]]&lt;5000,2,0)
+IF(HR_Data[[#This Row],[JobSatisfaction]]&lt;=2,1,0)
+IF(HR_Data[[#This Row],[EnvironmentSatisfaction]]&lt;=2,1,0)
+IF(HR_Data[[#This Row],[YearsAtCompany]]&lt;2,2,0)</f>
        <v>3</v>
      </c>
      <c r="AM48" t="str">
        <f>IF(HR_Data[[#This Row],[RiskScore2]]&gt;=6,"High",
IF(HR_Data[[#This Row],[RiskScore2]]&gt;=3,"Medium","Low"))</f>
        <v>Medium</v>
      </c>
      <c r="AN48">
        <v>80</v>
      </c>
      <c r="AO48">
        <v>0</v>
      </c>
      <c r="AP48">
        <v>10</v>
      </c>
      <c r="AQ48">
        <v>2</v>
      </c>
      <c r="AR48">
        <v>3</v>
      </c>
      <c r="AS48">
        <v>9</v>
      </c>
      <c r="AT48">
        <v>5</v>
      </c>
      <c r="AU48">
        <v>8</v>
      </c>
      <c r="AV48">
        <v>7</v>
      </c>
    </row>
    <row r="49" spans="1:48">
      <c r="A49">
        <v>37</v>
      </c>
      <c r="B49" t="str">
        <f>IF(HR_Data[[#This Row],[Age]]&lt;25,"&lt;25",
IF(HR_Data[[#This Row],[Age]]&lt;35,"25–34",
IF(HR_Data[[#This Row],[Age]]&lt;45,"35–44",
IF(HR_Data[[#This Row],[Age]]&lt;55,"45–54","55+"))))</f>
        <v>35–44</v>
      </c>
      <c r="C49" t="s">
        <v>43</v>
      </c>
      <c r="D49">
        <f>(HR[[#This Row],[OverTimeFlag]]*3+HR[[#This Row],[LowJobSatisFlag]]*5+HR[[#This Row],[LowWLBFlag]]*4+HR[[#This Row],[LowSalaryFlag]]*3+HR[[#This Row],[LowEnviFlag]]*4+HR[[#This Row],[LowProFlag]]*1)</f>
        <v>12</v>
      </c>
      <c r="E49">
        <f>HR_Data[[#This Row],[OvertimeFlag]] + HR_Data[[#This Row],[LowSatisfactionFlag]] + HR_Data[[#This Row],[LowWorkLifeBalanceFlag]]</f>
        <v>1</v>
      </c>
      <c r="F49" t="s">
        <v>36</v>
      </c>
      <c r="G49">
        <v>408</v>
      </c>
      <c r="H49" t="s">
        <v>45</v>
      </c>
      <c r="I49">
        <v>19</v>
      </c>
      <c r="J49" t="str">
        <f>IF(AND(HR_Data[[#This Row],[Attrition]]="Yes",HR_Data[[#This Row],[YearsAtCompany]]&lt;2),"Yes","No")</f>
        <v>No</v>
      </c>
      <c r="K49">
        <v>2</v>
      </c>
      <c r="L49" t="s">
        <v>38</v>
      </c>
      <c r="M49">
        <v>1</v>
      </c>
      <c r="N49">
        <v>61</v>
      </c>
      <c r="P49">
        <v>2</v>
      </c>
      <c r="Q49" t="s">
        <v>46</v>
      </c>
      <c r="R49">
        <v>73</v>
      </c>
      <c r="S49">
        <v>3</v>
      </c>
      <c r="T49">
        <v>1</v>
      </c>
      <c r="U49" t="s">
        <v>47</v>
      </c>
      <c r="V49">
        <v>2</v>
      </c>
      <c r="W49" t="s">
        <v>48</v>
      </c>
      <c r="X49">
        <v>3022</v>
      </c>
      <c r="Y49" t="str">
        <f>IF(AND(HR_Data[[#This Row],[OverTime]]="Yes",HR_Data[[#This Row],[JobSatisfaction]]&lt;=2,HR_Data[[#This Row],[MonthlyIncome]]&lt;AVERAGE(HR_Data[MonthlyIncome])),
"High Risk",
IF(OR(HR_Data[[#This Row],[OverTime]]="Yes",HR_Data[[#This Row],[JobSatisfaction]]&lt;=2),
"Medium Risk",
"Low Risk"))</f>
        <v>Medium Risk</v>
      </c>
      <c r="Z49" t="str">
        <f>IF(HR_Data[[#This Row],[MonthlyIncome]]&lt;3000,"Low",IF(HR_Data[[#This Row],[MonthlyIncome]]&lt;7000,"Medium","High"))</f>
        <v>Medium</v>
      </c>
      <c r="AA49" s="5">
        <f>IF(HR_Data[[#This Row],[OverTime]]="Yes",1,0)</f>
        <v>0</v>
      </c>
      <c r="AB49" s="5">
        <f>IF(HR_Data[[#This Row],[JobSatisfaction]]&lt;=2,1,0)</f>
        <v>1</v>
      </c>
      <c r="AC49" s="5">
        <f>IF(HR_Data[[#This Row],[WorkLifeBalance]]&lt;=2,1,0)</f>
        <v>0</v>
      </c>
      <c r="AD49" s="5">
        <f>IF(HR_Data[[#This Row],[MonthlyIncome]]&lt;AVERAGE(HR_Data[MonthlyIncome]),1,0)</f>
        <v>1</v>
      </c>
      <c r="AE49">
        <v>10227</v>
      </c>
      <c r="AF49">
        <v>4</v>
      </c>
      <c r="AG49" t="s">
        <v>42</v>
      </c>
      <c r="AH49" t="s">
        <v>43</v>
      </c>
      <c r="AI49">
        <v>21</v>
      </c>
      <c r="AJ49">
        <v>4</v>
      </c>
      <c r="AK49">
        <v>1</v>
      </c>
      <c r="AL49">
        <f>IF(HR_Data[[#This Row],[OverTime]]="Yes",2,0)
+IF(HR_Data[[#This Row],[WorkLifeBalance]]&lt;=2,2,0)
+IF(HR_Data[[#This Row],[MonthlyIncome]]&lt;5000,2,0)
+IF(HR_Data[[#This Row],[JobSatisfaction]]&lt;=2,1,0)
+IF(HR_Data[[#This Row],[EnvironmentSatisfaction]]&lt;=2,1,0)
+IF(HR_Data[[#This Row],[YearsAtCompany]]&lt;2,2,0)</f>
        <v>6</v>
      </c>
      <c r="AM49" t="str">
        <f>IF(HR_Data[[#This Row],[RiskScore2]]&gt;=6,"High",
IF(HR_Data[[#This Row],[RiskScore2]]&gt;=3,"Medium","Low"))</f>
        <v>High</v>
      </c>
      <c r="AN49">
        <v>80</v>
      </c>
      <c r="AO49">
        <v>0</v>
      </c>
      <c r="AP49">
        <v>8</v>
      </c>
      <c r="AQ49">
        <v>1</v>
      </c>
      <c r="AR49">
        <v>3</v>
      </c>
      <c r="AS49">
        <v>1</v>
      </c>
      <c r="AT49">
        <v>0</v>
      </c>
      <c r="AU49">
        <v>0</v>
      </c>
      <c r="AV49">
        <v>0</v>
      </c>
    </row>
    <row r="50" spans="1:48">
      <c r="A50">
        <v>46</v>
      </c>
      <c r="B50" t="str">
        <f>IF(HR_Data[[#This Row],[Age]]&lt;25,"&lt;25",
IF(HR_Data[[#This Row],[Age]]&lt;35,"25–34",
IF(HR_Data[[#This Row],[Age]]&lt;45,"35–44",
IF(HR_Data[[#This Row],[Age]]&lt;55,"45–54","55+"))))</f>
        <v>45–54</v>
      </c>
      <c r="C50" t="s">
        <v>43</v>
      </c>
      <c r="D50">
        <f>(HR[[#This Row],[OverTimeFlag]]*3+HR[[#This Row],[LowJobSatisFlag]]*5+HR[[#This Row],[LowWLBFlag]]*4+HR[[#This Row],[LowSalaryFlag]]*3+HR[[#This Row],[LowEnviFlag]]*4+HR[[#This Row],[LowProFlag]]*1)</f>
        <v>10</v>
      </c>
      <c r="E50">
        <f>HR_Data[[#This Row],[OvertimeFlag]] + HR_Data[[#This Row],[LowSatisfactionFlag]] + HR_Data[[#This Row],[LowWorkLifeBalanceFlag]]</f>
        <v>1</v>
      </c>
      <c r="F50" t="s">
        <v>44</v>
      </c>
      <c r="G50">
        <v>1211</v>
      </c>
      <c r="H50" t="s">
        <v>37</v>
      </c>
      <c r="I50">
        <v>5</v>
      </c>
      <c r="J50" t="str">
        <f>IF(AND(HR_Data[[#This Row],[Attrition]]="Yes",HR_Data[[#This Row],[YearsAtCompany]]&lt;2),"Yes","No")</f>
        <v>No</v>
      </c>
      <c r="K50">
        <v>4</v>
      </c>
      <c r="L50" t="s">
        <v>59</v>
      </c>
      <c r="M50">
        <v>1</v>
      </c>
      <c r="N50">
        <v>62</v>
      </c>
      <c r="P50">
        <v>1</v>
      </c>
      <c r="Q50" t="s">
        <v>46</v>
      </c>
      <c r="R50">
        <v>98</v>
      </c>
      <c r="S50">
        <v>3</v>
      </c>
      <c r="T50">
        <v>2</v>
      </c>
      <c r="U50" t="s">
        <v>40</v>
      </c>
      <c r="V50">
        <v>4</v>
      </c>
      <c r="W50" t="s">
        <v>41</v>
      </c>
      <c r="X50">
        <v>5772</v>
      </c>
      <c r="Y50" t="str">
        <f>IF(AND(HR_Data[[#This Row],[OverTime]]="Yes",HR_Data[[#This Row],[JobSatisfaction]]&lt;=2,HR_Data[[#This Row],[MonthlyIncome]]&lt;AVERAGE(HR_Data[MonthlyIncome])),
"High Risk",
IF(OR(HR_Data[[#This Row],[OverTime]]="Yes",HR_Data[[#This Row],[JobSatisfaction]]&lt;=2),
"Medium Risk",
"Low Risk"))</f>
        <v>Medium Risk</v>
      </c>
      <c r="Z50" t="str">
        <f>IF(HR_Data[[#This Row],[MonthlyIncome]]&lt;3000,"Low",IF(HR_Data[[#This Row],[MonthlyIncome]]&lt;7000,"Medium","High"))</f>
        <v>Medium</v>
      </c>
      <c r="AA50" s="5">
        <f>IF(HR_Data[[#This Row],[OverTime]]="Yes",1,0)</f>
        <v>1</v>
      </c>
      <c r="AB50" s="5">
        <f>IF(HR_Data[[#This Row],[JobSatisfaction]]&lt;=2,1,0)</f>
        <v>0</v>
      </c>
      <c r="AC50" s="5">
        <f>IF(HR_Data[[#This Row],[WorkLifeBalance]]&lt;=2,1,0)</f>
        <v>0</v>
      </c>
      <c r="AD50" s="5">
        <f>IF(HR_Data[[#This Row],[MonthlyIncome]]&lt;AVERAGE(HR_Data[MonthlyIncome]),1,0)</f>
        <v>1</v>
      </c>
      <c r="AE50">
        <v>20445</v>
      </c>
      <c r="AF50">
        <v>4</v>
      </c>
      <c r="AG50" t="s">
        <v>42</v>
      </c>
      <c r="AH50" t="s">
        <v>35</v>
      </c>
      <c r="AI50">
        <v>21</v>
      </c>
      <c r="AJ50">
        <v>4</v>
      </c>
      <c r="AK50">
        <v>3</v>
      </c>
      <c r="AL50">
        <f>IF(HR_Data[[#This Row],[OverTime]]="Yes",2,0)
+IF(HR_Data[[#This Row],[WorkLifeBalance]]&lt;=2,2,0)
+IF(HR_Data[[#This Row],[MonthlyIncome]]&lt;5000,2,0)
+IF(HR_Data[[#This Row],[JobSatisfaction]]&lt;=2,1,0)
+IF(HR_Data[[#This Row],[EnvironmentSatisfaction]]&lt;=2,1,0)
+IF(HR_Data[[#This Row],[YearsAtCompany]]&lt;2,2,0)</f>
        <v>3</v>
      </c>
      <c r="AM50" t="str">
        <f>IF(HR_Data[[#This Row],[RiskScore2]]&gt;=6,"High",
IF(HR_Data[[#This Row],[RiskScore2]]&gt;=3,"Medium","Low"))</f>
        <v>Medium</v>
      </c>
      <c r="AN50">
        <v>80</v>
      </c>
      <c r="AO50">
        <v>0</v>
      </c>
      <c r="AP50">
        <v>14</v>
      </c>
      <c r="AQ50">
        <v>4</v>
      </c>
      <c r="AR50">
        <v>3</v>
      </c>
      <c r="AS50">
        <v>9</v>
      </c>
      <c r="AT50">
        <v>6</v>
      </c>
      <c r="AU50">
        <v>0</v>
      </c>
      <c r="AV50">
        <v>8</v>
      </c>
    </row>
    <row r="51" spans="1:48">
      <c r="A51">
        <v>35</v>
      </c>
      <c r="B51" t="str">
        <f>IF(HR_Data[[#This Row],[Age]]&lt;25,"&lt;25",
IF(HR_Data[[#This Row],[Age]]&lt;35,"25–34",
IF(HR_Data[[#This Row],[Age]]&lt;45,"35–44",
IF(HR_Data[[#This Row],[Age]]&lt;55,"45–54","55+"))))</f>
        <v>35–44</v>
      </c>
      <c r="C51" t="s">
        <v>43</v>
      </c>
      <c r="D51">
        <f>(HR[[#This Row],[OverTimeFlag]]*3+HR[[#This Row],[LowJobSatisFlag]]*5+HR[[#This Row],[LowWLBFlag]]*4+HR[[#This Row],[LowSalaryFlag]]*3+HR[[#This Row],[LowEnviFlag]]*4+HR[[#This Row],[LowProFlag]]*1)</f>
        <v>3</v>
      </c>
      <c r="E51">
        <f>HR_Data[[#This Row],[OvertimeFlag]] + HR_Data[[#This Row],[LowSatisfactionFlag]] + HR_Data[[#This Row],[LowWorkLifeBalanceFlag]]</f>
        <v>0</v>
      </c>
      <c r="F51" t="s">
        <v>36</v>
      </c>
      <c r="G51">
        <v>1229</v>
      </c>
      <c r="H51" t="s">
        <v>45</v>
      </c>
      <c r="I51">
        <v>8</v>
      </c>
      <c r="J51" t="str">
        <f>IF(AND(HR_Data[[#This Row],[Attrition]]="Yes",HR_Data[[#This Row],[YearsAtCompany]]&lt;2),"Yes","No")</f>
        <v>No</v>
      </c>
      <c r="K51">
        <v>1</v>
      </c>
      <c r="L51" t="s">
        <v>38</v>
      </c>
      <c r="M51">
        <v>1</v>
      </c>
      <c r="N51">
        <v>63</v>
      </c>
      <c r="P51">
        <v>4</v>
      </c>
      <c r="Q51" t="s">
        <v>46</v>
      </c>
      <c r="R51">
        <v>36</v>
      </c>
      <c r="S51">
        <v>4</v>
      </c>
      <c r="T51">
        <v>1</v>
      </c>
      <c r="U51" t="s">
        <v>50</v>
      </c>
      <c r="V51">
        <v>4</v>
      </c>
      <c r="W51" t="s">
        <v>48</v>
      </c>
      <c r="X51">
        <v>2269</v>
      </c>
      <c r="Y51" t="str">
        <f>IF(AND(HR_Data[[#This Row],[OverTime]]="Yes",HR_Data[[#This Row],[JobSatisfaction]]&lt;=2,HR_Data[[#This Row],[MonthlyIncome]]&lt;AVERAGE(HR_Data[MonthlyIncome])),
"High Risk",
IF(OR(HR_Data[[#This Row],[OverTime]]="Yes",HR_Data[[#This Row],[JobSatisfaction]]&lt;=2),
"Medium Risk",
"Low Risk"))</f>
        <v>Low Risk</v>
      </c>
      <c r="Z51" t="str">
        <f>IF(HR_Data[[#This Row],[MonthlyIncome]]&lt;3000,"Low",IF(HR_Data[[#This Row],[MonthlyIncome]]&lt;7000,"Medium","High"))</f>
        <v>Low</v>
      </c>
      <c r="AA51" s="5">
        <f>IF(HR_Data[[#This Row],[OverTime]]="Yes",1,0)</f>
        <v>0</v>
      </c>
      <c r="AB51" s="5">
        <f>IF(HR_Data[[#This Row],[JobSatisfaction]]&lt;=2,1,0)</f>
        <v>0</v>
      </c>
      <c r="AC51" s="5">
        <f>IF(HR_Data[[#This Row],[WorkLifeBalance]]&lt;=2,1,0)</f>
        <v>0</v>
      </c>
      <c r="AD51" s="5">
        <f>IF(HR_Data[[#This Row],[MonthlyIncome]]&lt;AVERAGE(HR_Data[MonthlyIncome]),1,0)</f>
        <v>1</v>
      </c>
      <c r="AE51">
        <v>4892</v>
      </c>
      <c r="AF51">
        <v>1</v>
      </c>
      <c r="AG51" t="s">
        <v>42</v>
      </c>
      <c r="AH51" t="s">
        <v>43</v>
      </c>
      <c r="AI51">
        <v>19</v>
      </c>
      <c r="AJ51">
        <v>3</v>
      </c>
      <c r="AK51">
        <v>4</v>
      </c>
      <c r="AL51">
        <f>IF(HR_Data[[#This Row],[OverTime]]="Yes",2,0)
+IF(HR_Data[[#This Row],[WorkLifeBalance]]&lt;=2,2,0)
+IF(HR_Data[[#This Row],[MonthlyIncome]]&lt;5000,2,0)
+IF(HR_Data[[#This Row],[JobSatisfaction]]&lt;=2,1,0)
+IF(HR_Data[[#This Row],[EnvironmentSatisfaction]]&lt;=2,1,0)
+IF(HR_Data[[#This Row],[YearsAtCompany]]&lt;2,2,0)</f>
        <v>4</v>
      </c>
      <c r="AM51" t="str">
        <f>IF(HR_Data[[#This Row],[RiskScore2]]&gt;=6,"High",
IF(HR_Data[[#This Row],[RiskScore2]]&gt;=3,"Medium","Low"))</f>
        <v>Medium</v>
      </c>
      <c r="AN51">
        <v>80</v>
      </c>
      <c r="AO51">
        <v>0</v>
      </c>
      <c r="AP51">
        <v>1</v>
      </c>
      <c r="AQ51">
        <v>2</v>
      </c>
      <c r="AR51">
        <v>3</v>
      </c>
      <c r="AS51">
        <v>1</v>
      </c>
      <c r="AT51">
        <v>0</v>
      </c>
      <c r="AU51">
        <v>0</v>
      </c>
      <c r="AV51">
        <v>1</v>
      </c>
    </row>
    <row r="52" spans="1:48">
      <c r="A52">
        <v>48</v>
      </c>
      <c r="B52" t="str">
        <f>IF(HR_Data[[#This Row],[Age]]&lt;25,"&lt;25",
IF(HR_Data[[#This Row],[Age]]&lt;35,"25–34",
IF(HR_Data[[#This Row],[Age]]&lt;45,"35–44",
IF(HR_Data[[#This Row],[Age]]&lt;55,"45–54","55+"))))</f>
        <v>45–54</v>
      </c>
      <c r="C52" t="s">
        <v>35</v>
      </c>
      <c r="D52">
        <f>(HR[[#This Row],[OverTimeFlag]]*3+HR[[#This Row],[LowJobSatisFlag]]*5+HR[[#This Row],[LowWLBFlag]]*4+HR[[#This Row],[LowSalaryFlag]]*3+HR[[#This Row],[LowEnviFlag]]*4+HR[[#This Row],[LowProFlag]]*1)</f>
        <v>10</v>
      </c>
      <c r="E52">
        <f>HR_Data[[#This Row],[OvertimeFlag]] + HR_Data[[#This Row],[LowSatisfactionFlag]] + HR_Data[[#This Row],[LowWorkLifeBalanceFlag]]</f>
        <v>1</v>
      </c>
      <c r="F52" t="s">
        <v>36</v>
      </c>
      <c r="G52">
        <v>626</v>
      </c>
      <c r="H52" t="s">
        <v>45</v>
      </c>
      <c r="I52">
        <v>1</v>
      </c>
      <c r="J52" t="str">
        <f>IF(AND(HR_Data[[#This Row],[Attrition]]="Yes",HR_Data[[#This Row],[YearsAtCompany]]&lt;2),"Yes","No")</f>
        <v>Yes</v>
      </c>
      <c r="K52">
        <v>2</v>
      </c>
      <c r="L52" t="s">
        <v>38</v>
      </c>
      <c r="M52">
        <v>1</v>
      </c>
      <c r="N52">
        <v>64</v>
      </c>
      <c r="P52">
        <v>1</v>
      </c>
      <c r="Q52" t="s">
        <v>46</v>
      </c>
      <c r="R52">
        <v>98</v>
      </c>
      <c r="S52">
        <v>2</v>
      </c>
      <c r="T52">
        <v>3</v>
      </c>
      <c r="U52" t="s">
        <v>50</v>
      </c>
      <c r="V52">
        <v>3</v>
      </c>
      <c r="W52" t="s">
        <v>41</v>
      </c>
      <c r="X52">
        <v>5381</v>
      </c>
      <c r="Y52" t="str">
        <f>IF(AND(HR_Data[[#This Row],[OverTime]]="Yes",HR_Data[[#This Row],[JobSatisfaction]]&lt;=2,HR_Data[[#This Row],[MonthlyIncome]]&lt;AVERAGE(HR_Data[MonthlyIncome])),
"High Risk",
IF(OR(HR_Data[[#This Row],[OverTime]]="Yes",HR_Data[[#This Row],[JobSatisfaction]]&lt;=2),
"Medium Risk",
"Low Risk"))</f>
        <v>Medium Risk</v>
      </c>
      <c r="Z52" t="str">
        <f>IF(HR_Data[[#This Row],[MonthlyIncome]]&lt;3000,"Low",IF(HR_Data[[#This Row],[MonthlyIncome]]&lt;7000,"Medium","High"))</f>
        <v>Medium</v>
      </c>
      <c r="AA52" s="5">
        <f>IF(HR_Data[[#This Row],[OverTime]]="Yes",1,0)</f>
        <v>1</v>
      </c>
      <c r="AB52" s="5">
        <f>IF(HR_Data[[#This Row],[JobSatisfaction]]&lt;=2,1,0)</f>
        <v>0</v>
      </c>
      <c r="AC52" s="5">
        <f>IF(HR_Data[[#This Row],[WorkLifeBalance]]&lt;=2,1,0)</f>
        <v>0</v>
      </c>
      <c r="AD52" s="5">
        <f>IF(HR_Data[[#This Row],[MonthlyIncome]]&lt;AVERAGE(HR_Data[MonthlyIncome]),1,0)</f>
        <v>1</v>
      </c>
      <c r="AE52">
        <v>19294</v>
      </c>
      <c r="AF52">
        <v>9</v>
      </c>
      <c r="AG52" t="s">
        <v>42</v>
      </c>
      <c r="AH52" t="s">
        <v>35</v>
      </c>
      <c r="AI52">
        <v>13</v>
      </c>
      <c r="AJ52">
        <v>3</v>
      </c>
      <c r="AK52">
        <v>4</v>
      </c>
      <c r="AL52">
        <f>IF(HR_Data[[#This Row],[OverTime]]="Yes",2,0)
+IF(HR_Data[[#This Row],[WorkLifeBalance]]&lt;=2,2,0)
+IF(HR_Data[[#This Row],[MonthlyIncome]]&lt;5000,2,0)
+IF(HR_Data[[#This Row],[JobSatisfaction]]&lt;=2,1,0)
+IF(HR_Data[[#This Row],[EnvironmentSatisfaction]]&lt;=2,1,0)
+IF(HR_Data[[#This Row],[YearsAtCompany]]&lt;2,2,0)</f>
        <v>5</v>
      </c>
      <c r="AM52" t="str">
        <f>IF(HR_Data[[#This Row],[RiskScore2]]&gt;=6,"High",
IF(HR_Data[[#This Row],[RiskScore2]]&gt;=3,"Medium","Low"))</f>
        <v>Medium</v>
      </c>
      <c r="AN52">
        <v>80</v>
      </c>
      <c r="AO52">
        <v>0</v>
      </c>
      <c r="AP52">
        <v>23</v>
      </c>
      <c r="AQ52">
        <v>2</v>
      </c>
      <c r="AR52">
        <v>3</v>
      </c>
      <c r="AS52">
        <v>1</v>
      </c>
      <c r="AT52">
        <v>0</v>
      </c>
      <c r="AU52">
        <v>0</v>
      </c>
      <c r="AV52">
        <v>0</v>
      </c>
    </row>
    <row r="53" spans="1:48">
      <c r="A53">
        <v>28</v>
      </c>
      <c r="B53" t="str">
        <f>IF(HR_Data[[#This Row],[Age]]&lt;25,"&lt;25",
IF(HR_Data[[#This Row],[Age]]&lt;35,"25–34",
IF(HR_Data[[#This Row],[Age]]&lt;45,"35–44",
IF(HR_Data[[#This Row],[Age]]&lt;55,"45–54","55+"))))</f>
        <v>25–34</v>
      </c>
      <c r="C53" t="s">
        <v>35</v>
      </c>
      <c r="D53">
        <f>(HR[[#This Row],[OverTimeFlag]]*3+HR[[#This Row],[LowJobSatisFlag]]*5+HR[[#This Row],[LowWLBFlag]]*4+HR[[#This Row],[LowSalaryFlag]]*3+HR[[#This Row],[LowEnviFlag]]*4+HR[[#This Row],[LowProFlag]]*1)</f>
        <v>10</v>
      </c>
      <c r="E53">
        <f>HR_Data[[#This Row],[OvertimeFlag]] + HR_Data[[#This Row],[LowSatisfactionFlag]] + HR_Data[[#This Row],[LowWorkLifeBalanceFlag]]</f>
        <v>2</v>
      </c>
      <c r="F53" t="s">
        <v>36</v>
      </c>
      <c r="G53">
        <v>1434</v>
      </c>
      <c r="H53" t="s">
        <v>45</v>
      </c>
      <c r="I53">
        <v>5</v>
      </c>
      <c r="J53" t="str">
        <f>IF(AND(HR_Data[[#This Row],[Attrition]]="Yes",HR_Data[[#This Row],[YearsAtCompany]]&lt;2),"Yes","No")</f>
        <v>No</v>
      </c>
      <c r="K53">
        <v>4</v>
      </c>
      <c r="L53" t="s">
        <v>60</v>
      </c>
      <c r="M53">
        <v>1</v>
      </c>
      <c r="N53">
        <v>65</v>
      </c>
      <c r="P53">
        <v>3</v>
      </c>
      <c r="Q53" t="s">
        <v>46</v>
      </c>
      <c r="R53">
        <v>50</v>
      </c>
      <c r="S53">
        <v>3</v>
      </c>
      <c r="T53">
        <v>1</v>
      </c>
      <c r="U53" t="s">
        <v>50</v>
      </c>
      <c r="V53">
        <v>3</v>
      </c>
      <c r="W53" t="s">
        <v>41</v>
      </c>
      <c r="X53">
        <v>3441</v>
      </c>
      <c r="Y53" t="str">
        <f>IF(AND(HR_Data[[#This Row],[OverTime]]="Yes",HR_Data[[#This Row],[JobSatisfaction]]&lt;=2,HR_Data[[#This Row],[MonthlyIncome]]&lt;AVERAGE(HR_Data[MonthlyIncome])),
"High Risk",
IF(OR(HR_Data[[#This Row],[OverTime]]="Yes",HR_Data[[#This Row],[JobSatisfaction]]&lt;=2),
"Medium Risk",
"Low Risk"))</f>
        <v>Medium Risk</v>
      </c>
      <c r="Z53" t="str">
        <f>IF(HR_Data[[#This Row],[MonthlyIncome]]&lt;3000,"Low",IF(HR_Data[[#This Row],[MonthlyIncome]]&lt;7000,"Medium","High"))</f>
        <v>Medium</v>
      </c>
      <c r="AA53" s="5">
        <f>IF(HR_Data[[#This Row],[OverTime]]="Yes",1,0)</f>
        <v>1</v>
      </c>
      <c r="AB53" s="5">
        <f>IF(HR_Data[[#This Row],[JobSatisfaction]]&lt;=2,1,0)</f>
        <v>0</v>
      </c>
      <c r="AC53" s="5">
        <f>IF(HR_Data[[#This Row],[WorkLifeBalance]]&lt;=2,1,0)</f>
        <v>1</v>
      </c>
      <c r="AD53" s="5">
        <f>IF(HR_Data[[#This Row],[MonthlyIncome]]&lt;AVERAGE(HR_Data[MonthlyIncome]),1,0)</f>
        <v>1</v>
      </c>
      <c r="AE53">
        <v>11179</v>
      </c>
      <c r="AF53">
        <v>1</v>
      </c>
      <c r="AG53" t="s">
        <v>42</v>
      </c>
      <c r="AH53" t="s">
        <v>35</v>
      </c>
      <c r="AI53">
        <v>13</v>
      </c>
      <c r="AJ53">
        <v>3</v>
      </c>
      <c r="AK53">
        <v>3</v>
      </c>
      <c r="AL53">
        <f>IF(HR_Data[[#This Row],[OverTime]]="Yes",2,0)
+IF(HR_Data[[#This Row],[WorkLifeBalance]]&lt;=2,2,0)
+IF(HR_Data[[#This Row],[MonthlyIncome]]&lt;5000,2,0)
+IF(HR_Data[[#This Row],[JobSatisfaction]]&lt;=2,1,0)
+IF(HR_Data[[#This Row],[EnvironmentSatisfaction]]&lt;=2,1,0)
+IF(HR_Data[[#This Row],[YearsAtCompany]]&lt;2,2,0)</f>
        <v>6</v>
      </c>
      <c r="AM53" t="str">
        <f>IF(HR_Data[[#This Row],[RiskScore2]]&gt;=6,"High",
IF(HR_Data[[#This Row],[RiskScore2]]&gt;=3,"Medium","Low"))</f>
        <v>High</v>
      </c>
      <c r="AN53">
        <v>80</v>
      </c>
      <c r="AO53">
        <v>0</v>
      </c>
      <c r="AP53">
        <v>2</v>
      </c>
      <c r="AQ53">
        <v>3</v>
      </c>
      <c r="AR53">
        <v>2</v>
      </c>
      <c r="AS53">
        <v>2</v>
      </c>
      <c r="AT53">
        <v>2</v>
      </c>
      <c r="AU53">
        <v>2</v>
      </c>
      <c r="AV53">
        <v>2</v>
      </c>
    </row>
    <row r="54" spans="1:48">
      <c r="A54">
        <v>44</v>
      </c>
      <c r="B54" t="str">
        <f>IF(HR_Data[[#This Row],[Age]]&lt;25,"&lt;25",
IF(HR_Data[[#This Row],[Age]]&lt;35,"25–34",
IF(HR_Data[[#This Row],[Age]]&lt;45,"35–44",
IF(HR_Data[[#This Row],[Age]]&lt;55,"45–54","55+"))))</f>
        <v>35–44</v>
      </c>
      <c r="C54" t="s">
        <v>43</v>
      </c>
      <c r="D54">
        <f>(HR[[#This Row],[OverTimeFlag]]*3+HR[[#This Row],[LowJobSatisFlag]]*5+HR[[#This Row],[LowWLBFlag]]*4+HR[[#This Row],[LowSalaryFlag]]*3+HR[[#This Row],[LowEnviFlag]]*4+HR[[#This Row],[LowProFlag]]*1)</f>
        <v>19</v>
      </c>
      <c r="E54">
        <f>HR_Data[[#This Row],[OvertimeFlag]] + HR_Data[[#This Row],[LowSatisfactionFlag]] + HR_Data[[#This Row],[LowWorkLifeBalanceFlag]]</f>
        <v>3</v>
      </c>
      <c r="F54" t="s">
        <v>36</v>
      </c>
      <c r="G54">
        <v>1488</v>
      </c>
      <c r="H54" t="s">
        <v>37</v>
      </c>
      <c r="I54">
        <v>1</v>
      </c>
      <c r="J54" t="str">
        <f>IF(AND(HR_Data[[#This Row],[Attrition]]="Yes",HR_Data[[#This Row],[YearsAtCompany]]&lt;2),"Yes","No")</f>
        <v>No</v>
      </c>
      <c r="K54">
        <v>5</v>
      </c>
      <c r="L54" t="s">
        <v>59</v>
      </c>
      <c r="M54">
        <v>1</v>
      </c>
      <c r="N54">
        <v>68</v>
      </c>
      <c r="P54">
        <v>2</v>
      </c>
      <c r="Q54" t="s">
        <v>39</v>
      </c>
      <c r="R54">
        <v>75</v>
      </c>
      <c r="S54">
        <v>3</v>
      </c>
      <c r="T54">
        <v>2</v>
      </c>
      <c r="U54" t="s">
        <v>40</v>
      </c>
      <c r="V54">
        <v>1</v>
      </c>
      <c r="W54" t="s">
        <v>52</v>
      </c>
      <c r="X54">
        <v>5454</v>
      </c>
      <c r="Y54" t="str">
        <f>IF(AND(HR_Data[[#This Row],[OverTime]]="Yes",HR_Data[[#This Row],[JobSatisfaction]]&lt;=2,HR_Data[[#This Row],[MonthlyIncome]]&lt;AVERAGE(HR_Data[MonthlyIncome])),
"High Risk",
IF(OR(HR_Data[[#This Row],[OverTime]]="Yes",HR_Data[[#This Row],[JobSatisfaction]]&lt;=2),
"Medium Risk",
"Low Risk"))</f>
        <v>High Risk</v>
      </c>
      <c r="Z54" t="str">
        <f>IF(HR_Data[[#This Row],[MonthlyIncome]]&lt;3000,"Low",IF(HR_Data[[#This Row],[MonthlyIncome]]&lt;7000,"Medium","High"))</f>
        <v>Medium</v>
      </c>
      <c r="AA54" s="5">
        <f>IF(HR_Data[[#This Row],[OverTime]]="Yes",1,0)</f>
        <v>1</v>
      </c>
      <c r="AB54" s="5">
        <f>IF(HR_Data[[#This Row],[JobSatisfaction]]&lt;=2,1,0)</f>
        <v>1</v>
      </c>
      <c r="AC54" s="5">
        <f>IF(HR_Data[[#This Row],[WorkLifeBalance]]&lt;=2,1,0)</f>
        <v>1</v>
      </c>
      <c r="AD54" s="5">
        <f>IF(HR_Data[[#This Row],[MonthlyIncome]]&lt;AVERAGE(HR_Data[MonthlyIncome]),1,0)</f>
        <v>1</v>
      </c>
      <c r="AE54">
        <v>4009</v>
      </c>
      <c r="AF54">
        <v>5</v>
      </c>
      <c r="AG54" t="s">
        <v>42</v>
      </c>
      <c r="AH54" t="s">
        <v>35</v>
      </c>
      <c r="AI54">
        <v>21</v>
      </c>
      <c r="AJ54">
        <v>4</v>
      </c>
      <c r="AK54">
        <v>3</v>
      </c>
      <c r="AL54">
        <f>IF(HR_Data[[#This Row],[OverTime]]="Yes",2,0)
+IF(HR_Data[[#This Row],[WorkLifeBalance]]&lt;=2,2,0)
+IF(HR_Data[[#This Row],[MonthlyIncome]]&lt;5000,2,0)
+IF(HR_Data[[#This Row],[JobSatisfaction]]&lt;=2,1,0)
+IF(HR_Data[[#This Row],[EnvironmentSatisfaction]]&lt;=2,1,0)
+IF(HR_Data[[#This Row],[YearsAtCompany]]&lt;2,2,0)</f>
        <v>6</v>
      </c>
      <c r="AM54" t="str">
        <f>IF(HR_Data[[#This Row],[RiskScore2]]&gt;=6,"High",
IF(HR_Data[[#This Row],[RiskScore2]]&gt;=3,"Medium","Low"))</f>
        <v>High</v>
      </c>
      <c r="AN54">
        <v>80</v>
      </c>
      <c r="AO54">
        <v>1</v>
      </c>
      <c r="AP54">
        <v>9</v>
      </c>
      <c r="AQ54">
        <v>2</v>
      </c>
      <c r="AR54">
        <v>2</v>
      </c>
      <c r="AS54">
        <v>4</v>
      </c>
      <c r="AT54">
        <v>3</v>
      </c>
      <c r="AU54">
        <v>1</v>
      </c>
      <c r="AV54">
        <v>3</v>
      </c>
    </row>
    <row r="55" spans="1:48">
      <c r="A55">
        <v>35</v>
      </c>
      <c r="B55" t="str">
        <f>IF(HR_Data[[#This Row],[Age]]&lt;25,"&lt;25",
IF(HR_Data[[#This Row],[Age]]&lt;35,"25–34",
IF(HR_Data[[#This Row],[Age]]&lt;45,"35–44",
IF(HR_Data[[#This Row],[Age]]&lt;55,"45–54","55+"))))</f>
        <v>35–44</v>
      </c>
      <c r="C55" t="s">
        <v>43</v>
      </c>
      <c r="D55">
        <f>(HR[[#This Row],[OverTimeFlag]]*3+HR[[#This Row],[LowJobSatisFlag]]*5+HR[[#This Row],[LowWLBFlag]]*4+HR[[#This Row],[LowSalaryFlag]]*3+HR[[#This Row],[LowEnviFlag]]*4+HR[[#This Row],[LowProFlag]]*1)</f>
        <v>8</v>
      </c>
      <c r="E55">
        <f>HR_Data[[#This Row],[OvertimeFlag]] + HR_Data[[#This Row],[LowSatisfactionFlag]] + HR_Data[[#This Row],[LowWorkLifeBalanceFlag]]</f>
        <v>2</v>
      </c>
      <c r="F55" t="s">
        <v>55</v>
      </c>
      <c r="G55">
        <v>1097</v>
      </c>
      <c r="H55" t="s">
        <v>45</v>
      </c>
      <c r="I55">
        <v>11</v>
      </c>
      <c r="J55" t="str">
        <f>IF(AND(HR_Data[[#This Row],[Attrition]]="Yes",HR_Data[[#This Row],[YearsAtCompany]]&lt;2),"Yes","No")</f>
        <v>No</v>
      </c>
      <c r="K55">
        <v>2</v>
      </c>
      <c r="L55" t="s">
        <v>51</v>
      </c>
      <c r="M55">
        <v>1</v>
      </c>
      <c r="N55">
        <v>70</v>
      </c>
      <c r="P55">
        <v>3</v>
      </c>
      <c r="Q55" t="s">
        <v>46</v>
      </c>
      <c r="R55">
        <v>79</v>
      </c>
      <c r="S55">
        <v>2</v>
      </c>
      <c r="T55">
        <v>3</v>
      </c>
      <c r="U55" t="s">
        <v>54</v>
      </c>
      <c r="V55">
        <v>1</v>
      </c>
      <c r="W55" t="s">
        <v>48</v>
      </c>
      <c r="X55">
        <v>9884</v>
      </c>
      <c r="Y55" t="str">
        <f>IF(AND(HR_Data[[#This Row],[OverTime]]="Yes",HR_Data[[#This Row],[JobSatisfaction]]&lt;=2,HR_Data[[#This Row],[MonthlyIncome]]&lt;AVERAGE(HR_Data[MonthlyIncome])),
"High Risk",
IF(OR(HR_Data[[#This Row],[OverTime]]="Yes",HR_Data[[#This Row],[JobSatisfaction]]&lt;=2),
"Medium Risk",
"Low Risk"))</f>
        <v>Medium Risk</v>
      </c>
      <c r="Z55" t="str">
        <f>IF(HR_Data[[#This Row],[MonthlyIncome]]&lt;3000,"Low",IF(HR_Data[[#This Row],[MonthlyIncome]]&lt;7000,"Medium","High"))</f>
        <v>High</v>
      </c>
      <c r="AA55" s="5">
        <f>IF(HR_Data[[#This Row],[OverTime]]="Yes",1,0)</f>
        <v>1</v>
      </c>
      <c r="AB55" s="5">
        <f>IF(HR_Data[[#This Row],[JobSatisfaction]]&lt;=2,1,0)</f>
        <v>1</v>
      </c>
      <c r="AC55" s="5">
        <f>IF(HR_Data[[#This Row],[WorkLifeBalance]]&lt;=2,1,0)</f>
        <v>0</v>
      </c>
      <c r="AD55" s="5">
        <f>IF(HR_Data[[#This Row],[MonthlyIncome]]&lt;AVERAGE(HR_Data[MonthlyIncome]),1,0)</f>
        <v>0</v>
      </c>
      <c r="AE55">
        <v>8302</v>
      </c>
      <c r="AF55">
        <v>2</v>
      </c>
      <c r="AG55" t="s">
        <v>42</v>
      </c>
      <c r="AH55" t="s">
        <v>35</v>
      </c>
      <c r="AI55">
        <v>13</v>
      </c>
      <c r="AJ55">
        <v>3</v>
      </c>
      <c r="AK55">
        <v>3</v>
      </c>
      <c r="AL55">
        <f>IF(HR_Data[[#This Row],[OverTime]]="Yes",2,0)
+IF(HR_Data[[#This Row],[WorkLifeBalance]]&lt;=2,2,0)
+IF(HR_Data[[#This Row],[MonthlyIncome]]&lt;5000,2,0)
+IF(HR_Data[[#This Row],[JobSatisfaction]]&lt;=2,1,0)
+IF(HR_Data[[#This Row],[EnvironmentSatisfaction]]&lt;=2,1,0)
+IF(HR_Data[[#This Row],[YearsAtCompany]]&lt;2,2,0)</f>
        <v>3</v>
      </c>
      <c r="AM55" t="str">
        <f>IF(HR_Data[[#This Row],[RiskScore2]]&gt;=6,"High",
IF(HR_Data[[#This Row],[RiskScore2]]&gt;=3,"Medium","Low"))</f>
        <v>Medium</v>
      </c>
      <c r="AN55">
        <v>80</v>
      </c>
      <c r="AO55">
        <v>1</v>
      </c>
      <c r="AP55">
        <v>10</v>
      </c>
      <c r="AQ55">
        <v>3</v>
      </c>
      <c r="AR55">
        <v>3</v>
      </c>
      <c r="AS55">
        <v>4</v>
      </c>
      <c r="AT55">
        <v>0</v>
      </c>
      <c r="AU55">
        <v>2</v>
      </c>
      <c r="AV55">
        <v>3</v>
      </c>
    </row>
    <row r="56" spans="1:48">
      <c r="A56">
        <v>26</v>
      </c>
      <c r="B56" t="str">
        <f>IF(HR_Data[[#This Row],[Age]]&lt;25,"&lt;25",
IF(HR_Data[[#This Row],[Age]]&lt;35,"25–34",
IF(HR_Data[[#This Row],[Age]]&lt;45,"35–44",
IF(HR_Data[[#This Row],[Age]]&lt;55,"45–54","55+"))))</f>
        <v>25–34</v>
      </c>
      <c r="C56" t="s">
        <v>43</v>
      </c>
      <c r="D56">
        <f>(HR[[#This Row],[OverTimeFlag]]*3+HR[[#This Row],[LowJobSatisFlag]]*5+HR[[#This Row],[LowWLBFlag]]*4+HR[[#This Row],[LowSalaryFlag]]*3+HR[[#This Row],[LowEnviFlag]]*4+HR[[#This Row],[LowProFlag]]*1)</f>
        <v>10</v>
      </c>
      <c r="E56">
        <f>HR_Data[[#This Row],[OvertimeFlag]] + HR_Data[[#This Row],[LowSatisfactionFlag]] + HR_Data[[#This Row],[LowWorkLifeBalanceFlag]]</f>
        <v>2</v>
      </c>
      <c r="F56" t="s">
        <v>36</v>
      </c>
      <c r="G56">
        <v>1443</v>
      </c>
      <c r="H56" t="s">
        <v>37</v>
      </c>
      <c r="I56">
        <v>23</v>
      </c>
      <c r="J56" t="str">
        <f>IF(AND(HR_Data[[#This Row],[Attrition]]="Yes",HR_Data[[#This Row],[YearsAtCompany]]&lt;2),"Yes","No")</f>
        <v>No</v>
      </c>
      <c r="K56">
        <v>3</v>
      </c>
      <c r="L56" t="s">
        <v>59</v>
      </c>
      <c r="M56">
        <v>1</v>
      </c>
      <c r="N56">
        <v>72</v>
      </c>
      <c r="P56">
        <v>3</v>
      </c>
      <c r="Q56" t="s">
        <v>39</v>
      </c>
      <c r="R56">
        <v>47</v>
      </c>
      <c r="S56">
        <v>2</v>
      </c>
      <c r="T56">
        <v>2</v>
      </c>
      <c r="U56" t="s">
        <v>40</v>
      </c>
      <c r="V56">
        <v>4</v>
      </c>
      <c r="W56" t="s">
        <v>48</v>
      </c>
      <c r="X56">
        <v>4157</v>
      </c>
      <c r="Y56" t="str">
        <f>IF(AND(HR_Data[[#This Row],[OverTime]]="Yes",HR_Data[[#This Row],[JobSatisfaction]]&lt;=2,HR_Data[[#This Row],[MonthlyIncome]]&lt;AVERAGE(HR_Data[MonthlyIncome])),
"High Risk",
IF(OR(HR_Data[[#This Row],[OverTime]]="Yes",HR_Data[[#This Row],[JobSatisfaction]]&lt;=2),
"Medium Risk",
"Low Risk"))</f>
        <v>Medium Risk</v>
      </c>
      <c r="Z56" t="str">
        <f>IF(HR_Data[[#This Row],[MonthlyIncome]]&lt;3000,"Low",IF(HR_Data[[#This Row],[MonthlyIncome]]&lt;7000,"Medium","High"))</f>
        <v>Medium</v>
      </c>
      <c r="AA56" s="5">
        <f>IF(HR_Data[[#This Row],[OverTime]]="Yes",1,0)</f>
        <v>1</v>
      </c>
      <c r="AB56" s="5">
        <f>IF(HR_Data[[#This Row],[JobSatisfaction]]&lt;=2,1,0)</f>
        <v>0</v>
      </c>
      <c r="AC56" s="5">
        <f>IF(HR_Data[[#This Row],[WorkLifeBalance]]&lt;=2,1,0)</f>
        <v>1</v>
      </c>
      <c r="AD56" s="5">
        <f>IF(HR_Data[[#This Row],[MonthlyIncome]]&lt;AVERAGE(HR_Data[MonthlyIncome]),1,0)</f>
        <v>1</v>
      </c>
      <c r="AE56">
        <v>21436</v>
      </c>
      <c r="AF56">
        <v>7</v>
      </c>
      <c r="AG56" t="s">
        <v>42</v>
      </c>
      <c r="AH56" t="s">
        <v>35</v>
      </c>
      <c r="AI56">
        <v>19</v>
      </c>
      <c r="AJ56">
        <v>3</v>
      </c>
      <c r="AK56">
        <v>3</v>
      </c>
      <c r="AL56">
        <f>IF(HR_Data[[#This Row],[OverTime]]="Yes",2,0)
+IF(HR_Data[[#This Row],[WorkLifeBalance]]&lt;=2,2,0)
+IF(HR_Data[[#This Row],[MonthlyIncome]]&lt;5000,2,0)
+IF(HR_Data[[#This Row],[JobSatisfaction]]&lt;=2,1,0)
+IF(HR_Data[[#This Row],[EnvironmentSatisfaction]]&lt;=2,1,0)
+IF(HR_Data[[#This Row],[YearsAtCompany]]&lt;2,2,0)</f>
        <v>6</v>
      </c>
      <c r="AM56" t="str">
        <f>IF(HR_Data[[#This Row],[RiskScore2]]&gt;=6,"High",
IF(HR_Data[[#This Row],[RiskScore2]]&gt;=3,"Medium","Low"))</f>
        <v>High</v>
      </c>
      <c r="AN56">
        <v>80</v>
      </c>
      <c r="AO56">
        <v>1</v>
      </c>
      <c r="AP56">
        <v>5</v>
      </c>
      <c r="AQ56">
        <v>2</v>
      </c>
      <c r="AR56">
        <v>2</v>
      </c>
      <c r="AS56">
        <v>2</v>
      </c>
      <c r="AT56">
        <v>2</v>
      </c>
      <c r="AU56">
        <v>0</v>
      </c>
      <c r="AV56">
        <v>0</v>
      </c>
    </row>
    <row r="57" spans="1:48">
      <c r="A57">
        <v>33</v>
      </c>
      <c r="B57" t="str">
        <f>IF(HR_Data[[#This Row],[Age]]&lt;25,"&lt;25",
IF(HR_Data[[#This Row],[Age]]&lt;35,"25–34",
IF(HR_Data[[#This Row],[Age]]&lt;45,"35–44",
IF(HR_Data[[#This Row],[Age]]&lt;55,"45–54","55+"))))</f>
        <v>25–34</v>
      </c>
      <c r="C57" t="s">
        <v>43</v>
      </c>
      <c r="D57">
        <f>(HR[[#This Row],[OverTimeFlag]]*3+HR[[#This Row],[LowJobSatisFlag]]*5+HR[[#This Row],[LowWLBFlag]]*4+HR[[#This Row],[LowSalaryFlag]]*3+HR[[#This Row],[LowEnviFlag]]*4+HR[[#This Row],[LowProFlag]]*1)</f>
        <v>8</v>
      </c>
      <c r="E57">
        <f>HR_Data[[#This Row],[OvertimeFlag]] + HR_Data[[#This Row],[LowSatisfactionFlag]] + HR_Data[[#This Row],[LowWorkLifeBalanceFlag]]</f>
        <v>1</v>
      </c>
      <c r="F57" t="s">
        <v>44</v>
      </c>
      <c r="G57">
        <v>515</v>
      </c>
      <c r="H57" t="s">
        <v>45</v>
      </c>
      <c r="I57">
        <v>1</v>
      </c>
      <c r="J57" t="str">
        <f>IF(AND(HR_Data[[#This Row],[Attrition]]="Yes",HR_Data[[#This Row],[YearsAtCompany]]&lt;2),"Yes","No")</f>
        <v>No</v>
      </c>
      <c r="K57">
        <v>2</v>
      </c>
      <c r="L57" t="s">
        <v>38</v>
      </c>
      <c r="M57">
        <v>1</v>
      </c>
      <c r="N57">
        <v>73</v>
      </c>
      <c r="P57">
        <v>1</v>
      </c>
      <c r="Q57" t="s">
        <v>39</v>
      </c>
      <c r="R57">
        <v>98</v>
      </c>
      <c r="S57">
        <v>3</v>
      </c>
      <c r="T57">
        <v>3</v>
      </c>
      <c r="U57" t="s">
        <v>58</v>
      </c>
      <c r="V57">
        <v>4</v>
      </c>
      <c r="W57" t="s">
        <v>41</v>
      </c>
      <c r="X57">
        <v>13458</v>
      </c>
      <c r="Y57" t="str">
        <f>IF(AND(HR_Data[[#This Row],[OverTime]]="Yes",HR_Data[[#This Row],[JobSatisfaction]]&lt;=2,HR_Data[[#This Row],[MonthlyIncome]]&lt;AVERAGE(HR_Data[MonthlyIncome])),
"High Risk",
IF(OR(HR_Data[[#This Row],[OverTime]]="Yes",HR_Data[[#This Row],[JobSatisfaction]]&lt;=2),
"Medium Risk",
"Low Risk"))</f>
        <v>Medium Risk</v>
      </c>
      <c r="Z57" t="str">
        <f>IF(HR_Data[[#This Row],[MonthlyIncome]]&lt;3000,"Low",IF(HR_Data[[#This Row],[MonthlyIncome]]&lt;7000,"Medium","High"))</f>
        <v>High</v>
      </c>
      <c r="AA57" s="5">
        <f>IF(HR_Data[[#This Row],[OverTime]]="Yes",1,0)</f>
        <v>1</v>
      </c>
      <c r="AB57" s="5">
        <f>IF(HR_Data[[#This Row],[JobSatisfaction]]&lt;=2,1,0)</f>
        <v>0</v>
      </c>
      <c r="AC57" s="5">
        <f>IF(HR_Data[[#This Row],[WorkLifeBalance]]&lt;=2,1,0)</f>
        <v>0</v>
      </c>
      <c r="AD57" s="5">
        <f>IF(HR_Data[[#This Row],[MonthlyIncome]]&lt;AVERAGE(HR_Data[MonthlyIncome]),1,0)</f>
        <v>0</v>
      </c>
      <c r="AE57">
        <v>15146</v>
      </c>
      <c r="AF57">
        <v>1</v>
      </c>
      <c r="AG57" t="s">
        <v>42</v>
      </c>
      <c r="AH57" t="s">
        <v>35</v>
      </c>
      <c r="AI57">
        <v>12</v>
      </c>
      <c r="AJ57">
        <v>3</v>
      </c>
      <c r="AK57">
        <v>3</v>
      </c>
      <c r="AL57">
        <f>IF(HR_Data[[#This Row],[OverTime]]="Yes",2,0)
+IF(HR_Data[[#This Row],[WorkLifeBalance]]&lt;=2,2,0)
+IF(HR_Data[[#This Row],[MonthlyIncome]]&lt;5000,2,0)
+IF(HR_Data[[#This Row],[JobSatisfaction]]&lt;=2,1,0)
+IF(HR_Data[[#This Row],[EnvironmentSatisfaction]]&lt;=2,1,0)
+IF(HR_Data[[#This Row],[YearsAtCompany]]&lt;2,2,0)</f>
        <v>3</v>
      </c>
      <c r="AM57" t="str">
        <f>IF(HR_Data[[#This Row],[RiskScore2]]&gt;=6,"High",
IF(HR_Data[[#This Row],[RiskScore2]]&gt;=3,"Medium","Low"))</f>
        <v>Medium</v>
      </c>
      <c r="AN57">
        <v>80</v>
      </c>
      <c r="AO57">
        <v>0</v>
      </c>
      <c r="AP57">
        <v>15</v>
      </c>
      <c r="AQ57">
        <v>1</v>
      </c>
      <c r="AR57">
        <v>3</v>
      </c>
      <c r="AS57">
        <v>15</v>
      </c>
      <c r="AT57">
        <v>14</v>
      </c>
      <c r="AU57">
        <v>8</v>
      </c>
      <c r="AV57">
        <v>12</v>
      </c>
    </row>
    <row r="58" spans="1:48">
      <c r="A58">
        <v>35</v>
      </c>
      <c r="B58" t="str">
        <f>IF(HR_Data[[#This Row],[Age]]&lt;25,"&lt;25",
IF(HR_Data[[#This Row],[Age]]&lt;35,"25–34",
IF(HR_Data[[#This Row],[Age]]&lt;45,"35–44",
IF(HR_Data[[#This Row],[Age]]&lt;55,"45–54","55+"))))</f>
        <v>35–44</v>
      </c>
      <c r="C58" t="s">
        <v>43</v>
      </c>
      <c r="D58">
        <f>(HR[[#This Row],[OverTimeFlag]]*3+HR[[#This Row],[LowJobSatisFlag]]*5+HR[[#This Row],[LowWLBFlag]]*4+HR[[#This Row],[LowSalaryFlag]]*3+HR[[#This Row],[LowEnviFlag]]*4+HR[[#This Row],[LowProFlag]]*1)</f>
        <v>13</v>
      </c>
      <c r="E58">
        <f>HR_Data[[#This Row],[OvertimeFlag]] + HR_Data[[#This Row],[LowSatisfactionFlag]] + HR_Data[[#This Row],[LowWorkLifeBalanceFlag]]</f>
        <v>2</v>
      </c>
      <c r="F58" t="s">
        <v>44</v>
      </c>
      <c r="G58">
        <v>853</v>
      </c>
      <c r="H58" t="s">
        <v>37</v>
      </c>
      <c r="I58">
        <v>18</v>
      </c>
      <c r="J58" t="str">
        <f>IF(AND(HR_Data[[#This Row],[Attrition]]="Yes",HR_Data[[#This Row],[YearsAtCompany]]&lt;2),"Yes","No")</f>
        <v>No</v>
      </c>
      <c r="K58">
        <v>5</v>
      </c>
      <c r="L58" t="s">
        <v>38</v>
      </c>
      <c r="M58">
        <v>1</v>
      </c>
      <c r="N58">
        <v>74</v>
      </c>
      <c r="P58">
        <v>2</v>
      </c>
      <c r="Q58" t="s">
        <v>46</v>
      </c>
      <c r="R58">
        <v>71</v>
      </c>
      <c r="S58">
        <v>3</v>
      </c>
      <c r="T58">
        <v>3</v>
      </c>
      <c r="U58" t="s">
        <v>40</v>
      </c>
      <c r="V58">
        <v>1</v>
      </c>
      <c r="W58" t="s">
        <v>48</v>
      </c>
      <c r="X58">
        <v>9069</v>
      </c>
      <c r="Y58" t="str">
        <f>IF(AND(HR_Data[[#This Row],[OverTime]]="Yes",HR_Data[[#This Row],[JobSatisfaction]]&lt;=2,HR_Data[[#This Row],[MonthlyIncome]]&lt;AVERAGE(HR_Data[MonthlyIncome])),
"High Risk",
IF(OR(HR_Data[[#This Row],[OverTime]]="Yes",HR_Data[[#This Row],[JobSatisfaction]]&lt;=2),
"Medium Risk",
"Low Risk"))</f>
        <v>Medium Risk</v>
      </c>
      <c r="Z58" t="str">
        <f>IF(HR_Data[[#This Row],[MonthlyIncome]]&lt;3000,"Low",IF(HR_Data[[#This Row],[MonthlyIncome]]&lt;7000,"Medium","High"))</f>
        <v>High</v>
      </c>
      <c r="AA58" s="5">
        <f>IF(HR_Data[[#This Row],[OverTime]]="Yes",1,0)</f>
        <v>0</v>
      </c>
      <c r="AB58" s="5">
        <f>IF(HR_Data[[#This Row],[JobSatisfaction]]&lt;=2,1,0)</f>
        <v>1</v>
      </c>
      <c r="AC58" s="5">
        <f>IF(HR_Data[[#This Row],[WorkLifeBalance]]&lt;=2,1,0)</f>
        <v>1</v>
      </c>
      <c r="AD58" s="5">
        <f>IF(HR_Data[[#This Row],[MonthlyIncome]]&lt;AVERAGE(HR_Data[MonthlyIncome]),1,0)</f>
        <v>0</v>
      </c>
      <c r="AE58">
        <v>11031</v>
      </c>
      <c r="AF58">
        <v>1</v>
      </c>
      <c r="AG58" t="s">
        <v>42</v>
      </c>
      <c r="AH58" t="s">
        <v>43</v>
      </c>
      <c r="AI58">
        <v>22</v>
      </c>
      <c r="AJ58">
        <v>4</v>
      </c>
      <c r="AK58">
        <v>4</v>
      </c>
      <c r="AL58">
        <f>IF(HR_Data[[#This Row],[OverTime]]="Yes",2,0)
+IF(HR_Data[[#This Row],[WorkLifeBalance]]&lt;=2,2,0)
+IF(HR_Data[[#This Row],[MonthlyIncome]]&lt;5000,2,0)
+IF(HR_Data[[#This Row],[JobSatisfaction]]&lt;=2,1,0)
+IF(HR_Data[[#This Row],[EnvironmentSatisfaction]]&lt;=2,1,0)
+IF(HR_Data[[#This Row],[YearsAtCompany]]&lt;2,2,0)</f>
        <v>4</v>
      </c>
      <c r="AM58" t="str">
        <f>IF(HR_Data[[#This Row],[RiskScore2]]&gt;=6,"High",
IF(HR_Data[[#This Row],[RiskScore2]]&gt;=3,"Medium","Low"))</f>
        <v>Medium</v>
      </c>
      <c r="AN58">
        <v>80</v>
      </c>
      <c r="AO58">
        <v>1</v>
      </c>
      <c r="AP58">
        <v>9</v>
      </c>
      <c r="AQ58">
        <v>3</v>
      </c>
      <c r="AR58">
        <v>2</v>
      </c>
      <c r="AS58">
        <v>9</v>
      </c>
      <c r="AT58">
        <v>8</v>
      </c>
      <c r="AU58">
        <v>1</v>
      </c>
      <c r="AV58">
        <v>8</v>
      </c>
    </row>
    <row r="59" spans="1:48">
      <c r="A59">
        <v>35</v>
      </c>
      <c r="B59" t="str">
        <f>IF(HR_Data[[#This Row],[Age]]&lt;25,"&lt;25",
IF(HR_Data[[#This Row],[Age]]&lt;35,"25–34",
IF(HR_Data[[#This Row],[Age]]&lt;45,"35–44",
IF(HR_Data[[#This Row],[Age]]&lt;55,"45–54","55+"))))</f>
        <v>35–44</v>
      </c>
      <c r="C59" t="s">
        <v>43</v>
      </c>
      <c r="D59">
        <f>(HR[[#This Row],[OverTimeFlag]]*3+HR[[#This Row],[LowJobSatisFlag]]*5+HR[[#This Row],[LowWLBFlag]]*4+HR[[#This Row],[LowSalaryFlag]]*3+HR[[#This Row],[LowEnviFlag]]*4+HR[[#This Row],[LowProFlag]]*1)</f>
        <v>11</v>
      </c>
      <c r="E59">
        <f>HR_Data[[#This Row],[OvertimeFlag]] + HR_Data[[#This Row],[LowSatisfactionFlag]] + HR_Data[[#This Row],[LowWorkLifeBalanceFlag]]</f>
        <v>2</v>
      </c>
      <c r="F59" t="s">
        <v>36</v>
      </c>
      <c r="G59">
        <v>1142</v>
      </c>
      <c r="H59" t="s">
        <v>45</v>
      </c>
      <c r="I59">
        <v>23</v>
      </c>
      <c r="J59" t="str">
        <f>IF(AND(HR_Data[[#This Row],[Attrition]]="Yes",HR_Data[[#This Row],[YearsAtCompany]]&lt;2),"Yes","No")</f>
        <v>No</v>
      </c>
      <c r="K59">
        <v>4</v>
      </c>
      <c r="L59" t="s">
        <v>51</v>
      </c>
      <c r="M59">
        <v>1</v>
      </c>
      <c r="N59">
        <v>75</v>
      </c>
      <c r="P59">
        <v>3</v>
      </c>
      <c r="Q59" t="s">
        <v>39</v>
      </c>
      <c r="R59">
        <v>30</v>
      </c>
      <c r="S59">
        <v>3</v>
      </c>
      <c r="T59">
        <v>1</v>
      </c>
      <c r="U59" t="s">
        <v>50</v>
      </c>
      <c r="V59">
        <v>1</v>
      </c>
      <c r="W59" t="s">
        <v>48</v>
      </c>
      <c r="X59">
        <v>4014</v>
      </c>
      <c r="Y59" t="str">
        <f>IF(AND(HR_Data[[#This Row],[OverTime]]="Yes",HR_Data[[#This Row],[JobSatisfaction]]&lt;=2,HR_Data[[#This Row],[MonthlyIncome]]&lt;AVERAGE(HR_Data[MonthlyIncome])),
"High Risk",
IF(OR(HR_Data[[#This Row],[OverTime]]="Yes",HR_Data[[#This Row],[JobSatisfaction]]&lt;=2),
"Medium Risk",
"Low Risk"))</f>
        <v>High Risk</v>
      </c>
      <c r="Z59" t="str">
        <f>IF(HR_Data[[#This Row],[MonthlyIncome]]&lt;3000,"Low",IF(HR_Data[[#This Row],[MonthlyIncome]]&lt;7000,"Medium","High"))</f>
        <v>Medium</v>
      </c>
      <c r="AA59" s="5">
        <f>IF(HR_Data[[#This Row],[OverTime]]="Yes",1,0)</f>
        <v>1</v>
      </c>
      <c r="AB59" s="5">
        <f>IF(HR_Data[[#This Row],[JobSatisfaction]]&lt;=2,1,0)</f>
        <v>1</v>
      </c>
      <c r="AC59" s="5">
        <f>IF(HR_Data[[#This Row],[WorkLifeBalance]]&lt;=2,1,0)</f>
        <v>0</v>
      </c>
      <c r="AD59" s="5">
        <f>IF(HR_Data[[#This Row],[MonthlyIncome]]&lt;AVERAGE(HR_Data[MonthlyIncome]),1,0)</f>
        <v>1</v>
      </c>
      <c r="AE59">
        <v>16002</v>
      </c>
      <c r="AF59">
        <v>3</v>
      </c>
      <c r="AG59" t="s">
        <v>42</v>
      </c>
      <c r="AH59" t="s">
        <v>35</v>
      </c>
      <c r="AI59">
        <v>15</v>
      </c>
      <c r="AJ59">
        <v>3</v>
      </c>
      <c r="AK59">
        <v>3</v>
      </c>
      <c r="AL59">
        <f>IF(HR_Data[[#This Row],[OverTime]]="Yes",2,0)
+IF(HR_Data[[#This Row],[WorkLifeBalance]]&lt;=2,2,0)
+IF(HR_Data[[#This Row],[MonthlyIncome]]&lt;5000,2,0)
+IF(HR_Data[[#This Row],[JobSatisfaction]]&lt;=2,1,0)
+IF(HR_Data[[#This Row],[EnvironmentSatisfaction]]&lt;=2,1,0)
+IF(HR_Data[[#This Row],[YearsAtCompany]]&lt;2,2,0)</f>
        <v>5</v>
      </c>
      <c r="AM59" t="str">
        <f>IF(HR_Data[[#This Row],[RiskScore2]]&gt;=6,"High",
IF(HR_Data[[#This Row],[RiskScore2]]&gt;=3,"Medium","Low"))</f>
        <v>Medium</v>
      </c>
      <c r="AN59">
        <v>80</v>
      </c>
      <c r="AO59">
        <v>1</v>
      </c>
      <c r="AP59">
        <v>4</v>
      </c>
      <c r="AQ59">
        <v>3</v>
      </c>
      <c r="AR59">
        <v>3</v>
      </c>
      <c r="AS59">
        <v>2</v>
      </c>
      <c r="AT59">
        <v>2</v>
      </c>
      <c r="AU59">
        <v>2</v>
      </c>
      <c r="AV59">
        <v>2</v>
      </c>
    </row>
    <row r="60" spans="1:48">
      <c r="A60">
        <v>31</v>
      </c>
      <c r="B60" t="str">
        <f>IF(HR_Data[[#This Row],[Age]]&lt;25,"&lt;25",
IF(HR_Data[[#This Row],[Age]]&lt;35,"25–34",
IF(HR_Data[[#This Row],[Age]]&lt;45,"35–44",
IF(HR_Data[[#This Row],[Age]]&lt;55,"45–54","55+"))))</f>
        <v>25–34</v>
      </c>
      <c r="C60" t="s">
        <v>43</v>
      </c>
      <c r="D60">
        <f>(HR[[#This Row],[OverTimeFlag]]*3+HR[[#This Row],[LowJobSatisFlag]]*5+HR[[#This Row],[LowWLBFlag]]*4+HR[[#This Row],[LowSalaryFlag]]*3+HR[[#This Row],[LowEnviFlag]]*4+HR[[#This Row],[LowProFlag]]*1)</f>
        <v>7</v>
      </c>
      <c r="E60">
        <f>HR_Data[[#This Row],[OvertimeFlag]] + HR_Data[[#This Row],[LowSatisfactionFlag]] + HR_Data[[#This Row],[LowWorkLifeBalanceFlag]]</f>
        <v>1</v>
      </c>
      <c r="F60" t="s">
        <v>36</v>
      </c>
      <c r="G60">
        <v>655</v>
      </c>
      <c r="H60" t="s">
        <v>45</v>
      </c>
      <c r="I60">
        <v>7</v>
      </c>
      <c r="J60" t="str">
        <f>IF(AND(HR_Data[[#This Row],[Attrition]]="Yes",HR_Data[[#This Row],[YearsAtCompany]]&lt;2),"Yes","No")</f>
        <v>No</v>
      </c>
      <c r="K60">
        <v>4</v>
      </c>
      <c r="L60" t="s">
        <v>38</v>
      </c>
      <c r="M60">
        <v>1</v>
      </c>
      <c r="N60">
        <v>76</v>
      </c>
      <c r="P60">
        <v>4</v>
      </c>
      <c r="Q60" t="s">
        <v>46</v>
      </c>
      <c r="R60">
        <v>48</v>
      </c>
      <c r="S60">
        <v>3</v>
      </c>
      <c r="T60">
        <v>2</v>
      </c>
      <c r="U60" t="s">
        <v>50</v>
      </c>
      <c r="V60">
        <v>4</v>
      </c>
      <c r="W60" t="s">
        <v>52</v>
      </c>
      <c r="X60">
        <v>5915</v>
      </c>
      <c r="Y60" t="str">
        <f>IF(AND(HR_Data[[#This Row],[OverTime]]="Yes",HR_Data[[#This Row],[JobSatisfaction]]&lt;=2,HR_Data[[#This Row],[MonthlyIncome]]&lt;AVERAGE(HR_Data[MonthlyIncome])),
"High Risk",
IF(OR(HR_Data[[#This Row],[OverTime]]="Yes",HR_Data[[#This Row],[JobSatisfaction]]&lt;=2),
"Medium Risk",
"Low Risk"))</f>
        <v>Low Risk</v>
      </c>
      <c r="Z60" t="str">
        <f>IF(HR_Data[[#This Row],[MonthlyIncome]]&lt;3000,"Low",IF(HR_Data[[#This Row],[MonthlyIncome]]&lt;7000,"Medium","High"))</f>
        <v>Medium</v>
      </c>
      <c r="AA60" s="5">
        <f>IF(HR_Data[[#This Row],[OverTime]]="Yes",1,0)</f>
        <v>0</v>
      </c>
      <c r="AB60" s="5">
        <f>IF(HR_Data[[#This Row],[JobSatisfaction]]&lt;=2,1,0)</f>
        <v>0</v>
      </c>
      <c r="AC60" s="5">
        <f>IF(HR_Data[[#This Row],[WorkLifeBalance]]&lt;=2,1,0)</f>
        <v>1</v>
      </c>
      <c r="AD60" s="5">
        <f>IF(HR_Data[[#This Row],[MonthlyIncome]]&lt;AVERAGE(HR_Data[MonthlyIncome]),1,0)</f>
        <v>1</v>
      </c>
      <c r="AE60">
        <v>9528</v>
      </c>
      <c r="AF60">
        <v>3</v>
      </c>
      <c r="AG60" t="s">
        <v>42</v>
      </c>
      <c r="AH60" t="s">
        <v>43</v>
      </c>
      <c r="AI60">
        <v>22</v>
      </c>
      <c r="AJ60">
        <v>4</v>
      </c>
      <c r="AK60">
        <v>4</v>
      </c>
      <c r="AL60">
        <f>IF(HR_Data[[#This Row],[OverTime]]="Yes",2,0)
+IF(HR_Data[[#This Row],[WorkLifeBalance]]&lt;=2,2,0)
+IF(HR_Data[[#This Row],[MonthlyIncome]]&lt;5000,2,0)
+IF(HR_Data[[#This Row],[JobSatisfaction]]&lt;=2,1,0)
+IF(HR_Data[[#This Row],[EnvironmentSatisfaction]]&lt;=2,1,0)
+IF(HR_Data[[#This Row],[YearsAtCompany]]&lt;2,2,0)</f>
        <v>2</v>
      </c>
      <c r="AM60" t="str">
        <f>IF(HR_Data[[#This Row],[RiskScore2]]&gt;=6,"High",
IF(HR_Data[[#This Row],[RiskScore2]]&gt;=3,"Medium","Low"))</f>
        <v>Low</v>
      </c>
      <c r="AN60">
        <v>80</v>
      </c>
      <c r="AO60">
        <v>1</v>
      </c>
      <c r="AP60">
        <v>10</v>
      </c>
      <c r="AQ60">
        <v>3</v>
      </c>
      <c r="AR60">
        <v>2</v>
      </c>
      <c r="AS60">
        <v>7</v>
      </c>
      <c r="AT60">
        <v>7</v>
      </c>
      <c r="AU60">
        <v>1</v>
      </c>
      <c r="AV60">
        <v>7</v>
      </c>
    </row>
    <row r="61" spans="1:48">
      <c r="A61">
        <v>37</v>
      </c>
      <c r="B61" t="str">
        <f>IF(HR_Data[[#This Row],[Age]]&lt;25,"&lt;25",
IF(HR_Data[[#This Row],[Age]]&lt;35,"25–34",
IF(HR_Data[[#This Row],[Age]]&lt;45,"35–44",
IF(HR_Data[[#This Row],[Age]]&lt;55,"45–54","55+"))))</f>
        <v>35–44</v>
      </c>
      <c r="C61" t="s">
        <v>43</v>
      </c>
      <c r="D61">
        <f>(HR[[#This Row],[OverTimeFlag]]*3+HR[[#This Row],[LowJobSatisFlag]]*5+HR[[#This Row],[LowWLBFlag]]*4+HR[[#This Row],[LowSalaryFlag]]*3+HR[[#This Row],[LowEnviFlag]]*4+HR[[#This Row],[LowProFlag]]*1)</f>
        <v>7</v>
      </c>
      <c r="E61">
        <f>HR_Data[[#This Row],[OvertimeFlag]] + HR_Data[[#This Row],[LowSatisfactionFlag]] + HR_Data[[#This Row],[LowWorkLifeBalanceFlag]]</f>
        <v>0</v>
      </c>
      <c r="F61" t="s">
        <v>36</v>
      </c>
      <c r="G61">
        <v>1115</v>
      </c>
      <c r="H61" t="s">
        <v>45</v>
      </c>
      <c r="I61">
        <v>1</v>
      </c>
      <c r="J61" t="str">
        <f>IF(AND(HR_Data[[#This Row],[Attrition]]="Yes",HR_Data[[#This Row],[YearsAtCompany]]&lt;2),"Yes","No")</f>
        <v>No</v>
      </c>
      <c r="K61">
        <v>4</v>
      </c>
      <c r="L61" t="s">
        <v>38</v>
      </c>
      <c r="M61">
        <v>1</v>
      </c>
      <c r="N61">
        <v>77</v>
      </c>
      <c r="P61">
        <v>1</v>
      </c>
      <c r="Q61" t="s">
        <v>46</v>
      </c>
      <c r="R61">
        <v>51</v>
      </c>
      <c r="S61">
        <v>2</v>
      </c>
      <c r="T61">
        <v>2</v>
      </c>
      <c r="U61" t="s">
        <v>53</v>
      </c>
      <c r="V61">
        <v>3</v>
      </c>
      <c r="W61" t="s">
        <v>52</v>
      </c>
      <c r="X61">
        <v>5993</v>
      </c>
      <c r="Y61" t="str">
        <f>IF(AND(HR_Data[[#This Row],[OverTime]]="Yes",HR_Data[[#This Row],[JobSatisfaction]]&lt;=2,HR_Data[[#This Row],[MonthlyIncome]]&lt;AVERAGE(HR_Data[MonthlyIncome])),
"High Risk",
IF(OR(HR_Data[[#This Row],[OverTime]]="Yes",HR_Data[[#This Row],[JobSatisfaction]]&lt;=2),
"Medium Risk",
"Low Risk"))</f>
        <v>Low Risk</v>
      </c>
      <c r="Z61" t="str">
        <f>IF(HR_Data[[#This Row],[MonthlyIncome]]&lt;3000,"Low",IF(HR_Data[[#This Row],[MonthlyIncome]]&lt;7000,"Medium","High"))</f>
        <v>Medium</v>
      </c>
      <c r="AA61" s="5">
        <f>IF(HR_Data[[#This Row],[OverTime]]="Yes",1,0)</f>
        <v>0</v>
      </c>
      <c r="AB61" s="5">
        <f>IF(HR_Data[[#This Row],[JobSatisfaction]]&lt;=2,1,0)</f>
        <v>0</v>
      </c>
      <c r="AC61" s="5">
        <f>IF(HR_Data[[#This Row],[WorkLifeBalance]]&lt;=2,1,0)</f>
        <v>0</v>
      </c>
      <c r="AD61" s="5">
        <f>IF(HR_Data[[#This Row],[MonthlyIncome]]&lt;AVERAGE(HR_Data[MonthlyIncome]),1,0)</f>
        <v>1</v>
      </c>
      <c r="AE61">
        <v>2689</v>
      </c>
      <c r="AF61">
        <v>1</v>
      </c>
      <c r="AG61" t="s">
        <v>42</v>
      </c>
      <c r="AH61" t="s">
        <v>43</v>
      </c>
      <c r="AI61">
        <v>18</v>
      </c>
      <c r="AJ61">
        <v>3</v>
      </c>
      <c r="AK61">
        <v>3</v>
      </c>
      <c r="AL61">
        <f>IF(HR_Data[[#This Row],[OverTime]]="Yes",2,0)
+IF(HR_Data[[#This Row],[WorkLifeBalance]]&lt;=2,2,0)
+IF(HR_Data[[#This Row],[MonthlyIncome]]&lt;5000,2,0)
+IF(HR_Data[[#This Row],[JobSatisfaction]]&lt;=2,1,0)
+IF(HR_Data[[#This Row],[EnvironmentSatisfaction]]&lt;=2,1,0)
+IF(HR_Data[[#This Row],[YearsAtCompany]]&lt;2,2,0)</f>
        <v>1</v>
      </c>
      <c r="AM61" t="str">
        <f>IF(HR_Data[[#This Row],[RiskScore2]]&gt;=6,"High",
IF(HR_Data[[#This Row],[RiskScore2]]&gt;=3,"Medium","Low"))</f>
        <v>Low</v>
      </c>
      <c r="AN61">
        <v>80</v>
      </c>
      <c r="AO61">
        <v>1</v>
      </c>
      <c r="AP61">
        <v>7</v>
      </c>
      <c r="AQ61">
        <v>2</v>
      </c>
      <c r="AR61">
        <v>4</v>
      </c>
      <c r="AS61">
        <v>7</v>
      </c>
      <c r="AT61">
        <v>5</v>
      </c>
      <c r="AU61">
        <v>0</v>
      </c>
      <c r="AV61">
        <v>7</v>
      </c>
    </row>
    <row r="62" spans="1:48">
      <c r="A62">
        <v>32</v>
      </c>
      <c r="B62" t="str">
        <f>IF(HR_Data[[#This Row],[Age]]&lt;25,"&lt;25",
IF(HR_Data[[#This Row],[Age]]&lt;35,"25–34",
IF(HR_Data[[#This Row],[Age]]&lt;45,"35–44",
IF(HR_Data[[#This Row],[Age]]&lt;55,"45–54","55+"))))</f>
        <v>25–34</v>
      </c>
      <c r="C62" t="s">
        <v>43</v>
      </c>
      <c r="D62">
        <f>(HR[[#This Row],[OverTimeFlag]]*3+HR[[#This Row],[LowJobSatisFlag]]*5+HR[[#This Row],[LowWLBFlag]]*4+HR[[#This Row],[LowSalaryFlag]]*3+HR[[#This Row],[LowEnviFlag]]*4+HR[[#This Row],[LowProFlag]]*1)</f>
        <v>11</v>
      </c>
      <c r="E62">
        <f>HR_Data[[#This Row],[OvertimeFlag]] + HR_Data[[#This Row],[LowSatisfactionFlag]] + HR_Data[[#This Row],[LowWorkLifeBalanceFlag]]</f>
        <v>1</v>
      </c>
      <c r="F62" t="s">
        <v>36</v>
      </c>
      <c r="G62">
        <v>427</v>
      </c>
      <c r="H62" t="s">
        <v>45</v>
      </c>
      <c r="I62">
        <v>1</v>
      </c>
      <c r="J62" t="str">
        <f>IF(AND(HR_Data[[#This Row],[Attrition]]="Yes",HR_Data[[#This Row],[YearsAtCompany]]&lt;2),"Yes","No")</f>
        <v>No</v>
      </c>
      <c r="K62">
        <v>3</v>
      </c>
      <c r="L62" t="s">
        <v>51</v>
      </c>
      <c r="M62">
        <v>1</v>
      </c>
      <c r="N62">
        <v>78</v>
      </c>
      <c r="P62">
        <v>1</v>
      </c>
      <c r="Q62" t="s">
        <v>46</v>
      </c>
      <c r="R62">
        <v>33</v>
      </c>
      <c r="S62">
        <v>3</v>
      </c>
      <c r="T62">
        <v>2</v>
      </c>
      <c r="U62" t="s">
        <v>53</v>
      </c>
      <c r="V62">
        <v>4</v>
      </c>
      <c r="W62" t="s">
        <v>48</v>
      </c>
      <c r="X62">
        <v>6162</v>
      </c>
      <c r="Y62" t="str">
        <f>IF(AND(HR_Data[[#This Row],[OverTime]]="Yes",HR_Data[[#This Row],[JobSatisfaction]]&lt;=2,HR_Data[[#This Row],[MonthlyIncome]]&lt;AVERAGE(HR_Data[MonthlyIncome])),
"High Risk",
IF(OR(HR_Data[[#This Row],[OverTime]]="Yes",HR_Data[[#This Row],[JobSatisfaction]]&lt;=2),
"Medium Risk",
"Low Risk"))</f>
        <v>Medium Risk</v>
      </c>
      <c r="Z62" t="str">
        <f>IF(HR_Data[[#This Row],[MonthlyIncome]]&lt;3000,"Low",IF(HR_Data[[#This Row],[MonthlyIncome]]&lt;7000,"Medium","High"))</f>
        <v>Medium</v>
      </c>
      <c r="AA62" s="5">
        <f>IF(HR_Data[[#This Row],[OverTime]]="Yes",1,0)</f>
        <v>1</v>
      </c>
      <c r="AB62" s="5">
        <f>IF(HR_Data[[#This Row],[JobSatisfaction]]&lt;=2,1,0)</f>
        <v>0</v>
      </c>
      <c r="AC62" s="5">
        <f>IF(HR_Data[[#This Row],[WorkLifeBalance]]&lt;=2,1,0)</f>
        <v>0</v>
      </c>
      <c r="AD62" s="5">
        <f>IF(HR_Data[[#This Row],[MonthlyIncome]]&lt;AVERAGE(HR_Data[MonthlyIncome]),1,0)</f>
        <v>1</v>
      </c>
      <c r="AE62">
        <v>10877</v>
      </c>
      <c r="AF62">
        <v>1</v>
      </c>
      <c r="AG62" t="s">
        <v>42</v>
      </c>
      <c r="AH62" t="s">
        <v>35</v>
      </c>
      <c r="AI62">
        <v>22</v>
      </c>
      <c r="AJ62">
        <v>4</v>
      </c>
      <c r="AK62">
        <v>2</v>
      </c>
      <c r="AL62">
        <f>IF(HR_Data[[#This Row],[OverTime]]="Yes",2,0)
+IF(HR_Data[[#This Row],[WorkLifeBalance]]&lt;=2,2,0)
+IF(HR_Data[[#This Row],[MonthlyIncome]]&lt;5000,2,0)
+IF(HR_Data[[#This Row],[JobSatisfaction]]&lt;=2,1,0)
+IF(HR_Data[[#This Row],[EnvironmentSatisfaction]]&lt;=2,1,0)
+IF(HR_Data[[#This Row],[YearsAtCompany]]&lt;2,2,0)</f>
        <v>3</v>
      </c>
      <c r="AM62" t="str">
        <f>IF(HR_Data[[#This Row],[RiskScore2]]&gt;=6,"High",
IF(HR_Data[[#This Row],[RiskScore2]]&gt;=3,"Medium","Low"))</f>
        <v>Medium</v>
      </c>
      <c r="AN62">
        <v>80</v>
      </c>
      <c r="AO62">
        <v>1</v>
      </c>
      <c r="AP62">
        <v>9</v>
      </c>
      <c r="AQ62">
        <v>3</v>
      </c>
      <c r="AR62">
        <v>3</v>
      </c>
      <c r="AS62">
        <v>9</v>
      </c>
      <c r="AT62">
        <v>8</v>
      </c>
      <c r="AU62">
        <v>7</v>
      </c>
      <c r="AV62">
        <v>8</v>
      </c>
    </row>
    <row r="63" spans="1:48">
      <c r="A63">
        <v>38</v>
      </c>
      <c r="B63" t="str">
        <f>IF(HR_Data[[#This Row],[Age]]&lt;25,"&lt;25",
IF(HR_Data[[#This Row],[Age]]&lt;35,"25–34",
IF(HR_Data[[#This Row],[Age]]&lt;45,"35–44",
IF(HR_Data[[#This Row],[Age]]&lt;55,"45–54","55+"))))</f>
        <v>35–44</v>
      </c>
      <c r="C63" t="s">
        <v>43</v>
      </c>
      <c r="D63">
        <f>(HR[[#This Row],[OverTimeFlag]]*3+HR[[#This Row],[LowJobSatisFlag]]*5+HR[[#This Row],[LowWLBFlag]]*4+HR[[#This Row],[LowSalaryFlag]]*3+HR[[#This Row],[LowEnviFlag]]*4+HR[[#This Row],[LowProFlag]]*1)</f>
        <v>4</v>
      </c>
      <c r="E63">
        <f>HR_Data[[#This Row],[OvertimeFlag]] + HR_Data[[#This Row],[LowSatisfactionFlag]] + HR_Data[[#This Row],[LowWorkLifeBalanceFlag]]</f>
        <v>0</v>
      </c>
      <c r="F63" t="s">
        <v>44</v>
      </c>
      <c r="G63">
        <v>653</v>
      </c>
      <c r="H63" t="s">
        <v>45</v>
      </c>
      <c r="I63">
        <v>29</v>
      </c>
      <c r="J63" t="str">
        <f>IF(AND(HR_Data[[#This Row],[Attrition]]="Yes",HR_Data[[#This Row],[YearsAtCompany]]&lt;2),"Yes","No")</f>
        <v>No</v>
      </c>
      <c r="K63">
        <v>5</v>
      </c>
      <c r="L63" t="s">
        <v>38</v>
      </c>
      <c r="M63">
        <v>1</v>
      </c>
      <c r="N63">
        <v>79</v>
      </c>
      <c r="P63">
        <v>4</v>
      </c>
      <c r="Q63" t="s">
        <v>39</v>
      </c>
      <c r="R63">
        <v>50</v>
      </c>
      <c r="S63">
        <v>3</v>
      </c>
      <c r="T63">
        <v>2</v>
      </c>
      <c r="U63" t="s">
        <v>50</v>
      </c>
      <c r="V63">
        <v>4</v>
      </c>
      <c r="W63" t="s">
        <v>41</v>
      </c>
      <c r="X63">
        <v>2406</v>
      </c>
      <c r="Y63" t="str">
        <f>IF(AND(HR_Data[[#This Row],[OverTime]]="Yes",HR_Data[[#This Row],[JobSatisfaction]]&lt;=2,HR_Data[[#This Row],[MonthlyIncome]]&lt;AVERAGE(HR_Data[MonthlyIncome])),
"High Risk",
IF(OR(HR_Data[[#This Row],[OverTime]]="Yes",HR_Data[[#This Row],[JobSatisfaction]]&lt;=2),
"Medium Risk",
"Low Risk"))</f>
        <v>Low Risk</v>
      </c>
      <c r="Z63" t="str">
        <f>IF(HR_Data[[#This Row],[MonthlyIncome]]&lt;3000,"Low",IF(HR_Data[[#This Row],[MonthlyIncome]]&lt;7000,"Medium","High"))</f>
        <v>Low</v>
      </c>
      <c r="AA63" s="5">
        <f>IF(HR_Data[[#This Row],[OverTime]]="Yes",1,0)</f>
        <v>0</v>
      </c>
      <c r="AB63" s="5">
        <f>IF(HR_Data[[#This Row],[JobSatisfaction]]&lt;=2,1,0)</f>
        <v>0</v>
      </c>
      <c r="AC63" s="5">
        <f>IF(HR_Data[[#This Row],[WorkLifeBalance]]&lt;=2,1,0)</f>
        <v>0</v>
      </c>
      <c r="AD63" s="5">
        <f>IF(HR_Data[[#This Row],[MonthlyIncome]]&lt;AVERAGE(HR_Data[MonthlyIncome]),1,0)</f>
        <v>1</v>
      </c>
      <c r="AE63">
        <v>5456</v>
      </c>
      <c r="AF63">
        <v>1</v>
      </c>
      <c r="AG63" t="s">
        <v>42</v>
      </c>
      <c r="AH63" t="s">
        <v>43</v>
      </c>
      <c r="AI63">
        <v>11</v>
      </c>
      <c r="AJ63">
        <v>3</v>
      </c>
      <c r="AK63">
        <v>4</v>
      </c>
      <c r="AL63">
        <f>IF(HR_Data[[#This Row],[OverTime]]="Yes",2,0)
+IF(HR_Data[[#This Row],[WorkLifeBalance]]&lt;=2,2,0)
+IF(HR_Data[[#This Row],[MonthlyIncome]]&lt;5000,2,0)
+IF(HR_Data[[#This Row],[JobSatisfaction]]&lt;=2,1,0)
+IF(HR_Data[[#This Row],[EnvironmentSatisfaction]]&lt;=2,1,0)
+IF(HR_Data[[#This Row],[YearsAtCompany]]&lt;2,2,0)</f>
        <v>2</v>
      </c>
      <c r="AM63" t="str">
        <f>IF(HR_Data[[#This Row],[RiskScore2]]&gt;=6,"High",
IF(HR_Data[[#This Row],[RiskScore2]]&gt;=3,"Medium","Low"))</f>
        <v>Low</v>
      </c>
      <c r="AN63">
        <v>80</v>
      </c>
      <c r="AO63">
        <v>0</v>
      </c>
      <c r="AP63">
        <v>10</v>
      </c>
      <c r="AQ63">
        <v>2</v>
      </c>
      <c r="AR63">
        <v>3</v>
      </c>
      <c r="AS63">
        <v>10</v>
      </c>
      <c r="AT63">
        <v>3</v>
      </c>
      <c r="AU63">
        <v>9</v>
      </c>
      <c r="AV63">
        <v>9</v>
      </c>
    </row>
    <row r="64" spans="1:48">
      <c r="A64">
        <v>50</v>
      </c>
      <c r="B64" t="str">
        <f>IF(HR_Data[[#This Row],[Age]]&lt;25,"&lt;25",
IF(HR_Data[[#This Row],[Age]]&lt;35,"25–34",
IF(HR_Data[[#This Row],[Age]]&lt;45,"35–44",
IF(HR_Data[[#This Row],[Age]]&lt;55,"45–54","55+"))))</f>
        <v>45–54</v>
      </c>
      <c r="C64" t="s">
        <v>43</v>
      </c>
      <c r="D64">
        <f>(HR[[#This Row],[OverTimeFlag]]*3+HR[[#This Row],[LowJobSatisFlag]]*5+HR[[#This Row],[LowWLBFlag]]*4+HR[[#This Row],[LowSalaryFlag]]*3+HR[[#This Row],[LowEnviFlag]]*4+HR[[#This Row],[LowProFlag]]*1)</f>
        <v>12</v>
      </c>
      <c r="E64">
        <f>HR_Data[[#This Row],[OvertimeFlag]] + HR_Data[[#This Row],[LowSatisfactionFlag]] + HR_Data[[#This Row],[LowWorkLifeBalanceFlag]]</f>
        <v>2</v>
      </c>
      <c r="F64" t="s">
        <v>36</v>
      </c>
      <c r="G64">
        <v>989</v>
      </c>
      <c r="H64" t="s">
        <v>45</v>
      </c>
      <c r="I64">
        <v>7</v>
      </c>
      <c r="J64" t="str">
        <f>IF(AND(HR_Data[[#This Row],[Attrition]]="Yes",HR_Data[[#This Row],[YearsAtCompany]]&lt;2),"Yes","No")</f>
        <v>No</v>
      </c>
      <c r="K64">
        <v>2</v>
      </c>
      <c r="L64" t="s">
        <v>51</v>
      </c>
      <c r="M64">
        <v>1</v>
      </c>
      <c r="N64">
        <v>80</v>
      </c>
      <c r="P64">
        <v>2</v>
      </c>
      <c r="Q64" t="s">
        <v>39</v>
      </c>
      <c r="R64">
        <v>43</v>
      </c>
      <c r="S64">
        <v>2</v>
      </c>
      <c r="T64">
        <v>5</v>
      </c>
      <c r="U64" t="s">
        <v>58</v>
      </c>
      <c r="V64">
        <v>3</v>
      </c>
      <c r="W64" t="s">
        <v>52</v>
      </c>
      <c r="X64">
        <v>18740</v>
      </c>
      <c r="Y64" t="str">
        <f>IF(AND(HR_Data[[#This Row],[OverTime]]="Yes",HR_Data[[#This Row],[JobSatisfaction]]&lt;=2,HR_Data[[#This Row],[MonthlyIncome]]&lt;AVERAGE(HR_Data[MonthlyIncome])),
"High Risk",
IF(OR(HR_Data[[#This Row],[OverTime]]="Yes",HR_Data[[#This Row],[JobSatisfaction]]&lt;=2),
"Medium Risk",
"Low Risk"))</f>
        <v>Medium Risk</v>
      </c>
      <c r="Z64" t="str">
        <f>IF(HR_Data[[#This Row],[MonthlyIncome]]&lt;3000,"Low",IF(HR_Data[[#This Row],[MonthlyIncome]]&lt;7000,"Medium","High"))</f>
        <v>High</v>
      </c>
      <c r="AA64" s="5">
        <f>IF(HR_Data[[#This Row],[OverTime]]="Yes",1,0)</f>
        <v>1</v>
      </c>
      <c r="AB64" s="5">
        <f>IF(HR_Data[[#This Row],[JobSatisfaction]]&lt;=2,1,0)</f>
        <v>0</v>
      </c>
      <c r="AC64" s="5">
        <f>IF(HR_Data[[#This Row],[WorkLifeBalance]]&lt;=2,1,0)</f>
        <v>1</v>
      </c>
      <c r="AD64" s="5">
        <f>IF(HR_Data[[#This Row],[MonthlyIncome]]&lt;AVERAGE(HR_Data[MonthlyIncome]),1,0)</f>
        <v>0</v>
      </c>
      <c r="AE64">
        <v>16701</v>
      </c>
      <c r="AF64">
        <v>5</v>
      </c>
      <c r="AG64" t="s">
        <v>42</v>
      </c>
      <c r="AH64" t="s">
        <v>35</v>
      </c>
      <c r="AI64">
        <v>12</v>
      </c>
      <c r="AJ64">
        <v>3</v>
      </c>
      <c r="AK64">
        <v>4</v>
      </c>
      <c r="AL64">
        <f>IF(HR_Data[[#This Row],[OverTime]]="Yes",2,0)
+IF(HR_Data[[#This Row],[WorkLifeBalance]]&lt;=2,2,0)
+IF(HR_Data[[#This Row],[MonthlyIncome]]&lt;5000,2,0)
+IF(HR_Data[[#This Row],[JobSatisfaction]]&lt;=2,1,0)
+IF(HR_Data[[#This Row],[EnvironmentSatisfaction]]&lt;=2,1,0)
+IF(HR_Data[[#This Row],[YearsAtCompany]]&lt;2,2,0)</f>
        <v>5</v>
      </c>
      <c r="AM64" t="str">
        <f>IF(HR_Data[[#This Row],[RiskScore2]]&gt;=6,"High",
IF(HR_Data[[#This Row],[RiskScore2]]&gt;=3,"Medium","Low"))</f>
        <v>Medium</v>
      </c>
      <c r="AN64">
        <v>80</v>
      </c>
      <c r="AO64">
        <v>1</v>
      </c>
      <c r="AP64">
        <v>29</v>
      </c>
      <c r="AQ64">
        <v>2</v>
      </c>
      <c r="AR64">
        <v>2</v>
      </c>
      <c r="AS64">
        <v>27</v>
      </c>
      <c r="AT64">
        <v>3</v>
      </c>
      <c r="AU64">
        <v>13</v>
      </c>
      <c r="AV64">
        <v>8</v>
      </c>
    </row>
    <row r="65" spans="1:48">
      <c r="A65">
        <v>59</v>
      </c>
      <c r="B65" t="str">
        <f>IF(HR_Data[[#This Row],[Age]]&lt;25,"&lt;25",
IF(HR_Data[[#This Row],[Age]]&lt;35,"25–34",
IF(HR_Data[[#This Row],[Age]]&lt;45,"35–44",
IF(HR_Data[[#This Row],[Age]]&lt;55,"45–54","55+"))))</f>
        <v>55+</v>
      </c>
      <c r="C65" t="s">
        <v>43</v>
      </c>
      <c r="D65">
        <f>(HR[[#This Row],[OverTimeFlag]]*3+HR[[#This Row],[LowJobSatisFlag]]*5+HR[[#This Row],[LowWLBFlag]]*4+HR[[#This Row],[LowSalaryFlag]]*3+HR[[#This Row],[LowEnviFlag]]*4+HR[[#This Row],[LowProFlag]]*1)</f>
        <v>14</v>
      </c>
      <c r="E65">
        <f>HR_Data[[#This Row],[OvertimeFlag]] + HR_Data[[#This Row],[LowSatisfactionFlag]] + HR_Data[[#This Row],[LowWorkLifeBalanceFlag]]</f>
        <v>2</v>
      </c>
      <c r="F65" t="s">
        <v>36</v>
      </c>
      <c r="G65">
        <v>1435</v>
      </c>
      <c r="H65" t="s">
        <v>37</v>
      </c>
      <c r="I65">
        <v>25</v>
      </c>
      <c r="J65" t="str">
        <f>IF(AND(HR_Data[[#This Row],[Attrition]]="Yes",HR_Data[[#This Row],[YearsAtCompany]]&lt;2),"Yes","No")</f>
        <v>No</v>
      </c>
      <c r="K65">
        <v>3</v>
      </c>
      <c r="L65" t="s">
        <v>38</v>
      </c>
      <c r="M65">
        <v>1</v>
      </c>
      <c r="N65">
        <v>81</v>
      </c>
      <c r="P65">
        <v>1</v>
      </c>
      <c r="Q65" t="s">
        <v>39</v>
      </c>
      <c r="R65">
        <v>99</v>
      </c>
      <c r="S65">
        <v>3</v>
      </c>
      <c r="T65">
        <v>3</v>
      </c>
      <c r="U65" t="s">
        <v>40</v>
      </c>
      <c r="V65">
        <v>1</v>
      </c>
      <c r="W65" t="s">
        <v>41</v>
      </c>
      <c r="X65">
        <v>7637</v>
      </c>
      <c r="Y65" t="str">
        <f>IF(AND(HR_Data[[#This Row],[OverTime]]="Yes",HR_Data[[#This Row],[JobSatisfaction]]&lt;=2,HR_Data[[#This Row],[MonthlyIncome]]&lt;AVERAGE(HR_Data[MonthlyIncome])),
"High Risk",
IF(OR(HR_Data[[#This Row],[OverTime]]="Yes",HR_Data[[#This Row],[JobSatisfaction]]&lt;=2),
"Medium Risk",
"Low Risk"))</f>
        <v>Medium Risk</v>
      </c>
      <c r="Z65" t="str">
        <f>IF(HR_Data[[#This Row],[MonthlyIncome]]&lt;3000,"Low",IF(HR_Data[[#This Row],[MonthlyIncome]]&lt;7000,"Medium","High"))</f>
        <v>High</v>
      </c>
      <c r="AA65" s="5">
        <f>IF(HR_Data[[#This Row],[OverTime]]="Yes",1,0)</f>
        <v>0</v>
      </c>
      <c r="AB65" s="5">
        <f>IF(HR_Data[[#This Row],[JobSatisfaction]]&lt;=2,1,0)</f>
        <v>1</v>
      </c>
      <c r="AC65" s="5">
        <f>IF(HR_Data[[#This Row],[WorkLifeBalance]]&lt;=2,1,0)</f>
        <v>1</v>
      </c>
      <c r="AD65" s="5">
        <f>IF(HR_Data[[#This Row],[MonthlyIncome]]&lt;AVERAGE(HR_Data[MonthlyIncome]),1,0)</f>
        <v>0</v>
      </c>
      <c r="AE65">
        <v>2354</v>
      </c>
      <c r="AF65">
        <v>7</v>
      </c>
      <c r="AG65" t="s">
        <v>42</v>
      </c>
      <c r="AH65" t="s">
        <v>43</v>
      </c>
      <c r="AI65">
        <v>11</v>
      </c>
      <c r="AJ65">
        <v>3</v>
      </c>
      <c r="AK65">
        <v>4</v>
      </c>
      <c r="AL65">
        <f>IF(HR_Data[[#This Row],[OverTime]]="Yes",2,0)
+IF(HR_Data[[#This Row],[WorkLifeBalance]]&lt;=2,2,0)
+IF(HR_Data[[#This Row],[MonthlyIncome]]&lt;5000,2,0)
+IF(HR_Data[[#This Row],[JobSatisfaction]]&lt;=2,1,0)
+IF(HR_Data[[#This Row],[EnvironmentSatisfaction]]&lt;=2,1,0)
+IF(HR_Data[[#This Row],[YearsAtCompany]]&lt;2,2,0)</f>
        <v>4</v>
      </c>
      <c r="AM65" t="str">
        <f>IF(HR_Data[[#This Row],[RiskScore2]]&gt;=6,"High",
IF(HR_Data[[#This Row],[RiskScore2]]&gt;=3,"Medium","Low"))</f>
        <v>Medium</v>
      </c>
      <c r="AN65">
        <v>80</v>
      </c>
      <c r="AO65">
        <v>0</v>
      </c>
      <c r="AP65">
        <v>28</v>
      </c>
      <c r="AQ65">
        <v>3</v>
      </c>
      <c r="AR65">
        <v>2</v>
      </c>
      <c r="AS65">
        <v>21</v>
      </c>
      <c r="AT65">
        <v>16</v>
      </c>
      <c r="AU65">
        <v>7</v>
      </c>
      <c r="AV65">
        <v>9</v>
      </c>
    </row>
    <row r="66" spans="1:48">
      <c r="A66">
        <v>36</v>
      </c>
      <c r="B66" t="str">
        <f>IF(HR_Data[[#This Row],[Age]]&lt;25,"&lt;25",
IF(HR_Data[[#This Row],[Age]]&lt;35,"25–34",
IF(HR_Data[[#This Row],[Age]]&lt;45,"35–44",
IF(HR_Data[[#This Row],[Age]]&lt;55,"45–54","55+"))))</f>
        <v>35–44</v>
      </c>
      <c r="C66" t="s">
        <v>43</v>
      </c>
      <c r="D66">
        <f>(HR[[#This Row],[OverTimeFlag]]*3+HR[[#This Row],[LowJobSatisFlag]]*5+HR[[#This Row],[LowWLBFlag]]*4+HR[[#This Row],[LowSalaryFlag]]*3+HR[[#This Row],[LowEnviFlag]]*4+HR[[#This Row],[LowProFlag]]*1)</f>
        <v>1</v>
      </c>
      <c r="E66">
        <f>HR_Data[[#This Row],[OvertimeFlag]] + HR_Data[[#This Row],[LowSatisfactionFlag]] + HR_Data[[#This Row],[LowWorkLifeBalanceFlag]]</f>
        <v>0</v>
      </c>
      <c r="F66" t="s">
        <v>36</v>
      </c>
      <c r="G66">
        <v>1223</v>
      </c>
      <c r="H66" t="s">
        <v>45</v>
      </c>
      <c r="I66">
        <v>8</v>
      </c>
      <c r="J66" t="str">
        <f>IF(AND(HR_Data[[#This Row],[Attrition]]="Yes",HR_Data[[#This Row],[YearsAtCompany]]&lt;2),"Yes","No")</f>
        <v>No</v>
      </c>
      <c r="K66">
        <v>3</v>
      </c>
      <c r="L66" t="s">
        <v>60</v>
      </c>
      <c r="M66">
        <v>1</v>
      </c>
      <c r="N66">
        <v>83</v>
      </c>
      <c r="P66">
        <v>3</v>
      </c>
      <c r="Q66" t="s">
        <v>39</v>
      </c>
      <c r="R66">
        <v>59</v>
      </c>
      <c r="S66">
        <v>3</v>
      </c>
      <c r="T66">
        <v>3</v>
      </c>
      <c r="U66" t="s">
        <v>54</v>
      </c>
      <c r="V66">
        <v>3</v>
      </c>
      <c r="W66" t="s">
        <v>52</v>
      </c>
      <c r="X66">
        <v>10096</v>
      </c>
      <c r="Y66" t="str">
        <f>IF(AND(HR_Data[[#This Row],[OverTime]]="Yes",HR_Data[[#This Row],[JobSatisfaction]]&lt;=2,HR_Data[[#This Row],[MonthlyIncome]]&lt;AVERAGE(HR_Data[MonthlyIncome])),
"High Risk",
IF(OR(HR_Data[[#This Row],[OverTime]]="Yes",HR_Data[[#This Row],[JobSatisfaction]]&lt;=2),
"Medium Risk",
"Low Risk"))</f>
        <v>Low Risk</v>
      </c>
      <c r="Z66" t="str">
        <f>IF(HR_Data[[#This Row],[MonthlyIncome]]&lt;3000,"Low",IF(HR_Data[[#This Row],[MonthlyIncome]]&lt;7000,"Medium","High"))</f>
        <v>High</v>
      </c>
      <c r="AA66" s="5">
        <f>IF(HR_Data[[#This Row],[OverTime]]="Yes",1,0)</f>
        <v>0</v>
      </c>
      <c r="AB66" s="5">
        <f>IF(HR_Data[[#This Row],[JobSatisfaction]]&lt;=2,1,0)</f>
        <v>0</v>
      </c>
      <c r="AC66" s="5">
        <f>IF(HR_Data[[#This Row],[WorkLifeBalance]]&lt;=2,1,0)</f>
        <v>0</v>
      </c>
      <c r="AD66" s="5">
        <f>IF(HR_Data[[#This Row],[MonthlyIncome]]&lt;AVERAGE(HR_Data[MonthlyIncome]),1,0)</f>
        <v>0</v>
      </c>
      <c r="AE66">
        <v>8202</v>
      </c>
      <c r="AF66">
        <v>1</v>
      </c>
      <c r="AG66" t="s">
        <v>42</v>
      </c>
      <c r="AH66" t="s">
        <v>43</v>
      </c>
      <c r="AI66">
        <v>13</v>
      </c>
      <c r="AJ66">
        <v>3</v>
      </c>
      <c r="AK66">
        <v>2</v>
      </c>
      <c r="AL66">
        <f>IF(HR_Data[[#This Row],[OverTime]]="Yes",2,0)
+IF(HR_Data[[#This Row],[WorkLifeBalance]]&lt;=2,2,0)
+IF(HR_Data[[#This Row],[MonthlyIncome]]&lt;5000,2,0)
+IF(HR_Data[[#This Row],[JobSatisfaction]]&lt;=2,1,0)
+IF(HR_Data[[#This Row],[EnvironmentSatisfaction]]&lt;=2,1,0)
+IF(HR_Data[[#This Row],[YearsAtCompany]]&lt;2,2,0)</f>
        <v>0</v>
      </c>
      <c r="AM66" t="str">
        <f>IF(HR_Data[[#This Row],[RiskScore2]]&gt;=6,"High",
IF(HR_Data[[#This Row],[RiskScore2]]&gt;=3,"Medium","Low"))</f>
        <v>Low</v>
      </c>
      <c r="AN66">
        <v>80</v>
      </c>
      <c r="AO66">
        <v>3</v>
      </c>
      <c r="AP66">
        <v>17</v>
      </c>
      <c r="AQ66">
        <v>2</v>
      </c>
      <c r="AR66">
        <v>3</v>
      </c>
      <c r="AS66">
        <v>17</v>
      </c>
      <c r="AT66">
        <v>14</v>
      </c>
      <c r="AU66">
        <v>12</v>
      </c>
      <c r="AV66">
        <v>8</v>
      </c>
    </row>
    <row r="67" spans="1:48">
      <c r="A67">
        <v>55</v>
      </c>
      <c r="B67" t="str">
        <f>IF(HR_Data[[#This Row],[Age]]&lt;25,"&lt;25",
IF(HR_Data[[#This Row],[Age]]&lt;35,"25–34",
IF(HR_Data[[#This Row],[Age]]&lt;45,"35–44",
IF(HR_Data[[#This Row],[Age]]&lt;55,"45–54","55+"))))</f>
        <v>55+</v>
      </c>
      <c r="C67" t="s">
        <v>43</v>
      </c>
      <c r="D67">
        <f>(HR[[#This Row],[OverTimeFlag]]*3+HR[[#This Row],[LowJobSatisFlag]]*5+HR[[#This Row],[LowWLBFlag]]*4+HR[[#This Row],[LowSalaryFlag]]*3+HR[[#This Row],[LowEnviFlag]]*4+HR[[#This Row],[LowProFlag]]*1)</f>
        <v>3</v>
      </c>
      <c r="E67">
        <f>HR_Data[[#This Row],[OvertimeFlag]] + HR_Data[[#This Row],[LowSatisfactionFlag]] + HR_Data[[#This Row],[LowWorkLifeBalanceFlag]]</f>
        <v>1</v>
      </c>
      <c r="F67" t="s">
        <v>36</v>
      </c>
      <c r="G67">
        <v>836</v>
      </c>
      <c r="H67" t="s">
        <v>45</v>
      </c>
      <c r="I67">
        <v>8</v>
      </c>
      <c r="J67" t="str">
        <f>IF(AND(HR_Data[[#This Row],[Attrition]]="Yes",HR_Data[[#This Row],[YearsAtCompany]]&lt;2),"Yes","No")</f>
        <v>No</v>
      </c>
      <c r="K67">
        <v>3</v>
      </c>
      <c r="L67" t="s">
        <v>51</v>
      </c>
      <c r="M67">
        <v>1</v>
      </c>
      <c r="N67">
        <v>84</v>
      </c>
      <c r="P67">
        <v>4</v>
      </c>
      <c r="Q67" t="s">
        <v>39</v>
      </c>
      <c r="R67">
        <v>33</v>
      </c>
      <c r="S67">
        <v>3</v>
      </c>
      <c r="T67">
        <v>4</v>
      </c>
      <c r="U67" t="s">
        <v>56</v>
      </c>
      <c r="V67">
        <v>3</v>
      </c>
      <c r="W67" t="s">
        <v>52</v>
      </c>
      <c r="X67">
        <v>14756</v>
      </c>
      <c r="Y67" t="str">
        <f>IF(AND(HR_Data[[#This Row],[OverTime]]="Yes",HR_Data[[#This Row],[JobSatisfaction]]&lt;=2,HR_Data[[#This Row],[MonthlyIncome]]&lt;AVERAGE(HR_Data[MonthlyIncome])),
"High Risk",
IF(OR(HR_Data[[#This Row],[OverTime]]="Yes",HR_Data[[#This Row],[JobSatisfaction]]&lt;=2),
"Medium Risk",
"Low Risk"))</f>
        <v>Medium Risk</v>
      </c>
      <c r="Z67" t="str">
        <f>IF(HR_Data[[#This Row],[MonthlyIncome]]&lt;3000,"Low",IF(HR_Data[[#This Row],[MonthlyIncome]]&lt;7000,"Medium","High"))</f>
        <v>High</v>
      </c>
      <c r="AA67" s="5">
        <f>IF(HR_Data[[#This Row],[OverTime]]="Yes",1,0)</f>
        <v>1</v>
      </c>
      <c r="AB67" s="5">
        <f>IF(HR_Data[[#This Row],[JobSatisfaction]]&lt;=2,1,0)</f>
        <v>0</v>
      </c>
      <c r="AC67" s="5">
        <f>IF(HR_Data[[#This Row],[WorkLifeBalance]]&lt;=2,1,0)</f>
        <v>0</v>
      </c>
      <c r="AD67" s="5">
        <f>IF(HR_Data[[#This Row],[MonthlyIncome]]&lt;AVERAGE(HR_Data[MonthlyIncome]),1,0)</f>
        <v>0</v>
      </c>
      <c r="AE67">
        <v>19730</v>
      </c>
      <c r="AF67">
        <v>2</v>
      </c>
      <c r="AG67" t="s">
        <v>42</v>
      </c>
      <c r="AH67" t="s">
        <v>35</v>
      </c>
      <c r="AI67">
        <v>14</v>
      </c>
      <c r="AJ67">
        <v>3</v>
      </c>
      <c r="AK67">
        <v>3</v>
      </c>
      <c r="AL67">
        <f>IF(HR_Data[[#This Row],[OverTime]]="Yes",2,0)
+IF(HR_Data[[#This Row],[WorkLifeBalance]]&lt;=2,2,0)
+IF(HR_Data[[#This Row],[MonthlyIncome]]&lt;5000,2,0)
+IF(HR_Data[[#This Row],[JobSatisfaction]]&lt;=2,1,0)
+IF(HR_Data[[#This Row],[EnvironmentSatisfaction]]&lt;=2,1,0)
+IF(HR_Data[[#This Row],[YearsAtCompany]]&lt;2,2,0)</f>
        <v>2</v>
      </c>
      <c r="AM67" t="str">
        <f>IF(HR_Data[[#This Row],[RiskScore2]]&gt;=6,"High",
IF(HR_Data[[#This Row],[RiskScore2]]&gt;=3,"Medium","Low"))</f>
        <v>Low</v>
      </c>
      <c r="AN67">
        <v>80</v>
      </c>
      <c r="AO67">
        <v>3</v>
      </c>
      <c r="AP67">
        <v>21</v>
      </c>
      <c r="AQ67">
        <v>2</v>
      </c>
      <c r="AR67">
        <v>3</v>
      </c>
      <c r="AS67">
        <v>5</v>
      </c>
      <c r="AT67">
        <v>0</v>
      </c>
      <c r="AU67">
        <v>0</v>
      </c>
      <c r="AV67">
        <v>2</v>
      </c>
    </row>
    <row r="68" spans="1:48">
      <c r="A68">
        <v>36</v>
      </c>
      <c r="B68" t="str">
        <f>IF(HR_Data[[#This Row],[Age]]&lt;25,"&lt;25",
IF(HR_Data[[#This Row],[Age]]&lt;35,"25–34",
IF(HR_Data[[#This Row],[Age]]&lt;45,"35–44",
IF(HR_Data[[#This Row],[Age]]&lt;55,"45–54","55+"))))</f>
        <v>35–44</v>
      </c>
      <c r="C68" t="s">
        <v>43</v>
      </c>
      <c r="D68">
        <f>(HR[[#This Row],[OverTimeFlag]]*3+HR[[#This Row],[LowJobSatisFlag]]*5+HR[[#This Row],[LowWLBFlag]]*4+HR[[#This Row],[LowSalaryFlag]]*3+HR[[#This Row],[LowEnviFlag]]*4+HR[[#This Row],[LowProFlag]]*1)</f>
        <v>12</v>
      </c>
      <c r="E68">
        <f>HR_Data[[#This Row],[OvertimeFlag]] + HR_Data[[#This Row],[LowSatisfactionFlag]] + HR_Data[[#This Row],[LowWorkLifeBalanceFlag]]</f>
        <v>1</v>
      </c>
      <c r="F68" t="s">
        <v>44</v>
      </c>
      <c r="G68">
        <v>1195</v>
      </c>
      <c r="H68" t="s">
        <v>45</v>
      </c>
      <c r="I68">
        <v>11</v>
      </c>
      <c r="J68" t="str">
        <f>IF(AND(HR_Data[[#This Row],[Attrition]]="Yes",HR_Data[[#This Row],[YearsAtCompany]]&lt;2),"Yes","No")</f>
        <v>No</v>
      </c>
      <c r="K68">
        <v>3</v>
      </c>
      <c r="L68" t="s">
        <v>38</v>
      </c>
      <c r="M68">
        <v>1</v>
      </c>
      <c r="N68">
        <v>85</v>
      </c>
      <c r="P68">
        <v>2</v>
      </c>
      <c r="Q68" t="s">
        <v>46</v>
      </c>
      <c r="R68">
        <v>95</v>
      </c>
      <c r="S68">
        <v>2</v>
      </c>
      <c r="T68">
        <v>2</v>
      </c>
      <c r="U68" t="s">
        <v>53</v>
      </c>
      <c r="V68">
        <v>2</v>
      </c>
      <c r="W68" t="s">
        <v>41</v>
      </c>
      <c r="X68">
        <v>6499</v>
      </c>
      <c r="Y68" t="str">
        <f>IF(AND(HR_Data[[#This Row],[OverTime]]="Yes",HR_Data[[#This Row],[JobSatisfaction]]&lt;=2,HR_Data[[#This Row],[MonthlyIncome]]&lt;AVERAGE(HR_Data[MonthlyIncome])),
"High Risk",
IF(OR(HR_Data[[#This Row],[OverTime]]="Yes",HR_Data[[#This Row],[JobSatisfaction]]&lt;=2),
"Medium Risk",
"Low Risk"))</f>
        <v>Medium Risk</v>
      </c>
      <c r="Z68" t="str">
        <f>IF(HR_Data[[#This Row],[MonthlyIncome]]&lt;3000,"Low",IF(HR_Data[[#This Row],[MonthlyIncome]]&lt;7000,"Medium","High"))</f>
        <v>Medium</v>
      </c>
      <c r="AA68" s="5">
        <f>IF(HR_Data[[#This Row],[OverTime]]="Yes",1,0)</f>
        <v>0</v>
      </c>
      <c r="AB68" s="5">
        <f>IF(HR_Data[[#This Row],[JobSatisfaction]]&lt;=2,1,0)</f>
        <v>1</v>
      </c>
      <c r="AC68" s="5">
        <f>IF(HR_Data[[#This Row],[WorkLifeBalance]]&lt;=2,1,0)</f>
        <v>0</v>
      </c>
      <c r="AD68" s="5">
        <f>IF(HR_Data[[#This Row],[MonthlyIncome]]&lt;AVERAGE(HR_Data[MonthlyIncome]),1,0)</f>
        <v>1</v>
      </c>
      <c r="AE68">
        <v>22656</v>
      </c>
      <c r="AF68">
        <v>1</v>
      </c>
      <c r="AG68" t="s">
        <v>42</v>
      </c>
      <c r="AH68" t="s">
        <v>43</v>
      </c>
      <c r="AI68">
        <v>13</v>
      </c>
      <c r="AJ68">
        <v>3</v>
      </c>
      <c r="AK68">
        <v>3</v>
      </c>
      <c r="AL68">
        <f>IF(HR_Data[[#This Row],[OverTime]]="Yes",2,0)
+IF(HR_Data[[#This Row],[WorkLifeBalance]]&lt;=2,2,0)
+IF(HR_Data[[#This Row],[MonthlyIncome]]&lt;5000,2,0)
+IF(HR_Data[[#This Row],[JobSatisfaction]]&lt;=2,1,0)
+IF(HR_Data[[#This Row],[EnvironmentSatisfaction]]&lt;=2,1,0)
+IF(HR_Data[[#This Row],[YearsAtCompany]]&lt;2,2,0)</f>
        <v>2</v>
      </c>
      <c r="AM68" t="str">
        <f>IF(HR_Data[[#This Row],[RiskScore2]]&gt;=6,"High",
IF(HR_Data[[#This Row],[RiskScore2]]&gt;=3,"Medium","Low"))</f>
        <v>Low</v>
      </c>
      <c r="AN68">
        <v>80</v>
      </c>
      <c r="AO68">
        <v>0</v>
      </c>
      <c r="AP68">
        <v>6</v>
      </c>
      <c r="AQ68">
        <v>3</v>
      </c>
      <c r="AR68">
        <v>3</v>
      </c>
      <c r="AS68">
        <v>6</v>
      </c>
      <c r="AT68">
        <v>5</v>
      </c>
      <c r="AU68">
        <v>0</v>
      </c>
      <c r="AV68">
        <v>3</v>
      </c>
    </row>
    <row r="69" spans="1:48">
      <c r="A69">
        <v>45</v>
      </c>
      <c r="B69" t="str">
        <f>IF(HR_Data[[#This Row],[Age]]&lt;25,"&lt;25",
IF(HR_Data[[#This Row],[Age]]&lt;35,"25–34",
IF(HR_Data[[#This Row],[Age]]&lt;45,"35–44",
IF(HR_Data[[#This Row],[Age]]&lt;55,"45–54","55+"))))</f>
        <v>45–54</v>
      </c>
      <c r="C69" t="s">
        <v>43</v>
      </c>
      <c r="D69">
        <f>(HR[[#This Row],[OverTimeFlag]]*3+HR[[#This Row],[LowJobSatisFlag]]*5+HR[[#This Row],[LowWLBFlag]]*4+HR[[#This Row],[LowSalaryFlag]]*3+HR[[#This Row],[LowEnviFlag]]*4+HR[[#This Row],[LowProFlag]]*1)</f>
        <v>9</v>
      </c>
      <c r="E69">
        <f>HR_Data[[#This Row],[OvertimeFlag]] + HR_Data[[#This Row],[LowSatisfactionFlag]] + HR_Data[[#This Row],[LowWorkLifeBalanceFlag]]</f>
        <v>1</v>
      </c>
      <c r="F69" t="s">
        <v>36</v>
      </c>
      <c r="G69">
        <v>1339</v>
      </c>
      <c r="H69" t="s">
        <v>45</v>
      </c>
      <c r="I69">
        <v>7</v>
      </c>
      <c r="J69" t="str">
        <f>IF(AND(HR_Data[[#This Row],[Attrition]]="Yes",HR_Data[[#This Row],[YearsAtCompany]]&lt;2),"Yes","No")</f>
        <v>No</v>
      </c>
      <c r="K69">
        <v>3</v>
      </c>
      <c r="L69" t="s">
        <v>38</v>
      </c>
      <c r="M69">
        <v>1</v>
      </c>
      <c r="N69">
        <v>86</v>
      </c>
      <c r="P69">
        <v>2</v>
      </c>
      <c r="Q69" t="s">
        <v>46</v>
      </c>
      <c r="R69">
        <v>59</v>
      </c>
      <c r="S69">
        <v>3</v>
      </c>
      <c r="T69">
        <v>3</v>
      </c>
      <c r="U69" t="s">
        <v>47</v>
      </c>
      <c r="V69">
        <v>1</v>
      </c>
      <c r="W69" t="s">
        <v>52</v>
      </c>
      <c r="X69">
        <v>9724</v>
      </c>
      <c r="Y69" t="str">
        <f>IF(AND(HR_Data[[#This Row],[OverTime]]="Yes",HR_Data[[#This Row],[JobSatisfaction]]&lt;=2,HR_Data[[#This Row],[MonthlyIncome]]&lt;AVERAGE(HR_Data[MonthlyIncome])),
"High Risk",
IF(OR(HR_Data[[#This Row],[OverTime]]="Yes",HR_Data[[#This Row],[JobSatisfaction]]&lt;=2),
"Medium Risk",
"Low Risk"))</f>
        <v>Medium Risk</v>
      </c>
      <c r="Z69" t="str">
        <f>IF(HR_Data[[#This Row],[MonthlyIncome]]&lt;3000,"Low",IF(HR_Data[[#This Row],[MonthlyIncome]]&lt;7000,"Medium","High"))</f>
        <v>High</v>
      </c>
      <c r="AA69" s="5">
        <f>IF(HR_Data[[#This Row],[OverTime]]="Yes",1,0)</f>
        <v>0</v>
      </c>
      <c r="AB69" s="5">
        <f>IF(HR_Data[[#This Row],[JobSatisfaction]]&lt;=2,1,0)</f>
        <v>1</v>
      </c>
      <c r="AC69" s="5">
        <f>IF(HR_Data[[#This Row],[WorkLifeBalance]]&lt;=2,1,0)</f>
        <v>0</v>
      </c>
      <c r="AD69" s="5">
        <f>IF(HR_Data[[#This Row],[MonthlyIncome]]&lt;AVERAGE(HR_Data[MonthlyIncome]),1,0)</f>
        <v>0</v>
      </c>
      <c r="AE69">
        <v>18787</v>
      </c>
      <c r="AF69">
        <v>2</v>
      </c>
      <c r="AG69" t="s">
        <v>42</v>
      </c>
      <c r="AH69" t="s">
        <v>43</v>
      </c>
      <c r="AI69">
        <v>17</v>
      </c>
      <c r="AJ69">
        <v>3</v>
      </c>
      <c r="AK69">
        <v>3</v>
      </c>
      <c r="AL69">
        <f>IF(HR_Data[[#This Row],[OverTime]]="Yes",2,0)
+IF(HR_Data[[#This Row],[WorkLifeBalance]]&lt;=2,2,0)
+IF(HR_Data[[#This Row],[MonthlyIncome]]&lt;5000,2,0)
+IF(HR_Data[[#This Row],[JobSatisfaction]]&lt;=2,1,0)
+IF(HR_Data[[#This Row],[EnvironmentSatisfaction]]&lt;=2,1,0)
+IF(HR_Data[[#This Row],[YearsAtCompany]]&lt;2,2,0)</f>
        <v>4</v>
      </c>
      <c r="AM69" t="str">
        <f>IF(HR_Data[[#This Row],[RiskScore2]]&gt;=6,"High",
IF(HR_Data[[#This Row],[RiskScore2]]&gt;=3,"Medium","Low"))</f>
        <v>Medium</v>
      </c>
      <c r="AN69">
        <v>80</v>
      </c>
      <c r="AO69">
        <v>1</v>
      </c>
      <c r="AP69">
        <v>25</v>
      </c>
      <c r="AQ69">
        <v>2</v>
      </c>
      <c r="AR69">
        <v>3</v>
      </c>
      <c r="AS69">
        <v>1</v>
      </c>
      <c r="AT69">
        <v>0</v>
      </c>
      <c r="AU69">
        <v>0</v>
      </c>
      <c r="AV69">
        <v>0</v>
      </c>
    </row>
    <row r="70" spans="1:48">
      <c r="A70">
        <v>35</v>
      </c>
      <c r="B70" t="str">
        <f>IF(HR_Data[[#This Row],[Age]]&lt;25,"&lt;25",
IF(HR_Data[[#This Row],[Age]]&lt;35,"25–34",
IF(HR_Data[[#This Row],[Age]]&lt;45,"35–44",
IF(HR_Data[[#This Row],[Age]]&lt;55,"45–54","55+"))))</f>
        <v>35–44</v>
      </c>
      <c r="C70" t="s">
        <v>43</v>
      </c>
      <c r="D70">
        <f>(HR[[#This Row],[OverTimeFlag]]*3+HR[[#This Row],[LowJobSatisFlag]]*5+HR[[#This Row],[LowWLBFlag]]*4+HR[[#This Row],[LowSalaryFlag]]*3+HR[[#This Row],[LowEnviFlag]]*4+HR[[#This Row],[LowProFlag]]*1)</f>
        <v>16</v>
      </c>
      <c r="E70">
        <f>HR_Data[[#This Row],[OvertimeFlag]] + HR_Data[[#This Row],[LowSatisfactionFlag]] + HR_Data[[#This Row],[LowWorkLifeBalanceFlag]]</f>
        <v>2</v>
      </c>
      <c r="F70" t="s">
        <v>44</v>
      </c>
      <c r="G70">
        <v>664</v>
      </c>
      <c r="H70" t="s">
        <v>45</v>
      </c>
      <c r="I70">
        <v>1</v>
      </c>
      <c r="J70" t="str">
        <f>IF(AND(HR_Data[[#This Row],[Attrition]]="Yes",HR_Data[[#This Row],[YearsAtCompany]]&lt;2),"Yes","No")</f>
        <v>No</v>
      </c>
      <c r="K70">
        <v>3</v>
      </c>
      <c r="L70" t="s">
        <v>51</v>
      </c>
      <c r="M70">
        <v>1</v>
      </c>
      <c r="N70">
        <v>88</v>
      </c>
      <c r="P70">
        <v>2</v>
      </c>
      <c r="Q70" t="s">
        <v>46</v>
      </c>
      <c r="R70">
        <v>79</v>
      </c>
      <c r="S70">
        <v>3</v>
      </c>
      <c r="T70">
        <v>1</v>
      </c>
      <c r="U70" t="s">
        <v>47</v>
      </c>
      <c r="V70">
        <v>1</v>
      </c>
      <c r="W70" t="s">
        <v>48</v>
      </c>
      <c r="X70">
        <v>2194</v>
      </c>
      <c r="Y70" t="str">
        <f>IF(AND(HR_Data[[#This Row],[OverTime]]="Yes",HR_Data[[#This Row],[JobSatisfaction]]&lt;=2,HR_Data[[#This Row],[MonthlyIncome]]&lt;AVERAGE(HR_Data[MonthlyIncome])),
"High Risk",
IF(OR(HR_Data[[#This Row],[OverTime]]="Yes",HR_Data[[#This Row],[JobSatisfaction]]&lt;=2),
"Medium Risk",
"Low Risk"))</f>
        <v>Medium Risk</v>
      </c>
      <c r="Z70" t="str">
        <f>IF(HR_Data[[#This Row],[MonthlyIncome]]&lt;3000,"Low",IF(HR_Data[[#This Row],[MonthlyIncome]]&lt;7000,"Medium","High"))</f>
        <v>Low</v>
      </c>
      <c r="AA70" s="5">
        <f>IF(HR_Data[[#This Row],[OverTime]]="Yes",1,0)</f>
        <v>0</v>
      </c>
      <c r="AB70" s="5">
        <f>IF(HR_Data[[#This Row],[JobSatisfaction]]&lt;=2,1,0)</f>
        <v>1</v>
      </c>
      <c r="AC70" s="5">
        <f>IF(HR_Data[[#This Row],[WorkLifeBalance]]&lt;=2,1,0)</f>
        <v>1</v>
      </c>
      <c r="AD70" s="5">
        <f>IF(HR_Data[[#This Row],[MonthlyIncome]]&lt;AVERAGE(HR_Data[MonthlyIncome]),1,0)</f>
        <v>1</v>
      </c>
      <c r="AE70">
        <v>5868</v>
      </c>
      <c r="AF70">
        <v>4</v>
      </c>
      <c r="AG70" t="s">
        <v>42</v>
      </c>
      <c r="AH70" t="s">
        <v>43</v>
      </c>
      <c r="AI70">
        <v>13</v>
      </c>
      <c r="AJ70">
        <v>3</v>
      </c>
      <c r="AK70">
        <v>4</v>
      </c>
      <c r="AL70">
        <f>IF(HR_Data[[#This Row],[OverTime]]="Yes",2,0)
+IF(HR_Data[[#This Row],[WorkLifeBalance]]&lt;=2,2,0)
+IF(HR_Data[[#This Row],[MonthlyIncome]]&lt;5000,2,0)
+IF(HR_Data[[#This Row],[JobSatisfaction]]&lt;=2,1,0)
+IF(HR_Data[[#This Row],[EnvironmentSatisfaction]]&lt;=2,1,0)
+IF(HR_Data[[#This Row],[YearsAtCompany]]&lt;2,2,0)</f>
        <v>6</v>
      </c>
      <c r="AM70" t="str">
        <f>IF(HR_Data[[#This Row],[RiskScore2]]&gt;=6,"High",
IF(HR_Data[[#This Row],[RiskScore2]]&gt;=3,"Medium","Low"))</f>
        <v>High</v>
      </c>
      <c r="AN70">
        <v>80</v>
      </c>
      <c r="AO70">
        <v>1</v>
      </c>
      <c r="AP70">
        <v>5</v>
      </c>
      <c r="AQ70">
        <v>2</v>
      </c>
      <c r="AR70">
        <v>2</v>
      </c>
      <c r="AS70">
        <v>3</v>
      </c>
      <c r="AT70">
        <v>2</v>
      </c>
      <c r="AU70">
        <v>1</v>
      </c>
      <c r="AV70">
        <v>2</v>
      </c>
    </row>
    <row r="71" spans="1:48">
      <c r="A71">
        <v>36</v>
      </c>
      <c r="B71" t="str">
        <f>IF(HR_Data[[#This Row],[Age]]&lt;25,"&lt;25",
IF(HR_Data[[#This Row],[Age]]&lt;35,"25–34",
IF(HR_Data[[#This Row],[Age]]&lt;45,"35–44",
IF(HR_Data[[#This Row],[Age]]&lt;55,"45–54","55+"))))</f>
        <v>35–44</v>
      </c>
      <c r="C71" t="s">
        <v>35</v>
      </c>
      <c r="D71">
        <f>(HR[[#This Row],[OverTimeFlag]]*3+HR[[#This Row],[LowJobSatisFlag]]*5+HR[[#This Row],[LowWLBFlag]]*4+HR[[#This Row],[LowSalaryFlag]]*3+HR[[#This Row],[LowEnviFlag]]*4+HR[[#This Row],[LowProFlag]]*1)</f>
        <v>10</v>
      </c>
      <c r="E71">
        <f>HR_Data[[#This Row],[OvertimeFlag]] + HR_Data[[#This Row],[LowSatisfactionFlag]] + HR_Data[[#This Row],[LowWorkLifeBalanceFlag]]</f>
        <v>2</v>
      </c>
      <c r="F71" t="s">
        <v>36</v>
      </c>
      <c r="G71">
        <v>318</v>
      </c>
      <c r="H71" t="s">
        <v>45</v>
      </c>
      <c r="I71">
        <v>9</v>
      </c>
      <c r="J71" t="str">
        <f>IF(AND(HR_Data[[#This Row],[Attrition]]="Yes",HR_Data[[#This Row],[YearsAtCompany]]&lt;2),"Yes","No")</f>
        <v>Yes</v>
      </c>
      <c r="K71">
        <v>3</v>
      </c>
      <c r="L71" t="s">
        <v>51</v>
      </c>
      <c r="M71">
        <v>1</v>
      </c>
      <c r="N71">
        <v>90</v>
      </c>
      <c r="P71">
        <v>4</v>
      </c>
      <c r="Q71" t="s">
        <v>46</v>
      </c>
      <c r="R71">
        <v>79</v>
      </c>
      <c r="S71">
        <v>2</v>
      </c>
      <c r="T71">
        <v>1</v>
      </c>
      <c r="U71" t="s">
        <v>47</v>
      </c>
      <c r="V71">
        <v>3</v>
      </c>
      <c r="W71" t="s">
        <v>48</v>
      </c>
      <c r="X71">
        <v>3388</v>
      </c>
      <c r="Y71" t="str">
        <f>IF(AND(HR_Data[[#This Row],[OverTime]]="Yes",HR_Data[[#This Row],[JobSatisfaction]]&lt;=2,HR_Data[[#This Row],[MonthlyIncome]]&lt;AVERAGE(HR_Data[MonthlyIncome])),
"High Risk",
IF(OR(HR_Data[[#This Row],[OverTime]]="Yes",HR_Data[[#This Row],[JobSatisfaction]]&lt;=2),
"Medium Risk",
"Low Risk"))</f>
        <v>Medium Risk</v>
      </c>
      <c r="Z71" t="str">
        <f>IF(HR_Data[[#This Row],[MonthlyIncome]]&lt;3000,"Low",IF(HR_Data[[#This Row],[MonthlyIncome]]&lt;7000,"Medium","High"))</f>
        <v>Medium</v>
      </c>
      <c r="AA71" s="5">
        <f>IF(HR_Data[[#This Row],[OverTime]]="Yes",1,0)</f>
        <v>1</v>
      </c>
      <c r="AB71" s="5">
        <f>IF(HR_Data[[#This Row],[JobSatisfaction]]&lt;=2,1,0)</f>
        <v>0</v>
      </c>
      <c r="AC71" s="5">
        <f>IF(HR_Data[[#This Row],[WorkLifeBalance]]&lt;=2,1,0)</f>
        <v>1</v>
      </c>
      <c r="AD71" s="5">
        <f>IF(HR_Data[[#This Row],[MonthlyIncome]]&lt;AVERAGE(HR_Data[MonthlyIncome]),1,0)</f>
        <v>1</v>
      </c>
      <c r="AE71">
        <v>21777</v>
      </c>
      <c r="AF71">
        <v>0</v>
      </c>
      <c r="AG71" t="s">
        <v>42</v>
      </c>
      <c r="AH71" t="s">
        <v>35</v>
      </c>
      <c r="AI71">
        <v>17</v>
      </c>
      <c r="AJ71">
        <v>3</v>
      </c>
      <c r="AK71">
        <v>1</v>
      </c>
      <c r="AL71">
        <f>IF(HR_Data[[#This Row],[OverTime]]="Yes",2,0)
+IF(HR_Data[[#This Row],[WorkLifeBalance]]&lt;=2,2,0)
+IF(HR_Data[[#This Row],[MonthlyIncome]]&lt;5000,2,0)
+IF(HR_Data[[#This Row],[JobSatisfaction]]&lt;=2,1,0)
+IF(HR_Data[[#This Row],[EnvironmentSatisfaction]]&lt;=2,1,0)
+IF(HR_Data[[#This Row],[YearsAtCompany]]&lt;2,2,0)</f>
        <v>8</v>
      </c>
      <c r="AM71" t="str">
        <f>IF(HR_Data[[#This Row],[RiskScore2]]&gt;=6,"High",
IF(HR_Data[[#This Row],[RiskScore2]]&gt;=3,"Medium","Low"))</f>
        <v>High</v>
      </c>
      <c r="AN71">
        <v>80</v>
      </c>
      <c r="AO71">
        <v>1</v>
      </c>
      <c r="AP71">
        <v>2</v>
      </c>
      <c r="AQ71">
        <v>0</v>
      </c>
      <c r="AR71">
        <v>2</v>
      </c>
      <c r="AS71">
        <v>1</v>
      </c>
      <c r="AT71">
        <v>0</v>
      </c>
      <c r="AU71">
        <v>0</v>
      </c>
      <c r="AV71">
        <v>0</v>
      </c>
    </row>
    <row r="72" spans="1:48">
      <c r="A72">
        <v>59</v>
      </c>
      <c r="B72" t="str">
        <f>IF(HR_Data[[#This Row],[Age]]&lt;25,"&lt;25",
IF(HR_Data[[#This Row],[Age]]&lt;35,"25–34",
IF(HR_Data[[#This Row],[Age]]&lt;45,"35–44",
IF(HR_Data[[#This Row],[Age]]&lt;55,"45–54","55+"))))</f>
        <v>55+</v>
      </c>
      <c r="C72" t="s">
        <v>43</v>
      </c>
      <c r="D72">
        <f>(HR[[#This Row],[OverTimeFlag]]*3+HR[[#This Row],[LowJobSatisFlag]]*5+HR[[#This Row],[LowWLBFlag]]*4+HR[[#This Row],[LowSalaryFlag]]*3+HR[[#This Row],[LowEnviFlag]]*4+HR[[#This Row],[LowProFlag]]*1)</f>
        <v>11</v>
      </c>
      <c r="E72">
        <f>HR_Data[[#This Row],[OvertimeFlag]] + HR_Data[[#This Row],[LowSatisfactionFlag]] + HR_Data[[#This Row],[LowWorkLifeBalanceFlag]]</f>
        <v>1</v>
      </c>
      <c r="F72" t="s">
        <v>44</v>
      </c>
      <c r="G72">
        <v>1225</v>
      </c>
      <c r="H72" t="s">
        <v>37</v>
      </c>
      <c r="I72">
        <v>1</v>
      </c>
      <c r="J72" t="str">
        <f>IF(AND(HR_Data[[#This Row],[Attrition]]="Yes",HR_Data[[#This Row],[YearsAtCompany]]&lt;2),"Yes","No")</f>
        <v>No</v>
      </c>
      <c r="K72">
        <v>1</v>
      </c>
      <c r="L72" t="s">
        <v>38</v>
      </c>
      <c r="M72">
        <v>1</v>
      </c>
      <c r="N72">
        <v>91</v>
      </c>
      <c r="P72">
        <v>1</v>
      </c>
      <c r="Q72" t="s">
        <v>39</v>
      </c>
      <c r="R72">
        <v>57</v>
      </c>
      <c r="S72">
        <v>2</v>
      </c>
      <c r="T72">
        <v>2</v>
      </c>
      <c r="U72" t="s">
        <v>40</v>
      </c>
      <c r="V72">
        <v>3</v>
      </c>
      <c r="W72" t="s">
        <v>41</v>
      </c>
      <c r="X72">
        <v>5473</v>
      </c>
      <c r="Y72" t="str">
        <f>IF(AND(HR_Data[[#This Row],[OverTime]]="Yes",HR_Data[[#This Row],[JobSatisfaction]]&lt;=2,HR_Data[[#This Row],[MonthlyIncome]]&lt;AVERAGE(HR_Data[MonthlyIncome])),
"High Risk",
IF(OR(HR_Data[[#This Row],[OverTime]]="Yes",HR_Data[[#This Row],[JobSatisfaction]]&lt;=2),
"Medium Risk",
"Low Risk"))</f>
        <v>Low Risk</v>
      </c>
      <c r="Z72" t="str">
        <f>IF(HR_Data[[#This Row],[MonthlyIncome]]&lt;3000,"Low",IF(HR_Data[[#This Row],[MonthlyIncome]]&lt;7000,"Medium","High"))</f>
        <v>Medium</v>
      </c>
      <c r="AA72" s="5">
        <f>IF(HR_Data[[#This Row],[OverTime]]="Yes",1,0)</f>
        <v>0</v>
      </c>
      <c r="AB72" s="5">
        <f>IF(HR_Data[[#This Row],[JobSatisfaction]]&lt;=2,1,0)</f>
        <v>0</v>
      </c>
      <c r="AC72" s="5">
        <f>IF(HR_Data[[#This Row],[WorkLifeBalance]]&lt;=2,1,0)</f>
        <v>1</v>
      </c>
      <c r="AD72" s="5">
        <f>IF(HR_Data[[#This Row],[MonthlyIncome]]&lt;AVERAGE(HR_Data[MonthlyIncome]),1,0)</f>
        <v>1</v>
      </c>
      <c r="AE72">
        <v>24668</v>
      </c>
      <c r="AF72">
        <v>7</v>
      </c>
      <c r="AG72" t="s">
        <v>42</v>
      </c>
      <c r="AH72" t="s">
        <v>43</v>
      </c>
      <c r="AI72">
        <v>11</v>
      </c>
      <c r="AJ72">
        <v>3</v>
      </c>
      <c r="AK72">
        <v>4</v>
      </c>
      <c r="AL72">
        <f>IF(HR_Data[[#This Row],[OverTime]]="Yes",2,0)
+IF(HR_Data[[#This Row],[WorkLifeBalance]]&lt;=2,2,0)
+IF(HR_Data[[#This Row],[MonthlyIncome]]&lt;5000,2,0)
+IF(HR_Data[[#This Row],[JobSatisfaction]]&lt;=2,1,0)
+IF(HR_Data[[#This Row],[EnvironmentSatisfaction]]&lt;=2,1,0)
+IF(HR_Data[[#This Row],[YearsAtCompany]]&lt;2,2,0)</f>
        <v>3</v>
      </c>
      <c r="AM72" t="str">
        <f>IF(HR_Data[[#This Row],[RiskScore2]]&gt;=6,"High",
IF(HR_Data[[#This Row],[RiskScore2]]&gt;=3,"Medium","Low"))</f>
        <v>Medium</v>
      </c>
      <c r="AN72">
        <v>80</v>
      </c>
      <c r="AO72">
        <v>0</v>
      </c>
      <c r="AP72">
        <v>20</v>
      </c>
      <c r="AQ72">
        <v>2</v>
      </c>
      <c r="AR72">
        <v>2</v>
      </c>
      <c r="AS72">
        <v>4</v>
      </c>
      <c r="AT72">
        <v>3</v>
      </c>
      <c r="AU72">
        <v>1</v>
      </c>
      <c r="AV72">
        <v>3</v>
      </c>
    </row>
    <row r="73" spans="1:48">
      <c r="A73">
        <v>29</v>
      </c>
      <c r="B73" t="str">
        <f>IF(HR_Data[[#This Row],[Age]]&lt;25,"&lt;25",
IF(HR_Data[[#This Row],[Age]]&lt;35,"25–34",
IF(HR_Data[[#This Row],[Age]]&lt;45,"35–44",
IF(HR_Data[[#This Row],[Age]]&lt;55,"45–54","55+"))))</f>
        <v>25–34</v>
      </c>
      <c r="C73" t="s">
        <v>43</v>
      </c>
      <c r="D73">
        <f>(HR[[#This Row],[OverTimeFlag]]*3+HR[[#This Row],[LowJobSatisFlag]]*5+HR[[#This Row],[LowWLBFlag]]*4+HR[[#This Row],[LowSalaryFlag]]*3+HR[[#This Row],[LowEnviFlag]]*4+HR[[#This Row],[LowProFlag]]*1)</f>
        <v>8</v>
      </c>
      <c r="E73">
        <f>HR_Data[[#This Row],[OvertimeFlag]] + HR_Data[[#This Row],[LowSatisfactionFlag]] + HR_Data[[#This Row],[LowWorkLifeBalanceFlag]]</f>
        <v>1</v>
      </c>
      <c r="F73" t="s">
        <v>36</v>
      </c>
      <c r="G73">
        <v>1328</v>
      </c>
      <c r="H73" t="s">
        <v>45</v>
      </c>
      <c r="I73">
        <v>2</v>
      </c>
      <c r="J73" t="str">
        <f>IF(AND(HR_Data[[#This Row],[Attrition]]="Yes",HR_Data[[#This Row],[YearsAtCompany]]&lt;2),"Yes","No")</f>
        <v>No</v>
      </c>
      <c r="K73">
        <v>3</v>
      </c>
      <c r="L73" t="s">
        <v>38</v>
      </c>
      <c r="M73">
        <v>1</v>
      </c>
      <c r="N73">
        <v>94</v>
      </c>
      <c r="P73">
        <v>3</v>
      </c>
      <c r="Q73" t="s">
        <v>46</v>
      </c>
      <c r="R73">
        <v>76</v>
      </c>
      <c r="S73">
        <v>3</v>
      </c>
      <c r="T73">
        <v>1</v>
      </c>
      <c r="U73" t="s">
        <v>47</v>
      </c>
      <c r="V73">
        <v>2</v>
      </c>
      <c r="W73" t="s">
        <v>48</v>
      </c>
      <c r="X73">
        <v>2703</v>
      </c>
      <c r="Y73" t="str">
        <f>IF(AND(HR_Data[[#This Row],[OverTime]]="Yes",HR_Data[[#This Row],[JobSatisfaction]]&lt;=2,HR_Data[[#This Row],[MonthlyIncome]]&lt;AVERAGE(HR_Data[MonthlyIncome])),
"High Risk",
IF(OR(HR_Data[[#This Row],[OverTime]]="Yes",HR_Data[[#This Row],[JobSatisfaction]]&lt;=2),
"Medium Risk",
"Low Risk"))</f>
        <v>Medium Risk</v>
      </c>
      <c r="Z73" t="str">
        <f>IF(HR_Data[[#This Row],[MonthlyIncome]]&lt;3000,"Low",IF(HR_Data[[#This Row],[MonthlyIncome]]&lt;7000,"Medium","High"))</f>
        <v>Low</v>
      </c>
      <c r="AA73" s="5">
        <f>IF(HR_Data[[#This Row],[OverTime]]="Yes",1,0)</f>
        <v>0</v>
      </c>
      <c r="AB73" s="5">
        <f>IF(HR_Data[[#This Row],[JobSatisfaction]]&lt;=2,1,0)</f>
        <v>1</v>
      </c>
      <c r="AC73" s="5">
        <f>IF(HR_Data[[#This Row],[WorkLifeBalance]]&lt;=2,1,0)</f>
        <v>0</v>
      </c>
      <c r="AD73" s="5">
        <f>IF(HR_Data[[#This Row],[MonthlyIncome]]&lt;AVERAGE(HR_Data[MonthlyIncome]),1,0)</f>
        <v>1</v>
      </c>
      <c r="AE73">
        <v>4956</v>
      </c>
      <c r="AF73">
        <v>0</v>
      </c>
      <c r="AG73" t="s">
        <v>42</v>
      </c>
      <c r="AH73" t="s">
        <v>43</v>
      </c>
      <c r="AI73">
        <v>23</v>
      </c>
      <c r="AJ73">
        <v>4</v>
      </c>
      <c r="AK73">
        <v>4</v>
      </c>
      <c r="AL73">
        <f>IF(HR_Data[[#This Row],[OverTime]]="Yes",2,0)
+IF(HR_Data[[#This Row],[WorkLifeBalance]]&lt;=2,2,0)
+IF(HR_Data[[#This Row],[MonthlyIncome]]&lt;5000,2,0)
+IF(HR_Data[[#This Row],[JobSatisfaction]]&lt;=2,1,0)
+IF(HR_Data[[#This Row],[EnvironmentSatisfaction]]&lt;=2,1,0)
+IF(HR_Data[[#This Row],[YearsAtCompany]]&lt;2,2,0)</f>
        <v>3</v>
      </c>
      <c r="AM73" t="str">
        <f>IF(HR_Data[[#This Row],[RiskScore2]]&gt;=6,"High",
IF(HR_Data[[#This Row],[RiskScore2]]&gt;=3,"Medium","Low"))</f>
        <v>Medium</v>
      </c>
      <c r="AN73">
        <v>80</v>
      </c>
      <c r="AO73">
        <v>1</v>
      </c>
      <c r="AP73">
        <v>6</v>
      </c>
      <c r="AQ73">
        <v>3</v>
      </c>
      <c r="AR73">
        <v>3</v>
      </c>
      <c r="AS73">
        <v>5</v>
      </c>
      <c r="AT73">
        <v>4</v>
      </c>
      <c r="AU73">
        <v>0</v>
      </c>
      <c r="AV73">
        <v>4</v>
      </c>
    </row>
    <row r="74" spans="1:48">
      <c r="A74">
        <v>31</v>
      </c>
      <c r="B74" t="str">
        <f>IF(HR_Data[[#This Row],[Age]]&lt;25,"&lt;25",
IF(HR_Data[[#This Row],[Age]]&lt;35,"25–34",
IF(HR_Data[[#This Row],[Age]]&lt;45,"35–44",
IF(HR_Data[[#This Row],[Age]]&lt;55,"45–54","55+"))))</f>
        <v>25–34</v>
      </c>
      <c r="C74" t="s">
        <v>43</v>
      </c>
      <c r="D74">
        <f>(HR[[#This Row],[OverTimeFlag]]*3+HR[[#This Row],[LowJobSatisFlag]]*5+HR[[#This Row],[LowWLBFlag]]*4+HR[[#This Row],[LowSalaryFlag]]*3+HR[[#This Row],[LowEnviFlag]]*4+HR[[#This Row],[LowProFlag]]*1)</f>
        <v>8</v>
      </c>
      <c r="E74">
        <f>HR_Data[[#This Row],[OvertimeFlag]] + HR_Data[[#This Row],[LowSatisfactionFlag]] + HR_Data[[#This Row],[LowWorkLifeBalanceFlag]]</f>
        <v>1</v>
      </c>
      <c r="F74" t="s">
        <v>36</v>
      </c>
      <c r="G74">
        <v>1082</v>
      </c>
      <c r="H74" t="s">
        <v>45</v>
      </c>
      <c r="I74">
        <v>1</v>
      </c>
      <c r="J74" t="str">
        <f>IF(AND(HR_Data[[#This Row],[Attrition]]="Yes",HR_Data[[#This Row],[YearsAtCompany]]&lt;2),"Yes","No")</f>
        <v>No</v>
      </c>
      <c r="K74">
        <v>4</v>
      </c>
      <c r="L74" t="s">
        <v>51</v>
      </c>
      <c r="M74">
        <v>1</v>
      </c>
      <c r="N74">
        <v>95</v>
      </c>
      <c r="P74">
        <v>3</v>
      </c>
      <c r="Q74" t="s">
        <v>46</v>
      </c>
      <c r="R74">
        <v>87</v>
      </c>
      <c r="S74">
        <v>3</v>
      </c>
      <c r="T74">
        <v>1</v>
      </c>
      <c r="U74" t="s">
        <v>47</v>
      </c>
      <c r="V74">
        <v>2</v>
      </c>
      <c r="W74" t="s">
        <v>41</v>
      </c>
      <c r="X74">
        <v>2501</v>
      </c>
      <c r="Y74" t="str">
        <f>IF(AND(HR_Data[[#This Row],[OverTime]]="Yes",HR_Data[[#This Row],[JobSatisfaction]]&lt;=2,HR_Data[[#This Row],[MonthlyIncome]]&lt;AVERAGE(HR_Data[MonthlyIncome])),
"High Risk",
IF(OR(HR_Data[[#This Row],[OverTime]]="Yes",HR_Data[[#This Row],[JobSatisfaction]]&lt;=2),
"Medium Risk",
"Low Risk"))</f>
        <v>Medium Risk</v>
      </c>
      <c r="Z74" t="str">
        <f>IF(HR_Data[[#This Row],[MonthlyIncome]]&lt;3000,"Low",IF(HR_Data[[#This Row],[MonthlyIncome]]&lt;7000,"Medium","High"))</f>
        <v>Low</v>
      </c>
      <c r="AA74" s="5">
        <f>IF(HR_Data[[#This Row],[OverTime]]="Yes",1,0)</f>
        <v>0</v>
      </c>
      <c r="AB74" s="5">
        <f>IF(HR_Data[[#This Row],[JobSatisfaction]]&lt;=2,1,0)</f>
        <v>1</v>
      </c>
      <c r="AC74" s="5">
        <f>IF(HR_Data[[#This Row],[WorkLifeBalance]]&lt;=2,1,0)</f>
        <v>0</v>
      </c>
      <c r="AD74" s="5">
        <f>IF(HR_Data[[#This Row],[MonthlyIncome]]&lt;AVERAGE(HR_Data[MonthlyIncome]),1,0)</f>
        <v>1</v>
      </c>
      <c r="AE74">
        <v>18775</v>
      </c>
      <c r="AF74">
        <v>1</v>
      </c>
      <c r="AG74" t="s">
        <v>42</v>
      </c>
      <c r="AH74" t="s">
        <v>43</v>
      </c>
      <c r="AI74">
        <v>17</v>
      </c>
      <c r="AJ74">
        <v>3</v>
      </c>
      <c r="AK74">
        <v>2</v>
      </c>
      <c r="AL74">
        <f>IF(HR_Data[[#This Row],[OverTime]]="Yes",2,0)
+IF(HR_Data[[#This Row],[WorkLifeBalance]]&lt;=2,2,0)
+IF(HR_Data[[#This Row],[MonthlyIncome]]&lt;5000,2,0)
+IF(HR_Data[[#This Row],[JobSatisfaction]]&lt;=2,1,0)
+IF(HR_Data[[#This Row],[EnvironmentSatisfaction]]&lt;=2,1,0)
+IF(HR_Data[[#This Row],[YearsAtCompany]]&lt;2,2,0)</f>
        <v>5</v>
      </c>
      <c r="AM74" t="str">
        <f>IF(HR_Data[[#This Row],[RiskScore2]]&gt;=6,"High",
IF(HR_Data[[#This Row],[RiskScore2]]&gt;=3,"Medium","Low"))</f>
        <v>Medium</v>
      </c>
      <c r="AN74">
        <v>80</v>
      </c>
      <c r="AO74">
        <v>0</v>
      </c>
      <c r="AP74">
        <v>1</v>
      </c>
      <c r="AQ74">
        <v>4</v>
      </c>
      <c r="AR74">
        <v>3</v>
      </c>
      <c r="AS74">
        <v>1</v>
      </c>
      <c r="AT74">
        <v>1</v>
      </c>
      <c r="AU74">
        <v>1</v>
      </c>
      <c r="AV74">
        <v>0</v>
      </c>
    </row>
    <row r="75" spans="1:48">
      <c r="A75">
        <v>32</v>
      </c>
      <c r="B75" t="str">
        <f>IF(HR_Data[[#This Row],[Age]]&lt;25,"&lt;25",
IF(HR_Data[[#This Row],[Age]]&lt;35,"25–34",
IF(HR_Data[[#This Row],[Age]]&lt;45,"35–44",
IF(HR_Data[[#This Row],[Age]]&lt;55,"45–54","55+"))))</f>
        <v>25–34</v>
      </c>
      <c r="C75" t="s">
        <v>43</v>
      </c>
      <c r="D75">
        <f>(HR[[#This Row],[OverTimeFlag]]*3+HR[[#This Row],[LowJobSatisFlag]]*5+HR[[#This Row],[LowWLBFlag]]*4+HR[[#This Row],[LowSalaryFlag]]*3+HR[[#This Row],[LowEnviFlag]]*4+HR[[#This Row],[LowProFlag]]*1)</f>
        <v>12</v>
      </c>
      <c r="E75">
        <f>HR_Data[[#This Row],[OvertimeFlag]] + HR_Data[[#This Row],[LowSatisfactionFlag]] + HR_Data[[#This Row],[LowWorkLifeBalanceFlag]]</f>
        <v>1</v>
      </c>
      <c r="F75" t="s">
        <v>36</v>
      </c>
      <c r="G75">
        <v>548</v>
      </c>
      <c r="H75" t="s">
        <v>45</v>
      </c>
      <c r="I75">
        <v>1</v>
      </c>
      <c r="J75" t="str">
        <f>IF(AND(HR_Data[[#This Row],[Attrition]]="Yes",HR_Data[[#This Row],[YearsAtCompany]]&lt;2),"Yes","No")</f>
        <v>No</v>
      </c>
      <c r="K75">
        <v>3</v>
      </c>
      <c r="L75" t="s">
        <v>38</v>
      </c>
      <c r="M75">
        <v>1</v>
      </c>
      <c r="N75">
        <v>96</v>
      </c>
      <c r="P75">
        <v>2</v>
      </c>
      <c r="Q75" t="s">
        <v>46</v>
      </c>
      <c r="R75">
        <v>66</v>
      </c>
      <c r="S75">
        <v>3</v>
      </c>
      <c r="T75">
        <v>2</v>
      </c>
      <c r="U75" t="s">
        <v>47</v>
      </c>
      <c r="V75">
        <v>2</v>
      </c>
      <c r="W75" t="s">
        <v>48</v>
      </c>
      <c r="X75">
        <v>6220</v>
      </c>
      <c r="Y75" t="str">
        <f>IF(AND(HR_Data[[#This Row],[OverTime]]="Yes",HR_Data[[#This Row],[JobSatisfaction]]&lt;=2,HR_Data[[#This Row],[MonthlyIncome]]&lt;AVERAGE(HR_Data[MonthlyIncome])),
"High Risk",
IF(OR(HR_Data[[#This Row],[OverTime]]="Yes",HR_Data[[#This Row],[JobSatisfaction]]&lt;=2),
"Medium Risk",
"Low Risk"))</f>
        <v>Medium Risk</v>
      </c>
      <c r="Z75" t="str">
        <f>IF(HR_Data[[#This Row],[MonthlyIncome]]&lt;3000,"Low",IF(HR_Data[[#This Row],[MonthlyIncome]]&lt;7000,"Medium","High"))</f>
        <v>Medium</v>
      </c>
      <c r="AA75" s="5">
        <f>IF(HR_Data[[#This Row],[OverTime]]="Yes",1,0)</f>
        <v>0</v>
      </c>
      <c r="AB75" s="5">
        <f>IF(HR_Data[[#This Row],[JobSatisfaction]]&lt;=2,1,0)</f>
        <v>1</v>
      </c>
      <c r="AC75" s="5">
        <f>IF(HR_Data[[#This Row],[WorkLifeBalance]]&lt;=2,1,0)</f>
        <v>0</v>
      </c>
      <c r="AD75" s="5">
        <f>IF(HR_Data[[#This Row],[MonthlyIncome]]&lt;AVERAGE(HR_Data[MonthlyIncome]),1,0)</f>
        <v>1</v>
      </c>
      <c r="AE75">
        <v>7346</v>
      </c>
      <c r="AF75">
        <v>1</v>
      </c>
      <c r="AG75" t="s">
        <v>42</v>
      </c>
      <c r="AH75" t="s">
        <v>43</v>
      </c>
      <c r="AI75">
        <v>17</v>
      </c>
      <c r="AJ75">
        <v>3</v>
      </c>
      <c r="AK75">
        <v>2</v>
      </c>
      <c r="AL75">
        <f>IF(HR_Data[[#This Row],[OverTime]]="Yes",2,0)
+IF(HR_Data[[#This Row],[WorkLifeBalance]]&lt;=2,2,0)
+IF(HR_Data[[#This Row],[MonthlyIncome]]&lt;5000,2,0)
+IF(HR_Data[[#This Row],[JobSatisfaction]]&lt;=2,1,0)
+IF(HR_Data[[#This Row],[EnvironmentSatisfaction]]&lt;=2,1,0)
+IF(HR_Data[[#This Row],[YearsAtCompany]]&lt;2,2,0)</f>
        <v>2</v>
      </c>
      <c r="AM75" t="str">
        <f>IF(HR_Data[[#This Row],[RiskScore2]]&gt;=6,"High",
IF(HR_Data[[#This Row],[RiskScore2]]&gt;=3,"Medium","Low"))</f>
        <v>Low</v>
      </c>
      <c r="AN75">
        <v>80</v>
      </c>
      <c r="AO75">
        <v>2</v>
      </c>
      <c r="AP75">
        <v>10</v>
      </c>
      <c r="AQ75">
        <v>3</v>
      </c>
      <c r="AR75">
        <v>3</v>
      </c>
      <c r="AS75">
        <v>10</v>
      </c>
      <c r="AT75">
        <v>4</v>
      </c>
      <c r="AU75">
        <v>0</v>
      </c>
      <c r="AV75">
        <v>9</v>
      </c>
    </row>
    <row r="76" spans="1:48">
      <c r="A76">
        <v>36</v>
      </c>
      <c r="B76" t="str">
        <f>IF(HR_Data[[#This Row],[Age]]&lt;25,"&lt;25",
IF(HR_Data[[#This Row],[Age]]&lt;35,"25–34",
IF(HR_Data[[#This Row],[Age]]&lt;45,"35–44",
IF(HR_Data[[#This Row],[Age]]&lt;55,"45–54","55+"))))</f>
        <v>35–44</v>
      </c>
      <c r="C76" t="s">
        <v>43</v>
      </c>
      <c r="D76">
        <f>(HR[[#This Row],[OverTimeFlag]]*3+HR[[#This Row],[LowJobSatisFlag]]*5+HR[[#This Row],[LowWLBFlag]]*4+HR[[#This Row],[LowSalaryFlag]]*3+HR[[#This Row],[LowEnviFlag]]*4+HR[[#This Row],[LowProFlag]]*1)</f>
        <v>7</v>
      </c>
      <c r="E76">
        <f>HR_Data[[#This Row],[OvertimeFlag]] + HR_Data[[#This Row],[LowSatisfactionFlag]] + HR_Data[[#This Row],[LowWorkLifeBalanceFlag]]</f>
        <v>0</v>
      </c>
      <c r="F76" t="s">
        <v>36</v>
      </c>
      <c r="G76">
        <v>132</v>
      </c>
      <c r="H76" t="s">
        <v>45</v>
      </c>
      <c r="I76">
        <v>6</v>
      </c>
      <c r="J76" t="str">
        <f>IF(AND(HR_Data[[#This Row],[Attrition]]="Yes",HR_Data[[#This Row],[YearsAtCompany]]&lt;2),"Yes","No")</f>
        <v>No</v>
      </c>
      <c r="K76">
        <v>3</v>
      </c>
      <c r="L76" t="s">
        <v>38</v>
      </c>
      <c r="M76">
        <v>1</v>
      </c>
      <c r="N76">
        <v>97</v>
      </c>
      <c r="P76">
        <v>2</v>
      </c>
      <c r="Q76" t="s">
        <v>39</v>
      </c>
      <c r="R76">
        <v>55</v>
      </c>
      <c r="S76">
        <v>4</v>
      </c>
      <c r="T76">
        <v>1</v>
      </c>
      <c r="U76" t="s">
        <v>50</v>
      </c>
      <c r="V76">
        <v>4</v>
      </c>
      <c r="W76" t="s">
        <v>48</v>
      </c>
      <c r="X76">
        <v>3038</v>
      </c>
      <c r="Y76" t="str">
        <f>IF(AND(HR_Data[[#This Row],[OverTime]]="Yes",HR_Data[[#This Row],[JobSatisfaction]]&lt;=2,HR_Data[[#This Row],[MonthlyIncome]]&lt;AVERAGE(HR_Data[MonthlyIncome])),
"High Risk",
IF(OR(HR_Data[[#This Row],[OverTime]]="Yes",HR_Data[[#This Row],[JobSatisfaction]]&lt;=2),
"Medium Risk",
"Low Risk"))</f>
        <v>Low Risk</v>
      </c>
      <c r="Z76" t="str">
        <f>IF(HR_Data[[#This Row],[MonthlyIncome]]&lt;3000,"Low",IF(HR_Data[[#This Row],[MonthlyIncome]]&lt;7000,"Medium","High"))</f>
        <v>Medium</v>
      </c>
      <c r="AA76" s="5">
        <f>IF(HR_Data[[#This Row],[OverTime]]="Yes",1,0)</f>
        <v>0</v>
      </c>
      <c r="AB76" s="5">
        <f>IF(HR_Data[[#This Row],[JobSatisfaction]]&lt;=2,1,0)</f>
        <v>0</v>
      </c>
      <c r="AC76" s="5">
        <f>IF(HR_Data[[#This Row],[WorkLifeBalance]]&lt;=2,1,0)</f>
        <v>0</v>
      </c>
      <c r="AD76" s="5">
        <f>IF(HR_Data[[#This Row],[MonthlyIncome]]&lt;AVERAGE(HR_Data[MonthlyIncome]),1,0)</f>
        <v>1</v>
      </c>
      <c r="AE76">
        <v>22002</v>
      </c>
      <c r="AF76">
        <v>3</v>
      </c>
      <c r="AG76" t="s">
        <v>42</v>
      </c>
      <c r="AH76" t="s">
        <v>43</v>
      </c>
      <c r="AI76">
        <v>12</v>
      </c>
      <c r="AJ76">
        <v>3</v>
      </c>
      <c r="AK76">
        <v>2</v>
      </c>
      <c r="AL76">
        <f>IF(HR_Data[[#This Row],[OverTime]]="Yes",2,0)
+IF(HR_Data[[#This Row],[WorkLifeBalance]]&lt;=2,2,0)
+IF(HR_Data[[#This Row],[MonthlyIncome]]&lt;5000,2,0)
+IF(HR_Data[[#This Row],[JobSatisfaction]]&lt;=2,1,0)
+IF(HR_Data[[#This Row],[EnvironmentSatisfaction]]&lt;=2,1,0)
+IF(HR_Data[[#This Row],[YearsAtCompany]]&lt;2,2,0)</f>
        <v>5</v>
      </c>
      <c r="AM76" t="str">
        <f>IF(HR_Data[[#This Row],[RiskScore2]]&gt;=6,"High",
IF(HR_Data[[#This Row],[RiskScore2]]&gt;=3,"Medium","Low"))</f>
        <v>Medium</v>
      </c>
      <c r="AN76">
        <v>80</v>
      </c>
      <c r="AO76">
        <v>0</v>
      </c>
      <c r="AP76">
        <v>5</v>
      </c>
      <c r="AQ76">
        <v>3</v>
      </c>
      <c r="AR76">
        <v>3</v>
      </c>
      <c r="AS76">
        <v>1</v>
      </c>
      <c r="AT76">
        <v>0</v>
      </c>
      <c r="AU76">
        <v>0</v>
      </c>
      <c r="AV76">
        <v>0</v>
      </c>
    </row>
    <row r="77" spans="1:48">
      <c r="A77">
        <v>31</v>
      </c>
      <c r="B77" t="str">
        <f>IF(HR_Data[[#This Row],[Age]]&lt;25,"&lt;25",
IF(HR_Data[[#This Row],[Age]]&lt;35,"25–34",
IF(HR_Data[[#This Row],[Age]]&lt;45,"35–44",
IF(HR_Data[[#This Row],[Age]]&lt;55,"45–54","55+"))))</f>
        <v>25–34</v>
      </c>
      <c r="C77" t="s">
        <v>43</v>
      </c>
      <c r="D77">
        <f>(HR[[#This Row],[OverTimeFlag]]*3+HR[[#This Row],[LowJobSatisFlag]]*5+HR[[#This Row],[LowWLBFlag]]*4+HR[[#This Row],[LowSalaryFlag]]*3+HR[[#This Row],[LowEnviFlag]]*4+HR[[#This Row],[LowProFlag]]*1)</f>
        <v>3</v>
      </c>
      <c r="E77">
        <f>HR_Data[[#This Row],[OvertimeFlag]] + HR_Data[[#This Row],[LowSatisfactionFlag]] + HR_Data[[#This Row],[LowWorkLifeBalanceFlag]]</f>
        <v>0</v>
      </c>
      <c r="F77" t="s">
        <v>36</v>
      </c>
      <c r="G77">
        <v>746</v>
      </c>
      <c r="H77" t="s">
        <v>45</v>
      </c>
      <c r="I77">
        <v>8</v>
      </c>
      <c r="J77" t="str">
        <f>IF(AND(HR_Data[[#This Row],[Attrition]]="Yes",HR_Data[[#This Row],[YearsAtCompany]]&lt;2),"Yes","No")</f>
        <v>No</v>
      </c>
      <c r="K77">
        <v>4</v>
      </c>
      <c r="L77" t="s">
        <v>38</v>
      </c>
      <c r="M77">
        <v>1</v>
      </c>
      <c r="N77">
        <v>98</v>
      </c>
      <c r="P77">
        <v>3</v>
      </c>
      <c r="Q77" t="s">
        <v>39</v>
      </c>
      <c r="R77">
        <v>61</v>
      </c>
      <c r="S77">
        <v>3</v>
      </c>
      <c r="T77">
        <v>2</v>
      </c>
      <c r="U77" t="s">
        <v>53</v>
      </c>
      <c r="V77">
        <v>4</v>
      </c>
      <c r="W77" t="s">
        <v>41</v>
      </c>
      <c r="X77">
        <v>4424</v>
      </c>
      <c r="Y77" t="str">
        <f>IF(AND(HR_Data[[#This Row],[OverTime]]="Yes",HR_Data[[#This Row],[JobSatisfaction]]&lt;=2,HR_Data[[#This Row],[MonthlyIncome]]&lt;AVERAGE(HR_Data[MonthlyIncome])),
"High Risk",
IF(OR(HR_Data[[#This Row],[OverTime]]="Yes",HR_Data[[#This Row],[JobSatisfaction]]&lt;=2),
"Medium Risk",
"Low Risk"))</f>
        <v>Low Risk</v>
      </c>
      <c r="Z77" t="str">
        <f>IF(HR_Data[[#This Row],[MonthlyIncome]]&lt;3000,"Low",IF(HR_Data[[#This Row],[MonthlyIncome]]&lt;7000,"Medium","High"))</f>
        <v>Medium</v>
      </c>
      <c r="AA77" s="5">
        <f>IF(HR_Data[[#This Row],[OverTime]]="Yes",1,0)</f>
        <v>0</v>
      </c>
      <c r="AB77" s="5">
        <f>IF(HR_Data[[#This Row],[JobSatisfaction]]&lt;=2,1,0)</f>
        <v>0</v>
      </c>
      <c r="AC77" s="5">
        <f>IF(HR_Data[[#This Row],[WorkLifeBalance]]&lt;=2,1,0)</f>
        <v>0</v>
      </c>
      <c r="AD77" s="5">
        <f>IF(HR_Data[[#This Row],[MonthlyIncome]]&lt;AVERAGE(HR_Data[MonthlyIncome]),1,0)</f>
        <v>1</v>
      </c>
      <c r="AE77">
        <v>20682</v>
      </c>
      <c r="AF77">
        <v>1</v>
      </c>
      <c r="AG77" t="s">
        <v>42</v>
      </c>
      <c r="AH77" t="s">
        <v>43</v>
      </c>
      <c r="AI77">
        <v>23</v>
      </c>
      <c r="AJ77">
        <v>4</v>
      </c>
      <c r="AK77">
        <v>4</v>
      </c>
      <c r="AL77">
        <f>IF(HR_Data[[#This Row],[OverTime]]="Yes",2,0)
+IF(HR_Data[[#This Row],[WorkLifeBalance]]&lt;=2,2,0)
+IF(HR_Data[[#This Row],[MonthlyIncome]]&lt;5000,2,0)
+IF(HR_Data[[#This Row],[JobSatisfaction]]&lt;=2,1,0)
+IF(HR_Data[[#This Row],[EnvironmentSatisfaction]]&lt;=2,1,0)
+IF(HR_Data[[#This Row],[YearsAtCompany]]&lt;2,2,0)</f>
        <v>2</v>
      </c>
      <c r="AM77" t="str">
        <f>IF(HR_Data[[#This Row],[RiskScore2]]&gt;=6,"High",
IF(HR_Data[[#This Row],[RiskScore2]]&gt;=3,"Medium","Low"))</f>
        <v>Low</v>
      </c>
      <c r="AN77">
        <v>80</v>
      </c>
      <c r="AO77">
        <v>0</v>
      </c>
      <c r="AP77">
        <v>11</v>
      </c>
      <c r="AQ77">
        <v>2</v>
      </c>
      <c r="AR77">
        <v>3</v>
      </c>
      <c r="AS77">
        <v>11</v>
      </c>
      <c r="AT77">
        <v>7</v>
      </c>
      <c r="AU77">
        <v>1</v>
      </c>
      <c r="AV77">
        <v>8</v>
      </c>
    </row>
    <row r="78" spans="1:48">
      <c r="A78">
        <v>35</v>
      </c>
      <c r="B78" t="str">
        <f>IF(HR_Data[[#This Row],[Age]]&lt;25,"&lt;25",
IF(HR_Data[[#This Row],[Age]]&lt;35,"25–34",
IF(HR_Data[[#This Row],[Age]]&lt;45,"35–44",
IF(HR_Data[[#This Row],[Age]]&lt;55,"45–54","55+"))))</f>
        <v>35–44</v>
      </c>
      <c r="C78" t="s">
        <v>43</v>
      </c>
      <c r="D78">
        <f>(HR[[#This Row],[OverTimeFlag]]*3+HR[[#This Row],[LowJobSatisFlag]]*5+HR[[#This Row],[LowWLBFlag]]*4+HR[[#This Row],[LowSalaryFlag]]*3+HR[[#This Row],[LowEnviFlag]]*4+HR[[#This Row],[LowProFlag]]*1)</f>
        <v>8</v>
      </c>
      <c r="E78">
        <f>HR_Data[[#This Row],[OvertimeFlag]] + HR_Data[[#This Row],[LowSatisfactionFlag]] + HR_Data[[#This Row],[LowWorkLifeBalanceFlag]]</f>
        <v>1</v>
      </c>
      <c r="F78" t="s">
        <v>36</v>
      </c>
      <c r="G78">
        <v>776</v>
      </c>
      <c r="H78" t="s">
        <v>37</v>
      </c>
      <c r="I78">
        <v>1</v>
      </c>
      <c r="J78" t="str">
        <f>IF(AND(HR_Data[[#This Row],[Attrition]]="Yes",HR_Data[[#This Row],[YearsAtCompany]]&lt;2),"Yes","No")</f>
        <v>No</v>
      </c>
      <c r="K78">
        <v>4</v>
      </c>
      <c r="L78" t="s">
        <v>59</v>
      </c>
      <c r="M78">
        <v>1</v>
      </c>
      <c r="N78">
        <v>100</v>
      </c>
      <c r="P78">
        <v>3</v>
      </c>
      <c r="Q78" t="s">
        <v>46</v>
      </c>
      <c r="R78">
        <v>32</v>
      </c>
      <c r="S78">
        <v>2</v>
      </c>
      <c r="T78">
        <v>2</v>
      </c>
      <c r="U78" t="s">
        <v>40</v>
      </c>
      <c r="V78">
        <v>1</v>
      </c>
      <c r="W78" t="s">
        <v>41</v>
      </c>
      <c r="X78">
        <v>4312</v>
      </c>
      <c r="Y78" t="str">
        <f>IF(AND(HR_Data[[#This Row],[OverTime]]="Yes",HR_Data[[#This Row],[JobSatisfaction]]&lt;=2,HR_Data[[#This Row],[MonthlyIncome]]&lt;AVERAGE(HR_Data[MonthlyIncome])),
"High Risk",
IF(OR(HR_Data[[#This Row],[OverTime]]="Yes",HR_Data[[#This Row],[JobSatisfaction]]&lt;=2),
"Medium Risk",
"Low Risk"))</f>
        <v>Medium Risk</v>
      </c>
      <c r="Z78" t="str">
        <f>IF(HR_Data[[#This Row],[MonthlyIncome]]&lt;3000,"Low",IF(HR_Data[[#This Row],[MonthlyIncome]]&lt;7000,"Medium","High"))</f>
        <v>Medium</v>
      </c>
      <c r="AA78" s="5">
        <f>IF(HR_Data[[#This Row],[OverTime]]="Yes",1,0)</f>
        <v>0</v>
      </c>
      <c r="AB78" s="5">
        <f>IF(HR_Data[[#This Row],[JobSatisfaction]]&lt;=2,1,0)</f>
        <v>1</v>
      </c>
      <c r="AC78" s="5">
        <f>IF(HR_Data[[#This Row],[WorkLifeBalance]]&lt;=2,1,0)</f>
        <v>0</v>
      </c>
      <c r="AD78" s="5">
        <f>IF(HR_Data[[#This Row],[MonthlyIncome]]&lt;AVERAGE(HR_Data[MonthlyIncome]),1,0)</f>
        <v>1</v>
      </c>
      <c r="AE78">
        <v>23016</v>
      </c>
      <c r="AF78">
        <v>0</v>
      </c>
      <c r="AG78" t="s">
        <v>42</v>
      </c>
      <c r="AH78" t="s">
        <v>43</v>
      </c>
      <c r="AI78">
        <v>14</v>
      </c>
      <c r="AJ78">
        <v>3</v>
      </c>
      <c r="AK78">
        <v>2</v>
      </c>
      <c r="AL78">
        <f>IF(HR_Data[[#This Row],[OverTime]]="Yes",2,0)
+IF(HR_Data[[#This Row],[WorkLifeBalance]]&lt;=2,2,0)
+IF(HR_Data[[#This Row],[MonthlyIncome]]&lt;5000,2,0)
+IF(HR_Data[[#This Row],[JobSatisfaction]]&lt;=2,1,0)
+IF(HR_Data[[#This Row],[EnvironmentSatisfaction]]&lt;=2,1,0)
+IF(HR_Data[[#This Row],[YearsAtCompany]]&lt;2,2,0)</f>
        <v>3</v>
      </c>
      <c r="AM78" t="str">
        <f>IF(HR_Data[[#This Row],[RiskScore2]]&gt;=6,"High",
IF(HR_Data[[#This Row],[RiskScore2]]&gt;=3,"Medium","Low"))</f>
        <v>Medium</v>
      </c>
      <c r="AN78">
        <v>80</v>
      </c>
      <c r="AO78">
        <v>0</v>
      </c>
      <c r="AP78">
        <v>16</v>
      </c>
      <c r="AQ78">
        <v>2</v>
      </c>
      <c r="AR78">
        <v>3</v>
      </c>
      <c r="AS78">
        <v>15</v>
      </c>
      <c r="AT78">
        <v>13</v>
      </c>
      <c r="AU78">
        <v>2</v>
      </c>
      <c r="AV78">
        <v>8</v>
      </c>
    </row>
    <row r="79" spans="1:48">
      <c r="A79">
        <v>45</v>
      </c>
      <c r="B79" t="str">
        <f>IF(HR_Data[[#This Row],[Age]]&lt;25,"&lt;25",
IF(HR_Data[[#This Row],[Age]]&lt;35,"25–34",
IF(HR_Data[[#This Row],[Age]]&lt;45,"35–44",
IF(HR_Data[[#This Row],[Age]]&lt;55,"45–54","55+"))))</f>
        <v>45–54</v>
      </c>
      <c r="C79" t="s">
        <v>43</v>
      </c>
      <c r="D79">
        <f>(HR[[#This Row],[OverTimeFlag]]*3+HR[[#This Row],[LowJobSatisFlag]]*5+HR[[#This Row],[LowWLBFlag]]*4+HR[[#This Row],[LowSalaryFlag]]*3+HR[[#This Row],[LowEnviFlag]]*4+HR[[#This Row],[LowProFlag]]*1)</f>
        <v>8</v>
      </c>
      <c r="E79">
        <f>HR_Data[[#This Row],[OvertimeFlag]] + HR_Data[[#This Row],[LowSatisfactionFlag]] + HR_Data[[#This Row],[LowWorkLifeBalanceFlag]]</f>
        <v>2</v>
      </c>
      <c r="F79" t="s">
        <v>36</v>
      </c>
      <c r="G79">
        <v>193</v>
      </c>
      <c r="H79" t="s">
        <v>45</v>
      </c>
      <c r="I79">
        <v>6</v>
      </c>
      <c r="J79" t="str">
        <f>IF(AND(HR_Data[[#This Row],[Attrition]]="Yes",HR_Data[[#This Row],[YearsAtCompany]]&lt;2),"Yes","No")</f>
        <v>No</v>
      </c>
      <c r="K79">
        <v>4</v>
      </c>
      <c r="L79" t="s">
        <v>49</v>
      </c>
      <c r="M79">
        <v>1</v>
      </c>
      <c r="N79">
        <v>101</v>
      </c>
      <c r="P79">
        <v>4</v>
      </c>
      <c r="Q79" t="s">
        <v>46</v>
      </c>
      <c r="R79">
        <v>52</v>
      </c>
      <c r="S79">
        <v>3</v>
      </c>
      <c r="T79">
        <v>3</v>
      </c>
      <c r="U79" t="s">
        <v>58</v>
      </c>
      <c r="V79">
        <v>1</v>
      </c>
      <c r="W79" t="s">
        <v>48</v>
      </c>
      <c r="X79">
        <v>13245</v>
      </c>
      <c r="Y79" t="str">
        <f>IF(AND(HR_Data[[#This Row],[OverTime]]="Yes",HR_Data[[#This Row],[JobSatisfaction]]&lt;=2,HR_Data[[#This Row],[MonthlyIncome]]&lt;AVERAGE(HR_Data[MonthlyIncome])),
"High Risk",
IF(OR(HR_Data[[#This Row],[OverTime]]="Yes",HR_Data[[#This Row],[JobSatisfaction]]&lt;=2),
"Medium Risk",
"Low Risk"))</f>
        <v>Medium Risk</v>
      </c>
      <c r="Z79" t="str">
        <f>IF(HR_Data[[#This Row],[MonthlyIncome]]&lt;3000,"Low",IF(HR_Data[[#This Row],[MonthlyIncome]]&lt;7000,"Medium","High"))</f>
        <v>High</v>
      </c>
      <c r="AA79" s="5">
        <f>IF(HR_Data[[#This Row],[OverTime]]="Yes",1,0)</f>
        <v>1</v>
      </c>
      <c r="AB79" s="5">
        <f>IF(HR_Data[[#This Row],[JobSatisfaction]]&lt;=2,1,0)</f>
        <v>1</v>
      </c>
      <c r="AC79" s="5">
        <f>IF(HR_Data[[#This Row],[WorkLifeBalance]]&lt;=2,1,0)</f>
        <v>0</v>
      </c>
      <c r="AD79" s="5">
        <f>IF(HR_Data[[#This Row],[MonthlyIncome]]&lt;AVERAGE(HR_Data[MonthlyIncome]),1,0)</f>
        <v>0</v>
      </c>
      <c r="AE79">
        <v>15067</v>
      </c>
      <c r="AF79">
        <v>4</v>
      </c>
      <c r="AG79" t="s">
        <v>42</v>
      </c>
      <c r="AH79" t="s">
        <v>35</v>
      </c>
      <c r="AI79">
        <v>14</v>
      </c>
      <c r="AJ79">
        <v>3</v>
      </c>
      <c r="AK79">
        <v>2</v>
      </c>
      <c r="AL79">
        <f>IF(HR_Data[[#This Row],[OverTime]]="Yes",2,0)
+IF(HR_Data[[#This Row],[WorkLifeBalance]]&lt;=2,2,0)
+IF(HR_Data[[#This Row],[MonthlyIncome]]&lt;5000,2,0)
+IF(HR_Data[[#This Row],[JobSatisfaction]]&lt;=2,1,0)
+IF(HR_Data[[#This Row],[EnvironmentSatisfaction]]&lt;=2,1,0)
+IF(HR_Data[[#This Row],[YearsAtCompany]]&lt;2,2,0)</f>
        <v>5</v>
      </c>
      <c r="AM79" t="str">
        <f>IF(HR_Data[[#This Row],[RiskScore2]]&gt;=6,"High",
IF(HR_Data[[#This Row],[RiskScore2]]&gt;=3,"Medium","Low"))</f>
        <v>Medium</v>
      </c>
      <c r="AN79">
        <v>80</v>
      </c>
      <c r="AO79">
        <v>0</v>
      </c>
      <c r="AP79">
        <v>17</v>
      </c>
      <c r="AQ79">
        <v>3</v>
      </c>
      <c r="AR79">
        <v>4</v>
      </c>
      <c r="AS79">
        <v>0</v>
      </c>
      <c r="AT79">
        <v>0</v>
      </c>
      <c r="AU79">
        <v>0</v>
      </c>
      <c r="AV79">
        <v>0</v>
      </c>
    </row>
    <row r="80" spans="1:48">
      <c r="A80">
        <v>37</v>
      </c>
      <c r="B80" t="str">
        <f>IF(HR_Data[[#This Row],[Age]]&lt;25,"&lt;25",
IF(HR_Data[[#This Row],[Age]]&lt;35,"25–34",
IF(HR_Data[[#This Row],[Age]]&lt;45,"35–44",
IF(HR_Data[[#This Row],[Age]]&lt;55,"45–54","55+"))))</f>
        <v>35–44</v>
      </c>
      <c r="C80" t="s">
        <v>43</v>
      </c>
      <c r="D80">
        <f>(HR[[#This Row],[OverTimeFlag]]*3+HR[[#This Row],[LowJobSatisFlag]]*5+HR[[#This Row],[LowWLBFlag]]*4+HR[[#This Row],[LowSalaryFlag]]*3+HR[[#This Row],[LowEnviFlag]]*4+HR[[#This Row],[LowProFlag]]*1)</f>
        <v>4</v>
      </c>
      <c r="E80">
        <f>HR_Data[[#This Row],[OvertimeFlag]] + HR_Data[[#This Row],[LowSatisfactionFlag]] + HR_Data[[#This Row],[LowWorkLifeBalanceFlag]]</f>
        <v>0</v>
      </c>
      <c r="F80" t="s">
        <v>36</v>
      </c>
      <c r="G80">
        <v>397</v>
      </c>
      <c r="H80" t="s">
        <v>45</v>
      </c>
      <c r="I80">
        <v>7</v>
      </c>
      <c r="J80" t="str">
        <f>IF(AND(HR_Data[[#This Row],[Attrition]]="Yes",HR_Data[[#This Row],[YearsAtCompany]]&lt;2),"Yes","No")</f>
        <v>No</v>
      </c>
      <c r="K80">
        <v>4</v>
      </c>
      <c r="L80" t="s">
        <v>51</v>
      </c>
      <c r="M80">
        <v>1</v>
      </c>
      <c r="N80">
        <v>102</v>
      </c>
      <c r="P80">
        <v>1</v>
      </c>
      <c r="Q80" t="s">
        <v>46</v>
      </c>
      <c r="R80">
        <v>30</v>
      </c>
      <c r="S80">
        <v>3</v>
      </c>
      <c r="T80">
        <v>3</v>
      </c>
      <c r="U80" t="s">
        <v>58</v>
      </c>
      <c r="V80">
        <v>3</v>
      </c>
      <c r="W80" t="s">
        <v>41</v>
      </c>
      <c r="X80">
        <v>13664</v>
      </c>
      <c r="Y80" t="str">
        <f>IF(AND(HR_Data[[#This Row],[OverTime]]="Yes",HR_Data[[#This Row],[JobSatisfaction]]&lt;=2,HR_Data[[#This Row],[MonthlyIncome]]&lt;AVERAGE(HR_Data[MonthlyIncome])),
"High Risk",
IF(OR(HR_Data[[#This Row],[OverTime]]="Yes",HR_Data[[#This Row],[JobSatisfaction]]&lt;=2),
"Medium Risk",
"Low Risk"))</f>
        <v>Low Risk</v>
      </c>
      <c r="Z80" t="str">
        <f>IF(HR_Data[[#This Row],[MonthlyIncome]]&lt;3000,"Low",IF(HR_Data[[#This Row],[MonthlyIncome]]&lt;7000,"Medium","High"))</f>
        <v>High</v>
      </c>
      <c r="AA80" s="5">
        <f>IF(HR_Data[[#This Row],[OverTime]]="Yes",1,0)</f>
        <v>0</v>
      </c>
      <c r="AB80" s="5">
        <f>IF(HR_Data[[#This Row],[JobSatisfaction]]&lt;=2,1,0)</f>
        <v>0</v>
      </c>
      <c r="AC80" s="5">
        <f>IF(HR_Data[[#This Row],[WorkLifeBalance]]&lt;=2,1,0)</f>
        <v>0</v>
      </c>
      <c r="AD80" s="5">
        <f>IF(HR_Data[[#This Row],[MonthlyIncome]]&lt;AVERAGE(HR_Data[MonthlyIncome]),1,0)</f>
        <v>0</v>
      </c>
      <c r="AE80">
        <v>25258</v>
      </c>
      <c r="AF80">
        <v>4</v>
      </c>
      <c r="AG80" t="s">
        <v>42</v>
      </c>
      <c r="AH80" t="s">
        <v>43</v>
      </c>
      <c r="AI80">
        <v>13</v>
      </c>
      <c r="AJ80">
        <v>3</v>
      </c>
      <c r="AK80">
        <v>1</v>
      </c>
      <c r="AL80">
        <f>IF(HR_Data[[#This Row],[OverTime]]="Yes",2,0)
+IF(HR_Data[[#This Row],[WorkLifeBalance]]&lt;=2,2,0)
+IF(HR_Data[[#This Row],[MonthlyIncome]]&lt;5000,2,0)
+IF(HR_Data[[#This Row],[JobSatisfaction]]&lt;=2,1,0)
+IF(HR_Data[[#This Row],[EnvironmentSatisfaction]]&lt;=2,1,0)
+IF(HR_Data[[#This Row],[YearsAtCompany]]&lt;2,2,0)</f>
        <v>1</v>
      </c>
      <c r="AM80" t="str">
        <f>IF(HR_Data[[#This Row],[RiskScore2]]&gt;=6,"High",
IF(HR_Data[[#This Row],[RiskScore2]]&gt;=3,"Medium","Low"))</f>
        <v>Low</v>
      </c>
      <c r="AN80">
        <v>80</v>
      </c>
      <c r="AO80">
        <v>0</v>
      </c>
      <c r="AP80">
        <v>16</v>
      </c>
      <c r="AQ80">
        <v>3</v>
      </c>
      <c r="AR80">
        <v>4</v>
      </c>
      <c r="AS80">
        <v>5</v>
      </c>
      <c r="AT80">
        <v>2</v>
      </c>
      <c r="AU80">
        <v>0</v>
      </c>
      <c r="AV80">
        <v>2</v>
      </c>
    </row>
    <row r="81" spans="1:48">
      <c r="A81">
        <v>46</v>
      </c>
      <c r="B81" t="str">
        <f>IF(HR_Data[[#This Row],[Age]]&lt;25,"&lt;25",
IF(HR_Data[[#This Row],[Age]]&lt;35,"25–34",
IF(HR_Data[[#This Row],[Age]]&lt;45,"35–44",
IF(HR_Data[[#This Row],[Age]]&lt;55,"45–54","55+"))))</f>
        <v>45–54</v>
      </c>
      <c r="C81" t="s">
        <v>43</v>
      </c>
      <c r="D81">
        <f>(HR[[#This Row],[OverTimeFlag]]*3+HR[[#This Row],[LowJobSatisFlag]]*5+HR[[#This Row],[LowWLBFlag]]*4+HR[[#This Row],[LowSalaryFlag]]*3+HR[[#This Row],[LowEnviFlag]]*4+HR[[#This Row],[LowProFlag]]*1)</f>
        <v>15</v>
      </c>
      <c r="E81">
        <f>HR_Data[[#This Row],[OvertimeFlag]] + HR_Data[[#This Row],[LowSatisfactionFlag]] + HR_Data[[#This Row],[LowWorkLifeBalanceFlag]]</f>
        <v>2</v>
      </c>
      <c r="F81" t="s">
        <v>36</v>
      </c>
      <c r="G81">
        <v>945</v>
      </c>
      <c r="H81" t="s">
        <v>61</v>
      </c>
      <c r="I81">
        <v>5</v>
      </c>
      <c r="J81" t="str">
        <f>IF(AND(HR_Data[[#This Row],[Attrition]]="Yes",HR_Data[[#This Row],[YearsAtCompany]]&lt;2),"Yes","No")</f>
        <v>No</v>
      </c>
      <c r="K81">
        <v>2</v>
      </c>
      <c r="L81" t="s">
        <v>51</v>
      </c>
      <c r="M81">
        <v>1</v>
      </c>
      <c r="N81">
        <v>103</v>
      </c>
      <c r="P81">
        <v>2</v>
      </c>
      <c r="Q81" t="s">
        <v>46</v>
      </c>
      <c r="R81">
        <v>80</v>
      </c>
      <c r="S81">
        <v>3</v>
      </c>
      <c r="T81">
        <v>2</v>
      </c>
      <c r="U81" t="s">
        <v>61</v>
      </c>
      <c r="V81">
        <v>2</v>
      </c>
      <c r="W81" t="s">
        <v>52</v>
      </c>
      <c r="X81">
        <v>5021</v>
      </c>
      <c r="Y81" t="str">
        <f>IF(AND(HR_Data[[#This Row],[OverTime]]="Yes",HR_Data[[#This Row],[JobSatisfaction]]&lt;=2,HR_Data[[#This Row],[MonthlyIncome]]&lt;AVERAGE(HR_Data[MonthlyIncome])),
"High Risk",
IF(OR(HR_Data[[#This Row],[OverTime]]="Yes",HR_Data[[#This Row],[JobSatisfaction]]&lt;=2),
"Medium Risk",
"Low Risk"))</f>
        <v>High Risk</v>
      </c>
      <c r="Z81" t="str">
        <f>IF(HR_Data[[#This Row],[MonthlyIncome]]&lt;3000,"Low",IF(HR_Data[[#This Row],[MonthlyIncome]]&lt;7000,"Medium","High"))</f>
        <v>Medium</v>
      </c>
      <c r="AA81" s="5">
        <f>IF(HR_Data[[#This Row],[OverTime]]="Yes",1,0)</f>
        <v>1</v>
      </c>
      <c r="AB81" s="5">
        <f>IF(HR_Data[[#This Row],[JobSatisfaction]]&lt;=2,1,0)</f>
        <v>1</v>
      </c>
      <c r="AC81" s="5">
        <f>IF(HR_Data[[#This Row],[WorkLifeBalance]]&lt;=2,1,0)</f>
        <v>0</v>
      </c>
      <c r="AD81" s="5">
        <f>IF(HR_Data[[#This Row],[MonthlyIncome]]&lt;AVERAGE(HR_Data[MonthlyIncome]),1,0)</f>
        <v>1</v>
      </c>
      <c r="AE81">
        <v>10425</v>
      </c>
      <c r="AF81">
        <v>8</v>
      </c>
      <c r="AG81" t="s">
        <v>42</v>
      </c>
      <c r="AH81" t="s">
        <v>35</v>
      </c>
      <c r="AI81">
        <v>22</v>
      </c>
      <c r="AJ81">
        <v>4</v>
      </c>
      <c r="AK81">
        <v>4</v>
      </c>
      <c r="AL81">
        <f>IF(HR_Data[[#This Row],[OverTime]]="Yes",2,0)
+IF(HR_Data[[#This Row],[WorkLifeBalance]]&lt;=2,2,0)
+IF(HR_Data[[#This Row],[MonthlyIncome]]&lt;5000,2,0)
+IF(HR_Data[[#This Row],[JobSatisfaction]]&lt;=2,1,0)
+IF(HR_Data[[#This Row],[EnvironmentSatisfaction]]&lt;=2,1,0)
+IF(HR_Data[[#This Row],[YearsAtCompany]]&lt;2,2,0)</f>
        <v>4</v>
      </c>
      <c r="AM81" t="str">
        <f>IF(HR_Data[[#This Row],[RiskScore2]]&gt;=6,"High",
IF(HR_Data[[#This Row],[RiskScore2]]&gt;=3,"Medium","Low"))</f>
        <v>Medium</v>
      </c>
      <c r="AN81">
        <v>80</v>
      </c>
      <c r="AO81">
        <v>1</v>
      </c>
      <c r="AP81">
        <v>16</v>
      </c>
      <c r="AQ81">
        <v>2</v>
      </c>
      <c r="AR81">
        <v>3</v>
      </c>
      <c r="AS81">
        <v>4</v>
      </c>
      <c r="AT81">
        <v>2</v>
      </c>
      <c r="AU81">
        <v>0</v>
      </c>
      <c r="AV81">
        <v>2</v>
      </c>
    </row>
    <row r="82" spans="1:48">
      <c r="A82">
        <v>30</v>
      </c>
      <c r="B82" t="str">
        <f>IF(HR_Data[[#This Row],[Age]]&lt;25,"&lt;25",
IF(HR_Data[[#This Row],[Age]]&lt;35,"25–34",
IF(HR_Data[[#This Row],[Age]]&lt;45,"35–44",
IF(HR_Data[[#This Row],[Age]]&lt;55,"45–54","55+"))))</f>
        <v>25–34</v>
      </c>
      <c r="C82" t="s">
        <v>43</v>
      </c>
      <c r="D82">
        <f>(HR[[#This Row],[OverTimeFlag]]*3+HR[[#This Row],[LowJobSatisFlag]]*5+HR[[#This Row],[LowWLBFlag]]*4+HR[[#This Row],[LowSalaryFlag]]*3+HR[[#This Row],[LowEnviFlag]]*4+HR[[#This Row],[LowProFlag]]*1)</f>
        <v>10</v>
      </c>
      <c r="E82">
        <f>HR_Data[[#This Row],[OvertimeFlag]] + HR_Data[[#This Row],[LowSatisfactionFlag]] + HR_Data[[#This Row],[LowWorkLifeBalanceFlag]]</f>
        <v>2</v>
      </c>
      <c r="F82" t="s">
        <v>36</v>
      </c>
      <c r="G82">
        <v>852</v>
      </c>
      <c r="H82" t="s">
        <v>45</v>
      </c>
      <c r="I82">
        <v>1</v>
      </c>
      <c r="J82" t="str">
        <f>IF(AND(HR_Data[[#This Row],[Attrition]]="Yes",HR_Data[[#This Row],[YearsAtCompany]]&lt;2),"Yes","No")</f>
        <v>No</v>
      </c>
      <c r="K82">
        <v>1</v>
      </c>
      <c r="L82" t="s">
        <v>38</v>
      </c>
      <c r="M82">
        <v>1</v>
      </c>
      <c r="N82">
        <v>104</v>
      </c>
      <c r="P82">
        <v>4</v>
      </c>
      <c r="Q82" t="s">
        <v>46</v>
      </c>
      <c r="R82">
        <v>55</v>
      </c>
      <c r="S82">
        <v>2</v>
      </c>
      <c r="T82">
        <v>2</v>
      </c>
      <c r="U82" t="s">
        <v>50</v>
      </c>
      <c r="V82">
        <v>4</v>
      </c>
      <c r="W82" t="s">
        <v>48</v>
      </c>
      <c r="X82">
        <v>5126</v>
      </c>
      <c r="Y82" t="str">
        <f>IF(AND(HR_Data[[#This Row],[OverTime]]="Yes",HR_Data[[#This Row],[JobSatisfaction]]&lt;=2,HR_Data[[#This Row],[MonthlyIncome]]&lt;AVERAGE(HR_Data[MonthlyIncome])),
"High Risk",
IF(OR(HR_Data[[#This Row],[OverTime]]="Yes",HR_Data[[#This Row],[JobSatisfaction]]&lt;=2),
"Medium Risk",
"Low Risk"))</f>
        <v>Medium Risk</v>
      </c>
      <c r="Z82" t="str">
        <f>IF(HR_Data[[#This Row],[MonthlyIncome]]&lt;3000,"Low",IF(HR_Data[[#This Row],[MonthlyIncome]]&lt;7000,"Medium","High"))</f>
        <v>Medium</v>
      </c>
      <c r="AA82" s="5">
        <f>IF(HR_Data[[#This Row],[OverTime]]="Yes",1,0)</f>
        <v>1</v>
      </c>
      <c r="AB82" s="5">
        <f>IF(HR_Data[[#This Row],[JobSatisfaction]]&lt;=2,1,0)</f>
        <v>0</v>
      </c>
      <c r="AC82" s="5">
        <f>IF(HR_Data[[#This Row],[WorkLifeBalance]]&lt;=2,1,0)</f>
        <v>1</v>
      </c>
      <c r="AD82" s="5">
        <f>IF(HR_Data[[#This Row],[MonthlyIncome]]&lt;AVERAGE(HR_Data[MonthlyIncome]),1,0)</f>
        <v>1</v>
      </c>
      <c r="AE82">
        <v>15998</v>
      </c>
      <c r="AF82">
        <v>1</v>
      </c>
      <c r="AG82" t="s">
        <v>42</v>
      </c>
      <c r="AH82" t="s">
        <v>35</v>
      </c>
      <c r="AI82">
        <v>12</v>
      </c>
      <c r="AJ82">
        <v>3</v>
      </c>
      <c r="AK82">
        <v>3</v>
      </c>
      <c r="AL82">
        <f>IF(HR_Data[[#This Row],[OverTime]]="Yes",2,0)
+IF(HR_Data[[#This Row],[WorkLifeBalance]]&lt;=2,2,0)
+IF(HR_Data[[#This Row],[MonthlyIncome]]&lt;5000,2,0)
+IF(HR_Data[[#This Row],[JobSatisfaction]]&lt;=2,1,0)
+IF(HR_Data[[#This Row],[EnvironmentSatisfaction]]&lt;=2,1,0)
+IF(HR_Data[[#This Row],[YearsAtCompany]]&lt;2,2,0)</f>
        <v>4</v>
      </c>
      <c r="AM82" t="str">
        <f>IF(HR_Data[[#This Row],[RiskScore2]]&gt;=6,"High",
IF(HR_Data[[#This Row],[RiskScore2]]&gt;=3,"Medium","Low"))</f>
        <v>Medium</v>
      </c>
      <c r="AN82">
        <v>80</v>
      </c>
      <c r="AO82">
        <v>2</v>
      </c>
      <c r="AP82">
        <v>10</v>
      </c>
      <c r="AQ82">
        <v>1</v>
      </c>
      <c r="AR82">
        <v>2</v>
      </c>
      <c r="AS82">
        <v>10</v>
      </c>
      <c r="AT82">
        <v>8</v>
      </c>
      <c r="AU82">
        <v>3</v>
      </c>
      <c r="AV82">
        <v>0</v>
      </c>
    </row>
    <row r="83" spans="1:48">
      <c r="A83">
        <v>35</v>
      </c>
      <c r="B83" t="str">
        <f>IF(HR_Data[[#This Row],[Age]]&lt;25,"&lt;25",
IF(HR_Data[[#This Row],[Age]]&lt;35,"25–34",
IF(HR_Data[[#This Row],[Age]]&lt;45,"35–44",
IF(HR_Data[[#This Row],[Age]]&lt;55,"45–54","55+"))))</f>
        <v>35–44</v>
      </c>
      <c r="C83" t="s">
        <v>43</v>
      </c>
      <c r="D83">
        <f>(HR[[#This Row],[OverTimeFlag]]*3+HR[[#This Row],[LowJobSatisFlag]]*5+HR[[#This Row],[LowWLBFlag]]*4+HR[[#This Row],[LowSalaryFlag]]*3+HR[[#This Row],[LowEnviFlag]]*4+HR[[#This Row],[LowProFlag]]*1)</f>
        <v>7</v>
      </c>
      <c r="E83">
        <f>HR_Data[[#This Row],[OvertimeFlag]] + HR_Data[[#This Row],[LowSatisfactionFlag]] + HR_Data[[#This Row],[LowWorkLifeBalanceFlag]]</f>
        <v>0</v>
      </c>
      <c r="F83" t="s">
        <v>36</v>
      </c>
      <c r="G83">
        <v>1214</v>
      </c>
      <c r="H83" t="s">
        <v>45</v>
      </c>
      <c r="I83">
        <v>1</v>
      </c>
      <c r="J83" t="str">
        <f>IF(AND(HR_Data[[#This Row],[Attrition]]="Yes",HR_Data[[#This Row],[YearsAtCompany]]&lt;2),"Yes","No")</f>
        <v>No</v>
      </c>
      <c r="K83">
        <v>3</v>
      </c>
      <c r="L83" t="s">
        <v>51</v>
      </c>
      <c r="M83">
        <v>1</v>
      </c>
      <c r="N83">
        <v>105</v>
      </c>
      <c r="P83">
        <v>2</v>
      </c>
      <c r="Q83" t="s">
        <v>46</v>
      </c>
      <c r="R83">
        <v>30</v>
      </c>
      <c r="S83">
        <v>2</v>
      </c>
      <c r="T83">
        <v>1</v>
      </c>
      <c r="U83" t="s">
        <v>47</v>
      </c>
      <c r="V83">
        <v>3</v>
      </c>
      <c r="W83" t="s">
        <v>41</v>
      </c>
      <c r="X83">
        <v>2859</v>
      </c>
      <c r="Y83" t="str">
        <f>IF(AND(HR_Data[[#This Row],[OverTime]]="Yes",HR_Data[[#This Row],[JobSatisfaction]]&lt;=2,HR_Data[[#This Row],[MonthlyIncome]]&lt;AVERAGE(HR_Data[MonthlyIncome])),
"High Risk",
IF(OR(HR_Data[[#This Row],[OverTime]]="Yes",HR_Data[[#This Row],[JobSatisfaction]]&lt;=2),
"Medium Risk",
"Low Risk"))</f>
        <v>Low Risk</v>
      </c>
      <c r="Z83" t="str">
        <f>IF(HR_Data[[#This Row],[MonthlyIncome]]&lt;3000,"Low",IF(HR_Data[[#This Row],[MonthlyIncome]]&lt;7000,"Medium","High"))</f>
        <v>Low</v>
      </c>
      <c r="AA83" s="5">
        <f>IF(HR_Data[[#This Row],[OverTime]]="Yes",1,0)</f>
        <v>0</v>
      </c>
      <c r="AB83" s="5">
        <f>IF(HR_Data[[#This Row],[JobSatisfaction]]&lt;=2,1,0)</f>
        <v>0</v>
      </c>
      <c r="AC83" s="5">
        <f>IF(HR_Data[[#This Row],[WorkLifeBalance]]&lt;=2,1,0)</f>
        <v>0</v>
      </c>
      <c r="AD83" s="5">
        <f>IF(HR_Data[[#This Row],[MonthlyIncome]]&lt;AVERAGE(HR_Data[MonthlyIncome]),1,0)</f>
        <v>1</v>
      </c>
      <c r="AE83">
        <v>26278</v>
      </c>
      <c r="AF83">
        <v>1</v>
      </c>
      <c r="AG83" t="s">
        <v>42</v>
      </c>
      <c r="AH83" t="s">
        <v>43</v>
      </c>
      <c r="AI83">
        <v>18</v>
      </c>
      <c r="AJ83">
        <v>3</v>
      </c>
      <c r="AK83">
        <v>1</v>
      </c>
      <c r="AL83">
        <f>IF(HR_Data[[#This Row],[OverTime]]="Yes",2,0)
+IF(HR_Data[[#This Row],[WorkLifeBalance]]&lt;=2,2,0)
+IF(HR_Data[[#This Row],[MonthlyIncome]]&lt;5000,2,0)
+IF(HR_Data[[#This Row],[JobSatisfaction]]&lt;=2,1,0)
+IF(HR_Data[[#This Row],[EnvironmentSatisfaction]]&lt;=2,1,0)
+IF(HR_Data[[#This Row],[YearsAtCompany]]&lt;2,2,0)</f>
        <v>3</v>
      </c>
      <c r="AM83" t="str">
        <f>IF(HR_Data[[#This Row],[RiskScore2]]&gt;=6,"High",
IF(HR_Data[[#This Row],[RiskScore2]]&gt;=3,"Medium","Low"))</f>
        <v>Medium</v>
      </c>
      <c r="AN83">
        <v>80</v>
      </c>
      <c r="AO83">
        <v>0</v>
      </c>
      <c r="AP83">
        <v>6</v>
      </c>
      <c r="AQ83">
        <v>3</v>
      </c>
      <c r="AR83">
        <v>3</v>
      </c>
      <c r="AS83">
        <v>6</v>
      </c>
      <c r="AT83">
        <v>4</v>
      </c>
      <c r="AU83">
        <v>0</v>
      </c>
      <c r="AV83">
        <v>4</v>
      </c>
    </row>
    <row r="84" spans="1:48">
      <c r="A84">
        <v>55</v>
      </c>
      <c r="B84" t="str">
        <f>IF(HR_Data[[#This Row],[Age]]&lt;25,"&lt;25",
IF(HR_Data[[#This Row],[Age]]&lt;35,"25–34",
IF(HR_Data[[#This Row],[Age]]&lt;45,"35–44",
IF(HR_Data[[#This Row],[Age]]&lt;55,"45–54","55+"))))</f>
        <v>55+</v>
      </c>
      <c r="C84" t="s">
        <v>43</v>
      </c>
      <c r="D84">
        <f>(HR[[#This Row],[OverTimeFlag]]*3+HR[[#This Row],[LowJobSatisFlag]]*5+HR[[#This Row],[LowWLBFlag]]*4+HR[[#This Row],[LowSalaryFlag]]*3+HR[[#This Row],[LowEnviFlag]]*4+HR[[#This Row],[LowProFlag]]*1)</f>
        <v>4</v>
      </c>
      <c r="E84">
        <f>HR_Data[[#This Row],[OvertimeFlag]] + HR_Data[[#This Row],[LowSatisfactionFlag]] + HR_Data[[#This Row],[LowWorkLifeBalanceFlag]]</f>
        <v>0</v>
      </c>
      <c r="F84" t="s">
        <v>36</v>
      </c>
      <c r="G84">
        <v>111</v>
      </c>
      <c r="H84" t="s">
        <v>37</v>
      </c>
      <c r="I84">
        <v>1</v>
      </c>
      <c r="J84" t="str">
        <f>IF(AND(HR_Data[[#This Row],[Attrition]]="Yes",HR_Data[[#This Row],[YearsAtCompany]]&lt;2),"Yes","No")</f>
        <v>No</v>
      </c>
      <c r="K84">
        <v>2</v>
      </c>
      <c r="L84" t="s">
        <v>38</v>
      </c>
      <c r="M84">
        <v>1</v>
      </c>
      <c r="N84">
        <v>106</v>
      </c>
      <c r="P84">
        <v>1</v>
      </c>
      <c r="Q84" t="s">
        <v>46</v>
      </c>
      <c r="R84">
        <v>70</v>
      </c>
      <c r="S84">
        <v>3</v>
      </c>
      <c r="T84">
        <v>3</v>
      </c>
      <c r="U84" t="s">
        <v>40</v>
      </c>
      <c r="V84">
        <v>4</v>
      </c>
      <c r="W84" t="s">
        <v>48</v>
      </c>
      <c r="X84">
        <v>10239</v>
      </c>
      <c r="Y84" t="str">
        <f>IF(AND(HR_Data[[#This Row],[OverTime]]="Yes",HR_Data[[#This Row],[JobSatisfaction]]&lt;=2,HR_Data[[#This Row],[MonthlyIncome]]&lt;AVERAGE(HR_Data[MonthlyIncome])),
"High Risk",
IF(OR(HR_Data[[#This Row],[OverTime]]="Yes",HR_Data[[#This Row],[JobSatisfaction]]&lt;=2),
"Medium Risk",
"Low Risk"))</f>
        <v>Low Risk</v>
      </c>
      <c r="Z84" t="str">
        <f>IF(HR_Data[[#This Row],[MonthlyIncome]]&lt;3000,"Low",IF(HR_Data[[#This Row],[MonthlyIncome]]&lt;7000,"Medium","High"))</f>
        <v>High</v>
      </c>
      <c r="AA84" s="5">
        <f>IF(HR_Data[[#This Row],[OverTime]]="Yes",1,0)</f>
        <v>0</v>
      </c>
      <c r="AB84" s="5">
        <f>IF(HR_Data[[#This Row],[JobSatisfaction]]&lt;=2,1,0)</f>
        <v>0</v>
      </c>
      <c r="AC84" s="5">
        <f>IF(HR_Data[[#This Row],[WorkLifeBalance]]&lt;=2,1,0)</f>
        <v>0</v>
      </c>
      <c r="AD84" s="5">
        <f>IF(HR_Data[[#This Row],[MonthlyIncome]]&lt;AVERAGE(HR_Data[MonthlyIncome]),1,0)</f>
        <v>0</v>
      </c>
      <c r="AE84">
        <v>18092</v>
      </c>
      <c r="AF84">
        <v>3</v>
      </c>
      <c r="AG84" t="s">
        <v>42</v>
      </c>
      <c r="AH84" t="s">
        <v>43</v>
      </c>
      <c r="AI84">
        <v>14</v>
      </c>
      <c r="AJ84">
        <v>3</v>
      </c>
      <c r="AK84">
        <v>4</v>
      </c>
      <c r="AL84">
        <f>IF(HR_Data[[#This Row],[OverTime]]="Yes",2,0)
+IF(HR_Data[[#This Row],[WorkLifeBalance]]&lt;=2,2,0)
+IF(HR_Data[[#This Row],[MonthlyIncome]]&lt;5000,2,0)
+IF(HR_Data[[#This Row],[JobSatisfaction]]&lt;=2,1,0)
+IF(HR_Data[[#This Row],[EnvironmentSatisfaction]]&lt;=2,1,0)
+IF(HR_Data[[#This Row],[YearsAtCompany]]&lt;2,2,0)</f>
        <v>3</v>
      </c>
      <c r="AM84" t="str">
        <f>IF(HR_Data[[#This Row],[RiskScore2]]&gt;=6,"High",
IF(HR_Data[[#This Row],[RiskScore2]]&gt;=3,"Medium","Low"))</f>
        <v>Medium</v>
      </c>
      <c r="AN84">
        <v>80</v>
      </c>
      <c r="AO84">
        <v>1</v>
      </c>
      <c r="AP84">
        <v>24</v>
      </c>
      <c r="AQ84">
        <v>4</v>
      </c>
      <c r="AR84">
        <v>3</v>
      </c>
      <c r="AS84">
        <v>1</v>
      </c>
      <c r="AT84">
        <v>0</v>
      </c>
      <c r="AU84">
        <v>1</v>
      </c>
      <c r="AV84">
        <v>0</v>
      </c>
    </row>
    <row r="85" spans="1:48">
      <c r="A85">
        <v>38</v>
      </c>
      <c r="B85" t="str">
        <f>IF(HR_Data[[#This Row],[Age]]&lt;25,"&lt;25",
IF(HR_Data[[#This Row],[Age]]&lt;35,"25–34",
IF(HR_Data[[#This Row],[Age]]&lt;45,"35–44",
IF(HR_Data[[#This Row],[Age]]&lt;55,"45–54","55+"))))</f>
        <v>35–44</v>
      </c>
      <c r="C85" t="s">
        <v>43</v>
      </c>
      <c r="D85">
        <f>(HR[[#This Row],[OverTimeFlag]]*3+HR[[#This Row],[LowJobSatisFlag]]*5+HR[[#This Row],[LowWLBFlag]]*4+HR[[#This Row],[LowSalaryFlag]]*3+HR[[#This Row],[LowEnviFlag]]*4+HR[[#This Row],[LowProFlag]]*1)</f>
        <v>10</v>
      </c>
      <c r="E85">
        <f>HR_Data[[#This Row],[OvertimeFlag]] + HR_Data[[#This Row],[LowSatisfactionFlag]] + HR_Data[[#This Row],[LowWorkLifeBalanceFlag]]</f>
        <v>1</v>
      </c>
      <c r="F85" t="s">
        <v>55</v>
      </c>
      <c r="G85">
        <v>573</v>
      </c>
      <c r="H85" t="s">
        <v>45</v>
      </c>
      <c r="I85">
        <v>6</v>
      </c>
      <c r="J85" t="str">
        <f>IF(AND(HR_Data[[#This Row],[Attrition]]="Yes",HR_Data[[#This Row],[YearsAtCompany]]&lt;2),"Yes","No")</f>
        <v>No</v>
      </c>
      <c r="K85">
        <v>3</v>
      </c>
      <c r="L85" t="s">
        <v>51</v>
      </c>
      <c r="M85">
        <v>1</v>
      </c>
      <c r="N85">
        <v>107</v>
      </c>
      <c r="P85">
        <v>2</v>
      </c>
      <c r="Q85" t="s">
        <v>39</v>
      </c>
      <c r="R85">
        <v>79</v>
      </c>
      <c r="S85">
        <v>1</v>
      </c>
      <c r="T85">
        <v>2</v>
      </c>
      <c r="U85" t="s">
        <v>47</v>
      </c>
      <c r="V85">
        <v>4</v>
      </c>
      <c r="W85" t="s">
        <v>52</v>
      </c>
      <c r="X85">
        <v>5329</v>
      </c>
      <c r="Y85" t="str">
        <f>IF(AND(HR_Data[[#This Row],[OverTime]]="Yes",HR_Data[[#This Row],[JobSatisfaction]]&lt;=2,HR_Data[[#This Row],[MonthlyIncome]]&lt;AVERAGE(HR_Data[MonthlyIncome])),
"High Risk",
IF(OR(HR_Data[[#This Row],[OverTime]]="Yes",HR_Data[[#This Row],[JobSatisfaction]]&lt;=2),
"Medium Risk",
"Low Risk"))</f>
        <v>Medium Risk</v>
      </c>
      <c r="Z85" t="str">
        <f>IF(HR_Data[[#This Row],[MonthlyIncome]]&lt;3000,"Low",IF(HR_Data[[#This Row],[MonthlyIncome]]&lt;7000,"Medium","High"))</f>
        <v>Medium</v>
      </c>
      <c r="AA85" s="5">
        <f>IF(HR_Data[[#This Row],[OverTime]]="Yes",1,0)</f>
        <v>1</v>
      </c>
      <c r="AB85" s="5">
        <f>IF(HR_Data[[#This Row],[JobSatisfaction]]&lt;=2,1,0)</f>
        <v>0</v>
      </c>
      <c r="AC85" s="5">
        <f>IF(HR_Data[[#This Row],[WorkLifeBalance]]&lt;=2,1,0)</f>
        <v>0</v>
      </c>
      <c r="AD85" s="5">
        <f>IF(HR_Data[[#This Row],[MonthlyIncome]]&lt;AVERAGE(HR_Data[MonthlyIncome]),1,0)</f>
        <v>1</v>
      </c>
      <c r="AE85">
        <v>15717</v>
      </c>
      <c r="AF85">
        <v>7</v>
      </c>
      <c r="AG85" t="s">
        <v>42</v>
      </c>
      <c r="AH85" t="s">
        <v>35</v>
      </c>
      <c r="AI85">
        <v>12</v>
      </c>
      <c r="AJ85">
        <v>3</v>
      </c>
      <c r="AK85">
        <v>4</v>
      </c>
      <c r="AL85">
        <f>IF(HR_Data[[#This Row],[OverTime]]="Yes",2,0)
+IF(HR_Data[[#This Row],[WorkLifeBalance]]&lt;=2,2,0)
+IF(HR_Data[[#This Row],[MonthlyIncome]]&lt;5000,2,0)
+IF(HR_Data[[#This Row],[JobSatisfaction]]&lt;=2,1,0)
+IF(HR_Data[[#This Row],[EnvironmentSatisfaction]]&lt;=2,1,0)
+IF(HR_Data[[#This Row],[YearsAtCompany]]&lt;2,2,0)</f>
        <v>3</v>
      </c>
      <c r="AM85" t="str">
        <f>IF(HR_Data[[#This Row],[RiskScore2]]&gt;=6,"High",
IF(HR_Data[[#This Row],[RiskScore2]]&gt;=3,"Medium","Low"))</f>
        <v>Medium</v>
      </c>
      <c r="AN85">
        <v>80</v>
      </c>
      <c r="AO85">
        <v>3</v>
      </c>
      <c r="AP85">
        <v>17</v>
      </c>
      <c r="AQ85">
        <v>3</v>
      </c>
      <c r="AR85">
        <v>3</v>
      </c>
      <c r="AS85">
        <v>13</v>
      </c>
      <c r="AT85">
        <v>11</v>
      </c>
      <c r="AU85">
        <v>1</v>
      </c>
      <c r="AV85">
        <v>9</v>
      </c>
    </row>
    <row r="86" spans="1:48">
      <c r="A86">
        <v>34</v>
      </c>
      <c r="B86" t="str">
        <f>IF(HR_Data[[#This Row],[Age]]&lt;25,"&lt;25",
IF(HR_Data[[#This Row],[Age]]&lt;35,"25–34",
IF(HR_Data[[#This Row],[Age]]&lt;45,"35–44",
IF(HR_Data[[#This Row],[Age]]&lt;55,"45–54","55+"))))</f>
        <v>25–34</v>
      </c>
      <c r="C86" t="s">
        <v>43</v>
      </c>
      <c r="D86">
        <f>(HR[[#This Row],[OverTimeFlag]]*3+HR[[#This Row],[LowJobSatisFlag]]*5+HR[[#This Row],[LowWLBFlag]]*4+HR[[#This Row],[LowSalaryFlag]]*3+HR[[#This Row],[LowEnviFlag]]*4+HR[[#This Row],[LowProFlag]]*1)</f>
        <v>12</v>
      </c>
      <c r="E86">
        <f>HR_Data[[#This Row],[OvertimeFlag]] + HR_Data[[#This Row],[LowSatisfactionFlag]] + HR_Data[[#This Row],[LowWorkLifeBalanceFlag]]</f>
        <v>1</v>
      </c>
      <c r="F86" t="s">
        <v>36</v>
      </c>
      <c r="G86">
        <v>1153</v>
      </c>
      <c r="H86" t="s">
        <v>45</v>
      </c>
      <c r="I86">
        <v>1</v>
      </c>
      <c r="J86" t="str">
        <f>IF(AND(HR_Data[[#This Row],[Attrition]]="Yes",HR_Data[[#This Row],[YearsAtCompany]]&lt;2),"Yes","No")</f>
        <v>No</v>
      </c>
      <c r="K86">
        <v>2</v>
      </c>
      <c r="L86" t="s">
        <v>51</v>
      </c>
      <c r="M86">
        <v>1</v>
      </c>
      <c r="N86">
        <v>110</v>
      </c>
      <c r="P86">
        <v>1</v>
      </c>
      <c r="Q86" t="s">
        <v>46</v>
      </c>
      <c r="R86">
        <v>94</v>
      </c>
      <c r="S86">
        <v>3</v>
      </c>
      <c r="T86">
        <v>2</v>
      </c>
      <c r="U86" t="s">
        <v>53</v>
      </c>
      <c r="V86">
        <v>2</v>
      </c>
      <c r="W86" t="s">
        <v>48</v>
      </c>
      <c r="X86">
        <v>4325</v>
      </c>
      <c r="Y86" t="str">
        <f>IF(AND(HR_Data[[#This Row],[OverTime]]="Yes",HR_Data[[#This Row],[JobSatisfaction]]&lt;=2,HR_Data[[#This Row],[MonthlyIncome]]&lt;AVERAGE(HR_Data[MonthlyIncome])),
"High Risk",
IF(OR(HR_Data[[#This Row],[OverTime]]="Yes",HR_Data[[#This Row],[JobSatisfaction]]&lt;=2),
"Medium Risk",
"Low Risk"))</f>
        <v>Medium Risk</v>
      </c>
      <c r="Z86" t="str">
        <f>IF(HR_Data[[#This Row],[MonthlyIncome]]&lt;3000,"Low",IF(HR_Data[[#This Row],[MonthlyIncome]]&lt;7000,"Medium","High"))</f>
        <v>Medium</v>
      </c>
      <c r="AA86" s="5">
        <f>IF(HR_Data[[#This Row],[OverTime]]="Yes",1,0)</f>
        <v>0</v>
      </c>
      <c r="AB86" s="5">
        <f>IF(HR_Data[[#This Row],[JobSatisfaction]]&lt;=2,1,0)</f>
        <v>1</v>
      </c>
      <c r="AC86" s="5">
        <f>IF(HR_Data[[#This Row],[WorkLifeBalance]]&lt;=2,1,0)</f>
        <v>0</v>
      </c>
      <c r="AD86" s="5">
        <f>IF(HR_Data[[#This Row],[MonthlyIncome]]&lt;AVERAGE(HR_Data[MonthlyIncome]),1,0)</f>
        <v>1</v>
      </c>
      <c r="AE86">
        <v>17736</v>
      </c>
      <c r="AF86">
        <v>1</v>
      </c>
      <c r="AG86" t="s">
        <v>42</v>
      </c>
      <c r="AH86" t="s">
        <v>43</v>
      </c>
      <c r="AI86">
        <v>15</v>
      </c>
      <c r="AJ86">
        <v>3</v>
      </c>
      <c r="AK86">
        <v>3</v>
      </c>
      <c r="AL86">
        <f>IF(HR_Data[[#This Row],[OverTime]]="Yes",2,0)
+IF(HR_Data[[#This Row],[WorkLifeBalance]]&lt;=2,2,0)
+IF(HR_Data[[#This Row],[MonthlyIncome]]&lt;5000,2,0)
+IF(HR_Data[[#This Row],[JobSatisfaction]]&lt;=2,1,0)
+IF(HR_Data[[#This Row],[EnvironmentSatisfaction]]&lt;=2,1,0)
+IF(HR_Data[[#This Row],[YearsAtCompany]]&lt;2,2,0)</f>
        <v>4</v>
      </c>
      <c r="AM86" t="str">
        <f>IF(HR_Data[[#This Row],[RiskScore2]]&gt;=6,"High",
IF(HR_Data[[#This Row],[RiskScore2]]&gt;=3,"Medium","Low"))</f>
        <v>Medium</v>
      </c>
      <c r="AN86">
        <v>80</v>
      </c>
      <c r="AO86">
        <v>0</v>
      </c>
      <c r="AP86">
        <v>5</v>
      </c>
      <c r="AQ86">
        <v>2</v>
      </c>
      <c r="AR86">
        <v>3</v>
      </c>
      <c r="AS86">
        <v>5</v>
      </c>
      <c r="AT86">
        <v>2</v>
      </c>
      <c r="AU86">
        <v>1</v>
      </c>
      <c r="AV86">
        <v>3</v>
      </c>
    </row>
    <row r="87" spans="1:48">
      <c r="A87">
        <v>56</v>
      </c>
      <c r="B87" t="str">
        <f>IF(HR_Data[[#This Row],[Age]]&lt;25,"&lt;25",
IF(HR_Data[[#This Row],[Age]]&lt;35,"25–34",
IF(HR_Data[[#This Row],[Age]]&lt;45,"35–44",
IF(HR_Data[[#This Row],[Age]]&lt;55,"45–54","55+"))))</f>
        <v>55+</v>
      </c>
      <c r="C87" t="s">
        <v>43</v>
      </c>
      <c r="D87">
        <f>(HR[[#This Row],[OverTimeFlag]]*3+HR[[#This Row],[LowJobSatisFlag]]*5+HR[[#This Row],[LowWLBFlag]]*4+HR[[#This Row],[LowSalaryFlag]]*3+HR[[#This Row],[LowEnviFlag]]*4+HR[[#This Row],[LowProFlag]]*1)</f>
        <v>4</v>
      </c>
      <c r="E87">
        <f>HR_Data[[#This Row],[OvertimeFlag]] + HR_Data[[#This Row],[LowSatisfactionFlag]] + HR_Data[[#This Row],[LowWorkLifeBalanceFlag]]</f>
        <v>1</v>
      </c>
      <c r="F87" t="s">
        <v>36</v>
      </c>
      <c r="G87">
        <v>1400</v>
      </c>
      <c r="H87" t="s">
        <v>45</v>
      </c>
      <c r="I87">
        <v>7</v>
      </c>
      <c r="J87" t="str">
        <f>IF(AND(HR_Data[[#This Row],[Attrition]]="Yes",HR_Data[[#This Row],[YearsAtCompany]]&lt;2),"Yes","No")</f>
        <v>No</v>
      </c>
      <c r="K87">
        <v>3</v>
      </c>
      <c r="L87" t="s">
        <v>38</v>
      </c>
      <c r="M87">
        <v>1</v>
      </c>
      <c r="N87">
        <v>112</v>
      </c>
      <c r="P87">
        <v>4</v>
      </c>
      <c r="Q87" t="s">
        <v>46</v>
      </c>
      <c r="R87">
        <v>49</v>
      </c>
      <c r="S87">
        <v>1</v>
      </c>
      <c r="T87">
        <v>3</v>
      </c>
      <c r="U87" t="s">
        <v>53</v>
      </c>
      <c r="V87">
        <v>4</v>
      </c>
      <c r="W87" t="s">
        <v>41</v>
      </c>
      <c r="X87">
        <v>7260</v>
      </c>
      <c r="Y87" t="str">
        <f>IF(AND(HR_Data[[#This Row],[OverTime]]="Yes",HR_Data[[#This Row],[JobSatisfaction]]&lt;=2,HR_Data[[#This Row],[MonthlyIncome]]&lt;AVERAGE(HR_Data[MonthlyIncome])),
"High Risk",
IF(OR(HR_Data[[#This Row],[OverTime]]="Yes",HR_Data[[#This Row],[JobSatisfaction]]&lt;=2),
"Medium Risk",
"Low Risk"))</f>
        <v>Low Risk</v>
      </c>
      <c r="Z87" t="str">
        <f>IF(HR_Data[[#This Row],[MonthlyIncome]]&lt;3000,"Low",IF(HR_Data[[#This Row],[MonthlyIncome]]&lt;7000,"Medium","High"))</f>
        <v>High</v>
      </c>
      <c r="AA87" s="5">
        <f>IF(HR_Data[[#This Row],[OverTime]]="Yes",1,0)</f>
        <v>0</v>
      </c>
      <c r="AB87" s="5">
        <f>IF(HR_Data[[#This Row],[JobSatisfaction]]&lt;=2,1,0)</f>
        <v>0</v>
      </c>
      <c r="AC87" s="5">
        <f>IF(HR_Data[[#This Row],[WorkLifeBalance]]&lt;=2,1,0)</f>
        <v>1</v>
      </c>
      <c r="AD87" s="5">
        <f>IF(HR_Data[[#This Row],[MonthlyIncome]]&lt;AVERAGE(HR_Data[MonthlyIncome]),1,0)</f>
        <v>0</v>
      </c>
      <c r="AE87">
        <v>21698</v>
      </c>
      <c r="AF87">
        <v>4</v>
      </c>
      <c r="AG87" t="s">
        <v>42</v>
      </c>
      <c r="AH87" t="s">
        <v>43</v>
      </c>
      <c r="AI87">
        <v>11</v>
      </c>
      <c r="AJ87">
        <v>3</v>
      </c>
      <c r="AK87">
        <v>1</v>
      </c>
      <c r="AL87">
        <f>IF(HR_Data[[#This Row],[OverTime]]="Yes",2,0)
+IF(HR_Data[[#This Row],[WorkLifeBalance]]&lt;=2,2,0)
+IF(HR_Data[[#This Row],[MonthlyIncome]]&lt;5000,2,0)
+IF(HR_Data[[#This Row],[JobSatisfaction]]&lt;=2,1,0)
+IF(HR_Data[[#This Row],[EnvironmentSatisfaction]]&lt;=2,1,0)
+IF(HR_Data[[#This Row],[YearsAtCompany]]&lt;2,2,0)</f>
        <v>2</v>
      </c>
      <c r="AM87" t="str">
        <f>IF(HR_Data[[#This Row],[RiskScore2]]&gt;=6,"High",
IF(HR_Data[[#This Row],[RiskScore2]]&gt;=3,"Medium","Low"))</f>
        <v>Low</v>
      </c>
      <c r="AN87">
        <v>80</v>
      </c>
      <c r="AO87">
        <v>0</v>
      </c>
      <c r="AP87">
        <v>37</v>
      </c>
      <c r="AQ87">
        <v>3</v>
      </c>
      <c r="AR87">
        <v>2</v>
      </c>
      <c r="AS87">
        <v>6</v>
      </c>
      <c r="AT87">
        <v>4</v>
      </c>
      <c r="AU87">
        <v>0</v>
      </c>
      <c r="AV87">
        <v>2</v>
      </c>
    </row>
    <row r="88" spans="1:48">
      <c r="A88">
        <v>23</v>
      </c>
      <c r="B88" t="str">
        <f>IF(HR_Data[[#This Row],[Age]]&lt;25,"&lt;25",
IF(HR_Data[[#This Row],[Age]]&lt;35,"25–34",
IF(HR_Data[[#This Row],[Age]]&lt;45,"35–44",
IF(HR_Data[[#This Row],[Age]]&lt;55,"45–54","55+"))))</f>
        <v>&lt;25</v>
      </c>
      <c r="C88" t="s">
        <v>43</v>
      </c>
      <c r="D88">
        <f>(HR[[#This Row],[OverTimeFlag]]*3+HR[[#This Row],[LowJobSatisFlag]]*5+HR[[#This Row],[LowWLBFlag]]*4+HR[[#This Row],[LowSalaryFlag]]*3+HR[[#This Row],[LowEnviFlag]]*4+HR[[#This Row],[LowProFlag]]*1)</f>
        <v>8</v>
      </c>
      <c r="E88">
        <f>HR_Data[[#This Row],[OvertimeFlag]] + HR_Data[[#This Row],[LowSatisfactionFlag]] + HR_Data[[#This Row],[LowWorkLifeBalanceFlag]]</f>
        <v>1</v>
      </c>
      <c r="F88" t="s">
        <v>36</v>
      </c>
      <c r="G88">
        <v>541</v>
      </c>
      <c r="H88" t="s">
        <v>37</v>
      </c>
      <c r="I88">
        <v>2</v>
      </c>
      <c r="J88" t="str">
        <f>IF(AND(HR_Data[[#This Row],[Attrition]]="Yes",HR_Data[[#This Row],[YearsAtCompany]]&lt;2),"Yes","No")</f>
        <v>No</v>
      </c>
      <c r="K88">
        <v>1</v>
      </c>
      <c r="L88" t="s">
        <v>60</v>
      </c>
      <c r="M88">
        <v>1</v>
      </c>
      <c r="N88">
        <v>113</v>
      </c>
      <c r="P88">
        <v>3</v>
      </c>
      <c r="Q88" t="s">
        <v>46</v>
      </c>
      <c r="R88">
        <v>62</v>
      </c>
      <c r="S88">
        <v>3</v>
      </c>
      <c r="T88">
        <v>1</v>
      </c>
      <c r="U88" t="s">
        <v>57</v>
      </c>
      <c r="V88">
        <v>1</v>
      </c>
      <c r="W88" t="s">
        <v>52</v>
      </c>
      <c r="X88">
        <v>2322</v>
      </c>
      <c r="Y88" t="str">
        <f>IF(AND(HR_Data[[#This Row],[OverTime]]="Yes",HR_Data[[#This Row],[JobSatisfaction]]&lt;=2,HR_Data[[#This Row],[MonthlyIncome]]&lt;AVERAGE(HR_Data[MonthlyIncome])),
"High Risk",
IF(OR(HR_Data[[#This Row],[OverTime]]="Yes",HR_Data[[#This Row],[JobSatisfaction]]&lt;=2),
"Medium Risk",
"Low Risk"))</f>
        <v>Medium Risk</v>
      </c>
      <c r="Z88" t="str">
        <f>IF(HR_Data[[#This Row],[MonthlyIncome]]&lt;3000,"Low",IF(HR_Data[[#This Row],[MonthlyIncome]]&lt;7000,"Medium","High"))</f>
        <v>Low</v>
      </c>
      <c r="AA88" s="5">
        <f>IF(HR_Data[[#This Row],[OverTime]]="Yes",1,0)</f>
        <v>0</v>
      </c>
      <c r="AB88" s="5">
        <f>IF(HR_Data[[#This Row],[JobSatisfaction]]&lt;=2,1,0)</f>
        <v>1</v>
      </c>
      <c r="AC88" s="5">
        <f>IF(HR_Data[[#This Row],[WorkLifeBalance]]&lt;=2,1,0)</f>
        <v>0</v>
      </c>
      <c r="AD88" s="5">
        <f>IF(HR_Data[[#This Row],[MonthlyIncome]]&lt;AVERAGE(HR_Data[MonthlyIncome]),1,0)</f>
        <v>1</v>
      </c>
      <c r="AE88">
        <v>9518</v>
      </c>
      <c r="AF88">
        <v>3</v>
      </c>
      <c r="AG88" t="s">
        <v>42</v>
      </c>
      <c r="AH88" t="s">
        <v>43</v>
      </c>
      <c r="AI88">
        <v>13</v>
      </c>
      <c r="AJ88">
        <v>3</v>
      </c>
      <c r="AK88">
        <v>3</v>
      </c>
      <c r="AL88">
        <f>IF(HR_Data[[#This Row],[OverTime]]="Yes",2,0)
+IF(HR_Data[[#This Row],[WorkLifeBalance]]&lt;=2,2,0)
+IF(HR_Data[[#This Row],[MonthlyIncome]]&lt;5000,2,0)
+IF(HR_Data[[#This Row],[JobSatisfaction]]&lt;=2,1,0)
+IF(HR_Data[[#This Row],[EnvironmentSatisfaction]]&lt;=2,1,0)
+IF(HR_Data[[#This Row],[YearsAtCompany]]&lt;2,2,0)</f>
        <v>5</v>
      </c>
      <c r="AM88" t="str">
        <f>IF(HR_Data[[#This Row],[RiskScore2]]&gt;=6,"High",
IF(HR_Data[[#This Row],[RiskScore2]]&gt;=3,"Medium","Low"))</f>
        <v>Medium</v>
      </c>
      <c r="AN88">
        <v>80</v>
      </c>
      <c r="AO88">
        <v>1</v>
      </c>
      <c r="AP88">
        <v>3</v>
      </c>
      <c r="AQ88">
        <v>3</v>
      </c>
      <c r="AR88">
        <v>3</v>
      </c>
      <c r="AS88">
        <v>0</v>
      </c>
      <c r="AT88">
        <v>0</v>
      </c>
      <c r="AU88">
        <v>0</v>
      </c>
      <c r="AV88">
        <v>0</v>
      </c>
    </row>
    <row r="89" spans="1:48">
      <c r="A89">
        <v>51</v>
      </c>
      <c r="B89" t="str">
        <f>IF(HR_Data[[#This Row],[Age]]&lt;25,"&lt;25",
IF(HR_Data[[#This Row],[Age]]&lt;35,"25–34",
IF(HR_Data[[#This Row],[Age]]&lt;45,"35–44",
IF(HR_Data[[#This Row],[Age]]&lt;55,"45–54","55+"))))</f>
        <v>45–54</v>
      </c>
      <c r="C89" t="s">
        <v>43</v>
      </c>
      <c r="D89">
        <f>(HR[[#This Row],[OverTimeFlag]]*3+HR[[#This Row],[LowJobSatisFlag]]*5+HR[[#This Row],[LowWLBFlag]]*4+HR[[#This Row],[LowSalaryFlag]]*3+HR[[#This Row],[LowEnviFlag]]*4+HR[[#This Row],[LowProFlag]]*1)</f>
        <v>3</v>
      </c>
      <c r="E89">
        <f>HR_Data[[#This Row],[OvertimeFlag]] + HR_Data[[#This Row],[LowSatisfactionFlag]] + HR_Data[[#This Row],[LowWorkLifeBalanceFlag]]</f>
        <v>0</v>
      </c>
      <c r="F89" t="s">
        <v>36</v>
      </c>
      <c r="G89">
        <v>432</v>
      </c>
      <c r="H89" t="s">
        <v>45</v>
      </c>
      <c r="I89">
        <v>9</v>
      </c>
      <c r="J89" t="str">
        <f>IF(AND(HR_Data[[#This Row],[Attrition]]="Yes",HR_Data[[#This Row],[YearsAtCompany]]&lt;2),"Yes","No")</f>
        <v>No</v>
      </c>
      <c r="K89">
        <v>4</v>
      </c>
      <c r="L89" t="s">
        <v>38</v>
      </c>
      <c r="M89">
        <v>1</v>
      </c>
      <c r="N89">
        <v>116</v>
      </c>
      <c r="P89">
        <v>4</v>
      </c>
      <c r="Q89" t="s">
        <v>46</v>
      </c>
      <c r="R89">
        <v>96</v>
      </c>
      <c r="S89">
        <v>3</v>
      </c>
      <c r="T89">
        <v>1</v>
      </c>
      <c r="U89" t="s">
        <v>50</v>
      </c>
      <c r="V89">
        <v>4</v>
      </c>
      <c r="W89" t="s">
        <v>48</v>
      </c>
      <c r="X89">
        <v>2075</v>
      </c>
      <c r="Y89" t="str">
        <f>IF(AND(HR_Data[[#This Row],[OverTime]]="Yes",HR_Data[[#This Row],[JobSatisfaction]]&lt;=2,HR_Data[[#This Row],[MonthlyIncome]]&lt;AVERAGE(HR_Data[MonthlyIncome])),
"High Risk",
IF(OR(HR_Data[[#This Row],[OverTime]]="Yes",HR_Data[[#This Row],[JobSatisfaction]]&lt;=2),
"Medium Risk",
"Low Risk"))</f>
        <v>Low Risk</v>
      </c>
      <c r="Z89" t="str">
        <f>IF(HR_Data[[#This Row],[MonthlyIncome]]&lt;3000,"Low",IF(HR_Data[[#This Row],[MonthlyIncome]]&lt;7000,"Medium","High"))</f>
        <v>Low</v>
      </c>
      <c r="AA89" s="5">
        <f>IF(HR_Data[[#This Row],[OverTime]]="Yes",1,0)</f>
        <v>0</v>
      </c>
      <c r="AB89" s="5">
        <f>IF(HR_Data[[#This Row],[JobSatisfaction]]&lt;=2,1,0)</f>
        <v>0</v>
      </c>
      <c r="AC89" s="5">
        <f>IF(HR_Data[[#This Row],[WorkLifeBalance]]&lt;=2,1,0)</f>
        <v>0</v>
      </c>
      <c r="AD89" s="5">
        <f>IF(HR_Data[[#This Row],[MonthlyIncome]]&lt;AVERAGE(HR_Data[MonthlyIncome]),1,0)</f>
        <v>1</v>
      </c>
      <c r="AE89">
        <v>18725</v>
      </c>
      <c r="AF89">
        <v>3</v>
      </c>
      <c r="AG89" t="s">
        <v>42</v>
      </c>
      <c r="AH89" t="s">
        <v>43</v>
      </c>
      <c r="AI89">
        <v>23</v>
      </c>
      <c r="AJ89">
        <v>4</v>
      </c>
      <c r="AK89">
        <v>2</v>
      </c>
      <c r="AL89">
        <f>IF(HR_Data[[#This Row],[OverTime]]="Yes",2,0)
+IF(HR_Data[[#This Row],[WorkLifeBalance]]&lt;=2,2,0)
+IF(HR_Data[[#This Row],[MonthlyIncome]]&lt;5000,2,0)
+IF(HR_Data[[#This Row],[JobSatisfaction]]&lt;=2,1,0)
+IF(HR_Data[[#This Row],[EnvironmentSatisfaction]]&lt;=2,1,0)
+IF(HR_Data[[#This Row],[YearsAtCompany]]&lt;2,2,0)</f>
        <v>2</v>
      </c>
      <c r="AM89" t="str">
        <f>IF(HR_Data[[#This Row],[RiskScore2]]&gt;=6,"High",
IF(HR_Data[[#This Row],[RiskScore2]]&gt;=3,"Medium","Low"))</f>
        <v>Low</v>
      </c>
      <c r="AN89">
        <v>80</v>
      </c>
      <c r="AO89">
        <v>2</v>
      </c>
      <c r="AP89">
        <v>10</v>
      </c>
      <c r="AQ89">
        <v>4</v>
      </c>
      <c r="AR89">
        <v>3</v>
      </c>
      <c r="AS89">
        <v>4</v>
      </c>
      <c r="AT89">
        <v>2</v>
      </c>
      <c r="AU89">
        <v>0</v>
      </c>
      <c r="AV89">
        <v>3</v>
      </c>
    </row>
    <row r="90" spans="1:48">
      <c r="A90">
        <v>30</v>
      </c>
      <c r="B90" t="str">
        <f>IF(HR_Data[[#This Row],[Age]]&lt;25,"&lt;25",
IF(HR_Data[[#This Row],[Age]]&lt;35,"25–34",
IF(HR_Data[[#This Row],[Age]]&lt;45,"35–44",
IF(HR_Data[[#This Row],[Age]]&lt;55,"45–54","55+"))))</f>
        <v>25–34</v>
      </c>
      <c r="C90" t="s">
        <v>43</v>
      </c>
      <c r="D90">
        <f>(HR[[#This Row],[OverTimeFlag]]*3+HR[[#This Row],[LowJobSatisFlag]]*5+HR[[#This Row],[LowWLBFlag]]*4+HR[[#This Row],[LowSalaryFlag]]*3+HR[[#This Row],[LowEnviFlag]]*4+HR[[#This Row],[LowProFlag]]*1)</f>
        <v>4</v>
      </c>
      <c r="E90">
        <f>HR_Data[[#This Row],[OvertimeFlag]] + HR_Data[[#This Row],[LowSatisfactionFlag]] + HR_Data[[#This Row],[LowWorkLifeBalanceFlag]]</f>
        <v>0</v>
      </c>
      <c r="F90" t="s">
        <v>36</v>
      </c>
      <c r="G90">
        <v>288</v>
      </c>
      <c r="H90" t="s">
        <v>45</v>
      </c>
      <c r="I90">
        <v>2</v>
      </c>
      <c r="J90" t="str">
        <f>IF(AND(HR_Data[[#This Row],[Attrition]]="Yes",HR_Data[[#This Row],[YearsAtCompany]]&lt;2),"Yes","No")</f>
        <v>No</v>
      </c>
      <c r="K90">
        <v>3</v>
      </c>
      <c r="L90" t="s">
        <v>38</v>
      </c>
      <c r="M90">
        <v>1</v>
      </c>
      <c r="N90">
        <v>117</v>
      </c>
      <c r="P90">
        <v>3</v>
      </c>
      <c r="Q90" t="s">
        <v>46</v>
      </c>
      <c r="R90">
        <v>99</v>
      </c>
      <c r="S90">
        <v>2</v>
      </c>
      <c r="T90">
        <v>2</v>
      </c>
      <c r="U90" t="s">
        <v>54</v>
      </c>
      <c r="V90">
        <v>4</v>
      </c>
      <c r="W90" t="s">
        <v>48</v>
      </c>
      <c r="X90">
        <v>4152</v>
      </c>
      <c r="Y90" t="str">
        <f>IF(AND(HR_Data[[#This Row],[OverTime]]="Yes",HR_Data[[#This Row],[JobSatisfaction]]&lt;=2,HR_Data[[#This Row],[MonthlyIncome]]&lt;AVERAGE(HR_Data[MonthlyIncome])),
"High Risk",
IF(OR(HR_Data[[#This Row],[OverTime]]="Yes",HR_Data[[#This Row],[JobSatisfaction]]&lt;=2),
"Medium Risk",
"Low Risk"))</f>
        <v>Low Risk</v>
      </c>
      <c r="Z90" t="str">
        <f>IF(HR_Data[[#This Row],[MonthlyIncome]]&lt;3000,"Low",IF(HR_Data[[#This Row],[MonthlyIncome]]&lt;7000,"Medium","High"))</f>
        <v>Medium</v>
      </c>
      <c r="AA90" s="5">
        <f>IF(HR_Data[[#This Row],[OverTime]]="Yes",1,0)</f>
        <v>0</v>
      </c>
      <c r="AB90" s="5">
        <f>IF(HR_Data[[#This Row],[JobSatisfaction]]&lt;=2,1,0)</f>
        <v>0</v>
      </c>
      <c r="AC90" s="5">
        <f>IF(HR_Data[[#This Row],[WorkLifeBalance]]&lt;=2,1,0)</f>
        <v>0</v>
      </c>
      <c r="AD90" s="5">
        <f>IF(HR_Data[[#This Row],[MonthlyIncome]]&lt;AVERAGE(HR_Data[MonthlyIncome]),1,0)</f>
        <v>1</v>
      </c>
      <c r="AE90">
        <v>15830</v>
      </c>
      <c r="AF90">
        <v>1</v>
      </c>
      <c r="AG90" t="s">
        <v>42</v>
      </c>
      <c r="AH90" t="s">
        <v>43</v>
      </c>
      <c r="AI90">
        <v>19</v>
      </c>
      <c r="AJ90">
        <v>3</v>
      </c>
      <c r="AK90">
        <v>1</v>
      </c>
      <c r="AL90">
        <f>IF(HR_Data[[#This Row],[OverTime]]="Yes",2,0)
+IF(HR_Data[[#This Row],[WorkLifeBalance]]&lt;=2,2,0)
+IF(HR_Data[[#This Row],[MonthlyIncome]]&lt;5000,2,0)
+IF(HR_Data[[#This Row],[JobSatisfaction]]&lt;=2,1,0)
+IF(HR_Data[[#This Row],[EnvironmentSatisfaction]]&lt;=2,1,0)
+IF(HR_Data[[#This Row],[YearsAtCompany]]&lt;2,2,0)</f>
        <v>2</v>
      </c>
      <c r="AM90" t="str">
        <f>IF(HR_Data[[#This Row],[RiskScore2]]&gt;=6,"High",
IF(HR_Data[[#This Row],[RiskScore2]]&gt;=3,"Medium","Low"))</f>
        <v>Low</v>
      </c>
      <c r="AN90">
        <v>80</v>
      </c>
      <c r="AO90">
        <v>3</v>
      </c>
      <c r="AP90">
        <v>11</v>
      </c>
      <c r="AQ90">
        <v>3</v>
      </c>
      <c r="AR90">
        <v>3</v>
      </c>
      <c r="AS90">
        <v>11</v>
      </c>
      <c r="AT90">
        <v>10</v>
      </c>
      <c r="AU90">
        <v>10</v>
      </c>
      <c r="AV90">
        <v>8</v>
      </c>
    </row>
    <row r="91" spans="1:48">
      <c r="A91">
        <v>46</v>
      </c>
      <c r="B91" t="str">
        <f>IF(HR_Data[[#This Row],[Age]]&lt;25,"&lt;25",
IF(HR_Data[[#This Row],[Age]]&lt;35,"25–34",
IF(HR_Data[[#This Row],[Age]]&lt;45,"35–44",
IF(HR_Data[[#This Row],[Age]]&lt;55,"45–54","55+"))))</f>
        <v>45–54</v>
      </c>
      <c r="C91" t="s">
        <v>35</v>
      </c>
      <c r="D91">
        <f>(HR[[#This Row],[OverTimeFlag]]*3+HR[[#This Row],[LowJobSatisFlag]]*5+HR[[#This Row],[LowWLBFlag]]*4+HR[[#This Row],[LowSalaryFlag]]*3+HR[[#This Row],[LowEnviFlag]]*4+HR[[#This Row],[LowProFlag]]*1)</f>
        <v>0</v>
      </c>
      <c r="E91">
        <f>HR_Data[[#This Row],[OvertimeFlag]] + HR_Data[[#This Row],[LowSatisfactionFlag]] + HR_Data[[#This Row],[LowWorkLifeBalanceFlag]]</f>
        <v>0</v>
      </c>
      <c r="F91" t="s">
        <v>36</v>
      </c>
      <c r="G91">
        <v>669</v>
      </c>
      <c r="H91" t="s">
        <v>37</v>
      </c>
      <c r="I91">
        <v>9</v>
      </c>
      <c r="J91" t="str">
        <f>IF(AND(HR_Data[[#This Row],[Attrition]]="Yes",HR_Data[[#This Row],[YearsAtCompany]]&lt;2),"Yes","No")</f>
        <v>No</v>
      </c>
      <c r="K91">
        <v>2</v>
      </c>
      <c r="L91" t="s">
        <v>51</v>
      </c>
      <c r="M91">
        <v>1</v>
      </c>
      <c r="N91">
        <v>118</v>
      </c>
      <c r="P91">
        <v>3</v>
      </c>
      <c r="Q91" t="s">
        <v>46</v>
      </c>
      <c r="R91">
        <v>64</v>
      </c>
      <c r="S91">
        <v>2</v>
      </c>
      <c r="T91">
        <v>3</v>
      </c>
      <c r="U91" t="s">
        <v>40</v>
      </c>
      <c r="V91">
        <v>4</v>
      </c>
      <c r="W91" t="s">
        <v>41</v>
      </c>
      <c r="X91">
        <v>9619</v>
      </c>
      <c r="Y91" t="str">
        <f>IF(AND(HR_Data[[#This Row],[OverTime]]="Yes",HR_Data[[#This Row],[JobSatisfaction]]&lt;=2,HR_Data[[#This Row],[MonthlyIncome]]&lt;AVERAGE(HR_Data[MonthlyIncome])),
"High Risk",
IF(OR(HR_Data[[#This Row],[OverTime]]="Yes",HR_Data[[#This Row],[JobSatisfaction]]&lt;=2),
"Medium Risk",
"Low Risk"))</f>
        <v>Low Risk</v>
      </c>
      <c r="Z91" t="str">
        <f>IF(HR_Data[[#This Row],[MonthlyIncome]]&lt;3000,"Low",IF(HR_Data[[#This Row],[MonthlyIncome]]&lt;7000,"Medium","High"))</f>
        <v>High</v>
      </c>
      <c r="AA91" s="5">
        <f>IF(HR_Data[[#This Row],[OverTime]]="Yes",1,0)</f>
        <v>0</v>
      </c>
      <c r="AB91" s="5">
        <f>IF(HR_Data[[#This Row],[JobSatisfaction]]&lt;=2,1,0)</f>
        <v>0</v>
      </c>
      <c r="AC91" s="5">
        <f>IF(HR_Data[[#This Row],[WorkLifeBalance]]&lt;=2,1,0)</f>
        <v>0</v>
      </c>
      <c r="AD91" s="5">
        <f>IF(HR_Data[[#This Row],[MonthlyIncome]]&lt;AVERAGE(HR_Data[MonthlyIncome]),1,0)</f>
        <v>0</v>
      </c>
      <c r="AE91">
        <v>13596</v>
      </c>
      <c r="AF91">
        <v>1</v>
      </c>
      <c r="AG91" t="s">
        <v>42</v>
      </c>
      <c r="AH91" t="s">
        <v>43</v>
      </c>
      <c r="AI91">
        <v>16</v>
      </c>
      <c r="AJ91">
        <v>3</v>
      </c>
      <c r="AK91">
        <v>4</v>
      </c>
      <c r="AL91">
        <f>IF(HR_Data[[#This Row],[OverTime]]="Yes",2,0)
+IF(HR_Data[[#This Row],[WorkLifeBalance]]&lt;=2,2,0)
+IF(HR_Data[[#This Row],[MonthlyIncome]]&lt;5000,2,0)
+IF(HR_Data[[#This Row],[JobSatisfaction]]&lt;=2,1,0)
+IF(HR_Data[[#This Row],[EnvironmentSatisfaction]]&lt;=2,1,0)
+IF(HR_Data[[#This Row],[YearsAtCompany]]&lt;2,2,0)</f>
        <v>0</v>
      </c>
      <c r="AM91" t="str">
        <f>IF(HR_Data[[#This Row],[RiskScore2]]&gt;=6,"High",
IF(HR_Data[[#This Row],[RiskScore2]]&gt;=3,"Medium","Low"))</f>
        <v>Low</v>
      </c>
      <c r="AN91">
        <v>80</v>
      </c>
      <c r="AO91">
        <v>0</v>
      </c>
      <c r="AP91">
        <v>9</v>
      </c>
      <c r="AQ91">
        <v>3</v>
      </c>
      <c r="AR91">
        <v>3</v>
      </c>
      <c r="AS91">
        <v>9</v>
      </c>
      <c r="AT91">
        <v>8</v>
      </c>
      <c r="AU91">
        <v>4</v>
      </c>
      <c r="AV91">
        <v>7</v>
      </c>
    </row>
    <row r="92" spans="1:48">
      <c r="A92">
        <v>40</v>
      </c>
      <c r="B92" t="str">
        <f>IF(HR_Data[[#This Row],[Age]]&lt;25,"&lt;25",
IF(HR_Data[[#This Row],[Age]]&lt;35,"25–34",
IF(HR_Data[[#This Row],[Age]]&lt;45,"35–44",
IF(HR_Data[[#This Row],[Age]]&lt;55,"45–54","55+"))))</f>
        <v>35–44</v>
      </c>
      <c r="C92" t="s">
        <v>43</v>
      </c>
      <c r="D92">
        <f>(HR[[#This Row],[OverTimeFlag]]*3+HR[[#This Row],[LowJobSatisFlag]]*5+HR[[#This Row],[LowWLBFlag]]*4+HR[[#This Row],[LowSalaryFlag]]*3+HR[[#This Row],[LowEnviFlag]]*4+HR[[#This Row],[LowProFlag]]*1)</f>
        <v>10</v>
      </c>
      <c r="E92">
        <f>HR_Data[[#This Row],[OvertimeFlag]] + HR_Data[[#This Row],[LowSatisfactionFlag]] + HR_Data[[#This Row],[LowWorkLifeBalanceFlag]]</f>
        <v>2</v>
      </c>
      <c r="F92" t="s">
        <v>44</v>
      </c>
      <c r="G92">
        <v>530</v>
      </c>
      <c r="H92" t="s">
        <v>45</v>
      </c>
      <c r="I92">
        <v>1</v>
      </c>
      <c r="J92" t="str">
        <f>IF(AND(HR_Data[[#This Row],[Attrition]]="Yes",HR_Data[[#This Row],[YearsAtCompany]]&lt;2),"Yes","No")</f>
        <v>No</v>
      </c>
      <c r="K92">
        <v>4</v>
      </c>
      <c r="L92" t="s">
        <v>38</v>
      </c>
      <c r="M92">
        <v>1</v>
      </c>
      <c r="N92">
        <v>119</v>
      </c>
      <c r="P92">
        <v>3</v>
      </c>
      <c r="Q92" t="s">
        <v>46</v>
      </c>
      <c r="R92">
        <v>78</v>
      </c>
      <c r="S92">
        <v>2</v>
      </c>
      <c r="T92">
        <v>4</v>
      </c>
      <c r="U92" t="s">
        <v>54</v>
      </c>
      <c r="V92">
        <v>2</v>
      </c>
      <c r="W92" t="s">
        <v>48</v>
      </c>
      <c r="X92">
        <v>13503</v>
      </c>
      <c r="Y92" t="str">
        <f>IF(AND(HR_Data[[#This Row],[OverTime]]="Yes",HR_Data[[#This Row],[JobSatisfaction]]&lt;=2,HR_Data[[#This Row],[MonthlyIncome]]&lt;AVERAGE(HR_Data[MonthlyIncome])),
"High Risk",
IF(OR(HR_Data[[#This Row],[OverTime]]="Yes",HR_Data[[#This Row],[JobSatisfaction]]&lt;=2),
"Medium Risk",
"Low Risk"))</f>
        <v>Medium Risk</v>
      </c>
      <c r="Z92" t="str">
        <f>IF(HR_Data[[#This Row],[MonthlyIncome]]&lt;3000,"Low",IF(HR_Data[[#This Row],[MonthlyIncome]]&lt;7000,"Medium","High"))</f>
        <v>High</v>
      </c>
      <c r="AA92" s="5">
        <f>IF(HR_Data[[#This Row],[OverTime]]="Yes",1,0)</f>
        <v>0</v>
      </c>
      <c r="AB92" s="5">
        <f>IF(HR_Data[[#This Row],[JobSatisfaction]]&lt;=2,1,0)</f>
        <v>1</v>
      </c>
      <c r="AC92" s="5">
        <f>IF(HR_Data[[#This Row],[WorkLifeBalance]]&lt;=2,1,0)</f>
        <v>1</v>
      </c>
      <c r="AD92" s="5">
        <f>IF(HR_Data[[#This Row],[MonthlyIncome]]&lt;AVERAGE(HR_Data[MonthlyIncome]),1,0)</f>
        <v>0</v>
      </c>
      <c r="AE92">
        <v>14115</v>
      </c>
      <c r="AF92">
        <v>1</v>
      </c>
      <c r="AG92" t="s">
        <v>42</v>
      </c>
      <c r="AH92" t="s">
        <v>43</v>
      </c>
      <c r="AI92">
        <v>22</v>
      </c>
      <c r="AJ92">
        <v>4</v>
      </c>
      <c r="AK92">
        <v>4</v>
      </c>
      <c r="AL92">
        <f>IF(HR_Data[[#This Row],[OverTime]]="Yes",2,0)
+IF(HR_Data[[#This Row],[WorkLifeBalance]]&lt;=2,2,0)
+IF(HR_Data[[#This Row],[MonthlyIncome]]&lt;5000,2,0)
+IF(HR_Data[[#This Row],[JobSatisfaction]]&lt;=2,1,0)
+IF(HR_Data[[#This Row],[EnvironmentSatisfaction]]&lt;=2,1,0)
+IF(HR_Data[[#This Row],[YearsAtCompany]]&lt;2,2,0)</f>
        <v>3</v>
      </c>
      <c r="AM92" t="str">
        <f>IF(HR_Data[[#This Row],[RiskScore2]]&gt;=6,"High",
IF(HR_Data[[#This Row],[RiskScore2]]&gt;=3,"Medium","Low"))</f>
        <v>Medium</v>
      </c>
      <c r="AN92">
        <v>80</v>
      </c>
      <c r="AO92">
        <v>1</v>
      </c>
      <c r="AP92">
        <v>22</v>
      </c>
      <c r="AQ92">
        <v>3</v>
      </c>
      <c r="AR92">
        <v>2</v>
      </c>
      <c r="AS92">
        <v>22</v>
      </c>
      <c r="AT92">
        <v>3</v>
      </c>
      <c r="AU92">
        <v>11</v>
      </c>
      <c r="AV92">
        <v>11</v>
      </c>
    </row>
    <row r="93" spans="1:48">
      <c r="A93">
        <v>51</v>
      </c>
      <c r="B93" t="str">
        <f>IF(HR_Data[[#This Row],[Age]]&lt;25,"&lt;25",
IF(HR_Data[[#This Row],[Age]]&lt;35,"25–34",
IF(HR_Data[[#This Row],[Age]]&lt;45,"35–44",
IF(HR_Data[[#This Row],[Age]]&lt;55,"45–54","55+"))))</f>
        <v>45–54</v>
      </c>
      <c r="C93" t="s">
        <v>43</v>
      </c>
      <c r="D93">
        <f>(HR[[#This Row],[OverTimeFlag]]*3+HR[[#This Row],[LowJobSatisFlag]]*5+HR[[#This Row],[LowWLBFlag]]*4+HR[[#This Row],[LowSalaryFlag]]*3+HR[[#This Row],[LowEnviFlag]]*4+HR[[#This Row],[LowProFlag]]*1)</f>
        <v>10</v>
      </c>
      <c r="E93">
        <f>HR_Data[[#This Row],[OvertimeFlag]] + HR_Data[[#This Row],[LowSatisfactionFlag]] + HR_Data[[#This Row],[LowWorkLifeBalanceFlag]]</f>
        <v>2</v>
      </c>
      <c r="F93" t="s">
        <v>36</v>
      </c>
      <c r="G93">
        <v>632</v>
      </c>
      <c r="H93" t="s">
        <v>37</v>
      </c>
      <c r="I93">
        <v>21</v>
      </c>
      <c r="J93" t="str">
        <f>IF(AND(HR_Data[[#This Row],[Attrition]]="Yes",HR_Data[[#This Row],[YearsAtCompany]]&lt;2),"Yes","No")</f>
        <v>No</v>
      </c>
      <c r="K93">
        <v>4</v>
      </c>
      <c r="L93" t="s">
        <v>59</v>
      </c>
      <c r="M93">
        <v>1</v>
      </c>
      <c r="N93">
        <v>120</v>
      </c>
      <c r="P93">
        <v>3</v>
      </c>
      <c r="Q93" t="s">
        <v>46</v>
      </c>
      <c r="R93">
        <v>71</v>
      </c>
      <c r="S93">
        <v>3</v>
      </c>
      <c r="T93">
        <v>2</v>
      </c>
      <c r="U93" t="s">
        <v>40</v>
      </c>
      <c r="V93">
        <v>4</v>
      </c>
      <c r="W93" t="s">
        <v>41</v>
      </c>
      <c r="X93">
        <v>5441</v>
      </c>
      <c r="Y93" t="str">
        <f>IF(AND(HR_Data[[#This Row],[OverTime]]="Yes",HR_Data[[#This Row],[JobSatisfaction]]&lt;=2,HR_Data[[#This Row],[MonthlyIncome]]&lt;AVERAGE(HR_Data[MonthlyIncome])),
"High Risk",
IF(OR(HR_Data[[#This Row],[OverTime]]="Yes",HR_Data[[#This Row],[JobSatisfaction]]&lt;=2),
"Medium Risk",
"Low Risk"))</f>
        <v>Medium Risk</v>
      </c>
      <c r="Z93" t="str">
        <f>IF(HR_Data[[#This Row],[MonthlyIncome]]&lt;3000,"Low",IF(HR_Data[[#This Row],[MonthlyIncome]]&lt;7000,"Medium","High"))</f>
        <v>Medium</v>
      </c>
      <c r="AA93" s="5">
        <f>IF(HR_Data[[#This Row],[OverTime]]="Yes",1,0)</f>
        <v>1</v>
      </c>
      <c r="AB93" s="5">
        <f>IF(HR_Data[[#This Row],[JobSatisfaction]]&lt;=2,1,0)</f>
        <v>0</v>
      </c>
      <c r="AC93" s="5">
        <f>IF(HR_Data[[#This Row],[WorkLifeBalance]]&lt;=2,1,0)</f>
        <v>1</v>
      </c>
      <c r="AD93" s="5">
        <f>IF(HR_Data[[#This Row],[MonthlyIncome]]&lt;AVERAGE(HR_Data[MonthlyIncome]),1,0)</f>
        <v>1</v>
      </c>
      <c r="AE93">
        <v>8423</v>
      </c>
      <c r="AF93">
        <v>0</v>
      </c>
      <c r="AG93" t="s">
        <v>42</v>
      </c>
      <c r="AH93" t="s">
        <v>35</v>
      </c>
      <c r="AI93">
        <v>22</v>
      </c>
      <c r="AJ93">
        <v>4</v>
      </c>
      <c r="AK93">
        <v>4</v>
      </c>
      <c r="AL93">
        <f>IF(HR_Data[[#This Row],[OverTime]]="Yes",2,0)
+IF(HR_Data[[#This Row],[WorkLifeBalance]]&lt;=2,2,0)
+IF(HR_Data[[#This Row],[MonthlyIncome]]&lt;5000,2,0)
+IF(HR_Data[[#This Row],[JobSatisfaction]]&lt;=2,1,0)
+IF(HR_Data[[#This Row],[EnvironmentSatisfaction]]&lt;=2,1,0)
+IF(HR_Data[[#This Row],[YearsAtCompany]]&lt;2,2,0)</f>
        <v>4</v>
      </c>
      <c r="AM93" t="str">
        <f>IF(HR_Data[[#This Row],[RiskScore2]]&gt;=6,"High",
IF(HR_Data[[#This Row],[RiskScore2]]&gt;=3,"Medium","Low"))</f>
        <v>Medium</v>
      </c>
      <c r="AN93">
        <v>80</v>
      </c>
      <c r="AO93">
        <v>0</v>
      </c>
      <c r="AP93">
        <v>11</v>
      </c>
      <c r="AQ93">
        <v>2</v>
      </c>
      <c r="AR93">
        <v>1</v>
      </c>
      <c r="AS93">
        <v>10</v>
      </c>
      <c r="AT93">
        <v>7</v>
      </c>
      <c r="AU93">
        <v>1</v>
      </c>
      <c r="AV93">
        <v>0</v>
      </c>
    </row>
    <row r="94" spans="1:48">
      <c r="A94">
        <v>30</v>
      </c>
      <c r="B94" t="str">
        <f>IF(HR_Data[[#This Row],[Age]]&lt;25,"&lt;25",
IF(HR_Data[[#This Row],[Age]]&lt;35,"25–34",
IF(HR_Data[[#This Row],[Age]]&lt;45,"35–44",
IF(HR_Data[[#This Row],[Age]]&lt;55,"45–54","55+"))))</f>
        <v>25–34</v>
      </c>
      <c r="C94" t="s">
        <v>43</v>
      </c>
      <c r="D94">
        <f>(HR[[#This Row],[OverTimeFlag]]*3+HR[[#This Row],[LowJobSatisFlag]]*5+HR[[#This Row],[LowWLBFlag]]*4+HR[[#This Row],[LowSalaryFlag]]*3+HR[[#This Row],[LowEnviFlag]]*4+HR[[#This Row],[LowProFlag]]*1)</f>
        <v>15</v>
      </c>
      <c r="E94">
        <f>HR_Data[[#This Row],[OvertimeFlag]] + HR_Data[[#This Row],[LowSatisfactionFlag]] + HR_Data[[#This Row],[LowWorkLifeBalanceFlag]]</f>
        <v>3</v>
      </c>
      <c r="F94" t="s">
        <v>36</v>
      </c>
      <c r="G94">
        <v>1334</v>
      </c>
      <c r="H94" t="s">
        <v>37</v>
      </c>
      <c r="I94">
        <v>4</v>
      </c>
      <c r="J94" t="str">
        <f>IF(AND(HR_Data[[#This Row],[Attrition]]="Yes",HR_Data[[#This Row],[YearsAtCompany]]&lt;2),"Yes","No")</f>
        <v>No</v>
      </c>
      <c r="K94">
        <v>2</v>
      </c>
      <c r="L94" t="s">
        <v>51</v>
      </c>
      <c r="M94">
        <v>1</v>
      </c>
      <c r="N94">
        <v>121</v>
      </c>
      <c r="P94">
        <v>3</v>
      </c>
      <c r="Q94" t="s">
        <v>39</v>
      </c>
      <c r="R94">
        <v>63</v>
      </c>
      <c r="S94">
        <v>2</v>
      </c>
      <c r="T94">
        <v>2</v>
      </c>
      <c r="U94" t="s">
        <v>40</v>
      </c>
      <c r="V94">
        <v>2</v>
      </c>
      <c r="W94" t="s">
        <v>52</v>
      </c>
      <c r="X94">
        <v>5209</v>
      </c>
      <c r="Y94" t="str">
        <f>IF(AND(HR_Data[[#This Row],[OverTime]]="Yes",HR_Data[[#This Row],[JobSatisfaction]]&lt;=2,HR_Data[[#This Row],[MonthlyIncome]]&lt;AVERAGE(HR_Data[MonthlyIncome])),
"High Risk",
IF(OR(HR_Data[[#This Row],[OverTime]]="Yes",HR_Data[[#This Row],[JobSatisfaction]]&lt;=2),
"Medium Risk",
"Low Risk"))</f>
        <v>High Risk</v>
      </c>
      <c r="Z94" t="str">
        <f>IF(HR_Data[[#This Row],[MonthlyIncome]]&lt;3000,"Low",IF(HR_Data[[#This Row],[MonthlyIncome]]&lt;7000,"Medium","High"))</f>
        <v>Medium</v>
      </c>
      <c r="AA94" s="5">
        <f>IF(HR_Data[[#This Row],[OverTime]]="Yes",1,0)</f>
        <v>1</v>
      </c>
      <c r="AB94" s="5">
        <f>IF(HR_Data[[#This Row],[JobSatisfaction]]&lt;=2,1,0)</f>
        <v>1</v>
      </c>
      <c r="AC94" s="5">
        <f>IF(HR_Data[[#This Row],[WorkLifeBalance]]&lt;=2,1,0)</f>
        <v>1</v>
      </c>
      <c r="AD94" s="5">
        <f>IF(HR_Data[[#This Row],[MonthlyIncome]]&lt;AVERAGE(HR_Data[MonthlyIncome]),1,0)</f>
        <v>1</v>
      </c>
      <c r="AE94">
        <v>19760</v>
      </c>
      <c r="AF94">
        <v>1</v>
      </c>
      <c r="AG94" t="s">
        <v>42</v>
      </c>
      <c r="AH94" t="s">
        <v>35</v>
      </c>
      <c r="AI94">
        <v>12</v>
      </c>
      <c r="AJ94">
        <v>3</v>
      </c>
      <c r="AK94">
        <v>2</v>
      </c>
      <c r="AL94">
        <f>IF(HR_Data[[#This Row],[OverTime]]="Yes",2,0)
+IF(HR_Data[[#This Row],[WorkLifeBalance]]&lt;=2,2,0)
+IF(HR_Data[[#This Row],[MonthlyIncome]]&lt;5000,2,0)
+IF(HR_Data[[#This Row],[JobSatisfaction]]&lt;=2,1,0)
+IF(HR_Data[[#This Row],[EnvironmentSatisfaction]]&lt;=2,1,0)
+IF(HR_Data[[#This Row],[YearsAtCompany]]&lt;2,2,0)</f>
        <v>5</v>
      </c>
      <c r="AM94" t="str">
        <f>IF(HR_Data[[#This Row],[RiskScore2]]&gt;=6,"High",
IF(HR_Data[[#This Row],[RiskScore2]]&gt;=3,"Medium","Low"))</f>
        <v>Medium</v>
      </c>
      <c r="AN94">
        <v>80</v>
      </c>
      <c r="AO94">
        <v>3</v>
      </c>
      <c r="AP94">
        <v>11</v>
      </c>
      <c r="AQ94">
        <v>4</v>
      </c>
      <c r="AR94">
        <v>2</v>
      </c>
      <c r="AS94">
        <v>11</v>
      </c>
      <c r="AT94">
        <v>8</v>
      </c>
      <c r="AU94">
        <v>2</v>
      </c>
      <c r="AV94">
        <v>7</v>
      </c>
    </row>
    <row r="95" spans="1:48">
      <c r="A95">
        <v>46</v>
      </c>
      <c r="B95" t="str">
        <f>IF(HR_Data[[#This Row],[Age]]&lt;25,"&lt;25",
IF(HR_Data[[#This Row],[Age]]&lt;35,"25–34",
IF(HR_Data[[#This Row],[Age]]&lt;45,"35–44",
IF(HR_Data[[#This Row],[Age]]&lt;55,"45–54","55+"))))</f>
        <v>45–54</v>
      </c>
      <c r="C95" t="s">
        <v>43</v>
      </c>
      <c r="D95">
        <f>(HR[[#This Row],[OverTimeFlag]]*3+HR[[#This Row],[LowJobSatisFlag]]*5+HR[[#This Row],[LowWLBFlag]]*4+HR[[#This Row],[LowSalaryFlag]]*3+HR[[#This Row],[LowEnviFlag]]*4+HR[[#This Row],[LowProFlag]]*1)</f>
        <v>13</v>
      </c>
      <c r="E95">
        <f>HR_Data[[#This Row],[OvertimeFlag]] + HR_Data[[#This Row],[LowSatisfactionFlag]] + HR_Data[[#This Row],[LowWorkLifeBalanceFlag]]</f>
        <v>3</v>
      </c>
      <c r="F95" t="s">
        <v>44</v>
      </c>
      <c r="G95">
        <v>638</v>
      </c>
      <c r="H95" t="s">
        <v>45</v>
      </c>
      <c r="I95">
        <v>1</v>
      </c>
      <c r="J95" t="str">
        <f>IF(AND(HR_Data[[#This Row],[Attrition]]="Yes",HR_Data[[#This Row],[YearsAtCompany]]&lt;2),"Yes","No")</f>
        <v>No</v>
      </c>
      <c r="K95">
        <v>3</v>
      </c>
      <c r="L95" t="s">
        <v>51</v>
      </c>
      <c r="M95">
        <v>1</v>
      </c>
      <c r="N95">
        <v>124</v>
      </c>
      <c r="P95">
        <v>3</v>
      </c>
      <c r="Q95" t="s">
        <v>46</v>
      </c>
      <c r="R95">
        <v>40</v>
      </c>
      <c r="S95">
        <v>2</v>
      </c>
      <c r="T95">
        <v>3</v>
      </c>
      <c r="U95" t="s">
        <v>54</v>
      </c>
      <c r="V95">
        <v>1</v>
      </c>
      <c r="W95" t="s">
        <v>48</v>
      </c>
      <c r="X95">
        <v>10673</v>
      </c>
      <c r="Y95" t="str">
        <f>IF(AND(HR_Data[[#This Row],[OverTime]]="Yes",HR_Data[[#This Row],[JobSatisfaction]]&lt;=2,HR_Data[[#This Row],[MonthlyIncome]]&lt;AVERAGE(HR_Data[MonthlyIncome])),
"High Risk",
IF(OR(HR_Data[[#This Row],[OverTime]]="Yes",HR_Data[[#This Row],[JobSatisfaction]]&lt;=2),
"Medium Risk",
"Low Risk"))</f>
        <v>Medium Risk</v>
      </c>
      <c r="Z95" t="str">
        <f>IF(HR_Data[[#This Row],[MonthlyIncome]]&lt;3000,"Low",IF(HR_Data[[#This Row],[MonthlyIncome]]&lt;7000,"Medium","High"))</f>
        <v>High</v>
      </c>
      <c r="AA95" s="5">
        <f>IF(HR_Data[[#This Row],[OverTime]]="Yes",1,0)</f>
        <v>1</v>
      </c>
      <c r="AB95" s="5">
        <f>IF(HR_Data[[#This Row],[JobSatisfaction]]&lt;=2,1,0)</f>
        <v>1</v>
      </c>
      <c r="AC95" s="5">
        <f>IF(HR_Data[[#This Row],[WorkLifeBalance]]&lt;=2,1,0)</f>
        <v>1</v>
      </c>
      <c r="AD95" s="5">
        <f>IF(HR_Data[[#This Row],[MonthlyIncome]]&lt;AVERAGE(HR_Data[MonthlyIncome]),1,0)</f>
        <v>0</v>
      </c>
      <c r="AE95">
        <v>3142</v>
      </c>
      <c r="AF95">
        <v>2</v>
      </c>
      <c r="AG95" t="s">
        <v>42</v>
      </c>
      <c r="AH95" t="s">
        <v>35</v>
      </c>
      <c r="AI95">
        <v>13</v>
      </c>
      <c r="AJ95">
        <v>3</v>
      </c>
      <c r="AK95">
        <v>3</v>
      </c>
      <c r="AL95">
        <f>IF(HR_Data[[#This Row],[OverTime]]="Yes",2,0)
+IF(HR_Data[[#This Row],[WorkLifeBalance]]&lt;=2,2,0)
+IF(HR_Data[[#This Row],[MonthlyIncome]]&lt;5000,2,0)
+IF(HR_Data[[#This Row],[JobSatisfaction]]&lt;=2,1,0)
+IF(HR_Data[[#This Row],[EnvironmentSatisfaction]]&lt;=2,1,0)
+IF(HR_Data[[#This Row],[YearsAtCompany]]&lt;2,2,0)</f>
        <v>5</v>
      </c>
      <c r="AM95" t="str">
        <f>IF(HR_Data[[#This Row],[RiskScore2]]&gt;=6,"High",
IF(HR_Data[[#This Row],[RiskScore2]]&gt;=3,"Medium","Low"))</f>
        <v>Medium</v>
      </c>
      <c r="AN95">
        <v>80</v>
      </c>
      <c r="AO95">
        <v>1</v>
      </c>
      <c r="AP95">
        <v>21</v>
      </c>
      <c r="AQ95">
        <v>5</v>
      </c>
      <c r="AR95">
        <v>2</v>
      </c>
      <c r="AS95">
        <v>10</v>
      </c>
      <c r="AT95">
        <v>9</v>
      </c>
      <c r="AU95">
        <v>9</v>
      </c>
      <c r="AV95">
        <v>5</v>
      </c>
    </row>
    <row r="96" spans="1:48">
      <c r="A96">
        <v>32</v>
      </c>
      <c r="B96" t="str">
        <f>IF(HR_Data[[#This Row],[Age]]&lt;25,"&lt;25",
IF(HR_Data[[#This Row],[Age]]&lt;35,"25–34",
IF(HR_Data[[#This Row],[Age]]&lt;45,"35–44",
IF(HR_Data[[#This Row],[Age]]&lt;55,"45–54","55+"))))</f>
        <v>25–34</v>
      </c>
      <c r="C96" t="s">
        <v>43</v>
      </c>
      <c r="D96">
        <f>(HR[[#This Row],[OverTimeFlag]]*3+HR[[#This Row],[LowJobSatisFlag]]*5+HR[[#This Row],[LowWLBFlag]]*4+HR[[#This Row],[LowSalaryFlag]]*3+HR[[#This Row],[LowEnviFlag]]*4+HR[[#This Row],[LowProFlag]]*1)</f>
        <v>8</v>
      </c>
      <c r="E96">
        <f>HR_Data[[#This Row],[OvertimeFlag]] + HR_Data[[#This Row],[LowSatisfactionFlag]] + HR_Data[[#This Row],[LowWorkLifeBalanceFlag]]</f>
        <v>0</v>
      </c>
      <c r="F96" t="s">
        <v>36</v>
      </c>
      <c r="G96">
        <v>1093</v>
      </c>
      <c r="H96" t="s">
        <v>37</v>
      </c>
      <c r="I96">
        <v>6</v>
      </c>
      <c r="J96" t="str">
        <f>IF(AND(HR_Data[[#This Row],[Attrition]]="Yes",HR_Data[[#This Row],[YearsAtCompany]]&lt;2),"Yes","No")</f>
        <v>No</v>
      </c>
      <c r="K96">
        <v>4</v>
      </c>
      <c r="L96" t="s">
        <v>51</v>
      </c>
      <c r="M96">
        <v>1</v>
      </c>
      <c r="N96">
        <v>125</v>
      </c>
      <c r="P96">
        <v>2</v>
      </c>
      <c r="Q96" t="s">
        <v>46</v>
      </c>
      <c r="R96">
        <v>87</v>
      </c>
      <c r="S96">
        <v>3</v>
      </c>
      <c r="T96">
        <v>2</v>
      </c>
      <c r="U96" t="s">
        <v>40</v>
      </c>
      <c r="V96">
        <v>3</v>
      </c>
      <c r="W96" t="s">
        <v>41</v>
      </c>
      <c r="X96">
        <v>5010</v>
      </c>
      <c r="Y96" t="str">
        <f>IF(AND(HR_Data[[#This Row],[OverTime]]="Yes",HR_Data[[#This Row],[JobSatisfaction]]&lt;=2,HR_Data[[#This Row],[MonthlyIncome]]&lt;AVERAGE(HR_Data[MonthlyIncome])),
"High Risk",
IF(OR(HR_Data[[#This Row],[OverTime]]="Yes",HR_Data[[#This Row],[JobSatisfaction]]&lt;=2),
"Medium Risk",
"Low Risk"))</f>
        <v>Low Risk</v>
      </c>
      <c r="Z96" t="str">
        <f>IF(HR_Data[[#This Row],[MonthlyIncome]]&lt;3000,"Low",IF(HR_Data[[#This Row],[MonthlyIncome]]&lt;7000,"Medium","High"))</f>
        <v>Medium</v>
      </c>
      <c r="AA96" s="5">
        <f>IF(HR_Data[[#This Row],[OverTime]]="Yes",1,0)</f>
        <v>0</v>
      </c>
      <c r="AB96" s="5">
        <f>IF(HR_Data[[#This Row],[JobSatisfaction]]&lt;=2,1,0)</f>
        <v>0</v>
      </c>
      <c r="AC96" s="5">
        <f>IF(HR_Data[[#This Row],[WorkLifeBalance]]&lt;=2,1,0)</f>
        <v>0</v>
      </c>
      <c r="AD96" s="5">
        <f>IF(HR_Data[[#This Row],[MonthlyIncome]]&lt;AVERAGE(HR_Data[MonthlyIncome]),1,0)</f>
        <v>1</v>
      </c>
      <c r="AE96">
        <v>24301</v>
      </c>
      <c r="AF96">
        <v>1</v>
      </c>
      <c r="AG96" t="s">
        <v>42</v>
      </c>
      <c r="AH96" t="s">
        <v>43</v>
      </c>
      <c r="AI96">
        <v>16</v>
      </c>
      <c r="AJ96">
        <v>3</v>
      </c>
      <c r="AK96">
        <v>1</v>
      </c>
      <c r="AL96">
        <f>IF(HR_Data[[#This Row],[OverTime]]="Yes",2,0)
+IF(HR_Data[[#This Row],[WorkLifeBalance]]&lt;=2,2,0)
+IF(HR_Data[[#This Row],[MonthlyIncome]]&lt;5000,2,0)
+IF(HR_Data[[#This Row],[JobSatisfaction]]&lt;=2,1,0)
+IF(HR_Data[[#This Row],[EnvironmentSatisfaction]]&lt;=2,1,0)
+IF(HR_Data[[#This Row],[YearsAtCompany]]&lt;2,2,0)</f>
        <v>1</v>
      </c>
      <c r="AM96" t="str">
        <f>IF(HR_Data[[#This Row],[RiskScore2]]&gt;=6,"High",
IF(HR_Data[[#This Row],[RiskScore2]]&gt;=3,"Medium","Low"))</f>
        <v>Low</v>
      </c>
      <c r="AN96">
        <v>80</v>
      </c>
      <c r="AO96">
        <v>0</v>
      </c>
      <c r="AP96">
        <v>12</v>
      </c>
      <c r="AQ96">
        <v>0</v>
      </c>
      <c r="AR96">
        <v>3</v>
      </c>
      <c r="AS96">
        <v>11</v>
      </c>
      <c r="AT96">
        <v>8</v>
      </c>
      <c r="AU96">
        <v>5</v>
      </c>
      <c r="AV96">
        <v>7</v>
      </c>
    </row>
    <row r="97" spans="1:48">
      <c r="A97">
        <v>54</v>
      </c>
      <c r="B97" t="str">
        <f>IF(HR_Data[[#This Row],[Age]]&lt;25,"&lt;25",
IF(HR_Data[[#This Row],[Age]]&lt;35,"25–34",
IF(HR_Data[[#This Row],[Age]]&lt;45,"35–44",
IF(HR_Data[[#This Row],[Age]]&lt;55,"45–54","55+"))))</f>
        <v>45–54</v>
      </c>
      <c r="C97" t="s">
        <v>43</v>
      </c>
      <c r="D97">
        <f>(HR[[#This Row],[OverTimeFlag]]*3+HR[[#This Row],[LowJobSatisFlag]]*5+HR[[#This Row],[LowWLBFlag]]*4+HR[[#This Row],[LowSalaryFlag]]*3+HR[[#This Row],[LowEnviFlag]]*4+HR[[#This Row],[LowProFlag]]*1)</f>
        <v>8</v>
      </c>
      <c r="E97">
        <f>HR_Data[[#This Row],[OvertimeFlag]] + HR_Data[[#This Row],[LowSatisfactionFlag]] + HR_Data[[#This Row],[LowWorkLifeBalanceFlag]]</f>
        <v>1</v>
      </c>
      <c r="F97" t="s">
        <v>36</v>
      </c>
      <c r="G97">
        <v>1217</v>
      </c>
      <c r="H97" t="s">
        <v>45</v>
      </c>
      <c r="I97">
        <v>2</v>
      </c>
      <c r="J97" t="str">
        <f>IF(AND(HR_Data[[#This Row],[Attrition]]="Yes",HR_Data[[#This Row],[YearsAtCompany]]&lt;2),"Yes","No")</f>
        <v>No</v>
      </c>
      <c r="K97">
        <v>4</v>
      </c>
      <c r="L97" t="s">
        <v>60</v>
      </c>
      <c r="M97">
        <v>1</v>
      </c>
      <c r="N97">
        <v>126</v>
      </c>
      <c r="P97">
        <v>1</v>
      </c>
      <c r="Q97" t="s">
        <v>39</v>
      </c>
      <c r="R97">
        <v>60</v>
      </c>
      <c r="S97">
        <v>3</v>
      </c>
      <c r="T97">
        <v>3</v>
      </c>
      <c r="U97" t="s">
        <v>58</v>
      </c>
      <c r="V97">
        <v>3</v>
      </c>
      <c r="W97" t="s">
        <v>48</v>
      </c>
      <c r="X97">
        <v>13549</v>
      </c>
      <c r="Y97" t="str">
        <f>IF(AND(HR_Data[[#This Row],[OverTime]]="Yes",HR_Data[[#This Row],[JobSatisfaction]]&lt;=2,HR_Data[[#This Row],[MonthlyIncome]]&lt;AVERAGE(HR_Data[MonthlyIncome])),
"High Risk",
IF(OR(HR_Data[[#This Row],[OverTime]]="Yes",HR_Data[[#This Row],[JobSatisfaction]]&lt;=2),
"Medium Risk",
"Low Risk"))</f>
        <v>Low Risk</v>
      </c>
      <c r="Z97" t="str">
        <f>IF(HR_Data[[#This Row],[MonthlyIncome]]&lt;3000,"Low",IF(HR_Data[[#This Row],[MonthlyIncome]]&lt;7000,"Medium","High"))</f>
        <v>High</v>
      </c>
      <c r="AA97" s="5">
        <f>IF(HR_Data[[#This Row],[OverTime]]="Yes",1,0)</f>
        <v>0</v>
      </c>
      <c r="AB97" s="5">
        <f>IF(HR_Data[[#This Row],[JobSatisfaction]]&lt;=2,1,0)</f>
        <v>0</v>
      </c>
      <c r="AC97" s="5">
        <f>IF(HR_Data[[#This Row],[WorkLifeBalance]]&lt;=2,1,0)</f>
        <v>1</v>
      </c>
      <c r="AD97" s="5">
        <f>IF(HR_Data[[#This Row],[MonthlyIncome]]&lt;AVERAGE(HR_Data[MonthlyIncome]),1,0)</f>
        <v>0</v>
      </c>
      <c r="AE97">
        <v>24001</v>
      </c>
      <c r="AF97">
        <v>9</v>
      </c>
      <c r="AG97" t="s">
        <v>42</v>
      </c>
      <c r="AH97" t="s">
        <v>43</v>
      </c>
      <c r="AI97">
        <v>12</v>
      </c>
      <c r="AJ97">
        <v>3</v>
      </c>
      <c r="AK97">
        <v>1</v>
      </c>
      <c r="AL97">
        <f>IF(HR_Data[[#This Row],[OverTime]]="Yes",2,0)
+IF(HR_Data[[#This Row],[WorkLifeBalance]]&lt;=2,2,0)
+IF(HR_Data[[#This Row],[MonthlyIncome]]&lt;5000,2,0)
+IF(HR_Data[[#This Row],[JobSatisfaction]]&lt;=2,1,0)
+IF(HR_Data[[#This Row],[EnvironmentSatisfaction]]&lt;=2,1,0)
+IF(HR_Data[[#This Row],[YearsAtCompany]]&lt;2,2,0)</f>
        <v>3</v>
      </c>
      <c r="AM97" t="str">
        <f>IF(HR_Data[[#This Row],[RiskScore2]]&gt;=6,"High",
IF(HR_Data[[#This Row],[RiskScore2]]&gt;=3,"Medium","Low"))</f>
        <v>Medium</v>
      </c>
      <c r="AN97">
        <v>80</v>
      </c>
      <c r="AO97">
        <v>1</v>
      </c>
      <c r="AP97">
        <v>16</v>
      </c>
      <c r="AQ97">
        <v>5</v>
      </c>
      <c r="AR97">
        <v>1</v>
      </c>
      <c r="AS97">
        <v>4</v>
      </c>
      <c r="AT97">
        <v>3</v>
      </c>
      <c r="AU97">
        <v>0</v>
      </c>
      <c r="AV97">
        <v>3</v>
      </c>
    </row>
    <row r="98" spans="1:48">
      <c r="A98">
        <v>24</v>
      </c>
      <c r="B98" t="str">
        <f>IF(HR_Data[[#This Row],[Age]]&lt;25,"&lt;25",
IF(HR_Data[[#This Row],[Age]]&lt;35,"25–34",
IF(HR_Data[[#This Row],[Age]]&lt;45,"35–44",
IF(HR_Data[[#This Row],[Age]]&lt;55,"45–54","55+"))))</f>
        <v>&lt;25</v>
      </c>
      <c r="C98" t="s">
        <v>43</v>
      </c>
      <c r="D98">
        <f>(HR[[#This Row],[OverTimeFlag]]*3+HR[[#This Row],[LowJobSatisFlag]]*5+HR[[#This Row],[LowWLBFlag]]*4+HR[[#This Row],[LowSalaryFlag]]*3+HR[[#This Row],[LowEnviFlag]]*4+HR[[#This Row],[LowProFlag]]*1)</f>
        <v>11</v>
      </c>
      <c r="E98">
        <f>HR_Data[[#This Row],[OvertimeFlag]] + HR_Data[[#This Row],[LowSatisfactionFlag]] + HR_Data[[#This Row],[LowWorkLifeBalanceFlag]]</f>
        <v>1</v>
      </c>
      <c r="F98" t="s">
        <v>36</v>
      </c>
      <c r="G98">
        <v>1353</v>
      </c>
      <c r="H98" t="s">
        <v>37</v>
      </c>
      <c r="I98">
        <v>3</v>
      </c>
      <c r="J98" t="str">
        <f>IF(AND(HR_Data[[#This Row],[Attrition]]="Yes",HR_Data[[#This Row],[YearsAtCompany]]&lt;2),"Yes","No")</f>
        <v>No</v>
      </c>
      <c r="K98">
        <v>2</v>
      </c>
      <c r="L98" t="s">
        <v>49</v>
      </c>
      <c r="M98">
        <v>1</v>
      </c>
      <c r="N98">
        <v>128</v>
      </c>
      <c r="P98">
        <v>1</v>
      </c>
      <c r="Q98" t="s">
        <v>39</v>
      </c>
      <c r="R98">
        <v>33</v>
      </c>
      <c r="S98">
        <v>3</v>
      </c>
      <c r="T98">
        <v>2</v>
      </c>
      <c r="U98" t="s">
        <v>40</v>
      </c>
      <c r="V98">
        <v>3</v>
      </c>
      <c r="W98" t="s">
        <v>48</v>
      </c>
      <c r="X98">
        <v>4999</v>
      </c>
      <c r="Y98" t="str">
        <f>IF(AND(HR_Data[[#This Row],[OverTime]]="Yes",HR_Data[[#This Row],[JobSatisfaction]]&lt;=2,HR_Data[[#This Row],[MonthlyIncome]]&lt;AVERAGE(HR_Data[MonthlyIncome])),
"High Risk",
IF(OR(HR_Data[[#This Row],[OverTime]]="Yes",HR_Data[[#This Row],[JobSatisfaction]]&lt;=2),
"Medium Risk",
"Low Risk"))</f>
        <v>Low Risk</v>
      </c>
      <c r="Z98" t="str">
        <f>IF(HR_Data[[#This Row],[MonthlyIncome]]&lt;3000,"Low",IF(HR_Data[[#This Row],[MonthlyIncome]]&lt;7000,"Medium","High"))</f>
        <v>Medium</v>
      </c>
      <c r="AA98" s="5">
        <f>IF(HR_Data[[#This Row],[OverTime]]="Yes",1,0)</f>
        <v>0</v>
      </c>
      <c r="AB98" s="5">
        <f>IF(HR_Data[[#This Row],[JobSatisfaction]]&lt;=2,1,0)</f>
        <v>0</v>
      </c>
      <c r="AC98" s="5">
        <f>IF(HR_Data[[#This Row],[WorkLifeBalance]]&lt;=2,1,0)</f>
        <v>1</v>
      </c>
      <c r="AD98" s="5">
        <f>IF(HR_Data[[#This Row],[MonthlyIncome]]&lt;AVERAGE(HR_Data[MonthlyIncome]),1,0)</f>
        <v>1</v>
      </c>
      <c r="AE98">
        <v>17519</v>
      </c>
      <c r="AF98">
        <v>0</v>
      </c>
      <c r="AG98" t="s">
        <v>42</v>
      </c>
      <c r="AH98" t="s">
        <v>43</v>
      </c>
      <c r="AI98">
        <v>21</v>
      </c>
      <c r="AJ98">
        <v>4</v>
      </c>
      <c r="AK98">
        <v>1</v>
      </c>
      <c r="AL98">
        <f>IF(HR_Data[[#This Row],[OverTime]]="Yes",2,0)
+IF(HR_Data[[#This Row],[WorkLifeBalance]]&lt;=2,2,0)
+IF(HR_Data[[#This Row],[MonthlyIncome]]&lt;5000,2,0)
+IF(HR_Data[[#This Row],[JobSatisfaction]]&lt;=2,1,0)
+IF(HR_Data[[#This Row],[EnvironmentSatisfaction]]&lt;=2,1,0)
+IF(HR_Data[[#This Row],[YearsAtCompany]]&lt;2,2,0)</f>
        <v>5</v>
      </c>
      <c r="AM98" t="str">
        <f>IF(HR_Data[[#This Row],[RiskScore2]]&gt;=6,"High",
IF(HR_Data[[#This Row],[RiskScore2]]&gt;=3,"Medium","Low"))</f>
        <v>Medium</v>
      </c>
      <c r="AN98">
        <v>80</v>
      </c>
      <c r="AO98">
        <v>1</v>
      </c>
      <c r="AP98">
        <v>4</v>
      </c>
      <c r="AQ98">
        <v>2</v>
      </c>
      <c r="AR98">
        <v>2</v>
      </c>
      <c r="AS98">
        <v>3</v>
      </c>
      <c r="AT98">
        <v>2</v>
      </c>
      <c r="AU98">
        <v>0</v>
      </c>
      <c r="AV98">
        <v>2</v>
      </c>
    </row>
    <row r="99" spans="1:48">
      <c r="A99">
        <v>28</v>
      </c>
      <c r="B99" t="str">
        <f>IF(HR_Data[[#This Row],[Age]]&lt;25,"&lt;25",
IF(HR_Data[[#This Row],[Age]]&lt;35,"25–34",
IF(HR_Data[[#This Row],[Age]]&lt;45,"35–44",
IF(HR_Data[[#This Row],[Age]]&lt;55,"45–54","55+"))))</f>
        <v>25–34</v>
      </c>
      <c r="C99" t="s">
        <v>43</v>
      </c>
      <c r="D99">
        <f>(HR[[#This Row],[OverTimeFlag]]*3+HR[[#This Row],[LowJobSatisFlag]]*5+HR[[#This Row],[LowWLBFlag]]*4+HR[[#This Row],[LowSalaryFlag]]*3+HR[[#This Row],[LowEnviFlag]]*4+HR[[#This Row],[LowProFlag]]*1)</f>
        <v>7</v>
      </c>
      <c r="E99">
        <f>HR_Data[[#This Row],[OvertimeFlag]] + HR_Data[[#This Row],[LowSatisfactionFlag]] + HR_Data[[#This Row],[LowWorkLifeBalanceFlag]]</f>
        <v>0</v>
      </c>
      <c r="F99" t="s">
        <v>55</v>
      </c>
      <c r="G99">
        <v>120</v>
      </c>
      <c r="H99" t="s">
        <v>37</v>
      </c>
      <c r="I99">
        <v>4</v>
      </c>
      <c r="J99" t="str">
        <f>IF(AND(HR_Data[[#This Row],[Attrition]]="Yes",HR_Data[[#This Row],[YearsAtCompany]]&lt;2),"Yes","No")</f>
        <v>No</v>
      </c>
      <c r="K99">
        <v>3</v>
      </c>
      <c r="L99" t="s">
        <v>51</v>
      </c>
      <c r="M99">
        <v>1</v>
      </c>
      <c r="N99">
        <v>129</v>
      </c>
      <c r="P99">
        <v>2</v>
      </c>
      <c r="Q99" t="s">
        <v>46</v>
      </c>
      <c r="R99">
        <v>43</v>
      </c>
      <c r="S99">
        <v>3</v>
      </c>
      <c r="T99">
        <v>2</v>
      </c>
      <c r="U99" t="s">
        <v>40</v>
      </c>
      <c r="V99">
        <v>3</v>
      </c>
      <c r="W99" t="s">
        <v>48</v>
      </c>
      <c r="X99">
        <v>4221</v>
      </c>
      <c r="Y99" t="str">
        <f>IF(AND(HR_Data[[#This Row],[OverTime]]="Yes",HR_Data[[#This Row],[JobSatisfaction]]&lt;=2,HR_Data[[#This Row],[MonthlyIncome]]&lt;AVERAGE(HR_Data[MonthlyIncome])),
"High Risk",
IF(OR(HR_Data[[#This Row],[OverTime]]="Yes",HR_Data[[#This Row],[JobSatisfaction]]&lt;=2),
"Medium Risk",
"Low Risk"))</f>
        <v>Low Risk</v>
      </c>
      <c r="Z99" t="str">
        <f>IF(HR_Data[[#This Row],[MonthlyIncome]]&lt;3000,"Low",IF(HR_Data[[#This Row],[MonthlyIncome]]&lt;7000,"Medium","High"))</f>
        <v>Medium</v>
      </c>
      <c r="AA99" s="5">
        <f>IF(HR_Data[[#This Row],[OverTime]]="Yes",1,0)</f>
        <v>0</v>
      </c>
      <c r="AB99" s="5">
        <f>IF(HR_Data[[#This Row],[JobSatisfaction]]&lt;=2,1,0)</f>
        <v>0</v>
      </c>
      <c r="AC99" s="5">
        <f>IF(HR_Data[[#This Row],[WorkLifeBalance]]&lt;=2,1,0)</f>
        <v>0</v>
      </c>
      <c r="AD99" s="5">
        <f>IF(HR_Data[[#This Row],[MonthlyIncome]]&lt;AVERAGE(HR_Data[MonthlyIncome]),1,0)</f>
        <v>1</v>
      </c>
      <c r="AE99">
        <v>8863</v>
      </c>
      <c r="AF99">
        <v>1</v>
      </c>
      <c r="AG99" t="s">
        <v>42</v>
      </c>
      <c r="AH99" t="s">
        <v>43</v>
      </c>
      <c r="AI99">
        <v>15</v>
      </c>
      <c r="AJ99">
        <v>3</v>
      </c>
      <c r="AK99">
        <v>2</v>
      </c>
      <c r="AL99">
        <f>IF(HR_Data[[#This Row],[OverTime]]="Yes",2,0)
+IF(HR_Data[[#This Row],[WorkLifeBalance]]&lt;=2,2,0)
+IF(HR_Data[[#This Row],[MonthlyIncome]]&lt;5000,2,0)
+IF(HR_Data[[#This Row],[JobSatisfaction]]&lt;=2,1,0)
+IF(HR_Data[[#This Row],[EnvironmentSatisfaction]]&lt;=2,1,0)
+IF(HR_Data[[#This Row],[YearsAtCompany]]&lt;2,2,0)</f>
        <v>3</v>
      </c>
      <c r="AM99" t="str">
        <f>IF(HR_Data[[#This Row],[RiskScore2]]&gt;=6,"High",
IF(HR_Data[[#This Row],[RiskScore2]]&gt;=3,"Medium","Low"))</f>
        <v>Medium</v>
      </c>
      <c r="AN99">
        <v>80</v>
      </c>
      <c r="AO99">
        <v>0</v>
      </c>
      <c r="AP99">
        <v>5</v>
      </c>
      <c r="AQ99">
        <v>3</v>
      </c>
      <c r="AR99">
        <v>4</v>
      </c>
      <c r="AS99">
        <v>5</v>
      </c>
      <c r="AT99">
        <v>4</v>
      </c>
      <c r="AU99">
        <v>0</v>
      </c>
      <c r="AV99">
        <v>4</v>
      </c>
    </row>
    <row r="100" spans="1:48">
      <c r="A100">
        <v>58</v>
      </c>
      <c r="B100" t="str">
        <f>IF(HR_Data[[#This Row],[Age]]&lt;25,"&lt;25",
IF(HR_Data[[#This Row],[Age]]&lt;35,"25–34",
IF(HR_Data[[#This Row],[Age]]&lt;45,"35–44",
IF(HR_Data[[#This Row],[Age]]&lt;55,"45–54","55+"))))</f>
        <v>55+</v>
      </c>
      <c r="C100" t="s">
        <v>43</v>
      </c>
      <c r="D100">
        <f>(HR[[#This Row],[OverTimeFlag]]*3+HR[[#This Row],[LowJobSatisFlag]]*5+HR[[#This Row],[LowWLBFlag]]*4+HR[[#This Row],[LowSalaryFlag]]*3+HR[[#This Row],[LowEnviFlag]]*4+HR[[#This Row],[LowProFlag]]*1)</f>
        <v>4</v>
      </c>
      <c r="E100">
        <f>HR_Data[[#This Row],[OvertimeFlag]] + HR_Data[[#This Row],[LowSatisfactionFlag]] + HR_Data[[#This Row],[LowWorkLifeBalanceFlag]]</f>
        <v>1</v>
      </c>
      <c r="F100" t="s">
        <v>36</v>
      </c>
      <c r="G100">
        <v>682</v>
      </c>
      <c r="H100" t="s">
        <v>37</v>
      </c>
      <c r="I100">
        <v>10</v>
      </c>
      <c r="J100" t="str">
        <f>IF(AND(HR_Data[[#This Row],[Attrition]]="Yes",HR_Data[[#This Row],[YearsAtCompany]]&lt;2),"Yes","No")</f>
        <v>No</v>
      </c>
      <c r="K100">
        <v>4</v>
      </c>
      <c r="L100" t="s">
        <v>51</v>
      </c>
      <c r="M100">
        <v>1</v>
      </c>
      <c r="N100">
        <v>131</v>
      </c>
      <c r="P100">
        <v>4</v>
      </c>
      <c r="Q100" t="s">
        <v>46</v>
      </c>
      <c r="R100">
        <v>37</v>
      </c>
      <c r="S100">
        <v>3</v>
      </c>
      <c r="T100">
        <v>4</v>
      </c>
      <c r="U100" t="s">
        <v>40</v>
      </c>
      <c r="V100">
        <v>3</v>
      </c>
      <c r="W100" t="s">
        <v>41</v>
      </c>
      <c r="X100">
        <v>13872</v>
      </c>
      <c r="Y100" t="str">
        <f>IF(AND(HR_Data[[#This Row],[OverTime]]="Yes",HR_Data[[#This Row],[JobSatisfaction]]&lt;=2,HR_Data[[#This Row],[MonthlyIncome]]&lt;AVERAGE(HR_Data[MonthlyIncome])),
"High Risk",
IF(OR(HR_Data[[#This Row],[OverTime]]="Yes",HR_Data[[#This Row],[JobSatisfaction]]&lt;=2),
"Medium Risk",
"Low Risk"))</f>
        <v>Low Risk</v>
      </c>
      <c r="Z100" t="str">
        <f>IF(HR_Data[[#This Row],[MonthlyIncome]]&lt;3000,"Low",IF(HR_Data[[#This Row],[MonthlyIncome]]&lt;7000,"Medium","High"))</f>
        <v>High</v>
      </c>
      <c r="AA100" s="5">
        <f>IF(HR_Data[[#This Row],[OverTime]]="Yes",1,0)</f>
        <v>0</v>
      </c>
      <c r="AB100" s="5">
        <f>IF(HR_Data[[#This Row],[JobSatisfaction]]&lt;=2,1,0)</f>
        <v>0</v>
      </c>
      <c r="AC100" s="5">
        <f>IF(HR_Data[[#This Row],[WorkLifeBalance]]&lt;=2,1,0)</f>
        <v>1</v>
      </c>
      <c r="AD100" s="5">
        <f>IF(HR_Data[[#This Row],[MonthlyIncome]]&lt;AVERAGE(HR_Data[MonthlyIncome]),1,0)</f>
        <v>0</v>
      </c>
      <c r="AE100">
        <v>24409</v>
      </c>
      <c r="AF100">
        <v>0</v>
      </c>
      <c r="AG100" t="s">
        <v>42</v>
      </c>
      <c r="AH100" t="s">
        <v>43</v>
      </c>
      <c r="AI100">
        <v>13</v>
      </c>
      <c r="AJ100">
        <v>3</v>
      </c>
      <c r="AK100">
        <v>3</v>
      </c>
      <c r="AL100">
        <f>IF(HR_Data[[#This Row],[OverTime]]="Yes",2,0)
+IF(HR_Data[[#This Row],[WorkLifeBalance]]&lt;=2,2,0)
+IF(HR_Data[[#This Row],[MonthlyIncome]]&lt;5000,2,0)
+IF(HR_Data[[#This Row],[JobSatisfaction]]&lt;=2,1,0)
+IF(HR_Data[[#This Row],[EnvironmentSatisfaction]]&lt;=2,1,0)
+IF(HR_Data[[#This Row],[YearsAtCompany]]&lt;2,2,0)</f>
        <v>2</v>
      </c>
      <c r="AM100" t="str">
        <f>IF(HR_Data[[#This Row],[RiskScore2]]&gt;=6,"High",
IF(HR_Data[[#This Row],[RiskScore2]]&gt;=3,"Medium","Low"))</f>
        <v>Low</v>
      </c>
      <c r="AN100">
        <v>80</v>
      </c>
      <c r="AO100">
        <v>0</v>
      </c>
      <c r="AP100">
        <v>38</v>
      </c>
      <c r="AQ100">
        <v>1</v>
      </c>
      <c r="AR100">
        <v>2</v>
      </c>
      <c r="AS100">
        <v>37</v>
      </c>
      <c r="AT100">
        <v>10</v>
      </c>
      <c r="AU100">
        <v>1</v>
      </c>
      <c r="AV100">
        <v>8</v>
      </c>
    </row>
    <row r="101" spans="1:48">
      <c r="A101">
        <v>44</v>
      </c>
      <c r="B101" t="str">
        <f>IF(HR_Data[[#This Row],[Age]]&lt;25,"&lt;25",
IF(HR_Data[[#This Row],[Age]]&lt;35,"25–34",
IF(HR_Data[[#This Row],[Age]]&lt;45,"35–44",
IF(HR_Data[[#This Row],[Age]]&lt;55,"45–54","55+"))))</f>
        <v>35–44</v>
      </c>
      <c r="C101" t="s">
        <v>43</v>
      </c>
      <c r="D101">
        <f>(HR[[#This Row],[OverTimeFlag]]*3+HR[[#This Row],[LowJobSatisFlag]]*5+HR[[#This Row],[LowWLBFlag]]*4+HR[[#This Row],[LowSalaryFlag]]*3+HR[[#This Row],[LowEnviFlag]]*4+HR[[#This Row],[LowProFlag]]*1)</f>
        <v>12</v>
      </c>
      <c r="E101">
        <f>HR_Data[[#This Row],[OvertimeFlag]] + HR_Data[[#This Row],[LowSatisfactionFlag]] + HR_Data[[#This Row],[LowWorkLifeBalanceFlag]]</f>
        <v>1</v>
      </c>
      <c r="F101" t="s">
        <v>55</v>
      </c>
      <c r="G101">
        <v>489</v>
      </c>
      <c r="H101" t="s">
        <v>45</v>
      </c>
      <c r="I101">
        <v>23</v>
      </c>
      <c r="J101" t="str">
        <f>IF(AND(HR_Data[[#This Row],[Attrition]]="Yes",HR_Data[[#This Row],[YearsAtCompany]]&lt;2),"Yes","No")</f>
        <v>No</v>
      </c>
      <c r="K101">
        <v>3</v>
      </c>
      <c r="L101" t="s">
        <v>51</v>
      </c>
      <c r="M101">
        <v>1</v>
      </c>
      <c r="N101">
        <v>132</v>
      </c>
      <c r="P101">
        <v>2</v>
      </c>
      <c r="Q101" t="s">
        <v>46</v>
      </c>
      <c r="R101">
        <v>67</v>
      </c>
      <c r="S101">
        <v>3</v>
      </c>
      <c r="T101">
        <v>2</v>
      </c>
      <c r="U101" t="s">
        <v>50</v>
      </c>
      <c r="V101">
        <v>2</v>
      </c>
      <c r="W101" t="s">
        <v>48</v>
      </c>
      <c r="X101">
        <v>2042</v>
      </c>
      <c r="Y101" t="str">
        <f>IF(AND(HR_Data[[#This Row],[OverTime]]="Yes",HR_Data[[#This Row],[JobSatisfaction]]&lt;=2,HR_Data[[#This Row],[MonthlyIncome]]&lt;AVERAGE(HR_Data[MonthlyIncome])),
"High Risk",
IF(OR(HR_Data[[#This Row],[OverTime]]="Yes",HR_Data[[#This Row],[JobSatisfaction]]&lt;=2),
"Medium Risk",
"Low Risk"))</f>
        <v>Medium Risk</v>
      </c>
      <c r="Z101" t="str">
        <f>IF(HR_Data[[#This Row],[MonthlyIncome]]&lt;3000,"Low",IF(HR_Data[[#This Row],[MonthlyIncome]]&lt;7000,"Medium","High"))</f>
        <v>Low</v>
      </c>
      <c r="AA101" s="5">
        <f>IF(HR_Data[[#This Row],[OverTime]]="Yes",1,0)</f>
        <v>0</v>
      </c>
      <c r="AB101" s="5">
        <f>IF(HR_Data[[#This Row],[JobSatisfaction]]&lt;=2,1,0)</f>
        <v>1</v>
      </c>
      <c r="AC101" s="5">
        <f>IF(HR_Data[[#This Row],[WorkLifeBalance]]&lt;=2,1,0)</f>
        <v>0</v>
      </c>
      <c r="AD101" s="5">
        <f>IF(HR_Data[[#This Row],[MonthlyIncome]]&lt;AVERAGE(HR_Data[MonthlyIncome]),1,0)</f>
        <v>1</v>
      </c>
      <c r="AE101">
        <v>25043</v>
      </c>
      <c r="AF101">
        <v>4</v>
      </c>
      <c r="AG101" t="s">
        <v>42</v>
      </c>
      <c r="AH101" t="s">
        <v>43</v>
      </c>
      <c r="AI101">
        <v>12</v>
      </c>
      <c r="AJ101">
        <v>3</v>
      </c>
      <c r="AK101">
        <v>3</v>
      </c>
      <c r="AL101">
        <f>IF(HR_Data[[#This Row],[OverTime]]="Yes",2,0)
+IF(HR_Data[[#This Row],[WorkLifeBalance]]&lt;=2,2,0)
+IF(HR_Data[[#This Row],[MonthlyIncome]]&lt;5000,2,0)
+IF(HR_Data[[#This Row],[JobSatisfaction]]&lt;=2,1,0)
+IF(HR_Data[[#This Row],[EnvironmentSatisfaction]]&lt;=2,1,0)
+IF(HR_Data[[#This Row],[YearsAtCompany]]&lt;2,2,0)</f>
        <v>4</v>
      </c>
      <c r="AM101" t="str">
        <f>IF(HR_Data[[#This Row],[RiskScore2]]&gt;=6,"High",
IF(HR_Data[[#This Row],[RiskScore2]]&gt;=3,"Medium","Low"))</f>
        <v>Medium</v>
      </c>
      <c r="AN101">
        <v>80</v>
      </c>
      <c r="AO101">
        <v>1</v>
      </c>
      <c r="AP101">
        <v>17</v>
      </c>
      <c r="AQ101">
        <v>3</v>
      </c>
      <c r="AR101">
        <v>4</v>
      </c>
      <c r="AS101">
        <v>3</v>
      </c>
      <c r="AT101">
        <v>2</v>
      </c>
      <c r="AU101">
        <v>1</v>
      </c>
      <c r="AV101">
        <v>2</v>
      </c>
    </row>
    <row r="102" spans="1:48">
      <c r="A102">
        <v>37</v>
      </c>
      <c r="B102" t="str">
        <f>IF(HR_Data[[#This Row],[Age]]&lt;25,"&lt;25",
IF(HR_Data[[#This Row],[Age]]&lt;35,"25–34",
IF(HR_Data[[#This Row],[Age]]&lt;45,"35–44",
IF(HR_Data[[#This Row],[Age]]&lt;55,"45–54","55+"))))</f>
        <v>35–44</v>
      </c>
      <c r="C102" t="s">
        <v>35</v>
      </c>
      <c r="D102">
        <f>(HR[[#This Row],[OverTimeFlag]]*3+HR[[#This Row],[LowJobSatisFlag]]*5+HR[[#This Row],[LowWLBFlag]]*4+HR[[#This Row],[LowSalaryFlag]]*3+HR[[#This Row],[LowEnviFlag]]*4+HR[[#This Row],[LowProFlag]]*1)</f>
        <v>11</v>
      </c>
      <c r="E102">
        <f>HR_Data[[#This Row],[OvertimeFlag]] + HR_Data[[#This Row],[LowSatisfactionFlag]] + HR_Data[[#This Row],[LowWorkLifeBalanceFlag]]</f>
        <v>2</v>
      </c>
      <c r="F102" t="s">
        <v>36</v>
      </c>
      <c r="G102">
        <v>807</v>
      </c>
      <c r="H102" t="s">
        <v>61</v>
      </c>
      <c r="I102">
        <v>6</v>
      </c>
      <c r="J102" t="str">
        <f>IF(AND(HR_Data[[#This Row],[Attrition]]="Yes",HR_Data[[#This Row],[YearsAtCompany]]&lt;2),"Yes","No")</f>
        <v>No</v>
      </c>
      <c r="K102">
        <v>4</v>
      </c>
      <c r="L102" t="s">
        <v>61</v>
      </c>
      <c r="M102">
        <v>1</v>
      </c>
      <c r="N102">
        <v>133</v>
      </c>
      <c r="P102">
        <v>3</v>
      </c>
      <c r="Q102" t="s">
        <v>46</v>
      </c>
      <c r="R102">
        <v>63</v>
      </c>
      <c r="S102">
        <v>3</v>
      </c>
      <c r="T102">
        <v>1</v>
      </c>
      <c r="U102" t="s">
        <v>61</v>
      </c>
      <c r="V102">
        <v>1</v>
      </c>
      <c r="W102" t="s">
        <v>52</v>
      </c>
      <c r="X102">
        <v>2073</v>
      </c>
      <c r="Y102" t="str">
        <f>IF(AND(HR_Data[[#This Row],[OverTime]]="Yes",HR_Data[[#This Row],[JobSatisfaction]]&lt;=2,HR_Data[[#This Row],[MonthlyIncome]]&lt;AVERAGE(HR_Data[MonthlyIncome])),
"High Risk",
IF(OR(HR_Data[[#This Row],[OverTime]]="Yes",HR_Data[[#This Row],[JobSatisfaction]]&lt;=2),
"Medium Risk",
"Low Risk"))</f>
        <v>High Risk</v>
      </c>
      <c r="Z102" t="str">
        <f>IF(HR_Data[[#This Row],[MonthlyIncome]]&lt;3000,"Low",IF(HR_Data[[#This Row],[MonthlyIncome]]&lt;7000,"Medium","High"))</f>
        <v>Low</v>
      </c>
      <c r="AA102" s="5">
        <f>IF(HR_Data[[#This Row],[OverTime]]="Yes",1,0)</f>
        <v>1</v>
      </c>
      <c r="AB102" s="5">
        <f>IF(HR_Data[[#This Row],[JobSatisfaction]]&lt;=2,1,0)</f>
        <v>1</v>
      </c>
      <c r="AC102" s="5">
        <f>IF(HR_Data[[#This Row],[WorkLifeBalance]]&lt;=2,1,0)</f>
        <v>0</v>
      </c>
      <c r="AD102" s="5">
        <f>IF(HR_Data[[#This Row],[MonthlyIncome]]&lt;AVERAGE(HR_Data[MonthlyIncome]),1,0)</f>
        <v>1</v>
      </c>
      <c r="AE102">
        <v>23648</v>
      </c>
      <c r="AF102">
        <v>4</v>
      </c>
      <c r="AG102" t="s">
        <v>42</v>
      </c>
      <c r="AH102" t="s">
        <v>35</v>
      </c>
      <c r="AI102">
        <v>22</v>
      </c>
      <c r="AJ102">
        <v>4</v>
      </c>
      <c r="AK102">
        <v>4</v>
      </c>
      <c r="AL102">
        <f>IF(HR_Data[[#This Row],[OverTime]]="Yes",2,0)
+IF(HR_Data[[#This Row],[WorkLifeBalance]]&lt;=2,2,0)
+IF(HR_Data[[#This Row],[MonthlyIncome]]&lt;5000,2,0)
+IF(HR_Data[[#This Row],[JobSatisfaction]]&lt;=2,1,0)
+IF(HR_Data[[#This Row],[EnvironmentSatisfaction]]&lt;=2,1,0)
+IF(HR_Data[[#This Row],[YearsAtCompany]]&lt;2,2,0)</f>
        <v>5</v>
      </c>
      <c r="AM102" t="str">
        <f>IF(HR_Data[[#This Row],[RiskScore2]]&gt;=6,"High",
IF(HR_Data[[#This Row],[RiskScore2]]&gt;=3,"Medium","Low"))</f>
        <v>Medium</v>
      </c>
      <c r="AN102">
        <v>80</v>
      </c>
      <c r="AO102">
        <v>0</v>
      </c>
      <c r="AP102">
        <v>7</v>
      </c>
      <c r="AQ102">
        <v>3</v>
      </c>
      <c r="AR102">
        <v>3</v>
      </c>
      <c r="AS102">
        <v>3</v>
      </c>
      <c r="AT102">
        <v>2</v>
      </c>
      <c r="AU102">
        <v>0</v>
      </c>
      <c r="AV102">
        <v>2</v>
      </c>
    </row>
    <row r="103" spans="1:48">
      <c r="A103">
        <v>32</v>
      </c>
      <c r="B103" t="str">
        <f>IF(HR_Data[[#This Row],[Age]]&lt;25,"&lt;25",
IF(HR_Data[[#This Row],[Age]]&lt;35,"25–34",
IF(HR_Data[[#This Row],[Age]]&lt;45,"35–44",
IF(HR_Data[[#This Row],[Age]]&lt;55,"45–54","55+"))))</f>
        <v>25–34</v>
      </c>
      <c r="C103" t="s">
        <v>43</v>
      </c>
      <c r="D103">
        <f>(HR[[#This Row],[OverTimeFlag]]*3+HR[[#This Row],[LowJobSatisFlag]]*5+HR[[#This Row],[LowWLBFlag]]*4+HR[[#This Row],[LowSalaryFlag]]*3+HR[[#This Row],[LowEnviFlag]]*4+HR[[#This Row],[LowProFlag]]*1)</f>
        <v>8</v>
      </c>
      <c r="E103">
        <f>HR_Data[[#This Row],[OvertimeFlag]] + HR_Data[[#This Row],[LowSatisfactionFlag]] + HR_Data[[#This Row],[LowWorkLifeBalanceFlag]]</f>
        <v>1</v>
      </c>
      <c r="F103" t="s">
        <v>36</v>
      </c>
      <c r="G103">
        <v>827</v>
      </c>
      <c r="H103" t="s">
        <v>45</v>
      </c>
      <c r="I103">
        <v>1</v>
      </c>
      <c r="J103" t="str">
        <f>IF(AND(HR_Data[[#This Row],[Attrition]]="Yes",HR_Data[[#This Row],[YearsAtCompany]]&lt;2),"Yes","No")</f>
        <v>No</v>
      </c>
      <c r="K103">
        <v>1</v>
      </c>
      <c r="L103" t="s">
        <v>38</v>
      </c>
      <c r="M103">
        <v>1</v>
      </c>
      <c r="N103">
        <v>134</v>
      </c>
      <c r="P103">
        <v>4</v>
      </c>
      <c r="Q103" t="s">
        <v>46</v>
      </c>
      <c r="R103">
        <v>71</v>
      </c>
      <c r="S103">
        <v>3</v>
      </c>
      <c r="T103">
        <v>1</v>
      </c>
      <c r="U103" t="s">
        <v>47</v>
      </c>
      <c r="V103">
        <v>1</v>
      </c>
      <c r="W103" t="s">
        <v>41</v>
      </c>
      <c r="X103">
        <v>2956</v>
      </c>
      <c r="Y103" t="str">
        <f>IF(AND(HR_Data[[#This Row],[OverTime]]="Yes",HR_Data[[#This Row],[JobSatisfaction]]&lt;=2,HR_Data[[#This Row],[MonthlyIncome]]&lt;AVERAGE(HR_Data[MonthlyIncome])),
"High Risk",
IF(OR(HR_Data[[#This Row],[OverTime]]="Yes",HR_Data[[#This Row],[JobSatisfaction]]&lt;=2),
"Medium Risk",
"Low Risk"))</f>
        <v>Medium Risk</v>
      </c>
      <c r="Z103" t="str">
        <f>IF(HR_Data[[#This Row],[MonthlyIncome]]&lt;3000,"Low",IF(HR_Data[[#This Row],[MonthlyIncome]]&lt;7000,"Medium","High"))</f>
        <v>Low</v>
      </c>
      <c r="AA103" s="5">
        <f>IF(HR_Data[[#This Row],[OverTime]]="Yes",1,0)</f>
        <v>0</v>
      </c>
      <c r="AB103" s="5">
        <f>IF(HR_Data[[#This Row],[JobSatisfaction]]&lt;=2,1,0)</f>
        <v>1</v>
      </c>
      <c r="AC103" s="5">
        <f>IF(HR_Data[[#This Row],[WorkLifeBalance]]&lt;=2,1,0)</f>
        <v>0</v>
      </c>
      <c r="AD103" s="5">
        <f>IF(HR_Data[[#This Row],[MonthlyIncome]]&lt;AVERAGE(HR_Data[MonthlyIncome]),1,0)</f>
        <v>1</v>
      </c>
      <c r="AE103">
        <v>15178</v>
      </c>
      <c r="AF103">
        <v>1</v>
      </c>
      <c r="AG103" t="s">
        <v>42</v>
      </c>
      <c r="AH103" t="s">
        <v>43</v>
      </c>
      <c r="AI103">
        <v>13</v>
      </c>
      <c r="AJ103">
        <v>3</v>
      </c>
      <c r="AK103">
        <v>4</v>
      </c>
      <c r="AL103">
        <f>IF(HR_Data[[#This Row],[OverTime]]="Yes",2,0)
+IF(HR_Data[[#This Row],[WorkLifeBalance]]&lt;=2,2,0)
+IF(HR_Data[[#This Row],[MonthlyIncome]]&lt;5000,2,0)
+IF(HR_Data[[#This Row],[JobSatisfaction]]&lt;=2,1,0)
+IF(HR_Data[[#This Row],[EnvironmentSatisfaction]]&lt;=2,1,0)
+IF(HR_Data[[#This Row],[YearsAtCompany]]&lt;2,2,0)</f>
        <v>5</v>
      </c>
      <c r="AM103" t="str">
        <f>IF(HR_Data[[#This Row],[RiskScore2]]&gt;=6,"High",
IF(HR_Data[[#This Row],[RiskScore2]]&gt;=3,"Medium","Low"))</f>
        <v>Medium</v>
      </c>
      <c r="AN103">
        <v>80</v>
      </c>
      <c r="AO103">
        <v>0</v>
      </c>
      <c r="AP103">
        <v>1</v>
      </c>
      <c r="AQ103">
        <v>2</v>
      </c>
      <c r="AR103">
        <v>3</v>
      </c>
      <c r="AS103">
        <v>1</v>
      </c>
      <c r="AT103">
        <v>0</v>
      </c>
      <c r="AU103">
        <v>0</v>
      </c>
      <c r="AV103">
        <v>0</v>
      </c>
    </row>
    <row r="104" spans="1:48">
      <c r="A104">
        <v>20</v>
      </c>
      <c r="B104" t="str">
        <f>IF(HR_Data[[#This Row],[Age]]&lt;25,"&lt;25",
IF(HR_Data[[#This Row],[Age]]&lt;35,"25–34",
IF(HR_Data[[#This Row],[Age]]&lt;45,"35–44",
IF(HR_Data[[#This Row],[Age]]&lt;55,"45–54","55+"))))</f>
        <v>&lt;25</v>
      </c>
      <c r="C104" t="s">
        <v>35</v>
      </c>
      <c r="D104">
        <f>(HR[[#This Row],[OverTimeFlag]]*3+HR[[#This Row],[LowJobSatisFlag]]*5+HR[[#This Row],[LowWLBFlag]]*4+HR[[#This Row],[LowSalaryFlag]]*3+HR[[#This Row],[LowEnviFlag]]*4+HR[[#This Row],[LowProFlag]]*1)</f>
        <v>6</v>
      </c>
      <c r="E104">
        <f>HR_Data[[#This Row],[OvertimeFlag]] + HR_Data[[#This Row],[LowSatisfactionFlag]] + HR_Data[[#This Row],[LowWorkLifeBalanceFlag]]</f>
        <v>1</v>
      </c>
      <c r="F104" t="s">
        <v>44</v>
      </c>
      <c r="G104">
        <v>871</v>
      </c>
      <c r="H104" t="s">
        <v>45</v>
      </c>
      <c r="I104">
        <v>6</v>
      </c>
      <c r="J104" t="str">
        <f>IF(AND(HR_Data[[#This Row],[Attrition]]="Yes",HR_Data[[#This Row],[YearsAtCompany]]&lt;2),"Yes","No")</f>
        <v>Yes</v>
      </c>
      <c r="K104">
        <v>3</v>
      </c>
      <c r="L104" t="s">
        <v>38</v>
      </c>
      <c r="M104">
        <v>1</v>
      </c>
      <c r="N104">
        <v>137</v>
      </c>
      <c r="P104">
        <v>4</v>
      </c>
      <c r="Q104" t="s">
        <v>39</v>
      </c>
      <c r="R104">
        <v>66</v>
      </c>
      <c r="S104">
        <v>2</v>
      </c>
      <c r="T104">
        <v>1</v>
      </c>
      <c r="U104" t="s">
        <v>50</v>
      </c>
      <c r="V104">
        <v>4</v>
      </c>
      <c r="W104" t="s">
        <v>41</v>
      </c>
      <c r="X104">
        <v>2926</v>
      </c>
      <c r="Y104" t="str">
        <f>IF(AND(HR_Data[[#This Row],[OverTime]]="Yes",HR_Data[[#This Row],[JobSatisfaction]]&lt;=2,HR_Data[[#This Row],[MonthlyIncome]]&lt;AVERAGE(HR_Data[MonthlyIncome])),
"High Risk",
IF(OR(HR_Data[[#This Row],[OverTime]]="Yes",HR_Data[[#This Row],[JobSatisfaction]]&lt;=2),
"Medium Risk",
"Low Risk"))</f>
        <v>Medium Risk</v>
      </c>
      <c r="Z104" t="str">
        <f>IF(HR_Data[[#This Row],[MonthlyIncome]]&lt;3000,"Low",IF(HR_Data[[#This Row],[MonthlyIncome]]&lt;7000,"Medium","High"))</f>
        <v>Low</v>
      </c>
      <c r="AA104" s="5">
        <f>IF(HR_Data[[#This Row],[OverTime]]="Yes",1,0)</f>
        <v>1</v>
      </c>
      <c r="AB104" s="5">
        <f>IF(HR_Data[[#This Row],[JobSatisfaction]]&lt;=2,1,0)</f>
        <v>0</v>
      </c>
      <c r="AC104" s="5">
        <f>IF(HR_Data[[#This Row],[WorkLifeBalance]]&lt;=2,1,0)</f>
        <v>0</v>
      </c>
      <c r="AD104" s="5">
        <f>IF(HR_Data[[#This Row],[MonthlyIncome]]&lt;AVERAGE(HR_Data[MonthlyIncome]),1,0)</f>
        <v>1</v>
      </c>
      <c r="AE104">
        <v>19783</v>
      </c>
      <c r="AF104">
        <v>1</v>
      </c>
      <c r="AG104" t="s">
        <v>42</v>
      </c>
      <c r="AH104" t="s">
        <v>35</v>
      </c>
      <c r="AI104">
        <v>18</v>
      </c>
      <c r="AJ104">
        <v>3</v>
      </c>
      <c r="AK104">
        <v>2</v>
      </c>
      <c r="AL104">
        <f>IF(HR_Data[[#This Row],[OverTime]]="Yes",2,0)
+IF(HR_Data[[#This Row],[WorkLifeBalance]]&lt;=2,2,0)
+IF(HR_Data[[#This Row],[MonthlyIncome]]&lt;5000,2,0)
+IF(HR_Data[[#This Row],[JobSatisfaction]]&lt;=2,1,0)
+IF(HR_Data[[#This Row],[EnvironmentSatisfaction]]&lt;=2,1,0)
+IF(HR_Data[[#This Row],[YearsAtCompany]]&lt;2,2,0)</f>
        <v>6</v>
      </c>
      <c r="AM104" t="str">
        <f>IF(HR_Data[[#This Row],[RiskScore2]]&gt;=6,"High",
IF(HR_Data[[#This Row],[RiskScore2]]&gt;=3,"Medium","Low"))</f>
        <v>High</v>
      </c>
      <c r="AN104">
        <v>80</v>
      </c>
      <c r="AO104">
        <v>0</v>
      </c>
      <c r="AP104">
        <v>1</v>
      </c>
      <c r="AQ104">
        <v>5</v>
      </c>
      <c r="AR104">
        <v>3</v>
      </c>
      <c r="AS104">
        <v>1</v>
      </c>
      <c r="AT104">
        <v>0</v>
      </c>
      <c r="AU104">
        <v>1</v>
      </c>
      <c r="AV104">
        <v>0</v>
      </c>
    </row>
    <row r="105" spans="1:48">
      <c r="A105">
        <v>34</v>
      </c>
      <c r="B105" t="str">
        <f>IF(HR_Data[[#This Row],[Age]]&lt;25,"&lt;25",
IF(HR_Data[[#This Row],[Age]]&lt;35,"25–34",
IF(HR_Data[[#This Row],[Age]]&lt;45,"35–44",
IF(HR_Data[[#This Row],[Age]]&lt;55,"45–54","55+"))))</f>
        <v>25–34</v>
      </c>
      <c r="C105" t="s">
        <v>43</v>
      </c>
      <c r="D105">
        <f>(HR[[#This Row],[OverTimeFlag]]*3+HR[[#This Row],[LowJobSatisFlag]]*5+HR[[#This Row],[LowWLBFlag]]*4+HR[[#This Row],[LowSalaryFlag]]*3+HR[[#This Row],[LowEnviFlag]]*4+HR[[#This Row],[LowProFlag]]*1)</f>
        <v>7</v>
      </c>
      <c r="E105">
        <f>HR_Data[[#This Row],[OvertimeFlag]] + HR_Data[[#This Row],[LowSatisfactionFlag]] + HR_Data[[#This Row],[LowWorkLifeBalanceFlag]]</f>
        <v>0</v>
      </c>
      <c r="F105" t="s">
        <v>36</v>
      </c>
      <c r="G105">
        <v>665</v>
      </c>
      <c r="H105" t="s">
        <v>45</v>
      </c>
      <c r="I105">
        <v>6</v>
      </c>
      <c r="J105" t="str">
        <f>IF(AND(HR_Data[[#This Row],[Attrition]]="Yes",HR_Data[[#This Row],[YearsAtCompany]]&lt;2),"Yes","No")</f>
        <v>No</v>
      </c>
      <c r="K105">
        <v>4</v>
      </c>
      <c r="L105" t="s">
        <v>49</v>
      </c>
      <c r="M105">
        <v>1</v>
      </c>
      <c r="N105">
        <v>138</v>
      </c>
      <c r="P105">
        <v>1</v>
      </c>
      <c r="Q105" t="s">
        <v>39</v>
      </c>
      <c r="R105">
        <v>41</v>
      </c>
      <c r="S105">
        <v>3</v>
      </c>
      <c r="T105">
        <v>2</v>
      </c>
      <c r="U105" t="s">
        <v>47</v>
      </c>
      <c r="V105">
        <v>3</v>
      </c>
      <c r="W105" t="s">
        <v>41</v>
      </c>
      <c r="X105">
        <v>4809</v>
      </c>
      <c r="Y105" t="str">
        <f>IF(AND(HR_Data[[#This Row],[OverTime]]="Yes",HR_Data[[#This Row],[JobSatisfaction]]&lt;=2,HR_Data[[#This Row],[MonthlyIncome]]&lt;AVERAGE(HR_Data[MonthlyIncome])),
"High Risk",
IF(OR(HR_Data[[#This Row],[OverTime]]="Yes",HR_Data[[#This Row],[JobSatisfaction]]&lt;=2),
"Medium Risk",
"Low Risk"))</f>
        <v>Low Risk</v>
      </c>
      <c r="Z105" t="str">
        <f>IF(HR_Data[[#This Row],[MonthlyIncome]]&lt;3000,"Low",IF(HR_Data[[#This Row],[MonthlyIncome]]&lt;7000,"Medium","High"))</f>
        <v>Medium</v>
      </c>
      <c r="AA105" s="5">
        <f>IF(HR_Data[[#This Row],[OverTime]]="Yes",1,0)</f>
        <v>0</v>
      </c>
      <c r="AB105" s="5">
        <f>IF(HR_Data[[#This Row],[JobSatisfaction]]&lt;=2,1,0)</f>
        <v>0</v>
      </c>
      <c r="AC105" s="5">
        <f>IF(HR_Data[[#This Row],[WorkLifeBalance]]&lt;=2,1,0)</f>
        <v>0</v>
      </c>
      <c r="AD105" s="5">
        <f>IF(HR_Data[[#This Row],[MonthlyIncome]]&lt;AVERAGE(HR_Data[MonthlyIncome]),1,0)</f>
        <v>1</v>
      </c>
      <c r="AE105">
        <v>12482</v>
      </c>
      <c r="AF105">
        <v>1</v>
      </c>
      <c r="AG105" t="s">
        <v>42</v>
      </c>
      <c r="AH105" t="s">
        <v>43</v>
      </c>
      <c r="AI105">
        <v>14</v>
      </c>
      <c r="AJ105">
        <v>3</v>
      </c>
      <c r="AK105">
        <v>3</v>
      </c>
      <c r="AL105">
        <f>IF(HR_Data[[#This Row],[OverTime]]="Yes",2,0)
+IF(HR_Data[[#This Row],[WorkLifeBalance]]&lt;=2,2,0)
+IF(HR_Data[[#This Row],[MonthlyIncome]]&lt;5000,2,0)
+IF(HR_Data[[#This Row],[JobSatisfaction]]&lt;=2,1,0)
+IF(HR_Data[[#This Row],[EnvironmentSatisfaction]]&lt;=2,1,0)
+IF(HR_Data[[#This Row],[YearsAtCompany]]&lt;2,2,0)</f>
        <v>3</v>
      </c>
      <c r="AM105" t="str">
        <f>IF(HR_Data[[#This Row],[RiskScore2]]&gt;=6,"High",
IF(HR_Data[[#This Row],[RiskScore2]]&gt;=3,"Medium","Low"))</f>
        <v>Medium</v>
      </c>
      <c r="AN105">
        <v>80</v>
      </c>
      <c r="AO105">
        <v>0</v>
      </c>
      <c r="AP105">
        <v>16</v>
      </c>
      <c r="AQ105">
        <v>3</v>
      </c>
      <c r="AR105">
        <v>3</v>
      </c>
      <c r="AS105">
        <v>16</v>
      </c>
      <c r="AT105">
        <v>13</v>
      </c>
      <c r="AU105">
        <v>2</v>
      </c>
      <c r="AV105">
        <v>10</v>
      </c>
    </row>
    <row r="106" spans="1:48">
      <c r="A106">
        <v>37</v>
      </c>
      <c r="B106" t="str">
        <f>IF(HR_Data[[#This Row],[Age]]&lt;25,"&lt;25",
IF(HR_Data[[#This Row],[Age]]&lt;35,"25–34",
IF(HR_Data[[#This Row],[Age]]&lt;45,"35–44",
IF(HR_Data[[#This Row],[Age]]&lt;55,"45–54","55+"))))</f>
        <v>35–44</v>
      </c>
      <c r="C106" t="s">
        <v>43</v>
      </c>
      <c r="D106">
        <f>(HR[[#This Row],[OverTimeFlag]]*3+HR[[#This Row],[LowJobSatisFlag]]*5+HR[[#This Row],[LowWLBFlag]]*4+HR[[#This Row],[LowSalaryFlag]]*3+HR[[#This Row],[LowEnviFlag]]*4+HR[[#This Row],[LowProFlag]]*1)</f>
        <v>3</v>
      </c>
      <c r="E106">
        <f>HR_Data[[#This Row],[OvertimeFlag]] + HR_Data[[#This Row],[LowSatisfactionFlag]] + HR_Data[[#This Row],[LowWorkLifeBalanceFlag]]</f>
        <v>0</v>
      </c>
      <c r="F106" t="s">
        <v>55</v>
      </c>
      <c r="G106">
        <v>1040</v>
      </c>
      <c r="H106" t="s">
        <v>45</v>
      </c>
      <c r="I106">
        <v>2</v>
      </c>
      <c r="J106" t="str">
        <f>IF(AND(HR_Data[[#This Row],[Attrition]]="Yes",HR_Data[[#This Row],[YearsAtCompany]]&lt;2),"Yes","No")</f>
        <v>No</v>
      </c>
      <c r="K106">
        <v>2</v>
      </c>
      <c r="L106" t="s">
        <v>38</v>
      </c>
      <c r="M106">
        <v>1</v>
      </c>
      <c r="N106">
        <v>139</v>
      </c>
      <c r="P106">
        <v>3</v>
      </c>
      <c r="Q106" t="s">
        <v>46</v>
      </c>
      <c r="R106">
        <v>100</v>
      </c>
      <c r="S106">
        <v>2</v>
      </c>
      <c r="T106">
        <v>2</v>
      </c>
      <c r="U106" t="s">
        <v>54</v>
      </c>
      <c r="V106">
        <v>4</v>
      </c>
      <c r="W106" t="s">
        <v>52</v>
      </c>
      <c r="X106">
        <v>5163</v>
      </c>
      <c r="Y106" t="str">
        <f>IF(AND(HR_Data[[#This Row],[OverTime]]="Yes",HR_Data[[#This Row],[JobSatisfaction]]&lt;=2,HR_Data[[#This Row],[MonthlyIncome]]&lt;AVERAGE(HR_Data[MonthlyIncome])),
"High Risk",
IF(OR(HR_Data[[#This Row],[OverTime]]="Yes",HR_Data[[#This Row],[JobSatisfaction]]&lt;=2),
"Medium Risk",
"Low Risk"))</f>
        <v>Low Risk</v>
      </c>
      <c r="Z106" t="str">
        <f>IF(HR_Data[[#This Row],[MonthlyIncome]]&lt;3000,"Low",IF(HR_Data[[#This Row],[MonthlyIncome]]&lt;7000,"Medium","High"))</f>
        <v>Medium</v>
      </c>
      <c r="AA106" s="5">
        <f>IF(HR_Data[[#This Row],[OverTime]]="Yes",1,0)</f>
        <v>0</v>
      </c>
      <c r="AB106" s="5">
        <f>IF(HR_Data[[#This Row],[JobSatisfaction]]&lt;=2,1,0)</f>
        <v>0</v>
      </c>
      <c r="AC106" s="5">
        <f>IF(HR_Data[[#This Row],[WorkLifeBalance]]&lt;=2,1,0)</f>
        <v>0</v>
      </c>
      <c r="AD106" s="5">
        <f>IF(HR_Data[[#This Row],[MonthlyIncome]]&lt;AVERAGE(HR_Data[MonthlyIncome]),1,0)</f>
        <v>1</v>
      </c>
      <c r="AE106">
        <v>15850</v>
      </c>
      <c r="AF106">
        <v>5</v>
      </c>
      <c r="AG106" t="s">
        <v>42</v>
      </c>
      <c r="AH106" t="s">
        <v>43</v>
      </c>
      <c r="AI106">
        <v>14</v>
      </c>
      <c r="AJ106">
        <v>3</v>
      </c>
      <c r="AK106">
        <v>4</v>
      </c>
      <c r="AL106">
        <f>IF(HR_Data[[#This Row],[OverTime]]="Yes",2,0)
+IF(HR_Data[[#This Row],[WorkLifeBalance]]&lt;=2,2,0)
+IF(HR_Data[[#This Row],[MonthlyIncome]]&lt;5000,2,0)
+IF(HR_Data[[#This Row],[JobSatisfaction]]&lt;=2,1,0)
+IF(HR_Data[[#This Row],[EnvironmentSatisfaction]]&lt;=2,1,0)
+IF(HR_Data[[#This Row],[YearsAtCompany]]&lt;2,2,0)</f>
        <v>2</v>
      </c>
      <c r="AM106" t="str">
        <f>IF(HR_Data[[#This Row],[RiskScore2]]&gt;=6,"High",
IF(HR_Data[[#This Row],[RiskScore2]]&gt;=3,"Medium","Low"))</f>
        <v>Low</v>
      </c>
      <c r="AN106">
        <v>80</v>
      </c>
      <c r="AO106">
        <v>1</v>
      </c>
      <c r="AP106">
        <v>17</v>
      </c>
      <c r="AQ106">
        <v>2</v>
      </c>
      <c r="AR106">
        <v>4</v>
      </c>
      <c r="AS106">
        <v>1</v>
      </c>
      <c r="AT106">
        <v>0</v>
      </c>
      <c r="AU106">
        <v>0</v>
      </c>
      <c r="AV106">
        <v>0</v>
      </c>
    </row>
    <row r="107" spans="1:48">
      <c r="A107">
        <v>59</v>
      </c>
      <c r="B107" t="str">
        <f>IF(HR_Data[[#This Row],[Age]]&lt;25,"&lt;25",
IF(HR_Data[[#This Row],[Age]]&lt;35,"25–34",
IF(HR_Data[[#This Row],[Age]]&lt;45,"35–44",
IF(HR_Data[[#This Row],[Age]]&lt;55,"45–54","55+"))))</f>
        <v>55+</v>
      </c>
      <c r="C107" t="s">
        <v>43</v>
      </c>
      <c r="D107">
        <f>(HR[[#This Row],[OverTimeFlag]]*3+HR[[#This Row],[LowJobSatisFlag]]*5+HR[[#This Row],[LowWLBFlag]]*4+HR[[#This Row],[LowSalaryFlag]]*3+HR[[#This Row],[LowEnviFlag]]*4+HR[[#This Row],[LowProFlag]]*1)</f>
        <v>0</v>
      </c>
      <c r="E107">
        <f>HR_Data[[#This Row],[OvertimeFlag]] + HR_Data[[#This Row],[LowSatisfactionFlag]] + HR_Data[[#This Row],[LowWorkLifeBalanceFlag]]</f>
        <v>0</v>
      </c>
      <c r="F107" t="s">
        <v>55</v>
      </c>
      <c r="G107">
        <v>1420</v>
      </c>
      <c r="H107" t="s">
        <v>61</v>
      </c>
      <c r="I107">
        <v>2</v>
      </c>
      <c r="J107" t="str">
        <f>IF(AND(HR_Data[[#This Row],[Attrition]]="Yes",HR_Data[[#This Row],[YearsAtCompany]]&lt;2),"Yes","No")</f>
        <v>No</v>
      </c>
      <c r="K107">
        <v>4</v>
      </c>
      <c r="L107" t="s">
        <v>61</v>
      </c>
      <c r="M107">
        <v>1</v>
      </c>
      <c r="N107">
        <v>140</v>
      </c>
      <c r="P107">
        <v>3</v>
      </c>
      <c r="Q107" t="s">
        <v>39</v>
      </c>
      <c r="R107">
        <v>32</v>
      </c>
      <c r="S107">
        <v>2</v>
      </c>
      <c r="T107">
        <v>5</v>
      </c>
      <c r="U107" t="s">
        <v>56</v>
      </c>
      <c r="V107">
        <v>4</v>
      </c>
      <c r="W107" t="s">
        <v>48</v>
      </c>
      <c r="X107">
        <v>18844</v>
      </c>
      <c r="Y107" t="str">
        <f>IF(AND(HR_Data[[#This Row],[OverTime]]="Yes",HR_Data[[#This Row],[JobSatisfaction]]&lt;=2,HR_Data[[#This Row],[MonthlyIncome]]&lt;AVERAGE(HR_Data[MonthlyIncome])),
"High Risk",
IF(OR(HR_Data[[#This Row],[OverTime]]="Yes",HR_Data[[#This Row],[JobSatisfaction]]&lt;=2),
"Medium Risk",
"Low Risk"))</f>
        <v>Low Risk</v>
      </c>
      <c r="Z107" t="str">
        <f>IF(HR_Data[[#This Row],[MonthlyIncome]]&lt;3000,"Low",IF(HR_Data[[#This Row],[MonthlyIncome]]&lt;7000,"Medium","High"))</f>
        <v>High</v>
      </c>
      <c r="AA107" s="5">
        <f>IF(HR_Data[[#This Row],[OverTime]]="Yes",1,0)</f>
        <v>0</v>
      </c>
      <c r="AB107" s="5">
        <f>IF(HR_Data[[#This Row],[JobSatisfaction]]&lt;=2,1,0)</f>
        <v>0</v>
      </c>
      <c r="AC107" s="5">
        <f>IF(HR_Data[[#This Row],[WorkLifeBalance]]&lt;=2,1,0)</f>
        <v>0</v>
      </c>
      <c r="AD107" s="5">
        <f>IF(HR_Data[[#This Row],[MonthlyIncome]]&lt;AVERAGE(HR_Data[MonthlyIncome]),1,0)</f>
        <v>0</v>
      </c>
      <c r="AE107">
        <v>21922</v>
      </c>
      <c r="AF107">
        <v>9</v>
      </c>
      <c r="AG107" t="s">
        <v>42</v>
      </c>
      <c r="AH107" t="s">
        <v>43</v>
      </c>
      <c r="AI107">
        <v>21</v>
      </c>
      <c r="AJ107">
        <v>4</v>
      </c>
      <c r="AK107">
        <v>4</v>
      </c>
      <c r="AL107">
        <f>IF(HR_Data[[#This Row],[OverTime]]="Yes",2,0)
+IF(HR_Data[[#This Row],[WorkLifeBalance]]&lt;=2,2,0)
+IF(HR_Data[[#This Row],[MonthlyIncome]]&lt;5000,2,0)
+IF(HR_Data[[#This Row],[JobSatisfaction]]&lt;=2,1,0)
+IF(HR_Data[[#This Row],[EnvironmentSatisfaction]]&lt;=2,1,0)
+IF(HR_Data[[#This Row],[YearsAtCompany]]&lt;2,2,0)</f>
        <v>0</v>
      </c>
      <c r="AM107" t="str">
        <f>IF(HR_Data[[#This Row],[RiskScore2]]&gt;=6,"High",
IF(HR_Data[[#This Row],[RiskScore2]]&gt;=3,"Medium","Low"))</f>
        <v>Low</v>
      </c>
      <c r="AN107">
        <v>80</v>
      </c>
      <c r="AO107">
        <v>1</v>
      </c>
      <c r="AP107">
        <v>30</v>
      </c>
      <c r="AQ107">
        <v>3</v>
      </c>
      <c r="AR107">
        <v>3</v>
      </c>
      <c r="AS107">
        <v>3</v>
      </c>
      <c r="AT107">
        <v>2</v>
      </c>
      <c r="AU107">
        <v>2</v>
      </c>
      <c r="AV107">
        <v>2</v>
      </c>
    </row>
    <row r="108" spans="1:48">
      <c r="A108">
        <v>50</v>
      </c>
      <c r="B108" t="str">
        <f>IF(HR_Data[[#This Row],[Age]]&lt;25,"&lt;25",
IF(HR_Data[[#This Row],[Age]]&lt;35,"25–34",
IF(HR_Data[[#This Row],[Age]]&lt;45,"35–44",
IF(HR_Data[[#This Row],[Age]]&lt;55,"45–54","55+"))))</f>
        <v>45–54</v>
      </c>
      <c r="C108" t="s">
        <v>43</v>
      </c>
      <c r="D108">
        <f>(HR[[#This Row],[OverTimeFlag]]*3+HR[[#This Row],[LowJobSatisFlag]]*5+HR[[#This Row],[LowWLBFlag]]*4+HR[[#This Row],[LowSalaryFlag]]*3+HR[[#This Row],[LowEnviFlag]]*4+HR[[#This Row],[LowProFlag]]*1)</f>
        <v>16</v>
      </c>
      <c r="E108">
        <f>HR_Data[[#This Row],[OvertimeFlag]] + HR_Data[[#This Row],[LowSatisfactionFlag]] + HR_Data[[#This Row],[LowWorkLifeBalanceFlag]]</f>
        <v>3</v>
      </c>
      <c r="F108" t="s">
        <v>44</v>
      </c>
      <c r="G108">
        <v>1115</v>
      </c>
      <c r="H108" t="s">
        <v>45</v>
      </c>
      <c r="I108">
        <v>1</v>
      </c>
      <c r="J108" t="str">
        <f>IF(AND(HR_Data[[#This Row],[Attrition]]="Yes",HR_Data[[#This Row],[YearsAtCompany]]&lt;2),"Yes","No")</f>
        <v>No</v>
      </c>
      <c r="K108">
        <v>3</v>
      </c>
      <c r="L108" t="s">
        <v>38</v>
      </c>
      <c r="M108">
        <v>1</v>
      </c>
      <c r="N108">
        <v>141</v>
      </c>
      <c r="P108">
        <v>1</v>
      </c>
      <c r="Q108" t="s">
        <v>39</v>
      </c>
      <c r="R108">
        <v>73</v>
      </c>
      <c r="S108">
        <v>3</v>
      </c>
      <c r="T108">
        <v>5</v>
      </c>
      <c r="U108" t="s">
        <v>58</v>
      </c>
      <c r="V108">
        <v>2</v>
      </c>
      <c r="W108" t="s">
        <v>48</v>
      </c>
      <c r="X108">
        <v>18172</v>
      </c>
      <c r="Y108" t="str">
        <f>IF(AND(HR_Data[[#This Row],[OverTime]]="Yes",HR_Data[[#This Row],[JobSatisfaction]]&lt;=2,HR_Data[[#This Row],[MonthlyIncome]]&lt;AVERAGE(HR_Data[MonthlyIncome])),
"High Risk",
IF(OR(HR_Data[[#This Row],[OverTime]]="Yes",HR_Data[[#This Row],[JobSatisfaction]]&lt;=2),
"Medium Risk",
"Low Risk"))</f>
        <v>Medium Risk</v>
      </c>
      <c r="Z108" t="str">
        <f>IF(HR_Data[[#This Row],[MonthlyIncome]]&lt;3000,"Low",IF(HR_Data[[#This Row],[MonthlyIncome]]&lt;7000,"Medium","High"))</f>
        <v>High</v>
      </c>
      <c r="AA108" s="5">
        <f>IF(HR_Data[[#This Row],[OverTime]]="Yes",1,0)</f>
        <v>1</v>
      </c>
      <c r="AB108" s="5">
        <f>IF(HR_Data[[#This Row],[JobSatisfaction]]&lt;=2,1,0)</f>
        <v>1</v>
      </c>
      <c r="AC108" s="5">
        <f>IF(HR_Data[[#This Row],[WorkLifeBalance]]&lt;=2,1,0)</f>
        <v>1</v>
      </c>
      <c r="AD108" s="5">
        <f>IF(HR_Data[[#This Row],[MonthlyIncome]]&lt;AVERAGE(HR_Data[MonthlyIncome]),1,0)</f>
        <v>0</v>
      </c>
      <c r="AE108">
        <v>9755</v>
      </c>
      <c r="AF108">
        <v>3</v>
      </c>
      <c r="AG108" t="s">
        <v>42</v>
      </c>
      <c r="AH108" t="s">
        <v>35</v>
      </c>
      <c r="AI108">
        <v>19</v>
      </c>
      <c r="AJ108">
        <v>3</v>
      </c>
      <c r="AK108">
        <v>1</v>
      </c>
      <c r="AL108">
        <f>IF(HR_Data[[#This Row],[OverTime]]="Yes",2,0)
+IF(HR_Data[[#This Row],[WorkLifeBalance]]&lt;=2,2,0)
+IF(HR_Data[[#This Row],[MonthlyIncome]]&lt;5000,2,0)
+IF(HR_Data[[#This Row],[JobSatisfaction]]&lt;=2,1,0)
+IF(HR_Data[[#This Row],[EnvironmentSatisfaction]]&lt;=2,1,0)
+IF(HR_Data[[#This Row],[YearsAtCompany]]&lt;2,2,0)</f>
        <v>6</v>
      </c>
      <c r="AM108" t="str">
        <f>IF(HR_Data[[#This Row],[RiskScore2]]&gt;=6,"High",
IF(HR_Data[[#This Row],[RiskScore2]]&gt;=3,"Medium","Low"))</f>
        <v>High</v>
      </c>
      <c r="AN108">
        <v>80</v>
      </c>
      <c r="AO108">
        <v>0</v>
      </c>
      <c r="AP108">
        <v>28</v>
      </c>
      <c r="AQ108">
        <v>1</v>
      </c>
      <c r="AR108">
        <v>2</v>
      </c>
      <c r="AS108">
        <v>8</v>
      </c>
      <c r="AT108">
        <v>3</v>
      </c>
      <c r="AU108">
        <v>0</v>
      </c>
      <c r="AV108">
        <v>7</v>
      </c>
    </row>
    <row r="109" spans="1:48">
      <c r="A109">
        <v>25</v>
      </c>
      <c r="B109" t="str">
        <f>IF(HR_Data[[#This Row],[Age]]&lt;25,"&lt;25",
IF(HR_Data[[#This Row],[Age]]&lt;35,"25–34",
IF(HR_Data[[#This Row],[Age]]&lt;45,"35–44",
IF(HR_Data[[#This Row],[Age]]&lt;55,"45–54","55+"))))</f>
        <v>25–34</v>
      </c>
      <c r="C109" t="s">
        <v>35</v>
      </c>
      <c r="D109">
        <f>(HR[[#This Row],[OverTimeFlag]]*3+HR[[#This Row],[LowJobSatisFlag]]*5+HR[[#This Row],[LowWLBFlag]]*4+HR[[#This Row],[LowSalaryFlag]]*3+HR[[#This Row],[LowEnviFlag]]*4+HR[[#This Row],[LowProFlag]]*1)</f>
        <v>6</v>
      </c>
      <c r="E109">
        <f>HR_Data[[#This Row],[OvertimeFlag]] + HR_Data[[#This Row],[LowSatisfactionFlag]] + HR_Data[[#This Row],[LowWorkLifeBalanceFlag]]</f>
        <v>1</v>
      </c>
      <c r="F109" t="s">
        <v>36</v>
      </c>
      <c r="G109">
        <v>240</v>
      </c>
      <c r="H109" t="s">
        <v>37</v>
      </c>
      <c r="I109">
        <v>5</v>
      </c>
      <c r="J109" t="str">
        <f>IF(AND(HR_Data[[#This Row],[Attrition]]="Yes",HR_Data[[#This Row],[YearsAtCompany]]&lt;2),"Yes","No")</f>
        <v>No</v>
      </c>
      <c r="K109">
        <v>3</v>
      </c>
      <c r="L109" t="s">
        <v>59</v>
      </c>
      <c r="M109">
        <v>1</v>
      </c>
      <c r="N109">
        <v>142</v>
      </c>
      <c r="P109">
        <v>3</v>
      </c>
      <c r="Q109" t="s">
        <v>46</v>
      </c>
      <c r="R109">
        <v>46</v>
      </c>
      <c r="S109">
        <v>2</v>
      </c>
      <c r="T109">
        <v>2</v>
      </c>
      <c r="U109" t="s">
        <v>40</v>
      </c>
      <c r="V109">
        <v>3</v>
      </c>
      <c r="W109" t="s">
        <v>41</v>
      </c>
      <c r="X109">
        <v>5744</v>
      </c>
      <c r="Y109" t="str">
        <f>IF(AND(HR_Data[[#This Row],[OverTime]]="Yes",HR_Data[[#This Row],[JobSatisfaction]]&lt;=2,HR_Data[[#This Row],[MonthlyIncome]]&lt;AVERAGE(HR_Data[MonthlyIncome])),
"High Risk",
IF(OR(HR_Data[[#This Row],[OverTime]]="Yes",HR_Data[[#This Row],[JobSatisfaction]]&lt;=2),
"Medium Risk",
"Low Risk"))</f>
        <v>Medium Risk</v>
      </c>
      <c r="Z109" t="str">
        <f>IF(HR_Data[[#This Row],[MonthlyIncome]]&lt;3000,"Low",IF(HR_Data[[#This Row],[MonthlyIncome]]&lt;7000,"Medium","High"))</f>
        <v>Medium</v>
      </c>
      <c r="AA109" s="5">
        <f>IF(HR_Data[[#This Row],[OverTime]]="Yes",1,0)</f>
        <v>1</v>
      </c>
      <c r="AB109" s="5">
        <f>IF(HR_Data[[#This Row],[JobSatisfaction]]&lt;=2,1,0)</f>
        <v>0</v>
      </c>
      <c r="AC109" s="5">
        <f>IF(HR_Data[[#This Row],[WorkLifeBalance]]&lt;=2,1,0)</f>
        <v>0</v>
      </c>
      <c r="AD109" s="5">
        <f>IF(HR_Data[[#This Row],[MonthlyIncome]]&lt;AVERAGE(HR_Data[MonthlyIncome]),1,0)</f>
        <v>1</v>
      </c>
      <c r="AE109">
        <v>26959</v>
      </c>
      <c r="AF109">
        <v>1</v>
      </c>
      <c r="AG109" t="s">
        <v>42</v>
      </c>
      <c r="AH109" t="s">
        <v>35</v>
      </c>
      <c r="AI109">
        <v>11</v>
      </c>
      <c r="AJ109">
        <v>3</v>
      </c>
      <c r="AK109">
        <v>4</v>
      </c>
      <c r="AL109">
        <f>IF(HR_Data[[#This Row],[OverTime]]="Yes",2,0)
+IF(HR_Data[[#This Row],[WorkLifeBalance]]&lt;=2,2,0)
+IF(HR_Data[[#This Row],[MonthlyIncome]]&lt;5000,2,0)
+IF(HR_Data[[#This Row],[JobSatisfaction]]&lt;=2,1,0)
+IF(HR_Data[[#This Row],[EnvironmentSatisfaction]]&lt;=2,1,0)
+IF(HR_Data[[#This Row],[YearsAtCompany]]&lt;2,2,0)</f>
        <v>2</v>
      </c>
      <c r="AM109" t="str">
        <f>IF(HR_Data[[#This Row],[RiskScore2]]&gt;=6,"High",
IF(HR_Data[[#This Row],[RiskScore2]]&gt;=3,"Medium","Low"))</f>
        <v>Low</v>
      </c>
      <c r="AN109">
        <v>80</v>
      </c>
      <c r="AO109">
        <v>0</v>
      </c>
      <c r="AP109">
        <v>6</v>
      </c>
      <c r="AQ109">
        <v>1</v>
      </c>
      <c r="AR109">
        <v>3</v>
      </c>
      <c r="AS109">
        <v>6</v>
      </c>
      <c r="AT109">
        <v>4</v>
      </c>
      <c r="AU109">
        <v>0</v>
      </c>
      <c r="AV109">
        <v>3</v>
      </c>
    </row>
    <row r="110" spans="1:48">
      <c r="A110">
        <v>25</v>
      </c>
      <c r="B110" t="str">
        <f>IF(HR_Data[[#This Row],[Age]]&lt;25,"&lt;25",
IF(HR_Data[[#This Row],[Age]]&lt;35,"25–34",
IF(HR_Data[[#This Row],[Age]]&lt;45,"35–44",
IF(HR_Data[[#This Row],[Age]]&lt;55,"45–54","55+"))))</f>
        <v>25–34</v>
      </c>
      <c r="C110" t="s">
        <v>43</v>
      </c>
      <c r="D110">
        <f>(HR[[#This Row],[OverTimeFlag]]*3+HR[[#This Row],[LowJobSatisFlag]]*5+HR[[#This Row],[LowWLBFlag]]*4+HR[[#This Row],[LowSalaryFlag]]*3+HR[[#This Row],[LowEnviFlag]]*4+HR[[#This Row],[LowProFlag]]*1)</f>
        <v>3</v>
      </c>
      <c r="E110">
        <f>HR_Data[[#This Row],[OvertimeFlag]] + HR_Data[[#This Row],[LowSatisfactionFlag]] + HR_Data[[#This Row],[LowWorkLifeBalanceFlag]]</f>
        <v>0</v>
      </c>
      <c r="F110" t="s">
        <v>36</v>
      </c>
      <c r="G110">
        <v>1280</v>
      </c>
      <c r="H110" t="s">
        <v>45</v>
      </c>
      <c r="I110">
        <v>7</v>
      </c>
      <c r="J110" t="str">
        <f>IF(AND(HR_Data[[#This Row],[Attrition]]="Yes",HR_Data[[#This Row],[YearsAtCompany]]&lt;2),"Yes","No")</f>
        <v>No</v>
      </c>
      <c r="K110">
        <v>1</v>
      </c>
      <c r="L110" t="s">
        <v>51</v>
      </c>
      <c r="M110">
        <v>1</v>
      </c>
      <c r="N110">
        <v>143</v>
      </c>
      <c r="P110">
        <v>4</v>
      </c>
      <c r="Q110" t="s">
        <v>46</v>
      </c>
      <c r="R110">
        <v>64</v>
      </c>
      <c r="S110">
        <v>2</v>
      </c>
      <c r="T110">
        <v>1</v>
      </c>
      <c r="U110" t="s">
        <v>47</v>
      </c>
      <c r="V110">
        <v>4</v>
      </c>
      <c r="W110" t="s">
        <v>48</v>
      </c>
      <c r="X110">
        <v>2889</v>
      </c>
      <c r="Y110" t="str">
        <f>IF(AND(HR_Data[[#This Row],[OverTime]]="Yes",HR_Data[[#This Row],[JobSatisfaction]]&lt;=2,HR_Data[[#This Row],[MonthlyIncome]]&lt;AVERAGE(HR_Data[MonthlyIncome])),
"High Risk",
IF(OR(HR_Data[[#This Row],[OverTime]]="Yes",HR_Data[[#This Row],[JobSatisfaction]]&lt;=2),
"Medium Risk",
"Low Risk"))</f>
        <v>Low Risk</v>
      </c>
      <c r="Z110" t="str">
        <f>IF(HR_Data[[#This Row],[MonthlyIncome]]&lt;3000,"Low",IF(HR_Data[[#This Row],[MonthlyIncome]]&lt;7000,"Medium","High"))</f>
        <v>Low</v>
      </c>
      <c r="AA110" s="5">
        <f>IF(HR_Data[[#This Row],[OverTime]]="Yes",1,0)</f>
        <v>0</v>
      </c>
      <c r="AB110" s="5">
        <f>IF(HR_Data[[#This Row],[JobSatisfaction]]&lt;=2,1,0)</f>
        <v>0</v>
      </c>
      <c r="AC110" s="5">
        <f>IF(HR_Data[[#This Row],[WorkLifeBalance]]&lt;=2,1,0)</f>
        <v>0</v>
      </c>
      <c r="AD110" s="5">
        <f>IF(HR_Data[[#This Row],[MonthlyIncome]]&lt;AVERAGE(HR_Data[MonthlyIncome]),1,0)</f>
        <v>1</v>
      </c>
      <c r="AE110">
        <v>26897</v>
      </c>
      <c r="AF110">
        <v>1</v>
      </c>
      <c r="AG110" t="s">
        <v>42</v>
      </c>
      <c r="AH110" t="s">
        <v>43</v>
      </c>
      <c r="AI110">
        <v>11</v>
      </c>
      <c r="AJ110">
        <v>3</v>
      </c>
      <c r="AK110">
        <v>3</v>
      </c>
      <c r="AL110">
        <f>IF(HR_Data[[#This Row],[OverTime]]="Yes",2,0)
+IF(HR_Data[[#This Row],[WorkLifeBalance]]&lt;=2,2,0)
+IF(HR_Data[[#This Row],[MonthlyIncome]]&lt;5000,2,0)
+IF(HR_Data[[#This Row],[JobSatisfaction]]&lt;=2,1,0)
+IF(HR_Data[[#This Row],[EnvironmentSatisfaction]]&lt;=2,1,0)
+IF(HR_Data[[#This Row],[YearsAtCompany]]&lt;2,2,0)</f>
        <v>2</v>
      </c>
      <c r="AM110" t="str">
        <f>IF(HR_Data[[#This Row],[RiskScore2]]&gt;=6,"High",
IF(HR_Data[[#This Row],[RiskScore2]]&gt;=3,"Medium","Low"))</f>
        <v>Low</v>
      </c>
      <c r="AN110">
        <v>80</v>
      </c>
      <c r="AO110">
        <v>2</v>
      </c>
      <c r="AP110">
        <v>2</v>
      </c>
      <c r="AQ110">
        <v>2</v>
      </c>
      <c r="AR110">
        <v>3</v>
      </c>
      <c r="AS110">
        <v>2</v>
      </c>
      <c r="AT110">
        <v>2</v>
      </c>
      <c r="AU110">
        <v>2</v>
      </c>
      <c r="AV110">
        <v>1</v>
      </c>
    </row>
    <row r="111" spans="1:48">
      <c r="A111">
        <v>22</v>
      </c>
      <c r="B111" t="str">
        <f>IF(HR_Data[[#This Row],[Age]]&lt;25,"&lt;25",
IF(HR_Data[[#This Row],[Age]]&lt;35,"25–34",
IF(HR_Data[[#This Row],[Age]]&lt;45,"35–44",
IF(HR_Data[[#This Row],[Age]]&lt;55,"45–54","55+"))))</f>
        <v>&lt;25</v>
      </c>
      <c r="C111" t="s">
        <v>43</v>
      </c>
      <c r="D111">
        <f>(HR[[#This Row],[OverTimeFlag]]*3+HR[[#This Row],[LowJobSatisFlag]]*5+HR[[#This Row],[LowWLBFlag]]*4+HR[[#This Row],[LowSalaryFlag]]*3+HR[[#This Row],[LowEnviFlag]]*4+HR[[#This Row],[LowProFlag]]*1)</f>
        <v>7</v>
      </c>
      <c r="E111">
        <f>HR_Data[[#This Row],[OvertimeFlag]] + HR_Data[[#This Row],[LowSatisfactionFlag]] + HR_Data[[#This Row],[LowWorkLifeBalanceFlag]]</f>
        <v>0</v>
      </c>
      <c r="F111" t="s">
        <v>36</v>
      </c>
      <c r="G111">
        <v>534</v>
      </c>
      <c r="H111" t="s">
        <v>45</v>
      </c>
      <c r="I111">
        <v>15</v>
      </c>
      <c r="J111" t="str">
        <f>IF(AND(HR_Data[[#This Row],[Attrition]]="Yes",HR_Data[[#This Row],[YearsAtCompany]]&lt;2),"Yes","No")</f>
        <v>No</v>
      </c>
      <c r="K111">
        <v>3</v>
      </c>
      <c r="L111" t="s">
        <v>51</v>
      </c>
      <c r="M111">
        <v>1</v>
      </c>
      <c r="N111">
        <v>144</v>
      </c>
      <c r="P111">
        <v>2</v>
      </c>
      <c r="Q111" t="s">
        <v>39</v>
      </c>
      <c r="R111">
        <v>59</v>
      </c>
      <c r="S111">
        <v>3</v>
      </c>
      <c r="T111">
        <v>1</v>
      </c>
      <c r="U111" t="s">
        <v>50</v>
      </c>
      <c r="V111">
        <v>4</v>
      </c>
      <c r="W111" t="s">
        <v>41</v>
      </c>
      <c r="X111">
        <v>2871</v>
      </c>
      <c r="Y111" t="str">
        <f>IF(AND(HR_Data[[#This Row],[OverTime]]="Yes",HR_Data[[#This Row],[JobSatisfaction]]&lt;=2,HR_Data[[#This Row],[MonthlyIncome]]&lt;AVERAGE(HR_Data[MonthlyIncome])),
"High Risk",
IF(OR(HR_Data[[#This Row],[OverTime]]="Yes",HR_Data[[#This Row],[JobSatisfaction]]&lt;=2),
"Medium Risk",
"Low Risk"))</f>
        <v>Low Risk</v>
      </c>
      <c r="Z111" t="str">
        <f>IF(HR_Data[[#This Row],[MonthlyIncome]]&lt;3000,"Low",IF(HR_Data[[#This Row],[MonthlyIncome]]&lt;7000,"Medium","High"))</f>
        <v>Low</v>
      </c>
      <c r="AA111" s="5">
        <f>IF(HR_Data[[#This Row],[OverTime]]="Yes",1,0)</f>
        <v>0</v>
      </c>
      <c r="AB111" s="5">
        <f>IF(HR_Data[[#This Row],[JobSatisfaction]]&lt;=2,1,0)</f>
        <v>0</v>
      </c>
      <c r="AC111" s="5">
        <f>IF(HR_Data[[#This Row],[WorkLifeBalance]]&lt;=2,1,0)</f>
        <v>0</v>
      </c>
      <c r="AD111" s="5">
        <f>IF(HR_Data[[#This Row],[MonthlyIncome]]&lt;AVERAGE(HR_Data[MonthlyIncome]),1,0)</f>
        <v>1</v>
      </c>
      <c r="AE111">
        <v>23785</v>
      </c>
      <c r="AF111">
        <v>1</v>
      </c>
      <c r="AG111" t="s">
        <v>42</v>
      </c>
      <c r="AH111" t="s">
        <v>43</v>
      </c>
      <c r="AI111">
        <v>15</v>
      </c>
      <c r="AJ111">
        <v>3</v>
      </c>
      <c r="AK111">
        <v>3</v>
      </c>
      <c r="AL111">
        <f>IF(HR_Data[[#This Row],[OverTime]]="Yes",2,0)
+IF(HR_Data[[#This Row],[WorkLifeBalance]]&lt;=2,2,0)
+IF(HR_Data[[#This Row],[MonthlyIncome]]&lt;5000,2,0)
+IF(HR_Data[[#This Row],[JobSatisfaction]]&lt;=2,1,0)
+IF(HR_Data[[#This Row],[EnvironmentSatisfaction]]&lt;=2,1,0)
+IF(HR_Data[[#This Row],[YearsAtCompany]]&lt;2,2,0)</f>
        <v>5</v>
      </c>
      <c r="AM111" t="str">
        <f>IF(HR_Data[[#This Row],[RiskScore2]]&gt;=6,"High",
IF(HR_Data[[#This Row],[RiskScore2]]&gt;=3,"Medium","Low"))</f>
        <v>Medium</v>
      </c>
      <c r="AN111">
        <v>80</v>
      </c>
      <c r="AO111">
        <v>0</v>
      </c>
      <c r="AP111">
        <v>1</v>
      </c>
      <c r="AQ111">
        <v>5</v>
      </c>
      <c r="AR111">
        <v>3</v>
      </c>
      <c r="AS111">
        <v>0</v>
      </c>
      <c r="AT111">
        <v>0</v>
      </c>
      <c r="AU111">
        <v>0</v>
      </c>
      <c r="AV111">
        <v>0</v>
      </c>
    </row>
    <row r="112" spans="1:48">
      <c r="A112">
        <v>51</v>
      </c>
      <c r="B112" t="str">
        <f>IF(HR_Data[[#This Row],[Age]]&lt;25,"&lt;25",
IF(HR_Data[[#This Row],[Age]]&lt;35,"25–34",
IF(HR_Data[[#This Row],[Age]]&lt;45,"35–44",
IF(HR_Data[[#This Row],[Age]]&lt;55,"45–54","55+"))))</f>
        <v>45–54</v>
      </c>
      <c r="C112" t="s">
        <v>43</v>
      </c>
      <c r="D112">
        <f>(HR[[#This Row],[OverTimeFlag]]*3+HR[[#This Row],[LowJobSatisFlag]]*5+HR[[#This Row],[LowWLBFlag]]*4+HR[[#This Row],[LowSalaryFlag]]*3+HR[[#This Row],[LowEnviFlag]]*4+HR[[#This Row],[LowProFlag]]*1)</f>
        <v>14</v>
      </c>
      <c r="E112">
        <f>HR_Data[[#This Row],[OvertimeFlag]] + HR_Data[[#This Row],[LowSatisfactionFlag]] + HR_Data[[#This Row],[LowWorkLifeBalanceFlag]]</f>
        <v>2</v>
      </c>
      <c r="F112" t="s">
        <v>44</v>
      </c>
      <c r="G112">
        <v>1456</v>
      </c>
      <c r="H112" t="s">
        <v>45</v>
      </c>
      <c r="I112">
        <v>1</v>
      </c>
      <c r="J112" t="str">
        <f>IF(AND(HR_Data[[#This Row],[Attrition]]="Yes",HR_Data[[#This Row],[YearsAtCompany]]&lt;2),"Yes","No")</f>
        <v>No</v>
      </c>
      <c r="K112">
        <v>4</v>
      </c>
      <c r="L112" t="s">
        <v>51</v>
      </c>
      <c r="M112">
        <v>1</v>
      </c>
      <c r="N112">
        <v>145</v>
      </c>
      <c r="P112">
        <v>1</v>
      </c>
      <c r="Q112" t="s">
        <v>39</v>
      </c>
      <c r="R112">
        <v>30</v>
      </c>
      <c r="S112">
        <v>2</v>
      </c>
      <c r="T112">
        <v>3</v>
      </c>
      <c r="U112" t="s">
        <v>54</v>
      </c>
      <c r="V112">
        <v>1</v>
      </c>
      <c r="W112" t="s">
        <v>41</v>
      </c>
      <c r="X112">
        <v>7484</v>
      </c>
      <c r="Y112" t="str">
        <f>IF(AND(HR_Data[[#This Row],[OverTime]]="Yes",HR_Data[[#This Row],[JobSatisfaction]]&lt;=2,HR_Data[[#This Row],[MonthlyIncome]]&lt;AVERAGE(HR_Data[MonthlyIncome])),
"High Risk",
IF(OR(HR_Data[[#This Row],[OverTime]]="Yes",HR_Data[[#This Row],[JobSatisfaction]]&lt;=2),
"Medium Risk",
"Low Risk"))</f>
        <v>Medium Risk</v>
      </c>
      <c r="Z112" t="str">
        <f>IF(HR_Data[[#This Row],[MonthlyIncome]]&lt;3000,"Low",IF(HR_Data[[#This Row],[MonthlyIncome]]&lt;7000,"Medium","High"))</f>
        <v>High</v>
      </c>
      <c r="AA112" s="5">
        <f>IF(HR_Data[[#This Row],[OverTime]]="Yes",1,0)</f>
        <v>0</v>
      </c>
      <c r="AB112" s="5">
        <f>IF(HR_Data[[#This Row],[JobSatisfaction]]&lt;=2,1,0)</f>
        <v>1</v>
      </c>
      <c r="AC112" s="5">
        <f>IF(HR_Data[[#This Row],[WorkLifeBalance]]&lt;=2,1,0)</f>
        <v>1</v>
      </c>
      <c r="AD112" s="5">
        <f>IF(HR_Data[[#This Row],[MonthlyIncome]]&lt;AVERAGE(HR_Data[MonthlyIncome]),1,0)</f>
        <v>0</v>
      </c>
      <c r="AE112">
        <v>25796</v>
      </c>
      <c r="AF112">
        <v>3</v>
      </c>
      <c r="AG112" t="s">
        <v>42</v>
      </c>
      <c r="AH112" t="s">
        <v>43</v>
      </c>
      <c r="AI112">
        <v>20</v>
      </c>
      <c r="AJ112">
        <v>4</v>
      </c>
      <c r="AK112">
        <v>3</v>
      </c>
      <c r="AL112">
        <f>IF(HR_Data[[#This Row],[OverTime]]="Yes",2,0)
+IF(HR_Data[[#This Row],[WorkLifeBalance]]&lt;=2,2,0)
+IF(HR_Data[[#This Row],[MonthlyIncome]]&lt;5000,2,0)
+IF(HR_Data[[#This Row],[JobSatisfaction]]&lt;=2,1,0)
+IF(HR_Data[[#This Row],[EnvironmentSatisfaction]]&lt;=2,1,0)
+IF(HR_Data[[#This Row],[YearsAtCompany]]&lt;2,2,0)</f>
        <v>4</v>
      </c>
      <c r="AM112" t="str">
        <f>IF(HR_Data[[#This Row],[RiskScore2]]&gt;=6,"High",
IF(HR_Data[[#This Row],[RiskScore2]]&gt;=3,"Medium","Low"))</f>
        <v>Medium</v>
      </c>
      <c r="AN112">
        <v>80</v>
      </c>
      <c r="AO112">
        <v>0</v>
      </c>
      <c r="AP112">
        <v>23</v>
      </c>
      <c r="AQ112">
        <v>1</v>
      </c>
      <c r="AR112">
        <v>2</v>
      </c>
      <c r="AS112">
        <v>13</v>
      </c>
      <c r="AT112">
        <v>12</v>
      </c>
      <c r="AU112">
        <v>12</v>
      </c>
      <c r="AV112">
        <v>8</v>
      </c>
    </row>
    <row r="113" spans="1:48">
      <c r="A113">
        <v>34</v>
      </c>
      <c r="B113" t="str">
        <f>IF(HR_Data[[#This Row],[Age]]&lt;25,"&lt;25",
IF(HR_Data[[#This Row],[Age]]&lt;35,"25–34",
IF(HR_Data[[#This Row],[Age]]&lt;45,"35–44",
IF(HR_Data[[#This Row],[Age]]&lt;55,"45–54","55+"))))</f>
        <v>25–34</v>
      </c>
      <c r="C113" t="s">
        <v>35</v>
      </c>
      <c r="D113">
        <f>(HR[[#This Row],[OverTimeFlag]]*3+HR[[#This Row],[LowJobSatisFlag]]*5+HR[[#This Row],[LowWLBFlag]]*4+HR[[#This Row],[LowSalaryFlag]]*3+HR[[#This Row],[LowEnviFlag]]*4+HR[[#This Row],[LowProFlag]]*1)</f>
        <v>10</v>
      </c>
      <c r="E113">
        <f>HR_Data[[#This Row],[OvertimeFlag]] + HR_Data[[#This Row],[LowSatisfactionFlag]] + HR_Data[[#This Row],[LowWorkLifeBalanceFlag]]</f>
        <v>1</v>
      </c>
      <c r="F113" t="s">
        <v>44</v>
      </c>
      <c r="G113">
        <v>658</v>
      </c>
      <c r="H113" t="s">
        <v>45</v>
      </c>
      <c r="I113">
        <v>7</v>
      </c>
      <c r="J113" t="str">
        <f>IF(AND(HR_Data[[#This Row],[Attrition]]="Yes",HR_Data[[#This Row],[YearsAtCompany]]&lt;2),"Yes","No")</f>
        <v>No</v>
      </c>
      <c r="K113">
        <v>3</v>
      </c>
      <c r="L113" t="s">
        <v>38</v>
      </c>
      <c r="M113">
        <v>1</v>
      </c>
      <c r="N113">
        <v>147</v>
      </c>
      <c r="P113">
        <v>1</v>
      </c>
      <c r="Q113" t="s">
        <v>46</v>
      </c>
      <c r="R113">
        <v>66</v>
      </c>
      <c r="S113">
        <v>1</v>
      </c>
      <c r="T113">
        <v>2</v>
      </c>
      <c r="U113" t="s">
        <v>50</v>
      </c>
      <c r="V113">
        <v>3</v>
      </c>
      <c r="W113" t="s">
        <v>41</v>
      </c>
      <c r="X113">
        <v>6074</v>
      </c>
      <c r="Y113" t="str">
        <f>IF(AND(HR_Data[[#This Row],[OverTime]]="Yes",HR_Data[[#This Row],[JobSatisfaction]]&lt;=2,HR_Data[[#This Row],[MonthlyIncome]]&lt;AVERAGE(HR_Data[MonthlyIncome])),
"High Risk",
IF(OR(HR_Data[[#This Row],[OverTime]]="Yes",HR_Data[[#This Row],[JobSatisfaction]]&lt;=2),
"Medium Risk",
"Low Risk"))</f>
        <v>Medium Risk</v>
      </c>
      <c r="Z113" t="str">
        <f>IF(HR_Data[[#This Row],[MonthlyIncome]]&lt;3000,"Low",IF(HR_Data[[#This Row],[MonthlyIncome]]&lt;7000,"Medium","High"))</f>
        <v>Medium</v>
      </c>
      <c r="AA113" s="5">
        <f>IF(HR_Data[[#This Row],[OverTime]]="Yes",1,0)</f>
        <v>1</v>
      </c>
      <c r="AB113" s="5">
        <f>IF(HR_Data[[#This Row],[JobSatisfaction]]&lt;=2,1,0)</f>
        <v>0</v>
      </c>
      <c r="AC113" s="5">
        <f>IF(HR_Data[[#This Row],[WorkLifeBalance]]&lt;=2,1,0)</f>
        <v>0</v>
      </c>
      <c r="AD113" s="5">
        <f>IF(HR_Data[[#This Row],[MonthlyIncome]]&lt;AVERAGE(HR_Data[MonthlyIncome]),1,0)</f>
        <v>1</v>
      </c>
      <c r="AE113">
        <v>22887</v>
      </c>
      <c r="AF113">
        <v>1</v>
      </c>
      <c r="AG113" t="s">
        <v>42</v>
      </c>
      <c r="AH113" t="s">
        <v>35</v>
      </c>
      <c r="AI113">
        <v>24</v>
      </c>
      <c r="AJ113">
        <v>4</v>
      </c>
      <c r="AK113">
        <v>4</v>
      </c>
      <c r="AL113">
        <f>IF(HR_Data[[#This Row],[OverTime]]="Yes",2,0)
+IF(HR_Data[[#This Row],[WorkLifeBalance]]&lt;=2,2,0)
+IF(HR_Data[[#This Row],[MonthlyIncome]]&lt;5000,2,0)
+IF(HR_Data[[#This Row],[JobSatisfaction]]&lt;=2,1,0)
+IF(HR_Data[[#This Row],[EnvironmentSatisfaction]]&lt;=2,1,0)
+IF(HR_Data[[#This Row],[YearsAtCompany]]&lt;2,2,0)</f>
        <v>3</v>
      </c>
      <c r="AM113" t="str">
        <f>IF(HR_Data[[#This Row],[RiskScore2]]&gt;=6,"High",
IF(HR_Data[[#This Row],[RiskScore2]]&gt;=3,"Medium","Low"))</f>
        <v>Medium</v>
      </c>
      <c r="AN113">
        <v>80</v>
      </c>
      <c r="AO113">
        <v>0</v>
      </c>
      <c r="AP113">
        <v>9</v>
      </c>
      <c r="AQ113">
        <v>3</v>
      </c>
      <c r="AR113">
        <v>3</v>
      </c>
      <c r="AS113">
        <v>9</v>
      </c>
      <c r="AT113">
        <v>7</v>
      </c>
      <c r="AU113">
        <v>0</v>
      </c>
      <c r="AV113">
        <v>6</v>
      </c>
    </row>
    <row r="114" spans="1:48">
      <c r="A114">
        <v>54</v>
      </c>
      <c r="B114" t="str">
        <f>IF(HR_Data[[#This Row],[Age]]&lt;25,"&lt;25",
IF(HR_Data[[#This Row],[Age]]&lt;35,"25–34",
IF(HR_Data[[#This Row],[Age]]&lt;45,"35–44",
IF(HR_Data[[#This Row],[Age]]&lt;55,"45–54","55+"))))</f>
        <v>45–54</v>
      </c>
      <c r="C114" t="s">
        <v>43</v>
      </c>
      <c r="D114">
        <f>(HR[[#This Row],[OverTimeFlag]]*3+HR[[#This Row],[LowJobSatisFlag]]*5+HR[[#This Row],[LowWLBFlag]]*4+HR[[#This Row],[LowSalaryFlag]]*3+HR[[#This Row],[LowEnviFlag]]*4+HR[[#This Row],[LowProFlag]]*1)</f>
        <v>3</v>
      </c>
      <c r="E114">
        <f>HR_Data[[#This Row],[OvertimeFlag]] + HR_Data[[#This Row],[LowSatisfactionFlag]] + HR_Data[[#This Row],[LowWorkLifeBalanceFlag]]</f>
        <v>1</v>
      </c>
      <c r="F114" t="s">
        <v>55</v>
      </c>
      <c r="G114">
        <v>142</v>
      </c>
      <c r="H114" t="s">
        <v>61</v>
      </c>
      <c r="I114">
        <v>26</v>
      </c>
      <c r="J114" t="str">
        <f>IF(AND(HR_Data[[#This Row],[Attrition]]="Yes",HR_Data[[#This Row],[YearsAtCompany]]&lt;2),"Yes","No")</f>
        <v>No</v>
      </c>
      <c r="K114">
        <v>3</v>
      </c>
      <c r="L114" t="s">
        <v>61</v>
      </c>
      <c r="M114">
        <v>1</v>
      </c>
      <c r="N114">
        <v>148</v>
      </c>
      <c r="P114">
        <v>4</v>
      </c>
      <c r="Q114" t="s">
        <v>39</v>
      </c>
      <c r="R114">
        <v>30</v>
      </c>
      <c r="S114">
        <v>4</v>
      </c>
      <c r="T114">
        <v>4</v>
      </c>
      <c r="U114" t="s">
        <v>56</v>
      </c>
      <c r="V114">
        <v>4</v>
      </c>
      <c r="W114" t="s">
        <v>41</v>
      </c>
      <c r="X114">
        <v>17328</v>
      </c>
      <c r="Y114" t="str">
        <f>IF(AND(HR_Data[[#This Row],[OverTime]]="Yes",HR_Data[[#This Row],[JobSatisfaction]]&lt;=2,HR_Data[[#This Row],[MonthlyIncome]]&lt;AVERAGE(HR_Data[MonthlyIncome])),
"High Risk",
IF(OR(HR_Data[[#This Row],[OverTime]]="Yes",HR_Data[[#This Row],[JobSatisfaction]]&lt;=2),
"Medium Risk",
"Low Risk"))</f>
        <v>Medium Risk</v>
      </c>
      <c r="Z114" t="str">
        <f>IF(HR_Data[[#This Row],[MonthlyIncome]]&lt;3000,"Low",IF(HR_Data[[#This Row],[MonthlyIncome]]&lt;7000,"Medium","High"))</f>
        <v>High</v>
      </c>
      <c r="AA114" s="5">
        <f>IF(HR_Data[[#This Row],[OverTime]]="Yes",1,0)</f>
        <v>1</v>
      </c>
      <c r="AB114" s="5">
        <f>IF(HR_Data[[#This Row],[JobSatisfaction]]&lt;=2,1,0)</f>
        <v>0</v>
      </c>
      <c r="AC114" s="5">
        <f>IF(HR_Data[[#This Row],[WorkLifeBalance]]&lt;=2,1,0)</f>
        <v>0</v>
      </c>
      <c r="AD114" s="5">
        <f>IF(HR_Data[[#This Row],[MonthlyIncome]]&lt;AVERAGE(HR_Data[MonthlyIncome]),1,0)</f>
        <v>0</v>
      </c>
      <c r="AE114">
        <v>13871</v>
      </c>
      <c r="AF114">
        <v>2</v>
      </c>
      <c r="AG114" t="s">
        <v>42</v>
      </c>
      <c r="AH114" t="s">
        <v>35</v>
      </c>
      <c r="AI114">
        <v>12</v>
      </c>
      <c r="AJ114">
        <v>3</v>
      </c>
      <c r="AK114">
        <v>3</v>
      </c>
      <c r="AL114">
        <f>IF(HR_Data[[#This Row],[OverTime]]="Yes",2,0)
+IF(HR_Data[[#This Row],[WorkLifeBalance]]&lt;=2,2,0)
+IF(HR_Data[[#This Row],[MonthlyIncome]]&lt;5000,2,0)
+IF(HR_Data[[#This Row],[JobSatisfaction]]&lt;=2,1,0)
+IF(HR_Data[[#This Row],[EnvironmentSatisfaction]]&lt;=2,1,0)
+IF(HR_Data[[#This Row],[YearsAtCompany]]&lt;2,2,0)</f>
        <v>2</v>
      </c>
      <c r="AM114" t="str">
        <f>IF(HR_Data[[#This Row],[RiskScore2]]&gt;=6,"High",
IF(HR_Data[[#This Row],[RiskScore2]]&gt;=3,"Medium","Low"))</f>
        <v>Low</v>
      </c>
      <c r="AN114">
        <v>80</v>
      </c>
      <c r="AO114">
        <v>0</v>
      </c>
      <c r="AP114">
        <v>23</v>
      </c>
      <c r="AQ114">
        <v>3</v>
      </c>
      <c r="AR114">
        <v>3</v>
      </c>
      <c r="AS114">
        <v>5</v>
      </c>
      <c r="AT114">
        <v>3</v>
      </c>
      <c r="AU114">
        <v>4</v>
      </c>
      <c r="AV114">
        <v>4</v>
      </c>
    </row>
    <row r="115" spans="1:48">
      <c r="A115">
        <v>24</v>
      </c>
      <c r="B115" t="str">
        <f>IF(HR_Data[[#This Row],[Age]]&lt;25,"&lt;25",
IF(HR_Data[[#This Row],[Age]]&lt;35,"25–34",
IF(HR_Data[[#This Row],[Age]]&lt;45,"35–44",
IF(HR_Data[[#This Row],[Age]]&lt;55,"45–54","55+"))))</f>
        <v>&lt;25</v>
      </c>
      <c r="C115" t="s">
        <v>43</v>
      </c>
      <c r="D115">
        <f>(HR[[#This Row],[OverTimeFlag]]*3+HR[[#This Row],[LowJobSatisFlag]]*5+HR[[#This Row],[LowWLBFlag]]*4+HR[[#This Row],[LowSalaryFlag]]*3+HR[[#This Row],[LowEnviFlag]]*4+HR[[#This Row],[LowProFlag]]*1)</f>
        <v>7</v>
      </c>
      <c r="E115">
        <f>HR_Data[[#This Row],[OvertimeFlag]] + HR_Data[[#This Row],[LowSatisfactionFlag]] + HR_Data[[#This Row],[LowWorkLifeBalanceFlag]]</f>
        <v>0</v>
      </c>
      <c r="F115" t="s">
        <v>36</v>
      </c>
      <c r="G115">
        <v>1127</v>
      </c>
      <c r="H115" t="s">
        <v>45</v>
      </c>
      <c r="I115">
        <v>18</v>
      </c>
      <c r="J115" t="str">
        <f>IF(AND(HR_Data[[#This Row],[Attrition]]="Yes",HR_Data[[#This Row],[YearsAtCompany]]&lt;2),"Yes","No")</f>
        <v>No</v>
      </c>
      <c r="K115">
        <v>1</v>
      </c>
      <c r="L115" t="s">
        <v>38</v>
      </c>
      <c r="M115">
        <v>1</v>
      </c>
      <c r="N115">
        <v>150</v>
      </c>
      <c r="P115">
        <v>2</v>
      </c>
      <c r="Q115" t="s">
        <v>46</v>
      </c>
      <c r="R115">
        <v>52</v>
      </c>
      <c r="S115">
        <v>3</v>
      </c>
      <c r="T115">
        <v>1</v>
      </c>
      <c r="U115" t="s">
        <v>50</v>
      </c>
      <c r="V115">
        <v>3</v>
      </c>
      <c r="W115" t="s">
        <v>48</v>
      </c>
      <c r="X115">
        <v>2774</v>
      </c>
      <c r="Y115" t="str">
        <f>IF(AND(HR_Data[[#This Row],[OverTime]]="Yes",HR_Data[[#This Row],[JobSatisfaction]]&lt;=2,HR_Data[[#This Row],[MonthlyIncome]]&lt;AVERAGE(HR_Data[MonthlyIncome])),
"High Risk",
IF(OR(HR_Data[[#This Row],[OverTime]]="Yes",HR_Data[[#This Row],[JobSatisfaction]]&lt;=2),
"Medium Risk",
"Low Risk"))</f>
        <v>Low Risk</v>
      </c>
      <c r="Z115" t="str">
        <f>IF(HR_Data[[#This Row],[MonthlyIncome]]&lt;3000,"Low",IF(HR_Data[[#This Row],[MonthlyIncome]]&lt;7000,"Medium","High"))</f>
        <v>Low</v>
      </c>
      <c r="AA115" s="5">
        <f>IF(HR_Data[[#This Row],[OverTime]]="Yes",1,0)</f>
        <v>0</v>
      </c>
      <c r="AB115" s="5">
        <f>IF(HR_Data[[#This Row],[JobSatisfaction]]&lt;=2,1,0)</f>
        <v>0</v>
      </c>
      <c r="AC115" s="5">
        <f>IF(HR_Data[[#This Row],[WorkLifeBalance]]&lt;=2,1,0)</f>
        <v>0</v>
      </c>
      <c r="AD115" s="5">
        <f>IF(HR_Data[[#This Row],[MonthlyIncome]]&lt;AVERAGE(HR_Data[MonthlyIncome]),1,0)</f>
        <v>1</v>
      </c>
      <c r="AE115">
        <v>13257</v>
      </c>
      <c r="AF115">
        <v>0</v>
      </c>
      <c r="AG115" t="s">
        <v>42</v>
      </c>
      <c r="AH115" t="s">
        <v>43</v>
      </c>
      <c r="AI115">
        <v>12</v>
      </c>
      <c r="AJ115">
        <v>3</v>
      </c>
      <c r="AK115">
        <v>3</v>
      </c>
      <c r="AL115">
        <f>IF(HR_Data[[#This Row],[OverTime]]="Yes",2,0)
+IF(HR_Data[[#This Row],[WorkLifeBalance]]&lt;=2,2,0)
+IF(HR_Data[[#This Row],[MonthlyIncome]]&lt;5000,2,0)
+IF(HR_Data[[#This Row],[JobSatisfaction]]&lt;=2,1,0)
+IF(HR_Data[[#This Row],[EnvironmentSatisfaction]]&lt;=2,1,0)
+IF(HR_Data[[#This Row],[YearsAtCompany]]&lt;2,2,0)</f>
        <v>3</v>
      </c>
      <c r="AM115" t="str">
        <f>IF(HR_Data[[#This Row],[RiskScore2]]&gt;=6,"High",
IF(HR_Data[[#This Row],[RiskScore2]]&gt;=3,"Medium","Low"))</f>
        <v>Medium</v>
      </c>
      <c r="AN115">
        <v>80</v>
      </c>
      <c r="AO115">
        <v>1</v>
      </c>
      <c r="AP115">
        <v>6</v>
      </c>
      <c r="AQ115">
        <v>2</v>
      </c>
      <c r="AR115">
        <v>3</v>
      </c>
      <c r="AS115">
        <v>5</v>
      </c>
      <c r="AT115">
        <v>3</v>
      </c>
      <c r="AU115">
        <v>1</v>
      </c>
      <c r="AV115">
        <v>2</v>
      </c>
    </row>
    <row r="116" spans="1:48">
      <c r="A116">
        <v>34</v>
      </c>
      <c r="B116" t="str">
        <f>IF(HR_Data[[#This Row],[Age]]&lt;25,"&lt;25",
IF(HR_Data[[#This Row],[Age]]&lt;35,"25–34",
IF(HR_Data[[#This Row],[Age]]&lt;45,"35–44",
IF(HR_Data[[#This Row],[Age]]&lt;55,"45–54","55+"))))</f>
        <v>25–34</v>
      </c>
      <c r="C116" t="s">
        <v>43</v>
      </c>
      <c r="D116">
        <f>(HR[[#This Row],[OverTimeFlag]]*3+HR[[#This Row],[LowJobSatisFlag]]*5+HR[[#This Row],[LowWLBFlag]]*4+HR[[#This Row],[LowSalaryFlag]]*3+HR[[#This Row],[LowEnviFlag]]*4+HR[[#This Row],[LowProFlag]]*1)</f>
        <v>8</v>
      </c>
      <c r="E116">
        <f>HR_Data[[#This Row],[OvertimeFlag]] + HR_Data[[#This Row],[LowSatisfactionFlag]] + HR_Data[[#This Row],[LowWorkLifeBalanceFlag]]</f>
        <v>1</v>
      </c>
      <c r="F116" t="s">
        <v>36</v>
      </c>
      <c r="G116">
        <v>1031</v>
      </c>
      <c r="H116" t="s">
        <v>45</v>
      </c>
      <c r="I116">
        <v>6</v>
      </c>
      <c r="J116" t="str">
        <f>IF(AND(HR_Data[[#This Row],[Attrition]]="Yes",HR_Data[[#This Row],[YearsAtCompany]]&lt;2),"Yes","No")</f>
        <v>No</v>
      </c>
      <c r="K116">
        <v>4</v>
      </c>
      <c r="L116" t="s">
        <v>38</v>
      </c>
      <c r="M116">
        <v>1</v>
      </c>
      <c r="N116">
        <v>151</v>
      </c>
      <c r="P116">
        <v>3</v>
      </c>
      <c r="Q116" t="s">
        <v>39</v>
      </c>
      <c r="R116">
        <v>45</v>
      </c>
      <c r="S116">
        <v>2</v>
      </c>
      <c r="T116">
        <v>2</v>
      </c>
      <c r="U116" t="s">
        <v>47</v>
      </c>
      <c r="V116">
        <v>2</v>
      </c>
      <c r="W116" t="s">
        <v>52</v>
      </c>
      <c r="X116">
        <v>4505</v>
      </c>
      <c r="Y116" t="str">
        <f>IF(AND(HR_Data[[#This Row],[OverTime]]="Yes",HR_Data[[#This Row],[JobSatisfaction]]&lt;=2,HR_Data[[#This Row],[MonthlyIncome]]&lt;AVERAGE(HR_Data[MonthlyIncome])),
"High Risk",
IF(OR(HR_Data[[#This Row],[OverTime]]="Yes",HR_Data[[#This Row],[JobSatisfaction]]&lt;=2),
"Medium Risk",
"Low Risk"))</f>
        <v>Medium Risk</v>
      </c>
      <c r="Z116" t="str">
        <f>IF(HR_Data[[#This Row],[MonthlyIncome]]&lt;3000,"Low",IF(HR_Data[[#This Row],[MonthlyIncome]]&lt;7000,"Medium","High"))</f>
        <v>Medium</v>
      </c>
      <c r="AA116" s="5">
        <f>IF(HR_Data[[#This Row],[OverTime]]="Yes",1,0)</f>
        <v>0</v>
      </c>
      <c r="AB116" s="5">
        <f>IF(HR_Data[[#This Row],[JobSatisfaction]]&lt;=2,1,0)</f>
        <v>1</v>
      </c>
      <c r="AC116" s="5">
        <f>IF(HR_Data[[#This Row],[WorkLifeBalance]]&lt;=2,1,0)</f>
        <v>0</v>
      </c>
      <c r="AD116" s="5">
        <f>IF(HR_Data[[#This Row],[MonthlyIncome]]&lt;AVERAGE(HR_Data[MonthlyIncome]),1,0)</f>
        <v>1</v>
      </c>
      <c r="AE116">
        <v>15000</v>
      </c>
      <c r="AF116">
        <v>6</v>
      </c>
      <c r="AG116" t="s">
        <v>42</v>
      </c>
      <c r="AH116" t="s">
        <v>43</v>
      </c>
      <c r="AI116">
        <v>15</v>
      </c>
      <c r="AJ116">
        <v>3</v>
      </c>
      <c r="AK116">
        <v>3</v>
      </c>
      <c r="AL116">
        <f>IF(HR_Data[[#This Row],[OverTime]]="Yes",2,0)
+IF(HR_Data[[#This Row],[WorkLifeBalance]]&lt;=2,2,0)
+IF(HR_Data[[#This Row],[MonthlyIncome]]&lt;5000,2,0)
+IF(HR_Data[[#This Row],[JobSatisfaction]]&lt;=2,1,0)
+IF(HR_Data[[#This Row],[EnvironmentSatisfaction]]&lt;=2,1,0)
+IF(HR_Data[[#This Row],[YearsAtCompany]]&lt;2,2,0)</f>
        <v>5</v>
      </c>
      <c r="AM116" t="str">
        <f>IF(HR_Data[[#This Row],[RiskScore2]]&gt;=6,"High",
IF(HR_Data[[#This Row],[RiskScore2]]&gt;=3,"Medium","Low"))</f>
        <v>Medium</v>
      </c>
      <c r="AN116">
        <v>80</v>
      </c>
      <c r="AO116">
        <v>1</v>
      </c>
      <c r="AP116">
        <v>12</v>
      </c>
      <c r="AQ116">
        <v>3</v>
      </c>
      <c r="AR116">
        <v>3</v>
      </c>
      <c r="AS116">
        <v>1</v>
      </c>
      <c r="AT116">
        <v>0</v>
      </c>
      <c r="AU116">
        <v>0</v>
      </c>
      <c r="AV116">
        <v>0</v>
      </c>
    </row>
    <row r="117" spans="1:48">
      <c r="A117">
        <v>37</v>
      </c>
      <c r="B117" t="str">
        <f>IF(HR_Data[[#This Row],[Age]]&lt;25,"&lt;25",
IF(HR_Data[[#This Row],[Age]]&lt;35,"25–34",
IF(HR_Data[[#This Row],[Age]]&lt;45,"35–44",
IF(HR_Data[[#This Row],[Age]]&lt;55,"45–54","55+"))))</f>
        <v>35–44</v>
      </c>
      <c r="C117" t="s">
        <v>43</v>
      </c>
      <c r="D117">
        <f>(HR[[#This Row],[OverTimeFlag]]*3+HR[[#This Row],[LowJobSatisFlag]]*5+HR[[#This Row],[LowWLBFlag]]*4+HR[[#This Row],[LowSalaryFlag]]*3+HR[[#This Row],[LowEnviFlag]]*4+HR[[#This Row],[LowProFlag]]*1)</f>
        <v>0</v>
      </c>
      <c r="E117">
        <f>HR_Data[[#This Row],[OvertimeFlag]] + HR_Data[[#This Row],[LowSatisfactionFlag]] + HR_Data[[#This Row],[LowWorkLifeBalanceFlag]]</f>
        <v>0</v>
      </c>
      <c r="F117" t="s">
        <v>36</v>
      </c>
      <c r="G117">
        <v>1189</v>
      </c>
      <c r="H117" t="s">
        <v>37</v>
      </c>
      <c r="I117">
        <v>3</v>
      </c>
      <c r="J117" t="str">
        <f>IF(AND(HR_Data[[#This Row],[Attrition]]="Yes",HR_Data[[#This Row],[YearsAtCompany]]&lt;2),"Yes","No")</f>
        <v>No</v>
      </c>
      <c r="K117">
        <v>3</v>
      </c>
      <c r="L117" t="s">
        <v>38</v>
      </c>
      <c r="M117">
        <v>1</v>
      </c>
      <c r="N117">
        <v>152</v>
      </c>
      <c r="P117">
        <v>3</v>
      </c>
      <c r="Q117" t="s">
        <v>46</v>
      </c>
      <c r="R117">
        <v>87</v>
      </c>
      <c r="S117">
        <v>3</v>
      </c>
      <c r="T117">
        <v>3</v>
      </c>
      <c r="U117" t="s">
        <v>40</v>
      </c>
      <c r="V117">
        <v>4</v>
      </c>
      <c r="W117" t="s">
        <v>41</v>
      </c>
      <c r="X117">
        <v>7428</v>
      </c>
      <c r="Y117" t="str">
        <f>IF(AND(HR_Data[[#This Row],[OverTime]]="Yes",HR_Data[[#This Row],[JobSatisfaction]]&lt;=2,HR_Data[[#This Row],[MonthlyIncome]]&lt;AVERAGE(HR_Data[MonthlyIncome])),
"High Risk",
IF(OR(HR_Data[[#This Row],[OverTime]]="Yes",HR_Data[[#This Row],[JobSatisfaction]]&lt;=2),
"Medium Risk",
"Low Risk"))</f>
        <v>Low Risk</v>
      </c>
      <c r="Z117" t="str">
        <f>IF(HR_Data[[#This Row],[MonthlyIncome]]&lt;3000,"Low",IF(HR_Data[[#This Row],[MonthlyIncome]]&lt;7000,"Medium","High"))</f>
        <v>High</v>
      </c>
      <c r="AA117" s="5">
        <f>IF(HR_Data[[#This Row],[OverTime]]="Yes",1,0)</f>
        <v>0</v>
      </c>
      <c r="AB117" s="5">
        <f>IF(HR_Data[[#This Row],[JobSatisfaction]]&lt;=2,1,0)</f>
        <v>0</v>
      </c>
      <c r="AC117" s="5">
        <f>IF(HR_Data[[#This Row],[WorkLifeBalance]]&lt;=2,1,0)</f>
        <v>0</v>
      </c>
      <c r="AD117" s="5">
        <f>IF(HR_Data[[#This Row],[MonthlyIncome]]&lt;AVERAGE(HR_Data[MonthlyIncome]),1,0)</f>
        <v>0</v>
      </c>
      <c r="AE117">
        <v>14506</v>
      </c>
      <c r="AF117">
        <v>2</v>
      </c>
      <c r="AG117" t="s">
        <v>42</v>
      </c>
      <c r="AH117" t="s">
        <v>43</v>
      </c>
      <c r="AI117">
        <v>12</v>
      </c>
      <c r="AJ117">
        <v>3</v>
      </c>
      <c r="AK117">
        <v>1</v>
      </c>
      <c r="AL117">
        <f>IF(HR_Data[[#This Row],[OverTime]]="Yes",2,0)
+IF(HR_Data[[#This Row],[WorkLifeBalance]]&lt;=2,2,0)
+IF(HR_Data[[#This Row],[MonthlyIncome]]&lt;5000,2,0)
+IF(HR_Data[[#This Row],[JobSatisfaction]]&lt;=2,1,0)
+IF(HR_Data[[#This Row],[EnvironmentSatisfaction]]&lt;=2,1,0)
+IF(HR_Data[[#This Row],[YearsAtCompany]]&lt;2,2,0)</f>
        <v>0</v>
      </c>
      <c r="AM117" t="str">
        <f>IF(HR_Data[[#This Row],[RiskScore2]]&gt;=6,"High",
IF(HR_Data[[#This Row],[RiskScore2]]&gt;=3,"Medium","Low"))</f>
        <v>Low</v>
      </c>
      <c r="AN117">
        <v>80</v>
      </c>
      <c r="AO117">
        <v>0</v>
      </c>
      <c r="AP117">
        <v>12</v>
      </c>
      <c r="AQ117">
        <v>3</v>
      </c>
      <c r="AR117">
        <v>3</v>
      </c>
      <c r="AS117">
        <v>5</v>
      </c>
      <c r="AT117">
        <v>3</v>
      </c>
      <c r="AU117">
        <v>1</v>
      </c>
      <c r="AV117">
        <v>3</v>
      </c>
    </row>
    <row r="118" spans="1:48">
      <c r="A118">
        <v>34</v>
      </c>
      <c r="B118" t="str">
        <f>IF(HR_Data[[#This Row],[Age]]&lt;25,"&lt;25",
IF(HR_Data[[#This Row],[Age]]&lt;35,"25–34",
IF(HR_Data[[#This Row],[Age]]&lt;45,"35–44",
IF(HR_Data[[#This Row],[Age]]&lt;55,"45–54","55+"))))</f>
        <v>25–34</v>
      </c>
      <c r="C118" t="s">
        <v>43</v>
      </c>
      <c r="D118">
        <f>(HR[[#This Row],[OverTimeFlag]]*3+HR[[#This Row],[LowJobSatisFlag]]*5+HR[[#This Row],[LowWLBFlag]]*4+HR[[#This Row],[LowSalaryFlag]]*3+HR[[#This Row],[LowEnviFlag]]*4+HR[[#This Row],[LowProFlag]]*1)</f>
        <v>6</v>
      </c>
      <c r="E118">
        <f>HR_Data[[#This Row],[OvertimeFlag]] + HR_Data[[#This Row],[LowSatisfactionFlag]] + HR_Data[[#This Row],[LowWorkLifeBalanceFlag]]</f>
        <v>1</v>
      </c>
      <c r="F118" t="s">
        <v>36</v>
      </c>
      <c r="G118">
        <v>1354</v>
      </c>
      <c r="H118" t="s">
        <v>45</v>
      </c>
      <c r="I118">
        <v>5</v>
      </c>
      <c r="J118" t="str">
        <f>IF(AND(HR_Data[[#This Row],[Attrition]]="Yes",HR_Data[[#This Row],[YearsAtCompany]]&lt;2),"Yes","No")</f>
        <v>No</v>
      </c>
      <c r="K118">
        <v>3</v>
      </c>
      <c r="L118" t="s">
        <v>51</v>
      </c>
      <c r="M118">
        <v>1</v>
      </c>
      <c r="N118">
        <v>153</v>
      </c>
      <c r="P118">
        <v>3</v>
      </c>
      <c r="Q118" t="s">
        <v>39</v>
      </c>
      <c r="R118">
        <v>45</v>
      </c>
      <c r="S118">
        <v>2</v>
      </c>
      <c r="T118">
        <v>3</v>
      </c>
      <c r="U118" t="s">
        <v>56</v>
      </c>
      <c r="V118">
        <v>1</v>
      </c>
      <c r="W118" t="s">
        <v>41</v>
      </c>
      <c r="X118">
        <v>11631</v>
      </c>
      <c r="Y118" t="str">
        <f>IF(AND(HR_Data[[#This Row],[OverTime]]="Yes",HR_Data[[#This Row],[JobSatisfaction]]&lt;=2,HR_Data[[#This Row],[MonthlyIncome]]&lt;AVERAGE(HR_Data[MonthlyIncome])),
"High Risk",
IF(OR(HR_Data[[#This Row],[OverTime]]="Yes",HR_Data[[#This Row],[JobSatisfaction]]&lt;=2),
"Medium Risk",
"Low Risk"))</f>
        <v>Medium Risk</v>
      </c>
      <c r="Z118" t="str">
        <f>IF(HR_Data[[#This Row],[MonthlyIncome]]&lt;3000,"Low",IF(HR_Data[[#This Row],[MonthlyIncome]]&lt;7000,"Medium","High"))</f>
        <v>High</v>
      </c>
      <c r="AA118" s="5">
        <f>IF(HR_Data[[#This Row],[OverTime]]="Yes",1,0)</f>
        <v>0</v>
      </c>
      <c r="AB118" s="5">
        <f>IF(HR_Data[[#This Row],[JobSatisfaction]]&lt;=2,1,0)</f>
        <v>1</v>
      </c>
      <c r="AC118" s="5">
        <f>IF(HR_Data[[#This Row],[WorkLifeBalance]]&lt;=2,1,0)</f>
        <v>0</v>
      </c>
      <c r="AD118" s="5">
        <f>IF(HR_Data[[#This Row],[MonthlyIncome]]&lt;AVERAGE(HR_Data[MonthlyIncome]),1,0)</f>
        <v>0</v>
      </c>
      <c r="AE118">
        <v>5615</v>
      </c>
      <c r="AF118">
        <v>2</v>
      </c>
      <c r="AG118" t="s">
        <v>42</v>
      </c>
      <c r="AH118" t="s">
        <v>43</v>
      </c>
      <c r="AI118">
        <v>12</v>
      </c>
      <c r="AJ118">
        <v>3</v>
      </c>
      <c r="AK118">
        <v>4</v>
      </c>
      <c r="AL118">
        <f>IF(HR_Data[[#This Row],[OverTime]]="Yes",2,0)
+IF(HR_Data[[#This Row],[WorkLifeBalance]]&lt;=2,2,0)
+IF(HR_Data[[#This Row],[MonthlyIncome]]&lt;5000,2,0)
+IF(HR_Data[[#This Row],[JobSatisfaction]]&lt;=2,1,0)
+IF(HR_Data[[#This Row],[EnvironmentSatisfaction]]&lt;=2,1,0)
+IF(HR_Data[[#This Row],[YearsAtCompany]]&lt;2,2,0)</f>
        <v>1</v>
      </c>
      <c r="AM118" t="str">
        <f>IF(HR_Data[[#This Row],[RiskScore2]]&gt;=6,"High",
IF(HR_Data[[#This Row],[RiskScore2]]&gt;=3,"Medium","Low"))</f>
        <v>Low</v>
      </c>
      <c r="AN118">
        <v>80</v>
      </c>
      <c r="AO118">
        <v>0</v>
      </c>
      <c r="AP118">
        <v>14</v>
      </c>
      <c r="AQ118">
        <v>6</v>
      </c>
      <c r="AR118">
        <v>3</v>
      </c>
      <c r="AS118">
        <v>11</v>
      </c>
      <c r="AT118">
        <v>10</v>
      </c>
      <c r="AU118">
        <v>5</v>
      </c>
      <c r="AV118">
        <v>8</v>
      </c>
    </row>
    <row r="119" spans="1:48">
      <c r="A119">
        <v>36</v>
      </c>
      <c r="B119" t="str">
        <f>IF(HR_Data[[#This Row],[Age]]&lt;25,"&lt;25",
IF(HR_Data[[#This Row],[Age]]&lt;35,"25–34",
IF(HR_Data[[#This Row],[Age]]&lt;45,"35–44",
IF(HR_Data[[#This Row],[Age]]&lt;55,"45–54","55+"))))</f>
        <v>35–44</v>
      </c>
      <c r="C119" t="s">
        <v>43</v>
      </c>
      <c r="D119">
        <f>(HR[[#This Row],[OverTimeFlag]]*3+HR[[#This Row],[LowJobSatisFlag]]*5+HR[[#This Row],[LowWLBFlag]]*4+HR[[#This Row],[LowSalaryFlag]]*3+HR[[#This Row],[LowEnviFlag]]*4+HR[[#This Row],[LowProFlag]]*1)</f>
        <v>4</v>
      </c>
      <c r="E119">
        <f>HR_Data[[#This Row],[OvertimeFlag]] + HR_Data[[#This Row],[LowSatisfactionFlag]] + HR_Data[[#This Row],[LowWorkLifeBalanceFlag]]</f>
        <v>0</v>
      </c>
      <c r="F119" t="s">
        <v>44</v>
      </c>
      <c r="G119">
        <v>1467</v>
      </c>
      <c r="H119" t="s">
        <v>37</v>
      </c>
      <c r="I119">
        <v>11</v>
      </c>
      <c r="J119" t="str">
        <f>IF(AND(HR_Data[[#This Row],[Attrition]]="Yes",HR_Data[[#This Row],[YearsAtCompany]]&lt;2),"Yes","No")</f>
        <v>No</v>
      </c>
      <c r="K119">
        <v>2</v>
      </c>
      <c r="L119" t="s">
        <v>60</v>
      </c>
      <c r="M119">
        <v>1</v>
      </c>
      <c r="N119">
        <v>154</v>
      </c>
      <c r="P119">
        <v>2</v>
      </c>
      <c r="Q119" t="s">
        <v>39</v>
      </c>
      <c r="R119">
        <v>92</v>
      </c>
      <c r="S119">
        <v>3</v>
      </c>
      <c r="T119">
        <v>3</v>
      </c>
      <c r="U119" t="s">
        <v>40</v>
      </c>
      <c r="V119">
        <v>4</v>
      </c>
      <c r="W119" t="s">
        <v>48</v>
      </c>
      <c r="X119">
        <v>9738</v>
      </c>
      <c r="Y119" t="str">
        <f>IF(AND(HR_Data[[#This Row],[OverTime]]="Yes",HR_Data[[#This Row],[JobSatisfaction]]&lt;=2,HR_Data[[#This Row],[MonthlyIncome]]&lt;AVERAGE(HR_Data[MonthlyIncome])),
"High Risk",
IF(OR(HR_Data[[#This Row],[OverTime]]="Yes",HR_Data[[#This Row],[JobSatisfaction]]&lt;=2),
"Medium Risk",
"Low Risk"))</f>
        <v>Low Risk</v>
      </c>
      <c r="Z119" t="str">
        <f>IF(HR_Data[[#This Row],[MonthlyIncome]]&lt;3000,"Low",IF(HR_Data[[#This Row],[MonthlyIncome]]&lt;7000,"Medium","High"))</f>
        <v>High</v>
      </c>
      <c r="AA119" s="5">
        <f>IF(HR_Data[[#This Row],[OverTime]]="Yes",1,0)</f>
        <v>0</v>
      </c>
      <c r="AB119" s="5">
        <f>IF(HR_Data[[#This Row],[JobSatisfaction]]&lt;=2,1,0)</f>
        <v>0</v>
      </c>
      <c r="AC119" s="5">
        <f>IF(HR_Data[[#This Row],[WorkLifeBalance]]&lt;=2,1,0)</f>
        <v>0</v>
      </c>
      <c r="AD119" s="5">
        <f>IF(HR_Data[[#This Row],[MonthlyIncome]]&lt;AVERAGE(HR_Data[MonthlyIncome]),1,0)</f>
        <v>0</v>
      </c>
      <c r="AE119">
        <v>22952</v>
      </c>
      <c r="AF119">
        <v>0</v>
      </c>
      <c r="AG119" t="s">
        <v>42</v>
      </c>
      <c r="AH119" t="s">
        <v>43</v>
      </c>
      <c r="AI119">
        <v>14</v>
      </c>
      <c r="AJ119">
        <v>3</v>
      </c>
      <c r="AK119">
        <v>3</v>
      </c>
      <c r="AL119">
        <f>IF(HR_Data[[#This Row],[OverTime]]="Yes",2,0)
+IF(HR_Data[[#This Row],[WorkLifeBalance]]&lt;=2,2,0)
+IF(HR_Data[[#This Row],[MonthlyIncome]]&lt;5000,2,0)
+IF(HR_Data[[#This Row],[JobSatisfaction]]&lt;=2,1,0)
+IF(HR_Data[[#This Row],[EnvironmentSatisfaction]]&lt;=2,1,0)
+IF(HR_Data[[#This Row],[YearsAtCompany]]&lt;2,2,0)</f>
        <v>1</v>
      </c>
      <c r="AM119" t="str">
        <f>IF(HR_Data[[#This Row],[RiskScore2]]&gt;=6,"High",
IF(HR_Data[[#This Row],[RiskScore2]]&gt;=3,"Medium","Low"))</f>
        <v>Low</v>
      </c>
      <c r="AN119">
        <v>80</v>
      </c>
      <c r="AO119">
        <v>1</v>
      </c>
      <c r="AP119">
        <v>10</v>
      </c>
      <c r="AQ119">
        <v>6</v>
      </c>
      <c r="AR119">
        <v>3</v>
      </c>
      <c r="AS119">
        <v>9</v>
      </c>
      <c r="AT119">
        <v>7</v>
      </c>
      <c r="AU119">
        <v>2</v>
      </c>
      <c r="AV119">
        <v>8</v>
      </c>
    </row>
    <row r="120" spans="1:48">
      <c r="A120">
        <v>36</v>
      </c>
      <c r="B120" t="str">
        <f>IF(HR_Data[[#This Row],[Age]]&lt;25,"&lt;25",
IF(HR_Data[[#This Row],[Age]]&lt;35,"25–34",
IF(HR_Data[[#This Row],[Age]]&lt;45,"35–44",
IF(HR_Data[[#This Row],[Age]]&lt;55,"45–54","55+"))))</f>
        <v>35–44</v>
      </c>
      <c r="C120" t="s">
        <v>43</v>
      </c>
      <c r="D120">
        <f>(HR[[#This Row],[OverTimeFlag]]*3+HR[[#This Row],[LowJobSatisFlag]]*5+HR[[#This Row],[LowWLBFlag]]*4+HR[[#This Row],[LowSalaryFlag]]*3+HR[[#This Row],[LowEnviFlag]]*4+HR[[#This Row],[LowProFlag]]*1)</f>
        <v>7</v>
      </c>
      <c r="E120">
        <f>HR_Data[[#This Row],[OvertimeFlag]] + HR_Data[[#This Row],[LowSatisfactionFlag]] + HR_Data[[#This Row],[LowWorkLifeBalanceFlag]]</f>
        <v>0</v>
      </c>
      <c r="F120" t="s">
        <v>36</v>
      </c>
      <c r="G120">
        <v>922</v>
      </c>
      <c r="H120" t="s">
        <v>45</v>
      </c>
      <c r="I120">
        <v>3</v>
      </c>
      <c r="J120" t="str">
        <f>IF(AND(HR_Data[[#This Row],[Attrition]]="Yes",HR_Data[[#This Row],[YearsAtCompany]]&lt;2),"Yes","No")</f>
        <v>No</v>
      </c>
      <c r="K120">
        <v>2</v>
      </c>
      <c r="L120" t="s">
        <v>38</v>
      </c>
      <c r="M120">
        <v>1</v>
      </c>
      <c r="N120">
        <v>155</v>
      </c>
      <c r="P120">
        <v>1</v>
      </c>
      <c r="Q120" t="s">
        <v>39</v>
      </c>
      <c r="R120">
        <v>39</v>
      </c>
      <c r="S120">
        <v>3</v>
      </c>
      <c r="T120">
        <v>1</v>
      </c>
      <c r="U120" t="s">
        <v>50</v>
      </c>
      <c r="V120">
        <v>4</v>
      </c>
      <c r="W120" t="s">
        <v>52</v>
      </c>
      <c r="X120">
        <v>2835</v>
      </c>
      <c r="Y120" t="str">
        <f>IF(AND(HR_Data[[#This Row],[OverTime]]="Yes",HR_Data[[#This Row],[JobSatisfaction]]&lt;=2,HR_Data[[#This Row],[MonthlyIncome]]&lt;AVERAGE(HR_Data[MonthlyIncome])),
"High Risk",
IF(OR(HR_Data[[#This Row],[OverTime]]="Yes",HR_Data[[#This Row],[JobSatisfaction]]&lt;=2),
"Medium Risk",
"Low Risk"))</f>
        <v>Low Risk</v>
      </c>
      <c r="Z120" t="str">
        <f>IF(HR_Data[[#This Row],[MonthlyIncome]]&lt;3000,"Low",IF(HR_Data[[#This Row],[MonthlyIncome]]&lt;7000,"Medium","High"))</f>
        <v>Low</v>
      </c>
      <c r="AA120" s="5">
        <f>IF(HR_Data[[#This Row],[OverTime]]="Yes",1,0)</f>
        <v>0</v>
      </c>
      <c r="AB120" s="5">
        <f>IF(HR_Data[[#This Row],[JobSatisfaction]]&lt;=2,1,0)</f>
        <v>0</v>
      </c>
      <c r="AC120" s="5">
        <f>IF(HR_Data[[#This Row],[WorkLifeBalance]]&lt;=2,1,0)</f>
        <v>0</v>
      </c>
      <c r="AD120" s="5">
        <f>IF(HR_Data[[#This Row],[MonthlyIncome]]&lt;AVERAGE(HR_Data[MonthlyIncome]),1,0)</f>
        <v>1</v>
      </c>
      <c r="AE120">
        <v>2561</v>
      </c>
      <c r="AF120">
        <v>5</v>
      </c>
      <c r="AG120" t="s">
        <v>42</v>
      </c>
      <c r="AH120" t="s">
        <v>43</v>
      </c>
      <c r="AI120">
        <v>22</v>
      </c>
      <c r="AJ120">
        <v>4</v>
      </c>
      <c r="AK120">
        <v>1</v>
      </c>
      <c r="AL120">
        <f>IF(HR_Data[[#This Row],[OverTime]]="Yes",2,0)
+IF(HR_Data[[#This Row],[WorkLifeBalance]]&lt;=2,2,0)
+IF(HR_Data[[#This Row],[MonthlyIncome]]&lt;5000,2,0)
+IF(HR_Data[[#This Row],[JobSatisfaction]]&lt;=2,1,0)
+IF(HR_Data[[#This Row],[EnvironmentSatisfaction]]&lt;=2,1,0)
+IF(HR_Data[[#This Row],[YearsAtCompany]]&lt;2,2,0)</f>
        <v>5</v>
      </c>
      <c r="AM120" t="str">
        <f>IF(HR_Data[[#This Row],[RiskScore2]]&gt;=6,"High",
IF(HR_Data[[#This Row],[RiskScore2]]&gt;=3,"Medium","Low"))</f>
        <v>Medium</v>
      </c>
      <c r="AN120">
        <v>80</v>
      </c>
      <c r="AO120">
        <v>1</v>
      </c>
      <c r="AP120">
        <v>7</v>
      </c>
      <c r="AQ120">
        <v>2</v>
      </c>
      <c r="AR120">
        <v>3</v>
      </c>
      <c r="AS120">
        <v>1</v>
      </c>
      <c r="AT120">
        <v>0</v>
      </c>
      <c r="AU120">
        <v>0</v>
      </c>
      <c r="AV120">
        <v>0</v>
      </c>
    </row>
    <row r="121" spans="1:48">
      <c r="A121">
        <v>43</v>
      </c>
      <c r="B121" t="str">
        <f>IF(HR_Data[[#This Row],[Age]]&lt;25,"&lt;25",
IF(HR_Data[[#This Row],[Age]]&lt;35,"25–34",
IF(HR_Data[[#This Row],[Age]]&lt;45,"35–44",
IF(HR_Data[[#This Row],[Age]]&lt;55,"45–54","55+"))))</f>
        <v>35–44</v>
      </c>
      <c r="C121" t="s">
        <v>43</v>
      </c>
      <c r="D121">
        <f>(HR[[#This Row],[OverTimeFlag]]*3+HR[[#This Row],[LowJobSatisFlag]]*5+HR[[#This Row],[LowWLBFlag]]*4+HR[[#This Row],[LowSalaryFlag]]*3+HR[[#This Row],[LowEnviFlag]]*4+HR[[#This Row],[LowProFlag]]*1)</f>
        <v>3</v>
      </c>
      <c r="E121">
        <f>HR_Data[[#This Row],[OvertimeFlag]] + HR_Data[[#This Row],[LowSatisfactionFlag]] + HR_Data[[#This Row],[LowWorkLifeBalanceFlag]]</f>
        <v>1</v>
      </c>
      <c r="F121" t="s">
        <v>44</v>
      </c>
      <c r="G121">
        <v>394</v>
      </c>
      <c r="H121" t="s">
        <v>37</v>
      </c>
      <c r="I121">
        <v>26</v>
      </c>
      <c r="J121" t="str">
        <f>IF(AND(HR_Data[[#This Row],[Attrition]]="Yes",HR_Data[[#This Row],[YearsAtCompany]]&lt;2),"Yes","No")</f>
        <v>No</v>
      </c>
      <c r="K121">
        <v>2</v>
      </c>
      <c r="L121" t="s">
        <v>38</v>
      </c>
      <c r="M121">
        <v>1</v>
      </c>
      <c r="N121">
        <v>158</v>
      </c>
      <c r="P121">
        <v>3</v>
      </c>
      <c r="Q121" t="s">
        <v>46</v>
      </c>
      <c r="R121">
        <v>92</v>
      </c>
      <c r="S121">
        <v>3</v>
      </c>
      <c r="T121">
        <v>4</v>
      </c>
      <c r="U121" t="s">
        <v>56</v>
      </c>
      <c r="V121">
        <v>4</v>
      </c>
      <c r="W121" t="s">
        <v>48</v>
      </c>
      <c r="X121">
        <v>16959</v>
      </c>
      <c r="Y121" t="str">
        <f>IF(AND(HR_Data[[#This Row],[OverTime]]="Yes",HR_Data[[#This Row],[JobSatisfaction]]&lt;=2,HR_Data[[#This Row],[MonthlyIncome]]&lt;AVERAGE(HR_Data[MonthlyIncome])),
"High Risk",
IF(OR(HR_Data[[#This Row],[OverTime]]="Yes",HR_Data[[#This Row],[JobSatisfaction]]&lt;=2),
"Medium Risk",
"Low Risk"))</f>
        <v>Medium Risk</v>
      </c>
      <c r="Z121" t="str">
        <f>IF(HR_Data[[#This Row],[MonthlyIncome]]&lt;3000,"Low",IF(HR_Data[[#This Row],[MonthlyIncome]]&lt;7000,"Medium","High"))</f>
        <v>High</v>
      </c>
      <c r="AA121" s="5">
        <f>IF(HR_Data[[#This Row],[OverTime]]="Yes",1,0)</f>
        <v>1</v>
      </c>
      <c r="AB121" s="5">
        <f>IF(HR_Data[[#This Row],[JobSatisfaction]]&lt;=2,1,0)</f>
        <v>0</v>
      </c>
      <c r="AC121" s="5">
        <f>IF(HR_Data[[#This Row],[WorkLifeBalance]]&lt;=2,1,0)</f>
        <v>0</v>
      </c>
      <c r="AD121" s="5">
        <f>IF(HR_Data[[#This Row],[MonthlyIncome]]&lt;AVERAGE(HR_Data[MonthlyIncome]),1,0)</f>
        <v>0</v>
      </c>
      <c r="AE121">
        <v>19494</v>
      </c>
      <c r="AF121">
        <v>1</v>
      </c>
      <c r="AG121" t="s">
        <v>42</v>
      </c>
      <c r="AH121" t="s">
        <v>35</v>
      </c>
      <c r="AI121">
        <v>12</v>
      </c>
      <c r="AJ121">
        <v>3</v>
      </c>
      <c r="AK121">
        <v>4</v>
      </c>
      <c r="AL121">
        <f>IF(HR_Data[[#This Row],[OverTime]]="Yes",2,0)
+IF(HR_Data[[#This Row],[WorkLifeBalance]]&lt;=2,2,0)
+IF(HR_Data[[#This Row],[MonthlyIncome]]&lt;5000,2,0)
+IF(HR_Data[[#This Row],[JobSatisfaction]]&lt;=2,1,0)
+IF(HR_Data[[#This Row],[EnvironmentSatisfaction]]&lt;=2,1,0)
+IF(HR_Data[[#This Row],[YearsAtCompany]]&lt;2,2,0)</f>
        <v>2</v>
      </c>
      <c r="AM121" t="str">
        <f>IF(HR_Data[[#This Row],[RiskScore2]]&gt;=6,"High",
IF(HR_Data[[#This Row],[RiskScore2]]&gt;=3,"Medium","Low"))</f>
        <v>Low</v>
      </c>
      <c r="AN121">
        <v>80</v>
      </c>
      <c r="AO121">
        <v>2</v>
      </c>
      <c r="AP121">
        <v>25</v>
      </c>
      <c r="AQ121">
        <v>3</v>
      </c>
      <c r="AR121">
        <v>4</v>
      </c>
      <c r="AS121">
        <v>25</v>
      </c>
      <c r="AT121">
        <v>12</v>
      </c>
      <c r="AU121">
        <v>4</v>
      </c>
      <c r="AV121">
        <v>12</v>
      </c>
    </row>
    <row r="122" spans="1:48">
      <c r="A122">
        <v>30</v>
      </c>
      <c r="B122" t="str">
        <f>IF(HR_Data[[#This Row],[Age]]&lt;25,"&lt;25",
IF(HR_Data[[#This Row],[Age]]&lt;35,"25–34",
IF(HR_Data[[#This Row],[Age]]&lt;45,"35–44",
IF(HR_Data[[#This Row],[Age]]&lt;55,"45–54","55+"))))</f>
        <v>25–34</v>
      </c>
      <c r="C122" t="s">
        <v>43</v>
      </c>
      <c r="D122">
        <f>(HR[[#This Row],[OverTimeFlag]]*3+HR[[#This Row],[LowJobSatisFlag]]*5+HR[[#This Row],[LowWLBFlag]]*4+HR[[#This Row],[LowSalaryFlag]]*3+HR[[#This Row],[LowEnviFlag]]*4+HR[[#This Row],[LowProFlag]]*1)</f>
        <v>11</v>
      </c>
      <c r="E122">
        <f>HR_Data[[#This Row],[OvertimeFlag]] + HR_Data[[#This Row],[LowSatisfactionFlag]] + HR_Data[[#This Row],[LowWorkLifeBalanceFlag]]</f>
        <v>1</v>
      </c>
      <c r="F122" t="s">
        <v>44</v>
      </c>
      <c r="G122">
        <v>1312</v>
      </c>
      <c r="H122" t="s">
        <v>45</v>
      </c>
      <c r="I122">
        <v>23</v>
      </c>
      <c r="J122" t="str">
        <f>IF(AND(HR_Data[[#This Row],[Attrition]]="Yes",HR_Data[[#This Row],[YearsAtCompany]]&lt;2),"Yes","No")</f>
        <v>No</v>
      </c>
      <c r="K122">
        <v>3</v>
      </c>
      <c r="L122" t="s">
        <v>38</v>
      </c>
      <c r="M122">
        <v>1</v>
      </c>
      <c r="N122">
        <v>159</v>
      </c>
      <c r="P122">
        <v>1</v>
      </c>
      <c r="Q122" t="s">
        <v>46</v>
      </c>
      <c r="R122">
        <v>96</v>
      </c>
      <c r="S122">
        <v>1</v>
      </c>
      <c r="T122">
        <v>1</v>
      </c>
      <c r="U122" t="s">
        <v>47</v>
      </c>
      <c r="V122">
        <v>3</v>
      </c>
      <c r="W122" t="s">
        <v>52</v>
      </c>
      <c r="X122">
        <v>2613</v>
      </c>
      <c r="Y122" t="str">
        <f>IF(AND(HR_Data[[#This Row],[OverTime]]="Yes",HR_Data[[#This Row],[JobSatisfaction]]&lt;=2,HR_Data[[#This Row],[MonthlyIncome]]&lt;AVERAGE(HR_Data[MonthlyIncome])),
"High Risk",
IF(OR(HR_Data[[#This Row],[OverTime]]="Yes",HR_Data[[#This Row],[JobSatisfaction]]&lt;=2),
"Medium Risk",
"Low Risk"))</f>
        <v>Low Risk</v>
      </c>
      <c r="Z122" t="str">
        <f>IF(HR_Data[[#This Row],[MonthlyIncome]]&lt;3000,"Low",IF(HR_Data[[#This Row],[MonthlyIncome]]&lt;7000,"Medium","High"))</f>
        <v>Low</v>
      </c>
      <c r="AA122" s="5">
        <f>IF(HR_Data[[#This Row],[OverTime]]="Yes",1,0)</f>
        <v>0</v>
      </c>
      <c r="AB122" s="5">
        <f>IF(HR_Data[[#This Row],[JobSatisfaction]]&lt;=2,1,0)</f>
        <v>0</v>
      </c>
      <c r="AC122" s="5">
        <f>IF(HR_Data[[#This Row],[WorkLifeBalance]]&lt;=2,1,0)</f>
        <v>1</v>
      </c>
      <c r="AD122" s="5">
        <f>IF(HR_Data[[#This Row],[MonthlyIncome]]&lt;AVERAGE(HR_Data[MonthlyIncome]),1,0)</f>
        <v>1</v>
      </c>
      <c r="AE122">
        <v>22310</v>
      </c>
      <c r="AF122">
        <v>1</v>
      </c>
      <c r="AG122" t="s">
        <v>42</v>
      </c>
      <c r="AH122" t="s">
        <v>43</v>
      </c>
      <c r="AI122">
        <v>25</v>
      </c>
      <c r="AJ122">
        <v>4</v>
      </c>
      <c r="AK122">
        <v>3</v>
      </c>
      <c r="AL122">
        <f>IF(HR_Data[[#This Row],[OverTime]]="Yes",2,0)
+IF(HR_Data[[#This Row],[WorkLifeBalance]]&lt;=2,2,0)
+IF(HR_Data[[#This Row],[MonthlyIncome]]&lt;5000,2,0)
+IF(HR_Data[[#This Row],[JobSatisfaction]]&lt;=2,1,0)
+IF(HR_Data[[#This Row],[EnvironmentSatisfaction]]&lt;=2,1,0)
+IF(HR_Data[[#This Row],[YearsAtCompany]]&lt;2,2,0)</f>
        <v>5</v>
      </c>
      <c r="AM122" t="str">
        <f>IF(HR_Data[[#This Row],[RiskScore2]]&gt;=6,"High",
IF(HR_Data[[#This Row],[RiskScore2]]&gt;=3,"Medium","Low"))</f>
        <v>Medium</v>
      </c>
      <c r="AN122">
        <v>80</v>
      </c>
      <c r="AO122">
        <v>3</v>
      </c>
      <c r="AP122">
        <v>10</v>
      </c>
      <c r="AQ122">
        <v>2</v>
      </c>
      <c r="AR122">
        <v>2</v>
      </c>
      <c r="AS122">
        <v>10</v>
      </c>
      <c r="AT122">
        <v>7</v>
      </c>
      <c r="AU122">
        <v>0</v>
      </c>
      <c r="AV122">
        <v>9</v>
      </c>
    </row>
    <row r="123" spans="1:48">
      <c r="A123">
        <v>33</v>
      </c>
      <c r="B123" t="str">
        <f>IF(HR_Data[[#This Row],[Age]]&lt;25,"&lt;25",
IF(HR_Data[[#This Row],[Age]]&lt;35,"25–34",
IF(HR_Data[[#This Row],[Age]]&lt;45,"35–44",
IF(HR_Data[[#This Row],[Age]]&lt;55,"45–54","55+"))))</f>
        <v>25–34</v>
      </c>
      <c r="C123" t="s">
        <v>43</v>
      </c>
      <c r="D123">
        <f>(HR[[#This Row],[OverTimeFlag]]*3+HR[[#This Row],[LowJobSatisFlag]]*5+HR[[#This Row],[LowWLBFlag]]*4+HR[[#This Row],[LowSalaryFlag]]*3+HR[[#This Row],[LowEnviFlag]]*4+HR[[#This Row],[LowProFlag]]*1)</f>
        <v>8</v>
      </c>
      <c r="E123">
        <f>HR_Data[[#This Row],[OvertimeFlag]] + HR_Data[[#This Row],[LowSatisfactionFlag]] + HR_Data[[#This Row],[LowWorkLifeBalanceFlag]]</f>
        <v>1</v>
      </c>
      <c r="F123" t="s">
        <v>55</v>
      </c>
      <c r="G123">
        <v>750</v>
      </c>
      <c r="H123" t="s">
        <v>37</v>
      </c>
      <c r="I123">
        <v>22</v>
      </c>
      <c r="J123" t="str">
        <f>IF(AND(HR_Data[[#This Row],[Attrition]]="Yes",HR_Data[[#This Row],[YearsAtCompany]]&lt;2),"Yes","No")</f>
        <v>No</v>
      </c>
      <c r="K123">
        <v>2</v>
      </c>
      <c r="L123" t="s">
        <v>59</v>
      </c>
      <c r="M123">
        <v>1</v>
      </c>
      <c r="N123">
        <v>160</v>
      </c>
      <c r="P123">
        <v>3</v>
      </c>
      <c r="Q123" t="s">
        <v>46</v>
      </c>
      <c r="R123">
        <v>95</v>
      </c>
      <c r="S123">
        <v>3</v>
      </c>
      <c r="T123">
        <v>2</v>
      </c>
      <c r="U123" t="s">
        <v>40</v>
      </c>
      <c r="V123">
        <v>2</v>
      </c>
      <c r="W123" t="s">
        <v>48</v>
      </c>
      <c r="X123">
        <v>6146</v>
      </c>
      <c r="Y123" t="str">
        <f>IF(AND(HR_Data[[#This Row],[OverTime]]="Yes",HR_Data[[#This Row],[JobSatisfaction]]&lt;=2,HR_Data[[#This Row],[MonthlyIncome]]&lt;AVERAGE(HR_Data[MonthlyIncome])),
"High Risk",
IF(OR(HR_Data[[#This Row],[OverTime]]="Yes",HR_Data[[#This Row],[JobSatisfaction]]&lt;=2),
"Medium Risk",
"Low Risk"))</f>
        <v>Medium Risk</v>
      </c>
      <c r="Z123" t="str">
        <f>IF(HR_Data[[#This Row],[MonthlyIncome]]&lt;3000,"Low",IF(HR_Data[[#This Row],[MonthlyIncome]]&lt;7000,"Medium","High"))</f>
        <v>Medium</v>
      </c>
      <c r="AA123" s="5">
        <f>IF(HR_Data[[#This Row],[OverTime]]="Yes",1,0)</f>
        <v>0</v>
      </c>
      <c r="AB123" s="5">
        <f>IF(HR_Data[[#This Row],[JobSatisfaction]]&lt;=2,1,0)</f>
        <v>1</v>
      </c>
      <c r="AC123" s="5">
        <f>IF(HR_Data[[#This Row],[WorkLifeBalance]]&lt;=2,1,0)</f>
        <v>0</v>
      </c>
      <c r="AD123" s="5">
        <f>IF(HR_Data[[#This Row],[MonthlyIncome]]&lt;AVERAGE(HR_Data[MonthlyIncome]),1,0)</f>
        <v>1</v>
      </c>
      <c r="AE123">
        <v>15480</v>
      </c>
      <c r="AF123">
        <v>0</v>
      </c>
      <c r="AG123" t="s">
        <v>42</v>
      </c>
      <c r="AH123" t="s">
        <v>43</v>
      </c>
      <c r="AI123">
        <v>13</v>
      </c>
      <c r="AJ123">
        <v>3</v>
      </c>
      <c r="AK123">
        <v>1</v>
      </c>
      <c r="AL123">
        <f>IF(HR_Data[[#This Row],[OverTime]]="Yes",2,0)
+IF(HR_Data[[#This Row],[WorkLifeBalance]]&lt;=2,2,0)
+IF(HR_Data[[#This Row],[MonthlyIncome]]&lt;5000,2,0)
+IF(HR_Data[[#This Row],[JobSatisfaction]]&lt;=2,1,0)
+IF(HR_Data[[#This Row],[EnvironmentSatisfaction]]&lt;=2,1,0)
+IF(HR_Data[[#This Row],[YearsAtCompany]]&lt;2,2,0)</f>
        <v>1</v>
      </c>
      <c r="AM123" t="str">
        <f>IF(HR_Data[[#This Row],[RiskScore2]]&gt;=6,"High",
IF(HR_Data[[#This Row],[RiskScore2]]&gt;=3,"Medium","Low"))</f>
        <v>Low</v>
      </c>
      <c r="AN123">
        <v>80</v>
      </c>
      <c r="AO123">
        <v>1</v>
      </c>
      <c r="AP123">
        <v>8</v>
      </c>
      <c r="AQ123">
        <v>2</v>
      </c>
      <c r="AR123">
        <v>4</v>
      </c>
      <c r="AS123">
        <v>7</v>
      </c>
      <c r="AT123">
        <v>7</v>
      </c>
      <c r="AU123">
        <v>0</v>
      </c>
      <c r="AV123">
        <v>7</v>
      </c>
    </row>
    <row r="124" spans="1:48">
      <c r="A124">
        <v>56</v>
      </c>
      <c r="B124" t="str">
        <f>IF(HR_Data[[#This Row],[Age]]&lt;25,"&lt;25",
IF(HR_Data[[#This Row],[Age]]&lt;35,"25–34",
IF(HR_Data[[#This Row],[Age]]&lt;45,"35–44",
IF(HR_Data[[#This Row],[Age]]&lt;55,"45–54","55+"))))</f>
        <v>55+</v>
      </c>
      <c r="C124" t="s">
        <v>35</v>
      </c>
      <c r="D124">
        <f>(HR[[#This Row],[OverTimeFlag]]*3+HR[[#This Row],[LowJobSatisFlag]]*5+HR[[#This Row],[LowWLBFlag]]*4+HR[[#This Row],[LowSalaryFlag]]*3+HR[[#This Row],[LowEnviFlag]]*4+HR[[#This Row],[LowProFlag]]*1)</f>
        <v>15</v>
      </c>
      <c r="E124">
        <f>HR_Data[[#This Row],[OvertimeFlag]] + HR_Data[[#This Row],[LowSatisfactionFlag]] + HR_Data[[#This Row],[LowWorkLifeBalanceFlag]]</f>
        <v>2</v>
      </c>
      <c r="F124" t="s">
        <v>36</v>
      </c>
      <c r="G124">
        <v>441</v>
      </c>
      <c r="H124" t="s">
        <v>45</v>
      </c>
      <c r="I124">
        <v>14</v>
      </c>
      <c r="J124" t="str">
        <f>IF(AND(HR_Data[[#This Row],[Attrition]]="Yes",HR_Data[[#This Row],[YearsAtCompany]]&lt;2),"Yes","No")</f>
        <v>No</v>
      </c>
      <c r="K124">
        <v>4</v>
      </c>
      <c r="L124" t="s">
        <v>38</v>
      </c>
      <c r="M124">
        <v>1</v>
      </c>
      <c r="N124">
        <v>161</v>
      </c>
      <c r="P124">
        <v>2</v>
      </c>
      <c r="Q124" t="s">
        <v>39</v>
      </c>
      <c r="R124">
        <v>72</v>
      </c>
      <c r="S124">
        <v>3</v>
      </c>
      <c r="T124">
        <v>1</v>
      </c>
      <c r="U124" t="s">
        <v>47</v>
      </c>
      <c r="V124">
        <v>2</v>
      </c>
      <c r="W124" t="s">
        <v>48</v>
      </c>
      <c r="X124">
        <v>4963</v>
      </c>
      <c r="Y124" t="str">
        <f>IF(AND(HR_Data[[#This Row],[OverTime]]="Yes",HR_Data[[#This Row],[JobSatisfaction]]&lt;=2,HR_Data[[#This Row],[MonthlyIncome]]&lt;AVERAGE(HR_Data[MonthlyIncome])),
"High Risk",
IF(OR(HR_Data[[#This Row],[OverTime]]="Yes",HR_Data[[#This Row],[JobSatisfaction]]&lt;=2),
"Medium Risk",
"Low Risk"))</f>
        <v>High Risk</v>
      </c>
      <c r="Z124" t="str">
        <f>IF(HR_Data[[#This Row],[MonthlyIncome]]&lt;3000,"Low",IF(HR_Data[[#This Row],[MonthlyIncome]]&lt;7000,"Medium","High"))</f>
        <v>Medium</v>
      </c>
      <c r="AA124" s="5">
        <f>IF(HR_Data[[#This Row],[OverTime]]="Yes",1,0)</f>
        <v>1</v>
      </c>
      <c r="AB124" s="5">
        <f>IF(HR_Data[[#This Row],[JobSatisfaction]]&lt;=2,1,0)</f>
        <v>1</v>
      </c>
      <c r="AC124" s="5">
        <f>IF(HR_Data[[#This Row],[WorkLifeBalance]]&lt;=2,1,0)</f>
        <v>0</v>
      </c>
      <c r="AD124" s="5">
        <f>IF(HR_Data[[#This Row],[MonthlyIncome]]&lt;AVERAGE(HR_Data[MonthlyIncome]),1,0)</f>
        <v>1</v>
      </c>
      <c r="AE124">
        <v>4510</v>
      </c>
      <c r="AF124">
        <v>9</v>
      </c>
      <c r="AG124" t="s">
        <v>42</v>
      </c>
      <c r="AH124" t="s">
        <v>35</v>
      </c>
      <c r="AI124">
        <v>18</v>
      </c>
      <c r="AJ124">
        <v>3</v>
      </c>
      <c r="AK124">
        <v>1</v>
      </c>
      <c r="AL124">
        <f>IF(HR_Data[[#This Row],[OverTime]]="Yes",2,0)
+IF(HR_Data[[#This Row],[WorkLifeBalance]]&lt;=2,2,0)
+IF(HR_Data[[#This Row],[MonthlyIncome]]&lt;5000,2,0)
+IF(HR_Data[[#This Row],[JobSatisfaction]]&lt;=2,1,0)
+IF(HR_Data[[#This Row],[EnvironmentSatisfaction]]&lt;=2,1,0)
+IF(HR_Data[[#This Row],[YearsAtCompany]]&lt;2,2,0)</f>
        <v>6</v>
      </c>
      <c r="AM124" t="str">
        <f>IF(HR_Data[[#This Row],[RiskScore2]]&gt;=6,"High",
IF(HR_Data[[#This Row],[RiskScore2]]&gt;=3,"Medium","Low"))</f>
        <v>High</v>
      </c>
      <c r="AN124">
        <v>80</v>
      </c>
      <c r="AO124">
        <v>3</v>
      </c>
      <c r="AP124">
        <v>7</v>
      </c>
      <c r="AQ124">
        <v>2</v>
      </c>
      <c r="AR124">
        <v>3</v>
      </c>
      <c r="AS124">
        <v>5</v>
      </c>
      <c r="AT124">
        <v>4</v>
      </c>
      <c r="AU124">
        <v>4</v>
      </c>
      <c r="AV124">
        <v>3</v>
      </c>
    </row>
    <row r="125" spans="1:48">
      <c r="A125">
        <v>51</v>
      </c>
      <c r="B125" t="str">
        <f>IF(HR_Data[[#This Row],[Age]]&lt;25,"&lt;25",
IF(HR_Data[[#This Row],[Age]]&lt;35,"25–34",
IF(HR_Data[[#This Row],[Age]]&lt;45,"35–44",
IF(HR_Data[[#This Row],[Age]]&lt;55,"45–54","55+"))))</f>
        <v>45–54</v>
      </c>
      <c r="C125" t="s">
        <v>43</v>
      </c>
      <c r="D125">
        <f>(HR[[#This Row],[OverTimeFlag]]*3+HR[[#This Row],[LowJobSatisFlag]]*5+HR[[#This Row],[LowWLBFlag]]*4+HR[[#This Row],[LowSalaryFlag]]*3+HR[[#This Row],[LowEnviFlag]]*4+HR[[#This Row],[LowProFlag]]*1)</f>
        <v>5</v>
      </c>
      <c r="E125">
        <f>HR_Data[[#This Row],[OvertimeFlag]] + HR_Data[[#This Row],[LowSatisfactionFlag]] + HR_Data[[#This Row],[LowWorkLifeBalanceFlag]]</f>
        <v>0</v>
      </c>
      <c r="F125" t="s">
        <v>36</v>
      </c>
      <c r="G125">
        <v>684</v>
      </c>
      <c r="H125" t="s">
        <v>45</v>
      </c>
      <c r="I125">
        <v>6</v>
      </c>
      <c r="J125" t="str">
        <f>IF(AND(HR_Data[[#This Row],[Attrition]]="Yes",HR_Data[[#This Row],[YearsAtCompany]]&lt;2),"Yes","No")</f>
        <v>No</v>
      </c>
      <c r="K125">
        <v>3</v>
      </c>
      <c r="L125" t="s">
        <v>38</v>
      </c>
      <c r="M125">
        <v>1</v>
      </c>
      <c r="N125">
        <v>162</v>
      </c>
      <c r="P125">
        <v>1</v>
      </c>
      <c r="Q125" t="s">
        <v>46</v>
      </c>
      <c r="R125">
        <v>51</v>
      </c>
      <c r="S125">
        <v>3</v>
      </c>
      <c r="T125">
        <v>5</v>
      </c>
      <c r="U125" t="s">
        <v>58</v>
      </c>
      <c r="V125">
        <v>3</v>
      </c>
      <c r="W125" t="s">
        <v>41</v>
      </c>
      <c r="X125">
        <v>19537</v>
      </c>
      <c r="Y125" t="str">
        <f>IF(AND(HR_Data[[#This Row],[OverTime]]="Yes",HR_Data[[#This Row],[JobSatisfaction]]&lt;=2,HR_Data[[#This Row],[MonthlyIncome]]&lt;AVERAGE(HR_Data[MonthlyIncome])),
"High Risk",
IF(OR(HR_Data[[#This Row],[OverTime]]="Yes",HR_Data[[#This Row],[JobSatisfaction]]&lt;=2),
"Medium Risk",
"Low Risk"))</f>
        <v>Low Risk</v>
      </c>
      <c r="Z125" t="str">
        <f>IF(HR_Data[[#This Row],[MonthlyIncome]]&lt;3000,"Low",IF(HR_Data[[#This Row],[MonthlyIncome]]&lt;7000,"Medium","High"))</f>
        <v>High</v>
      </c>
      <c r="AA125" s="5">
        <f>IF(HR_Data[[#This Row],[OverTime]]="Yes",1,0)</f>
        <v>0</v>
      </c>
      <c r="AB125" s="5">
        <f>IF(HR_Data[[#This Row],[JobSatisfaction]]&lt;=2,1,0)</f>
        <v>0</v>
      </c>
      <c r="AC125" s="5">
        <f>IF(HR_Data[[#This Row],[WorkLifeBalance]]&lt;=2,1,0)</f>
        <v>0</v>
      </c>
      <c r="AD125" s="5">
        <f>IF(HR_Data[[#This Row],[MonthlyIncome]]&lt;AVERAGE(HR_Data[MonthlyIncome]),1,0)</f>
        <v>0</v>
      </c>
      <c r="AE125">
        <v>6462</v>
      </c>
      <c r="AF125">
        <v>7</v>
      </c>
      <c r="AG125" t="s">
        <v>42</v>
      </c>
      <c r="AH125" t="s">
        <v>43</v>
      </c>
      <c r="AI125">
        <v>13</v>
      </c>
      <c r="AJ125">
        <v>3</v>
      </c>
      <c r="AK125">
        <v>3</v>
      </c>
      <c r="AL125">
        <f>IF(HR_Data[[#This Row],[OverTime]]="Yes",2,0)
+IF(HR_Data[[#This Row],[WorkLifeBalance]]&lt;=2,2,0)
+IF(HR_Data[[#This Row],[MonthlyIncome]]&lt;5000,2,0)
+IF(HR_Data[[#This Row],[JobSatisfaction]]&lt;=2,1,0)
+IF(HR_Data[[#This Row],[EnvironmentSatisfaction]]&lt;=2,1,0)
+IF(HR_Data[[#This Row],[YearsAtCompany]]&lt;2,2,0)</f>
        <v>1</v>
      </c>
      <c r="AM125" t="str">
        <f>IF(HR_Data[[#This Row],[RiskScore2]]&gt;=6,"High",
IF(HR_Data[[#This Row],[RiskScore2]]&gt;=3,"Medium","Low"))</f>
        <v>Low</v>
      </c>
      <c r="AN125">
        <v>80</v>
      </c>
      <c r="AO125">
        <v>0</v>
      </c>
      <c r="AP125">
        <v>23</v>
      </c>
      <c r="AQ125">
        <v>5</v>
      </c>
      <c r="AR125">
        <v>3</v>
      </c>
      <c r="AS125">
        <v>20</v>
      </c>
      <c r="AT125">
        <v>18</v>
      </c>
      <c r="AU125">
        <v>15</v>
      </c>
      <c r="AV125">
        <v>15</v>
      </c>
    </row>
    <row r="126" spans="1:48">
      <c r="A126">
        <v>31</v>
      </c>
      <c r="B126" t="str">
        <f>IF(HR_Data[[#This Row],[Age]]&lt;25,"&lt;25",
IF(HR_Data[[#This Row],[Age]]&lt;35,"25–34",
IF(HR_Data[[#This Row],[Age]]&lt;45,"35–44",
IF(HR_Data[[#This Row],[Age]]&lt;55,"45–54","55+"))))</f>
        <v>25–34</v>
      </c>
      <c r="C126" t="s">
        <v>35</v>
      </c>
      <c r="D126">
        <f>(HR[[#This Row],[OverTimeFlag]]*3+HR[[#This Row],[LowJobSatisFlag]]*5+HR[[#This Row],[LowWLBFlag]]*4+HR[[#This Row],[LowSalaryFlag]]*3+HR[[#This Row],[LowEnviFlag]]*4+HR[[#This Row],[LowProFlag]]*1)</f>
        <v>15</v>
      </c>
      <c r="E126">
        <f>HR_Data[[#This Row],[OvertimeFlag]] + HR_Data[[#This Row],[LowSatisfactionFlag]] + HR_Data[[#This Row],[LowWorkLifeBalanceFlag]]</f>
        <v>2</v>
      </c>
      <c r="F126" t="s">
        <v>36</v>
      </c>
      <c r="G126">
        <v>249</v>
      </c>
      <c r="H126" t="s">
        <v>37</v>
      </c>
      <c r="I126">
        <v>6</v>
      </c>
      <c r="J126" t="str">
        <f>IF(AND(HR_Data[[#This Row],[Attrition]]="Yes",HR_Data[[#This Row],[YearsAtCompany]]&lt;2),"Yes","No")</f>
        <v>No</v>
      </c>
      <c r="K126">
        <v>4</v>
      </c>
      <c r="L126" t="s">
        <v>38</v>
      </c>
      <c r="M126">
        <v>1</v>
      </c>
      <c r="N126">
        <v>163</v>
      </c>
      <c r="P126">
        <v>2</v>
      </c>
      <c r="Q126" t="s">
        <v>46</v>
      </c>
      <c r="R126">
        <v>76</v>
      </c>
      <c r="S126">
        <v>1</v>
      </c>
      <c r="T126">
        <v>2</v>
      </c>
      <c r="U126" t="s">
        <v>40</v>
      </c>
      <c r="V126">
        <v>3</v>
      </c>
      <c r="W126" t="s">
        <v>48</v>
      </c>
      <c r="X126">
        <v>6172</v>
      </c>
      <c r="Y126" t="str">
        <f>IF(AND(HR_Data[[#This Row],[OverTime]]="Yes",HR_Data[[#This Row],[JobSatisfaction]]&lt;=2,HR_Data[[#This Row],[MonthlyIncome]]&lt;AVERAGE(HR_Data[MonthlyIncome])),
"High Risk",
IF(OR(HR_Data[[#This Row],[OverTime]]="Yes",HR_Data[[#This Row],[JobSatisfaction]]&lt;=2),
"Medium Risk",
"Low Risk"))</f>
        <v>Medium Risk</v>
      </c>
      <c r="Z126" t="str">
        <f>IF(HR_Data[[#This Row],[MonthlyIncome]]&lt;3000,"Low",IF(HR_Data[[#This Row],[MonthlyIncome]]&lt;7000,"Medium","High"))</f>
        <v>Medium</v>
      </c>
      <c r="AA126" s="5">
        <f>IF(HR_Data[[#This Row],[OverTime]]="Yes",1,0)</f>
        <v>1</v>
      </c>
      <c r="AB126" s="5">
        <f>IF(HR_Data[[#This Row],[JobSatisfaction]]&lt;=2,1,0)</f>
        <v>0</v>
      </c>
      <c r="AC126" s="5">
        <f>IF(HR_Data[[#This Row],[WorkLifeBalance]]&lt;=2,1,0)</f>
        <v>1</v>
      </c>
      <c r="AD126" s="5">
        <f>IF(HR_Data[[#This Row],[MonthlyIncome]]&lt;AVERAGE(HR_Data[MonthlyIncome]),1,0)</f>
        <v>1</v>
      </c>
      <c r="AE126">
        <v>20739</v>
      </c>
      <c r="AF126">
        <v>4</v>
      </c>
      <c r="AG126" t="s">
        <v>42</v>
      </c>
      <c r="AH126" t="s">
        <v>35</v>
      </c>
      <c r="AI126">
        <v>18</v>
      </c>
      <c r="AJ126">
        <v>3</v>
      </c>
      <c r="AK126">
        <v>2</v>
      </c>
      <c r="AL126">
        <f>IF(HR_Data[[#This Row],[OverTime]]="Yes",2,0)
+IF(HR_Data[[#This Row],[WorkLifeBalance]]&lt;=2,2,0)
+IF(HR_Data[[#This Row],[MonthlyIncome]]&lt;5000,2,0)
+IF(HR_Data[[#This Row],[JobSatisfaction]]&lt;=2,1,0)
+IF(HR_Data[[#This Row],[EnvironmentSatisfaction]]&lt;=2,1,0)
+IF(HR_Data[[#This Row],[YearsAtCompany]]&lt;2,2,0)</f>
        <v>5</v>
      </c>
      <c r="AM126" t="str">
        <f>IF(HR_Data[[#This Row],[RiskScore2]]&gt;=6,"High",
IF(HR_Data[[#This Row],[RiskScore2]]&gt;=3,"Medium","Low"))</f>
        <v>Medium</v>
      </c>
      <c r="AN126">
        <v>80</v>
      </c>
      <c r="AO126">
        <v>0</v>
      </c>
      <c r="AP126">
        <v>12</v>
      </c>
      <c r="AQ126">
        <v>3</v>
      </c>
      <c r="AR126">
        <v>2</v>
      </c>
      <c r="AS126">
        <v>7</v>
      </c>
      <c r="AT126">
        <v>7</v>
      </c>
      <c r="AU126">
        <v>7</v>
      </c>
      <c r="AV126">
        <v>7</v>
      </c>
    </row>
    <row r="127" spans="1:48">
      <c r="A127">
        <v>26</v>
      </c>
      <c r="B127" t="str">
        <f>IF(HR_Data[[#This Row],[Age]]&lt;25,"&lt;25",
IF(HR_Data[[#This Row],[Age]]&lt;35,"25–34",
IF(HR_Data[[#This Row],[Age]]&lt;45,"35–44",
IF(HR_Data[[#This Row],[Age]]&lt;55,"45–54","55+"))))</f>
        <v>25–34</v>
      </c>
      <c r="C127" t="s">
        <v>43</v>
      </c>
      <c r="D127">
        <f>(HR[[#This Row],[OverTimeFlag]]*3+HR[[#This Row],[LowJobSatisFlag]]*5+HR[[#This Row],[LowWLBFlag]]*4+HR[[#This Row],[LowSalaryFlag]]*3+HR[[#This Row],[LowEnviFlag]]*4+HR[[#This Row],[LowProFlag]]*1)</f>
        <v>12</v>
      </c>
      <c r="E127">
        <f>HR_Data[[#This Row],[OvertimeFlag]] + HR_Data[[#This Row],[LowSatisfactionFlag]] + HR_Data[[#This Row],[LowWorkLifeBalanceFlag]]</f>
        <v>2</v>
      </c>
      <c r="F127" t="s">
        <v>36</v>
      </c>
      <c r="G127">
        <v>841</v>
      </c>
      <c r="H127" t="s">
        <v>45</v>
      </c>
      <c r="I127">
        <v>6</v>
      </c>
      <c r="J127" t="str">
        <f>IF(AND(HR_Data[[#This Row],[Attrition]]="Yes",HR_Data[[#This Row],[YearsAtCompany]]&lt;2),"Yes","No")</f>
        <v>No</v>
      </c>
      <c r="K127">
        <v>3</v>
      </c>
      <c r="L127" t="s">
        <v>49</v>
      </c>
      <c r="M127">
        <v>1</v>
      </c>
      <c r="N127">
        <v>164</v>
      </c>
      <c r="P127">
        <v>3</v>
      </c>
      <c r="Q127" t="s">
        <v>39</v>
      </c>
      <c r="R127">
        <v>46</v>
      </c>
      <c r="S127">
        <v>2</v>
      </c>
      <c r="T127">
        <v>1</v>
      </c>
      <c r="U127" t="s">
        <v>47</v>
      </c>
      <c r="V127">
        <v>2</v>
      </c>
      <c r="W127" t="s">
        <v>48</v>
      </c>
      <c r="X127">
        <v>2368</v>
      </c>
      <c r="Y127" t="str">
        <f>IF(AND(HR_Data[[#This Row],[OverTime]]="Yes",HR_Data[[#This Row],[JobSatisfaction]]&lt;=2,HR_Data[[#This Row],[MonthlyIncome]]&lt;AVERAGE(HR_Data[MonthlyIncome])),
"High Risk",
IF(OR(HR_Data[[#This Row],[OverTime]]="Yes",HR_Data[[#This Row],[JobSatisfaction]]&lt;=2),
"Medium Risk",
"Low Risk"))</f>
        <v>Medium Risk</v>
      </c>
      <c r="Z127" t="str">
        <f>IF(HR_Data[[#This Row],[MonthlyIncome]]&lt;3000,"Low",IF(HR_Data[[#This Row],[MonthlyIncome]]&lt;7000,"Medium","High"))</f>
        <v>Low</v>
      </c>
      <c r="AA127" s="5">
        <f>IF(HR_Data[[#This Row],[OverTime]]="Yes",1,0)</f>
        <v>0</v>
      </c>
      <c r="AB127" s="5">
        <f>IF(HR_Data[[#This Row],[JobSatisfaction]]&lt;=2,1,0)</f>
        <v>1</v>
      </c>
      <c r="AC127" s="5">
        <f>IF(HR_Data[[#This Row],[WorkLifeBalance]]&lt;=2,1,0)</f>
        <v>1</v>
      </c>
      <c r="AD127" s="5">
        <f>IF(HR_Data[[#This Row],[MonthlyIncome]]&lt;AVERAGE(HR_Data[MonthlyIncome]),1,0)</f>
        <v>1</v>
      </c>
      <c r="AE127">
        <v>23300</v>
      </c>
      <c r="AF127">
        <v>1</v>
      </c>
      <c r="AG127" t="s">
        <v>42</v>
      </c>
      <c r="AH127" t="s">
        <v>43</v>
      </c>
      <c r="AI127">
        <v>19</v>
      </c>
      <c r="AJ127">
        <v>3</v>
      </c>
      <c r="AK127">
        <v>3</v>
      </c>
      <c r="AL127">
        <f>IF(HR_Data[[#This Row],[OverTime]]="Yes",2,0)
+IF(HR_Data[[#This Row],[WorkLifeBalance]]&lt;=2,2,0)
+IF(HR_Data[[#This Row],[MonthlyIncome]]&lt;5000,2,0)
+IF(HR_Data[[#This Row],[JobSatisfaction]]&lt;=2,1,0)
+IF(HR_Data[[#This Row],[EnvironmentSatisfaction]]&lt;=2,1,0)
+IF(HR_Data[[#This Row],[YearsAtCompany]]&lt;2,2,0)</f>
        <v>5</v>
      </c>
      <c r="AM127" t="str">
        <f>IF(HR_Data[[#This Row],[RiskScore2]]&gt;=6,"High",
IF(HR_Data[[#This Row],[RiskScore2]]&gt;=3,"Medium","Low"))</f>
        <v>Medium</v>
      </c>
      <c r="AN127">
        <v>80</v>
      </c>
      <c r="AO127">
        <v>0</v>
      </c>
      <c r="AP127">
        <v>5</v>
      </c>
      <c r="AQ127">
        <v>3</v>
      </c>
      <c r="AR127">
        <v>2</v>
      </c>
      <c r="AS127">
        <v>5</v>
      </c>
      <c r="AT127">
        <v>4</v>
      </c>
      <c r="AU127">
        <v>4</v>
      </c>
      <c r="AV127">
        <v>3</v>
      </c>
    </row>
    <row r="128" spans="1:48">
      <c r="A128">
        <v>58</v>
      </c>
      <c r="B128" t="str">
        <f>IF(HR_Data[[#This Row],[Age]]&lt;25,"&lt;25",
IF(HR_Data[[#This Row],[Age]]&lt;35,"25–34",
IF(HR_Data[[#This Row],[Age]]&lt;45,"35–44",
IF(HR_Data[[#This Row],[Age]]&lt;55,"45–54","55+"))))</f>
        <v>55+</v>
      </c>
      <c r="C128" t="s">
        <v>35</v>
      </c>
      <c r="D128">
        <f>(HR[[#This Row],[OverTimeFlag]]*3+HR[[#This Row],[LowJobSatisFlag]]*5+HR[[#This Row],[LowWLBFlag]]*4+HR[[#This Row],[LowSalaryFlag]]*3+HR[[#This Row],[LowEnviFlag]]*4+HR[[#This Row],[LowProFlag]]*1)</f>
        <v>5</v>
      </c>
      <c r="E128">
        <f>HR_Data[[#This Row],[OvertimeFlag]] + HR_Data[[#This Row],[LowSatisfactionFlag]] + HR_Data[[#This Row],[LowWorkLifeBalanceFlag]]</f>
        <v>1</v>
      </c>
      <c r="F128" t="s">
        <v>36</v>
      </c>
      <c r="G128">
        <v>147</v>
      </c>
      <c r="H128" t="s">
        <v>45</v>
      </c>
      <c r="I128">
        <v>23</v>
      </c>
      <c r="J128" t="str">
        <f>IF(AND(HR_Data[[#This Row],[Attrition]]="Yes",HR_Data[[#This Row],[YearsAtCompany]]&lt;2),"Yes","No")</f>
        <v>No</v>
      </c>
      <c r="K128">
        <v>4</v>
      </c>
      <c r="L128" t="s">
        <v>51</v>
      </c>
      <c r="M128">
        <v>1</v>
      </c>
      <c r="N128">
        <v>165</v>
      </c>
      <c r="P128">
        <v>4</v>
      </c>
      <c r="Q128" t="s">
        <v>39</v>
      </c>
      <c r="R128">
        <v>94</v>
      </c>
      <c r="S128">
        <v>3</v>
      </c>
      <c r="T128">
        <v>3</v>
      </c>
      <c r="U128" t="s">
        <v>54</v>
      </c>
      <c r="V128">
        <v>4</v>
      </c>
      <c r="W128" t="s">
        <v>48</v>
      </c>
      <c r="X128">
        <v>10312</v>
      </c>
      <c r="Y128" t="str">
        <f>IF(AND(HR_Data[[#This Row],[OverTime]]="Yes",HR_Data[[#This Row],[JobSatisfaction]]&lt;=2,HR_Data[[#This Row],[MonthlyIncome]]&lt;AVERAGE(HR_Data[MonthlyIncome])),
"High Risk",
IF(OR(HR_Data[[#This Row],[OverTime]]="Yes",HR_Data[[#This Row],[JobSatisfaction]]&lt;=2),
"Medium Risk",
"Low Risk"))</f>
        <v>Low Risk</v>
      </c>
      <c r="Z128" t="str">
        <f>IF(HR_Data[[#This Row],[MonthlyIncome]]&lt;3000,"Low",IF(HR_Data[[#This Row],[MonthlyIncome]]&lt;7000,"Medium","High"))</f>
        <v>High</v>
      </c>
      <c r="AA128" s="5">
        <f>IF(HR_Data[[#This Row],[OverTime]]="Yes",1,0)</f>
        <v>0</v>
      </c>
      <c r="AB128" s="5">
        <f>IF(HR_Data[[#This Row],[JobSatisfaction]]&lt;=2,1,0)</f>
        <v>0</v>
      </c>
      <c r="AC128" s="5">
        <f>IF(HR_Data[[#This Row],[WorkLifeBalance]]&lt;=2,1,0)</f>
        <v>1</v>
      </c>
      <c r="AD128" s="5">
        <f>IF(HR_Data[[#This Row],[MonthlyIncome]]&lt;AVERAGE(HR_Data[MonthlyIncome]),1,0)</f>
        <v>0</v>
      </c>
      <c r="AE128">
        <v>3465</v>
      </c>
      <c r="AF128">
        <v>1</v>
      </c>
      <c r="AG128" t="s">
        <v>42</v>
      </c>
      <c r="AH128" t="s">
        <v>43</v>
      </c>
      <c r="AI128">
        <v>12</v>
      </c>
      <c r="AJ128">
        <v>3</v>
      </c>
      <c r="AK128">
        <v>4</v>
      </c>
      <c r="AL128">
        <f>IF(HR_Data[[#This Row],[OverTime]]="Yes",2,0)
+IF(HR_Data[[#This Row],[WorkLifeBalance]]&lt;=2,2,0)
+IF(HR_Data[[#This Row],[MonthlyIncome]]&lt;5000,2,0)
+IF(HR_Data[[#This Row],[JobSatisfaction]]&lt;=2,1,0)
+IF(HR_Data[[#This Row],[EnvironmentSatisfaction]]&lt;=2,1,0)
+IF(HR_Data[[#This Row],[YearsAtCompany]]&lt;2,2,0)</f>
        <v>2</v>
      </c>
      <c r="AM128" t="str">
        <f>IF(HR_Data[[#This Row],[RiskScore2]]&gt;=6,"High",
IF(HR_Data[[#This Row],[RiskScore2]]&gt;=3,"Medium","Low"))</f>
        <v>Low</v>
      </c>
      <c r="AN128">
        <v>80</v>
      </c>
      <c r="AO128">
        <v>1</v>
      </c>
      <c r="AP128">
        <v>40</v>
      </c>
      <c r="AQ128">
        <v>3</v>
      </c>
      <c r="AR128">
        <v>2</v>
      </c>
      <c r="AS128">
        <v>40</v>
      </c>
      <c r="AT128">
        <v>10</v>
      </c>
      <c r="AU128">
        <v>15</v>
      </c>
      <c r="AV128">
        <v>6</v>
      </c>
    </row>
    <row r="129" spans="1:48">
      <c r="A129">
        <v>19</v>
      </c>
      <c r="B129" t="str">
        <f>IF(HR_Data[[#This Row],[Age]]&lt;25,"&lt;25",
IF(HR_Data[[#This Row],[Age]]&lt;35,"25–34",
IF(HR_Data[[#This Row],[Age]]&lt;45,"35–44",
IF(HR_Data[[#This Row],[Age]]&lt;55,"45–54","55+"))))</f>
        <v>&lt;25</v>
      </c>
      <c r="C129" t="s">
        <v>35</v>
      </c>
      <c r="D129">
        <f>(HR[[#This Row],[OverTimeFlag]]*3+HR[[#This Row],[LowJobSatisFlag]]*5+HR[[#This Row],[LowWLBFlag]]*4+HR[[#This Row],[LowSalaryFlag]]*3+HR[[#This Row],[LowEnviFlag]]*4+HR[[#This Row],[LowProFlag]]*1)</f>
        <v>10</v>
      </c>
      <c r="E129">
        <f>HR_Data[[#This Row],[OvertimeFlag]] + HR_Data[[#This Row],[LowSatisfactionFlag]] + HR_Data[[#This Row],[LowWorkLifeBalanceFlag]]</f>
        <v>2</v>
      </c>
      <c r="F129" t="s">
        <v>36</v>
      </c>
      <c r="G129">
        <v>528</v>
      </c>
      <c r="H129" t="s">
        <v>37</v>
      </c>
      <c r="I129">
        <v>22</v>
      </c>
      <c r="J129" t="str">
        <f>IF(AND(HR_Data[[#This Row],[Attrition]]="Yes",HR_Data[[#This Row],[YearsAtCompany]]&lt;2),"Yes","No")</f>
        <v>Yes</v>
      </c>
      <c r="K129">
        <v>1</v>
      </c>
      <c r="L129" t="s">
        <v>59</v>
      </c>
      <c r="M129">
        <v>1</v>
      </c>
      <c r="N129">
        <v>167</v>
      </c>
      <c r="P129">
        <v>4</v>
      </c>
      <c r="Q129" t="s">
        <v>46</v>
      </c>
      <c r="R129">
        <v>50</v>
      </c>
      <c r="S129">
        <v>3</v>
      </c>
      <c r="T129">
        <v>1</v>
      </c>
      <c r="U129" t="s">
        <v>57</v>
      </c>
      <c r="V129">
        <v>3</v>
      </c>
      <c r="W129" t="s">
        <v>41</v>
      </c>
      <c r="X129">
        <v>1675</v>
      </c>
      <c r="Y129" t="str">
        <f>IF(AND(HR_Data[[#This Row],[OverTime]]="Yes",HR_Data[[#This Row],[JobSatisfaction]]&lt;=2,HR_Data[[#This Row],[MonthlyIncome]]&lt;AVERAGE(HR_Data[MonthlyIncome])),
"High Risk",
IF(OR(HR_Data[[#This Row],[OverTime]]="Yes",HR_Data[[#This Row],[JobSatisfaction]]&lt;=2),
"Medium Risk",
"Low Risk"))</f>
        <v>Medium Risk</v>
      </c>
      <c r="Z129" t="str">
        <f>IF(HR_Data[[#This Row],[MonthlyIncome]]&lt;3000,"Low",IF(HR_Data[[#This Row],[MonthlyIncome]]&lt;7000,"Medium","High"))</f>
        <v>Low</v>
      </c>
      <c r="AA129" s="5">
        <f>IF(HR_Data[[#This Row],[OverTime]]="Yes",1,0)</f>
        <v>1</v>
      </c>
      <c r="AB129" s="5">
        <f>IF(HR_Data[[#This Row],[JobSatisfaction]]&lt;=2,1,0)</f>
        <v>0</v>
      </c>
      <c r="AC129" s="5">
        <f>IF(HR_Data[[#This Row],[WorkLifeBalance]]&lt;=2,1,0)</f>
        <v>1</v>
      </c>
      <c r="AD129" s="5">
        <f>IF(HR_Data[[#This Row],[MonthlyIncome]]&lt;AVERAGE(HR_Data[MonthlyIncome]),1,0)</f>
        <v>1</v>
      </c>
      <c r="AE129">
        <v>26820</v>
      </c>
      <c r="AF129">
        <v>1</v>
      </c>
      <c r="AG129" t="s">
        <v>42</v>
      </c>
      <c r="AH129" t="s">
        <v>35</v>
      </c>
      <c r="AI129">
        <v>19</v>
      </c>
      <c r="AJ129">
        <v>3</v>
      </c>
      <c r="AK129">
        <v>4</v>
      </c>
      <c r="AL129">
        <f>IF(HR_Data[[#This Row],[OverTime]]="Yes",2,0)
+IF(HR_Data[[#This Row],[WorkLifeBalance]]&lt;=2,2,0)
+IF(HR_Data[[#This Row],[MonthlyIncome]]&lt;5000,2,0)
+IF(HR_Data[[#This Row],[JobSatisfaction]]&lt;=2,1,0)
+IF(HR_Data[[#This Row],[EnvironmentSatisfaction]]&lt;=2,1,0)
+IF(HR_Data[[#This Row],[YearsAtCompany]]&lt;2,2,0)</f>
        <v>8</v>
      </c>
      <c r="AM129" t="str">
        <f>IF(HR_Data[[#This Row],[RiskScore2]]&gt;=6,"High",
IF(HR_Data[[#This Row],[RiskScore2]]&gt;=3,"Medium","Low"))</f>
        <v>High</v>
      </c>
      <c r="AN129">
        <v>80</v>
      </c>
      <c r="AO129">
        <v>0</v>
      </c>
      <c r="AP129">
        <v>0</v>
      </c>
      <c r="AQ129">
        <v>2</v>
      </c>
      <c r="AR129">
        <v>2</v>
      </c>
      <c r="AS129">
        <v>0</v>
      </c>
      <c r="AT129">
        <v>0</v>
      </c>
      <c r="AU129">
        <v>0</v>
      </c>
      <c r="AV129">
        <v>0</v>
      </c>
    </row>
    <row r="130" spans="1:48">
      <c r="A130">
        <v>22</v>
      </c>
      <c r="B130" t="str">
        <f>IF(HR_Data[[#This Row],[Age]]&lt;25,"&lt;25",
IF(HR_Data[[#This Row],[Age]]&lt;35,"25–34",
IF(HR_Data[[#This Row],[Age]]&lt;45,"35–44",
IF(HR_Data[[#This Row],[Age]]&lt;55,"45–54","55+"))))</f>
        <v>&lt;25</v>
      </c>
      <c r="C130" t="s">
        <v>43</v>
      </c>
      <c r="D130">
        <f>(HR[[#This Row],[OverTimeFlag]]*3+HR[[#This Row],[LowJobSatisFlag]]*5+HR[[#This Row],[LowWLBFlag]]*4+HR[[#This Row],[LowSalaryFlag]]*3+HR[[#This Row],[LowEnviFlag]]*4+HR[[#This Row],[LowProFlag]]*1)</f>
        <v>3</v>
      </c>
      <c r="E130">
        <f>HR_Data[[#This Row],[OvertimeFlag]] + HR_Data[[#This Row],[LowSatisfactionFlag]] + HR_Data[[#This Row],[LowWorkLifeBalanceFlag]]</f>
        <v>0</v>
      </c>
      <c r="F130" t="s">
        <v>36</v>
      </c>
      <c r="G130">
        <v>594</v>
      </c>
      <c r="H130" t="s">
        <v>45</v>
      </c>
      <c r="I130">
        <v>2</v>
      </c>
      <c r="J130" t="str">
        <f>IF(AND(HR_Data[[#This Row],[Attrition]]="Yes",HR_Data[[#This Row],[YearsAtCompany]]&lt;2),"Yes","No")</f>
        <v>No</v>
      </c>
      <c r="K130">
        <v>1</v>
      </c>
      <c r="L130" t="s">
        <v>60</v>
      </c>
      <c r="M130">
        <v>1</v>
      </c>
      <c r="N130">
        <v>169</v>
      </c>
      <c r="P130">
        <v>3</v>
      </c>
      <c r="Q130" t="s">
        <v>46</v>
      </c>
      <c r="R130">
        <v>100</v>
      </c>
      <c r="S130">
        <v>3</v>
      </c>
      <c r="T130">
        <v>1</v>
      </c>
      <c r="U130" t="s">
        <v>50</v>
      </c>
      <c r="V130">
        <v>4</v>
      </c>
      <c r="W130" t="s">
        <v>48</v>
      </c>
      <c r="X130">
        <v>2523</v>
      </c>
      <c r="Y130" t="str">
        <f>IF(AND(HR_Data[[#This Row],[OverTime]]="Yes",HR_Data[[#This Row],[JobSatisfaction]]&lt;=2,HR_Data[[#This Row],[MonthlyIncome]]&lt;AVERAGE(HR_Data[MonthlyIncome])),
"High Risk",
IF(OR(HR_Data[[#This Row],[OverTime]]="Yes",HR_Data[[#This Row],[JobSatisfaction]]&lt;=2),
"Medium Risk",
"Low Risk"))</f>
        <v>Low Risk</v>
      </c>
      <c r="Z130" t="str">
        <f>IF(HR_Data[[#This Row],[MonthlyIncome]]&lt;3000,"Low",IF(HR_Data[[#This Row],[MonthlyIncome]]&lt;7000,"Medium","High"))</f>
        <v>Low</v>
      </c>
      <c r="AA130" s="5">
        <f>IF(HR_Data[[#This Row],[OverTime]]="Yes",1,0)</f>
        <v>0</v>
      </c>
      <c r="AB130" s="5">
        <f>IF(HR_Data[[#This Row],[JobSatisfaction]]&lt;=2,1,0)</f>
        <v>0</v>
      </c>
      <c r="AC130" s="5">
        <f>IF(HR_Data[[#This Row],[WorkLifeBalance]]&lt;=2,1,0)</f>
        <v>0</v>
      </c>
      <c r="AD130" s="5">
        <f>IF(HR_Data[[#This Row],[MonthlyIncome]]&lt;AVERAGE(HR_Data[MonthlyIncome]),1,0)</f>
        <v>1</v>
      </c>
      <c r="AE130">
        <v>19299</v>
      </c>
      <c r="AF130">
        <v>0</v>
      </c>
      <c r="AG130" t="s">
        <v>42</v>
      </c>
      <c r="AH130" t="s">
        <v>43</v>
      </c>
      <c r="AI130">
        <v>14</v>
      </c>
      <c r="AJ130">
        <v>3</v>
      </c>
      <c r="AK130">
        <v>3</v>
      </c>
      <c r="AL130">
        <f>IF(HR_Data[[#This Row],[OverTime]]="Yes",2,0)
+IF(HR_Data[[#This Row],[WorkLifeBalance]]&lt;=2,2,0)
+IF(HR_Data[[#This Row],[MonthlyIncome]]&lt;5000,2,0)
+IF(HR_Data[[#This Row],[JobSatisfaction]]&lt;=2,1,0)
+IF(HR_Data[[#This Row],[EnvironmentSatisfaction]]&lt;=2,1,0)
+IF(HR_Data[[#This Row],[YearsAtCompany]]&lt;2,2,0)</f>
        <v>2</v>
      </c>
      <c r="AM130" t="str">
        <f>IF(HR_Data[[#This Row],[RiskScore2]]&gt;=6,"High",
IF(HR_Data[[#This Row],[RiskScore2]]&gt;=3,"Medium","Low"))</f>
        <v>Low</v>
      </c>
      <c r="AN130">
        <v>80</v>
      </c>
      <c r="AO130">
        <v>1</v>
      </c>
      <c r="AP130">
        <v>3</v>
      </c>
      <c r="AQ130">
        <v>2</v>
      </c>
      <c r="AR130">
        <v>3</v>
      </c>
      <c r="AS130">
        <v>2</v>
      </c>
      <c r="AT130">
        <v>1</v>
      </c>
      <c r="AU130">
        <v>2</v>
      </c>
      <c r="AV130">
        <v>1</v>
      </c>
    </row>
    <row r="131" spans="1:48">
      <c r="A131">
        <v>49</v>
      </c>
      <c r="B131" t="str">
        <f>IF(HR_Data[[#This Row],[Age]]&lt;25,"&lt;25",
IF(HR_Data[[#This Row],[Age]]&lt;35,"25–34",
IF(HR_Data[[#This Row],[Age]]&lt;45,"35–44",
IF(HR_Data[[#This Row],[Age]]&lt;55,"45–54","55+"))))</f>
        <v>45–54</v>
      </c>
      <c r="C131" t="s">
        <v>43</v>
      </c>
      <c r="D131">
        <f>(HR[[#This Row],[OverTimeFlag]]*3+HR[[#This Row],[LowJobSatisFlag]]*5+HR[[#This Row],[LowWLBFlag]]*4+HR[[#This Row],[LowSalaryFlag]]*3+HR[[#This Row],[LowEnviFlag]]*4+HR[[#This Row],[LowProFlag]]*1)</f>
        <v>10</v>
      </c>
      <c r="E131">
        <f>HR_Data[[#This Row],[OvertimeFlag]] + HR_Data[[#This Row],[LowSatisfactionFlag]] + HR_Data[[#This Row],[LowWorkLifeBalanceFlag]]</f>
        <v>2</v>
      </c>
      <c r="F131" t="s">
        <v>36</v>
      </c>
      <c r="G131">
        <v>470</v>
      </c>
      <c r="H131" t="s">
        <v>45</v>
      </c>
      <c r="I131">
        <v>20</v>
      </c>
      <c r="J131" t="str">
        <f>IF(AND(HR_Data[[#This Row],[Attrition]]="Yes",HR_Data[[#This Row],[YearsAtCompany]]&lt;2),"Yes","No")</f>
        <v>No</v>
      </c>
      <c r="K131">
        <v>4</v>
      </c>
      <c r="L131" t="s">
        <v>51</v>
      </c>
      <c r="M131">
        <v>1</v>
      </c>
      <c r="N131">
        <v>170</v>
      </c>
      <c r="P131">
        <v>3</v>
      </c>
      <c r="Q131" t="s">
        <v>39</v>
      </c>
      <c r="R131">
        <v>96</v>
      </c>
      <c r="S131">
        <v>3</v>
      </c>
      <c r="T131">
        <v>2</v>
      </c>
      <c r="U131" t="s">
        <v>53</v>
      </c>
      <c r="V131">
        <v>1</v>
      </c>
      <c r="W131" t="s">
        <v>48</v>
      </c>
      <c r="X131">
        <v>6567</v>
      </c>
      <c r="Y131" t="str">
        <f>IF(AND(HR_Data[[#This Row],[OverTime]]="Yes",HR_Data[[#This Row],[JobSatisfaction]]&lt;=2,HR_Data[[#This Row],[MonthlyIncome]]&lt;AVERAGE(HR_Data[MonthlyIncome])),
"High Risk",
IF(OR(HR_Data[[#This Row],[OverTime]]="Yes",HR_Data[[#This Row],[JobSatisfaction]]&lt;=2),
"Medium Risk",
"Low Risk"))</f>
        <v>Medium Risk</v>
      </c>
      <c r="Z131" t="str">
        <f>IF(HR_Data[[#This Row],[MonthlyIncome]]&lt;3000,"Low",IF(HR_Data[[#This Row],[MonthlyIncome]]&lt;7000,"Medium","High"))</f>
        <v>Medium</v>
      </c>
      <c r="AA131" s="5">
        <f>IF(HR_Data[[#This Row],[OverTime]]="Yes",1,0)</f>
        <v>0</v>
      </c>
      <c r="AB131" s="5">
        <f>IF(HR_Data[[#This Row],[JobSatisfaction]]&lt;=2,1,0)</f>
        <v>1</v>
      </c>
      <c r="AC131" s="5">
        <f>IF(HR_Data[[#This Row],[WorkLifeBalance]]&lt;=2,1,0)</f>
        <v>1</v>
      </c>
      <c r="AD131" s="5">
        <f>IF(HR_Data[[#This Row],[MonthlyIncome]]&lt;AVERAGE(HR_Data[MonthlyIncome]),1,0)</f>
        <v>0</v>
      </c>
      <c r="AE131">
        <v>5549</v>
      </c>
      <c r="AF131">
        <v>1</v>
      </c>
      <c r="AG131" t="s">
        <v>42</v>
      </c>
      <c r="AH131" t="s">
        <v>43</v>
      </c>
      <c r="AI131">
        <v>14</v>
      </c>
      <c r="AJ131">
        <v>3</v>
      </c>
      <c r="AK131">
        <v>3</v>
      </c>
      <c r="AL131">
        <f>IF(HR_Data[[#This Row],[OverTime]]="Yes",2,0)
+IF(HR_Data[[#This Row],[WorkLifeBalance]]&lt;=2,2,0)
+IF(HR_Data[[#This Row],[MonthlyIncome]]&lt;5000,2,0)
+IF(HR_Data[[#This Row],[JobSatisfaction]]&lt;=2,1,0)
+IF(HR_Data[[#This Row],[EnvironmentSatisfaction]]&lt;=2,1,0)
+IF(HR_Data[[#This Row],[YearsAtCompany]]&lt;2,2,0)</f>
        <v>3</v>
      </c>
      <c r="AM131" t="str">
        <f>IF(HR_Data[[#This Row],[RiskScore2]]&gt;=6,"High",
IF(HR_Data[[#This Row],[RiskScore2]]&gt;=3,"Medium","Low"))</f>
        <v>Medium</v>
      </c>
      <c r="AN131">
        <v>80</v>
      </c>
      <c r="AO131">
        <v>0</v>
      </c>
      <c r="AP131">
        <v>16</v>
      </c>
      <c r="AQ131">
        <v>2</v>
      </c>
      <c r="AR131">
        <v>2</v>
      </c>
      <c r="AS131">
        <v>15</v>
      </c>
      <c r="AT131">
        <v>11</v>
      </c>
      <c r="AU131">
        <v>5</v>
      </c>
      <c r="AV131">
        <v>11</v>
      </c>
    </row>
    <row r="132" spans="1:48">
      <c r="A132">
        <v>43</v>
      </c>
      <c r="B132" t="str">
        <f>IF(HR_Data[[#This Row],[Age]]&lt;25,"&lt;25",
IF(HR_Data[[#This Row],[Age]]&lt;35,"25–34",
IF(HR_Data[[#This Row],[Age]]&lt;45,"35–44",
IF(HR_Data[[#This Row],[Age]]&lt;55,"45–54","55+"))))</f>
        <v>35–44</v>
      </c>
      <c r="C132" t="s">
        <v>43</v>
      </c>
      <c r="D132">
        <f>(HR[[#This Row],[OverTimeFlag]]*3+HR[[#This Row],[LowJobSatisFlag]]*5+HR[[#This Row],[LowWLBFlag]]*4+HR[[#This Row],[LowSalaryFlag]]*3+HR[[#This Row],[LowEnviFlag]]*4+HR[[#This Row],[LowProFlag]]*1)</f>
        <v>7</v>
      </c>
      <c r="E132">
        <f>HR_Data[[#This Row],[OvertimeFlag]] + HR_Data[[#This Row],[LowSatisfactionFlag]] + HR_Data[[#This Row],[LowWorkLifeBalanceFlag]]</f>
        <v>0</v>
      </c>
      <c r="F132" t="s">
        <v>44</v>
      </c>
      <c r="G132">
        <v>957</v>
      </c>
      <c r="H132" t="s">
        <v>45</v>
      </c>
      <c r="I132">
        <v>28</v>
      </c>
      <c r="J132" t="str">
        <f>IF(AND(HR_Data[[#This Row],[Attrition]]="Yes",HR_Data[[#This Row],[YearsAtCompany]]&lt;2),"Yes","No")</f>
        <v>No</v>
      </c>
      <c r="K132">
        <v>3</v>
      </c>
      <c r="L132" t="s">
        <v>51</v>
      </c>
      <c r="M132">
        <v>1</v>
      </c>
      <c r="N132">
        <v>171</v>
      </c>
      <c r="P132">
        <v>2</v>
      </c>
      <c r="Q132" t="s">
        <v>39</v>
      </c>
      <c r="R132">
        <v>72</v>
      </c>
      <c r="S132">
        <v>4</v>
      </c>
      <c r="T132">
        <v>1</v>
      </c>
      <c r="U132" t="s">
        <v>47</v>
      </c>
      <c r="V132">
        <v>3</v>
      </c>
      <c r="W132" t="s">
        <v>41</v>
      </c>
      <c r="X132">
        <v>4739</v>
      </c>
      <c r="Y132" t="str">
        <f>IF(AND(HR_Data[[#This Row],[OverTime]]="Yes",HR_Data[[#This Row],[JobSatisfaction]]&lt;=2,HR_Data[[#This Row],[MonthlyIncome]]&lt;AVERAGE(HR_Data[MonthlyIncome])),
"High Risk",
IF(OR(HR_Data[[#This Row],[OverTime]]="Yes",HR_Data[[#This Row],[JobSatisfaction]]&lt;=2),
"Medium Risk",
"Low Risk"))</f>
        <v>Low Risk</v>
      </c>
      <c r="Z132" t="str">
        <f>IF(HR_Data[[#This Row],[MonthlyIncome]]&lt;3000,"Low",IF(HR_Data[[#This Row],[MonthlyIncome]]&lt;7000,"Medium","High"))</f>
        <v>Medium</v>
      </c>
      <c r="AA132" s="5">
        <f>IF(HR_Data[[#This Row],[OverTime]]="Yes",1,0)</f>
        <v>0</v>
      </c>
      <c r="AB132" s="5">
        <f>IF(HR_Data[[#This Row],[JobSatisfaction]]&lt;=2,1,0)</f>
        <v>0</v>
      </c>
      <c r="AC132" s="5">
        <f>IF(HR_Data[[#This Row],[WorkLifeBalance]]&lt;=2,1,0)</f>
        <v>0</v>
      </c>
      <c r="AD132" s="5">
        <f>IF(HR_Data[[#This Row],[MonthlyIncome]]&lt;AVERAGE(HR_Data[MonthlyIncome]),1,0)</f>
        <v>1</v>
      </c>
      <c r="AE132">
        <v>16090</v>
      </c>
      <c r="AF132">
        <v>4</v>
      </c>
      <c r="AG132" t="s">
        <v>42</v>
      </c>
      <c r="AH132" t="s">
        <v>43</v>
      </c>
      <c r="AI132">
        <v>12</v>
      </c>
      <c r="AJ132">
        <v>3</v>
      </c>
      <c r="AK132">
        <v>4</v>
      </c>
      <c r="AL132">
        <f>IF(HR_Data[[#This Row],[OverTime]]="Yes",2,0)
+IF(HR_Data[[#This Row],[WorkLifeBalance]]&lt;=2,2,0)
+IF(HR_Data[[#This Row],[MonthlyIncome]]&lt;5000,2,0)
+IF(HR_Data[[#This Row],[JobSatisfaction]]&lt;=2,1,0)
+IF(HR_Data[[#This Row],[EnvironmentSatisfaction]]&lt;=2,1,0)
+IF(HR_Data[[#This Row],[YearsAtCompany]]&lt;2,2,0)</f>
        <v>3</v>
      </c>
      <c r="AM132" t="str">
        <f>IF(HR_Data[[#This Row],[RiskScore2]]&gt;=6,"High",
IF(HR_Data[[#This Row],[RiskScore2]]&gt;=3,"Medium","Low"))</f>
        <v>Medium</v>
      </c>
      <c r="AN132">
        <v>80</v>
      </c>
      <c r="AO132">
        <v>0</v>
      </c>
      <c r="AP132">
        <v>18</v>
      </c>
      <c r="AQ132">
        <v>2</v>
      </c>
      <c r="AR132">
        <v>3</v>
      </c>
      <c r="AS132">
        <v>3</v>
      </c>
      <c r="AT132">
        <v>2</v>
      </c>
      <c r="AU132">
        <v>1</v>
      </c>
      <c r="AV132">
        <v>2</v>
      </c>
    </row>
    <row r="133" spans="1:48">
      <c r="A133">
        <v>50</v>
      </c>
      <c r="B133" t="str">
        <f>IF(HR_Data[[#This Row],[Age]]&lt;25,"&lt;25",
IF(HR_Data[[#This Row],[Age]]&lt;35,"25–34",
IF(HR_Data[[#This Row],[Age]]&lt;45,"35–44",
IF(HR_Data[[#This Row],[Age]]&lt;55,"45–54","55+"))))</f>
        <v>45–54</v>
      </c>
      <c r="C133" t="s">
        <v>43</v>
      </c>
      <c r="D133">
        <f>(HR[[#This Row],[OverTimeFlag]]*3+HR[[#This Row],[LowJobSatisFlag]]*5+HR[[#This Row],[LowWLBFlag]]*4+HR[[#This Row],[LowSalaryFlag]]*3+HR[[#This Row],[LowEnviFlag]]*4+HR[[#This Row],[LowProFlag]]*1)</f>
        <v>0</v>
      </c>
      <c r="E133">
        <f>HR_Data[[#This Row],[OvertimeFlag]] + HR_Data[[#This Row],[LowSatisfactionFlag]] + HR_Data[[#This Row],[LowWorkLifeBalanceFlag]]</f>
        <v>0</v>
      </c>
      <c r="F133" t="s">
        <v>44</v>
      </c>
      <c r="G133">
        <v>809</v>
      </c>
      <c r="H133" t="s">
        <v>37</v>
      </c>
      <c r="I133">
        <v>12</v>
      </c>
      <c r="J133" t="str">
        <f>IF(AND(HR_Data[[#This Row],[Attrition]]="Yes",HR_Data[[#This Row],[YearsAtCompany]]&lt;2),"Yes","No")</f>
        <v>No</v>
      </c>
      <c r="K133">
        <v>3</v>
      </c>
      <c r="L133" t="s">
        <v>59</v>
      </c>
      <c r="M133">
        <v>1</v>
      </c>
      <c r="N133">
        <v>174</v>
      </c>
      <c r="P133">
        <v>3</v>
      </c>
      <c r="Q133" t="s">
        <v>39</v>
      </c>
      <c r="R133">
        <v>77</v>
      </c>
      <c r="S133">
        <v>3</v>
      </c>
      <c r="T133">
        <v>3</v>
      </c>
      <c r="U133" t="s">
        <v>40</v>
      </c>
      <c r="V133">
        <v>4</v>
      </c>
      <c r="W133" t="s">
        <v>41</v>
      </c>
      <c r="X133">
        <v>9208</v>
      </c>
      <c r="Y133" t="str">
        <f>IF(AND(HR_Data[[#This Row],[OverTime]]="Yes",HR_Data[[#This Row],[JobSatisfaction]]&lt;=2,HR_Data[[#This Row],[MonthlyIncome]]&lt;AVERAGE(HR_Data[MonthlyIncome])),
"High Risk",
IF(OR(HR_Data[[#This Row],[OverTime]]="Yes",HR_Data[[#This Row],[JobSatisfaction]]&lt;=2),
"Medium Risk",
"Low Risk"))</f>
        <v>Low Risk</v>
      </c>
      <c r="Z133" t="str">
        <f>IF(HR_Data[[#This Row],[MonthlyIncome]]&lt;3000,"Low",IF(HR_Data[[#This Row],[MonthlyIncome]]&lt;7000,"Medium","High"))</f>
        <v>High</v>
      </c>
      <c r="AA133" s="5">
        <f>IF(HR_Data[[#This Row],[OverTime]]="Yes",1,0)</f>
        <v>0</v>
      </c>
      <c r="AB133" s="5">
        <f>IF(HR_Data[[#This Row],[JobSatisfaction]]&lt;=2,1,0)</f>
        <v>0</v>
      </c>
      <c r="AC133" s="5">
        <f>IF(HR_Data[[#This Row],[WorkLifeBalance]]&lt;=2,1,0)</f>
        <v>0</v>
      </c>
      <c r="AD133" s="5">
        <f>IF(HR_Data[[#This Row],[MonthlyIncome]]&lt;AVERAGE(HR_Data[MonthlyIncome]),1,0)</f>
        <v>0</v>
      </c>
      <c r="AE133">
        <v>6645</v>
      </c>
      <c r="AF133">
        <v>4</v>
      </c>
      <c r="AG133" t="s">
        <v>42</v>
      </c>
      <c r="AH133" t="s">
        <v>43</v>
      </c>
      <c r="AI133">
        <v>11</v>
      </c>
      <c r="AJ133">
        <v>3</v>
      </c>
      <c r="AK133">
        <v>4</v>
      </c>
      <c r="AL133">
        <f>IF(HR_Data[[#This Row],[OverTime]]="Yes",2,0)
+IF(HR_Data[[#This Row],[WorkLifeBalance]]&lt;=2,2,0)
+IF(HR_Data[[#This Row],[MonthlyIncome]]&lt;5000,2,0)
+IF(HR_Data[[#This Row],[JobSatisfaction]]&lt;=2,1,0)
+IF(HR_Data[[#This Row],[EnvironmentSatisfaction]]&lt;=2,1,0)
+IF(HR_Data[[#This Row],[YearsAtCompany]]&lt;2,2,0)</f>
        <v>0</v>
      </c>
      <c r="AM133" t="str">
        <f>IF(HR_Data[[#This Row],[RiskScore2]]&gt;=6,"High",
IF(HR_Data[[#This Row],[RiskScore2]]&gt;=3,"Medium","Low"))</f>
        <v>Low</v>
      </c>
      <c r="AN133">
        <v>80</v>
      </c>
      <c r="AO133">
        <v>0</v>
      </c>
      <c r="AP133">
        <v>16</v>
      </c>
      <c r="AQ133">
        <v>3</v>
      </c>
      <c r="AR133">
        <v>3</v>
      </c>
      <c r="AS133">
        <v>2</v>
      </c>
      <c r="AT133">
        <v>2</v>
      </c>
      <c r="AU133">
        <v>2</v>
      </c>
      <c r="AV133">
        <v>1</v>
      </c>
    </row>
    <row r="134" spans="1:48">
      <c r="A134">
        <v>31</v>
      </c>
      <c r="B134" t="str">
        <f>IF(HR_Data[[#This Row],[Age]]&lt;25,"&lt;25",
IF(HR_Data[[#This Row],[Age]]&lt;35,"25–34",
IF(HR_Data[[#This Row],[Age]]&lt;45,"35–44",
IF(HR_Data[[#This Row],[Age]]&lt;55,"45–54","55+"))))</f>
        <v>25–34</v>
      </c>
      <c r="C134" t="s">
        <v>35</v>
      </c>
      <c r="D134">
        <f>(HR[[#This Row],[OverTimeFlag]]*3+HR[[#This Row],[LowJobSatisFlag]]*5+HR[[#This Row],[LowWLBFlag]]*4+HR[[#This Row],[LowSalaryFlag]]*3+HR[[#This Row],[LowEnviFlag]]*4+HR[[#This Row],[LowProFlag]]*1)</f>
        <v>10</v>
      </c>
      <c r="E134">
        <f>HR_Data[[#This Row],[OvertimeFlag]] + HR_Data[[#This Row],[LowSatisfactionFlag]] + HR_Data[[#This Row],[LowWorkLifeBalanceFlag]]</f>
        <v>1</v>
      </c>
      <c r="F134" t="s">
        <v>36</v>
      </c>
      <c r="G134">
        <v>542</v>
      </c>
      <c r="H134" t="s">
        <v>37</v>
      </c>
      <c r="I134">
        <v>20</v>
      </c>
      <c r="J134" t="str">
        <f>IF(AND(HR_Data[[#This Row],[Attrition]]="Yes",HR_Data[[#This Row],[YearsAtCompany]]&lt;2),"Yes","No")</f>
        <v>No</v>
      </c>
      <c r="K134">
        <v>3</v>
      </c>
      <c r="L134" t="s">
        <v>38</v>
      </c>
      <c r="M134">
        <v>1</v>
      </c>
      <c r="N134">
        <v>175</v>
      </c>
      <c r="P134">
        <v>2</v>
      </c>
      <c r="Q134" t="s">
        <v>39</v>
      </c>
      <c r="R134">
        <v>71</v>
      </c>
      <c r="S134">
        <v>1</v>
      </c>
      <c r="T134">
        <v>2</v>
      </c>
      <c r="U134" t="s">
        <v>40</v>
      </c>
      <c r="V134">
        <v>3</v>
      </c>
      <c r="W134" t="s">
        <v>48</v>
      </c>
      <c r="X134">
        <v>4559</v>
      </c>
      <c r="Y134" t="str">
        <f>IF(AND(HR_Data[[#This Row],[OverTime]]="Yes",HR_Data[[#This Row],[JobSatisfaction]]&lt;=2,HR_Data[[#This Row],[MonthlyIncome]]&lt;AVERAGE(HR_Data[MonthlyIncome])),
"High Risk",
IF(OR(HR_Data[[#This Row],[OverTime]]="Yes",HR_Data[[#This Row],[JobSatisfaction]]&lt;=2),
"Medium Risk",
"Low Risk"))</f>
        <v>Medium Risk</v>
      </c>
      <c r="Z134" t="str">
        <f>IF(HR_Data[[#This Row],[MonthlyIncome]]&lt;3000,"Low",IF(HR_Data[[#This Row],[MonthlyIncome]]&lt;7000,"Medium","High"))</f>
        <v>Medium</v>
      </c>
      <c r="AA134" s="5">
        <f>IF(HR_Data[[#This Row],[OverTime]]="Yes",1,0)</f>
        <v>1</v>
      </c>
      <c r="AB134" s="5">
        <f>IF(HR_Data[[#This Row],[JobSatisfaction]]&lt;=2,1,0)</f>
        <v>0</v>
      </c>
      <c r="AC134" s="5">
        <f>IF(HR_Data[[#This Row],[WorkLifeBalance]]&lt;=2,1,0)</f>
        <v>0</v>
      </c>
      <c r="AD134" s="5">
        <f>IF(HR_Data[[#This Row],[MonthlyIncome]]&lt;AVERAGE(HR_Data[MonthlyIncome]),1,0)</f>
        <v>1</v>
      </c>
      <c r="AE134">
        <v>24788</v>
      </c>
      <c r="AF134">
        <v>3</v>
      </c>
      <c r="AG134" t="s">
        <v>42</v>
      </c>
      <c r="AH134" t="s">
        <v>35</v>
      </c>
      <c r="AI134">
        <v>11</v>
      </c>
      <c r="AJ134">
        <v>3</v>
      </c>
      <c r="AK134">
        <v>3</v>
      </c>
      <c r="AL134">
        <f>IF(HR_Data[[#This Row],[OverTime]]="Yes",2,0)
+IF(HR_Data[[#This Row],[WorkLifeBalance]]&lt;=2,2,0)
+IF(HR_Data[[#This Row],[MonthlyIncome]]&lt;5000,2,0)
+IF(HR_Data[[#This Row],[JobSatisfaction]]&lt;=2,1,0)
+IF(HR_Data[[#This Row],[EnvironmentSatisfaction]]&lt;=2,1,0)
+IF(HR_Data[[#This Row],[YearsAtCompany]]&lt;2,2,0)</f>
        <v>5</v>
      </c>
      <c r="AM134" t="str">
        <f>IF(HR_Data[[#This Row],[RiskScore2]]&gt;=6,"High",
IF(HR_Data[[#This Row],[RiskScore2]]&gt;=3,"Medium","Low"))</f>
        <v>Medium</v>
      </c>
      <c r="AN134">
        <v>80</v>
      </c>
      <c r="AO134">
        <v>1</v>
      </c>
      <c r="AP134">
        <v>4</v>
      </c>
      <c r="AQ134">
        <v>2</v>
      </c>
      <c r="AR134">
        <v>3</v>
      </c>
      <c r="AS134">
        <v>2</v>
      </c>
      <c r="AT134">
        <v>2</v>
      </c>
      <c r="AU134">
        <v>2</v>
      </c>
      <c r="AV134">
        <v>2</v>
      </c>
    </row>
    <row r="135" spans="1:48">
      <c r="A135">
        <v>41</v>
      </c>
      <c r="B135" t="str">
        <f>IF(HR_Data[[#This Row],[Age]]&lt;25,"&lt;25",
IF(HR_Data[[#This Row],[Age]]&lt;35,"25–34",
IF(HR_Data[[#This Row],[Age]]&lt;45,"35–44",
IF(HR_Data[[#This Row],[Age]]&lt;55,"45–54","55+"))))</f>
        <v>35–44</v>
      </c>
      <c r="C135" t="s">
        <v>43</v>
      </c>
      <c r="D135">
        <f>(HR[[#This Row],[OverTimeFlag]]*3+HR[[#This Row],[LowJobSatisFlag]]*5+HR[[#This Row],[LowWLBFlag]]*4+HR[[#This Row],[LowSalaryFlag]]*3+HR[[#This Row],[LowEnviFlag]]*4+HR[[#This Row],[LowProFlag]]*1)</f>
        <v>3</v>
      </c>
      <c r="E135">
        <f>HR_Data[[#This Row],[OvertimeFlag]] + HR_Data[[#This Row],[LowSatisfactionFlag]] + HR_Data[[#This Row],[LowWorkLifeBalanceFlag]]</f>
        <v>1</v>
      </c>
      <c r="F135" t="s">
        <v>36</v>
      </c>
      <c r="G135">
        <v>802</v>
      </c>
      <c r="H135" t="s">
        <v>37</v>
      </c>
      <c r="I135">
        <v>9</v>
      </c>
      <c r="J135" t="str">
        <f>IF(AND(HR_Data[[#This Row],[Attrition]]="Yes",HR_Data[[#This Row],[YearsAtCompany]]&lt;2),"Yes","No")</f>
        <v>No</v>
      </c>
      <c r="K135">
        <v>1</v>
      </c>
      <c r="L135" t="s">
        <v>38</v>
      </c>
      <c r="M135">
        <v>1</v>
      </c>
      <c r="N135">
        <v>176</v>
      </c>
      <c r="P135">
        <v>3</v>
      </c>
      <c r="Q135" t="s">
        <v>46</v>
      </c>
      <c r="R135">
        <v>96</v>
      </c>
      <c r="S135">
        <v>3</v>
      </c>
      <c r="T135">
        <v>3</v>
      </c>
      <c r="U135" t="s">
        <v>40</v>
      </c>
      <c r="V135">
        <v>3</v>
      </c>
      <c r="W135" t="s">
        <v>52</v>
      </c>
      <c r="X135">
        <v>8189</v>
      </c>
      <c r="Y135" t="str">
        <f>IF(AND(HR_Data[[#This Row],[OverTime]]="Yes",HR_Data[[#This Row],[JobSatisfaction]]&lt;=2,HR_Data[[#This Row],[MonthlyIncome]]&lt;AVERAGE(HR_Data[MonthlyIncome])),
"High Risk",
IF(OR(HR_Data[[#This Row],[OverTime]]="Yes",HR_Data[[#This Row],[JobSatisfaction]]&lt;=2),
"Medium Risk",
"Low Risk"))</f>
        <v>Medium Risk</v>
      </c>
      <c r="Z135" t="str">
        <f>IF(HR_Data[[#This Row],[MonthlyIncome]]&lt;3000,"Low",IF(HR_Data[[#This Row],[MonthlyIncome]]&lt;7000,"Medium","High"))</f>
        <v>High</v>
      </c>
      <c r="AA135" s="5">
        <f>IF(HR_Data[[#This Row],[OverTime]]="Yes",1,0)</f>
        <v>1</v>
      </c>
      <c r="AB135" s="5">
        <f>IF(HR_Data[[#This Row],[JobSatisfaction]]&lt;=2,1,0)</f>
        <v>0</v>
      </c>
      <c r="AC135" s="5">
        <f>IF(HR_Data[[#This Row],[WorkLifeBalance]]&lt;=2,1,0)</f>
        <v>0</v>
      </c>
      <c r="AD135" s="5">
        <f>IF(HR_Data[[#This Row],[MonthlyIncome]]&lt;AVERAGE(HR_Data[MonthlyIncome]),1,0)</f>
        <v>0</v>
      </c>
      <c r="AE135">
        <v>21196</v>
      </c>
      <c r="AF135">
        <v>3</v>
      </c>
      <c r="AG135" t="s">
        <v>42</v>
      </c>
      <c r="AH135" t="s">
        <v>35</v>
      </c>
      <c r="AI135">
        <v>13</v>
      </c>
      <c r="AJ135">
        <v>3</v>
      </c>
      <c r="AK135">
        <v>3</v>
      </c>
      <c r="AL135">
        <f>IF(HR_Data[[#This Row],[OverTime]]="Yes",2,0)
+IF(HR_Data[[#This Row],[WorkLifeBalance]]&lt;=2,2,0)
+IF(HR_Data[[#This Row],[MonthlyIncome]]&lt;5000,2,0)
+IF(HR_Data[[#This Row],[JobSatisfaction]]&lt;=2,1,0)
+IF(HR_Data[[#This Row],[EnvironmentSatisfaction]]&lt;=2,1,0)
+IF(HR_Data[[#This Row],[YearsAtCompany]]&lt;2,2,0)</f>
        <v>2</v>
      </c>
      <c r="AM135" t="str">
        <f>IF(HR_Data[[#This Row],[RiskScore2]]&gt;=6,"High",
IF(HR_Data[[#This Row],[RiskScore2]]&gt;=3,"Medium","Low"))</f>
        <v>Low</v>
      </c>
      <c r="AN135">
        <v>80</v>
      </c>
      <c r="AO135">
        <v>1</v>
      </c>
      <c r="AP135">
        <v>12</v>
      </c>
      <c r="AQ135">
        <v>2</v>
      </c>
      <c r="AR135">
        <v>3</v>
      </c>
      <c r="AS135">
        <v>9</v>
      </c>
      <c r="AT135">
        <v>7</v>
      </c>
      <c r="AU135">
        <v>0</v>
      </c>
      <c r="AV135">
        <v>7</v>
      </c>
    </row>
    <row r="136" spans="1:48">
      <c r="A136">
        <v>26</v>
      </c>
      <c r="B136" t="str">
        <f>IF(HR_Data[[#This Row],[Age]]&lt;25,"&lt;25",
IF(HR_Data[[#This Row],[Age]]&lt;35,"25–34",
IF(HR_Data[[#This Row],[Age]]&lt;45,"35–44",
IF(HR_Data[[#This Row],[Age]]&lt;55,"45–54","55+"))))</f>
        <v>25–34</v>
      </c>
      <c r="C136" t="s">
        <v>43</v>
      </c>
      <c r="D136">
        <f>(HR[[#This Row],[OverTimeFlag]]*3+HR[[#This Row],[LowJobSatisFlag]]*5+HR[[#This Row],[LowWLBFlag]]*4+HR[[#This Row],[LowSalaryFlag]]*3+HR[[#This Row],[LowEnviFlag]]*4+HR[[#This Row],[LowProFlag]]*1)</f>
        <v>4</v>
      </c>
      <c r="E136">
        <f>HR_Data[[#This Row],[OvertimeFlag]] + HR_Data[[#This Row],[LowSatisfactionFlag]] + HR_Data[[#This Row],[LowWorkLifeBalanceFlag]]</f>
        <v>0</v>
      </c>
      <c r="F136" t="s">
        <v>36</v>
      </c>
      <c r="G136">
        <v>1355</v>
      </c>
      <c r="H136" t="s">
        <v>61</v>
      </c>
      <c r="I136">
        <v>25</v>
      </c>
      <c r="J136" t="str">
        <f>IF(AND(HR_Data[[#This Row],[Attrition]]="Yes",HR_Data[[#This Row],[YearsAtCompany]]&lt;2),"Yes","No")</f>
        <v>No</v>
      </c>
      <c r="K136">
        <v>1</v>
      </c>
      <c r="L136" t="s">
        <v>38</v>
      </c>
      <c r="M136">
        <v>1</v>
      </c>
      <c r="N136">
        <v>177</v>
      </c>
      <c r="P136">
        <v>3</v>
      </c>
      <c r="Q136" t="s">
        <v>39</v>
      </c>
      <c r="R136">
        <v>61</v>
      </c>
      <c r="S136">
        <v>3</v>
      </c>
      <c r="T136">
        <v>1</v>
      </c>
      <c r="U136" t="s">
        <v>61</v>
      </c>
      <c r="V136">
        <v>3</v>
      </c>
      <c r="W136" t="s">
        <v>48</v>
      </c>
      <c r="X136">
        <v>2942</v>
      </c>
      <c r="Y136" t="str">
        <f>IF(AND(HR_Data[[#This Row],[OverTime]]="Yes",HR_Data[[#This Row],[JobSatisfaction]]&lt;=2,HR_Data[[#This Row],[MonthlyIncome]]&lt;AVERAGE(HR_Data[MonthlyIncome])),
"High Risk",
IF(OR(HR_Data[[#This Row],[OverTime]]="Yes",HR_Data[[#This Row],[JobSatisfaction]]&lt;=2),
"Medium Risk",
"Low Risk"))</f>
        <v>Low Risk</v>
      </c>
      <c r="Z136" t="str">
        <f>IF(HR_Data[[#This Row],[MonthlyIncome]]&lt;3000,"Low",IF(HR_Data[[#This Row],[MonthlyIncome]]&lt;7000,"Medium","High"))</f>
        <v>Low</v>
      </c>
      <c r="AA136" s="5">
        <f>IF(HR_Data[[#This Row],[OverTime]]="Yes",1,0)</f>
        <v>0</v>
      </c>
      <c r="AB136" s="5">
        <f>IF(HR_Data[[#This Row],[JobSatisfaction]]&lt;=2,1,0)</f>
        <v>0</v>
      </c>
      <c r="AC136" s="5">
        <f>IF(HR_Data[[#This Row],[WorkLifeBalance]]&lt;=2,1,0)</f>
        <v>0</v>
      </c>
      <c r="AD136" s="5">
        <f>IF(HR_Data[[#This Row],[MonthlyIncome]]&lt;AVERAGE(HR_Data[MonthlyIncome]),1,0)</f>
        <v>1</v>
      </c>
      <c r="AE136">
        <v>8916</v>
      </c>
      <c r="AF136">
        <v>1</v>
      </c>
      <c r="AG136" t="s">
        <v>42</v>
      </c>
      <c r="AH136" t="s">
        <v>43</v>
      </c>
      <c r="AI136">
        <v>23</v>
      </c>
      <c r="AJ136">
        <v>4</v>
      </c>
      <c r="AK136">
        <v>4</v>
      </c>
      <c r="AL136">
        <f>IF(HR_Data[[#This Row],[OverTime]]="Yes",2,0)
+IF(HR_Data[[#This Row],[WorkLifeBalance]]&lt;=2,2,0)
+IF(HR_Data[[#This Row],[MonthlyIncome]]&lt;5000,2,0)
+IF(HR_Data[[#This Row],[JobSatisfaction]]&lt;=2,1,0)
+IF(HR_Data[[#This Row],[EnvironmentSatisfaction]]&lt;=2,1,0)
+IF(HR_Data[[#This Row],[YearsAtCompany]]&lt;2,2,0)</f>
        <v>2</v>
      </c>
      <c r="AM136" t="str">
        <f>IF(HR_Data[[#This Row],[RiskScore2]]&gt;=6,"High",
IF(HR_Data[[#This Row],[RiskScore2]]&gt;=3,"Medium","Low"))</f>
        <v>Low</v>
      </c>
      <c r="AN136">
        <v>80</v>
      </c>
      <c r="AO136">
        <v>1</v>
      </c>
      <c r="AP136">
        <v>8</v>
      </c>
      <c r="AQ136">
        <v>3</v>
      </c>
      <c r="AR136">
        <v>3</v>
      </c>
      <c r="AS136">
        <v>8</v>
      </c>
      <c r="AT136">
        <v>7</v>
      </c>
      <c r="AU136">
        <v>5</v>
      </c>
      <c r="AV136">
        <v>7</v>
      </c>
    </row>
    <row r="137" spans="1:48">
      <c r="A137">
        <v>36</v>
      </c>
      <c r="B137" t="str">
        <f>IF(HR_Data[[#This Row],[Age]]&lt;25,"&lt;25",
IF(HR_Data[[#This Row],[Age]]&lt;35,"25–34",
IF(HR_Data[[#This Row],[Age]]&lt;45,"35–44",
IF(HR_Data[[#This Row],[Age]]&lt;55,"45–54","55+"))))</f>
        <v>35–44</v>
      </c>
      <c r="C137" t="s">
        <v>43</v>
      </c>
      <c r="D137">
        <f>(HR[[#This Row],[OverTimeFlag]]*3+HR[[#This Row],[LowJobSatisFlag]]*5+HR[[#This Row],[LowWLBFlag]]*4+HR[[#This Row],[LowSalaryFlag]]*3+HR[[#This Row],[LowEnviFlag]]*4+HR[[#This Row],[LowProFlag]]*1)</f>
        <v>12</v>
      </c>
      <c r="E137">
        <f>HR_Data[[#This Row],[OvertimeFlag]] + HR_Data[[#This Row],[LowSatisfactionFlag]] + HR_Data[[#This Row],[LowWorkLifeBalanceFlag]]</f>
        <v>1</v>
      </c>
      <c r="F137" t="s">
        <v>36</v>
      </c>
      <c r="G137">
        <v>216</v>
      </c>
      <c r="H137" t="s">
        <v>45</v>
      </c>
      <c r="I137">
        <v>6</v>
      </c>
      <c r="J137" t="str">
        <f>IF(AND(HR_Data[[#This Row],[Attrition]]="Yes",HR_Data[[#This Row],[YearsAtCompany]]&lt;2),"Yes","No")</f>
        <v>No</v>
      </c>
      <c r="K137">
        <v>2</v>
      </c>
      <c r="L137" t="s">
        <v>51</v>
      </c>
      <c r="M137">
        <v>1</v>
      </c>
      <c r="N137">
        <v>178</v>
      </c>
      <c r="P137">
        <v>2</v>
      </c>
      <c r="Q137" t="s">
        <v>46</v>
      </c>
      <c r="R137">
        <v>84</v>
      </c>
      <c r="S137">
        <v>3</v>
      </c>
      <c r="T137">
        <v>2</v>
      </c>
      <c r="U137" t="s">
        <v>53</v>
      </c>
      <c r="V137">
        <v>2</v>
      </c>
      <c r="W137" t="s">
        <v>52</v>
      </c>
      <c r="X137">
        <v>4941</v>
      </c>
      <c r="Y137" t="str">
        <f>IF(AND(HR_Data[[#This Row],[OverTime]]="Yes",HR_Data[[#This Row],[JobSatisfaction]]&lt;=2,HR_Data[[#This Row],[MonthlyIncome]]&lt;AVERAGE(HR_Data[MonthlyIncome])),
"High Risk",
IF(OR(HR_Data[[#This Row],[OverTime]]="Yes",HR_Data[[#This Row],[JobSatisfaction]]&lt;=2),
"Medium Risk",
"Low Risk"))</f>
        <v>Medium Risk</v>
      </c>
      <c r="Z137" t="str">
        <f>IF(HR_Data[[#This Row],[MonthlyIncome]]&lt;3000,"Low",IF(HR_Data[[#This Row],[MonthlyIncome]]&lt;7000,"Medium","High"))</f>
        <v>Medium</v>
      </c>
      <c r="AA137" s="5">
        <f>IF(HR_Data[[#This Row],[OverTime]]="Yes",1,0)</f>
        <v>0</v>
      </c>
      <c r="AB137" s="5">
        <f>IF(HR_Data[[#This Row],[JobSatisfaction]]&lt;=2,1,0)</f>
        <v>1</v>
      </c>
      <c r="AC137" s="5">
        <f>IF(HR_Data[[#This Row],[WorkLifeBalance]]&lt;=2,1,0)</f>
        <v>0</v>
      </c>
      <c r="AD137" s="5">
        <f>IF(HR_Data[[#This Row],[MonthlyIncome]]&lt;AVERAGE(HR_Data[MonthlyIncome]),1,0)</f>
        <v>1</v>
      </c>
      <c r="AE137">
        <v>2819</v>
      </c>
      <c r="AF137">
        <v>6</v>
      </c>
      <c r="AG137" t="s">
        <v>42</v>
      </c>
      <c r="AH137" t="s">
        <v>43</v>
      </c>
      <c r="AI137">
        <v>20</v>
      </c>
      <c r="AJ137">
        <v>4</v>
      </c>
      <c r="AK137">
        <v>4</v>
      </c>
      <c r="AL137">
        <f>IF(HR_Data[[#This Row],[OverTime]]="Yes",2,0)
+IF(HR_Data[[#This Row],[WorkLifeBalance]]&lt;=2,2,0)
+IF(HR_Data[[#This Row],[MonthlyIncome]]&lt;5000,2,0)
+IF(HR_Data[[#This Row],[JobSatisfaction]]&lt;=2,1,0)
+IF(HR_Data[[#This Row],[EnvironmentSatisfaction]]&lt;=2,1,0)
+IF(HR_Data[[#This Row],[YearsAtCompany]]&lt;2,2,0)</f>
        <v>4</v>
      </c>
      <c r="AM137" t="str">
        <f>IF(HR_Data[[#This Row],[RiskScore2]]&gt;=6,"High",
IF(HR_Data[[#This Row],[RiskScore2]]&gt;=3,"Medium","Low"))</f>
        <v>Medium</v>
      </c>
      <c r="AN137">
        <v>80</v>
      </c>
      <c r="AO137">
        <v>2</v>
      </c>
      <c r="AP137">
        <v>7</v>
      </c>
      <c r="AQ137">
        <v>0</v>
      </c>
      <c r="AR137">
        <v>3</v>
      </c>
      <c r="AS137">
        <v>3</v>
      </c>
      <c r="AT137">
        <v>2</v>
      </c>
      <c r="AU137">
        <v>0</v>
      </c>
      <c r="AV137">
        <v>1</v>
      </c>
    </row>
    <row r="138" spans="1:48">
      <c r="A138">
        <v>51</v>
      </c>
      <c r="B138" t="str">
        <f>IF(HR_Data[[#This Row],[Age]]&lt;25,"&lt;25",
IF(HR_Data[[#This Row],[Age]]&lt;35,"25–34",
IF(HR_Data[[#This Row],[Age]]&lt;45,"35–44",
IF(HR_Data[[#This Row],[Age]]&lt;55,"45–54","55+"))))</f>
        <v>45–54</v>
      </c>
      <c r="C138" t="s">
        <v>35</v>
      </c>
      <c r="D138">
        <f>(HR[[#This Row],[OverTimeFlag]]*3+HR[[#This Row],[LowJobSatisFlag]]*5+HR[[#This Row],[LowWLBFlag]]*4+HR[[#This Row],[LowSalaryFlag]]*3+HR[[#This Row],[LowEnviFlag]]*4+HR[[#This Row],[LowProFlag]]*1)</f>
        <v>4</v>
      </c>
      <c r="E138">
        <f>HR_Data[[#This Row],[OvertimeFlag]] + HR_Data[[#This Row],[LowSatisfactionFlag]] + HR_Data[[#This Row],[LowWorkLifeBalanceFlag]]</f>
        <v>0</v>
      </c>
      <c r="F138" t="s">
        <v>44</v>
      </c>
      <c r="G138">
        <v>1150</v>
      </c>
      <c r="H138" t="s">
        <v>45</v>
      </c>
      <c r="I138">
        <v>8</v>
      </c>
      <c r="J138" t="str">
        <f>IF(AND(HR_Data[[#This Row],[Attrition]]="Yes",HR_Data[[#This Row],[YearsAtCompany]]&lt;2),"Yes","No")</f>
        <v>No</v>
      </c>
      <c r="K138">
        <v>4</v>
      </c>
      <c r="L138" t="s">
        <v>38</v>
      </c>
      <c r="M138">
        <v>1</v>
      </c>
      <c r="N138">
        <v>179</v>
      </c>
      <c r="P138">
        <v>1</v>
      </c>
      <c r="Q138" t="s">
        <v>46</v>
      </c>
      <c r="R138">
        <v>53</v>
      </c>
      <c r="S138">
        <v>1</v>
      </c>
      <c r="T138">
        <v>3</v>
      </c>
      <c r="U138" t="s">
        <v>53</v>
      </c>
      <c r="V138">
        <v>4</v>
      </c>
      <c r="W138" t="s">
        <v>41</v>
      </c>
      <c r="X138">
        <v>10650</v>
      </c>
      <c r="Y138" t="str">
        <f>IF(AND(HR_Data[[#This Row],[OverTime]]="Yes",HR_Data[[#This Row],[JobSatisfaction]]&lt;=2,HR_Data[[#This Row],[MonthlyIncome]]&lt;AVERAGE(HR_Data[MonthlyIncome])),
"High Risk",
IF(OR(HR_Data[[#This Row],[OverTime]]="Yes",HR_Data[[#This Row],[JobSatisfaction]]&lt;=2),
"Medium Risk",
"Low Risk"))</f>
        <v>Low Risk</v>
      </c>
      <c r="Z138" t="str">
        <f>IF(HR_Data[[#This Row],[MonthlyIncome]]&lt;3000,"Low",IF(HR_Data[[#This Row],[MonthlyIncome]]&lt;7000,"Medium","High"))</f>
        <v>High</v>
      </c>
      <c r="AA138" s="5">
        <f>IF(HR_Data[[#This Row],[OverTime]]="Yes",1,0)</f>
        <v>0</v>
      </c>
      <c r="AB138" s="5">
        <f>IF(HR_Data[[#This Row],[JobSatisfaction]]&lt;=2,1,0)</f>
        <v>0</v>
      </c>
      <c r="AC138" s="5">
        <f>IF(HR_Data[[#This Row],[WorkLifeBalance]]&lt;=2,1,0)</f>
        <v>0</v>
      </c>
      <c r="AD138" s="5">
        <f>IF(HR_Data[[#This Row],[MonthlyIncome]]&lt;AVERAGE(HR_Data[MonthlyIncome]),1,0)</f>
        <v>0</v>
      </c>
      <c r="AE138">
        <v>25150</v>
      </c>
      <c r="AF138">
        <v>2</v>
      </c>
      <c r="AG138" t="s">
        <v>42</v>
      </c>
      <c r="AH138" t="s">
        <v>43</v>
      </c>
      <c r="AI138">
        <v>15</v>
      </c>
      <c r="AJ138">
        <v>3</v>
      </c>
      <c r="AK138">
        <v>4</v>
      </c>
      <c r="AL138">
        <f>IF(HR_Data[[#This Row],[OverTime]]="Yes",2,0)
+IF(HR_Data[[#This Row],[WorkLifeBalance]]&lt;=2,2,0)
+IF(HR_Data[[#This Row],[MonthlyIncome]]&lt;5000,2,0)
+IF(HR_Data[[#This Row],[JobSatisfaction]]&lt;=2,1,0)
+IF(HR_Data[[#This Row],[EnvironmentSatisfaction]]&lt;=2,1,0)
+IF(HR_Data[[#This Row],[YearsAtCompany]]&lt;2,2,0)</f>
        <v>1</v>
      </c>
      <c r="AM138" t="str">
        <f>IF(HR_Data[[#This Row],[RiskScore2]]&gt;=6,"High",
IF(HR_Data[[#This Row],[RiskScore2]]&gt;=3,"Medium","Low"))</f>
        <v>Low</v>
      </c>
      <c r="AN138">
        <v>80</v>
      </c>
      <c r="AO138">
        <v>0</v>
      </c>
      <c r="AP138">
        <v>18</v>
      </c>
      <c r="AQ138">
        <v>2</v>
      </c>
      <c r="AR138">
        <v>3</v>
      </c>
      <c r="AS138">
        <v>4</v>
      </c>
      <c r="AT138">
        <v>2</v>
      </c>
      <c r="AU138">
        <v>0</v>
      </c>
      <c r="AV138">
        <v>3</v>
      </c>
    </row>
    <row r="139" spans="1:48">
      <c r="A139">
        <v>39</v>
      </c>
      <c r="B139" t="str">
        <f>IF(HR_Data[[#This Row],[Age]]&lt;25,"&lt;25",
IF(HR_Data[[#This Row],[Age]]&lt;35,"25–34",
IF(HR_Data[[#This Row],[Age]]&lt;45,"35–44",
IF(HR_Data[[#This Row],[Age]]&lt;55,"45–54","55+"))))</f>
        <v>35–44</v>
      </c>
      <c r="C139" t="s">
        <v>43</v>
      </c>
      <c r="D139">
        <f>(HR[[#This Row],[OverTimeFlag]]*3+HR[[#This Row],[LowJobSatisFlag]]*5+HR[[#This Row],[LowWLBFlag]]*4+HR[[#This Row],[LowSalaryFlag]]*3+HR[[#This Row],[LowEnviFlag]]*4+HR[[#This Row],[LowProFlag]]*1)</f>
        <v>4</v>
      </c>
      <c r="E139">
        <f>HR_Data[[#This Row],[OvertimeFlag]] + HR_Data[[#This Row],[LowSatisfactionFlag]] + HR_Data[[#This Row],[LowWorkLifeBalanceFlag]]</f>
        <v>0</v>
      </c>
      <c r="F139" t="s">
        <v>36</v>
      </c>
      <c r="G139">
        <v>1329</v>
      </c>
      <c r="H139" t="s">
        <v>37</v>
      </c>
      <c r="I139">
        <v>4</v>
      </c>
      <c r="J139" t="str">
        <f>IF(AND(HR_Data[[#This Row],[Attrition]]="Yes",HR_Data[[#This Row],[YearsAtCompany]]&lt;2),"Yes","No")</f>
        <v>No</v>
      </c>
      <c r="K139">
        <v>4</v>
      </c>
      <c r="L139" t="s">
        <v>38</v>
      </c>
      <c r="M139">
        <v>1</v>
      </c>
      <c r="N139">
        <v>182</v>
      </c>
      <c r="P139">
        <v>4</v>
      </c>
      <c r="Q139" t="s">
        <v>39</v>
      </c>
      <c r="R139">
        <v>47</v>
      </c>
      <c r="S139">
        <v>2</v>
      </c>
      <c r="T139">
        <v>2</v>
      </c>
      <c r="U139" t="s">
        <v>40</v>
      </c>
      <c r="V139">
        <v>3</v>
      </c>
      <c r="W139" t="s">
        <v>48</v>
      </c>
      <c r="X139">
        <v>5902</v>
      </c>
      <c r="Y139" t="str">
        <f>IF(AND(HR_Data[[#This Row],[OverTime]]="Yes",HR_Data[[#This Row],[JobSatisfaction]]&lt;=2,HR_Data[[#This Row],[MonthlyIncome]]&lt;AVERAGE(HR_Data[MonthlyIncome])),
"High Risk",
IF(OR(HR_Data[[#This Row],[OverTime]]="Yes",HR_Data[[#This Row],[JobSatisfaction]]&lt;=2),
"Medium Risk",
"Low Risk"))</f>
        <v>Low Risk</v>
      </c>
      <c r="Z139" t="str">
        <f>IF(HR_Data[[#This Row],[MonthlyIncome]]&lt;3000,"Low",IF(HR_Data[[#This Row],[MonthlyIncome]]&lt;7000,"Medium","High"))</f>
        <v>Medium</v>
      </c>
      <c r="AA139" s="5">
        <f>IF(HR_Data[[#This Row],[OverTime]]="Yes",1,0)</f>
        <v>0</v>
      </c>
      <c r="AB139" s="5">
        <f>IF(HR_Data[[#This Row],[JobSatisfaction]]&lt;=2,1,0)</f>
        <v>0</v>
      </c>
      <c r="AC139" s="5">
        <f>IF(HR_Data[[#This Row],[WorkLifeBalance]]&lt;=2,1,0)</f>
        <v>0</v>
      </c>
      <c r="AD139" s="5">
        <f>IF(HR_Data[[#This Row],[MonthlyIncome]]&lt;AVERAGE(HR_Data[MonthlyIncome]),1,0)</f>
        <v>1</v>
      </c>
      <c r="AE139">
        <v>14590</v>
      </c>
      <c r="AF139">
        <v>4</v>
      </c>
      <c r="AG139" t="s">
        <v>42</v>
      </c>
      <c r="AH139" t="s">
        <v>43</v>
      </c>
      <c r="AI139">
        <v>14</v>
      </c>
      <c r="AJ139">
        <v>3</v>
      </c>
      <c r="AK139">
        <v>3</v>
      </c>
      <c r="AL139">
        <f>IF(HR_Data[[#This Row],[OverTime]]="Yes",2,0)
+IF(HR_Data[[#This Row],[WorkLifeBalance]]&lt;=2,2,0)
+IF(HR_Data[[#This Row],[MonthlyIncome]]&lt;5000,2,0)
+IF(HR_Data[[#This Row],[JobSatisfaction]]&lt;=2,1,0)
+IF(HR_Data[[#This Row],[EnvironmentSatisfaction]]&lt;=2,1,0)
+IF(HR_Data[[#This Row],[YearsAtCompany]]&lt;2,2,0)</f>
        <v>0</v>
      </c>
      <c r="AM139" t="str">
        <f>IF(HR_Data[[#This Row],[RiskScore2]]&gt;=6,"High",
IF(HR_Data[[#This Row],[RiskScore2]]&gt;=3,"Medium","Low"))</f>
        <v>Low</v>
      </c>
      <c r="AN139">
        <v>80</v>
      </c>
      <c r="AO139">
        <v>1</v>
      </c>
      <c r="AP139">
        <v>17</v>
      </c>
      <c r="AQ139">
        <v>1</v>
      </c>
      <c r="AR139">
        <v>4</v>
      </c>
      <c r="AS139">
        <v>15</v>
      </c>
      <c r="AT139">
        <v>11</v>
      </c>
      <c r="AU139">
        <v>5</v>
      </c>
      <c r="AV139">
        <v>9</v>
      </c>
    </row>
    <row r="140" spans="1:48">
      <c r="A140">
        <v>25</v>
      </c>
      <c r="B140" t="str">
        <f>IF(HR_Data[[#This Row],[Age]]&lt;25,"&lt;25",
IF(HR_Data[[#This Row],[Age]]&lt;35,"25–34",
IF(HR_Data[[#This Row],[Age]]&lt;45,"35–44",
IF(HR_Data[[#This Row],[Age]]&lt;55,"45–54","55+"))))</f>
        <v>25–34</v>
      </c>
      <c r="C140" t="s">
        <v>43</v>
      </c>
      <c r="D140">
        <f>(HR[[#This Row],[OverTimeFlag]]*3+HR[[#This Row],[LowJobSatisFlag]]*5+HR[[#This Row],[LowWLBFlag]]*4+HR[[#This Row],[LowSalaryFlag]]*3+HR[[#This Row],[LowEnviFlag]]*4+HR[[#This Row],[LowProFlag]]*1)</f>
        <v>4</v>
      </c>
      <c r="E140">
        <f>HR_Data[[#This Row],[OvertimeFlag]] + HR_Data[[#This Row],[LowSatisfactionFlag]] + HR_Data[[#This Row],[LowWorkLifeBalanceFlag]]</f>
        <v>0</v>
      </c>
      <c r="F140" t="s">
        <v>36</v>
      </c>
      <c r="G140">
        <v>959</v>
      </c>
      <c r="H140" t="s">
        <v>37</v>
      </c>
      <c r="I140">
        <v>28</v>
      </c>
      <c r="J140" t="str">
        <f>IF(AND(HR_Data[[#This Row],[Attrition]]="Yes",HR_Data[[#This Row],[YearsAtCompany]]&lt;2),"Yes","No")</f>
        <v>No</v>
      </c>
      <c r="K140">
        <v>3</v>
      </c>
      <c r="L140" t="s">
        <v>38</v>
      </c>
      <c r="M140">
        <v>1</v>
      </c>
      <c r="N140">
        <v>183</v>
      </c>
      <c r="P140">
        <v>1</v>
      </c>
      <c r="Q140" t="s">
        <v>46</v>
      </c>
      <c r="R140">
        <v>41</v>
      </c>
      <c r="S140">
        <v>2</v>
      </c>
      <c r="T140">
        <v>2</v>
      </c>
      <c r="U140" t="s">
        <v>40</v>
      </c>
      <c r="V140">
        <v>3</v>
      </c>
      <c r="W140" t="s">
        <v>48</v>
      </c>
      <c r="X140">
        <v>8639</v>
      </c>
      <c r="Y140" t="str">
        <f>IF(AND(HR_Data[[#This Row],[OverTime]]="Yes",HR_Data[[#This Row],[JobSatisfaction]]&lt;=2,HR_Data[[#This Row],[MonthlyIncome]]&lt;AVERAGE(HR_Data[MonthlyIncome])),
"High Risk",
IF(OR(HR_Data[[#This Row],[OverTime]]="Yes",HR_Data[[#This Row],[JobSatisfaction]]&lt;=2),
"Medium Risk",
"Low Risk"))</f>
        <v>Low Risk</v>
      </c>
      <c r="Z140" t="str">
        <f>IF(HR_Data[[#This Row],[MonthlyIncome]]&lt;3000,"Low",IF(HR_Data[[#This Row],[MonthlyIncome]]&lt;7000,"Medium","High"))</f>
        <v>High</v>
      </c>
      <c r="AA140" s="5">
        <f>IF(HR_Data[[#This Row],[OverTime]]="Yes",1,0)</f>
        <v>0</v>
      </c>
      <c r="AB140" s="5">
        <f>IF(HR_Data[[#This Row],[JobSatisfaction]]&lt;=2,1,0)</f>
        <v>0</v>
      </c>
      <c r="AC140" s="5">
        <f>IF(HR_Data[[#This Row],[WorkLifeBalance]]&lt;=2,1,0)</f>
        <v>0</v>
      </c>
      <c r="AD140" s="5">
        <f>IF(HR_Data[[#This Row],[MonthlyIncome]]&lt;AVERAGE(HR_Data[MonthlyIncome]),1,0)</f>
        <v>0</v>
      </c>
      <c r="AE140">
        <v>24835</v>
      </c>
      <c r="AF140">
        <v>2</v>
      </c>
      <c r="AG140" t="s">
        <v>42</v>
      </c>
      <c r="AH140" t="s">
        <v>43</v>
      </c>
      <c r="AI140">
        <v>18</v>
      </c>
      <c r="AJ140">
        <v>3</v>
      </c>
      <c r="AK140">
        <v>4</v>
      </c>
      <c r="AL140">
        <f>IF(HR_Data[[#This Row],[OverTime]]="Yes",2,0)
+IF(HR_Data[[#This Row],[WorkLifeBalance]]&lt;=2,2,0)
+IF(HR_Data[[#This Row],[MonthlyIncome]]&lt;5000,2,0)
+IF(HR_Data[[#This Row],[JobSatisfaction]]&lt;=2,1,0)
+IF(HR_Data[[#This Row],[EnvironmentSatisfaction]]&lt;=2,1,0)
+IF(HR_Data[[#This Row],[YearsAtCompany]]&lt;2,2,0)</f>
        <v>1</v>
      </c>
      <c r="AM140" t="str">
        <f>IF(HR_Data[[#This Row],[RiskScore2]]&gt;=6,"High",
IF(HR_Data[[#This Row],[RiskScore2]]&gt;=3,"Medium","Low"))</f>
        <v>Low</v>
      </c>
      <c r="AN140">
        <v>80</v>
      </c>
      <c r="AO140">
        <v>0</v>
      </c>
      <c r="AP140">
        <v>6</v>
      </c>
      <c r="AQ140">
        <v>3</v>
      </c>
      <c r="AR140">
        <v>3</v>
      </c>
      <c r="AS140">
        <v>2</v>
      </c>
      <c r="AT140">
        <v>2</v>
      </c>
      <c r="AU140">
        <v>2</v>
      </c>
      <c r="AV140">
        <v>2</v>
      </c>
    </row>
    <row r="141" spans="1:48">
      <c r="A141">
        <v>30</v>
      </c>
      <c r="B141" t="str">
        <f>IF(HR_Data[[#This Row],[Age]]&lt;25,"&lt;25",
IF(HR_Data[[#This Row],[Age]]&lt;35,"25–34",
IF(HR_Data[[#This Row],[Age]]&lt;45,"35–44",
IF(HR_Data[[#This Row],[Age]]&lt;55,"45–54","55+"))))</f>
        <v>25–34</v>
      </c>
      <c r="C141" t="s">
        <v>43</v>
      </c>
      <c r="D141">
        <f>(HR[[#This Row],[OverTimeFlag]]*3+HR[[#This Row],[LowJobSatisFlag]]*5+HR[[#This Row],[LowWLBFlag]]*4+HR[[#This Row],[LowSalaryFlag]]*3+HR[[#This Row],[LowEnviFlag]]*4+HR[[#This Row],[LowProFlag]]*1)</f>
        <v>10</v>
      </c>
      <c r="E141">
        <f>HR_Data[[#This Row],[OvertimeFlag]] + HR_Data[[#This Row],[LowSatisfactionFlag]] + HR_Data[[#This Row],[LowWorkLifeBalanceFlag]]</f>
        <v>2</v>
      </c>
      <c r="F141" t="s">
        <v>36</v>
      </c>
      <c r="G141">
        <v>1240</v>
      </c>
      <c r="H141" t="s">
        <v>61</v>
      </c>
      <c r="I141">
        <v>9</v>
      </c>
      <c r="J141" t="str">
        <f>IF(AND(HR_Data[[#This Row],[Attrition]]="Yes",HR_Data[[#This Row],[YearsAtCompany]]&lt;2),"Yes","No")</f>
        <v>No</v>
      </c>
      <c r="K141">
        <v>3</v>
      </c>
      <c r="L141" t="s">
        <v>61</v>
      </c>
      <c r="M141">
        <v>1</v>
      </c>
      <c r="N141">
        <v>184</v>
      </c>
      <c r="P141">
        <v>3</v>
      </c>
      <c r="Q141" t="s">
        <v>46</v>
      </c>
      <c r="R141">
        <v>48</v>
      </c>
      <c r="S141">
        <v>3</v>
      </c>
      <c r="T141">
        <v>2</v>
      </c>
      <c r="U141" t="s">
        <v>61</v>
      </c>
      <c r="V141">
        <v>4</v>
      </c>
      <c r="W141" t="s">
        <v>48</v>
      </c>
      <c r="X141">
        <v>6347</v>
      </c>
      <c r="Y141" t="str">
        <f>IF(AND(HR_Data[[#This Row],[OverTime]]="Yes",HR_Data[[#This Row],[JobSatisfaction]]&lt;=2,HR_Data[[#This Row],[MonthlyIncome]]&lt;AVERAGE(HR_Data[MonthlyIncome])),
"High Risk",
IF(OR(HR_Data[[#This Row],[OverTime]]="Yes",HR_Data[[#This Row],[JobSatisfaction]]&lt;=2),
"Medium Risk",
"Low Risk"))</f>
        <v>Medium Risk</v>
      </c>
      <c r="Z141" t="str">
        <f>IF(HR_Data[[#This Row],[MonthlyIncome]]&lt;3000,"Low",IF(HR_Data[[#This Row],[MonthlyIncome]]&lt;7000,"Medium","High"))</f>
        <v>Medium</v>
      </c>
      <c r="AA141" s="5">
        <f>IF(HR_Data[[#This Row],[OverTime]]="Yes",1,0)</f>
        <v>1</v>
      </c>
      <c r="AB141" s="5">
        <f>IF(HR_Data[[#This Row],[JobSatisfaction]]&lt;=2,1,0)</f>
        <v>0</v>
      </c>
      <c r="AC141" s="5">
        <f>IF(HR_Data[[#This Row],[WorkLifeBalance]]&lt;=2,1,0)</f>
        <v>1</v>
      </c>
      <c r="AD141" s="5">
        <f>IF(HR_Data[[#This Row],[MonthlyIncome]]&lt;AVERAGE(HR_Data[MonthlyIncome]),1,0)</f>
        <v>1</v>
      </c>
      <c r="AE141">
        <v>13982</v>
      </c>
      <c r="AF141">
        <v>0</v>
      </c>
      <c r="AG141" t="s">
        <v>42</v>
      </c>
      <c r="AH141" t="s">
        <v>35</v>
      </c>
      <c r="AI141">
        <v>19</v>
      </c>
      <c r="AJ141">
        <v>3</v>
      </c>
      <c r="AK141">
        <v>4</v>
      </c>
      <c r="AL141">
        <f>IF(HR_Data[[#This Row],[OverTime]]="Yes",2,0)
+IF(HR_Data[[#This Row],[WorkLifeBalance]]&lt;=2,2,0)
+IF(HR_Data[[#This Row],[MonthlyIncome]]&lt;5000,2,0)
+IF(HR_Data[[#This Row],[JobSatisfaction]]&lt;=2,1,0)
+IF(HR_Data[[#This Row],[EnvironmentSatisfaction]]&lt;=2,1,0)
+IF(HR_Data[[#This Row],[YearsAtCompany]]&lt;2,2,0)</f>
        <v>4</v>
      </c>
      <c r="AM141" t="str">
        <f>IF(HR_Data[[#This Row],[RiskScore2]]&gt;=6,"High",
IF(HR_Data[[#This Row],[RiskScore2]]&gt;=3,"Medium","Low"))</f>
        <v>Medium</v>
      </c>
      <c r="AN141">
        <v>80</v>
      </c>
      <c r="AO141">
        <v>0</v>
      </c>
      <c r="AP141">
        <v>12</v>
      </c>
      <c r="AQ141">
        <v>2</v>
      </c>
      <c r="AR141">
        <v>1</v>
      </c>
      <c r="AS141">
        <v>11</v>
      </c>
      <c r="AT141">
        <v>9</v>
      </c>
      <c r="AU141">
        <v>4</v>
      </c>
      <c r="AV141">
        <v>7</v>
      </c>
    </row>
    <row r="142" spans="1:48">
      <c r="A142">
        <v>32</v>
      </c>
      <c r="B142" t="str">
        <f>IF(HR_Data[[#This Row],[Age]]&lt;25,"&lt;25",
IF(HR_Data[[#This Row],[Age]]&lt;35,"25–34",
IF(HR_Data[[#This Row],[Age]]&lt;45,"35–44",
IF(HR_Data[[#This Row],[Age]]&lt;55,"45–54","55+"))))</f>
        <v>25–34</v>
      </c>
      <c r="C142" t="s">
        <v>35</v>
      </c>
      <c r="D142">
        <f>(HR[[#This Row],[OverTimeFlag]]*3+HR[[#This Row],[LowJobSatisFlag]]*5+HR[[#This Row],[LowWLBFlag]]*4+HR[[#This Row],[LowSalaryFlag]]*3+HR[[#This Row],[LowEnviFlag]]*4+HR[[#This Row],[LowProFlag]]*1)</f>
        <v>12</v>
      </c>
      <c r="E142">
        <f>HR_Data[[#This Row],[OvertimeFlag]] + HR_Data[[#This Row],[LowSatisfactionFlag]] + HR_Data[[#This Row],[LowWorkLifeBalanceFlag]]</f>
        <v>1</v>
      </c>
      <c r="F142" t="s">
        <v>36</v>
      </c>
      <c r="G142">
        <v>1033</v>
      </c>
      <c r="H142" t="s">
        <v>45</v>
      </c>
      <c r="I142">
        <v>9</v>
      </c>
      <c r="J142" t="str">
        <f>IF(AND(HR_Data[[#This Row],[Attrition]]="Yes",HR_Data[[#This Row],[YearsAtCompany]]&lt;2),"Yes","No")</f>
        <v>No</v>
      </c>
      <c r="K142">
        <v>3</v>
      </c>
      <c r="L142" t="s">
        <v>51</v>
      </c>
      <c r="M142">
        <v>1</v>
      </c>
      <c r="N142">
        <v>190</v>
      </c>
      <c r="P142">
        <v>1</v>
      </c>
      <c r="Q142" t="s">
        <v>39</v>
      </c>
      <c r="R142">
        <v>41</v>
      </c>
      <c r="S142">
        <v>3</v>
      </c>
      <c r="T142">
        <v>1</v>
      </c>
      <c r="U142" t="s">
        <v>50</v>
      </c>
      <c r="V142">
        <v>1</v>
      </c>
      <c r="W142" t="s">
        <v>41</v>
      </c>
      <c r="X142">
        <v>4200</v>
      </c>
      <c r="Y142" t="str">
        <f>IF(AND(HR_Data[[#This Row],[OverTime]]="Yes",HR_Data[[#This Row],[JobSatisfaction]]&lt;=2,HR_Data[[#This Row],[MonthlyIncome]]&lt;AVERAGE(HR_Data[MonthlyIncome])),
"High Risk",
IF(OR(HR_Data[[#This Row],[OverTime]]="Yes",HR_Data[[#This Row],[JobSatisfaction]]&lt;=2),
"Medium Risk",
"Low Risk"))</f>
        <v>Medium Risk</v>
      </c>
      <c r="Z142" t="str">
        <f>IF(HR_Data[[#This Row],[MonthlyIncome]]&lt;3000,"Low",IF(HR_Data[[#This Row],[MonthlyIncome]]&lt;7000,"Medium","High"))</f>
        <v>Medium</v>
      </c>
      <c r="AA142" s="5">
        <f>IF(HR_Data[[#This Row],[OverTime]]="Yes",1,0)</f>
        <v>0</v>
      </c>
      <c r="AB142" s="5">
        <f>IF(HR_Data[[#This Row],[JobSatisfaction]]&lt;=2,1,0)</f>
        <v>1</v>
      </c>
      <c r="AC142" s="5">
        <f>IF(HR_Data[[#This Row],[WorkLifeBalance]]&lt;=2,1,0)</f>
        <v>0</v>
      </c>
      <c r="AD142" s="5">
        <f>IF(HR_Data[[#This Row],[MonthlyIncome]]&lt;AVERAGE(HR_Data[MonthlyIncome]),1,0)</f>
        <v>1</v>
      </c>
      <c r="AE142">
        <v>10224</v>
      </c>
      <c r="AF142">
        <v>7</v>
      </c>
      <c r="AG142" t="s">
        <v>42</v>
      </c>
      <c r="AH142" t="s">
        <v>43</v>
      </c>
      <c r="AI142">
        <v>22</v>
      </c>
      <c r="AJ142">
        <v>4</v>
      </c>
      <c r="AK142">
        <v>1</v>
      </c>
      <c r="AL142">
        <f>IF(HR_Data[[#This Row],[OverTime]]="Yes",2,0)
+IF(HR_Data[[#This Row],[WorkLifeBalance]]&lt;=2,2,0)
+IF(HR_Data[[#This Row],[MonthlyIncome]]&lt;5000,2,0)
+IF(HR_Data[[#This Row],[JobSatisfaction]]&lt;=2,1,0)
+IF(HR_Data[[#This Row],[EnvironmentSatisfaction]]&lt;=2,1,0)
+IF(HR_Data[[#This Row],[YearsAtCompany]]&lt;2,2,0)</f>
        <v>4</v>
      </c>
      <c r="AM142" t="str">
        <f>IF(HR_Data[[#This Row],[RiskScore2]]&gt;=6,"High",
IF(HR_Data[[#This Row],[RiskScore2]]&gt;=3,"Medium","Low"))</f>
        <v>Medium</v>
      </c>
      <c r="AN142">
        <v>80</v>
      </c>
      <c r="AO142">
        <v>0</v>
      </c>
      <c r="AP142">
        <v>10</v>
      </c>
      <c r="AQ142">
        <v>2</v>
      </c>
      <c r="AR142">
        <v>4</v>
      </c>
      <c r="AS142">
        <v>5</v>
      </c>
      <c r="AT142">
        <v>4</v>
      </c>
      <c r="AU142">
        <v>0</v>
      </c>
      <c r="AV142">
        <v>4</v>
      </c>
    </row>
    <row r="143" spans="1:48">
      <c r="A143">
        <v>45</v>
      </c>
      <c r="B143" t="str">
        <f>IF(HR_Data[[#This Row],[Age]]&lt;25,"&lt;25",
IF(HR_Data[[#This Row],[Age]]&lt;35,"25–34",
IF(HR_Data[[#This Row],[Age]]&lt;45,"35–44",
IF(HR_Data[[#This Row],[Age]]&lt;55,"45–54","55+"))))</f>
        <v>45–54</v>
      </c>
      <c r="C143" t="s">
        <v>43</v>
      </c>
      <c r="D143">
        <f>(HR[[#This Row],[OverTimeFlag]]*3+HR[[#This Row],[LowJobSatisFlag]]*5+HR[[#This Row],[LowWLBFlag]]*4+HR[[#This Row],[LowSalaryFlag]]*3+HR[[#This Row],[LowEnviFlag]]*4+HR[[#This Row],[LowProFlag]]*1)</f>
        <v>7</v>
      </c>
      <c r="E143">
        <f>HR_Data[[#This Row],[OvertimeFlag]] + HR_Data[[#This Row],[LowSatisfactionFlag]] + HR_Data[[#This Row],[LowWorkLifeBalanceFlag]]</f>
        <v>1</v>
      </c>
      <c r="F143" t="s">
        <v>36</v>
      </c>
      <c r="G143">
        <v>1316</v>
      </c>
      <c r="H143" t="s">
        <v>45</v>
      </c>
      <c r="I143">
        <v>29</v>
      </c>
      <c r="J143" t="str">
        <f>IF(AND(HR_Data[[#This Row],[Attrition]]="Yes",HR_Data[[#This Row],[YearsAtCompany]]&lt;2),"Yes","No")</f>
        <v>No</v>
      </c>
      <c r="K143">
        <v>3</v>
      </c>
      <c r="L143" t="s">
        <v>51</v>
      </c>
      <c r="M143">
        <v>1</v>
      </c>
      <c r="N143">
        <v>192</v>
      </c>
      <c r="P143">
        <v>3</v>
      </c>
      <c r="Q143" t="s">
        <v>46</v>
      </c>
      <c r="R143">
        <v>83</v>
      </c>
      <c r="S143">
        <v>3</v>
      </c>
      <c r="T143">
        <v>1</v>
      </c>
      <c r="U143" t="s">
        <v>47</v>
      </c>
      <c r="V143">
        <v>4</v>
      </c>
      <c r="W143" t="s">
        <v>41</v>
      </c>
      <c r="X143">
        <v>3452</v>
      </c>
      <c r="Y143" t="str">
        <f>IF(AND(HR_Data[[#This Row],[OverTime]]="Yes",HR_Data[[#This Row],[JobSatisfaction]]&lt;=2,HR_Data[[#This Row],[MonthlyIncome]]&lt;AVERAGE(HR_Data[MonthlyIncome])),
"High Risk",
IF(OR(HR_Data[[#This Row],[OverTime]]="Yes",HR_Data[[#This Row],[JobSatisfaction]]&lt;=2),
"Medium Risk",
"Low Risk"))</f>
        <v>Low Risk</v>
      </c>
      <c r="Z143" t="str">
        <f>IF(HR_Data[[#This Row],[MonthlyIncome]]&lt;3000,"Low",IF(HR_Data[[#This Row],[MonthlyIncome]]&lt;7000,"Medium","High"))</f>
        <v>Medium</v>
      </c>
      <c r="AA143" s="5">
        <f>IF(HR_Data[[#This Row],[OverTime]]="Yes",1,0)</f>
        <v>0</v>
      </c>
      <c r="AB143" s="5">
        <f>IF(HR_Data[[#This Row],[JobSatisfaction]]&lt;=2,1,0)</f>
        <v>0</v>
      </c>
      <c r="AC143" s="5">
        <f>IF(HR_Data[[#This Row],[WorkLifeBalance]]&lt;=2,1,0)</f>
        <v>1</v>
      </c>
      <c r="AD143" s="5">
        <f>IF(HR_Data[[#This Row],[MonthlyIncome]]&lt;AVERAGE(HR_Data[MonthlyIncome]),1,0)</f>
        <v>1</v>
      </c>
      <c r="AE143">
        <v>9752</v>
      </c>
      <c r="AF143">
        <v>5</v>
      </c>
      <c r="AG143" t="s">
        <v>42</v>
      </c>
      <c r="AH143" t="s">
        <v>43</v>
      </c>
      <c r="AI143">
        <v>13</v>
      </c>
      <c r="AJ143">
        <v>3</v>
      </c>
      <c r="AK143">
        <v>2</v>
      </c>
      <c r="AL143">
        <f>IF(HR_Data[[#This Row],[OverTime]]="Yes",2,0)
+IF(HR_Data[[#This Row],[WorkLifeBalance]]&lt;=2,2,0)
+IF(HR_Data[[#This Row],[MonthlyIncome]]&lt;5000,2,0)
+IF(HR_Data[[#This Row],[JobSatisfaction]]&lt;=2,1,0)
+IF(HR_Data[[#This Row],[EnvironmentSatisfaction]]&lt;=2,1,0)
+IF(HR_Data[[#This Row],[YearsAtCompany]]&lt;2,2,0)</f>
        <v>4</v>
      </c>
      <c r="AM143" t="str">
        <f>IF(HR_Data[[#This Row],[RiskScore2]]&gt;=6,"High",
IF(HR_Data[[#This Row],[RiskScore2]]&gt;=3,"Medium","Low"))</f>
        <v>Medium</v>
      </c>
      <c r="AN143">
        <v>80</v>
      </c>
      <c r="AO143">
        <v>0</v>
      </c>
      <c r="AP143">
        <v>9</v>
      </c>
      <c r="AQ143">
        <v>2</v>
      </c>
      <c r="AR143">
        <v>2</v>
      </c>
      <c r="AS143">
        <v>6</v>
      </c>
      <c r="AT143">
        <v>5</v>
      </c>
      <c r="AU143">
        <v>0</v>
      </c>
      <c r="AV143">
        <v>3</v>
      </c>
    </row>
    <row r="144" spans="1:48">
      <c r="A144">
        <v>38</v>
      </c>
      <c r="B144" t="str">
        <f>IF(HR_Data[[#This Row],[Age]]&lt;25,"&lt;25",
IF(HR_Data[[#This Row],[Age]]&lt;35,"25–34",
IF(HR_Data[[#This Row],[Age]]&lt;45,"35–44",
IF(HR_Data[[#This Row],[Age]]&lt;55,"45–54","55+"))))</f>
        <v>35–44</v>
      </c>
      <c r="C144" t="s">
        <v>43</v>
      </c>
      <c r="D144">
        <f>(HR[[#This Row],[OverTimeFlag]]*3+HR[[#This Row],[LowJobSatisFlag]]*5+HR[[#This Row],[LowWLBFlag]]*4+HR[[#This Row],[LowSalaryFlag]]*3+HR[[#This Row],[LowEnviFlag]]*4+HR[[#This Row],[LowProFlag]]*1)</f>
        <v>6</v>
      </c>
      <c r="E144">
        <f>HR_Data[[#This Row],[OvertimeFlag]] + HR_Data[[#This Row],[LowSatisfactionFlag]] + HR_Data[[#This Row],[LowWorkLifeBalanceFlag]]</f>
        <v>1</v>
      </c>
      <c r="F144" t="s">
        <v>36</v>
      </c>
      <c r="G144">
        <v>364</v>
      </c>
      <c r="H144" t="s">
        <v>45</v>
      </c>
      <c r="I144">
        <v>3</v>
      </c>
      <c r="J144" t="str">
        <f>IF(AND(HR_Data[[#This Row],[Attrition]]="Yes",HR_Data[[#This Row],[YearsAtCompany]]&lt;2),"Yes","No")</f>
        <v>No</v>
      </c>
      <c r="K144">
        <v>5</v>
      </c>
      <c r="L144" t="s">
        <v>60</v>
      </c>
      <c r="M144">
        <v>1</v>
      </c>
      <c r="N144">
        <v>193</v>
      </c>
      <c r="P144">
        <v>4</v>
      </c>
      <c r="Q144" t="s">
        <v>39</v>
      </c>
      <c r="R144">
        <v>32</v>
      </c>
      <c r="S144">
        <v>3</v>
      </c>
      <c r="T144">
        <v>2</v>
      </c>
      <c r="U144" t="s">
        <v>47</v>
      </c>
      <c r="V144">
        <v>3</v>
      </c>
      <c r="W144" t="s">
        <v>41</v>
      </c>
      <c r="X144">
        <v>4317</v>
      </c>
      <c r="Y144" t="str">
        <f>IF(AND(HR_Data[[#This Row],[OverTime]]="Yes",HR_Data[[#This Row],[JobSatisfaction]]&lt;=2,HR_Data[[#This Row],[MonthlyIncome]]&lt;AVERAGE(HR_Data[MonthlyIncome])),
"High Risk",
IF(OR(HR_Data[[#This Row],[OverTime]]="Yes",HR_Data[[#This Row],[JobSatisfaction]]&lt;=2),
"Medium Risk",
"Low Risk"))</f>
        <v>Medium Risk</v>
      </c>
      <c r="Z144" t="str">
        <f>IF(HR_Data[[#This Row],[MonthlyIncome]]&lt;3000,"Low",IF(HR_Data[[#This Row],[MonthlyIncome]]&lt;7000,"Medium","High"))</f>
        <v>Medium</v>
      </c>
      <c r="AA144" s="5">
        <f>IF(HR_Data[[#This Row],[OverTime]]="Yes",1,0)</f>
        <v>1</v>
      </c>
      <c r="AB144" s="5">
        <f>IF(HR_Data[[#This Row],[JobSatisfaction]]&lt;=2,1,0)</f>
        <v>0</v>
      </c>
      <c r="AC144" s="5">
        <f>IF(HR_Data[[#This Row],[WorkLifeBalance]]&lt;=2,1,0)</f>
        <v>0</v>
      </c>
      <c r="AD144" s="5">
        <f>IF(HR_Data[[#This Row],[MonthlyIncome]]&lt;AVERAGE(HR_Data[MonthlyIncome]),1,0)</f>
        <v>1</v>
      </c>
      <c r="AE144">
        <v>2302</v>
      </c>
      <c r="AF144">
        <v>3</v>
      </c>
      <c r="AG144" t="s">
        <v>42</v>
      </c>
      <c r="AH144" t="s">
        <v>35</v>
      </c>
      <c r="AI144">
        <v>20</v>
      </c>
      <c r="AJ144">
        <v>4</v>
      </c>
      <c r="AK144">
        <v>2</v>
      </c>
      <c r="AL144">
        <f>IF(HR_Data[[#This Row],[OverTime]]="Yes",2,0)
+IF(HR_Data[[#This Row],[WorkLifeBalance]]&lt;=2,2,0)
+IF(HR_Data[[#This Row],[MonthlyIncome]]&lt;5000,2,0)
+IF(HR_Data[[#This Row],[JobSatisfaction]]&lt;=2,1,0)
+IF(HR_Data[[#This Row],[EnvironmentSatisfaction]]&lt;=2,1,0)
+IF(HR_Data[[#This Row],[YearsAtCompany]]&lt;2,2,0)</f>
        <v>4</v>
      </c>
      <c r="AM144" t="str">
        <f>IF(HR_Data[[#This Row],[RiskScore2]]&gt;=6,"High",
IF(HR_Data[[#This Row],[RiskScore2]]&gt;=3,"Medium","Low"))</f>
        <v>Medium</v>
      </c>
      <c r="AN144">
        <v>80</v>
      </c>
      <c r="AO144">
        <v>0</v>
      </c>
      <c r="AP144">
        <v>19</v>
      </c>
      <c r="AQ144">
        <v>2</v>
      </c>
      <c r="AR144">
        <v>3</v>
      </c>
      <c r="AS144">
        <v>3</v>
      </c>
      <c r="AT144">
        <v>2</v>
      </c>
      <c r="AU144">
        <v>2</v>
      </c>
      <c r="AV144">
        <v>2</v>
      </c>
    </row>
    <row r="145" spans="1:48">
      <c r="A145">
        <v>30</v>
      </c>
      <c r="B145" t="str">
        <f>IF(HR_Data[[#This Row],[Age]]&lt;25,"&lt;25",
IF(HR_Data[[#This Row],[Age]]&lt;35,"25–34",
IF(HR_Data[[#This Row],[Age]]&lt;45,"35–44",
IF(HR_Data[[#This Row],[Age]]&lt;55,"45–54","55+"))))</f>
        <v>25–34</v>
      </c>
      <c r="C145" t="s">
        <v>43</v>
      </c>
      <c r="D145">
        <f>(HR[[#This Row],[OverTimeFlag]]*3+HR[[#This Row],[LowJobSatisFlag]]*5+HR[[#This Row],[LowWLBFlag]]*4+HR[[#This Row],[LowSalaryFlag]]*3+HR[[#This Row],[LowEnviFlag]]*4+HR[[#This Row],[LowProFlag]]*1)</f>
        <v>11</v>
      </c>
      <c r="E145">
        <f>HR_Data[[#This Row],[OvertimeFlag]] + HR_Data[[#This Row],[LowSatisfactionFlag]] + HR_Data[[#This Row],[LowWorkLifeBalanceFlag]]</f>
        <v>1</v>
      </c>
      <c r="F145" t="s">
        <v>36</v>
      </c>
      <c r="G145">
        <v>438</v>
      </c>
      <c r="H145" t="s">
        <v>45</v>
      </c>
      <c r="I145">
        <v>18</v>
      </c>
      <c r="J145" t="str">
        <f>IF(AND(HR_Data[[#This Row],[Attrition]]="Yes",HR_Data[[#This Row],[YearsAtCompany]]&lt;2),"Yes","No")</f>
        <v>No</v>
      </c>
      <c r="K145">
        <v>3</v>
      </c>
      <c r="L145" t="s">
        <v>38</v>
      </c>
      <c r="M145">
        <v>1</v>
      </c>
      <c r="N145">
        <v>194</v>
      </c>
      <c r="P145">
        <v>1</v>
      </c>
      <c r="Q145" t="s">
        <v>39</v>
      </c>
      <c r="R145">
        <v>75</v>
      </c>
      <c r="S145">
        <v>3</v>
      </c>
      <c r="T145">
        <v>1</v>
      </c>
      <c r="U145" t="s">
        <v>47</v>
      </c>
      <c r="V145">
        <v>3</v>
      </c>
      <c r="W145" t="s">
        <v>41</v>
      </c>
      <c r="X145">
        <v>2632</v>
      </c>
      <c r="Y145" t="str">
        <f>IF(AND(HR_Data[[#This Row],[OverTime]]="Yes",HR_Data[[#This Row],[JobSatisfaction]]&lt;=2,HR_Data[[#This Row],[MonthlyIncome]]&lt;AVERAGE(HR_Data[MonthlyIncome])),
"High Risk",
IF(OR(HR_Data[[#This Row],[OverTime]]="Yes",HR_Data[[#This Row],[JobSatisfaction]]&lt;=2),
"Medium Risk",
"Low Risk"))</f>
        <v>Low Risk</v>
      </c>
      <c r="Z145" t="str">
        <f>IF(HR_Data[[#This Row],[MonthlyIncome]]&lt;3000,"Low",IF(HR_Data[[#This Row],[MonthlyIncome]]&lt;7000,"Medium","High"))</f>
        <v>Low</v>
      </c>
      <c r="AA145" s="5">
        <f>IF(HR_Data[[#This Row],[OverTime]]="Yes",1,0)</f>
        <v>0</v>
      </c>
      <c r="AB145" s="5">
        <f>IF(HR_Data[[#This Row],[JobSatisfaction]]&lt;=2,1,0)</f>
        <v>0</v>
      </c>
      <c r="AC145" s="5">
        <f>IF(HR_Data[[#This Row],[WorkLifeBalance]]&lt;=2,1,0)</f>
        <v>1</v>
      </c>
      <c r="AD145" s="5">
        <f>IF(HR_Data[[#This Row],[MonthlyIncome]]&lt;AVERAGE(HR_Data[MonthlyIncome]),1,0)</f>
        <v>1</v>
      </c>
      <c r="AE145">
        <v>23910</v>
      </c>
      <c r="AF145">
        <v>1</v>
      </c>
      <c r="AG145" t="s">
        <v>42</v>
      </c>
      <c r="AH145" t="s">
        <v>43</v>
      </c>
      <c r="AI145">
        <v>14</v>
      </c>
      <c r="AJ145">
        <v>3</v>
      </c>
      <c r="AK145">
        <v>3</v>
      </c>
      <c r="AL145">
        <f>IF(HR_Data[[#This Row],[OverTime]]="Yes",2,0)
+IF(HR_Data[[#This Row],[WorkLifeBalance]]&lt;=2,2,0)
+IF(HR_Data[[#This Row],[MonthlyIncome]]&lt;5000,2,0)
+IF(HR_Data[[#This Row],[JobSatisfaction]]&lt;=2,1,0)
+IF(HR_Data[[#This Row],[EnvironmentSatisfaction]]&lt;=2,1,0)
+IF(HR_Data[[#This Row],[YearsAtCompany]]&lt;2,2,0)</f>
        <v>5</v>
      </c>
      <c r="AM145" t="str">
        <f>IF(HR_Data[[#This Row],[RiskScore2]]&gt;=6,"High",
IF(HR_Data[[#This Row],[RiskScore2]]&gt;=3,"Medium","Low"))</f>
        <v>Medium</v>
      </c>
      <c r="AN145">
        <v>80</v>
      </c>
      <c r="AO145">
        <v>0</v>
      </c>
      <c r="AP145">
        <v>5</v>
      </c>
      <c r="AQ145">
        <v>4</v>
      </c>
      <c r="AR145">
        <v>2</v>
      </c>
      <c r="AS145">
        <v>5</v>
      </c>
      <c r="AT145">
        <v>4</v>
      </c>
      <c r="AU145">
        <v>0</v>
      </c>
      <c r="AV145">
        <v>4</v>
      </c>
    </row>
    <row r="146" spans="1:48">
      <c r="A146">
        <v>32</v>
      </c>
      <c r="B146" t="str">
        <f>IF(HR_Data[[#This Row],[Age]]&lt;25,"&lt;25",
IF(HR_Data[[#This Row],[Age]]&lt;35,"25–34",
IF(HR_Data[[#This Row],[Age]]&lt;45,"35–44",
IF(HR_Data[[#This Row],[Age]]&lt;55,"45–54","55+"))))</f>
        <v>25–34</v>
      </c>
      <c r="C146" t="s">
        <v>43</v>
      </c>
      <c r="D146">
        <f>(HR[[#This Row],[OverTimeFlag]]*3+HR[[#This Row],[LowJobSatisFlag]]*5+HR[[#This Row],[LowWLBFlag]]*4+HR[[#This Row],[LowSalaryFlag]]*3+HR[[#This Row],[LowEnviFlag]]*4+HR[[#This Row],[LowProFlag]]*1)</f>
        <v>3</v>
      </c>
      <c r="E146">
        <f>HR_Data[[#This Row],[OvertimeFlag]] + HR_Data[[#This Row],[LowSatisfactionFlag]] + HR_Data[[#This Row],[LowWorkLifeBalanceFlag]]</f>
        <v>0</v>
      </c>
      <c r="F146" t="s">
        <v>44</v>
      </c>
      <c r="G146">
        <v>689</v>
      </c>
      <c r="H146" t="s">
        <v>37</v>
      </c>
      <c r="I146">
        <v>9</v>
      </c>
      <c r="J146" t="str">
        <f>IF(AND(HR_Data[[#This Row],[Attrition]]="Yes",HR_Data[[#This Row],[YearsAtCompany]]&lt;2),"Yes","No")</f>
        <v>No</v>
      </c>
      <c r="K146">
        <v>2</v>
      </c>
      <c r="L146" t="s">
        <v>51</v>
      </c>
      <c r="M146">
        <v>1</v>
      </c>
      <c r="N146">
        <v>195</v>
      </c>
      <c r="P146">
        <v>4</v>
      </c>
      <c r="Q146" t="s">
        <v>46</v>
      </c>
      <c r="R146">
        <v>35</v>
      </c>
      <c r="S146">
        <v>1</v>
      </c>
      <c r="T146">
        <v>2</v>
      </c>
      <c r="U146" t="s">
        <v>40</v>
      </c>
      <c r="V146">
        <v>4</v>
      </c>
      <c r="W146" t="s">
        <v>52</v>
      </c>
      <c r="X146">
        <v>4668</v>
      </c>
      <c r="Y146" t="str">
        <f>IF(AND(HR_Data[[#This Row],[OverTime]]="Yes",HR_Data[[#This Row],[JobSatisfaction]]&lt;=2,HR_Data[[#This Row],[MonthlyIncome]]&lt;AVERAGE(HR_Data[MonthlyIncome])),
"High Risk",
IF(OR(HR_Data[[#This Row],[OverTime]]="Yes",HR_Data[[#This Row],[JobSatisfaction]]&lt;=2),
"Medium Risk",
"Low Risk"))</f>
        <v>Low Risk</v>
      </c>
      <c r="Z146" t="str">
        <f>IF(HR_Data[[#This Row],[MonthlyIncome]]&lt;3000,"Low",IF(HR_Data[[#This Row],[MonthlyIncome]]&lt;7000,"Medium","High"))</f>
        <v>Medium</v>
      </c>
      <c r="AA146" s="5">
        <f>IF(HR_Data[[#This Row],[OverTime]]="Yes",1,0)</f>
        <v>0</v>
      </c>
      <c r="AB146" s="5">
        <f>IF(HR_Data[[#This Row],[JobSatisfaction]]&lt;=2,1,0)</f>
        <v>0</v>
      </c>
      <c r="AC146" s="5">
        <f>IF(HR_Data[[#This Row],[WorkLifeBalance]]&lt;=2,1,0)</f>
        <v>0</v>
      </c>
      <c r="AD146" s="5">
        <f>IF(HR_Data[[#This Row],[MonthlyIncome]]&lt;AVERAGE(HR_Data[MonthlyIncome]),1,0)</f>
        <v>1</v>
      </c>
      <c r="AE146">
        <v>22812</v>
      </c>
      <c r="AF146">
        <v>0</v>
      </c>
      <c r="AG146" t="s">
        <v>42</v>
      </c>
      <c r="AH146" t="s">
        <v>43</v>
      </c>
      <c r="AI146">
        <v>17</v>
      </c>
      <c r="AJ146">
        <v>3</v>
      </c>
      <c r="AK146">
        <v>4</v>
      </c>
      <c r="AL146">
        <f>IF(HR_Data[[#This Row],[OverTime]]="Yes",2,0)
+IF(HR_Data[[#This Row],[WorkLifeBalance]]&lt;=2,2,0)
+IF(HR_Data[[#This Row],[MonthlyIncome]]&lt;5000,2,0)
+IF(HR_Data[[#This Row],[JobSatisfaction]]&lt;=2,1,0)
+IF(HR_Data[[#This Row],[EnvironmentSatisfaction]]&lt;=2,1,0)
+IF(HR_Data[[#This Row],[YearsAtCompany]]&lt;2,2,0)</f>
        <v>2</v>
      </c>
      <c r="AM146" t="str">
        <f>IF(HR_Data[[#This Row],[RiskScore2]]&gt;=6,"High",
IF(HR_Data[[#This Row],[RiskScore2]]&gt;=3,"Medium","Low"))</f>
        <v>Low</v>
      </c>
      <c r="AN146">
        <v>80</v>
      </c>
      <c r="AO146">
        <v>3</v>
      </c>
      <c r="AP146">
        <v>9</v>
      </c>
      <c r="AQ146">
        <v>2</v>
      </c>
      <c r="AR146">
        <v>4</v>
      </c>
      <c r="AS146">
        <v>8</v>
      </c>
      <c r="AT146">
        <v>7</v>
      </c>
      <c r="AU146">
        <v>0</v>
      </c>
      <c r="AV146">
        <v>7</v>
      </c>
    </row>
    <row r="147" spans="1:48">
      <c r="A147">
        <v>30</v>
      </c>
      <c r="B147" t="str">
        <f>IF(HR_Data[[#This Row],[Age]]&lt;25,"&lt;25",
IF(HR_Data[[#This Row],[Age]]&lt;35,"25–34",
IF(HR_Data[[#This Row],[Age]]&lt;45,"35–44",
IF(HR_Data[[#This Row],[Age]]&lt;55,"45–54","55+"))))</f>
        <v>25–34</v>
      </c>
      <c r="C147" t="s">
        <v>43</v>
      </c>
      <c r="D147">
        <f>(HR[[#This Row],[OverTimeFlag]]*3+HR[[#This Row],[LowJobSatisFlag]]*5+HR[[#This Row],[LowWLBFlag]]*4+HR[[#This Row],[LowSalaryFlag]]*3+HR[[#This Row],[LowEnviFlag]]*4+HR[[#This Row],[LowProFlag]]*1)</f>
        <v>8</v>
      </c>
      <c r="E147">
        <f>HR_Data[[#This Row],[OvertimeFlag]] + HR_Data[[#This Row],[LowSatisfactionFlag]] + HR_Data[[#This Row],[LowWorkLifeBalanceFlag]]</f>
        <v>1</v>
      </c>
      <c r="F147" t="s">
        <v>36</v>
      </c>
      <c r="G147">
        <v>201</v>
      </c>
      <c r="H147" t="s">
        <v>45</v>
      </c>
      <c r="I147">
        <v>5</v>
      </c>
      <c r="J147" t="str">
        <f>IF(AND(HR_Data[[#This Row],[Attrition]]="Yes",HR_Data[[#This Row],[YearsAtCompany]]&lt;2),"Yes","No")</f>
        <v>No</v>
      </c>
      <c r="K147">
        <v>3</v>
      </c>
      <c r="L147" t="s">
        <v>60</v>
      </c>
      <c r="M147">
        <v>1</v>
      </c>
      <c r="N147">
        <v>197</v>
      </c>
      <c r="P147">
        <v>4</v>
      </c>
      <c r="Q147" t="s">
        <v>39</v>
      </c>
      <c r="R147">
        <v>84</v>
      </c>
      <c r="S147">
        <v>3</v>
      </c>
      <c r="T147">
        <v>1</v>
      </c>
      <c r="U147" t="s">
        <v>47</v>
      </c>
      <c r="V147">
        <v>1</v>
      </c>
      <c r="W147" t="s">
        <v>52</v>
      </c>
      <c r="X147">
        <v>3204</v>
      </c>
      <c r="Y147" t="str">
        <f>IF(AND(HR_Data[[#This Row],[OverTime]]="Yes",HR_Data[[#This Row],[JobSatisfaction]]&lt;=2,HR_Data[[#This Row],[MonthlyIncome]]&lt;AVERAGE(HR_Data[MonthlyIncome])),
"High Risk",
IF(OR(HR_Data[[#This Row],[OverTime]]="Yes",HR_Data[[#This Row],[JobSatisfaction]]&lt;=2),
"Medium Risk",
"Low Risk"))</f>
        <v>Medium Risk</v>
      </c>
      <c r="Z147" t="str">
        <f>IF(HR_Data[[#This Row],[MonthlyIncome]]&lt;3000,"Low",IF(HR_Data[[#This Row],[MonthlyIncome]]&lt;7000,"Medium","High"))</f>
        <v>Medium</v>
      </c>
      <c r="AA147" s="5">
        <f>IF(HR_Data[[#This Row],[OverTime]]="Yes",1,0)</f>
        <v>0</v>
      </c>
      <c r="AB147" s="5">
        <f>IF(HR_Data[[#This Row],[JobSatisfaction]]&lt;=2,1,0)</f>
        <v>1</v>
      </c>
      <c r="AC147" s="5">
        <f>IF(HR_Data[[#This Row],[WorkLifeBalance]]&lt;=2,1,0)</f>
        <v>0</v>
      </c>
      <c r="AD147" s="5">
        <f>IF(HR_Data[[#This Row],[MonthlyIncome]]&lt;AVERAGE(HR_Data[MonthlyIncome]),1,0)</f>
        <v>1</v>
      </c>
      <c r="AE147">
        <v>10415</v>
      </c>
      <c r="AF147">
        <v>5</v>
      </c>
      <c r="AG147" t="s">
        <v>42</v>
      </c>
      <c r="AH147" t="s">
        <v>43</v>
      </c>
      <c r="AI147">
        <v>14</v>
      </c>
      <c r="AJ147">
        <v>3</v>
      </c>
      <c r="AK147">
        <v>4</v>
      </c>
      <c r="AL147">
        <f>IF(HR_Data[[#This Row],[OverTime]]="Yes",2,0)
+IF(HR_Data[[#This Row],[WorkLifeBalance]]&lt;=2,2,0)
+IF(HR_Data[[#This Row],[MonthlyIncome]]&lt;5000,2,0)
+IF(HR_Data[[#This Row],[JobSatisfaction]]&lt;=2,1,0)
+IF(HR_Data[[#This Row],[EnvironmentSatisfaction]]&lt;=2,1,0)
+IF(HR_Data[[#This Row],[YearsAtCompany]]&lt;2,2,0)</f>
        <v>3</v>
      </c>
      <c r="AM147" t="str">
        <f>IF(HR_Data[[#This Row],[RiskScore2]]&gt;=6,"High",
IF(HR_Data[[#This Row],[RiskScore2]]&gt;=3,"Medium","Low"))</f>
        <v>Medium</v>
      </c>
      <c r="AN147">
        <v>80</v>
      </c>
      <c r="AO147">
        <v>1</v>
      </c>
      <c r="AP147">
        <v>8</v>
      </c>
      <c r="AQ147">
        <v>3</v>
      </c>
      <c r="AR147">
        <v>3</v>
      </c>
      <c r="AS147">
        <v>3</v>
      </c>
      <c r="AT147">
        <v>2</v>
      </c>
      <c r="AU147">
        <v>2</v>
      </c>
      <c r="AV147">
        <v>2</v>
      </c>
    </row>
    <row r="148" spans="1:48">
      <c r="A148">
        <v>30</v>
      </c>
      <c r="B148" t="str">
        <f>IF(HR_Data[[#This Row],[Age]]&lt;25,"&lt;25",
IF(HR_Data[[#This Row],[Age]]&lt;35,"25–34",
IF(HR_Data[[#This Row],[Age]]&lt;45,"35–44",
IF(HR_Data[[#This Row],[Age]]&lt;55,"45–54","55+"))))</f>
        <v>25–34</v>
      </c>
      <c r="C148" t="s">
        <v>43</v>
      </c>
      <c r="D148">
        <f>(HR[[#This Row],[OverTimeFlag]]*3+HR[[#This Row],[LowJobSatisFlag]]*5+HR[[#This Row],[LowWLBFlag]]*4+HR[[#This Row],[LowSalaryFlag]]*3+HR[[#This Row],[LowEnviFlag]]*4+HR[[#This Row],[LowProFlag]]*1)</f>
        <v>7</v>
      </c>
      <c r="E148">
        <f>HR_Data[[#This Row],[OvertimeFlag]] + HR_Data[[#This Row],[LowSatisfactionFlag]] + HR_Data[[#This Row],[LowWorkLifeBalanceFlag]]</f>
        <v>0</v>
      </c>
      <c r="F148" t="s">
        <v>36</v>
      </c>
      <c r="G148">
        <v>1427</v>
      </c>
      <c r="H148" t="s">
        <v>45</v>
      </c>
      <c r="I148">
        <v>2</v>
      </c>
      <c r="J148" t="str">
        <f>IF(AND(HR_Data[[#This Row],[Attrition]]="Yes",HR_Data[[#This Row],[YearsAtCompany]]&lt;2),"Yes","No")</f>
        <v>No</v>
      </c>
      <c r="K148">
        <v>1</v>
      </c>
      <c r="L148" t="s">
        <v>51</v>
      </c>
      <c r="M148">
        <v>1</v>
      </c>
      <c r="N148">
        <v>198</v>
      </c>
      <c r="P148">
        <v>2</v>
      </c>
      <c r="Q148" t="s">
        <v>46</v>
      </c>
      <c r="R148">
        <v>35</v>
      </c>
      <c r="S148">
        <v>2</v>
      </c>
      <c r="T148">
        <v>1</v>
      </c>
      <c r="U148" t="s">
        <v>50</v>
      </c>
      <c r="V148">
        <v>4</v>
      </c>
      <c r="W148" t="s">
        <v>41</v>
      </c>
      <c r="X148">
        <v>2720</v>
      </c>
      <c r="Y148" t="str">
        <f>IF(AND(HR_Data[[#This Row],[OverTime]]="Yes",HR_Data[[#This Row],[JobSatisfaction]]&lt;=2,HR_Data[[#This Row],[MonthlyIncome]]&lt;AVERAGE(HR_Data[MonthlyIncome])),
"High Risk",
IF(OR(HR_Data[[#This Row],[OverTime]]="Yes",HR_Data[[#This Row],[JobSatisfaction]]&lt;=2),
"Medium Risk",
"Low Risk"))</f>
        <v>Low Risk</v>
      </c>
      <c r="Z148" t="str">
        <f>IF(HR_Data[[#This Row],[MonthlyIncome]]&lt;3000,"Low",IF(HR_Data[[#This Row],[MonthlyIncome]]&lt;7000,"Medium","High"))</f>
        <v>Low</v>
      </c>
      <c r="AA148" s="5">
        <f>IF(HR_Data[[#This Row],[OverTime]]="Yes",1,0)</f>
        <v>0</v>
      </c>
      <c r="AB148" s="5">
        <f>IF(HR_Data[[#This Row],[JobSatisfaction]]&lt;=2,1,0)</f>
        <v>0</v>
      </c>
      <c r="AC148" s="5">
        <f>IF(HR_Data[[#This Row],[WorkLifeBalance]]&lt;=2,1,0)</f>
        <v>0</v>
      </c>
      <c r="AD148" s="5">
        <f>IF(HR_Data[[#This Row],[MonthlyIncome]]&lt;AVERAGE(HR_Data[MonthlyIncome]),1,0)</f>
        <v>1</v>
      </c>
      <c r="AE148">
        <v>11162</v>
      </c>
      <c r="AF148">
        <v>0</v>
      </c>
      <c r="AG148" t="s">
        <v>42</v>
      </c>
      <c r="AH148" t="s">
        <v>43</v>
      </c>
      <c r="AI148">
        <v>13</v>
      </c>
      <c r="AJ148">
        <v>3</v>
      </c>
      <c r="AK148">
        <v>4</v>
      </c>
      <c r="AL148">
        <f>IF(HR_Data[[#This Row],[OverTime]]="Yes",2,0)
+IF(HR_Data[[#This Row],[WorkLifeBalance]]&lt;=2,2,0)
+IF(HR_Data[[#This Row],[MonthlyIncome]]&lt;5000,2,0)
+IF(HR_Data[[#This Row],[JobSatisfaction]]&lt;=2,1,0)
+IF(HR_Data[[#This Row],[EnvironmentSatisfaction]]&lt;=2,1,0)
+IF(HR_Data[[#This Row],[YearsAtCompany]]&lt;2,2,0)</f>
        <v>3</v>
      </c>
      <c r="AM148" t="str">
        <f>IF(HR_Data[[#This Row],[RiskScore2]]&gt;=6,"High",
IF(HR_Data[[#This Row],[RiskScore2]]&gt;=3,"Medium","Low"))</f>
        <v>Medium</v>
      </c>
      <c r="AN148">
        <v>80</v>
      </c>
      <c r="AO148">
        <v>0</v>
      </c>
      <c r="AP148">
        <v>6</v>
      </c>
      <c r="AQ148">
        <v>3</v>
      </c>
      <c r="AR148">
        <v>3</v>
      </c>
      <c r="AS148">
        <v>5</v>
      </c>
      <c r="AT148">
        <v>3</v>
      </c>
      <c r="AU148">
        <v>1</v>
      </c>
      <c r="AV148">
        <v>2</v>
      </c>
    </row>
    <row r="149" spans="1:48">
      <c r="A149">
        <v>41</v>
      </c>
      <c r="B149" t="str">
        <f>IF(HR_Data[[#This Row],[Age]]&lt;25,"&lt;25",
IF(HR_Data[[#This Row],[Age]]&lt;35,"25–34",
IF(HR_Data[[#This Row],[Age]]&lt;45,"35–44",
IF(HR_Data[[#This Row],[Age]]&lt;55,"45–54","55+"))))</f>
        <v>35–44</v>
      </c>
      <c r="C149" t="s">
        <v>43</v>
      </c>
      <c r="D149">
        <f>(HR[[#This Row],[OverTimeFlag]]*3+HR[[#This Row],[LowJobSatisFlag]]*5+HR[[#This Row],[LowWLBFlag]]*4+HR[[#This Row],[LowSalaryFlag]]*3+HR[[#This Row],[LowEnviFlag]]*4+HR[[#This Row],[LowProFlag]]*1)</f>
        <v>10</v>
      </c>
      <c r="E149">
        <f>HR_Data[[#This Row],[OvertimeFlag]] + HR_Data[[#This Row],[LowSatisfactionFlag]] + HR_Data[[#This Row],[LowWorkLifeBalanceFlag]]</f>
        <v>2</v>
      </c>
      <c r="F149" t="s">
        <v>44</v>
      </c>
      <c r="G149">
        <v>857</v>
      </c>
      <c r="H149" t="s">
        <v>45</v>
      </c>
      <c r="I149">
        <v>10</v>
      </c>
      <c r="J149" t="str">
        <f>IF(AND(HR_Data[[#This Row],[Attrition]]="Yes",HR_Data[[#This Row],[YearsAtCompany]]&lt;2),"Yes","No")</f>
        <v>No</v>
      </c>
      <c r="K149">
        <v>3</v>
      </c>
      <c r="L149" t="s">
        <v>38</v>
      </c>
      <c r="M149">
        <v>1</v>
      </c>
      <c r="N149">
        <v>199</v>
      </c>
      <c r="P149">
        <v>4</v>
      </c>
      <c r="Q149" t="s">
        <v>46</v>
      </c>
      <c r="R149">
        <v>91</v>
      </c>
      <c r="S149">
        <v>2</v>
      </c>
      <c r="T149">
        <v>4</v>
      </c>
      <c r="U149" t="s">
        <v>56</v>
      </c>
      <c r="V149">
        <v>1</v>
      </c>
      <c r="W149" t="s">
        <v>52</v>
      </c>
      <c r="X149">
        <v>17181</v>
      </c>
      <c r="Y149" t="str">
        <f>IF(AND(HR_Data[[#This Row],[OverTime]]="Yes",HR_Data[[#This Row],[JobSatisfaction]]&lt;=2,HR_Data[[#This Row],[MonthlyIncome]]&lt;AVERAGE(HR_Data[MonthlyIncome])),
"High Risk",
IF(OR(HR_Data[[#This Row],[OverTime]]="Yes",HR_Data[[#This Row],[JobSatisfaction]]&lt;=2),
"Medium Risk",
"Low Risk"))</f>
        <v>Medium Risk</v>
      </c>
      <c r="Z149" t="str">
        <f>IF(HR_Data[[#This Row],[MonthlyIncome]]&lt;3000,"Low",IF(HR_Data[[#This Row],[MonthlyIncome]]&lt;7000,"Medium","High"))</f>
        <v>High</v>
      </c>
      <c r="AA149" s="5">
        <f>IF(HR_Data[[#This Row],[OverTime]]="Yes",1,0)</f>
        <v>0</v>
      </c>
      <c r="AB149" s="5">
        <f>IF(HR_Data[[#This Row],[JobSatisfaction]]&lt;=2,1,0)</f>
        <v>1</v>
      </c>
      <c r="AC149" s="5">
        <f>IF(HR_Data[[#This Row],[WorkLifeBalance]]&lt;=2,1,0)</f>
        <v>1</v>
      </c>
      <c r="AD149" s="5">
        <f>IF(HR_Data[[#This Row],[MonthlyIncome]]&lt;AVERAGE(HR_Data[MonthlyIncome]),1,0)</f>
        <v>0</v>
      </c>
      <c r="AE149">
        <v>12888</v>
      </c>
      <c r="AF149">
        <v>4</v>
      </c>
      <c r="AG149" t="s">
        <v>42</v>
      </c>
      <c r="AH149" t="s">
        <v>43</v>
      </c>
      <c r="AI149">
        <v>13</v>
      </c>
      <c r="AJ149">
        <v>3</v>
      </c>
      <c r="AK149">
        <v>2</v>
      </c>
      <c r="AL149">
        <f>IF(HR_Data[[#This Row],[OverTime]]="Yes",2,0)
+IF(HR_Data[[#This Row],[WorkLifeBalance]]&lt;=2,2,0)
+IF(HR_Data[[#This Row],[MonthlyIncome]]&lt;5000,2,0)
+IF(HR_Data[[#This Row],[JobSatisfaction]]&lt;=2,1,0)
+IF(HR_Data[[#This Row],[EnvironmentSatisfaction]]&lt;=2,1,0)
+IF(HR_Data[[#This Row],[YearsAtCompany]]&lt;2,2,0)</f>
        <v>3</v>
      </c>
      <c r="AM149" t="str">
        <f>IF(HR_Data[[#This Row],[RiskScore2]]&gt;=6,"High",
IF(HR_Data[[#This Row],[RiskScore2]]&gt;=3,"Medium","Low"))</f>
        <v>Medium</v>
      </c>
      <c r="AN149">
        <v>80</v>
      </c>
      <c r="AO149">
        <v>1</v>
      </c>
      <c r="AP149">
        <v>21</v>
      </c>
      <c r="AQ149">
        <v>2</v>
      </c>
      <c r="AR149">
        <v>2</v>
      </c>
      <c r="AS149">
        <v>7</v>
      </c>
      <c r="AT149">
        <v>6</v>
      </c>
      <c r="AU149">
        <v>7</v>
      </c>
      <c r="AV149">
        <v>7</v>
      </c>
    </row>
    <row r="150" spans="1:48">
      <c r="A150">
        <v>41</v>
      </c>
      <c r="B150" t="str">
        <f>IF(HR_Data[[#This Row],[Age]]&lt;25,"&lt;25",
IF(HR_Data[[#This Row],[Age]]&lt;35,"25–34",
IF(HR_Data[[#This Row],[Age]]&lt;45,"35–44",
IF(HR_Data[[#This Row],[Age]]&lt;55,"45–54","55+"))))</f>
        <v>35–44</v>
      </c>
      <c r="C150" t="s">
        <v>43</v>
      </c>
      <c r="D150">
        <f>(HR[[#This Row],[OverTimeFlag]]*3+HR[[#This Row],[LowJobSatisFlag]]*5+HR[[#This Row],[LowWLBFlag]]*4+HR[[#This Row],[LowSalaryFlag]]*3+HR[[#This Row],[LowEnviFlag]]*4+HR[[#This Row],[LowProFlag]]*1)</f>
        <v>8</v>
      </c>
      <c r="E150">
        <f>HR_Data[[#This Row],[OvertimeFlag]] + HR_Data[[#This Row],[LowSatisfactionFlag]] + HR_Data[[#This Row],[LowWorkLifeBalanceFlag]]</f>
        <v>1</v>
      </c>
      <c r="F150" t="s">
        <v>36</v>
      </c>
      <c r="G150">
        <v>933</v>
      </c>
      <c r="H150" t="s">
        <v>45</v>
      </c>
      <c r="I150">
        <v>9</v>
      </c>
      <c r="J150" t="str">
        <f>IF(AND(HR_Data[[#This Row],[Attrition]]="Yes",HR_Data[[#This Row],[YearsAtCompany]]&lt;2),"Yes","No")</f>
        <v>No</v>
      </c>
      <c r="K150">
        <v>4</v>
      </c>
      <c r="L150" t="s">
        <v>38</v>
      </c>
      <c r="M150">
        <v>1</v>
      </c>
      <c r="N150">
        <v>200</v>
      </c>
      <c r="P150">
        <v>3</v>
      </c>
      <c r="Q150" t="s">
        <v>46</v>
      </c>
      <c r="R150">
        <v>94</v>
      </c>
      <c r="S150">
        <v>3</v>
      </c>
      <c r="T150">
        <v>1</v>
      </c>
      <c r="U150" t="s">
        <v>50</v>
      </c>
      <c r="V150">
        <v>1</v>
      </c>
      <c r="W150" t="s">
        <v>48</v>
      </c>
      <c r="X150">
        <v>2238</v>
      </c>
      <c r="Y150" t="str">
        <f>IF(AND(HR_Data[[#This Row],[OverTime]]="Yes",HR_Data[[#This Row],[JobSatisfaction]]&lt;=2,HR_Data[[#This Row],[MonthlyIncome]]&lt;AVERAGE(HR_Data[MonthlyIncome])),
"High Risk",
IF(OR(HR_Data[[#This Row],[OverTime]]="Yes",HR_Data[[#This Row],[JobSatisfaction]]&lt;=2),
"Medium Risk",
"Low Risk"))</f>
        <v>Medium Risk</v>
      </c>
      <c r="Z150" t="str">
        <f>IF(HR_Data[[#This Row],[MonthlyIncome]]&lt;3000,"Low",IF(HR_Data[[#This Row],[MonthlyIncome]]&lt;7000,"Medium","High"))</f>
        <v>Low</v>
      </c>
      <c r="AA150" s="5">
        <f>IF(HR_Data[[#This Row],[OverTime]]="Yes",1,0)</f>
        <v>0</v>
      </c>
      <c r="AB150" s="5">
        <f>IF(HR_Data[[#This Row],[JobSatisfaction]]&lt;=2,1,0)</f>
        <v>1</v>
      </c>
      <c r="AC150" s="5">
        <f>IF(HR_Data[[#This Row],[WorkLifeBalance]]&lt;=2,1,0)</f>
        <v>0</v>
      </c>
      <c r="AD150" s="5">
        <f>IF(HR_Data[[#This Row],[MonthlyIncome]]&lt;AVERAGE(HR_Data[MonthlyIncome]),1,0)</f>
        <v>1</v>
      </c>
      <c r="AE150">
        <v>6961</v>
      </c>
      <c r="AF150">
        <v>2</v>
      </c>
      <c r="AG150" t="s">
        <v>42</v>
      </c>
      <c r="AH150" t="s">
        <v>43</v>
      </c>
      <c r="AI150">
        <v>21</v>
      </c>
      <c r="AJ150">
        <v>4</v>
      </c>
      <c r="AK150">
        <v>4</v>
      </c>
      <c r="AL150">
        <f>IF(HR_Data[[#This Row],[OverTime]]="Yes",2,0)
+IF(HR_Data[[#This Row],[WorkLifeBalance]]&lt;=2,2,0)
+IF(HR_Data[[#This Row],[MonthlyIncome]]&lt;5000,2,0)
+IF(HR_Data[[#This Row],[JobSatisfaction]]&lt;=2,1,0)
+IF(HR_Data[[#This Row],[EnvironmentSatisfaction]]&lt;=2,1,0)
+IF(HR_Data[[#This Row],[YearsAtCompany]]&lt;2,2,0)</f>
        <v>3</v>
      </c>
      <c r="AM150" t="str">
        <f>IF(HR_Data[[#This Row],[RiskScore2]]&gt;=6,"High",
IF(HR_Data[[#This Row],[RiskScore2]]&gt;=3,"Medium","Low"))</f>
        <v>Medium</v>
      </c>
      <c r="AN150">
        <v>80</v>
      </c>
      <c r="AO150">
        <v>1</v>
      </c>
      <c r="AP150">
        <v>7</v>
      </c>
      <c r="AQ150">
        <v>2</v>
      </c>
      <c r="AR150">
        <v>3</v>
      </c>
      <c r="AS150">
        <v>5</v>
      </c>
      <c r="AT150">
        <v>0</v>
      </c>
      <c r="AU150">
        <v>1</v>
      </c>
      <c r="AV150">
        <v>4</v>
      </c>
    </row>
    <row r="151" spans="1:48">
      <c r="A151">
        <v>19</v>
      </c>
      <c r="B151" t="str">
        <f>IF(HR_Data[[#This Row],[Age]]&lt;25,"&lt;25",
IF(HR_Data[[#This Row],[Age]]&lt;35,"25–34",
IF(HR_Data[[#This Row],[Age]]&lt;45,"35–44",
IF(HR_Data[[#This Row],[Age]]&lt;55,"45–54","55+"))))</f>
        <v>&lt;25</v>
      </c>
      <c r="C151" t="s">
        <v>43</v>
      </c>
      <c r="D151">
        <f>(HR[[#This Row],[OverTimeFlag]]*3+HR[[#This Row],[LowJobSatisFlag]]*5+HR[[#This Row],[LowWLBFlag]]*4+HR[[#This Row],[LowSalaryFlag]]*3+HR[[#This Row],[LowEnviFlag]]*4+HR[[#This Row],[LowProFlag]]*1)</f>
        <v>12</v>
      </c>
      <c r="E151">
        <f>HR_Data[[#This Row],[OvertimeFlag]] + HR_Data[[#This Row],[LowSatisfactionFlag]] + HR_Data[[#This Row],[LowWorkLifeBalanceFlag]]</f>
        <v>1</v>
      </c>
      <c r="F151" t="s">
        <v>36</v>
      </c>
      <c r="G151">
        <v>1181</v>
      </c>
      <c r="H151" t="s">
        <v>45</v>
      </c>
      <c r="I151">
        <v>3</v>
      </c>
      <c r="J151" t="str">
        <f>IF(AND(HR_Data[[#This Row],[Attrition]]="Yes",HR_Data[[#This Row],[YearsAtCompany]]&lt;2),"Yes","No")</f>
        <v>No</v>
      </c>
      <c r="K151">
        <v>1</v>
      </c>
      <c r="L151" t="s">
        <v>51</v>
      </c>
      <c r="M151">
        <v>1</v>
      </c>
      <c r="N151">
        <v>201</v>
      </c>
      <c r="P151">
        <v>2</v>
      </c>
      <c r="Q151" t="s">
        <v>39</v>
      </c>
      <c r="R151">
        <v>79</v>
      </c>
      <c r="S151">
        <v>3</v>
      </c>
      <c r="T151">
        <v>1</v>
      </c>
      <c r="U151" t="s">
        <v>50</v>
      </c>
      <c r="V151">
        <v>2</v>
      </c>
      <c r="W151" t="s">
        <v>41</v>
      </c>
      <c r="X151">
        <v>1483</v>
      </c>
      <c r="Y151" t="str">
        <f>IF(AND(HR_Data[[#This Row],[OverTime]]="Yes",HR_Data[[#This Row],[JobSatisfaction]]&lt;=2,HR_Data[[#This Row],[MonthlyIncome]]&lt;AVERAGE(HR_Data[MonthlyIncome])),
"High Risk",
IF(OR(HR_Data[[#This Row],[OverTime]]="Yes",HR_Data[[#This Row],[JobSatisfaction]]&lt;=2),
"Medium Risk",
"Low Risk"))</f>
        <v>Medium Risk</v>
      </c>
      <c r="Z151" t="str">
        <f>IF(HR_Data[[#This Row],[MonthlyIncome]]&lt;3000,"Low",IF(HR_Data[[#This Row],[MonthlyIncome]]&lt;7000,"Medium","High"))</f>
        <v>Low</v>
      </c>
      <c r="AA151" s="5">
        <f>IF(HR_Data[[#This Row],[OverTime]]="Yes",1,0)</f>
        <v>0</v>
      </c>
      <c r="AB151" s="5">
        <f>IF(HR_Data[[#This Row],[JobSatisfaction]]&lt;=2,1,0)</f>
        <v>1</v>
      </c>
      <c r="AC151" s="5">
        <f>IF(HR_Data[[#This Row],[WorkLifeBalance]]&lt;=2,1,0)</f>
        <v>0</v>
      </c>
      <c r="AD151" s="5">
        <f>IF(HR_Data[[#This Row],[MonthlyIncome]]&lt;AVERAGE(HR_Data[MonthlyIncome]),1,0)</f>
        <v>1</v>
      </c>
      <c r="AE151">
        <v>16102</v>
      </c>
      <c r="AF151">
        <v>1</v>
      </c>
      <c r="AG151" t="s">
        <v>42</v>
      </c>
      <c r="AH151" t="s">
        <v>43</v>
      </c>
      <c r="AI151">
        <v>14</v>
      </c>
      <c r="AJ151">
        <v>3</v>
      </c>
      <c r="AK151">
        <v>4</v>
      </c>
      <c r="AL151">
        <f>IF(HR_Data[[#This Row],[OverTime]]="Yes",2,0)
+IF(HR_Data[[#This Row],[WorkLifeBalance]]&lt;=2,2,0)
+IF(HR_Data[[#This Row],[MonthlyIncome]]&lt;5000,2,0)
+IF(HR_Data[[#This Row],[JobSatisfaction]]&lt;=2,1,0)
+IF(HR_Data[[#This Row],[EnvironmentSatisfaction]]&lt;=2,1,0)
+IF(HR_Data[[#This Row],[YearsAtCompany]]&lt;2,2,0)</f>
        <v>6</v>
      </c>
      <c r="AM151" t="str">
        <f>IF(HR_Data[[#This Row],[RiskScore2]]&gt;=6,"High",
IF(HR_Data[[#This Row],[RiskScore2]]&gt;=3,"Medium","Low"))</f>
        <v>High</v>
      </c>
      <c r="AN151">
        <v>80</v>
      </c>
      <c r="AO151">
        <v>0</v>
      </c>
      <c r="AP151">
        <v>1</v>
      </c>
      <c r="AQ151">
        <v>3</v>
      </c>
      <c r="AR151">
        <v>3</v>
      </c>
      <c r="AS151">
        <v>1</v>
      </c>
      <c r="AT151">
        <v>0</v>
      </c>
      <c r="AU151">
        <v>0</v>
      </c>
      <c r="AV151">
        <v>0</v>
      </c>
    </row>
    <row r="152" spans="1:48">
      <c r="A152">
        <v>40</v>
      </c>
      <c r="B152" t="str">
        <f>IF(HR_Data[[#This Row],[Age]]&lt;25,"&lt;25",
IF(HR_Data[[#This Row],[Age]]&lt;35,"25–34",
IF(HR_Data[[#This Row],[Age]]&lt;45,"35–44",
IF(HR_Data[[#This Row],[Age]]&lt;55,"45–54","55+"))))</f>
        <v>35–44</v>
      </c>
      <c r="C152" t="s">
        <v>43</v>
      </c>
      <c r="D152">
        <f>(HR[[#This Row],[OverTimeFlag]]*3+HR[[#This Row],[LowJobSatisFlag]]*5+HR[[#This Row],[LowWLBFlag]]*4+HR[[#This Row],[LowSalaryFlag]]*3+HR[[#This Row],[LowEnviFlag]]*4+HR[[#This Row],[LowProFlag]]*1)</f>
        <v>12</v>
      </c>
      <c r="E152">
        <f>HR_Data[[#This Row],[OvertimeFlag]] + HR_Data[[#This Row],[LowSatisfactionFlag]] + HR_Data[[#This Row],[LowWorkLifeBalanceFlag]]</f>
        <v>1</v>
      </c>
      <c r="F152" t="s">
        <v>44</v>
      </c>
      <c r="G152">
        <v>1395</v>
      </c>
      <c r="H152" t="s">
        <v>45</v>
      </c>
      <c r="I152">
        <v>26</v>
      </c>
      <c r="J152" t="str">
        <f>IF(AND(HR_Data[[#This Row],[Attrition]]="Yes",HR_Data[[#This Row],[YearsAtCompany]]&lt;2),"Yes","No")</f>
        <v>No</v>
      </c>
      <c r="K152">
        <v>3</v>
      </c>
      <c r="L152" t="s">
        <v>51</v>
      </c>
      <c r="M152">
        <v>1</v>
      </c>
      <c r="N152">
        <v>202</v>
      </c>
      <c r="P152">
        <v>2</v>
      </c>
      <c r="Q152" t="s">
        <v>39</v>
      </c>
      <c r="R152">
        <v>54</v>
      </c>
      <c r="S152">
        <v>3</v>
      </c>
      <c r="T152">
        <v>2</v>
      </c>
      <c r="U152" t="s">
        <v>47</v>
      </c>
      <c r="V152">
        <v>2</v>
      </c>
      <c r="W152" t="s">
        <v>52</v>
      </c>
      <c r="X152">
        <v>5605</v>
      </c>
      <c r="Y152" t="str">
        <f>IF(AND(HR_Data[[#This Row],[OverTime]]="Yes",HR_Data[[#This Row],[JobSatisfaction]]&lt;=2,HR_Data[[#This Row],[MonthlyIncome]]&lt;AVERAGE(HR_Data[MonthlyIncome])),
"High Risk",
IF(OR(HR_Data[[#This Row],[OverTime]]="Yes",HR_Data[[#This Row],[JobSatisfaction]]&lt;=2),
"Medium Risk",
"Low Risk"))</f>
        <v>Medium Risk</v>
      </c>
      <c r="Z152" t="str">
        <f>IF(HR_Data[[#This Row],[MonthlyIncome]]&lt;3000,"Low",IF(HR_Data[[#This Row],[MonthlyIncome]]&lt;7000,"Medium","High"))</f>
        <v>Medium</v>
      </c>
      <c r="AA152" s="5">
        <f>IF(HR_Data[[#This Row],[OverTime]]="Yes",1,0)</f>
        <v>0</v>
      </c>
      <c r="AB152" s="5">
        <f>IF(HR_Data[[#This Row],[JobSatisfaction]]&lt;=2,1,0)</f>
        <v>1</v>
      </c>
      <c r="AC152" s="5">
        <f>IF(HR_Data[[#This Row],[WorkLifeBalance]]&lt;=2,1,0)</f>
        <v>0</v>
      </c>
      <c r="AD152" s="5">
        <f>IF(HR_Data[[#This Row],[MonthlyIncome]]&lt;AVERAGE(HR_Data[MonthlyIncome]),1,0)</f>
        <v>1</v>
      </c>
      <c r="AE152">
        <v>8504</v>
      </c>
      <c r="AF152">
        <v>1</v>
      </c>
      <c r="AG152" t="s">
        <v>42</v>
      </c>
      <c r="AH152" t="s">
        <v>43</v>
      </c>
      <c r="AI152">
        <v>11</v>
      </c>
      <c r="AJ152">
        <v>3</v>
      </c>
      <c r="AK152">
        <v>1</v>
      </c>
      <c r="AL152">
        <f>IF(HR_Data[[#This Row],[OverTime]]="Yes",2,0)
+IF(HR_Data[[#This Row],[WorkLifeBalance]]&lt;=2,2,0)
+IF(HR_Data[[#This Row],[MonthlyIncome]]&lt;5000,2,0)
+IF(HR_Data[[#This Row],[JobSatisfaction]]&lt;=2,1,0)
+IF(HR_Data[[#This Row],[EnvironmentSatisfaction]]&lt;=2,1,0)
+IF(HR_Data[[#This Row],[YearsAtCompany]]&lt;2,2,0)</f>
        <v>2</v>
      </c>
      <c r="AM152" t="str">
        <f>IF(HR_Data[[#This Row],[RiskScore2]]&gt;=6,"High",
IF(HR_Data[[#This Row],[RiskScore2]]&gt;=3,"Medium","Low"))</f>
        <v>Low</v>
      </c>
      <c r="AN152">
        <v>80</v>
      </c>
      <c r="AO152">
        <v>1</v>
      </c>
      <c r="AP152">
        <v>20</v>
      </c>
      <c r="AQ152">
        <v>2</v>
      </c>
      <c r="AR152">
        <v>3</v>
      </c>
      <c r="AS152">
        <v>20</v>
      </c>
      <c r="AT152">
        <v>7</v>
      </c>
      <c r="AU152">
        <v>2</v>
      </c>
      <c r="AV152">
        <v>13</v>
      </c>
    </row>
    <row r="153" spans="1:48">
      <c r="A153">
        <v>35</v>
      </c>
      <c r="B153" t="str">
        <f>IF(HR_Data[[#This Row],[Age]]&lt;25,"&lt;25",
IF(HR_Data[[#This Row],[Age]]&lt;35,"25–34",
IF(HR_Data[[#This Row],[Age]]&lt;45,"35–44",
IF(HR_Data[[#This Row],[Age]]&lt;55,"45–54","55+"))))</f>
        <v>35–44</v>
      </c>
      <c r="C153" t="s">
        <v>43</v>
      </c>
      <c r="D153">
        <f>(HR[[#This Row],[OverTimeFlag]]*3+HR[[#This Row],[LowJobSatisFlag]]*5+HR[[#This Row],[LowWLBFlag]]*4+HR[[#This Row],[LowSalaryFlag]]*3+HR[[#This Row],[LowEnviFlag]]*4+HR[[#This Row],[LowProFlag]]*1)</f>
        <v>5</v>
      </c>
      <c r="E153">
        <f>HR_Data[[#This Row],[OvertimeFlag]] + HR_Data[[#This Row],[LowSatisfactionFlag]] + HR_Data[[#This Row],[LowWorkLifeBalanceFlag]]</f>
        <v>1</v>
      </c>
      <c r="F153" t="s">
        <v>36</v>
      </c>
      <c r="G153">
        <v>662</v>
      </c>
      <c r="H153" t="s">
        <v>37</v>
      </c>
      <c r="I153">
        <v>1</v>
      </c>
      <c r="J153" t="str">
        <f>IF(AND(HR_Data[[#This Row],[Attrition]]="Yes",HR_Data[[#This Row],[YearsAtCompany]]&lt;2),"Yes","No")</f>
        <v>No</v>
      </c>
      <c r="K153">
        <v>5</v>
      </c>
      <c r="L153" t="s">
        <v>59</v>
      </c>
      <c r="M153">
        <v>1</v>
      </c>
      <c r="N153">
        <v>204</v>
      </c>
      <c r="P153">
        <v>3</v>
      </c>
      <c r="Q153" t="s">
        <v>46</v>
      </c>
      <c r="R153">
        <v>94</v>
      </c>
      <c r="S153">
        <v>3</v>
      </c>
      <c r="T153">
        <v>3</v>
      </c>
      <c r="U153" t="s">
        <v>40</v>
      </c>
      <c r="V153">
        <v>2</v>
      </c>
      <c r="W153" t="s">
        <v>48</v>
      </c>
      <c r="X153">
        <v>7295</v>
      </c>
      <c r="Y153" t="str">
        <f>IF(AND(HR_Data[[#This Row],[OverTime]]="Yes",HR_Data[[#This Row],[JobSatisfaction]]&lt;=2,HR_Data[[#This Row],[MonthlyIncome]]&lt;AVERAGE(HR_Data[MonthlyIncome])),
"High Risk",
IF(OR(HR_Data[[#This Row],[OverTime]]="Yes",HR_Data[[#This Row],[JobSatisfaction]]&lt;=2),
"Medium Risk",
"Low Risk"))</f>
        <v>Medium Risk</v>
      </c>
      <c r="Z153" t="str">
        <f>IF(HR_Data[[#This Row],[MonthlyIncome]]&lt;3000,"Low",IF(HR_Data[[#This Row],[MonthlyIncome]]&lt;7000,"Medium","High"))</f>
        <v>High</v>
      </c>
      <c r="AA153" s="5">
        <f>IF(HR_Data[[#This Row],[OverTime]]="Yes",1,0)</f>
        <v>0</v>
      </c>
      <c r="AB153" s="5">
        <f>IF(HR_Data[[#This Row],[JobSatisfaction]]&lt;=2,1,0)</f>
        <v>1</v>
      </c>
      <c r="AC153" s="5">
        <f>IF(HR_Data[[#This Row],[WorkLifeBalance]]&lt;=2,1,0)</f>
        <v>0</v>
      </c>
      <c r="AD153" s="5">
        <f>IF(HR_Data[[#This Row],[MonthlyIncome]]&lt;AVERAGE(HR_Data[MonthlyIncome]),1,0)</f>
        <v>0</v>
      </c>
      <c r="AE153">
        <v>11439</v>
      </c>
      <c r="AF153">
        <v>1</v>
      </c>
      <c r="AG153" t="s">
        <v>42</v>
      </c>
      <c r="AH153" t="s">
        <v>43</v>
      </c>
      <c r="AI153">
        <v>13</v>
      </c>
      <c r="AJ153">
        <v>3</v>
      </c>
      <c r="AK153">
        <v>1</v>
      </c>
      <c r="AL153">
        <f>IF(HR_Data[[#This Row],[OverTime]]="Yes",2,0)
+IF(HR_Data[[#This Row],[WorkLifeBalance]]&lt;=2,2,0)
+IF(HR_Data[[#This Row],[MonthlyIncome]]&lt;5000,2,0)
+IF(HR_Data[[#This Row],[JobSatisfaction]]&lt;=2,1,0)
+IF(HR_Data[[#This Row],[EnvironmentSatisfaction]]&lt;=2,1,0)
+IF(HR_Data[[#This Row],[YearsAtCompany]]&lt;2,2,0)</f>
        <v>1</v>
      </c>
      <c r="AM153" t="str">
        <f>IF(HR_Data[[#This Row],[RiskScore2]]&gt;=6,"High",
IF(HR_Data[[#This Row],[RiskScore2]]&gt;=3,"Medium","Low"))</f>
        <v>Low</v>
      </c>
      <c r="AN153">
        <v>80</v>
      </c>
      <c r="AO153">
        <v>2</v>
      </c>
      <c r="AP153">
        <v>10</v>
      </c>
      <c r="AQ153">
        <v>3</v>
      </c>
      <c r="AR153">
        <v>3</v>
      </c>
      <c r="AS153">
        <v>10</v>
      </c>
      <c r="AT153">
        <v>8</v>
      </c>
      <c r="AU153">
        <v>0</v>
      </c>
      <c r="AV153">
        <v>6</v>
      </c>
    </row>
    <row r="154" spans="1:48">
      <c r="A154">
        <v>53</v>
      </c>
      <c r="B154" t="str">
        <f>IF(HR_Data[[#This Row],[Age]]&lt;25,"&lt;25",
IF(HR_Data[[#This Row],[Age]]&lt;35,"25–34",
IF(HR_Data[[#This Row],[Age]]&lt;45,"35–44",
IF(HR_Data[[#This Row],[Age]]&lt;55,"45–54","55+"))))</f>
        <v>45–54</v>
      </c>
      <c r="C154" t="s">
        <v>43</v>
      </c>
      <c r="D154">
        <f>(HR[[#This Row],[OverTimeFlag]]*3+HR[[#This Row],[LowJobSatisFlag]]*5+HR[[#This Row],[LowWLBFlag]]*4+HR[[#This Row],[LowSalaryFlag]]*3+HR[[#This Row],[LowEnviFlag]]*4+HR[[#This Row],[LowProFlag]]*1)</f>
        <v>14</v>
      </c>
      <c r="E154">
        <f>HR_Data[[#This Row],[OvertimeFlag]] + HR_Data[[#This Row],[LowSatisfactionFlag]] + HR_Data[[#This Row],[LowWorkLifeBalanceFlag]]</f>
        <v>2</v>
      </c>
      <c r="F154" t="s">
        <v>36</v>
      </c>
      <c r="G154">
        <v>1436</v>
      </c>
      <c r="H154" t="s">
        <v>37</v>
      </c>
      <c r="I154">
        <v>6</v>
      </c>
      <c r="J154" t="str">
        <f>IF(AND(HR_Data[[#This Row],[Attrition]]="Yes",HR_Data[[#This Row],[YearsAtCompany]]&lt;2),"Yes","No")</f>
        <v>No</v>
      </c>
      <c r="K154">
        <v>2</v>
      </c>
      <c r="L154" t="s">
        <v>59</v>
      </c>
      <c r="M154">
        <v>1</v>
      </c>
      <c r="N154">
        <v>205</v>
      </c>
      <c r="P154">
        <v>2</v>
      </c>
      <c r="Q154" t="s">
        <v>46</v>
      </c>
      <c r="R154">
        <v>34</v>
      </c>
      <c r="S154">
        <v>3</v>
      </c>
      <c r="T154">
        <v>2</v>
      </c>
      <c r="U154" t="s">
        <v>57</v>
      </c>
      <c r="V154">
        <v>3</v>
      </c>
      <c r="W154" t="s">
        <v>48</v>
      </c>
      <c r="X154">
        <v>2306</v>
      </c>
      <c r="Y154" t="str">
        <f>IF(AND(HR_Data[[#This Row],[OverTime]]="Yes",HR_Data[[#This Row],[JobSatisfaction]]&lt;=2,HR_Data[[#This Row],[MonthlyIncome]]&lt;AVERAGE(HR_Data[MonthlyIncome])),
"High Risk",
IF(OR(HR_Data[[#This Row],[OverTime]]="Yes",HR_Data[[#This Row],[JobSatisfaction]]&lt;=2),
"Medium Risk",
"Low Risk"))</f>
        <v>Medium Risk</v>
      </c>
      <c r="Z154" t="str">
        <f>IF(HR_Data[[#This Row],[MonthlyIncome]]&lt;3000,"Low",IF(HR_Data[[#This Row],[MonthlyIncome]]&lt;7000,"Medium","High"))</f>
        <v>Low</v>
      </c>
      <c r="AA154" s="5">
        <f>IF(HR_Data[[#This Row],[OverTime]]="Yes",1,0)</f>
        <v>1</v>
      </c>
      <c r="AB154" s="5">
        <f>IF(HR_Data[[#This Row],[JobSatisfaction]]&lt;=2,1,0)</f>
        <v>0</v>
      </c>
      <c r="AC154" s="5">
        <f>IF(HR_Data[[#This Row],[WorkLifeBalance]]&lt;=2,1,0)</f>
        <v>1</v>
      </c>
      <c r="AD154" s="5">
        <f>IF(HR_Data[[#This Row],[MonthlyIncome]]&lt;AVERAGE(HR_Data[MonthlyIncome]),1,0)</f>
        <v>1</v>
      </c>
      <c r="AE154">
        <v>16047</v>
      </c>
      <c r="AF154">
        <v>2</v>
      </c>
      <c r="AG154" t="s">
        <v>42</v>
      </c>
      <c r="AH154" t="s">
        <v>35</v>
      </c>
      <c r="AI154">
        <v>20</v>
      </c>
      <c r="AJ154">
        <v>4</v>
      </c>
      <c r="AK154">
        <v>4</v>
      </c>
      <c r="AL154">
        <f>IF(HR_Data[[#This Row],[OverTime]]="Yes",2,0)
+IF(HR_Data[[#This Row],[WorkLifeBalance]]&lt;=2,2,0)
+IF(HR_Data[[#This Row],[MonthlyIncome]]&lt;5000,2,0)
+IF(HR_Data[[#This Row],[JobSatisfaction]]&lt;=2,1,0)
+IF(HR_Data[[#This Row],[EnvironmentSatisfaction]]&lt;=2,1,0)
+IF(HR_Data[[#This Row],[YearsAtCompany]]&lt;2,2,0)</f>
        <v>7</v>
      </c>
      <c r="AM154" t="str">
        <f>IF(HR_Data[[#This Row],[RiskScore2]]&gt;=6,"High",
IF(HR_Data[[#This Row],[RiskScore2]]&gt;=3,"Medium","Low"))</f>
        <v>High</v>
      </c>
      <c r="AN154">
        <v>80</v>
      </c>
      <c r="AO154">
        <v>1</v>
      </c>
      <c r="AP154">
        <v>13</v>
      </c>
      <c r="AQ154">
        <v>3</v>
      </c>
      <c r="AR154">
        <v>1</v>
      </c>
      <c r="AS154">
        <v>7</v>
      </c>
      <c r="AT154">
        <v>7</v>
      </c>
      <c r="AU154">
        <v>4</v>
      </c>
      <c r="AV154">
        <v>5</v>
      </c>
    </row>
    <row r="155" spans="1:48">
      <c r="A155">
        <v>45</v>
      </c>
      <c r="B155" t="str">
        <f>IF(HR_Data[[#This Row],[Age]]&lt;25,"&lt;25",
IF(HR_Data[[#This Row],[Age]]&lt;35,"25–34",
IF(HR_Data[[#This Row],[Age]]&lt;45,"35–44",
IF(HR_Data[[#This Row],[Age]]&lt;55,"45–54","55+"))))</f>
        <v>45–54</v>
      </c>
      <c r="C155" t="s">
        <v>43</v>
      </c>
      <c r="D155">
        <f>(HR[[#This Row],[OverTimeFlag]]*3+HR[[#This Row],[LowJobSatisFlag]]*5+HR[[#This Row],[LowWLBFlag]]*4+HR[[#This Row],[LowSalaryFlag]]*3+HR[[#This Row],[LowEnviFlag]]*4+HR[[#This Row],[LowProFlag]]*1)</f>
        <v>16</v>
      </c>
      <c r="E155">
        <f>HR_Data[[#This Row],[OvertimeFlag]] + HR_Data[[#This Row],[LowSatisfactionFlag]] + HR_Data[[#This Row],[LowWorkLifeBalanceFlag]]</f>
        <v>2</v>
      </c>
      <c r="F155" t="s">
        <v>36</v>
      </c>
      <c r="G155">
        <v>194</v>
      </c>
      <c r="H155" t="s">
        <v>45</v>
      </c>
      <c r="I155">
        <v>9</v>
      </c>
      <c r="J155" t="str">
        <f>IF(AND(HR_Data[[#This Row],[Attrition]]="Yes",HR_Data[[#This Row],[YearsAtCompany]]&lt;2),"Yes","No")</f>
        <v>No</v>
      </c>
      <c r="K155">
        <v>3</v>
      </c>
      <c r="L155" t="s">
        <v>38</v>
      </c>
      <c r="M155">
        <v>1</v>
      </c>
      <c r="N155">
        <v>206</v>
      </c>
      <c r="P155">
        <v>2</v>
      </c>
      <c r="Q155" t="s">
        <v>46</v>
      </c>
      <c r="R155">
        <v>60</v>
      </c>
      <c r="S155">
        <v>3</v>
      </c>
      <c r="T155">
        <v>2</v>
      </c>
      <c r="U155" t="s">
        <v>50</v>
      </c>
      <c r="V155">
        <v>2</v>
      </c>
      <c r="W155" t="s">
        <v>52</v>
      </c>
      <c r="X155">
        <v>2348</v>
      </c>
      <c r="Y155" t="str">
        <f>IF(AND(HR_Data[[#This Row],[OverTime]]="Yes",HR_Data[[#This Row],[JobSatisfaction]]&lt;=2,HR_Data[[#This Row],[MonthlyIncome]]&lt;AVERAGE(HR_Data[MonthlyIncome])),
"High Risk",
IF(OR(HR_Data[[#This Row],[OverTime]]="Yes",HR_Data[[#This Row],[JobSatisfaction]]&lt;=2),
"Medium Risk",
"Low Risk"))</f>
        <v>Medium Risk</v>
      </c>
      <c r="Z155" t="str">
        <f>IF(HR_Data[[#This Row],[MonthlyIncome]]&lt;3000,"Low",IF(HR_Data[[#This Row],[MonthlyIncome]]&lt;7000,"Medium","High"))</f>
        <v>Low</v>
      </c>
      <c r="AA155" s="5">
        <f>IF(HR_Data[[#This Row],[OverTime]]="Yes",1,0)</f>
        <v>0</v>
      </c>
      <c r="AB155" s="5">
        <f>IF(HR_Data[[#This Row],[JobSatisfaction]]&lt;=2,1,0)</f>
        <v>1</v>
      </c>
      <c r="AC155" s="5">
        <f>IF(HR_Data[[#This Row],[WorkLifeBalance]]&lt;=2,1,0)</f>
        <v>1</v>
      </c>
      <c r="AD155" s="5">
        <f>IF(HR_Data[[#This Row],[MonthlyIncome]]&lt;AVERAGE(HR_Data[MonthlyIncome]),1,0)</f>
        <v>1</v>
      </c>
      <c r="AE155">
        <v>10901</v>
      </c>
      <c r="AF155">
        <v>8</v>
      </c>
      <c r="AG155" t="s">
        <v>42</v>
      </c>
      <c r="AH155" t="s">
        <v>43</v>
      </c>
      <c r="AI155">
        <v>18</v>
      </c>
      <c r="AJ155">
        <v>3</v>
      </c>
      <c r="AK155">
        <v>3</v>
      </c>
      <c r="AL155">
        <f>IF(HR_Data[[#This Row],[OverTime]]="Yes",2,0)
+IF(HR_Data[[#This Row],[WorkLifeBalance]]&lt;=2,2,0)
+IF(HR_Data[[#This Row],[MonthlyIncome]]&lt;5000,2,0)
+IF(HR_Data[[#This Row],[JobSatisfaction]]&lt;=2,1,0)
+IF(HR_Data[[#This Row],[EnvironmentSatisfaction]]&lt;=2,1,0)
+IF(HR_Data[[#This Row],[YearsAtCompany]]&lt;2,2,0)</f>
        <v>6</v>
      </c>
      <c r="AM155" t="str">
        <f>IF(HR_Data[[#This Row],[RiskScore2]]&gt;=6,"High",
IF(HR_Data[[#This Row],[RiskScore2]]&gt;=3,"Medium","Low"))</f>
        <v>High</v>
      </c>
      <c r="AN155">
        <v>80</v>
      </c>
      <c r="AO155">
        <v>1</v>
      </c>
      <c r="AP155">
        <v>20</v>
      </c>
      <c r="AQ155">
        <v>2</v>
      </c>
      <c r="AR155">
        <v>1</v>
      </c>
      <c r="AS155">
        <v>17</v>
      </c>
      <c r="AT155">
        <v>9</v>
      </c>
      <c r="AU155">
        <v>0</v>
      </c>
      <c r="AV155">
        <v>15</v>
      </c>
    </row>
    <row r="156" spans="1:48">
      <c r="A156">
        <v>32</v>
      </c>
      <c r="B156" t="str">
        <f>IF(HR_Data[[#This Row],[Age]]&lt;25,"&lt;25",
IF(HR_Data[[#This Row],[Age]]&lt;35,"25–34",
IF(HR_Data[[#This Row],[Age]]&lt;45,"35–44",
IF(HR_Data[[#This Row],[Age]]&lt;55,"45–54","55+"))))</f>
        <v>25–34</v>
      </c>
      <c r="C156" t="s">
        <v>43</v>
      </c>
      <c r="D156">
        <f>(HR[[#This Row],[OverTimeFlag]]*3+HR[[#This Row],[LowJobSatisFlag]]*5+HR[[#This Row],[LowWLBFlag]]*4+HR[[#This Row],[LowSalaryFlag]]*3+HR[[#This Row],[LowEnviFlag]]*4+HR[[#This Row],[LowProFlag]]*1)</f>
        <v>4</v>
      </c>
      <c r="E156">
        <f>HR_Data[[#This Row],[OvertimeFlag]] + HR_Data[[#This Row],[LowSatisfactionFlag]] + HR_Data[[#This Row],[LowWorkLifeBalanceFlag]]</f>
        <v>0</v>
      </c>
      <c r="F156" t="s">
        <v>44</v>
      </c>
      <c r="G156">
        <v>967</v>
      </c>
      <c r="H156" t="s">
        <v>37</v>
      </c>
      <c r="I156">
        <v>8</v>
      </c>
      <c r="J156" t="str">
        <f>IF(AND(HR_Data[[#This Row],[Attrition]]="Yes",HR_Data[[#This Row],[YearsAtCompany]]&lt;2),"Yes","No")</f>
        <v>No</v>
      </c>
      <c r="K156">
        <v>3</v>
      </c>
      <c r="L156" t="s">
        <v>59</v>
      </c>
      <c r="M156">
        <v>1</v>
      </c>
      <c r="N156">
        <v>207</v>
      </c>
      <c r="P156">
        <v>2</v>
      </c>
      <c r="Q156" t="s">
        <v>39</v>
      </c>
      <c r="R156">
        <v>43</v>
      </c>
      <c r="S156">
        <v>3</v>
      </c>
      <c r="T156">
        <v>3</v>
      </c>
      <c r="U156" t="s">
        <v>40</v>
      </c>
      <c r="V156">
        <v>4</v>
      </c>
      <c r="W156" t="s">
        <v>41</v>
      </c>
      <c r="X156">
        <v>8998</v>
      </c>
      <c r="Y156" t="str">
        <f>IF(AND(HR_Data[[#This Row],[OverTime]]="Yes",HR_Data[[#This Row],[JobSatisfaction]]&lt;=2,HR_Data[[#This Row],[MonthlyIncome]]&lt;AVERAGE(HR_Data[MonthlyIncome])),
"High Risk",
IF(OR(HR_Data[[#This Row],[OverTime]]="Yes",HR_Data[[#This Row],[JobSatisfaction]]&lt;=2),
"Medium Risk",
"Low Risk"))</f>
        <v>Low Risk</v>
      </c>
      <c r="Z156" t="str">
        <f>IF(HR_Data[[#This Row],[MonthlyIncome]]&lt;3000,"Low",IF(HR_Data[[#This Row],[MonthlyIncome]]&lt;7000,"Medium","High"))</f>
        <v>High</v>
      </c>
      <c r="AA156" s="5">
        <f>IF(HR_Data[[#This Row],[OverTime]]="Yes",1,0)</f>
        <v>0</v>
      </c>
      <c r="AB156" s="5">
        <f>IF(HR_Data[[#This Row],[JobSatisfaction]]&lt;=2,1,0)</f>
        <v>0</v>
      </c>
      <c r="AC156" s="5">
        <f>IF(HR_Data[[#This Row],[WorkLifeBalance]]&lt;=2,1,0)</f>
        <v>0</v>
      </c>
      <c r="AD156" s="5">
        <f>IF(HR_Data[[#This Row],[MonthlyIncome]]&lt;AVERAGE(HR_Data[MonthlyIncome]),1,0)</f>
        <v>0</v>
      </c>
      <c r="AE156">
        <v>15589</v>
      </c>
      <c r="AF156">
        <v>1</v>
      </c>
      <c r="AG156" t="s">
        <v>42</v>
      </c>
      <c r="AH156" t="s">
        <v>43</v>
      </c>
      <c r="AI156">
        <v>14</v>
      </c>
      <c r="AJ156">
        <v>3</v>
      </c>
      <c r="AK156">
        <v>4</v>
      </c>
      <c r="AL156">
        <f>IF(HR_Data[[#This Row],[OverTime]]="Yes",2,0)
+IF(HR_Data[[#This Row],[WorkLifeBalance]]&lt;=2,2,0)
+IF(HR_Data[[#This Row],[MonthlyIncome]]&lt;5000,2,0)
+IF(HR_Data[[#This Row],[JobSatisfaction]]&lt;=2,1,0)
+IF(HR_Data[[#This Row],[EnvironmentSatisfaction]]&lt;=2,1,0)
+IF(HR_Data[[#This Row],[YearsAtCompany]]&lt;2,2,0)</f>
        <v>1</v>
      </c>
      <c r="AM156" t="str">
        <f>IF(HR_Data[[#This Row],[RiskScore2]]&gt;=6,"High",
IF(HR_Data[[#This Row],[RiskScore2]]&gt;=3,"Medium","Low"))</f>
        <v>Low</v>
      </c>
      <c r="AN156">
        <v>80</v>
      </c>
      <c r="AO156">
        <v>0</v>
      </c>
      <c r="AP156">
        <v>9</v>
      </c>
      <c r="AQ156">
        <v>2</v>
      </c>
      <c r="AR156">
        <v>3</v>
      </c>
      <c r="AS156">
        <v>9</v>
      </c>
      <c r="AT156">
        <v>8</v>
      </c>
      <c r="AU156">
        <v>3</v>
      </c>
      <c r="AV156">
        <v>7</v>
      </c>
    </row>
    <row r="157" spans="1:48">
      <c r="A157">
        <v>29</v>
      </c>
      <c r="B157" t="str">
        <f>IF(HR_Data[[#This Row],[Age]]&lt;25,"&lt;25",
IF(HR_Data[[#This Row],[Age]]&lt;35,"25–34",
IF(HR_Data[[#This Row],[Age]]&lt;45,"35–44",
IF(HR_Data[[#This Row],[Age]]&lt;55,"45–54","55+"))))</f>
        <v>25–34</v>
      </c>
      <c r="C157" t="s">
        <v>43</v>
      </c>
      <c r="D157">
        <f>(HR[[#This Row],[OverTimeFlag]]*3+HR[[#This Row],[LowJobSatisFlag]]*5+HR[[#This Row],[LowWLBFlag]]*4+HR[[#This Row],[LowSalaryFlag]]*3+HR[[#This Row],[LowEnviFlag]]*4+HR[[#This Row],[LowProFlag]]*1)</f>
        <v>3</v>
      </c>
      <c r="E157">
        <f>HR_Data[[#This Row],[OvertimeFlag]] + HR_Data[[#This Row],[LowSatisfactionFlag]] + HR_Data[[#This Row],[LowWorkLifeBalanceFlag]]</f>
        <v>0</v>
      </c>
      <c r="F157" t="s">
        <v>55</v>
      </c>
      <c r="G157">
        <v>1496</v>
      </c>
      <c r="H157" t="s">
        <v>45</v>
      </c>
      <c r="I157">
        <v>1</v>
      </c>
      <c r="J157" t="str">
        <f>IF(AND(HR_Data[[#This Row],[Attrition]]="Yes",HR_Data[[#This Row],[YearsAtCompany]]&lt;2),"Yes","No")</f>
        <v>No</v>
      </c>
      <c r="K157">
        <v>1</v>
      </c>
      <c r="L157" t="s">
        <v>60</v>
      </c>
      <c r="M157">
        <v>1</v>
      </c>
      <c r="N157">
        <v>208</v>
      </c>
      <c r="P157">
        <v>4</v>
      </c>
      <c r="Q157" t="s">
        <v>46</v>
      </c>
      <c r="R157">
        <v>41</v>
      </c>
      <c r="S157">
        <v>3</v>
      </c>
      <c r="T157">
        <v>2</v>
      </c>
      <c r="U157" t="s">
        <v>53</v>
      </c>
      <c r="V157">
        <v>3</v>
      </c>
      <c r="W157" t="s">
        <v>48</v>
      </c>
      <c r="X157">
        <v>4319</v>
      </c>
      <c r="Y157" t="str">
        <f>IF(AND(HR_Data[[#This Row],[OverTime]]="Yes",HR_Data[[#This Row],[JobSatisfaction]]&lt;=2,HR_Data[[#This Row],[MonthlyIncome]]&lt;AVERAGE(HR_Data[MonthlyIncome])),
"High Risk",
IF(OR(HR_Data[[#This Row],[OverTime]]="Yes",HR_Data[[#This Row],[JobSatisfaction]]&lt;=2),
"Medium Risk",
"Low Risk"))</f>
        <v>Low Risk</v>
      </c>
      <c r="Z157" t="str">
        <f>IF(HR_Data[[#This Row],[MonthlyIncome]]&lt;3000,"Low",IF(HR_Data[[#This Row],[MonthlyIncome]]&lt;7000,"Medium","High"))</f>
        <v>Medium</v>
      </c>
      <c r="AA157" s="5">
        <f>IF(HR_Data[[#This Row],[OverTime]]="Yes",1,0)</f>
        <v>0</v>
      </c>
      <c r="AB157" s="5">
        <f>IF(HR_Data[[#This Row],[JobSatisfaction]]&lt;=2,1,0)</f>
        <v>0</v>
      </c>
      <c r="AC157" s="5">
        <f>IF(HR_Data[[#This Row],[WorkLifeBalance]]&lt;=2,1,0)</f>
        <v>0</v>
      </c>
      <c r="AD157" s="5">
        <f>IF(HR_Data[[#This Row],[MonthlyIncome]]&lt;AVERAGE(HR_Data[MonthlyIncome]),1,0)</f>
        <v>1</v>
      </c>
      <c r="AE157">
        <v>26283</v>
      </c>
      <c r="AF157">
        <v>1</v>
      </c>
      <c r="AG157" t="s">
        <v>42</v>
      </c>
      <c r="AH157" t="s">
        <v>43</v>
      </c>
      <c r="AI157">
        <v>13</v>
      </c>
      <c r="AJ157">
        <v>3</v>
      </c>
      <c r="AK157">
        <v>1</v>
      </c>
      <c r="AL157">
        <f>IF(HR_Data[[#This Row],[OverTime]]="Yes",2,0)
+IF(HR_Data[[#This Row],[WorkLifeBalance]]&lt;=2,2,0)
+IF(HR_Data[[#This Row],[MonthlyIncome]]&lt;5000,2,0)
+IF(HR_Data[[#This Row],[JobSatisfaction]]&lt;=2,1,0)
+IF(HR_Data[[#This Row],[EnvironmentSatisfaction]]&lt;=2,1,0)
+IF(HR_Data[[#This Row],[YearsAtCompany]]&lt;2,2,0)</f>
        <v>2</v>
      </c>
      <c r="AM157" t="str">
        <f>IF(HR_Data[[#This Row],[RiskScore2]]&gt;=6,"High",
IF(HR_Data[[#This Row],[RiskScore2]]&gt;=3,"Medium","Low"))</f>
        <v>Low</v>
      </c>
      <c r="AN157">
        <v>80</v>
      </c>
      <c r="AO157">
        <v>1</v>
      </c>
      <c r="AP157">
        <v>10</v>
      </c>
      <c r="AQ157">
        <v>1</v>
      </c>
      <c r="AR157">
        <v>3</v>
      </c>
      <c r="AS157">
        <v>10</v>
      </c>
      <c r="AT157">
        <v>7</v>
      </c>
      <c r="AU157">
        <v>0</v>
      </c>
      <c r="AV157">
        <v>9</v>
      </c>
    </row>
    <row r="158" spans="1:48">
      <c r="A158">
        <v>51</v>
      </c>
      <c r="B158" t="str">
        <f>IF(HR_Data[[#This Row],[Age]]&lt;25,"&lt;25",
IF(HR_Data[[#This Row],[Age]]&lt;35,"25–34",
IF(HR_Data[[#This Row],[Age]]&lt;45,"35–44",
IF(HR_Data[[#This Row],[Age]]&lt;55,"45–54","55+"))))</f>
        <v>45–54</v>
      </c>
      <c r="C158" t="s">
        <v>43</v>
      </c>
      <c r="D158">
        <f>(HR[[#This Row],[OverTimeFlag]]*3+HR[[#This Row],[LowJobSatisFlag]]*5+HR[[#This Row],[LowWLBFlag]]*4+HR[[#This Row],[LowSalaryFlag]]*3+HR[[#This Row],[LowEnviFlag]]*4+HR[[#This Row],[LowProFlag]]*1)</f>
        <v>7</v>
      </c>
      <c r="E158">
        <f>HR_Data[[#This Row],[OvertimeFlag]] + HR_Data[[#This Row],[LowSatisfactionFlag]] + HR_Data[[#This Row],[LowWorkLifeBalanceFlag]]</f>
        <v>0</v>
      </c>
      <c r="F158" t="s">
        <v>36</v>
      </c>
      <c r="G158">
        <v>1169</v>
      </c>
      <c r="H158" t="s">
        <v>45</v>
      </c>
      <c r="I158">
        <v>7</v>
      </c>
      <c r="J158" t="str">
        <f>IF(AND(HR_Data[[#This Row],[Attrition]]="Yes",HR_Data[[#This Row],[YearsAtCompany]]&lt;2),"Yes","No")</f>
        <v>No</v>
      </c>
      <c r="K158">
        <v>4</v>
      </c>
      <c r="L158" t="s">
        <v>51</v>
      </c>
      <c r="M158">
        <v>1</v>
      </c>
      <c r="N158">
        <v>211</v>
      </c>
      <c r="P158">
        <v>2</v>
      </c>
      <c r="Q158" t="s">
        <v>46</v>
      </c>
      <c r="R158">
        <v>34</v>
      </c>
      <c r="S158">
        <v>2</v>
      </c>
      <c r="T158">
        <v>2</v>
      </c>
      <c r="U158" t="s">
        <v>53</v>
      </c>
      <c r="V158">
        <v>3</v>
      </c>
      <c r="W158" t="s">
        <v>48</v>
      </c>
      <c r="X158">
        <v>6132</v>
      </c>
      <c r="Y158" t="str">
        <f>IF(AND(HR_Data[[#This Row],[OverTime]]="Yes",HR_Data[[#This Row],[JobSatisfaction]]&lt;=2,HR_Data[[#This Row],[MonthlyIncome]]&lt;AVERAGE(HR_Data[MonthlyIncome])),
"High Risk",
IF(OR(HR_Data[[#This Row],[OverTime]]="Yes",HR_Data[[#This Row],[JobSatisfaction]]&lt;=2),
"Medium Risk",
"Low Risk"))</f>
        <v>Low Risk</v>
      </c>
      <c r="Z158" t="str">
        <f>IF(HR_Data[[#This Row],[MonthlyIncome]]&lt;3000,"Low",IF(HR_Data[[#This Row],[MonthlyIncome]]&lt;7000,"Medium","High"))</f>
        <v>Medium</v>
      </c>
      <c r="AA158" s="5">
        <f>IF(HR_Data[[#This Row],[OverTime]]="Yes",1,0)</f>
        <v>0</v>
      </c>
      <c r="AB158" s="5">
        <f>IF(HR_Data[[#This Row],[JobSatisfaction]]&lt;=2,1,0)</f>
        <v>0</v>
      </c>
      <c r="AC158" s="5">
        <f>IF(HR_Data[[#This Row],[WorkLifeBalance]]&lt;=2,1,0)</f>
        <v>0</v>
      </c>
      <c r="AD158" s="5">
        <f>IF(HR_Data[[#This Row],[MonthlyIncome]]&lt;AVERAGE(HR_Data[MonthlyIncome]),1,0)</f>
        <v>1</v>
      </c>
      <c r="AE158">
        <v>13983</v>
      </c>
      <c r="AF158">
        <v>2</v>
      </c>
      <c r="AG158" t="s">
        <v>42</v>
      </c>
      <c r="AH158" t="s">
        <v>43</v>
      </c>
      <c r="AI158">
        <v>17</v>
      </c>
      <c r="AJ158">
        <v>3</v>
      </c>
      <c r="AK158">
        <v>3</v>
      </c>
      <c r="AL158">
        <f>IF(HR_Data[[#This Row],[OverTime]]="Yes",2,0)
+IF(HR_Data[[#This Row],[WorkLifeBalance]]&lt;=2,2,0)
+IF(HR_Data[[#This Row],[MonthlyIncome]]&lt;5000,2,0)
+IF(HR_Data[[#This Row],[JobSatisfaction]]&lt;=2,1,0)
+IF(HR_Data[[#This Row],[EnvironmentSatisfaction]]&lt;=2,1,0)
+IF(HR_Data[[#This Row],[YearsAtCompany]]&lt;2,2,0)</f>
        <v>3</v>
      </c>
      <c r="AM158" t="str">
        <f>IF(HR_Data[[#This Row],[RiskScore2]]&gt;=6,"High",
IF(HR_Data[[#This Row],[RiskScore2]]&gt;=3,"Medium","Low"))</f>
        <v>Medium</v>
      </c>
      <c r="AN158">
        <v>80</v>
      </c>
      <c r="AO158">
        <v>0</v>
      </c>
      <c r="AP158">
        <v>10</v>
      </c>
      <c r="AQ158">
        <v>2</v>
      </c>
      <c r="AR158">
        <v>3</v>
      </c>
      <c r="AS158">
        <v>1</v>
      </c>
      <c r="AT158">
        <v>0</v>
      </c>
      <c r="AU158">
        <v>0</v>
      </c>
      <c r="AV158">
        <v>0</v>
      </c>
    </row>
    <row r="159" spans="1:48">
      <c r="A159">
        <v>58</v>
      </c>
      <c r="B159" t="str">
        <f>IF(HR_Data[[#This Row],[Age]]&lt;25,"&lt;25",
IF(HR_Data[[#This Row],[Age]]&lt;35,"25–34",
IF(HR_Data[[#This Row],[Age]]&lt;45,"35–44",
IF(HR_Data[[#This Row],[Age]]&lt;55,"45–54","55+"))))</f>
        <v>55+</v>
      </c>
      <c r="C159" t="s">
        <v>43</v>
      </c>
      <c r="D159">
        <f>(HR[[#This Row],[OverTimeFlag]]*3+HR[[#This Row],[LowJobSatisFlag]]*5+HR[[#This Row],[LowWLBFlag]]*4+HR[[#This Row],[LowSalaryFlag]]*3+HR[[#This Row],[LowEnviFlag]]*4+HR[[#This Row],[LowProFlag]]*1)</f>
        <v>19</v>
      </c>
      <c r="E159">
        <f>HR_Data[[#This Row],[OvertimeFlag]] + HR_Data[[#This Row],[LowSatisfactionFlag]] + HR_Data[[#This Row],[LowWorkLifeBalanceFlag]]</f>
        <v>3</v>
      </c>
      <c r="F159" t="s">
        <v>36</v>
      </c>
      <c r="G159">
        <v>1145</v>
      </c>
      <c r="H159" t="s">
        <v>45</v>
      </c>
      <c r="I159">
        <v>9</v>
      </c>
      <c r="J159" t="str">
        <f>IF(AND(HR_Data[[#This Row],[Attrition]]="Yes",HR_Data[[#This Row],[YearsAtCompany]]&lt;2),"Yes","No")</f>
        <v>No</v>
      </c>
      <c r="K159">
        <v>3</v>
      </c>
      <c r="L159" t="s">
        <v>51</v>
      </c>
      <c r="M159">
        <v>1</v>
      </c>
      <c r="N159">
        <v>214</v>
      </c>
      <c r="P159">
        <v>2</v>
      </c>
      <c r="Q159" t="s">
        <v>39</v>
      </c>
      <c r="R159">
        <v>75</v>
      </c>
      <c r="S159">
        <v>2</v>
      </c>
      <c r="T159">
        <v>1</v>
      </c>
      <c r="U159" t="s">
        <v>47</v>
      </c>
      <c r="V159">
        <v>2</v>
      </c>
      <c r="W159" t="s">
        <v>48</v>
      </c>
      <c r="X159">
        <v>3346</v>
      </c>
      <c r="Y159" t="str">
        <f>IF(AND(HR_Data[[#This Row],[OverTime]]="Yes",HR_Data[[#This Row],[JobSatisfaction]]&lt;=2,HR_Data[[#This Row],[MonthlyIncome]]&lt;AVERAGE(HR_Data[MonthlyIncome])),
"High Risk",
IF(OR(HR_Data[[#This Row],[OverTime]]="Yes",HR_Data[[#This Row],[JobSatisfaction]]&lt;=2),
"Medium Risk",
"Low Risk"))</f>
        <v>High Risk</v>
      </c>
      <c r="Z159" t="str">
        <f>IF(HR_Data[[#This Row],[MonthlyIncome]]&lt;3000,"Low",IF(HR_Data[[#This Row],[MonthlyIncome]]&lt;7000,"Medium","High"))</f>
        <v>Medium</v>
      </c>
      <c r="AA159" s="5">
        <f>IF(HR_Data[[#This Row],[OverTime]]="Yes",1,0)</f>
        <v>1</v>
      </c>
      <c r="AB159" s="5">
        <f>IF(HR_Data[[#This Row],[JobSatisfaction]]&lt;=2,1,0)</f>
        <v>1</v>
      </c>
      <c r="AC159" s="5">
        <f>IF(HR_Data[[#This Row],[WorkLifeBalance]]&lt;=2,1,0)</f>
        <v>1</v>
      </c>
      <c r="AD159" s="5">
        <f>IF(HR_Data[[#This Row],[MonthlyIncome]]&lt;AVERAGE(HR_Data[MonthlyIncome]),1,0)</f>
        <v>1</v>
      </c>
      <c r="AE159">
        <v>11873</v>
      </c>
      <c r="AF159">
        <v>4</v>
      </c>
      <c r="AG159" t="s">
        <v>42</v>
      </c>
      <c r="AH159" t="s">
        <v>35</v>
      </c>
      <c r="AI159">
        <v>20</v>
      </c>
      <c r="AJ159">
        <v>4</v>
      </c>
      <c r="AK159">
        <v>2</v>
      </c>
      <c r="AL159">
        <f>IF(HR_Data[[#This Row],[OverTime]]="Yes",2,0)
+IF(HR_Data[[#This Row],[WorkLifeBalance]]&lt;=2,2,0)
+IF(HR_Data[[#This Row],[MonthlyIncome]]&lt;5000,2,0)
+IF(HR_Data[[#This Row],[JobSatisfaction]]&lt;=2,1,0)
+IF(HR_Data[[#This Row],[EnvironmentSatisfaction]]&lt;=2,1,0)
+IF(HR_Data[[#This Row],[YearsAtCompany]]&lt;2,2,0)</f>
        <v>10</v>
      </c>
      <c r="AM159" t="str">
        <f>IF(HR_Data[[#This Row],[RiskScore2]]&gt;=6,"High",
IF(HR_Data[[#This Row],[RiskScore2]]&gt;=3,"Medium","Low"))</f>
        <v>High</v>
      </c>
      <c r="AN159">
        <v>80</v>
      </c>
      <c r="AO159">
        <v>1</v>
      </c>
      <c r="AP159">
        <v>9</v>
      </c>
      <c r="AQ159">
        <v>3</v>
      </c>
      <c r="AR159">
        <v>2</v>
      </c>
      <c r="AS159">
        <v>1</v>
      </c>
      <c r="AT159">
        <v>0</v>
      </c>
      <c r="AU159">
        <v>0</v>
      </c>
      <c r="AV159">
        <v>0</v>
      </c>
    </row>
    <row r="160" spans="1:48">
      <c r="A160">
        <v>40</v>
      </c>
      <c r="B160" t="str">
        <f>IF(HR_Data[[#This Row],[Age]]&lt;25,"&lt;25",
IF(HR_Data[[#This Row],[Age]]&lt;35,"25–34",
IF(HR_Data[[#This Row],[Age]]&lt;45,"35–44",
IF(HR_Data[[#This Row],[Age]]&lt;55,"45–54","55+"))))</f>
        <v>35–44</v>
      </c>
      <c r="C160" t="s">
        <v>43</v>
      </c>
      <c r="D160">
        <f>(HR[[#This Row],[OverTimeFlag]]*3+HR[[#This Row],[LowJobSatisFlag]]*5+HR[[#This Row],[LowWLBFlag]]*4+HR[[#This Row],[LowSalaryFlag]]*3+HR[[#This Row],[LowEnviFlag]]*4+HR[[#This Row],[LowProFlag]]*1)</f>
        <v>4</v>
      </c>
      <c r="E160">
        <f>HR_Data[[#This Row],[OvertimeFlag]] + HR_Data[[#This Row],[LowSatisfactionFlag]] + HR_Data[[#This Row],[LowWorkLifeBalanceFlag]]</f>
        <v>1</v>
      </c>
      <c r="F160" t="s">
        <v>36</v>
      </c>
      <c r="G160">
        <v>630</v>
      </c>
      <c r="H160" t="s">
        <v>37</v>
      </c>
      <c r="I160">
        <v>4</v>
      </c>
      <c r="J160" t="str">
        <f>IF(AND(HR_Data[[#This Row],[Attrition]]="Yes",HR_Data[[#This Row],[YearsAtCompany]]&lt;2),"Yes","No")</f>
        <v>No</v>
      </c>
      <c r="K160">
        <v>4</v>
      </c>
      <c r="L160" t="s">
        <v>59</v>
      </c>
      <c r="M160">
        <v>1</v>
      </c>
      <c r="N160">
        <v>215</v>
      </c>
      <c r="P160">
        <v>3</v>
      </c>
      <c r="Q160" t="s">
        <v>46</v>
      </c>
      <c r="R160">
        <v>67</v>
      </c>
      <c r="S160">
        <v>2</v>
      </c>
      <c r="T160">
        <v>3</v>
      </c>
      <c r="U160" t="s">
        <v>40</v>
      </c>
      <c r="V160">
        <v>4</v>
      </c>
      <c r="W160" t="s">
        <v>48</v>
      </c>
      <c r="X160">
        <v>10855</v>
      </c>
      <c r="Y160" t="str">
        <f>IF(AND(HR_Data[[#This Row],[OverTime]]="Yes",HR_Data[[#This Row],[JobSatisfaction]]&lt;=2,HR_Data[[#This Row],[MonthlyIncome]]&lt;AVERAGE(HR_Data[MonthlyIncome])),
"High Risk",
IF(OR(HR_Data[[#This Row],[OverTime]]="Yes",HR_Data[[#This Row],[JobSatisfaction]]&lt;=2),
"Medium Risk",
"Low Risk"))</f>
        <v>Low Risk</v>
      </c>
      <c r="Z160" t="str">
        <f>IF(HR_Data[[#This Row],[MonthlyIncome]]&lt;3000,"Low",IF(HR_Data[[#This Row],[MonthlyIncome]]&lt;7000,"Medium","High"))</f>
        <v>High</v>
      </c>
      <c r="AA160" s="5">
        <f>IF(HR_Data[[#This Row],[OverTime]]="Yes",1,0)</f>
        <v>0</v>
      </c>
      <c r="AB160" s="5">
        <f>IF(HR_Data[[#This Row],[JobSatisfaction]]&lt;=2,1,0)</f>
        <v>0</v>
      </c>
      <c r="AC160" s="5">
        <f>IF(HR_Data[[#This Row],[WorkLifeBalance]]&lt;=2,1,0)</f>
        <v>1</v>
      </c>
      <c r="AD160" s="5">
        <f>IF(HR_Data[[#This Row],[MonthlyIncome]]&lt;AVERAGE(HR_Data[MonthlyIncome]),1,0)</f>
        <v>0</v>
      </c>
      <c r="AE160">
        <v>8552</v>
      </c>
      <c r="AF160">
        <v>7</v>
      </c>
      <c r="AG160" t="s">
        <v>42</v>
      </c>
      <c r="AH160" t="s">
        <v>43</v>
      </c>
      <c r="AI160">
        <v>11</v>
      </c>
      <c r="AJ160">
        <v>3</v>
      </c>
      <c r="AK160">
        <v>1</v>
      </c>
      <c r="AL160">
        <f>IF(HR_Data[[#This Row],[OverTime]]="Yes",2,0)
+IF(HR_Data[[#This Row],[WorkLifeBalance]]&lt;=2,2,0)
+IF(HR_Data[[#This Row],[MonthlyIncome]]&lt;5000,2,0)
+IF(HR_Data[[#This Row],[JobSatisfaction]]&lt;=2,1,0)
+IF(HR_Data[[#This Row],[EnvironmentSatisfaction]]&lt;=2,1,0)
+IF(HR_Data[[#This Row],[YearsAtCompany]]&lt;2,2,0)</f>
        <v>2</v>
      </c>
      <c r="AM160" t="str">
        <f>IF(HR_Data[[#This Row],[RiskScore2]]&gt;=6,"High",
IF(HR_Data[[#This Row],[RiskScore2]]&gt;=3,"Medium","Low"))</f>
        <v>Low</v>
      </c>
      <c r="AN160">
        <v>80</v>
      </c>
      <c r="AO160">
        <v>1</v>
      </c>
      <c r="AP160">
        <v>15</v>
      </c>
      <c r="AQ160">
        <v>2</v>
      </c>
      <c r="AR160">
        <v>2</v>
      </c>
      <c r="AS160">
        <v>12</v>
      </c>
      <c r="AT160">
        <v>11</v>
      </c>
      <c r="AU160">
        <v>2</v>
      </c>
      <c r="AV160">
        <v>11</v>
      </c>
    </row>
    <row r="161" spans="1:48">
      <c r="A161">
        <v>34</v>
      </c>
      <c r="B161" t="str">
        <f>IF(HR_Data[[#This Row],[Age]]&lt;25,"&lt;25",
IF(HR_Data[[#This Row],[Age]]&lt;35,"25–34",
IF(HR_Data[[#This Row],[Age]]&lt;45,"35–44",
IF(HR_Data[[#This Row],[Age]]&lt;55,"45–54","55+"))))</f>
        <v>25–34</v>
      </c>
      <c r="C161" t="s">
        <v>43</v>
      </c>
      <c r="D161">
        <f>(HR[[#This Row],[OverTimeFlag]]*3+HR[[#This Row],[LowJobSatisFlag]]*5+HR[[#This Row],[LowWLBFlag]]*4+HR[[#This Row],[LowSalaryFlag]]*3+HR[[#This Row],[LowEnviFlag]]*4+HR[[#This Row],[LowProFlag]]*1)</f>
        <v>3</v>
      </c>
      <c r="E161">
        <f>HR_Data[[#This Row],[OvertimeFlag]] + HR_Data[[#This Row],[LowSatisfactionFlag]] + HR_Data[[#This Row],[LowWorkLifeBalanceFlag]]</f>
        <v>0</v>
      </c>
      <c r="F161" t="s">
        <v>44</v>
      </c>
      <c r="G161">
        <v>303</v>
      </c>
      <c r="H161" t="s">
        <v>37</v>
      </c>
      <c r="I161">
        <v>2</v>
      </c>
      <c r="J161" t="str">
        <f>IF(AND(HR_Data[[#This Row],[Attrition]]="Yes",HR_Data[[#This Row],[YearsAtCompany]]&lt;2),"Yes","No")</f>
        <v>No</v>
      </c>
      <c r="K161">
        <v>4</v>
      </c>
      <c r="L161" t="s">
        <v>59</v>
      </c>
      <c r="M161">
        <v>1</v>
      </c>
      <c r="N161">
        <v>216</v>
      </c>
      <c r="P161">
        <v>3</v>
      </c>
      <c r="Q161" t="s">
        <v>39</v>
      </c>
      <c r="R161">
        <v>75</v>
      </c>
      <c r="S161">
        <v>3</v>
      </c>
      <c r="T161">
        <v>1</v>
      </c>
      <c r="U161" t="s">
        <v>57</v>
      </c>
      <c r="V161">
        <v>3</v>
      </c>
      <c r="W161" t="s">
        <v>48</v>
      </c>
      <c r="X161">
        <v>2231</v>
      </c>
      <c r="Y161" t="str">
        <f>IF(AND(HR_Data[[#This Row],[OverTime]]="Yes",HR_Data[[#This Row],[JobSatisfaction]]&lt;=2,HR_Data[[#This Row],[MonthlyIncome]]&lt;AVERAGE(HR_Data[MonthlyIncome])),
"High Risk",
IF(OR(HR_Data[[#This Row],[OverTime]]="Yes",HR_Data[[#This Row],[JobSatisfaction]]&lt;=2),
"Medium Risk",
"Low Risk"))</f>
        <v>Low Risk</v>
      </c>
      <c r="Z161" t="str">
        <f>IF(HR_Data[[#This Row],[MonthlyIncome]]&lt;3000,"Low",IF(HR_Data[[#This Row],[MonthlyIncome]]&lt;7000,"Medium","High"))</f>
        <v>Low</v>
      </c>
      <c r="AA161" s="5">
        <f>IF(HR_Data[[#This Row],[OverTime]]="Yes",1,0)</f>
        <v>0</v>
      </c>
      <c r="AB161" s="5">
        <f>IF(HR_Data[[#This Row],[JobSatisfaction]]&lt;=2,1,0)</f>
        <v>0</v>
      </c>
      <c r="AC161" s="5">
        <f>IF(HR_Data[[#This Row],[WorkLifeBalance]]&lt;=2,1,0)</f>
        <v>0</v>
      </c>
      <c r="AD161" s="5">
        <f>IF(HR_Data[[#This Row],[MonthlyIncome]]&lt;AVERAGE(HR_Data[MonthlyIncome]),1,0)</f>
        <v>1</v>
      </c>
      <c r="AE161">
        <v>11314</v>
      </c>
      <c r="AF161">
        <v>6</v>
      </c>
      <c r="AG161" t="s">
        <v>42</v>
      </c>
      <c r="AH161" t="s">
        <v>43</v>
      </c>
      <c r="AI161">
        <v>18</v>
      </c>
      <c r="AJ161">
        <v>3</v>
      </c>
      <c r="AK161">
        <v>4</v>
      </c>
      <c r="AL161">
        <f>IF(HR_Data[[#This Row],[OverTime]]="Yes",2,0)
+IF(HR_Data[[#This Row],[WorkLifeBalance]]&lt;=2,2,0)
+IF(HR_Data[[#This Row],[MonthlyIncome]]&lt;5000,2,0)
+IF(HR_Data[[#This Row],[JobSatisfaction]]&lt;=2,1,0)
+IF(HR_Data[[#This Row],[EnvironmentSatisfaction]]&lt;=2,1,0)
+IF(HR_Data[[#This Row],[YearsAtCompany]]&lt;2,2,0)</f>
        <v>2</v>
      </c>
      <c r="AM161" t="str">
        <f>IF(HR_Data[[#This Row],[RiskScore2]]&gt;=6,"High",
IF(HR_Data[[#This Row],[RiskScore2]]&gt;=3,"Medium","Low"))</f>
        <v>Low</v>
      </c>
      <c r="AN161">
        <v>80</v>
      </c>
      <c r="AO161">
        <v>1</v>
      </c>
      <c r="AP161">
        <v>6</v>
      </c>
      <c r="AQ161">
        <v>3</v>
      </c>
      <c r="AR161">
        <v>3</v>
      </c>
      <c r="AS161">
        <v>4</v>
      </c>
      <c r="AT161">
        <v>3</v>
      </c>
      <c r="AU161">
        <v>1</v>
      </c>
      <c r="AV161">
        <v>2</v>
      </c>
    </row>
    <row r="162" spans="1:48">
      <c r="A162">
        <v>22</v>
      </c>
      <c r="B162" t="str">
        <f>IF(HR_Data[[#This Row],[Age]]&lt;25,"&lt;25",
IF(HR_Data[[#This Row],[Age]]&lt;35,"25–34",
IF(HR_Data[[#This Row],[Age]]&lt;45,"35–44",
IF(HR_Data[[#This Row],[Age]]&lt;55,"45–54","55+"))))</f>
        <v>&lt;25</v>
      </c>
      <c r="C162" t="s">
        <v>43</v>
      </c>
      <c r="D162">
        <f>(HR[[#This Row],[OverTimeFlag]]*3+HR[[#This Row],[LowJobSatisFlag]]*5+HR[[#This Row],[LowWLBFlag]]*4+HR[[#This Row],[LowSalaryFlag]]*3+HR[[#This Row],[LowEnviFlag]]*4+HR[[#This Row],[LowProFlag]]*1)</f>
        <v>3</v>
      </c>
      <c r="E162">
        <f>HR_Data[[#This Row],[OvertimeFlag]] + HR_Data[[#This Row],[LowSatisfactionFlag]] + HR_Data[[#This Row],[LowWorkLifeBalanceFlag]]</f>
        <v>0</v>
      </c>
      <c r="F162" t="s">
        <v>36</v>
      </c>
      <c r="G162">
        <v>1256</v>
      </c>
      <c r="H162" t="s">
        <v>45</v>
      </c>
      <c r="I162">
        <v>19</v>
      </c>
      <c r="J162" t="str">
        <f>IF(AND(HR_Data[[#This Row],[Attrition]]="Yes",HR_Data[[#This Row],[YearsAtCompany]]&lt;2),"Yes","No")</f>
        <v>No</v>
      </c>
      <c r="K162">
        <v>1</v>
      </c>
      <c r="L162" t="s">
        <v>51</v>
      </c>
      <c r="M162">
        <v>1</v>
      </c>
      <c r="N162">
        <v>217</v>
      </c>
      <c r="P162">
        <v>3</v>
      </c>
      <c r="Q162" t="s">
        <v>46</v>
      </c>
      <c r="R162">
        <v>80</v>
      </c>
      <c r="S162">
        <v>3</v>
      </c>
      <c r="T162">
        <v>1</v>
      </c>
      <c r="U162" t="s">
        <v>47</v>
      </c>
      <c r="V162">
        <v>4</v>
      </c>
      <c r="W162" t="s">
        <v>48</v>
      </c>
      <c r="X162">
        <v>2323</v>
      </c>
      <c r="Y162" t="str">
        <f>IF(AND(HR_Data[[#This Row],[OverTime]]="Yes",HR_Data[[#This Row],[JobSatisfaction]]&lt;=2,HR_Data[[#This Row],[MonthlyIncome]]&lt;AVERAGE(HR_Data[MonthlyIncome])),
"High Risk",
IF(OR(HR_Data[[#This Row],[OverTime]]="Yes",HR_Data[[#This Row],[JobSatisfaction]]&lt;=2),
"Medium Risk",
"Low Risk"))</f>
        <v>Low Risk</v>
      </c>
      <c r="Z162" t="str">
        <f>IF(HR_Data[[#This Row],[MonthlyIncome]]&lt;3000,"Low",IF(HR_Data[[#This Row],[MonthlyIncome]]&lt;7000,"Medium","High"))</f>
        <v>Low</v>
      </c>
      <c r="AA162" s="5">
        <f>IF(HR_Data[[#This Row],[OverTime]]="Yes",1,0)</f>
        <v>0</v>
      </c>
      <c r="AB162" s="5">
        <f>IF(HR_Data[[#This Row],[JobSatisfaction]]&lt;=2,1,0)</f>
        <v>0</v>
      </c>
      <c r="AC162" s="5">
        <f>IF(HR_Data[[#This Row],[WorkLifeBalance]]&lt;=2,1,0)</f>
        <v>0</v>
      </c>
      <c r="AD162" s="5">
        <f>IF(HR_Data[[#This Row],[MonthlyIncome]]&lt;AVERAGE(HR_Data[MonthlyIncome]),1,0)</f>
        <v>1</v>
      </c>
      <c r="AE162">
        <v>11992</v>
      </c>
      <c r="AF162">
        <v>1</v>
      </c>
      <c r="AG162" t="s">
        <v>42</v>
      </c>
      <c r="AH162" t="s">
        <v>43</v>
      </c>
      <c r="AI162">
        <v>24</v>
      </c>
      <c r="AJ162">
        <v>4</v>
      </c>
      <c r="AK162">
        <v>1</v>
      </c>
      <c r="AL162">
        <f>IF(HR_Data[[#This Row],[OverTime]]="Yes",2,0)
+IF(HR_Data[[#This Row],[WorkLifeBalance]]&lt;=2,2,0)
+IF(HR_Data[[#This Row],[MonthlyIncome]]&lt;5000,2,0)
+IF(HR_Data[[#This Row],[JobSatisfaction]]&lt;=2,1,0)
+IF(HR_Data[[#This Row],[EnvironmentSatisfaction]]&lt;=2,1,0)
+IF(HR_Data[[#This Row],[YearsAtCompany]]&lt;2,2,0)</f>
        <v>2</v>
      </c>
      <c r="AM162" t="str">
        <f>IF(HR_Data[[#This Row],[RiskScore2]]&gt;=6,"High",
IF(HR_Data[[#This Row],[RiskScore2]]&gt;=3,"Medium","Low"))</f>
        <v>Low</v>
      </c>
      <c r="AN162">
        <v>80</v>
      </c>
      <c r="AO162">
        <v>2</v>
      </c>
      <c r="AP162">
        <v>2</v>
      </c>
      <c r="AQ162">
        <v>6</v>
      </c>
      <c r="AR162">
        <v>3</v>
      </c>
      <c r="AS162">
        <v>2</v>
      </c>
      <c r="AT162">
        <v>2</v>
      </c>
      <c r="AU162">
        <v>2</v>
      </c>
      <c r="AV162">
        <v>2</v>
      </c>
    </row>
    <row r="163" spans="1:48">
      <c r="A163">
        <v>27</v>
      </c>
      <c r="B163" t="str">
        <f>IF(HR_Data[[#This Row],[Age]]&lt;25,"&lt;25",
IF(HR_Data[[#This Row],[Age]]&lt;35,"25–34",
IF(HR_Data[[#This Row],[Age]]&lt;45,"35–44",
IF(HR_Data[[#This Row],[Age]]&lt;55,"45–54","55+"))))</f>
        <v>25–34</v>
      </c>
      <c r="C163" t="s">
        <v>43</v>
      </c>
      <c r="D163">
        <f>(HR[[#This Row],[OverTimeFlag]]*3+HR[[#This Row],[LowJobSatisFlag]]*5+HR[[#This Row],[LowWLBFlag]]*4+HR[[#This Row],[LowSalaryFlag]]*3+HR[[#This Row],[LowEnviFlag]]*4+HR[[#This Row],[LowProFlag]]*1)</f>
        <v>12</v>
      </c>
      <c r="E163">
        <f>HR_Data[[#This Row],[OvertimeFlag]] + HR_Data[[#This Row],[LowSatisfactionFlag]] + HR_Data[[#This Row],[LowWorkLifeBalanceFlag]]</f>
        <v>2</v>
      </c>
      <c r="F163" t="s">
        <v>55</v>
      </c>
      <c r="G163">
        <v>691</v>
      </c>
      <c r="H163" t="s">
        <v>45</v>
      </c>
      <c r="I163">
        <v>9</v>
      </c>
      <c r="J163" t="str">
        <f>IF(AND(HR_Data[[#This Row],[Attrition]]="Yes",HR_Data[[#This Row],[YearsAtCompany]]&lt;2),"Yes","No")</f>
        <v>No</v>
      </c>
      <c r="K163">
        <v>3</v>
      </c>
      <c r="L163" t="s">
        <v>51</v>
      </c>
      <c r="M163">
        <v>1</v>
      </c>
      <c r="N163">
        <v>218</v>
      </c>
      <c r="P163">
        <v>4</v>
      </c>
      <c r="Q163" t="s">
        <v>46</v>
      </c>
      <c r="R163">
        <v>57</v>
      </c>
      <c r="S163">
        <v>3</v>
      </c>
      <c r="T163">
        <v>1</v>
      </c>
      <c r="U163" t="s">
        <v>47</v>
      </c>
      <c r="V163">
        <v>2</v>
      </c>
      <c r="W163" t="s">
        <v>52</v>
      </c>
      <c r="X163">
        <v>2024</v>
      </c>
      <c r="Y163" t="str">
        <f>IF(AND(HR_Data[[#This Row],[OverTime]]="Yes",HR_Data[[#This Row],[JobSatisfaction]]&lt;=2,HR_Data[[#This Row],[MonthlyIncome]]&lt;AVERAGE(HR_Data[MonthlyIncome])),
"High Risk",
IF(OR(HR_Data[[#This Row],[OverTime]]="Yes",HR_Data[[#This Row],[JobSatisfaction]]&lt;=2),
"Medium Risk",
"Low Risk"))</f>
        <v>Medium Risk</v>
      </c>
      <c r="Z163" t="str">
        <f>IF(HR_Data[[#This Row],[MonthlyIncome]]&lt;3000,"Low",IF(HR_Data[[#This Row],[MonthlyIncome]]&lt;7000,"Medium","High"))</f>
        <v>Low</v>
      </c>
      <c r="AA163" s="5">
        <f>IF(HR_Data[[#This Row],[OverTime]]="Yes",1,0)</f>
        <v>0</v>
      </c>
      <c r="AB163" s="5">
        <f>IF(HR_Data[[#This Row],[JobSatisfaction]]&lt;=2,1,0)</f>
        <v>1</v>
      </c>
      <c r="AC163" s="5">
        <f>IF(HR_Data[[#This Row],[WorkLifeBalance]]&lt;=2,1,0)</f>
        <v>1</v>
      </c>
      <c r="AD163" s="5">
        <f>IF(HR_Data[[#This Row],[MonthlyIncome]]&lt;AVERAGE(HR_Data[MonthlyIncome]),1,0)</f>
        <v>1</v>
      </c>
      <c r="AE163">
        <v>5970</v>
      </c>
      <c r="AF163">
        <v>6</v>
      </c>
      <c r="AG163" t="s">
        <v>42</v>
      </c>
      <c r="AH163" t="s">
        <v>43</v>
      </c>
      <c r="AI163">
        <v>18</v>
      </c>
      <c r="AJ163">
        <v>3</v>
      </c>
      <c r="AK163">
        <v>4</v>
      </c>
      <c r="AL163">
        <f>IF(HR_Data[[#This Row],[OverTime]]="Yes",2,0)
+IF(HR_Data[[#This Row],[WorkLifeBalance]]&lt;=2,2,0)
+IF(HR_Data[[#This Row],[MonthlyIncome]]&lt;5000,2,0)
+IF(HR_Data[[#This Row],[JobSatisfaction]]&lt;=2,1,0)
+IF(HR_Data[[#This Row],[EnvironmentSatisfaction]]&lt;=2,1,0)
+IF(HR_Data[[#This Row],[YearsAtCompany]]&lt;2,2,0)</f>
        <v>5</v>
      </c>
      <c r="AM163" t="str">
        <f>IF(HR_Data[[#This Row],[RiskScore2]]&gt;=6,"High",
IF(HR_Data[[#This Row],[RiskScore2]]&gt;=3,"Medium","Low"))</f>
        <v>Medium</v>
      </c>
      <c r="AN163">
        <v>80</v>
      </c>
      <c r="AO163">
        <v>1</v>
      </c>
      <c r="AP163">
        <v>6</v>
      </c>
      <c r="AQ163">
        <v>1</v>
      </c>
      <c r="AR163">
        <v>1</v>
      </c>
      <c r="AS163">
        <v>2</v>
      </c>
      <c r="AT163">
        <v>2</v>
      </c>
      <c r="AU163">
        <v>2</v>
      </c>
      <c r="AV163">
        <v>2</v>
      </c>
    </row>
    <row r="164" spans="1:48">
      <c r="A164">
        <v>28</v>
      </c>
      <c r="B164" t="str">
        <f>IF(HR_Data[[#This Row],[Age]]&lt;25,"&lt;25",
IF(HR_Data[[#This Row],[Age]]&lt;35,"25–34",
IF(HR_Data[[#This Row],[Age]]&lt;45,"35–44",
IF(HR_Data[[#This Row],[Age]]&lt;55,"45–54","55+"))))</f>
        <v>25–34</v>
      </c>
      <c r="C164" t="s">
        <v>43</v>
      </c>
      <c r="D164">
        <f>(HR[[#This Row],[OverTimeFlag]]*3+HR[[#This Row],[LowJobSatisFlag]]*5+HR[[#This Row],[LowWLBFlag]]*4+HR[[#This Row],[LowSalaryFlag]]*3+HR[[#This Row],[LowEnviFlag]]*4+HR[[#This Row],[LowProFlag]]*1)</f>
        <v>7</v>
      </c>
      <c r="E164">
        <f>HR_Data[[#This Row],[OvertimeFlag]] + HR_Data[[#This Row],[LowSatisfactionFlag]] + HR_Data[[#This Row],[LowWorkLifeBalanceFlag]]</f>
        <v>1</v>
      </c>
      <c r="F164" t="s">
        <v>36</v>
      </c>
      <c r="G164">
        <v>440</v>
      </c>
      <c r="H164" t="s">
        <v>45</v>
      </c>
      <c r="I164">
        <v>21</v>
      </c>
      <c r="J164" t="str">
        <f>IF(AND(HR_Data[[#This Row],[Attrition]]="Yes",HR_Data[[#This Row],[YearsAtCompany]]&lt;2),"Yes","No")</f>
        <v>No</v>
      </c>
      <c r="K164">
        <v>3</v>
      </c>
      <c r="L164" t="s">
        <v>51</v>
      </c>
      <c r="M164">
        <v>1</v>
      </c>
      <c r="N164">
        <v>221</v>
      </c>
      <c r="P164">
        <v>3</v>
      </c>
      <c r="Q164" t="s">
        <v>46</v>
      </c>
      <c r="R164">
        <v>42</v>
      </c>
      <c r="S164">
        <v>3</v>
      </c>
      <c r="T164">
        <v>1</v>
      </c>
      <c r="U164" t="s">
        <v>47</v>
      </c>
      <c r="V164">
        <v>4</v>
      </c>
      <c r="W164" t="s">
        <v>48</v>
      </c>
      <c r="X164">
        <v>2713</v>
      </c>
      <c r="Y164" t="str">
        <f>IF(AND(HR_Data[[#This Row],[OverTime]]="Yes",HR_Data[[#This Row],[JobSatisfaction]]&lt;=2,HR_Data[[#This Row],[MonthlyIncome]]&lt;AVERAGE(HR_Data[MonthlyIncome])),
"High Risk",
IF(OR(HR_Data[[#This Row],[OverTime]]="Yes",HR_Data[[#This Row],[JobSatisfaction]]&lt;=2),
"Medium Risk",
"Low Risk"))</f>
        <v>Low Risk</v>
      </c>
      <c r="Z164" t="str">
        <f>IF(HR_Data[[#This Row],[MonthlyIncome]]&lt;3000,"Low",IF(HR_Data[[#This Row],[MonthlyIncome]]&lt;7000,"Medium","High"))</f>
        <v>Low</v>
      </c>
      <c r="AA164" s="5">
        <f>IF(HR_Data[[#This Row],[OverTime]]="Yes",1,0)</f>
        <v>0</v>
      </c>
      <c r="AB164" s="5">
        <f>IF(HR_Data[[#This Row],[JobSatisfaction]]&lt;=2,1,0)</f>
        <v>0</v>
      </c>
      <c r="AC164" s="5">
        <f>IF(HR_Data[[#This Row],[WorkLifeBalance]]&lt;=2,1,0)</f>
        <v>1</v>
      </c>
      <c r="AD164" s="5">
        <f>IF(HR_Data[[#This Row],[MonthlyIncome]]&lt;AVERAGE(HR_Data[MonthlyIncome]),1,0)</f>
        <v>1</v>
      </c>
      <c r="AE164">
        <v>6672</v>
      </c>
      <c r="AF164">
        <v>1</v>
      </c>
      <c r="AG164" t="s">
        <v>42</v>
      </c>
      <c r="AH164" t="s">
        <v>43</v>
      </c>
      <c r="AI164">
        <v>11</v>
      </c>
      <c r="AJ164">
        <v>3</v>
      </c>
      <c r="AK164">
        <v>3</v>
      </c>
      <c r="AL164">
        <f>IF(HR_Data[[#This Row],[OverTime]]="Yes",2,0)
+IF(HR_Data[[#This Row],[WorkLifeBalance]]&lt;=2,2,0)
+IF(HR_Data[[#This Row],[MonthlyIncome]]&lt;5000,2,0)
+IF(HR_Data[[#This Row],[JobSatisfaction]]&lt;=2,1,0)
+IF(HR_Data[[#This Row],[EnvironmentSatisfaction]]&lt;=2,1,0)
+IF(HR_Data[[#This Row],[YearsAtCompany]]&lt;2,2,0)</f>
        <v>4</v>
      </c>
      <c r="AM164" t="str">
        <f>IF(HR_Data[[#This Row],[RiskScore2]]&gt;=6,"High",
IF(HR_Data[[#This Row],[RiskScore2]]&gt;=3,"Medium","Low"))</f>
        <v>Medium</v>
      </c>
      <c r="AN164">
        <v>80</v>
      </c>
      <c r="AO164">
        <v>1</v>
      </c>
      <c r="AP164">
        <v>5</v>
      </c>
      <c r="AQ164">
        <v>2</v>
      </c>
      <c r="AR164">
        <v>1</v>
      </c>
      <c r="AS164">
        <v>5</v>
      </c>
      <c r="AT164">
        <v>2</v>
      </c>
      <c r="AU164">
        <v>0</v>
      </c>
      <c r="AV164">
        <v>2</v>
      </c>
    </row>
    <row r="165" spans="1:48">
      <c r="A165">
        <v>57</v>
      </c>
      <c r="B165" t="str">
        <f>IF(HR_Data[[#This Row],[Age]]&lt;25,"&lt;25",
IF(HR_Data[[#This Row],[Age]]&lt;35,"25–34",
IF(HR_Data[[#This Row],[Age]]&lt;45,"35–44",
IF(HR_Data[[#This Row],[Age]]&lt;55,"45–54","55+"))))</f>
        <v>55+</v>
      </c>
      <c r="C165" t="s">
        <v>43</v>
      </c>
      <c r="D165">
        <f>(HR[[#This Row],[OverTimeFlag]]*3+HR[[#This Row],[LowJobSatisFlag]]*5+HR[[#This Row],[LowWLBFlag]]*4+HR[[#This Row],[LowSalaryFlag]]*3+HR[[#This Row],[LowEnviFlag]]*4+HR[[#This Row],[LowProFlag]]*1)</f>
        <v>7</v>
      </c>
      <c r="E165">
        <f>HR_Data[[#This Row],[OvertimeFlag]] + HR_Data[[#This Row],[LowSatisfactionFlag]] + HR_Data[[#This Row],[LowWorkLifeBalanceFlag]]</f>
        <v>2</v>
      </c>
      <c r="F165" t="s">
        <v>36</v>
      </c>
      <c r="G165">
        <v>334</v>
      </c>
      <c r="H165" t="s">
        <v>45</v>
      </c>
      <c r="I165">
        <v>24</v>
      </c>
      <c r="J165" t="str">
        <f>IF(AND(HR_Data[[#This Row],[Attrition]]="Yes",HR_Data[[#This Row],[YearsAtCompany]]&lt;2),"Yes","No")</f>
        <v>No</v>
      </c>
      <c r="K165">
        <v>2</v>
      </c>
      <c r="L165" t="s">
        <v>38</v>
      </c>
      <c r="M165">
        <v>1</v>
      </c>
      <c r="N165">
        <v>223</v>
      </c>
      <c r="P165">
        <v>3</v>
      </c>
      <c r="Q165" t="s">
        <v>46</v>
      </c>
      <c r="R165">
        <v>83</v>
      </c>
      <c r="S165">
        <v>4</v>
      </c>
      <c r="T165">
        <v>3</v>
      </c>
      <c r="U165" t="s">
        <v>54</v>
      </c>
      <c r="V165">
        <v>4</v>
      </c>
      <c r="W165" t="s">
        <v>52</v>
      </c>
      <c r="X165">
        <v>9439</v>
      </c>
      <c r="Y165" t="str">
        <f>IF(AND(HR_Data[[#This Row],[OverTime]]="Yes",HR_Data[[#This Row],[JobSatisfaction]]&lt;=2,HR_Data[[#This Row],[MonthlyIncome]]&lt;AVERAGE(HR_Data[MonthlyIncome])),
"High Risk",
IF(OR(HR_Data[[#This Row],[OverTime]]="Yes",HR_Data[[#This Row],[JobSatisfaction]]&lt;=2),
"Medium Risk",
"Low Risk"))</f>
        <v>Medium Risk</v>
      </c>
      <c r="Z165" t="str">
        <f>IF(HR_Data[[#This Row],[MonthlyIncome]]&lt;3000,"Low",IF(HR_Data[[#This Row],[MonthlyIncome]]&lt;7000,"Medium","High"))</f>
        <v>High</v>
      </c>
      <c r="AA165" s="5">
        <f>IF(HR_Data[[#This Row],[OverTime]]="Yes",1,0)</f>
        <v>1</v>
      </c>
      <c r="AB165" s="5">
        <f>IF(HR_Data[[#This Row],[JobSatisfaction]]&lt;=2,1,0)</f>
        <v>0</v>
      </c>
      <c r="AC165" s="5">
        <f>IF(HR_Data[[#This Row],[WorkLifeBalance]]&lt;=2,1,0)</f>
        <v>1</v>
      </c>
      <c r="AD165" s="5">
        <f>IF(HR_Data[[#This Row],[MonthlyIncome]]&lt;AVERAGE(HR_Data[MonthlyIncome]),1,0)</f>
        <v>0</v>
      </c>
      <c r="AE165">
        <v>23402</v>
      </c>
      <c r="AF165">
        <v>3</v>
      </c>
      <c r="AG165" t="s">
        <v>42</v>
      </c>
      <c r="AH165" t="s">
        <v>35</v>
      </c>
      <c r="AI165">
        <v>16</v>
      </c>
      <c r="AJ165">
        <v>3</v>
      </c>
      <c r="AK165">
        <v>2</v>
      </c>
      <c r="AL165">
        <f>IF(HR_Data[[#This Row],[OverTime]]="Yes",2,0)
+IF(HR_Data[[#This Row],[WorkLifeBalance]]&lt;=2,2,0)
+IF(HR_Data[[#This Row],[MonthlyIncome]]&lt;5000,2,0)
+IF(HR_Data[[#This Row],[JobSatisfaction]]&lt;=2,1,0)
+IF(HR_Data[[#This Row],[EnvironmentSatisfaction]]&lt;=2,1,0)
+IF(HR_Data[[#This Row],[YearsAtCompany]]&lt;2,2,0)</f>
        <v>4</v>
      </c>
      <c r="AM165" t="str">
        <f>IF(HR_Data[[#This Row],[RiskScore2]]&gt;=6,"High",
IF(HR_Data[[#This Row],[RiskScore2]]&gt;=3,"Medium","Low"))</f>
        <v>Medium</v>
      </c>
      <c r="AN165">
        <v>80</v>
      </c>
      <c r="AO165">
        <v>1</v>
      </c>
      <c r="AP165">
        <v>12</v>
      </c>
      <c r="AQ165">
        <v>2</v>
      </c>
      <c r="AR165">
        <v>1</v>
      </c>
      <c r="AS165">
        <v>5</v>
      </c>
      <c r="AT165">
        <v>3</v>
      </c>
      <c r="AU165">
        <v>1</v>
      </c>
      <c r="AV165">
        <v>4</v>
      </c>
    </row>
    <row r="166" spans="1:48">
      <c r="A166">
        <v>27</v>
      </c>
      <c r="B166" t="str">
        <f>IF(HR_Data[[#This Row],[Age]]&lt;25,"&lt;25",
IF(HR_Data[[#This Row],[Age]]&lt;35,"25–34",
IF(HR_Data[[#This Row],[Age]]&lt;45,"35–44",
IF(HR_Data[[#This Row],[Age]]&lt;55,"45–54","55+"))))</f>
        <v>25–34</v>
      </c>
      <c r="C166" t="s">
        <v>43</v>
      </c>
      <c r="D166">
        <f>(HR[[#This Row],[OverTimeFlag]]*3+HR[[#This Row],[LowJobSatisFlag]]*5+HR[[#This Row],[LowWLBFlag]]*4+HR[[#This Row],[LowSalaryFlag]]*3+HR[[#This Row],[LowEnviFlag]]*4+HR[[#This Row],[LowProFlag]]*1)</f>
        <v>10</v>
      </c>
      <c r="E166">
        <f>HR_Data[[#This Row],[OvertimeFlag]] + HR_Data[[#This Row],[LowSatisfactionFlag]] + HR_Data[[#This Row],[LowWorkLifeBalanceFlag]]</f>
        <v>2</v>
      </c>
      <c r="F166" t="s">
        <v>55</v>
      </c>
      <c r="G166">
        <v>1450</v>
      </c>
      <c r="H166" t="s">
        <v>45</v>
      </c>
      <c r="I166">
        <v>3</v>
      </c>
      <c r="J166" t="str">
        <f>IF(AND(HR_Data[[#This Row],[Attrition]]="Yes",HR_Data[[#This Row],[YearsAtCompany]]&lt;2),"Yes","No")</f>
        <v>No</v>
      </c>
      <c r="K166">
        <v>3</v>
      </c>
      <c r="L166" t="s">
        <v>51</v>
      </c>
      <c r="M166">
        <v>1</v>
      </c>
      <c r="N166">
        <v>224</v>
      </c>
      <c r="P166">
        <v>3</v>
      </c>
      <c r="Q166" t="s">
        <v>46</v>
      </c>
      <c r="R166">
        <v>79</v>
      </c>
      <c r="S166">
        <v>2</v>
      </c>
      <c r="T166">
        <v>1</v>
      </c>
      <c r="U166" t="s">
        <v>47</v>
      </c>
      <c r="V166">
        <v>3</v>
      </c>
      <c r="W166" t="s">
        <v>52</v>
      </c>
      <c r="X166">
        <v>2566</v>
      </c>
      <c r="Y166" t="str">
        <f>IF(AND(HR_Data[[#This Row],[OverTime]]="Yes",HR_Data[[#This Row],[JobSatisfaction]]&lt;=2,HR_Data[[#This Row],[MonthlyIncome]]&lt;AVERAGE(HR_Data[MonthlyIncome])),
"High Risk",
IF(OR(HR_Data[[#This Row],[OverTime]]="Yes",HR_Data[[#This Row],[JobSatisfaction]]&lt;=2),
"Medium Risk",
"Low Risk"))</f>
        <v>Medium Risk</v>
      </c>
      <c r="Z166" t="str">
        <f>IF(HR_Data[[#This Row],[MonthlyIncome]]&lt;3000,"Low",IF(HR_Data[[#This Row],[MonthlyIncome]]&lt;7000,"Medium","High"))</f>
        <v>Low</v>
      </c>
      <c r="AA166" s="5">
        <f>IF(HR_Data[[#This Row],[OverTime]]="Yes",1,0)</f>
        <v>1</v>
      </c>
      <c r="AB166" s="5">
        <f>IF(HR_Data[[#This Row],[JobSatisfaction]]&lt;=2,1,0)</f>
        <v>0</v>
      </c>
      <c r="AC166" s="5">
        <f>IF(HR_Data[[#This Row],[WorkLifeBalance]]&lt;=2,1,0)</f>
        <v>1</v>
      </c>
      <c r="AD166" s="5">
        <f>IF(HR_Data[[#This Row],[MonthlyIncome]]&lt;AVERAGE(HR_Data[MonthlyIncome]),1,0)</f>
        <v>1</v>
      </c>
      <c r="AE166">
        <v>25326</v>
      </c>
      <c r="AF166">
        <v>1</v>
      </c>
      <c r="AG166" t="s">
        <v>42</v>
      </c>
      <c r="AH166" t="s">
        <v>35</v>
      </c>
      <c r="AI166">
        <v>15</v>
      </c>
      <c r="AJ166">
        <v>3</v>
      </c>
      <c r="AK166">
        <v>4</v>
      </c>
      <c r="AL166">
        <f>IF(HR_Data[[#This Row],[OverTime]]="Yes",2,0)
+IF(HR_Data[[#This Row],[WorkLifeBalance]]&lt;=2,2,0)
+IF(HR_Data[[#This Row],[MonthlyIncome]]&lt;5000,2,0)
+IF(HR_Data[[#This Row],[JobSatisfaction]]&lt;=2,1,0)
+IF(HR_Data[[#This Row],[EnvironmentSatisfaction]]&lt;=2,1,0)
+IF(HR_Data[[#This Row],[YearsAtCompany]]&lt;2,2,0)</f>
        <v>8</v>
      </c>
      <c r="AM166" t="str">
        <f>IF(HR_Data[[#This Row],[RiskScore2]]&gt;=6,"High",
IF(HR_Data[[#This Row],[RiskScore2]]&gt;=3,"Medium","Low"))</f>
        <v>High</v>
      </c>
      <c r="AN166">
        <v>80</v>
      </c>
      <c r="AO166">
        <v>1</v>
      </c>
      <c r="AP166">
        <v>1</v>
      </c>
      <c r="AQ166">
        <v>2</v>
      </c>
      <c r="AR166">
        <v>2</v>
      </c>
      <c r="AS166">
        <v>1</v>
      </c>
      <c r="AT166">
        <v>1</v>
      </c>
      <c r="AU166">
        <v>0</v>
      </c>
      <c r="AV166">
        <v>1</v>
      </c>
    </row>
    <row r="167" spans="1:48">
      <c r="A167">
        <v>50</v>
      </c>
      <c r="B167" t="str">
        <f>IF(HR_Data[[#This Row],[Age]]&lt;25,"&lt;25",
IF(HR_Data[[#This Row],[Age]]&lt;35,"25–34",
IF(HR_Data[[#This Row],[Age]]&lt;45,"35–44",
IF(HR_Data[[#This Row],[Age]]&lt;55,"45–54","55+"))))</f>
        <v>45–54</v>
      </c>
      <c r="C167" t="s">
        <v>43</v>
      </c>
      <c r="D167">
        <f>(HR[[#This Row],[OverTimeFlag]]*3+HR[[#This Row],[LowJobSatisFlag]]*5+HR[[#This Row],[LowWLBFlag]]*4+HR[[#This Row],[LowSalaryFlag]]*3+HR[[#This Row],[LowEnviFlag]]*4+HR[[#This Row],[LowProFlag]]*1)</f>
        <v>5</v>
      </c>
      <c r="E167">
        <f>HR_Data[[#This Row],[OvertimeFlag]] + HR_Data[[#This Row],[LowSatisfactionFlag]] + HR_Data[[#This Row],[LowWorkLifeBalanceFlag]]</f>
        <v>1</v>
      </c>
      <c r="F167" t="s">
        <v>36</v>
      </c>
      <c r="G167">
        <v>1452</v>
      </c>
      <c r="H167" t="s">
        <v>45</v>
      </c>
      <c r="I167">
        <v>11</v>
      </c>
      <c r="J167" t="str">
        <f>IF(AND(HR_Data[[#This Row],[Attrition]]="Yes",HR_Data[[#This Row],[YearsAtCompany]]&lt;2),"Yes","No")</f>
        <v>No</v>
      </c>
      <c r="K167">
        <v>3</v>
      </c>
      <c r="L167" t="s">
        <v>38</v>
      </c>
      <c r="M167">
        <v>1</v>
      </c>
      <c r="N167">
        <v>226</v>
      </c>
      <c r="P167">
        <v>3</v>
      </c>
      <c r="Q167" t="s">
        <v>39</v>
      </c>
      <c r="R167">
        <v>53</v>
      </c>
      <c r="S167">
        <v>3</v>
      </c>
      <c r="T167">
        <v>5</v>
      </c>
      <c r="U167" t="s">
        <v>56</v>
      </c>
      <c r="V167">
        <v>2</v>
      </c>
      <c r="W167" t="s">
        <v>41</v>
      </c>
      <c r="X167">
        <v>19926</v>
      </c>
      <c r="Y167" t="str">
        <f>IF(AND(HR_Data[[#This Row],[OverTime]]="Yes",HR_Data[[#This Row],[JobSatisfaction]]&lt;=2,HR_Data[[#This Row],[MonthlyIncome]]&lt;AVERAGE(HR_Data[MonthlyIncome])),
"High Risk",
IF(OR(HR_Data[[#This Row],[OverTime]]="Yes",HR_Data[[#This Row],[JobSatisfaction]]&lt;=2),
"Medium Risk",
"Low Risk"))</f>
        <v>Medium Risk</v>
      </c>
      <c r="Z167" t="str">
        <f>IF(HR_Data[[#This Row],[MonthlyIncome]]&lt;3000,"Low",IF(HR_Data[[#This Row],[MonthlyIncome]]&lt;7000,"Medium","High"))</f>
        <v>High</v>
      </c>
      <c r="AA167" s="5">
        <f>IF(HR_Data[[#This Row],[OverTime]]="Yes",1,0)</f>
        <v>0</v>
      </c>
      <c r="AB167" s="5">
        <f>IF(HR_Data[[#This Row],[JobSatisfaction]]&lt;=2,1,0)</f>
        <v>1</v>
      </c>
      <c r="AC167" s="5">
        <f>IF(HR_Data[[#This Row],[WorkLifeBalance]]&lt;=2,1,0)</f>
        <v>0</v>
      </c>
      <c r="AD167" s="5">
        <f>IF(HR_Data[[#This Row],[MonthlyIncome]]&lt;AVERAGE(HR_Data[MonthlyIncome]),1,0)</f>
        <v>0</v>
      </c>
      <c r="AE167">
        <v>17053</v>
      </c>
      <c r="AF167">
        <v>3</v>
      </c>
      <c r="AG167" t="s">
        <v>42</v>
      </c>
      <c r="AH167" t="s">
        <v>43</v>
      </c>
      <c r="AI167">
        <v>15</v>
      </c>
      <c r="AJ167">
        <v>3</v>
      </c>
      <c r="AK167">
        <v>2</v>
      </c>
      <c r="AL167">
        <f>IF(HR_Data[[#This Row],[OverTime]]="Yes",2,0)
+IF(HR_Data[[#This Row],[WorkLifeBalance]]&lt;=2,2,0)
+IF(HR_Data[[#This Row],[MonthlyIncome]]&lt;5000,2,0)
+IF(HR_Data[[#This Row],[JobSatisfaction]]&lt;=2,1,0)
+IF(HR_Data[[#This Row],[EnvironmentSatisfaction]]&lt;=2,1,0)
+IF(HR_Data[[#This Row],[YearsAtCompany]]&lt;2,2,0)</f>
        <v>1</v>
      </c>
      <c r="AM167" t="str">
        <f>IF(HR_Data[[#This Row],[RiskScore2]]&gt;=6,"High",
IF(HR_Data[[#This Row],[RiskScore2]]&gt;=3,"Medium","Low"))</f>
        <v>Low</v>
      </c>
      <c r="AN167">
        <v>80</v>
      </c>
      <c r="AO167">
        <v>0</v>
      </c>
      <c r="AP167">
        <v>21</v>
      </c>
      <c r="AQ167">
        <v>5</v>
      </c>
      <c r="AR167">
        <v>3</v>
      </c>
      <c r="AS167">
        <v>5</v>
      </c>
      <c r="AT167">
        <v>4</v>
      </c>
      <c r="AU167">
        <v>4</v>
      </c>
      <c r="AV167">
        <v>4</v>
      </c>
    </row>
    <row r="168" spans="1:48">
      <c r="A168">
        <v>41</v>
      </c>
      <c r="B168" t="str">
        <f>IF(HR_Data[[#This Row],[Age]]&lt;25,"&lt;25",
IF(HR_Data[[#This Row],[Age]]&lt;35,"25–34",
IF(HR_Data[[#This Row],[Age]]&lt;45,"35–44",
IF(HR_Data[[#This Row],[Age]]&lt;55,"45–54","55+"))))</f>
        <v>35–44</v>
      </c>
      <c r="C168" t="s">
        <v>43</v>
      </c>
      <c r="D168">
        <f>(HR[[#This Row],[OverTimeFlag]]*3+HR[[#This Row],[LowJobSatisFlag]]*5+HR[[#This Row],[LowWLBFlag]]*4+HR[[#This Row],[LowSalaryFlag]]*3+HR[[#This Row],[LowEnviFlag]]*4+HR[[#This Row],[LowProFlag]]*1)</f>
        <v>7</v>
      </c>
      <c r="E168">
        <f>HR_Data[[#This Row],[OvertimeFlag]] + HR_Data[[#This Row],[LowSatisfactionFlag]] + HR_Data[[#This Row],[LowWorkLifeBalanceFlag]]</f>
        <v>0</v>
      </c>
      <c r="F168" t="s">
        <v>36</v>
      </c>
      <c r="G168">
        <v>465</v>
      </c>
      <c r="H168" t="s">
        <v>45</v>
      </c>
      <c r="I168">
        <v>14</v>
      </c>
      <c r="J168" t="str">
        <f>IF(AND(HR_Data[[#This Row],[Attrition]]="Yes",HR_Data[[#This Row],[YearsAtCompany]]&lt;2),"Yes","No")</f>
        <v>No</v>
      </c>
      <c r="K168">
        <v>3</v>
      </c>
      <c r="L168" t="s">
        <v>38</v>
      </c>
      <c r="M168">
        <v>1</v>
      </c>
      <c r="N168">
        <v>227</v>
      </c>
      <c r="P168">
        <v>1</v>
      </c>
      <c r="Q168" t="s">
        <v>46</v>
      </c>
      <c r="R168">
        <v>56</v>
      </c>
      <c r="S168">
        <v>3</v>
      </c>
      <c r="T168">
        <v>1</v>
      </c>
      <c r="U168" t="s">
        <v>47</v>
      </c>
      <c r="V168">
        <v>3</v>
      </c>
      <c r="W168" t="s">
        <v>52</v>
      </c>
      <c r="X168">
        <v>2451</v>
      </c>
      <c r="Y168" t="str">
        <f>IF(AND(HR_Data[[#This Row],[OverTime]]="Yes",HR_Data[[#This Row],[JobSatisfaction]]&lt;=2,HR_Data[[#This Row],[MonthlyIncome]]&lt;AVERAGE(HR_Data[MonthlyIncome])),
"High Risk",
IF(OR(HR_Data[[#This Row],[OverTime]]="Yes",HR_Data[[#This Row],[JobSatisfaction]]&lt;=2),
"Medium Risk",
"Low Risk"))</f>
        <v>Low Risk</v>
      </c>
      <c r="Z168" t="str">
        <f>IF(HR_Data[[#This Row],[MonthlyIncome]]&lt;3000,"Low",IF(HR_Data[[#This Row],[MonthlyIncome]]&lt;7000,"Medium","High"))</f>
        <v>Low</v>
      </c>
      <c r="AA168" s="5">
        <f>IF(HR_Data[[#This Row],[OverTime]]="Yes",1,0)</f>
        <v>0</v>
      </c>
      <c r="AB168" s="5">
        <f>IF(HR_Data[[#This Row],[JobSatisfaction]]&lt;=2,1,0)</f>
        <v>0</v>
      </c>
      <c r="AC168" s="5">
        <f>IF(HR_Data[[#This Row],[WorkLifeBalance]]&lt;=2,1,0)</f>
        <v>0</v>
      </c>
      <c r="AD168" s="5">
        <f>IF(HR_Data[[#This Row],[MonthlyIncome]]&lt;AVERAGE(HR_Data[MonthlyIncome]),1,0)</f>
        <v>1</v>
      </c>
      <c r="AE168">
        <v>4609</v>
      </c>
      <c r="AF168">
        <v>4</v>
      </c>
      <c r="AG168" t="s">
        <v>42</v>
      </c>
      <c r="AH168" t="s">
        <v>43</v>
      </c>
      <c r="AI168">
        <v>12</v>
      </c>
      <c r="AJ168">
        <v>3</v>
      </c>
      <c r="AK168">
        <v>1</v>
      </c>
      <c r="AL168">
        <f>IF(HR_Data[[#This Row],[OverTime]]="Yes",2,0)
+IF(HR_Data[[#This Row],[WorkLifeBalance]]&lt;=2,2,0)
+IF(HR_Data[[#This Row],[MonthlyIncome]]&lt;5000,2,0)
+IF(HR_Data[[#This Row],[JobSatisfaction]]&lt;=2,1,0)
+IF(HR_Data[[#This Row],[EnvironmentSatisfaction]]&lt;=2,1,0)
+IF(HR_Data[[#This Row],[YearsAtCompany]]&lt;2,2,0)</f>
        <v>3</v>
      </c>
      <c r="AM168" t="str">
        <f>IF(HR_Data[[#This Row],[RiskScore2]]&gt;=6,"High",
IF(HR_Data[[#This Row],[RiskScore2]]&gt;=3,"Medium","Low"))</f>
        <v>Medium</v>
      </c>
      <c r="AN168">
        <v>80</v>
      </c>
      <c r="AO168">
        <v>1</v>
      </c>
      <c r="AP168">
        <v>13</v>
      </c>
      <c r="AQ168">
        <v>2</v>
      </c>
      <c r="AR168">
        <v>3</v>
      </c>
      <c r="AS168">
        <v>9</v>
      </c>
      <c r="AT168">
        <v>8</v>
      </c>
      <c r="AU168">
        <v>1</v>
      </c>
      <c r="AV168">
        <v>8</v>
      </c>
    </row>
    <row r="169" spans="1:48">
      <c r="A169">
        <v>30</v>
      </c>
      <c r="B169" t="str">
        <f>IF(HR_Data[[#This Row],[Age]]&lt;25,"&lt;25",
IF(HR_Data[[#This Row],[Age]]&lt;35,"25–34",
IF(HR_Data[[#This Row],[Age]]&lt;45,"35–44",
IF(HR_Data[[#This Row],[Age]]&lt;55,"45–54","55+"))))</f>
        <v>25–34</v>
      </c>
      <c r="C169" t="s">
        <v>43</v>
      </c>
      <c r="D169">
        <f>(HR[[#This Row],[OverTimeFlag]]*3+HR[[#This Row],[LowJobSatisFlag]]*5+HR[[#This Row],[LowWLBFlag]]*4+HR[[#This Row],[LowSalaryFlag]]*3+HR[[#This Row],[LowEnviFlag]]*4+HR[[#This Row],[LowProFlag]]*1)</f>
        <v>5</v>
      </c>
      <c r="E169">
        <f>HR_Data[[#This Row],[OvertimeFlag]] + HR_Data[[#This Row],[LowSatisfactionFlag]] + HR_Data[[#This Row],[LowWorkLifeBalanceFlag]]</f>
        <v>0</v>
      </c>
      <c r="F169" t="s">
        <v>36</v>
      </c>
      <c r="G169">
        <v>1339</v>
      </c>
      <c r="H169" t="s">
        <v>37</v>
      </c>
      <c r="I169">
        <v>5</v>
      </c>
      <c r="J169" t="str">
        <f>IF(AND(HR_Data[[#This Row],[Attrition]]="Yes",HR_Data[[#This Row],[YearsAtCompany]]&lt;2),"Yes","No")</f>
        <v>No</v>
      </c>
      <c r="K169">
        <v>3</v>
      </c>
      <c r="L169" t="s">
        <v>38</v>
      </c>
      <c r="M169">
        <v>1</v>
      </c>
      <c r="N169">
        <v>228</v>
      </c>
      <c r="P169">
        <v>2</v>
      </c>
      <c r="Q169" t="s">
        <v>39</v>
      </c>
      <c r="R169">
        <v>41</v>
      </c>
      <c r="S169">
        <v>3</v>
      </c>
      <c r="T169">
        <v>3</v>
      </c>
      <c r="U169" t="s">
        <v>40</v>
      </c>
      <c r="V169">
        <v>4</v>
      </c>
      <c r="W169" t="s">
        <v>48</v>
      </c>
      <c r="X169">
        <v>9419</v>
      </c>
      <c r="Y169" t="str">
        <f>IF(AND(HR_Data[[#This Row],[OverTime]]="Yes",HR_Data[[#This Row],[JobSatisfaction]]&lt;=2,HR_Data[[#This Row],[MonthlyIncome]]&lt;AVERAGE(HR_Data[MonthlyIncome])),
"High Risk",
IF(OR(HR_Data[[#This Row],[OverTime]]="Yes",HR_Data[[#This Row],[JobSatisfaction]]&lt;=2),
"Medium Risk",
"Low Risk"))</f>
        <v>Low Risk</v>
      </c>
      <c r="Z169" t="str">
        <f>IF(HR_Data[[#This Row],[MonthlyIncome]]&lt;3000,"Low",IF(HR_Data[[#This Row],[MonthlyIncome]]&lt;7000,"Medium","High"))</f>
        <v>High</v>
      </c>
      <c r="AA169" s="5">
        <f>IF(HR_Data[[#This Row],[OverTime]]="Yes",1,0)</f>
        <v>0</v>
      </c>
      <c r="AB169" s="5">
        <f>IF(HR_Data[[#This Row],[JobSatisfaction]]&lt;=2,1,0)</f>
        <v>0</v>
      </c>
      <c r="AC169" s="5">
        <f>IF(HR_Data[[#This Row],[WorkLifeBalance]]&lt;=2,1,0)</f>
        <v>0</v>
      </c>
      <c r="AD169" s="5">
        <f>IF(HR_Data[[#This Row],[MonthlyIncome]]&lt;AVERAGE(HR_Data[MonthlyIncome]),1,0)</f>
        <v>0</v>
      </c>
      <c r="AE169">
        <v>8053</v>
      </c>
      <c r="AF169">
        <v>2</v>
      </c>
      <c r="AG169" t="s">
        <v>42</v>
      </c>
      <c r="AH169" t="s">
        <v>43</v>
      </c>
      <c r="AI169">
        <v>12</v>
      </c>
      <c r="AJ169">
        <v>3</v>
      </c>
      <c r="AK169">
        <v>3</v>
      </c>
      <c r="AL169">
        <f>IF(HR_Data[[#This Row],[OverTime]]="Yes",2,0)
+IF(HR_Data[[#This Row],[WorkLifeBalance]]&lt;=2,2,0)
+IF(HR_Data[[#This Row],[MonthlyIncome]]&lt;5000,2,0)
+IF(HR_Data[[#This Row],[JobSatisfaction]]&lt;=2,1,0)
+IF(HR_Data[[#This Row],[EnvironmentSatisfaction]]&lt;=2,1,0)
+IF(HR_Data[[#This Row],[YearsAtCompany]]&lt;2,2,0)</f>
        <v>1</v>
      </c>
      <c r="AM169" t="str">
        <f>IF(HR_Data[[#This Row],[RiskScore2]]&gt;=6,"High",
IF(HR_Data[[#This Row],[RiskScore2]]&gt;=3,"Medium","Low"))</f>
        <v>Low</v>
      </c>
      <c r="AN169">
        <v>80</v>
      </c>
      <c r="AO169">
        <v>1</v>
      </c>
      <c r="AP169">
        <v>12</v>
      </c>
      <c r="AQ169">
        <v>2</v>
      </c>
      <c r="AR169">
        <v>3</v>
      </c>
      <c r="AS169">
        <v>10</v>
      </c>
      <c r="AT169">
        <v>9</v>
      </c>
      <c r="AU169">
        <v>7</v>
      </c>
      <c r="AV169">
        <v>4</v>
      </c>
    </row>
    <row r="170" spans="1:48">
      <c r="A170">
        <v>38</v>
      </c>
      <c r="B170" t="str">
        <f>IF(HR_Data[[#This Row],[Age]]&lt;25,"&lt;25",
IF(HR_Data[[#This Row],[Age]]&lt;35,"25–34",
IF(HR_Data[[#This Row],[Age]]&lt;45,"35–44",
IF(HR_Data[[#This Row],[Age]]&lt;55,"45–54","55+"))))</f>
        <v>35–44</v>
      </c>
      <c r="C170" t="s">
        <v>43</v>
      </c>
      <c r="D170">
        <f>(HR[[#This Row],[OverTimeFlag]]*3+HR[[#This Row],[LowJobSatisFlag]]*5+HR[[#This Row],[LowWLBFlag]]*4+HR[[#This Row],[LowSalaryFlag]]*3+HR[[#This Row],[LowEnviFlag]]*4+HR[[#This Row],[LowProFlag]]*1)</f>
        <v>4</v>
      </c>
      <c r="E170">
        <f>HR_Data[[#This Row],[OvertimeFlag]] + HR_Data[[#This Row],[LowSatisfactionFlag]] + HR_Data[[#This Row],[LowWorkLifeBalanceFlag]]</f>
        <v>0</v>
      </c>
      <c r="F170" t="s">
        <v>36</v>
      </c>
      <c r="G170">
        <v>702</v>
      </c>
      <c r="H170" t="s">
        <v>37</v>
      </c>
      <c r="I170">
        <v>1</v>
      </c>
      <c r="J170" t="str">
        <f>IF(AND(HR_Data[[#This Row],[Attrition]]="Yes",HR_Data[[#This Row],[YearsAtCompany]]&lt;2),"Yes","No")</f>
        <v>No</v>
      </c>
      <c r="K170">
        <v>4</v>
      </c>
      <c r="L170" t="s">
        <v>38</v>
      </c>
      <c r="M170">
        <v>1</v>
      </c>
      <c r="N170">
        <v>230</v>
      </c>
      <c r="P170">
        <v>1</v>
      </c>
      <c r="Q170" t="s">
        <v>39</v>
      </c>
      <c r="R170">
        <v>59</v>
      </c>
      <c r="S170">
        <v>2</v>
      </c>
      <c r="T170">
        <v>2</v>
      </c>
      <c r="U170" t="s">
        <v>40</v>
      </c>
      <c r="V170">
        <v>4</v>
      </c>
      <c r="W170" t="s">
        <v>41</v>
      </c>
      <c r="X170">
        <v>8686</v>
      </c>
      <c r="Y170" t="str">
        <f>IF(AND(HR_Data[[#This Row],[OverTime]]="Yes",HR_Data[[#This Row],[JobSatisfaction]]&lt;=2,HR_Data[[#This Row],[MonthlyIncome]]&lt;AVERAGE(HR_Data[MonthlyIncome])),
"High Risk",
IF(OR(HR_Data[[#This Row],[OverTime]]="Yes",HR_Data[[#This Row],[JobSatisfaction]]&lt;=2),
"Medium Risk",
"Low Risk"))</f>
        <v>Low Risk</v>
      </c>
      <c r="Z170" t="str">
        <f>IF(HR_Data[[#This Row],[MonthlyIncome]]&lt;3000,"Low",IF(HR_Data[[#This Row],[MonthlyIncome]]&lt;7000,"Medium","High"))</f>
        <v>High</v>
      </c>
      <c r="AA170" s="5">
        <f>IF(HR_Data[[#This Row],[OverTime]]="Yes",1,0)</f>
        <v>0</v>
      </c>
      <c r="AB170" s="5">
        <f>IF(HR_Data[[#This Row],[JobSatisfaction]]&lt;=2,1,0)</f>
        <v>0</v>
      </c>
      <c r="AC170" s="5">
        <f>IF(HR_Data[[#This Row],[WorkLifeBalance]]&lt;=2,1,0)</f>
        <v>0</v>
      </c>
      <c r="AD170" s="5">
        <f>IF(HR_Data[[#This Row],[MonthlyIncome]]&lt;AVERAGE(HR_Data[MonthlyIncome]),1,0)</f>
        <v>0</v>
      </c>
      <c r="AE170">
        <v>12930</v>
      </c>
      <c r="AF170">
        <v>4</v>
      </c>
      <c r="AG170" t="s">
        <v>42</v>
      </c>
      <c r="AH170" t="s">
        <v>43</v>
      </c>
      <c r="AI170">
        <v>22</v>
      </c>
      <c r="AJ170">
        <v>4</v>
      </c>
      <c r="AK170">
        <v>3</v>
      </c>
      <c r="AL170">
        <f>IF(HR_Data[[#This Row],[OverTime]]="Yes",2,0)
+IF(HR_Data[[#This Row],[WorkLifeBalance]]&lt;=2,2,0)
+IF(HR_Data[[#This Row],[MonthlyIncome]]&lt;5000,2,0)
+IF(HR_Data[[#This Row],[JobSatisfaction]]&lt;=2,1,0)
+IF(HR_Data[[#This Row],[EnvironmentSatisfaction]]&lt;=2,1,0)
+IF(HR_Data[[#This Row],[YearsAtCompany]]&lt;2,2,0)</f>
        <v>1</v>
      </c>
      <c r="AM170" t="str">
        <f>IF(HR_Data[[#This Row],[RiskScore2]]&gt;=6,"High",
IF(HR_Data[[#This Row],[RiskScore2]]&gt;=3,"Medium","Low"))</f>
        <v>Low</v>
      </c>
      <c r="AN170">
        <v>80</v>
      </c>
      <c r="AO170">
        <v>0</v>
      </c>
      <c r="AP170">
        <v>12</v>
      </c>
      <c r="AQ170">
        <v>2</v>
      </c>
      <c r="AR170">
        <v>4</v>
      </c>
      <c r="AS170">
        <v>8</v>
      </c>
      <c r="AT170">
        <v>3</v>
      </c>
      <c r="AU170">
        <v>0</v>
      </c>
      <c r="AV170">
        <v>7</v>
      </c>
    </row>
    <row r="171" spans="1:48">
      <c r="A171">
        <v>32</v>
      </c>
      <c r="B171" t="str">
        <f>IF(HR_Data[[#This Row],[Age]]&lt;25,"&lt;25",
IF(HR_Data[[#This Row],[Age]]&lt;35,"25–34",
IF(HR_Data[[#This Row],[Age]]&lt;45,"35–44",
IF(HR_Data[[#This Row],[Age]]&lt;55,"45–54","55+"))))</f>
        <v>25–34</v>
      </c>
      <c r="C171" t="s">
        <v>43</v>
      </c>
      <c r="D171">
        <f>(HR[[#This Row],[OverTimeFlag]]*3+HR[[#This Row],[LowJobSatisFlag]]*5+HR[[#This Row],[LowWLBFlag]]*4+HR[[#This Row],[LowSalaryFlag]]*3+HR[[#This Row],[LowEnviFlag]]*4+HR[[#This Row],[LowProFlag]]*1)</f>
        <v>3</v>
      </c>
      <c r="E171">
        <f>HR_Data[[#This Row],[OvertimeFlag]] + HR_Data[[#This Row],[LowSatisfactionFlag]] + HR_Data[[#This Row],[LowWorkLifeBalanceFlag]]</f>
        <v>0</v>
      </c>
      <c r="F171" t="s">
        <v>36</v>
      </c>
      <c r="G171">
        <v>120</v>
      </c>
      <c r="H171" t="s">
        <v>45</v>
      </c>
      <c r="I171">
        <v>6</v>
      </c>
      <c r="J171" t="str">
        <f>IF(AND(HR_Data[[#This Row],[Attrition]]="Yes",HR_Data[[#This Row],[YearsAtCompany]]&lt;2),"Yes","No")</f>
        <v>No</v>
      </c>
      <c r="K171">
        <v>5</v>
      </c>
      <c r="L171" t="s">
        <v>38</v>
      </c>
      <c r="M171">
        <v>1</v>
      </c>
      <c r="N171">
        <v>231</v>
      </c>
      <c r="P171">
        <v>3</v>
      </c>
      <c r="Q171" t="s">
        <v>46</v>
      </c>
      <c r="R171">
        <v>43</v>
      </c>
      <c r="S171">
        <v>3</v>
      </c>
      <c r="T171">
        <v>1</v>
      </c>
      <c r="U171" t="s">
        <v>47</v>
      </c>
      <c r="V171">
        <v>3</v>
      </c>
      <c r="W171" t="s">
        <v>41</v>
      </c>
      <c r="X171">
        <v>3038</v>
      </c>
      <c r="Y171" t="str">
        <f>IF(AND(HR_Data[[#This Row],[OverTime]]="Yes",HR_Data[[#This Row],[JobSatisfaction]]&lt;=2,HR_Data[[#This Row],[MonthlyIncome]]&lt;AVERAGE(HR_Data[MonthlyIncome])),
"High Risk",
IF(OR(HR_Data[[#This Row],[OverTime]]="Yes",HR_Data[[#This Row],[JobSatisfaction]]&lt;=2),
"Medium Risk",
"Low Risk"))</f>
        <v>Low Risk</v>
      </c>
      <c r="Z171" t="str">
        <f>IF(HR_Data[[#This Row],[MonthlyIncome]]&lt;3000,"Low",IF(HR_Data[[#This Row],[MonthlyIncome]]&lt;7000,"Medium","High"))</f>
        <v>Medium</v>
      </c>
      <c r="AA171" s="5">
        <f>IF(HR_Data[[#This Row],[OverTime]]="Yes",1,0)</f>
        <v>0</v>
      </c>
      <c r="AB171" s="5">
        <f>IF(HR_Data[[#This Row],[JobSatisfaction]]&lt;=2,1,0)</f>
        <v>0</v>
      </c>
      <c r="AC171" s="5">
        <f>IF(HR_Data[[#This Row],[WorkLifeBalance]]&lt;=2,1,0)</f>
        <v>0</v>
      </c>
      <c r="AD171" s="5">
        <f>IF(HR_Data[[#This Row],[MonthlyIncome]]&lt;AVERAGE(HR_Data[MonthlyIncome]),1,0)</f>
        <v>1</v>
      </c>
      <c r="AE171">
        <v>12430</v>
      </c>
      <c r="AF171">
        <v>3</v>
      </c>
      <c r="AG171" t="s">
        <v>42</v>
      </c>
      <c r="AH171" t="s">
        <v>43</v>
      </c>
      <c r="AI171">
        <v>20</v>
      </c>
      <c r="AJ171">
        <v>4</v>
      </c>
      <c r="AK171">
        <v>1</v>
      </c>
      <c r="AL171">
        <f>IF(HR_Data[[#This Row],[OverTime]]="Yes",2,0)
+IF(HR_Data[[#This Row],[WorkLifeBalance]]&lt;=2,2,0)
+IF(HR_Data[[#This Row],[MonthlyIncome]]&lt;5000,2,0)
+IF(HR_Data[[#This Row],[JobSatisfaction]]&lt;=2,1,0)
+IF(HR_Data[[#This Row],[EnvironmentSatisfaction]]&lt;=2,1,0)
+IF(HR_Data[[#This Row],[YearsAtCompany]]&lt;2,2,0)</f>
        <v>2</v>
      </c>
      <c r="AM171" t="str">
        <f>IF(HR_Data[[#This Row],[RiskScore2]]&gt;=6,"High",
IF(HR_Data[[#This Row],[RiskScore2]]&gt;=3,"Medium","Low"))</f>
        <v>Low</v>
      </c>
      <c r="AN171">
        <v>80</v>
      </c>
      <c r="AO171">
        <v>0</v>
      </c>
      <c r="AP171">
        <v>8</v>
      </c>
      <c r="AQ171">
        <v>2</v>
      </c>
      <c r="AR171">
        <v>3</v>
      </c>
      <c r="AS171">
        <v>5</v>
      </c>
      <c r="AT171">
        <v>4</v>
      </c>
      <c r="AU171">
        <v>1</v>
      </c>
      <c r="AV171">
        <v>4</v>
      </c>
    </row>
    <row r="172" spans="1:48">
      <c r="A172">
        <v>27</v>
      </c>
      <c r="B172" t="str">
        <f>IF(HR_Data[[#This Row],[Age]]&lt;25,"&lt;25",
IF(HR_Data[[#This Row],[Age]]&lt;35,"25–34",
IF(HR_Data[[#This Row],[Age]]&lt;45,"35–44",
IF(HR_Data[[#This Row],[Age]]&lt;55,"45–54","55+"))))</f>
        <v>25–34</v>
      </c>
      <c r="C172" t="s">
        <v>43</v>
      </c>
      <c r="D172">
        <f>(HR[[#This Row],[OverTimeFlag]]*3+HR[[#This Row],[LowJobSatisFlag]]*5+HR[[#This Row],[LowWLBFlag]]*4+HR[[#This Row],[LowSalaryFlag]]*3+HR[[#This Row],[LowEnviFlag]]*4+HR[[#This Row],[LowProFlag]]*1)</f>
        <v>15</v>
      </c>
      <c r="E172">
        <f>HR_Data[[#This Row],[OvertimeFlag]] + HR_Data[[#This Row],[LowSatisfactionFlag]] + HR_Data[[#This Row],[LowWorkLifeBalanceFlag]]</f>
        <v>3</v>
      </c>
      <c r="F172" t="s">
        <v>36</v>
      </c>
      <c r="G172">
        <v>1157</v>
      </c>
      <c r="H172" t="s">
        <v>45</v>
      </c>
      <c r="I172">
        <v>17</v>
      </c>
      <c r="J172" t="str">
        <f>IF(AND(HR_Data[[#This Row],[Attrition]]="Yes",HR_Data[[#This Row],[YearsAtCompany]]&lt;2),"Yes","No")</f>
        <v>No</v>
      </c>
      <c r="K172">
        <v>3</v>
      </c>
      <c r="L172" t="s">
        <v>60</v>
      </c>
      <c r="M172">
        <v>1</v>
      </c>
      <c r="N172">
        <v>233</v>
      </c>
      <c r="P172">
        <v>3</v>
      </c>
      <c r="Q172" t="s">
        <v>46</v>
      </c>
      <c r="R172">
        <v>51</v>
      </c>
      <c r="S172">
        <v>3</v>
      </c>
      <c r="T172">
        <v>1</v>
      </c>
      <c r="U172" t="s">
        <v>47</v>
      </c>
      <c r="V172">
        <v>2</v>
      </c>
      <c r="W172" t="s">
        <v>48</v>
      </c>
      <c r="X172">
        <v>3058</v>
      </c>
      <c r="Y172" t="str">
        <f>IF(AND(HR_Data[[#This Row],[OverTime]]="Yes",HR_Data[[#This Row],[JobSatisfaction]]&lt;=2,HR_Data[[#This Row],[MonthlyIncome]]&lt;AVERAGE(HR_Data[MonthlyIncome])),
"High Risk",
IF(OR(HR_Data[[#This Row],[OverTime]]="Yes",HR_Data[[#This Row],[JobSatisfaction]]&lt;=2),
"Medium Risk",
"Low Risk"))</f>
        <v>High Risk</v>
      </c>
      <c r="Z172" t="str">
        <f>IF(HR_Data[[#This Row],[MonthlyIncome]]&lt;3000,"Low",IF(HR_Data[[#This Row],[MonthlyIncome]]&lt;7000,"Medium","High"))</f>
        <v>Medium</v>
      </c>
      <c r="AA172" s="5">
        <f>IF(HR_Data[[#This Row],[OverTime]]="Yes",1,0)</f>
        <v>1</v>
      </c>
      <c r="AB172" s="5">
        <f>IF(HR_Data[[#This Row],[JobSatisfaction]]&lt;=2,1,0)</f>
        <v>1</v>
      </c>
      <c r="AC172" s="5">
        <f>IF(HR_Data[[#This Row],[WorkLifeBalance]]&lt;=2,1,0)</f>
        <v>1</v>
      </c>
      <c r="AD172" s="5">
        <f>IF(HR_Data[[#This Row],[MonthlyIncome]]&lt;AVERAGE(HR_Data[MonthlyIncome]),1,0)</f>
        <v>1</v>
      </c>
      <c r="AE172">
        <v>13364</v>
      </c>
      <c r="AF172">
        <v>0</v>
      </c>
      <c r="AG172" t="s">
        <v>42</v>
      </c>
      <c r="AH172" t="s">
        <v>35</v>
      </c>
      <c r="AI172">
        <v>16</v>
      </c>
      <c r="AJ172">
        <v>3</v>
      </c>
      <c r="AK172">
        <v>4</v>
      </c>
      <c r="AL172">
        <f>IF(HR_Data[[#This Row],[OverTime]]="Yes",2,0)
+IF(HR_Data[[#This Row],[WorkLifeBalance]]&lt;=2,2,0)
+IF(HR_Data[[#This Row],[MonthlyIncome]]&lt;5000,2,0)
+IF(HR_Data[[#This Row],[JobSatisfaction]]&lt;=2,1,0)
+IF(HR_Data[[#This Row],[EnvironmentSatisfaction]]&lt;=2,1,0)
+IF(HR_Data[[#This Row],[YearsAtCompany]]&lt;2,2,0)</f>
        <v>7</v>
      </c>
      <c r="AM172" t="str">
        <f>IF(HR_Data[[#This Row],[RiskScore2]]&gt;=6,"High",
IF(HR_Data[[#This Row],[RiskScore2]]&gt;=3,"Medium","Low"))</f>
        <v>High</v>
      </c>
      <c r="AN172">
        <v>80</v>
      </c>
      <c r="AO172">
        <v>1</v>
      </c>
      <c r="AP172">
        <v>6</v>
      </c>
      <c r="AQ172">
        <v>3</v>
      </c>
      <c r="AR172">
        <v>2</v>
      </c>
      <c r="AS172">
        <v>5</v>
      </c>
      <c r="AT172">
        <v>2</v>
      </c>
      <c r="AU172">
        <v>1</v>
      </c>
      <c r="AV172">
        <v>1</v>
      </c>
    </row>
    <row r="173" spans="1:48">
      <c r="A173">
        <v>19</v>
      </c>
      <c r="B173" t="str">
        <f>IF(HR_Data[[#This Row],[Age]]&lt;25,"&lt;25",
IF(HR_Data[[#This Row],[Age]]&lt;35,"25–34",
IF(HR_Data[[#This Row],[Age]]&lt;45,"35–44",
IF(HR_Data[[#This Row],[Age]]&lt;55,"45–54","55+"))))</f>
        <v>&lt;25</v>
      </c>
      <c r="C173" t="s">
        <v>35</v>
      </c>
      <c r="D173">
        <f>(HR[[#This Row],[OverTimeFlag]]*3+HR[[#This Row],[LowJobSatisFlag]]*5+HR[[#This Row],[LowWLBFlag]]*4+HR[[#This Row],[LowSalaryFlag]]*3+HR[[#This Row],[LowEnviFlag]]*4+HR[[#This Row],[LowProFlag]]*1)</f>
        <v>8</v>
      </c>
      <c r="E173">
        <f>HR_Data[[#This Row],[OvertimeFlag]] + HR_Data[[#This Row],[LowSatisfactionFlag]] + HR_Data[[#This Row],[LowWorkLifeBalanceFlag]]</f>
        <v>1</v>
      </c>
      <c r="F173" t="s">
        <v>44</v>
      </c>
      <c r="G173">
        <v>602</v>
      </c>
      <c r="H173" t="s">
        <v>37</v>
      </c>
      <c r="I173">
        <v>1</v>
      </c>
      <c r="J173" t="str">
        <f>IF(AND(HR_Data[[#This Row],[Attrition]]="Yes",HR_Data[[#This Row],[YearsAtCompany]]&lt;2),"Yes","No")</f>
        <v>Yes</v>
      </c>
      <c r="K173">
        <v>1</v>
      </c>
      <c r="L173" t="s">
        <v>60</v>
      </c>
      <c r="M173">
        <v>1</v>
      </c>
      <c r="N173">
        <v>235</v>
      </c>
      <c r="P173">
        <v>3</v>
      </c>
      <c r="Q173" t="s">
        <v>39</v>
      </c>
      <c r="R173">
        <v>100</v>
      </c>
      <c r="S173">
        <v>1</v>
      </c>
      <c r="T173">
        <v>1</v>
      </c>
      <c r="U173" t="s">
        <v>57</v>
      </c>
      <c r="V173">
        <v>1</v>
      </c>
      <c r="W173" t="s">
        <v>41</v>
      </c>
      <c r="X173">
        <v>2325</v>
      </c>
      <c r="Y173" t="str">
        <f>IF(AND(HR_Data[[#This Row],[OverTime]]="Yes",HR_Data[[#This Row],[JobSatisfaction]]&lt;=2,HR_Data[[#This Row],[MonthlyIncome]]&lt;AVERAGE(HR_Data[MonthlyIncome])),
"High Risk",
IF(OR(HR_Data[[#This Row],[OverTime]]="Yes",HR_Data[[#This Row],[JobSatisfaction]]&lt;=2),
"Medium Risk",
"Low Risk"))</f>
        <v>Medium Risk</v>
      </c>
      <c r="Z173" t="str">
        <f>IF(HR_Data[[#This Row],[MonthlyIncome]]&lt;3000,"Low",IF(HR_Data[[#This Row],[MonthlyIncome]]&lt;7000,"Medium","High"))</f>
        <v>Low</v>
      </c>
      <c r="AA173" s="5">
        <f>IF(HR_Data[[#This Row],[OverTime]]="Yes",1,0)</f>
        <v>0</v>
      </c>
      <c r="AB173" s="5">
        <f>IF(HR_Data[[#This Row],[JobSatisfaction]]&lt;=2,1,0)</f>
        <v>1</v>
      </c>
      <c r="AC173" s="5">
        <f>IF(HR_Data[[#This Row],[WorkLifeBalance]]&lt;=2,1,0)</f>
        <v>0</v>
      </c>
      <c r="AD173" s="5">
        <f>IF(HR_Data[[#This Row],[MonthlyIncome]]&lt;AVERAGE(HR_Data[MonthlyIncome]),1,0)</f>
        <v>1</v>
      </c>
      <c r="AE173">
        <v>20989</v>
      </c>
      <c r="AF173">
        <v>0</v>
      </c>
      <c r="AG173" t="s">
        <v>42</v>
      </c>
      <c r="AH173" t="s">
        <v>43</v>
      </c>
      <c r="AI173">
        <v>21</v>
      </c>
      <c r="AJ173">
        <v>4</v>
      </c>
      <c r="AK173">
        <v>1</v>
      </c>
      <c r="AL173">
        <f>IF(HR_Data[[#This Row],[OverTime]]="Yes",2,0)
+IF(HR_Data[[#This Row],[WorkLifeBalance]]&lt;=2,2,0)
+IF(HR_Data[[#This Row],[MonthlyIncome]]&lt;5000,2,0)
+IF(HR_Data[[#This Row],[JobSatisfaction]]&lt;=2,1,0)
+IF(HR_Data[[#This Row],[EnvironmentSatisfaction]]&lt;=2,1,0)
+IF(HR_Data[[#This Row],[YearsAtCompany]]&lt;2,2,0)</f>
        <v>5</v>
      </c>
      <c r="AM173" t="str">
        <f>IF(HR_Data[[#This Row],[RiskScore2]]&gt;=6,"High",
IF(HR_Data[[#This Row],[RiskScore2]]&gt;=3,"Medium","Low"))</f>
        <v>Medium</v>
      </c>
      <c r="AN173">
        <v>80</v>
      </c>
      <c r="AO173">
        <v>0</v>
      </c>
      <c r="AP173">
        <v>1</v>
      </c>
      <c r="AQ173">
        <v>5</v>
      </c>
      <c r="AR173">
        <v>4</v>
      </c>
      <c r="AS173">
        <v>0</v>
      </c>
      <c r="AT173">
        <v>0</v>
      </c>
      <c r="AU173">
        <v>0</v>
      </c>
      <c r="AV173">
        <v>0</v>
      </c>
    </row>
    <row r="174" spans="1:48">
      <c r="A174">
        <v>36</v>
      </c>
      <c r="B174" t="str">
        <f>IF(HR_Data[[#This Row],[Age]]&lt;25,"&lt;25",
IF(HR_Data[[#This Row],[Age]]&lt;35,"25–34",
IF(HR_Data[[#This Row],[Age]]&lt;45,"35–44",
IF(HR_Data[[#This Row],[Age]]&lt;55,"45–54","55+"))))</f>
        <v>35–44</v>
      </c>
      <c r="C174" t="s">
        <v>43</v>
      </c>
      <c r="D174">
        <f>(HR[[#This Row],[OverTimeFlag]]*3+HR[[#This Row],[LowJobSatisFlag]]*5+HR[[#This Row],[LowWLBFlag]]*4+HR[[#This Row],[LowSalaryFlag]]*3+HR[[#This Row],[LowEnviFlag]]*4+HR[[#This Row],[LowProFlag]]*1)</f>
        <v>13</v>
      </c>
      <c r="E174">
        <f>HR_Data[[#This Row],[OvertimeFlag]] + HR_Data[[#This Row],[LowSatisfactionFlag]] + HR_Data[[#This Row],[LowWorkLifeBalanceFlag]]</f>
        <v>2</v>
      </c>
      <c r="F174" t="s">
        <v>44</v>
      </c>
      <c r="G174">
        <v>1480</v>
      </c>
      <c r="H174" t="s">
        <v>45</v>
      </c>
      <c r="I174">
        <v>3</v>
      </c>
      <c r="J174" t="str">
        <f>IF(AND(HR_Data[[#This Row],[Attrition]]="Yes",HR_Data[[#This Row],[YearsAtCompany]]&lt;2),"Yes","No")</f>
        <v>No</v>
      </c>
      <c r="K174">
        <v>2</v>
      </c>
      <c r="L174" t="s">
        <v>51</v>
      </c>
      <c r="M174">
        <v>1</v>
      </c>
      <c r="N174">
        <v>238</v>
      </c>
      <c r="P174">
        <v>4</v>
      </c>
      <c r="Q174" t="s">
        <v>46</v>
      </c>
      <c r="R174">
        <v>30</v>
      </c>
      <c r="S174">
        <v>3</v>
      </c>
      <c r="T174">
        <v>1</v>
      </c>
      <c r="U174" t="s">
        <v>50</v>
      </c>
      <c r="V174">
        <v>2</v>
      </c>
      <c r="W174" t="s">
        <v>41</v>
      </c>
      <c r="X174">
        <v>2088</v>
      </c>
      <c r="Y174" t="str">
        <f>IF(AND(HR_Data[[#This Row],[OverTime]]="Yes",HR_Data[[#This Row],[JobSatisfaction]]&lt;=2,HR_Data[[#This Row],[MonthlyIncome]]&lt;AVERAGE(HR_Data[MonthlyIncome])),
"High Risk",
IF(OR(HR_Data[[#This Row],[OverTime]]="Yes",HR_Data[[#This Row],[JobSatisfaction]]&lt;=2),
"Medium Risk",
"Low Risk"))</f>
        <v>Medium Risk</v>
      </c>
      <c r="Z174" t="str">
        <f>IF(HR_Data[[#This Row],[MonthlyIncome]]&lt;3000,"Low",IF(HR_Data[[#This Row],[MonthlyIncome]]&lt;7000,"Medium","High"))</f>
        <v>Low</v>
      </c>
      <c r="AA174" s="5">
        <f>IF(HR_Data[[#This Row],[OverTime]]="Yes",1,0)</f>
        <v>0</v>
      </c>
      <c r="AB174" s="5">
        <f>IF(HR_Data[[#This Row],[JobSatisfaction]]&lt;=2,1,0)</f>
        <v>1</v>
      </c>
      <c r="AC174" s="5">
        <f>IF(HR_Data[[#This Row],[WorkLifeBalance]]&lt;=2,1,0)</f>
        <v>1</v>
      </c>
      <c r="AD174" s="5">
        <f>IF(HR_Data[[#This Row],[MonthlyIncome]]&lt;AVERAGE(HR_Data[MonthlyIncome]),1,0)</f>
        <v>1</v>
      </c>
      <c r="AE174">
        <v>15062</v>
      </c>
      <c r="AF174">
        <v>4</v>
      </c>
      <c r="AG174" t="s">
        <v>42</v>
      </c>
      <c r="AH174" t="s">
        <v>43</v>
      </c>
      <c r="AI174">
        <v>12</v>
      </c>
      <c r="AJ174">
        <v>3</v>
      </c>
      <c r="AK174">
        <v>3</v>
      </c>
      <c r="AL174">
        <f>IF(HR_Data[[#This Row],[OverTime]]="Yes",2,0)
+IF(HR_Data[[#This Row],[WorkLifeBalance]]&lt;=2,2,0)
+IF(HR_Data[[#This Row],[MonthlyIncome]]&lt;5000,2,0)
+IF(HR_Data[[#This Row],[JobSatisfaction]]&lt;=2,1,0)
+IF(HR_Data[[#This Row],[EnvironmentSatisfaction]]&lt;=2,1,0)
+IF(HR_Data[[#This Row],[YearsAtCompany]]&lt;2,2,0)</f>
        <v>5</v>
      </c>
      <c r="AM174" t="str">
        <f>IF(HR_Data[[#This Row],[RiskScore2]]&gt;=6,"High",
IF(HR_Data[[#This Row],[RiskScore2]]&gt;=3,"Medium","Low"))</f>
        <v>Medium</v>
      </c>
      <c r="AN174">
        <v>80</v>
      </c>
      <c r="AO174">
        <v>0</v>
      </c>
      <c r="AP174">
        <v>13</v>
      </c>
      <c r="AQ174">
        <v>3</v>
      </c>
      <c r="AR174">
        <v>2</v>
      </c>
      <c r="AS174">
        <v>8</v>
      </c>
      <c r="AT174">
        <v>7</v>
      </c>
      <c r="AU174">
        <v>7</v>
      </c>
      <c r="AV174">
        <v>2</v>
      </c>
    </row>
    <row r="175" spans="1:48">
      <c r="A175">
        <v>30</v>
      </c>
      <c r="B175" t="str">
        <f>IF(HR_Data[[#This Row],[Age]]&lt;25,"&lt;25",
IF(HR_Data[[#This Row],[Age]]&lt;35,"25–34",
IF(HR_Data[[#This Row],[Age]]&lt;45,"35–44",
IF(HR_Data[[#This Row],[Age]]&lt;55,"45–54","55+"))))</f>
        <v>25–34</v>
      </c>
      <c r="C175" t="s">
        <v>43</v>
      </c>
      <c r="D175">
        <f>(HR[[#This Row],[OverTimeFlag]]*3+HR[[#This Row],[LowJobSatisFlag]]*5+HR[[#This Row],[LowWLBFlag]]*4+HR[[#This Row],[LowSalaryFlag]]*3+HR[[#This Row],[LowEnviFlag]]*4+HR[[#This Row],[LowProFlag]]*1)</f>
        <v>9</v>
      </c>
      <c r="E175">
        <f>HR_Data[[#This Row],[OvertimeFlag]] + HR_Data[[#This Row],[LowSatisfactionFlag]] + HR_Data[[#This Row],[LowWorkLifeBalanceFlag]]</f>
        <v>1</v>
      </c>
      <c r="F175" t="s">
        <v>55</v>
      </c>
      <c r="G175">
        <v>111</v>
      </c>
      <c r="H175" t="s">
        <v>45</v>
      </c>
      <c r="I175">
        <v>9</v>
      </c>
      <c r="J175" t="str">
        <f>IF(AND(HR_Data[[#This Row],[Attrition]]="Yes",HR_Data[[#This Row],[YearsAtCompany]]&lt;2),"Yes","No")</f>
        <v>No</v>
      </c>
      <c r="K175">
        <v>3</v>
      </c>
      <c r="L175" t="s">
        <v>51</v>
      </c>
      <c r="M175">
        <v>1</v>
      </c>
      <c r="N175">
        <v>239</v>
      </c>
      <c r="P175">
        <v>3</v>
      </c>
      <c r="Q175" t="s">
        <v>46</v>
      </c>
      <c r="R175">
        <v>66</v>
      </c>
      <c r="S175">
        <v>3</v>
      </c>
      <c r="T175">
        <v>2</v>
      </c>
      <c r="U175" t="s">
        <v>50</v>
      </c>
      <c r="V175">
        <v>1</v>
      </c>
      <c r="W175" t="s">
        <v>52</v>
      </c>
      <c r="X175">
        <v>3072</v>
      </c>
      <c r="Y175" t="str">
        <f>IF(AND(HR_Data[[#This Row],[OverTime]]="Yes",HR_Data[[#This Row],[JobSatisfaction]]&lt;=2,HR_Data[[#This Row],[MonthlyIncome]]&lt;AVERAGE(HR_Data[MonthlyIncome])),
"High Risk",
IF(OR(HR_Data[[#This Row],[OverTime]]="Yes",HR_Data[[#This Row],[JobSatisfaction]]&lt;=2),
"Medium Risk",
"Low Risk"))</f>
        <v>Medium Risk</v>
      </c>
      <c r="Z175" t="str">
        <f>IF(HR_Data[[#This Row],[MonthlyIncome]]&lt;3000,"Low",IF(HR_Data[[#This Row],[MonthlyIncome]]&lt;7000,"Medium","High"))</f>
        <v>Medium</v>
      </c>
      <c r="AA175" s="5">
        <f>IF(HR_Data[[#This Row],[OverTime]]="Yes",1,0)</f>
        <v>0</v>
      </c>
      <c r="AB175" s="5">
        <f>IF(HR_Data[[#This Row],[JobSatisfaction]]&lt;=2,1,0)</f>
        <v>1</v>
      </c>
      <c r="AC175" s="5">
        <f>IF(HR_Data[[#This Row],[WorkLifeBalance]]&lt;=2,1,0)</f>
        <v>0</v>
      </c>
      <c r="AD175" s="5">
        <f>IF(HR_Data[[#This Row],[MonthlyIncome]]&lt;AVERAGE(HR_Data[MonthlyIncome]),1,0)</f>
        <v>1</v>
      </c>
      <c r="AE175">
        <v>11012</v>
      </c>
      <c r="AF175">
        <v>1</v>
      </c>
      <c r="AG175" t="s">
        <v>42</v>
      </c>
      <c r="AH175" t="s">
        <v>43</v>
      </c>
      <c r="AI175">
        <v>11</v>
      </c>
      <c r="AJ175">
        <v>3</v>
      </c>
      <c r="AK175">
        <v>3</v>
      </c>
      <c r="AL175">
        <f>IF(HR_Data[[#This Row],[OverTime]]="Yes",2,0)
+IF(HR_Data[[#This Row],[WorkLifeBalance]]&lt;=2,2,0)
+IF(HR_Data[[#This Row],[MonthlyIncome]]&lt;5000,2,0)
+IF(HR_Data[[#This Row],[JobSatisfaction]]&lt;=2,1,0)
+IF(HR_Data[[#This Row],[EnvironmentSatisfaction]]&lt;=2,1,0)
+IF(HR_Data[[#This Row],[YearsAtCompany]]&lt;2,2,0)</f>
        <v>3</v>
      </c>
      <c r="AM175" t="str">
        <f>IF(HR_Data[[#This Row],[RiskScore2]]&gt;=6,"High",
IF(HR_Data[[#This Row],[RiskScore2]]&gt;=3,"Medium","Low"))</f>
        <v>Medium</v>
      </c>
      <c r="AN175">
        <v>80</v>
      </c>
      <c r="AO175">
        <v>2</v>
      </c>
      <c r="AP175">
        <v>12</v>
      </c>
      <c r="AQ175">
        <v>4</v>
      </c>
      <c r="AR175">
        <v>3</v>
      </c>
      <c r="AS175">
        <v>12</v>
      </c>
      <c r="AT175">
        <v>9</v>
      </c>
      <c r="AU175">
        <v>6</v>
      </c>
      <c r="AV175">
        <v>10</v>
      </c>
    </row>
    <row r="176" spans="1:48">
      <c r="A176">
        <v>45</v>
      </c>
      <c r="B176" t="str">
        <f>IF(HR_Data[[#This Row],[Age]]&lt;25,"&lt;25",
IF(HR_Data[[#This Row],[Age]]&lt;35,"25–34",
IF(HR_Data[[#This Row],[Age]]&lt;45,"35–44",
IF(HR_Data[[#This Row],[Age]]&lt;55,"45–54","55+"))))</f>
        <v>45–54</v>
      </c>
      <c r="C176" t="s">
        <v>43</v>
      </c>
      <c r="D176">
        <f>(HR[[#This Row],[OverTimeFlag]]*3+HR[[#This Row],[LowJobSatisFlag]]*5+HR[[#This Row],[LowWLBFlag]]*4+HR[[#This Row],[LowSalaryFlag]]*3+HR[[#This Row],[LowEnviFlag]]*4+HR[[#This Row],[LowProFlag]]*1)</f>
        <v>11</v>
      </c>
      <c r="E176">
        <f>HR_Data[[#This Row],[OvertimeFlag]] + HR_Data[[#This Row],[LowSatisfactionFlag]] + HR_Data[[#This Row],[LowWorkLifeBalanceFlag]]</f>
        <v>2</v>
      </c>
      <c r="F176" t="s">
        <v>36</v>
      </c>
      <c r="G176">
        <v>1268</v>
      </c>
      <c r="H176" t="s">
        <v>37</v>
      </c>
      <c r="I176">
        <v>4</v>
      </c>
      <c r="J176" t="str">
        <f>IF(AND(HR_Data[[#This Row],[Attrition]]="Yes",HR_Data[[#This Row],[YearsAtCompany]]&lt;2),"Yes","No")</f>
        <v>No</v>
      </c>
      <c r="K176">
        <v>2</v>
      </c>
      <c r="L176" t="s">
        <v>38</v>
      </c>
      <c r="M176">
        <v>1</v>
      </c>
      <c r="N176">
        <v>240</v>
      </c>
      <c r="P176">
        <v>3</v>
      </c>
      <c r="Q176" t="s">
        <v>39</v>
      </c>
      <c r="R176">
        <v>30</v>
      </c>
      <c r="S176">
        <v>3</v>
      </c>
      <c r="T176">
        <v>2</v>
      </c>
      <c r="U176" t="s">
        <v>40</v>
      </c>
      <c r="V176">
        <v>1</v>
      </c>
      <c r="W176" t="s">
        <v>52</v>
      </c>
      <c r="X176">
        <v>5006</v>
      </c>
      <c r="Y176" t="str">
        <f>IF(AND(HR_Data[[#This Row],[OverTime]]="Yes",HR_Data[[#This Row],[JobSatisfaction]]&lt;=2,HR_Data[[#This Row],[MonthlyIncome]]&lt;AVERAGE(HR_Data[MonthlyIncome])),
"High Risk",
IF(OR(HR_Data[[#This Row],[OverTime]]="Yes",HR_Data[[#This Row],[JobSatisfaction]]&lt;=2),
"Medium Risk",
"Low Risk"))</f>
        <v>High Risk</v>
      </c>
      <c r="Z176" t="str">
        <f>IF(HR_Data[[#This Row],[MonthlyIncome]]&lt;3000,"Low",IF(HR_Data[[#This Row],[MonthlyIncome]]&lt;7000,"Medium","High"))</f>
        <v>Medium</v>
      </c>
      <c r="AA176" s="5">
        <f>IF(HR_Data[[#This Row],[OverTime]]="Yes",1,0)</f>
        <v>1</v>
      </c>
      <c r="AB176" s="5">
        <f>IF(HR_Data[[#This Row],[JobSatisfaction]]&lt;=2,1,0)</f>
        <v>1</v>
      </c>
      <c r="AC176" s="5">
        <f>IF(HR_Data[[#This Row],[WorkLifeBalance]]&lt;=2,1,0)</f>
        <v>0</v>
      </c>
      <c r="AD176" s="5">
        <f>IF(HR_Data[[#This Row],[MonthlyIncome]]&lt;AVERAGE(HR_Data[MonthlyIncome]),1,0)</f>
        <v>1</v>
      </c>
      <c r="AE176">
        <v>6319</v>
      </c>
      <c r="AF176">
        <v>4</v>
      </c>
      <c r="AG176" t="s">
        <v>42</v>
      </c>
      <c r="AH176" t="s">
        <v>35</v>
      </c>
      <c r="AI176">
        <v>11</v>
      </c>
      <c r="AJ176">
        <v>3</v>
      </c>
      <c r="AK176">
        <v>1</v>
      </c>
      <c r="AL176">
        <f>IF(HR_Data[[#This Row],[OverTime]]="Yes",2,0)
+IF(HR_Data[[#This Row],[WorkLifeBalance]]&lt;=2,2,0)
+IF(HR_Data[[#This Row],[MonthlyIncome]]&lt;5000,2,0)
+IF(HR_Data[[#This Row],[JobSatisfaction]]&lt;=2,1,0)
+IF(HR_Data[[#This Row],[EnvironmentSatisfaction]]&lt;=2,1,0)
+IF(HR_Data[[#This Row],[YearsAtCompany]]&lt;2,2,0)</f>
        <v>3</v>
      </c>
      <c r="AM176" t="str">
        <f>IF(HR_Data[[#This Row],[RiskScore2]]&gt;=6,"High",
IF(HR_Data[[#This Row],[RiskScore2]]&gt;=3,"Medium","Low"))</f>
        <v>Medium</v>
      </c>
      <c r="AN176">
        <v>80</v>
      </c>
      <c r="AO176">
        <v>1</v>
      </c>
      <c r="AP176">
        <v>9</v>
      </c>
      <c r="AQ176">
        <v>3</v>
      </c>
      <c r="AR176">
        <v>4</v>
      </c>
      <c r="AS176">
        <v>5</v>
      </c>
      <c r="AT176">
        <v>4</v>
      </c>
      <c r="AU176">
        <v>0</v>
      </c>
      <c r="AV176">
        <v>3</v>
      </c>
    </row>
    <row r="177" spans="1:48">
      <c r="A177">
        <v>56</v>
      </c>
      <c r="B177" t="str">
        <f>IF(HR_Data[[#This Row],[Age]]&lt;25,"&lt;25",
IF(HR_Data[[#This Row],[Age]]&lt;35,"25–34",
IF(HR_Data[[#This Row],[Age]]&lt;45,"35–44",
IF(HR_Data[[#This Row],[Age]]&lt;55,"45–54","55+"))))</f>
        <v>55+</v>
      </c>
      <c r="C177" t="s">
        <v>43</v>
      </c>
      <c r="D177">
        <f>(HR[[#This Row],[OverTimeFlag]]*3+HR[[#This Row],[LowJobSatisFlag]]*5+HR[[#This Row],[LowWLBFlag]]*4+HR[[#This Row],[LowSalaryFlag]]*3+HR[[#This Row],[LowEnviFlag]]*4+HR[[#This Row],[LowProFlag]]*1)</f>
        <v>11</v>
      </c>
      <c r="E177">
        <f>HR_Data[[#This Row],[OvertimeFlag]] + HR_Data[[#This Row],[LowSatisfactionFlag]] + HR_Data[[#This Row],[LowWorkLifeBalanceFlag]]</f>
        <v>2</v>
      </c>
      <c r="F177" t="s">
        <v>36</v>
      </c>
      <c r="G177">
        <v>713</v>
      </c>
      <c r="H177" t="s">
        <v>45</v>
      </c>
      <c r="I177">
        <v>8</v>
      </c>
      <c r="J177" t="str">
        <f>IF(AND(HR_Data[[#This Row],[Attrition]]="Yes",HR_Data[[#This Row],[YearsAtCompany]]&lt;2),"Yes","No")</f>
        <v>No</v>
      </c>
      <c r="K177">
        <v>3</v>
      </c>
      <c r="L177" t="s">
        <v>38</v>
      </c>
      <c r="M177">
        <v>1</v>
      </c>
      <c r="N177">
        <v>241</v>
      </c>
      <c r="P177">
        <v>3</v>
      </c>
      <c r="Q177" t="s">
        <v>39</v>
      </c>
      <c r="R177">
        <v>67</v>
      </c>
      <c r="S177">
        <v>3</v>
      </c>
      <c r="T177">
        <v>1</v>
      </c>
      <c r="U177" t="s">
        <v>47</v>
      </c>
      <c r="V177">
        <v>1</v>
      </c>
      <c r="W177" t="s">
        <v>52</v>
      </c>
      <c r="X177">
        <v>4257</v>
      </c>
      <c r="Y177" t="str">
        <f>IF(AND(HR_Data[[#This Row],[OverTime]]="Yes",HR_Data[[#This Row],[JobSatisfaction]]&lt;=2,HR_Data[[#This Row],[MonthlyIncome]]&lt;AVERAGE(HR_Data[MonthlyIncome])),
"High Risk",
IF(OR(HR_Data[[#This Row],[OverTime]]="Yes",HR_Data[[#This Row],[JobSatisfaction]]&lt;=2),
"Medium Risk",
"Low Risk"))</f>
        <v>High Risk</v>
      </c>
      <c r="Z177" t="str">
        <f>IF(HR_Data[[#This Row],[MonthlyIncome]]&lt;3000,"Low",IF(HR_Data[[#This Row],[MonthlyIncome]]&lt;7000,"Medium","High"))</f>
        <v>Medium</v>
      </c>
      <c r="AA177" s="5">
        <f>IF(HR_Data[[#This Row],[OverTime]]="Yes",1,0)</f>
        <v>1</v>
      </c>
      <c r="AB177" s="5">
        <f>IF(HR_Data[[#This Row],[JobSatisfaction]]&lt;=2,1,0)</f>
        <v>1</v>
      </c>
      <c r="AC177" s="5">
        <f>IF(HR_Data[[#This Row],[WorkLifeBalance]]&lt;=2,1,0)</f>
        <v>0</v>
      </c>
      <c r="AD177" s="5">
        <f>IF(HR_Data[[#This Row],[MonthlyIncome]]&lt;AVERAGE(HR_Data[MonthlyIncome]),1,0)</f>
        <v>1</v>
      </c>
      <c r="AE177">
        <v>13939</v>
      </c>
      <c r="AF177">
        <v>4</v>
      </c>
      <c r="AG177" t="s">
        <v>42</v>
      </c>
      <c r="AH177" t="s">
        <v>35</v>
      </c>
      <c r="AI177">
        <v>18</v>
      </c>
      <c r="AJ177">
        <v>3</v>
      </c>
      <c r="AK177">
        <v>3</v>
      </c>
      <c r="AL177">
        <f>IF(HR_Data[[#This Row],[OverTime]]="Yes",2,0)
+IF(HR_Data[[#This Row],[WorkLifeBalance]]&lt;=2,2,0)
+IF(HR_Data[[#This Row],[MonthlyIncome]]&lt;5000,2,0)
+IF(HR_Data[[#This Row],[JobSatisfaction]]&lt;=2,1,0)
+IF(HR_Data[[#This Row],[EnvironmentSatisfaction]]&lt;=2,1,0)
+IF(HR_Data[[#This Row],[YearsAtCompany]]&lt;2,2,0)</f>
        <v>5</v>
      </c>
      <c r="AM177" t="str">
        <f>IF(HR_Data[[#This Row],[RiskScore2]]&gt;=6,"High",
IF(HR_Data[[#This Row],[RiskScore2]]&gt;=3,"Medium","Low"))</f>
        <v>Medium</v>
      </c>
      <c r="AN177">
        <v>80</v>
      </c>
      <c r="AO177">
        <v>1</v>
      </c>
      <c r="AP177">
        <v>19</v>
      </c>
      <c r="AQ177">
        <v>3</v>
      </c>
      <c r="AR177">
        <v>3</v>
      </c>
      <c r="AS177">
        <v>2</v>
      </c>
      <c r="AT177">
        <v>2</v>
      </c>
      <c r="AU177">
        <v>2</v>
      </c>
      <c r="AV177">
        <v>2</v>
      </c>
    </row>
    <row r="178" spans="1:48">
      <c r="A178">
        <v>33</v>
      </c>
      <c r="B178" t="str">
        <f>IF(HR_Data[[#This Row],[Age]]&lt;25,"&lt;25",
IF(HR_Data[[#This Row],[Age]]&lt;35,"25–34",
IF(HR_Data[[#This Row],[Age]]&lt;45,"35–44",
IF(HR_Data[[#This Row],[Age]]&lt;55,"45–54","55+"))))</f>
        <v>25–34</v>
      </c>
      <c r="C178" t="s">
        <v>43</v>
      </c>
      <c r="D178">
        <f>(HR[[#This Row],[OverTimeFlag]]*3+HR[[#This Row],[LowJobSatisFlag]]*5+HR[[#This Row],[LowWLBFlag]]*4+HR[[#This Row],[LowSalaryFlag]]*3+HR[[#This Row],[LowEnviFlag]]*4+HR[[#This Row],[LowProFlag]]*1)</f>
        <v>3</v>
      </c>
      <c r="E178">
        <f>HR_Data[[#This Row],[OvertimeFlag]] + HR_Data[[#This Row],[LowSatisfactionFlag]] + HR_Data[[#This Row],[LowWorkLifeBalanceFlag]]</f>
        <v>0</v>
      </c>
      <c r="F178" t="s">
        <v>36</v>
      </c>
      <c r="G178">
        <v>134</v>
      </c>
      <c r="H178" t="s">
        <v>45</v>
      </c>
      <c r="I178">
        <v>2</v>
      </c>
      <c r="J178" t="str">
        <f>IF(AND(HR_Data[[#This Row],[Attrition]]="Yes",HR_Data[[#This Row],[YearsAtCompany]]&lt;2),"Yes","No")</f>
        <v>No</v>
      </c>
      <c r="K178">
        <v>3</v>
      </c>
      <c r="L178" t="s">
        <v>38</v>
      </c>
      <c r="M178">
        <v>1</v>
      </c>
      <c r="N178">
        <v>242</v>
      </c>
      <c r="P178">
        <v>3</v>
      </c>
      <c r="Q178" t="s">
        <v>46</v>
      </c>
      <c r="R178">
        <v>90</v>
      </c>
      <c r="S178">
        <v>3</v>
      </c>
      <c r="T178">
        <v>1</v>
      </c>
      <c r="U178" t="s">
        <v>47</v>
      </c>
      <c r="V178">
        <v>4</v>
      </c>
      <c r="W178" t="s">
        <v>41</v>
      </c>
      <c r="X178">
        <v>2500</v>
      </c>
      <c r="Y178" t="str">
        <f>IF(AND(HR_Data[[#This Row],[OverTime]]="Yes",HR_Data[[#This Row],[JobSatisfaction]]&lt;=2,HR_Data[[#This Row],[MonthlyIncome]]&lt;AVERAGE(HR_Data[MonthlyIncome])),
"High Risk",
IF(OR(HR_Data[[#This Row],[OverTime]]="Yes",HR_Data[[#This Row],[JobSatisfaction]]&lt;=2),
"Medium Risk",
"Low Risk"))</f>
        <v>Low Risk</v>
      </c>
      <c r="Z178" t="str">
        <f>IF(HR_Data[[#This Row],[MonthlyIncome]]&lt;3000,"Low",IF(HR_Data[[#This Row],[MonthlyIncome]]&lt;7000,"Medium","High"))</f>
        <v>Low</v>
      </c>
      <c r="AA178" s="5">
        <f>IF(HR_Data[[#This Row],[OverTime]]="Yes",1,0)</f>
        <v>0</v>
      </c>
      <c r="AB178" s="5">
        <f>IF(HR_Data[[#This Row],[JobSatisfaction]]&lt;=2,1,0)</f>
        <v>0</v>
      </c>
      <c r="AC178" s="5">
        <f>IF(HR_Data[[#This Row],[WorkLifeBalance]]&lt;=2,1,0)</f>
        <v>0</v>
      </c>
      <c r="AD178" s="5">
        <f>IF(HR_Data[[#This Row],[MonthlyIncome]]&lt;AVERAGE(HR_Data[MonthlyIncome]),1,0)</f>
        <v>1</v>
      </c>
      <c r="AE178">
        <v>10515</v>
      </c>
      <c r="AF178">
        <v>0</v>
      </c>
      <c r="AG178" t="s">
        <v>42</v>
      </c>
      <c r="AH178" t="s">
        <v>43</v>
      </c>
      <c r="AI178">
        <v>14</v>
      </c>
      <c r="AJ178">
        <v>3</v>
      </c>
      <c r="AK178">
        <v>1</v>
      </c>
      <c r="AL178">
        <f>IF(HR_Data[[#This Row],[OverTime]]="Yes",2,0)
+IF(HR_Data[[#This Row],[WorkLifeBalance]]&lt;=2,2,0)
+IF(HR_Data[[#This Row],[MonthlyIncome]]&lt;5000,2,0)
+IF(HR_Data[[#This Row],[JobSatisfaction]]&lt;=2,1,0)
+IF(HR_Data[[#This Row],[EnvironmentSatisfaction]]&lt;=2,1,0)
+IF(HR_Data[[#This Row],[YearsAtCompany]]&lt;2,2,0)</f>
        <v>2</v>
      </c>
      <c r="AM178" t="str">
        <f>IF(HR_Data[[#This Row],[RiskScore2]]&gt;=6,"High",
IF(HR_Data[[#This Row],[RiskScore2]]&gt;=3,"Medium","Low"))</f>
        <v>Low</v>
      </c>
      <c r="AN178">
        <v>80</v>
      </c>
      <c r="AO178">
        <v>0</v>
      </c>
      <c r="AP178">
        <v>4</v>
      </c>
      <c r="AQ178">
        <v>2</v>
      </c>
      <c r="AR178">
        <v>4</v>
      </c>
      <c r="AS178">
        <v>3</v>
      </c>
      <c r="AT178">
        <v>1</v>
      </c>
      <c r="AU178">
        <v>0</v>
      </c>
      <c r="AV178">
        <v>2</v>
      </c>
    </row>
    <row r="179" spans="1:48">
      <c r="A179">
        <v>19</v>
      </c>
      <c r="B179" t="str">
        <f>IF(HR_Data[[#This Row],[Age]]&lt;25,"&lt;25",
IF(HR_Data[[#This Row],[Age]]&lt;35,"25–34",
IF(HR_Data[[#This Row],[Age]]&lt;45,"35–44",
IF(HR_Data[[#This Row],[Age]]&lt;55,"45–54","55+"))))</f>
        <v>&lt;25</v>
      </c>
      <c r="C179" t="s">
        <v>35</v>
      </c>
      <c r="D179">
        <f>(HR[[#This Row],[OverTimeFlag]]*3+HR[[#This Row],[LowJobSatisFlag]]*5+HR[[#This Row],[LowWLBFlag]]*4+HR[[#This Row],[LowSalaryFlag]]*3+HR[[#This Row],[LowEnviFlag]]*4+HR[[#This Row],[LowProFlag]]*1)</f>
        <v>11</v>
      </c>
      <c r="E179">
        <f>HR_Data[[#This Row],[OvertimeFlag]] + HR_Data[[#This Row],[LowSatisfactionFlag]] + HR_Data[[#This Row],[LowWorkLifeBalanceFlag]]</f>
        <v>1</v>
      </c>
      <c r="F179" t="s">
        <v>36</v>
      </c>
      <c r="G179">
        <v>303</v>
      </c>
      <c r="H179" t="s">
        <v>45</v>
      </c>
      <c r="I179">
        <v>2</v>
      </c>
      <c r="J179" t="str">
        <f>IF(AND(HR_Data[[#This Row],[Attrition]]="Yes",HR_Data[[#This Row],[YearsAtCompany]]&lt;2),"Yes","No")</f>
        <v>Yes</v>
      </c>
      <c r="K179">
        <v>3</v>
      </c>
      <c r="L179" t="s">
        <v>38</v>
      </c>
      <c r="M179">
        <v>1</v>
      </c>
      <c r="N179">
        <v>243</v>
      </c>
      <c r="P179">
        <v>2</v>
      </c>
      <c r="Q179" t="s">
        <v>46</v>
      </c>
      <c r="R179">
        <v>47</v>
      </c>
      <c r="S179">
        <v>2</v>
      </c>
      <c r="T179">
        <v>1</v>
      </c>
      <c r="U179" t="s">
        <v>50</v>
      </c>
      <c r="V179">
        <v>4</v>
      </c>
      <c r="W179" t="s">
        <v>41</v>
      </c>
      <c r="X179">
        <v>1102</v>
      </c>
      <c r="Y179" t="str">
        <f>IF(AND(HR_Data[[#This Row],[OverTime]]="Yes",HR_Data[[#This Row],[JobSatisfaction]]&lt;=2,HR_Data[[#This Row],[MonthlyIncome]]&lt;AVERAGE(HR_Data[MonthlyIncome])),
"High Risk",
IF(OR(HR_Data[[#This Row],[OverTime]]="Yes",HR_Data[[#This Row],[JobSatisfaction]]&lt;=2),
"Medium Risk",
"Low Risk"))</f>
        <v>Low Risk</v>
      </c>
      <c r="Z179" t="str">
        <f>IF(HR_Data[[#This Row],[MonthlyIncome]]&lt;3000,"Low",IF(HR_Data[[#This Row],[MonthlyIncome]]&lt;7000,"Medium","High"))</f>
        <v>Low</v>
      </c>
      <c r="AA179" s="5">
        <f>IF(HR_Data[[#This Row],[OverTime]]="Yes",1,0)</f>
        <v>0</v>
      </c>
      <c r="AB179" s="5">
        <f>IF(HR_Data[[#This Row],[JobSatisfaction]]&lt;=2,1,0)</f>
        <v>0</v>
      </c>
      <c r="AC179" s="5">
        <f>IF(HR_Data[[#This Row],[WorkLifeBalance]]&lt;=2,1,0)</f>
        <v>1</v>
      </c>
      <c r="AD179" s="5">
        <f>IF(HR_Data[[#This Row],[MonthlyIncome]]&lt;AVERAGE(HR_Data[MonthlyIncome]),1,0)</f>
        <v>1</v>
      </c>
      <c r="AE179">
        <v>9241</v>
      </c>
      <c r="AF179">
        <v>1</v>
      </c>
      <c r="AG179" t="s">
        <v>42</v>
      </c>
      <c r="AH179" t="s">
        <v>43</v>
      </c>
      <c r="AI179">
        <v>22</v>
      </c>
      <c r="AJ179">
        <v>4</v>
      </c>
      <c r="AK179">
        <v>3</v>
      </c>
      <c r="AL179">
        <f>IF(HR_Data[[#This Row],[OverTime]]="Yes",2,0)
+IF(HR_Data[[#This Row],[WorkLifeBalance]]&lt;=2,2,0)
+IF(HR_Data[[#This Row],[MonthlyIncome]]&lt;5000,2,0)
+IF(HR_Data[[#This Row],[JobSatisfaction]]&lt;=2,1,0)
+IF(HR_Data[[#This Row],[EnvironmentSatisfaction]]&lt;=2,1,0)
+IF(HR_Data[[#This Row],[YearsAtCompany]]&lt;2,2,0)</f>
        <v>7</v>
      </c>
      <c r="AM179" t="str">
        <f>IF(HR_Data[[#This Row],[RiskScore2]]&gt;=6,"High",
IF(HR_Data[[#This Row],[RiskScore2]]&gt;=3,"Medium","Low"))</f>
        <v>High</v>
      </c>
      <c r="AN179">
        <v>80</v>
      </c>
      <c r="AO179">
        <v>0</v>
      </c>
      <c r="AP179">
        <v>1</v>
      </c>
      <c r="AQ179">
        <v>3</v>
      </c>
      <c r="AR179">
        <v>2</v>
      </c>
      <c r="AS179">
        <v>1</v>
      </c>
      <c r="AT179">
        <v>0</v>
      </c>
      <c r="AU179">
        <v>1</v>
      </c>
      <c r="AV179">
        <v>0</v>
      </c>
    </row>
    <row r="180" spans="1:48">
      <c r="A180">
        <v>46</v>
      </c>
      <c r="B180" t="str">
        <f>IF(HR_Data[[#This Row],[Age]]&lt;25,"&lt;25",
IF(HR_Data[[#This Row],[Age]]&lt;35,"25–34",
IF(HR_Data[[#This Row],[Age]]&lt;45,"35–44",
IF(HR_Data[[#This Row],[Age]]&lt;55,"45–54","55+"))))</f>
        <v>45–54</v>
      </c>
      <c r="C180" t="s">
        <v>43</v>
      </c>
      <c r="D180">
        <f>(HR[[#This Row],[OverTimeFlag]]*3+HR[[#This Row],[LowJobSatisFlag]]*5+HR[[#This Row],[LowWLBFlag]]*4+HR[[#This Row],[LowSalaryFlag]]*3+HR[[#This Row],[LowEnviFlag]]*4+HR[[#This Row],[LowProFlag]]*1)</f>
        <v>10</v>
      </c>
      <c r="E180">
        <f>HR_Data[[#This Row],[OvertimeFlag]] + HR_Data[[#This Row],[LowSatisfactionFlag]] + HR_Data[[#This Row],[LowWorkLifeBalanceFlag]]</f>
        <v>1</v>
      </c>
      <c r="F180" t="s">
        <v>36</v>
      </c>
      <c r="G180">
        <v>526</v>
      </c>
      <c r="H180" t="s">
        <v>37</v>
      </c>
      <c r="I180">
        <v>1</v>
      </c>
      <c r="J180" t="str">
        <f>IF(AND(HR_Data[[#This Row],[Attrition]]="Yes",HR_Data[[#This Row],[YearsAtCompany]]&lt;2),"Yes","No")</f>
        <v>No</v>
      </c>
      <c r="K180">
        <v>2</v>
      </c>
      <c r="L180" t="s">
        <v>59</v>
      </c>
      <c r="M180">
        <v>1</v>
      </c>
      <c r="N180">
        <v>244</v>
      </c>
      <c r="P180">
        <v>2</v>
      </c>
      <c r="Q180" t="s">
        <v>39</v>
      </c>
      <c r="R180">
        <v>92</v>
      </c>
      <c r="S180">
        <v>3</v>
      </c>
      <c r="T180">
        <v>3</v>
      </c>
      <c r="U180" t="s">
        <v>40</v>
      </c>
      <c r="V180">
        <v>1</v>
      </c>
      <c r="W180" t="s">
        <v>52</v>
      </c>
      <c r="X180">
        <v>10453</v>
      </c>
      <c r="Y180" t="str">
        <f>IF(AND(HR_Data[[#This Row],[OverTime]]="Yes",HR_Data[[#This Row],[JobSatisfaction]]&lt;=2,HR_Data[[#This Row],[MonthlyIncome]]&lt;AVERAGE(HR_Data[MonthlyIncome])),
"High Risk",
IF(OR(HR_Data[[#This Row],[OverTime]]="Yes",HR_Data[[#This Row],[JobSatisfaction]]&lt;=2),
"Medium Risk",
"Low Risk"))</f>
        <v>Medium Risk</v>
      </c>
      <c r="Z180" t="str">
        <f>IF(HR_Data[[#This Row],[MonthlyIncome]]&lt;3000,"Low",IF(HR_Data[[#This Row],[MonthlyIncome]]&lt;7000,"Medium","High"))</f>
        <v>High</v>
      </c>
      <c r="AA180" s="5">
        <f>IF(HR_Data[[#This Row],[OverTime]]="Yes",1,0)</f>
        <v>0</v>
      </c>
      <c r="AB180" s="5">
        <f>IF(HR_Data[[#This Row],[JobSatisfaction]]&lt;=2,1,0)</f>
        <v>1</v>
      </c>
      <c r="AC180" s="5">
        <f>IF(HR_Data[[#This Row],[WorkLifeBalance]]&lt;=2,1,0)</f>
        <v>0</v>
      </c>
      <c r="AD180" s="5">
        <f>IF(HR_Data[[#This Row],[MonthlyIncome]]&lt;AVERAGE(HR_Data[MonthlyIncome]),1,0)</f>
        <v>0</v>
      </c>
      <c r="AE180">
        <v>2137</v>
      </c>
      <c r="AF180">
        <v>1</v>
      </c>
      <c r="AG180" t="s">
        <v>42</v>
      </c>
      <c r="AH180" t="s">
        <v>43</v>
      </c>
      <c r="AI180">
        <v>25</v>
      </c>
      <c r="AJ180">
        <v>4</v>
      </c>
      <c r="AK180">
        <v>3</v>
      </c>
      <c r="AL180">
        <f>IF(HR_Data[[#This Row],[OverTime]]="Yes",2,0)
+IF(HR_Data[[#This Row],[WorkLifeBalance]]&lt;=2,2,0)
+IF(HR_Data[[#This Row],[MonthlyIncome]]&lt;5000,2,0)
+IF(HR_Data[[#This Row],[JobSatisfaction]]&lt;=2,1,0)
+IF(HR_Data[[#This Row],[EnvironmentSatisfaction]]&lt;=2,1,0)
+IF(HR_Data[[#This Row],[YearsAtCompany]]&lt;2,2,0)</f>
        <v>2</v>
      </c>
      <c r="AM180" t="str">
        <f>IF(HR_Data[[#This Row],[RiskScore2]]&gt;=6,"High",
IF(HR_Data[[#This Row],[RiskScore2]]&gt;=3,"Medium","Low"))</f>
        <v>Low</v>
      </c>
      <c r="AN180">
        <v>80</v>
      </c>
      <c r="AO180">
        <v>3</v>
      </c>
      <c r="AP180">
        <v>24</v>
      </c>
      <c r="AQ180">
        <v>2</v>
      </c>
      <c r="AR180">
        <v>3</v>
      </c>
      <c r="AS180">
        <v>24</v>
      </c>
      <c r="AT180">
        <v>13</v>
      </c>
      <c r="AU180">
        <v>15</v>
      </c>
      <c r="AV180">
        <v>7</v>
      </c>
    </row>
    <row r="181" spans="1:48">
      <c r="A181">
        <v>38</v>
      </c>
      <c r="B181" t="str">
        <f>IF(HR_Data[[#This Row],[Age]]&lt;25,"&lt;25",
IF(HR_Data[[#This Row],[Age]]&lt;35,"25–34",
IF(HR_Data[[#This Row],[Age]]&lt;45,"35–44",
IF(HR_Data[[#This Row],[Age]]&lt;55,"45–54","55+"))))</f>
        <v>35–44</v>
      </c>
      <c r="C181" t="s">
        <v>43</v>
      </c>
      <c r="D181">
        <f>(HR[[#This Row],[OverTimeFlag]]*3+HR[[#This Row],[LowJobSatisFlag]]*5+HR[[#This Row],[LowWLBFlag]]*4+HR[[#This Row],[LowSalaryFlag]]*3+HR[[#This Row],[LowEnviFlag]]*4+HR[[#This Row],[LowProFlag]]*1)</f>
        <v>3</v>
      </c>
      <c r="E181">
        <f>HR_Data[[#This Row],[OvertimeFlag]] + HR_Data[[#This Row],[LowSatisfactionFlag]] + HR_Data[[#This Row],[LowWorkLifeBalanceFlag]]</f>
        <v>0</v>
      </c>
      <c r="F181" t="s">
        <v>36</v>
      </c>
      <c r="G181">
        <v>1380</v>
      </c>
      <c r="H181" t="s">
        <v>45</v>
      </c>
      <c r="I181">
        <v>9</v>
      </c>
      <c r="J181" t="str">
        <f>IF(AND(HR_Data[[#This Row],[Attrition]]="Yes",HR_Data[[#This Row],[YearsAtCompany]]&lt;2),"Yes","No")</f>
        <v>No</v>
      </c>
      <c r="K181">
        <v>2</v>
      </c>
      <c r="L181" t="s">
        <v>38</v>
      </c>
      <c r="M181">
        <v>1</v>
      </c>
      <c r="N181">
        <v>245</v>
      </c>
      <c r="P181">
        <v>3</v>
      </c>
      <c r="Q181" t="s">
        <v>39</v>
      </c>
      <c r="R181">
        <v>75</v>
      </c>
      <c r="S181">
        <v>3</v>
      </c>
      <c r="T181">
        <v>1</v>
      </c>
      <c r="U181" t="s">
        <v>50</v>
      </c>
      <c r="V181">
        <v>4</v>
      </c>
      <c r="W181" t="s">
        <v>41</v>
      </c>
      <c r="X181">
        <v>2288</v>
      </c>
      <c r="Y181" t="str">
        <f>IF(AND(HR_Data[[#This Row],[OverTime]]="Yes",HR_Data[[#This Row],[JobSatisfaction]]&lt;=2,HR_Data[[#This Row],[MonthlyIncome]]&lt;AVERAGE(HR_Data[MonthlyIncome])),
"High Risk",
IF(OR(HR_Data[[#This Row],[OverTime]]="Yes",HR_Data[[#This Row],[JobSatisfaction]]&lt;=2),
"Medium Risk",
"Low Risk"))</f>
        <v>Low Risk</v>
      </c>
      <c r="Z181" t="str">
        <f>IF(HR_Data[[#This Row],[MonthlyIncome]]&lt;3000,"Low",IF(HR_Data[[#This Row],[MonthlyIncome]]&lt;7000,"Medium","High"))</f>
        <v>Low</v>
      </c>
      <c r="AA181" s="5">
        <f>IF(HR_Data[[#This Row],[OverTime]]="Yes",1,0)</f>
        <v>0</v>
      </c>
      <c r="AB181" s="5">
        <f>IF(HR_Data[[#This Row],[JobSatisfaction]]&lt;=2,1,0)</f>
        <v>0</v>
      </c>
      <c r="AC181" s="5">
        <f>IF(HR_Data[[#This Row],[WorkLifeBalance]]&lt;=2,1,0)</f>
        <v>0</v>
      </c>
      <c r="AD181" s="5">
        <f>IF(HR_Data[[#This Row],[MonthlyIncome]]&lt;AVERAGE(HR_Data[MonthlyIncome]),1,0)</f>
        <v>1</v>
      </c>
      <c r="AE181">
        <v>6319</v>
      </c>
      <c r="AF181">
        <v>1</v>
      </c>
      <c r="AG181" t="s">
        <v>42</v>
      </c>
      <c r="AH181" t="s">
        <v>43</v>
      </c>
      <c r="AI181">
        <v>12</v>
      </c>
      <c r="AJ181">
        <v>3</v>
      </c>
      <c r="AK181">
        <v>3</v>
      </c>
      <c r="AL181">
        <f>IF(HR_Data[[#This Row],[OverTime]]="Yes",2,0)
+IF(HR_Data[[#This Row],[WorkLifeBalance]]&lt;=2,2,0)
+IF(HR_Data[[#This Row],[MonthlyIncome]]&lt;5000,2,0)
+IF(HR_Data[[#This Row],[JobSatisfaction]]&lt;=2,1,0)
+IF(HR_Data[[#This Row],[EnvironmentSatisfaction]]&lt;=2,1,0)
+IF(HR_Data[[#This Row],[YearsAtCompany]]&lt;2,2,0)</f>
        <v>2</v>
      </c>
      <c r="AM181" t="str">
        <f>IF(HR_Data[[#This Row],[RiskScore2]]&gt;=6,"High",
IF(HR_Data[[#This Row],[RiskScore2]]&gt;=3,"Medium","Low"))</f>
        <v>Low</v>
      </c>
      <c r="AN181">
        <v>80</v>
      </c>
      <c r="AO181">
        <v>0</v>
      </c>
      <c r="AP181">
        <v>2</v>
      </c>
      <c r="AQ181">
        <v>3</v>
      </c>
      <c r="AR181">
        <v>3</v>
      </c>
      <c r="AS181">
        <v>2</v>
      </c>
      <c r="AT181">
        <v>2</v>
      </c>
      <c r="AU181">
        <v>2</v>
      </c>
      <c r="AV181">
        <v>1</v>
      </c>
    </row>
    <row r="182" spans="1:48">
      <c r="A182">
        <v>31</v>
      </c>
      <c r="B182" t="str">
        <f>IF(HR_Data[[#This Row],[Age]]&lt;25,"&lt;25",
IF(HR_Data[[#This Row],[Age]]&lt;35,"25–34",
IF(HR_Data[[#This Row],[Age]]&lt;45,"35–44",
IF(HR_Data[[#This Row],[Age]]&lt;55,"45–54","55+"))))</f>
        <v>25–34</v>
      </c>
      <c r="C182" t="s">
        <v>43</v>
      </c>
      <c r="D182">
        <f>(HR[[#This Row],[OverTimeFlag]]*3+HR[[#This Row],[LowJobSatisFlag]]*5+HR[[#This Row],[LowWLBFlag]]*4+HR[[#This Row],[LowSalaryFlag]]*3+HR[[#This Row],[LowEnviFlag]]*4+HR[[#This Row],[LowProFlag]]*1)</f>
        <v>6</v>
      </c>
      <c r="E182">
        <f>HR_Data[[#This Row],[OvertimeFlag]] + HR_Data[[#This Row],[LowSatisfactionFlag]] + HR_Data[[#This Row],[LowWorkLifeBalanceFlag]]</f>
        <v>1</v>
      </c>
      <c r="F182" t="s">
        <v>36</v>
      </c>
      <c r="G182">
        <v>140</v>
      </c>
      <c r="H182" t="s">
        <v>45</v>
      </c>
      <c r="I182">
        <v>12</v>
      </c>
      <c r="J182" t="str">
        <f>IF(AND(HR_Data[[#This Row],[Attrition]]="Yes",HR_Data[[#This Row],[YearsAtCompany]]&lt;2),"Yes","No")</f>
        <v>No</v>
      </c>
      <c r="K182">
        <v>1</v>
      </c>
      <c r="L182" t="s">
        <v>51</v>
      </c>
      <c r="M182">
        <v>1</v>
      </c>
      <c r="N182">
        <v>246</v>
      </c>
      <c r="P182">
        <v>3</v>
      </c>
      <c r="Q182" t="s">
        <v>39</v>
      </c>
      <c r="R182">
        <v>95</v>
      </c>
      <c r="S182">
        <v>3</v>
      </c>
      <c r="T182">
        <v>1</v>
      </c>
      <c r="U182" t="s">
        <v>47</v>
      </c>
      <c r="V182">
        <v>4</v>
      </c>
      <c r="W182" t="s">
        <v>48</v>
      </c>
      <c r="X182">
        <v>3929</v>
      </c>
      <c r="Y182" t="str">
        <f>IF(AND(HR_Data[[#This Row],[OverTime]]="Yes",HR_Data[[#This Row],[JobSatisfaction]]&lt;=2,HR_Data[[#This Row],[MonthlyIncome]]&lt;AVERAGE(HR_Data[MonthlyIncome])),
"High Risk",
IF(OR(HR_Data[[#This Row],[OverTime]]="Yes",HR_Data[[#This Row],[JobSatisfaction]]&lt;=2),
"Medium Risk",
"Low Risk"))</f>
        <v>Medium Risk</v>
      </c>
      <c r="Z182" t="str">
        <f>IF(HR_Data[[#This Row],[MonthlyIncome]]&lt;3000,"Low",IF(HR_Data[[#This Row],[MonthlyIncome]]&lt;7000,"Medium","High"))</f>
        <v>Medium</v>
      </c>
      <c r="AA182" s="5">
        <f>IF(HR_Data[[#This Row],[OverTime]]="Yes",1,0)</f>
        <v>1</v>
      </c>
      <c r="AB182" s="5">
        <f>IF(HR_Data[[#This Row],[JobSatisfaction]]&lt;=2,1,0)</f>
        <v>0</v>
      </c>
      <c r="AC182" s="5">
        <f>IF(HR_Data[[#This Row],[WorkLifeBalance]]&lt;=2,1,0)</f>
        <v>0</v>
      </c>
      <c r="AD182" s="5">
        <f>IF(HR_Data[[#This Row],[MonthlyIncome]]&lt;AVERAGE(HR_Data[MonthlyIncome]),1,0)</f>
        <v>1</v>
      </c>
      <c r="AE182">
        <v>6984</v>
      </c>
      <c r="AF182">
        <v>8</v>
      </c>
      <c r="AG182" t="s">
        <v>42</v>
      </c>
      <c r="AH182" t="s">
        <v>35</v>
      </c>
      <c r="AI182">
        <v>23</v>
      </c>
      <c r="AJ182">
        <v>4</v>
      </c>
      <c r="AK182">
        <v>3</v>
      </c>
      <c r="AL182">
        <f>IF(HR_Data[[#This Row],[OverTime]]="Yes",2,0)
+IF(HR_Data[[#This Row],[WorkLifeBalance]]&lt;=2,2,0)
+IF(HR_Data[[#This Row],[MonthlyIncome]]&lt;5000,2,0)
+IF(HR_Data[[#This Row],[JobSatisfaction]]&lt;=2,1,0)
+IF(HR_Data[[#This Row],[EnvironmentSatisfaction]]&lt;=2,1,0)
+IF(HR_Data[[#This Row],[YearsAtCompany]]&lt;2,2,0)</f>
        <v>4</v>
      </c>
      <c r="AM182" t="str">
        <f>IF(HR_Data[[#This Row],[RiskScore2]]&gt;=6,"High",
IF(HR_Data[[#This Row],[RiskScore2]]&gt;=3,"Medium","Low"))</f>
        <v>Medium</v>
      </c>
      <c r="AN182">
        <v>80</v>
      </c>
      <c r="AO182">
        <v>1</v>
      </c>
      <c r="AP182">
        <v>7</v>
      </c>
      <c r="AQ182">
        <v>0</v>
      </c>
      <c r="AR182">
        <v>3</v>
      </c>
      <c r="AS182">
        <v>4</v>
      </c>
      <c r="AT182">
        <v>2</v>
      </c>
      <c r="AU182">
        <v>0</v>
      </c>
      <c r="AV182">
        <v>2</v>
      </c>
    </row>
    <row r="183" spans="1:48">
      <c r="A183">
        <v>34</v>
      </c>
      <c r="B183" t="str">
        <f>IF(HR_Data[[#This Row],[Age]]&lt;25,"&lt;25",
IF(HR_Data[[#This Row],[Age]]&lt;35,"25–34",
IF(HR_Data[[#This Row],[Age]]&lt;45,"35–44",
IF(HR_Data[[#This Row],[Age]]&lt;55,"45–54","55+"))))</f>
        <v>25–34</v>
      </c>
      <c r="C183" t="s">
        <v>43</v>
      </c>
      <c r="D183">
        <f>(HR[[#This Row],[OverTimeFlag]]*3+HR[[#This Row],[LowJobSatisFlag]]*5+HR[[#This Row],[LowWLBFlag]]*4+HR[[#This Row],[LowSalaryFlag]]*3+HR[[#This Row],[LowEnviFlag]]*4+HR[[#This Row],[LowProFlag]]*1)</f>
        <v>8</v>
      </c>
      <c r="E183">
        <f>HR_Data[[#This Row],[OvertimeFlag]] + HR_Data[[#This Row],[LowSatisfactionFlag]] + HR_Data[[#This Row],[LowWorkLifeBalanceFlag]]</f>
        <v>1</v>
      </c>
      <c r="F183" t="s">
        <v>36</v>
      </c>
      <c r="G183">
        <v>629</v>
      </c>
      <c r="H183" t="s">
        <v>45</v>
      </c>
      <c r="I183">
        <v>27</v>
      </c>
      <c r="J183" t="str">
        <f>IF(AND(HR_Data[[#This Row],[Attrition]]="Yes",HR_Data[[#This Row],[YearsAtCompany]]&lt;2),"Yes","No")</f>
        <v>No</v>
      </c>
      <c r="K183">
        <v>2</v>
      </c>
      <c r="L183" t="s">
        <v>51</v>
      </c>
      <c r="M183">
        <v>1</v>
      </c>
      <c r="N183">
        <v>247</v>
      </c>
      <c r="P183">
        <v>4</v>
      </c>
      <c r="Q183" t="s">
        <v>39</v>
      </c>
      <c r="R183">
        <v>95</v>
      </c>
      <c r="S183">
        <v>3</v>
      </c>
      <c r="T183">
        <v>1</v>
      </c>
      <c r="U183" t="s">
        <v>47</v>
      </c>
      <c r="V183">
        <v>2</v>
      </c>
      <c r="W183" t="s">
        <v>41</v>
      </c>
      <c r="X183">
        <v>2311</v>
      </c>
      <c r="Y183" t="str">
        <f>IF(AND(HR_Data[[#This Row],[OverTime]]="Yes",HR_Data[[#This Row],[JobSatisfaction]]&lt;=2,HR_Data[[#This Row],[MonthlyIncome]]&lt;AVERAGE(HR_Data[MonthlyIncome])),
"High Risk",
IF(OR(HR_Data[[#This Row],[OverTime]]="Yes",HR_Data[[#This Row],[JobSatisfaction]]&lt;=2),
"Medium Risk",
"Low Risk"))</f>
        <v>Medium Risk</v>
      </c>
      <c r="Z183" t="str">
        <f>IF(HR_Data[[#This Row],[MonthlyIncome]]&lt;3000,"Low",IF(HR_Data[[#This Row],[MonthlyIncome]]&lt;7000,"Medium","High"))</f>
        <v>Low</v>
      </c>
      <c r="AA183" s="5">
        <f>IF(HR_Data[[#This Row],[OverTime]]="Yes",1,0)</f>
        <v>0</v>
      </c>
      <c r="AB183" s="5">
        <f>IF(HR_Data[[#This Row],[JobSatisfaction]]&lt;=2,1,0)</f>
        <v>1</v>
      </c>
      <c r="AC183" s="5">
        <f>IF(HR_Data[[#This Row],[WorkLifeBalance]]&lt;=2,1,0)</f>
        <v>0</v>
      </c>
      <c r="AD183" s="5">
        <f>IF(HR_Data[[#This Row],[MonthlyIncome]]&lt;AVERAGE(HR_Data[MonthlyIncome]),1,0)</f>
        <v>1</v>
      </c>
      <c r="AE183">
        <v>5711</v>
      </c>
      <c r="AF183">
        <v>2</v>
      </c>
      <c r="AG183" t="s">
        <v>42</v>
      </c>
      <c r="AH183" t="s">
        <v>43</v>
      </c>
      <c r="AI183">
        <v>15</v>
      </c>
      <c r="AJ183">
        <v>3</v>
      </c>
      <c r="AK183">
        <v>4</v>
      </c>
      <c r="AL183">
        <f>IF(HR_Data[[#This Row],[OverTime]]="Yes",2,0)
+IF(HR_Data[[#This Row],[WorkLifeBalance]]&lt;=2,2,0)
+IF(HR_Data[[#This Row],[MonthlyIncome]]&lt;5000,2,0)
+IF(HR_Data[[#This Row],[JobSatisfaction]]&lt;=2,1,0)
+IF(HR_Data[[#This Row],[EnvironmentSatisfaction]]&lt;=2,1,0)
+IF(HR_Data[[#This Row],[YearsAtCompany]]&lt;2,2,0)</f>
        <v>3</v>
      </c>
      <c r="AM183" t="str">
        <f>IF(HR_Data[[#This Row],[RiskScore2]]&gt;=6,"High",
IF(HR_Data[[#This Row],[RiskScore2]]&gt;=3,"Medium","Low"))</f>
        <v>Medium</v>
      </c>
      <c r="AN183">
        <v>80</v>
      </c>
      <c r="AO183">
        <v>0</v>
      </c>
      <c r="AP183">
        <v>9</v>
      </c>
      <c r="AQ183">
        <v>3</v>
      </c>
      <c r="AR183">
        <v>3</v>
      </c>
      <c r="AS183">
        <v>3</v>
      </c>
      <c r="AT183">
        <v>2</v>
      </c>
      <c r="AU183">
        <v>1</v>
      </c>
      <c r="AV183">
        <v>2</v>
      </c>
    </row>
    <row r="184" spans="1:48">
      <c r="A184">
        <v>41</v>
      </c>
      <c r="B184" t="str">
        <f>IF(HR_Data[[#This Row],[Age]]&lt;25,"&lt;25",
IF(HR_Data[[#This Row],[Age]]&lt;35,"25–34",
IF(HR_Data[[#This Row],[Age]]&lt;45,"35–44",
IF(HR_Data[[#This Row],[Age]]&lt;55,"45–54","55+"))))</f>
        <v>35–44</v>
      </c>
      <c r="C184" t="s">
        <v>35</v>
      </c>
      <c r="D184">
        <f>(HR[[#This Row],[OverTimeFlag]]*3+HR[[#This Row],[LowJobSatisFlag]]*5+HR[[#This Row],[LowWLBFlag]]*4+HR[[#This Row],[LowSalaryFlag]]*3+HR[[#This Row],[LowEnviFlag]]*4+HR[[#This Row],[LowProFlag]]*1)</f>
        <v>19</v>
      </c>
      <c r="E184">
        <f>HR_Data[[#This Row],[OvertimeFlag]] + HR_Data[[#This Row],[LowSatisfactionFlag]] + HR_Data[[#This Row],[LowWorkLifeBalanceFlag]]</f>
        <v>3</v>
      </c>
      <c r="F184" t="s">
        <v>36</v>
      </c>
      <c r="G184">
        <v>1356</v>
      </c>
      <c r="H184" t="s">
        <v>37</v>
      </c>
      <c r="I184">
        <v>20</v>
      </c>
      <c r="J184" t="str">
        <f>IF(AND(HR_Data[[#This Row],[Attrition]]="Yes",HR_Data[[#This Row],[YearsAtCompany]]&lt;2),"Yes","No")</f>
        <v>No</v>
      </c>
      <c r="K184">
        <v>2</v>
      </c>
      <c r="L184" t="s">
        <v>59</v>
      </c>
      <c r="M184">
        <v>1</v>
      </c>
      <c r="N184">
        <v>248</v>
      </c>
      <c r="P184">
        <v>2</v>
      </c>
      <c r="Q184" t="s">
        <v>39</v>
      </c>
      <c r="R184">
        <v>70</v>
      </c>
      <c r="S184">
        <v>3</v>
      </c>
      <c r="T184">
        <v>1</v>
      </c>
      <c r="U184" t="s">
        <v>57</v>
      </c>
      <c r="V184">
        <v>2</v>
      </c>
      <c r="W184" t="s">
        <v>41</v>
      </c>
      <c r="X184">
        <v>3140</v>
      </c>
      <c r="Y184" t="str">
        <f>IF(AND(HR_Data[[#This Row],[OverTime]]="Yes",HR_Data[[#This Row],[JobSatisfaction]]&lt;=2,HR_Data[[#This Row],[MonthlyIncome]]&lt;AVERAGE(HR_Data[MonthlyIncome])),
"High Risk",
IF(OR(HR_Data[[#This Row],[OverTime]]="Yes",HR_Data[[#This Row],[JobSatisfaction]]&lt;=2),
"Medium Risk",
"Low Risk"))</f>
        <v>High Risk</v>
      </c>
      <c r="Z184" t="str">
        <f>IF(HR_Data[[#This Row],[MonthlyIncome]]&lt;3000,"Low",IF(HR_Data[[#This Row],[MonthlyIncome]]&lt;7000,"Medium","High"))</f>
        <v>Medium</v>
      </c>
      <c r="AA184" s="5">
        <f>IF(HR_Data[[#This Row],[OverTime]]="Yes",1,0)</f>
        <v>1</v>
      </c>
      <c r="AB184" s="5">
        <f>IF(HR_Data[[#This Row],[JobSatisfaction]]&lt;=2,1,0)</f>
        <v>1</v>
      </c>
      <c r="AC184" s="5">
        <f>IF(HR_Data[[#This Row],[WorkLifeBalance]]&lt;=2,1,0)</f>
        <v>1</v>
      </c>
      <c r="AD184" s="5">
        <f>IF(HR_Data[[#This Row],[MonthlyIncome]]&lt;AVERAGE(HR_Data[MonthlyIncome]),1,0)</f>
        <v>1</v>
      </c>
      <c r="AE184">
        <v>21728</v>
      </c>
      <c r="AF184">
        <v>1</v>
      </c>
      <c r="AG184" t="s">
        <v>42</v>
      </c>
      <c r="AH184" t="s">
        <v>35</v>
      </c>
      <c r="AI184">
        <v>22</v>
      </c>
      <c r="AJ184">
        <v>4</v>
      </c>
      <c r="AK184">
        <v>4</v>
      </c>
      <c r="AL184">
        <f>IF(HR_Data[[#This Row],[OverTime]]="Yes",2,0)
+IF(HR_Data[[#This Row],[WorkLifeBalance]]&lt;=2,2,0)
+IF(HR_Data[[#This Row],[MonthlyIncome]]&lt;5000,2,0)
+IF(HR_Data[[#This Row],[JobSatisfaction]]&lt;=2,1,0)
+IF(HR_Data[[#This Row],[EnvironmentSatisfaction]]&lt;=2,1,0)
+IF(HR_Data[[#This Row],[YearsAtCompany]]&lt;2,2,0)</f>
        <v>8</v>
      </c>
      <c r="AM184" t="str">
        <f>IF(HR_Data[[#This Row],[RiskScore2]]&gt;=6,"High",
IF(HR_Data[[#This Row],[RiskScore2]]&gt;=3,"Medium","Low"))</f>
        <v>High</v>
      </c>
      <c r="AN184">
        <v>80</v>
      </c>
      <c r="AO184">
        <v>0</v>
      </c>
      <c r="AP184">
        <v>4</v>
      </c>
      <c r="AQ184">
        <v>5</v>
      </c>
      <c r="AR184">
        <v>2</v>
      </c>
      <c r="AS184">
        <v>4</v>
      </c>
      <c r="AT184">
        <v>3</v>
      </c>
      <c r="AU184">
        <v>0</v>
      </c>
      <c r="AV184">
        <v>2</v>
      </c>
    </row>
    <row r="185" spans="1:48">
      <c r="A185">
        <v>50</v>
      </c>
      <c r="B185" t="str">
        <f>IF(HR_Data[[#This Row],[Age]]&lt;25,"&lt;25",
IF(HR_Data[[#This Row],[Age]]&lt;35,"25–34",
IF(HR_Data[[#This Row],[Age]]&lt;45,"35–44",
IF(HR_Data[[#This Row],[Age]]&lt;55,"45–54","55+"))))</f>
        <v>45–54</v>
      </c>
      <c r="C185" t="s">
        <v>43</v>
      </c>
      <c r="D185">
        <f>(HR[[#This Row],[OverTimeFlag]]*3+HR[[#This Row],[LowJobSatisFlag]]*5+HR[[#This Row],[LowWLBFlag]]*4+HR[[#This Row],[LowSalaryFlag]]*3+HR[[#This Row],[LowEnviFlag]]*4+HR[[#This Row],[LowProFlag]]*1)</f>
        <v>7</v>
      </c>
      <c r="E185">
        <f>HR_Data[[#This Row],[OvertimeFlag]] + HR_Data[[#This Row],[LowSatisfactionFlag]] + HR_Data[[#This Row],[LowWorkLifeBalanceFlag]]</f>
        <v>1</v>
      </c>
      <c r="F185" t="s">
        <v>36</v>
      </c>
      <c r="G185">
        <v>328</v>
      </c>
      <c r="H185" t="s">
        <v>45</v>
      </c>
      <c r="I185">
        <v>1</v>
      </c>
      <c r="J185" t="str">
        <f>IF(AND(HR_Data[[#This Row],[Attrition]]="Yes",HR_Data[[#This Row],[YearsAtCompany]]&lt;2),"Yes","No")</f>
        <v>No</v>
      </c>
      <c r="K185">
        <v>3</v>
      </c>
      <c r="L185" t="s">
        <v>51</v>
      </c>
      <c r="M185">
        <v>1</v>
      </c>
      <c r="N185">
        <v>249</v>
      </c>
      <c r="P185">
        <v>3</v>
      </c>
      <c r="Q185" t="s">
        <v>46</v>
      </c>
      <c r="R185">
        <v>86</v>
      </c>
      <c r="S185">
        <v>2</v>
      </c>
      <c r="T185">
        <v>1</v>
      </c>
      <c r="U185" t="s">
        <v>50</v>
      </c>
      <c r="V185">
        <v>3</v>
      </c>
      <c r="W185" t="s">
        <v>48</v>
      </c>
      <c r="X185">
        <v>3690</v>
      </c>
      <c r="Y185" t="str">
        <f>IF(AND(HR_Data[[#This Row],[OverTime]]="Yes",HR_Data[[#This Row],[JobSatisfaction]]&lt;=2,HR_Data[[#This Row],[MonthlyIncome]]&lt;AVERAGE(HR_Data[MonthlyIncome])),
"High Risk",
IF(OR(HR_Data[[#This Row],[OverTime]]="Yes",HR_Data[[#This Row],[JobSatisfaction]]&lt;=2),
"Medium Risk",
"Low Risk"))</f>
        <v>Low Risk</v>
      </c>
      <c r="Z185" t="str">
        <f>IF(HR_Data[[#This Row],[MonthlyIncome]]&lt;3000,"Low",IF(HR_Data[[#This Row],[MonthlyIncome]]&lt;7000,"Medium","High"))</f>
        <v>Medium</v>
      </c>
      <c r="AA185" s="5">
        <f>IF(HR_Data[[#This Row],[OverTime]]="Yes",1,0)</f>
        <v>0</v>
      </c>
      <c r="AB185" s="5">
        <f>IF(HR_Data[[#This Row],[JobSatisfaction]]&lt;=2,1,0)</f>
        <v>0</v>
      </c>
      <c r="AC185" s="5">
        <f>IF(HR_Data[[#This Row],[WorkLifeBalance]]&lt;=2,1,0)</f>
        <v>1</v>
      </c>
      <c r="AD185" s="5">
        <f>IF(HR_Data[[#This Row],[MonthlyIncome]]&lt;AVERAGE(HR_Data[MonthlyIncome]),1,0)</f>
        <v>1</v>
      </c>
      <c r="AE185">
        <v>3425</v>
      </c>
      <c r="AF185">
        <v>2</v>
      </c>
      <c r="AG185" t="s">
        <v>42</v>
      </c>
      <c r="AH185" t="s">
        <v>43</v>
      </c>
      <c r="AI185">
        <v>15</v>
      </c>
      <c r="AJ185">
        <v>3</v>
      </c>
      <c r="AK185">
        <v>4</v>
      </c>
      <c r="AL185">
        <f>IF(HR_Data[[#This Row],[OverTime]]="Yes",2,0)
+IF(HR_Data[[#This Row],[WorkLifeBalance]]&lt;=2,2,0)
+IF(HR_Data[[#This Row],[MonthlyIncome]]&lt;5000,2,0)
+IF(HR_Data[[#This Row],[JobSatisfaction]]&lt;=2,1,0)
+IF(HR_Data[[#This Row],[EnvironmentSatisfaction]]&lt;=2,1,0)
+IF(HR_Data[[#This Row],[YearsAtCompany]]&lt;2,2,0)</f>
        <v>4</v>
      </c>
      <c r="AM185" t="str">
        <f>IF(HR_Data[[#This Row],[RiskScore2]]&gt;=6,"High",
IF(HR_Data[[#This Row],[RiskScore2]]&gt;=3,"Medium","Low"))</f>
        <v>Medium</v>
      </c>
      <c r="AN185">
        <v>80</v>
      </c>
      <c r="AO185">
        <v>1</v>
      </c>
      <c r="AP185">
        <v>5</v>
      </c>
      <c r="AQ185">
        <v>2</v>
      </c>
      <c r="AR185">
        <v>2</v>
      </c>
      <c r="AS185">
        <v>3</v>
      </c>
      <c r="AT185">
        <v>2</v>
      </c>
      <c r="AU185">
        <v>0</v>
      </c>
      <c r="AV185">
        <v>2</v>
      </c>
    </row>
    <row r="186" spans="1:48">
      <c r="A186">
        <v>53</v>
      </c>
      <c r="B186" t="str">
        <f>IF(HR_Data[[#This Row],[Age]]&lt;25,"&lt;25",
IF(HR_Data[[#This Row],[Age]]&lt;35,"25–34",
IF(HR_Data[[#This Row],[Age]]&lt;45,"35–44",
IF(HR_Data[[#This Row],[Age]]&lt;55,"45–54","55+"))))</f>
        <v>45–54</v>
      </c>
      <c r="C186" t="s">
        <v>43</v>
      </c>
      <c r="D186">
        <f>(HR[[#This Row],[OverTimeFlag]]*3+HR[[#This Row],[LowJobSatisFlag]]*5+HR[[#This Row],[LowWLBFlag]]*4+HR[[#This Row],[LowSalaryFlag]]*3+HR[[#This Row],[LowEnviFlag]]*4+HR[[#This Row],[LowProFlag]]*1)</f>
        <v>8</v>
      </c>
      <c r="E186">
        <f>HR_Data[[#This Row],[OvertimeFlag]] + HR_Data[[#This Row],[LowSatisfactionFlag]] + HR_Data[[#This Row],[LowWorkLifeBalanceFlag]]</f>
        <v>1</v>
      </c>
      <c r="F186" t="s">
        <v>36</v>
      </c>
      <c r="G186">
        <v>1084</v>
      </c>
      <c r="H186" t="s">
        <v>45</v>
      </c>
      <c r="I186">
        <v>13</v>
      </c>
      <c r="J186" t="str">
        <f>IF(AND(HR_Data[[#This Row],[Attrition]]="Yes",HR_Data[[#This Row],[YearsAtCompany]]&lt;2),"Yes","No")</f>
        <v>No</v>
      </c>
      <c r="K186">
        <v>2</v>
      </c>
      <c r="L186" t="s">
        <v>51</v>
      </c>
      <c r="M186">
        <v>1</v>
      </c>
      <c r="N186">
        <v>250</v>
      </c>
      <c r="P186">
        <v>4</v>
      </c>
      <c r="Q186" t="s">
        <v>39</v>
      </c>
      <c r="R186">
        <v>57</v>
      </c>
      <c r="S186">
        <v>4</v>
      </c>
      <c r="T186">
        <v>2</v>
      </c>
      <c r="U186" t="s">
        <v>53</v>
      </c>
      <c r="V186">
        <v>1</v>
      </c>
      <c r="W186" t="s">
        <v>52</v>
      </c>
      <c r="X186">
        <v>4450</v>
      </c>
      <c r="Y186" t="str">
        <f>IF(AND(HR_Data[[#This Row],[OverTime]]="Yes",HR_Data[[#This Row],[JobSatisfaction]]&lt;=2,HR_Data[[#This Row],[MonthlyIncome]]&lt;AVERAGE(HR_Data[MonthlyIncome])),
"High Risk",
IF(OR(HR_Data[[#This Row],[OverTime]]="Yes",HR_Data[[#This Row],[JobSatisfaction]]&lt;=2),
"Medium Risk",
"Low Risk"))</f>
        <v>Medium Risk</v>
      </c>
      <c r="Z186" t="str">
        <f>IF(HR_Data[[#This Row],[MonthlyIncome]]&lt;3000,"Low",IF(HR_Data[[#This Row],[MonthlyIncome]]&lt;7000,"Medium","High"))</f>
        <v>Medium</v>
      </c>
      <c r="AA186" s="5">
        <f>IF(HR_Data[[#This Row],[OverTime]]="Yes",1,0)</f>
        <v>0</v>
      </c>
      <c r="AB186" s="5">
        <f>IF(HR_Data[[#This Row],[JobSatisfaction]]&lt;=2,1,0)</f>
        <v>1</v>
      </c>
      <c r="AC186" s="5">
        <f>IF(HR_Data[[#This Row],[WorkLifeBalance]]&lt;=2,1,0)</f>
        <v>0</v>
      </c>
      <c r="AD186" s="5">
        <f>IF(HR_Data[[#This Row],[MonthlyIncome]]&lt;AVERAGE(HR_Data[MonthlyIncome]),1,0)</f>
        <v>1</v>
      </c>
      <c r="AE186">
        <v>26250</v>
      </c>
      <c r="AF186">
        <v>1</v>
      </c>
      <c r="AG186" t="s">
        <v>42</v>
      </c>
      <c r="AH186" t="s">
        <v>43</v>
      </c>
      <c r="AI186">
        <v>11</v>
      </c>
      <c r="AJ186">
        <v>3</v>
      </c>
      <c r="AK186">
        <v>3</v>
      </c>
      <c r="AL186">
        <f>IF(HR_Data[[#This Row],[OverTime]]="Yes",2,0)
+IF(HR_Data[[#This Row],[WorkLifeBalance]]&lt;=2,2,0)
+IF(HR_Data[[#This Row],[MonthlyIncome]]&lt;5000,2,0)
+IF(HR_Data[[#This Row],[JobSatisfaction]]&lt;=2,1,0)
+IF(HR_Data[[#This Row],[EnvironmentSatisfaction]]&lt;=2,1,0)
+IF(HR_Data[[#This Row],[YearsAtCompany]]&lt;2,2,0)</f>
        <v>3</v>
      </c>
      <c r="AM186" t="str">
        <f>IF(HR_Data[[#This Row],[RiskScore2]]&gt;=6,"High",
IF(HR_Data[[#This Row],[RiskScore2]]&gt;=3,"Medium","Low"))</f>
        <v>Medium</v>
      </c>
      <c r="AN186">
        <v>80</v>
      </c>
      <c r="AO186">
        <v>2</v>
      </c>
      <c r="AP186">
        <v>5</v>
      </c>
      <c r="AQ186">
        <v>3</v>
      </c>
      <c r="AR186">
        <v>3</v>
      </c>
      <c r="AS186">
        <v>4</v>
      </c>
      <c r="AT186">
        <v>2</v>
      </c>
      <c r="AU186">
        <v>1</v>
      </c>
      <c r="AV186">
        <v>3</v>
      </c>
    </row>
    <row r="187" spans="1:48">
      <c r="A187">
        <v>33</v>
      </c>
      <c r="B187" t="str">
        <f>IF(HR_Data[[#This Row],[Age]]&lt;25,"&lt;25",
IF(HR_Data[[#This Row],[Age]]&lt;35,"25–34",
IF(HR_Data[[#This Row],[Age]]&lt;45,"35–44",
IF(HR_Data[[#This Row],[Age]]&lt;55,"45–54","55+"))))</f>
        <v>25–34</v>
      </c>
      <c r="C187" t="s">
        <v>43</v>
      </c>
      <c r="D187">
        <f>(HR[[#This Row],[OverTimeFlag]]*3+HR[[#This Row],[LowJobSatisFlag]]*5+HR[[#This Row],[LowWLBFlag]]*4+HR[[#This Row],[LowSalaryFlag]]*3+HR[[#This Row],[LowEnviFlag]]*4+HR[[#This Row],[LowProFlag]]*1)</f>
        <v>8</v>
      </c>
      <c r="E187">
        <f>HR_Data[[#This Row],[OvertimeFlag]] + HR_Data[[#This Row],[LowSatisfactionFlag]] + HR_Data[[#This Row],[LowWorkLifeBalanceFlag]]</f>
        <v>1</v>
      </c>
      <c r="F187" t="s">
        <v>36</v>
      </c>
      <c r="G187">
        <v>931</v>
      </c>
      <c r="H187" t="s">
        <v>45</v>
      </c>
      <c r="I187">
        <v>14</v>
      </c>
      <c r="J187" t="str">
        <f>IF(AND(HR_Data[[#This Row],[Attrition]]="Yes",HR_Data[[#This Row],[YearsAtCompany]]&lt;2),"Yes","No")</f>
        <v>No</v>
      </c>
      <c r="K187">
        <v>3</v>
      </c>
      <c r="L187" t="s">
        <v>51</v>
      </c>
      <c r="M187">
        <v>1</v>
      </c>
      <c r="N187">
        <v>252</v>
      </c>
      <c r="P187">
        <v>4</v>
      </c>
      <c r="Q187" t="s">
        <v>39</v>
      </c>
      <c r="R187">
        <v>72</v>
      </c>
      <c r="S187">
        <v>3</v>
      </c>
      <c r="T187">
        <v>1</v>
      </c>
      <c r="U187" t="s">
        <v>47</v>
      </c>
      <c r="V187">
        <v>2</v>
      </c>
      <c r="W187" t="s">
        <v>48</v>
      </c>
      <c r="X187">
        <v>2756</v>
      </c>
      <c r="Y187" t="str">
        <f>IF(AND(HR_Data[[#This Row],[OverTime]]="Yes",HR_Data[[#This Row],[JobSatisfaction]]&lt;=2,HR_Data[[#This Row],[MonthlyIncome]]&lt;AVERAGE(HR_Data[MonthlyIncome])),
"High Risk",
IF(OR(HR_Data[[#This Row],[OverTime]]="Yes",HR_Data[[#This Row],[JobSatisfaction]]&lt;=2),
"Medium Risk",
"Low Risk"))</f>
        <v>Medium Risk</v>
      </c>
      <c r="Z187" t="str">
        <f>IF(HR_Data[[#This Row],[MonthlyIncome]]&lt;3000,"Low",IF(HR_Data[[#This Row],[MonthlyIncome]]&lt;7000,"Medium","High"))</f>
        <v>Low</v>
      </c>
      <c r="AA187" s="5">
        <f>IF(HR_Data[[#This Row],[OverTime]]="Yes",1,0)</f>
        <v>0</v>
      </c>
      <c r="AB187" s="5">
        <f>IF(HR_Data[[#This Row],[JobSatisfaction]]&lt;=2,1,0)</f>
        <v>1</v>
      </c>
      <c r="AC187" s="5">
        <f>IF(HR_Data[[#This Row],[WorkLifeBalance]]&lt;=2,1,0)</f>
        <v>0</v>
      </c>
      <c r="AD187" s="5">
        <f>IF(HR_Data[[#This Row],[MonthlyIncome]]&lt;AVERAGE(HR_Data[MonthlyIncome]),1,0)</f>
        <v>1</v>
      </c>
      <c r="AE187">
        <v>4673</v>
      </c>
      <c r="AF187">
        <v>1</v>
      </c>
      <c r="AG187" t="s">
        <v>42</v>
      </c>
      <c r="AH187" t="s">
        <v>43</v>
      </c>
      <c r="AI187">
        <v>13</v>
      </c>
      <c r="AJ187">
        <v>3</v>
      </c>
      <c r="AK187">
        <v>4</v>
      </c>
      <c r="AL187">
        <f>IF(HR_Data[[#This Row],[OverTime]]="Yes",2,0)
+IF(HR_Data[[#This Row],[WorkLifeBalance]]&lt;=2,2,0)
+IF(HR_Data[[#This Row],[MonthlyIncome]]&lt;5000,2,0)
+IF(HR_Data[[#This Row],[JobSatisfaction]]&lt;=2,1,0)
+IF(HR_Data[[#This Row],[EnvironmentSatisfaction]]&lt;=2,1,0)
+IF(HR_Data[[#This Row],[YearsAtCompany]]&lt;2,2,0)</f>
        <v>3</v>
      </c>
      <c r="AM187" t="str">
        <f>IF(HR_Data[[#This Row],[RiskScore2]]&gt;=6,"High",
IF(HR_Data[[#This Row],[RiskScore2]]&gt;=3,"Medium","Low"))</f>
        <v>Medium</v>
      </c>
      <c r="AN187">
        <v>80</v>
      </c>
      <c r="AO187">
        <v>1</v>
      </c>
      <c r="AP187">
        <v>8</v>
      </c>
      <c r="AQ187">
        <v>5</v>
      </c>
      <c r="AR187">
        <v>3</v>
      </c>
      <c r="AS187">
        <v>8</v>
      </c>
      <c r="AT187">
        <v>7</v>
      </c>
      <c r="AU187">
        <v>1</v>
      </c>
      <c r="AV187">
        <v>6</v>
      </c>
    </row>
    <row r="188" spans="1:48">
      <c r="A188">
        <v>40</v>
      </c>
      <c r="B188" t="str">
        <f>IF(HR_Data[[#This Row],[Age]]&lt;25,"&lt;25",
IF(HR_Data[[#This Row],[Age]]&lt;35,"25–34",
IF(HR_Data[[#This Row],[Age]]&lt;45,"35–44",
IF(HR_Data[[#This Row],[Age]]&lt;55,"45–54","55+"))))</f>
        <v>35–44</v>
      </c>
      <c r="C188" t="s">
        <v>43</v>
      </c>
      <c r="D188">
        <f>(HR[[#This Row],[OverTimeFlag]]*3+HR[[#This Row],[LowJobSatisFlag]]*5+HR[[#This Row],[LowWLBFlag]]*4+HR[[#This Row],[LowSalaryFlag]]*3+HR[[#This Row],[LowEnviFlag]]*4+HR[[#This Row],[LowProFlag]]*1)</f>
        <v>1</v>
      </c>
      <c r="E188">
        <f>HR_Data[[#This Row],[OvertimeFlag]] + HR_Data[[#This Row],[LowSatisfactionFlag]] + HR_Data[[#This Row],[LowWorkLifeBalanceFlag]]</f>
        <v>0</v>
      </c>
      <c r="F188" t="s">
        <v>36</v>
      </c>
      <c r="G188">
        <v>989</v>
      </c>
      <c r="H188" t="s">
        <v>45</v>
      </c>
      <c r="I188">
        <v>4</v>
      </c>
      <c r="J188" t="str">
        <f>IF(AND(HR_Data[[#This Row],[Attrition]]="Yes",HR_Data[[#This Row],[YearsAtCompany]]&lt;2),"Yes","No")</f>
        <v>No</v>
      </c>
      <c r="K188">
        <v>1</v>
      </c>
      <c r="L188" t="s">
        <v>51</v>
      </c>
      <c r="M188">
        <v>1</v>
      </c>
      <c r="N188">
        <v>253</v>
      </c>
      <c r="P188">
        <v>4</v>
      </c>
      <c r="Q188" t="s">
        <v>39</v>
      </c>
      <c r="R188">
        <v>46</v>
      </c>
      <c r="S188">
        <v>3</v>
      </c>
      <c r="T188">
        <v>5</v>
      </c>
      <c r="U188" t="s">
        <v>56</v>
      </c>
      <c r="V188">
        <v>3</v>
      </c>
      <c r="W188" t="s">
        <v>48</v>
      </c>
      <c r="X188">
        <v>19033</v>
      </c>
      <c r="Y188" t="str">
        <f>IF(AND(HR_Data[[#This Row],[OverTime]]="Yes",HR_Data[[#This Row],[JobSatisfaction]]&lt;=2,HR_Data[[#This Row],[MonthlyIncome]]&lt;AVERAGE(HR_Data[MonthlyIncome])),
"High Risk",
IF(OR(HR_Data[[#This Row],[OverTime]]="Yes",HR_Data[[#This Row],[JobSatisfaction]]&lt;=2),
"Medium Risk",
"Low Risk"))</f>
        <v>Low Risk</v>
      </c>
      <c r="Z188" t="str">
        <f>IF(HR_Data[[#This Row],[MonthlyIncome]]&lt;3000,"Low",IF(HR_Data[[#This Row],[MonthlyIncome]]&lt;7000,"Medium","High"))</f>
        <v>High</v>
      </c>
      <c r="AA188" s="5">
        <f>IF(HR_Data[[#This Row],[OverTime]]="Yes",1,0)</f>
        <v>0</v>
      </c>
      <c r="AB188" s="5">
        <f>IF(HR_Data[[#This Row],[JobSatisfaction]]&lt;=2,1,0)</f>
        <v>0</v>
      </c>
      <c r="AC188" s="5">
        <f>IF(HR_Data[[#This Row],[WorkLifeBalance]]&lt;=2,1,0)</f>
        <v>0</v>
      </c>
      <c r="AD188" s="5">
        <f>IF(HR_Data[[#This Row],[MonthlyIncome]]&lt;AVERAGE(HR_Data[MonthlyIncome]),1,0)</f>
        <v>0</v>
      </c>
      <c r="AE188">
        <v>6499</v>
      </c>
      <c r="AF188">
        <v>1</v>
      </c>
      <c r="AG188" t="s">
        <v>42</v>
      </c>
      <c r="AH188" t="s">
        <v>43</v>
      </c>
      <c r="AI188">
        <v>14</v>
      </c>
      <c r="AJ188">
        <v>3</v>
      </c>
      <c r="AK188">
        <v>2</v>
      </c>
      <c r="AL188">
        <f>IF(HR_Data[[#This Row],[OverTime]]="Yes",2,0)
+IF(HR_Data[[#This Row],[WorkLifeBalance]]&lt;=2,2,0)
+IF(HR_Data[[#This Row],[MonthlyIncome]]&lt;5000,2,0)
+IF(HR_Data[[#This Row],[JobSatisfaction]]&lt;=2,1,0)
+IF(HR_Data[[#This Row],[EnvironmentSatisfaction]]&lt;=2,1,0)
+IF(HR_Data[[#This Row],[YearsAtCompany]]&lt;2,2,0)</f>
        <v>0</v>
      </c>
      <c r="AM188" t="str">
        <f>IF(HR_Data[[#This Row],[RiskScore2]]&gt;=6,"High",
IF(HR_Data[[#This Row],[RiskScore2]]&gt;=3,"Medium","Low"))</f>
        <v>Low</v>
      </c>
      <c r="AN188">
        <v>80</v>
      </c>
      <c r="AO188">
        <v>1</v>
      </c>
      <c r="AP188">
        <v>21</v>
      </c>
      <c r="AQ188">
        <v>2</v>
      </c>
      <c r="AR188">
        <v>3</v>
      </c>
      <c r="AS188">
        <v>20</v>
      </c>
      <c r="AT188">
        <v>8</v>
      </c>
      <c r="AU188">
        <v>9</v>
      </c>
      <c r="AV188">
        <v>9</v>
      </c>
    </row>
    <row r="189" spans="1:48">
      <c r="A189">
        <v>55</v>
      </c>
      <c r="B189" t="str">
        <f>IF(HR_Data[[#This Row],[Age]]&lt;25,"&lt;25",
IF(HR_Data[[#This Row],[Age]]&lt;35,"25–34",
IF(HR_Data[[#This Row],[Age]]&lt;45,"35–44",
IF(HR_Data[[#This Row],[Age]]&lt;55,"45–54","55+"))))</f>
        <v>55+</v>
      </c>
      <c r="C189" t="s">
        <v>43</v>
      </c>
      <c r="D189">
        <f>(HR[[#This Row],[OverTimeFlag]]*3+HR[[#This Row],[LowJobSatisFlag]]*5+HR[[#This Row],[LowWLBFlag]]*4+HR[[#This Row],[LowSalaryFlag]]*3+HR[[#This Row],[LowEnviFlag]]*4+HR[[#This Row],[LowProFlag]]*1)</f>
        <v>5</v>
      </c>
      <c r="E189">
        <f>HR_Data[[#This Row],[OvertimeFlag]] + HR_Data[[#This Row],[LowSatisfactionFlag]] + HR_Data[[#This Row],[LowWorkLifeBalanceFlag]]</f>
        <v>1</v>
      </c>
      <c r="F189" t="s">
        <v>36</v>
      </c>
      <c r="G189">
        <v>692</v>
      </c>
      <c r="H189" t="s">
        <v>45</v>
      </c>
      <c r="I189">
        <v>14</v>
      </c>
      <c r="J189" t="str">
        <f>IF(AND(HR_Data[[#This Row],[Attrition]]="Yes",HR_Data[[#This Row],[YearsAtCompany]]&lt;2),"Yes","No")</f>
        <v>No</v>
      </c>
      <c r="K189">
        <v>4</v>
      </c>
      <c r="L189" t="s">
        <v>51</v>
      </c>
      <c r="M189">
        <v>1</v>
      </c>
      <c r="N189">
        <v>254</v>
      </c>
      <c r="P189">
        <v>3</v>
      </c>
      <c r="Q189" t="s">
        <v>46</v>
      </c>
      <c r="R189">
        <v>61</v>
      </c>
      <c r="S189">
        <v>4</v>
      </c>
      <c r="T189">
        <v>5</v>
      </c>
      <c r="U189" t="s">
        <v>58</v>
      </c>
      <c r="V189">
        <v>2</v>
      </c>
      <c r="W189" t="s">
        <v>41</v>
      </c>
      <c r="X189">
        <v>18722</v>
      </c>
      <c r="Y189" t="str">
        <f>IF(AND(HR_Data[[#This Row],[OverTime]]="Yes",HR_Data[[#This Row],[JobSatisfaction]]&lt;=2,HR_Data[[#This Row],[MonthlyIncome]]&lt;AVERAGE(HR_Data[MonthlyIncome])),
"High Risk",
IF(OR(HR_Data[[#This Row],[OverTime]]="Yes",HR_Data[[#This Row],[JobSatisfaction]]&lt;=2),
"Medium Risk",
"Low Risk"))</f>
        <v>Medium Risk</v>
      </c>
      <c r="Z189" t="str">
        <f>IF(HR_Data[[#This Row],[MonthlyIncome]]&lt;3000,"Low",IF(HR_Data[[#This Row],[MonthlyIncome]]&lt;7000,"Medium","High"))</f>
        <v>High</v>
      </c>
      <c r="AA189" s="5">
        <f>IF(HR_Data[[#This Row],[OverTime]]="Yes",1,0)</f>
        <v>0</v>
      </c>
      <c r="AB189" s="5">
        <f>IF(HR_Data[[#This Row],[JobSatisfaction]]&lt;=2,1,0)</f>
        <v>1</v>
      </c>
      <c r="AC189" s="5">
        <f>IF(HR_Data[[#This Row],[WorkLifeBalance]]&lt;=2,1,0)</f>
        <v>0</v>
      </c>
      <c r="AD189" s="5">
        <f>IF(HR_Data[[#This Row],[MonthlyIncome]]&lt;AVERAGE(HR_Data[MonthlyIncome]),1,0)</f>
        <v>0</v>
      </c>
      <c r="AE189">
        <v>13339</v>
      </c>
      <c r="AF189">
        <v>8</v>
      </c>
      <c r="AG189" t="s">
        <v>42</v>
      </c>
      <c r="AH189" t="s">
        <v>43</v>
      </c>
      <c r="AI189">
        <v>11</v>
      </c>
      <c r="AJ189">
        <v>3</v>
      </c>
      <c r="AK189">
        <v>4</v>
      </c>
      <c r="AL189">
        <f>IF(HR_Data[[#This Row],[OverTime]]="Yes",2,0)
+IF(HR_Data[[#This Row],[WorkLifeBalance]]&lt;=2,2,0)
+IF(HR_Data[[#This Row],[MonthlyIncome]]&lt;5000,2,0)
+IF(HR_Data[[#This Row],[JobSatisfaction]]&lt;=2,1,0)
+IF(HR_Data[[#This Row],[EnvironmentSatisfaction]]&lt;=2,1,0)
+IF(HR_Data[[#This Row],[YearsAtCompany]]&lt;2,2,0)</f>
        <v>1</v>
      </c>
      <c r="AM189" t="str">
        <f>IF(HR_Data[[#This Row],[RiskScore2]]&gt;=6,"High",
IF(HR_Data[[#This Row],[RiskScore2]]&gt;=3,"Medium","Low"))</f>
        <v>Low</v>
      </c>
      <c r="AN189">
        <v>80</v>
      </c>
      <c r="AO189">
        <v>0</v>
      </c>
      <c r="AP189">
        <v>36</v>
      </c>
      <c r="AQ189">
        <v>3</v>
      </c>
      <c r="AR189">
        <v>3</v>
      </c>
      <c r="AS189">
        <v>24</v>
      </c>
      <c r="AT189">
        <v>15</v>
      </c>
      <c r="AU189">
        <v>2</v>
      </c>
      <c r="AV189">
        <v>15</v>
      </c>
    </row>
    <row r="190" spans="1:48">
      <c r="A190">
        <v>34</v>
      </c>
      <c r="B190" t="str">
        <f>IF(HR_Data[[#This Row],[Age]]&lt;25,"&lt;25",
IF(HR_Data[[#This Row],[Age]]&lt;35,"25–34",
IF(HR_Data[[#This Row],[Age]]&lt;45,"35–44",
IF(HR_Data[[#This Row],[Age]]&lt;55,"45–54","55+"))))</f>
        <v>25–34</v>
      </c>
      <c r="C190" t="s">
        <v>43</v>
      </c>
      <c r="D190">
        <f>(HR[[#This Row],[OverTimeFlag]]*3+HR[[#This Row],[LowJobSatisFlag]]*5+HR[[#This Row],[LowWLBFlag]]*4+HR[[#This Row],[LowSalaryFlag]]*3+HR[[#This Row],[LowEnviFlag]]*4+HR[[#This Row],[LowProFlag]]*1)</f>
        <v>4</v>
      </c>
      <c r="E190">
        <f>HR_Data[[#This Row],[OvertimeFlag]] + HR_Data[[#This Row],[LowSatisfactionFlag]] + HR_Data[[#This Row],[LowWorkLifeBalanceFlag]]</f>
        <v>1</v>
      </c>
      <c r="F190" t="s">
        <v>44</v>
      </c>
      <c r="G190">
        <v>1069</v>
      </c>
      <c r="H190" t="s">
        <v>45</v>
      </c>
      <c r="I190">
        <v>2</v>
      </c>
      <c r="J190" t="str">
        <f>IF(AND(HR_Data[[#This Row],[Attrition]]="Yes",HR_Data[[#This Row],[YearsAtCompany]]&lt;2),"Yes","No")</f>
        <v>No</v>
      </c>
      <c r="K190">
        <v>1</v>
      </c>
      <c r="L190" t="s">
        <v>38</v>
      </c>
      <c r="M190">
        <v>1</v>
      </c>
      <c r="N190">
        <v>256</v>
      </c>
      <c r="P190">
        <v>4</v>
      </c>
      <c r="Q190" t="s">
        <v>46</v>
      </c>
      <c r="R190">
        <v>45</v>
      </c>
      <c r="S190">
        <v>2</v>
      </c>
      <c r="T190">
        <v>2</v>
      </c>
      <c r="U190" t="s">
        <v>53</v>
      </c>
      <c r="V190">
        <v>3</v>
      </c>
      <c r="W190" t="s">
        <v>48</v>
      </c>
      <c r="X190">
        <v>9547</v>
      </c>
      <c r="Y190" t="str">
        <f>IF(AND(HR_Data[[#This Row],[OverTime]]="Yes",HR_Data[[#This Row],[JobSatisfaction]]&lt;=2,HR_Data[[#This Row],[MonthlyIncome]]&lt;AVERAGE(HR_Data[MonthlyIncome])),
"High Risk",
IF(OR(HR_Data[[#This Row],[OverTime]]="Yes",HR_Data[[#This Row],[JobSatisfaction]]&lt;=2),
"Medium Risk",
"Low Risk"))</f>
        <v>Low Risk</v>
      </c>
      <c r="Z190" t="str">
        <f>IF(HR_Data[[#This Row],[MonthlyIncome]]&lt;3000,"Low",IF(HR_Data[[#This Row],[MonthlyIncome]]&lt;7000,"Medium","High"))</f>
        <v>High</v>
      </c>
      <c r="AA190" s="5">
        <f>IF(HR_Data[[#This Row],[OverTime]]="Yes",1,0)</f>
        <v>0</v>
      </c>
      <c r="AB190" s="5">
        <f>IF(HR_Data[[#This Row],[JobSatisfaction]]&lt;=2,1,0)</f>
        <v>0</v>
      </c>
      <c r="AC190" s="5">
        <f>IF(HR_Data[[#This Row],[WorkLifeBalance]]&lt;=2,1,0)</f>
        <v>1</v>
      </c>
      <c r="AD190" s="5">
        <f>IF(HR_Data[[#This Row],[MonthlyIncome]]&lt;AVERAGE(HR_Data[MonthlyIncome]),1,0)</f>
        <v>0</v>
      </c>
      <c r="AE190">
        <v>14074</v>
      </c>
      <c r="AF190">
        <v>1</v>
      </c>
      <c r="AG190" t="s">
        <v>42</v>
      </c>
      <c r="AH190" t="s">
        <v>43</v>
      </c>
      <c r="AI190">
        <v>17</v>
      </c>
      <c r="AJ190">
        <v>3</v>
      </c>
      <c r="AK190">
        <v>3</v>
      </c>
      <c r="AL190">
        <f>IF(HR_Data[[#This Row],[OverTime]]="Yes",2,0)
+IF(HR_Data[[#This Row],[WorkLifeBalance]]&lt;=2,2,0)
+IF(HR_Data[[#This Row],[MonthlyIncome]]&lt;5000,2,0)
+IF(HR_Data[[#This Row],[JobSatisfaction]]&lt;=2,1,0)
+IF(HR_Data[[#This Row],[EnvironmentSatisfaction]]&lt;=2,1,0)
+IF(HR_Data[[#This Row],[YearsAtCompany]]&lt;2,2,0)</f>
        <v>2</v>
      </c>
      <c r="AM190" t="str">
        <f>IF(HR_Data[[#This Row],[RiskScore2]]&gt;=6,"High",
IF(HR_Data[[#This Row],[RiskScore2]]&gt;=3,"Medium","Low"))</f>
        <v>Low</v>
      </c>
      <c r="AN190">
        <v>80</v>
      </c>
      <c r="AO190">
        <v>0</v>
      </c>
      <c r="AP190">
        <v>10</v>
      </c>
      <c r="AQ190">
        <v>2</v>
      </c>
      <c r="AR190">
        <v>2</v>
      </c>
      <c r="AS190">
        <v>10</v>
      </c>
      <c r="AT190">
        <v>9</v>
      </c>
      <c r="AU190">
        <v>1</v>
      </c>
      <c r="AV190">
        <v>9</v>
      </c>
    </row>
    <row r="191" spans="1:48">
      <c r="A191">
        <v>51</v>
      </c>
      <c r="B191" t="str">
        <f>IF(HR_Data[[#This Row],[Age]]&lt;25,"&lt;25",
IF(HR_Data[[#This Row],[Age]]&lt;35,"25–34",
IF(HR_Data[[#This Row],[Age]]&lt;45,"35–44",
IF(HR_Data[[#This Row],[Age]]&lt;55,"45–54","55+"))))</f>
        <v>45–54</v>
      </c>
      <c r="C191" t="s">
        <v>43</v>
      </c>
      <c r="D191">
        <f>(HR[[#This Row],[OverTimeFlag]]*3+HR[[#This Row],[LowJobSatisFlag]]*5+HR[[#This Row],[LowWLBFlag]]*4+HR[[#This Row],[LowSalaryFlag]]*3+HR[[#This Row],[LowEnviFlag]]*4+HR[[#This Row],[LowProFlag]]*1)</f>
        <v>5</v>
      </c>
      <c r="E191">
        <f>HR_Data[[#This Row],[OvertimeFlag]] + HR_Data[[#This Row],[LowSatisfactionFlag]] + HR_Data[[#This Row],[LowWorkLifeBalanceFlag]]</f>
        <v>1</v>
      </c>
      <c r="F191" t="s">
        <v>36</v>
      </c>
      <c r="G191">
        <v>313</v>
      </c>
      <c r="H191" t="s">
        <v>45</v>
      </c>
      <c r="I191">
        <v>3</v>
      </c>
      <c r="J191" t="str">
        <f>IF(AND(HR_Data[[#This Row],[Attrition]]="Yes",HR_Data[[#This Row],[YearsAtCompany]]&lt;2),"Yes","No")</f>
        <v>No</v>
      </c>
      <c r="K191">
        <v>3</v>
      </c>
      <c r="L191" t="s">
        <v>51</v>
      </c>
      <c r="M191">
        <v>1</v>
      </c>
      <c r="N191">
        <v>258</v>
      </c>
      <c r="P191">
        <v>4</v>
      </c>
      <c r="Q191" t="s">
        <v>39</v>
      </c>
      <c r="R191">
        <v>98</v>
      </c>
      <c r="S191">
        <v>3</v>
      </c>
      <c r="T191">
        <v>4</v>
      </c>
      <c r="U191" t="s">
        <v>54</v>
      </c>
      <c r="V191">
        <v>2</v>
      </c>
      <c r="W191" t="s">
        <v>41</v>
      </c>
      <c r="X191">
        <v>13734</v>
      </c>
      <c r="Y191" t="str">
        <f>IF(AND(HR_Data[[#This Row],[OverTime]]="Yes",HR_Data[[#This Row],[JobSatisfaction]]&lt;=2,HR_Data[[#This Row],[MonthlyIncome]]&lt;AVERAGE(HR_Data[MonthlyIncome])),
"High Risk",
IF(OR(HR_Data[[#This Row],[OverTime]]="Yes",HR_Data[[#This Row],[JobSatisfaction]]&lt;=2),
"Medium Risk",
"Low Risk"))</f>
        <v>Medium Risk</v>
      </c>
      <c r="Z191" t="str">
        <f>IF(HR_Data[[#This Row],[MonthlyIncome]]&lt;3000,"Low",IF(HR_Data[[#This Row],[MonthlyIncome]]&lt;7000,"Medium","High"))</f>
        <v>High</v>
      </c>
      <c r="AA191" s="5">
        <f>IF(HR_Data[[#This Row],[OverTime]]="Yes",1,0)</f>
        <v>0</v>
      </c>
      <c r="AB191" s="5">
        <f>IF(HR_Data[[#This Row],[JobSatisfaction]]&lt;=2,1,0)</f>
        <v>1</v>
      </c>
      <c r="AC191" s="5">
        <f>IF(HR_Data[[#This Row],[WorkLifeBalance]]&lt;=2,1,0)</f>
        <v>0</v>
      </c>
      <c r="AD191" s="5">
        <f>IF(HR_Data[[#This Row],[MonthlyIncome]]&lt;AVERAGE(HR_Data[MonthlyIncome]),1,0)</f>
        <v>0</v>
      </c>
      <c r="AE191">
        <v>7192</v>
      </c>
      <c r="AF191">
        <v>3</v>
      </c>
      <c r="AG191" t="s">
        <v>42</v>
      </c>
      <c r="AH191" t="s">
        <v>43</v>
      </c>
      <c r="AI191">
        <v>18</v>
      </c>
      <c r="AJ191">
        <v>3</v>
      </c>
      <c r="AK191">
        <v>3</v>
      </c>
      <c r="AL191">
        <f>IF(HR_Data[[#This Row],[OverTime]]="Yes",2,0)
+IF(HR_Data[[#This Row],[WorkLifeBalance]]&lt;=2,2,0)
+IF(HR_Data[[#This Row],[MonthlyIncome]]&lt;5000,2,0)
+IF(HR_Data[[#This Row],[JobSatisfaction]]&lt;=2,1,0)
+IF(HR_Data[[#This Row],[EnvironmentSatisfaction]]&lt;=2,1,0)
+IF(HR_Data[[#This Row],[YearsAtCompany]]&lt;2,2,0)</f>
        <v>1</v>
      </c>
      <c r="AM191" t="str">
        <f>IF(HR_Data[[#This Row],[RiskScore2]]&gt;=6,"High",
IF(HR_Data[[#This Row],[RiskScore2]]&gt;=3,"Medium","Low"))</f>
        <v>Low</v>
      </c>
      <c r="AN191">
        <v>80</v>
      </c>
      <c r="AO191">
        <v>0</v>
      </c>
      <c r="AP191">
        <v>21</v>
      </c>
      <c r="AQ191">
        <v>6</v>
      </c>
      <c r="AR191">
        <v>3</v>
      </c>
      <c r="AS191">
        <v>7</v>
      </c>
      <c r="AT191">
        <v>7</v>
      </c>
      <c r="AU191">
        <v>1</v>
      </c>
      <c r="AV191">
        <v>0</v>
      </c>
    </row>
    <row r="192" spans="1:48">
      <c r="A192">
        <v>52</v>
      </c>
      <c r="B192" t="str">
        <f>IF(HR_Data[[#This Row],[Age]]&lt;25,"&lt;25",
IF(HR_Data[[#This Row],[Age]]&lt;35,"25–34",
IF(HR_Data[[#This Row],[Age]]&lt;45,"35–44",
IF(HR_Data[[#This Row],[Age]]&lt;55,"45–54","55+"))))</f>
        <v>45–54</v>
      </c>
      <c r="C192" t="s">
        <v>43</v>
      </c>
      <c r="D192">
        <f>(HR[[#This Row],[OverTimeFlag]]*3+HR[[#This Row],[LowJobSatisFlag]]*5+HR[[#This Row],[LowWLBFlag]]*4+HR[[#This Row],[LowSalaryFlag]]*3+HR[[#This Row],[LowEnviFlag]]*4+HR[[#This Row],[LowProFlag]]*1)</f>
        <v>1</v>
      </c>
      <c r="E192">
        <f>HR_Data[[#This Row],[OvertimeFlag]] + HR_Data[[#This Row],[LowSatisfactionFlag]] + HR_Data[[#This Row],[LowWorkLifeBalanceFlag]]</f>
        <v>0</v>
      </c>
      <c r="F192" t="s">
        <v>36</v>
      </c>
      <c r="G192">
        <v>699</v>
      </c>
      <c r="H192" t="s">
        <v>45</v>
      </c>
      <c r="I192">
        <v>1</v>
      </c>
      <c r="J192" t="str">
        <f>IF(AND(HR_Data[[#This Row],[Attrition]]="Yes",HR_Data[[#This Row],[YearsAtCompany]]&lt;2),"Yes","No")</f>
        <v>No</v>
      </c>
      <c r="K192">
        <v>4</v>
      </c>
      <c r="L192" t="s">
        <v>38</v>
      </c>
      <c r="M192">
        <v>1</v>
      </c>
      <c r="N192">
        <v>259</v>
      </c>
      <c r="P192">
        <v>3</v>
      </c>
      <c r="Q192" t="s">
        <v>46</v>
      </c>
      <c r="R192">
        <v>65</v>
      </c>
      <c r="S192">
        <v>2</v>
      </c>
      <c r="T192">
        <v>5</v>
      </c>
      <c r="U192" t="s">
        <v>56</v>
      </c>
      <c r="V192">
        <v>3</v>
      </c>
      <c r="W192" t="s">
        <v>48</v>
      </c>
      <c r="X192">
        <v>19999</v>
      </c>
      <c r="Y192" t="str">
        <f>IF(AND(HR_Data[[#This Row],[OverTime]]="Yes",HR_Data[[#This Row],[JobSatisfaction]]&lt;=2,HR_Data[[#This Row],[MonthlyIncome]]&lt;AVERAGE(HR_Data[MonthlyIncome])),
"High Risk",
IF(OR(HR_Data[[#This Row],[OverTime]]="Yes",HR_Data[[#This Row],[JobSatisfaction]]&lt;=2),
"Medium Risk",
"Low Risk"))</f>
        <v>Low Risk</v>
      </c>
      <c r="Z192" t="str">
        <f>IF(HR_Data[[#This Row],[MonthlyIncome]]&lt;3000,"Low",IF(HR_Data[[#This Row],[MonthlyIncome]]&lt;7000,"Medium","High"))</f>
        <v>High</v>
      </c>
      <c r="AA192" s="5">
        <f>IF(HR_Data[[#This Row],[OverTime]]="Yes",1,0)</f>
        <v>0</v>
      </c>
      <c r="AB192" s="5">
        <f>IF(HR_Data[[#This Row],[JobSatisfaction]]&lt;=2,1,0)</f>
        <v>0</v>
      </c>
      <c r="AC192" s="5">
        <f>IF(HR_Data[[#This Row],[WorkLifeBalance]]&lt;=2,1,0)</f>
        <v>0</v>
      </c>
      <c r="AD192" s="5">
        <f>IF(HR_Data[[#This Row],[MonthlyIncome]]&lt;AVERAGE(HR_Data[MonthlyIncome]),1,0)</f>
        <v>0</v>
      </c>
      <c r="AE192">
        <v>5678</v>
      </c>
      <c r="AF192">
        <v>0</v>
      </c>
      <c r="AG192" t="s">
        <v>42</v>
      </c>
      <c r="AH192" t="s">
        <v>43</v>
      </c>
      <c r="AI192">
        <v>14</v>
      </c>
      <c r="AJ192">
        <v>3</v>
      </c>
      <c r="AK192">
        <v>1</v>
      </c>
      <c r="AL192">
        <f>IF(HR_Data[[#This Row],[OverTime]]="Yes",2,0)
+IF(HR_Data[[#This Row],[WorkLifeBalance]]&lt;=2,2,0)
+IF(HR_Data[[#This Row],[MonthlyIncome]]&lt;5000,2,0)
+IF(HR_Data[[#This Row],[JobSatisfaction]]&lt;=2,1,0)
+IF(HR_Data[[#This Row],[EnvironmentSatisfaction]]&lt;=2,1,0)
+IF(HR_Data[[#This Row],[YearsAtCompany]]&lt;2,2,0)</f>
        <v>0</v>
      </c>
      <c r="AM192" t="str">
        <f>IF(HR_Data[[#This Row],[RiskScore2]]&gt;=6,"High",
IF(HR_Data[[#This Row],[RiskScore2]]&gt;=3,"Medium","Low"))</f>
        <v>Low</v>
      </c>
      <c r="AN192">
        <v>80</v>
      </c>
      <c r="AO192">
        <v>1</v>
      </c>
      <c r="AP192">
        <v>34</v>
      </c>
      <c r="AQ192">
        <v>5</v>
      </c>
      <c r="AR192">
        <v>3</v>
      </c>
      <c r="AS192">
        <v>33</v>
      </c>
      <c r="AT192">
        <v>18</v>
      </c>
      <c r="AU192">
        <v>11</v>
      </c>
      <c r="AV192">
        <v>9</v>
      </c>
    </row>
    <row r="193" spans="1:48">
      <c r="A193">
        <v>27</v>
      </c>
      <c r="B193" t="str">
        <f>IF(HR_Data[[#This Row],[Age]]&lt;25,"&lt;25",
IF(HR_Data[[#This Row],[Age]]&lt;35,"25–34",
IF(HR_Data[[#This Row],[Age]]&lt;45,"35–44",
IF(HR_Data[[#This Row],[Age]]&lt;55,"45–54","55+"))))</f>
        <v>25–34</v>
      </c>
      <c r="C193" t="s">
        <v>43</v>
      </c>
      <c r="D193">
        <f>(HR[[#This Row],[OverTimeFlag]]*3+HR[[#This Row],[LowJobSatisFlag]]*5+HR[[#This Row],[LowWLBFlag]]*4+HR[[#This Row],[LowSalaryFlag]]*3+HR[[#This Row],[LowEnviFlag]]*4+HR[[#This Row],[LowProFlag]]*1)</f>
        <v>12</v>
      </c>
      <c r="E193">
        <f>HR_Data[[#This Row],[OvertimeFlag]] + HR_Data[[#This Row],[LowSatisfactionFlag]] + HR_Data[[#This Row],[LowWorkLifeBalanceFlag]]</f>
        <v>2</v>
      </c>
      <c r="F193" t="s">
        <v>36</v>
      </c>
      <c r="G193">
        <v>894</v>
      </c>
      <c r="H193" t="s">
        <v>45</v>
      </c>
      <c r="I193">
        <v>9</v>
      </c>
      <c r="J193" t="str">
        <f>IF(AND(HR_Data[[#This Row],[Attrition]]="Yes",HR_Data[[#This Row],[YearsAtCompany]]&lt;2),"Yes","No")</f>
        <v>No</v>
      </c>
      <c r="K193">
        <v>3</v>
      </c>
      <c r="L193" t="s">
        <v>51</v>
      </c>
      <c r="M193">
        <v>1</v>
      </c>
      <c r="N193">
        <v>260</v>
      </c>
      <c r="P193">
        <v>4</v>
      </c>
      <c r="Q193" t="s">
        <v>39</v>
      </c>
      <c r="R193">
        <v>99</v>
      </c>
      <c r="S193">
        <v>3</v>
      </c>
      <c r="T193">
        <v>1</v>
      </c>
      <c r="U193" t="s">
        <v>47</v>
      </c>
      <c r="V193">
        <v>2</v>
      </c>
      <c r="W193" t="s">
        <v>41</v>
      </c>
      <c r="X193">
        <v>2279</v>
      </c>
      <c r="Y193" t="str">
        <f>IF(AND(HR_Data[[#This Row],[OverTime]]="Yes",HR_Data[[#This Row],[JobSatisfaction]]&lt;=2,HR_Data[[#This Row],[MonthlyIncome]]&lt;AVERAGE(HR_Data[MonthlyIncome])),
"High Risk",
IF(OR(HR_Data[[#This Row],[OverTime]]="Yes",HR_Data[[#This Row],[JobSatisfaction]]&lt;=2),
"Medium Risk",
"Low Risk"))</f>
        <v>Medium Risk</v>
      </c>
      <c r="Z193" t="str">
        <f>IF(HR_Data[[#This Row],[MonthlyIncome]]&lt;3000,"Low",IF(HR_Data[[#This Row],[MonthlyIncome]]&lt;7000,"Medium","High"))</f>
        <v>Low</v>
      </c>
      <c r="AA193" s="5">
        <f>IF(HR_Data[[#This Row],[OverTime]]="Yes",1,0)</f>
        <v>0</v>
      </c>
      <c r="AB193" s="5">
        <f>IF(HR_Data[[#This Row],[JobSatisfaction]]&lt;=2,1,0)</f>
        <v>1</v>
      </c>
      <c r="AC193" s="5">
        <f>IF(HR_Data[[#This Row],[WorkLifeBalance]]&lt;=2,1,0)</f>
        <v>1</v>
      </c>
      <c r="AD193" s="5">
        <f>IF(HR_Data[[#This Row],[MonthlyIncome]]&lt;AVERAGE(HR_Data[MonthlyIncome]),1,0)</f>
        <v>1</v>
      </c>
      <c r="AE193">
        <v>11781</v>
      </c>
      <c r="AF193">
        <v>1</v>
      </c>
      <c r="AG193" t="s">
        <v>42</v>
      </c>
      <c r="AH193" t="s">
        <v>43</v>
      </c>
      <c r="AI193">
        <v>16</v>
      </c>
      <c r="AJ193">
        <v>3</v>
      </c>
      <c r="AK193">
        <v>4</v>
      </c>
      <c r="AL193">
        <f>IF(HR_Data[[#This Row],[OverTime]]="Yes",2,0)
+IF(HR_Data[[#This Row],[WorkLifeBalance]]&lt;=2,2,0)
+IF(HR_Data[[#This Row],[MonthlyIncome]]&lt;5000,2,0)
+IF(HR_Data[[#This Row],[JobSatisfaction]]&lt;=2,1,0)
+IF(HR_Data[[#This Row],[EnvironmentSatisfaction]]&lt;=2,1,0)
+IF(HR_Data[[#This Row],[YearsAtCompany]]&lt;2,2,0)</f>
        <v>5</v>
      </c>
      <c r="AM193" t="str">
        <f>IF(HR_Data[[#This Row],[RiskScore2]]&gt;=6,"High",
IF(HR_Data[[#This Row],[RiskScore2]]&gt;=3,"Medium","Low"))</f>
        <v>Medium</v>
      </c>
      <c r="AN193">
        <v>80</v>
      </c>
      <c r="AO193">
        <v>0</v>
      </c>
      <c r="AP193">
        <v>7</v>
      </c>
      <c r="AQ193">
        <v>2</v>
      </c>
      <c r="AR193">
        <v>2</v>
      </c>
      <c r="AS193">
        <v>7</v>
      </c>
      <c r="AT193">
        <v>7</v>
      </c>
      <c r="AU193">
        <v>0</v>
      </c>
      <c r="AV193">
        <v>3</v>
      </c>
    </row>
    <row r="194" spans="1:48">
      <c r="A194">
        <v>35</v>
      </c>
      <c r="B194" t="str">
        <f>IF(HR_Data[[#This Row],[Age]]&lt;25,"&lt;25",
IF(HR_Data[[#This Row],[Age]]&lt;35,"25–34",
IF(HR_Data[[#This Row],[Age]]&lt;45,"35–44",
IF(HR_Data[[#This Row],[Age]]&lt;55,"45–54","55+"))))</f>
        <v>35–44</v>
      </c>
      <c r="C194" t="s">
        <v>35</v>
      </c>
      <c r="D194">
        <f>(HR[[#This Row],[OverTimeFlag]]*3+HR[[#This Row],[LowJobSatisFlag]]*5+HR[[#This Row],[LowWLBFlag]]*4+HR[[#This Row],[LowSalaryFlag]]*3+HR[[#This Row],[LowEnviFlag]]*4+HR[[#This Row],[LowProFlag]]*1)</f>
        <v>10</v>
      </c>
      <c r="E194">
        <f>HR_Data[[#This Row],[OvertimeFlag]] + HR_Data[[#This Row],[LowSatisfactionFlag]] + HR_Data[[#This Row],[LowWorkLifeBalanceFlag]]</f>
        <v>1</v>
      </c>
      <c r="F194" t="s">
        <v>36</v>
      </c>
      <c r="G194">
        <v>556</v>
      </c>
      <c r="H194" t="s">
        <v>45</v>
      </c>
      <c r="I194">
        <v>23</v>
      </c>
      <c r="J194" t="str">
        <f>IF(AND(HR_Data[[#This Row],[Attrition]]="Yes",HR_Data[[#This Row],[YearsAtCompany]]&lt;2),"Yes","No")</f>
        <v>Yes</v>
      </c>
      <c r="K194">
        <v>2</v>
      </c>
      <c r="L194" t="s">
        <v>38</v>
      </c>
      <c r="M194">
        <v>1</v>
      </c>
      <c r="N194">
        <v>261</v>
      </c>
      <c r="P194">
        <v>2</v>
      </c>
      <c r="Q194" t="s">
        <v>46</v>
      </c>
      <c r="R194">
        <v>50</v>
      </c>
      <c r="S194">
        <v>2</v>
      </c>
      <c r="T194">
        <v>2</v>
      </c>
      <c r="U194" t="s">
        <v>53</v>
      </c>
      <c r="V194">
        <v>3</v>
      </c>
      <c r="W194" t="s">
        <v>48</v>
      </c>
      <c r="X194">
        <v>5916</v>
      </c>
      <c r="Y194" t="str">
        <f>IF(AND(HR_Data[[#This Row],[OverTime]]="Yes",HR_Data[[#This Row],[JobSatisfaction]]&lt;=2,HR_Data[[#This Row],[MonthlyIncome]]&lt;AVERAGE(HR_Data[MonthlyIncome])),
"High Risk",
IF(OR(HR_Data[[#This Row],[OverTime]]="Yes",HR_Data[[#This Row],[JobSatisfaction]]&lt;=2),
"Medium Risk",
"Low Risk"))</f>
        <v>Medium Risk</v>
      </c>
      <c r="Z194" t="str">
        <f>IF(HR_Data[[#This Row],[MonthlyIncome]]&lt;3000,"Low",IF(HR_Data[[#This Row],[MonthlyIncome]]&lt;7000,"Medium","High"))</f>
        <v>Medium</v>
      </c>
      <c r="AA194" s="5">
        <f>IF(HR_Data[[#This Row],[OverTime]]="Yes",1,0)</f>
        <v>1</v>
      </c>
      <c r="AB194" s="5">
        <f>IF(HR_Data[[#This Row],[JobSatisfaction]]&lt;=2,1,0)</f>
        <v>0</v>
      </c>
      <c r="AC194" s="5">
        <f>IF(HR_Data[[#This Row],[WorkLifeBalance]]&lt;=2,1,0)</f>
        <v>0</v>
      </c>
      <c r="AD194" s="5">
        <f>IF(HR_Data[[#This Row],[MonthlyIncome]]&lt;AVERAGE(HR_Data[MonthlyIncome]),1,0)</f>
        <v>1</v>
      </c>
      <c r="AE194">
        <v>15497</v>
      </c>
      <c r="AF194">
        <v>3</v>
      </c>
      <c r="AG194" t="s">
        <v>42</v>
      </c>
      <c r="AH194" t="s">
        <v>35</v>
      </c>
      <c r="AI194">
        <v>13</v>
      </c>
      <c r="AJ194">
        <v>3</v>
      </c>
      <c r="AK194">
        <v>1</v>
      </c>
      <c r="AL194">
        <f>IF(HR_Data[[#This Row],[OverTime]]="Yes",2,0)
+IF(HR_Data[[#This Row],[WorkLifeBalance]]&lt;=2,2,0)
+IF(HR_Data[[#This Row],[MonthlyIncome]]&lt;5000,2,0)
+IF(HR_Data[[#This Row],[JobSatisfaction]]&lt;=2,1,0)
+IF(HR_Data[[#This Row],[EnvironmentSatisfaction]]&lt;=2,1,0)
+IF(HR_Data[[#This Row],[YearsAtCompany]]&lt;2,2,0)</f>
        <v>5</v>
      </c>
      <c r="AM194" t="str">
        <f>IF(HR_Data[[#This Row],[RiskScore2]]&gt;=6,"High",
IF(HR_Data[[#This Row],[RiskScore2]]&gt;=3,"Medium","Low"))</f>
        <v>Medium</v>
      </c>
      <c r="AN194">
        <v>80</v>
      </c>
      <c r="AO194">
        <v>0</v>
      </c>
      <c r="AP194">
        <v>8</v>
      </c>
      <c r="AQ194">
        <v>1</v>
      </c>
      <c r="AR194">
        <v>3</v>
      </c>
      <c r="AS194">
        <v>1</v>
      </c>
      <c r="AT194">
        <v>0</v>
      </c>
      <c r="AU194">
        <v>0</v>
      </c>
      <c r="AV194">
        <v>1</v>
      </c>
    </row>
    <row r="195" spans="1:48">
      <c r="A195">
        <v>43</v>
      </c>
      <c r="B195" t="str">
        <f>IF(HR_Data[[#This Row],[Age]]&lt;25,"&lt;25",
IF(HR_Data[[#This Row],[Age]]&lt;35,"25–34",
IF(HR_Data[[#This Row],[Age]]&lt;45,"35–44",
IF(HR_Data[[#This Row],[Age]]&lt;55,"45–54","55+"))))</f>
        <v>35–44</v>
      </c>
      <c r="C195" t="s">
        <v>43</v>
      </c>
      <c r="D195">
        <f>(HR[[#This Row],[OverTimeFlag]]*3+HR[[#This Row],[LowJobSatisFlag]]*5+HR[[#This Row],[LowWLBFlag]]*4+HR[[#This Row],[LowSalaryFlag]]*3+HR[[#This Row],[LowEnviFlag]]*4+HR[[#This Row],[LowProFlag]]*1)</f>
        <v>3</v>
      </c>
      <c r="E195">
        <f>HR_Data[[#This Row],[OvertimeFlag]] + HR_Data[[#This Row],[LowSatisfactionFlag]] + HR_Data[[#This Row],[LowWorkLifeBalanceFlag]]</f>
        <v>0</v>
      </c>
      <c r="F195" t="s">
        <v>55</v>
      </c>
      <c r="G195">
        <v>1344</v>
      </c>
      <c r="H195" t="s">
        <v>45</v>
      </c>
      <c r="I195">
        <v>7</v>
      </c>
      <c r="J195" t="str">
        <f>IF(AND(HR_Data[[#This Row],[Attrition]]="Yes",HR_Data[[#This Row],[YearsAtCompany]]&lt;2),"Yes","No")</f>
        <v>No</v>
      </c>
      <c r="K195">
        <v>3</v>
      </c>
      <c r="L195" t="s">
        <v>51</v>
      </c>
      <c r="M195">
        <v>1</v>
      </c>
      <c r="N195">
        <v>262</v>
      </c>
      <c r="P195">
        <v>4</v>
      </c>
      <c r="Q195" t="s">
        <v>46</v>
      </c>
      <c r="R195">
        <v>37</v>
      </c>
      <c r="S195">
        <v>4</v>
      </c>
      <c r="T195">
        <v>1</v>
      </c>
      <c r="U195" t="s">
        <v>47</v>
      </c>
      <c r="V195">
        <v>4</v>
      </c>
      <c r="W195" t="s">
        <v>52</v>
      </c>
      <c r="X195">
        <v>2089</v>
      </c>
      <c r="Y195" t="str">
        <f>IF(AND(HR_Data[[#This Row],[OverTime]]="Yes",HR_Data[[#This Row],[JobSatisfaction]]&lt;=2,HR_Data[[#This Row],[MonthlyIncome]]&lt;AVERAGE(HR_Data[MonthlyIncome])),
"High Risk",
IF(OR(HR_Data[[#This Row],[OverTime]]="Yes",HR_Data[[#This Row],[JobSatisfaction]]&lt;=2),
"Medium Risk",
"Low Risk"))</f>
        <v>Low Risk</v>
      </c>
      <c r="Z195" t="str">
        <f>IF(HR_Data[[#This Row],[MonthlyIncome]]&lt;3000,"Low",IF(HR_Data[[#This Row],[MonthlyIncome]]&lt;7000,"Medium","High"))</f>
        <v>Low</v>
      </c>
      <c r="AA195" s="5">
        <f>IF(HR_Data[[#This Row],[OverTime]]="Yes",1,0)</f>
        <v>0</v>
      </c>
      <c r="AB195" s="5">
        <f>IF(HR_Data[[#This Row],[JobSatisfaction]]&lt;=2,1,0)</f>
        <v>0</v>
      </c>
      <c r="AC195" s="5">
        <f>IF(HR_Data[[#This Row],[WorkLifeBalance]]&lt;=2,1,0)</f>
        <v>0</v>
      </c>
      <c r="AD195" s="5">
        <f>IF(HR_Data[[#This Row],[MonthlyIncome]]&lt;AVERAGE(HR_Data[MonthlyIncome]),1,0)</f>
        <v>1</v>
      </c>
      <c r="AE195">
        <v>5228</v>
      </c>
      <c r="AF195">
        <v>4</v>
      </c>
      <c r="AG195" t="s">
        <v>42</v>
      </c>
      <c r="AH195" t="s">
        <v>43</v>
      </c>
      <c r="AI195">
        <v>14</v>
      </c>
      <c r="AJ195">
        <v>3</v>
      </c>
      <c r="AK195">
        <v>4</v>
      </c>
      <c r="AL195">
        <f>IF(HR_Data[[#This Row],[OverTime]]="Yes",2,0)
+IF(HR_Data[[#This Row],[WorkLifeBalance]]&lt;=2,2,0)
+IF(HR_Data[[#This Row],[MonthlyIncome]]&lt;5000,2,0)
+IF(HR_Data[[#This Row],[JobSatisfaction]]&lt;=2,1,0)
+IF(HR_Data[[#This Row],[EnvironmentSatisfaction]]&lt;=2,1,0)
+IF(HR_Data[[#This Row],[YearsAtCompany]]&lt;2,2,0)</f>
        <v>2</v>
      </c>
      <c r="AM195" t="str">
        <f>IF(HR_Data[[#This Row],[RiskScore2]]&gt;=6,"High",
IF(HR_Data[[#This Row],[RiskScore2]]&gt;=3,"Medium","Low"))</f>
        <v>Low</v>
      </c>
      <c r="AN195">
        <v>80</v>
      </c>
      <c r="AO195">
        <v>3</v>
      </c>
      <c r="AP195">
        <v>7</v>
      </c>
      <c r="AQ195">
        <v>3</v>
      </c>
      <c r="AR195">
        <v>4</v>
      </c>
      <c r="AS195">
        <v>5</v>
      </c>
      <c r="AT195">
        <v>4</v>
      </c>
      <c r="AU195">
        <v>2</v>
      </c>
      <c r="AV195">
        <v>2</v>
      </c>
    </row>
    <row r="196" spans="1:48">
      <c r="A196">
        <v>45</v>
      </c>
      <c r="B196" t="str">
        <f>IF(HR_Data[[#This Row],[Age]]&lt;25,"&lt;25",
IF(HR_Data[[#This Row],[Age]]&lt;35,"25–34",
IF(HR_Data[[#This Row],[Age]]&lt;45,"35–44",
IF(HR_Data[[#This Row],[Age]]&lt;55,"45–54","55+"))))</f>
        <v>45–54</v>
      </c>
      <c r="C196" t="s">
        <v>43</v>
      </c>
      <c r="D196">
        <f>(HR[[#This Row],[OverTimeFlag]]*3+HR[[#This Row],[LowJobSatisFlag]]*5+HR[[#This Row],[LowWLBFlag]]*4+HR[[#This Row],[LowSalaryFlag]]*3+HR[[#This Row],[LowEnviFlag]]*4+HR[[#This Row],[LowProFlag]]*1)</f>
        <v>5</v>
      </c>
      <c r="E196">
        <f>HR_Data[[#This Row],[OvertimeFlag]] + HR_Data[[#This Row],[LowSatisfactionFlag]] + HR_Data[[#This Row],[LowWorkLifeBalanceFlag]]</f>
        <v>0</v>
      </c>
      <c r="F196" t="s">
        <v>55</v>
      </c>
      <c r="G196">
        <v>1195</v>
      </c>
      <c r="H196" t="s">
        <v>45</v>
      </c>
      <c r="I196">
        <v>2</v>
      </c>
      <c r="J196" t="str">
        <f>IF(AND(HR_Data[[#This Row],[Attrition]]="Yes",HR_Data[[#This Row],[YearsAtCompany]]&lt;2),"Yes","No")</f>
        <v>No</v>
      </c>
      <c r="K196">
        <v>2</v>
      </c>
      <c r="L196" t="s">
        <v>51</v>
      </c>
      <c r="M196">
        <v>1</v>
      </c>
      <c r="N196">
        <v>264</v>
      </c>
      <c r="P196">
        <v>1</v>
      </c>
      <c r="Q196" t="s">
        <v>46</v>
      </c>
      <c r="R196">
        <v>65</v>
      </c>
      <c r="S196">
        <v>2</v>
      </c>
      <c r="T196">
        <v>4</v>
      </c>
      <c r="U196" t="s">
        <v>56</v>
      </c>
      <c r="V196">
        <v>4</v>
      </c>
      <c r="W196" t="s">
        <v>48</v>
      </c>
      <c r="X196">
        <v>16792</v>
      </c>
      <c r="Y196" t="str">
        <f>IF(AND(HR_Data[[#This Row],[OverTime]]="Yes",HR_Data[[#This Row],[JobSatisfaction]]&lt;=2,HR_Data[[#This Row],[MonthlyIncome]]&lt;AVERAGE(HR_Data[MonthlyIncome])),
"High Risk",
IF(OR(HR_Data[[#This Row],[OverTime]]="Yes",HR_Data[[#This Row],[JobSatisfaction]]&lt;=2),
"Medium Risk",
"Low Risk"))</f>
        <v>Low Risk</v>
      </c>
      <c r="Z196" t="str">
        <f>IF(HR_Data[[#This Row],[MonthlyIncome]]&lt;3000,"Low",IF(HR_Data[[#This Row],[MonthlyIncome]]&lt;7000,"Medium","High"))</f>
        <v>High</v>
      </c>
      <c r="AA196" s="5">
        <f>IF(HR_Data[[#This Row],[OverTime]]="Yes",1,0)</f>
        <v>0</v>
      </c>
      <c r="AB196" s="5">
        <f>IF(HR_Data[[#This Row],[JobSatisfaction]]&lt;=2,1,0)</f>
        <v>0</v>
      </c>
      <c r="AC196" s="5">
        <f>IF(HR_Data[[#This Row],[WorkLifeBalance]]&lt;=2,1,0)</f>
        <v>0</v>
      </c>
      <c r="AD196" s="5">
        <f>IF(HR_Data[[#This Row],[MonthlyIncome]]&lt;AVERAGE(HR_Data[MonthlyIncome]),1,0)</f>
        <v>0</v>
      </c>
      <c r="AE196">
        <v>20462</v>
      </c>
      <c r="AF196">
        <v>9</v>
      </c>
      <c r="AG196" t="s">
        <v>42</v>
      </c>
      <c r="AH196" t="s">
        <v>43</v>
      </c>
      <c r="AI196">
        <v>23</v>
      </c>
      <c r="AJ196">
        <v>4</v>
      </c>
      <c r="AK196">
        <v>4</v>
      </c>
      <c r="AL196">
        <f>IF(HR_Data[[#This Row],[OverTime]]="Yes",2,0)
+IF(HR_Data[[#This Row],[WorkLifeBalance]]&lt;=2,2,0)
+IF(HR_Data[[#This Row],[MonthlyIncome]]&lt;5000,2,0)
+IF(HR_Data[[#This Row],[JobSatisfaction]]&lt;=2,1,0)
+IF(HR_Data[[#This Row],[EnvironmentSatisfaction]]&lt;=2,1,0)
+IF(HR_Data[[#This Row],[YearsAtCompany]]&lt;2,2,0)</f>
        <v>1</v>
      </c>
      <c r="AM196" t="str">
        <f>IF(HR_Data[[#This Row],[RiskScore2]]&gt;=6,"High",
IF(HR_Data[[#This Row],[RiskScore2]]&gt;=3,"Medium","Low"))</f>
        <v>Low</v>
      </c>
      <c r="AN196">
        <v>80</v>
      </c>
      <c r="AO196">
        <v>1</v>
      </c>
      <c r="AP196">
        <v>22</v>
      </c>
      <c r="AQ196">
        <v>1</v>
      </c>
      <c r="AR196">
        <v>3</v>
      </c>
      <c r="AS196">
        <v>20</v>
      </c>
      <c r="AT196">
        <v>8</v>
      </c>
      <c r="AU196">
        <v>11</v>
      </c>
      <c r="AV196">
        <v>8</v>
      </c>
    </row>
    <row r="197" spans="1:48">
      <c r="A197">
        <v>37</v>
      </c>
      <c r="B197" t="str">
        <f>IF(HR_Data[[#This Row],[Age]]&lt;25,"&lt;25",
IF(HR_Data[[#This Row],[Age]]&lt;35,"25–34",
IF(HR_Data[[#This Row],[Age]]&lt;45,"35–44",
IF(HR_Data[[#This Row],[Age]]&lt;55,"45–54","55+"))))</f>
        <v>35–44</v>
      </c>
      <c r="C197" t="s">
        <v>43</v>
      </c>
      <c r="D197">
        <f>(HR[[#This Row],[OverTimeFlag]]*3+HR[[#This Row],[LowJobSatisFlag]]*5+HR[[#This Row],[LowWLBFlag]]*4+HR[[#This Row],[LowSalaryFlag]]*3+HR[[#This Row],[LowEnviFlag]]*4+HR[[#This Row],[LowProFlag]]*1)</f>
        <v>19</v>
      </c>
      <c r="E197">
        <f>HR_Data[[#This Row],[OvertimeFlag]] + HR_Data[[#This Row],[LowSatisfactionFlag]] + HR_Data[[#This Row],[LowWorkLifeBalanceFlag]]</f>
        <v>3</v>
      </c>
      <c r="F197" t="s">
        <v>36</v>
      </c>
      <c r="G197">
        <v>290</v>
      </c>
      <c r="H197" t="s">
        <v>45</v>
      </c>
      <c r="I197">
        <v>21</v>
      </c>
      <c r="J197" t="str">
        <f>IF(AND(HR_Data[[#This Row],[Attrition]]="Yes",HR_Data[[#This Row],[YearsAtCompany]]&lt;2),"Yes","No")</f>
        <v>No</v>
      </c>
      <c r="K197">
        <v>3</v>
      </c>
      <c r="L197" t="s">
        <v>38</v>
      </c>
      <c r="M197">
        <v>1</v>
      </c>
      <c r="N197">
        <v>267</v>
      </c>
      <c r="P197">
        <v>2</v>
      </c>
      <c r="Q197" t="s">
        <v>46</v>
      </c>
      <c r="R197">
        <v>65</v>
      </c>
      <c r="S197">
        <v>4</v>
      </c>
      <c r="T197">
        <v>1</v>
      </c>
      <c r="U197" t="s">
        <v>47</v>
      </c>
      <c r="V197">
        <v>1</v>
      </c>
      <c r="W197" t="s">
        <v>48</v>
      </c>
      <c r="X197">
        <v>3564</v>
      </c>
      <c r="Y197" t="str">
        <f>IF(AND(HR_Data[[#This Row],[OverTime]]="Yes",HR_Data[[#This Row],[JobSatisfaction]]&lt;=2,HR_Data[[#This Row],[MonthlyIncome]]&lt;AVERAGE(HR_Data[MonthlyIncome])),
"High Risk",
IF(OR(HR_Data[[#This Row],[OverTime]]="Yes",HR_Data[[#This Row],[JobSatisfaction]]&lt;=2),
"Medium Risk",
"Low Risk"))</f>
        <v>High Risk</v>
      </c>
      <c r="Z197" t="str">
        <f>IF(HR_Data[[#This Row],[MonthlyIncome]]&lt;3000,"Low",IF(HR_Data[[#This Row],[MonthlyIncome]]&lt;7000,"Medium","High"))</f>
        <v>Medium</v>
      </c>
      <c r="AA197" s="5">
        <f>IF(HR_Data[[#This Row],[OverTime]]="Yes",1,0)</f>
        <v>1</v>
      </c>
      <c r="AB197" s="5">
        <f>IF(HR_Data[[#This Row],[JobSatisfaction]]&lt;=2,1,0)</f>
        <v>1</v>
      </c>
      <c r="AC197" s="5">
        <f>IF(HR_Data[[#This Row],[WorkLifeBalance]]&lt;=2,1,0)</f>
        <v>1</v>
      </c>
      <c r="AD197" s="5">
        <f>IF(HR_Data[[#This Row],[MonthlyIncome]]&lt;AVERAGE(HR_Data[MonthlyIncome]),1,0)</f>
        <v>1</v>
      </c>
      <c r="AE197">
        <v>22977</v>
      </c>
      <c r="AF197">
        <v>1</v>
      </c>
      <c r="AG197" t="s">
        <v>42</v>
      </c>
      <c r="AH197" t="s">
        <v>35</v>
      </c>
      <c r="AI197">
        <v>12</v>
      </c>
      <c r="AJ197">
        <v>3</v>
      </c>
      <c r="AK197">
        <v>1</v>
      </c>
      <c r="AL197">
        <f>IF(HR_Data[[#This Row],[OverTime]]="Yes",2,0)
+IF(HR_Data[[#This Row],[WorkLifeBalance]]&lt;=2,2,0)
+IF(HR_Data[[#This Row],[MonthlyIncome]]&lt;5000,2,0)
+IF(HR_Data[[#This Row],[JobSatisfaction]]&lt;=2,1,0)
+IF(HR_Data[[#This Row],[EnvironmentSatisfaction]]&lt;=2,1,0)
+IF(HR_Data[[#This Row],[YearsAtCompany]]&lt;2,2,0)</f>
        <v>8</v>
      </c>
      <c r="AM197" t="str">
        <f>IF(HR_Data[[#This Row],[RiskScore2]]&gt;=6,"High",
IF(HR_Data[[#This Row],[RiskScore2]]&gt;=3,"Medium","Low"))</f>
        <v>High</v>
      </c>
      <c r="AN197">
        <v>80</v>
      </c>
      <c r="AO197">
        <v>1</v>
      </c>
      <c r="AP197">
        <v>8</v>
      </c>
      <c r="AQ197">
        <v>3</v>
      </c>
      <c r="AR197">
        <v>2</v>
      </c>
      <c r="AS197">
        <v>8</v>
      </c>
      <c r="AT197">
        <v>7</v>
      </c>
      <c r="AU197">
        <v>1</v>
      </c>
      <c r="AV197">
        <v>7</v>
      </c>
    </row>
    <row r="198" spans="1:48">
      <c r="A198">
        <v>35</v>
      </c>
      <c r="B198" t="str">
        <f>IF(HR_Data[[#This Row],[Age]]&lt;25,"&lt;25",
IF(HR_Data[[#This Row],[Age]]&lt;35,"25–34",
IF(HR_Data[[#This Row],[Age]]&lt;45,"35–44",
IF(HR_Data[[#This Row],[Age]]&lt;55,"45–54","55+"))))</f>
        <v>35–44</v>
      </c>
      <c r="C198" t="s">
        <v>43</v>
      </c>
      <c r="D198">
        <f>(HR[[#This Row],[OverTimeFlag]]*3+HR[[#This Row],[LowJobSatisFlag]]*5+HR[[#This Row],[LowWLBFlag]]*4+HR[[#This Row],[LowSalaryFlag]]*3+HR[[#This Row],[LowEnviFlag]]*4+HR[[#This Row],[LowProFlag]]*1)</f>
        <v>12</v>
      </c>
      <c r="E198">
        <f>HR_Data[[#This Row],[OvertimeFlag]] + HR_Data[[#This Row],[LowSatisfactionFlag]] + HR_Data[[#This Row],[LowWorkLifeBalanceFlag]]</f>
        <v>1</v>
      </c>
      <c r="F198" t="s">
        <v>44</v>
      </c>
      <c r="G198">
        <v>138</v>
      </c>
      <c r="H198" t="s">
        <v>45</v>
      </c>
      <c r="I198">
        <v>2</v>
      </c>
      <c r="J198" t="str">
        <f>IF(AND(HR_Data[[#This Row],[Attrition]]="Yes",HR_Data[[#This Row],[YearsAtCompany]]&lt;2),"Yes","No")</f>
        <v>No</v>
      </c>
      <c r="K198">
        <v>3</v>
      </c>
      <c r="L198" t="s">
        <v>51</v>
      </c>
      <c r="M198">
        <v>1</v>
      </c>
      <c r="N198">
        <v>269</v>
      </c>
      <c r="P198">
        <v>2</v>
      </c>
      <c r="Q198" t="s">
        <v>39</v>
      </c>
      <c r="R198">
        <v>37</v>
      </c>
      <c r="S198">
        <v>3</v>
      </c>
      <c r="T198">
        <v>2</v>
      </c>
      <c r="U198" t="s">
        <v>50</v>
      </c>
      <c r="V198">
        <v>2</v>
      </c>
      <c r="W198" t="s">
        <v>41</v>
      </c>
      <c r="X198">
        <v>4425</v>
      </c>
      <c r="Y198" t="str">
        <f>IF(AND(HR_Data[[#This Row],[OverTime]]="Yes",HR_Data[[#This Row],[JobSatisfaction]]&lt;=2,HR_Data[[#This Row],[MonthlyIncome]]&lt;AVERAGE(HR_Data[MonthlyIncome])),
"High Risk",
IF(OR(HR_Data[[#This Row],[OverTime]]="Yes",HR_Data[[#This Row],[JobSatisfaction]]&lt;=2),
"Medium Risk",
"Low Risk"))</f>
        <v>Medium Risk</v>
      </c>
      <c r="Z198" t="str">
        <f>IF(HR_Data[[#This Row],[MonthlyIncome]]&lt;3000,"Low",IF(HR_Data[[#This Row],[MonthlyIncome]]&lt;7000,"Medium","High"))</f>
        <v>Medium</v>
      </c>
      <c r="AA198" s="5">
        <f>IF(HR_Data[[#This Row],[OverTime]]="Yes",1,0)</f>
        <v>0</v>
      </c>
      <c r="AB198" s="5">
        <f>IF(HR_Data[[#This Row],[JobSatisfaction]]&lt;=2,1,0)</f>
        <v>1</v>
      </c>
      <c r="AC198" s="5">
        <f>IF(HR_Data[[#This Row],[WorkLifeBalance]]&lt;=2,1,0)</f>
        <v>0</v>
      </c>
      <c r="AD198" s="5">
        <f>IF(HR_Data[[#This Row],[MonthlyIncome]]&lt;AVERAGE(HR_Data[MonthlyIncome]),1,0)</f>
        <v>1</v>
      </c>
      <c r="AE198">
        <v>15986</v>
      </c>
      <c r="AF198">
        <v>5</v>
      </c>
      <c r="AG198" t="s">
        <v>42</v>
      </c>
      <c r="AH198" t="s">
        <v>43</v>
      </c>
      <c r="AI198">
        <v>11</v>
      </c>
      <c r="AJ198">
        <v>3</v>
      </c>
      <c r="AK198">
        <v>4</v>
      </c>
      <c r="AL198">
        <f>IF(HR_Data[[#This Row],[OverTime]]="Yes",2,0)
+IF(HR_Data[[#This Row],[WorkLifeBalance]]&lt;=2,2,0)
+IF(HR_Data[[#This Row],[MonthlyIncome]]&lt;5000,2,0)
+IF(HR_Data[[#This Row],[JobSatisfaction]]&lt;=2,1,0)
+IF(HR_Data[[#This Row],[EnvironmentSatisfaction]]&lt;=2,1,0)
+IF(HR_Data[[#This Row],[YearsAtCompany]]&lt;2,2,0)</f>
        <v>4</v>
      </c>
      <c r="AM198" t="str">
        <f>IF(HR_Data[[#This Row],[RiskScore2]]&gt;=6,"High",
IF(HR_Data[[#This Row],[RiskScore2]]&gt;=3,"Medium","Low"))</f>
        <v>Medium</v>
      </c>
      <c r="AN198">
        <v>80</v>
      </c>
      <c r="AO198">
        <v>0</v>
      </c>
      <c r="AP198">
        <v>10</v>
      </c>
      <c r="AQ198">
        <v>5</v>
      </c>
      <c r="AR198">
        <v>3</v>
      </c>
      <c r="AS198">
        <v>6</v>
      </c>
      <c r="AT198">
        <v>2</v>
      </c>
      <c r="AU198">
        <v>1</v>
      </c>
      <c r="AV198">
        <v>2</v>
      </c>
    </row>
    <row r="199" spans="1:48">
      <c r="A199">
        <v>42</v>
      </c>
      <c r="B199" t="str">
        <f>IF(HR_Data[[#This Row],[Age]]&lt;25,"&lt;25",
IF(HR_Data[[#This Row],[Age]]&lt;35,"25–34",
IF(HR_Data[[#This Row],[Age]]&lt;45,"35–44",
IF(HR_Data[[#This Row],[Age]]&lt;55,"45–54","55+"))))</f>
        <v>35–44</v>
      </c>
      <c r="C199" t="s">
        <v>43</v>
      </c>
      <c r="D199">
        <f>(HR[[#This Row],[OverTimeFlag]]*3+HR[[#This Row],[LowJobSatisFlag]]*5+HR[[#This Row],[LowWLBFlag]]*4+HR[[#This Row],[LowSalaryFlag]]*3+HR[[#This Row],[LowEnviFlag]]*4+HR[[#This Row],[LowProFlag]]*1)</f>
        <v>3</v>
      </c>
      <c r="E199">
        <f>HR_Data[[#This Row],[OvertimeFlag]] + HR_Data[[#This Row],[LowSatisfactionFlag]] + HR_Data[[#This Row],[LowWorkLifeBalanceFlag]]</f>
        <v>0</v>
      </c>
      <c r="F199" t="s">
        <v>55</v>
      </c>
      <c r="G199">
        <v>926</v>
      </c>
      <c r="H199" t="s">
        <v>45</v>
      </c>
      <c r="I199">
        <v>21</v>
      </c>
      <c r="J199" t="str">
        <f>IF(AND(HR_Data[[#This Row],[Attrition]]="Yes",HR_Data[[#This Row],[YearsAtCompany]]&lt;2),"Yes","No")</f>
        <v>No</v>
      </c>
      <c r="K199">
        <v>2</v>
      </c>
      <c r="L199" t="s">
        <v>51</v>
      </c>
      <c r="M199">
        <v>1</v>
      </c>
      <c r="N199">
        <v>270</v>
      </c>
      <c r="P199">
        <v>3</v>
      </c>
      <c r="Q199" t="s">
        <v>39</v>
      </c>
      <c r="R199">
        <v>36</v>
      </c>
      <c r="S199">
        <v>3</v>
      </c>
      <c r="T199">
        <v>2</v>
      </c>
      <c r="U199" t="s">
        <v>53</v>
      </c>
      <c r="V199">
        <v>3</v>
      </c>
      <c r="W199" t="s">
        <v>52</v>
      </c>
      <c r="X199">
        <v>5265</v>
      </c>
      <c r="Y199" t="str">
        <f>IF(AND(HR_Data[[#This Row],[OverTime]]="Yes",HR_Data[[#This Row],[JobSatisfaction]]&lt;=2,HR_Data[[#This Row],[MonthlyIncome]]&lt;AVERAGE(HR_Data[MonthlyIncome])),
"High Risk",
IF(OR(HR_Data[[#This Row],[OverTime]]="Yes",HR_Data[[#This Row],[JobSatisfaction]]&lt;=2),
"Medium Risk",
"Low Risk"))</f>
        <v>Low Risk</v>
      </c>
      <c r="Z199" t="str">
        <f>IF(HR_Data[[#This Row],[MonthlyIncome]]&lt;3000,"Low",IF(HR_Data[[#This Row],[MonthlyIncome]]&lt;7000,"Medium","High"))</f>
        <v>Medium</v>
      </c>
      <c r="AA199" s="5">
        <f>IF(HR_Data[[#This Row],[OverTime]]="Yes",1,0)</f>
        <v>0</v>
      </c>
      <c r="AB199" s="5">
        <f>IF(HR_Data[[#This Row],[JobSatisfaction]]&lt;=2,1,0)</f>
        <v>0</v>
      </c>
      <c r="AC199" s="5">
        <f>IF(HR_Data[[#This Row],[WorkLifeBalance]]&lt;=2,1,0)</f>
        <v>0</v>
      </c>
      <c r="AD199" s="5">
        <f>IF(HR_Data[[#This Row],[MonthlyIncome]]&lt;AVERAGE(HR_Data[MonthlyIncome]),1,0)</f>
        <v>1</v>
      </c>
      <c r="AE199">
        <v>16439</v>
      </c>
      <c r="AF199">
        <v>2</v>
      </c>
      <c r="AG199" t="s">
        <v>42</v>
      </c>
      <c r="AH199" t="s">
        <v>43</v>
      </c>
      <c r="AI199">
        <v>16</v>
      </c>
      <c r="AJ199">
        <v>3</v>
      </c>
      <c r="AK199">
        <v>2</v>
      </c>
      <c r="AL199">
        <f>IF(HR_Data[[#This Row],[OverTime]]="Yes",2,0)
+IF(HR_Data[[#This Row],[WorkLifeBalance]]&lt;=2,2,0)
+IF(HR_Data[[#This Row],[MonthlyIncome]]&lt;5000,2,0)
+IF(HR_Data[[#This Row],[JobSatisfaction]]&lt;=2,1,0)
+IF(HR_Data[[#This Row],[EnvironmentSatisfaction]]&lt;=2,1,0)
+IF(HR_Data[[#This Row],[YearsAtCompany]]&lt;2,2,0)</f>
        <v>0</v>
      </c>
      <c r="AM199" t="str">
        <f>IF(HR_Data[[#This Row],[RiskScore2]]&gt;=6,"High",
IF(HR_Data[[#This Row],[RiskScore2]]&gt;=3,"Medium","Low"))</f>
        <v>Low</v>
      </c>
      <c r="AN199">
        <v>80</v>
      </c>
      <c r="AO199">
        <v>1</v>
      </c>
      <c r="AP199">
        <v>11</v>
      </c>
      <c r="AQ199">
        <v>5</v>
      </c>
      <c r="AR199">
        <v>3</v>
      </c>
      <c r="AS199">
        <v>5</v>
      </c>
      <c r="AT199">
        <v>3</v>
      </c>
      <c r="AU199">
        <v>0</v>
      </c>
      <c r="AV199">
        <v>2</v>
      </c>
    </row>
    <row r="200" spans="1:48">
      <c r="A200">
        <v>38</v>
      </c>
      <c r="B200" t="str">
        <f>IF(HR_Data[[#This Row],[Age]]&lt;25,"&lt;25",
IF(HR_Data[[#This Row],[Age]]&lt;35,"25–34",
IF(HR_Data[[#This Row],[Age]]&lt;45,"35–44",
IF(HR_Data[[#This Row],[Age]]&lt;55,"45–54","55+"))))</f>
        <v>35–44</v>
      </c>
      <c r="C200" t="s">
        <v>43</v>
      </c>
      <c r="D200">
        <f>(HR[[#This Row],[OverTimeFlag]]*3+HR[[#This Row],[LowJobSatisFlag]]*5+HR[[#This Row],[LowWLBFlag]]*4+HR[[#This Row],[LowSalaryFlag]]*3+HR[[#This Row],[LowEnviFlag]]*4+HR[[#This Row],[LowProFlag]]*1)</f>
        <v>0</v>
      </c>
      <c r="E200">
        <f>HR_Data[[#This Row],[OvertimeFlag]] + HR_Data[[#This Row],[LowSatisfactionFlag]] + HR_Data[[#This Row],[LowWorkLifeBalanceFlag]]</f>
        <v>0</v>
      </c>
      <c r="F200" t="s">
        <v>36</v>
      </c>
      <c r="G200">
        <v>1261</v>
      </c>
      <c r="H200" t="s">
        <v>45</v>
      </c>
      <c r="I200">
        <v>2</v>
      </c>
      <c r="J200" t="str">
        <f>IF(AND(HR_Data[[#This Row],[Attrition]]="Yes",HR_Data[[#This Row],[YearsAtCompany]]&lt;2),"Yes","No")</f>
        <v>No</v>
      </c>
      <c r="K200">
        <v>4</v>
      </c>
      <c r="L200" t="s">
        <v>38</v>
      </c>
      <c r="M200">
        <v>1</v>
      </c>
      <c r="N200">
        <v>271</v>
      </c>
      <c r="P200">
        <v>4</v>
      </c>
      <c r="Q200" t="s">
        <v>46</v>
      </c>
      <c r="R200">
        <v>88</v>
      </c>
      <c r="S200">
        <v>3</v>
      </c>
      <c r="T200">
        <v>2</v>
      </c>
      <c r="U200" t="s">
        <v>53</v>
      </c>
      <c r="V200">
        <v>3</v>
      </c>
      <c r="W200" t="s">
        <v>48</v>
      </c>
      <c r="X200">
        <v>6553</v>
      </c>
      <c r="Y200" t="str">
        <f>IF(AND(HR_Data[[#This Row],[OverTime]]="Yes",HR_Data[[#This Row],[JobSatisfaction]]&lt;=2,HR_Data[[#This Row],[MonthlyIncome]]&lt;AVERAGE(HR_Data[MonthlyIncome])),
"High Risk",
IF(OR(HR_Data[[#This Row],[OverTime]]="Yes",HR_Data[[#This Row],[JobSatisfaction]]&lt;=2),
"Medium Risk",
"Low Risk"))</f>
        <v>Low Risk</v>
      </c>
      <c r="Z200" t="str">
        <f>IF(HR_Data[[#This Row],[MonthlyIncome]]&lt;3000,"Low",IF(HR_Data[[#This Row],[MonthlyIncome]]&lt;7000,"Medium","High"))</f>
        <v>Medium</v>
      </c>
      <c r="AA200" s="5">
        <f>IF(HR_Data[[#This Row],[OverTime]]="Yes",1,0)</f>
        <v>0</v>
      </c>
      <c r="AB200" s="5">
        <f>IF(HR_Data[[#This Row],[JobSatisfaction]]&lt;=2,1,0)</f>
        <v>0</v>
      </c>
      <c r="AC200" s="5">
        <f>IF(HR_Data[[#This Row],[WorkLifeBalance]]&lt;=2,1,0)</f>
        <v>0</v>
      </c>
      <c r="AD200" s="5">
        <f>IF(HR_Data[[#This Row],[MonthlyIncome]]&lt;AVERAGE(HR_Data[MonthlyIncome]),1,0)</f>
        <v>0</v>
      </c>
      <c r="AE200">
        <v>7259</v>
      </c>
      <c r="AF200">
        <v>9</v>
      </c>
      <c r="AG200" t="s">
        <v>42</v>
      </c>
      <c r="AH200" t="s">
        <v>43</v>
      </c>
      <c r="AI200">
        <v>14</v>
      </c>
      <c r="AJ200">
        <v>3</v>
      </c>
      <c r="AK200">
        <v>2</v>
      </c>
      <c r="AL200">
        <f>IF(HR_Data[[#This Row],[OverTime]]="Yes",2,0)
+IF(HR_Data[[#This Row],[WorkLifeBalance]]&lt;=2,2,0)
+IF(HR_Data[[#This Row],[MonthlyIncome]]&lt;5000,2,0)
+IF(HR_Data[[#This Row],[JobSatisfaction]]&lt;=2,1,0)
+IF(HR_Data[[#This Row],[EnvironmentSatisfaction]]&lt;=2,1,0)
+IF(HR_Data[[#This Row],[YearsAtCompany]]&lt;2,2,0)</f>
        <v>2</v>
      </c>
      <c r="AM200" t="str">
        <f>IF(HR_Data[[#This Row],[RiskScore2]]&gt;=6,"High",
IF(HR_Data[[#This Row],[RiskScore2]]&gt;=3,"Medium","Low"))</f>
        <v>Low</v>
      </c>
      <c r="AN200">
        <v>80</v>
      </c>
      <c r="AO200">
        <v>0</v>
      </c>
      <c r="AP200">
        <v>14</v>
      </c>
      <c r="AQ200">
        <v>3</v>
      </c>
      <c r="AR200">
        <v>3</v>
      </c>
      <c r="AS200">
        <v>1</v>
      </c>
      <c r="AT200">
        <v>0</v>
      </c>
      <c r="AU200">
        <v>0</v>
      </c>
      <c r="AV200">
        <v>0</v>
      </c>
    </row>
    <row r="201" spans="1:48">
      <c r="A201">
        <v>38</v>
      </c>
      <c r="B201" t="str">
        <f>IF(HR_Data[[#This Row],[Age]]&lt;25,"&lt;25",
IF(HR_Data[[#This Row],[Age]]&lt;35,"25–34",
IF(HR_Data[[#This Row],[Age]]&lt;45,"35–44",
IF(HR_Data[[#This Row],[Age]]&lt;55,"45–54","55+"))))</f>
        <v>35–44</v>
      </c>
      <c r="C201" t="s">
        <v>43</v>
      </c>
      <c r="D201">
        <f>(HR[[#This Row],[OverTimeFlag]]*3+HR[[#This Row],[LowJobSatisFlag]]*5+HR[[#This Row],[LowWLBFlag]]*4+HR[[#This Row],[LowSalaryFlag]]*3+HR[[#This Row],[LowEnviFlag]]*4+HR[[#This Row],[LowProFlag]]*1)</f>
        <v>7</v>
      </c>
      <c r="E201">
        <f>HR_Data[[#This Row],[OvertimeFlag]] + HR_Data[[#This Row],[LowSatisfactionFlag]] + HR_Data[[#This Row],[LowWorkLifeBalanceFlag]]</f>
        <v>1</v>
      </c>
      <c r="F201" t="s">
        <v>36</v>
      </c>
      <c r="G201">
        <v>1084</v>
      </c>
      <c r="H201" t="s">
        <v>45</v>
      </c>
      <c r="I201">
        <v>29</v>
      </c>
      <c r="J201" t="str">
        <f>IF(AND(HR_Data[[#This Row],[Attrition]]="Yes",HR_Data[[#This Row],[YearsAtCompany]]&lt;2),"Yes","No")</f>
        <v>No</v>
      </c>
      <c r="K201">
        <v>3</v>
      </c>
      <c r="L201" t="s">
        <v>60</v>
      </c>
      <c r="M201">
        <v>1</v>
      </c>
      <c r="N201">
        <v>273</v>
      </c>
      <c r="P201">
        <v>4</v>
      </c>
      <c r="Q201" t="s">
        <v>46</v>
      </c>
      <c r="R201">
        <v>54</v>
      </c>
      <c r="S201">
        <v>3</v>
      </c>
      <c r="T201">
        <v>2</v>
      </c>
      <c r="U201" t="s">
        <v>53</v>
      </c>
      <c r="V201">
        <v>4</v>
      </c>
      <c r="W201" t="s">
        <v>48</v>
      </c>
      <c r="X201">
        <v>6261</v>
      </c>
      <c r="Y201" t="str">
        <f>IF(AND(HR_Data[[#This Row],[OverTime]]="Yes",HR_Data[[#This Row],[JobSatisfaction]]&lt;=2,HR_Data[[#This Row],[MonthlyIncome]]&lt;AVERAGE(HR_Data[MonthlyIncome])),
"High Risk",
IF(OR(HR_Data[[#This Row],[OverTime]]="Yes",HR_Data[[#This Row],[JobSatisfaction]]&lt;=2),
"Medium Risk",
"Low Risk"))</f>
        <v>Low Risk</v>
      </c>
      <c r="Z201" t="str">
        <f>IF(HR_Data[[#This Row],[MonthlyIncome]]&lt;3000,"Low",IF(HR_Data[[#This Row],[MonthlyIncome]]&lt;7000,"Medium","High"))</f>
        <v>Medium</v>
      </c>
      <c r="AA201" s="5">
        <f>IF(HR_Data[[#This Row],[OverTime]]="Yes",1,0)</f>
        <v>0</v>
      </c>
      <c r="AB201" s="5">
        <f>IF(HR_Data[[#This Row],[JobSatisfaction]]&lt;=2,1,0)</f>
        <v>0</v>
      </c>
      <c r="AC201" s="5">
        <f>IF(HR_Data[[#This Row],[WorkLifeBalance]]&lt;=2,1,0)</f>
        <v>1</v>
      </c>
      <c r="AD201" s="5">
        <f>IF(HR_Data[[#This Row],[MonthlyIncome]]&lt;AVERAGE(HR_Data[MonthlyIncome]),1,0)</f>
        <v>1</v>
      </c>
      <c r="AE201">
        <v>4185</v>
      </c>
      <c r="AF201">
        <v>3</v>
      </c>
      <c r="AG201" t="s">
        <v>42</v>
      </c>
      <c r="AH201" t="s">
        <v>43</v>
      </c>
      <c r="AI201">
        <v>18</v>
      </c>
      <c r="AJ201">
        <v>3</v>
      </c>
      <c r="AK201">
        <v>1</v>
      </c>
      <c r="AL201">
        <f>IF(HR_Data[[#This Row],[OverTime]]="Yes",2,0)
+IF(HR_Data[[#This Row],[WorkLifeBalance]]&lt;=2,2,0)
+IF(HR_Data[[#This Row],[MonthlyIncome]]&lt;5000,2,0)
+IF(HR_Data[[#This Row],[JobSatisfaction]]&lt;=2,1,0)
+IF(HR_Data[[#This Row],[EnvironmentSatisfaction]]&lt;=2,1,0)
+IF(HR_Data[[#This Row],[YearsAtCompany]]&lt;2,2,0)</f>
        <v>2</v>
      </c>
      <c r="AM201" t="str">
        <f>IF(HR_Data[[#This Row],[RiskScore2]]&gt;=6,"High",
IF(HR_Data[[#This Row],[RiskScore2]]&gt;=3,"Medium","Low"))</f>
        <v>Low</v>
      </c>
      <c r="AN201">
        <v>80</v>
      </c>
      <c r="AO201">
        <v>1</v>
      </c>
      <c r="AP201">
        <v>9</v>
      </c>
      <c r="AQ201">
        <v>3</v>
      </c>
      <c r="AR201">
        <v>1</v>
      </c>
      <c r="AS201">
        <v>7</v>
      </c>
      <c r="AT201">
        <v>7</v>
      </c>
      <c r="AU201">
        <v>1</v>
      </c>
      <c r="AV201">
        <v>7</v>
      </c>
    </row>
    <row r="202" spans="1:48">
      <c r="A202">
        <v>27</v>
      </c>
      <c r="B202" t="str">
        <f>IF(HR_Data[[#This Row],[Age]]&lt;25,"&lt;25",
IF(HR_Data[[#This Row],[Age]]&lt;35,"25–34",
IF(HR_Data[[#This Row],[Age]]&lt;45,"35–44",
IF(HR_Data[[#This Row],[Age]]&lt;55,"45–54","55+"))))</f>
        <v>25–34</v>
      </c>
      <c r="C202" t="s">
        <v>43</v>
      </c>
      <c r="D202">
        <f>(HR[[#This Row],[OverTimeFlag]]*3+HR[[#This Row],[LowJobSatisFlag]]*5+HR[[#This Row],[LowWLBFlag]]*4+HR[[#This Row],[LowSalaryFlag]]*3+HR[[#This Row],[LowEnviFlag]]*4+HR[[#This Row],[LowProFlag]]*1)</f>
        <v>8</v>
      </c>
      <c r="E202">
        <f>HR_Data[[#This Row],[OvertimeFlag]] + HR_Data[[#This Row],[LowSatisfactionFlag]] + HR_Data[[#This Row],[LowWorkLifeBalanceFlag]]</f>
        <v>1</v>
      </c>
      <c r="F202" t="s">
        <v>44</v>
      </c>
      <c r="G202">
        <v>472</v>
      </c>
      <c r="H202" t="s">
        <v>45</v>
      </c>
      <c r="I202">
        <v>1</v>
      </c>
      <c r="J202" t="str">
        <f>IF(AND(HR_Data[[#This Row],[Attrition]]="Yes",HR_Data[[#This Row],[YearsAtCompany]]&lt;2),"Yes","No")</f>
        <v>No</v>
      </c>
      <c r="K202">
        <v>1</v>
      </c>
      <c r="L202" t="s">
        <v>60</v>
      </c>
      <c r="M202">
        <v>1</v>
      </c>
      <c r="N202">
        <v>274</v>
      </c>
      <c r="P202">
        <v>3</v>
      </c>
      <c r="Q202" t="s">
        <v>46</v>
      </c>
      <c r="R202">
        <v>60</v>
      </c>
      <c r="S202">
        <v>2</v>
      </c>
      <c r="T202">
        <v>2</v>
      </c>
      <c r="U202" t="s">
        <v>53</v>
      </c>
      <c r="V202">
        <v>1</v>
      </c>
      <c r="W202" t="s">
        <v>48</v>
      </c>
      <c r="X202">
        <v>4298</v>
      </c>
      <c r="Y202" t="str">
        <f>IF(AND(HR_Data[[#This Row],[OverTime]]="Yes",HR_Data[[#This Row],[JobSatisfaction]]&lt;=2,HR_Data[[#This Row],[MonthlyIncome]]&lt;AVERAGE(HR_Data[MonthlyIncome])),
"High Risk",
IF(OR(HR_Data[[#This Row],[OverTime]]="Yes",HR_Data[[#This Row],[JobSatisfaction]]&lt;=2),
"Medium Risk",
"Low Risk"))</f>
        <v>Medium Risk</v>
      </c>
      <c r="Z202" t="str">
        <f>IF(HR_Data[[#This Row],[MonthlyIncome]]&lt;3000,"Low",IF(HR_Data[[#This Row],[MonthlyIncome]]&lt;7000,"Medium","High"))</f>
        <v>Medium</v>
      </c>
      <c r="AA202" s="5">
        <f>IF(HR_Data[[#This Row],[OverTime]]="Yes",1,0)</f>
        <v>0</v>
      </c>
      <c r="AB202" s="5">
        <f>IF(HR_Data[[#This Row],[JobSatisfaction]]&lt;=2,1,0)</f>
        <v>1</v>
      </c>
      <c r="AC202" s="5">
        <f>IF(HR_Data[[#This Row],[WorkLifeBalance]]&lt;=2,1,0)</f>
        <v>0</v>
      </c>
      <c r="AD202" s="5">
        <f>IF(HR_Data[[#This Row],[MonthlyIncome]]&lt;AVERAGE(HR_Data[MonthlyIncome]),1,0)</f>
        <v>1</v>
      </c>
      <c r="AE202">
        <v>9679</v>
      </c>
      <c r="AF202">
        <v>5</v>
      </c>
      <c r="AG202" t="s">
        <v>42</v>
      </c>
      <c r="AH202" t="s">
        <v>43</v>
      </c>
      <c r="AI202">
        <v>19</v>
      </c>
      <c r="AJ202">
        <v>3</v>
      </c>
      <c r="AK202">
        <v>3</v>
      </c>
      <c r="AL202">
        <f>IF(HR_Data[[#This Row],[OverTime]]="Yes",2,0)
+IF(HR_Data[[#This Row],[WorkLifeBalance]]&lt;=2,2,0)
+IF(HR_Data[[#This Row],[MonthlyIncome]]&lt;5000,2,0)
+IF(HR_Data[[#This Row],[JobSatisfaction]]&lt;=2,1,0)
+IF(HR_Data[[#This Row],[EnvironmentSatisfaction]]&lt;=2,1,0)
+IF(HR_Data[[#This Row],[YearsAtCompany]]&lt;2,2,0)</f>
        <v>3</v>
      </c>
      <c r="AM202" t="str">
        <f>IF(HR_Data[[#This Row],[RiskScore2]]&gt;=6,"High",
IF(HR_Data[[#This Row],[RiskScore2]]&gt;=3,"Medium","Low"))</f>
        <v>Medium</v>
      </c>
      <c r="AN202">
        <v>80</v>
      </c>
      <c r="AO202">
        <v>1</v>
      </c>
      <c r="AP202">
        <v>6</v>
      </c>
      <c r="AQ202">
        <v>1</v>
      </c>
      <c r="AR202">
        <v>3</v>
      </c>
      <c r="AS202">
        <v>2</v>
      </c>
      <c r="AT202">
        <v>2</v>
      </c>
      <c r="AU202">
        <v>2</v>
      </c>
      <c r="AV202">
        <v>0</v>
      </c>
    </row>
    <row r="203" spans="1:48">
      <c r="A203">
        <v>49</v>
      </c>
      <c r="B203" t="str">
        <f>IF(HR_Data[[#This Row],[Age]]&lt;25,"&lt;25",
IF(HR_Data[[#This Row],[Age]]&lt;35,"25–34",
IF(HR_Data[[#This Row],[Age]]&lt;45,"35–44",
IF(HR_Data[[#This Row],[Age]]&lt;55,"45–54","55+"))))</f>
        <v>45–54</v>
      </c>
      <c r="C203" t="s">
        <v>43</v>
      </c>
      <c r="D203">
        <f>(HR[[#This Row],[OverTimeFlag]]*3+HR[[#This Row],[LowJobSatisFlag]]*5+HR[[#This Row],[LowWLBFlag]]*4+HR[[#This Row],[LowSalaryFlag]]*3+HR[[#This Row],[LowEnviFlag]]*4+HR[[#This Row],[LowProFlag]]*1)</f>
        <v>3</v>
      </c>
      <c r="E203">
        <f>HR_Data[[#This Row],[OvertimeFlag]] + HR_Data[[#This Row],[LowSatisfactionFlag]] + HR_Data[[#This Row],[LowWorkLifeBalanceFlag]]</f>
        <v>1</v>
      </c>
      <c r="F203" t="s">
        <v>55</v>
      </c>
      <c r="G203">
        <v>1002</v>
      </c>
      <c r="H203" t="s">
        <v>45</v>
      </c>
      <c r="I203">
        <v>18</v>
      </c>
      <c r="J203" t="str">
        <f>IF(AND(HR_Data[[#This Row],[Attrition]]="Yes",HR_Data[[#This Row],[YearsAtCompany]]&lt;2),"Yes","No")</f>
        <v>No</v>
      </c>
      <c r="K203">
        <v>4</v>
      </c>
      <c r="L203" t="s">
        <v>38</v>
      </c>
      <c r="M203">
        <v>1</v>
      </c>
      <c r="N203">
        <v>275</v>
      </c>
      <c r="P203">
        <v>4</v>
      </c>
      <c r="Q203" t="s">
        <v>46</v>
      </c>
      <c r="R203">
        <v>92</v>
      </c>
      <c r="S203">
        <v>3</v>
      </c>
      <c r="T203">
        <v>2</v>
      </c>
      <c r="U203" t="s">
        <v>53</v>
      </c>
      <c r="V203">
        <v>4</v>
      </c>
      <c r="W203" t="s">
        <v>52</v>
      </c>
      <c r="X203">
        <v>6804</v>
      </c>
      <c r="Y203" t="str">
        <f>IF(AND(HR_Data[[#This Row],[OverTime]]="Yes",HR_Data[[#This Row],[JobSatisfaction]]&lt;=2,HR_Data[[#This Row],[MonthlyIncome]]&lt;AVERAGE(HR_Data[MonthlyIncome])),
"High Risk",
IF(OR(HR_Data[[#This Row],[OverTime]]="Yes",HR_Data[[#This Row],[JobSatisfaction]]&lt;=2),
"Medium Risk",
"Low Risk"))</f>
        <v>Medium Risk</v>
      </c>
      <c r="Z203" t="str">
        <f>IF(HR_Data[[#This Row],[MonthlyIncome]]&lt;3000,"Low",IF(HR_Data[[#This Row],[MonthlyIncome]]&lt;7000,"Medium","High"))</f>
        <v>Medium</v>
      </c>
      <c r="AA203" s="5">
        <f>IF(HR_Data[[#This Row],[OverTime]]="Yes",1,0)</f>
        <v>1</v>
      </c>
      <c r="AB203" s="5">
        <f>IF(HR_Data[[#This Row],[JobSatisfaction]]&lt;=2,1,0)</f>
        <v>0</v>
      </c>
      <c r="AC203" s="5">
        <f>IF(HR_Data[[#This Row],[WorkLifeBalance]]&lt;=2,1,0)</f>
        <v>0</v>
      </c>
      <c r="AD203" s="5">
        <f>IF(HR_Data[[#This Row],[MonthlyIncome]]&lt;AVERAGE(HR_Data[MonthlyIncome]),1,0)</f>
        <v>0</v>
      </c>
      <c r="AE203">
        <v>23793</v>
      </c>
      <c r="AF203">
        <v>1</v>
      </c>
      <c r="AG203" t="s">
        <v>42</v>
      </c>
      <c r="AH203" t="s">
        <v>35</v>
      </c>
      <c r="AI203">
        <v>15</v>
      </c>
      <c r="AJ203">
        <v>3</v>
      </c>
      <c r="AK203">
        <v>1</v>
      </c>
      <c r="AL203">
        <f>IF(HR_Data[[#This Row],[OverTime]]="Yes",2,0)
+IF(HR_Data[[#This Row],[WorkLifeBalance]]&lt;=2,2,0)
+IF(HR_Data[[#This Row],[MonthlyIncome]]&lt;5000,2,0)
+IF(HR_Data[[#This Row],[JobSatisfaction]]&lt;=2,1,0)
+IF(HR_Data[[#This Row],[EnvironmentSatisfaction]]&lt;=2,1,0)
+IF(HR_Data[[#This Row],[YearsAtCompany]]&lt;2,2,0)</f>
        <v>2</v>
      </c>
      <c r="AM203" t="str">
        <f>IF(HR_Data[[#This Row],[RiskScore2]]&gt;=6,"High",
IF(HR_Data[[#This Row],[RiskScore2]]&gt;=3,"Medium","Low"))</f>
        <v>Low</v>
      </c>
      <c r="AN203">
        <v>80</v>
      </c>
      <c r="AO203">
        <v>2</v>
      </c>
      <c r="AP203">
        <v>7</v>
      </c>
      <c r="AQ203">
        <v>0</v>
      </c>
      <c r="AR203">
        <v>3</v>
      </c>
      <c r="AS203">
        <v>7</v>
      </c>
      <c r="AT203">
        <v>7</v>
      </c>
      <c r="AU203">
        <v>1</v>
      </c>
      <c r="AV203">
        <v>7</v>
      </c>
    </row>
    <row r="204" spans="1:48">
      <c r="A204">
        <v>34</v>
      </c>
      <c r="B204" t="str">
        <f>IF(HR_Data[[#This Row],[Age]]&lt;25,"&lt;25",
IF(HR_Data[[#This Row],[Age]]&lt;35,"25–34",
IF(HR_Data[[#This Row],[Age]]&lt;45,"35–44",
IF(HR_Data[[#This Row],[Age]]&lt;55,"45–54","55+"))))</f>
        <v>25–34</v>
      </c>
      <c r="C204" t="s">
        <v>43</v>
      </c>
      <c r="D204">
        <f>(HR[[#This Row],[OverTimeFlag]]*3+HR[[#This Row],[LowJobSatisFlag]]*5+HR[[#This Row],[LowWLBFlag]]*4+HR[[#This Row],[LowSalaryFlag]]*3+HR[[#This Row],[LowEnviFlag]]*4+HR[[#This Row],[LowProFlag]]*1)</f>
        <v>6</v>
      </c>
      <c r="E204">
        <f>HR_Data[[#This Row],[OvertimeFlag]] + HR_Data[[#This Row],[LowSatisfactionFlag]] + HR_Data[[#This Row],[LowWorkLifeBalanceFlag]]</f>
        <v>1</v>
      </c>
      <c r="F204" t="s">
        <v>44</v>
      </c>
      <c r="G204">
        <v>878</v>
      </c>
      <c r="H204" t="s">
        <v>45</v>
      </c>
      <c r="I204">
        <v>10</v>
      </c>
      <c r="J204" t="str">
        <f>IF(AND(HR_Data[[#This Row],[Attrition]]="Yes",HR_Data[[#This Row],[YearsAtCompany]]&lt;2),"Yes","No")</f>
        <v>No</v>
      </c>
      <c r="K204">
        <v>4</v>
      </c>
      <c r="L204" t="s">
        <v>51</v>
      </c>
      <c r="M204">
        <v>1</v>
      </c>
      <c r="N204">
        <v>277</v>
      </c>
      <c r="P204">
        <v>4</v>
      </c>
      <c r="Q204" t="s">
        <v>46</v>
      </c>
      <c r="R204">
        <v>43</v>
      </c>
      <c r="S204">
        <v>3</v>
      </c>
      <c r="T204">
        <v>1</v>
      </c>
      <c r="U204" t="s">
        <v>47</v>
      </c>
      <c r="V204">
        <v>3</v>
      </c>
      <c r="W204" t="s">
        <v>52</v>
      </c>
      <c r="X204">
        <v>3815</v>
      </c>
      <c r="Y204" t="str">
        <f>IF(AND(HR_Data[[#This Row],[OverTime]]="Yes",HR_Data[[#This Row],[JobSatisfaction]]&lt;=2,HR_Data[[#This Row],[MonthlyIncome]]&lt;AVERAGE(HR_Data[MonthlyIncome])),
"High Risk",
IF(OR(HR_Data[[#This Row],[OverTime]]="Yes",HR_Data[[#This Row],[JobSatisfaction]]&lt;=2),
"Medium Risk",
"Low Risk"))</f>
        <v>Medium Risk</v>
      </c>
      <c r="Z204" t="str">
        <f>IF(HR_Data[[#This Row],[MonthlyIncome]]&lt;3000,"Low",IF(HR_Data[[#This Row],[MonthlyIncome]]&lt;7000,"Medium","High"))</f>
        <v>Medium</v>
      </c>
      <c r="AA204" s="5">
        <f>IF(HR_Data[[#This Row],[OverTime]]="Yes",1,0)</f>
        <v>1</v>
      </c>
      <c r="AB204" s="5">
        <f>IF(HR_Data[[#This Row],[JobSatisfaction]]&lt;=2,1,0)</f>
        <v>0</v>
      </c>
      <c r="AC204" s="5">
        <f>IF(HR_Data[[#This Row],[WorkLifeBalance]]&lt;=2,1,0)</f>
        <v>0</v>
      </c>
      <c r="AD204" s="5">
        <f>IF(HR_Data[[#This Row],[MonthlyIncome]]&lt;AVERAGE(HR_Data[MonthlyIncome]),1,0)</f>
        <v>1</v>
      </c>
      <c r="AE204">
        <v>5972</v>
      </c>
      <c r="AF204">
        <v>1</v>
      </c>
      <c r="AG204" t="s">
        <v>42</v>
      </c>
      <c r="AH204" t="s">
        <v>35</v>
      </c>
      <c r="AI204">
        <v>17</v>
      </c>
      <c r="AJ204">
        <v>3</v>
      </c>
      <c r="AK204">
        <v>4</v>
      </c>
      <c r="AL204">
        <f>IF(HR_Data[[#This Row],[OverTime]]="Yes",2,0)
+IF(HR_Data[[#This Row],[WorkLifeBalance]]&lt;=2,2,0)
+IF(HR_Data[[#This Row],[MonthlyIncome]]&lt;5000,2,0)
+IF(HR_Data[[#This Row],[JobSatisfaction]]&lt;=2,1,0)
+IF(HR_Data[[#This Row],[EnvironmentSatisfaction]]&lt;=2,1,0)
+IF(HR_Data[[#This Row],[YearsAtCompany]]&lt;2,2,0)</f>
        <v>4</v>
      </c>
      <c r="AM204" t="str">
        <f>IF(HR_Data[[#This Row],[RiskScore2]]&gt;=6,"High",
IF(HR_Data[[#This Row],[RiskScore2]]&gt;=3,"Medium","Low"))</f>
        <v>Medium</v>
      </c>
      <c r="AN204">
        <v>80</v>
      </c>
      <c r="AO204">
        <v>1</v>
      </c>
      <c r="AP204">
        <v>5</v>
      </c>
      <c r="AQ204">
        <v>4</v>
      </c>
      <c r="AR204">
        <v>4</v>
      </c>
      <c r="AS204">
        <v>5</v>
      </c>
      <c r="AT204">
        <v>3</v>
      </c>
      <c r="AU204">
        <v>2</v>
      </c>
      <c r="AV204">
        <v>0</v>
      </c>
    </row>
    <row r="205" spans="1:48">
      <c r="A205">
        <v>40</v>
      </c>
      <c r="B205" t="str">
        <f>IF(HR_Data[[#This Row],[Age]]&lt;25,"&lt;25",
IF(HR_Data[[#This Row],[Age]]&lt;35,"25–34",
IF(HR_Data[[#This Row],[Age]]&lt;45,"35–44",
IF(HR_Data[[#This Row],[Age]]&lt;55,"45–54","55+"))))</f>
        <v>35–44</v>
      </c>
      <c r="C205" t="s">
        <v>43</v>
      </c>
      <c r="D205">
        <f>(HR[[#This Row],[OverTimeFlag]]*3+HR[[#This Row],[LowJobSatisFlag]]*5+HR[[#This Row],[LowWLBFlag]]*4+HR[[#This Row],[LowSalaryFlag]]*3+HR[[#This Row],[LowEnviFlag]]*4+HR[[#This Row],[LowProFlag]]*1)</f>
        <v>6</v>
      </c>
      <c r="E205">
        <f>HR_Data[[#This Row],[OvertimeFlag]] + HR_Data[[#This Row],[LowSatisfactionFlag]] + HR_Data[[#This Row],[LowWorkLifeBalanceFlag]]</f>
        <v>1</v>
      </c>
      <c r="F205" t="s">
        <v>36</v>
      </c>
      <c r="G205">
        <v>905</v>
      </c>
      <c r="H205" t="s">
        <v>45</v>
      </c>
      <c r="I205">
        <v>19</v>
      </c>
      <c r="J205" t="str">
        <f>IF(AND(HR_Data[[#This Row],[Attrition]]="Yes",HR_Data[[#This Row],[YearsAtCompany]]&lt;2),"Yes","No")</f>
        <v>No</v>
      </c>
      <c r="K205">
        <v>2</v>
      </c>
      <c r="L205" t="s">
        <v>51</v>
      </c>
      <c r="M205">
        <v>1</v>
      </c>
      <c r="N205">
        <v>281</v>
      </c>
      <c r="P205">
        <v>3</v>
      </c>
      <c r="Q205" t="s">
        <v>46</v>
      </c>
      <c r="R205">
        <v>99</v>
      </c>
      <c r="S205">
        <v>3</v>
      </c>
      <c r="T205">
        <v>2</v>
      </c>
      <c r="U205" t="s">
        <v>50</v>
      </c>
      <c r="V205">
        <v>4</v>
      </c>
      <c r="W205" t="s">
        <v>48</v>
      </c>
      <c r="X205">
        <v>2741</v>
      </c>
      <c r="Y205" t="str">
        <f>IF(AND(HR_Data[[#This Row],[OverTime]]="Yes",HR_Data[[#This Row],[JobSatisfaction]]&lt;=2,HR_Data[[#This Row],[MonthlyIncome]]&lt;AVERAGE(HR_Data[MonthlyIncome])),
"High Risk",
IF(OR(HR_Data[[#This Row],[OverTime]]="Yes",HR_Data[[#This Row],[JobSatisfaction]]&lt;=2),
"Medium Risk",
"Low Risk"))</f>
        <v>Medium Risk</v>
      </c>
      <c r="Z205" t="str">
        <f>IF(HR_Data[[#This Row],[MonthlyIncome]]&lt;3000,"Low",IF(HR_Data[[#This Row],[MonthlyIncome]]&lt;7000,"Medium","High"))</f>
        <v>Low</v>
      </c>
      <c r="AA205" s="5">
        <f>IF(HR_Data[[#This Row],[OverTime]]="Yes",1,0)</f>
        <v>1</v>
      </c>
      <c r="AB205" s="5">
        <f>IF(HR_Data[[#This Row],[JobSatisfaction]]&lt;=2,1,0)</f>
        <v>0</v>
      </c>
      <c r="AC205" s="5">
        <f>IF(HR_Data[[#This Row],[WorkLifeBalance]]&lt;=2,1,0)</f>
        <v>0</v>
      </c>
      <c r="AD205" s="5">
        <f>IF(HR_Data[[#This Row],[MonthlyIncome]]&lt;AVERAGE(HR_Data[MonthlyIncome]),1,0)</f>
        <v>1</v>
      </c>
      <c r="AE205">
        <v>16523</v>
      </c>
      <c r="AF205">
        <v>8</v>
      </c>
      <c r="AG205" t="s">
        <v>42</v>
      </c>
      <c r="AH205" t="s">
        <v>35</v>
      </c>
      <c r="AI205">
        <v>15</v>
      </c>
      <c r="AJ205">
        <v>3</v>
      </c>
      <c r="AK205">
        <v>3</v>
      </c>
      <c r="AL205">
        <f>IF(HR_Data[[#This Row],[OverTime]]="Yes",2,0)
+IF(HR_Data[[#This Row],[WorkLifeBalance]]&lt;=2,2,0)
+IF(HR_Data[[#This Row],[MonthlyIncome]]&lt;5000,2,0)
+IF(HR_Data[[#This Row],[JobSatisfaction]]&lt;=2,1,0)
+IF(HR_Data[[#This Row],[EnvironmentSatisfaction]]&lt;=2,1,0)
+IF(HR_Data[[#This Row],[YearsAtCompany]]&lt;2,2,0)</f>
        <v>4</v>
      </c>
      <c r="AM205" t="str">
        <f>IF(HR_Data[[#This Row],[RiskScore2]]&gt;=6,"High",
IF(HR_Data[[#This Row],[RiskScore2]]&gt;=3,"Medium","Low"))</f>
        <v>Medium</v>
      </c>
      <c r="AN205">
        <v>80</v>
      </c>
      <c r="AO205">
        <v>1</v>
      </c>
      <c r="AP205">
        <v>15</v>
      </c>
      <c r="AQ205">
        <v>2</v>
      </c>
      <c r="AR205">
        <v>4</v>
      </c>
      <c r="AS205">
        <v>7</v>
      </c>
      <c r="AT205">
        <v>2</v>
      </c>
      <c r="AU205">
        <v>3</v>
      </c>
      <c r="AV205">
        <v>7</v>
      </c>
    </row>
    <row r="206" spans="1:48">
      <c r="A206">
        <v>38</v>
      </c>
      <c r="B206" t="str">
        <f>IF(HR_Data[[#This Row],[Age]]&lt;25,"&lt;25",
IF(HR_Data[[#This Row],[Age]]&lt;35,"25–34",
IF(HR_Data[[#This Row],[Age]]&lt;45,"35–44",
IF(HR_Data[[#This Row],[Age]]&lt;55,"45–54","55+"))))</f>
        <v>35–44</v>
      </c>
      <c r="C206" t="s">
        <v>35</v>
      </c>
      <c r="D206">
        <f>(HR[[#This Row],[OverTimeFlag]]*3+HR[[#This Row],[LowJobSatisFlag]]*5+HR[[#This Row],[LowWLBFlag]]*4+HR[[#This Row],[LowSalaryFlag]]*3+HR[[#This Row],[LowEnviFlag]]*4+HR[[#This Row],[LowProFlag]]*1)</f>
        <v>12</v>
      </c>
      <c r="E206">
        <f>HR_Data[[#This Row],[OvertimeFlag]] + HR_Data[[#This Row],[LowSatisfactionFlag]] + HR_Data[[#This Row],[LowWorkLifeBalanceFlag]]</f>
        <v>2</v>
      </c>
      <c r="F206" t="s">
        <v>36</v>
      </c>
      <c r="G206">
        <v>1180</v>
      </c>
      <c r="H206" t="s">
        <v>45</v>
      </c>
      <c r="I206">
        <v>29</v>
      </c>
      <c r="J206" t="str">
        <f>IF(AND(HR_Data[[#This Row],[Attrition]]="Yes",HR_Data[[#This Row],[YearsAtCompany]]&lt;2),"Yes","No")</f>
        <v>Yes</v>
      </c>
      <c r="K206">
        <v>1</v>
      </c>
      <c r="L206" t="s">
        <v>51</v>
      </c>
      <c r="M206">
        <v>1</v>
      </c>
      <c r="N206">
        <v>282</v>
      </c>
      <c r="P206">
        <v>2</v>
      </c>
      <c r="Q206" t="s">
        <v>46</v>
      </c>
      <c r="R206">
        <v>70</v>
      </c>
      <c r="S206">
        <v>3</v>
      </c>
      <c r="T206">
        <v>2</v>
      </c>
      <c r="U206" t="s">
        <v>54</v>
      </c>
      <c r="V206">
        <v>1</v>
      </c>
      <c r="W206" t="s">
        <v>48</v>
      </c>
      <c r="X206">
        <v>6673</v>
      </c>
      <c r="Y206" t="str">
        <f>IF(AND(HR_Data[[#This Row],[OverTime]]="Yes",HR_Data[[#This Row],[JobSatisfaction]]&lt;=2,HR_Data[[#This Row],[MonthlyIncome]]&lt;AVERAGE(HR_Data[MonthlyIncome])),
"High Risk",
IF(OR(HR_Data[[#This Row],[OverTime]]="Yes",HR_Data[[#This Row],[JobSatisfaction]]&lt;=2),
"Medium Risk",
"Low Risk"))</f>
        <v>Medium Risk</v>
      </c>
      <c r="Z206" t="str">
        <f>IF(HR_Data[[#This Row],[MonthlyIncome]]&lt;3000,"Low",IF(HR_Data[[#This Row],[MonthlyIncome]]&lt;7000,"Medium","High"))</f>
        <v>Medium</v>
      </c>
      <c r="AA206" s="5">
        <f>IF(HR_Data[[#This Row],[OverTime]]="Yes",1,0)</f>
        <v>1</v>
      </c>
      <c r="AB206" s="5">
        <f>IF(HR_Data[[#This Row],[JobSatisfaction]]&lt;=2,1,0)</f>
        <v>1</v>
      </c>
      <c r="AC206" s="5">
        <f>IF(HR_Data[[#This Row],[WorkLifeBalance]]&lt;=2,1,0)</f>
        <v>0</v>
      </c>
      <c r="AD206" s="5">
        <f>IF(HR_Data[[#This Row],[MonthlyIncome]]&lt;AVERAGE(HR_Data[MonthlyIncome]),1,0)</f>
        <v>0</v>
      </c>
      <c r="AE206">
        <v>11354</v>
      </c>
      <c r="AF206">
        <v>7</v>
      </c>
      <c r="AG206" t="s">
        <v>42</v>
      </c>
      <c r="AH206" t="s">
        <v>35</v>
      </c>
      <c r="AI206">
        <v>19</v>
      </c>
      <c r="AJ206">
        <v>3</v>
      </c>
      <c r="AK206">
        <v>2</v>
      </c>
      <c r="AL206">
        <f>IF(HR_Data[[#This Row],[OverTime]]="Yes",2,0)
+IF(HR_Data[[#This Row],[WorkLifeBalance]]&lt;=2,2,0)
+IF(HR_Data[[#This Row],[MonthlyIncome]]&lt;5000,2,0)
+IF(HR_Data[[#This Row],[JobSatisfaction]]&lt;=2,1,0)
+IF(HR_Data[[#This Row],[EnvironmentSatisfaction]]&lt;=2,1,0)
+IF(HR_Data[[#This Row],[YearsAtCompany]]&lt;2,2,0)</f>
        <v>6</v>
      </c>
      <c r="AM206" t="str">
        <f>IF(HR_Data[[#This Row],[RiskScore2]]&gt;=6,"High",
IF(HR_Data[[#This Row],[RiskScore2]]&gt;=3,"Medium","Low"))</f>
        <v>High</v>
      </c>
      <c r="AN206">
        <v>80</v>
      </c>
      <c r="AO206">
        <v>0</v>
      </c>
      <c r="AP206">
        <v>17</v>
      </c>
      <c r="AQ206">
        <v>2</v>
      </c>
      <c r="AR206">
        <v>3</v>
      </c>
      <c r="AS206">
        <v>1</v>
      </c>
      <c r="AT206">
        <v>0</v>
      </c>
      <c r="AU206">
        <v>0</v>
      </c>
      <c r="AV206">
        <v>0</v>
      </c>
    </row>
    <row r="207" spans="1:48">
      <c r="A207">
        <v>29</v>
      </c>
      <c r="B207" t="str">
        <f>IF(HR_Data[[#This Row],[Age]]&lt;25,"&lt;25",
IF(HR_Data[[#This Row],[Age]]&lt;35,"25–34",
IF(HR_Data[[#This Row],[Age]]&lt;45,"35–44",
IF(HR_Data[[#This Row],[Age]]&lt;55,"45–54","55+"))))</f>
        <v>25–34</v>
      </c>
      <c r="C207" t="s">
        <v>35</v>
      </c>
      <c r="D207">
        <f>(HR[[#This Row],[OverTimeFlag]]*3+HR[[#This Row],[LowJobSatisFlag]]*5+HR[[#This Row],[LowWLBFlag]]*4+HR[[#This Row],[LowSalaryFlag]]*3+HR[[#This Row],[LowEnviFlag]]*4+HR[[#This Row],[LowProFlag]]*1)</f>
        <v>8</v>
      </c>
      <c r="E207">
        <f>HR_Data[[#This Row],[OvertimeFlag]] + HR_Data[[#This Row],[LowSatisfactionFlag]] + HR_Data[[#This Row],[LowWorkLifeBalanceFlag]]</f>
        <v>1</v>
      </c>
      <c r="F207" t="s">
        <v>36</v>
      </c>
      <c r="G207">
        <v>121</v>
      </c>
      <c r="H207" t="s">
        <v>37</v>
      </c>
      <c r="I207">
        <v>27</v>
      </c>
      <c r="J207" t="str">
        <f>IF(AND(HR_Data[[#This Row],[Attrition]]="Yes",HR_Data[[#This Row],[YearsAtCompany]]&lt;2),"Yes","No")</f>
        <v>No</v>
      </c>
      <c r="K207">
        <v>3</v>
      </c>
      <c r="L207" t="s">
        <v>59</v>
      </c>
      <c r="M207">
        <v>1</v>
      </c>
      <c r="N207">
        <v>283</v>
      </c>
      <c r="P207">
        <v>2</v>
      </c>
      <c r="Q207" t="s">
        <v>39</v>
      </c>
      <c r="R207">
        <v>35</v>
      </c>
      <c r="S207">
        <v>3</v>
      </c>
      <c r="T207">
        <v>3</v>
      </c>
      <c r="U207" t="s">
        <v>40</v>
      </c>
      <c r="V207">
        <v>4</v>
      </c>
      <c r="W207" t="s">
        <v>48</v>
      </c>
      <c r="X207">
        <v>7639</v>
      </c>
      <c r="Y207" t="str">
        <f>IF(AND(HR_Data[[#This Row],[OverTime]]="Yes",HR_Data[[#This Row],[JobSatisfaction]]&lt;=2,HR_Data[[#This Row],[MonthlyIncome]]&lt;AVERAGE(HR_Data[MonthlyIncome])),
"High Risk",
IF(OR(HR_Data[[#This Row],[OverTime]]="Yes",HR_Data[[#This Row],[JobSatisfaction]]&lt;=2),
"Medium Risk",
"Low Risk"))</f>
        <v>Low Risk</v>
      </c>
      <c r="Z207" t="str">
        <f>IF(HR_Data[[#This Row],[MonthlyIncome]]&lt;3000,"Low",IF(HR_Data[[#This Row],[MonthlyIncome]]&lt;7000,"Medium","High"))</f>
        <v>High</v>
      </c>
      <c r="AA207" s="5">
        <f>IF(HR_Data[[#This Row],[OverTime]]="Yes",1,0)</f>
        <v>0</v>
      </c>
      <c r="AB207" s="5">
        <f>IF(HR_Data[[#This Row],[JobSatisfaction]]&lt;=2,1,0)</f>
        <v>0</v>
      </c>
      <c r="AC207" s="5">
        <f>IF(HR_Data[[#This Row],[WorkLifeBalance]]&lt;=2,1,0)</f>
        <v>1</v>
      </c>
      <c r="AD207" s="5">
        <f>IF(HR_Data[[#This Row],[MonthlyIncome]]&lt;AVERAGE(HR_Data[MonthlyIncome]),1,0)</f>
        <v>0</v>
      </c>
      <c r="AE207">
        <v>24525</v>
      </c>
      <c r="AF207">
        <v>1</v>
      </c>
      <c r="AG207" t="s">
        <v>42</v>
      </c>
      <c r="AH207" t="s">
        <v>43</v>
      </c>
      <c r="AI207">
        <v>22</v>
      </c>
      <c r="AJ207">
        <v>4</v>
      </c>
      <c r="AK207">
        <v>4</v>
      </c>
      <c r="AL207">
        <f>IF(HR_Data[[#This Row],[OverTime]]="Yes",2,0)
+IF(HR_Data[[#This Row],[WorkLifeBalance]]&lt;=2,2,0)
+IF(HR_Data[[#This Row],[MonthlyIncome]]&lt;5000,2,0)
+IF(HR_Data[[#This Row],[JobSatisfaction]]&lt;=2,1,0)
+IF(HR_Data[[#This Row],[EnvironmentSatisfaction]]&lt;=2,1,0)
+IF(HR_Data[[#This Row],[YearsAtCompany]]&lt;2,2,0)</f>
        <v>3</v>
      </c>
      <c r="AM207" t="str">
        <f>IF(HR_Data[[#This Row],[RiskScore2]]&gt;=6,"High",
IF(HR_Data[[#This Row],[RiskScore2]]&gt;=3,"Medium","Low"))</f>
        <v>Medium</v>
      </c>
      <c r="AN207">
        <v>80</v>
      </c>
      <c r="AO207">
        <v>3</v>
      </c>
      <c r="AP207">
        <v>10</v>
      </c>
      <c r="AQ207">
        <v>3</v>
      </c>
      <c r="AR207">
        <v>2</v>
      </c>
      <c r="AS207">
        <v>10</v>
      </c>
      <c r="AT207">
        <v>4</v>
      </c>
      <c r="AU207">
        <v>1</v>
      </c>
      <c r="AV207">
        <v>9</v>
      </c>
    </row>
    <row r="208" spans="1:48">
      <c r="A208">
        <v>22</v>
      </c>
      <c r="B208" t="str">
        <f>IF(HR_Data[[#This Row],[Age]]&lt;25,"&lt;25",
IF(HR_Data[[#This Row],[Age]]&lt;35,"25–34",
IF(HR_Data[[#This Row],[Age]]&lt;45,"35–44",
IF(HR_Data[[#This Row],[Age]]&lt;55,"45–54","55+"))))</f>
        <v>&lt;25</v>
      </c>
      <c r="C208" t="s">
        <v>43</v>
      </c>
      <c r="D208">
        <f>(HR[[#This Row],[OverTimeFlag]]*3+HR[[#This Row],[LowJobSatisFlag]]*5+HR[[#This Row],[LowWLBFlag]]*4+HR[[#This Row],[LowSalaryFlag]]*3+HR[[#This Row],[LowEnviFlag]]*4+HR[[#This Row],[LowProFlag]]*1)</f>
        <v>15</v>
      </c>
      <c r="E208">
        <f>HR_Data[[#This Row],[OvertimeFlag]] + HR_Data[[#This Row],[LowSatisfactionFlag]] + HR_Data[[#This Row],[LowWorkLifeBalanceFlag]]</f>
        <v>3</v>
      </c>
      <c r="F208" t="s">
        <v>36</v>
      </c>
      <c r="G208">
        <v>1136</v>
      </c>
      <c r="H208" t="s">
        <v>45</v>
      </c>
      <c r="I208">
        <v>5</v>
      </c>
      <c r="J208" t="str">
        <f>IF(AND(HR_Data[[#This Row],[Attrition]]="Yes",HR_Data[[#This Row],[YearsAtCompany]]&lt;2),"Yes","No")</f>
        <v>No</v>
      </c>
      <c r="K208">
        <v>3</v>
      </c>
      <c r="L208" t="s">
        <v>38</v>
      </c>
      <c r="M208">
        <v>1</v>
      </c>
      <c r="N208">
        <v>284</v>
      </c>
      <c r="P208">
        <v>4</v>
      </c>
      <c r="Q208" t="s">
        <v>46</v>
      </c>
      <c r="R208">
        <v>60</v>
      </c>
      <c r="S208">
        <v>4</v>
      </c>
      <c r="T208">
        <v>1</v>
      </c>
      <c r="U208" t="s">
        <v>47</v>
      </c>
      <c r="V208">
        <v>2</v>
      </c>
      <c r="W208" t="s">
        <v>52</v>
      </c>
      <c r="X208">
        <v>2328</v>
      </c>
      <c r="Y208" t="str">
        <f>IF(AND(HR_Data[[#This Row],[OverTime]]="Yes",HR_Data[[#This Row],[JobSatisfaction]]&lt;=2,HR_Data[[#This Row],[MonthlyIncome]]&lt;AVERAGE(HR_Data[MonthlyIncome])),
"High Risk",
IF(OR(HR_Data[[#This Row],[OverTime]]="Yes",HR_Data[[#This Row],[JobSatisfaction]]&lt;=2),
"Medium Risk",
"Low Risk"))</f>
        <v>High Risk</v>
      </c>
      <c r="Z208" t="str">
        <f>IF(HR_Data[[#This Row],[MonthlyIncome]]&lt;3000,"Low",IF(HR_Data[[#This Row],[MonthlyIncome]]&lt;7000,"Medium","High"))</f>
        <v>Low</v>
      </c>
      <c r="AA208" s="5">
        <f>IF(HR_Data[[#This Row],[OverTime]]="Yes",1,0)</f>
        <v>1</v>
      </c>
      <c r="AB208" s="5">
        <f>IF(HR_Data[[#This Row],[JobSatisfaction]]&lt;=2,1,0)</f>
        <v>1</v>
      </c>
      <c r="AC208" s="5">
        <f>IF(HR_Data[[#This Row],[WorkLifeBalance]]&lt;=2,1,0)</f>
        <v>1</v>
      </c>
      <c r="AD208" s="5">
        <f>IF(HR_Data[[#This Row],[MonthlyIncome]]&lt;AVERAGE(HR_Data[MonthlyIncome]),1,0)</f>
        <v>1</v>
      </c>
      <c r="AE208">
        <v>12392</v>
      </c>
      <c r="AF208">
        <v>1</v>
      </c>
      <c r="AG208" t="s">
        <v>42</v>
      </c>
      <c r="AH208" t="s">
        <v>35</v>
      </c>
      <c r="AI208">
        <v>16</v>
      </c>
      <c r="AJ208">
        <v>3</v>
      </c>
      <c r="AK208">
        <v>1</v>
      </c>
      <c r="AL208">
        <f>IF(HR_Data[[#This Row],[OverTime]]="Yes",2,0)
+IF(HR_Data[[#This Row],[WorkLifeBalance]]&lt;=2,2,0)
+IF(HR_Data[[#This Row],[MonthlyIncome]]&lt;5000,2,0)
+IF(HR_Data[[#This Row],[JobSatisfaction]]&lt;=2,1,0)
+IF(HR_Data[[#This Row],[EnvironmentSatisfaction]]&lt;=2,1,0)
+IF(HR_Data[[#This Row],[YearsAtCompany]]&lt;2,2,0)</f>
        <v>7</v>
      </c>
      <c r="AM208" t="str">
        <f>IF(HR_Data[[#This Row],[RiskScore2]]&gt;=6,"High",
IF(HR_Data[[#This Row],[RiskScore2]]&gt;=3,"Medium","Low"))</f>
        <v>High</v>
      </c>
      <c r="AN208">
        <v>80</v>
      </c>
      <c r="AO208">
        <v>1</v>
      </c>
      <c r="AP208">
        <v>4</v>
      </c>
      <c r="AQ208">
        <v>2</v>
      </c>
      <c r="AR208">
        <v>2</v>
      </c>
      <c r="AS208">
        <v>4</v>
      </c>
      <c r="AT208">
        <v>2</v>
      </c>
      <c r="AU208">
        <v>2</v>
      </c>
      <c r="AV208">
        <v>2</v>
      </c>
    </row>
    <row r="209" spans="1:48">
      <c r="A209">
        <v>36</v>
      </c>
      <c r="B209" t="str">
        <f>IF(HR_Data[[#This Row],[Age]]&lt;25,"&lt;25",
IF(HR_Data[[#This Row],[Age]]&lt;35,"25–34",
IF(HR_Data[[#This Row],[Age]]&lt;45,"35–44",
IF(HR_Data[[#This Row],[Age]]&lt;55,"45–54","55+"))))</f>
        <v>35–44</v>
      </c>
      <c r="C209" t="s">
        <v>43</v>
      </c>
      <c r="D209">
        <f>(HR[[#This Row],[OverTimeFlag]]*3+HR[[#This Row],[LowJobSatisFlag]]*5+HR[[#This Row],[LowWLBFlag]]*4+HR[[#This Row],[LowSalaryFlag]]*3+HR[[#This Row],[LowEnviFlag]]*4+HR[[#This Row],[LowProFlag]]*1)</f>
        <v>7</v>
      </c>
      <c r="E209">
        <f>HR_Data[[#This Row],[OvertimeFlag]] + HR_Data[[#This Row],[LowSatisfactionFlag]] + HR_Data[[#This Row],[LowWorkLifeBalanceFlag]]</f>
        <v>0</v>
      </c>
      <c r="F209" t="s">
        <v>44</v>
      </c>
      <c r="G209">
        <v>635</v>
      </c>
      <c r="H209" t="s">
        <v>45</v>
      </c>
      <c r="I209">
        <v>18</v>
      </c>
      <c r="J209" t="str">
        <f>IF(AND(HR_Data[[#This Row],[Attrition]]="Yes",HR_Data[[#This Row],[YearsAtCompany]]&lt;2),"Yes","No")</f>
        <v>No</v>
      </c>
      <c r="K209">
        <v>1</v>
      </c>
      <c r="L209" t="s">
        <v>51</v>
      </c>
      <c r="M209">
        <v>1</v>
      </c>
      <c r="N209">
        <v>286</v>
      </c>
      <c r="P209">
        <v>2</v>
      </c>
      <c r="Q209" t="s">
        <v>39</v>
      </c>
      <c r="R209">
        <v>73</v>
      </c>
      <c r="S209">
        <v>3</v>
      </c>
      <c r="T209">
        <v>1</v>
      </c>
      <c r="U209" t="s">
        <v>50</v>
      </c>
      <c r="V209">
        <v>4</v>
      </c>
      <c r="W209" t="s">
        <v>41</v>
      </c>
      <c r="X209">
        <v>2153</v>
      </c>
      <c r="Y209" t="str">
        <f>IF(AND(HR_Data[[#This Row],[OverTime]]="Yes",HR_Data[[#This Row],[JobSatisfaction]]&lt;=2,HR_Data[[#This Row],[MonthlyIncome]]&lt;AVERAGE(HR_Data[MonthlyIncome])),
"High Risk",
IF(OR(HR_Data[[#This Row],[OverTime]]="Yes",HR_Data[[#This Row],[JobSatisfaction]]&lt;=2),
"Medium Risk",
"Low Risk"))</f>
        <v>Low Risk</v>
      </c>
      <c r="Z209" t="str">
        <f>IF(HR_Data[[#This Row],[MonthlyIncome]]&lt;3000,"Low",IF(HR_Data[[#This Row],[MonthlyIncome]]&lt;7000,"Medium","High"))</f>
        <v>Low</v>
      </c>
      <c r="AA209" s="5">
        <f>IF(HR_Data[[#This Row],[OverTime]]="Yes",1,0)</f>
        <v>0</v>
      </c>
      <c r="AB209" s="5">
        <f>IF(HR_Data[[#This Row],[JobSatisfaction]]&lt;=2,1,0)</f>
        <v>0</v>
      </c>
      <c r="AC209" s="5">
        <f>IF(HR_Data[[#This Row],[WorkLifeBalance]]&lt;=2,1,0)</f>
        <v>0</v>
      </c>
      <c r="AD209" s="5">
        <f>IF(HR_Data[[#This Row],[MonthlyIncome]]&lt;AVERAGE(HR_Data[MonthlyIncome]),1,0)</f>
        <v>1</v>
      </c>
      <c r="AE209">
        <v>7703</v>
      </c>
      <c r="AF209">
        <v>1</v>
      </c>
      <c r="AG209" t="s">
        <v>42</v>
      </c>
      <c r="AH209" t="s">
        <v>43</v>
      </c>
      <c r="AI209">
        <v>13</v>
      </c>
      <c r="AJ209">
        <v>3</v>
      </c>
      <c r="AK209">
        <v>1</v>
      </c>
      <c r="AL209">
        <f>IF(HR_Data[[#This Row],[OverTime]]="Yes",2,0)
+IF(HR_Data[[#This Row],[WorkLifeBalance]]&lt;=2,2,0)
+IF(HR_Data[[#This Row],[MonthlyIncome]]&lt;5000,2,0)
+IF(HR_Data[[#This Row],[JobSatisfaction]]&lt;=2,1,0)
+IF(HR_Data[[#This Row],[EnvironmentSatisfaction]]&lt;=2,1,0)
+IF(HR_Data[[#This Row],[YearsAtCompany]]&lt;2,2,0)</f>
        <v>3</v>
      </c>
      <c r="AM209" t="str">
        <f>IF(HR_Data[[#This Row],[RiskScore2]]&gt;=6,"High",
IF(HR_Data[[#This Row],[RiskScore2]]&gt;=3,"Medium","Low"))</f>
        <v>Medium</v>
      </c>
      <c r="AN209">
        <v>80</v>
      </c>
      <c r="AO209">
        <v>0</v>
      </c>
      <c r="AP209">
        <v>8</v>
      </c>
      <c r="AQ209">
        <v>2</v>
      </c>
      <c r="AR209">
        <v>3</v>
      </c>
      <c r="AS209">
        <v>8</v>
      </c>
      <c r="AT209">
        <v>1</v>
      </c>
      <c r="AU209">
        <v>1</v>
      </c>
      <c r="AV209">
        <v>7</v>
      </c>
    </row>
    <row r="210" spans="1:48">
      <c r="A210">
        <v>40</v>
      </c>
      <c r="B210" t="str">
        <f>IF(HR_Data[[#This Row],[Age]]&lt;25,"&lt;25",
IF(HR_Data[[#This Row],[Age]]&lt;35,"25–34",
IF(HR_Data[[#This Row],[Age]]&lt;45,"35–44",
IF(HR_Data[[#This Row],[Age]]&lt;55,"45–54","55+"))))</f>
        <v>35–44</v>
      </c>
      <c r="C210" t="s">
        <v>43</v>
      </c>
      <c r="D210">
        <f>(HR[[#This Row],[OverTimeFlag]]*3+HR[[#This Row],[LowJobSatisFlag]]*5+HR[[#This Row],[LowWLBFlag]]*4+HR[[#This Row],[LowSalaryFlag]]*3+HR[[#This Row],[LowEnviFlag]]*4+HR[[#This Row],[LowProFlag]]*1)</f>
        <v>7</v>
      </c>
      <c r="E210">
        <f>HR_Data[[#This Row],[OvertimeFlag]] + HR_Data[[#This Row],[LowSatisfactionFlag]] + HR_Data[[#This Row],[LowWorkLifeBalanceFlag]]</f>
        <v>1</v>
      </c>
      <c r="F210" t="s">
        <v>55</v>
      </c>
      <c r="G210">
        <v>1151</v>
      </c>
      <c r="H210" t="s">
        <v>45</v>
      </c>
      <c r="I210">
        <v>9</v>
      </c>
      <c r="J210" t="str">
        <f>IF(AND(HR_Data[[#This Row],[Attrition]]="Yes",HR_Data[[#This Row],[YearsAtCompany]]&lt;2),"Yes","No")</f>
        <v>No</v>
      </c>
      <c r="K210">
        <v>5</v>
      </c>
      <c r="L210" t="s">
        <v>38</v>
      </c>
      <c r="M210">
        <v>1</v>
      </c>
      <c r="N210">
        <v>287</v>
      </c>
      <c r="P210">
        <v>4</v>
      </c>
      <c r="Q210" t="s">
        <v>46</v>
      </c>
      <c r="R210">
        <v>63</v>
      </c>
      <c r="S210">
        <v>2</v>
      </c>
      <c r="T210">
        <v>2</v>
      </c>
      <c r="U210" t="s">
        <v>54</v>
      </c>
      <c r="V210">
        <v>4</v>
      </c>
      <c r="W210" t="s">
        <v>48</v>
      </c>
      <c r="X210">
        <v>4876</v>
      </c>
      <c r="Y210" t="str">
        <f>IF(AND(HR_Data[[#This Row],[OverTime]]="Yes",HR_Data[[#This Row],[JobSatisfaction]]&lt;=2,HR_Data[[#This Row],[MonthlyIncome]]&lt;AVERAGE(HR_Data[MonthlyIncome])),
"High Risk",
IF(OR(HR_Data[[#This Row],[OverTime]]="Yes",HR_Data[[#This Row],[JobSatisfaction]]&lt;=2),
"Medium Risk",
"Low Risk"))</f>
        <v>Low Risk</v>
      </c>
      <c r="Z210" t="str">
        <f>IF(HR_Data[[#This Row],[MonthlyIncome]]&lt;3000,"Low",IF(HR_Data[[#This Row],[MonthlyIncome]]&lt;7000,"Medium","High"))</f>
        <v>Medium</v>
      </c>
      <c r="AA210" s="5">
        <f>IF(HR_Data[[#This Row],[OverTime]]="Yes",1,0)</f>
        <v>0</v>
      </c>
      <c r="AB210" s="5">
        <f>IF(HR_Data[[#This Row],[JobSatisfaction]]&lt;=2,1,0)</f>
        <v>0</v>
      </c>
      <c r="AC210" s="5">
        <f>IF(HR_Data[[#This Row],[WorkLifeBalance]]&lt;=2,1,0)</f>
        <v>1</v>
      </c>
      <c r="AD210" s="5">
        <f>IF(HR_Data[[#This Row],[MonthlyIncome]]&lt;AVERAGE(HR_Data[MonthlyIncome]),1,0)</f>
        <v>1</v>
      </c>
      <c r="AE210">
        <v>14242</v>
      </c>
      <c r="AF210">
        <v>9</v>
      </c>
      <c r="AG210" t="s">
        <v>42</v>
      </c>
      <c r="AH210" t="s">
        <v>43</v>
      </c>
      <c r="AI210">
        <v>14</v>
      </c>
      <c r="AJ210">
        <v>3</v>
      </c>
      <c r="AK210">
        <v>4</v>
      </c>
      <c r="AL210">
        <f>IF(HR_Data[[#This Row],[OverTime]]="Yes",2,0)
+IF(HR_Data[[#This Row],[WorkLifeBalance]]&lt;=2,2,0)
+IF(HR_Data[[#This Row],[MonthlyIncome]]&lt;5000,2,0)
+IF(HR_Data[[#This Row],[JobSatisfaction]]&lt;=2,1,0)
+IF(HR_Data[[#This Row],[EnvironmentSatisfaction]]&lt;=2,1,0)
+IF(HR_Data[[#This Row],[YearsAtCompany]]&lt;2,2,0)</f>
        <v>4</v>
      </c>
      <c r="AM210" t="str">
        <f>IF(HR_Data[[#This Row],[RiskScore2]]&gt;=6,"High",
IF(HR_Data[[#This Row],[RiskScore2]]&gt;=3,"Medium","Low"))</f>
        <v>Medium</v>
      </c>
      <c r="AN210">
        <v>80</v>
      </c>
      <c r="AO210">
        <v>1</v>
      </c>
      <c r="AP210">
        <v>5</v>
      </c>
      <c r="AQ210">
        <v>5</v>
      </c>
      <c r="AR210">
        <v>1</v>
      </c>
      <c r="AS210">
        <v>3</v>
      </c>
      <c r="AT210">
        <v>2</v>
      </c>
      <c r="AU210">
        <v>0</v>
      </c>
      <c r="AV210">
        <v>2</v>
      </c>
    </row>
    <row r="211" spans="1:48">
      <c r="A211">
        <v>46</v>
      </c>
      <c r="B211" t="str">
        <f>IF(HR_Data[[#This Row],[Age]]&lt;25,"&lt;25",
IF(HR_Data[[#This Row],[Age]]&lt;35,"25–34",
IF(HR_Data[[#This Row],[Age]]&lt;45,"35–44",
IF(HR_Data[[#This Row],[Age]]&lt;55,"45–54","55+"))))</f>
        <v>45–54</v>
      </c>
      <c r="C211" t="s">
        <v>43</v>
      </c>
      <c r="D211">
        <f>(HR[[#This Row],[OverTimeFlag]]*3+HR[[#This Row],[LowJobSatisFlag]]*5+HR[[#This Row],[LowWLBFlag]]*4+HR[[#This Row],[LowSalaryFlag]]*3+HR[[#This Row],[LowEnviFlag]]*4+HR[[#This Row],[LowProFlag]]*1)</f>
        <v>5</v>
      </c>
      <c r="E211">
        <f>HR_Data[[#This Row],[OvertimeFlag]] + HR_Data[[#This Row],[LowSatisfactionFlag]] + HR_Data[[#This Row],[LowWorkLifeBalanceFlag]]</f>
        <v>1</v>
      </c>
      <c r="F211" t="s">
        <v>36</v>
      </c>
      <c r="G211">
        <v>644</v>
      </c>
      <c r="H211" t="s">
        <v>45</v>
      </c>
      <c r="I211">
        <v>1</v>
      </c>
      <c r="J211" t="str">
        <f>IF(AND(HR_Data[[#This Row],[Attrition]]="Yes",HR_Data[[#This Row],[YearsAtCompany]]&lt;2),"Yes","No")</f>
        <v>No</v>
      </c>
      <c r="K211">
        <v>4</v>
      </c>
      <c r="L211" t="s">
        <v>51</v>
      </c>
      <c r="M211">
        <v>1</v>
      </c>
      <c r="N211">
        <v>288</v>
      </c>
      <c r="P211">
        <v>4</v>
      </c>
      <c r="Q211" t="s">
        <v>46</v>
      </c>
      <c r="R211">
        <v>97</v>
      </c>
      <c r="S211">
        <v>3</v>
      </c>
      <c r="T211">
        <v>3</v>
      </c>
      <c r="U211" t="s">
        <v>54</v>
      </c>
      <c r="V211">
        <v>1</v>
      </c>
      <c r="W211" t="s">
        <v>52</v>
      </c>
      <c r="X211">
        <v>9396</v>
      </c>
      <c r="Y211" t="str">
        <f>IF(AND(HR_Data[[#This Row],[OverTime]]="Yes",HR_Data[[#This Row],[JobSatisfaction]]&lt;=2,HR_Data[[#This Row],[MonthlyIncome]]&lt;AVERAGE(HR_Data[MonthlyIncome])),
"High Risk",
IF(OR(HR_Data[[#This Row],[OverTime]]="Yes",HR_Data[[#This Row],[JobSatisfaction]]&lt;=2),
"Medium Risk",
"Low Risk"))</f>
        <v>Medium Risk</v>
      </c>
      <c r="Z211" t="str">
        <f>IF(HR_Data[[#This Row],[MonthlyIncome]]&lt;3000,"Low",IF(HR_Data[[#This Row],[MonthlyIncome]]&lt;7000,"Medium","High"))</f>
        <v>High</v>
      </c>
      <c r="AA211" s="5">
        <f>IF(HR_Data[[#This Row],[OverTime]]="Yes",1,0)</f>
        <v>0</v>
      </c>
      <c r="AB211" s="5">
        <f>IF(HR_Data[[#This Row],[JobSatisfaction]]&lt;=2,1,0)</f>
        <v>1</v>
      </c>
      <c r="AC211" s="5">
        <f>IF(HR_Data[[#This Row],[WorkLifeBalance]]&lt;=2,1,0)</f>
        <v>0</v>
      </c>
      <c r="AD211" s="5">
        <f>IF(HR_Data[[#This Row],[MonthlyIncome]]&lt;AVERAGE(HR_Data[MonthlyIncome]),1,0)</f>
        <v>0</v>
      </c>
      <c r="AE211">
        <v>12368</v>
      </c>
      <c r="AF211">
        <v>7</v>
      </c>
      <c r="AG211" t="s">
        <v>42</v>
      </c>
      <c r="AH211" t="s">
        <v>43</v>
      </c>
      <c r="AI211">
        <v>16</v>
      </c>
      <c r="AJ211">
        <v>3</v>
      </c>
      <c r="AK211">
        <v>3</v>
      </c>
      <c r="AL211">
        <f>IF(HR_Data[[#This Row],[OverTime]]="Yes",2,0)
+IF(HR_Data[[#This Row],[WorkLifeBalance]]&lt;=2,2,0)
+IF(HR_Data[[#This Row],[MonthlyIncome]]&lt;5000,2,0)
+IF(HR_Data[[#This Row],[JobSatisfaction]]&lt;=2,1,0)
+IF(HR_Data[[#This Row],[EnvironmentSatisfaction]]&lt;=2,1,0)
+IF(HR_Data[[#This Row],[YearsAtCompany]]&lt;2,2,0)</f>
        <v>1</v>
      </c>
      <c r="AM211" t="str">
        <f>IF(HR_Data[[#This Row],[RiskScore2]]&gt;=6,"High",
IF(HR_Data[[#This Row],[RiskScore2]]&gt;=3,"Medium","Low"))</f>
        <v>Low</v>
      </c>
      <c r="AN211">
        <v>80</v>
      </c>
      <c r="AO211">
        <v>1</v>
      </c>
      <c r="AP211">
        <v>17</v>
      </c>
      <c r="AQ211">
        <v>3</v>
      </c>
      <c r="AR211">
        <v>3</v>
      </c>
      <c r="AS211">
        <v>4</v>
      </c>
      <c r="AT211">
        <v>2</v>
      </c>
      <c r="AU211">
        <v>0</v>
      </c>
      <c r="AV211">
        <v>3</v>
      </c>
    </row>
    <row r="212" spans="1:48">
      <c r="A212">
        <v>32</v>
      </c>
      <c r="B212" t="str">
        <f>IF(HR_Data[[#This Row],[Age]]&lt;25,"&lt;25",
IF(HR_Data[[#This Row],[Age]]&lt;35,"25–34",
IF(HR_Data[[#This Row],[Age]]&lt;45,"35–44",
IF(HR_Data[[#This Row],[Age]]&lt;55,"45–54","55+"))))</f>
        <v>25–34</v>
      </c>
      <c r="C212" t="s">
        <v>35</v>
      </c>
      <c r="D212">
        <f>(HR[[#This Row],[OverTimeFlag]]*3+HR[[#This Row],[LowJobSatisFlag]]*5+HR[[#This Row],[LowWLBFlag]]*4+HR[[#This Row],[LowSalaryFlag]]*3+HR[[#This Row],[LowEnviFlag]]*4+HR[[#This Row],[LowProFlag]]*1)</f>
        <v>5</v>
      </c>
      <c r="E212">
        <f>HR_Data[[#This Row],[OvertimeFlag]] + HR_Data[[#This Row],[LowSatisfactionFlag]] + HR_Data[[#This Row],[LowWorkLifeBalanceFlag]]</f>
        <v>1</v>
      </c>
      <c r="F212" t="s">
        <v>36</v>
      </c>
      <c r="G212">
        <v>1045</v>
      </c>
      <c r="H212" t="s">
        <v>37</v>
      </c>
      <c r="I212">
        <v>4</v>
      </c>
      <c r="J212" t="str">
        <f>IF(AND(HR_Data[[#This Row],[Attrition]]="Yes",HR_Data[[#This Row],[YearsAtCompany]]&lt;2),"Yes","No")</f>
        <v>No</v>
      </c>
      <c r="K212">
        <v>4</v>
      </c>
      <c r="L212" t="s">
        <v>51</v>
      </c>
      <c r="M212">
        <v>1</v>
      </c>
      <c r="N212">
        <v>291</v>
      </c>
      <c r="P212">
        <v>4</v>
      </c>
      <c r="Q212" t="s">
        <v>46</v>
      </c>
      <c r="R212">
        <v>32</v>
      </c>
      <c r="S212">
        <v>1</v>
      </c>
      <c r="T212">
        <v>3</v>
      </c>
      <c r="U212" t="s">
        <v>40</v>
      </c>
      <c r="V212">
        <v>4</v>
      </c>
      <c r="W212" t="s">
        <v>48</v>
      </c>
      <c r="X212">
        <v>10400</v>
      </c>
      <c r="Y212" t="str">
        <f>IF(AND(HR_Data[[#This Row],[OverTime]]="Yes",HR_Data[[#This Row],[JobSatisfaction]]&lt;=2,HR_Data[[#This Row],[MonthlyIncome]]&lt;AVERAGE(HR_Data[MonthlyIncome])),
"High Risk",
IF(OR(HR_Data[[#This Row],[OverTime]]="Yes",HR_Data[[#This Row],[JobSatisfaction]]&lt;=2),
"Medium Risk",
"Low Risk"))</f>
        <v>Low Risk</v>
      </c>
      <c r="Z212" t="str">
        <f>IF(HR_Data[[#This Row],[MonthlyIncome]]&lt;3000,"Low",IF(HR_Data[[#This Row],[MonthlyIncome]]&lt;7000,"Medium","High"))</f>
        <v>High</v>
      </c>
      <c r="AA212" s="5">
        <f>IF(HR_Data[[#This Row],[OverTime]]="Yes",1,0)</f>
        <v>0</v>
      </c>
      <c r="AB212" s="5">
        <f>IF(HR_Data[[#This Row],[JobSatisfaction]]&lt;=2,1,0)</f>
        <v>0</v>
      </c>
      <c r="AC212" s="5">
        <f>IF(HR_Data[[#This Row],[WorkLifeBalance]]&lt;=2,1,0)</f>
        <v>1</v>
      </c>
      <c r="AD212" s="5">
        <f>IF(HR_Data[[#This Row],[MonthlyIncome]]&lt;AVERAGE(HR_Data[MonthlyIncome]),1,0)</f>
        <v>0</v>
      </c>
      <c r="AE212">
        <v>25812</v>
      </c>
      <c r="AF212">
        <v>1</v>
      </c>
      <c r="AG212" t="s">
        <v>42</v>
      </c>
      <c r="AH212" t="s">
        <v>43</v>
      </c>
      <c r="AI212">
        <v>11</v>
      </c>
      <c r="AJ212">
        <v>3</v>
      </c>
      <c r="AK212">
        <v>3</v>
      </c>
      <c r="AL212">
        <f>IF(HR_Data[[#This Row],[OverTime]]="Yes",2,0)
+IF(HR_Data[[#This Row],[WorkLifeBalance]]&lt;=2,2,0)
+IF(HR_Data[[#This Row],[MonthlyIncome]]&lt;5000,2,0)
+IF(HR_Data[[#This Row],[JobSatisfaction]]&lt;=2,1,0)
+IF(HR_Data[[#This Row],[EnvironmentSatisfaction]]&lt;=2,1,0)
+IF(HR_Data[[#This Row],[YearsAtCompany]]&lt;2,2,0)</f>
        <v>2</v>
      </c>
      <c r="AM212" t="str">
        <f>IF(HR_Data[[#This Row],[RiskScore2]]&gt;=6,"High",
IF(HR_Data[[#This Row],[RiskScore2]]&gt;=3,"Medium","Low"))</f>
        <v>Low</v>
      </c>
      <c r="AN212">
        <v>80</v>
      </c>
      <c r="AO212">
        <v>0</v>
      </c>
      <c r="AP212">
        <v>14</v>
      </c>
      <c r="AQ212">
        <v>2</v>
      </c>
      <c r="AR212">
        <v>2</v>
      </c>
      <c r="AS212">
        <v>14</v>
      </c>
      <c r="AT212">
        <v>8</v>
      </c>
      <c r="AU212">
        <v>9</v>
      </c>
      <c r="AV212">
        <v>8</v>
      </c>
    </row>
    <row r="213" spans="1:48">
      <c r="A213">
        <v>30</v>
      </c>
      <c r="B213" t="str">
        <f>IF(HR_Data[[#This Row],[Age]]&lt;25,"&lt;25",
IF(HR_Data[[#This Row],[Age]]&lt;35,"25–34",
IF(HR_Data[[#This Row],[Age]]&lt;45,"35–44",
IF(HR_Data[[#This Row],[Age]]&lt;55,"45–54","55+"))))</f>
        <v>25–34</v>
      </c>
      <c r="C213" t="s">
        <v>43</v>
      </c>
      <c r="D213">
        <f>(HR[[#This Row],[OverTimeFlag]]*3+HR[[#This Row],[LowJobSatisFlag]]*5+HR[[#This Row],[LowWLBFlag]]*4+HR[[#This Row],[LowSalaryFlag]]*3+HR[[#This Row],[LowEnviFlag]]*4+HR[[#This Row],[LowProFlag]]*1)</f>
        <v>1</v>
      </c>
      <c r="E213">
        <f>HR_Data[[#This Row],[OvertimeFlag]] + HR_Data[[#This Row],[LowSatisfactionFlag]] + HR_Data[[#This Row],[LowWorkLifeBalanceFlag]]</f>
        <v>0</v>
      </c>
      <c r="F213" t="s">
        <v>55</v>
      </c>
      <c r="G213">
        <v>829</v>
      </c>
      <c r="H213" t="s">
        <v>45</v>
      </c>
      <c r="I213">
        <v>1</v>
      </c>
      <c r="J213" t="str">
        <f>IF(AND(HR_Data[[#This Row],[Attrition]]="Yes",HR_Data[[#This Row],[YearsAtCompany]]&lt;2),"Yes","No")</f>
        <v>No</v>
      </c>
      <c r="K213">
        <v>1</v>
      </c>
      <c r="L213" t="s">
        <v>38</v>
      </c>
      <c r="M213">
        <v>1</v>
      </c>
      <c r="N213">
        <v>292</v>
      </c>
      <c r="P213">
        <v>3</v>
      </c>
      <c r="Q213" t="s">
        <v>46</v>
      </c>
      <c r="R213">
        <v>88</v>
      </c>
      <c r="S213">
        <v>2</v>
      </c>
      <c r="T213">
        <v>3</v>
      </c>
      <c r="U213" t="s">
        <v>53</v>
      </c>
      <c r="V213">
        <v>3</v>
      </c>
      <c r="W213" t="s">
        <v>41</v>
      </c>
      <c r="X213">
        <v>8474</v>
      </c>
      <c r="Y213" t="str">
        <f>IF(AND(HR_Data[[#This Row],[OverTime]]="Yes",HR_Data[[#This Row],[JobSatisfaction]]&lt;=2,HR_Data[[#This Row],[MonthlyIncome]]&lt;AVERAGE(HR_Data[MonthlyIncome])),
"High Risk",
IF(OR(HR_Data[[#This Row],[OverTime]]="Yes",HR_Data[[#This Row],[JobSatisfaction]]&lt;=2),
"Medium Risk",
"Low Risk"))</f>
        <v>Low Risk</v>
      </c>
      <c r="Z213" t="str">
        <f>IF(HR_Data[[#This Row],[MonthlyIncome]]&lt;3000,"Low",IF(HR_Data[[#This Row],[MonthlyIncome]]&lt;7000,"Medium","High"))</f>
        <v>High</v>
      </c>
      <c r="AA213" s="5">
        <f>IF(HR_Data[[#This Row],[OverTime]]="Yes",1,0)</f>
        <v>0</v>
      </c>
      <c r="AB213" s="5">
        <f>IF(HR_Data[[#This Row],[JobSatisfaction]]&lt;=2,1,0)</f>
        <v>0</v>
      </c>
      <c r="AC213" s="5">
        <f>IF(HR_Data[[#This Row],[WorkLifeBalance]]&lt;=2,1,0)</f>
        <v>0</v>
      </c>
      <c r="AD213" s="5">
        <f>IF(HR_Data[[#This Row],[MonthlyIncome]]&lt;AVERAGE(HR_Data[MonthlyIncome]),1,0)</f>
        <v>0</v>
      </c>
      <c r="AE213">
        <v>20925</v>
      </c>
      <c r="AF213">
        <v>1</v>
      </c>
      <c r="AG213" t="s">
        <v>42</v>
      </c>
      <c r="AH213" t="s">
        <v>43</v>
      </c>
      <c r="AI213">
        <v>22</v>
      </c>
      <c r="AJ213">
        <v>4</v>
      </c>
      <c r="AK213">
        <v>3</v>
      </c>
      <c r="AL213">
        <f>IF(HR_Data[[#This Row],[OverTime]]="Yes",2,0)
+IF(HR_Data[[#This Row],[WorkLifeBalance]]&lt;=2,2,0)
+IF(HR_Data[[#This Row],[MonthlyIncome]]&lt;5000,2,0)
+IF(HR_Data[[#This Row],[JobSatisfaction]]&lt;=2,1,0)
+IF(HR_Data[[#This Row],[EnvironmentSatisfaction]]&lt;=2,1,0)
+IF(HR_Data[[#This Row],[YearsAtCompany]]&lt;2,2,0)</f>
        <v>0</v>
      </c>
      <c r="AM213" t="str">
        <f>IF(HR_Data[[#This Row],[RiskScore2]]&gt;=6,"High",
IF(HR_Data[[#This Row],[RiskScore2]]&gt;=3,"Medium","Low"))</f>
        <v>Low</v>
      </c>
      <c r="AN213">
        <v>80</v>
      </c>
      <c r="AO213">
        <v>0</v>
      </c>
      <c r="AP213">
        <v>12</v>
      </c>
      <c r="AQ213">
        <v>2</v>
      </c>
      <c r="AR213">
        <v>3</v>
      </c>
      <c r="AS213">
        <v>11</v>
      </c>
      <c r="AT213">
        <v>8</v>
      </c>
      <c r="AU213">
        <v>5</v>
      </c>
      <c r="AV213">
        <v>8</v>
      </c>
    </row>
    <row r="214" spans="1:48">
      <c r="A214">
        <v>27</v>
      </c>
      <c r="B214" t="str">
        <f>IF(HR_Data[[#This Row],[Age]]&lt;25,"&lt;25",
IF(HR_Data[[#This Row],[Age]]&lt;35,"25–34",
IF(HR_Data[[#This Row],[Age]]&lt;45,"35–44",
IF(HR_Data[[#This Row],[Age]]&lt;55,"45–54","55+"))))</f>
        <v>25–34</v>
      </c>
      <c r="C214" t="s">
        <v>43</v>
      </c>
      <c r="D214">
        <f>(HR[[#This Row],[OverTimeFlag]]*3+HR[[#This Row],[LowJobSatisFlag]]*5+HR[[#This Row],[LowWLBFlag]]*4+HR[[#This Row],[LowSalaryFlag]]*3+HR[[#This Row],[LowEnviFlag]]*4+HR[[#This Row],[LowProFlag]]*1)</f>
        <v>0</v>
      </c>
      <c r="E214">
        <f>HR_Data[[#This Row],[OvertimeFlag]] + HR_Data[[#This Row],[LowSatisfactionFlag]] + HR_Data[[#This Row],[LowWorkLifeBalanceFlag]]</f>
        <v>0</v>
      </c>
      <c r="F214" t="s">
        <v>44</v>
      </c>
      <c r="G214">
        <v>1242</v>
      </c>
      <c r="H214" t="s">
        <v>37</v>
      </c>
      <c r="I214">
        <v>20</v>
      </c>
      <c r="J214" t="str">
        <f>IF(AND(HR_Data[[#This Row],[Attrition]]="Yes",HR_Data[[#This Row],[YearsAtCompany]]&lt;2),"Yes","No")</f>
        <v>No</v>
      </c>
      <c r="K214">
        <v>3</v>
      </c>
      <c r="L214" t="s">
        <v>38</v>
      </c>
      <c r="M214">
        <v>1</v>
      </c>
      <c r="N214">
        <v>293</v>
      </c>
      <c r="P214">
        <v>4</v>
      </c>
      <c r="Q214" t="s">
        <v>39</v>
      </c>
      <c r="R214">
        <v>90</v>
      </c>
      <c r="S214">
        <v>3</v>
      </c>
      <c r="T214">
        <v>2</v>
      </c>
      <c r="U214" t="s">
        <v>40</v>
      </c>
      <c r="V214">
        <v>3</v>
      </c>
      <c r="W214" t="s">
        <v>41</v>
      </c>
      <c r="X214">
        <v>9981</v>
      </c>
      <c r="Y214" t="str">
        <f>IF(AND(HR_Data[[#This Row],[OverTime]]="Yes",HR_Data[[#This Row],[JobSatisfaction]]&lt;=2,HR_Data[[#This Row],[MonthlyIncome]]&lt;AVERAGE(HR_Data[MonthlyIncome])),
"High Risk",
IF(OR(HR_Data[[#This Row],[OverTime]]="Yes",HR_Data[[#This Row],[JobSatisfaction]]&lt;=2),
"Medium Risk",
"Low Risk"))</f>
        <v>Low Risk</v>
      </c>
      <c r="Z214" t="str">
        <f>IF(HR_Data[[#This Row],[MonthlyIncome]]&lt;3000,"Low",IF(HR_Data[[#This Row],[MonthlyIncome]]&lt;7000,"Medium","High"))</f>
        <v>High</v>
      </c>
      <c r="AA214" s="5">
        <f>IF(HR_Data[[#This Row],[OverTime]]="Yes",1,0)</f>
        <v>0</v>
      </c>
      <c r="AB214" s="5">
        <f>IF(HR_Data[[#This Row],[JobSatisfaction]]&lt;=2,1,0)</f>
        <v>0</v>
      </c>
      <c r="AC214" s="5">
        <f>IF(HR_Data[[#This Row],[WorkLifeBalance]]&lt;=2,1,0)</f>
        <v>0</v>
      </c>
      <c r="AD214" s="5">
        <f>IF(HR_Data[[#This Row],[MonthlyIncome]]&lt;AVERAGE(HR_Data[MonthlyIncome]),1,0)</f>
        <v>0</v>
      </c>
      <c r="AE214">
        <v>12916</v>
      </c>
      <c r="AF214">
        <v>1</v>
      </c>
      <c r="AG214" t="s">
        <v>42</v>
      </c>
      <c r="AH214" t="s">
        <v>43</v>
      </c>
      <c r="AI214">
        <v>14</v>
      </c>
      <c r="AJ214">
        <v>3</v>
      </c>
      <c r="AK214">
        <v>4</v>
      </c>
      <c r="AL214">
        <f>IF(HR_Data[[#This Row],[OverTime]]="Yes",2,0)
+IF(HR_Data[[#This Row],[WorkLifeBalance]]&lt;=2,2,0)
+IF(HR_Data[[#This Row],[MonthlyIncome]]&lt;5000,2,0)
+IF(HR_Data[[#This Row],[JobSatisfaction]]&lt;=2,1,0)
+IF(HR_Data[[#This Row],[EnvironmentSatisfaction]]&lt;=2,1,0)
+IF(HR_Data[[#This Row],[YearsAtCompany]]&lt;2,2,0)</f>
        <v>0</v>
      </c>
      <c r="AM214" t="str">
        <f>IF(HR_Data[[#This Row],[RiskScore2]]&gt;=6,"High",
IF(HR_Data[[#This Row],[RiskScore2]]&gt;=3,"Medium","Low"))</f>
        <v>Low</v>
      </c>
      <c r="AN214">
        <v>80</v>
      </c>
      <c r="AO214">
        <v>0</v>
      </c>
      <c r="AP214">
        <v>7</v>
      </c>
      <c r="AQ214">
        <v>2</v>
      </c>
      <c r="AR214">
        <v>3</v>
      </c>
      <c r="AS214">
        <v>7</v>
      </c>
      <c r="AT214">
        <v>7</v>
      </c>
      <c r="AU214">
        <v>0</v>
      </c>
      <c r="AV214">
        <v>7</v>
      </c>
    </row>
    <row r="215" spans="1:48">
      <c r="A215">
        <v>51</v>
      </c>
      <c r="B215" t="str">
        <f>IF(HR_Data[[#This Row],[Age]]&lt;25,"&lt;25",
IF(HR_Data[[#This Row],[Age]]&lt;35,"25–34",
IF(HR_Data[[#This Row],[Age]]&lt;45,"35–44",
IF(HR_Data[[#This Row],[Age]]&lt;55,"45–54","55+"))))</f>
        <v>45–54</v>
      </c>
      <c r="C215" t="s">
        <v>43</v>
      </c>
      <c r="D215">
        <f>(HR[[#This Row],[OverTimeFlag]]*3+HR[[#This Row],[LowJobSatisFlag]]*5+HR[[#This Row],[LowWLBFlag]]*4+HR[[#This Row],[LowSalaryFlag]]*3+HR[[#This Row],[LowEnviFlag]]*4+HR[[#This Row],[LowProFlag]]*1)</f>
        <v>13</v>
      </c>
      <c r="E215">
        <f>HR_Data[[#This Row],[OvertimeFlag]] + HR_Data[[#This Row],[LowSatisfactionFlag]] + HR_Data[[#This Row],[LowWorkLifeBalanceFlag]]</f>
        <v>2</v>
      </c>
      <c r="F215" t="s">
        <v>36</v>
      </c>
      <c r="G215">
        <v>1469</v>
      </c>
      <c r="H215" t="s">
        <v>45</v>
      </c>
      <c r="I215">
        <v>8</v>
      </c>
      <c r="J215" t="str">
        <f>IF(AND(HR_Data[[#This Row],[Attrition]]="Yes",HR_Data[[#This Row],[YearsAtCompany]]&lt;2),"Yes","No")</f>
        <v>No</v>
      </c>
      <c r="K215">
        <v>4</v>
      </c>
      <c r="L215" t="s">
        <v>38</v>
      </c>
      <c r="M215">
        <v>1</v>
      </c>
      <c r="N215">
        <v>296</v>
      </c>
      <c r="P215">
        <v>2</v>
      </c>
      <c r="Q215" t="s">
        <v>46</v>
      </c>
      <c r="R215">
        <v>81</v>
      </c>
      <c r="S215">
        <v>2</v>
      </c>
      <c r="T215">
        <v>3</v>
      </c>
      <c r="U215" t="s">
        <v>58</v>
      </c>
      <c r="V215">
        <v>2</v>
      </c>
      <c r="W215" t="s">
        <v>48</v>
      </c>
      <c r="X215">
        <v>12490</v>
      </c>
      <c r="Y215" t="str">
        <f>IF(AND(HR_Data[[#This Row],[OverTime]]="Yes",HR_Data[[#This Row],[JobSatisfaction]]&lt;=2,HR_Data[[#This Row],[MonthlyIncome]]&lt;AVERAGE(HR_Data[MonthlyIncome])),
"High Risk",
IF(OR(HR_Data[[#This Row],[OverTime]]="Yes",HR_Data[[#This Row],[JobSatisfaction]]&lt;=2),
"Medium Risk",
"Low Risk"))</f>
        <v>Medium Risk</v>
      </c>
      <c r="Z215" t="str">
        <f>IF(HR_Data[[#This Row],[MonthlyIncome]]&lt;3000,"Low",IF(HR_Data[[#This Row],[MonthlyIncome]]&lt;7000,"Medium","High"))</f>
        <v>High</v>
      </c>
      <c r="AA215" s="5">
        <f>IF(HR_Data[[#This Row],[OverTime]]="Yes",1,0)</f>
        <v>0</v>
      </c>
      <c r="AB215" s="5">
        <f>IF(HR_Data[[#This Row],[JobSatisfaction]]&lt;=2,1,0)</f>
        <v>1</v>
      </c>
      <c r="AC215" s="5">
        <f>IF(HR_Data[[#This Row],[WorkLifeBalance]]&lt;=2,1,0)</f>
        <v>1</v>
      </c>
      <c r="AD215" s="5">
        <f>IF(HR_Data[[#This Row],[MonthlyIncome]]&lt;AVERAGE(HR_Data[MonthlyIncome]),1,0)</f>
        <v>0</v>
      </c>
      <c r="AE215">
        <v>15736</v>
      </c>
      <c r="AF215">
        <v>5</v>
      </c>
      <c r="AG215" t="s">
        <v>42</v>
      </c>
      <c r="AH215" t="s">
        <v>43</v>
      </c>
      <c r="AI215">
        <v>16</v>
      </c>
      <c r="AJ215">
        <v>3</v>
      </c>
      <c r="AK215">
        <v>4</v>
      </c>
      <c r="AL215">
        <f>IF(HR_Data[[#This Row],[OverTime]]="Yes",2,0)
+IF(HR_Data[[#This Row],[WorkLifeBalance]]&lt;=2,2,0)
+IF(HR_Data[[#This Row],[MonthlyIncome]]&lt;5000,2,0)
+IF(HR_Data[[#This Row],[JobSatisfaction]]&lt;=2,1,0)
+IF(HR_Data[[#This Row],[EnvironmentSatisfaction]]&lt;=2,1,0)
+IF(HR_Data[[#This Row],[YearsAtCompany]]&lt;2,2,0)</f>
        <v>4</v>
      </c>
      <c r="AM215" t="str">
        <f>IF(HR_Data[[#This Row],[RiskScore2]]&gt;=6,"High",
IF(HR_Data[[#This Row],[RiskScore2]]&gt;=3,"Medium","Low"))</f>
        <v>Medium</v>
      </c>
      <c r="AN215">
        <v>80</v>
      </c>
      <c r="AO215">
        <v>2</v>
      </c>
      <c r="AP215">
        <v>16</v>
      </c>
      <c r="AQ215">
        <v>5</v>
      </c>
      <c r="AR215">
        <v>1</v>
      </c>
      <c r="AS215">
        <v>10</v>
      </c>
      <c r="AT215">
        <v>9</v>
      </c>
      <c r="AU215">
        <v>4</v>
      </c>
      <c r="AV215">
        <v>7</v>
      </c>
    </row>
    <row r="216" spans="1:48">
      <c r="A216">
        <v>30</v>
      </c>
      <c r="B216" t="str">
        <f>IF(HR_Data[[#This Row],[Age]]&lt;25,"&lt;25",
IF(HR_Data[[#This Row],[Age]]&lt;35,"25–34",
IF(HR_Data[[#This Row],[Age]]&lt;45,"35–44",
IF(HR_Data[[#This Row],[Age]]&lt;55,"45–54","55+"))))</f>
        <v>25–34</v>
      </c>
      <c r="C216" t="s">
        <v>35</v>
      </c>
      <c r="D216">
        <f>(HR[[#This Row],[OverTimeFlag]]*3+HR[[#This Row],[LowJobSatisFlag]]*5+HR[[#This Row],[LowWLBFlag]]*4+HR[[#This Row],[LowSalaryFlag]]*3+HR[[#This Row],[LowEnviFlag]]*4+HR[[#This Row],[LowProFlag]]*1)</f>
        <v>11</v>
      </c>
      <c r="E216">
        <f>HR_Data[[#This Row],[OvertimeFlag]] + HR_Data[[#This Row],[LowSatisfactionFlag]] + HR_Data[[#This Row],[LowWorkLifeBalanceFlag]]</f>
        <v>2</v>
      </c>
      <c r="F216" t="s">
        <v>36</v>
      </c>
      <c r="G216">
        <v>1005</v>
      </c>
      <c r="H216" t="s">
        <v>45</v>
      </c>
      <c r="I216">
        <v>3</v>
      </c>
      <c r="J216" t="str">
        <f>IF(AND(HR_Data[[#This Row],[Attrition]]="Yes",HR_Data[[#This Row],[YearsAtCompany]]&lt;2),"Yes","No")</f>
        <v>No</v>
      </c>
      <c r="K216">
        <v>3</v>
      </c>
      <c r="L216" t="s">
        <v>60</v>
      </c>
      <c r="M216">
        <v>1</v>
      </c>
      <c r="N216">
        <v>297</v>
      </c>
      <c r="P216">
        <v>4</v>
      </c>
      <c r="Q216" t="s">
        <v>39</v>
      </c>
      <c r="R216">
        <v>88</v>
      </c>
      <c r="S216">
        <v>3</v>
      </c>
      <c r="T216">
        <v>1</v>
      </c>
      <c r="U216" t="s">
        <v>47</v>
      </c>
      <c r="V216">
        <v>1</v>
      </c>
      <c r="W216" t="s">
        <v>41</v>
      </c>
      <c r="X216">
        <v>2657</v>
      </c>
      <c r="Y216" t="str">
        <f>IF(AND(HR_Data[[#This Row],[OverTime]]="Yes",HR_Data[[#This Row],[JobSatisfaction]]&lt;=2,HR_Data[[#This Row],[MonthlyIncome]]&lt;AVERAGE(HR_Data[MonthlyIncome])),
"High Risk",
IF(OR(HR_Data[[#This Row],[OverTime]]="Yes",HR_Data[[#This Row],[JobSatisfaction]]&lt;=2),
"Medium Risk",
"Low Risk"))</f>
        <v>High Risk</v>
      </c>
      <c r="Z216" t="str">
        <f>IF(HR_Data[[#This Row],[MonthlyIncome]]&lt;3000,"Low",IF(HR_Data[[#This Row],[MonthlyIncome]]&lt;7000,"Medium","High"))</f>
        <v>Low</v>
      </c>
      <c r="AA216" s="5">
        <f>IF(HR_Data[[#This Row],[OverTime]]="Yes",1,0)</f>
        <v>1</v>
      </c>
      <c r="AB216" s="5">
        <f>IF(HR_Data[[#This Row],[JobSatisfaction]]&lt;=2,1,0)</f>
        <v>1</v>
      </c>
      <c r="AC216" s="5">
        <f>IF(HR_Data[[#This Row],[WorkLifeBalance]]&lt;=2,1,0)</f>
        <v>0</v>
      </c>
      <c r="AD216" s="5">
        <f>IF(HR_Data[[#This Row],[MonthlyIncome]]&lt;AVERAGE(HR_Data[MonthlyIncome]),1,0)</f>
        <v>1</v>
      </c>
      <c r="AE216">
        <v>8556</v>
      </c>
      <c r="AF216">
        <v>5</v>
      </c>
      <c r="AG216" t="s">
        <v>42</v>
      </c>
      <c r="AH216" t="s">
        <v>35</v>
      </c>
      <c r="AI216">
        <v>11</v>
      </c>
      <c r="AJ216">
        <v>3</v>
      </c>
      <c r="AK216">
        <v>3</v>
      </c>
      <c r="AL216">
        <f>IF(HR_Data[[#This Row],[OverTime]]="Yes",2,0)
+IF(HR_Data[[#This Row],[WorkLifeBalance]]&lt;=2,2,0)
+IF(HR_Data[[#This Row],[MonthlyIncome]]&lt;5000,2,0)
+IF(HR_Data[[#This Row],[JobSatisfaction]]&lt;=2,1,0)
+IF(HR_Data[[#This Row],[EnvironmentSatisfaction]]&lt;=2,1,0)
+IF(HR_Data[[#This Row],[YearsAtCompany]]&lt;2,2,0)</f>
        <v>5</v>
      </c>
      <c r="AM216" t="str">
        <f>IF(HR_Data[[#This Row],[RiskScore2]]&gt;=6,"High",
IF(HR_Data[[#This Row],[RiskScore2]]&gt;=3,"Medium","Low"))</f>
        <v>Medium</v>
      </c>
      <c r="AN216">
        <v>80</v>
      </c>
      <c r="AO216">
        <v>0</v>
      </c>
      <c r="AP216">
        <v>8</v>
      </c>
      <c r="AQ216">
        <v>5</v>
      </c>
      <c r="AR216">
        <v>3</v>
      </c>
      <c r="AS216">
        <v>5</v>
      </c>
      <c r="AT216">
        <v>2</v>
      </c>
      <c r="AU216">
        <v>0</v>
      </c>
      <c r="AV216">
        <v>4</v>
      </c>
    </row>
    <row r="217" spans="1:48">
      <c r="A217">
        <v>41</v>
      </c>
      <c r="B217" t="str">
        <f>IF(HR_Data[[#This Row],[Age]]&lt;25,"&lt;25",
IF(HR_Data[[#This Row],[Age]]&lt;35,"25–34",
IF(HR_Data[[#This Row],[Age]]&lt;45,"35–44",
IF(HR_Data[[#This Row],[Age]]&lt;55,"45–54","55+"))))</f>
        <v>35–44</v>
      </c>
      <c r="C217" t="s">
        <v>43</v>
      </c>
      <c r="D217">
        <f>(HR[[#This Row],[OverTimeFlag]]*3+HR[[#This Row],[LowJobSatisFlag]]*5+HR[[#This Row],[LowWLBFlag]]*4+HR[[#This Row],[LowSalaryFlag]]*3+HR[[#This Row],[LowEnviFlag]]*4+HR[[#This Row],[LowProFlag]]*1)</f>
        <v>3</v>
      </c>
      <c r="E217">
        <f>HR_Data[[#This Row],[OvertimeFlag]] + HR_Data[[#This Row],[LowSatisfactionFlag]] + HR_Data[[#This Row],[LowWorkLifeBalanceFlag]]</f>
        <v>1</v>
      </c>
      <c r="F217" t="s">
        <v>36</v>
      </c>
      <c r="G217">
        <v>896</v>
      </c>
      <c r="H217" t="s">
        <v>37</v>
      </c>
      <c r="I217">
        <v>6</v>
      </c>
      <c r="J217" t="str">
        <f>IF(AND(HR_Data[[#This Row],[Attrition]]="Yes",HR_Data[[#This Row],[YearsAtCompany]]&lt;2),"Yes","No")</f>
        <v>No</v>
      </c>
      <c r="K217">
        <v>3</v>
      </c>
      <c r="L217" t="s">
        <v>38</v>
      </c>
      <c r="M217">
        <v>1</v>
      </c>
      <c r="N217">
        <v>298</v>
      </c>
      <c r="P217">
        <v>4</v>
      </c>
      <c r="Q217" t="s">
        <v>39</v>
      </c>
      <c r="R217">
        <v>75</v>
      </c>
      <c r="S217">
        <v>3</v>
      </c>
      <c r="T217">
        <v>3</v>
      </c>
      <c r="U217" t="s">
        <v>56</v>
      </c>
      <c r="V217">
        <v>4</v>
      </c>
      <c r="W217" t="s">
        <v>41</v>
      </c>
      <c r="X217">
        <v>13591</v>
      </c>
      <c r="Y217" t="str">
        <f>IF(AND(HR_Data[[#This Row],[OverTime]]="Yes",HR_Data[[#This Row],[JobSatisfaction]]&lt;=2,HR_Data[[#This Row],[MonthlyIncome]]&lt;AVERAGE(HR_Data[MonthlyIncome])),
"High Risk",
IF(OR(HR_Data[[#This Row],[OverTime]]="Yes",HR_Data[[#This Row],[JobSatisfaction]]&lt;=2),
"Medium Risk",
"Low Risk"))</f>
        <v>Medium Risk</v>
      </c>
      <c r="Z217" t="str">
        <f>IF(HR_Data[[#This Row],[MonthlyIncome]]&lt;3000,"Low",IF(HR_Data[[#This Row],[MonthlyIncome]]&lt;7000,"Medium","High"))</f>
        <v>High</v>
      </c>
      <c r="AA217" s="5">
        <f>IF(HR_Data[[#This Row],[OverTime]]="Yes",1,0)</f>
        <v>1</v>
      </c>
      <c r="AB217" s="5">
        <f>IF(HR_Data[[#This Row],[JobSatisfaction]]&lt;=2,1,0)</f>
        <v>0</v>
      </c>
      <c r="AC217" s="5">
        <f>IF(HR_Data[[#This Row],[WorkLifeBalance]]&lt;=2,1,0)</f>
        <v>0</v>
      </c>
      <c r="AD217" s="5">
        <f>IF(HR_Data[[#This Row],[MonthlyIncome]]&lt;AVERAGE(HR_Data[MonthlyIncome]),1,0)</f>
        <v>0</v>
      </c>
      <c r="AE217">
        <v>14674</v>
      </c>
      <c r="AF217">
        <v>3</v>
      </c>
      <c r="AG217" t="s">
        <v>42</v>
      </c>
      <c r="AH217" t="s">
        <v>35</v>
      </c>
      <c r="AI217">
        <v>18</v>
      </c>
      <c r="AJ217">
        <v>3</v>
      </c>
      <c r="AK217">
        <v>3</v>
      </c>
      <c r="AL217">
        <f>IF(HR_Data[[#This Row],[OverTime]]="Yes",2,0)
+IF(HR_Data[[#This Row],[WorkLifeBalance]]&lt;=2,2,0)
+IF(HR_Data[[#This Row],[MonthlyIncome]]&lt;5000,2,0)
+IF(HR_Data[[#This Row],[JobSatisfaction]]&lt;=2,1,0)
+IF(HR_Data[[#This Row],[EnvironmentSatisfaction]]&lt;=2,1,0)
+IF(HR_Data[[#This Row],[YearsAtCompany]]&lt;2,2,0)</f>
        <v>4</v>
      </c>
      <c r="AM217" t="str">
        <f>IF(HR_Data[[#This Row],[RiskScore2]]&gt;=6,"High",
IF(HR_Data[[#This Row],[RiskScore2]]&gt;=3,"Medium","Low"))</f>
        <v>Medium</v>
      </c>
      <c r="AN217">
        <v>80</v>
      </c>
      <c r="AO217">
        <v>0</v>
      </c>
      <c r="AP217">
        <v>16</v>
      </c>
      <c r="AQ217">
        <v>3</v>
      </c>
      <c r="AR217">
        <v>3</v>
      </c>
      <c r="AS217">
        <v>1</v>
      </c>
      <c r="AT217">
        <v>0</v>
      </c>
      <c r="AU217">
        <v>0</v>
      </c>
      <c r="AV217">
        <v>0</v>
      </c>
    </row>
    <row r="218" spans="1:48">
      <c r="A218">
        <v>30</v>
      </c>
      <c r="B218" t="str">
        <f>IF(HR_Data[[#This Row],[Age]]&lt;25,"&lt;25",
IF(HR_Data[[#This Row],[Age]]&lt;35,"25–34",
IF(HR_Data[[#This Row],[Age]]&lt;45,"35–44",
IF(HR_Data[[#This Row],[Age]]&lt;55,"45–54","55+"))))</f>
        <v>25–34</v>
      </c>
      <c r="C218" t="s">
        <v>35</v>
      </c>
      <c r="D218">
        <f>(HR[[#This Row],[OverTimeFlag]]*3+HR[[#This Row],[LowJobSatisFlag]]*5+HR[[#This Row],[LowWLBFlag]]*4+HR[[#This Row],[LowSalaryFlag]]*3+HR[[#This Row],[LowEnviFlag]]*4+HR[[#This Row],[LowProFlag]]*1)</f>
        <v>9</v>
      </c>
      <c r="E218">
        <f>HR_Data[[#This Row],[OvertimeFlag]] + HR_Data[[#This Row],[LowSatisfactionFlag]] + HR_Data[[#This Row],[LowWorkLifeBalanceFlag]]</f>
        <v>2</v>
      </c>
      <c r="F218" t="s">
        <v>44</v>
      </c>
      <c r="G218">
        <v>334</v>
      </c>
      <c r="H218" t="s">
        <v>37</v>
      </c>
      <c r="I218">
        <v>26</v>
      </c>
      <c r="J218" t="str">
        <f>IF(AND(HR_Data[[#This Row],[Attrition]]="Yes",HR_Data[[#This Row],[YearsAtCompany]]&lt;2),"Yes","No")</f>
        <v>No</v>
      </c>
      <c r="K218">
        <v>4</v>
      </c>
      <c r="L218" t="s">
        <v>59</v>
      </c>
      <c r="M218">
        <v>1</v>
      </c>
      <c r="N218">
        <v>299</v>
      </c>
      <c r="P218">
        <v>3</v>
      </c>
      <c r="Q218" t="s">
        <v>39</v>
      </c>
      <c r="R218">
        <v>52</v>
      </c>
      <c r="S218">
        <v>2</v>
      </c>
      <c r="T218">
        <v>2</v>
      </c>
      <c r="U218" t="s">
        <v>40</v>
      </c>
      <c r="V218">
        <v>1</v>
      </c>
      <c r="W218" t="s">
        <v>41</v>
      </c>
      <c r="X218">
        <v>6696</v>
      </c>
      <c r="Y218" t="str">
        <f>IF(AND(HR_Data[[#This Row],[OverTime]]="Yes",HR_Data[[#This Row],[JobSatisfaction]]&lt;=2,HR_Data[[#This Row],[MonthlyIncome]]&lt;AVERAGE(HR_Data[MonthlyIncome])),
"High Risk",
IF(OR(HR_Data[[#This Row],[OverTime]]="Yes",HR_Data[[#This Row],[JobSatisfaction]]&lt;=2),
"Medium Risk",
"Low Risk"))</f>
        <v>Medium Risk</v>
      </c>
      <c r="Z218" t="str">
        <f>IF(HR_Data[[#This Row],[MonthlyIncome]]&lt;3000,"Low",IF(HR_Data[[#This Row],[MonthlyIncome]]&lt;7000,"Medium","High"))</f>
        <v>Medium</v>
      </c>
      <c r="AA218" s="5">
        <f>IF(HR_Data[[#This Row],[OverTime]]="Yes",1,0)</f>
        <v>0</v>
      </c>
      <c r="AB218" s="5">
        <f>IF(HR_Data[[#This Row],[JobSatisfaction]]&lt;=2,1,0)</f>
        <v>1</v>
      </c>
      <c r="AC218" s="5">
        <f>IF(HR_Data[[#This Row],[WorkLifeBalance]]&lt;=2,1,0)</f>
        <v>1</v>
      </c>
      <c r="AD218" s="5">
        <f>IF(HR_Data[[#This Row],[MonthlyIncome]]&lt;AVERAGE(HR_Data[MonthlyIncome]),1,0)</f>
        <v>0</v>
      </c>
      <c r="AE218">
        <v>22967</v>
      </c>
      <c r="AF218">
        <v>5</v>
      </c>
      <c r="AG218" t="s">
        <v>42</v>
      </c>
      <c r="AH218" t="s">
        <v>43</v>
      </c>
      <c r="AI218">
        <v>15</v>
      </c>
      <c r="AJ218">
        <v>3</v>
      </c>
      <c r="AK218">
        <v>3</v>
      </c>
      <c r="AL218">
        <f>IF(HR_Data[[#This Row],[OverTime]]="Yes",2,0)
+IF(HR_Data[[#This Row],[WorkLifeBalance]]&lt;=2,2,0)
+IF(HR_Data[[#This Row],[MonthlyIncome]]&lt;5000,2,0)
+IF(HR_Data[[#This Row],[JobSatisfaction]]&lt;=2,1,0)
+IF(HR_Data[[#This Row],[EnvironmentSatisfaction]]&lt;=2,1,0)
+IF(HR_Data[[#This Row],[YearsAtCompany]]&lt;2,2,0)</f>
        <v>3</v>
      </c>
      <c r="AM218" t="str">
        <f>IF(HR_Data[[#This Row],[RiskScore2]]&gt;=6,"High",
IF(HR_Data[[#This Row],[RiskScore2]]&gt;=3,"Medium","Low"))</f>
        <v>Medium</v>
      </c>
      <c r="AN218">
        <v>80</v>
      </c>
      <c r="AO218">
        <v>0</v>
      </c>
      <c r="AP218">
        <v>9</v>
      </c>
      <c r="AQ218">
        <v>5</v>
      </c>
      <c r="AR218">
        <v>2</v>
      </c>
      <c r="AS218">
        <v>6</v>
      </c>
      <c r="AT218">
        <v>3</v>
      </c>
      <c r="AU218">
        <v>0</v>
      </c>
      <c r="AV218">
        <v>1</v>
      </c>
    </row>
    <row r="219" spans="1:48">
      <c r="A219">
        <v>29</v>
      </c>
      <c r="B219" t="str">
        <f>IF(HR_Data[[#This Row],[Age]]&lt;25,"&lt;25",
IF(HR_Data[[#This Row],[Age]]&lt;35,"25–34",
IF(HR_Data[[#This Row],[Age]]&lt;45,"35–44",
IF(HR_Data[[#This Row],[Age]]&lt;55,"45–54","55+"))))</f>
        <v>25–34</v>
      </c>
      <c r="C219" t="s">
        <v>35</v>
      </c>
      <c r="D219">
        <f>(HR[[#This Row],[OverTimeFlag]]*3+HR[[#This Row],[LowJobSatisFlag]]*5+HR[[#This Row],[LowWLBFlag]]*4+HR[[#This Row],[LowSalaryFlag]]*3+HR[[#This Row],[LowEnviFlag]]*4+HR[[#This Row],[LowProFlag]]*1)</f>
        <v>7</v>
      </c>
      <c r="E219">
        <f>HR_Data[[#This Row],[OvertimeFlag]] + HR_Data[[#This Row],[LowSatisfactionFlag]] + HR_Data[[#This Row],[LowWorkLifeBalanceFlag]]</f>
        <v>1</v>
      </c>
      <c r="F219" t="s">
        <v>36</v>
      </c>
      <c r="G219">
        <v>992</v>
      </c>
      <c r="H219" t="s">
        <v>45</v>
      </c>
      <c r="I219">
        <v>1</v>
      </c>
      <c r="J219" t="str">
        <f>IF(AND(HR_Data[[#This Row],[Attrition]]="Yes",HR_Data[[#This Row],[YearsAtCompany]]&lt;2),"Yes","No")</f>
        <v>No</v>
      </c>
      <c r="K219">
        <v>3</v>
      </c>
      <c r="L219" t="s">
        <v>60</v>
      </c>
      <c r="M219">
        <v>1</v>
      </c>
      <c r="N219">
        <v>300</v>
      </c>
      <c r="P219">
        <v>3</v>
      </c>
      <c r="Q219" t="s">
        <v>46</v>
      </c>
      <c r="R219">
        <v>85</v>
      </c>
      <c r="S219">
        <v>3</v>
      </c>
      <c r="T219">
        <v>1</v>
      </c>
      <c r="U219" t="s">
        <v>47</v>
      </c>
      <c r="V219">
        <v>3</v>
      </c>
      <c r="W219" t="s">
        <v>41</v>
      </c>
      <c r="X219">
        <v>2058</v>
      </c>
      <c r="Y219" t="str">
        <f>IF(AND(HR_Data[[#This Row],[OverTime]]="Yes",HR_Data[[#This Row],[JobSatisfaction]]&lt;=2,HR_Data[[#This Row],[MonthlyIncome]]&lt;AVERAGE(HR_Data[MonthlyIncome])),
"High Risk",
IF(OR(HR_Data[[#This Row],[OverTime]]="Yes",HR_Data[[#This Row],[JobSatisfaction]]&lt;=2),
"Medium Risk",
"Low Risk"))</f>
        <v>Low Risk</v>
      </c>
      <c r="Z219" t="str">
        <f>IF(HR_Data[[#This Row],[MonthlyIncome]]&lt;3000,"Low",IF(HR_Data[[#This Row],[MonthlyIncome]]&lt;7000,"Medium","High"))</f>
        <v>Low</v>
      </c>
      <c r="AA219" s="5">
        <f>IF(HR_Data[[#This Row],[OverTime]]="Yes",1,0)</f>
        <v>0</v>
      </c>
      <c r="AB219" s="5">
        <f>IF(HR_Data[[#This Row],[JobSatisfaction]]&lt;=2,1,0)</f>
        <v>0</v>
      </c>
      <c r="AC219" s="5">
        <f>IF(HR_Data[[#This Row],[WorkLifeBalance]]&lt;=2,1,0)</f>
        <v>1</v>
      </c>
      <c r="AD219" s="5">
        <f>IF(HR_Data[[#This Row],[MonthlyIncome]]&lt;AVERAGE(HR_Data[MonthlyIncome]),1,0)</f>
        <v>1</v>
      </c>
      <c r="AE219">
        <v>19757</v>
      </c>
      <c r="AF219">
        <v>0</v>
      </c>
      <c r="AG219" t="s">
        <v>42</v>
      </c>
      <c r="AH219" t="s">
        <v>43</v>
      </c>
      <c r="AI219">
        <v>14</v>
      </c>
      <c r="AJ219">
        <v>3</v>
      </c>
      <c r="AK219">
        <v>4</v>
      </c>
      <c r="AL219">
        <f>IF(HR_Data[[#This Row],[OverTime]]="Yes",2,0)
+IF(HR_Data[[#This Row],[WorkLifeBalance]]&lt;=2,2,0)
+IF(HR_Data[[#This Row],[MonthlyIncome]]&lt;5000,2,0)
+IF(HR_Data[[#This Row],[JobSatisfaction]]&lt;=2,1,0)
+IF(HR_Data[[#This Row],[EnvironmentSatisfaction]]&lt;=2,1,0)
+IF(HR_Data[[#This Row],[YearsAtCompany]]&lt;2,2,0)</f>
        <v>4</v>
      </c>
      <c r="AM219" t="str">
        <f>IF(HR_Data[[#This Row],[RiskScore2]]&gt;=6,"High",
IF(HR_Data[[#This Row],[RiskScore2]]&gt;=3,"Medium","Low"))</f>
        <v>Medium</v>
      </c>
      <c r="AN219">
        <v>80</v>
      </c>
      <c r="AO219">
        <v>0</v>
      </c>
      <c r="AP219">
        <v>7</v>
      </c>
      <c r="AQ219">
        <v>1</v>
      </c>
      <c r="AR219">
        <v>2</v>
      </c>
      <c r="AS219">
        <v>6</v>
      </c>
      <c r="AT219">
        <v>2</v>
      </c>
      <c r="AU219">
        <v>1</v>
      </c>
      <c r="AV219">
        <v>5</v>
      </c>
    </row>
    <row r="220" spans="1:48">
      <c r="A220">
        <v>45</v>
      </c>
      <c r="B220" t="str">
        <f>IF(HR_Data[[#This Row],[Age]]&lt;25,"&lt;25",
IF(HR_Data[[#This Row],[Age]]&lt;35,"25–34",
IF(HR_Data[[#This Row],[Age]]&lt;45,"35–44",
IF(HR_Data[[#This Row],[Age]]&lt;55,"45–54","55+"))))</f>
        <v>45–54</v>
      </c>
      <c r="C220" t="s">
        <v>43</v>
      </c>
      <c r="D220">
        <f>(HR[[#This Row],[OverTimeFlag]]*3+HR[[#This Row],[LowJobSatisFlag]]*5+HR[[#This Row],[LowWLBFlag]]*4+HR[[#This Row],[LowSalaryFlag]]*3+HR[[#This Row],[LowEnviFlag]]*4+HR[[#This Row],[LowProFlag]]*1)</f>
        <v>1</v>
      </c>
      <c r="E220">
        <f>HR_Data[[#This Row],[OvertimeFlag]] + HR_Data[[#This Row],[LowSatisfactionFlag]] + HR_Data[[#This Row],[LowWorkLifeBalanceFlag]]</f>
        <v>0</v>
      </c>
      <c r="F220" t="s">
        <v>55</v>
      </c>
      <c r="G220">
        <v>1052</v>
      </c>
      <c r="H220" t="s">
        <v>37</v>
      </c>
      <c r="I220">
        <v>6</v>
      </c>
      <c r="J220" t="str">
        <f>IF(AND(HR_Data[[#This Row],[Attrition]]="Yes",HR_Data[[#This Row],[YearsAtCompany]]&lt;2),"Yes","No")</f>
        <v>No</v>
      </c>
      <c r="K220">
        <v>3</v>
      </c>
      <c r="L220" t="s">
        <v>51</v>
      </c>
      <c r="M220">
        <v>1</v>
      </c>
      <c r="N220">
        <v>302</v>
      </c>
      <c r="P220">
        <v>4</v>
      </c>
      <c r="Q220" t="s">
        <v>39</v>
      </c>
      <c r="R220">
        <v>57</v>
      </c>
      <c r="S220">
        <v>2</v>
      </c>
      <c r="T220">
        <v>3</v>
      </c>
      <c r="U220" t="s">
        <v>40</v>
      </c>
      <c r="V220">
        <v>4</v>
      </c>
      <c r="W220" t="s">
        <v>41</v>
      </c>
      <c r="X220">
        <v>8865</v>
      </c>
      <c r="Y220" t="str">
        <f>IF(AND(HR_Data[[#This Row],[OverTime]]="Yes",HR_Data[[#This Row],[JobSatisfaction]]&lt;=2,HR_Data[[#This Row],[MonthlyIncome]]&lt;AVERAGE(HR_Data[MonthlyIncome])),
"High Risk",
IF(OR(HR_Data[[#This Row],[OverTime]]="Yes",HR_Data[[#This Row],[JobSatisfaction]]&lt;=2),
"Medium Risk",
"Low Risk"))</f>
        <v>Low Risk</v>
      </c>
      <c r="Z220" t="str">
        <f>IF(HR_Data[[#This Row],[MonthlyIncome]]&lt;3000,"Low",IF(HR_Data[[#This Row],[MonthlyIncome]]&lt;7000,"Medium","High"))</f>
        <v>High</v>
      </c>
      <c r="AA220" s="5">
        <f>IF(HR_Data[[#This Row],[OverTime]]="Yes",1,0)</f>
        <v>0</v>
      </c>
      <c r="AB220" s="5">
        <f>IF(HR_Data[[#This Row],[JobSatisfaction]]&lt;=2,1,0)</f>
        <v>0</v>
      </c>
      <c r="AC220" s="5">
        <f>IF(HR_Data[[#This Row],[WorkLifeBalance]]&lt;=2,1,0)</f>
        <v>0</v>
      </c>
      <c r="AD220" s="5">
        <f>IF(HR_Data[[#This Row],[MonthlyIncome]]&lt;AVERAGE(HR_Data[MonthlyIncome]),1,0)</f>
        <v>0</v>
      </c>
      <c r="AE220">
        <v>16840</v>
      </c>
      <c r="AF220">
        <v>6</v>
      </c>
      <c r="AG220" t="s">
        <v>42</v>
      </c>
      <c r="AH220" t="s">
        <v>43</v>
      </c>
      <c r="AI220">
        <v>12</v>
      </c>
      <c r="AJ220">
        <v>3</v>
      </c>
      <c r="AK220">
        <v>4</v>
      </c>
      <c r="AL220">
        <f>IF(HR_Data[[#This Row],[OverTime]]="Yes",2,0)
+IF(HR_Data[[#This Row],[WorkLifeBalance]]&lt;=2,2,0)
+IF(HR_Data[[#This Row],[MonthlyIncome]]&lt;5000,2,0)
+IF(HR_Data[[#This Row],[JobSatisfaction]]&lt;=2,1,0)
+IF(HR_Data[[#This Row],[EnvironmentSatisfaction]]&lt;=2,1,0)
+IF(HR_Data[[#This Row],[YearsAtCompany]]&lt;2,2,0)</f>
        <v>0</v>
      </c>
      <c r="AM220" t="str">
        <f>IF(HR_Data[[#This Row],[RiskScore2]]&gt;=6,"High",
IF(HR_Data[[#This Row],[RiskScore2]]&gt;=3,"Medium","Low"))</f>
        <v>Low</v>
      </c>
      <c r="AN220">
        <v>80</v>
      </c>
      <c r="AO220">
        <v>0</v>
      </c>
      <c r="AP220">
        <v>23</v>
      </c>
      <c r="AQ220">
        <v>2</v>
      </c>
      <c r="AR220">
        <v>3</v>
      </c>
      <c r="AS220">
        <v>19</v>
      </c>
      <c r="AT220">
        <v>7</v>
      </c>
      <c r="AU220">
        <v>12</v>
      </c>
      <c r="AV220">
        <v>8</v>
      </c>
    </row>
    <row r="221" spans="1:48">
      <c r="A221">
        <v>54</v>
      </c>
      <c r="B221" t="str">
        <f>IF(HR_Data[[#This Row],[Age]]&lt;25,"&lt;25",
IF(HR_Data[[#This Row],[Age]]&lt;35,"25–34",
IF(HR_Data[[#This Row],[Age]]&lt;45,"35–44",
IF(HR_Data[[#This Row],[Age]]&lt;55,"45–54","55+"))))</f>
        <v>45–54</v>
      </c>
      <c r="C221" t="s">
        <v>43</v>
      </c>
      <c r="D221">
        <f>(HR[[#This Row],[OverTimeFlag]]*3+HR[[#This Row],[LowJobSatisFlag]]*5+HR[[#This Row],[LowWLBFlag]]*4+HR[[#This Row],[LowSalaryFlag]]*3+HR[[#This Row],[LowEnviFlag]]*4+HR[[#This Row],[LowProFlag]]*1)</f>
        <v>8</v>
      </c>
      <c r="E221">
        <f>HR_Data[[#This Row],[OvertimeFlag]] + HR_Data[[#This Row],[LowSatisfactionFlag]] + HR_Data[[#This Row],[LowWorkLifeBalanceFlag]]</f>
        <v>1</v>
      </c>
      <c r="F221" t="s">
        <v>36</v>
      </c>
      <c r="G221">
        <v>1147</v>
      </c>
      <c r="H221" t="s">
        <v>37</v>
      </c>
      <c r="I221">
        <v>3</v>
      </c>
      <c r="J221" t="str">
        <f>IF(AND(HR_Data[[#This Row],[Attrition]]="Yes",HR_Data[[#This Row],[YearsAtCompany]]&lt;2),"Yes","No")</f>
        <v>No</v>
      </c>
      <c r="K221">
        <v>3</v>
      </c>
      <c r="L221" t="s">
        <v>59</v>
      </c>
      <c r="M221">
        <v>1</v>
      </c>
      <c r="N221">
        <v>303</v>
      </c>
      <c r="P221">
        <v>4</v>
      </c>
      <c r="Q221" t="s">
        <v>39</v>
      </c>
      <c r="R221">
        <v>52</v>
      </c>
      <c r="S221">
        <v>3</v>
      </c>
      <c r="T221">
        <v>2</v>
      </c>
      <c r="U221" t="s">
        <v>40</v>
      </c>
      <c r="V221">
        <v>1</v>
      </c>
      <c r="W221" t="s">
        <v>48</v>
      </c>
      <c r="X221">
        <v>5940</v>
      </c>
      <c r="Y221" t="str">
        <f>IF(AND(HR_Data[[#This Row],[OverTime]]="Yes",HR_Data[[#This Row],[JobSatisfaction]]&lt;=2,HR_Data[[#This Row],[MonthlyIncome]]&lt;AVERAGE(HR_Data[MonthlyIncome])),
"High Risk",
IF(OR(HR_Data[[#This Row],[OverTime]]="Yes",HR_Data[[#This Row],[JobSatisfaction]]&lt;=2),
"Medium Risk",
"Low Risk"))</f>
        <v>Medium Risk</v>
      </c>
      <c r="Z221" t="str">
        <f>IF(HR_Data[[#This Row],[MonthlyIncome]]&lt;3000,"Low",IF(HR_Data[[#This Row],[MonthlyIncome]]&lt;7000,"Medium","High"))</f>
        <v>Medium</v>
      </c>
      <c r="AA221" s="5">
        <f>IF(HR_Data[[#This Row],[OverTime]]="Yes",1,0)</f>
        <v>0</v>
      </c>
      <c r="AB221" s="5">
        <f>IF(HR_Data[[#This Row],[JobSatisfaction]]&lt;=2,1,0)</f>
        <v>1</v>
      </c>
      <c r="AC221" s="5">
        <f>IF(HR_Data[[#This Row],[WorkLifeBalance]]&lt;=2,1,0)</f>
        <v>0</v>
      </c>
      <c r="AD221" s="5">
        <f>IF(HR_Data[[#This Row],[MonthlyIncome]]&lt;AVERAGE(HR_Data[MonthlyIncome]),1,0)</f>
        <v>1</v>
      </c>
      <c r="AE221">
        <v>17011</v>
      </c>
      <c r="AF221">
        <v>2</v>
      </c>
      <c r="AG221" t="s">
        <v>42</v>
      </c>
      <c r="AH221" t="s">
        <v>43</v>
      </c>
      <c r="AI221">
        <v>14</v>
      </c>
      <c r="AJ221">
        <v>3</v>
      </c>
      <c r="AK221">
        <v>4</v>
      </c>
      <c r="AL221">
        <f>IF(HR_Data[[#This Row],[OverTime]]="Yes",2,0)
+IF(HR_Data[[#This Row],[WorkLifeBalance]]&lt;=2,2,0)
+IF(HR_Data[[#This Row],[MonthlyIncome]]&lt;5000,2,0)
+IF(HR_Data[[#This Row],[JobSatisfaction]]&lt;=2,1,0)
+IF(HR_Data[[#This Row],[EnvironmentSatisfaction]]&lt;=2,1,0)
+IF(HR_Data[[#This Row],[YearsAtCompany]]&lt;2,2,0)</f>
        <v>1</v>
      </c>
      <c r="AM221" t="str">
        <f>IF(HR_Data[[#This Row],[RiskScore2]]&gt;=6,"High",
IF(HR_Data[[#This Row],[RiskScore2]]&gt;=3,"Medium","Low"))</f>
        <v>Low</v>
      </c>
      <c r="AN221">
        <v>80</v>
      </c>
      <c r="AO221">
        <v>1</v>
      </c>
      <c r="AP221">
        <v>16</v>
      </c>
      <c r="AQ221">
        <v>4</v>
      </c>
      <c r="AR221">
        <v>3</v>
      </c>
      <c r="AS221">
        <v>6</v>
      </c>
      <c r="AT221">
        <v>2</v>
      </c>
      <c r="AU221">
        <v>0</v>
      </c>
      <c r="AV221">
        <v>5</v>
      </c>
    </row>
    <row r="222" spans="1:48">
      <c r="A222">
        <v>36</v>
      </c>
      <c r="B222" t="str">
        <f>IF(HR_Data[[#This Row],[Age]]&lt;25,"&lt;25",
IF(HR_Data[[#This Row],[Age]]&lt;35,"25–34",
IF(HR_Data[[#This Row],[Age]]&lt;45,"35–44",
IF(HR_Data[[#This Row],[Age]]&lt;55,"45–54","55+"))))</f>
        <v>35–44</v>
      </c>
      <c r="C222" t="s">
        <v>43</v>
      </c>
      <c r="D222">
        <f>(HR[[#This Row],[OverTimeFlag]]*3+HR[[#This Row],[LowJobSatisFlag]]*5+HR[[#This Row],[LowWLBFlag]]*4+HR[[#This Row],[LowSalaryFlag]]*3+HR[[#This Row],[LowEnviFlag]]*4+HR[[#This Row],[LowProFlag]]*1)</f>
        <v>8</v>
      </c>
      <c r="E222">
        <f>HR_Data[[#This Row],[OvertimeFlag]] + HR_Data[[#This Row],[LowSatisfactionFlag]] + HR_Data[[#This Row],[LowWorkLifeBalanceFlag]]</f>
        <v>1</v>
      </c>
      <c r="F222" t="s">
        <v>36</v>
      </c>
      <c r="G222">
        <v>1396</v>
      </c>
      <c r="H222" t="s">
        <v>45</v>
      </c>
      <c r="I222">
        <v>5</v>
      </c>
      <c r="J222" t="str">
        <f>IF(AND(HR_Data[[#This Row],[Attrition]]="Yes",HR_Data[[#This Row],[YearsAtCompany]]&lt;2),"Yes","No")</f>
        <v>No</v>
      </c>
      <c r="K222">
        <v>2</v>
      </c>
      <c r="L222" t="s">
        <v>38</v>
      </c>
      <c r="M222">
        <v>1</v>
      </c>
      <c r="N222">
        <v>304</v>
      </c>
      <c r="P222">
        <v>4</v>
      </c>
      <c r="Q222" t="s">
        <v>46</v>
      </c>
      <c r="R222">
        <v>62</v>
      </c>
      <c r="S222">
        <v>3</v>
      </c>
      <c r="T222">
        <v>2</v>
      </c>
      <c r="U222" t="s">
        <v>50</v>
      </c>
      <c r="V222">
        <v>2</v>
      </c>
      <c r="W222" t="s">
        <v>41</v>
      </c>
      <c r="X222">
        <v>5914</v>
      </c>
      <c r="Y222" t="str">
        <f>IF(AND(HR_Data[[#This Row],[OverTime]]="Yes",HR_Data[[#This Row],[JobSatisfaction]]&lt;=2,HR_Data[[#This Row],[MonthlyIncome]]&lt;AVERAGE(HR_Data[MonthlyIncome])),
"High Risk",
IF(OR(HR_Data[[#This Row],[OverTime]]="Yes",HR_Data[[#This Row],[JobSatisfaction]]&lt;=2),
"Medium Risk",
"Low Risk"))</f>
        <v>Medium Risk</v>
      </c>
      <c r="Z222" t="str">
        <f>IF(HR_Data[[#This Row],[MonthlyIncome]]&lt;3000,"Low",IF(HR_Data[[#This Row],[MonthlyIncome]]&lt;7000,"Medium","High"))</f>
        <v>Medium</v>
      </c>
      <c r="AA222" s="5">
        <f>IF(HR_Data[[#This Row],[OverTime]]="Yes",1,0)</f>
        <v>0</v>
      </c>
      <c r="AB222" s="5">
        <f>IF(HR_Data[[#This Row],[JobSatisfaction]]&lt;=2,1,0)</f>
        <v>1</v>
      </c>
      <c r="AC222" s="5">
        <f>IF(HR_Data[[#This Row],[WorkLifeBalance]]&lt;=2,1,0)</f>
        <v>0</v>
      </c>
      <c r="AD222" s="5">
        <f>IF(HR_Data[[#This Row],[MonthlyIncome]]&lt;AVERAGE(HR_Data[MonthlyIncome]),1,0)</f>
        <v>1</v>
      </c>
      <c r="AE222">
        <v>9945</v>
      </c>
      <c r="AF222">
        <v>8</v>
      </c>
      <c r="AG222" t="s">
        <v>42</v>
      </c>
      <c r="AH222" t="s">
        <v>43</v>
      </c>
      <c r="AI222">
        <v>16</v>
      </c>
      <c r="AJ222">
        <v>3</v>
      </c>
      <c r="AK222">
        <v>4</v>
      </c>
      <c r="AL222">
        <f>IF(HR_Data[[#This Row],[OverTime]]="Yes",2,0)
+IF(HR_Data[[#This Row],[WorkLifeBalance]]&lt;=2,2,0)
+IF(HR_Data[[#This Row],[MonthlyIncome]]&lt;5000,2,0)
+IF(HR_Data[[#This Row],[JobSatisfaction]]&lt;=2,1,0)
+IF(HR_Data[[#This Row],[EnvironmentSatisfaction]]&lt;=2,1,0)
+IF(HR_Data[[#This Row],[YearsAtCompany]]&lt;2,2,0)</f>
        <v>1</v>
      </c>
      <c r="AM222" t="str">
        <f>IF(HR_Data[[#This Row],[RiskScore2]]&gt;=6,"High",
IF(HR_Data[[#This Row],[RiskScore2]]&gt;=3,"Medium","Low"))</f>
        <v>Low</v>
      </c>
      <c r="AN222">
        <v>80</v>
      </c>
      <c r="AO222">
        <v>0</v>
      </c>
      <c r="AP222">
        <v>16</v>
      </c>
      <c r="AQ222">
        <v>3</v>
      </c>
      <c r="AR222">
        <v>4</v>
      </c>
      <c r="AS222">
        <v>13</v>
      </c>
      <c r="AT222">
        <v>11</v>
      </c>
      <c r="AU222">
        <v>3</v>
      </c>
      <c r="AV222">
        <v>7</v>
      </c>
    </row>
    <row r="223" spans="1:48">
      <c r="A223">
        <v>33</v>
      </c>
      <c r="B223" t="str">
        <f>IF(HR_Data[[#This Row],[Age]]&lt;25,"&lt;25",
IF(HR_Data[[#This Row],[Age]]&lt;35,"25–34",
IF(HR_Data[[#This Row],[Age]]&lt;45,"35–44",
IF(HR_Data[[#This Row],[Age]]&lt;55,"45–54","55+"))))</f>
        <v>25–34</v>
      </c>
      <c r="C223" t="s">
        <v>43</v>
      </c>
      <c r="D223">
        <f>(HR[[#This Row],[OverTimeFlag]]*3+HR[[#This Row],[LowJobSatisFlag]]*5+HR[[#This Row],[LowWLBFlag]]*4+HR[[#This Row],[LowSalaryFlag]]*3+HR[[#This Row],[LowEnviFlag]]*4+HR[[#This Row],[LowProFlag]]*1)</f>
        <v>8</v>
      </c>
      <c r="E223">
        <f>HR_Data[[#This Row],[OvertimeFlag]] + HR_Data[[#This Row],[LowSatisfactionFlag]] + HR_Data[[#This Row],[LowWorkLifeBalanceFlag]]</f>
        <v>1</v>
      </c>
      <c r="F223" t="s">
        <v>36</v>
      </c>
      <c r="G223">
        <v>147</v>
      </c>
      <c r="H223" t="s">
        <v>45</v>
      </c>
      <c r="I223">
        <v>4</v>
      </c>
      <c r="J223" t="str">
        <f>IF(AND(HR_Data[[#This Row],[Attrition]]="Yes",HR_Data[[#This Row],[YearsAtCompany]]&lt;2),"Yes","No")</f>
        <v>No</v>
      </c>
      <c r="K223">
        <v>4</v>
      </c>
      <c r="L223" t="s">
        <v>51</v>
      </c>
      <c r="M223">
        <v>1</v>
      </c>
      <c r="N223">
        <v>305</v>
      </c>
      <c r="P223">
        <v>3</v>
      </c>
      <c r="Q223" t="s">
        <v>39</v>
      </c>
      <c r="R223">
        <v>47</v>
      </c>
      <c r="S223">
        <v>2</v>
      </c>
      <c r="T223">
        <v>1</v>
      </c>
      <c r="U223" t="s">
        <v>47</v>
      </c>
      <c r="V223">
        <v>2</v>
      </c>
      <c r="W223" t="s">
        <v>48</v>
      </c>
      <c r="X223">
        <v>2622</v>
      </c>
      <c r="Y223" t="str">
        <f>IF(AND(HR_Data[[#This Row],[OverTime]]="Yes",HR_Data[[#This Row],[JobSatisfaction]]&lt;=2,HR_Data[[#This Row],[MonthlyIncome]]&lt;AVERAGE(HR_Data[MonthlyIncome])),
"High Risk",
IF(OR(HR_Data[[#This Row],[OverTime]]="Yes",HR_Data[[#This Row],[JobSatisfaction]]&lt;=2),
"Medium Risk",
"Low Risk"))</f>
        <v>Medium Risk</v>
      </c>
      <c r="Z223" t="str">
        <f>IF(HR_Data[[#This Row],[MonthlyIncome]]&lt;3000,"Low",IF(HR_Data[[#This Row],[MonthlyIncome]]&lt;7000,"Medium","High"))</f>
        <v>Low</v>
      </c>
      <c r="AA223" s="5">
        <f>IF(HR_Data[[#This Row],[OverTime]]="Yes",1,0)</f>
        <v>0</v>
      </c>
      <c r="AB223" s="5">
        <f>IF(HR_Data[[#This Row],[JobSatisfaction]]&lt;=2,1,0)</f>
        <v>1</v>
      </c>
      <c r="AC223" s="5">
        <f>IF(HR_Data[[#This Row],[WorkLifeBalance]]&lt;=2,1,0)</f>
        <v>0</v>
      </c>
      <c r="AD223" s="5">
        <f>IF(HR_Data[[#This Row],[MonthlyIncome]]&lt;AVERAGE(HR_Data[MonthlyIncome]),1,0)</f>
        <v>1</v>
      </c>
      <c r="AE223">
        <v>13248</v>
      </c>
      <c r="AF223">
        <v>6</v>
      </c>
      <c r="AG223" t="s">
        <v>42</v>
      </c>
      <c r="AH223" t="s">
        <v>43</v>
      </c>
      <c r="AI223">
        <v>21</v>
      </c>
      <c r="AJ223">
        <v>4</v>
      </c>
      <c r="AK223">
        <v>4</v>
      </c>
      <c r="AL223">
        <f>IF(HR_Data[[#This Row],[OverTime]]="Yes",2,0)
+IF(HR_Data[[#This Row],[WorkLifeBalance]]&lt;=2,2,0)
+IF(HR_Data[[#This Row],[MonthlyIncome]]&lt;5000,2,0)
+IF(HR_Data[[#This Row],[JobSatisfaction]]&lt;=2,1,0)
+IF(HR_Data[[#This Row],[EnvironmentSatisfaction]]&lt;=2,1,0)
+IF(HR_Data[[#This Row],[YearsAtCompany]]&lt;2,2,0)</f>
        <v>3</v>
      </c>
      <c r="AM223" t="str">
        <f>IF(HR_Data[[#This Row],[RiskScore2]]&gt;=6,"High",
IF(HR_Data[[#This Row],[RiskScore2]]&gt;=3,"Medium","Low"))</f>
        <v>Medium</v>
      </c>
      <c r="AN223">
        <v>80</v>
      </c>
      <c r="AO223">
        <v>0</v>
      </c>
      <c r="AP223">
        <v>7</v>
      </c>
      <c r="AQ223">
        <v>3</v>
      </c>
      <c r="AR223">
        <v>3</v>
      </c>
      <c r="AS223">
        <v>3</v>
      </c>
      <c r="AT223">
        <v>2</v>
      </c>
      <c r="AU223">
        <v>1</v>
      </c>
      <c r="AV223">
        <v>1</v>
      </c>
    </row>
    <row r="224" spans="1:48">
      <c r="A224">
        <v>37</v>
      </c>
      <c r="B224" t="str">
        <f>IF(HR_Data[[#This Row],[Age]]&lt;25,"&lt;25",
IF(HR_Data[[#This Row],[Age]]&lt;35,"25–34",
IF(HR_Data[[#This Row],[Age]]&lt;45,"35–44",
IF(HR_Data[[#This Row],[Age]]&lt;55,"45–54","55+"))))</f>
        <v>35–44</v>
      </c>
      <c r="C224" t="s">
        <v>43</v>
      </c>
      <c r="D224">
        <f>(HR[[#This Row],[OverTimeFlag]]*3+HR[[#This Row],[LowJobSatisFlag]]*5+HR[[#This Row],[LowWLBFlag]]*4+HR[[#This Row],[LowSalaryFlag]]*3+HR[[#This Row],[LowEnviFlag]]*4+HR[[#This Row],[LowProFlag]]*1)</f>
        <v>7</v>
      </c>
      <c r="E224">
        <f>HR_Data[[#This Row],[OvertimeFlag]] + HR_Data[[#This Row],[LowSatisfactionFlag]] + HR_Data[[#This Row],[LowWorkLifeBalanceFlag]]</f>
        <v>1</v>
      </c>
      <c r="F224" t="s">
        <v>44</v>
      </c>
      <c r="G224">
        <v>663</v>
      </c>
      <c r="H224" t="s">
        <v>45</v>
      </c>
      <c r="I224">
        <v>11</v>
      </c>
      <c r="J224" t="str">
        <f>IF(AND(HR_Data[[#This Row],[Attrition]]="Yes",HR_Data[[#This Row],[YearsAtCompany]]&lt;2),"Yes","No")</f>
        <v>No</v>
      </c>
      <c r="K224">
        <v>3</v>
      </c>
      <c r="L224" t="s">
        <v>49</v>
      </c>
      <c r="M224">
        <v>1</v>
      </c>
      <c r="N224">
        <v>306</v>
      </c>
      <c r="P224">
        <v>2</v>
      </c>
      <c r="Q224" t="s">
        <v>46</v>
      </c>
      <c r="R224">
        <v>47</v>
      </c>
      <c r="S224">
        <v>3</v>
      </c>
      <c r="T224">
        <v>3</v>
      </c>
      <c r="U224" t="s">
        <v>58</v>
      </c>
      <c r="V224">
        <v>4</v>
      </c>
      <c r="W224" t="s">
        <v>52</v>
      </c>
      <c r="X224">
        <v>12185</v>
      </c>
      <c r="Y224" t="str">
        <f>IF(AND(HR_Data[[#This Row],[OverTime]]="Yes",HR_Data[[#This Row],[JobSatisfaction]]&lt;=2,HR_Data[[#This Row],[MonthlyIncome]]&lt;AVERAGE(HR_Data[MonthlyIncome])),
"High Risk",
IF(OR(HR_Data[[#This Row],[OverTime]]="Yes",HR_Data[[#This Row],[JobSatisfaction]]&lt;=2),
"Medium Risk",
"Low Risk"))</f>
        <v>Medium Risk</v>
      </c>
      <c r="Z224" t="str">
        <f>IF(HR_Data[[#This Row],[MonthlyIncome]]&lt;3000,"Low",IF(HR_Data[[#This Row],[MonthlyIncome]]&lt;7000,"Medium","High"))</f>
        <v>High</v>
      </c>
      <c r="AA224" s="5">
        <f>IF(HR_Data[[#This Row],[OverTime]]="Yes",1,0)</f>
        <v>1</v>
      </c>
      <c r="AB224" s="5">
        <f>IF(HR_Data[[#This Row],[JobSatisfaction]]&lt;=2,1,0)</f>
        <v>0</v>
      </c>
      <c r="AC224" s="5">
        <f>IF(HR_Data[[#This Row],[WorkLifeBalance]]&lt;=2,1,0)</f>
        <v>0</v>
      </c>
      <c r="AD224" s="5">
        <f>IF(HR_Data[[#This Row],[MonthlyIncome]]&lt;AVERAGE(HR_Data[MonthlyIncome]),1,0)</f>
        <v>0</v>
      </c>
      <c r="AE224">
        <v>10056</v>
      </c>
      <c r="AF224">
        <v>1</v>
      </c>
      <c r="AG224" t="s">
        <v>42</v>
      </c>
      <c r="AH224" t="s">
        <v>35</v>
      </c>
      <c r="AI224">
        <v>14</v>
      </c>
      <c r="AJ224">
        <v>3</v>
      </c>
      <c r="AK224">
        <v>3</v>
      </c>
      <c r="AL224">
        <f>IF(HR_Data[[#This Row],[OverTime]]="Yes",2,0)
+IF(HR_Data[[#This Row],[WorkLifeBalance]]&lt;=2,2,0)
+IF(HR_Data[[#This Row],[MonthlyIncome]]&lt;5000,2,0)
+IF(HR_Data[[#This Row],[JobSatisfaction]]&lt;=2,1,0)
+IF(HR_Data[[#This Row],[EnvironmentSatisfaction]]&lt;=2,1,0)
+IF(HR_Data[[#This Row],[YearsAtCompany]]&lt;2,2,0)</f>
        <v>3</v>
      </c>
      <c r="AM224" t="str">
        <f>IF(HR_Data[[#This Row],[RiskScore2]]&gt;=6,"High",
IF(HR_Data[[#This Row],[RiskScore2]]&gt;=3,"Medium","Low"))</f>
        <v>Medium</v>
      </c>
      <c r="AN224">
        <v>80</v>
      </c>
      <c r="AO224">
        <v>3</v>
      </c>
      <c r="AP224">
        <v>10</v>
      </c>
      <c r="AQ224">
        <v>1</v>
      </c>
      <c r="AR224">
        <v>3</v>
      </c>
      <c r="AS224">
        <v>10</v>
      </c>
      <c r="AT224">
        <v>8</v>
      </c>
      <c r="AU224">
        <v>0</v>
      </c>
      <c r="AV224">
        <v>7</v>
      </c>
    </row>
    <row r="225" spans="1:48">
      <c r="A225">
        <v>38</v>
      </c>
      <c r="B225" t="str">
        <f>IF(HR_Data[[#This Row],[Age]]&lt;25,"&lt;25",
IF(HR_Data[[#This Row],[Age]]&lt;35,"25–34",
IF(HR_Data[[#This Row],[Age]]&lt;45,"35–44",
IF(HR_Data[[#This Row],[Age]]&lt;55,"45–54","55+"))))</f>
        <v>35–44</v>
      </c>
      <c r="C225" t="s">
        <v>43</v>
      </c>
      <c r="D225">
        <f>(HR[[#This Row],[OverTimeFlag]]*3+HR[[#This Row],[LowJobSatisFlag]]*5+HR[[#This Row],[LowWLBFlag]]*4+HR[[#This Row],[LowSalaryFlag]]*3+HR[[#This Row],[LowEnviFlag]]*4+HR[[#This Row],[LowProFlag]]*1)</f>
        <v>9</v>
      </c>
      <c r="E225">
        <f>HR_Data[[#This Row],[OvertimeFlag]] + HR_Data[[#This Row],[LowSatisfactionFlag]] + HR_Data[[#This Row],[LowWorkLifeBalanceFlag]]</f>
        <v>1</v>
      </c>
      <c r="F225" t="s">
        <v>36</v>
      </c>
      <c r="G225">
        <v>119</v>
      </c>
      <c r="H225" t="s">
        <v>37</v>
      </c>
      <c r="I225">
        <v>3</v>
      </c>
      <c r="J225" t="str">
        <f>IF(AND(HR_Data[[#This Row],[Attrition]]="Yes",HR_Data[[#This Row],[YearsAtCompany]]&lt;2),"Yes","No")</f>
        <v>No</v>
      </c>
      <c r="K225">
        <v>3</v>
      </c>
      <c r="L225" t="s">
        <v>38</v>
      </c>
      <c r="M225">
        <v>1</v>
      </c>
      <c r="N225">
        <v>307</v>
      </c>
      <c r="P225">
        <v>1</v>
      </c>
      <c r="Q225" t="s">
        <v>46</v>
      </c>
      <c r="R225">
        <v>76</v>
      </c>
      <c r="S225">
        <v>3</v>
      </c>
      <c r="T225">
        <v>3</v>
      </c>
      <c r="U225" t="s">
        <v>40</v>
      </c>
      <c r="V225">
        <v>3</v>
      </c>
      <c r="W225" t="s">
        <v>52</v>
      </c>
      <c r="X225">
        <v>10609</v>
      </c>
      <c r="Y225" t="str">
        <f>IF(AND(HR_Data[[#This Row],[OverTime]]="Yes",HR_Data[[#This Row],[JobSatisfaction]]&lt;=2,HR_Data[[#This Row],[MonthlyIncome]]&lt;AVERAGE(HR_Data[MonthlyIncome])),
"High Risk",
IF(OR(HR_Data[[#This Row],[OverTime]]="Yes",HR_Data[[#This Row],[JobSatisfaction]]&lt;=2),
"Medium Risk",
"Low Risk"))</f>
        <v>Low Risk</v>
      </c>
      <c r="Z225" t="str">
        <f>IF(HR_Data[[#This Row],[MonthlyIncome]]&lt;3000,"Low",IF(HR_Data[[#This Row],[MonthlyIncome]]&lt;7000,"Medium","High"))</f>
        <v>High</v>
      </c>
      <c r="AA225" s="5">
        <f>IF(HR_Data[[#This Row],[OverTime]]="Yes",1,0)</f>
        <v>0</v>
      </c>
      <c r="AB225" s="5">
        <f>IF(HR_Data[[#This Row],[JobSatisfaction]]&lt;=2,1,0)</f>
        <v>0</v>
      </c>
      <c r="AC225" s="5">
        <f>IF(HR_Data[[#This Row],[WorkLifeBalance]]&lt;=2,1,0)</f>
        <v>1</v>
      </c>
      <c r="AD225" s="5">
        <f>IF(HR_Data[[#This Row],[MonthlyIncome]]&lt;AVERAGE(HR_Data[MonthlyIncome]),1,0)</f>
        <v>0</v>
      </c>
      <c r="AE225">
        <v>9647</v>
      </c>
      <c r="AF225">
        <v>0</v>
      </c>
      <c r="AG225" t="s">
        <v>42</v>
      </c>
      <c r="AH225" t="s">
        <v>43</v>
      </c>
      <c r="AI225">
        <v>12</v>
      </c>
      <c r="AJ225">
        <v>3</v>
      </c>
      <c r="AK225">
        <v>3</v>
      </c>
      <c r="AL225">
        <f>IF(HR_Data[[#This Row],[OverTime]]="Yes",2,0)
+IF(HR_Data[[#This Row],[WorkLifeBalance]]&lt;=2,2,0)
+IF(HR_Data[[#This Row],[MonthlyIncome]]&lt;5000,2,0)
+IF(HR_Data[[#This Row],[JobSatisfaction]]&lt;=2,1,0)
+IF(HR_Data[[#This Row],[EnvironmentSatisfaction]]&lt;=2,1,0)
+IF(HR_Data[[#This Row],[YearsAtCompany]]&lt;2,2,0)</f>
        <v>3</v>
      </c>
      <c r="AM225" t="str">
        <f>IF(HR_Data[[#This Row],[RiskScore2]]&gt;=6,"High",
IF(HR_Data[[#This Row],[RiskScore2]]&gt;=3,"Medium","Low"))</f>
        <v>Medium</v>
      </c>
      <c r="AN225">
        <v>80</v>
      </c>
      <c r="AO225">
        <v>2</v>
      </c>
      <c r="AP225">
        <v>17</v>
      </c>
      <c r="AQ225">
        <v>6</v>
      </c>
      <c r="AR225">
        <v>2</v>
      </c>
      <c r="AS225">
        <v>16</v>
      </c>
      <c r="AT225">
        <v>10</v>
      </c>
      <c r="AU225">
        <v>5</v>
      </c>
      <c r="AV225">
        <v>13</v>
      </c>
    </row>
    <row r="226" spans="1:48">
      <c r="A226">
        <v>31</v>
      </c>
      <c r="B226" t="str">
        <f>IF(HR_Data[[#This Row],[Age]]&lt;25,"&lt;25",
IF(HR_Data[[#This Row],[Age]]&lt;35,"25–34",
IF(HR_Data[[#This Row],[Age]]&lt;45,"35–44",
IF(HR_Data[[#This Row],[Age]]&lt;55,"45–54","55+"))))</f>
        <v>25–34</v>
      </c>
      <c r="C226" t="s">
        <v>43</v>
      </c>
      <c r="D226">
        <f>(HR[[#This Row],[OverTimeFlag]]*3+HR[[#This Row],[LowJobSatisFlag]]*5+HR[[#This Row],[LowWLBFlag]]*4+HR[[#This Row],[LowSalaryFlag]]*3+HR[[#This Row],[LowEnviFlag]]*4+HR[[#This Row],[LowProFlag]]*1)</f>
        <v>3</v>
      </c>
      <c r="E226">
        <f>HR_Data[[#This Row],[OvertimeFlag]] + HR_Data[[#This Row],[LowSatisfactionFlag]] + HR_Data[[#This Row],[LowWorkLifeBalanceFlag]]</f>
        <v>0</v>
      </c>
      <c r="F226" t="s">
        <v>55</v>
      </c>
      <c r="G226">
        <v>979</v>
      </c>
      <c r="H226" t="s">
        <v>45</v>
      </c>
      <c r="I226">
        <v>1</v>
      </c>
      <c r="J226" t="str">
        <f>IF(AND(HR_Data[[#This Row],[Attrition]]="Yes",HR_Data[[#This Row],[YearsAtCompany]]&lt;2),"Yes","No")</f>
        <v>No</v>
      </c>
      <c r="K226">
        <v>4</v>
      </c>
      <c r="L226" t="s">
        <v>51</v>
      </c>
      <c r="M226">
        <v>1</v>
      </c>
      <c r="N226">
        <v>308</v>
      </c>
      <c r="P226">
        <v>3</v>
      </c>
      <c r="Q226" t="s">
        <v>46</v>
      </c>
      <c r="R226">
        <v>90</v>
      </c>
      <c r="S226">
        <v>1</v>
      </c>
      <c r="T226">
        <v>2</v>
      </c>
      <c r="U226" t="s">
        <v>53</v>
      </c>
      <c r="V226">
        <v>3</v>
      </c>
      <c r="W226" t="s">
        <v>48</v>
      </c>
      <c r="X226">
        <v>4345</v>
      </c>
      <c r="Y226" t="str">
        <f>IF(AND(HR_Data[[#This Row],[OverTime]]="Yes",HR_Data[[#This Row],[JobSatisfaction]]&lt;=2,HR_Data[[#This Row],[MonthlyIncome]]&lt;AVERAGE(HR_Data[MonthlyIncome])),
"High Risk",
IF(OR(HR_Data[[#This Row],[OverTime]]="Yes",HR_Data[[#This Row],[JobSatisfaction]]&lt;=2),
"Medium Risk",
"Low Risk"))</f>
        <v>Low Risk</v>
      </c>
      <c r="Z226" t="str">
        <f>IF(HR_Data[[#This Row],[MonthlyIncome]]&lt;3000,"Low",IF(HR_Data[[#This Row],[MonthlyIncome]]&lt;7000,"Medium","High"))</f>
        <v>Medium</v>
      </c>
      <c r="AA226" s="5">
        <f>IF(HR_Data[[#This Row],[OverTime]]="Yes",1,0)</f>
        <v>0</v>
      </c>
      <c r="AB226" s="5">
        <f>IF(HR_Data[[#This Row],[JobSatisfaction]]&lt;=2,1,0)</f>
        <v>0</v>
      </c>
      <c r="AC226" s="5">
        <f>IF(HR_Data[[#This Row],[WorkLifeBalance]]&lt;=2,1,0)</f>
        <v>0</v>
      </c>
      <c r="AD226" s="5">
        <f>IF(HR_Data[[#This Row],[MonthlyIncome]]&lt;AVERAGE(HR_Data[MonthlyIncome]),1,0)</f>
        <v>1</v>
      </c>
      <c r="AE226">
        <v>4381</v>
      </c>
      <c r="AF226">
        <v>0</v>
      </c>
      <c r="AG226" t="s">
        <v>42</v>
      </c>
      <c r="AH226" t="s">
        <v>43</v>
      </c>
      <c r="AI226">
        <v>12</v>
      </c>
      <c r="AJ226">
        <v>3</v>
      </c>
      <c r="AK226">
        <v>4</v>
      </c>
      <c r="AL226">
        <f>IF(HR_Data[[#This Row],[OverTime]]="Yes",2,0)
+IF(HR_Data[[#This Row],[WorkLifeBalance]]&lt;=2,2,0)
+IF(HR_Data[[#This Row],[MonthlyIncome]]&lt;5000,2,0)
+IF(HR_Data[[#This Row],[JobSatisfaction]]&lt;=2,1,0)
+IF(HR_Data[[#This Row],[EnvironmentSatisfaction]]&lt;=2,1,0)
+IF(HR_Data[[#This Row],[YearsAtCompany]]&lt;2,2,0)</f>
        <v>2</v>
      </c>
      <c r="AM226" t="str">
        <f>IF(HR_Data[[#This Row],[RiskScore2]]&gt;=6,"High",
IF(HR_Data[[#This Row],[RiskScore2]]&gt;=3,"Medium","Low"))</f>
        <v>Low</v>
      </c>
      <c r="AN226">
        <v>80</v>
      </c>
      <c r="AO226">
        <v>1</v>
      </c>
      <c r="AP226">
        <v>6</v>
      </c>
      <c r="AQ226">
        <v>2</v>
      </c>
      <c r="AR226">
        <v>3</v>
      </c>
      <c r="AS226">
        <v>5</v>
      </c>
      <c r="AT226">
        <v>4</v>
      </c>
      <c r="AU226">
        <v>1</v>
      </c>
      <c r="AV226">
        <v>4</v>
      </c>
    </row>
    <row r="227" spans="1:48">
      <c r="A227">
        <v>59</v>
      </c>
      <c r="B227" t="str">
        <f>IF(HR_Data[[#This Row],[Age]]&lt;25,"&lt;25",
IF(HR_Data[[#This Row],[Age]]&lt;35,"25–34",
IF(HR_Data[[#This Row],[Age]]&lt;45,"35–44",
IF(HR_Data[[#This Row],[Age]]&lt;55,"45–54","55+"))))</f>
        <v>55+</v>
      </c>
      <c r="C227" t="s">
        <v>43</v>
      </c>
      <c r="D227">
        <f>(HR[[#This Row],[OverTimeFlag]]*3+HR[[#This Row],[LowJobSatisFlag]]*5+HR[[#This Row],[LowWLBFlag]]*4+HR[[#This Row],[LowSalaryFlag]]*3+HR[[#This Row],[LowEnviFlag]]*4+HR[[#This Row],[LowProFlag]]*1)</f>
        <v>3</v>
      </c>
      <c r="E227">
        <f>HR_Data[[#This Row],[OvertimeFlag]] + HR_Data[[#This Row],[LowSatisfactionFlag]] + HR_Data[[#This Row],[LowWorkLifeBalanceFlag]]</f>
        <v>0</v>
      </c>
      <c r="F227" t="s">
        <v>36</v>
      </c>
      <c r="G227">
        <v>142</v>
      </c>
      <c r="H227" t="s">
        <v>45</v>
      </c>
      <c r="I227">
        <v>3</v>
      </c>
      <c r="J227" t="str">
        <f>IF(AND(HR_Data[[#This Row],[Attrition]]="Yes",HR_Data[[#This Row],[YearsAtCompany]]&lt;2),"Yes","No")</f>
        <v>No</v>
      </c>
      <c r="K227">
        <v>3</v>
      </c>
      <c r="L227" t="s">
        <v>38</v>
      </c>
      <c r="M227">
        <v>1</v>
      </c>
      <c r="N227">
        <v>309</v>
      </c>
      <c r="P227">
        <v>3</v>
      </c>
      <c r="Q227" t="s">
        <v>46</v>
      </c>
      <c r="R227">
        <v>70</v>
      </c>
      <c r="S227">
        <v>2</v>
      </c>
      <c r="T227">
        <v>1</v>
      </c>
      <c r="U227" t="s">
        <v>47</v>
      </c>
      <c r="V227">
        <v>4</v>
      </c>
      <c r="W227" t="s">
        <v>48</v>
      </c>
      <c r="X227">
        <v>2177</v>
      </c>
      <c r="Y227" t="str">
        <f>IF(AND(HR_Data[[#This Row],[OverTime]]="Yes",HR_Data[[#This Row],[JobSatisfaction]]&lt;=2,HR_Data[[#This Row],[MonthlyIncome]]&lt;AVERAGE(HR_Data[MonthlyIncome])),
"High Risk",
IF(OR(HR_Data[[#This Row],[OverTime]]="Yes",HR_Data[[#This Row],[JobSatisfaction]]&lt;=2),
"Medium Risk",
"Low Risk"))</f>
        <v>Low Risk</v>
      </c>
      <c r="Z227" t="str">
        <f>IF(HR_Data[[#This Row],[MonthlyIncome]]&lt;3000,"Low",IF(HR_Data[[#This Row],[MonthlyIncome]]&lt;7000,"Medium","High"))</f>
        <v>Low</v>
      </c>
      <c r="AA227" s="5">
        <f>IF(HR_Data[[#This Row],[OverTime]]="Yes",1,0)</f>
        <v>0</v>
      </c>
      <c r="AB227" s="5">
        <f>IF(HR_Data[[#This Row],[JobSatisfaction]]&lt;=2,1,0)</f>
        <v>0</v>
      </c>
      <c r="AC227" s="5">
        <f>IF(HR_Data[[#This Row],[WorkLifeBalance]]&lt;=2,1,0)</f>
        <v>0</v>
      </c>
      <c r="AD227" s="5">
        <f>IF(HR_Data[[#This Row],[MonthlyIncome]]&lt;AVERAGE(HR_Data[MonthlyIncome]),1,0)</f>
        <v>1</v>
      </c>
      <c r="AE227">
        <v>8456</v>
      </c>
      <c r="AF227">
        <v>3</v>
      </c>
      <c r="AG227" t="s">
        <v>42</v>
      </c>
      <c r="AH227" t="s">
        <v>43</v>
      </c>
      <c r="AI227">
        <v>17</v>
      </c>
      <c r="AJ227">
        <v>3</v>
      </c>
      <c r="AK227">
        <v>1</v>
      </c>
      <c r="AL227">
        <f>IF(HR_Data[[#This Row],[OverTime]]="Yes",2,0)
+IF(HR_Data[[#This Row],[WorkLifeBalance]]&lt;=2,2,0)
+IF(HR_Data[[#This Row],[MonthlyIncome]]&lt;5000,2,0)
+IF(HR_Data[[#This Row],[JobSatisfaction]]&lt;=2,1,0)
+IF(HR_Data[[#This Row],[EnvironmentSatisfaction]]&lt;=2,1,0)
+IF(HR_Data[[#This Row],[YearsAtCompany]]&lt;2,2,0)</f>
        <v>4</v>
      </c>
      <c r="AM227" t="str">
        <f>IF(HR_Data[[#This Row],[RiskScore2]]&gt;=6,"High",
IF(HR_Data[[#This Row],[RiskScore2]]&gt;=3,"Medium","Low"))</f>
        <v>Medium</v>
      </c>
      <c r="AN227">
        <v>80</v>
      </c>
      <c r="AO227">
        <v>1</v>
      </c>
      <c r="AP227">
        <v>7</v>
      </c>
      <c r="AQ227">
        <v>6</v>
      </c>
      <c r="AR227">
        <v>3</v>
      </c>
      <c r="AS227">
        <v>1</v>
      </c>
      <c r="AT227">
        <v>0</v>
      </c>
      <c r="AU227">
        <v>0</v>
      </c>
      <c r="AV227">
        <v>0</v>
      </c>
    </row>
    <row r="228" spans="1:48">
      <c r="A228">
        <v>37</v>
      </c>
      <c r="B228" t="str">
        <f>IF(HR_Data[[#This Row],[Age]]&lt;25,"&lt;25",
IF(HR_Data[[#This Row],[Age]]&lt;35,"25–34",
IF(HR_Data[[#This Row],[Age]]&lt;45,"35–44",
IF(HR_Data[[#This Row],[Age]]&lt;55,"45–54","55+"))))</f>
        <v>35–44</v>
      </c>
      <c r="C228" t="s">
        <v>43</v>
      </c>
      <c r="D228">
        <f>(HR[[#This Row],[OverTimeFlag]]*3+HR[[#This Row],[LowJobSatisFlag]]*5+HR[[#This Row],[LowWLBFlag]]*4+HR[[#This Row],[LowSalaryFlag]]*3+HR[[#This Row],[LowEnviFlag]]*4+HR[[#This Row],[LowProFlag]]*1)</f>
        <v>8</v>
      </c>
      <c r="E228">
        <f>HR_Data[[#This Row],[OvertimeFlag]] + HR_Data[[#This Row],[LowSatisfactionFlag]] + HR_Data[[#This Row],[LowWorkLifeBalanceFlag]]</f>
        <v>0</v>
      </c>
      <c r="F228" t="s">
        <v>44</v>
      </c>
      <c r="G228">
        <v>319</v>
      </c>
      <c r="H228" t="s">
        <v>37</v>
      </c>
      <c r="I228">
        <v>4</v>
      </c>
      <c r="J228" t="str">
        <f>IF(AND(HR_Data[[#This Row],[Attrition]]="Yes",HR_Data[[#This Row],[YearsAtCompany]]&lt;2),"Yes","No")</f>
        <v>No</v>
      </c>
      <c r="K228">
        <v>4</v>
      </c>
      <c r="L228" t="s">
        <v>59</v>
      </c>
      <c r="M228">
        <v>1</v>
      </c>
      <c r="N228">
        <v>311</v>
      </c>
      <c r="P228">
        <v>1</v>
      </c>
      <c r="Q228" t="s">
        <v>46</v>
      </c>
      <c r="R228">
        <v>41</v>
      </c>
      <c r="S228">
        <v>3</v>
      </c>
      <c r="T228">
        <v>1</v>
      </c>
      <c r="U228" t="s">
        <v>57</v>
      </c>
      <c r="V228">
        <v>4</v>
      </c>
      <c r="W228" t="s">
        <v>52</v>
      </c>
      <c r="X228">
        <v>2793</v>
      </c>
      <c r="Y228" t="str">
        <f>IF(AND(HR_Data[[#This Row],[OverTime]]="Yes",HR_Data[[#This Row],[JobSatisfaction]]&lt;=2,HR_Data[[#This Row],[MonthlyIncome]]&lt;AVERAGE(HR_Data[MonthlyIncome])),
"High Risk",
IF(OR(HR_Data[[#This Row],[OverTime]]="Yes",HR_Data[[#This Row],[JobSatisfaction]]&lt;=2),
"Medium Risk",
"Low Risk"))</f>
        <v>Low Risk</v>
      </c>
      <c r="Z228" t="str">
        <f>IF(HR_Data[[#This Row],[MonthlyIncome]]&lt;3000,"Low",IF(HR_Data[[#This Row],[MonthlyIncome]]&lt;7000,"Medium","High"))</f>
        <v>Low</v>
      </c>
      <c r="AA228" s="5">
        <f>IF(HR_Data[[#This Row],[OverTime]]="Yes",1,0)</f>
        <v>0</v>
      </c>
      <c r="AB228" s="5">
        <f>IF(HR_Data[[#This Row],[JobSatisfaction]]&lt;=2,1,0)</f>
        <v>0</v>
      </c>
      <c r="AC228" s="5">
        <f>IF(HR_Data[[#This Row],[WorkLifeBalance]]&lt;=2,1,0)</f>
        <v>0</v>
      </c>
      <c r="AD228" s="5">
        <f>IF(HR_Data[[#This Row],[MonthlyIncome]]&lt;AVERAGE(HR_Data[MonthlyIncome]),1,0)</f>
        <v>1</v>
      </c>
      <c r="AE228">
        <v>2539</v>
      </c>
      <c r="AF228">
        <v>4</v>
      </c>
      <c r="AG228" t="s">
        <v>42</v>
      </c>
      <c r="AH228" t="s">
        <v>43</v>
      </c>
      <c r="AI228">
        <v>17</v>
      </c>
      <c r="AJ228">
        <v>3</v>
      </c>
      <c r="AK228">
        <v>3</v>
      </c>
      <c r="AL228">
        <f>IF(HR_Data[[#This Row],[OverTime]]="Yes",2,0)
+IF(HR_Data[[#This Row],[WorkLifeBalance]]&lt;=2,2,0)
+IF(HR_Data[[#This Row],[MonthlyIncome]]&lt;5000,2,0)
+IF(HR_Data[[#This Row],[JobSatisfaction]]&lt;=2,1,0)
+IF(HR_Data[[#This Row],[EnvironmentSatisfaction]]&lt;=2,1,0)
+IF(HR_Data[[#This Row],[YearsAtCompany]]&lt;2,2,0)</f>
        <v>3</v>
      </c>
      <c r="AM228" t="str">
        <f>IF(HR_Data[[#This Row],[RiskScore2]]&gt;=6,"High",
IF(HR_Data[[#This Row],[RiskScore2]]&gt;=3,"Medium","Low"))</f>
        <v>Medium</v>
      </c>
      <c r="AN228">
        <v>80</v>
      </c>
      <c r="AO228">
        <v>1</v>
      </c>
      <c r="AP228">
        <v>13</v>
      </c>
      <c r="AQ228">
        <v>2</v>
      </c>
      <c r="AR228">
        <v>3</v>
      </c>
      <c r="AS228">
        <v>9</v>
      </c>
      <c r="AT228">
        <v>8</v>
      </c>
      <c r="AU228">
        <v>5</v>
      </c>
      <c r="AV228">
        <v>8</v>
      </c>
    </row>
    <row r="229" spans="1:48">
      <c r="A229">
        <v>29</v>
      </c>
      <c r="B229" t="str">
        <f>IF(HR_Data[[#This Row],[Age]]&lt;25,"&lt;25",
IF(HR_Data[[#This Row],[Age]]&lt;35,"25–34",
IF(HR_Data[[#This Row],[Age]]&lt;45,"35–44",
IF(HR_Data[[#This Row],[Age]]&lt;55,"45–54","55+"))))</f>
        <v>25–34</v>
      </c>
      <c r="C229" t="s">
        <v>43</v>
      </c>
      <c r="D229">
        <f>(HR[[#This Row],[OverTimeFlag]]*3+HR[[#This Row],[LowJobSatisFlag]]*5+HR[[#This Row],[LowWLBFlag]]*4+HR[[#This Row],[LowSalaryFlag]]*3+HR[[#This Row],[LowEnviFlag]]*4+HR[[#This Row],[LowProFlag]]*1)</f>
        <v>4</v>
      </c>
      <c r="E229">
        <f>HR_Data[[#This Row],[OvertimeFlag]] + HR_Data[[#This Row],[LowSatisfactionFlag]] + HR_Data[[#This Row],[LowWorkLifeBalanceFlag]]</f>
        <v>0</v>
      </c>
      <c r="F229" t="s">
        <v>44</v>
      </c>
      <c r="G229">
        <v>1413</v>
      </c>
      <c r="H229" t="s">
        <v>37</v>
      </c>
      <c r="I229">
        <v>1</v>
      </c>
      <c r="J229" t="str">
        <f>IF(AND(HR_Data[[#This Row],[Attrition]]="Yes",HR_Data[[#This Row],[YearsAtCompany]]&lt;2),"Yes","No")</f>
        <v>No</v>
      </c>
      <c r="K229">
        <v>1</v>
      </c>
      <c r="L229" t="s">
        <v>51</v>
      </c>
      <c r="M229">
        <v>1</v>
      </c>
      <c r="N229">
        <v>312</v>
      </c>
      <c r="P229">
        <v>2</v>
      </c>
      <c r="Q229" t="s">
        <v>39</v>
      </c>
      <c r="R229">
        <v>42</v>
      </c>
      <c r="S229">
        <v>3</v>
      </c>
      <c r="T229">
        <v>3</v>
      </c>
      <c r="U229" t="s">
        <v>40</v>
      </c>
      <c r="V229">
        <v>4</v>
      </c>
      <c r="W229" t="s">
        <v>48</v>
      </c>
      <c r="X229">
        <v>7918</v>
      </c>
      <c r="Y229" t="str">
        <f>IF(AND(HR_Data[[#This Row],[OverTime]]="Yes",HR_Data[[#This Row],[JobSatisfaction]]&lt;=2,HR_Data[[#This Row],[MonthlyIncome]]&lt;AVERAGE(HR_Data[MonthlyIncome])),
"High Risk",
IF(OR(HR_Data[[#This Row],[OverTime]]="Yes",HR_Data[[#This Row],[JobSatisfaction]]&lt;=2),
"Medium Risk",
"Low Risk"))</f>
        <v>Low Risk</v>
      </c>
      <c r="Z229" t="str">
        <f>IF(HR_Data[[#This Row],[MonthlyIncome]]&lt;3000,"Low",IF(HR_Data[[#This Row],[MonthlyIncome]]&lt;7000,"Medium","High"))</f>
        <v>High</v>
      </c>
      <c r="AA229" s="5">
        <f>IF(HR_Data[[#This Row],[OverTime]]="Yes",1,0)</f>
        <v>0</v>
      </c>
      <c r="AB229" s="5">
        <f>IF(HR_Data[[#This Row],[JobSatisfaction]]&lt;=2,1,0)</f>
        <v>0</v>
      </c>
      <c r="AC229" s="5">
        <f>IF(HR_Data[[#This Row],[WorkLifeBalance]]&lt;=2,1,0)</f>
        <v>0</v>
      </c>
      <c r="AD229" s="5">
        <f>IF(HR_Data[[#This Row],[MonthlyIncome]]&lt;AVERAGE(HR_Data[MonthlyIncome]),1,0)</f>
        <v>0</v>
      </c>
      <c r="AE229">
        <v>6599</v>
      </c>
      <c r="AF229">
        <v>1</v>
      </c>
      <c r="AG229" t="s">
        <v>42</v>
      </c>
      <c r="AH229" t="s">
        <v>43</v>
      </c>
      <c r="AI229">
        <v>14</v>
      </c>
      <c r="AJ229">
        <v>3</v>
      </c>
      <c r="AK229">
        <v>4</v>
      </c>
      <c r="AL229">
        <f>IF(HR_Data[[#This Row],[OverTime]]="Yes",2,0)
+IF(HR_Data[[#This Row],[WorkLifeBalance]]&lt;=2,2,0)
+IF(HR_Data[[#This Row],[MonthlyIncome]]&lt;5000,2,0)
+IF(HR_Data[[#This Row],[JobSatisfaction]]&lt;=2,1,0)
+IF(HR_Data[[#This Row],[EnvironmentSatisfaction]]&lt;=2,1,0)
+IF(HR_Data[[#This Row],[YearsAtCompany]]&lt;2,2,0)</f>
        <v>1</v>
      </c>
      <c r="AM229" t="str">
        <f>IF(HR_Data[[#This Row],[RiskScore2]]&gt;=6,"High",
IF(HR_Data[[#This Row],[RiskScore2]]&gt;=3,"Medium","Low"))</f>
        <v>Low</v>
      </c>
      <c r="AN229">
        <v>80</v>
      </c>
      <c r="AO229">
        <v>1</v>
      </c>
      <c r="AP229">
        <v>11</v>
      </c>
      <c r="AQ229">
        <v>5</v>
      </c>
      <c r="AR229">
        <v>3</v>
      </c>
      <c r="AS229">
        <v>11</v>
      </c>
      <c r="AT229">
        <v>10</v>
      </c>
      <c r="AU229">
        <v>4</v>
      </c>
      <c r="AV229">
        <v>1</v>
      </c>
    </row>
    <row r="230" spans="1:48">
      <c r="A230">
        <v>35</v>
      </c>
      <c r="B230" t="str">
        <f>IF(HR_Data[[#This Row],[Age]]&lt;25,"&lt;25",
IF(HR_Data[[#This Row],[Age]]&lt;35,"25–34",
IF(HR_Data[[#This Row],[Age]]&lt;45,"35–44",
IF(HR_Data[[#This Row],[Age]]&lt;55,"45–54","55+"))))</f>
        <v>35–44</v>
      </c>
      <c r="C230" t="s">
        <v>43</v>
      </c>
      <c r="D230">
        <f>(HR[[#This Row],[OverTimeFlag]]*3+HR[[#This Row],[LowJobSatisFlag]]*5+HR[[#This Row],[LowWLBFlag]]*4+HR[[#This Row],[LowSalaryFlag]]*3+HR[[#This Row],[LowEnviFlag]]*4+HR[[#This Row],[LowProFlag]]*1)</f>
        <v>0</v>
      </c>
      <c r="E230">
        <f>HR_Data[[#This Row],[OvertimeFlag]] + HR_Data[[#This Row],[LowSatisfactionFlag]] + HR_Data[[#This Row],[LowWorkLifeBalanceFlag]]</f>
        <v>0</v>
      </c>
      <c r="F230" t="s">
        <v>44</v>
      </c>
      <c r="G230">
        <v>944</v>
      </c>
      <c r="H230" t="s">
        <v>37</v>
      </c>
      <c r="I230">
        <v>1</v>
      </c>
      <c r="J230" t="str">
        <f>IF(AND(HR_Data[[#This Row],[Attrition]]="Yes",HR_Data[[#This Row],[YearsAtCompany]]&lt;2),"Yes","No")</f>
        <v>No</v>
      </c>
      <c r="K230">
        <v>3</v>
      </c>
      <c r="L230" t="s">
        <v>59</v>
      </c>
      <c r="M230">
        <v>1</v>
      </c>
      <c r="N230">
        <v>314</v>
      </c>
      <c r="P230">
        <v>3</v>
      </c>
      <c r="Q230" t="s">
        <v>39</v>
      </c>
      <c r="R230">
        <v>92</v>
      </c>
      <c r="S230">
        <v>3</v>
      </c>
      <c r="T230">
        <v>3</v>
      </c>
      <c r="U230" t="s">
        <v>40</v>
      </c>
      <c r="V230">
        <v>3</v>
      </c>
      <c r="W230" t="s">
        <v>41</v>
      </c>
      <c r="X230">
        <v>8789</v>
      </c>
      <c r="Y230" t="str">
        <f>IF(AND(HR_Data[[#This Row],[OverTime]]="Yes",HR_Data[[#This Row],[JobSatisfaction]]&lt;=2,HR_Data[[#This Row],[MonthlyIncome]]&lt;AVERAGE(HR_Data[MonthlyIncome])),
"High Risk",
IF(OR(HR_Data[[#This Row],[OverTime]]="Yes",HR_Data[[#This Row],[JobSatisfaction]]&lt;=2),
"Medium Risk",
"Low Risk"))</f>
        <v>Low Risk</v>
      </c>
      <c r="Z230" t="str">
        <f>IF(HR_Data[[#This Row],[MonthlyIncome]]&lt;3000,"Low",IF(HR_Data[[#This Row],[MonthlyIncome]]&lt;7000,"Medium","High"))</f>
        <v>High</v>
      </c>
      <c r="AA230" s="5">
        <f>IF(HR_Data[[#This Row],[OverTime]]="Yes",1,0)</f>
        <v>0</v>
      </c>
      <c r="AB230" s="5">
        <f>IF(HR_Data[[#This Row],[JobSatisfaction]]&lt;=2,1,0)</f>
        <v>0</v>
      </c>
      <c r="AC230" s="5">
        <f>IF(HR_Data[[#This Row],[WorkLifeBalance]]&lt;=2,1,0)</f>
        <v>0</v>
      </c>
      <c r="AD230" s="5">
        <f>IF(HR_Data[[#This Row],[MonthlyIncome]]&lt;AVERAGE(HR_Data[MonthlyIncome]),1,0)</f>
        <v>0</v>
      </c>
      <c r="AE230">
        <v>9096</v>
      </c>
      <c r="AF230">
        <v>1</v>
      </c>
      <c r="AG230" t="s">
        <v>42</v>
      </c>
      <c r="AH230" t="s">
        <v>43</v>
      </c>
      <c r="AI230">
        <v>14</v>
      </c>
      <c r="AJ230">
        <v>3</v>
      </c>
      <c r="AK230">
        <v>1</v>
      </c>
      <c r="AL230">
        <f>IF(HR_Data[[#This Row],[OverTime]]="Yes",2,0)
+IF(HR_Data[[#This Row],[WorkLifeBalance]]&lt;=2,2,0)
+IF(HR_Data[[#This Row],[MonthlyIncome]]&lt;5000,2,0)
+IF(HR_Data[[#This Row],[JobSatisfaction]]&lt;=2,1,0)
+IF(HR_Data[[#This Row],[EnvironmentSatisfaction]]&lt;=2,1,0)
+IF(HR_Data[[#This Row],[YearsAtCompany]]&lt;2,2,0)</f>
        <v>0</v>
      </c>
      <c r="AM230" t="str">
        <f>IF(HR_Data[[#This Row],[RiskScore2]]&gt;=6,"High",
IF(HR_Data[[#This Row],[RiskScore2]]&gt;=3,"Medium","Low"))</f>
        <v>Low</v>
      </c>
      <c r="AN230">
        <v>80</v>
      </c>
      <c r="AO230">
        <v>0</v>
      </c>
      <c r="AP230">
        <v>10</v>
      </c>
      <c r="AQ230">
        <v>3</v>
      </c>
      <c r="AR230">
        <v>4</v>
      </c>
      <c r="AS230">
        <v>10</v>
      </c>
      <c r="AT230">
        <v>7</v>
      </c>
      <c r="AU230">
        <v>0</v>
      </c>
      <c r="AV230">
        <v>8</v>
      </c>
    </row>
    <row r="231" spans="1:48">
      <c r="A231">
        <v>29</v>
      </c>
      <c r="B231" t="str">
        <f>IF(HR_Data[[#This Row],[Age]]&lt;25,"&lt;25",
IF(HR_Data[[#This Row],[Age]]&lt;35,"25–34",
IF(HR_Data[[#This Row],[Age]]&lt;45,"35–44",
IF(HR_Data[[#This Row],[Age]]&lt;55,"45–54","55+"))))</f>
        <v>25–34</v>
      </c>
      <c r="C231" t="s">
        <v>35</v>
      </c>
      <c r="D231">
        <f>(HR[[#This Row],[OverTimeFlag]]*3+HR[[#This Row],[LowJobSatisFlag]]*5+HR[[#This Row],[LowWLBFlag]]*4+HR[[#This Row],[LowSalaryFlag]]*3+HR[[#This Row],[LowEnviFlag]]*4+HR[[#This Row],[LowProFlag]]*1)</f>
        <v>10</v>
      </c>
      <c r="E231">
        <f>HR_Data[[#This Row],[OvertimeFlag]] + HR_Data[[#This Row],[LowSatisfactionFlag]] + HR_Data[[#This Row],[LowWorkLifeBalanceFlag]]</f>
        <v>2</v>
      </c>
      <c r="F231" t="s">
        <v>36</v>
      </c>
      <c r="G231">
        <v>896</v>
      </c>
      <c r="H231" t="s">
        <v>45</v>
      </c>
      <c r="I231">
        <v>18</v>
      </c>
      <c r="J231" t="str">
        <f>IF(AND(HR_Data[[#This Row],[Attrition]]="Yes",HR_Data[[#This Row],[YearsAtCompany]]&lt;2),"Yes","No")</f>
        <v>No</v>
      </c>
      <c r="K231">
        <v>1</v>
      </c>
      <c r="L231" t="s">
        <v>51</v>
      </c>
      <c r="M231">
        <v>1</v>
      </c>
      <c r="N231">
        <v>315</v>
      </c>
      <c r="P231">
        <v>3</v>
      </c>
      <c r="Q231" t="s">
        <v>46</v>
      </c>
      <c r="R231">
        <v>86</v>
      </c>
      <c r="S231">
        <v>2</v>
      </c>
      <c r="T231">
        <v>1</v>
      </c>
      <c r="U231" t="s">
        <v>47</v>
      </c>
      <c r="V231">
        <v>4</v>
      </c>
      <c r="W231" t="s">
        <v>41</v>
      </c>
      <c r="X231">
        <v>2389</v>
      </c>
      <c r="Y231" t="str">
        <f>IF(AND(HR_Data[[#This Row],[OverTime]]="Yes",HR_Data[[#This Row],[JobSatisfaction]]&lt;=2,HR_Data[[#This Row],[MonthlyIncome]]&lt;AVERAGE(HR_Data[MonthlyIncome])),
"High Risk",
IF(OR(HR_Data[[#This Row],[OverTime]]="Yes",HR_Data[[#This Row],[JobSatisfaction]]&lt;=2),
"Medium Risk",
"Low Risk"))</f>
        <v>Medium Risk</v>
      </c>
      <c r="Z231" t="str">
        <f>IF(HR_Data[[#This Row],[MonthlyIncome]]&lt;3000,"Low",IF(HR_Data[[#This Row],[MonthlyIncome]]&lt;7000,"Medium","High"))</f>
        <v>Low</v>
      </c>
      <c r="AA231" s="5">
        <f>IF(HR_Data[[#This Row],[OverTime]]="Yes",1,0)</f>
        <v>1</v>
      </c>
      <c r="AB231" s="5">
        <f>IF(HR_Data[[#This Row],[JobSatisfaction]]&lt;=2,1,0)</f>
        <v>0</v>
      </c>
      <c r="AC231" s="5">
        <f>IF(HR_Data[[#This Row],[WorkLifeBalance]]&lt;=2,1,0)</f>
        <v>1</v>
      </c>
      <c r="AD231" s="5">
        <f>IF(HR_Data[[#This Row],[MonthlyIncome]]&lt;AVERAGE(HR_Data[MonthlyIncome]),1,0)</f>
        <v>1</v>
      </c>
      <c r="AE231">
        <v>14961</v>
      </c>
      <c r="AF231">
        <v>1</v>
      </c>
      <c r="AG231" t="s">
        <v>42</v>
      </c>
      <c r="AH231" t="s">
        <v>35</v>
      </c>
      <c r="AI231">
        <v>13</v>
      </c>
      <c r="AJ231">
        <v>3</v>
      </c>
      <c r="AK231">
        <v>3</v>
      </c>
      <c r="AL231">
        <f>IF(HR_Data[[#This Row],[OverTime]]="Yes",2,0)
+IF(HR_Data[[#This Row],[WorkLifeBalance]]&lt;=2,2,0)
+IF(HR_Data[[#This Row],[MonthlyIncome]]&lt;5000,2,0)
+IF(HR_Data[[#This Row],[JobSatisfaction]]&lt;=2,1,0)
+IF(HR_Data[[#This Row],[EnvironmentSatisfaction]]&lt;=2,1,0)
+IF(HR_Data[[#This Row],[YearsAtCompany]]&lt;2,2,0)</f>
        <v>6</v>
      </c>
      <c r="AM231" t="str">
        <f>IF(HR_Data[[#This Row],[RiskScore2]]&gt;=6,"High",
IF(HR_Data[[#This Row],[RiskScore2]]&gt;=3,"Medium","Low"))</f>
        <v>High</v>
      </c>
      <c r="AN231">
        <v>80</v>
      </c>
      <c r="AO231">
        <v>0</v>
      </c>
      <c r="AP231">
        <v>4</v>
      </c>
      <c r="AQ231">
        <v>3</v>
      </c>
      <c r="AR231">
        <v>2</v>
      </c>
      <c r="AS231">
        <v>4</v>
      </c>
      <c r="AT231">
        <v>3</v>
      </c>
      <c r="AU231">
        <v>0</v>
      </c>
      <c r="AV231">
        <v>1</v>
      </c>
    </row>
    <row r="232" spans="1:48">
      <c r="A232">
        <v>52</v>
      </c>
      <c r="B232" t="str">
        <f>IF(HR_Data[[#This Row],[Age]]&lt;25,"&lt;25",
IF(HR_Data[[#This Row],[Age]]&lt;35,"25–34",
IF(HR_Data[[#This Row],[Age]]&lt;45,"35–44",
IF(HR_Data[[#This Row],[Age]]&lt;55,"45–54","55+"))))</f>
        <v>45–54</v>
      </c>
      <c r="C232" t="s">
        <v>43</v>
      </c>
      <c r="D232">
        <f>(HR[[#This Row],[OverTimeFlag]]*3+HR[[#This Row],[LowJobSatisFlag]]*5+HR[[#This Row],[LowWLBFlag]]*4+HR[[#This Row],[LowSalaryFlag]]*3+HR[[#This Row],[LowEnviFlag]]*4+HR[[#This Row],[LowProFlag]]*1)</f>
        <v>7</v>
      </c>
      <c r="E232">
        <f>HR_Data[[#This Row],[OvertimeFlag]] + HR_Data[[#This Row],[LowSatisfactionFlag]] + HR_Data[[#This Row],[LowWorkLifeBalanceFlag]]</f>
        <v>1</v>
      </c>
      <c r="F232" t="s">
        <v>36</v>
      </c>
      <c r="G232">
        <v>1323</v>
      </c>
      <c r="H232" t="s">
        <v>45</v>
      </c>
      <c r="I232">
        <v>2</v>
      </c>
      <c r="J232" t="str">
        <f>IF(AND(HR_Data[[#This Row],[Attrition]]="Yes",HR_Data[[#This Row],[YearsAtCompany]]&lt;2),"Yes","No")</f>
        <v>No</v>
      </c>
      <c r="K232">
        <v>3</v>
      </c>
      <c r="L232" t="s">
        <v>38</v>
      </c>
      <c r="M232">
        <v>1</v>
      </c>
      <c r="N232">
        <v>316</v>
      </c>
      <c r="P232">
        <v>3</v>
      </c>
      <c r="Q232" t="s">
        <v>39</v>
      </c>
      <c r="R232">
        <v>89</v>
      </c>
      <c r="S232">
        <v>2</v>
      </c>
      <c r="T232">
        <v>1</v>
      </c>
      <c r="U232" t="s">
        <v>50</v>
      </c>
      <c r="V232">
        <v>4</v>
      </c>
      <c r="W232" t="s">
        <v>41</v>
      </c>
      <c r="X232">
        <v>3212</v>
      </c>
      <c r="Y232" t="str">
        <f>IF(AND(HR_Data[[#This Row],[OverTime]]="Yes",HR_Data[[#This Row],[JobSatisfaction]]&lt;=2,HR_Data[[#This Row],[MonthlyIncome]]&lt;AVERAGE(HR_Data[MonthlyIncome])),
"High Risk",
IF(OR(HR_Data[[#This Row],[OverTime]]="Yes",HR_Data[[#This Row],[JobSatisfaction]]&lt;=2),
"Medium Risk",
"Low Risk"))</f>
        <v>Low Risk</v>
      </c>
      <c r="Z232" t="str">
        <f>IF(HR_Data[[#This Row],[MonthlyIncome]]&lt;3000,"Low",IF(HR_Data[[#This Row],[MonthlyIncome]]&lt;7000,"Medium","High"))</f>
        <v>Medium</v>
      </c>
      <c r="AA232" s="5">
        <f>IF(HR_Data[[#This Row],[OverTime]]="Yes",1,0)</f>
        <v>0</v>
      </c>
      <c r="AB232" s="5">
        <f>IF(HR_Data[[#This Row],[JobSatisfaction]]&lt;=2,1,0)</f>
        <v>0</v>
      </c>
      <c r="AC232" s="5">
        <f>IF(HR_Data[[#This Row],[WorkLifeBalance]]&lt;=2,1,0)</f>
        <v>1</v>
      </c>
      <c r="AD232" s="5">
        <f>IF(HR_Data[[#This Row],[MonthlyIncome]]&lt;AVERAGE(HR_Data[MonthlyIncome]),1,0)</f>
        <v>1</v>
      </c>
      <c r="AE232">
        <v>3300</v>
      </c>
      <c r="AF232">
        <v>7</v>
      </c>
      <c r="AG232" t="s">
        <v>42</v>
      </c>
      <c r="AH232" t="s">
        <v>43</v>
      </c>
      <c r="AI232">
        <v>15</v>
      </c>
      <c r="AJ232">
        <v>3</v>
      </c>
      <c r="AK232">
        <v>2</v>
      </c>
      <c r="AL232">
        <f>IF(HR_Data[[#This Row],[OverTime]]="Yes",2,0)
+IF(HR_Data[[#This Row],[WorkLifeBalance]]&lt;=2,2,0)
+IF(HR_Data[[#This Row],[MonthlyIncome]]&lt;5000,2,0)
+IF(HR_Data[[#This Row],[JobSatisfaction]]&lt;=2,1,0)
+IF(HR_Data[[#This Row],[EnvironmentSatisfaction]]&lt;=2,1,0)
+IF(HR_Data[[#This Row],[YearsAtCompany]]&lt;2,2,0)</f>
        <v>4</v>
      </c>
      <c r="AM232" t="str">
        <f>IF(HR_Data[[#This Row],[RiskScore2]]&gt;=6,"High",
IF(HR_Data[[#This Row],[RiskScore2]]&gt;=3,"Medium","Low"))</f>
        <v>Medium</v>
      </c>
      <c r="AN232">
        <v>80</v>
      </c>
      <c r="AO232">
        <v>0</v>
      </c>
      <c r="AP232">
        <v>6</v>
      </c>
      <c r="AQ232">
        <v>3</v>
      </c>
      <c r="AR232">
        <v>2</v>
      </c>
      <c r="AS232">
        <v>2</v>
      </c>
      <c r="AT232">
        <v>2</v>
      </c>
      <c r="AU232">
        <v>2</v>
      </c>
      <c r="AV232">
        <v>2</v>
      </c>
    </row>
    <row r="233" spans="1:48">
      <c r="A233">
        <v>42</v>
      </c>
      <c r="B233" t="str">
        <f>IF(HR_Data[[#This Row],[Age]]&lt;25,"&lt;25",
IF(HR_Data[[#This Row],[Age]]&lt;35,"25–34",
IF(HR_Data[[#This Row],[Age]]&lt;45,"35–44",
IF(HR_Data[[#This Row],[Age]]&lt;55,"45–54","55+"))))</f>
        <v>35–44</v>
      </c>
      <c r="C233" t="s">
        <v>43</v>
      </c>
      <c r="D233">
        <f>(HR[[#This Row],[OverTimeFlag]]*3+HR[[#This Row],[LowJobSatisFlag]]*5+HR[[#This Row],[LowWLBFlag]]*4+HR[[#This Row],[LowSalaryFlag]]*3+HR[[#This Row],[LowEnviFlag]]*4+HR[[#This Row],[LowProFlag]]*1)</f>
        <v>1</v>
      </c>
      <c r="E233">
        <f>HR_Data[[#This Row],[OvertimeFlag]] + HR_Data[[#This Row],[LowSatisfactionFlag]] + HR_Data[[#This Row],[LowWorkLifeBalanceFlag]]</f>
        <v>0</v>
      </c>
      <c r="F233" t="s">
        <v>36</v>
      </c>
      <c r="G233">
        <v>532</v>
      </c>
      <c r="H233" t="s">
        <v>45</v>
      </c>
      <c r="I233">
        <v>4</v>
      </c>
      <c r="J233" t="str">
        <f>IF(AND(HR_Data[[#This Row],[Attrition]]="Yes",HR_Data[[#This Row],[YearsAtCompany]]&lt;2),"Yes","No")</f>
        <v>No</v>
      </c>
      <c r="K233">
        <v>2</v>
      </c>
      <c r="L233" t="s">
        <v>60</v>
      </c>
      <c r="M233">
        <v>1</v>
      </c>
      <c r="N233">
        <v>319</v>
      </c>
      <c r="P233">
        <v>3</v>
      </c>
      <c r="Q233" t="s">
        <v>46</v>
      </c>
      <c r="R233">
        <v>58</v>
      </c>
      <c r="S233">
        <v>3</v>
      </c>
      <c r="T233">
        <v>5</v>
      </c>
      <c r="U233" t="s">
        <v>56</v>
      </c>
      <c r="V233">
        <v>4</v>
      </c>
      <c r="W233" t="s">
        <v>48</v>
      </c>
      <c r="X233">
        <v>19232</v>
      </c>
      <c r="Y233" t="str">
        <f>IF(AND(HR_Data[[#This Row],[OverTime]]="Yes",HR_Data[[#This Row],[JobSatisfaction]]&lt;=2,HR_Data[[#This Row],[MonthlyIncome]]&lt;AVERAGE(HR_Data[MonthlyIncome])),
"High Risk",
IF(OR(HR_Data[[#This Row],[OverTime]]="Yes",HR_Data[[#This Row],[JobSatisfaction]]&lt;=2),
"Medium Risk",
"Low Risk"))</f>
        <v>Low Risk</v>
      </c>
      <c r="Z233" t="str">
        <f>IF(HR_Data[[#This Row],[MonthlyIncome]]&lt;3000,"Low",IF(HR_Data[[#This Row],[MonthlyIncome]]&lt;7000,"Medium","High"))</f>
        <v>High</v>
      </c>
      <c r="AA233" s="5">
        <f>IF(HR_Data[[#This Row],[OverTime]]="Yes",1,0)</f>
        <v>0</v>
      </c>
      <c r="AB233" s="5">
        <f>IF(HR_Data[[#This Row],[JobSatisfaction]]&lt;=2,1,0)</f>
        <v>0</v>
      </c>
      <c r="AC233" s="5">
        <f>IF(HR_Data[[#This Row],[WorkLifeBalance]]&lt;=2,1,0)</f>
        <v>0</v>
      </c>
      <c r="AD233" s="5">
        <f>IF(HR_Data[[#This Row],[MonthlyIncome]]&lt;AVERAGE(HR_Data[MonthlyIncome]),1,0)</f>
        <v>0</v>
      </c>
      <c r="AE233">
        <v>4933</v>
      </c>
      <c r="AF233">
        <v>1</v>
      </c>
      <c r="AG233" t="s">
        <v>42</v>
      </c>
      <c r="AH233" t="s">
        <v>43</v>
      </c>
      <c r="AI233">
        <v>11</v>
      </c>
      <c r="AJ233">
        <v>3</v>
      </c>
      <c r="AK233">
        <v>4</v>
      </c>
      <c r="AL233">
        <f>IF(HR_Data[[#This Row],[OverTime]]="Yes",2,0)
+IF(HR_Data[[#This Row],[WorkLifeBalance]]&lt;=2,2,0)
+IF(HR_Data[[#This Row],[MonthlyIncome]]&lt;5000,2,0)
+IF(HR_Data[[#This Row],[JobSatisfaction]]&lt;=2,1,0)
+IF(HR_Data[[#This Row],[EnvironmentSatisfaction]]&lt;=2,1,0)
+IF(HR_Data[[#This Row],[YearsAtCompany]]&lt;2,2,0)</f>
        <v>0</v>
      </c>
      <c r="AM233" t="str">
        <f>IF(HR_Data[[#This Row],[RiskScore2]]&gt;=6,"High",
IF(HR_Data[[#This Row],[RiskScore2]]&gt;=3,"Medium","Low"))</f>
        <v>Low</v>
      </c>
      <c r="AN233">
        <v>80</v>
      </c>
      <c r="AO233">
        <v>0</v>
      </c>
      <c r="AP233">
        <v>22</v>
      </c>
      <c r="AQ233">
        <v>3</v>
      </c>
      <c r="AR233">
        <v>3</v>
      </c>
      <c r="AS233">
        <v>22</v>
      </c>
      <c r="AT233">
        <v>17</v>
      </c>
      <c r="AU233">
        <v>11</v>
      </c>
      <c r="AV233">
        <v>15</v>
      </c>
    </row>
    <row r="234" spans="1:48">
      <c r="A234">
        <v>59</v>
      </c>
      <c r="B234" t="str">
        <f>IF(HR_Data[[#This Row],[Age]]&lt;25,"&lt;25",
IF(HR_Data[[#This Row],[Age]]&lt;35,"25–34",
IF(HR_Data[[#This Row],[Age]]&lt;45,"35–44",
IF(HR_Data[[#This Row],[Age]]&lt;55,"45–54","55+"))))</f>
        <v>55+</v>
      </c>
      <c r="C234" t="s">
        <v>43</v>
      </c>
      <c r="D234">
        <f>(HR[[#This Row],[OverTimeFlag]]*3+HR[[#This Row],[LowJobSatisFlag]]*5+HR[[#This Row],[LowWLBFlag]]*4+HR[[#This Row],[LowSalaryFlag]]*3+HR[[#This Row],[LowEnviFlag]]*4+HR[[#This Row],[LowProFlag]]*1)</f>
        <v>11</v>
      </c>
      <c r="E234">
        <f>HR_Data[[#This Row],[OvertimeFlag]] + HR_Data[[#This Row],[LowSatisfactionFlag]] + HR_Data[[#This Row],[LowWorkLifeBalanceFlag]]</f>
        <v>1</v>
      </c>
      <c r="F234" t="s">
        <v>36</v>
      </c>
      <c r="G234">
        <v>818</v>
      </c>
      <c r="H234" t="s">
        <v>61</v>
      </c>
      <c r="I234">
        <v>6</v>
      </c>
      <c r="J234" t="str">
        <f>IF(AND(HR_Data[[#This Row],[Attrition]]="Yes",HR_Data[[#This Row],[YearsAtCompany]]&lt;2),"Yes","No")</f>
        <v>No</v>
      </c>
      <c r="K234">
        <v>2</v>
      </c>
      <c r="L234" t="s">
        <v>51</v>
      </c>
      <c r="M234">
        <v>1</v>
      </c>
      <c r="N234">
        <v>321</v>
      </c>
      <c r="P234">
        <v>2</v>
      </c>
      <c r="Q234" t="s">
        <v>46</v>
      </c>
      <c r="R234">
        <v>52</v>
      </c>
      <c r="S234">
        <v>3</v>
      </c>
      <c r="T234">
        <v>1</v>
      </c>
      <c r="U234" t="s">
        <v>61</v>
      </c>
      <c r="V234">
        <v>3</v>
      </c>
      <c r="W234" t="s">
        <v>48</v>
      </c>
      <c r="X234">
        <v>2267</v>
      </c>
      <c r="Y234" t="str">
        <f>IF(AND(HR_Data[[#This Row],[OverTime]]="Yes",HR_Data[[#This Row],[JobSatisfaction]]&lt;=2,HR_Data[[#This Row],[MonthlyIncome]]&lt;AVERAGE(HR_Data[MonthlyIncome])),
"High Risk",
IF(OR(HR_Data[[#This Row],[OverTime]]="Yes",HR_Data[[#This Row],[JobSatisfaction]]&lt;=2),
"Medium Risk",
"Low Risk"))</f>
        <v>Low Risk</v>
      </c>
      <c r="Z234" t="str">
        <f>IF(HR_Data[[#This Row],[MonthlyIncome]]&lt;3000,"Low",IF(HR_Data[[#This Row],[MonthlyIncome]]&lt;7000,"Medium","High"))</f>
        <v>Low</v>
      </c>
      <c r="AA234" s="5">
        <f>IF(HR_Data[[#This Row],[OverTime]]="Yes",1,0)</f>
        <v>0</v>
      </c>
      <c r="AB234" s="5">
        <f>IF(HR_Data[[#This Row],[JobSatisfaction]]&lt;=2,1,0)</f>
        <v>0</v>
      </c>
      <c r="AC234" s="5">
        <f>IF(HR_Data[[#This Row],[WorkLifeBalance]]&lt;=2,1,0)</f>
        <v>1</v>
      </c>
      <c r="AD234" s="5">
        <f>IF(HR_Data[[#This Row],[MonthlyIncome]]&lt;AVERAGE(HR_Data[MonthlyIncome]),1,0)</f>
        <v>1</v>
      </c>
      <c r="AE234">
        <v>25657</v>
      </c>
      <c r="AF234">
        <v>8</v>
      </c>
      <c r="AG234" t="s">
        <v>42</v>
      </c>
      <c r="AH234" t="s">
        <v>43</v>
      </c>
      <c r="AI234">
        <v>17</v>
      </c>
      <c r="AJ234">
        <v>3</v>
      </c>
      <c r="AK234">
        <v>4</v>
      </c>
      <c r="AL234">
        <f>IF(HR_Data[[#This Row],[OverTime]]="Yes",2,0)
+IF(HR_Data[[#This Row],[WorkLifeBalance]]&lt;=2,2,0)
+IF(HR_Data[[#This Row],[MonthlyIncome]]&lt;5000,2,0)
+IF(HR_Data[[#This Row],[JobSatisfaction]]&lt;=2,1,0)
+IF(HR_Data[[#This Row],[EnvironmentSatisfaction]]&lt;=2,1,0)
+IF(HR_Data[[#This Row],[YearsAtCompany]]&lt;2,2,0)</f>
        <v>5</v>
      </c>
      <c r="AM234" t="str">
        <f>IF(HR_Data[[#This Row],[RiskScore2]]&gt;=6,"High",
IF(HR_Data[[#This Row],[RiskScore2]]&gt;=3,"Medium","Low"))</f>
        <v>Medium</v>
      </c>
      <c r="AN234">
        <v>80</v>
      </c>
      <c r="AO234">
        <v>0</v>
      </c>
      <c r="AP234">
        <v>7</v>
      </c>
      <c r="AQ234">
        <v>2</v>
      </c>
      <c r="AR234">
        <v>2</v>
      </c>
      <c r="AS234">
        <v>2</v>
      </c>
      <c r="AT234">
        <v>2</v>
      </c>
      <c r="AU234">
        <v>2</v>
      </c>
      <c r="AV234">
        <v>2</v>
      </c>
    </row>
    <row r="235" spans="1:48">
      <c r="A235">
        <v>50</v>
      </c>
      <c r="B235" t="str">
        <f>IF(HR_Data[[#This Row],[Age]]&lt;25,"&lt;25",
IF(HR_Data[[#This Row],[Age]]&lt;35,"25–34",
IF(HR_Data[[#This Row],[Age]]&lt;45,"35–44",
IF(HR_Data[[#This Row],[Age]]&lt;55,"45–54","55+"))))</f>
        <v>45–54</v>
      </c>
      <c r="C235" t="s">
        <v>43</v>
      </c>
      <c r="D235">
        <f>(HR[[#This Row],[OverTimeFlag]]*3+HR[[#This Row],[LowJobSatisFlag]]*5+HR[[#This Row],[LowWLBFlag]]*4+HR[[#This Row],[LowSalaryFlag]]*3+HR[[#This Row],[LowEnviFlag]]*4+HR[[#This Row],[LowProFlag]]*1)</f>
        <v>4</v>
      </c>
      <c r="E235">
        <f>HR_Data[[#This Row],[OvertimeFlag]] + HR_Data[[#This Row],[LowSatisfactionFlag]] + HR_Data[[#This Row],[LowWorkLifeBalanceFlag]]</f>
        <v>1</v>
      </c>
      <c r="F235" t="s">
        <v>36</v>
      </c>
      <c r="G235">
        <v>854</v>
      </c>
      <c r="H235" t="s">
        <v>37</v>
      </c>
      <c r="I235">
        <v>1</v>
      </c>
      <c r="J235" t="str">
        <f>IF(AND(HR_Data[[#This Row],[Attrition]]="Yes",HR_Data[[#This Row],[YearsAtCompany]]&lt;2),"Yes","No")</f>
        <v>No</v>
      </c>
      <c r="K235">
        <v>4</v>
      </c>
      <c r="L235" t="s">
        <v>51</v>
      </c>
      <c r="M235">
        <v>1</v>
      </c>
      <c r="N235">
        <v>323</v>
      </c>
      <c r="P235">
        <v>4</v>
      </c>
      <c r="Q235" t="s">
        <v>39</v>
      </c>
      <c r="R235">
        <v>68</v>
      </c>
      <c r="S235">
        <v>3</v>
      </c>
      <c r="T235">
        <v>5</v>
      </c>
      <c r="U235" t="s">
        <v>56</v>
      </c>
      <c r="V235">
        <v>4</v>
      </c>
      <c r="W235" t="s">
        <v>52</v>
      </c>
      <c r="X235">
        <v>19517</v>
      </c>
      <c r="Y235" t="str">
        <f>IF(AND(HR_Data[[#This Row],[OverTime]]="Yes",HR_Data[[#This Row],[JobSatisfaction]]&lt;=2,HR_Data[[#This Row],[MonthlyIncome]]&lt;AVERAGE(HR_Data[MonthlyIncome])),
"High Risk",
IF(OR(HR_Data[[#This Row],[OverTime]]="Yes",HR_Data[[#This Row],[JobSatisfaction]]&lt;=2),
"Medium Risk",
"Low Risk"))</f>
        <v>Low Risk</v>
      </c>
      <c r="Z235" t="str">
        <f>IF(HR_Data[[#This Row],[MonthlyIncome]]&lt;3000,"Low",IF(HR_Data[[#This Row],[MonthlyIncome]]&lt;7000,"Medium","High"))</f>
        <v>High</v>
      </c>
      <c r="AA235" s="5">
        <f>IF(HR_Data[[#This Row],[OverTime]]="Yes",1,0)</f>
        <v>0</v>
      </c>
      <c r="AB235" s="5">
        <f>IF(HR_Data[[#This Row],[JobSatisfaction]]&lt;=2,1,0)</f>
        <v>0</v>
      </c>
      <c r="AC235" s="5">
        <f>IF(HR_Data[[#This Row],[WorkLifeBalance]]&lt;=2,1,0)</f>
        <v>1</v>
      </c>
      <c r="AD235" s="5">
        <f>IF(HR_Data[[#This Row],[MonthlyIncome]]&lt;AVERAGE(HR_Data[MonthlyIncome]),1,0)</f>
        <v>0</v>
      </c>
      <c r="AE235">
        <v>24118</v>
      </c>
      <c r="AF235">
        <v>3</v>
      </c>
      <c r="AG235" t="s">
        <v>42</v>
      </c>
      <c r="AH235" t="s">
        <v>43</v>
      </c>
      <c r="AI235">
        <v>11</v>
      </c>
      <c r="AJ235">
        <v>3</v>
      </c>
      <c r="AK235">
        <v>3</v>
      </c>
      <c r="AL235">
        <f>IF(HR_Data[[#This Row],[OverTime]]="Yes",2,0)
+IF(HR_Data[[#This Row],[WorkLifeBalance]]&lt;=2,2,0)
+IF(HR_Data[[#This Row],[MonthlyIncome]]&lt;5000,2,0)
+IF(HR_Data[[#This Row],[JobSatisfaction]]&lt;=2,1,0)
+IF(HR_Data[[#This Row],[EnvironmentSatisfaction]]&lt;=2,1,0)
+IF(HR_Data[[#This Row],[YearsAtCompany]]&lt;2,2,0)</f>
        <v>2</v>
      </c>
      <c r="AM235" t="str">
        <f>IF(HR_Data[[#This Row],[RiskScore2]]&gt;=6,"High",
IF(HR_Data[[#This Row],[RiskScore2]]&gt;=3,"Medium","Low"))</f>
        <v>Low</v>
      </c>
      <c r="AN235">
        <v>80</v>
      </c>
      <c r="AO235">
        <v>1</v>
      </c>
      <c r="AP235">
        <v>32</v>
      </c>
      <c r="AQ235">
        <v>3</v>
      </c>
      <c r="AR235">
        <v>2</v>
      </c>
      <c r="AS235">
        <v>7</v>
      </c>
      <c r="AT235">
        <v>0</v>
      </c>
      <c r="AU235">
        <v>0</v>
      </c>
      <c r="AV235">
        <v>6</v>
      </c>
    </row>
    <row r="236" spans="1:48">
      <c r="A236">
        <v>33</v>
      </c>
      <c r="B236" t="str">
        <f>IF(HR_Data[[#This Row],[Age]]&lt;25,"&lt;25",
IF(HR_Data[[#This Row],[Age]]&lt;35,"25–34",
IF(HR_Data[[#This Row],[Age]]&lt;45,"35–44",
IF(HR_Data[[#This Row],[Age]]&lt;55,"45–54","55+"))))</f>
        <v>25–34</v>
      </c>
      <c r="C236" t="s">
        <v>35</v>
      </c>
      <c r="D236">
        <f>(HR[[#This Row],[OverTimeFlag]]*3+HR[[#This Row],[LowJobSatisFlag]]*5+HR[[#This Row],[LowWLBFlag]]*4+HR[[#This Row],[LowSalaryFlag]]*3+HR[[#This Row],[LowEnviFlag]]*4+HR[[#This Row],[LowProFlag]]*1)</f>
        <v>10</v>
      </c>
      <c r="E236">
        <f>HR_Data[[#This Row],[OvertimeFlag]] + HR_Data[[#This Row],[LowSatisfactionFlag]] + HR_Data[[#This Row],[LowWorkLifeBalanceFlag]]</f>
        <v>2</v>
      </c>
      <c r="F236" t="s">
        <v>36</v>
      </c>
      <c r="G236">
        <v>813</v>
      </c>
      <c r="H236" t="s">
        <v>45</v>
      </c>
      <c r="I236">
        <v>14</v>
      </c>
      <c r="J236" t="str">
        <f>IF(AND(HR_Data[[#This Row],[Attrition]]="Yes",HR_Data[[#This Row],[YearsAtCompany]]&lt;2),"Yes","No")</f>
        <v>No</v>
      </c>
      <c r="K236">
        <v>3</v>
      </c>
      <c r="L236" t="s">
        <v>51</v>
      </c>
      <c r="M236">
        <v>1</v>
      </c>
      <c r="N236">
        <v>325</v>
      </c>
      <c r="P236">
        <v>3</v>
      </c>
      <c r="Q236" t="s">
        <v>46</v>
      </c>
      <c r="R236">
        <v>58</v>
      </c>
      <c r="S236">
        <v>3</v>
      </c>
      <c r="T236">
        <v>1</v>
      </c>
      <c r="U236" t="s">
        <v>50</v>
      </c>
      <c r="V236">
        <v>4</v>
      </c>
      <c r="W236" t="s">
        <v>48</v>
      </c>
      <c r="X236">
        <v>2436</v>
      </c>
      <c r="Y236" t="str">
        <f>IF(AND(HR_Data[[#This Row],[OverTime]]="Yes",HR_Data[[#This Row],[JobSatisfaction]]&lt;=2,HR_Data[[#This Row],[MonthlyIncome]]&lt;AVERAGE(HR_Data[MonthlyIncome])),
"High Risk",
IF(OR(HR_Data[[#This Row],[OverTime]]="Yes",HR_Data[[#This Row],[JobSatisfaction]]&lt;=2),
"Medium Risk",
"Low Risk"))</f>
        <v>Medium Risk</v>
      </c>
      <c r="Z236" t="str">
        <f>IF(HR_Data[[#This Row],[MonthlyIncome]]&lt;3000,"Low",IF(HR_Data[[#This Row],[MonthlyIncome]]&lt;7000,"Medium","High"))</f>
        <v>Low</v>
      </c>
      <c r="AA236" s="5">
        <f>IF(HR_Data[[#This Row],[OverTime]]="Yes",1,0)</f>
        <v>1</v>
      </c>
      <c r="AB236" s="5">
        <f>IF(HR_Data[[#This Row],[JobSatisfaction]]&lt;=2,1,0)</f>
        <v>0</v>
      </c>
      <c r="AC236" s="5">
        <f>IF(HR_Data[[#This Row],[WorkLifeBalance]]&lt;=2,1,0)</f>
        <v>1</v>
      </c>
      <c r="AD236" s="5">
        <f>IF(HR_Data[[#This Row],[MonthlyIncome]]&lt;AVERAGE(HR_Data[MonthlyIncome]),1,0)</f>
        <v>1</v>
      </c>
      <c r="AE236">
        <v>22149</v>
      </c>
      <c r="AF236">
        <v>5</v>
      </c>
      <c r="AG236" t="s">
        <v>42</v>
      </c>
      <c r="AH236" t="s">
        <v>35</v>
      </c>
      <c r="AI236">
        <v>13</v>
      </c>
      <c r="AJ236">
        <v>3</v>
      </c>
      <c r="AK236">
        <v>3</v>
      </c>
      <c r="AL236">
        <f>IF(HR_Data[[#This Row],[OverTime]]="Yes",2,0)
+IF(HR_Data[[#This Row],[WorkLifeBalance]]&lt;=2,2,0)
+IF(HR_Data[[#This Row],[MonthlyIncome]]&lt;5000,2,0)
+IF(HR_Data[[#This Row],[JobSatisfaction]]&lt;=2,1,0)
+IF(HR_Data[[#This Row],[EnvironmentSatisfaction]]&lt;=2,1,0)
+IF(HR_Data[[#This Row],[YearsAtCompany]]&lt;2,2,0)</f>
        <v>6</v>
      </c>
      <c r="AM236" t="str">
        <f>IF(HR_Data[[#This Row],[RiskScore2]]&gt;=6,"High",
IF(HR_Data[[#This Row],[RiskScore2]]&gt;=3,"Medium","Low"))</f>
        <v>High</v>
      </c>
      <c r="AN236">
        <v>80</v>
      </c>
      <c r="AO236">
        <v>1</v>
      </c>
      <c r="AP236">
        <v>8</v>
      </c>
      <c r="AQ236">
        <v>2</v>
      </c>
      <c r="AR236">
        <v>1</v>
      </c>
      <c r="AS236">
        <v>5</v>
      </c>
      <c r="AT236">
        <v>4</v>
      </c>
      <c r="AU236">
        <v>0</v>
      </c>
      <c r="AV236">
        <v>4</v>
      </c>
    </row>
    <row r="237" spans="1:48">
      <c r="A237">
        <v>43</v>
      </c>
      <c r="B237" t="str">
        <f>IF(HR_Data[[#This Row],[Age]]&lt;25,"&lt;25",
IF(HR_Data[[#This Row],[Age]]&lt;35,"25–34",
IF(HR_Data[[#This Row],[Age]]&lt;45,"35–44",
IF(HR_Data[[#This Row],[Age]]&lt;55,"45–54","55+"))))</f>
        <v>35–44</v>
      </c>
      <c r="C237" t="s">
        <v>43</v>
      </c>
      <c r="D237">
        <f>(HR[[#This Row],[OverTimeFlag]]*3+HR[[#This Row],[LowJobSatisFlag]]*5+HR[[#This Row],[LowWLBFlag]]*4+HR[[#This Row],[LowSalaryFlag]]*3+HR[[#This Row],[LowEnviFlag]]*4+HR[[#This Row],[LowProFlag]]*1)</f>
        <v>3</v>
      </c>
      <c r="E237">
        <f>HR_Data[[#This Row],[OvertimeFlag]] + HR_Data[[#This Row],[LowSatisfactionFlag]] + HR_Data[[#This Row],[LowWorkLifeBalanceFlag]]</f>
        <v>1</v>
      </c>
      <c r="F237" t="s">
        <v>36</v>
      </c>
      <c r="G237">
        <v>1034</v>
      </c>
      <c r="H237" t="s">
        <v>37</v>
      </c>
      <c r="I237">
        <v>16</v>
      </c>
      <c r="J237" t="str">
        <f>IF(AND(HR_Data[[#This Row],[Attrition]]="Yes",HR_Data[[#This Row],[YearsAtCompany]]&lt;2),"Yes","No")</f>
        <v>No</v>
      </c>
      <c r="K237">
        <v>3</v>
      </c>
      <c r="L237" t="s">
        <v>59</v>
      </c>
      <c r="M237">
        <v>1</v>
      </c>
      <c r="N237">
        <v>327</v>
      </c>
      <c r="P237">
        <v>4</v>
      </c>
      <c r="Q237" t="s">
        <v>39</v>
      </c>
      <c r="R237">
        <v>80</v>
      </c>
      <c r="S237">
        <v>3</v>
      </c>
      <c r="T237">
        <v>4</v>
      </c>
      <c r="U237" t="s">
        <v>56</v>
      </c>
      <c r="V237">
        <v>4</v>
      </c>
      <c r="W237" t="s">
        <v>48</v>
      </c>
      <c r="X237">
        <v>16064</v>
      </c>
      <c r="Y237" t="str">
        <f>IF(AND(HR_Data[[#This Row],[OverTime]]="Yes",HR_Data[[#This Row],[JobSatisfaction]]&lt;=2,HR_Data[[#This Row],[MonthlyIncome]]&lt;AVERAGE(HR_Data[MonthlyIncome])),
"High Risk",
IF(OR(HR_Data[[#This Row],[OverTime]]="Yes",HR_Data[[#This Row],[JobSatisfaction]]&lt;=2),
"Medium Risk",
"Low Risk"))</f>
        <v>Medium Risk</v>
      </c>
      <c r="Z237" t="str">
        <f>IF(HR_Data[[#This Row],[MonthlyIncome]]&lt;3000,"Low",IF(HR_Data[[#This Row],[MonthlyIncome]]&lt;7000,"Medium","High"))</f>
        <v>High</v>
      </c>
      <c r="AA237" s="5">
        <f>IF(HR_Data[[#This Row],[OverTime]]="Yes",1,0)</f>
        <v>1</v>
      </c>
      <c r="AB237" s="5">
        <f>IF(HR_Data[[#This Row],[JobSatisfaction]]&lt;=2,1,0)</f>
        <v>0</v>
      </c>
      <c r="AC237" s="5">
        <f>IF(HR_Data[[#This Row],[WorkLifeBalance]]&lt;=2,1,0)</f>
        <v>0</v>
      </c>
      <c r="AD237" s="5">
        <f>IF(HR_Data[[#This Row],[MonthlyIncome]]&lt;AVERAGE(HR_Data[MonthlyIncome]),1,0)</f>
        <v>0</v>
      </c>
      <c r="AE237">
        <v>7744</v>
      </c>
      <c r="AF237">
        <v>5</v>
      </c>
      <c r="AG237" t="s">
        <v>42</v>
      </c>
      <c r="AH237" t="s">
        <v>35</v>
      </c>
      <c r="AI237">
        <v>22</v>
      </c>
      <c r="AJ237">
        <v>4</v>
      </c>
      <c r="AK237">
        <v>3</v>
      </c>
      <c r="AL237">
        <f>IF(HR_Data[[#This Row],[OverTime]]="Yes",2,0)
+IF(HR_Data[[#This Row],[WorkLifeBalance]]&lt;=2,2,0)
+IF(HR_Data[[#This Row],[MonthlyIncome]]&lt;5000,2,0)
+IF(HR_Data[[#This Row],[JobSatisfaction]]&lt;=2,1,0)
+IF(HR_Data[[#This Row],[EnvironmentSatisfaction]]&lt;=2,1,0)
+IF(HR_Data[[#This Row],[YearsAtCompany]]&lt;2,2,0)</f>
        <v>2</v>
      </c>
      <c r="AM237" t="str">
        <f>IF(HR_Data[[#This Row],[RiskScore2]]&gt;=6,"High",
IF(HR_Data[[#This Row],[RiskScore2]]&gt;=3,"Medium","Low"))</f>
        <v>Low</v>
      </c>
      <c r="AN237">
        <v>80</v>
      </c>
      <c r="AO237">
        <v>1</v>
      </c>
      <c r="AP237">
        <v>22</v>
      </c>
      <c r="AQ237">
        <v>3</v>
      </c>
      <c r="AR237">
        <v>3</v>
      </c>
      <c r="AS237">
        <v>17</v>
      </c>
      <c r="AT237">
        <v>13</v>
      </c>
      <c r="AU237">
        <v>1</v>
      </c>
      <c r="AV237">
        <v>9</v>
      </c>
    </row>
    <row r="238" spans="1:48">
      <c r="A238">
        <v>33</v>
      </c>
      <c r="B238" t="str">
        <f>IF(HR_Data[[#This Row],[Age]]&lt;25,"&lt;25",
IF(HR_Data[[#This Row],[Age]]&lt;35,"25–34",
IF(HR_Data[[#This Row],[Age]]&lt;45,"35–44",
IF(HR_Data[[#This Row],[Age]]&lt;55,"45–54","55+"))))</f>
        <v>25–34</v>
      </c>
      <c r="C238" t="s">
        <v>35</v>
      </c>
      <c r="D238">
        <f>(HR[[#This Row],[OverTimeFlag]]*3+HR[[#This Row],[LowJobSatisFlag]]*5+HR[[#This Row],[LowWLBFlag]]*4+HR[[#This Row],[LowSalaryFlag]]*3+HR[[#This Row],[LowEnviFlag]]*4+HR[[#This Row],[LowProFlag]]*1)</f>
        <v>12</v>
      </c>
      <c r="E238">
        <f>HR_Data[[#This Row],[OvertimeFlag]] + HR_Data[[#This Row],[LowSatisfactionFlag]] + HR_Data[[#This Row],[LowWorkLifeBalanceFlag]]</f>
        <v>1</v>
      </c>
      <c r="F238" t="s">
        <v>36</v>
      </c>
      <c r="G238">
        <v>465</v>
      </c>
      <c r="H238" t="s">
        <v>45</v>
      </c>
      <c r="I238">
        <v>2</v>
      </c>
      <c r="J238" t="str">
        <f>IF(AND(HR_Data[[#This Row],[Attrition]]="Yes",HR_Data[[#This Row],[YearsAtCompany]]&lt;2),"Yes","No")</f>
        <v>No</v>
      </c>
      <c r="K238">
        <v>2</v>
      </c>
      <c r="L238" t="s">
        <v>38</v>
      </c>
      <c r="M238">
        <v>1</v>
      </c>
      <c r="N238">
        <v>328</v>
      </c>
      <c r="P238">
        <v>1</v>
      </c>
      <c r="Q238" t="s">
        <v>39</v>
      </c>
      <c r="R238">
        <v>39</v>
      </c>
      <c r="S238">
        <v>3</v>
      </c>
      <c r="T238">
        <v>1</v>
      </c>
      <c r="U238" t="s">
        <v>50</v>
      </c>
      <c r="V238">
        <v>1</v>
      </c>
      <c r="W238" t="s">
        <v>48</v>
      </c>
      <c r="X238">
        <v>2707</v>
      </c>
      <c r="Y238" t="str">
        <f>IF(AND(HR_Data[[#This Row],[OverTime]]="Yes",HR_Data[[#This Row],[JobSatisfaction]]&lt;=2,HR_Data[[#This Row],[MonthlyIncome]]&lt;AVERAGE(HR_Data[MonthlyIncome])),
"High Risk",
IF(OR(HR_Data[[#This Row],[OverTime]]="Yes",HR_Data[[#This Row],[JobSatisfaction]]&lt;=2),
"Medium Risk",
"Low Risk"))</f>
        <v>Medium Risk</v>
      </c>
      <c r="Z238" t="str">
        <f>IF(HR_Data[[#This Row],[MonthlyIncome]]&lt;3000,"Low",IF(HR_Data[[#This Row],[MonthlyIncome]]&lt;7000,"Medium","High"))</f>
        <v>Low</v>
      </c>
      <c r="AA238" s="5">
        <f>IF(HR_Data[[#This Row],[OverTime]]="Yes",1,0)</f>
        <v>0</v>
      </c>
      <c r="AB238" s="5">
        <f>IF(HR_Data[[#This Row],[JobSatisfaction]]&lt;=2,1,0)</f>
        <v>1</v>
      </c>
      <c r="AC238" s="5">
        <f>IF(HR_Data[[#This Row],[WorkLifeBalance]]&lt;=2,1,0)</f>
        <v>0</v>
      </c>
      <c r="AD238" s="5">
        <f>IF(HR_Data[[#This Row],[MonthlyIncome]]&lt;AVERAGE(HR_Data[MonthlyIncome]),1,0)</f>
        <v>1</v>
      </c>
      <c r="AE238">
        <v>21509</v>
      </c>
      <c r="AF238">
        <v>7</v>
      </c>
      <c r="AG238" t="s">
        <v>42</v>
      </c>
      <c r="AH238" t="s">
        <v>43</v>
      </c>
      <c r="AI238">
        <v>20</v>
      </c>
      <c r="AJ238">
        <v>4</v>
      </c>
      <c r="AK238">
        <v>1</v>
      </c>
      <c r="AL238">
        <f>IF(HR_Data[[#This Row],[OverTime]]="Yes",2,0)
+IF(HR_Data[[#This Row],[WorkLifeBalance]]&lt;=2,2,0)
+IF(HR_Data[[#This Row],[MonthlyIncome]]&lt;5000,2,0)
+IF(HR_Data[[#This Row],[JobSatisfaction]]&lt;=2,1,0)
+IF(HR_Data[[#This Row],[EnvironmentSatisfaction]]&lt;=2,1,0)
+IF(HR_Data[[#This Row],[YearsAtCompany]]&lt;2,2,0)</f>
        <v>4</v>
      </c>
      <c r="AM238" t="str">
        <f>IF(HR_Data[[#This Row],[RiskScore2]]&gt;=6,"High",
IF(HR_Data[[#This Row],[RiskScore2]]&gt;=3,"Medium","Low"))</f>
        <v>Medium</v>
      </c>
      <c r="AN238">
        <v>80</v>
      </c>
      <c r="AO238">
        <v>0</v>
      </c>
      <c r="AP238">
        <v>13</v>
      </c>
      <c r="AQ238">
        <v>3</v>
      </c>
      <c r="AR238">
        <v>4</v>
      </c>
      <c r="AS238">
        <v>9</v>
      </c>
      <c r="AT238">
        <v>7</v>
      </c>
      <c r="AU238">
        <v>1</v>
      </c>
      <c r="AV238">
        <v>7</v>
      </c>
    </row>
    <row r="239" spans="1:48">
      <c r="A239">
        <v>52</v>
      </c>
      <c r="B239" t="str">
        <f>IF(HR_Data[[#This Row],[Age]]&lt;25,"&lt;25",
IF(HR_Data[[#This Row],[Age]]&lt;35,"25–34",
IF(HR_Data[[#This Row],[Age]]&lt;45,"35–44",
IF(HR_Data[[#This Row],[Age]]&lt;55,"45–54","55+"))))</f>
        <v>45–54</v>
      </c>
      <c r="C239" t="s">
        <v>43</v>
      </c>
      <c r="D239">
        <f>(HR[[#This Row],[OverTimeFlag]]*3+HR[[#This Row],[LowJobSatisFlag]]*5+HR[[#This Row],[LowWLBFlag]]*4+HR[[#This Row],[LowSalaryFlag]]*3+HR[[#This Row],[LowEnviFlag]]*4+HR[[#This Row],[LowProFlag]]*1)</f>
        <v>8</v>
      </c>
      <c r="E239">
        <f>HR_Data[[#This Row],[OvertimeFlag]] + HR_Data[[#This Row],[LowSatisfactionFlag]] + HR_Data[[#This Row],[LowWorkLifeBalanceFlag]]</f>
        <v>1</v>
      </c>
      <c r="F239" t="s">
        <v>55</v>
      </c>
      <c r="G239">
        <v>771</v>
      </c>
      <c r="H239" t="s">
        <v>37</v>
      </c>
      <c r="I239">
        <v>2</v>
      </c>
      <c r="J239" t="str">
        <f>IF(AND(HR_Data[[#This Row],[Attrition]]="Yes",HR_Data[[#This Row],[YearsAtCompany]]&lt;2),"Yes","No")</f>
        <v>No</v>
      </c>
      <c r="K239">
        <v>4</v>
      </c>
      <c r="L239" t="s">
        <v>38</v>
      </c>
      <c r="M239">
        <v>1</v>
      </c>
      <c r="N239">
        <v>329</v>
      </c>
      <c r="P239">
        <v>1</v>
      </c>
      <c r="Q239" t="s">
        <v>46</v>
      </c>
      <c r="R239">
        <v>79</v>
      </c>
      <c r="S239">
        <v>2</v>
      </c>
      <c r="T239">
        <v>5</v>
      </c>
      <c r="U239" t="s">
        <v>56</v>
      </c>
      <c r="V239">
        <v>3</v>
      </c>
      <c r="W239" t="s">
        <v>41</v>
      </c>
      <c r="X239">
        <v>19068</v>
      </c>
      <c r="Y239" t="str">
        <f>IF(AND(HR_Data[[#This Row],[OverTime]]="Yes",HR_Data[[#This Row],[JobSatisfaction]]&lt;=2,HR_Data[[#This Row],[MonthlyIncome]]&lt;AVERAGE(HR_Data[MonthlyIncome])),
"High Risk",
IF(OR(HR_Data[[#This Row],[OverTime]]="Yes",HR_Data[[#This Row],[JobSatisfaction]]&lt;=2),
"Medium Risk",
"Low Risk"))</f>
        <v>Medium Risk</v>
      </c>
      <c r="Z239" t="str">
        <f>IF(HR_Data[[#This Row],[MonthlyIncome]]&lt;3000,"Low",IF(HR_Data[[#This Row],[MonthlyIncome]]&lt;7000,"Medium","High"))</f>
        <v>High</v>
      </c>
      <c r="AA239" s="5">
        <f>IF(HR_Data[[#This Row],[OverTime]]="Yes",1,0)</f>
        <v>1</v>
      </c>
      <c r="AB239" s="5">
        <f>IF(HR_Data[[#This Row],[JobSatisfaction]]&lt;=2,1,0)</f>
        <v>0</v>
      </c>
      <c r="AC239" s="5">
        <f>IF(HR_Data[[#This Row],[WorkLifeBalance]]&lt;=2,1,0)</f>
        <v>0</v>
      </c>
      <c r="AD239" s="5">
        <f>IF(HR_Data[[#This Row],[MonthlyIncome]]&lt;AVERAGE(HR_Data[MonthlyIncome]),1,0)</f>
        <v>0</v>
      </c>
      <c r="AE239">
        <v>21030</v>
      </c>
      <c r="AF239">
        <v>1</v>
      </c>
      <c r="AG239" t="s">
        <v>42</v>
      </c>
      <c r="AH239" t="s">
        <v>35</v>
      </c>
      <c r="AI239">
        <v>18</v>
      </c>
      <c r="AJ239">
        <v>3</v>
      </c>
      <c r="AK239">
        <v>4</v>
      </c>
      <c r="AL239">
        <f>IF(HR_Data[[#This Row],[OverTime]]="Yes",2,0)
+IF(HR_Data[[#This Row],[WorkLifeBalance]]&lt;=2,2,0)
+IF(HR_Data[[#This Row],[MonthlyIncome]]&lt;5000,2,0)
+IF(HR_Data[[#This Row],[JobSatisfaction]]&lt;=2,1,0)
+IF(HR_Data[[#This Row],[EnvironmentSatisfaction]]&lt;=2,1,0)
+IF(HR_Data[[#This Row],[YearsAtCompany]]&lt;2,2,0)</f>
        <v>3</v>
      </c>
      <c r="AM239" t="str">
        <f>IF(HR_Data[[#This Row],[RiskScore2]]&gt;=6,"High",
IF(HR_Data[[#This Row],[RiskScore2]]&gt;=3,"Medium","Low"))</f>
        <v>Medium</v>
      </c>
      <c r="AN239">
        <v>80</v>
      </c>
      <c r="AO239">
        <v>0</v>
      </c>
      <c r="AP239">
        <v>33</v>
      </c>
      <c r="AQ239">
        <v>2</v>
      </c>
      <c r="AR239">
        <v>4</v>
      </c>
      <c r="AS239">
        <v>33</v>
      </c>
      <c r="AT239">
        <v>7</v>
      </c>
      <c r="AU239">
        <v>15</v>
      </c>
      <c r="AV239">
        <v>12</v>
      </c>
    </row>
    <row r="240" spans="1:48">
      <c r="A240">
        <v>32</v>
      </c>
      <c r="B240" t="str">
        <f>IF(HR_Data[[#This Row],[Age]]&lt;25,"&lt;25",
IF(HR_Data[[#This Row],[Age]]&lt;35,"25–34",
IF(HR_Data[[#This Row],[Age]]&lt;45,"35–44",
IF(HR_Data[[#This Row],[Age]]&lt;55,"45–54","55+"))))</f>
        <v>25–34</v>
      </c>
      <c r="C240" t="s">
        <v>43</v>
      </c>
      <c r="D240">
        <f>(HR[[#This Row],[OverTimeFlag]]*3+HR[[#This Row],[LowJobSatisFlag]]*5+HR[[#This Row],[LowWLBFlag]]*4+HR[[#This Row],[LowSalaryFlag]]*3+HR[[#This Row],[LowEnviFlag]]*4+HR[[#This Row],[LowProFlag]]*1)</f>
        <v>8</v>
      </c>
      <c r="E240">
        <f>HR_Data[[#This Row],[OvertimeFlag]] + HR_Data[[#This Row],[LowSatisfactionFlag]] + HR_Data[[#This Row],[LowWorkLifeBalanceFlag]]</f>
        <v>1</v>
      </c>
      <c r="F240" t="s">
        <v>36</v>
      </c>
      <c r="G240">
        <v>1401</v>
      </c>
      <c r="H240" t="s">
        <v>37</v>
      </c>
      <c r="I240">
        <v>4</v>
      </c>
      <c r="J240" t="str">
        <f>IF(AND(HR_Data[[#This Row],[Attrition]]="Yes",HR_Data[[#This Row],[YearsAtCompany]]&lt;2),"Yes","No")</f>
        <v>No</v>
      </c>
      <c r="K240">
        <v>2</v>
      </c>
      <c r="L240" t="s">
        <v>38</v>
      </c>
      <c r="M240">
        <v>1</v>
      </c>
      <c r="N240">
        <v>330</v>
      </c>
      <c r="P240">
        <v>3</v>
      </c>
      <c r="Q240" t="s">
        <v>39</v>
      </c>
      <c r="R240">
        <v>56</v>
      </c>
      <c r="S240">
        <v>3</v>
      </c>
      <c r="T240">
        <v>1</v>
      </c>
      <c r="U240" t="s">
        <v>57</v>
      </c>
      <c r="V240">
        <v>2</v>
      </c>
      <c r="W240" t="s">
        <v>48</v>
      </c>
      <c r="X240">
        <v>3931</v>
      </c>
      <c r="Y240" t="str">
        <f>IF(AND(HR_Data[[#This Row],[OverTime]]="Yes",HR_Data[[#This Row],[JobSatisfaction]]&lt;=2,HR_Data[[#This Row],[MonthlyIncome]]&lt;AVERAGE(HR_Data[MonthlyIncome])),
"High Risk",
IF(OR(HR_Data[[#This Row],[OverTime]]="Yes",HR_Data[[#This Row],[JobSatisfaction]]&lt;=2),
"Medium Risk",
"Low Risk"))</f>
        <v>Medium Risk</v>
      </c>
      <c r="Z240" t="str">
        <f>IF(HR_Data[[#This Row],[MonthlyIncome]]&lt;3000,"Low",IF(HR_Data[[#This Row],[MonthlyIncome]]&lt;7000,"Medium","High"))</f>
        <v>Medium</v>
      </c>
      <c r="AA240" s="5">
        <f>IF(HR_Data[[#This Row],[OverTime]]="Yes",1,0)</f>
        <v>0</v>
      </c>
      <c r="AB240" s="5">
        <f>IF(HR_Data[[#This Row],[JobSatisfaction]]&lt;=2,1,0)</f>
        <v>1</v>
      </c>
      <c r="AC240" s="5">
        <f>IF(HR_Data[[#This Row],[WorkLifeBalance]]&lt;=2,1,0)</f>
        <v>0</v>
      </c>
      <c r="AD240" s="5">
        <f>IF(HR_Data[[#This Row],[MonthlyIncome]]&lt;AVERAGE(HR_Data[MonthlyIncome]),1,0)</f>
        <v>1</v>
      </c>
      <c r="AE240">
        <v>20990</v>
      </c>
      <c r="AF240">
        <v>2</v>
      </c>
      <c r="AG240" t="s">
        <v>42</v>
      </c>
      <c r="AH240" t="s">
        <v>43</v>
      </c>
      <c r="AI240">
        <v>11</v>
      </c>
      <c r="AJ240">
        <v>3</v>
      </c>
      <c r="AK240">
        <v>1</v>
      </c>
      <c r="AL240">
        <f>IF(HR_Data[[#This Row],[OverTime]]="Yes",2,0)
+IF(HR_Data[[#This Row],[WorkLifeBalance]]&lt;=2,2,0)
+IF(HR_Data[[#This Row],[MonthlyIncome]]&lt;5000,2,0)
+IF(HR_Data[[#This Row],[JobSatisfaction]]&lt;=2,1,0)
+IF(HR_Data[[#This Row],[EnvironmentSatisfaction]]&lt;=2,1,0)
+IF(HR_Data[[#This Row],[YearsAtCompany]]&lt;2,2,0)</f>
        <v>3</v>
      </c>
      <c r="AM240" t="str">
        <f>IF(HR_Data[[#This Row],[RiskScore2]]&gt;=6,"High",
IF(HR_Data[[#This Row],[RiskScore2]]&gt;=3,"Medium","Low"))</f>
        <v>Medium</v>
      </c>
      <c r="AN240">
        <v>80</v>
      </c>
      <c r="AO240">
        <v>1</v>
      </c>
      <c r="AP240">
        <v>6</v>
      </c>
      <c r="AQ240">
        <v>5</v>
      </c>
      <c r="AR240">
        <v>3</v>
      </c>
      <c r="AS240">
        <v>4</v>
      </c>
      <c r="AT240">
        <v>3</v>
      </c>
      <c r="AU240">
        <v>1</v>
      </c>
      <c r="AV240">
        <v>2</v>
      </c>
    </row>
    <row r="241" spans="1:48">
      <c r="A241">
        <v>32</v>
      </c>
      <c r="B241" t="str">
        <f>IF(HR_Data[[#This Row],[Age]]&lt;25,"&lt;25",
IF(HR_Data[[#This Row],[Age]]&lt;35,"25–34",
IF(HR_Data[[#This Row],[Age]]&lt;45,"35–44",
IF(HR_Data[[#This Row],[Age]]&lt;55,"45–54","55+"))))</f>
        <v>25–34</v>
      </c>
      <c r="C241" t="s">
        <v>35</v>
      </c>
      <c r="D241">
        <f>(HR[[#This Row],[OverTimeFlag]]*3+HR[[#This Row],[LowJobSatisFlag]]*5+HR[[#This Row],[LowWLBFlag]]*4+HR[[#This Row],[LowSalaryFlag]]*3+HR[[#This Row],[LowEnviFlag]]*4+HR[[#This Row],[LowProFlag]]*1)</f>
        <v>10</v>
      </c>
      <c r="E241">
        <f>HR_Data[[#This Row],[OvertimeFlag]] + HR_Data[[#This Row],[LowSatisfactionFlag]] + HR_Data[[#This Row],[LowWorkLifeBalanceFlag]]</f>
        <v>2</v>
      </c>
      <c r="F241" t="s">
        <v>36</v>
      </c>
      <c r="G241">
        <v>515</v>
      </c>
      <c r="H241" t="s">
        <v>45</v>
      </c>
      <c r="I241">
        <v>1</v>
      </c>
      <c r="J241" t="str">
        <f>IF(AND(HR_Data[[#This Row],[Attrition]]="Yes",HR_Data[[#This Row],[YearsAtCompany]]&lt;2),"Yes","No")</f>
        <v>No</v>
      </c>
      <c r="K241">
        <v>3</v>
      </c>
      <c r="L241" t="s">
        <v>38</v>
      </c>
      <c r="M241">
        <v>1</v>
      </c>
      <c r="N241">
        <v>331</v>
      </c>
      <c r="P241">
        <v>4</v>
      </c>
      <c r="Q241" t="s">
        <v>46</v>
      </c>
      <c r="R241">
        <v>62</v>
      </c>
      <c r="S241">
        <v>2</v>
      </c>
      <c r="T241">
        <v>1</v>
      </c>
      <c r="U241" t="s">
        <v>50</v>
      </c>
      <c r="V241">
        <v>3</v>
      </c>
      <c r="W241" t="s">
        <v>41</v>
      </c>
      <c r="X241">
        <v>3730</v>
      </c>
      <c r="Y241" t="str">
        <f>IF(AND(HR_Data[[#This Row],[OverTime]]="Yes",HR_Data[[#This Row],[JobSatisfaction]]&lt;=2,HR_Data[[#This Row],[MonthlyIncome]]&lt;AVERAGE(HR_Data[MonthlyIncome])),
"High Risk",
IF(OR(HR_Data[[#This Row],[OverTime]]="Yes",HR_Data[[#This Row],[JobSatisfaction]]&lt;=2),
"Medium Risk",
"Low Risk"))</f>
        <v>Medium Risk</v>
      </c>
      <c r="Z241" t="str">
        <f>IF(HR_Data[[#This Row],[MonthlyIncome]]&lt;3000,"Low",IF(HR_Data[[#This Row],[MonthlyIncome]]&lt;7000,"Medium","High"))</f>
        <v>Medium</v>
      </c>
      <c r="AA241" s="5">
        <f>IF(HR_Data[[#This Row],[OverTime]]="Yes",1,0)</f>
        <v>1</v>
      </c>
      <c r="AB241" s="5">
        <f>IF(HR_Data[[#This Row],[JobSatisfaction]]&lt;=2,1,0)</f>
        <v>0</v>
      </c>
      <c r="AC241" s="5">
        <f>IF(HR_Data[[#This Row],[WorkLifeBalance]]&lt;=2,1,0)</f>
        <v>1</v>
      </c>
      <c r="AD241" s="5">
        <f>IF(HR_Data[[#This Row],[MonthlyIncome]]&lt;AVERAGE(HR_Data[MonthlyIncome]),1,0)</f>
        <v>1</v>
      </c>
      <c r="AE241">
        <v>9571</v>
      </c>
      <c r="AF241">
        <v>0</v>
      </c>
      <c r="AG241" t="s">
        <v>42</v>
      </c>
      <c r="AH241" t="s">
        <v>35</v>
      </c>
      <c r="AI241">
        <v>14</v>
      </c>
      <c r="AJ241">
        <v>3</v>
      </c>
      <c r="AK241">
        <v>4</v>
      </c>
      <c r="AL241">
        <f>IF(HR_Data[[#This Row],[OverTime]]="Yes",2,0)
+IF(HR_Data[[#This Row],[WorkLifeBalance]]&lt;=2,2,0)
+IF(HR_Data[[#This Row],[MonthlyIncome]]&lt;5000,2,0)
+IF(HR_Data[[#This Row],[JobSatisfaction]]&lt;=2,1,0)
+IF(HR_Data[[#This Row],[EnvironmentSatisfaction]]&lt;=2,1,0)
+IF(HR_Data[[#This Row],[YearsAtCompany]]&lt;2,2,0)</f>
        <v>6</v>
      </c>
      <c r="AM241" t="str">
        <f>IF(HR_Data[[#This Row],[RiskScore2]]&gt;=6,"High",
IF(HR_Data[[#This Row],[RiskScore2]]&gt;=3,"Medium","Low"))</f>
        <v>High</v>
      </c>
      <c r="AN241">
        <v>80</v>
      </c>
      <c r="AO241">
        <v>0</v>
      </c>
      <c r="AP241">
        <v>4</v>
      </c>
      <c r="AQ241">
        <v>2</v>
      </c>
      <c r="AR241">
        <v>1</v>
      </c>
      <c r="AS241">
        <v>3</v>
      </c>
      <c r="AT241">
        <v>2</v>
      </c>
      <c r="AU241">
        <v>1</v>
      </c>
      <c r="AV241">
        <v>2</v>
      </c>
    </row>
    <row r="242" spans="1:48">
      <c r="A242">
        <v>39</v>
      </c>
      <c r="B242" t="str">
        <f>IF(HR_Data[[#This Row],[Age]]&lt;25,"&lt;25",
IF(HR_Data[[#This Row],[Age]]&lt;35,"25–34",
IF(HR_Data[[#This Row],[Age]]&lt;45,"35–44",
IF(HR_Data[[#This Row],[Age]]&lt;55,"45–54","55+"))))</f>
        <v>35–44</v>
      </c>
      <c r="C242" t="s">
        <v>43</v>
      </c>
      <c r="D242">
        <f>(HR[[#This Row],[OverTimeFlag]]*3+HR[[#This Row],[LowJobSatisFlag]]*5+HR[[#This Row],[LowWLBFlag]]*4+HR[[#This Row],[LowSalaryFlag]]*3+HR[[#This Row],[LowEnviFlag]]*4+HR[[#This Row],[LowProFlag]]*1)</f>
        <v>3</v>
      </c>
      <c r="E242">
        <f>HR_Data[[#This Row],[OvertimeFlag]] + HR_Data[[#This Row],[LowSatisfactionFlag]] + HR_Data[[#This Row],[LowWorkLifeBalanceFlag]]</f>
        <v>0</v>
      </c>
      <c r="F242" t="s">
        <v>36</v>
      </c>
      <c r="G242">
        <v>1431</v>
      </c>
      <c r="H242" t="s">
        <v>45</v>
      </c>
      <c r="I242">
        <v>1</v>
      </c>
      <c r="J242" t="str">
        <f>IF(AND(HR_Data[[#This Row],[Attrition]]="Yes",HR_Data[[#This Row],[YearsAtCompany]]&lt;2),"Yes","No")</f>
        <v>No</v>
      </c>
      <c r="K242">
        <v>4</v>
      </c>
      <c r="L242" t="s">
        <v>51</v>
      </c>
      <c r="M242">
        <v>1</v>
      </c>
      <c r="N242">
        <v>332</v>
      </c>
      <c r="P242">
        <v>3</v>
      </c>
      <c r="Q242" t="s">
        <v>39</v>
      </c>
      <c r="R242">
        <v>96</v>
      </c>
      <c r="S242">
        <v>3</v>
      </c>
      <c r="T242">
        <v>1</v>
      </c>
      <c r="U242" t="s">
        <v>50</v>
      </c>
      <c r="V242">
        <v>3</v>
      </c>
      <c r="W242" t="s">
        <v>52</v>
      </c>
      <c r="X242">
        <v>2232</v>
      </c>
      <c r="Y242" t="str">
        <f>IF(AND(HR_Data[[#This Row],[OverTime]]="Yes",HR_Data[[#This Row],[JobSatisfaction]]&lt;=2,HR_Data[[#This Row],[MonthlyIncome]]&lt;AVERAGE(HR_Data[MonthlyIncome])),
"High Risk",
IF(OR(HR_Data[[#This Row],[OverTime]]="Yes",HR_Data[[#This Row],[JobSatisfaction]]&lt;=2),
"Medium Risk",
"Low Risk"))</f>
        <v>Low Risk</v>
      </c>
      <c r="Z242" t="str">
        <f>IF(HR_Data[[#This Row],[MonthlyIncome]]&lt;3000,"Low",IF(HR_Data[[#This Row],[MonthlyIncome]]&lt;7000,"Medium","High"))</f>
        <v>Low</v>
      </c>
      <c r="AA242" s="5">
        <f>IF(HR_Data[[#This Row],[OverTime]]="Yes",1,0)</f>
        <v>0</v>
      </c>
      <c r="AB242" s="5">
        <f>IF(HR_Data[[#This Row],[JobSatisfaction]]&lt;=2,1,0)</f>
        <v>0</v>
      </c>
      <c r="AC242" s="5">
        <f>IF(HR_Data[[#This Row],[WorkLifeBalance]]&lt;=2,1,0)</f>
        <v>0</v>
      </c>
      <c r="AD242" s="5">
        <f>IF(HR_Data[[#This Row],[MonthlyIncome]]&lt;AVERAGE(HR_Data[MonthlyIncome]),1,0)</f>
        <v>1</v>
      </c>
      <c r="AE242">
        <v>15417</v>
      </c>
      <c r="AF242">
        <v>7</v>
      </c>
      <c r="AG242" t="s">
        <v>42</v>
      </c>
      <c r="AH242" t="s">
        <v>43</v>
      </c>
      <c r="AI242">
        <v>14</v>
      </c>
      <c r="AJ242">
        <v>3</v>
      </c>
      <c r="AK242">
        <v>3</v>
      </c>
      <c r="AL242">
        <f>IF(HR_Data[[#This Row],[OverTime]]="Yes",2,0)
+IF(HR_Data[[#This Row],[WorkLifeBalance]]&lt;=2,2,0)
+IF(HR_Data[[#This Row],[MonthlyIncome]]&lt;5000,2,0)
+IF(HR_Data[[#This Row],[JobSatisfaction]]&lt;=2,1,0)
+IF(HR_Data[[#This Row],[EnvironmentSatisfaction]]&lt;=2,1,0)
+IF(HR_Data[[#This Row],[YearsAtCompany]]&lt;2,2,0)</f>
        <v>2</v>
      </c>
      <c r="AM242" t="str">
        <f>IF(HR_Data[[#This Row],[RiskScore2]]&gt;=6,"High",
IF(HR_Data[[#This Row],[RiskScore2]]&gt;=3,"Medium","Low"))</f>
        <v>Low</v>
      </c>
      <c r="AN242">
        <v>80</v>
      </c>
      <c r="AO242">
        <v>3</v>
      </c>
      <c r="AP242">
        <v>7</v>
      </c>
      <c r="AQ242">
        <v>1</v>
      </c>
      <c r="AR242">
        <v>3</v>
      </c>
      <c r="AS242">
        <v>3</v>
      </c>
      <c r="AT242">
        <v>2</v>
      </c>
      <c r="AU242">
        <v>1</v>
      </c>
      <c r="AV242">
        <v>2</v>
      </c>
    </row>
    <row r="243" spans="1:48">
      <c r="A243">
        <v>32</v>
      </c>
      <c r="B243" t="str">
        <f>IF(HR_Data[[#This Row],[Age]]&lt;25,"&lt;25",
IF(HR_Data[[#This Row],[Age]]&lt;35,"25–34",
IF(HR_Data[[#This Row],[Age]]&lt;45,"35–44",
IF(HR_Data[[#This Row],[Age]]&lt;55,"45–54","55+"))))</f>
        <v>25–34</v>
      </c>
      <c r="C243" t="s">
        <v>43</v>
      </c>
      <c r="D243">
        <f>(HR[[#This Row],[OverTimeFlag]]*3+HR[[#This Row],[LowJobSatisFlag]]*5+HR[[#This Row],[LowWLBFlag]]*4+HR[[#This Row],[LowSalaryFlag]]*3+HR[[#This Row],[LowEnviFlag]]*4+HR[[#This Row],[LowProFlag]]*1)</f>
        <v>3</v>
      </c>
      <c r="E243">
        <f>HR_Data[[#This Row],[OvertimeFlag]] + HR_Data[[#This Row],[LowSatisfactionFlag]] + HR_Data[[#This Row],[LowWorkLifeBalanceFlag]]</f>
        <v>0</v>
      </c>
      <c r="F243" t="s">
        <v>55</v>
      </c>
      <c r="G243">
        <v>976</v>
      </c>
      <c r="H243" t="s">
        <v>37</v>
      </c>
      <c r="I243">
        <v>26</v>
      </c>
      <c r="J243" t="str">
        <f>IF(AND(HR_Data[[#This Row],[Attrition]]="Yes",HR_Data[[#This Row],[YearsAtCompany]]&lt;2),"Yes","No")</f>
        <v>No</v>
      </c>
      <c r="K243">
        <v>4</v>
      </c>
      <c r="L243" t="s">
        <v>59</v>
      </c>
      <c r="M243">
        <v>1</v>
      </c>
      <c r="N243">
        <v>333</v>
      </c>
      <c r="P243">
        <v>3</v>
      </c>
      <c r="Q243" t="s">
        <v>46</v>
      </c>
      <c r="R243">
        <v>100</v>
      </c>
      <c r="S243">
        <v>3</v>
      </c>
      <c r="T243">
        <v>2</v>
      </c>
      <c r="U243" t="s">
        <v>40</v>
      </c>
      <c r="V243">
        <v>4</v>
      </c>
      <c r="W243" t="s">
        <v>48</v>
      </c>
      <c r="X243">
        <v>4465</v>
      </c>
      <c r="Y243" t="str">
        <f>IF(AND(HR_Data[[#This Row],[OverTime]]="Yes",HR_Data[[#This Row],[JobSatisfaction]]&lt;=2,HR_Data[[#This Row],[MonthlyIncome]]&lt;AVERAGE(HR_Data[MonthlyIncome])),
"High Risk",
IF(OR(HR_Data[[#This Row],[OverTime]]="Yes",HR_Data[[#This Row],[JobSatisfaction]]&lt;=2),
"Medium Risk",
"Low Risk"))</f>
        <v>Low Risk</v>
      </c>
      <c r="Z243" t="str">
        <f>IF(HR_Data[[#This Row],[MonthlyIncome]]&lt;3000,"Low",IF(HR_Data[[#This Row],[MonthlyIncome]]&lt;7000,"Medium","High"))</f>
        <v>Medium</v>
      </c>
      <c r="AA243" s="5">
        <f>IF(HR_Data[[#This Row],[OverTime]]="Yes",1,0)</f>
        <v>0</v>
      </c>
      <c r="AB243" s="5">
        <f>IF(HR_Data[[#This Row],[JobSatisfaction]]&lt;=2,1,0)</f>
        <v>0</v>
      </c>
      <c r="AC243" s="5">
        <f>IF(HR_Data[[#This Row],[WorkLifeBalance]]&lt;=2,1,0)</f>
        <v>0</v>
      </c>
      <c r="AD243" s="5">
        <f>IF(HR_Data[[#This Row],[MonthlyIncome]]&lt;AVERAGE(HR_Data[MonthlyIncome]),1,0)</f>
        <v>1</v>
      </c>
      <c r="AE243">
        <v>12069</v>
      </c>
      <c r="AF243">
        <v>0</v>
      </c>
      <c r="AG243" t="s">
        <v>42</v>
      </c>
      <c r="AH243" t="s">
        <v>43</v>
      </c>
      <c r="AI243">
        <v>18</v>
      </c>
      <c r="AJ243">
        <v>3</v>
      </c>
      <c r="AK243">
        <v>1</v>
      </c>
      <c r="AL243">
        <f>IF(HR_Data[[#This Row],[OverTime]]="Yes",2,0)
+IF(HR_Data[[#This Row],[WorkLifeBalance]]&lt;=2,2,0)
+IF(HR_Data[[#This Row],[MonthlyIncome]]&lt;5000,2,0)
+IF(HR_Data[[#This Row],[JobSatisfaction]]&lt;=2,1,0)
+IF(HR_Data[[#This Row],[EnvironmentSatisfaction]]&lt;=2,1,0)
+IF(HR_Data[[#This Row],[YearsAtCompany]]&lt;2,2,0)</f>
        <v>2</v>
      </c>
      <c r="AM243" t="str">
        <f>IF(HR_Data[[#This Row],[RiskScore2]]&gt;=6,"High",
IF(HR_Data[[#This Row],[RiskScore2]]&gt;=3,"Medium","Low"))</f>
        <v>Low</v>
      </c>
      <c r="AN243">
        <v>80</v>
      </c>
      <c r="AO243">
        <v>0</v>
      </c>
      <c r="AP243">
        <v>4</v>
      </c>
      <c r="AQ243">
        <v>2</v>
      </c>
      <c r="AR243">
        <v>3</v>
      </c>
      <c r="AS243">
        <v>3</v>
      </c>
      <c r="AT243">
        <v>2</v>
      </c>
      <c r="AU243">
        <v>2</v>
      </c>
      <c r="AV243">
        <v>2</v>
      </c>
    </row>
    <row r="244" spans="1:48">
      <c r="A244">
        <v>41</v>
      </c>
      <c r="B244" t="str">
        <f>IF(HR_Data[[#This Row],[Age]]&lt;25,"&lt;25",
IF(HR_Data[[#This Row],[Age]]&lt;35,"25–34",
IF(HR_Data[[#This Row],[Age]]&lt;45,"35–44",
IF(HR_Data[[#This Row],[Age]]&lt;55,"45–54","55+"))))</f>
        <v>35–44</v>
      </c>
      <c r="C244" t="s">
        <v>43</v>
      </c>
      <c r="D244">
        <f>(HR[[#This Row],[OverTimeFlag]]*3+HR[[#This Row],[LowJobSatisFlag]]*5+HR[[#This Row],[LowWLBFlag]]*4+HR[[#This Row],[LowSalaryFlag]]*3+HR[[#This Row],[LowEnviFlag]]*4+HR[[#This Row],[LowProFlag]]*1)</f>
        <v>12</v>
      </c>
      <c r="E244">
        <f>HR_Data[[#This Row],[OvertimeFlag]] + HR_Data[[#This Row],[LowSatisfactionFlag]] + HR_Data[[#This Row],[LowWorkLifeBalanceFlag]]</f>
        <v>2</v>
      </c>
      <c r="F244" t="s">
        <v>36</v>
      </c>
      <c r="G244">
        <v>1411</v>
      </c>
      <c r="H244" t="s">
        <v>45</v>
      </c>
      <c r="I244">
        <v>19</v>
      </c>
      <c r="J244" t="str">
        <f>IF(AND(HR_Data[[#This Row],[Attrition]]="Yes",HR_Data[[#This Row],[YearsAtCompany]]&lt;2),"Yes","No")</f>
        <v>No</v>
      </c>
      <c r="K244">
        <v>2</v>
      </c>
      <c r="L244" t="s">
        <v>38</v>
      </c>
      <c r="M244">
        <v>1</v>
      </c>
      <c r="N244">
        <v>334</v>
      </c>
      <c r="P244">
        <v>3</v>
      </c>
      <c r="Q244" t="s">
        <v>46</v>
      </c>
      <c r="R244">
        <v>36</v>
      </c>
      <c r="S244">
        <v>3</v>
      </c>
      <c r="T244">
        <v>2</v>
      </c>
      <c r="U244" t="s">
        <v>47</v>
      </c>
      <c r="V244">
        <v>1</v>
      </c>
      <c r="W244" t="s">
        <v>52</v>
      </c>
      <c r="X244">
        <v>3072</v>
      </c>
      <c r="Y244" t="str">
        <f>IF(AND(HR_Data[[#This Row],[OverTime]]="Yes",HR_Data[[#This Row],[JobSatisfaction]]&lt;=2,HR_Data[[#This Row],[MonthlyIncome]]&lt;AVERAGE(HR_Data[MonthlyIncome])),
"High Risk",
IF(OR(HR_Data[[#This Row],[OverTime]]="Yes",HR_Data[[#This Row],[JobSatisfaction]]&lt;=2),
"Medium Risk",
"Low Risk"))</f>
        <v>Medium Risk</v>
      </c>
      <c r="Z244" t="str">
        <f>IF(HR_Data[[#This Row],[MonthlyIncome]]&lt;3000,"Low",IF(HR_Data[[#This Row],[MonthlyIncome]]&lt;7000,"Medium","High"))</f>
        <v>Medium</v>
      </c>
      <c r="AA244" s="5">
        <f>IF(HR_Data[[#This Row],[OverTime]]="Yes",1,0)</f>
        <v>0</v>
      </c>
      <c r="AB244" s="5">
        <f>IF(HR_Data[[#This Row],[JobSatisfaction]]&lt;=2,1,0)</f>
        <v>1</v>
      </c>
      <c r="AC244" s="5">
        <f>IF(HR_Data[[#This Row],[WorkLifeBalance]]&lt;=2,1,0)</f>
        <v>1</v>
      </c>
      <c r="AD244" s="5">
        <f>IF(HR_Data[[#This Row],[MonthlyIncome]]&lt;AVERAGE(HR_Data[MonthlyIncome]),1,0)</f>
        <v>1</v>
      </c>
      <c r="AE244">
        <v>19877</v>
      </c>
      <c r="AF244">
        <v>2</v>
      </c>
      <c r="AG244" t="s">
        <v>42</v>
      </c>
      <c r="AH244" t="s">
        <v>43</v>
      </c>
      <c r="AI244">
        <v>16</v>
      </c>
      <c r="AJ244">
        <v>3</v>
      </c>
      <c r="AK244">
        <v>1</v>
      </c>
      <c r="AL244">
        <f>IF(HR_Data[[#This Row],[OverTime]]="Yes",2,0)
+IF(HR_Data[[#This Row],[WorkLifeBalance]]&lt;=2,2,0)
+IF(HR_Data[[#This Row],[MonthlyIncome]]&lt;5000,2,0)
+IF(HR_Data[[#This Row],[JobSatisfaction]]&lt;=2,1,0)
+IF(HR_Data[[#This Row],[EnvironmentSatisfaction]]&lt;=2,1,0)
+IF(HR_Data[[#This Row],[YearsAtCompany]]&lt;2,2,0)</f>
        <v>7</v>
      </c>
      <c r="AM244" t="str">
        <f>IF(HR_Data[[#This Row],[RiskScore2]]&gt;=6,"High",
IF(HR_Data[[#This Row],[RiskScore2]]&gt;=3,"Medium","Low"))</f>
        <v>High</v>
      </c>
      <c r="AN244">
        <v>80</v>
      </c>
      <c r="AO244">
        <v>2</v>
      </c>
      <c r="AP244">
        <v>17</v>
      </c>
      <c r="AQ244">
        <v>2</v>
      </c>
      <c r="AR244">
        <v>2</v>
      </c>
      <c r="AS244">
        <v>1</v>
      </c>
      <c r="AT244">
        <v>0</v>
      </c>
      <c r="AU244">
        <v>0</v>
      </c>
      <c r="AV244">
        <v>0</v>
      </c>
    </row>
    <row r="245" spans="1:48">
      <c r="A245">
        <v>40</v>
      </c>
      <c r="B245" t="str">
        <f>IF(HR_Data[[#This Row],[Age]]&lt;25,"&lt;25",
IF(HR_Data[[#This Row],[Age]]&lt;35,"25–34",
IF(HR_Data[[#This Row],[Age]]&lt;45,"35–44",
IF(HR_Data[[#This Row],[Age]]&lt;55,"45–54","55+"))))</f>
        <v>35–44</v>
      </c>
      <c r="C245" t="s">
        <v>43</v>
      </c>
      <c r="D245">
        <f>(HR[[#This Row],[OverTimeFlag]]*3+HR[[#This Row],[LowJobSatisFlag]]*5+HR[[#This Row],[LowWLBFlag]]*4+HR[[#This Row],[LowSalaryFlag]]*3+HR[[#This Row],[LowEnviFlag]]*4+HR[[#This Row],[LowProFlag]]*1)</f>
        <v>7</v>
      </c>
      <c r="E245">
        <f>HR_Data[[#This Row],[OvertimeFlag]] + HR_Data[[#This Row],[LowSatisfactionFlag]] + HR_Data[[#This Row],[LowWorkLifeBalanceFlag]]</f>
        <v>0</v>
      </c>
      <c r="F245" t="s">
        <v>36</v>
      </c>
      <c r="G245">
        <v>1300</v>
      </c>
      <c r="H245" t="s">
        <v>45</v>
      </c>
      <c r="I245">
        <v>24</v>
      </c>
      <c r="J245" t="str">
        <f>IF(AND(HR_Data[[#This Row],[Attrition]]="Yes",HR_Data[[#This Row],[YearsAtCompany]]&lt;2),"Yes","No")</f>
        <v>No</v>
      </c>
      <c r="K245">
        <v>2</v>
      </c>
      <c r="L245" t="s">
        <v>60</v>
      </c>
      <c r="M245">
        <v>1</v>
      </c>
      <c r="N245">
        <v>335</v>
      </c>
      <c r="P245">
        <v>1</v>
      </c>
      <c r="Q245" t="s">
        <v>46</v>
      </c>
      <c r="R245">
        <v>62</v>
      </c>
      <c r="S245">
        <v>3</v>
      </c>
      <c r="T245">
        <v>2</v>
      </c>
      <c r="U245" t="s">
        <v>47</v>
      </c>
      <c r="V245">
        <v>4</v>
      </c>
      <c r="W245" t="s">
        <v>52</v>
      </c>
      <c r="X245">
        <v>3319</v>
      </c>
      <c r="Y245" t="str">
        <f>IF(AND(HR_Data[[#This Row],[OverTime]]="Yes",HR_Data[[#This Row],[JobSatisfaction]]&lt;=2,HR_Data[[#This Row],[MonthlyIncome]]&lt;AVERAGE(HR_Data[MonthlyIncome])),
"High Risk",
IF(OR(HR_Data[[#This Row],[OverTime]]="Yes",HR_Data[[#This Row],[JobSatisfaction]]&lt;=2),
"Medium Risk",
"Low Risk"))</f>
        <v>Low Risk</v>
      </c>
      <c r="Z245" t="str">
        <f>IF(HR_Data[[#This Row],[MonthlyIncome]]&lt;3000,"Low",IF(HR_Data[[#This Row],[MonthlyIncome]]&lt;7000,"Medium","High"))</f>
        <v>Medium</v>
      </c>
      <c r="AA245" s="5">
        <f>IF(HR_Data[[#This Row],[OverTime]]="Yes",1,0)</f>
        <v>0</v>
      </c>
      <c r="AB245" s="5">
        <f>IF(HR_Data[[#This Row],[JobSatisfaction]]&lt;=2,1,0)</f>
        <v>0</v>
      </c>
      <c r="AC245" s="5">
        <f>IF(HR_Data[[#This Row],[WorkLifeBalance]]&lt;=2,1,0)</f>
        <v>0</v>
      </c>
      <c r="AD245" s="5">
        <f>IF(HR_Data[[#This Row],[MonthlyIncome]]&lt;AVERAGE(HR_Data[MonthlyIncome]),1,0)</f>
        <v>1</v>
      </c>
      <c r="AE245">
        <v>24447</v>
      </c>
      <c r="AF245">
        <v>1</v>
      </c>
      <c r="AG245" t="s">
        <v>42</v>
      </c>
      <c r="AH245" t="s">
        <v>43</v>
      </c>
      <c r="AI245">
        <v>17</v>
      </c>
      <c r="AJ245">
        <v>3</v>
      </c>
      <c r="AK245">
        <v>1</v>
      </c>
      <c r="AL245">
        <f>IF(HR_Data[[#This Row],[OverTime]]="Yes",2,0)
+IF(HR_Data[[#This Row],[WorkLifeBalance]]&lt;=2,2,0)
+IF(HR_Data[[#This Row],[MonthlyIncome]]&lt;5000,2,0)
+IF(HR_Data[[#This Row],[JobSatisfaction]]&lt;=2,1,0)
+IF(HR_Data[[#This Row],[EnvironmentSatisfaction]]&lt;=2,1,0)
+IF(HR_Data[[#This Row],[YearsAtCompany]]&lt;2,2,0)</f>
        <v>3</v>
      </c>
      <c r="AM245" t="str">
        <f>IF(HR_Data[[#This Row],[RiskScore2]]&gt;=6,"High",
IF(HR_Data[[#This Row],[RiskScore2]]&gt;=3,"Medium","Low"))</f>
        <v>Medium</v>
      </c>
      <c r="AN245">
        <v>80</v>
      </c>
      <c r="AO245">
        <v>2</v>
      </c>
      <c r="AP245">
        <v>9</v>
      </c>
      <c r="AQ245">
        <v>3</v>
      </c>
      <c r="AR245">
        <v>3</v>
      </c>
      <c r="AS245">
        <v>9</v>
      </c>
      <c r="AT245">
        <v>8</v>
      </c>
      <c r="AU245">
        <v>4</v>
      </c>
      <c r="AV245">
        <v>7</v>
      </c>
    </row>
    <row r="246" spans="1:48">
      <c r="A246">
        <v>45</v>
      </c>
      <c r="B246" t="str">
        <f>IF(HR_Data[[#This Row],[Age]]&lt;25,"&lt;25",
IF(HR_Data[[#This Row],[Age]]&lt;35,"25–34",
IF(HR_Data[[#This Row],[Age]]&lt;45,"35–44",
IF(HR_Data[[#This Row],[Age]]&lt;55,"45–54","55+"))))</f>
        <v>45–54</v>
      </c>
      <c r="C246" t="s">
        <v>43</v>
      </c>
      <c r="D246">
        <f>(HR[[#This Row],[OverTimeFlag]]*3+HR[[#This Row],[LowJobSatisFlag]]*5+HR[[#This Row],[LowWLBFlag]]*4+HR[[#This Row],[LowSalaryFlag]]*3+HR[[#This Row],[LowEnviFlag]]*4+HR[[#This Row],[LowProFlag]]*1)</f>
        <v>0</v>
      </c>
      <c r="E246">
        <f>HR_Data[[#This Row],[OvertimeFlag]] + HR_Data[[#This Row],[LowSatisfactionFlag]] + HR_Data[[#This Row],[LowWorkLifeBalanceFlag]]</f>
        <v>0</v>
      </c>
      <c r="F246" t="s">
        <v>36</v>
      </c>
      <c r="G246">
        <v>252</v>
      </c>
      <c r="H246" t="s">
        <v>45</v>
      </c>
      <c r="I246">
        <v>1</v>
      </c>
      <c r="J246" t="str">
        <f>IF(AND(HR_Data[[#This Row],[Attrition]]="Yes",HR_Data[[#This Row],[YearsAtCompany]]&lt;2),"Yes","No")</f>
        <v>No</v>
      </c>
      <c r="K246">
        <v>3</v>
      </c>
      <c r="L246" t="s">
        <v>49</v>
      </c>
      <c r="M246">
        <v>1</v>
      </c>
      <c r="N246">
        <v>336</v>
      </c>
      <c r="P246">
        <v>3</v>
      </c>
      <c r="Q246" t="s">
        <v>46</v>
      </c>
      <c r="R246">
        <v>70</v>
      </c>
      <c r="S246">
        <v>4</v>
      </c>
      <c r="T246">
        <v>5</v>
      </c>
      <c r="U246" t="s">
        <v>56</v>
      </c>
      <c r="V246">
        <v>4</v>
      </c>
      <c r="W246" t="s">
        <v>48</v>
      </c>
      <c r="X246">
        <v>19202</v>
      </c>
      <c r="Y246" t="str">
        <f>IF(AND(HR_Data[[#This Row],[OverTime]]="Yes",HR_Data[[#This Row],[JobSatisfaction]]&lt;=2,HR_Data[[#This Row],[MonthlyIncome]]&lt;AVERAGE(HR_Data[MonthlyIncome])),
"High Risk",
IF(OR(HR_Data[[#This Row],[OverTime]]="Yes",HR_Data[[#This Row],[JobSatisfaction]]&lt;=2),
"Medium Risk",
"Low Risk"))</f>
        <v>Low Risk</v>
      </c>
      <c r="Z246" t="str">
        <f>IF(HR_Data[[#This Row],[MonthlyIncome]]&lt;3000,"Low",IF(HR_Data[[#This Row],[MonthlyIncome]]&lt;7000,"Medium","High"))</f>
        <v>High</v>
      </c>
      <c r="AA246" s="5">
        <f>IF(HR_Data[[#This Row],[OverTime]]="Yes",1,0)</f>
        <v>0</v>
      </c>
      <c r="AB246" s="5">
        <f>IF(HR_Data[[#This Row],[JobSatisfaction]]&lt;=2,1,0)</f>
        <v>0</v>
      </c>
      <c r="AC246" s="5">
        <f>IF(HR_Data[[#This Row],[WorkLifeBalance]]&lt;=2,1,0)</f>
        <v>0</v>
      </c>
      <c r="AD246" s="5">
        <f>IF(HR_Data[[#This Row],[MonthlyIncome]]&lt;AVERAGE(HR_Data[MonthlyIncome]),1,0)</f>
        <v>0</v>
      </c>
      <c r="AE246">
        <v>15970</v>
      </c>
      <c r="AF246">
        <v>0</v>
      </c>
      <c r="AG246" t="s">
        <v>42</v>
      </c>
      <c r="AH246" t="s">
        <v>43</v>
      </c>
      <c r="AI246">
        <v>11</v>
      </c>
      <c r="AJ246">
        <v>3</v>
      </c>
      <c r="AK246">
        <v>3</v>
      </c>
      <c r="AL246">
        <f>IF(HR_Data[[#This Row],[OverTime]]="Yes",2,0)
+IF(HR_Data[[#This Row],[WorkLifeBalance]]&lt;=2,2,0)
+IF(HR_Data[[#This Row],[MonthlyIncome]]&lt;5000,2,0)
+IF(HR_Data[[#This Row],[JobSatisfaction]]&lt;=2,1,0)
+IF(HR_Data[[#This Row],[EnvironmentSatisfaction]]&lt;=2,1,0)
+IF(HR_Data[[#This Row],[YearsAtCompany]]&lt;2,2,0)</f>
        <v>0</v>
      </c>
      <c r="AM246" t="str">
        <f>IF(HR_Data[[#This Row],[RiskScore2]]&gt;=6,"High",
IF(HR_Data[[#This Row],[RiskScore2]]&gt;=3,"Medium","Low"))</f>
        <v>Low</v>
      </c>
      <c r="AN246">
        <v>80</v>
      </c>
      <c r="AO246">
        <v>1</v>
      </c>
      <c r="AP246">
        <v>25</v>
      </c>
      <c r="AQ246">
        <v>2</v>
      </c>
      <c r="AR246">
        <v>3</v>
      </c>
      <c r="AS246">
        <v>24</v>
      </c>
      <c r="AT246">
        <v>0</v>
      </c>
      <c r="AU246">
        <v>1</v>
      </c>
      <c r="AV246">
        <v>7</v>
      </c>
    </row>
    <row r="247" spans="1:48">
      <c r="A247">
        <v>31</v>
      </c>
      <c r="B247" t="str">
        <f>IF(HR_Data[[#This Row],[Age]]&lt;25,"&lt;25",
IF(HR_Data[[#This Row],[Age]]&lt;35,"25–34",
IF(HR_Data[[#This Row],[Age]]&lt;45,"35–44",
IF(HR_Data[[#This Row],[Age]]&lt;55,"45–54","55+"))))</f>
        <v>25–34</v>
      </c>
      <c r="C247" t="s">
        <v>43</v>
      </c>
      <c r="D247">
        <f>(HR[[#This Row],[OverTimeFlag]]*3+HR[[#This Row],[LowJobSatisFlag]]*5+HR[[#This Row],[LowWLBFlag]]*4+HR[[#This Row],[LowSalaryFlag]]*3+HR[[#This Row],[LowEnviFlag]]*4+HR[[#This Row],[LowProFlag]]*1)</f>
        <v>4</v>
      </c>
      <c r="E247">
        <f>HR_Data[[#This Row],[OvertimeFlag]] + HR_Data[[#This Row],[LowSatisfactionFlag]] + HR_Data[[#This Row],[LowWorkLifeBalanceFlag]]</f>
        <v>0</v>
      </c>
      <c r="F247" t="s">
        <v>44</v>
      </c>
      <c r="G247">
        <v>1327</v>
      </c>
      <c r="H247" t="s">
        <v>45</v>
      </c>
      <c r="I247">
        <v>3</v>
      </c>
      <c r="J247" t="str">
        <f>IF(AND(HR_Data[[#This Row],[Attrition]]="Yes",HR_Data[[#This Row],[YearsAtCompany]]&lt;2),"Yes","No")</f>
        <v>No</v>
      </c>
      <c r="K247">
        <v>4</v>
      </c>
      <c r="L247" t="s">
        <v>51</v>
      </c>
      <c r="M247">
        <v>1</v>
      </c>
      <c r="N247">
        <v>337</v>
      </c>
      <c r="P247">
        <v>2</v>
      </c>
      <c r="Q247" t="s">
        <v>46</v>
      </c>
      <c r="R247">
        <v>73</v>
      </c>
      <c r="S247">
        <v>3</v>
      </c>
      <c r="T247">
        <v>3</v>
      </c>
      <c r="U247" t="s">
        <v>58</v>
      </c>
      <c r="V247">
        <v>3</v>
      </c>
      <c r="W247" t="s">
        <v>52</v>
      </c>
      <c r="X247">
        <v>13675</v>
      </c>
      <c r="Y247" t="str">
        <f>IF(AND(HR_Data[[#This Row],[OverTime]]="Yes",HR_Data[[#This Row],[JobSatisfaction]]&lt;=2,HR_Data[[#This Row],[MonthlyIncome]]&lt;AVERAGE(HR_Data[MonthlyIncome])),
"High Risk",
IF(OR(HR_Data[[#This Row],[OverTime]]="Yes",HR_Data[[#This Row],[JobSatisfaction]]&lt;=2),
"Medium Risk",
"Low Risk"))</f>
        <v>Low Risk</v>
      </c>
      <c r="Z247" t="str">
        <f>IF(HR_Data[[#This Row],[MonthlyIncome]]&lt;3000,"Low",IF(HR_Data[[#This Row],[MonthlyIncome]]&lt;7000,"Medium","High"))</f>
        <v>High</v>
      </c>
      <c r="AA247" s="5">
        <f>IF(HR_Data[[#This Row],[OverTime]]="Yes",1,0)</f>
        <v>0</v>
      </c>
      <c r="AB247" s="5">
        <f>IF(HR_Data[[#This Row],[JobSatisfaction]]&lt;=2,1,0)</f>
        <v>0</v>
      </c>
      <c r="AC247" s="5">
        <f>IF(HR_Data[[#This Row],[WorkLifeBalance]]&lt;=2,1,0)</f>
        <v>0</v>
      </c>
      <c r="AD247" s="5">
        <f>IF(HR_Data[[#This Row],[MonthlyIncome]]&lt;AVERAGE(HR_Data[MonthlyIncome]),1,0)</f>
        <v>0</v>
      </c>
      <c r="AE247">
        <v>13523</v>
      </c>
      <c r="AF247">
        <v>9</v>
      </c>
      <c r="AG247" t="s">
        <v>42</v>
      </c>
      <c r="AH247" t="s">
        <v>43</v>
      </c>
      <c r="AI247">
        <v>12</v>
      </c>
      <c r="AJ247">
        <v>3</v>
      </c>
      <c r="AK247">
        <v>1</v>
      </c>
      <c r="AL247">
        <f>IF(HR_Data[[#This Row],[OverTime]]="Yes",2,0)
+IF(HR_Data[[#This Row],[WorkLifeBalance]]&lt;=2,2,0)
+IF(HR_Data[[#This Row],[MonthlyIncome]]&lt;5000,2,0)
+IF(HR_Data[[#This Row],[JobSatisfaction]]&lt;=2,1,0)
+IF(HR_Data[[#This Row],[EnvironmentSatisfaction]]&lt;=2,1,0)
+IF(HR_Data[[#This Row],[YearsAtCompany]]&lt;2,2,0)</f>
        <v>1</v>
      </c>
      <c r="AM247" t="str">
        <f>IF(HR_Data[[#This Row],[RiskScore2]]&gt;=6,"High",
IF(HR_Data[[#This Row],[RiskScore2]]&gt;=3,"Medium","Low"))</f>
        <v>Low</v>
      </c>
      <c r="AN247">
        <v>80</v>
      </c>
      <c r="AO247">
        <v>1</v>
      </c>
      <c r="AP247">
        <v>9</v>
      </c>
      <c r="AQ247">
        <v>3</v>
      </c>
      <c r="AR247">
        <v>3</v>
      </c>
      <c r="AS247">
        <v>2</v>
      </c>
      <c r="AT247">
        <v>2</v>
      </c>
      <c r="AU247">
        <v>2</v>
      </c>
      <c r="AV247">
        <v>2</v>
      </c>
    </row>
    <row r="248" spans="1:48">
      <c r="A248">
        <v>33</v>
      </c>
      <c r="B248" t="str">
        <f>IF(HR_Data[[#This Row],[Age]]&lt;25,"&lt;25",
IF(HR_Data[[#This Row],[Age]]&lt;35,"25–34",
IF(HR_Data[[#This Row],[Age]]&lt;45,"35–44",
IF(HR_Data[[#This Row],[Age]]&lt;55,"45–54","55+"))))</f>
        <v>25–34</v>
      </c>
      <c r="C248" t="s">
        <v>43</v>
      </c>
      <c r="D248">
        <f>(HR[[#This Row],[OverTimeFlag]]*3+HR[[#This Row],[LowJobSatisFlag]]*5+HR[[#This Row],[LowWLBFlag]]*4+HR[[#This Row],[LowSalaryFlag]]*3+HR[[#This Row],[LowEnviFlag]]*4+HR[[#This Row],[LowProFlag]]*1)</f>
        <v>7</v>
      </c>
      <c r="E248">
        <f>HR_Data[[#This Row],[OvertimeFlag]] + HR_Data[[#This Row],[LowSatisfactionFlag]] + HR_Data[[#This Row],[LowWorkLifeBalanceFlag]]</f>
        <v>1</v>
      </c>
      <c r="F248" t="s">
        <v>36</v>
      </c>
      <c r="G248">
        <v>832</v>
      </c>
      <c r="H248" t="s">
        <v>45</v>
      </c>
      <c r="I248">
        <v>5</v>
      </c>
      <c r="J248" t="str">
        <f>IF(AND(HR_Data[[#This Row],[Attrition]]="Yes",HR_Data[[#This Row],[YearsAtCompany]]&lt;2),"Yes","No")</f>
        <v>No</v>
      </c>
      <c r="K248">
        <v>4</v>
      </c>
      <c r="L248" t="s">
        <v>38</v>
      </c>
      <c r="M248">
        <v>1</v>
      </c>
      <c r="N248">
        <v>338</v>
      </c>
      <c r="P248">
        <v>3</v>
      </c>
      <c r="Q248" t="s">
        <v>39</v>
      </c>
      <c r="R248">
        <v>63</v>
      </c>
      <c r="S248">
        <v>2</v>
      </c>
      <c r="T248">
        <v>1</v>
      </c>
      <c r="U248" t="s">
        <v>47</v>
      </c>
      <c r="V248">
        <v>4</v>
      </c>
      <c r="W248" t="s">
        <v>48</v>
      </c>
      <c r="X248">
        <v>2911</v>
      </c>
      <c r="Y248" t="str">
        <f>IF(AND(HR_Data[[#This Row],[OverTime]]="Yes",HR_Data[[#This Row],[JobSatisfaction]]&lt;=2,HR_Data[[#This Row],[MonthlyIncome]]&lt;AVERAGE(HR_Data[MonthlyIncome])),
"High Risk",
IF(OR(HR_Data[[#This Row],[OverTime]]="Yes",HR_Data[[#This Row],[JobSatisfaction]]&lt;=2),
"Medium Risk",
"Low Risk"))</f>
        <v>Low Risk</v>
      </c>
      <c r="Z248" t="str">
        <f>IF(HR_Data[[#This Row],[MonthlyIncome]]&lt;3000,"Low",IF(HR_Data[[#This Row],[MonthlyIncome]]&lt;7000,"Medium","High"))</f>
        <v>Low</v>
      </c>
      <c r="AA248" s="5">
        <f>IF(HR_Data[[#This Row],[OverTime]]="Yes",1,0)</f>
        <v>0</v>
      </c>
      <c r="AB248" s="5">
        <f>IF(HR_Data[[#This Row],[JobSatisfaction]]&lt;=2,1,0)</f>
        <v>0</v>
      </c>
      <c r="AC248" s="5">
        <f>IF(HR_Data[[#This Row],[WorkLifeBalance]]&lt;=2,1,0)</f>
        <v>1</v>
      </c>
      <c r="AD248" s="5">
        <f>IF(HR_Data[[#This Row],[MonthlyIncome]]&lt;AVERAGE(HR_Data[MonthlyIncome]),1,0)</f>
        <v>1</v>
      </c>
      <c r="AE248">
        <v>14776</v>
      </c>
      <c r="AF248">
        <v>1</v>
      </c>
      <c r="AG248" t="s">
        <v>42</v>
      </c>
      <c r="AH248" t="s">
        <v>43</v>
      </c>
      <c r="AI248">
        <v>13</v>
      </c>
      <c r="AJ248">
        <v>3</v>
      </c>
      <c r="AK248">
        <v>3</v>
      </c>
      <c r="AL248">
        <f>IF(HR_Data[[#This Row],[OverTime]]="Yes",2,0)
+IF(HR_Data[[#This Row],[WorkLifeBalance]]&lt;=2,2,0)
+IF(HR_Data[[#This Row],[MonthlyIncome]]&lt;5000,2,0)
+IF(HR_Data[[#This Row],[JobSatisfaction]]&lt;=2,1,0)
+IF(HR_Data[[#This Row],[EnvironmentSatisfaction]]&lt;=2,1,0)
+IF(HR_Data[[#This Row],[YearsAtCompany]]&lt;2,2,0)</f>
        <v>4</v>
      </c>
      <c r="AM248" t="str">
        <f>IF(HR_Data[[#This Row],[RiskScore2]]&gt;=6,"High",
IF(HR_Data[[#This Row],[RiskScore2]]&gt;=3,"Medium","Low"))</f>
        <v>Medium</v>
      </c>
      <c r="AN248">
        <v>80</v>
      </c>
      <c r="AO248">
        <v>1</v>
      </c>
      <c r="AP248">
        <v>2</v>
      </c>
      <c r="AQ248">
        <v>2</v>
      </c>
      <c r="AR248">
        <v>2</v>
      </c>
      <c r="AS248">
        <v>2</v>
      </c>
      <c r="AT248">
        <v>2</v>
      </c>
      <c r="AU248">
        <v>0</v>
      </c>
      <c r="AV248">
        <v>2</v>
      </c>
    </row>
    <row r="249" spans="1:48">
      <c r="A249">
        <v>34</v>
      </c>
      <c r="B249" t="str">
        <f>IF(HR_Data[[#This Row],[Age]]&lt;25,"&lt;25",
IF(HR_Data[[#This Row],[Age]]&lt;35,"25–34",
IF(HR_Data[[#This Row],[Age]]&lt;45,"35–44",
IF(HR_Data[[#This Row],[Age]]&lt;55,"45–54","55+"))))</f>
        <v>25–34</v>
      </c>
      <c r="C249" t="s">
        <v>43</v>
      </c>
      <c r="D249">
        <f>(HR[[#This Row],[OverTimeFlag]]*3+HR[[#This Row],[LowJobSatisFlag]]*5+HR[[#This Row],[LowWLBFlag]]*4+HR[[#This Row],[LowSalaryFlag]]*3+HR[[#This Row],[LowEnviFlag]]*4+HR[[#This Row],[LowProFlag]]*1)</f>
        <v>9</v>
      </c>
      <c r="E249">
        <f>HR_Data[[#This Row],[OvertimeFlag]] + HR_Data[[#This Row],[LowSatisfactionFlag]] + HR_Data[[#This Row],[LowWorkLifeBalanceFlag]]</f>
        <v>1</v>
      </c>
      <c r="F249" t="s">
        <v>36</v>
      </c>
      <c r="G249">
        <v>470</v>
      </c>
      <c r="H249" t="s">
        <v>45</v>
      </c>
      <c r="I249">
        <v>2</v>
      </c>
      <c r="J249" t="str">
        <f>IF(AND(HR_Data[[#This Row],[Attrition]]="Yes",HR_Data[[#This Row],[YearsAtCompany]]&lt;2),"Yes","No")</f>
        <v>No</v>
      </c>
      <c r="K249">
        <v>4</v>
      </c>
      <c r="L249" t="s">
        <v>38</v>
      </c>
      <c r="M249">
        <v>1</v>
      </c>
      <c r="N249">
        <v>339</v>
      </c>
      <c r="P249">
        <v>4</v>
      </c>
      <c r="Q249" t="s">
        <v>46</v>
      </c>
      <c r="R249">
        <v>84</v>
      </c>
      <c r="S249">
        <v>2</v>
      </c>
      <c r="T249">
        <v>2</v>
      </c>
      <c r="U249" t="s">
        <v>53</v>
      </c>
      <c r="V249">
        <v>1</v>
      </c>
      <c r="W249" t="s">
        <v>48</v>
      </c>
      <c r="X249">
        <v>5957</v>
      </c>
      <c r="Y249" t="str">
        <f>IF(AND(HR_Data[[#This Row],[OverTime]]="Yes",HR_Data[[#This Row],[JobSatisfaction]]&lt;=2,HR_Data[[#This Row],[MonthlyIncome]]&lt;AVERAGE(HR_Data[MonthlyIncome])),
"High Risk",
IF(OR(HR_Data[[#This Row],[OverTime]]="Yes",HR_Data[[#This Row],[JobSatisfaction]]&lt;=2),
"Medium Risk",
"Low Risk"))</f>
        <v>Medium Risk</v>
      </c>
      <c r="Z249" t="str">
        <f>IF(HR_Data[[#This Row],[MonthlyIncome]]&lt;3000,"Low",IF(HR_Data[[#This Row],[MonthlyIncome]]&lt;7000,"Medium","High"))</f>
        <v>Medium</v>
      </c>
      <c r="AA249" s="5">
        <f>IF(HR_Data[[#This Row],[OverTime]]="Yes",1,0)</f>
        <v>0</v>
      </c>
      <c r="AB249" s="5">
        <f>IF(HR_Data[[#This Row],[JobSatisfaction]]&lt;=2,1,0)</f>
        <v>1</v>
      </c>
      <c r="AC249" s="5">
        <f>IF(HR_Data[[#This Row],[WorkLifeBalance]]&lt;=2,1,0)</f>
        <v>0</v>
      </c>
      <c r="AD249" s="5">
        <f>IF(HR_Data[[#This Row],[MonthlyIncome]]&lt;AVERAGE(HR_Data[MonthlyIncome]),1,0)</f>
        <v>1</v>
      </c>
      <c r="AE249">
        <v>23687</v>
      </c>
      <c r="AF249">
        <v>6</v>
      </c>
      <c r="AG249" t="s">
        <v>42</v>
      </c>
      <c r="AH249" t="s">
        <v>43</v>
      </c>
      <c r="AI249">
        <v>13</v>
      </c>
      <c r="AJ249">
        <v>3</v>
      </c>
      <c r="AK249">
        <v>2</v>
      </c>
      <c r="AL249">
        <f>IF(HR_Data[[#This Row],[OverTime]]="Yes",2,0)
+IF(HR_Data[[#This Row],[WorkLifeBalance]]&lt;=2,2,0)
+IF(HR_Data[[#This Row],[MonthlyIncome]]&lt;5000,2,0)
+IF(HR_Data[[#This Row],[JobSatisfaction]]&lt;=2,1,0)
+IF(HR_Data[[#This Row],[EnvironmentSatisfaction]]&lt;=2,1,0)
+IF(HR_Data[[#This Row],[YearsAtCompany]]&lt;2,2,0)</f>
        <v>1</v>
      </c>
      <c r="AM249" t="str">
        <f>IF(HR_Data[[#This Row],[RiskScore2]]&gt;=6,"High",
IF(HR_Data[[#This Row],[RiskScore2]]&gt;=3,"Medium","Low"))</f>
        <v>Low</v>
      </c>
      <c r="AN249">
        <v>80</v>
      </c>
      <c r="AO249">
        <v>1</v>
      </c>
      <c r="AP249">
        <v>13</v>
      </c>
      <c r="AQ249">
        <v>3</v>
      </c>
      <c r="AR249">
        <v>3</v>
      </c>
      <c r="AS249">
        <v>11</v>
      </c>
      <c r="AT249">
        <v>9</v>
      </c>
      <c r="AU249">
        <v>5</v>
      </c>
      <c r="AV249">
        <v>9</v>
      </c>
    </row>
    <row r="250" spans="1:48">
      <c r="A250">
        <v>37</v>
      </c>
      <c r="B250" t="str">
        <f>IF(HR_Data[[#This Row],[Age]]&lt;25,"&lt;25",
IF(HR_Data[[#This Row],[Age]]&lt;35,"25–34",
IF(HR_Data[[#This Row],[Age]]&lt;45,"35–44",
IF(HR_Data[[#This Row],[Age]]&lt;55,"45–54","55+"))))</f>
        <v>35–44</v>
      </c>
      <c r="C250" t="s">
        <v>43</v>
      </c>
      <c r="D250">
        <f>(HR[[#This Row],[OverTimeFlag]]*3+HR[[#This Row],[LowJobSatisFlag]]*5+HR[[#This Row],[LowWLBFlag]]*4+HR[[#This Row],[LowSalaryFlag]]*3+HR[[#This Row],[LowEnviFlag]]*4+HR[[#This Row],[LowProFlag]]*1)</f>
        <v>12</v>
      </c>
      <c r="E250">
        <f>HR_Data[[#This Row],[OvertimeFlag]] + HR_Data[[#This Row],[LowSatisfactionFlag]] + HR_Data[[#This Row],[LowWorkLifeBalanceFlag]]</f>
        <v>2</v>
      </c>
      <c r="F250" t="s">
        <v>36</v>
      </c>
      <c r="G250">
        <v>1017</v>
      </c>
      <c r="H250" t="s">
        <v>45</v>
      </c>
      <c r="I250">
        <v>1</v>
      </c>
      <c r="J250" t="str">
        <f>IF(AND(HR_Data[[#This Row],[Attrition]]="Yes",HR_Data[[#This Row],[YearsAtCompany]]&lt;2),"Yes","No")</f>
        <v>No</v>
      </c>
      <c r="K250">
        <v>2</v>
      </c>
      <c r="L250" t="s">
        <v>51</v>
      </c>
      <c r="M250">
        <v>1</v>
      </c>
      <c r="N250">
        <v>340</v>
      </c>
      <c r="P250">
        <v>3</v>
      </c>
      <c r="Q250" t="s">
        <v>39</v>
      </c>
      <c r="R250">
        <v>83</v>
      </c>
      <c r="S250">
        <v>2</v>
      </c>
      <c r="T250">
        <v>1</v>
      </c>
      <c r="U250" t="s">
        <v>47</v>
      </c>
      <c r="V250">
        <v>1</v>
      </c>
      <c r="W250" t="s">
        <v>48</v>
      </c>
      <c r="X250">
        <v>3920</v>
      </c>
      <c r="Y250" t="str">
        <f>IF(AND(HR_Data[[#This Row],[OverTime]]="Yes",HR_Data[[#This Row],[JobSatisfaction]]&lt;=2,HR_Data[[#This Row],[MonthlyIncome]]&lt;AVERAGE(HR_Data[MonthlyIncome])),
"High Risk",
IF(OR(HR_Data[[#This Row],[OverTime]]="Yes",HR_Data[[#This Row],[JobSatisfaction]]&lt;=2),
"Medium Risk",
"Low Risk"))</f>
        <v>Medium Risk</v>
      </c>
      <c r="Z250" t="str">
        <f>IF(HR_Data[[#This Row],[MonthlyIncome]]&lt;3000,"Low",IF(HR_Data[[#This Row],[MonthlyIncome]]&lt;7000,"Medium","High"))</f>
        <v>Medium</v>
      </c>
      <c r="AA250" s="5">
        <f>IF(HR_Data[[#This Row],[OverTime]]="Yes",1,0)</f>
        <v>0</v>
      </c>
      <c r="AB250" s="5">
        <f>IF(HR_Data[[#This Row],[JobSatisfaction]]&lt;=2,1,0)</f>
        <v>1</v>
      </c>
      <c r="AC250" s="5">
        <f>IF(HR_Data[[#This Row],[WorkLifeBalance]]&lt;=2,1,0)</f>
        <v>1</v>
      </c>
      <c r="AD250" s="5">
        <f>IF(HR_Data[[#This Row],[MonthlyIncome]]&lt;AVERAGE(HR_Data[MonthlyIncome]),1,0)</f>
        <v>1</v>
      </c>
      <c r="AE250">
        <v>18697</v>
      </c>
      <c r="AF250">
        <v>2</v>
      </c>
      <c r="AG250" t="s">
        <v>42</v>
      </c>
      <c r="AH250" t="s">
        <v>43</v>
      </c>
      <c r="AI250">
        <v>14</v>
      </c>
      <c r="AJ250">
        <v>3</v>
      </c>
      <c r="AK250">
        <v>1</v>
      </c>
      <c r="AL250">
        <f>IF(HR_Data[[#This Row],[OverTime]]="Yes",2,0)
+IF(HR_Data[[#This Row],[WorkLifeBalance]]&lt;=2,2,0)
+IF(HR_Data[[#This Row],[MonthlyIncome]]&lt;5000,2,0)
+IF(HR_Data[[#This Row],[JobSatisfaction]]&lt;=2,1,0)
+IF(HR_Data[[#This Row],[EnvironmentSatisfaction]]&lt;=2,1,0)
+IF(HR_Data[[#This Row],[YearsAtCompany]]&lt;2,2,0)</f>
        <v>5</v>
      </c>
      <c r="AM250" t="str">
        <f>IF(HR_Data[[#This Row],[RiskScore2]]&gt;=6,"High",
IF(HR_Data[[#This Row],[RiskScore2]]&gt;=3,"Medium","Low"))</f>
        <v>Medium</v>
      </c>
      <c r="AN250">
        <v>80</v>
      </c>
      <c r="AO250">
        <v>1</v>
      </c>
      <c r="AP250">
        <v>17</v>
      </c>
      <c r="AQ250">
        <v>2</v>
      </c>
      <c r="AR250">
        <v>2</v>
      </c>
      <c r="AS250">
        <v>3</v>
      </c>
      <c r="AT250">
        <v>1</v>
      </c>
      <c r="AU250">
        <v>0</v>
      </c>
      <c r="AV250">
        <v>2</v>
      </c>
    </row>
    <row r="251" spans="1:48">
      <c r="A251">
        <v>45</v>
      </c>
      <c r="B251" t="str">
        <f>IF(HR_Data[[#This Row],[Age]]&lt;25,"&lt;25",
IF(HR_Data[[#This Row],[Age]]&lt;35,"25–34",
IF(HR_Data[[#This Row],[Age]]&lt;45,"35–44",
IF(HR_Data[[#This Row],[Age]]&lt;55,"45–54","55+"))))</f>
        <v>45–54</v>
      </c>
      <c r="C251" t="s">
        <v>43</v>
      </c>
      <c r="D251">
        <f>(HR[[#This Row],[OverTimeFlag]]*3+HR[[#This Row],[LowJobSatisFlag]]*5+HR[[#This Row],[LowWLBFlag]]*4+HR[[#This Row],[LowSalaryFlag]]*3+HR[[#This Row],[LowEnviFlag]]*4+HR[[#This Row],[LowProFlag]]*1)</f>
        <v>7</v>
      </c>
      <c r="E251">
        <f>HR_Data[[#This Row],[OvertimeFlag]] + HR_Data[[#This Row],[LowSatisfactionFlag]] + HR_Data[[#This Row],[LowWorkLifeBalanceFlag]]</f>
        <v>0</v>
      </c>
      <c r="F251" t="s">
        <v>44</v>
      </c>
      <c r="G251">
        <v>1199</v>
      </c>
      <c r="H251" t="s">
        <v>45</v>
      </c>
      <c r="I251">
        <v>7</v>
      </c>
      <c r="J251" t="str">
        <f>IF(AND(HR_Data[[#This Row],[Attrition]]="Yes",HR_Data[[#This Row],[YearsAtCompany]]&lt;2),"Yes","No")</f>
        <v>No</v>
      </c>
      <c r="K251">
        <v>4</v>
      </c>
      <c r="L251" t="s">
        <v>38</v>
      </c>
      <c r="M251">
        <v>1</v>
      </c>
      <c r="N251">
        <v>341</v>
      </c>
      <c r="P251">
        <v>1</v>
      </c>
      <c r="Q251" t="s">
        <v>46</v>
      </c>
      <c r="R251">
        <v>77</v>
      </c>
      <c r="S251">
        <v>4</v>
      </c>
      <c r="T251">
        <v>2</v>
      </c>
      <c r="U251" t="s">
        <v>53</v>
      </c>
      <c r="V251">
        <v>3</v>
      </c>
      <c r="W251" t="s">
        <v>48</v>
      </c>
      <c r="X251">
        <v>6434</v>
      </c>
      <c r="Y251" t="str">
        <f>IF(AND(HR_Data[[#This Row],[OverTime]]="Yes",HR_Data[[#This Row],[JobSatisfaction]]&lt;=2,HR_Data[[#This Row],[MonthlyIncome]]&lt;AVERAGE(HR_Data[MonthlyIncome])),
"High Risk",
IF(OR(HR_Data[[#This Row],[OverTime]]="Yes",HR_Data[[#This Row],[JobSatisfaction]]&lt;=2),
"Medium Risk",
"Low Risk"))</f>
        <v>Low Risk</v>
      </c>
      <c r="Z251" t="str">
        <f>IF(HR_Data[[#This Row],[MonthlyIncome]]&lt;3000,"Low",IF(HR_Data[[#This Row],[MonthlyIncome]]&lt;7000,"Medium","High"))</f>
        <v>Medium</v>
      </c>
      <c r="AA251" s="5">
        <f>IF(HR_Data[[#This Row],[OverTime]]="Yes",1,0)</f>
        <v>0</v>
      </c>
      <c r="AB251" s="5">
        <f>IF(HR_Data[[#This Row],[JobSatisfaction]]&lt;=2,1,0)</f>
        <v>0</v>
      </c>
      <c r="AC251" s="5">
        <f>IF(HR_Data[[#This Row],[WorkLifeBalance]]&lt;=2,1,0)</f>
        <v>0</v>
      </c>
      <c r="AD251" s="5">
        <f>IF(HR_Data[[#This Row],[MonthlyIncome]]&lt;AVERAGE(HR_Data[MonthlyIncome]),1,0)</f>
        <v>1</v>
      </c>
      <c r="AE251">
        <v>5118</v>
      </c>
      <c r="AF251">
        <v>4</v>
      </c>
      <c r="AG251" t="s">
        <v>42</v>
      </c>
      <c r="AH251" t="s">
        <v>43</v>
      </c>
      <c r="AI251">
        <v>17</v>
      </c>
      <c r="AJ251">
        <v>3</v>
      </c>
      <c r="AK251">
        <v>4</v>
      </c>
      <c r="AL251">
        <f>IF(HR_Data[[#This Row],[OverTime]]="Yes",2,0)
+IF(HR_Data[[#This Row],[WorkLifeBalance]]&lt;=2,2,0)
+IF(HR_Data[[#This Row],[MonthlyIncome]]&lt;5000,2,0)
+IF(HR_Data[[#This Row],[JobSatisfaction]]&lt;=2,1,0)
+IF(HR_Data[[#This Row],[EnvironmentSatisfaction]]&lt;=2,1,0)
+IF(HR_Data[[#This Row],[YearsAtCompany]]&lt;2,2,0)</f>
        <v>1</v>
      </c>
      <c r="AM251" t="str">
        <f>IF(HR_Data[[#This Row],[RiskScore2]]&gt;=6,"High",
IF(HR_Data[[#This Row],[RiskScore2]]&gt;=3,"Medium","Low"))</f>
        <v>Low</v>
      </c>
      <c r="AN251">
        <v>80</v>
      </c>
      <c r="AO251">
        <v>1</v>
      </c>
      <c r="AP251">
        <v>9</v>
      </c>
      <c r="AQ251">
        <v>1</v>
      </c>
      <c r="AR251">
        <v>3</v>
      </c>
      <c r="AS251">
        <v>3</v>
      </c>
      <c r="AT251">
        <v>2</v>
      </c>
      <c r="AU251">
        <v>0</v>
      </c>
      <c r="AV251">
        <v>2</v>
      </c>
    </row>
    <row r="252" spans="1:48">
      <c r="A252">
        <v>37</v>
      </c>
      <c r="B252" t="str">
        <f>IF(HR_Data[[#This Row],[Age]]&lt;25,"&lt;25",
IF(HR_Data[[#This Row],[Age]]&lt;35,"25–34",
IF(HR_Data[[#This Row],[Age]]&lt;45,"35–44",
IF(HR_Data[[#This Row],[Age]]&lt;55,"45–54","55+"))))</f>
        <v>35–44</v>
      </c>
      <c r="C252" t="s">
        <v>35</v>
      </c>
      <c r="D252">
        <f>(HR[[#This Row],[OverTimeFlag]]*3+HR[[#This Row],[LowJobSatisFlag]]*5+HR[[#This Row],[LowWLBFlag]]*4+HR[[#This Row],[LowSalaryFlag]]*3+HR[[#This Row],[LowEnviFlag]]*4+HR[[#This Row],[LowProFlag]]*1)</f>
        <v>4</v>
      </c>
      <c r="E252">
        <f>HR_Data[[#This Row],[OvertimeFlag]] + HR_Data[[#This Row],[LowSatisfactionFlag]] + HR_Data[[#This Row],[LowWorkLifeBalanceFlag]]</f>
        <v>0</v>
      </c>
      <c r="F252" t="s">
        <v>44</v>
      </c>
      <c r="G252">
        <v>504</v>
      </c>
      <c r="H252" t="s">
        <v>45</v>
      </c>
      <c r="I252">
        <v>10</v>
      </c>
      <c r="J252" t="str">
        <f>IF(AND(HR_Data[[#This Row],[Attrition]]="Yes",HR_Data[[#This Row],[YearsAtCompany]]&lt;2),"Yes","No")</f>
        <v>Yes</v>
      </c>
      <c r="K252">
        <v>3</v>
      </c>
      <c r="L252" t="s">
        <v>51</v>
      </c>
      <c r="M252">
        <v>1</v>
      </c>
      <c r="N252">
        <v>342</v>
      </c>
      <c r="P252">
        <v>1</v>
      </c>
      <c r="Q252" t="s">
        <v>46</v>
      </c>
      <c r="R252">
        <v>61</v>
      </c>
      <c r="S252">
        <v>3</v>
      </c>
      <c r="T252">
        <v>3</v>
      </c>
      <c r="U252" t="s">
        <v>53</v>
      </c>
      <c r="V252">
        <v>3</v>
      </c>
      <c r="W252" t="s">
        <v>52</v>
      </c>
      <c r="X252">
        <v>10048</v>
      </c>
      <c r="Y252" t="str">
        <f>IF(AND(HR_Data[[#This Row],[OverTime]]="Yes",HR_Data[[#This Row],[JobSatisfaction]]&lt;=2,HR_Data[[#This Row],[MonthlyIncome]]&lt;AVERAGE(HR_Data[MonthlyIncome])),
"High Risk",
IF(OR(HR_Data[[#This Row],[OverTime]]="Yes",HR_Data[[#This Row],[JobSatisfaction]]&lt;=2),
"Medium Risk",
"Low Risk"))</f>
        <v>Low Risk</v>
      </c>
      <c r="Z252" t="str">
        <f>IF(HR_Data[[#This Row],[MonthlyIncome]]&lt;3000,"Low",IF(HR_Data[[#This Row],[MonthlyIncome]]&lt;7000,"Medium","High"))</f>
        <v>High</v>
      </c>
      <c r="AA252" s="5">
        <f>IF(HR_Data[[#This Row],[OverTime]]="Yes",1,0)</f>
        <v>0</v>
      </c>
      <c r="AB252" s="5">
        <f>IF(HR_Data[[#This Row],[JobSatisfaction]]&lt;=2,1,0)</f>
        <v>0</v>
      </c>
      <c r="AC252" s="5">
        <f>IF(HR_Data[[#This Row],[WorkLifeBalance]]&lt;=2,1,0)</f>
        <v>0</v>
      </c>
      <c r="AD252" s="5">
        <f>IF(HR_Data[[#This Row],[MonthlyIncome]]&lt;AVERAGE(HR_Data[MonthlyIncome]),1,0)</f>
        <v>0</v>
      </c>
      <c r="AE252">
        <v>22573</v>
      </c>
      <c r="AF252">
        <v>6</v>
      </c>
      <c r="AG252" t="s">
        <v>42</v>
      </c>
      <c r="AH252" t="s">
        <v>43</v>
      </c>
      <c r="AI252">
        <v>11</v>
      </c>
      <c r="AJ252">
        <v>3</v>
      </c>
      <c r="AK252">
        <v>2</v>
      </c>
      <c r="AL252">
        <f>IF(HR_Data[[#This Row],[OverTime]]="Yes",2,0)
+IF(HR_Data[[#This Row],[WorkLifeBalance]]&lt;=2,2,0)
+IF(HR_Data[[#This Row],[MonthlyIncome]]&lt;5000,2,0)
+IF(HR_Data[[#This Row],[JobSatisfaction]]&lt;=2,1,0)
+IF(HR_Data[[#This Row],[EnvironmentSatisfaction]]&lt;=2,1,0)
+IF(HR_Data[[#This Row],[YearsAtCompany]]&lt;2,2,0)</f>
        <v>3</v>
      </c>
      <c r="AM252" t="str">
        <f>IF(HR_Data[[#This Row],[RiskScore2]]&gt;=6,"High",
IF(HR_Data[[#This Row],[RiskScore2]]&gt;=3,"Medium","Low"))</f>
        <v>Medium</v>
      </c>
      <c r="AN252">
        <v>80</v>
      </c>
      <c r="AO252">
        <v>2</v>
      </c>
      <c r="AP252">
        <v>17</v>
      </c>
      <c r="AQ252">
        <v>5</v>
      </c>
      <c r="AR252">
        <v>3</v>
      </c>
      <c r="AS252">
        <v>1</v>
      </c>
      <c r="AT252">
        <v>0</v>
      </c>
      <c r="AU252">
        <v>0</v>
      </c>
      <c r="AV252">
        <v>0</v>
      </c>
    </row>
    <row r="253" spans="1:48">
      <c r="A253">
        <v>39</v>
      </c>
      <c r="B253" t="str">
        <f>IF(HR_Data[[#This Row],[Age]]&lt;25,"&lt;25",
IF(HR_Data[[#This Row],[Age]]&lt;35,"25–34",
IF(HR_Data[[#This Row],[Age]]&lt;45,"35–44",
IF(HR_Data[[#This Row],[Age]]&lt;55,"45–54","55+"))))</f>
        <v>35–44</v>
      </c>
      <c r="C253" t="s">
        <v>43</v>
      </c>
      <c r="D253">
        <f>(HR[[#This Row],[OverTimeFlag]]*3+HR[[#This Row],[LowJobSatisFlag]]*5+HR[[#This Row],[LowWLBFlag]]*4+HR[[#This Row],[LowSalaryFlag]]*3+HR[[#This Row],[LowEnviFlag]]*4+HR[[#This Row],[LowProFlag]]*1)</f>
        <v>1</v>
      </c>
      <c r="E253">
        <f>HR_Data[[#This Row],[OvertimeFlag]] + HR_Data[[#This Row],[LowSatisfactionFlag]] + HR_Data[[#This Row],[LowWorkLifeBalanceFlag]]</f>
        <v>0</v>
      </c>
      <c r="F253" t="s">
        <v>44</v>
      </c>
      <c r="G253">
        <v>505</v>
      </c>
      <c r="H253" t="s">
        <v>45</v>
      </c>
      <c r="I253">
        <v>2</v>
      </c>
      <c r="J253" t="str">
        <f>IF(AND(HR_Data[[#This Row],[Attrition]]="Yes",HR_Data[[#This Row],[YearsAtCompany]]&lt;2),"Yes","No")</f>
        <v>No</v>
      </c>
      <c r="K253">
        <v>4</v>
      </c>
      <c r="L253" t="s">
        <v>60</v>
      </c>
      <c r="M253">
        <v>1</v>
      </c>
      <c r="N253">
        <v>343</v>
      </c>
      <c r="P253">
        <v>3</v>
      </c>
      <c r="Q253" t="s">
        <v>39</v>
      </c>
      <c r="R253">
        <v>64</v>
      </c>
      <c r="S253">
        <v>3</v>
      </c>
      <c r="T253">
        <v>3</v>
      </c>
      <c r="U253" t="s">
        <v>54</v>
      </c>
      <c r="V253">
        <v>3</v>
      </c>
      <c r="W253" t="s">
        <v>41</v>
      </c>
      <c r="X253">
        <v>10938</v>
      </c>
      <c r="Y253" t="str">
        <f>IF(AND(HR_Data[[#This Row],[OverTime]]="Yes",HR_Data[[#This Row],[JobSatisfaction]]&lt;=2,HR_Data[[#This Row],[MonthlyIncome]]&lt;AVERAGE(HR_Data[MonthlyIncome])),
"High Risk",
IF(OR(HR_Data[[#This Row],[OverTime]]="Yes",HR_Data[[#This Row],[JobSatisfaction]]&lt;=2),
"Medium Risk",
"Low Risk"))</f>
        <v>Low Risk</v>
      </c>
      <c r="Z253" t="str">
        <f>IF(HR_Data[[#This Row],[MonthlyIncome]]&lt;3000,"Low",IF(HR_Data[[#This Row],[MonthlyIncome]]&lt;7000,"Medium","High"))</f>
        <v>High</v>
      </c>
      <c r="AA253" s="5">
        <f>IF(HR_Data[[#This Row],[OverTime]]="Yes",1,0)</f>
        <v>0</v>
      </c>
      <c r="AB253" s="5">
        <f>IF(HR_Data[[#This Row],[JobSatisfaction]]&lt;=2,1,0)</f>
        <v>0</v>
      </c>
      <c r="AC253" s="5">
        <f>IF(HR_Data[[#This Row],[WorkLifeBalance]]&lt;=2,1,0)</f>
        <v>0</v>
      </c>
      <c r="AD253" s="5">
        <f>IF(HR_Data[[#This Row],[MonthlyIncome]]&lt;AVERAGE(HR_Data[MonthlyIncome]),1,0)</f>
        <v>0</v>
      </c>
      <c r="AE253">
        <v>6420</v>
      </c>
      <c r="AF253">
        <v>0</v>
      </c>
      <c r="AG253" t="s">
        <v>42</v>
      </c>
      <c r="AH253" t="s">
        <v>43</v>
      </c>
      <c r="AI253">
        <v>25</v>
      </c>
      <c r="AJ253">
        <v>4</v>
      </c>
      <c r="AK253">
        <v>4</v>
      </c>
      <c r="AL253">
        <f>IF(HR_Data[[#This Row],[OverTime]]="Yes",2,0)
+IF(HR_Data[[#This Row],[WorkLifeBalance]]&lt;=2,2,0)
+IF(HR_Data[[#This Row],[MonthlyIncome]]&lt;5000,2,0)
+IF(HR_Data[[#This Row],[JobSatisfaction]]&lt;=2,1,0)
+IF(HR_Data[[#This Row],[EnvironmentSatisfaction]]&lt;=2,1,0)
+IF(HR_Data[[#This Row],[YearsAtCompany]]&lt;2,2,0)</f>
        <v>0</v>
      </c>
      <c r="AM253" t="str">
        <f>IF(HR_Data[[#This Row],[RiskScore2]]&gt;=6,"High",
IF(HR_Data[[#This Row],[RiskScore2]]&gt;=3,"Medium","Low"))</f>
        <v>Low</v>
      </c>
      <c r="AN253">
        <v>80</v>
      </c>
      <c r="AO253">
        <v>0</v>
      </c>
      <c r="AP253">
        <v>20</v>
      </c>
      <c r="AQ253">
        <v>1</v>
      </c>
      <c r="AR253">
        <v>3</v>
      </c>
      <c r="AS253">
        <v>19</v>
      </c>
      <c r="AT253">
        <v>6</v>
      </c>
      <c r="AU253">
        <v>11</v>
      </c>
      <c r="AV253">
        <v>8</v>
      </c>
    </row>
    <row r="254" spans="1:48">
      <c r="A254">
        <v>29</v>
      </c>
      <c r="B254" t="str">
        <f>IF(HR_Data[[#This Row],[Age]]&lt;25,"&lt;25",
IF(HR_Data[[#This Row],[Age]]&lt;35,"25–34",
IF(HR_Data[[#This Row],[Age]]&lt;45,"35–44",
IF(HR_Data[[#This Row],[Age]]&lt;55,"45–54","55+"))))</f>
        <v>25–34</v>
      </c>
      <c r="C254" t="s">
        <v>43</v>
      </c>
      <c r="D254">
        <f>(HR[[#This Row],[OverTimeFlag]]*3+HR[[#This Row],[LowJobSatisFlag]]*5+HR[[#This Row],[LowWLBFlag]]*4+HR[[#This Row],[LowSalaryFlag]]*3+HR[[#This Row],[LowEnviFlag]]*4+HR[[#This Row],[LowProFlag]]*1)</f>
        <v>3</v>
      </c>
      <c r="E254">
        <f>HR_Data[[#This Row],[OvertimeFlag]] + HR_Data[[#This Row],[LowSatisfactionFlag]] + HR_Data[[#This Row],[LowWorkLifeBalanceFlag]]</f>
        <v>0</v>
      </c>
      <c r="F254" t="s">
        <v>36</v>
      </c>
      <c r="G254">
        <v>665</v>
      </c>
      <c r="H254" t="s">
        <v>45</v>
      </c>
      <c r="I254">
        <v>15</v>
      </c>
      <c r="J254" t="str">
        <f>IF(AND(HR_Data[[#This Row],[Attrition]]="Yes",HR_Data[[#This Row],[YearsAtCompany]]&lt;2),"Yes","No")</f>
        <v>No</v>
      </c>
      <c r="K254">
        <v>3</v>
      </c>
      <c r="L254" t="s">
        <v>38</v>
      </c>
      <c r="M254">
        <v>1</v>
      </c>
      <c r="N254">
        <v>346</v>
      </c>
      <c r="P254">
        <v>3</v>
      </c>
      <c r="Q254" t="s">
        <v>46</v>
      </c>
      <c r="R254">
        <v>60</v>
      </c>
      <c r="S254">
        <v>3</v>
      </c>
      <c r="T254">
        <v>1</v>
      </c>
      <c r="U254" t="s">
        <v>47</v>
      </c>
      <c r="V254">
        <v>4</v>
      </c>
      <c r="W254" t="s">
        <v>41</v>
      </c>
      <c r="X254">
        <v>2340</v>
      </c>
      <c r="Y254" t="str">
        <f>IF(AND(HR_Data[[#This Row],[OverTime]]="Yes",HR_Data[[#This Row],[JobSatisfaction]]&lt;=2,HR_Data[[#This Row],[MonthlyIncome]]&lt;AVERAGE(HR_Data[MonthlyIncome])),
"High Risk",
IF(OR(HR_Data[[#This Row],[OverTime]]="Yes",HR_Data[[#This Row],[JobSatisfaction]]&lt;=2),
"Medium Risk",
"Low Risk"))</f>
        <v>Low Risk</v>
      </c>
      <c r="Z254" t="str">
        <f>IF(HR_Data[[#This Row],[MonthlyIncome]]&lt;3000,"Low",IF(HR_Data[[#This Row],[MonthlyIncome]]&lt;7000,"Medium","High"))</f>
        <v>Low</v>
      </c>
      <c r="AA254" s="5">
        <f>IF(HR_Data[[#This Row],[OverTime]]="Yes",1,0)</f>
        <v>0</v>
      </c>
      <c r="AB254" s="5">
        <f>IF(HR_Data[[#This Row],[JobSatisfaction]]&lt;=2,1,0)</f>
        <v>0</v>
      </c>
      <c r="AC254" s="5">
        <f>IF(HR_Data[[#This Row],[WorkLifeBalance]]&lt;=2,1,0)</f>
        <v>0</v>
      </c>
      <c r="AD254" s="5">
        <f>IF(HR_Data[[#This Row],[MonthlyIncome]]&lt;AVERAGE(HR_Data[MonthlyIncome]),1,0)</f>
        <v>1</v>
      </c>
      <c r="AE254">
        <v>22673</v>
      </c>
      <c r="AF254">
        <v>1</v>
      </c>
      <c r="AG254" t="s">
        <v>42</v>
      </c>
      <c r="AH254" t="s">
        <v>43</v>
      </c>
      <c r="AI254">
        <v>19</v>
      </c>
      <c r="AJ254">
        <v>3</v>
      </c>
      <c r="AK254">
        <v>1</v>
      </c>
      <c r="AL254">
        <f>IF(HR_Data[[#This Row],[OverTime]]="Yes",2,0)
+IF(HR_Data[[#This Row],[WorkLifeBalance]]&lt;=2,2,0)
+IF(HR_Data[[#This Row],[MonthlyIncome]]&lt;5000,2,0)
+IF(HR_Data[[#This Row],[JobSatisfaction]]&lt;=2,1,0)
+IF(HR_Data[[#This Row],[EnvironmentSatisfaction]]&lt;=2,1,0)
+IF(HR_Data[[#This Row],[YearsAtCompany]]&lt;2,2,0)</f>
        <v>2</v>
      </c>
      <c r="AM254" t="str">
        <f>IF(HR_Data[[#This Row],[RiskScore2]]&gt;=6,"High",
IF(HR_Data[[#This Row],[RiskScore2]]&gt;=3,"Medium","Low"))</f>
        <v>Low</v>
      </c>
      <c r="AN254">
        <v>80</v>
      </c>
      <c r="AO254">
        <v>0</v>
      </c>
      <c r="AP254">
        <v>6</v>
      </c>
      <c r="AQ254">
        <v>1</v>
      </c>
      <c r="AR254">
        <v>3</v>
      </c>
      <c r="AS254">
        <v>6</v>
      </c>
      <c r="AT254">
        <v>5</v>
      </c>
      <c r="AU254">
        <v>1</v>
      </c>
      <c r="AV254">
        <v>5</v>
      </c>
    </row>
    <row r="255" spans="1:48">
      <c r="A255">
        <v>42</v>
      </c>
      <c r="B255" t="str">
        <f>IF(HR_Data[[#This Row],[Age]]&lt;25,"&lt;25",
IF(HR_Data[[#This Row],[Age]]&lt;35,"25–34",
IF(HR_Data[[#This Row],[Age]]&lt;45,"35–44",
IF(HR_Data[[#This Row],[Age]]&lt;55,"45–54","55+"))))</f>
        <v>35–44</v>
      </c>
      <c r="C255" t="s">
        <v>43</v>
      </c>
      <c r="D255">
        <f>(HR[[#This Row],[OverTimeFlag]]*3+HR[[#This Row],[LowJobSatisFlag]]*5+HR[[#This Row],[LowWLBFlag]]*4+HR[[#This Row],[LowSalaryFlag]]*3+HR[[#This Row],[LowEnviFlag]]*4+HR[[#This Row],[LowProFlag]]*1)</f>
        <v>8</v>
      </c>
      <c r="E255">
        <f>HR_Data[[#This Row],[OvertimeFlag]] + HR_Data[[#This Row],[LowSatisfactionFlag]] + HR_Data[[#This Row],[LowWorkLifeBalanceFlag]]</f>
        <v>2</v>
      </c>
      <c r="F255" t="s">
        <v>36</v>
      </c>
      <c r="G255">
        <v>916</v>
      </c>
      <c r="H255" t="s">
        <v>45</v>
      </c>
      <c r="I255">
        <v>17</v>
      </c>
      <c r="J255" t="str">
        <f>IF(AND(HR_Data[[#This Row],[Attrition]]="Yes",HR_Data[[#This Row],[YearsAtCompany]]&lt;2),"Yes","No")</f>
        <v>No</v>
      </c>
      <c r="K255">
        <v>2</v>
      </c>
      <c r="L255" t="s">
        <v>38</v>
      </c>
      <c r="M255">
        <v>1</v>
      </c>
      <c r="N255">
        <v>347</v>
      </c>
      <c r="P255">
        <v>4</v>
      </c>
      <c r="Q255" t="s">
        <v>39</v>
      </c>
      <c r="R255">
        <v>82</v>
      </c>
      <c r="S255">
        <v>4</v>
      </c>
      <c r="T255">
        <v>2</v>
      </c>
      <c r="U255" t="s">
        <v>47</v>
      </c>
      <c r="V255">
        <v>1</v>
      </c>
      <c r="W255" t="s">
        <v>41</v>
      </c>
      <c r="X255">
        <v>6545</v>
      </c>
      <c r="Y255" t="str">
        <f>IF(AND(HR_Data[[#This Row],[OverTime]]="Yes",HR_Data[[#This Row],[JobSatisfaction]]&lt;=2,HR_Data[[#This Row],[MonthlyIncome]]&lt;AVERAGE(HR_Data[MonthlyIncome])),
"High Risk",
IF(OR(HR_Data[[#This Row],[OverTime]]="Yes",HR_Data[[#This Row],[JobSatisfaction]]&lt;=2),
"Medium Risk",
"Low Risk"))</f>
        <v>Medium Risk</v>
      </c>
      <c r="Z255" t="str">
        <f>IF(HR_Data[[#This Row],[MonthlyIncome]]&lt;3000,"Low",IF(HR_Data[[#This Row],[MonthlyIncome]]&lt;7000,"Medium","High"))</f>
        <v>Medium</v>
      </c>
      <c r="AA255" s="5">
        <f>IF(HR_Data[[#This Row],[OverTime]]="Yes",1,0)</f>
        <v>1</v>
      </c>
      <c r="AB255" s="5">
        <f>IF(HR_Data[[#This Row],[JobSatisfaction]]&lt;=2,1,0)</f>
        <v>1</v>
      </c>
      <c r="AC255" s="5">
        <f>IF(HR_Data[[#This Row],[WorkLifeBalance]]&lt;=2,1,0)</f>
        <v>0</v>
      </c>
      <c r="AD255" s="5">
        <f>IF(HR_Data[[#This Row],[MonthlyIncome]]&lt;AVERAGE(HR_Data[MonthlyIncome]),1,0)</f>
        <v>0</v>
      </c>
      <c r="AE255">
        <v>23016</v>
      </c>
      <c r="AF255">
        <v>3</v>
      </c>
      <c r="AG255" t="s">
        <v>42</v>
      </c>
      <c r="AH255" t="s">
        <v>35</v>
      </c>
      <c r="AI255">
        <v>13</v>
      </c>
      <c r="AJ255">
        <v>3</v>
      </c>
      <c r="AK255">
        <v>3</v>
      </c>
      <c r="AL255">
        <f>IF(HR_Data[[#This Row],[OverTime]]="Yes",2,0)
+IF(HR_Data[[#This Row],[WorkLifeBalance]]&lt;=2,2,0)
+IF(HR_Data[[#This Row],[MonthlyIncome]]&lt;5000,2,0)
+IF(HR_Data[[#This Row],[JobSatisfaction]]&lt;=2,1,0)
+IF(HR_Data[[#This Row],[EnvironmentSatisfaction]]&lt;=2,1,0)
+IF(HR_Data[[#This Row],[YearsAtCompany]]&lt;2,2,0)</f>
        <v>3</v>
      </c>
      <c r="AM255" t="str">
        <f>IF(HR_Data[[#This Row],[RiskScore2]]&gt;=6,"High",
IF(HR_Data[[#This Row],[RiskScore2]]&gt;=3,"Medium","Low"))</f>
        <v>Medium</v>
      </c>
      <c r="AN255">
        <v>80</v>
      </c>
      <c r="AO255">
        <v>0</v>
      </c>
      <c r="AP255">
        <v>10</v>
      </c>
      <c r="AQ255">
        <v>1</v>
      </c>
      <c r="AR255">
        <v>3</v>
      </c>
      <c r="AS255">
        <v>3</v>
      </c>
      <c r="AT255">
        <v>2</v>
      </c>
      <c r="AU255">
        <v>0</v>
      </c>
      <c r="AV255">
        <v>2</v>
      </c>
    </row>
    <row r="256" spans="1:48">
      <c r="A256">
        <v>29</v>
      </c>
      <c r="B256" t="str">
        <f>IF(HR_Data[[#This Row],[Age]]&lt;25,"&lt;25",
IF(HR_Data[[#This Row],[Age]]&lt;35,"25–34",
IF(HR_Data[[#This Row],[Age]]&lt;45,"35–44",
IF(HR_Data[[#This Row],[Age]]&lt;55,"45–54","55+"))))</f>
        <v>25–34</v>
      </c>
      <c r="C256" t="s">
        <v>43</v>
      </c>
      <c r="D256">
        <f>(HR[[#This Row],[OverTimeFlag]]*3+HR[[#This Row],[LowJobSatisFlag]]*5+HR[[#This Row],[LowWLBFlag]]*4+HR[[#This Row],[LowSalaryFlag]]*3+HR[[#This Row],[LowEnviFlag]]*4+HR[[#This Row],[LowProFlag]]*1)</f>
        <v>0</v>
      </c>
      <c r="E256">
        <f>HR_Data[[#This Row],[OvertimeFlag]] + HR_Data[[#This Row],[LowSatisfactionFlag]] + HR_Data[[#This Row],[LowWorkLifeBalanceFlag]]</f>
        <v>0</v>
      </c>
      <c r="F256" t="s">
        <v>36</v>
      </c>
      <c r="G256">
        <v>1247</v>
      </c>
      <c r="H256" t="s">
        <v>37</v>
      </c>
      <c r="I256">
        <v>20</v>
      </c>
      <c r="J256" t="str">
        <f>IF(AND(HR_Data[[#This Row],[Attrition]]="Yes",HR_Data[[#This Row],[YearsAtCompany]]&lt;2),"Yes","No")</f>
        <v>No</v>
      </c>
      <c r="K256">
        <v>2</v>
      </c>
      <c r="L256" t="s">
        <v>59</v>
      </c>
      <c r="M256">
        <v>1</v>
      </c>
      <c r="N256">
        <v>349</v>
      </c>
      <c r="P256">
        <v>4</v>
      </c>
      <c r="Q256" t="s">
        <v>46</v>
      </c>
      <c r="R256">
        <v>45</v>
      </c>
      <c r="S256">
        <v>3</v>
      </c>
      <c r="T256">
        <v>2</v>
      </c>
      <c r="U256" t="s">
        <v>40</v>
      </c>
      <c r="V256">
        <v>4</v>
      </c>
      <c r="W256" t="s">
        <v>52</v>
      </c>
      <c r="X256">
        <v>6931</v>
      </c>
      <c r="Y256" t="str">
        <f>IF(AND(HR_Data[[#This Row],[OverTime]]="Yes",HR_Data[[#This Row],[JobSatisfaction]]&lt;=2,HR_Data[[#This Row],[MonthlyIncome]]&lt;AVERAGE(HR_Data[MonthlyIncome])),
"High Risk",
IF(OR(HR_Data[[#This Row],[OverTime]]="Yes",HR_Data[[#This Row],[JobSatisfaction]]&lt;=2),
"Medium Risk",
"Low Risk"))</f>
        <v>Low Risk</v>
      </c>
      <c r="Z256" t="str">
        <f>IF(HR_Data[[#This Row],[MonthlyIncome]]&lt;3000,"Low",IF(HR_Data[[#This Row],[MonthlyIncome]]&lt;7000,"Medium","High"))</f>
        <v>Medium</v>
      </c>
      <c r="AA256" s="5">
        <f>IF(HR_Data[[#This Row],[OverTime]]="Yes",1,0)</f>
        <v>0</v>
      </c>
      <c r="AB256" s="5">
        <f>IF(HR_Data[[#This Row],[JobSatisfaction]]&lt;=2,1,0)</f>
        <v>0</v>
      </c>
      <c r="AC256" s="5">
        <f>IF(HR_Data[[#This Row],[WorkLifeBalance]]&lt;=2,1,0)</f>
        <v>0</v>
      </c>
      <c r="AD256" s="5">
        <f>IF(HR_Data[[#This Row],[MonthlyIncome]]&lt;AVERAGE(HR_Data[MonthlyIncome]),1,0)</f>
        <v>0</v>
      </c>
      <c r="AE256">
        <v>10732</v>
      </c>
      <c r="AF256">
        <v>2</v>
      </c>
      <c r="AG256" t="s">
        <v>42</v>
      </c>
      <c r="AH256" t="s">
        <v>43</v>
      </c>
      <c r="AI256">
        <v>14</v>
      </c>
      <c r="AJ256">
        <v>3</v>
      </c>
      <c r="AK256">
        <v>4</v>
      </c>
      <c r="AL256">
        <f>IF(HR_Data[[#This Row],[OverTime]]="Yes",2,0)
+IF(HR_Data[[#This Row],[WorkLifeBalance]]&lt;=2,2,0)
+IF(HR_Data[[#This Row],[MonthlyIncome]]&lt;5000,2,0)
+IF(HR_Data[[#This Row],[JobSatisfaction]]&lt;=2,1,0)
+IF(HR_Data[[#This Row],[EnvironmentSatisfaction]]&lt;=2,1,0)
+IF(HR_Data[[#This Row],[YearsAtCompany]]&lt;2,2,0)</f>
        <v>0</v>
      </c>
      <c r="AM256" t="str">
        <f>IF(HR_Data[[#This Row],[RiskScore2]]&gt;=6,"High",
IF(HR_Data[[#This Row],[RiskScore2]]&gt;=3,"Medium","Low"))</f>
        <v>Low</v>
      </c>
      <c r="AN256">
        <v>80</v>
      </c>
      <c r="AO256">
        <v>1</v>
      </c>
      <c r="AP256">
        <v>10</v>
      </c>
      <c r="AQ256">
        <v>2</v>
      </c>
      <c r="AR256">
        <v>3</v>
      </c>
      <c r="AS256">
        <v>3</v>
      </c>
      <c r="AT256">
        <v>2</v>
      </c>
      <c r="AU256">
        <v>0</v>
      </c>
      <c r="AV256">
        <v>2</v>
      </c>
    </row>
    <row r="257" spans="1:48">
      <c r="A257">
        <v>25</v>
      </c>
      <c r="B257" t="str">
        <f>IF(HR_Data[[#This Row],[Age]]&lt;25,"&lt;25",
IF(HR_Data[[#This Row],[Age]]&lt;35,"25–34",
IF(HR_Data[[#This Row],[Age]]&lt;45,"35–44",
IF(HR_Data[[#This Row],[Age]]&lt;55,"45–54","55+"))))</f>
        <v>25–34</v>
      </c>
      <c r="C257" t="s">
        <v>43</v>
      </c>
      <c r="D257">
        <f>(HR[[#This Row],[OverTimeFlag]]*3+HR[[#This Row],[LowJobSatisFlag]]*5+HR[[#This Row],[LowWLBFlag]]*4+HR[[#This Row],[LowSalaryFlag]]*3+HR[[#This Row],[LowEnviFlag]]*4+HR[[#This Row],[LowProFlag]]*1)</f>
        <v>7</v>
      </c>
      <c r="E257">
        <f>HR_Data[[#This Row],[OvertimeFlag]] + HR_Data[[#This Row],[LowSatisfactionFlag]] + HR_Data[[#This Row],[LowWorkLifeBalanceFlag]]</f>
        <v>0</v>
      </c>
      <c r="F257" t="s">
        <v>36</v>
      </c>
      <c r="G257">
        <v>685</v>
      </c>
      <c r="H257" t="s">
        <v>45</v>
      </c>
      <c r="I257">
        <v>1</v>
      </c>
      <c r="J257" t="str">
        <f>IF(AND(HR_Data[[#This Row],[Attrition]]="Yes",HR_Data[[#This Row],[YearsAtCompany]]&lt;2),"Yes","No")</f>
        <v>No</v>
      </c>
      <c r="K257">
        <v>3</v>
      </c>
      <c r="L257" t="s">
        <v>38</v>
      </c>
      <c r="M257">
        <v>1</v>
      </c>
      <c r="N257">
        <v>350</v>
      </c>
      <c r="P257">
        <v>1</v>
      </c>
      <c r="Q257" t="s">
        <v>39</v>
      </c>
      <c r="R257">
        <v>62</v>
      </c>
      <c r="S257">
        <v>3</v>
      </c>
      <c r="T257">
        <v>2</v>
      </c>
      <c r="U257" t="s">
        <v>53</v>
      </c>
      <c r="V257">
        <v>3</v>
      </c>
      <c r="W257" t="s">
        <v>48</v>
      </c>
      <c r="X257">
        <v>4898</v>
      </c>
      <c r="Y257" t="str">
        <f>IF(AND(HR_Data[[#This Row],[OverTime]]="Yes",HR_Data[[#This Row],[JobSatisfaction]]&lt;=2,HR_Data[[#This Row],[MonthlyIncome]]&lt;AVERAGE(HR_Data[MonthlyIncome])),
"High Risk",
IF(OR(HR_Data[[#This Row],[OverTime]]="Yes",HR_Data[[#This Row],[JobSatisfaction]]&lt;=2),
"Medium Risk",
"Low Risk"))</f>
        <v>Low Risk</v>
      </c>
      <c r="Z257" t="str">
        <f>IF(HR_Data[[#This Row],[MonthlyIncome]]&lt;3000,"Low",IF(HR_Data[[#This Row],[MonthlyIncome]]&lt;7000,"Medium","High"))</f>
        <v>Medium</v>
      </c>
      <c r="AA257" s="5">
        <f>IF(HR_Data[[#This Row],[OverTime]]="Yes",1,0)</f>
        <v>0</v>
      </c>
      <c r="AB257" s="5">
        <f>IF(HR_Data[[#This Row],[JobSatisfaction]]&lt;=2,1,0)</f>
        <v>0</v>
      </c>
      <c r="AC257" s="5">
        <f>IF(HR_Data[[#This Row],[WorkLifeBalance]]&lt;=2,1,0)</f>
        <v>0</v>
      </c>
      <c r="AD257" s="5">
        <f>IF(HR_Data[[#This Row],[MonthlyIncome]]&lt;AVERAGE(HR_Data[MonthlyIncome]),1,0)</f>
        <v>1</v>
      </c>
      <c r="AE257">
        <v>7505</v>
      </c>
      <c r="AF257">
        <v>0</v>
      </c>
      <c r="AG257" t="s">
        <v>42</v>
      </c>
      <c r="AH257" t="s">
        <v>43</v>
      </c>
      <c r="AI257">
        <v>12</v>
      </c>
      <c r="AJ257">
        <v>3</v>
      </c>
      <c r="AK257">
        <v>4</v>
      </c>
      <c r="AL257">
        <f>IF(HR_Data[[#This Row],[OverTime]]="Yes",2,0)
+IF(HR_Data[[#This Row],[WorkLifeBalance]]&lt;=2,2,0)
+IF(HR_Data[[#This Row],[MonthlyIncome]]&lt;5000,2,0)
+IF(HR_Data[[#This Row],[JobSatisfaction]]&lt;=2,1,0)
+IF(HR_Data[[#This Row],[EnvironmentSatisfaction]]&lt;=2,1,0)
+IF(HR_Data[[#This Row],[YearsAtCompany]]&lt;2,2,0)</f>
        <v>3</v>
      </c>
      <c r="AM257" t="str">
        <f>IF(HR_Data[[#This Row],[RiskScore2]]&gt;=6,"High",
IF(HR_Data[[#This Row],[RiskScore2]]&gt;=3,"Medium","Low"))</f>
        <v>Medium</v>
      </c>
      <c r="AN257">
        <v>80</v>
      </c>
      <c r="AO257">
        <v>2</v>
      </c>
      <c r="AP257">
        <v>5</v>
      </c>
      <c r="AQ257">
        <v>3</v>
      </c>
      <c r="AR257">
        <v>3</v>
      </c>
      <c r="AS257">
        <v>4</v>
      </c>
      <c r="AT257">
        <v>2</v>
      </c>
      <c r="AU257">
        <v>1</v>
      </c>
      <c r="AV257">
        <v>2</v>
      </c>
    </row>
    <row r="258" spans="1:48">
      <c r="A258">
        <v>42</v>
      </c>
      <c r="B258" t="str">
        <f>IF(HR_Data[[#This Row],[Age]]&lt;25,"&lt;25",
IF(HR_Data[[#This Row],[Age]]&lt;35,"25–34",
IF(HR_Data[[#This Row],[Age]]&lt;45,"35–44",
IF(HR_Data[[#This Row],[Age]]&lt;55,"45–54","55+"))))</f>
        <v>35–44</v>
      </c>
      <c r="C258" t="s">
        <v>43</v>
      </c>
      <c r="D258">
        <f>(HR[[#This Row],[OverTimeFlag]]*3+HR[[#This Row],[LowJobSatisFlag]]*5+HR[[#This Row],[LowWLBFlag]]*4+HR[[#This Row],[LowSalaryFlag]]*3+HR[[#This Row],[LowEnviFlag]]*4+HR[[#This Row],[LowProFlag]]*1)</f>
        <v>12</v>
      </c>
      <c r="E258">
        <f>HR_Data[[#This Row],[OvertimeFlag]] + HR_Data[[#This Row],[LowSatisfactionFlag]] + HR_Data[[#This Row],[LowWorkLifeBalanceFlag]]</f>
        <v>2</v>
      </c>
      <c r="F258" t="s">
        <v>36</v>
      </c>
      <c r="G258">
        <v>269</v>
      </c>
      <c r="H258" t="s">
        <v>45</v>
      </c>
      <c r="I258">
        <v>2</v>
      </c>
      <c r="J258" t="str">
        <f>IF(AND(HR_Data[[#This Row],[Attrition]]="Yes",HR_Data[[#This Row],[YearsAtCompany]]&lt;2),"Yes","No")</f>
        <v>No</v>
      </c>
      <c r="K258">
        <v>3</v>
      </c>
      <c r="L258" t="s">
        <v>51</v>
      </c>
      <c r="M258">
        <v>1</v>
      </c>
      <c r="N258">
        <v>351</v>
      </c>
      <c r="P258">
        <v>4</v>
      </c>
      <c r="Q258" t="s">
        <v>39</v>
      </c>
      <c r="R258">
        <v>56</v>
      </c>
      <c r="S258">
        <v>2</v>
      </c>
      <c r="T258">
        <v>1</v>
      </c>
      <c r="U258" t="s">
        <v>50</v>
      </c>
      <c r="V258">
        <v>1</v>
      </c>
      <c r="W258" t="s">
        <v>52</v>
      </c>
      <c r="X258">
        <v>2593</v>
      </c>
      <c r="Y258" t="str">
        <f>IF(AND(HR_Data[[#This Row],[OverTime]]="Yes",HR_Data[[#This Row],[JobSatisfaction]]&lt;=2,HR_Data[[#This Row],[MonthlyIncome]]&lt;AVERAGE(HR_Data[MonthlyIncome])),
"High Risk",
IF(OR(HR_Data[[#This Row],[OverTime]]="Yes",HR_Data[[#This Row],[JobSatisfaction]]&lt;=2),
"Medium Risk",
"Low Risk"))</f>
        <v>High Risk</v>
      </c>
      <c r="Z258" t="str">
        <f>IF(HR_Data[[#This Row],[MonthlyIncome]]&lt;3000,"Low",IF(HR_Data[[#This Row],[MonthlyIncome]]&lt;7000,"Medium","High"))</f>
        <v>Low</v>
      </c>
      <c r="AA258" s="5">
        <f>IF(HR_Data[[#This Row],[OverTime]]="Yes",1,0)</f>
        <v>1</v>
      </c>
      <c r="AB258" s="5">
        <f>IF(HR_Data[[#This Row],[JobSatisfaction]]&lt;=2,1,0)</f>
        <v>1</v>
      </c>
      <c r="AC258" s="5">
        <f>IF(HR_Data[[#This Row],[WorkLifeBalance]]&lt;=2,1,0)</f>
        <v>0</v>
      </c>
      <c r="AD258" s="5">
        <f>IF(HR_Data[[#This Row],[MonthlyIncome]]&lt;AVERAGE(HR_Data[MonthlyIncome]),1,0)</f>
        <v>1</v>
      </c>
      <c r="AE258">
        <v>8007</v>
      </c>
      <c r="AF258">
        <v>0</v>
      </c>
      <c r="AG258" t="s">
        <v>42</v>
      </c>
      <c r="AH258" t="s">
        <v>35</v>
      </c>
      <c r="AI258">
        <v>11</v>
      </c>
      <c r="AJ258">
        <v>3</v>
      </c>
      <c r="AK258">
        <v>3</v>
      </c>
      <c r="AL258">
        <f>IF(HR_Data[[#This Row],[OverTime]]="Yes",2,0)
+IF(HR_Data[[#This Row],[WorkLifeBalance]]&lt;=2,2,0)
+IF(HR_Data[[#This Row],[MonthlyIncome]]&lt;5000,2,0)
+IF(HR_Data[[#This Row],[JobSatisfaction]]&lt;=2,1,0)
+IF(HR_Data[[#This Row],[EnvironmentSatisfaction]]&lt;=2,1,0)
+IF(HR_Data[[#This Row],[YearsAtCompany]]&lt;2,2,0)</f>
        <v>5</v>
      </c>
      <c r="AM258" t="str">
        <f>IF(HR_Data[[#This Row],[RiskScore2]]&gt;=6,"High",
IF(HR_Data[[#This Row],[RiskScore2]]&gt;=3,"Medium","Low"))</f>
        <v>Medium</v>
      </c>
      <c r="AN258">
        <v>80</v>
      </c>
      <c r="AO258">
        <v>1</v>
      </c>
      <c r="AP258">
        <v>10</v>
      </c>
      <c r="AQ258">
        <v>4</v>
      </c>
      <c r="AR258">
        <v>3</v>
      </c>
      <c r="AS258">
        <v>9</v>
      </c>
      <c r="AT258">
        <v>6</v>
      </c>
      <c r="AU258">
        <v>7</v>
      </c>
      <c r="AV258">
        <v>8</v>
      </c>
    </row>
    <row r="259" spans="1:48">
      <c r="A259">
        <v>40</v>
      </c>
      <c r="B259" t="str">
        <f>IF(HR_Data[[#This Row],[Age]]&lt;25,"&lt;25",
IF(HR_Data[[#This Row],[Age]]&lt;35,"25–34",
IF(HR_Data[[#This Row],[Age]]&lt;45,"35–44",
IF(HR_Data[[#This Row],[Age]]&lt;55,"45–54","55+"))))</f>
        <v>35–44</v>
      </c>
      <c r="C259" t="s">
        <v>43</v>
      </c>
      <c r="D259">
        <f>(HR[[#This Row],[OverTimeFlag]]*3+HR[[#This Row],[LowJobSatisFlag]]*5+HR[[#This Row],[LowWLBFlag]]*4+HR[[#This Row],[LowSalaryFlag]]*3+HR[[#This Row],[LowEnviFlag]]*4+HR[[#This Row],[LowProFlag]]*1)</f>
        <v>4</v>
      </c>
      <c r="E259">
        <f>HR_Data[[#This Row],[OvertimeFlag]] + HR_Data[[#This Row],[LowSatisfactionFlag]] + HR_Data[[#This Row],[LowWorkLifeBalanceFlag]]</f>
        <v>0</v>
      </c>
      <c r="F259" t="s">
        <v>36</v>
      </c>
      <c r="G259">
        <v>1416</v>
      </c>
      <c r="H259" t="s">
        <v>45</v>
      </c>
      <c r="I259">
        <v>2</v>
      </c>
      <c r="J259" t="str">
        <f>IF(AND(HR_Data[[#This Row],[Attrition]]="Yes",HR_Data[[#This Row],[YearsAtCompany]]&lt;2),"Yes","No")</f>
        <v>No</v>
      </c>
      <c r="K259">
        <v>2</v>
      </c>
      <c r="L259" t="s">
        <v>51</v>
      </c>
      <c r="M259">
        <v>1</v>
      </c>
      <c r="N259">
        <v>352</v>
      </c>
      <c r="P259">
        <v>1</v>
      </c>
      <c r="Q259" t="s">
        <v>46</v>
      </c>
      <c r="R259">
        <v>49</v>
      </c>
      <c r="S259">
        <v>3</v>
      </c>
      <c r="T259">
        <v>5</v>
      </c>
      <c r="U259" t="s">
        <v>58</v>
      </c>
      <c r="V259">
        <v>3</v>
      </c>
      <c r="W259" t="s">
        <v>52</v>
      </c>
      <c r="X259">
        <v>19436</v>
      </c>
      <c r="Y259" t="str">
        <f>IF(AND(HR_Data[[#This Row],[OverTime]]="Yes",HR_Data[[#This Row],[JobSatisfaction]]&lt;=2,HR_Data[[#This Row],[MonthlyIncome]]&lt;AVERAGE(HR_Data[MonthlyIncome])),
"High Risk",
IF(OR(HR_Data[[#This Row],[OverTime]]="Yes",HR_Data[[#This Row],[JobSatisfaction]]&lt;=2),
"Medium Risk",
"Low Risk"))</f>
        <v>Low Risk</v>
      </c>
      <c r="Z259" t="str">
        <f>IF(HR_Data[[#This Row],[MonthlyIncome]]&lt;3000,"Low",IF(HR_Data[[#This Row],[MonthlyIncome]]&lt;7000,"Medium","High"))</f>
        <v>High</v>
      </c>
      <c r="AA259" s="5">
        <f>IF(HR_Data[[#This Row],[OverTime]]="Yes",1,0)</f>
        <v>0</v>
      </c>
      <c r="AB259" s="5">
        <f>IF(HR_Data[[#This Row],[JobSatisfaction]]&lt;=2,1,0)</f>
        <v>0</v>
      </c>
      <c r="AC259" s="5">
        <f>IF(HR_Data[[#This Row],[WorkLifeBalance]]&lt;=2,1,0)</f>
        <v>0</v>
      </c>
      <c r="AD259" s="5">
        <f>IF(HR_Data[[#This Row],[MonthlyIncome]]&lt;AVERAGE(HR_Data[MonthlyIncome]),1,0)</f>
        <v>0</v>
      </c>
      <c r="AE259">
        <v>5949</v>
      </c>
      <c r="AF259">
        <v>0</v>
      </c>
      <c r="AG259" t="s">
        <v>42</v>
      </c>
      <c r="AH259" t="s">
        <v>43</v>
      </c>
      <c r="AI259">
        <v>19</v>
      </c>
      <c r="AJ259">
        <v>3</v>
      </c>
      <c r="AK259">
        <v>4</v>
      </c>
      <c r="AL259">
        <f>IF(HR_Data[[#This Row],[OverTime]]="Yes",2,0)
+IF(HR_Data[[#This Row],[WorkLifeBalance]]&lt;=2,2,0)
+IF(HR_Data[[#This Row],[MonthlyIncome]]&lt;5000,2,0)
+IF(HR_Data[[#This Row],[JobSatisfaction]]&lt;=2,1,0)
+IF(HR_Data[[#This Row],[EnvironmentSatisfaction]]&lt;=2,1,0)
+IF(HR_Data[[#This Row],[YearsAtCompany]]&lt;2,2,0)</f>
        <v>1</v>
      </c>
      <c r="AM259" t="str">
        <f>IF(HR_Data[[#This Row],[RiskScore2]]&gt;=6,"High",
IF(HR_Data[[#This Row],[RiskScore2]]&gt;=3,"Medium","Low"))</f>
        <v>Low</v>
      </c>
      <c r="AN259">
        <v>80</v>
      </c>
      <c r="AO259">
        <v>1</v>
      </c>
      <c r="AP259">
        <v>22</v>
      </c>
      <c r="AQ259">
        <v>5</v>
      </c>
      <c r="AR259">
        <v>3</v>
      </c>
      <c r="AS259">
        <v>21</v>
      </c>
      <c r="AT259">
        <v>7</v>
      </c>
      <c r="AU259">
        <v>3</v>
      </c>
      <c r="AV259">
        <v>9</v>
      </c>
    </row>
    <row r="260" spans="1:48">
      <c r="A260">
        <v>51</v>
      </c>
      <c r="B260" t="str">
        <f>IF(HR_Data[[#This Row],[Age]]&lt;25,"&lt;25",
IF(HR_Data[[#This Row],[Age]]&lt;35,"25–34",
IF(HR_Data[[#This Row],[Age]]&lt;45,"35–44",
IF(HR_Data[[#This Row],[Age]]&lt;55,"45–54","55+"))))</f>
        <v>45–54</v>
      </c>
      <c r="C260" t="s">
        <v>43</v>
      </c>
      <c r="D260">
        <f>(HR[[#This Row],[OverTimeFlag]]*3+HR[[#This Row],[LowJobSatisFlag]]*5+HR[[#This Row],[LowWLBFlag]]*4+HR[[#This Row],[LowSalaryFlag]]*3+HR[[#This Row],[LowEnviFlag]]*4+HR[[#This Row],[LowProFlag]]*1)</f>
        <v>7</v>
      </c>
      <c r="E260">
        <f>HR_Data[[#This Row],[OvertimeFlag]] + HR_Data[[#This Row],[LowSatisfactionFlag]] + HR_Data[[#This Row],[LowWorkLifeBalanceFlag]]</f>
        <v>1</v>
      </c>
      <c r="F260" t="s">
        <v>36</v>
      </c>
      <c r="G260">
        <v>833</v>
      </c>
      <c r="H260" t="s">
        <v>45</v>
      </c>
      <c r="I260">
        <v>1</v>
      </c>
      <c r="J260" t="str">
        <f>IF(AND(HR_Data[[#This Row],[Attrition]]="Yes",HR_Data[[#This Row],[YearsAtCompany]]&lt;2),"Yes","No")</f>
        <v>No</v>
      </c>
      <c r="K260">
        <v>3</v>
      </c>
      <c r="L260" t="s">
        <v>38</v>
      </c>
      <c r="M260">
        <v>1</v>
      </c>
      <c r="N260">
        <v>353</v>
      </c>
      <c r="P260">
        <v>3</v>
      </c>
      <c r="Q260" t="s">
        <v>46</v>
      </c>
      <c r="R260">
        <v>96</v>
      </c>
      <c r="S260">
        <v>3</v>
      </c>
      <c r="T260">
        <v>1</v>
      </c>
      <c r="U260" t="s">
        <v>47</v>
      </c>
      <c r="V260">
        <v>4</v>
      </c>
      <c r="W260" t="s">
        <v>48</v>
      </c>
      <c r="X260">
        <v>2723</v>
      </c>
      <c r="Y260" t="str">
        <f>IF(AND(HR_Data[[#This Row],[OverTime]]="Yes",HR_Data[[#This Row],[JobSatisfaction]]&lt;=2,HR_Data[[#This Row],[MonthlyIncome]]&lt;AVERAGE(HR_Data[MonthlyIncome])),
"High Risk",
IF(OR(HR_Data[[#This Row],[OverTime]]="Yes",HR_Data[[#This Row],[JobSatisfaction]]&lt;=2),
"Medium Risk",
"Low Risk"))</f>
        <v>Low Risk</v>
      </c>
      <c r="Z260" t="str">
        <f>IF(HR_Data[[#This Row],[MonthlyIncome]]&lt;3000,"Low",IF(HR_Data[[#This Row],[MonthlyIncome]]&lt;7000,"Medium","High"))</f>
        <v>Low</v>
      </c>
      <c r="AA260" s="5">
        <f>IF(HR_Data[[#This Row],[OverTime]]="Yes",1,0)</f>
        <v>0</v>
      </c>
      <c r="AB260" s="5">
        <f>IF(HR_Data[[#This Row],[JobSatisfaction]]&lt;=2,1,0)</f>
        <v>0</v>
      </c>
      <c r="AC260" s="5">
        <f>IF(HR_Data[[#This Row],[WorkLifeBalance]]&lt;=2,1,0)</f>
        <v>1</v>
      </c>
      <c r="AD260" s="5">
        <f>IF(HR_Data[[#This Row],[MonthlyIncome]]&lt;AVERAGE(HR_Data[MonthlyIncome]),1,0)</f>
        <v>1</v>
      </c>
      <c r="AE260">
        <v>23231</v>
      </c>
      <c r="AF260">
        <v>1</v>
      </c>
      <c r="AG260" t="s">
        <v>42</v>
      </c>
      <c r="AH260" t="s">
        <v>43</v>
      </c>
      <c r="AI260">
        <v>11</v>
      </c>
      <c r="AJ260">
        <v>3</v>
      </c>
      <c r="AK260">
        <v>2</v>
      </c>
      <c r="AL260">
        <f>IF(HR_Data[[#This Row],[OverTime]]="Yes",2,0)
+IF(HR_Data[[#This Row],[WorkLifeBalance]]&lt;=2,2,0)
+IF(HR_Data[[#This Row],[MonthlyIncome]]&lt;5000,2,0)
+IF(HR_Data[[#This Row],[JobSatisfaction]]&lt;=2,1,0)
+IF(HR_Data[[#This Row],[EnvironmentSatisfaction]]&lt;=2,1,0)
+IF(HR_Data[[#This Row],[YearsAtCompany]]&lt;2,2,0)</f>
        <v>6</v>
      </c>
      <c r="AM260" t="str">
        <f>IF(HR_Data[[#This Row],[RiskScore2]]&gt;=6,"High",
IF(HR_Data[[#This Row],[RiskScore2]]&gt;=3,"Medium","Low"))</f>
        <v>High</v>
      </c>
      <c r="AN260">
        <v>80</v>
      </c>
      <c r="AO260">
        <v>0</v>
      </c>
      <c r="AP260">
        <v>1</v>
      </c>
      <c r="AQ260">
        <v>0</v>
      </c>
      <c r="AR260">
        <v>2</v>
      </c>
      <c r="AS260">
        <v>1</v>
      </c>
      <c r="AT260">
        <v>0</v>
      </c>
      <c r="AU260">
        <v>0</v>
      </c>
      <c r="AV260">
        <v>0</v>
      </c>
    </row>
    <row r="261" spans="1:48">
      <c r="A261">
        <v>31</v>
      </c>
      <c r="B261" t="str">
        <f>IF(HR_Data[[#This Row],[Age]]&lt;25,"&lt;25",
IF(HR_Data[[#This Row],[Age]]&lt;35,"25–34",
IF(HR_Data[[#This Row],[Age]]&lt;45,"35–44",
IF(HR_Data[[#This Row],[Age]]&lt;55,"45–54","55+"))))</f>
        <v>25–34</v>
      </c>
      <c r="C261" t="s">
        <v>35</v>
      </c>
      <c r="D261">
        <f>(HR[[#This Row],[OverTimeFlag]]*3+HR[[#This Row],[LowJobSatisFlag]]*5+HR[[#This Row],[LowWLBFlag]]*4+HR[[#This Row],[LowSalaryFlag]]*3+HR[[#This Row],[LowEnviFlag]]*4+HR[[#This Row],[LowProFlag]]*1)</f>
        <v>8</v>
      </c>
      <c r="E261">
        <f>HR_Data[[#This Row],[OvertimeFlag]] + HR_Data[[#This Row],[LowSatisfactionFlag]] + HR_Data[[#This Row],[LowWorkLifeBalanceFlag]]</f>
        <v>1</v>
      </c>
      <c r="F261" t="s">
        <v>44</v>
      </c>
      <c r="G261">
        <v>307</v>
      </c>
      <c r="H261" t="s">
        <v>45</v>
      </c>
      <c r="I261">
        <v>29</v>
      </c>
      <c r="J261" t="str">
        <f>IF(AND(HR_Data[[#This Row],[Attrition]]="Yes",HR_Data[[#This Row],[YearsAtCompany]]&lt;2),"Yes","No")</f>
        <v>No</v>
      </c>
      <c r="K261">
        <v>2</v>
      </c>
      <c r="L261" t="s">
        <v>51</v>
      </c>
      <c r="M261">
        <v>1</v>
      </c>
      <c r="N261">
        <v>355</v>
      </c>
      <c r="P261">
        <v>3</v>
      </c>
      <c r="Q261" t="s">
        <v>46</v>
      </c>
      <c r="R261">
        <v>71</v>
      </c>
      <c r="S261">
        <v>2</v>
      </c>
      <c r="T261">
        <v>1</v>
      </c>
      <c r="U261" t="s">
        <v>50</v>
      </c>
      <c r="V261">
        <v>2</v>
      </c>
      <c r="W261" t="s">
        <v>41</v>
      </c>
      <c r="X261">
        <v>3479</v>
      </c>
      <c r="Y261" t="str">
        <f>IF(AND(HR_Data[[#This Row],[OverTime]]="Yes",HR_Data[[#This Row],[JobSatisfaction]]&lt;=2,HR_Data[[#This Row],[MonthlyIncome]]&lt;AVERAGE(HR_Data[MonthlyIncome])),
"High Risk",
IF(OR(HR_Data[[#This Row],[OverTime]]="Yes",HR_Data[[#This Row],[JobSatisfaction]]&lt;=2),
"Medium Risk",
"Low Risk"))</f>
        <v>Medium Risk</v>
      </c>
      <c r="Z261" t="str">
        <f>IF(HR_Data[[#This Row],[MonthlyIncome]]&lt;3000,"Low",IF(HR_Data[[#This Row],[MonthlyIncome]]&lt;7000,"Medium","High"))</f>
        <v>Medium</v>
      </c>
      <c r="AA261" s="5">
        <f>IF(HR_Data[[#This Row],[OverTime]]="Yes",1,0)</f>
        <v>0</v>
      </c>
      <c r="AB261" s="5">
        <f>IF(HR_Data[[#This Row],[JobSatisfaction]]&lt;=2,1,0)</f>
        <v>1</v>
      </c>
      <c r="AC261" s="5">
        <f>IF(HR_Data[[#This Row],[WorkLifeBalance]]&lt;=2,1,0)</f>
        <v>0</v>
      </c>
      <c r="AD261" s="5">
        <f>IF(HR_Data[[#This Row],[MonthlyIncome]]&lt;AVERAGE(HR_Data[MonthlyIncome]),1,0)</f>
        <v>1</v>
      </c>
      <c r="AE261">
        <v>11652</v>
      </c>
      <c r="AF261">
        <v>0</v>
      </c>
      <c r="AG261" t="s">
        <v>42</v>
      </c>
      <c r="AH261" t="s">
        <v>43</v>
      </c>
      <c r="AI261">
        <v>11</v>
      </c>
      <c r="AJ261">
        <v>3</v>
      </c>
      <c r="AK261">
        <v>2</v>
      </c>
      <c r="AL261">
        <f>IF(HR_Data[[#This Row],[OverTime]]="Yes",2,0)
+IF(HR_Data[[#This Row],[WorkLifeBalance]]&lt;=2,2,0)
+IF(HR_Data[[#This Row],[MonthlyIncome]]&lt;5000,2,0)
+IF(HR_Data[[#This Row],[JobSatisfaction]]&lt;=2,1,0)
+IF(HR_Data[[#This Row],[EnvironmentSatisfaction]]&lt;=2,1,0)
+IF(HR_Data[[#This Row],[YearsAtCompany]]&lt;2,2,0)</f>
        <v>3</v>
      </c>
      <c r="AM261" t="str">
        <f>IF(HR_Data[[#This Row],[RiskScore2]]&gt;=6,"High",
IF(HR_Data[[#This Row],[RiskScore2]]&gt;=3,"Medium","Low"))</f>
        <v>Medium</v>
      </c>
      <c r="AN261">
        <v>80</v>
      </c>
      <c r="AO261">
        <v>0</v>
      </c>
      <c r="AP261">
        <v>6</v>
      </c>
      <c r="AQ261">
        <v>2</v>
      </c>
      <c r="AR261">
        <v>4</v>
      </c>
      <c r="AS261">
        <v>5</v>
      </c>
      <c r="AT261">
        <v>4</v>
      </c>
      <c r="AU261">
        <v>1</v>
      </c>
      <c r="AV261">
        <v>4</v>
      </c>
    </row>
    <row r="262" spans="1:48">
      <c r="A262">
        <v>32</v>
      </c>
      <c r="B262" t="str">
        <f>IF(HR_Data[[#This Row],[Age]]&lt;25,"&lt;25",
IF(HR_Data[[#This Row],[Age]]&lt;35,"25–34",
IF(HR_Data[[#This Row],[Age]]&lt;45,"35–44",
IF(HR_Data[[#This Row],[Age]]&lt;55,"45–54","55+"))))</f>
        <v>25–34</v>
      </c>
      <c r="C262" t="s">
        <v>43</v>
      </c>
      <c r="D262">
        <f>(HR[[#This Row],[OverTimeFlag]]*3+HR[[#This Row],[LowJobSatisFlag]]*5+HR[[#This Row],[LowWLBFlag]]*4+HR[[#This Row],[LowSalaryFlag]]*3+HR[[#This Row],[LowEnviFlag]]*4+HR[[#This Row],[LowProFlag]]*1)</f>
        <v>16</v>
      </c>
      <c r="E262">
        <f>HR_Data[[#This Row],[OvertimeFlag]] + HR_Data[[#This Row],[LowSatisfactionFlag]] + HR_Data[[#This Row],[LowWorkLifeBalanceFlag]]</f>
        <v>2</v>
      </c>
      <c r="F262" t="s">
        <v>44</v>
      </c>
      <c r="G262">
        <v>1311</v>
      </c>
      <c r="H262" t="s">
        <v>45</v>
      </c>
      <c r="I262">
        <v>7</v>
      </c>
      <c r="J262" t="str">
        <f>IF(AND(HR_Data[[#This Row],[Attrition]]="Yes",HR_Data[[#This Row],[YearsAtCompany]]&lt;2),"Yes","No")</f>
        <v>No</v>
      </c>
      <c r="K262">
        <v>3</v>
      </c>
      <c r="L262" t="s">
        <v>38</v>
      </c>
      <c r="M262">
        <v>1</v>
      </c>
      <c r="N262">
        <v>359</v>
      </c>
      <c r="P262">
        <v>2</v>
      </c>
      <c r="Q262" t="s">
        <v>46</v>
      </c>
      <c r="R262">
        <v>100</v>
      </c>
      <c r="S262">
        <v>4</v>
      </c>
      <c r="T262">
        <v>1</v>
      </c>
      <c r="U262" t="s">
        <v>50</v>
      </c>
      <c r="V262">
        <v>2</v>
      </c>
      <c r="W262" t="s">
        <v>48</v>
      </c>
      <c r="X262">
        <v>2794</v>
      </c>
      <c r="Y262" t="str">
        <f>IF(AND(HR_Data[[#This Row],[OverTime]]="Yes",HR_Data[[#This Row],[JobSatisfaction]]&lt;=2,HR_Data[[#This Row],[MonthlyIncome]]&lt;AVERAGE(HR_Data[MonthlyIncome])),
"High Risk",
IF(OR(HR_Data[[#This Row],[OverTime]]="Yes",HR_Data[[#This Row],[JobSatisfaction]]&lt;=2),
"Medium Risk",
"Low Risk"))</f>
        <v>Medium Risk</v>
      </c>
      <c r="Z262" t="str">
        <f>IF(HR_Data[[#This Row],[MonthlyIncome]]&lt;3000,"Low",IF(HR_Data[[#This Row],[MonthlyIncome]]&lt;7000,"Medium","High"))</f>
        <v>Low</v>
      </c>
      <c r="AA262" s="5">
        <f>IF(HR_Data[[#This Row],[OverTime]]="Yes",1,0)</f>
        <v>0</v>
      </c>
      <c r="AB262" s="5">
        <f>IF(HR_Data[[#This Row],[JobSatisfaction]]&lt;=2,1,0)</f>
        <v>1</v>
      </c>
      <c r="AC262" s="5">
        <f>IF(HR_Data[[#This Row],[WorkLifeBalance]]&lt;=2,1,0)</f>
        <v>1</v>
      </c>
      <c r="AD262" s="5">
        <f>IF(HR_Data[[#This Row],[MonthlyIncome]]&lt;AVERAGE(HR_Data[MonthlyIncome]),1,0)</f>
        <v>1</v>
      </c>
      <c r="AE262">
        <v>26062</v>
      </c>
      <c r="AF262">
        <v>1</v>
      </c>
      <c r="AG262" t="s">
        <v>42</v>
      </c>
      <c r="AH262" t="s">
        <v>43</v>
      </c>
      <c r="AI262">
        <v>20</v>
      </c>
      <c r="AJ262">
        <v>4</v>
      </c>
      <c r="AK262">
        <v>3</v>
      </c>
      <c r="AL262">
        <f>IF(HR_Data[[#This Row],[OverTime]]="Yes",2,0)
+IF(HR_Data[[#This Row],[WorkLifeBalance]]&lt;=2,2,0)
+IF(HR_Data[[#This Row],[MonthlyIncome]]&lt;5000,2,0)
+IF(HR_Data[[#This Row],[JobSatisfaction]]&lt;=2,1,0)
+IF(HR_Data[[#This Row],[EnvironmentSatisfaction]]&lt;=2,1,0)
+IF(HR_Data[[#This Row],[YearsAtCompany]]&lt;2,2,0)</f>
        <v>6</v>
      </c>
      <c r="AM262" t="str">
        <f>IF(HR_Data[[#This Row],[RiskScore2]]&gt;=6,"High",
IF(HR_Data[[#This Row],[RiskScore2]]&gt;=3,"Medium","Low"))</f>
        <v>High</v>
      </c>
      <c r="AN262">
        <v>80</v>
      </c>
      <c r="AO262">
        <v>0</v>
      </c>
      <c r="AP262">
        <v>5</v>
      </c>
      <c r="AQ262">
        <v>3</v>
      </c>
      <c r="AR262">
        <v>1</v>
      </c>
      <c r="AS262">
        <v>5</v>
      </c>
      <c r="AT262">
        <v>1</v>
      </c>
      <c r="AU262">
        <v>0</v>
      </c>
      <c r="AV262">
        <v>3</v>
      </c>
    </row>
    <row r="263" spans="1:48">
      <c r="A263">
        <v>38</v>
      </c>
      <c r="B263" t="str">
        <f>IF(HR_Data[[#This Row],[Age]]&lt;25,"&lt;25",
IF(HR_Data[[#This Row],[Age]]&lt;35,"25–34",
IF(HR_Data[[#This Row],[Age]]&lt;45,"35–44",
IF(HR_Data[[#This Row],[Age]]&lt;55,"45–54","55+"))))</f>
        <v>35–44</v>
      </c>
      <c r="C263" t="s">
        <v>43</v>
      </c>
      <c r="D263">
        <f>(HR[[#This Row],[OverTimeFlag]]*3+HR[[#This Row],[LowJobSatisFlag]]*5+HR[[#This Row],[LowWLBFlag]]*4+HR[[#This Row],[LowSalaryFlag]]*3+HR[[#This Row],[LowEnviFlag]]*4+HR[[#This Row],[LowProFlag]]*1)</f>
        <v>4</v>
      </c>
      <c r="E263">
        <f>HR_Data[[#This Row],[OvertimeFlag]] + HR_Data[[#This Row],[LowSatisfactionFlag]] + HR_Data[[#This Row],[LowWorkLifeBalanceFlag]]</f>
        <v>0</v>
      </c>
      <c r="F263" t="s">
        <v>55</v>
      </c>
      <c r="G263">
        <v>1327</v>
      </c>
      <c r="H263" t="s">
        <v>37</v>
      </c>
      <c r="I263">
        <v>2</v>
      </c>
      <c r="J263" t="str">
        <f>IF(AND(HR_Data[[#This Row],[Attrition]]="Yes",HR_Data[[#This Row],[YearsAtCompany]]&lt;2),"Yes","No")</f>
        <v>No</v>
      </c>
      <c r="K263">
        <v>2</v>
      </c>
      <c r="L263" t="s">
        <v>38</v>
      </c>
      <c r="M263">
        <v>1</v>
      </c>
      <c r="N263">
        <v>361</v>
      </c>
      <c r="P263">
        <v>4</v>
      </c>
      <c r="Q263" t="s">
        <v>46</v>
      </c>
      <c r="R263">
        <v>39</v>
      </c>
      <c r="S263">
        <v>2</v>
      </c>
      <c r="T263">
        <v>2</v>
      </c>
      <c r="U263" t="s">
        <v>40</v>
      </c>
      <c r="V263">
        <v>4</v>
      </c>
      <c r="W263" t="s">
        <v>48</v>
      </c>
      <c r="X263">
        <v>5249</v>
      </c>
      <c r="Y263" t="str">
        <f>IF(AND(HR_Data[[#This Row],[OverTime]]="Yes",HR_Data[[#This Row],[JobSatisfaction]]&lt;=2,HR_Data[[#This Row],[MonthlyIncome]]&lt;AVERAGE(HR_Data[MonthlyIncome])),
"High Risk",
IF(OR(HR_Data[[#This Row],[OverTime]]="Yes",HR_Data[[#This Row],[JobSatisfaction]]&lt;=2),
"Medium Risk",
"Low Risk"))</f>
        <v>Low Risk</v>
      </c>
      <c r="Z263" t="str">
        <f>IF(HR_Data[[#This Row],[MonthlyIncome]]&lt;3000,"Low",IF(HR_Data[[#This Row],[MonthlyIncome]]&lt;7000,"Medium","High"))</f>
        <v>Medium</v>
      </c>
      <c r="AA263" s="5">
        <f>IF(HR_Data[[#This Row],[OverTime]]="Yes",1,0)</f>
        <v>0</v>
      </c>
      <c r="AB263" s="5">
        <f>IF(HR_Data[[#This Row],[JobSatisfaction]]&lt;=2,1,0)</f>
        <v>0</v>
      </c>
      <c r="AC263" s="5">
        <f>IF(HR_Data[[#This Row],[WorkLifeBalance]]&lt;=2,1,0)</f>
        <v>0</v>
      </c>
      <c r="AD263" s="5">
        <f>IF(HR_Data[[#This Row],[MonthlyIncome]]&lt;AVERAGE(HR_Data[MonthlyIncome]),1,0)</f>
        <v>1</v>
      </c>
      <c r="AE263">
        <v>19682</v>
      </c>
      <c r="AF263">
        <v>3</v>
      </c>
      <c r="AG263" t="s">
        <v>42</v>
      </c>
      <c r="AH263" t="s">
        <v>43</v>
      </c>
      <c r="AI263">
        <v>18</v>
      </c>
      <c r="AJ263">
        <v>3</v>
      </c>
      <c r="AK263">
        <v>4</v>
      </c>
      <c r="AL263">
        <f>IF(HR_Data[[#This Row],[OverTime]]="Yes",2,0)
+IF(HR_Data[[#This Row],[WorkLifeBalance]]&lt;=2,2,0)
+IF(HR_Data[[#This Row],[MonthlyIncome]]&lt;5000,2,0)
+IF(HR_Data[[#This Row],[JobSatisfaction]]&lt;=2,1,0)
+IF(HR_Data[[#This Row],[EnvironmentSatisfaction]]&lt;=2,1,0)
+IF(HR_Data[[#This Row],[YearsAtCompany]]&lt;2,2,0)</f>
        <v>0</v>
      </c>
      <c r="AM263" t="str">
        <f>IF(HR_Data[[#This Row],[RiskScore2]]&gt;=6,"High",
IF(HR_Data[[#This Row],[RiskScore2]]&gt;=3,"Medium","Low"))</f>
        <v>Low</v>
      </c>
      <c r="AN263">
        <v>80</v>
      </c>
      <c r="AO263">
        <v>1</v>
      </c>
      <c r="AP263">
        <v>13</v>
      </c>
      <c r="AQ263">
        <v>0</v>
      </c>
      <c r="AR263">
        <v>3</v>
      </c>
      <c r="AS263">
        <v>8</v>
      </c>
      <c r="AT263">
        <v>7</v>
      </c>
      <c r="AU263">
        <v>7</v>
      </c>
      <c r="AV263">
        <v>5</v>
      </c>
    </row>
    <row r="264" spans="1:48">
      <c r="A264">
        <v>32</v>
      </c>
      <c r="B264" t="str">
        <f>IF(HR_Data[[#This Row],[Age]]&lt;25,"&lt;25",
IF(HR_Data[[#This Row],[Age]]&lt;35,"25–34",
IF(HR_Data[[#This Row],[Age]]&lt;45,"35–44",
IF(HR_Data[[#This Row],[Age]]&lt;55,"45–54","55+"))))</f>
        <v>25–34</v>
      </c>
      <c r="C264" t="s">
        <v>43</v>
      </c>
      <c r="D264">
        <f>(HR[[#This Row],[OverTimeFlag]]*3+HR[[#This Row],[LowJobSatisFlag]]*5+HR[[#This Row],[LowWLBFlag]]*4+HR[[#This Row],[LowSalaryFlag]]*3+HR[[#This Row],[LowEnviFlag]]*4+HR[[#This Row],[LowProFlag]]*1)</f>
        <v>8</v>
      </c>
      <c r="E264">
        <f>HR_Data[[#This Row],[OvertimeFlag]] + HR_Data[[#This Row],[LowSatisfactionFlag]] + HR_Data[[#This Row],[LowWorkLifeBalanceFlag]]</f>
        <v>1</v>
      </c>
      <c r="F264" t="s">
        <v>36</v>
      </c>
      <c r="G264">
        <v>128</v>
      </c>
      <c r="H264" t="s">
        <v>45</v>
      </c>
      <c r="I264">
        <v>2</v>
      </c>
      <c r="J264" t="str">
        <f>IF(AND(HR_Data[[#This Row],[Attrition]]="Yes",HR_Data[[#This Row],[YearsAtCompany]]&lt;2),"Yes","No")</f>
        <v>No</v>
      </c>
      <c r="K264">
        <v>1</v>
      </c>
      <c r="L264" t="s">
        <v>60</v>
      </c>
      <c r="M264">
        <v>1</v>
      </c>
      <c r="N264">
        <v>362</v>
      </c>
      <c r="P264">
        <v>4</v>
      </c>
      <c r="Q264" t="s">
        <v>46</v>
      </c>
      <c r="R264">
        <v>84</v>
      </c>
      <c r="S264">
        <v>2</v>
      </c>
      <c r="T264">
        <v>2</v>
      </c>
      <c r="U264" t="s">
        <v>50</v>
      </c>
      <c r="V264">
        <v>1</v>
      </c>
      <c r="W264" t="s">
        <v>41</v>
      </c>
      <c r="X264">
        <v>2176</v>
      </c>
      <c r="Y264" t="str">
        <f>IF(AND(HR_Data[[#This Row],[OverTime]]="Yes",HR_Data[[#This Row],[JobSatisfaction]]&lt;=2,HR_Data[[#This Row],[MonthlyIncome]]&lt;AVERAGE(HR_Data[MonthlyIncome])),
"High Risk",
IF(OR(HR_Data[[#This Row],[OverTime]]="Yes",HR_Data[[#This Row],[JobSatisfaction]]&lt;=2),
"Medium Risk",
"Low Risk"))</f>
        <v>Medium Risk</v>
      </c>
      <c r="Z264" t="str">
        <f>IF(HR_Data[[#This Row],[MonthlyIncome]]&lt;3000,"Low",IF(HR_Data[[#This Row],[MonthlyIncome]]&lt;7000,"Medium","High"))</f>
        <v>Low</v>
      </c>
      <c r="AA264" s="5">
        <f>IF(HR_Data[[#This Row],[OverTime]]="Yes",1,0)</f>
        <v>0</v>
      </c>
      <c r="AB264" s="5">
        <f>IF(HR_Data[[#This Row],[JobSatisfaction]]&lt;=2,1,0)</f>
        <v>1</v>
      </c>
      <c r="AC264" s="5">
        <f>IF(HR_Data[[#This Row],[WorkLifeBalance]]&lt;=2,1,0)</f>
        <v>0</v>
      </c>
      <c r="AD264" s="5">
        <f>IF(HR_Data[[#This Row],[MonthlyIncome]]&lt;AVERAGE(HR_Data[MonthlyIncome]),1,0)</f>
        <v>1</v>
      </c>
      <c r="AE264">
        <v>19737</v>
      </c>
      <c r="AF264">
        <v>4</v>
      </c>
      <c r="AG264" t="s">
        <v>42</v>
      </c>
      <c r="AH264" t="s">
        <v>43</v>
      </c>
      <c r="AI264">
        <v>13</v>
      </c>
      <c r="AJ264">
        <v>3</v>
      </c>
      <c r="AK264">
        <v>4</v>
      </c>
      <c r="AL264">
        <f>IF(HR_Data[[#This Row],[OverTime]]="Yes",2,0)
+IF(HR_Data[[#This Row],[WorkLifeBalance]]&lt;=2,2,0)
+IF(HR_Data[[#This Row],[MonthlyIncome]]&lt;5000,2,0)
+IF(HR_Data[[#This Row],[JobSatisfaction]]&lt;=2,1,0)
+IF(HR_Data[[#This Row],[EnvironmentSatisfaction]]&lt;=2,1,0)
+IF(HR_Data[[#This Row],[YearsAtCompany]]&lt;2,2,0)</f>
        <v>3</v>
      </c>
      <c r="AM264" t="str">
        <f>IF(HR_Data[[#This Row],[RiskScore2]]&gt;=6,"High",
IF(HR_Data[[#This Row],[RiskScore2]]&gt;=3,"Medium","Low"))</f>
        <v>Medium</v>
      </c>
      <c r="AN264">
        <v>80</v>
      </c>
      <c r="AO264">
        <v>0</v>
      </c>
      <c r="AP264">
        <v>9</v>
      </c>
      <c r="AQ264">
        <v>5</v>
      </c>
      <c r="AR264">
        <v>3</v>
      </c>
      <c r="AS264">
        <v>6</v>
      </c>
      <c r="AT264">
        <v>2</v>
      </c>
      <c r="AU264">
        <v>0</v>
      </c>
      <c r="AV264">
        <v>4</v>
      </c>
    </row>
    <row r="265" spans="1:48">
      <c r="A265">
        <v>46</v>
      </c>
      <c r="B265" t="str">
        <f>IF(HR_Data[[#This Row],[Age]]&lt;25,"&lt;25",
IF(HR_Data[[#This Row],[Age]]&lt;35,"25–34",
IF(HR_Data[[#This Row],[Age]]&lt;45,"35–44",
IF(HR_Data[[#This Row],[Age]]&lt;55,"45–54","55+"))))</f>
        <v>45–54</v>
      </c>
      <c r="C265" t="s">
        <v>43</v>
      </c>
      <c r="D265">
        <f>(HR[[#This Row],[OverTimeFlag]]*3+HR[[#This Row],[LowJobSatisFlag]]*5+HR[[#This Row],[LowWLBFlag]]*4+HR[[#This Row],[LowSalaryFlag]]*3+HR[[#This Row],[LowEnviFlag]]*4+HR[[#This Row],[LowProFlag]]*1)</f>
        <v>13</v>
      </c>
      <c r="E265">
        <f>HR_Data[[#This Row],[OvertimeFlag]] + HR_Data[[#This Row],[LowSatisfactionFlag]] + HR_Data[[#This Row],[LowWorkLifeBalanceFlag]]</f>
        <v>3</v>
      </c>
      <c r="F265" t="s">
        <v>36</v>
      </c>
      <c r="G265">
        <v>488</v>
      </c>
      <c r="H265" t="s">
        <v>37</v>
      </c>
      <c r="I265">
        <v>2</v>
      </c>
      <c r="J265" t="str">
        <f>IF(AND(HR_Data[[#This Row],[Attrition]]="Yes",HR_Data[[#This Row],[YearsAtCompany]]&lt;2),"Yes","No")</f>
        <v>No</v>
      </c>
      <c r="K265">
        <v>3</v>
      </c>
      <c r="L265" t="s">
        <v>60</v>
      </c>
      <c r="M265">
        <v>1</v>
      </c>
      <c r="N265">
        <v>363</v>
      </c>
      <c r="P265">
        <v>3</v>
      </c>
      <c r="Q265" t="s">
        <v>39</v>
      </c>
      <c r="R265">
        <v>75</v>
      </c>
      <c r="S265">
        <v>1</v>
      </c>
      <c r="T265">
        <v>4</v>
      </c>
      <c r="U265" t="s">
        <v>56</v>
      </c>
      <c r="V265">
        <v>2</v>
      </c>
      <c r="W265" t="s">
        <v>48</v>
      </c>
      <c r="X265">
        <v>16872</v>
      </c>
      <c r="Y265" t="str">
        <f>IF(AND(HR_Data[[#This Row],[OverTime]]="Yes",HR_Data[[#This Row],[JobSatisfaction]]&lt;=2,HR_Data[[#This Row],[MonthlyIncome]]&lt;AVERAGE(HR_Data[MonthlyIncome])),
"High Risk",
IF(OR(HR_Data[[#This Row],[OverTime]]="Yes",HR_Data[[#This Row],[JobSatisfaction]]&lt;=2),
"Medium Risk",
"Low Risk"))</f>
        <v>Medium Risk</v>
      </c>
      <c r="Z265" t="str">
        <f>IF(HR_Data[[#This Row],[MonthlyIncome]]&lt;3000,"Low",IF(HR_Data[[#This Row],[MonthlyIncome]]&lt;7000,"Medium","High"))</f>
        <v>High</v>
      </c>
      <c r="AA265" s="5">
        <f>IF(HR_Data[[#This Row],[OverTime]]="Yes",1,0)</f>
        <v>1</v>
      </c>
      <c r="AB265" s="5">
        <f>IF(HR_Data[[#This Row],[JobSatisfaction]]&lt;=2,1,0)</f>
        <v>1</v>
      </c>
      <c r="AC265" s="5">
        <f>IF(HR_Data[[#This Row],[WorkLifeBalance]]&lt;=2,1,0)</f>
        <v>1</v>
      </c>
      <c r="AD265" s="5">
        <f>IF(HR_Data[[#This Row],[MonthlyIncome]]&lt;AVERAGE(HR_Data[MonthlyIncome]),1,0)</f>
        <v>0</v>
      </c>
      <c r="AE265">
        <v>14977</v>
      </c>
      <c r="AF265">
        <v>3</v>
      </c>
      <c r="AG265" t="s">
        <v>42</v>
      </c>
      <c r="AH265" t="s">
        <v>35</v>
      </c>
      <c r="AI265">
        <v>12</v>
      </c>
      <c r="AJ265">
        <v>3</v>
      </c>
      <c r="AK265">
        <v>2</v>
      </c>
      <c r="AL265">
        <f>IF(HR_Data[[#This Row],[OverTime]]="Yes",2,0)
+IF(HR_Data[[#This Row],[WorkLifeBalance]]&lt;=2,2,0)
+IF(HR_Data[[#This Row],[MonthlyIncome]]&lt;5000,2,0)
+IF(HR_Data[[#This Row],[JobSatisfaction]]&lt;=2,1,0)
+IF(HR_Data[[#This Row],[EnvironmentSatisfaction]]&lt;=2,1,0)
+IF(HR_Data[[#This Row],[YearsAtCompany]]&lt;2,2,0)</f>
        <v>5</v>
      </c>
      <c r="AM265" t="str">
        <f>IF(HR_Data[[#This Row],[RiskScore2]]&gt;=6,"High",
IF(HR_Data[[#This Row],[RiskScore2]]&gt;=3,"Medium","Low"))</f>
        <v>Medium</v>
      </c>
      <c r="AN265">
        <v>80</v>
      </c>
      <c r="AO265">
        <v>1</v>
      </c>
      <c r="AP265">
        <v>28</v>
      </c>
      <c r="AQ265">
        <v>2</v>
      </c>
      <c r="AR265">
        <v>2</v>
      </c>
      <c r="AS265">
        <v>7</v>
      </c>
      <c r="AT265">
        <v>7</v>
      </c>
      <c r="AU265">
        <v>7</v>
      </c>
      <c r="AV265">
        <v>7</v>
      </c>
    </row>
    <row r="266" spans="1:48">
      <c r="A266">
        <v>28</v>
      </c>
      <c r="B266" t="str">
        <f>IF(HR_Data[[#This Row],[Age]]&lt;25,"&lt;25",
IF(HR_Data[[#This Row],[Age]]&lt;35,"25–34",
IF(HR_Data[[#This Row],[Age]]&lt;45,"35–44",
IF(HR_Data[[#This Row],[Age]]&lt;55,"45–54","55+"))))</f>
        <v>25–34</v>
      </c>
      <c r="C266" t="s">
        <v>35</v>
      </c>
      <c r="D266">
        <f>(HR[[#This Row],[OverTimeFlag]]*3+HR[[#This Row],[LowJobSatisFlag]]*5+HR[[#This Row],[LowWLBFlag]]*4+HR[[#This Row],[LowSalaryFlag]]*3+HR[[#This Row],[LowEnviFlag]]*4+HR[[#This Row],[LowProFlag]]*1)</f>
        <v>11</v>
      </c>
      <c r="E266">
        <f>HR_Data[[#This Row],[OvertimeFlag]] + HR_Data[[#This Row],[LowSatisfactionFlag]] + HR_Data[[#This Row],[LowWorkLifeBalanceFlag]]</f>
        <v>1</v>
      </c>
      <c r="F266" t="s">
        <v>36</v>
      </c>
      <c r="G266">
        <v>529</v>
      </c>
      <c r="H266" t="s">
        <v>45</v>
      </c>
      <c r="I266">
        <v>2</v>
      </c>
      <c r="J266" t="str">
        <f>IF(AND(HR_Data[[#This Row],[Attrition]]="Yes",HR_Data[[#This Row],[YearsAtCompany]]&lt;2),"Yes","No")</f>
        <v>Yes</v>
      </c>
      <c r="K266">
        <v>4</v>
      </c>
      <c r="L266" t="s">
        <v>38</v>
      </c>
      <c r="M266">
        <v>1</v>
      </c>
      <c r="N266">
        <v>364</v>
      </c>
      <c r="P266">
        <v>1</v>
      </c>
      <c r="Q266" t="s">
        <v>46</v>
      </c>
      <c r="R266">
        <v>79</v>
      </c>
      <c r="S266">
        <v>3</v>
      </c>
      <c r="T266">
        <v>1</v>
      </c>
      <c r="U266" t="s">
        <v>50</v>
      </c>
      <c r="V266">
        <v>3</v>
      </c>
      <c r="W266" t="s">
        <v>41</v>
      </c>
      <c r="X266">
        <v>3485</v>
      </c>
      <c r="Y266" t="str">
        <f>IF(AND(HR_Data[[#This Row],[OverTime]]="Yes",HR_Data[[#This Row],[JobSatisfaction]]&lt;=2,HR_Data[[#This Row],[MonthlyIncome]]&lt;AVERAGE(HR_Data[MonthlyIncome])),
"High Risk",
IF(OR(HR_Data[[#This Row],[OverTime]]="Yes",HR_Data[[#This Row],[JobSatisfaction]]&lt;=2),
"Medium Risk",
"Low Risk"))</f>
        <v>Low Risk</v>
      </c>
      <c r="Z266" t="str">
        <f>IF(HR_Data[[#This Row],[MonthlyIncome]]&lt;3000,"Low",IF(HR_Data[[#This Row],[MonthlyIncome]]&lt;7000,"Medium","High"))</f>
        <v>Medium</v>
      </c>
      <c r="AA266" s="5">
        <f>IF(HR_Data[[#This Row],[OverTime]]="Yes",1,0)</f>
        <v>0</v>
      </c>
      <c r="AB266" s="5">
        <f>IF(HR_Data[[#This Row],[JobSatisfaction]]&lt;=2,1,0)</f>
        <v>0</v>
      </c>
      <c r="AC266" s="5">
        <f>IF(HR_Data[[#This Row],[WorkLifeBalance]]&lt;=2,1,0)</f>
        <v>1</v>
      </c>
      <c r="AD266" s="5">
        <f>IF(HR_Data[[#This Row],[MonthlyIncome]]&lt;AVERAGE(HR_Data[MonthlyIncome]),1,0)</f>
        <v>1</v>
      </c>
      <c r="AE266">
        <v>14935</v>
      </c>
      <c r="AF266">
        <v>2</v>
      </c>
      <c r="AG266" t="s">
        <v>42</v>
      </c>
      <c r="AH266" t="s">
        <v>43</v>
      </c>
      <c r="AI266">
        <v>11</v>
      </c>
      <c r="AJ266">
        <v>3</v>
      </c>
      <c r="AK266">
        <v>3</v>
      </c>
      <c r="AL266">
        <f>IF(HR_Data[[#This Row],[OverTime]]="Yes",2,0)
+IF(HR_Data[[#This Row],[WorkLifeBalance]]&lt;=2,2,0)
+IF(HR_Data[[#This Row],[MonthlyIncome]]&lt;5000,2,0)
+IF(HR_Data[[#This Row],[JobSatisfaction]]&lt;=2,1,0)
+IF(HR_Data[[#This Row],[EnvironmentSatisfaction]]&lt;=2,1,0)
+IF(HR_Data[[#This Row],[YearsAtCompany]]&lt;2,2,0)</f>
        <v>7</v>
      </c>
      <c r="AM266" t="str">
        <f>IF(HR_Data[[#This Row],[RiskScore2]]&gt;=6,"High",
IF(HR_Data[[#This Row],[RiskScore2]]&gt;=3,"Medium","Low"))</f>
        <v>High</v>
      </c>
      <c r="AN266">
        <v>80</v>
      </c>
      <c r="AO266">
        <v>0</v>
      </c>
      <c r="AP266">
        <v>5</v>
      </c>
      <c r="AQ266">
        <v>5</v>
      </c>
      <c r="AR266">
        <v>1</v>
      </c>
      <c r="AS266">
        <v>0</v>
      </c>
      <c r="AT266">
        <v>0</v>
      </c>
      <c r="AU266">
        <v>0</v>
      </c>
      <c r="AV266">
        <v>0</v>
      </c>
    </row>
    <row r="267" spans="1:48">
      <c r="A267">
        <v>29</v>
      </c>
      <c r="B267" t="str">
        <f>IF(HR_Data[[#This Row],[Age]]&lt;25,"&lt;25",
IF(HR_Data[[#This Row],[Age]]&lt;35,"25–34",
IF(HR_Data[[#This Row],[Age]]&lt;45,"35–44",
IF(HR_Data[[#This Row],[Age]]&lt;55,"45–54","55+"))))</f>
        <v>25–34</v>
      </c>
      <c r="C267" t="s">
        <v>43</v>
      </c>
      <c r="D267">
        <f>(HR[[#This Row],[OverTimeFlag]]*3+HR[[#This Row],[LowJobSatisFlag]]*5+HR[[#This Row],[LowWLBFlag]]*4+HR[[#This Row],[LowSalaryFlag]]*3+HR[[#This Row],[LowEnviFlag]]*4+HR[[#This Row],[LowProFlag]]*1)</f>
        <v>9</v>
      </c>
      <c r="E267">
        <f>HR_Data[[#This Row],[OvertimeFlag]] + HR_Data[[#This Row],[LowSatisfactionFlag]] + HR_Data[[#This Row],[LowWorkLifeBalanceFlag]]</f>
        <v>1</v>
      </c>
      <c r="F267" t="s">
        <v>36</v>
      </c>
      <c r="G267">
        <v>1210</v>
      </c>
      <c r="H267" t="s">
        <v>37</v>
      </c>
      <c r="I267">
        <v>2</v>
      </c>
      <c r="J267" t="str">
        <f>IF(AND(HR_Data[[#This Row],[Attrition]]="Yes",HR_Data[[#This Row],[YearsAtCompany]]&lt;2),"Yes","No")</f>
        <v>No</v>
      </c>
      <c r="K267">
        <v>3</v>
      </c>
      <c r="L267" t="s">
        <v>51</v>
      </c>
      <c r="M267">
        <v>1</v>
      </c>
      <c r="N267">
        <v>366</v>
      </c>
      <c r="P267">
        <v>1</v>
      </c>
      <c r="Q267" t="s">
        <v>46</v>
      </c>
      <c r="R267">
        <v>78</v>
      </c>
      <c r="S267">
        <v>2</v>
      </c>
      <c r="T267">
        <v>2</v>
      </c>
      <c r="U267" t="s">
        <v>40</v>
      </c>
      <c r="V267">
        <v>2</v>
      </c>
      <c r="W267" t="s">
        <v>48</v>
      </c>
      <c r="X267">
        <v>6644</v>
      </c>
      <c r="Y267" t="str">
        <f>IF(AND(HR_Data[[#This Row],[OverTime]]="Yes",HR_Data[[#This Row],[JobSatisfaction]]&lt;=2,HR_Data[[#This Row],[MonthlyIncome]]&lt;AVERAGE(HR_Data[MonthlyIncome])),
"High Risk",
IF(OR(HR_Data[[#This Row],[OverTime]]="Yes",HR_Data[[#This Row],[JobSatisfaction]]&lt;=2),
"Medium Risk",
"Low Risk"))</f>
        <v>Medium Risk</v>
      </c>
      <c r="Z267" t="str">
        <f>IF(HR_Data[[#This Row],[MonthlyIncome]]&lt;3000,"Low",IF(HR_Data[[#This Row],[MonthlyIncome]]&lt;7000,"Medium","High"))</f>
        <v>Medium</v>
      </c>
      <c r="AA267" s="5">
        <f>IF(HR_Data[[#This Row],[OverTime]]="Yes",1,0)</f>
        <v>0</v>
      </c>
      <c r="AB267" s="5">
        <f>IF(HR_Data[[#This Row],[JobSatisfaction]]&lt;=2,1,0)</f>
        <v>1</v>
      </c>
      <c r="AC267" s="5">
        <f>IF(HR_Data[[#This Row],[WorkLifeBalance]]&lt;=2,1,0)</f>
        <v>0</v>
      </c>
      <c r="AD267" s="5">
        <f>IF(HR_Data[[#This Row],[MonthlyIncome]]&lt;AVERAGE(HR_Data[MonthlyIncome]),1,0)</f>
        <v>0</v>
      </c>
      <c r="AE267">
        <v>3687</v>
      </c>
      <c r="AF267">
        <v>2</v>
      </c>
      <c r="AG267" t="s">
        <v>42</v>
      </c>
      <c r="AH267" t="s">
        <v>43</v>
      </c>
      <c r="AI267">
        <v>19</v>
      </c>
      <c r="AJ267">
        <v>3</v>
      </c>
      <c r="AK267">
        <v>2</v>
      </c>
      <c r="AL267">
        <f>IF(HR_Data[[#This Row],[OverTime]]="Yes",2,0)
+IF(HR_Data[[#This Row],[WorkLifeBalance]]&lt;=2,2,0)
+IF(HR_Data[[#This Row],[MonthlyIncome]]&lt;5000,2,0)
+IF(HR_Data[[#This Row],[JobSatisfaction]]&lt;=2,1,0)
+IF(HR_Data[[#This Row],[EnvironmentSatisfaction]]&lt;=2,1,0)
+IF(HR_Data[[#This Row],[YearsAtCompany]]&lt;2,2,0)</f>
        <v>4</v>
      </c>
      <c r="AM267" t="str">
        <f>IF(HR_Data[[#This Row],[RiskScore2]]&gt;=6,"High",
IF(HR_Data[[#This Row],[RiskScore2]]&gt;=3,"Medium","Low"))</f>
        <v>Medium</v>
      </c>
      <c r="AN267">
        <v>80</v>
      </c>
      <c r="AO267">
        <v>2</v>
      </c>
      <c r="AP267">
        <v>10</v>
      </c>
      <c r="AQ267">
        <v>2</v>
      </c>
      <c r="AR267">
        <v>3</v>
      </c>
      <c r="AS267">
        <v>0</v>
      </c>
      <c r="AT267">
        <v>0</v>
      </c>
      <c r="AU267">
        <v>0</v>
      </c>
      <c r="AV267">
        <v>0</v>
      </c>
    </row>
    <row r="268" spans="1:48">
      <c r="A268">
        <v>31</v>
      </c>
      <c r="B268" t="str">
        <f>IF(HR_Data[[#This Row],[Age]]&lt;25,"&lt;25",
IF(HR_Data[[#This Row],[Age]]&lt;35,"25–34",
IF(HR_Data[[#This Row],[Age]]&lt;45,"35–44",
IF(HR_Data[[#This Row],[Age]]&lt;55,"45–54","55+"))))</f>
        <v>25–34</v>
      </c>
      <c r="C268" t="s">
        <v>43</v>
      </c>
      <c r="D268">
        <f>(HR[[#This Row],[OverTimeFlag]]*3+HR[[#This Row],[LowJobSatisFlag]]*5+HR[[#This Row],[LowWLBFlag]]*4+HR[[#This Row],[LowSalaryFlag]]*3+HR[[#This Row],[LowEnviFlag]]*4+HR[[#This Row],[LowProFlag]]*1)</f>
        <v>8</v>
      </c>
      <c r="E268">
        <f>HR_Data[[#This Row],[OvertimeFlag]] + HR_Data[[#This Row],[LowSatisfactionFlag]] + HR_Data[[#This Row],[LowWorkLifeBalanceFlag]]</f>
        <v>0</v>
      </c>
      <c r="F268" t="s">
        <v>36</v>
      </c>
      <c r="G268">
        <v>1463</v>
      </c>
      <c r="H268" t="s">
        <v>45</v>
      </c>
      <c r="I268">
        <v>23</v>
      </c>
      <c r="J268" t="str">
        <f>IF(AND(HR_Data[[#This Row],[Attrition]]="Yes",HR_Data[[#This Row],[YearsAtCompany]]&lt;2),"Yes","No")</f>
        <v>No</v>
      </c>
      <c r="K268">
        <v>3</v>
      </c>
      <c r="L268" t="s">
        <v>51</v>
      </c>
      <c r="M268">
        <v>1</v>
      </c>
      <c r="N268">
        <v>367</v>
      </c>
      <c r="P268">
        <v>2</v>
      </c>
      <c r="Q268" t="s">
        <v>46</v>
      </c>
      <c r="R268">
        <v>64</v>
      </c>
      <c r="S268">
        <v>2</v>
      </c>
      <c r="T268">
        <v>2</v>
      </c>
      <c r="U268" t="s">
        <v>54</v>
      </c>
      <c r="V268">
        <v>4</v>
      </c>
      <c r="W268" t="s">
        <v>48</v>
      </c>
      <c r="X268">
        <v>5582</v>
      </c>
      <c r="Y268" t="str">
        <f>IF(AND(HR_Data[[#This Row],[OverTime]]="Yes",HR_Data[[#This Row],[JobSatisfaction]]&lt;=2,HR_Data[[#This Row],[MonthlyIncome]]&lt;AVERAGE(HR_Data[MonthlyIncome])),
"High Risk",
IF(OR(HR_Data[[#This Row],[OverTime]]="Yes",HR_Data[[#This Row],[JobSatisfaction]]&lt;=2),
"Medium Risk",
"Low Risk"))</f>
        <v>Low Risk</v>
      </c>
      <c r="Z268" t="str">
        <f>IF(HR_Data[[#This Row],[MonthlyIncome]]&lt;3000,"Low",IF(HR_Data[[#This Row],[MonthlyIncome]]&lt;7000,"Medium","High"))</f>
        <v>Medium</v>
      </c>
      <c r="AA268" s="5">
        <f>IF(HR_Data[[#This Row],[OverTime]]="Yes",1,0)</f>
        <v>0</v>
      </c>
      <c r="AB268" s="5">
        <f>IF(HR_Data[[#This Row],[JobSatisfaction]]&lt;=2,1,0)</f>
        <v>0</v>
      </c>
      <c r="AC268" s="5">
        <f>IF(HR_Data[[#This Row],[WorkLifeBalance]]&lt;=2,1,0)</f>
        <v>0</v>
      </c>
      <c r="AD268" s="5">
        <f>IF(HR_Data[[#This Row],[MonthlyIncome]]&lt;AVERAGE(HR_Data[MonthlyIncome]),1,0)</f>
        <v>1</v>
      </c>
      <c r="AE268">
        <v>14408</v>
      </c>
      <c r="AF268">
        <v>0</v>
      </c>
      <c r="AG268" t="s">
        <v>42</v>
      </c>
      <c r="AH268" t="s">
        <v>43</v>
      </c>
      <c r="AI268">
        <v>21</v>
      </c>
      <c r="AJ268">
        <v>4</v>
      </c>
      <c r="AK268">
        <v>2</v>
      </c>
      <c r="AL268">
        <f>IF(HR_Data[[#This Row],[OverTime]]="Yes",2,0)
+IF(HR_Data[[#This Row],[WorkLifeBalance]]&lt;=2,2,0)
+IF(HR_Data[[#This Row],[MonthlyIncome]]&lt;5000,2,0)
+IF(HR_Data[[#This Row],[JobSatisfaction]]&lt;=2,1,0)
+IF(HR_Data[[#This Row],[EnvironmentSatisfaction]]&lt;=2,1,0)
+IF(HR_Data[[#This Row],[YearsAtCompany]]&lt;2,2,0)</f>
        <v>1</v>
      </c>
      <c r="AM268" t="str">
        <f>IF(HR_Data[[#This Row],[RiskScore2]]&gt;=6,"High",
IF(HR_Data[[#This Row],[RiskScore2]]&gt;=3,"Medium","Low"))</f>
        <v>Low</v>
      </c>
      <c r="AN268">
        <v>80</v>
      </c>
      <c r="AO268">
        <v>1</v>
      </c>
      <c r="AP268">
        <v>10</v>
      </c>
      <c r="AQ268">
        <v>2</v>
      </c>
      <c r="AR268">
        <v>3</v>
      </c>
      <c r="AS268">
        <v>9</v>
      </c>
      <c r="AT268">
        <v>0</v>
      </c>
      <c r="AU268">
        <v>7</v>
      </c>
      <c r="AV268">
        <v>8</v>
      </c>
    </row>
    <row r="269" spans="1:48">
      <c r="A269">
        <v>25</v>
      </c>
      <c r="B269" t="str">
        <f>IF(HR_Data[[#This Row],[Age]]&lt;25,"&lt;25",
IF(HR_Data[[#This Row],[Age]]&lt;35,"25–34",
IF(HR_Data[[#This Row],[Age]]&lt;45,"35–44",
IF(HR_Data[[#This Row],[Age]]&lt;55,"45–54","55+"))))</f>
        <v>25–34</v>
      </c>
      <c r="C269" t="s">
        <v>43</v>
      </c>
      <c r="D269">
        <f>(HR[[#This Row],[OverTimeFlag]]*3+HR[[#This Row],[LowJobSatisFlag]]*5+HR[[#This Row],[LowWLBFlag]]*4+HR[[#This Row],[LowSalaryFlag]]*3+HR[[#This Row],[LowEnviFlag]]*4+HR[[#This Row],[LowProFlag]]*1)</f>
        <v>12</v>
      </c>
      <c r="E269">
        <f>HR_Data[[#This Row],[OvertimeFlag]] + HR_Data[[#This Row],[LowSatisfactionFlag]] + HR_Data[[#This Row],[LowWorkLifeBalanceFlag]]</f>
        <v>1</v>
      </c>
      <c r="F269" t="s">
        <v>55</v>
      </c>
      <c r="G269">
        <v>675</v>
      </c>
      <c r="H269" t="s">
        <v>45</v>
      </c>
      <c r="I269">
        <v>5</v>
      </c>
      <c r="J269" t="str">
        <f>IF(AND(HR_Data[[#This Row],[Attrition]]="Yes",HR_Data[[#This Row],[YearsAtCompany]]&lt;2),"Yes","No")</f>
        <v>No</v>
      </c>
      <c r="K269">
        <v>2</v>
      </c>
      <c r="L269" t="s">
        <v>38</v>
      </c>
      <c r="M269">
        <v>1</v>
      </c>
      <c r="N269">
        <v>369</v>
      </c>
      <c r="P269">
        <v>2</v>
      </c>
      <c r="Q269" t="s">
        <v>46</v>
      </c>
      <c r="R269">
        <v>85</v>
      </c>
      <c r="S269">
        <v>4</v>
      </c>
      <c r="T269">
        <v>2</v>
      </c>
      <c r="U269" t="s">
        <v>54</v>
      </c>
      <c r="V269">
        <v>1</v>
      </c>
      <c r="W269" t="s">
        <v>52</v>
      </c>
      <c r="X269">
        <v>4000</v>
      </c>
      <c r="Y269" t="str">
        <f>IF(AND(HR_Data[[#This Row],[OverTime]]="Yes",HR_Data[[#This Row],[JobSatisfaction]]&lt;=2,HR_Data[[#This Row],[MonthlyIncome]]&lt;AVERAGE(HR_Data[MonthlyIncome])),
"High Risk",
IF(OR(HR_Data[[#This Row],[OverTime]]="Yes",HR_Data[[#This Row],[JobSatisfaction]]&lt;=2),
"Medium Risk",
"Low Risk"))</f>
        <v>Medium Risk</v>
      </c>
      <c r="Z269" t="str">
        <f>IF(HR_Data[[#This Row],[MonthlyIncome]]&lt;3000,"Low",IF(HR_Data[[#This Row],[MonthlyIncome]]&lt;7000,"Medium","High"))</f>
        <v>Medium</v>
      </c>
      <c r="AA269" s="5">
        <f>IF(HR_Data[[#This Row],[OverTime]]="Yes",1,0)</f>
        <v>0</v>
      </c>
      <c r="AB269" s="5">
        <f>IF(HR_Data[[#This Row],[JobSatisfaction]]&lt;=2,1,0)</f>
        <v>1</v>
      </c>
      <c r="AC269" s="5">
        <f>IF(HR_Data[[#This Row],[WorkLifeBalance]]&lt;=2,1,0)</f>
        <v>0</v>
      </c>
      <c r="AD269" s="5">
        <f>IF(HR_Data[[#This Row],[MonthlyIncome]]&lt;AVERAGE(HR_Data[MonthlyIncome]),1,0)</f>
        <v>1</v>
      </c>
      <c r="AE269">
        <v>18384</v>
      </c>
      <c r="AF269">
        <v>1</v>
      </c>
      <c r="AG269" t="s">
        <v>42</v>
      </c>
      <c r="AH269" t="s">
        <v>43</v>
      </c>
      <c r="AI269">
        <v>12</v>
      </c>
      <c r="AJ269">
        <v>3</v>
      </c>
      <c r="AK269">
        <v>4</v>
      </c>
      <c r="AL269">
        <f>IF(HR_Data[[#This Row],[OverTime]]="Yes",2,0)
+IF(HR_Data[[#This Row],[WorkLifeBalance]]&lt;=2,2,0)
+IF(HR_Data[[#This Row],[MonthlyIncome]]&lt;5000,2,0)
+IF(HR_Data[[#This Row],[JobSatisfaction]]&lt;=2,1,0)
+IF(HR_Data[[#This Row],[EnvironmentSatisfaction]]&lt;=2,1,0)
+IF(HR_Data[[#This Row],[YearsAtCompany]]&lt;2,2,0)</f>
        <v>4</v>
      </c>
      <c r="AM269" t="str">
        <f>IF(HR_Data[[#This Row],[RiskScore2]]&gt;=6,"High",
IF(HR_Data[[#This Row],[RiskScore2]]&gt;=3,"Medium","Low"))</f>
        <v>Medium</v>
      </c>
      <c r="AN269">
        <v>80</v>
      </c>
      <c r="AO269">
        <v>2</v>
      </c>
      <c r="AP269">
        <v>6</v>
      </c>
      <c r="AQ269">
        <v>2</v>
      </c>
      <c r="AR269">
        <v>3</v>
      </c>
      <c r="AS269">
        <v>6</v>
      </c>
      <c r="AT269">
        <v>3</v>
      </c>
      <c r="AU269">
        <v>1</v>
      </c>
      <c r="AV269">
        <v>5</v>
      </c>
    </row>
    <row r="270" spans="1:48">
      <c r="A270">
        <v>45</v>
      </c>
      <c r="B270" t="str">
        <f>IF(HR_Data[[#This Row],[Age]]&lt;25,"&lt;25",
IF(HR_Data[[#This Row],[Age]]&lt;35,"25–34",
IF(HR_Data[[#This Row],[Age]]&lt;45,"35–44",
IF(HR_Data[[#This Row],[Age]]&lt;55,"45–54","55+"))))</f>
        <v>45–54</v>
      </c>
      <c r="C270" t="s">
        <v>43</v>
      </c>
      <c r="D270">
        <f>(HR[[#This Row],[OverTimeFlag]]*3+HR[[#This Row],[LowJobSatisFlag]]*5+HR[[#This Row],[LowWLBFlag]]*4+HR[[#This Row],[LowSalaryFlag]]*3+HR[[#This Row],[LowEnviFlag]]*4+HR[[#This Row],[LowProFlag]]*1)</f>
        <v>3</v>
      </c>
      <c r="E270">
        <f>HR_Data[[#This Row],[OvertimeFlag]] + HR_Data[[#This Row],[LowSatisfactionFlag]] + HR_Data[[#This Row],[LowWorkLifeBalanceFlag]]</f>
        <v>1</v>
      </c>
      <c r="F270" t="s">
        <v>36</v>
      </c>
      <c r="G270">
        <v>1385</v>
      </c>
      <c r="H270" t="s">
        <v>45</v>
      </c>
      <c r="I270">
        <v>20</v>
      </c>
      <c r="J270" t="str">
        <f>IF(AND(HR_Data[[#This Row],[Attrition]]="Yes",HR_Data[[#This Row],[YearsAtCompany]]&lt;2),"Yes","No")</f>
        <v>No</v>
      </c>
      <c r="K270">
        <v>2</v>
      </c>
      <c r="L270" t="s">
        <v>51</v>
      </c>
      <c r="M270">
        <v>1</v>
      </c>
      <c r="N270">
        <v>372</v>
      </c>
      <c r="P270">
        <v>3</v>
      </c>
      <c r="Q270" t="s">
        <v>46</v>
      </c>
      <c r="R270">
        <v>79</v>
      </c>
      <c r="S270">
        <v>3</v>
      </c>
      <c r="T270">
        <v>4</v>
      </c>
      <c r="U270" t="s">
        <v>54</v>
      </c>
      <c r="V270">
        <v>4</v>
      </c>
      <c r="W270" t="s">
        <v>48</v>
      </c>
      <c r="X270">
        <v>13496</v>
      </c>
      <c r="Y270" t="str">
        <f>IF(AND(HR_Data[[#This Row],[OverTime]]="Yes",HR_Data[[#This Row],[JobSatisfaction]]&lt;=2,HR_Data[[#This Row],[MonthlyIncome]]&lt;AVERAGE(HR_Data[MonthlyIncome])),
"High Risk",
IF(OR(HR_Data[[#This Row],[OverTime]]="Yes",HR_Data[[#This Row],[JobSatisfaction]]&lt;=2),
"Medium Risk",
"Low Risk"))</f>
        <v>Medium Risk</v>
      </c>
      <c r="Z270" t="str">
        <f>IF(HR_Data[[#This Row],[MonthlyIncome]]&lt;3000,"Low",IF(HR_Data[[#This Row],[MonthlyIncome]]&lt;7000,"Medium","High"))</f>
        <v>High</v>
      </c>
      <c r="AA270" s="5">
        <f>IF(HR_Data[[#This Row],[OverTime]]="Yes",1,0)</f>
        <v>1</v>
      </c>
      <c r="AB270" s="5">
        <f>IF(HR_Data[[#This Row],[JobSatisfaction]]&lt;=2,1,0)</f>
        <v>0</v>
      </c>
      <c r="AC270" s="5">
        <f>IF(HR_Data[[#This Row],[WorkLifeBalance]]&lt;=2,1,0)</f>
        <v>0</v>
      </c>
      <c r="AD270" s="5">
        <f>IF(HR_Data[[#This Row],[MonthlyIncome]]&lt;AVERAGE(HR_Data[MonthlyIncome]),1,0)</f>
        <v>0</v>
      </c>
      <c r="AE270">
        <v>7501</v>
      </c>
      <c r="AF270">
        <v>0</v>
      </c>
      <c r="AG270" t="s">
        <v>42</v>
      </c>
      <c r="AH270" t="s">
        <v>35</v>
      </c>
      <c r="AI270">
        <v>14</v>
      </c>
      <c r="AJ270">
        <v>3</v>
      </c>
      <c r="AK270">
        <v>2</v>
      </c>
      <c r="AL270">
        <f>IF(HR_Data[[#This Row],[OverTime]]="Yes",2,0)
+IF(HR_Data[[#This Row],[WorkLifeBalance]]&lt;=2,2,0)
+IF(HR_Data[[#This Row],[MonthlyIncome]]&lt;5000,2,0)
+IF(HR_Data[[#This Row],[JobSatisfaction]]&lt;=2,1,0)
+IF(HR_Data[[#This Row],[EnvironmentSatisfaction]]&lt;=2,1,0)
+IF(HR_Data[[#This Row],[YearsAtCompany]]&lt;2,2,0)</f>
        <v>2</v>
      </c>
      <c r="AM270" t="str">
        <f>IF(HR_Data[[#This Row],[RiskScore2]]&gt;=6,"High",
IF(HR_Data[[#This Row],[RiskScore2]]&gt;=3,"Medium","Low"))</f>
        <v>Low</v>
      </c>
      <c r="AN270">
        <v>80</v>
      </c>
      <c r="AO270">
        <v>0</v>
      </c>
      <c r="AP270">
        <v>21</v>
      </c>
      <c r="AQ270">
        <v>2</v>
      </c>
      <c r="AR270">
        <v>3</v>
      </c>
      <c r="AS270">
        <v>20</v>
      </c>
      <c r="AT270">
        <v>7</v>
      </c>
      <c r="AU270">
        <v>4</v>
      </c>
      <c r="AV270">
        <v>10</v>
      </c>
    </row>
    <row r="271" spans="1:48">
      <c r="A271">
        <v>36</v>
      </c>
      <c r="B271" t="str">
        <f>IF(HR_Data[[#This Row],[Age]]&lt;25,"&lt;25",
IF(HR_Data[[#This Row],[Age]]&lt;35,"25–34",
IF(HR_Data[[#This Row],[Age]]&lt;45,"35–44",
IF(HR_Data[[#This Row],[Age]]&lt;55,"45–54","55+"))))</f>
        <v>35–44</v>
      </c>
      <c r="C271" t="s">
        <v>43</v>
      </c>
      <c r="D271">
        <f>(HR[[#This Row],[OverTimeFlag]]*3+HR[[#This Row],[LowJobSatisFlag]]*5+HR[[#This Row],[LowWLBFlag]]*4+HR[[#This Row],[LowSalaryFlag]]*3+HR[[#This Row],[LowEnviFlag]]*4+HR[[#This Row],[LowProFlag]]*1)</f>
        <v>4</v>
      </c>
      <c r="E271">
        <f>HR_Data[[#This Row],[OvertimeFlag]] + HR_Data[[#This Row],[LowSatisfactionFlag]] + HR_Data[[#This Row],[LowWorkLifeBalanceFlag]]</f>
        <v>0</v>
      </c>
      <c r="F271" t="s">
        <v>36</v>
      </c>
      <c r="G271">
        <v>1403</v>
      </c>
      <c r="H271" t="s">
        <v>45</v>
      </c>
      <c r="I271">
        <v>6</v>
      </c>
      <c r="J271" t="str">
        <f>IF(AND(HR_Data[[#This Row],[Attrition]]="Yes",HR_Data[[#This Row],[YearsAtCompany]]&lt;2),"Yes","No")</f>
        <v>No</v>
      </c>
      <c r="K271">
        <v>3</v>
      </c>
      <c r="L271" t="s">
        <v>38</v>
      </c>
      <c r="M271">
        <v>1</v>
      </c>
      <c r="N271">
        <v>373</v>
      </c>
      <c r="P271">
        <v>4</v>
      </c>
      <c r="Q271" t="s">
        <v>46</v>
      </c>
      <c r="R271">
        <v>47</v>
      </c>
      <c r="S271">
        <v>3</v>
      </c>
      <c r="T271">
        <v>1</v>
      </c>
      <c r="U271" t="s">
        <v>50</v>
      </c>
      <c r="V271">
        <v>4</v>
      </c>
      <c r="W271" t="s">
        <v>48</v>
      </c>
      <c r="X271">
        <v>3210</v>
      </c>
      <c r="Y271" t="str">
        <f>IF(AND(HR_Data[[#This Row],[OverTime]]="Yes",HR_Data[[#This Row],[JobSatisfaction]]&lt;=2,HR_Data[[#This Row],[MonthlyIncome]]&lt;AVERAGE(HR_Data[MonthlyIncome])),
"High Risk",
IF(OR(HR_Data[[#This Row],[OverTime]]="Yes",HR_Data[[#This Row],[JobSatisfaction]]&lt;=2),
"Medium Risk",
"Low Risk"))</f>
        <v>Low Risk</v>
      </c>
      <c r="Z271" t="str">
        <f>IF(HR_Data[[#This Row],[MonthlyIncome]]&lt;3000,"Low",IF(HR_Data[[#This Row],[MonthlyIncome]]&lt;7000,"Medium","High"))</f>
        <v>Medium</v>
      </c>
      <c r="AA271" s="5">
        <f>IF(HR_Data[[#This Row],[OverTime]]="Yes",1,0)</f>
        <v>0</v>
      </c>
      <c r="AB271" s="5">
        <f>IF(HR_Data[[#This Row],[JobSatisfaction]]&lt;=2,1,0)</f>
        <v>0</v>
      </c>
      <c r="AC271" s="5">
        <f>IF(HR_Data[[#This Row],[WorkLifeBalance]]&lt;=2,1,0)</f>
        <v>0</v>
      </c>
      <c r="AD271" s="5">
        <f>IF(HR_Data[[#This Row],[MonthlyIncome]]&lt;AVERAGE(HR_Data[MonthlyIncome]),1,0)</f>
        <v>1</v>
      </c>
      <c r="AE271">
        <v>20251</v>
      </c>
      <c r="AF271">
        <v>0</v>
      </c>
      <c r="AG271" t="s">
        <v>42</v>
      </c>
      <c r="AH271" t="s">
        <v>43</v>
      </c>
      <c r="AI271">
        <v>11</v>
      </c>
      <c r="AJ271">
        <v>3</v>
      </c>
      <c r="AK271">
        <v>3</v>
      </c>
      <c r="AL271">
        <f>IF(HR_Data[[#This Row],[OverTime]]="Yes",2,0)
+IF(HR_Data[[#This Row],[WorkLifeBalance]]&lt;=2,2,0)
+IF(HR_Data[[#This Row],[MonthlyIncome]]&lt;5000,2,0)
+IF(HR_Data[[#This Row],[JobSatisfaction]]&lt;=2,1,0)
+IF(HR_Data[[#This Row],[EnvironmentSatisfaction]]&lt;=2,1,0)
+IF(HR_Data[[#This Row],[YearsAtCompany]]&lt;2,2,0)</f>
        <v>2</v>
      </c>
      <c r="AM271" t="str">
        <f>IF(HR_Data[[#This Row],[RiskScore2]]&gt;=6,"High",
IF(HR_Data[[#This Row],[RiskScore2]]&gt;=3,"Medium","Low"))</f>
        <v>Low</v>
      </c>
      <c r="AN271">
        <v>80</v>
      </c>
      <c r="AO271">
        <v>1</v>
      </c>
      <c r="AP271">
        <v>16</v>
      </c>
      <c r="AQ271">
        <v>4</v>
      </c>
      <c r="AR271">
        <v>3</v>
      </c>
      <c r="AS271">
        <v>15</v>
      </c>
      <c r="AT271">
        <v>13</v>
      </c>
      <c r="AU271">
        <v>10</v>
      </c>
      <c r="AV271">
        <v>11</v>
      </c>
    </row>
    <row r="272" spans="1:48">
      <c r="A272">
        <v>55</v>
      </c>
      <c r="B272" t="str">
        <f>IF(HR_Data[[#This Row],[Age]]&lt;25,"&lt;25",
IF(HR_Data[[#This Row],[Age]]&lt;35,"25–34",
IF(HR_Data[[#This Row],[Age]]&lt;45,"35–44",
IF(HR_Data[[#This Row],[Age]]&lt;55,"45–54","55+"))))</f>
        <v>55+</v>
      </c>
      <c r="C272" t="s">
        <v>43</v>
      </c>
      <c r="D272">
        <f>(HR[[#This Row],[OverTimeFlag]]*3+HR[[#This Row],[LowJobSatisFlag]]*5+HR[[#This Row],[LowWLBFlag]]*4+HR[[#This Row],[LowSalaryFlag]]*3+HR[[#This Row],[LowEnviFlag]]*4+HR[[#This Row],[LowProFlag]]*1)</f>
        <v>8</v>
      </c>
      <c r="E272">
        <f>HR_Data[[#This Row],[OvertimeFlag]] + HR_Data[[#This Row],[LowSatisfactionFlag]] + HR_Data[[#This Row],[LowWorkLifeBalanceFlag]]</f>
        <v>2</v>
      </c>
      <c r="F272" t="s">
        <v>36</v>
      </c>
      <c r="G272">
        <v>452</v>
      </c>
      <c r="H272" t="s">
        <v>45</v>
      </c>
      <c r="I272">
        <v>1</v>
      </c>
      <c r="J272" t="str">
        <f>IF(AND(HR_Data[[#This Row],[Attrition]]="Yes",HR_Data[[#This Row],[YearsAtCompany]]&lt;2),"Yes","No")</f>
        <v>No</v>
      </c>
      <c r="K272">
        <v>3</v>
      </c>
      <c r="L272" t="s">
        <v>51</v>
      </c>
      <c r="M272">
        <v>1</v>
      </c>
      <c r="N272">
        <v>374</v>
      </c>
      <c r="P272">
        <v>4</v>
      </c>
      <c r="Q272" t="s">
        <v>46</v>
      </c>
      <c r="R272">
        <v>81</v>
      </c>
      <c r="S272">
        <v>3</v>
      </c>
      <c r="T272">
        <v>5</v>
      </c>
      <c r="U272" t="s">
        <v>56</v>
      </c>
      <c r="V272">
        <v>1</v>
      </c>
      <c r="W272" t="s">
        <v>41</v>
      </c>
      <c r="X272">
        <v>19045</v>
      </c>
      <c r="Y272" t="str">
        <f>IF(AND(HR_Data[[#This Row],[OverTime]]="Yes",HR_Data[[#This Row],[JobSatisfaction]]&lt;=2,HR_Data[[#This Row],[MonthlyIncome]]&lt;AVERAGE(HR_Data[MonthlyIncome])),
"High Risk",
IF(OR(HR_Data[[#This Row],[OverTime]]="Yes",HR_Data[[#This Row],[JobSatisfaction]]&lt;=2),
"Medium Risk",
"Low Risk"))</f>
        <v>Medium Risk</v>
      </c>
      <c r="Z272" t="str">
        <f>IF(HR_Data[[#This Row],[MonthlyIncome]]&lt;3000,"Low",IF(HR_Data[[#This Row],[MonthlyIncome]]&lt;7000,"Medium","High"))</f>
        <v>High</v>
      </c>
      <c r="AA272" s="5">
        <f>IF(HR_Data[[#This Row],[OverTime]]="Yes",1,0)</f>
        <v>1</v>
      </c>
      <c r="AB272" s="5">
        <f>IF(HR_Data[[#This Row],[JobSatisfaction]]&lt;=2,1,0)</f>
        <v>1</v>
      </c>
      <c r="AC272" s="5">
        <f>IF(HR_Data[[#This Row],[WorkLifeBalance]]&lt;=2,1,0)</f>
        <v>0</v>
      </c>
      <c r="AD272" s="5">
        <f>IF(HR_Data[[#This Row],[MonthlyIncome]]&lt;AVERAGE(HR_Data[MonthlyIncome]),1,0)</f>
        <v>0</v>
      </c>
      <c r="AE272">
        <v>18938</v>
      </c>
      <c r="AF272">
        <v>0</v>
      </c>
      <c r="AG272" t="s">
        <v>42</v>
      </c>
      <c r="AH272" t="s">
        <v>35</v>
      </c>
      <c r="AI272">
        <v>14</v>
      </c>
      <c r="AJ272">
        <v>3</v>
      </c>
      <c r="AK272">
        <v>3</v>
      </c>
      <c r="AL272">
        <f>IF(HR_Data[[#This Row],[OverTime]]="Yes",2,0)
+IF(HR_Data[[#This Row],[WorkLifeBalance]]&lt;=2,2,0)
+IF(HR_Data[[#This Row],[MonthlyIncome]]&lt;5000,2,0)
+IF(HR_Data[[#This Row],[JobSatisfaction]]&lt;=2,1,0)
+IF(HR_Data[[#This Row],[EnvironmentSatisfaction]]&lt;=2,1,0)
+IF(HR_Data[[#This Row],[YearsAtCompany]]&lt;2,2,0)</f>
        <v>3</v>
      </c>
      <c r="AM272" t="str">
        <f>IF(HR_Data[[#This Row],[RiskScore2]]&gt;=6,"High",
IF(HR_Data[[#This Row],[RiskScore2]]&gt;=3,"Medium","Low"))</f>
        <v>Medium</v>
      </c>
      <c r="AN272">
        <v>80</v>
      </c>
      <c r="AO272">
        <v>0</v>
      </c>
      <c r="AP272">
        <v>37</v>
      </c>
      <c r="AQ272">
        <v>2</v>
      </c>
      <c r="AR272">
        <v>3</v>
      </c>
      <c r="AS272">
        <v>36</v>
      </c>
      <c r="AT272">
        <v>10</v>
      </c>
      <c r="AU272">
        <v>4</v>
      </c>
      <c r="AV272">
        <v>13</v>
      </c>
    </row>
    <row r="273" spans="1:48">
      <c r="A273">
        <v>47</v>
      </c>
      <c r="B273" t="str">
        <f>IF(HR_Data[[#This Row],[Age]]&lt;25,"&lt;25",
IF(HR_Data[[#This Row],[Age]]&lt;35,"25–34",
IF(HR_Data[[#This Row],[Age]]&lt;45,"35–44",
IF(HR_Data[[#This Row],[Age]]&lt;55,"45–54","55+"))))</f>
        <v>45–54</v>
      </c>
      <c r="C273" t="s">
        <v>35</v>
      </c>
      <c r="D273">
        <f>(HR[[#This Row],[OverTimeFlag]]*3+HR[[#This Row],[LowJobSatisFlag]]*5+HR[[#This Row],[LowWLBFlag]]*4+HR[[#This Row],[LowSalaryFlag]]*3+HR[[#This Row],[LowEnviFlag]]*4+HR[[#This Row],[LowProFlag]]*1)</f>
        <v>17</v>
      </c>
      <c r="E273">
        <f>HR_Data[[#This Row],[OvertimeFlag]] + HR_Data[[#This Row],[LowSatisfactionFlag]] + HR_Data[[#This Row],[LowWorkLifeBalanceFlag]]</f>
        <v>3</v>
      </c>
      <c r="F273" t="s">
        <v>55</v>
      </c>
      <c r="G273">
        <v>666</v>
      </c>
      <c r="H273" t="s">
        <v>45</v>
      </c>
      <c r="I273">
        <v>29</v>
      </c>
      <c r="J273" t="str">
        <f>IF(AND(HR_Data[[#This Row],[Attrition]]="Yes",HR_Data[[#This Row],[YearsAtCompany]]&lt;2),"Yes","No")</f>
        <v>No</v>
      </c>
      <c r="K273">
        <v>4</v>
      </c>
      <c r="L273" t="s">
        <v>38</v>
      </c>
      <c r="M273">
        <v>1</v>
      </c>
      <c r="N273">
        <v>376</v>
      </c>
      <c r="P273">
        <v>1</v>
      </c>
      <c r="Q273" t="s">
        <v>46</v>
      </c>
      <c r="R273">
        <v>88</v>
      </c>
      <c r="S273">
        <v>3</v>
      </c>
      <c r="T273">
        <v>3</v>
      </c>
      <c r="U273" t="s">
        <v>56</v>
      </c>
      <c r="V273">
        <v>2</v>
      </c>
      <c r="W273" t="s">
        <v>48</v>
      </c>
      <c r="X273">
        <v>11849</v>
      </c>
      <c r="Y273" t="str">
        <f>IF(AND(HR_Data[[#This Row],[OverTime]]="Yes",HR_Data[[#This Row],[JobSatisfaction]]&lt;=2,HR_Data[[#This Row],[MonthlyIncome]]&lt;AVERAGE(HR_Data[MonthlyIncome])),
"High Risk",
IF(OR(HR_Data[[#This Row],[OverTime]]="Yes",HR_Data[[#This Row],[JobSatisfaction]]&lt;=2),
"Medium Risk",
"Low Risk"))</f>
        <v>Medium Risk</v>
      </c>
      <c r="Z273" t="str">
        <f>IF(HR_Data[[#This Row],[MonthlyIncome]]&lt;3000,"Low",IF(HR_Data[[#This Row],[MonthlyIncome]]&lt;7000,"Medium","High"))</f>
        <v>High</v>
      </c>
      <c r="AA273" s="5">
        <f>IF(HR_Data[[#This Row],[OverTime]]="Yes",1,0)</f>
        <v>1</v>
      </c>
      <c r="AB273" s="5">
        <f>IF(HR_Data[[#This Row],[JobSatisfaction]]&lt;=2,1,0)</f>
        <v>1</v>
      </c>
      <c r="AC273" s="5">
        <f>IF(HR_Data[[#This Row],[WorkLifeBalance]]&lt;=2,1,0)</f>
        <v>1</v>
      </c>
      <c r="AD273" s="5">
        <f>IF(HR_Data[[#This Row],[MonthlyIncome]]&lt;AVERAGE(HR_Data[MonthlyIncome]),1,0)</f>
        <v>0</v>
      </c>
      <c r="AE273">
        <v>10268</v>
      </c>
      <c r="AF273">
        <v>1</v>
      </c>
      <c r="AG273" t="s">
        <v>42</v>
      </c>
      <c r="AH273" t="s">
        <v>35</v>
      </c>
      <c r="AI273">
        <v>12</v>
      </c>
      <c r="AJ273">
        <v>3</v>
      </c>
      <c r="AK273">
        <v>4</v>
      </c>
      <c r="AL273">
        <f>IF(HR_Data[[#This Row],[OverTime]]="Yes",2,0)
+IF(HR_Data[[#This Row],[WorkLifeBalance]]&lt;=2,2,0)
+IF(HR_Data[[#This Row],[MonthlyIncome]]&lt;5000,2,0)
+IF(HR_Data[[#This Row],[JobSatisfaction]]&lt;=2,1,0)
+IF(HR_Data[[#This Row],[EnvironmentSatisfaction]]&lt;=2,1,0)
+IF(HR_Data[[#This Row],[YearsAtCompany]]&lt;2,2,0)</f>
        <v>6</v>
      </c>
      <c r="AM273" t="str">
        <f>IF(HR_Data[[#This Row],[RiskScore2]]&gt;=6,"High",
IF(HR_Data[[#This Row],[RiskScore2]]&gt;=3,"Medium","Low"))</f>
        <v>High</v>
      </c>
      <c r="AN273">
        <v>80</v>
      </c>
      <c r="AO273">
        <v>1</v>
      </c>
      <c r="AP273">
        <v>10</v>
      </c>
      <c r="AQ273">
        <v>2</v>
      </c>
      <c r="AR273">
        <v>2</v>
      </c>
      <c r="AS273">
        <v>10</v>
      </c>
      <c r="AT273">
        <v>7</v>
      </c>
      <c r="AU273">
        <v>9</v>
      </c>
      <c r="AV273">
        <v>9</v>
      </c>
    </row>
    <row r="274" spans="1:48">
      <c r="A274">
        <v>28</v>
      </c>
      <c r="B274" t="str">
        <f>IF(HR_Data[[#This Row],[Age]]&lt;25,"&lt;25",
IF(HR_Data[[#This Row],[Age]]&lt;35,"25–34",
IF(HR_Data[[#This Row],[Age]]&lt;45,"35–44",
IF(HR_Data[[#This Row],[Age]]&lt;55,"45–54","55+"))))</f>
        <v>25–34</v>
      </c>
      <c r="C274" t="s">
        <v>43</v>
      </c>
      <c r="D274">
        <f>(HR[[#This Row],[OverTimeFlag]]*3+HR[[#This Row],[LowJobSatisFlag]]*5+HR[[#This Row],[LowWLBFlag]]*4+HR[[#This Row],[LowSalaryFlag]]*3+HR[[#This Row],[LowEnviFlag]]*4+HR[[#This Row],[LowProFlag]]*1)</f>
        <v>7</v>
      </c>
      <c r="E274">
        <f>HR_Data[[#This Row],[OvertimeFlag]] + HR_Data[[#This Row],[LowSatisfactionFlag]] + HR_Data[[#This Row],[LowWorkLifeBalanceFlag]]</f>
        <v>1</v>
      </c>
      <c r="F274" t="s">
        <v>36</v>
      </c>
      <c r="G274">
        <v>1158</v>
      </c>
      <c r="H274" t="s">
        <v>45</v>
      </c>
      <c r="I274">
        <v>9</v>
      </c>
      <c r="J274" t="str">
        <f>IF(AND(HR_Data[[#This Row],[Attrition]]="Yes",HR_Data[[#This Row],[YearsAtCompany]]&lt;2),"Yes","No")</f>
        <v>No</v>
      </c>
      <c r="K274">
        <v>3</v>
      </c>
      <c r="L274" t="s">
        <v>51</v>
      </c>
      <c r="M274">
        <v>1</v>
      </c>
      <c r="N274">
        <v>377</v>
      </c>
      <c r="P274">
        <v>4</v>
      </c>
      <c r="Q274" t="s">
        <v>46</v>
      </c>
      <c r="R274">
        <v>94</v>
      </c>
      <c r="S274">
        <v>3</v>
      </c>
      <c r="T274">
        <v>1</v>
      </c>
      <c r="U274" t="s">
        <v>47</v>
      </c>
      <c r="V274">
        <v>4</v>
      </c>
      <c r="W274" t="s">
        <v>48</v>
      </c>
      <c r="X274">
        <v>2070</v>
      </c>
      <c r="Y274" t="str">
        <f>IF(AND(HR_Data[[#This Row],[OverTime]]="Yes",HR_Data[[#This Row],[JobSatisfaction]]&lt;=2,HR_Data[[#This Row],[MonthlyIncome]]&lt;AVERAGE(HR_Data[MonthlyIncome])),
"High Risk",
IF(OR(HR_Data[[#This Row],[OverTime]]="Yes",HR_Data[[#This Row],[JobSatisfaction]]&lt;=2),
"Medium Risk",
"Low Risk"))</f>
        <v>Low Risk</v>
      </c>
      <c r="Z274" t="str">
        <f>IF(HR_Data[[#This Row],[MonthlyIncome]]&lt;3000,"Low",IF(HR_Data[[#This Row],[MonthlyIncome]]&lt;7000,"Medium","High"))</f>
        <v>Low</v>
      </c>
      <c r="AA274" s="5">
        <f>IF(HR_Data[[#This Row],[OverTime]]="Yes",1,0)</f>
        <v>0</v>
      </c>
      <c r="AB274" s="5">
        <f>IF(HR_Data[[#This Row],[JobSatisfaction]]&lt;=2,1,0)</f>
        <v>0</v>
      </c>
      <c r="AC274" s="5">
        <f>IF(HR_Data[[#This Row],[WorkLifeBalance]]&lt;=2,1,0)</f>
        <v>1</v>
      </c>
      <c r="AD274" s="5">
        <f>IF(HR_Data[[#This Row],[MonthlyIncome]]&lt;AVERAGE(HR_Data[MonthlyIncome]),1,0)</f>
        <v>1</v>
      </c>
      <c r="AE274">
        <v>2613</v>
      </c>
      <c r="AF274">
        <v>1</v>
      </c>
      <c r="AG274" t="s">
        <v>42</v>
      </c>
      <c r="AH274" t="s">
        <v>43</v>
      </c>
      <c r="AI274">
        <v>23</v>
      </c>
      <c r="AJ274">
        <v>4</v>
      </c>
      <c r="AK274">
        <v>4</v>
      </c>
      <c r="AL274">
        <f>IF(HR_Data[[#This Row],[OverTime]]="Yes",2,0)
+IF(HR_Data[[#This Row],[WorkLifeBalance]]&lt;=2,2,0)
+IF(HR_Data[[#This Row],[MonthlyIncome]]&lt;5000,2,0)
+IF(HR_Data[[#This Row],[JobSatisfaction]]&lt;=2,1,0)
+IF(HR_Data[[#This Row],[EnvironmentSatisfaction]]&lt;=2,1,0)
+IF(HR_Data[[#This Row],[YearsAtCompany]]&lt;2,2,0)</f>
        <v>4</v>
      </c>
      <c r="AM274" t="str">
        <f>IF(HR_Data[[#This Row],[RiskScore2]]&gt;=6,"High",
IF(HR_Data[[#This Row],[RiskScore2]]&gt;=3,"Medium","Low"))</f>
        <v>Medium</v>
      </c>
      <c r="AN274">
        <v>80</v>
      </c>
      <c r="AO274">
        <v>1</v>
      </c>
      <c r="AP274">
        <v>5</v>
      </c>
      <c r="AQ274">
        <v>3</v>
      </c>
      <c r="AR274">
        <v>2</v>
      </c>
      <c r="AS274">
        <v>5</v>
      </c>
      <c r="AT274">
        <v>2</v>
      </c>
      <c r="AU274">
        <v>0</v>
      </c>
      <c r="AV274">
        <v>4</v>
      </c>
    </row>
    <row r="275" spans="1:48">
      <c r="A275">
        <v>37</v>
      </c>
      <c r="B275" t="str">
        <f>IF(HR_Data[[#This Row],[Age]]&lt;25,"&lt;25",
IF(HR_Data[[#This Row],[Age]]&lt;35,"25–34",
IF(HR_Data[[#This Row],[Age]]&lt;45,"35–44",
IF(HR_Data[[#This Row],[Age]]&lt;55,"45–54","55+"))))</f>
        <v>35–44</v>
      </c>
      <c r="C275" t="s">
        <v>43</v>
      </c>
      <c r="D275">
        <f>(HR[[#This Row],[OverTimeFlag]]*3+HR[[#This Row],[LowJobSatisFlag]]*5+HR[[#This Row],[LowWLBFlag]]*4+HR[[#This Row],[LowSalaryFlag]]*3+HR[[#This Row],[LowEnviFlag]]*4+HR[[#This Row],[LowProFlag]]*1)</f>
        <v>3</v>
      </c>
      <c r="E275">
        <f>HR_Data[[#This Row],[OvertimeFlag]] + HR_Data[[#This Row],[LowSatisfactionFlag]] + HR_Data[[#This Row],[LowWorkLifeBalanceFlag]]</f>
        <v>0</v>
      </c>
      <c r="F275" t="s">
        <v>36</v>
      </c>
      <c r="G275">
        <v>228</v>
      </c>
      <c r="H275" t="s">
        <v>37</v>
      </c>
      <c r="I275">
        <v>6</v>
      </c>
      <c r="J275" t="str">
        <f>IF(AND(HR_Data[[#This Row],[Attrition]]="Yes",HR_Data[[#This Row],[YearsAtCompany]]&lt;2),"Yes","No")</f>
        <v>No</v>
      </c>
      <c r="K275">
        <v>4</v>
      </c>
      <c r="L275" t="s">
        <v>51</v>
      </c>
      <c r="M275">
        <v>1</v>
      </c>
      <c r="N275">
        <v>378</v>
      </c>
      <c r="P275">
        <v>3</v>
      </c>
      <c r="Q275" t="s">
        <v>46</v>
      </c>
      <c r="R275">
        <v>98</v>
      </c>
      <c r="S275">
        <v>3</v>
      </c>
      <c r="T275">
        <v>2</v>
      </c>
      <c r="U275" t="s">
        <v>40</v>
      </c>
      <c r="V275">
        <v>4</v>
      </c>
      <c r="W275" t="s">
        <v>48</v>
      </c>
      <c r="X275">
        <v>6502</v>
      </c>
      <c r="Y275" t="str">
        <f>IF(AND(HR_Data[[#This Row],[OverTime]]="Yes",HR_Data[[#This Row],[JobSatisfaction]]&lt;=2,HR_Data[[#This Row],[MonthlyIncome]]&lt;AVERAGE(HR_Data[MonthlyIncome])),
"High Risk",
IF(OR(HR_Data[[#This Row],[OverTime]]="Yes",HR_Data[[#This Row],[JobSatisfaction]]&lt;=2),
"Medium Risk",
"Low Risk"))</f>
        <v>Low Risk</v>
      </c>
      <c r="Z275" t="str">
        <f>IF(HR_Data[[#This Row],[MonthlyIncome]]&lt;3000,"Low",IF(HR_Data[[#This Row],[MonthlyIncome]]&lt;7000,"Medium","High"))</f>
        <v>Medium</v>
      </c>
      <c r="AA275" s="5">
        <f>IF(HR_Data[[#This Row],[OverTime]]="Yes",1,0)</f>
        <v>0</v>
      </c>
      <c r="AB275" s="5">
        <f>IF(HR_Data[[#This Row],[JobSatisfaction]]&lt;=2,1,0)</f>
        <v>0</v>
      </c>
      <c r="AC275" s="5">
        <f>IF(HR_Data[[#This Row],[WorkLifeBalance]]&lt;=2,1,0)</f>
        <v>0</v>
      </c>
      <c r="AD275" s="5">
        <f>IF(HR_Data[[#This Row],[MonthlyIncome]]&lt;AVERAGE(HR_Data[MonthlyIncome]),1,0)</f>
        <v>1</v>
      </c>
      <c r="AE275">
        <v>22825</v>
      </c>
      <c r="AF275">
        <v>4</v>
      </c>
      <c r="AG275" t="s">
        <v>42</v>
      </c>
      <c r="AH275" t="s">
        <v>43</v>
      </c>
      <c r="AI275">
        <v>14</v>
      </c>
      <c r="AJ275">
        <v>3</v>
      </c>
      <c r="AK275">
        <v>2</v>
      </c>
      <c r="AL275">
        <f>IF(HR_Data[[#This Row],[OverTime]]="Yes",2,0)
+IF(HR_Data[[#This Row],[WorkLifeBalance]]&lt;=2,2,0)
+IF(HR_Data[[#This Row],[MonthlyIncome]]&lt;5000,2,0)
+IF(HR_Data[[#This Row],[JobSatisfaction]]&lt;=2,1,0)
+IF(HR_Data[[#This Row],[EnvironmentSatisfaction]]&lt;=2,1,0)
+IF(HR_Data[[#This Row],[YearsAtCompany]]&lt;2,2,0)</f>
        <v>0</v>
      </c>
      <c r="AM275" t="str">
        <f>IF(HR_Data[[#This Row],[RiskScore2]]&gt;=6,"High",
IF(HR_Data[[#This Row],[RiskScore2]]&gt;=3,"Medium","Low"))</f>
        <v>Low</v>
      </c>
      <c r="AN275">
        <v>80</v>
      </c>
      <c r="AO275">
        <v>1</v>
      </c>
      <c r="AP275">
        <v>7</v>
      </c>
      <c r="AQ275">
        <v>5</v>
      </c>
      <c r="AR275">
        <v>4</v>
      </c>
      <c r="AS275">
        <v>5</v>
      </c>
      <c r="AT275">
        <v>4</v>
      </c>
      <c r="AU275">
        <v>0</v>
      </c>
      <c r="AV275">
        <v>1</v>
      </c>
    </row>
    <row r="276" spans="1:48">
      <c r="A276">
        <v>21</v>
      </c>
      <c r="B276" t="str">
        <f>IF(HR_Data[[#This Row],[Age]]&lt;25,"&lt;25",
IF(HR_Data[[#This Row],[Age]]&lt;35,"25–34",
IF(HR_Data[[#This Row],[Age]]&lt;45,"35–44",
IF(HR_Data[[#This Row],[Age]]&lt;55,"45–54","55+"))))</f>
        <v>&lt;25</v>
      </c>
      <c r="C276" t="s">
        <v>43</v>
      </c>
      <c r="D276">
        <f>(HR[[#This Row],[OverTimeFlag]]*3+HR[[#This Row],[LowJobSatisFlag]]*5+HR[[#This Row],[LowWLBFlag]]*4+HR[[#This Row],[LowSalaryFlag]]*3+HR[[#This Row],[LowEnviFlag]]*4+HR[[#This Row],[LowProFlag]]*1)</f>
        <v>3</v>
      </c>
      <c r="E276">
        <f>HR_Data[[#This Row],[OvertimeFlag]] + HR_Data[[#This Row],[LowSatisfactionFlag]] + HR_Data[[#This Row],[LowWorkLifeBalanceFlag]]</f>
        <v>0</v>
      </c>
      <c r="F276" t="s">
        <v>36</v>
      </c>
      <c r="G276">
        <v>996</v>
      </c>
      <c r="H276" t="s">
        <v>45</v>
      </c>
      <c r="I276">
        <v>3</v>
      </c>
      <c r="J276" t="str">
        <f>IF(AND(HR_Data[[#This Row],[Attrition]]="Yes",HR_Data[[#This Row],[YearsAtCompany]]&lt;2),"Yes","No")</f>
        <v>No</v>
      </c>
      <c r="K276">
        <v>2</v>
      </c>
      <c r="L276" t="s">
        <v>51</v>
      </c>
      <c r="M276">
        <v>1</v>
      </c>
      <c r="N276">
        <v>379</v>
      </c>
      <c r="P276">
        <v>4</v>
      </c>
      <c r="Q276" t="s">
        <v>46</v>
      </c>
      <c r="R276">
        <v>100</v>
      </c>
      <c r="S276">
        <v>2</v>
      </c>
      <c r="T276">
        <v>1</v>
      </c>
      <c r="U276" t="s">
        <v>47</v>
      </c>
      <c r="V276">
        <v>3</v>
      </c>
      <c r="W276" t="s">
        <v>41</v>
      </c>
      <c r="X276">
        <v>3230</v>
      </c>
      <c r="Y276" t="str">
        <f>IF(AND(HR_Data[[#This Row],[OverTime]]="Yes",HR_Data[[#This Row],[JobSatisfaction]]&lt;=2,HR_Data[[#This Row],[MonthlyIncome]]&lt;AVERAGE(HR_Data[MonthlyIncome])),
"High Risk",
IF(OR(HR_Data[[#This Row],[OverTime]]="Yes",HR_Data[[#This Row],[JobSatisfaction]]&lt;=2),
"Medium Risk",
"Low Risk"))</f>
        <v>Low Risk</v>
      </c>
      <c r="Z276" t="str">
        <f>IF(HR_Data[[#This Row],[MonthlyIncome]]&lt;3000,"Low",IF(HR_Data[[#This Row],[MonthlyIncome]]&lt;7000,"Medium","High"))</f>
        <v>Medium</v>
      </c>
      <c r="AA276" s="5">
        <f>IF(HR_Data[[#This Row],[OverTime]]="Yes",1,0)</f>
        <v>0</v>
      </c>
      <c r="AB276" s="5">
        <f>IF(HR_Data[[#This Row],[JobSatisfaction]]&lt;=2,1,0)</f>
        <v>0</v>
      </c>
      <c r="AC276" s="5">
        <f>IF(HR_Data[[#This Row],[WorkLifeBalance]]&lt;=2,1,0)</f>
        <v>0</v>
      </c>
      <c r="AD276" s="5">
        <f>IF(HR_Data[[#This Row],[MonthlyIncome]]&lt;AVERAGE(HR_Data[MonthlyIncome]),1,0)</f>
        <v>1</v>
      </c>
      <c r="AE276">
        <v>10531</v>
      </c>
      <c r="AF276">
        <v>1</v>
      </c>
      <c r="AG276" t="s">
        <v>42</v>
      </c>
      <c r="AH276" t="s">
        <v>43</v>
      </c>
      <c r="AI276">
        <v>17</v>
      </c>
      <c r="AJ276">
        <v>3</v>
      </c>
      <c r="AK276">
        <v>1</v>
      </c>
      <c r="AL276">
        <f>IF(HR_Data[[#This Row],[OverTime]]="Yes",2,0)
+IF(HR_Data[[#This Row],[WorkLifeBalance]]&lt;=2,2,0)
+IF(HR_Data[[#This Row],[MonthlyIncome]]&lt;5000,2,0)
+IF(HR_Data[[#This Row],[JobSatisfaction]]&lt;=2,1,0)
+IF(HR_Data[[#This Row],[EnvironmentSatisfaction]]&lt;=2,1,0)
+IF(HR_Data[[#This Row],[YearsAtCompany]]&lt;2,2,0)</f>
        <v>2</v>
      </c>
      <c r="AM276" t="str">
        <f>IF(HR_Data[[#This Row],[RiskScore2]]&gt;=6,"High",
IF(HR_Data[[#This Row],[RiskScore2]]&gt;=3,"Medium","Low"))</f>
        <v>Low</v>
      </c>
      <c r="AN276">
        <v>80</v>
      </c>
      <c r="AO276">
        <v>0</v>
      </c>
      <c r="AP276">
        <v>3</v>
      </c>
      <c r="AQ276">
        <v>4</v>
      </c>
      <c r="AR276">
        <v>4</v>
      </c>
      <c r="AS276">
        <v>3</v>
      </c>
      <c r="AT276">
        <v>2</v>
      </c>
      <c r="AU276">
        <v>1</v>
      </c>
      <c r="AV276">
        <v>0</v>
      </c>
    </row>
    <row r="277" spans="1:48">
      <c r="A277">
        <v>37</v>
      </c>
      <c r="B277" t="str">
        <f>IF(HR_Data[[#This Row],[Age]]&lt;25,"&lt;25",
IF(HR_Data[[#This Row],[Age]]&lt;35,"25–34",
IF(HR_Data[[#This Row],[Age]]&lt;45,"35–44",
IF(HR_Data[[#This Row],[Age]]&lt;55,"45–54","55+"))))</f>
        <v>35–44</v>
      </c>
      <c r="C277" t="s">
        <v>43</v>
      </c>
      <c r="D277">
        <f>(HR[[#This Row],[OverTimeFlag]]*3+HR[[#This Row],[LowJobSatisFlag]]*5+HR[[#This Row],[LowWLBFlag]]*4+HR[[#This Row],[LowSalaryFlag]]*3+HR[[#This Row],[LowEnviFlag]]*4+HR[[#This Row],[LowProFlag]]*1)</f>
        <v>7</v>
      </c>
      <c r="E277">
        <f>HR_Data[[#This Row],[OvertimeFlag]] + HR_Data[[#This Row],[LowSatisfactionFlag]] + HR_Data[[#This Row],[LowWorkLifeBalanceFlag]]</f>
        <v>1</v>
      </c>
      <c r="F277" t="s">
        <v>55</v>
      </c>
      <c r="G277">
        <v>728</v>
      </c>
      <c r="H277" t="s">
        <v>45</v>
      </c>
      <c r="I277">
        <v>1</v>
      </c>
      <c r="J277" t="str">
        <f>IF(AND(HR_Data[[#This Row],[Attrition]]="Yes",HR_Data[[#This Row],[YearsAtCompany]]&lt;2),"Yes","No")</f>
        <v>No</v>
      </c>
      <c r="K277">
        <v>4</v>
      </c>
      <c r="L277" t="s">
        <v>51</v>
      </c>
      <c r="M277">
        <v>1</v>
      </c>
      <c r="N277">
        <v>380</v>
      </c>
      <c r="P277">
        <v>1</v>
      </c>
      <c r="Q277" t="s">
        <v>39</v>
      </c>
      <c r="R277">
        <v>80</v>
      </c>
      <c r="S277">
        <v>3</v>
      </c>
      <c r="T277">
        <v>3</v>
      </c>
      <c r="U277" t="s">
        <v>58</v>
      </c>
      <c r="V277">
        <v>4</v>
      </c>
      <c r="W277" t="s">
        <v>52</v>
      </c>
      <c r="X277">
        <v>13603</v>
      </c>
      <c r="Y277" t="str">
        <f>IF(AND(HR_Data[[#This Row],[OverTime]]="Yes",HR_Data[[#This Row],[JobSatisfaction]]&lt;=2,HR_Data[[#This Row],[MonthlyIncome]]&lt;AVERAGE(HR_Data[MonthlyIncome])),
"High Risk",
IF(OR(HR_Data[[#This Row],[OverTime]]="Yes",HR_Data[[#This Row],[JobSatisfaction]]&lt;=2),
"Medium Risk",
"Low Risk"))</f>
        <v>Medium Risk</v>
      </c>
      <c r="Z277" t="str">
        <f>IF(HR_Data[[#This Row],[MonthlyIncome]]&lt;3000,"Low",IF(HR_Data[[#This Row],[MonthlyIncome]]&lt;7000,"Medium","High"))</f>
        <v>High</v>
      </c>
      <c r="AA277" s="5">
        <f>IF(HR_Data[[#This Row],[OverTime]]="Yes",1,0)</f>
        <v>1</v>
      </c>
      <c r="AB277" s="5">
        <f>IF(HR_Data[[#This Row],[JobSatisfaction]]&lt;=2,1,0)</f>
        <v>0</v>
      </c>
      <c r="AC277" s="5">
        <f>IF(HR_Data[[#This Row],[WorkLifeBalance]]&lt;=2,1,0)</f>
        <v>0</v>
      </c>
      <c r="AD277" s="5">
        <f>IF(HR_Data[[#This Row],[MonthlyIncome]]&lt;AVERAGE(HR_Data[MonthlyIncome]),1,0)</f>
        <v>0</v>
      </c>
      <c r="AE277">
        <v>11677</v>
      </c>
      <c r="AF277">
        <v>2</v>
      </c>
      <c r="AG277" t="s">
        <v>42</v>
      </c>
      <c r="AH277" t="s">
        <v>35</v>
      </c>
      <c r="AI277">
        <v>18</v>
      </c>
      <c r="AJ277">
        <v>3</v>
      </c>
      <c r="AK277">
        <v>1</v>
      </c>
      <c r="AL277">
        <f>IF(HR_Data[[#This Row],[OverTime]]="Yes",2,0)
+IF(HR_Data[[#This Row],[WorkLifeBalance]]&lt;=2,2,0)
+IF(HR_Data[[#This Row],[MonthlyIncome]]&lt;5000,2,0)
+IF(HR_Data[[#This Row],[JobSatisfaction]]&lt;=2,1,0)
+IF(HR_Data[[#This Row],[EnvironmentSatisfaction]]&lt;=2,1,0)
+IF(HR_Data[[#This Row],[YearsAtCompany]]&lt;2,2,0)</f>
        <v>3</v>
      </c>
      <c r="AM277" t="str">
        <f>IF(HR_Data[[#This Row],[RiskScore2]]&gt;=6,"High",
IF(HR_Data[[#This Row],[RiskScore2]]&gt;=3,"Medium","Low"))</f>
        <v>Medium</v>
      </c>
      <c r="AN277">
        <v>80</v>
      </c>
      <c r="AO277">
        <v>2</v>
      </c>
      <c r="AP277">
        <v>15</v>
      </c>
      <c r="AQ277">
        <v>2</v>
      </c>
      <c r="AR277">
        <v>3</v>
      </c>
      <c r="AS277">
        <v>5</v>
      </c>
      <c r="AT277">
        <v>2</v>
      </c>
      <c r="AU277">
        <v>0</v>
      </c>
      <c r="AV277">
        <v>2</v>
      </c>
    </row>
    <row r="278" spans="1:48">
      <c r="A278">
        <v>35</v>
      </c>
      <c r="B278" t="str">
        <f>IF(HR_Data[[#This Row],[Age]]&lt;25,"&lt;25",
IF(HR_Data[[#This Row],[Age]]&lt;35,"25–34",
IF(HR_Data[[#This Row],[Age]]&lt;45,"35–44",
IF(HR_Data[[#This Row],[Age]]&lt;55,"45–54","55+"))))</f>
        <v>35–44</v>
      </c>
      <c r="C278" t="s">
        <v>43</v>
      </c>
      <c r="D278">
        <f>(HR[[#This Row],[OverTimeFlag]]*3+HR[[#This Row],[LowJobSatisFlag]]*5+HR[[#This Row],[LowWLBFlag]]*4+HR[[#This Row],[LowSalaryFlag]]*3+HR[[#This Row],[LowEnviFlag]]*4+HR[[#This Row],[LowProFlag]]*1)</f>
        <v>14</v>
      </c>
      <c r="E278">
        <f>HR_Data[[#This Row],[OvertimeFlag]] + HR_Data[[#This Row],[LowSatisfactionFlag]] + HR_Data[[#This Row],[LowWorkLifeBalanceFlag]]</f>
        <v>2</v>
      </c>
      <c r="F278" t="s">
        <v>36</v>
      </c>
      <c r="G278">
        <v>1315</v>
      </c>
      <c r="H278" t="s">
        <v>45</v>
      </c>
      <c r="I278">
        <v>22</v>
      </c>
      <c r="J278" t="str">
        <f>IF(AND(HR_Data[[#This Row],[Attrition]]="Yes",HR_Data[[#This Row],[YearsAtCompany]]&lt;2),"Yes","No")</f>
        <v>No</v>
      </c>
      <c r="K278">
        <v>3</v>
      </c>
      <c r="L278" t="s">
        <v>38</v>
      </c>
      <c r="M278">
        <v>1</v>
      </c>
      <c r="N278">
        <v>381</v>
      </c>
      <c r="P278">
        <v>2</v>
      </c>
      <c r="Q278" t="s">
        <v>39</v>
      </c>
      <c r="R278">
        <v>71</v>
      </c>
      <c r="S278">
        <v>4</v>
      </c>
      <c r="T278">
        <v>3</v>
      </c>
      <c r="U278" t="s">
        <v>56</v>
      </c>
      <c r="V278">
        <v>2</v>
      </c>
      <c r="W278" t="s">
        <v>52</v>
      </c>
      <c r="X278">
        <v>11996</v>
      </c>
      <c r="Y278" t="str">
        <f>IF(AND(HR_Data[[#This Row],[OverTime]]="Yes",HR_Data[[#This Row],[JobSatisfaction]]&lt;=2,HR_Data[[#This Row],[MonthlyIncome]]&lt;AVERAGE(HR_Data[MonthlyIncome])),
"High Risk",
IF(OR(HR_Data[[#This Row],[OverTime]]="Yes",HR_Data[[#This Row],[JobSatisfaction]]&lt;=2),
"Medium Risk",
"Low Risk"))</f>
        <v>Medium Risk</v>
      </c>
      <c r="Z278" t="str">
        <f>IF(HR_Data[[#This Row],[MonthlyIncome]]&lt;3000,"Low",IF(HR_Data[[#This Row],[MonthlyIncome]]&lt;7000,"Medium","High"))</f>
        <v>High</v>
      </c>
      <c r="AA278" s="5">
        <f>IF(HR_Data[[#This Row],[OverTime]]="Yes",1,0)</f>
        <v>0</v>
      </c>
      <c r="AB278" s="5">
        <f>IF(HR_Data[[#This Row],[JobSatisfaction]]&lt;=2,1,0)</f>
        <v>1</v>
      </c>
      <c r="AC278" s="5">
        <f>IF(HR_Data[[#This Row],[WorkLifeBalance]]&lt;=2,1,0)</f>
        <v>1</v>
      </c>
      <c r="AD278" s="5">
        <f>IF(HR_Data[[#This Row],[MonthlyIncome]]&lt;AVERAGE(HR_Data[MonthlyIncome]),1,0)</f>
        <v>0</v>
      </c>
      <c r="AE278">
        <v>19100</v>
      </c>
      <c r="AF278">
        <v>7</v>
      </c>
      <c r="AG278" t="s">
        <v>42</v>
      </c>
      <c r="AH278" t="s">
        <v>43</v>
      </c>
      <c r="AI278">
        <v>18</v>
      </c>
      <c r="AJ278">
        <v>3</v>
      </c>
      <c r="AK278">
        <v>2</v>
      </c>
      <c r="AL278">
        <f>IF(HR_Data[[#This Row],[OverTime]]="Yes",2,0)
+IF(HR_Data[[#This Row],[WorkLifeBalance]]&lt;=2,2,0)
+IF(HR_Data[[#This Row],[MonthlyIncome]]&lt;5000,2,0)
+IF(HR_Data[[#This Row],[JobSatisfaction]]&lt;=2,1,0)
+IF(HR_Data[[#This Row],[EnvironmentSatisfaction]]&lt;=2,1,0)
+IF(HR_Data[[#This Row],[YearsAtCompany]]&lt;2,2,0)</f>
        <v>4</v>
      </c>
      <c r="AM278" t="str">
        <f>IF(HR_Data[[#This Row],[RiskScore2]]&gt;=6,"High",
IF(HR_Data[[#This Row],[RiskScore2]]&gt;=3,"Medium","Low"))</f>
        <v>Medium</v>
      </c>
      <c r="AN278">
        <v>80</v>
      </c>
      <c r="AO278">
        <v>1</v>
      </c>
      <c r="AP278">
        <v>10</v>
      </c>
      <c r="AQ278">
        <v>6</v>
      </c>
      <c r="AR278">
        <v>2</v>
      </c>
      <c r="AS278">
        <v>7</v>
      </c>
      <c r="AT278">
        <v>7</v>
      </c>
      <c r="AU278">
        <v>6</v>
      </c>
      <c r="AV278">
        <v>2</v>
      </c>
    </row>
    <row r="279" spans="1:48">
      <c r="A279">
        <v>38</v>
      </c>
      <c r="B279" t="str">
        <f>IF(HR_Data[[#This Row],[Age]]&lt;25,"&lt;25",
IF(HR_Data[[#This Row],[Age]]&lt;35,"25–34",
IF(HR_Data[[#This Row],[Age]]&lt;45,"35–44",
IF(HR_Data[[#This Row],[Age]]&lt;55,"45–54","55+"))))</f>
        <v>35–44</v>
      </c>
      <c r="C279" t="s">
        <v>43</v>
      </c>
      <c r="D279">
        <f>(HR[[#This Row],[OverTimeFlag]]*3+HR[[#This Row],[LowJobSatisFlag]]*5+HR[[#This Row],[LowWLBFlag]]*4+HR[[#This Row],[LowSalaryFlag]]*3+HR[[#This Row],[LowEnviFlag]]*4+HR[[#This Row],[LowProFlag]]*1)</f>
        <v>16</v>
      </c>
      <c r="E279">
        <f>HR_Data[[#This Row],[OvertimeFlag]] + HR_Data[[#This Row],[LowSatisfactionFlag]] + HR_Data[[#This Row],[LowWorkLifeBalanceFlag]]</f>
        <v>2</v>
      </c>
      <c r="F279" t="s">
        <v>36</v>
      </c>
      <c r="G279">
        <v>322</v>
      </c>
      <c r="H279" t="s">
        <v>37</v>
      </c>
      <c r="I279">
        <v>7</v>
      </c>
      <c r="J279" t="str">
        <f>IF(AND(HR_Data[[#This Row],[Attrition]]="Yes",HR_Data[[#This Row],[YearsAtCompany]]&lt;2),"Yes","No")</f>
        <v>No</v>
      </c>
      <c r="K279">
        <v>2</v>
      </c>
      <c r="L279" t="s">
        <v>51</v>
      </c>
      <c r="M279">
        <v>1</v>
      </c>
      <c r="N279">
        <v>382</v>
      </c>
      <c r="P279">
        <v>1</v>
      </c>
      <c r="Q279" t="s">
        <v>39</v>
      </c>
      <c r="R279">
        <v>44</v>
      </c>
      <c r="S279">
        <v>4</v>
      </c>
      <c r="T279">
        <v>2</v>
      </c>
      <c r="U279" t="s">
        <v>40</v>
      </c>
      <c r="V279">
        <v>1</v>
      </c>
      <c r="W279" t="s">
        <v>52</v>
      </c>
      <c r="X279">
        <v>5605</v>
      </c>
      <c r="Y279" t="str">
        <f>IF(AND(HR_Data[[#This Row],[OverTime]]="Yes",HR_Data[[#This Row],[JobSatisfaction]]&lt;=2,HR_Data[[#This Row],[MonthlyIncome]]&lt;AVERAGE(HR_Data[MonthlyIncome])),
"High Risk",
IF(OR(HR_Data[[#This Row],[OverTime]]="Yes",HR_Data[[#This Row],[JobSatisfaction]]&lt;=2),
"Medium Risk",
"Low Risk"))</f>
        <v>High Risk</v>
      </c>
      <c r="Z279" t="str">
        <f>IF(HR_Data[[#This Row],[MonthlyIncome]]&lt;3000,"Low",IF(HR_Data[[#This Row],[MonthlyIncome]]&lt;7000,"Medium","High"))</f>
        <v>Medium</v>
      </c>
      <c r="AA279" s="5">
        <f>IF(HR_Data[[#This Row],[OverTime]]="Yes",1,0)</f>
        <v>1</v>
      </c>
      <c r="AB279" s="5">
        <f>IF(HR_Data[[#This Row],[JobSatisfaction]]&lt;=2,1,0)</f>
        <v>1</v>
      </c>
      <c r="AC279" s="5">
        <f>IF(HR_Data[[#This Row],[WorkLifeBalance]]&lt;=2,1,0)</f>
        <v>0</v>
      </c>
      <c r="AD279" s="5">
        <f>IF(HR_Data[[#This Row],[MonthlyIncome]]&lt;AVERAGE(HR_Data[MonthlyIncome]),1,0)</f>
        <v>1</v>
      </c>
      <c r="AE279">
        <v>19191</v>
      </c>
      <c r="AF279">
        <v>1</v>
      </c>
      <c r="AG279" t="s">
        <v>42</v>
      </c>
      <c r="AH279" t="s">
        <v>35</v>
      </c>
      <c r="AI279">
        <v>24</v>
      </c>
      <c r="AJ279">
        <v>4</v>
      </c>
      <c r="AK279">
        <v>3</v>
      </c>
      <c r="AL279">
        <f>IF(HR_Data[[#This Row],[OverTime]]="Yes",2,0)
+IF(HR_Data[[#This Row],[WorkLifeBalance]]&lt;=2,2,0)
+IF(HR_Data[[#This Row],[MonthlyIncome]]&lt;5000,2,0)
+IF(HR_Data[[#This Row],[JobSatisfaction]]&lt;=2,1,0)
+IF(HR_Data[[#This Row],[EnvironmentSatisfaction]]&lt;=2,1,0)
+IF(HR_Data[[#This Row],[YearsAtCompany]]&lt;2,2,0)</f>
        <v>4</v>
      </c>
      <c r="AM279" t="str">
        <f>IF(HR_Data[[#This Row],[RiskScore2]]&gt;=6,"High",
IF(HR_Data[[#This Row],[RiskScore2]]&gt;=3,"Medium","Low"))</f>
        <v>Medium</v>
      </c>
      <c r="AN279">
        <v>80</v>
      </c>
      <c r="AO279">
        <v>1</v>
      </c>
      <c r="AP279">
        <v>8</v>
      </c>
      <c r="AQ279">
        <v>3</v>
      </c>
      <c r="AR279">
        <v>3</v>
      </c>
      <c r="AS279">
        <v>8</v>
      </c>
      <c r="AT279">
        <v>0</v>
      </c>
      <c r="AU279">
        <v>7</v>
      </c>
      <c r="AV279">
        <v>7</v>
      </c>
    </row>
    <row r="280" spans="1:48">
      <c r="A280">
        <v>26</v>
      </c>
      <c r="B280" t="str">
        <f>IF(HR_Data[[#This Row],[Age]]&lt;25,"&lt;25",
IF(HR_Data[[#This Row],[Age]]&lt;35,"25–34",
IF(HR_Data[[#This Row],[Age]]&lt;45,"35–44",
IF(HR_Data[[#This Row],[Age]]&lt;55,"45–54","55+"))))</f>
        <v>25–34</v>
      </c>
      <c r="C280" t="s">
        <v>43</v>
      </c>
      <c r="D280">
        <f>(HR[[#This Row],[OverTimeFlag]]*3+HR[[#This Row],[LowJobSatisFlag]]*5+HR[[#This Row],[LowWLBFlag]]*4+HR[[#This Row],[LowSalaryFlag]]*3+HR[[#This Row],[LowEnviFlag]]*4+HR[[#This Row],[LowProFlag]]*1)</f>
        <v>12</v>
      </c>
      <c r="E280">
        <f>HR_Data[[#This Row],[OvertimeFlag]] + HR_Data[[#This Row],[LowSatisfactionFlag]] + HR_Data[[#This Row],[LowWorkLifeBalanceFlag]]</f>
        <v>2</v>
      </c>
      <c r="F280" t="s">
        <v>44</v>
      </c>
      <c r="G280">
        <v>1479</v>
      </c>
      <c r="H280" t="s">
        <v>45</v>
      </c>
      <c r="I280">
        <v>1</v>
      </c>
      <c r="J280" t="str">
        <f>IF(AND(HR_Data[[#This Row],[Attrition]]="Yes",HR_Data[[#This Row],[YearsAtCompany]]&lt;2),"Yes","No")</f>
        <v>No</v>
      </c>
      <c r="K280">
        <v>3</v>
      </c>
      <c r="L280" t="s">
        <v>38</v>
      </c>
      <c r="M280">
        <v>1</v>
      </c>
      <c r="N280">
        <v>384</v>
      </c>
      <c r="P280">
        <v>3</v>
      </c>
      <c r="Q280" t="s">
        <v>39</v>
      </c>
      <c r="R280">
        <v>84</v>
      </c>
      <c r="S280">
        <v>3</v>
      </c>
      <c r="T280">
        <v>2</v>
      </c>
      <c r="U280" t="s">
        <v>53</v>
      </c>
      <c r="V280">
        <v>2</v>
      </c>
      <c r="W280" t="s">
        <v>52</v>
      </c>
      <c r="X280">
        <v>6397</v>
      </c>
      <c r="Y280" t="str">
        <f>IF(AND(HR_Data[[#This Row],[OverTime]]="Yes",HR_Data[[#This Row],[JobSatisfaction]]&lt;=2,HR_Data[[#This Row],[MonthlyIncome]]&lt;AVERAGE(HR_Data[MonthlyIncome])),
"High Risk",
IF(OR(HR_Data[[#This Row],[OverTime]]="Yes",HR_Data[[#This Row],[JobSatisfaction]]&lt;=2),
"Medium Risk",
"Low Risk"))</f>
        <v>Medium Risk</v>
      </c>
      <c r="Z280" t="str">
        <f>IF(HR_Data[[#This Row],[MonthlyIncome]]&lt;3000,"Low",IF(HR_Data[[#This Row],[MonthlyIncome]]&lt;7000,"Medium","High"))</f>
        <v>Medium</v>
      </c>
      <c r="AA280" s="5">
        <f>IF(HR_Data[[#This Row],[OverTime]]="Yes",1,0)</f>
        <v>0</v>
      </c>
      <c r="AB280" s="5">
        <f>IF(HR_Data[[#This Row],[JobSatisfaction]]&lt;=2,1,0)</f>
        <v>1</v>
      </c>
      <c r="AC280" s="5">
        <f>IF(HR_Data[[#This Row],[WorkLifeBalance]]&lt;=2,1,0)</f>
        <v>1</v>
      </c>
      <c r="AD280" s="5">
        <f>IF(HR_Data[[#This Row],[MonthlyIncome]]&lt;AVERAGE(HR_Data[MonthlyIncome]),1,0)</f>
        <v>1</v>
      </c>
      <c r="AE280">
        <v>26767</v>
      </c>
      <c r="AF280">
        <v>1</v>
      </c>
      <c r="AG280" t="s">
        <v>42</v>
      </c>
      <c r="AH280" t="s">
        <v>43</v>
      </c>
      <c r="AI280">
        <v>20</v>
      </c>
      <c r="AJ280">
        <v>4</v>
      </c>
      <c r="AK280">
        <v>1</v>
      </c>
      <c r="AL280">
        <f>IF(HR_Data[[#This Row],[OverTime]]="Yes",2,0)
+IF(HR_Data[[#This Row],[WorkLifeBalance]]&lt;=2,2,0)
+IF(HR_Data[[#This Row],[MonthlyIncome]]&lt;5000,2,0)
+IF(HR_Data[[#This Row],[JobSatisfaction]]&lt;=2,1,0)
+IF(HR_Data[[#This Row],[EnvironmentSatisfaction]]&lt;=2,1,0)
+IF(HR_Data[[#This Row],[YearsAtCompany]]&lt;2,2,0)</f>
        <v>3</v>
      </c>
      <c r="AM280" t="str">
        <f>IF(HR_Data[[#This Row],[RiskScore2]]&gt;=6,"High",
IF(HR_Data[[#This Row],[RiskScore2]]&gt;=3,"Medium","Low"))</f>
        <v>Medium</v>
      </c>
      <c r="AN280">
        <v>80</v>
      </c>
      <c r="AO280">
        <v>1</v>
      </c>
      <c r="AP280">
        <v>6</v>
      </c>
      <c r="AQ280">
        <v>6</v>
      </c>
      <c r="AR280">
        <v>1</v>
      </c>
      <c r="AS280">
        <v>6</v>
      </c>
      <c r="AT280">
        <v>5</v>
      </c>
      <c r="AU280">
        <v>1</v>
      </c>
      <c r="AV280">
        <v>4</v>
      </c>
    </row>
    <row r="281" spans="1:48">
      <c r="A281">
        <v>50</v>
      </c>
      <c r="B281" t="str">
        <f>IF(HR_Data[[#This Row],[Age]]&lt;25,"&lt;25",
IF(HR_Data[[#This Row],[Age]]&lt;35,"25–34",
IF(HR_Data[[#This Row],[Age]]&lt;45,"35–44",
IF(HR_Data[[#This Row],[Age]]&lt;55,"45–54","55+"))))</f>
        <v>45–54</v>
      </c>
      <c r="C281" t="s">
        <v>43</v>
      </c>
      <c r="D281">
        <f>(HR[[#This Row],[OverTimeFlag]]*3+HR[[#This Row],[LowJobSatisFlag]]*5+HR[[#This Row],[LowWLBFlag]]*4+HR[[#This Row],[LowSalaryFlag]]*3+HR[[#This Row],[LowEnviFlag]]*4+HR[[#This Row],[LowProFlag]]*1)</f>
        <v>13</v>
      </c>
      <c r="E281">
        <f>HR_Data[[#This Row],[OvertimeFlag]] + HR_Data[[#This Row],[LowSatisfactionFlag]] + HR_Data[[#This Row],[LowWorkLifeBalanceFlag]]</f>
        <v>2</v>
      </c>
      <c r="F281" t="s">
        <v>36</v>
      </c>
      <c r="G281">
        <v>797</v>
      </c>
      <c r="H281" t="s">
        <v>45</v>
      </c>
      <c r="I281">
        <v>4</v>
      </c>
      <c r="J281" t="str">
        <f>IF(AND(HR_Data[[#This Row],[Attrition]]="Yes",HR_Data[[#This Row],[YearsAtCompany]]&lt;2),"Yes","No")</f>
        <v>No</v>
      </c>
      <c r="K281">
        <v>1</v>
      </c>
      <c r="L281" t="s">
        <v>38</v>
      </c>
      <c r="M281">
        <v>1</v>
      </c>
      <c r="N281">
        <v>385</v>
      </c>
      <c r="P281">
        <v>1</v>
      </c>
      <c r="Q281" t="s">
        <v>46</v>
      </c>
      <c r="R281">
        <v>96</v>
      </c>
      <c r="S281">
        <v>3</v>
      </c>
      <c r="T281">
        <v>5</v>
      </c>
      <c r="U281" t="s">
        <v>58</v>
      </c>
      <c r="V281">
        <v>2</v>
      </c>
      <c r="W281" t="s">
        <v>52</v>
      </c>
      <c r="X281">
        <v>19144</v>
      </c>
      <c r="Y281" t="str">
        <f>IF(AND(HR_Data[[#This Row],[OverTime]]="Yes",HR_Data[[#This Row],[JobSatisfaction]]&lt;=2,HR_Data[[#This Row],[MonthlyIncome]]&lt;AVERAGE(HR_Data[MonthlyIncome])),
"High Risk",
IF(OR(HR_Data[[#This Row],[OverTime]]="Yes",HR_Data[[#This Row],[JobSatisfaction]]&lt;=2),
"Medium Risk",
"Low Risk"))</f>
        <v>Medium Risk</v>
      </c>
      <c r="Z281" t="str">
        <f>IF(HR_Data[[#This Row],[MonthlyIncome]]&lt;3000,"Low",IF(HR_Data[[#This Row],[MonthlyIncome]]&lt;7000,"Medium","High"))</f>
        <v>High</v>
      </c>
      <c r="AA281" s="5">
        <f>IF(HR_Data[[#This Row],[OverTime]]="Yes",1,0)</f>
        <v>0</v>
      </c>
      <c r="AB281" s="5">
        <f>IF(HR_Data[[#This Row],[JobSatisfaction]]&lt;=2,1,0)</f>
        <v>1</v>
      </c>
      <c r="AC281" s="5">
        <f>IF(HR_Data[[#This Row],[WorkLifeBalance]]&lt;=2,1,0)</f>
        <v>1</v>
      </c>
      <c r="AD281" s="5">
        <f>IF(HR_Data[[#This Row],[MonthlyIncome]]&lt;AVERAGE(HR_Data[MonthlyIncome]),1,0)</f>
        <v>0</v>
      </c>
      <c r="AE281">
        <v>15815</v>
      </c>
      <c r="AF281">
        <v>3</v>
      </c>
      <c r="AG281" t="s">
        <v>42</v>
      </c>
      <c r="AH281" t="s">
        <v>43</v>
      </c>
      <c r="AI281">
        <v>14</v>
      </c>
      <c r="AJ281">
        <v>3</v>
      </c>
      <c r="AK281">
        <v>1</v>
      </c>
      <c r="AL281">
        <f>IF(HR_Data[[#This Row],[OverTime]]="Yes",2,0)
+IF(HR_Data[[#This Row],[WorkLifeBalance]]&lt;=2,2,0)
+IF(HR_Data[[#This Row],[MonthlyIncome]]&lt;5000,2,0)
+IF(HR_Data[[#This Row],[JobSatisfaction]]&lt;=2,1,0)
+IF(HR_Data[[#This Row],[EnvironmentSatisfaction]]&lt;=2,1,0)
+IF(HR_Data[[#This Row],[YearsAtCompany]]&lt;2,2,0)</f>
        <v>4</v>
      </c>
      <c r="AM281" t="str">
        <f>IF(HR_Data[[#This Row],[RiskScore2]]&gt;=6,"High",
IF(HR_Data[[#This Row],[RiskScore2]]&gt;=3,"Medium","Low"))</f>
        <v>Medium</v>
      </c>
      <c r="AN281">
        <v>80</v>
      </c>
      <c r="AO281">
        <v>2</v>
      </c>
      <c r="AP281">
        <v>28</v>
      </c>
      <c r="AQ281">
        <v>4</v>
      </c>
      <c r="AR281">
        <v>2</v>
      </c>
      <c r="AS281">
        <v>10</v>
      </c>
      <c r="AT281">
        <v>4</v>
      </c>
      <c r="AU281">
        <v>1</v>
      </c>
      <c r="AV281">
        <v>6</v>
      </c>
    </row>
    <row r="282" spans="1:48">
      <c r="A282">
        <v>53</v>
      </c>
      <c r="B282" t="str">
        <f>IF(HR_Data[[#This Row],[Age]]&lt;25,"&lt;25",
IF(HR_Data[[#This Row],[Age]]&lt;35,"25–34",
IF(HR_Data[[#This Row],[Age]]&lt;45,"35–44",
IF(HR_Data[[#This Row],[Age]]&lt;55,"45–54","55+"))))</f>
        <v>45–54</v>
      </c>
      <c r="C282" t="s">
        <v>43</v>
      </c>
      <c r="D282">
        <f>(HR[[#This Row],[OverTimeFlag]]*3+HR[[#This Row],[LowJobSatisFlag]]*5+HR[[#This Row],[LowWLBFlag]]*4+HR[[#This Row],[LowSalaryFlag]]*3+HR[[#This Row],[LowEnviFlag]]*4+HR[[#This Row],[LowProFlag]]*1)</f>
        <v>7</v>
      </c>
      <c r="E282">
        <f>HR_Data[[#This Row],[OvertimeFlag]] + HR_Data[[#This Row],[LowSatisfactionFlag]] + HR_Data[[#This Row],[LowWorkLifeBalanceFlag]]</f>
        <v>2</v>
      </c>
      <c r="F282" t="s">
        <v>36</v>
      </c>
      <c r="G282">
        <v>1070</v>
      </c>
      <c r="H282" t="s">
        <v>45</v>
      </c>
      <c r="I282">
        <v>3</v>
      </c>
      <c r="J282" t="str">
        <f>IF(AND(HR_Data[[#This Row],[Attrition]]="Yes",HR_Data[[#This Row],[YearsAtCompany]]&lt;2),"Yes","No")</f>
        <v>No</v>
      </c>
      <c r="K282">
        <v>4</v>
      </c>
      <c r="L282" t="s">
        <v>51</v>
      </c>
      <c r="M282">
        <v>1</v>
      </c>
      <c r="N282">
        <v>386</v>
      </c>
      <c r="P282">
        <v>3</v>
      </c>
      <c r="Q282" t="s">
        <v>46</v>
      </c>
      <c r="R282">
        <v>45</v>
      </c>
      <c r="S282">
        <v>3</v>
      </c>
      <c r="T282">
        <v>4</v>
      </c>
      <c r="U282" t="s">
        <v>58</v>
      </c>
      <c r="V282">
        <v>3</v>
      </c>
      <c r="W282" t="s">
        <v>48</v>
      </c>
      <c r="X282">
        <v>17584</v>
      </c>
      <c r="Y282" t="str">
        <f>IF(AND(HR_Data[[#This Row],[OverTime]]="Yes",HR_Data[[#This Row],[JobSatisfaction]]&lt;=2,HR_Data[[#This Row],[MonthlyIncome]]&lt;AVERAGE(HR_Data[MonthlyIncome])),
"High Risk",
IF(OR(HR_Data[[#This Row],[OverTime]]="Yes",HR_Data[[#This Row],[JobSatisfaction]]&lt;=2),
"Medium Risk",
"Low Risk"))</f>
        <v>Medium Risk</v>
      </c>
      <c r="Z282" t="str">
        <f>IF(HR_Data[[#This Row],[MonthlyIncome]]&lt;3000,"Low",IF(HR_Data[[#This Row],[MonthlyIncome]]&lt;7000,"Medium","High"))</f>
        <v>High</v>
      </c>
      <c r="AA282" s="5">
        <f>IF(HR_Data[[#This Row],[OverTime]]="Yes",1,0)</f>
        <v>1</v>
      </c>
      <c r="AB282" s="5">
        <f>IF(HR_Data[[#This Row],[JobSatisfaction]]&lt;=2,1,0)</f>
        <v>0</v>
      </c>
      <c r="AC282" s="5">
        <f>IF(HR_Data[[#This Row],[WorkLifeBalance]]&lt;=2,1,0)</f>
        <v>1</v>
      </c>
      <c r="AD282" s="5">
        <f>IF(HR_Data[[#This Row],[MonthlyIncome]]&lt;AVERAGE(HR_Data[MonthlyIncome]),1,0)</f>
        <v>0</v>
      </c>
      <c r="AE282">
        <v>21016</v>
      </c>
      <c r="AF282">
        <v>3</v>
      </c>
      <c r="AG282" t="s">
        <v>42</v>
      </c>
      <c r="AH282" t="s">
        <v>35</v>
      </c>
      <c r="AI282">
        <v>16</v>
      </c>
      <c r="AJ282">
        <v>3</v>
      </c>
      <c r="AK282">
        <v>4</v>
      </c>
      <c r="AL282">
        <f>IF(HR_Data[[#This Row],[OverTime]]="Yes",2,0)
+IF(HR_Data[[#This Row],[WorkLifeBalance]]&lt;=2,2,0)
+IF(HR_Data[[#This Row],[MonthlyIncome]]&lt;5000,2,0)
+IF(HR_Data[[#This Row],[JobSatisfaction]]&lt;=2,1,0)
+IF(HR_Data[[#This Row],[EnvironmentSatisfaction]]&lt;=2,1,0)
+IF(HR_Data[[#This Row],[YearsAtCompany]]&lt;2,2,0)</f>
        <v>4</v>
      </c>
      <c r="AM282" t="str">
        <f>IF(HR_Data[[#This Row],[RiskScore2]]&gt;=6,"High",
IF(HR_Data[[#This Row],[RiskScore2]]&gt;=3,"Medium","Low"))</f>
        <v>Medium</v>
      </c>
      <c r="AN282">
        <v>80</v>
      </c>
      <c r="AO282">
        <v>3</v>
      </c>
      <c r="AP282">
        <v>21</v>
      </c>
      <c r="AQ282">
        <v>5</v>
      </c>
      <c r="AR282">
        <v>2</v>
      </c>
      <c r="AS282">
        <v>5</v>
      </c>
      <c r="AT282">
        <v>3</v>
      </c>
      <c r="AU282">
        <v>1</v>
      </c>
      <c r="AV282">
        <v>3</v>
      </c>
    </row>
    <row r="283" spans="1:48">
      <c r="A283">
        <v>42</v>
      </c>
      <c r="B283" t="str">
        <f>IF(HR_Data[[#This Row],[Age]]&lt;25,"&lt;25",
IF(HR_Data[[#This Row],[Age]]&lt;35,"25–34",
IF(HR_Data[[#This Row],[Age]]&lt;45,"35–44",
IF(HR_Data[[#This Row],[Age]]&lt;55,"45–54","55+"))))</f>
        <v>35–44</v>
      </c>
      <c r="C283" t="s">
        <v>43</v>
      </c>
      <c r="D283">
        <f>(HR[[#This Row],[OverTimeFlag]]*3+HR[[#This Row],[LowJobSatisFlag]]*5+HR[[#This Row],[LowWLBFlag]]*4+HR[[#This Row],[LowSalaryFlag]]*3+HR[[#This Row],[LowEnviFlag]]*4+HR[[#This Row],[LowProFlag]]*1)</f>
        <v>8</v>
      </c>
      <c r="E283">
        <f>HR_Data[[#This Row],[OvertimeFlag]] + HR_Data[[#This Row],[LowSatisfactionFlag]] + HR_Data[[#This Row],[LowWorkLifeBalanceFlag]]</f>
        <v>0</v>
      </c>
      <c r="F283" t="s">
        <v>36</v>
      </c>
      <c r="G283">
        <v>635</v>
      </c>
      <c r="H283" t="s">
        <v>37</v>
      </c>
      <c r="I283">
        <v>1</v>
      </c>
      <c r="J283" t="str">
        <f>IF(AND(HR_Data[[#This Row],[Attrition]]="Yes",HR_Data[[#This Row],[YearsAtCompany]]&lt;2),"Yes","No")</f>
        <v>No</v>
      </c>
      <c r="K283">
        <v>1</v>
      </c>
      <c r="L283" t="s">
        <v>38</v>
      </c>
      <c r="M283">
        <v>1</v>
      </c>
      <c r="N283">
        <v>387</v>
      </c>
      <c r="P283">
        <v>2</v>
      </c>
      <c r="Q283" t="s">
        <v>46</v>
      </c>
      <c r="R283">
        <v>99</v>
      </c>
      <c r="S283">
        <v>3</v>
      </c>
      <c r="T283">
        <v>2</v>
      </c>
      <c r="U283" t="s">
        <v>40</v>
      </c>
      <c r="V283">
        <v>3</v>
      </c>
      <c r="W283" t="s">
        <v>48</v>
      </c>
      <c r="X283">
        <v>4907</v>
      </c>
      <c r="Y283" t="str">
        <f>IF(AND(HR_Data[[#This Row],[OverTime]]="Yes",HR_Data[[#This Row],[JobSatisfaction]]&lt;=2,HR_Data[[#This Row],[MonthlyIncome]]&lt;AVERAGE(HR_Data[MonthlyIncome])),
"High Risk",
IF(OR(HR_Data[[#This Row],[OverTime]]="Yes",HR_Data[[#This Row],[JobSatisfaction]]&lt;=2),
"Medium Risk",
"Low Risk"))</f>
        <v>Low Risk</v>
      </c>
      <c r="Z283" t="str">
        <f>IF(HR_Data[[#This Row],[MonthlyIncome]]&lt;3000,"Low",IF(HR_Data[[#This Row],[MonthlyIncome]]&lt;7000,"Medium","High"))</f>
        <v>Medium</v>
      </c>
      <c r="AA283" s="5">
        <f>IF(HR_Data[[#This Row],[OverTime]]="Yes",1,0)</f>
        <v>0</v>
      </c>
      <c r="AB283" s="5">
        <f>IF(HR_Data[[#This Row],[JobSatisfaction]]&lt;=2,1,0)</f>
        <v>0</v>
      </c>
      <c r="AC283" s="5">
        <f>IF(HR_Data[[#This Row],[WorkLifeBalance]]&lt;=2,1,0)</f>
        <v>0</v>
      </c>
      <c r="AD283" s="5">
        <f>IF(HR_Data[[#This Row],[MonthlyIncome]]&lt;AVERAGE(HR_Data[MonthlyIncome]),1,0)</f>
        <v>1</v>
      </c>
      <c r="AE283">
        <v>24532</v>
      </c>
      <c r="AF283">
        <v>1</v>
      </c>
      <c r="AG283" t="s">
        <v>42</v>
      </c>
      <c r="AH283" t="s">
        <v>43</v>
      </c>
      <c r="AI283">
        <v>25</v>
      </c>
      <c r="AJ283">
        <v>4</v>
      </c>
      <c r="AK283">
        <v>3</v>
      </c>
      <c r="AL283">
        <f>IF(HR_Data[[#This Row],[OverTime]]="Yes",2,0)
+IF(HR_Data[[#This Row],[WorkLifeBalance]]&lt;=2,2,0)
+IF(HR_Data[[#This Row],[MonthlyIncome]]&lt;5000,2,0)
+IF(HR_Data[[#This Row],[JobSatisfaction]]&lt;=2,1,0)
+IF(HR_Data[[#This Row],[EnvironmentSatisfaction]]&lt;=2,1,0)
+IF(HR_Data[[#This Row],[YearsAtCompany]]&lt;2,2,0)</f>
        <v>3</v>
      </c>
      <c r="AM283" t="str">
        <f>IF(HR_Data[[#This Row],[RiskScore2]]&gt;=6,"High",
IF(HR_Data[[#This Row],[RiskScore2]]&gt;=3,"Medium","Low"))</f>
        <v>Medium</v>
      </c>
      <c r="AN283">
        <v>80</v>
      </c>
      <c r="AO283">
        <v>0</v>
      </c>
      <c r="AP283">
        <v>20</v>
      </c>
      <c r="AQ283">
        <v>3</v>
      </c>
      <c r="AR283">
        <v>3</v>
      </c>
      <c r="AS283">
        <v>20</v>
      </c>
      <c r="AT283">
        <v>16</v>
      </c>
      <c r="AU283">
        <v>11</v>
      </c>
      <c r="AV283">
        <v>6</v>
      </c>
    </row>
    <row r="284" spans="1:48">
      <c r="A284">
        <v>29</v>
      </c>
      <c r="B284" t="str">
        <f>IF(HR_Data[[#This Row],[Age]]&lt;25,"&lt;25",
IF(HR_Data[[#This Row],[Age]]&lt;35,"25–34",
IF(HR_Data[[#This Row],[Age]]&lt;45,"35–44",
IF(HR_Data[[#This Row],[Age]]&lt;55,"45–54","55+"))))</f>
        <v>25–34</v>
      </c>
      <c r="C284" t="s">
        <v>43</v>
      </c>
      <c r="D284">
        <f>(HR[[#This Row],[OverTimeFlag]]*3+HR[[#This Row],[LowJobSatisFlag]]*5+HR[[#This Row],[LowWLBFlag]]*4+HR[[#This Row],[LowSalaryFlag]]*3+HR[[#This Row],[LowEnviFlag]]*4+HR[[#This Row],[LowProFlag]]*1)</f>
        <v>11</v>
      </c>
      <c r="E284">
        <f>HR_Data[[#This Row],[OvertimeFlag]] + HR_Data[[#This Row],[LowSatisfactionFlag]] + HR_Data[[#This Row],[LowWorkLifeBalanceFlag]]</f>
        <v>1</v>
      </c>
      <c r="F284" t="s">
        <v>44</v>
      </c>
      <c r="G284">
        <v>442</v>
      </c>
      <c r="H284" t="s">
        <v>37</v>
      </c>
      <c r="I284">
        <v>2</v>
      </c>
      <c r="J284" t="str">
        <f>IF(AND(HR_Data[[#This Row],[Attrition]]="Yes",HR_Data[[#This Row],[YearsAtCompany]]&lt;2),"Yes","No")</f>
        <v>No</v>
      </c>
      <c r="K284">
        <v>2</v>
      </c>
      <c r="L284" t="s">
        <v>38</v>
      </c>
      <c r="M284">
        <v>1</v>
      </c>
      <c r="N284">
        <v>388</v>
      </c>
      <c r="P284">
        <v>2</v>
      </c>
      <c r="Q284" t="s">
        <v>46</v>
      </c>
      <c r="R284">
        <v>44</v>
      </c>
      <c r="S284">
        <v>3</v>
      </c>
      <c r="T284">
        <v>2</v>
      </c>
      <c r="U284" t="s">
        <v>40</v>
      </c>
      <c r="V284">
        <v>4</v>
      </c>
      <c r="W284" t="s">
        <v>41</v>
      </c>
      <c r="X284">
        <v>4554</v>
      </c>
      <c r="Y284" t="str">
        <f>IF(AND(HR_Data[[#This Row],[OverTime]]="Yes",HR_Data[[#This Row],[JobSatisfaction]]&lt;=2,HR_Data[[#This Row],[MonthlyIncome]]&lt;AVERAGE(HR_Data[MonthlyIncome])),
"High Risk",
IF(OR(HR_Data[[#This Row],[OverTime]]="Yes",HR_Data[[#This Row],[JobSatisfaction]]&lt;=2),
"Medium Risk",
"Low Risk"))</f>
        <v>Low Risk</v>
      </c>
      <c r="Z284" t="str">
        <f>IF(HR_Data[[#This Row],[MonthlyIncome]]&lt;3000,"Low",IF(HR_Data[[#This Row],[MonthlyIncome]]&lt;7000,"Medium","High"))</f>
        <v>Medium</v>
      </c>
      <c r="AA284" s="5">
        <f>IF(HR_Data[[#This Row],[OverTime]]="Yes",1,0)</f>
        <v>0</v>
      </c>
      <c r="AB284" s="5">
        <f>IF(HR_Data[[#This Row],[JobSatisfaction]]&lt;=2,1,0)</f>
        <v>0</v>
      </c>
      <c r="AC284" s="5">
        <f>IF(HR_Data[[#This Row],[WorkLifeBalance]]&lt;=2,1,0)</f>
        <v>1</v>
      </c>
      <c r="AD284" s="5">
        <f>IF(HR_Data[[#This Row],[MonthlyIncome]]&lt;AVERAGE(HR_Data[MonthlyIncome]),1,0)</f>
        <v>1</v>
      </c>
      <c r="AE284">
        <v>20260</v>
      </c>
      <c r="AF284">
        <v>1</v>
      </c>
      <c r="AG284" t="s">
        <v>42</v>
      </c>
      <c r="AH284" t="s">
        <v>43</v>
      </c>
      <c r="AI284">
        <v>18</v>
      </c>
      <c r="AJ284">
        <v>3</v>
      </c>
      <c r="AK284">
        <v>1</v>
      </c>
      <c r="AL284">
        <f>IF(HR_Data[[#This Row],[OverTime]]="Yes",2,0)
+IF(HR_Data[[#This Row],[WorkLifeBalance]]&lt;=2,2,0)
+IF(HR_Data[[#This Row],[MonthlyIncome]]&lt;5000,2,0)
+IF(HR_Data[[#This Row],[JobSatisfaction]]&lt;=2,1,0)
+IF(HR_Data[[#This Row],[EnvironmentSatisfaction]]&lt;=2,1,0)
+IF(HR_Data[[#This Row],[YearsAtCompany]]&lt;2,2,0)</f>
        <v>5</v>
      </c>
      <c r="AM284" t="str">
        <f>IF(HR_Data[[#This Row],[RiskScore2]]&gt;=6,"High",
IF(HR_Data[[#This Row],[RiskScore2]]&gt;=3,"Medium","Low"))</f>
        <v>Medium</v>
      </c>
      <c r="AN284">
        <v>80</v>
      </c>
      <c r="AO284">
        <v>0</v>
      </c>
      <c r="AP284">
        <v>10</v>
      </c>
      <c r="AQ284">
        <v>3</v>
      </c>
      <c r="AR284">
        <v>2</v>
      </c>
      <c r="AS284">
        <v>10</v>
      </c>
      <c r="AT284">
        <v>7</v>
      </c>
      <c r="AU284">
        <v>0</v>
      </c>
      <c r="AV284">
        <v>9</v>
      </c>
    </row>
    <row r="285" spans="1:48">
      <c r="A285">
        <v>55</v>
      </c>
      <c r="B285" t="str">
        <f>IF(HR_Data[[#This Row],[Age]]&lt;25,"&lt;25",
IF(HR_Data[[#This Row],[Age]]&lt;35,"25–34",
IF(HR_Data[[#This Row],[Age]]&lt;45,"35–44",
IF(HR_Data[[#This Row],[Age]]&lt;55,"45–54","55+"))))</f>
        <v>55+</v>
      </c>
      <c r="C285" t="s">
        <v>43</v>
      </c>
      <c r="D285">
        <f>(HR[[#This Row],[OverTimeFlag]]*3+HR[[#This Row],[LowJobSatisFlag]]*5+HR[[#This Row],[LowWLBFlag]]*4+HR[[#This Row],[LowSalaryFlag]]*3+HR[[#This Row],[LowEnviFlag]]*4+HR[[#This Row],[LowProFlag]]*1)</f>
        <v>10</v>
      </c>
      <c r="E285">
        <f>HR_Data[[#This Row],[OvertimeFlag]] + HR_Data[[#This Row],[LowSatisfactionFlag]] + HR_Data[[#This Row],[LowWorkLifeBalanceFlag]]</f>
        <v>1</v>
      </c>
      <c r="F285" t="s">
        <v>36</v>
      </c>
      <c r="G285">
        <v>147</v>
      </c>
      <c r="H285" t="s">
        <v>45</v>
      </c>
      <c r="I285">
        <v>20</v>
      </c>
      <c r="J285" t="str">
        <f>IF(AND(HR_Data[[#This Row],[Attrition]]="Yes",HR_Data[[#This Row],[YearsAtCompany]]&lt;2),"Yes","No")</f>
        <v>No</v>
      </c>
      <c r="K285">
        <v>2</v>
      </c>
      <c r="L285" t="s">
        <v>60</v>
      </c>
      <c r="M285">
        <v>1</v>
      </c>
      <c r="N285">
        <v>389</v>
      </c>
      <c r="P285">
        <v>2</v>
      </c>
      <c r="Q285" t="s">
        <v>46</v>
      </c>
      <c r="R285">
        <v>37</v>
      </c>
      <c r="S285">
        <v>3</v>
      </c>
      <c r="T285">
        <v>2</v>
      </c>
      <c r="U285" t="s">
        <v>50</v>
      </c>
      <c r="V285">
        <v>4</v>
      </c>
      <c r="W285" t="s">
        <v>48</v>
      </c>
      <c r="X285">
        <v>5415</v>
      </c>
      <c r="Y285" t="str">
        <f>IF(AND(HR_Data[[#This Row],[OverTime]]="Yes",HR_Data[[#This Row],[JobSatisfaction]]&lt;=2,HR_Data[[#This Row],[MonthlyIncome]]&lt;AVERAGE(HR_Data[MonthlyIncome])),
"High Risk",
IF(OR(HR_Data[[#This Row],[OverTime]]="Yes",HR_Data[[#This Row],[JobSatisfaction]]&lt;=2),
"Medium Risk",
"Low Risk"))</f>
        <v>Medium Risk</v>
      </c>
      <c r="Z285" t="str">
        <f>IF(HR_Data[[#This Row],[MonthlyIncome]]&lt;3000,"Low",IF(HR_Data[[#This Row],[MonthlyIncome]]&lt;7000,"Medium","High"))</f>
        <v>Medium</v>
      </c>
      <c r="AA285" s="5">
        <f>IF(HR_Data[[#This Row],[OverTime]]="Yes",1,0)</f>
        <v>1</v>
      </c>
      <c r="AB285" s="5">
        <f>IF(HR_Data[[#This Row],[JobSatisfaction]]&lt;=2,1,0)</f>
        <v>0</v>
      </c>
      <c r="AC285" s="5">
        <f>IF(HR_Data[[#This Row],[WorkLifeBalance]]&lt;=2,1,0)</f>
        <v>0</v>
      </c>
      <c r="AD285" s="5">
        <f>IF(HR_Data[[#This Row],[MonthlyIncome]]&lt;AVERAGE(HR_Data[MonthlyIncome]),1,0)</f>
        <v>1</v>
      </c>
      <c r="AE285">
        <v>15972</v>
      </c>
      <c r="AF285">
        <v>3</v>
      </c>
      <c r="AG285" t="s">
        <v>42</v>
      </c>
      <c r="AH285" t="s">
        <v>35</v>
      </c>
      <c r="AI285">
        <v>19</v>
      </c>
      <c r="AJ285">
        <v>3</v>
      </c>
      <c r="AK285">
        <v>4</v>
      </c>
      <c r="AL285">
        <f>IF(HR_Data[[#This Row],[OverTime]]="Yes",2,0)
+IF(HR_Data[[#This Row],[WorkLifeBalance]]&lt;=2,2,0)
+IF(HR_Data[[#This Row],[MonthlyIncome]]&lt;5000,2,0)
+IF(HR_Data[[#This Row],[JobSatisfaction]]&lt;=2,1,0)
+IF(HR_Data[[#This Row],[EnvironmentSatisfaction]]&lt;=2,1,0)
+IF(HR_Data[[#This Row],[YearsAtCompany]]&lt;2,2,0)</f>
        <v>3</v>
      </c>
      <c r="AM285" t="str">
        <f>IF(HR_Data[[#This Row],[RiskScore2]]&gt;=6,"High",
IF(HR_Data[[#This Row],[RiskScore2]]&gt;=3,"Medium","Low"))</f>
        <v>Medium</v>
      </c>
      <c r="AN285">
        <v>80</v>
      </c>
      <c r="AO285">
        <v>1</v>
      </c>
      <c r="AP285">
        <v>12</v>
      </c>
      <c r="AQ285">
        <v>4</v>
      </c>
      <c r="AR285">
        <v>3</v>
      </c>
      <c r="AS285">
        <v>10</v>
      </c>
      <c r="AT285">
        <v>7</v>
      </c>
      <c r="AU285">
        <v>0</v>
      </c>
      <c r="AV285">
        <v>8</v>
      </c>
    </row>
    <row r="286" spans="1:48">
      <c r="A286">
        <v>26</v>
      </c>
      <c r="B286" t="str">
        <f>IF(HR_Data[[#This Row],[Age]]&lt;25,"&lt;25",
IF(HR_Data[[#This Row],[Age]]&lt;35,"25–34",
IF(HR_Data[[#This Row],[Age]]&lt;45,"35–44",
IF(HR_Data[[#This Row],[Age]]&lt;55,"45–54","55+"))))</f>
        <v>25–34</v>
      </c>
      <c r="C286" t="s">
        <v>43</v>
      </c>
      <c r="D286">
        <f>(HR[[#This Row],[OverTimeFlag]]*3+HR[[#This Row],[LowJobSatisFlag]]*5+HR[[#This Row],[LowWLBFlag]]*4+HR[[#This Row],[LowSalaryFlag]]*3+HR[[#This Row],[LowEnviFlag]]*4+HR[[#This Row],[LowProFlag]]*1)</f>
        <v>15</v>
      </c>
      <c r="E286">
        <f>HR_Data[[#This Row],[OvertimeFlag]] + HR_Data[[#This Row],[LowSatisfactionFlag]] + HR_Data[[#This Row],[LowWorkLifeBalanceFlag]]</f>
        <v>2</v>
      </c>
      <c r="F286" t="s">
        <v>44</v>
      </c>
      <c r="G286">
        <v>496</v>
      </c>
      <c r="H286" t="s">
        <v>45</v>
      </c>
      <c r="I286">
        <v>11</v>
      </c>
      <c r="J286" t="str">
        <f>IF(AND(HR_Data[[#This Row],[Attrition]]="Yes",HR_Data[[#This Row],[YearsAtCompany]]&lt;2),"Yes","No")</f>
        <v>No</v>
      </c>
      <c r="K286">
        <v>2</v>
      </c>
      <c r="L286" t="s">
        <v>51</v>
      </c>
      <c r="M286">
        <v>1</v>
      </c>
      <c r="N286">
        <v>390</v>
      </c>
      <c r="P286">
        <v>1</v>
      </c>
      <c r="Q286" t="s">
        <v>46</v>
      </c>
      <c r="R286">
        <v>60</v>
      </c>
      <c r="S286">
        <v>3</v>
      </c>
      <c r="T286">
        <v>2</v>
      </c>
      <c r="U286" t="s">
        <v>54</v>
      </c>
      <c r="V286">
        <v>1</v>
      </c>
      <c r="W286" t="s">
        <v>48</v>
      </c>
      <c r="X286">
        <v>4741</v>
      </c>
      <c r="Y286" t="str">
        <f>IF(AND(HR_Data[[#This Row],[OverTime]]="Yes",HR_Data[[#This Row],[JobSatisfaction]]&lt;=2,HR_Data[[#This Row],[MonthlyIncome]]&lt;AVERAGE(HR_Data[MonthlyIncome])),
"High Risk",
IF(OR(HR_Data[[#This Row],[OverTime]]="Yes",HR_Data[[#This Row],[JobSatisfaction]]&lt;=2),
"Medium Risk",
"Low Risk"))</f>
        <v>High Risk</v>
      </c>
      <c r="Z286" t="str">
        <f>IF(HR_Data[[#This Row],[MonthlyIncome]]&lt;3000,"Low",IF(HR_Data[[#This Row],[MonthlyIncome]]&lt;7000,"Medium","High"))</f>
        <v>Medium</v>
      </c>
      <c r="AA286" s="5">
        <f>IF(HR_Data[[#This Row],[OverTime]]="Yes",1,0)</f>
        <v>1</v>
      </c>
      <c r="AB286" s="5">
        <f>IF(HR_Data[[#This Row],[JobSatisfaction]]&lt;=2,1,0)</f>
        <v>1</v>
      </c>
      <c r="AC286" s="5">
        <f>IF(HR_Data[[#This Row],[WorkLifeBalance]]&lt;=2,1,0)</f>
        <v>0</v>
      </c>
      <c r="AD286" s="5">
        <f>IF(HR_Data[[#This Row],[MonthlyIncome]]&lt;AVERAGE(HR_Data[MonthlyIncome]),1,0)</f>
        <v>1</v>
      </c>
      <c r="AE286">
        <v>22722</v>
      </c>
      <c r="AF286">
        <v>1</v>
      </c>
      <c r="AG286" t="s">
        <v>42</v>
      </c>
      <c r="AH286" t="s">
        <v>35</v>
      </c>
      <c r="AI286">
        <v>13</v>
      </c>
      <c r="AJ286">
        <v>3</v>
      </c>
      <c r="AK286">
        <v>3</v>
      </c>
      <c r="AL286">
        <f>IF(HR_Data[[#This Row],[OverTime]]="Yes",2,0)
+IF(HR_Data[[#This Row],[WorkLifeBalance]]&lt;=2,2,0)
+IF(HR_Data[[#This Row],[MonthlyIncome]]&lt;5000,2,0)
+IF(HR_Data[[#This Row],[JobSatisfaction]]&lt;=2,1,0)
+IF(HR_Data[[#This Row],[EnvironmentSatisfaction]]&lt;=2,1,0)
+IF(HR_Data[[#This Row],[YearsAtCompany]]&lt;2,2,0)</f>
        <v>6</v>
      </c>
      <c r="AM286" t="str">
        <f>IF(HR_Data[[#This Row],[RiskScore2]]&gt;=6,"High",
IF(HR_Data[[#This Row],[RiskScore2]]&gt;=3,"Medium","Low"))</f>
        <v>High</v>
      </c>
      <c r="AN286">
        <v>80</v>
      </c>
      <c r="AO286">
        <v>1</v>
      </c>
      <c r="AP286">
        <v>5</v>
      </c>
      <c r="AQ286">
        <v>3</v>
      </c>
      <c r="AR286">
        <v>3</v>
      </c>
      <c r="AS286">
        <v>5</v>
      </c>
      <c r="AT286">
        <v>3</v>
      </c>
      <c r="AU286">
        <v>3</v>
      </c>
      <c r="AV286">
        <v>3</v>
      </c>
    </row>
    <row r="287" spans="1:48">
      <c r="A287">
        <v>37</v>
      </c>
      <c r="B287" t="str">
        <f>IF(HR_Data[[#This Row],[Age]]&lt;25,"&lt;25",
IF(HR_Data[[#This Row],[Age]]&lt;35,"25–34",
IF(HR_Data[[#This Row],[Age]]&lt;45,"35–44",
IF(HR_Data[[#This Row],[Age]]&lt;55,"45–54","55+"))))</f>
        <v>35–44</v>
      </c>
      <c r="C287" t="s">
        <v>43</v>
      </c>
      <c r="D287">
        <f>(HR[[#This Row],[OverTimeFlag]]*3+HR[[#This Row],[LowJobSatisFlag]]*5+HR[[#This Row],[LowWLBFlag]]*4+HR[[#This Row],[LowSalaryFlag]]*3+HR[[#This Row],[LowEnviFlag]]*4+HR[[#This Row],[LowProFlag]]*1)</f>
        <v>4</v>
      </c>
      <c r="E287">
        <f>HR_Data[[#This Row],[OvertimeFlag]] + HR_Data[[#This Row],[LowSatisfactionFlag]] + HR_Data[[#This Row],[LowWorkLifeBalanceFlag]]</f>
        <v>0</v>
      </c>
      <c r="F287" t="s">
        <v>36</v>
      </c>
      <c r="G287">
        <v>1372</v>
      </c>
      <c r="H287" t="s">
        <v>45</v>
      </c>
      <c r="I287">
        <v>1</v>
      </c>
      <c r="J287" t="str">
        <f>IF(AND(HR_Data[[#This Row],[Attrition]]="Yes",HR_Data[[#This Row],[YearsAtCompany]]&lt;2),"Yes","No")</f>
        <v>No</v>
      </c>
      <c r="K287">
        <v>3</v>
      </c>
      <c r="L287" t="s">
        <v>38</v>
      </c>
      <c r="M287">
        <v>1</v>
      </c>
      <c r="N287">
        <v>391</v>
      </c>
      <c r="P287">
        <v>4</v>
      </c>
      <c r="Q287" t="s">
        <v>39</v>
      </c>
      <c r="R287">
        <v>42</v>
      </c>
      <c r="S287">
        <v>3</v>
      </c>
      <c r="T287">
        <v>1</v>
      </c>
      <c r="U287" t="s">
        <v>47</v>
      </c>
      <c r="V287">
        <v>4</v>
      </c>
      <c r="W287" t="s">
        <v>41</v>
      </c>
      <c r="X287">
        <v>2115</v>
      </c>
      <c r="Y287" t="str">
        <f>IF(AND(HR_Data[[#This Row],[OverTime]]="Yes",HR_Data[[#This Row],[JobSatisfaction]]&lt;=2,HR_Data[[#This Row],[MonthlyIncome]]&lt;AVERAGE(HR_Data[MonthlyIncome])),
"High Risk",
IF(OR(HR_Data[[#This Row],[OverTime]]="Yes",HR_Data[[#This Row],[JobSatisfaction]]&lt;=2),
"Medium Risk",
"Low Risk"))</f>
        <v>Low Risk</v>
      </c>
      <c r="Z287" t="str">
        <f>IF(HR_Data[[#This Row],[MonthlyIncome]]&lt;3000,"Low",IF(HR_Data[[#This Row],[MonthlyIncome]]&lt;7000,"Medium","High"))</f>
        <v>Low</v>
      </c>
      <c r="AA287" s="5">
        <f>IF(HR_Data[[#This Row],[OverTime]]="Yes",1,0)</f>
        <v>0</v>
      </c>
      <c r="AB287" s="5">
        <f>IF(HR_Data[[#This Row],[JobSatisfaction]]&lt;=2,1,0)</f>
        <v>0</v>
      </c>
      <c r="AC287" s="5">
        <f>IF(HR_Data[[#This Row],[WorkLifeBalance]]&lt;=2,1,0)</f>
        <v>0</v>
      </c>
      <c r="AD287" s="5">
        <f>IF(HR_Data[[#This Row],[MonthlyIncome]]&lt;AVERAGE(HR_Data[MonthlyIncome]),1,0)</f>
        <v>1</v>
      </c>
      <c r="AE287">
        <v>15881</v>
      </c>
      <c r="AF287">
        <v>1</v>
      </c>
      <c r="AG287" t="s">
        <v>42</v>
      </c>
      <c r="AH287" t="s">
        <v>43</v>
      </c>
      <c r="AI287">
        <v>12</v>
      </c>
      <c r="AJ287">
        <v>3</v>
      </c>
      <c r="AK287">
        <v>2</v>
      </c>
      <c r="AL287">
        <f>IF(HR_Data[[#This Row],[OverTime]]="Yes",2,0)
+IF(HR_Data[[#This Row],[WorkLifeBalance]]&lt;=2,2,0)
+IF(HR_Data[[#This Row],[MonthlyIncome]]&lt;5000,2,0)
+IF(HR_Data[[#This Row],[JobSatisfaction]]&lt;=2,1,0)
+IF(HR_Data[[#This Row],[EnvironmentSatisfaction]]&lt;=2,1,0)
+IF(HR_Data[[#This Row],[YearsAtCompany]]&lt;2,2,0)</f>
        <v>2</v>
      </c>
      <c r="AM287" t="str">
        <f>IF(HR_Data[[#This Row],[RiskScore2]]&gt;=6,"High",
IF(HR_Data[[#This Row],[RiskScore2]]&gt;=3,"Medium","Low"))</f>
        <v>Low</v>
      </c>
      <c r="AN287">
        <v>80</v>
      </c>
      <c r="AO287">
        <v>0</v>
      </c>
      <c r="AP287">
        <v>17</v>
      </c>
      <c r="AQ287">
        <v>3</v>
      </c>
      <c r="AR287">
        <v>3</v>
      </c>
      <c r="AS287">
        <v>17</v>
      </c>
      <c r="AT287">
        <v>12</v>
      </c>
      <c r="AU287">
        <v>5</v>
      </c>
      <c r="AV287">
        <v>7</v>
      </c>
    </row>
    <row r="288" spans="1:48">
      <c r="A288">
        <v>44</v>
      </c>
      <c r="B288" t="str">
        <f>IF(HR_Data[[#This Row],[Age]]&lt;25,"&lt;25",
IF(HR_Data[[#This Row],[Age]]&lt;35,"25–34",
IF(HR_Data[[#This Row],[Age]]&lt;45,"35–44",
IF(HR_Data[[#This Row],[Age]]&lt;55,"45–54","55+"))))</f>
        <v>35–44</v>
      </c>
      <c r="C288" t="s">
        <v>35</v>
      </c>
      <c r="D288">
        <f>(HR[[#This Row],[OverTimeFlag]]*3+HR[[#This Row],[LowJobSatisFlag]]*5+HR[[#This Row],[LowWLBFlag]]*4+HR[[#This Row],[LowSalaryFlag]]*3+HR[[#This Row],[LowEnviFlag]]*4+HR[[#This Row],[LowProFlag]]*1)</f>
        <v>10</v>
      </c>
      <c r="E288">
        <f>HR_Data[[#This Row],[OvertimeFlag]] + HR_Data[[#This Row],[LowSatisfactionFlag]] + HR_Data[[#This Row],[LowWorkLifeBalanceFlag]]</f>
        <v>2</v>
      </c>
      <c r="F288" t="s">
        <v>44</v>
      </c>
      <c r="G288">
        <v>920</v>
      </c>
      <c r="H288" t="s">
        <v>45</v>
      </c>
      <c r="I288">
        <v>24</v>
      </c>
      <c r="J288" t="str">
        <f>IF(AND(HR_Data[[#This Row],[Attrition]]="Yes",HR_Data[[#This Row],[YearsAtCompany]]&lt;2),"Yes","No")</f>
        <v>Yes</v>
      </c>
      <c r="K288">
        <v>3</v>
      </c>
      <c r="L288" t="s">
        <v>38</v>
      </c>
      <c r="M288">
        <v>1</v>
      </c>
      <c r="N288">
        <v>392</v>
      </c>
      <c r="P288">
        <v>4</v>
      </c>
      <c r="Q288" t="s">
        <v>46</v>
      </c>
      <c r="R288">
        <v>43</v>
      </c>
      <c r="S288">
        <v>3</v>
      </c>
      <c r="T288">
        <v>1</v>
      </c>
      <c r="U288" t="s">
        <v>50</v>
      </c>
      <c r="V288">
        <v>3</v>
      </c>
      <c r="W288" t="s">
        <v>52</v>
      </c>
      <c r="X288">
        <v>3161</v>
      </c>
      <c r="Y288" t="str">
        <f>IF(AND(HR_Data[[#This Row],[OverTime]]="Yes",HR_Data[[#This Row],[JobSatisfaction]]&lt;=2,HR_Data[[#This Row],[MonthlyIncome]]&lt;AVERAGE(HR_Data[MonthlyIncome])),
"High Risk",
IF(OR(HR_Data[[#This Row],[OverTime]]="Yes",HR_Data[[#This Row],[JobSatisfaction]]&lt;=2),
"Medium Risk",
"Low Risk"))</f>
        <v>Medium Risk</v>
      </c>
      <c r="Z288" t="str">
        <f>IF(HR_Data[[#This Row],[MonthlyIncome]]&lt;3000,"Low",IF(HR_Data[[#This Row],[MonthlyIncome]]&lt;7000,"Medium","High"))</f>
        <v>Medium</v>
      </c>
      <c r="AA288" s="5">
        <f>IF(HR_Data[[#This Row],[OverTime]]="Yes",1,0)</f>
        <v>1</v>
      </c>
      <c r="AB288" s="5">
        <f>IF(HR_Data[[#This Row],[JobSatisfaction]]&lt;=2,1,0)</f>
        <v>0</v>
      </c>
      <c r="AC288" s="5">
        <f>IF(HR_Data[[#This Row],[WorkLifeBalance]]&lt;=2,1,0)</f>
        <v>1</v>
      </c>
      <c r="AD288" s="5">
        <f>IF(HR_Data[[#This Row],[MonthlyIncome]]&lt;AVERAGE(HR_Data[MonthlyIncome]),1,0)</f>
        <v>1</v>
      </c>
      <c r="AE288">
        <v>19920</v>
      </c>
      <c r="AF288">
        <v>3</v>
      </c>
      <c r="AG288" t="s">
        <v>42</v>
      </c>
      <c r="AH288" t="s">
        <v>35</v>
      </c>
      <c r="AI288">
        <v>22</v>
      </c>
      <c r="AJ288">
        <v>4</v>
      </c>
      <c r="AK288">
        <v>4</v>
      </c>
      <c r="AL288">
        <f>IF(HR_Data[[#This Row],[OverTime]]="Yes",2,0)
+IF(HR_Data[[#This Row],[WorkLifeBalance]]&lt;=2,2,0)
+IF(HR_Data[[#This Row],[MonthlyIncome]]&lt;5000,2,0)
+IF(HR_Data[[#This Row],[JobSatisfaction]]&lt;=2,1,0)
+IF(HR_Data[[#This Row],[EnvironmentSatisfaction]]&lt;=2,1,0)
+IF(HR_Data[[#This Row],[YearsAtCompany]]&lt;2,2,0)</f>
        <v>8</v>
      </c>
      <c r="AM288" t="str">
        <f>IF(HR_Data[[#This Row],[RiskScore2]]&gt;=6,"High",
IF(HR_Data[[#This Row],[RiskScore2]]&gt;=3,"Medium","Low"))</f>
        <v>High</v>
      </c>
      <c r="AN288">
        <v>80</v>
      </c>
      <c r="AO288">
        <v>1</v>
      </c>
      <c r="AP288">
        <v>19</v>
      </c>
      <c r="AQ288">
        <v>0</v>
      </c>
      <c r="AR288">
        <v>1</v>
      </c>
      <c r="AS288">
        <v>1</v>
      </c>
      <c r="AT288">
        <v>0</v>
      </c>
      <c r="AU288">
        <v>0</v>
      </c>
      <c r="AV288">
        <v>0</v>
      </c>
    </row>
    <row r="289" spans="1:48">
      <c r="A289">
        <v>38</v>
      </c>
      <c r="B289" t="str">
        <f>IF(HR_Data[[#This Row],[Age]]&lt;25,"&lt;25",
IF(HR_Data[[#This Row],[Age]]&lt;35,"25–34",
IF(HR_Data[[#This Row],[Age]]&lt;45,"35–44",
IF(HR_Data[[#This Row],[Age]]&lt;55,"45–54","55+"))))</f>
        <v>35–44</v>
      </c>
      <c r="C289" t="s">
        <v>43</v>
      </c>
      <c r="D289">
        <f>(HR[[#This Row],[OverTimeFlag]]*3+HR[[#This Row],[LowJobSatisFlag]]*5+HR[[#This Row],[LowWLBFlag]]*4+HR[[#This Row],[LowSalaryFlag]]*3+HR[[#This Row],[LowEnviFlag]]*4+HR[[#This Row],[LowProFlag]]*1)</f>
        <v>3</v>
      </c>
      <c r="E289">
        <f>HR_Data[[#This Row],[OvertimeFlag]] + HR_Data[[#This Row],[LowSatisfactionFlag]] + HR_Data[[#This Row],[LowWorkLifeBalanceFlag]]</f>
        <v>0</v>
      </c>
      <c r="F289" t="s">
        <v>36</v>
      </c>
      <c r="G289">
        <v>688</v>
      </c>
      <c r="H289" t="s">
        <v>45</v>
      </c>
      <c r="I289">
        <v>23</v>
      </c>
      <c r="J289" t="str">
        <f>IF(AND(HR_Data[[#This Row],[Attrition]]="Yes",HR_Data[[#This Row],[YearsAtCompany]]&lt;2),"Yes","No")</f>
        <v>No</v>
      </c>
      <c r="K289">
        <v>4</v>
      </c>
      <c r="L289" t="s">
        <v>38</v>
      </c>
      <c r="M289">
        <v>1</v>
      </c>
      <c r="N289">
        <v>393</v>
      </c>
      <c r="P289">
        <v>4</v>
      </c>
      <c r="Q289" t="s">
        <v>46</v>
      </c>
      <c r="R289">
        <v>82</v>
      </c>
      <c r="S289">
        <v>3</v>
      </c>
      <c r="T289">
        <v>2</v>
      </c>
      <c r="U289" t="s">
        <v>54</v>
      </c>
      <c r="V289">
        <v>4</v>
      </c>
      <c r="W289" t="s">
        <v>52</v>
      </c>
      <c r="X289">
        <v>5745</v>
      </c>
      <c r="Y289" t="str">
        <f>IF(AND(HR_Data[[#This Row],[OverTime]]="Yes",HR_Data[[#This Row],[JobSatisfaction]]&lt;=2,HR_Data[[#This Row],[MonthlyIncome]]&lt;AVERAGE(HR_Data[MonthlyIncome])),
"High Risk",
IF(OR(HR_Data[[#This Row],[OverTime]]="Yes",HR_Data[[#This Row],[JobSatisfaction]]&lt;=2),
"Medium Risk",
"Low Risk"))</f>
        <v>Low Risk</v>
      </c>
      <c r="Z289" t="str">
        <f>IF(HR_Data[[#This Row],[MonthlyIncome]]&lt;3000,"Low",IF(HR_Data[[#This Row],[MonthlyIncome]]&lt;7000,"Medium","High"))</f>
        <v>Medium</v>
      </c>
      <c r="AA289" s="5">
        <f>IF(HR_Data[[#This Row],[OverTime]]="Yes",1,0)</f>
        <v>0</v>
      </c>
      <c r="AB289" s="5">
        <f>IF(HR_Data[[#This Row],[JobSatisfaction]]&lt;=2,1,0)</f>
        <v>0</v>
      </c>
      <c r="AC289" s="5">
        <f>IF(HR_Data[[#This Row],[WorkLifeBalance]]&lt;=2,1,0)</f>
        <v>0</v>
      </c>
      <c r="AD289" s="5">
        <f>IF(HR_Data[[#This Row],[MonthlyIncome]]&lt;AVERAGE(HR_Data[MonthlyIncome]),1,0)</f>
        <v>1</v>
      </c>
      <c r="AE289">
        <v>18899</v>
      </c>
      <c r="AF289">
        <v>9</v>
      </c>
      <c r="AG289" t="s">
        <v>42</v>
      </c>
      <c r="AH289" t="s">
        <v>43</v>
      </c>
      <c r="AI289">
        <v>14</v>
      </c>
      <c r="AJ289">
        <v>3</v>
      </c>
      <c r="AK289">
        <v>2</v>
      </c>
      <c r="AL289">
        <f>IF(HR_Data[[#This Row],[OverTime]]="Yes",2,0)
+IF(HR_Data[[#This Row],[WorkLifeBalance]]&lt;=2,2,0)
+IF(HR_Data[[#This Row],[MonthlyIncome]]&lt;5000,2,0)
+IF(HR_Data[[#This Row],[JobSatisfaction]]&lt;=2,1,0)
+IF(HR_Data[[#This Row],[EnvironmentSatisfaction]]&lt;=2,1,0)
+IF(HR_Data[[#This Row],[YearsAtCompany]]&lt;2,2,0)</f>
        <v>0</v>
      </c>
      <c r="AM289" t="str">
        <f>IF(HR_Data[[#This Row],[RiskScore2]]&gt;=6,"High",
IF(HR_Data[[#This Row],[RiskScore2]]&gt;=3,"Medium","Low"))</f>
        <v>Low</v>
      </c>
      <c r="AN289">
        <v>80</v>
      </c>
      <c r="AO289">
        <v>1</v>
      </c>
      <c r="AP289">
        <v>10</v>
      </c>
      <c r="AQ289">
        <v>2</v>
      </c>
      <c r="AR289">
        <v>3</v>
      </c>
      <c r="AS289">
        <v>2</v>
      </c>
      <c r="AT289">
        <v>2</v>
      </c>
      <c r="AU289">
        <v>1</v>
      </c>
      <c r="AV289">
        <v>2</v>
      </c>
    </row>
    <row r="290" spans="1:48">
      <c r="A290">
        <v>26</v>
      </c>
      <c r="B290" t="str">
        <f>IF(HR_Data[[#This Row],[Age]]&lt;25,"&lt;25",
IF(HR_Data[[#This Row],[Age]]&lt;35,"25–34",
IF(HR_Data[[#This Row],[Age]]&lt;45,"35–44",
IF(HR_Data[[#This Row],[Age]]&lt;55,"45–54","55+"))))</f>
        <v>25–34</v>
      </c>
      <c r="C290" t="s">
        <v>35</v>
      </c>
      <c r="D290">
        <f>(HR[[#This Row],[OverTimeFlag]]*3+HR[[#This Row],[LowJobSatisFlag]]*5+HR[[#This Row],[LowWLBFlag]]*4+HR[[#This Row],[LowSalaryFlag]]*3+HR[[#This Row],[LowEnviFlag]]*4+HR[[#This Row],[LowProFlag]]*1)</f>
        <v>15</v>
      </c>
      <c r="E290">
        <f>HR_Data[[#This Row],[OvertimeFlag]] + HR_Data[[#This Row],[LowSatisfactionFlag]] + HR_Data[[#This Row],[LowWorkLifeBalanceFlag]]</f>
        <v>2</v>
      </c>
      <c r="F290" t="s">
        <v>36</v>
      </c>
      <c r="G290">
        <v>1449</v>
      </c>
      <c r="H290" t="s">
        <v>45</v>
      </c>
      <c r="I290">
        <v>16</v>
      </c>
      <c r="J290" t="str">
        <f>IF(AND(HR_Data[[#This Row],[Attrition]]="Yes",HR_Data[[#This Row],[YearsAtCompany]]&lt;2),"Yes","No")</f>
        <v>No</v>
      </c>
      <c r="K290">
        <v>4</v>
      </c>
      <c r="L290" t="s">
        <v>51</v>
      </c>
      <c r="M290">
        <v>1</v>
      </c>
      <c r="N290">
        <v>394</v>
      </c>
      <c r="P290">
        <v>1</v>
      </c>
      <c r="Q290" t="s">
        <v>46</v>
      </c>
      <c r="R290">
        <v>45</v>
      </c>
      <c r="S290">
        <v>3</v>
      </c>
      <c r="T290">
        <v>1</v>
      </c>
      <c r="U290" t="s">
        <v>50</v>
      </c>
      <c r="V290">
        <v>2</v>
      </c>
      <c r="W290" t="s">
        <v>52</v>
      </c>
      <c r="X290">
        <v>2373</v>
      </c>
      <c r="Y290" t="str">
        <f>IF(AND(HR_Data[[#This Row],[OverTime]]="Yes",HR_Data[[#This Row],[JobSatisfaction]]&lt;=2,HR_Data[[#This Row],[MonthlyIncome]]&lt;AVERAGE(HR_Data[MonthlyIncome])),
"High Risk",
IF(OR(HR_Data[[#This Row],[OverTime]]="Yes",HR_Data[[#This Row],[JobSatisfaction]]&lt;=2),
"Medium Risk",
"Low Risk"))</f>
        <v>High Risk</v>
      </c>
      <c r="Z290" t="str">
        <f>IF(HR_Data[[#This Row],[MonthlyIncome]]&lt;3000,"Low",IF(HR_Data[[#This Row],[MonthlyIncome]]&lt;7000,"Medium","High"))</f>
        <v>Low</v>
      </c>
      <c r="AA290" s="5">
        <f>IF(HR_Data[[#This Row],[OverTime]]="Yes",1,0)</f>
        <v>1</v>
      </c>
      <c r="AB290" s="5">
        <f>IF(HR_Data[[#This Row],[JobSatisfaction]]&lt;=2,1,0)</f>
        <v>1</v>
      </c>
      <c r="AC290" s="5">
        <f>IF(HR_Data[[#This Row],[WorkLifeBalance]]&lt;=2,1,0)</f>
        <v>0</v>
      </c>
      <c r="AD290" s="5">
        <f>IF(HR_Data[[#This Row],[MonthlyIncome]]&lt;AVERAGE(HR_Data[MonthlyIncome]),1,0)</f>
        <v>1</v>
      </c>
      <c r="AE290">
        <v>14180</v>
      </c>
      <c r="AF290">
        <v>2</v>
      </c>
      <c r="AG290" t="s">
        <v>42</v>
      </c>
      <c r="AH290" t="s">
        <v>35</v>
      </c>
      <c r="AI290">
        <v>13</v>
      </c>
      <c r="AJ290">
        <v>3</v>
      </c>
      <c r="AK290">
        <v>4</v>
      </c>
      <c r="AL290">
        <f>IF(HR_Data[[#This Row],[OverTime]]="Yes",2,0)
+IF(HR_Data[[#This Row],[WorkLifeBalance]]&lt;=2,2,0)
+IF(HR_Data[[#This Row],[MonthlyIncome]]&lt;5000,2,0)
+IF(HR_Data[[#This Row],[JobSatisfaction]]&lt;=2,1,0)
+IF(HR_Data[[#This Row],[EnvironmentSatisfaction]]&lt;=2,1,0)
+IF(HR_Data[[#This Row],[YearsAtCompany]]&lt;2,2,0)</f>
        <v>6</v>
      </c>
      <c r="AM290" t="str">
        <f>IF(HR_Data[[#This Row],[RiskScore2]]&gt;=6,"High",
IF(HR_Data[[#This Row],[RiskScore2]]&gt;=3,"Medium","Low"))</f>
        <v>High</v>
      </c>
      <c r="AN290">
        <v>80</v>
      </c>
      <c r="AO290">
        <v>1</v>
      </c>
      <c r="AP290">
        <v>5</v>
      </c>
      <c r="AQ290">
        <v>2</v>
      </c>
      <c r="AR290">
        <v>3</v>
      </c>
      <c r="AS290">
        <v>3</v>
      </c>
      <c r="AT290">
        <v>2</v>
      </c>
      <c r="AU290">
        <v>0</v>
      </c>
      <c r="AV290">
        <v>2</v>
      </c>
    </row>
    <row r="291" spans="1:48">
      <c r="A291">
        <v>28</v>
      </c>
      <c r="B291" t="str">
        <f>IF(HR_Data[[#This Row],[Age]]&lt;25,"&lt;25",
IF(HR_Data[[#This Row],[Age]]&lt;35,"25–34",
IF(HR_Data[[#This Row],[Age]]&lt;45,"35–44",
IF(HR_Data[[#This Row],[Age]]&lt;55,"45–54","55+"))))</f>
        <v>25–34</v>
      </c>
      <c r="C291" t="s">
        <v>43</v>
      </c>
      <c r="D291">
        <f>(HR[[#This Row],[OverTimeFlag]]*3+HR[[#This Row],[LowJobSatisFlag]]*5+HR[[#This Row],[LowWLBFlag]]*4+HR[[#This Row],[LowSalaryFlag]]*3+HR[[#This Row],[LowEnviFlag]]*4+HR[[#This Row],[LowProFlag]]*1)</f>
        <v>3</v>
      </c>
      <c r="E291">
        <f>HR_Data[[#This Row],[OvertimeFlag]] + HR_Data[[#This Row],[LowSatisfactionFlag]] + HR_Data[[#This Row],[LowWorkLifeBalanceFlag]]</f>
        <v>0</v>
      </c>
      <c r="F291" t="s">
        <v>36</v>
      </c>
      <c r="G291">
        <v>1117</v>
      </c>
      <c r="H291" t="s">
        <v>45</v>
      </c>
      <c r="I291">
        <v>8</v>
      </c>
      <c r="J291" t="str">
        <f>IF(AND(HR_Data[[#This Row],[Attrition]]="Yes",HR_Data[[#This Row],[YearsAtCompany]]&lt;2),"Yes","No")</f>
        <v>No</v>
      </c>
      <c r="K291">
        <v>2</v>
      </c>
      <c r="L291" t="s">
        <v>38</v>
      </c>
      <c r="M291">
        <v>1</v>
      </c>
      <c r="N291">
        <v>395</v>
      </c>
      <c r="P291">
        <v>4</v>
      </c>
      <c r="Q291" t="s">
        <v>39</v>
      </c>
      <c r="R291">
        <v>66</v>
      </c>
      <c r="S291">
        <v>3</v>
      </c>
      <c r="T291">
        <v>1</v>
      </c>
      <c r="U291" t="s">
        <v>47</v>
      </c>
      <c r="V291">
        <v>4</v>
      </c>
      <c r="W291" t="s">
        <v>41</v>
      </c>
      <c r="X291">
        <v>3310</v>
      </c>
      <c r="Y291" t="str">
        <f>IF(AND(HR_Data[[#This Row],[OverTime]]="Yes",HR_Data[[#This Row],[JobSatisfaction]]&lt;=2,HR_Data[[#This Row],[MonthlyIncome]]&lt;AVERAGE(HR_Data[MonthlyIncome])),
"High Risk",
IF(OR(HR_Data[[#This Row],[OverTime]]="Yes",HR_Data[[#This Row],[JobSatisfaction]]&lt;=2),
"Medium Risk",
"Low Risk"))</f>
        <v>Low Risk</v>
      </c>
      <c r="Z291" t="str">
        <f>IF(HR_Data[[#This Row],[MonthlyIncome]]&lt;3000,"Low",IF(HR_Data[[#This Row],[MonthlyIncome]]&lt;7000,"Medium","High"))</f>
        <v>Medium</v>
      </c>
      <c r="AA291" s="5">
        <f>IF(HR_Data[[#This Row],[OverTime]]="Yes",1,0)</f>
        <v>0</v>
      </c>
      <c r="AB291" s="5">
        <f>IF(HR_Data[[#This Row],[JobSatisfaction]]&lt;=2,1,0)</f>
        <v>0</v>
      </c>
      <c r="AC291" s="5">
        <f>IF(HR_Data[[#This Row],[WorkLifeBalance]]&lt;=2,1,0)</f>
        <v>0</v>
      </c>
      <c r="AD291" s="5">
        <f>IF(HR_Data[[#This Row],[MonthlyIncome]]&lt;AVERAGE(HR_Data[MonthlyIncome]),1,0)</f>
        <v>1</v>
      </c>
      <c r="AE291">
        <v>4488</v>
      </c>
      <c r="AF291">
        <v>1</v>
      </c>
      <c r="AG291" t="s">
        <v>42</v>
      </c>
      <c r="AH291" t="s">
        <v>43</v>
      </c>
      <c r="AI291">
        <v>21</v>
      </c>
      <c r="AJ291">
        <v>4</v>
      </c>
      <c r="AK291">
        <v>4</v>
      </c>
      <c r="AL291">
        <f>IF(HR_Data[[#This Row],[OverTime]]="Yes",2,0)
+IF(HR_Data[[#This Row],[WorkLifeBalance]]&lt;=2,2,0)
+IF(HR_Data[[#This Row],[MonthlyIncome]]&lt;5000,2,0)
+IF(HR_Data[[#This Row],[JobSatisfaction]]&lt;=2,1,0)
+IF(HR_Data[[#This Row],[EnvironmentSatisfaction]]&lt;=2,1,0)
+IF(HR_Data[[#This Row],[YearsAtCompany]]&lt;2,2,0)</f>
        <v>2</v>
      </c>
      <c r="AM291" t="str">
        <f>IF(HR_Data[[#This Row],[RiskScore2]]&gt;=6,"High",
IF(HR_Data[[#This Row],[RiskScore2]]&gt;=3,"Medium","Low"))</f>
        <v>Low</v>
      </c>
      <c r="AN291">
        <v>80</v>
      </c>
      <c r="AO291">
        <v>0</v>
      </c>
      <c r="AP291">
        <v>5</v>
      </c>
      <c r="AQ291">
        <v>3</v>
      </c>
      <c r="AR291">
        <v>3</v>
      </c>
      <c r="AS291">
        <v>5</v>
      </c>
      <c r="AT291">
        <v>3</v>
      </c>
      <c r="AU291">
        <v>0</v>
      </c>
      <c r="AV291">
        <v>2</v>
      </c>
    </row>
    <row r="292" spans="1:48">
      <c r="A292">
        <v>49</v>
      </c>
      <c r="B292" t="str">
        <f>IF(HR_Data[[#This Row],[Age]]&lt;25,"&lt;25",
IF(HR_Data[[#This Row],[Age]]&lt;35,"25–34",
IF(HR_Data[[#This Row],[Age]]&lt;45,"35–44",
IF(HR_Data[[#This Row],[Age]]&lt;55,"45–54","55+"))))</f>
        <v>45–54</v>
      </c>
      <c r="C292" t="s">
        <v>43</v>
      </c>
      <c r="D292">
        <f>(HR[[#This Row],[OverTimeFlag]]*3+HR[[#This Row],[LowJobSatisFlag]]*5+HR[[#This Row],[LowWLBFlag]]*4+HR[[#This Row],[LowSalaryFlag]]*3+HR[[#This Row],[LowEnviFlag]]*4+HR[[#This Row],[LowProFlag]]*1)</f>
        <v>8</v>
      </c>
      <c r="E292">
        <f>HR_Data[[#This Row],[OvertimeFlag]] + HR_Data[[#This Row],[LowSatisfactionFlag]] + HR_Data[[#This Row],[LowWorkLifeBalanceFlag]]</f>
        <v>2</v>
      </c>
      <c r="F292" t="s">
        <v>44</v>
      </c>
      <c r="G292">
        <v>636</v>
      </c>
      <c r="H292" t="s">
        <v>45</v>
      </c>
      <c r="I292">
        <v>10</v>
      </c>
      <c r="J292" t="str">
        <f>IF(AND(HR_Data[[#This Row],[Attrition]]="Yes",HR_Data[[#This Row],[YearsAtCompany]]&lt;2),"Yes","No")</f>
        <v>No</v>
      </c>
      <c r="K292">
        <v>4</v>
      </c>
      <c r="L292" t="s">
        <v>38</v>
      </c>
      <c r="M292">
        <v>1</v>
      </c>
      <c r="N292">
        <v>396</v>
      </c>
      <c r="P292">
        <v>3</v>
      </c>
      <c r="Q292" t="s">
        <v>39</v>
      </c>
      <c r="R292">
        <v>35</v>
      </c>
      <c r="S292">
        <v>3</v>
      </c>
      <c r="T292">
        <v>5</v>
      </c>
      <c r="U292" t="s">
        <v>58</v>
      </c>
      <c r="V292">
        <v>1</v>
      </c>
      <c r="W292" t="s">
        <v>41</v>
      </c>
      <c r="X292">
        <v>18665</v>
      </c>
      <c r="Y292" t="str">
        <f>IF(AND(HR_Data[[#This Row],[OverTime]]="Yes",HR_Data[[#This Row],[JobSatisfaction]]&lt;=2,HR_Data[[#This Row],[MonthlyIncome]]&lt;AVERAGE(HR_Data[MonthlyIncome])),
"High Risk",
IF(OR(HR_Data[[#This Row],[OverTime]]="Yes",HR_Data[[#This Row],[JobSatisfaction]]&lt;=2),
"Medium Risk",
"Low Risk"))</f>
        <v>Medium Risk</v>
      </c>
      <c r="Z292" t="str">
        <f>IF(HR_Data[[#This Row],[MonthlyIncome]]&lt;3000,"Low",IF(HR_Data[[#This Row],[MonthlyIncome]]&lt;7000,"Medium","High"))</f>
        <v>High</v>
      </c>
      <c r="AA292" s="5">
        <f>IF(HR_Data[[#This Row],[OverTime]]="Yes",1,0)</f>
        <v>1</v>
      </c>
      <c r="AB292" s="5">
        <f>IF(HR_Data[[#This Row],[JobSatisfaction]]&lt;=2,1,0)</f>
        <v>1</v>
      </c>
      <c r="AC292" s="5">
        <f>IF(HR_Data[[#This Row],[WorkLifeBalance]]&lt;=2,1,0)</f>
        <v>0</v>
      </c>
      <c r="AD292" s="5">
        <f>IF(HR_Data[[#This Row],[MonthlyIncome]]&lt;AVERAGE(HR_Data[MonthlyIncome]),1,0)</f>
        <v>0</v>
      </c>
      <c r="AE292">
        <v>25594</v>
      </c>
      <c r="AF292">
        <v>9</v>
      </c>
      <c r="AG292" t="s">
        <v>42</v>
      </c>
      <c r="AH292" t="s">
        <v>35</v>
      </c>
      <c r="AI292">
        <v>11</v>
      </c>
      <c r="AJ292">
        <v>3</v>
      </c>
      <c r="AK292">
        <v>4</v>
      </c>
      <c r="AL292">
        <f>IF(HR_Data[[#This Row],[OverTime]]="Yes",2,0)
+IF(HR_Data[[#This Row],[WorkLifeBalance]]&lt;=2,2,0)
+IF(HR_Data[[#This Row],[MonthlyIncome]]&lt;5000,2,0)
+IF(HR_Data[[#This Row],[JobSatisfaction]]&lt;=2,1,0)
+IF(HR_Data[[#This Row],[EnvironmentSatisfaction]]&lt;=2,1,0)
+IF(HR_Data[[#This Row],[YearsAtCompany]]&lt;2,2,0)</f>
        <v>3</v>
      </c>
      <c r="AM292" t="str">
        <f>IF(HR_Data[[#This Row],[RiskScore2]]&gt;=6,"High",
IF(HR_Data[[#This Row],[RiskScore2]]&gt;=3,"Medium","Low"))</f>
        <v>Medium</v>
      </c>
      <c r="AN292">
        <v>80</v>
      </c>
      <c r="AO292">
        <v>0</v>
      </c>
      <c r="AP292">
        <v>22</v>
      </c>
      <c r="AQ292">
        <v>4</v>
      </c>
      <c r="AR292">
        <v>3</v>
      </c>
      <c r="AS292">
        <v>3</v>
      </c>
      <c r="AT292">
        <v>2</v>
      </c>
      <c r="AU292">
        <v>1</v>
      </c>
      <c r="AV292">
        <v>2</v>
      </c>
    </row>
    <row r="293" spans="1:48">
      <c r="A293">
        <v>36</v>
      </c>
      <c r="B293" t="str">
        <f>IF(HR_Data[[#This Row],[Age]]&lt;25,"&lt;25",
IF(HR_Data[[#This Row],[Age]]&lt;35,"25–34",
IF(HR_Data[[#This Row],[Age]]&lt;45,"35–44",
IF(HR_Data[[#This Row],[Age]]&lt;55,"45–54","55+"))))</f>
        <v>35–44</v>
      </c>
      <c r="C293" t="s">
        <v>43</v>
      </c>
      <c r="D293">
        <f>(HR[[#This Row],[OverTimeFlag]]*3+HR[[#This Row],[LowJobSatisFlag]]*5+HR[[#This Row],[LowWLBFlag]]*4+HR[[#This Row],[LowSalaryFlag]]*3+HR[[#This Row],[LowEnviFlag]]*4+HR[[#This Row],[LowProFlag]]*1)</f>
        <v>9</v>
      </c>
      <c r="E293">
        <f>HR_Data[[#This Row],[OvertimeFlag]] + HR_Data[[#This Row],[LowSatisfactionFlag]] + HR_Data[[#This Row],[LowWorkLifeBalanceFlag]]</f>
        <v>1</v>
      </c>
      <c r="F293" t="s">
        <v>36</v>
      </c>
      <c r="G293">
        <v>506</v>
      </c>
      <c r="H293" t="s">
        <v>45</v>
      </c>
      <c r="I293">
        <v>3</v>
      </c>
      <c r="J293" t="str">
        <f>IF(AND(HR_Data[[#This Row],[Attrition]]="Yes",HR_Data[[#This Row],[YearsAtCompany]]&lt;2),"Yes","No")</f>
        <v>No</v>
      </c>
      <c r="K293">
        <v>3</v>
      </c>
      <c r="L293" t="s">
        <v>60</v>
      </c>
      <c r="M293">
        <v>1</v>
      </c>
      <c r="N293">
        <v>397</v>
      </c>
      <c r="P293">
        <v>3</v>
      </c>
      <c r="Q293" t="s">
        <v>46</v>
      </c>
      <c r="R293">
        <v>30</v>
      </c>
      <c r="S293">
        <v>3</v>
      </c>
      <c r="T293">
        <v>2</v>
      </c>
      <c r="U293" t="s">
        <v>47</v>
      </c>
      <c r="V293">
        <v>2</v>
      </c>
      <c r="W293" t="s">
        <v>41</v>
      </c>
      <c r="X293">
        <v>4485</v>
      </c>
      <c r="Y293" t="str">
        <f>IF(AND(HR_Data[[#This Row],[OverTime]]="Yes",HR_Data[[#This Row],[JobSatisfaction]]&lt;=2,HR_Data[[#This Row],[MonthlyIncome]]&lt;AVERAGE(HR_Data[MonthlyIncome])),
"High Risk",
IF(OR(HR_Data[[#This Row],[OverTime]]="Yes",HR_Data[[#This Row],[JobSatisfaction]]&lt;=2),
"Medium Risk",
"Low Risk"))</f>
        <v>Medium Risk</v>
      </c>
      <c r="Z293" t="str">
        <f>IF(HR_Data[[#This Row],[MonthlyIncome]]&lt;3000,"Low",IF(HR_Data[[#This Row],[MonthlyIncome]]&lt;7000,"Medium","High"))</f>
        <v>Medium</v>
      </c>
      <c r="AA293" s="5">
        <f>IF(HR_Data[[#This Row],[OverTime]]="Yes",1,0)</f>
        <v>0</v>
      </c>
      <c r="AB293" s="5">
        <f>IF(HR_Data[[#This Row],[JobSatisfaction]]&lt;=2,1,0)</f>
        <v>1</v>
      </c>
      <c r="AC293" s="5">
        <f>IF(HR_Data[[#This Row],[WorkLifeBalance]]&lt;=2,1,0)</f>
        <v>0</v>
      </c>
      <c r="AD293" s="5">
        <f>IF(HR_Data[[#This Row],[MonthlyIncome]]&lt;AVERAGE(HR_Data[MonthlyIncome]),1,0)</f>
        <v>1</v>
      </c>
      <c r="AE293">
        <v>26285</v>
      </c>
      <c r="AF293">
        <v>4</v>
      </c>
      <c r="AG293" t="s">
        <v>42</v>
      </c>
      <c r="AH293" t="s">
        <v>43</v>
      </c>
      <c r="AI293">
        <v>12</v>
      </c>
      <c r="AJ293">
        <v>3</v>
      </c>
      <c r="AK293">
        <v>4</v>
      </c>
      <c r="AL293">
        <f>IF(HR_Data[[#This Row],[OverTime]]="Yes",2,0)
+IF(HR_Data[[#This Row],[WorkLifeBalance]]&lt;=2,2,0)
+IF(HR_Data[[#This Row],[MonthlyIncome]]&lt;5000,2,0)
+IF(HR_Data[[#This Row],[JobSatisfaction]]&lt;=2,1,0)
+IF(HR_Data[[#This Row],[EnvironmentSatisfaction]]&lt;=2,1,0)
+IF(HR_Data[[#This Row],[YearsAtCompany]]&lt;2,2,0)</f>
        <v>3</v>
      </c>
      <c r="AM293" t="str">
        <f>IF(HR_Data[[#This Row],[RiskScore2]]&gt;=6,"High",
IF(HR_Data[[#This Row],[RiskScore2]]&gt;=3,"Medium","Low"))</f>
        <v>Medium</v>
      </c>
      <c r="AN293">
        <v>80</v>
      </c>
      <c r="AO293">
        <v>0</v>
      </c>
      <c r="AP293">
        <v>10</v>
      </c>
      <c r="AQ293">
        <v>2</v>
      </c>
      <c r="AR293">
        <v>3</v>
      </c>
      <c r="AS293">
        <v>8</v>
      </c>
      <c r="AT293">
        <v>0</v>
      </c>
      <c r="AU293">
        <v>7</v>
      </c>
      <c r="AV293">
        <v>7</v>
      </c>
    </row>
    <row r="294" spans="1:48">
      <c r="A294">
        <v>31</v>
      </c>
      <c r="B294" t="str">
        <f>IF(HR_Data[[#This Row],[Age]]&lt;25,"&lt;25",
IF(HR_Data[[#This Row],[Age]]&lt;35,"25–34",
IF(HR_Data[[#This Row],[Age]]&lt;45,"35–44",
IF(HR_Data[[#This Row],[Age]]&lt;55,"45–54","55+"))))</f>
        <v>25–34</v>
      </c>
      <c r="C294" t="s">
        <v>43</v>
      </c>
      <c r="D294">
        <f>(HR[[#This Row],[OverTimeFlag]]*3+HR[[#This Row],[LowJobSatisFlag]]*5+HR[[#This Row],[LowWLBFlag]]*4+HR[[#This Row],[LowSalaryFlag]]*3+HR[[#This Row],[LowEnviFlag]]*4+HR[[#This Row],[LowProFlag]]*1)</f>
        <v>12</v>
      </c>
      <c r="E294">
        <f>HR_Data[[#This Row],[OvertimeFlag]] + HR_Data[[#This Row],[LowSatisfactionFlag]] + HR_Data[[#This Row],[LowWorkLifeBalanceFlag]]</f>
        <v>2</v>
      </c>
      <c r="F294" t="s">
        <v>44</v>
      </c>
      <c r="G294">
        <v>444</v>
      </c>
      <c r="H294" t="s">
        <v>37</v>
      </c>
      <c r="I294">
        <v>5</v>
      </c>
      <c r="J294" t="str">
        <f>IF(AND(HR_Data[[#This Row],[Attrition]]="Yes",HR_Data[[#This Row],[YearsAtCompany]]&lt;2),"Yes","No")</f>
        <v>No</v>
      </c>
      <c r="K294">
        <v>3</v>
      </c>
      <c r="L294" t="s">
        <v>59</v>
      </c>
      <c r="M294">
        <v>1</v>
      </c>
      <c r="N294">
        <v>399</v>
      </c>
      <c r="P294">
        <v>4</v>
      </c>
      <c r="Q294" t="s">
        <v>39</v>
      </c>
      <c r="R294">
        <v>84</v>
      </c>
      <c r="S294">
        <v>3</v>
      </c>
      <c r="T294">
        <v>1</v>
      </c>
      <c r="U294" t="s">
        <v>57</v>
      </c>
      <c r="V294">
        <v>2</v>
      </c>
      <c r="W294" t="s">
        <v>52</v>
      </c>
      <c r="X294">
        <v>2789</v>
      </c>
      <c r="Y294" t="str">
        <f>IF(AND(HR_Data[[#This Row],[OverTime]]="Yes",HR_Data[[#This Row],[JobSatisfaction]]&lt;=2,HR_Data[[#This Row],[MonthlyIncome]]&lt;AVERAGE(HR_Data[MonthlyIncome])),
"High Risk",
IF(OR(HR_Data[[#This Row],[OverTime]]="Yes",HR_Data[[#This Row],[JobSatisfaction]]&lt;=2),
"Medium Risk",
"Low Risk"))</f>
        <v>Medium Risk</v>
      </c>
      <c r="Z294" t="str">
        <f>IF(HR_Data[[#This Row],[MonthlyIncome]]&lt;3000,"Low",IF(HR_Data[[#This Row],[MonthlyIncome]]&lt;7000,"Medium","High"))</f>
        <v>Low</v>
      </c>
      <c r="AA294" s="5">
        <f>IF(HR_Data[[#This Row],[OverTime]]="Yes",1,0)</f>
        <v>0</v>
      </c>
      <c r="AB294" s="5">
        <f>IF(HR_Data[[#This Row],[JobSatisfaction]]&lt;=2,1,0)</f>
        <v>1</v>
      </c>
      <c r="AC294" s="5">
        <f>IF(HR_Data[[#This Row],[WorkLifeBalance]]&lt;=2,1,0)</f>
        <v>1</v>
      </c>
      <c r="AD294" s="5">
        <f>IF(HR_Data[[#This Row],[MonthlyIncome]]&lt;AVERAGE(HR_Data[MonthlyIncome]),1,0)</f>
        <v>1</v>
      </c>
      <c r="AE294">
        <v>3909</v>
      </c>
      <c r="AF294">
        <v>1</v>
      </c>
      <c r="AG294" t="s">
        <v>42</v>
      </c>
      <c r="AH294" t="s">
        <v>43</v>
      </c>
      <c r="AI294">
        <v>11</v>
      </c>
      <c r="AJ294">
        <v>3</v>
      </c>
      <c r="AK294">
        <v>3</v>
      </c>
      <c r="AL294">
        <f>IF(HR_Data[[#This Row],[OverTime]]="Yes",2,0)
+IF(HR_Data[[#This Row],[WorkLifeBalance]]&lt;=2,2,0)
+IF(HR_Data[[#This Row],[MonthlyIncome]]&lt;5000,2,0)
+IF(HR_Data[[#This Row],[JobSatisfaction]]&lt;=2,1,0)
+IF(HR_Data[[#This Row],[EnvironmentSatisfaction]]&lt;=2,1,0)
+IF(HR_Data[[#This Row],[YearsAtCompany]]&lt;2,2,0)</f>
        <v>5</v>
      </c>
      <c r="AM294" t="str">
        <f>IF(HR_Data[[#This Row],[RiskScore2]]&gt;=6,"High",
IF(HR_Data[[#This Row],[RiskScore2]]&gt;=3,"Medium","Low"))</f>
        <v>Medium</v>
      </c>
      <c r="AN294">
        <v>80</v>
      </c>
      <c r="AO294">
        <v>1</v>
      </c>
      <c r="AP294">
        <v>2</v>
      </c>
      <c r="AQ294">
        <v>5</v>
      </c>
      <c r="AR294">
        <v>2</v>
      </c>
      <c r="AS294">
        <v>2</v>
      </c>
      <c r="AT294">
        <v>2</v>
      </c>
      <c r="AU294">
        <v>2</v>
      </c>
      <c r="AV294">
        <v>2</v>
      </c>
    </row>
    <row r="295" spans="1:48">
      <c r="A295">
        <v>26</v>
      </c>
      <c r="B295" t="str">
        <f>IF(HR_Data[[#This Row],[Age]]&lt;25,"&lt;25",
IF(HR_Data[[#This Row],[Age]]&lt;35,"25–34",
IF(HR_Data[[#This Row],[Age]]&lt;45,"35–44",
IF(HR_Data[[#This Row],[Age]]&lt;55,"45–54","55+"))))</f>
        <v>25–34</v>
      </c>
      <c r="C295" t="s">
        <v>35</v>
      </c>
      <c r="D295">
        <f>(HR[[#This Row],[OverTimeFlag]]*3+HR[[#This Row],[LowJobSatisFlag]]*5+HR[[#This Row],[LowWLBFlag]]*4+HR[[#This Row],[LowSalaryFlag]]*3+HR[[#This Row],[LowEnviFlag]]*4+HR[[#This Row],[LowProFlag]]*1)</f>
        <v>7</v>
      </c>
      <c r="E295">
        <f>HR_Data[[#This Row],[OvertimeFlag]] + HR_Data[[#This Row],[LowSatisfactionFlag]] + HR_Data[[#This Row],[LowWorkLifeBalanceFlag]]</f>
        <v>1</v>
      </c>
      <c r="F295" t="s">
        <v>36</v>
      </c>
      <c r="G295">
        <v>950</v>
      </c>
      <c r="H295" t="s">
        <v>37</v>
      </c>
      <c r="I295">
        <v>4</v>
      </c>
      <c r="J295" t="str">
        <f>IF(AND(HR_Data[[#This Row],[Attrition]]="Yes",HR_Data[[#This Row],[YearsAtCompany]]&lt;2),"Yes","No")</f>
        <v>No</v>
      </c>
      <c r="K295">
        <v>4</v>
      </c>
      <c r="L295" t="s">
        <v>59</v>
      </c>
      <c r="M295">
        <v>1</v>
      </c>
      <c r="N295">
        <v>401</v>
      </c>
      <c r="P295">
        <v>4</v>
      </c>
      <c r="Q295" t="s">
        <v>46</v>
      </c>
      <c r="R295">
        <v>48</v>
      </c>
      <c r="S295">
        <v>2</v>
      </c>
      <c r="T295">
        <v>2</v>
      </c>
      <c r="U295" t="s">
        <v>40</v>
      </c>
      <c r="V295">
        <v>4</v>
      </c>
      <c r="W295" t="s">
        <v>41</v>
      </c>
      <c r="X295">
        <v>5828</v>
      </c>
      <c r="Y295" t="str">
        <f>IF(AND(HR_Data[[#This Row],[OverTime]]="Yes",HR_Data[[#This Row],[JobSatisfaction]]&lt;=2,HR_Data[[#This Row],[MonthlyIncome]]&lt;AVERAGE(HR_Data[MonthlyIncome])),
"High Risk",
IF(OR(HR_Data[[#This Row],[OverTime]]="Yes",HR_Data[[#This Row],[JobSatisfaction]]&lt;=2),
"Medium Risk",
"Low Risk"))</f>
        <v>Medium Risk</v>
      </c>
      <c r="Z295" t="str">
        <f>IF(HR_Data[[#This Row],[MonthlyIncome]]&lt;3000,"Low",IF(HR_Data[[#This Row],[MonthlyIncome]]&lt;7000,"Medium","High"))</f>
        <v>Medium</v>
      </c>
      <c r="AA295" s="5">
        <f>IF(HR_Data[[#This Row],[OverTime]]="Yes",1,0)</f>
        <v>1</v>
      </c>
      <c r="AB295" s="5">
        <f>IF(HR_Data[[#This Row],[JobSatisfaction]]&lt;=2,1,0)</f>
        <v>0</v>
      </c>
      <c r="AC295" s="5">
        <f>IF(HR_Data[[#This Row],[WorkLifeBalance]]&lt;=2,1,0)</f>
        <v>0</v>
      </c>
      <c r="AD295" s="5">
        <f>IF(HR_Data[[#This Row],[MonthlyIncome]]&lt;AVERAGE(HR_Data[MonthlyIncome]),1,0)</f>
        <v>1</v>
      </c>
      <c r="AE295">
        <v>8450</v>
      </c>
      <c r="AF295">
        <v>1</v>
      </c>
      <c r="AG295" t="s">
        <v>42</v>
      </c>
      <c r="AH295" t="s">
        <v>35</v>
      </c>
      <c r="AI295">
        <v>12</v>
      </c>
      <c r="AJ295">
        <v>3</v>
      </c>
      <c r="AK295">
        <v>2</v>
      </c>
      <c r="AL295">
        <f>IF(HR_Data[[#This Row],[OverTime]]="Yes",2,0)
+IF(HR_Data[[#This Row],[WorkLifeBalance]]&lt;=2,2,0)
+IF(HR_Data[[#This Row],[MonthlyIncome]]&lt;5000,2,0)
+IF(HR_Data[[#This Row],[JobSatisfaction]]&lt;=2,1,0)
+IF(HR_Data[[#This Row],[EnvironmentSatisfaction]]&lt;=2,1,0)
+IF(HR_Data[[#This Row],[YearsAtCompany]]&lt;2,2,0)</f>
        <v>2</v>
      </c>
      <c r="AM295" t="str">
        <f>IF(HR_Data[[#This Row],[RiskScore2]]&gt;=6,"High",
IF(HR_Data[[#This Row],[RiskScore2]]&gt;=3,"Medium","Low"))</f>
        <v>Low</v>
      </c>
      <c r="AN295">
        <v>80</v>
      </c>
      <c r="AO295">
        <v>0</v>
      </c>
      <c r="AP295">
        <v>8</v>
      </c>
      <c r="AQ295">
        <v>0</v>
      </c>
      <c r="AR295">
        <v>3</v>
      </c>
      <c r="AS295">
        <v>8</v>
      </c>
      <c r="AT295">
        <v>7</v>
      </c>
      <c r="AU295">
        <v>7</v>
      </c>
      <c r="AV295">
        <v>4</v>
      </c>
    </row>
    <row r="296" spans="1:48">
      <c r="A296">
        <v>37</v>
      </c>
      <c r="B296" t="str">
        <f>IF(HR_Data[[#This Row],[Age]]&lt;25,"&lt;25",
IF(HR_Data[[#This Row],[Age]]&lt;35,"25–34",
IF(HR_Data[[#This Row],[Age]]&lt;45,"35–44",
IF(HR_Data[[#This Row],[Age]]&lt;55,"45–54","55+"))))</f>
        <v>35–44</v>
      </c>
      <c r="C296" t="s">
        <v>43</v>
      </c>
      <c r="D296">
        <f>(HR[[#This Row],[OverTimeFlag]]*3+HR[[#This Row],[LowJobSatisFlag]]*5+HR[[#This Row],[LowWLBFlag]]*4+HR[[#This Row],[LowSalaryFlag]]*3+HR[[#This Row],[LowEnviFlag]]*4+HR[[#This Row],[LowProFlag]]*1)</f>
        <v>14</v>
      </c>
      <c r="E296">
        <f>HR_Data[[#This Row],[OvertimeFlag]] + HR_Data[[#This Row],[LowSatisfactionFlag]] + HR_Data[[#This Row],[LowWorkLifeBalanceFlag]]</f>
        <v>2</v>
      </c>
      <c r="F296" t="s">
        <v>44</v>
      </c>
      <c r="G296">
        <v>889</v>
      </c>
      <c r="H296" t="s">
        <v>45</v>
      </c>
      <c r="I296">
        <v>9</v>
      </c>
      <c r="J296" t="str">
        <f>IF(AND(HR_Data[[#This Row],[Attrition]]="Yes",HR_Data[[#This Row],[YearsAtCompany]]&lt;2),"Yes","No")</f>
        <v>No</v>
      </c>
      <c r="K296">
        <v>3</v>
      </c>
      <c r="L296" t="s">
        <v>51</v>
      </c>
      <c r="M296">
        <v>1</v>
      </c>
      <c r="N296">
        <v>403</v>
      </c>
      <c r="P296">
        <v>2</v>
      </c>
      <c r="Q296" t="s">
        <v>46</v>
      </c>
      <c r="R296">
        <v>53</v>
      </c>
      <c r="S296">
        <v>3</v>
      </c>
      <c r="T296">
        <v>1</v>
      </c>
      <c r="U296" t="s">
        <v>47</v>
      </c>
      <c r="V296">
        <v>4</v>
      </c>
      <c r="W296" t="s">
        <v>48</v>
      </c>
      <c r="X296">
        <v>2326</v>
      </c>
      <c r="Y296" t="str">
        <f>IF(AND(HR_Data[[#This Row],[OverTime]]="Yes",HR_Data[[#This Row],[JobSatisfaction]]&lt;=2,HR_Data[[#This Row],[MonthlyIncome]]&lt;AVERAGE(HR_Data[MonthlyIncome])),
"High Risk",
IF(OR(HR_Data[[#This Row],[OverTime]]="Yes",HR_Data[[#This Row],[JobSatisfaction]]&lt;=2),
"Medium Risk",
"Low Risk"))</f>
        <v>Medium Risk</v>
      </c>
      <c r="Z296" t="str">
        <f>IF(HR_Data[[#This Row],[MonthlyIncome]]&lt;3000,"Low",IF(HR_Data[[#This Row],[MonthlyIncome]]&lt;7000,"Medium","High"))</f>
        <v>Low</v>
      </c>
      <c r="AA296" s="5">
        <f>IF(HR_Data[[#This Row],[OverTime]]="Yes",1,0)</f>
        <v>1</v>
      </c>
      <c r="AB296" s="5">
        <f>IF(HR_Data[[#This Row],[JobSatisfaction]]&lt;=2,1,0)</f>
        <v>0</v>
      </c>
      <c r="AC296" s="5">
        <f>IF(HR_Data[[#This Row],[WorkLifeBalance]]&lt;=2,1,0)</f>
        <v>1</v>
      </c>
      <c r="AD296" s="5">
        <f>IF(HR_Data[[#This Row],[MonthlyIncome]]&lt;AVERAGE(HR_Data[MonthlyIncome]),1,0)</f>
        <v>1</v>
      </c>
      <c r="AE296">
        <v>11411</v>
      </c>
      <c r="AF296">
        <v>1</v>
      </c>
      <c r="AG296" t="s">
        <v>42</v>
      </c>
      <c r="AH296" t="s">
        <v>35</v>
      </c>
      <c r="AI296">
        <v>12</v>
      </c>
      <c r="AJ296">
        <v>3</v>
      </c>
      <c r="AK296">
        <v>3</v>
      </c>
      <c r="AL296">
        <f>IF(HR_Data[[#This Row],[OverTime]]="Yes",2,0)
+IF(HR_Data[[#This Row],[WorkLifeBalance]]&lt;=2,2,0)
+IF(HR_Data[[#This Row],[MonthlyIncome]]&lt;5000,2,0)
+IF(HR_Data[[#This Row],[JobSatisfaction]]&lt;=2,1,0)
+IF(HR_Data[[#This Row],[EnvironmentSatisfaction]]&lt;=2,1,0)
+IF(HR_Data[[#This Row],[YearsAtCompany]]&lt;2,2,0)</f>
        <v>7</v>
      </c>
      <c r="AM296" t="str">
        <f>IF(HR_Data[[#This Row],[RiskScore2]]&gt;=6,"High",
IF(HR_Data[[#This Row],[RiskScore2]]&gt;=3,"Medium","Low"))</f>
        <v>High</v>
      </c>
      <c r="AN296">
        <v>80</v>
      </c>
      <c r="AO296">
        <v>3</v>
      </c>
      <c r="AP296">
        <v>4</v>
      </c>
      <c r="AQ296">
        <v>3</v>
      </c>
      <c r="AR296">
        <v>2</v>
      </c>
      <c r="AS296">
        <v>4</v>
      </c>
      <c r="AT296">
        <v>2</v>
      </c>
      <c r="AU296">
        <v>1</v>
      </c>
      <c r="AV296">
        <v>2</v>
      </c>
    </row>
    <row r="297" spans="1:48">
      <c r="A297">
        <v>42</v>
      </c>
      <c r="B297" t="str">
        <f>IF(HR_Data[[#This Row],[Age]]&lt;25,"&lt;25",
IF(HR_Data[[#This Row],[Age]]&lt;35,"25–34",
IF(HR_Data[[#This Row],[Age]]&lt;45,"35–44",
IF(HR_Data[[#This Row],[Age]]&lt;55,"45–54","55+"))))</f>
        <v>35–44</v>
      </c>
      <c r="C297" t="s">
        <v>43</v>
      </c>
      <c r="D297">
        <f>(HR[[#This Row],[OverTimeFlag]]*3+HR[[#This Row],[LowJobSatisFlag]]*5+HR[[#This Row],[LowWLBFlag]]*4+HR[[#This Row],[LowSalaryFlag]]*3+HR[[#This Row],[LowEnviFlag]]*4+HR[[#This Row],[LowProFlag]]*1)</f>
        <v>5</v>
      </c>
      <c r="E297">
        <f>HR_Data[[#This Row],[OvertimeFlag]] + HR_Data[[#This Row],[LowSatisfactionFlag]] + HR_Data[[#This Row],[LowWorkLifeBalanceFlag]]</f>
        <v>1</v>
      </c>
      <c r="F297" t="s">
        <v>44</v>
      </c>
      <c r="G297">
        <v>555</v>
      </c>
      <c r="H297" t="s">
        <v>37</v>
      </c>
      <c r="I297">
        <v>26</v>
      </c>
      <c r="J297" t="str">
        <f>IF(AND(HR_Data[[#This Row],[Attrition]]="Yes",HR_Data[[#This Row],[YearsAtCompany]]&lt;2),"Yes","No")</f>
        <v>No</v>
      </c>
      <c r="K297">
        <v>3</v>
      </c>
      <c r="L297" t="s">
        <v>59</v>
      </c>
      <c r="M297">
        <v>1</v>
      </c>
      <c r="N297">
        <v>404</v>
      </c>
      <c r="P297">
        <v>3</v>
      </c>
      <c r="Q297" t="s">
        <v>39</v>
      </c>
      <c r="R297">
        <v>77</v>
      </c>
      <c r="S297">
        <v>3</v>
      </c>
      <c r="T297">
        <v>4</v>
      </c>
      <c r="U297" t="s">
        <v>40</v>
      </c>
      <c r="V297">
        <v>2</v>
      </c>
      <c r="W297" t="s">
        <v>48</v>
      </c>
      <c r="X297">
        <v>13525</v>
      </c>
      <c r="Y297" t="str">
        <f>IF(AND(HR_Data[[#This Row],[OverTime]]="Yes",HR_Data[[#This Row],[JobSatisfaction]]&lt;=2,HR_Data[[#This Row],[MonthlyIncome]]&lt;AVERAGE(HR_Data[MonthlyIncome])),
"High Risk",
IF(OR(HR_Data[[#This Row],[OverTime]]="Yes",HR_Data[[#This Row],[JobSatisfaction]]&lt;=2),
"Medium Risk",
"Low Risk"))</f>
        <v>Medium Risk</v>
      </c>
      <c r="Z297" t="str">
        <f>IF(HR_Data[[#This Row],[MonthlyIncome]]&lt;3000,"Low",IF(HR_Data[[#This Row],[MonthlyIncome]]&lt;7000,"Medium","High"))</f>
        <v>High</v>
      </c>
      <c r="AA297" s="5">
        <f>IF(HR_Data[[#This Row],[OverTime]]="Yes",1,0)</f>
        <v>0</v>
      </c>
      <c r="AB297" s="5">
        <f>IF(HR_Data[[#This Row],[JobSatisfaction]]&lt;=2,1,0)</f>
        <v>1</v>
      </c>
      <c r="AC297" s="5">
        <f>IF(HR_Data[[#This Row],[WorkLifeBalance]]&lt;=2,1,0)</f>
        <v>0</v>
      </c>
      <c r="AD297" s="5">
        <f>IF(HR_Data[[#This Row],[MonthlyIncome]]&lt;AVERAGE(HR_Data[MonthlyIncome]),1,0)</f>
        <v>0</v>
      </c>
      <c r="AE297">
        <v>14864</v>
      </c>
      <c r="AF297">
        <v>5</v>
      </c>
      <c r="AG297" t="s">
        <v>42</v>
      </c>
      <c r="AH297" t="s">
        <v>43</v>
      </c>
      <c r="AI297">
        <v>14</v>
      </c>
      <c r="AJ297">
        <v>3</v>
      </c>
      <c r="AK297">
        <v>4</v>
      </c>
      <c r="AL297">
        <f>IF(HR_Data[[#This Row],[OverTime]]="Yes",2,0)
+IF(HR_Data[[#This Row],[WorkLifeBalance]]&lt;=2,2,0)
+IF(HR_Data[[#This Row],[MonthlyIncome]]&lt;5000,2,0)
+IF(HR_Data[[#This Row],[JobSatisfaction]]&lt;=2,1,0)
+IF(HR_Data[[#This Row],[EnvironmentSatisfaction]]&lt;=2,1,0)
+IF(HR_Data[[#This Row],[YearsAtCompany]]&lt;2,2,0)</f>
        <v>1</v>
      </c>
      <c r="AM297" t="str">
        <f>IF(HR_Data[[#This Row],[RiskScore2]]&gt;=6,"High",
IF(HR_Data[[#This Row],[RiskScore2]]&gt;=3,"Medium","Low"))</f>
        <v>Low</v>
      </c>
      <c r="AN297">
        <v>80</v>
      </c>
      <c r="AO297">
        <v>1</v>
      </c>
      <c r="AP297">
        <v>23</v>
      </c>
      <c r="AQ297">
        <v>2</v>
      </c>
      <c r="AR297">
        <v>4</v>
      </c>
      <c r="AS297">
        <v>20</v>
      </c>
      <c r="AT297">
        <v>4</v>
      </c>
      <c r="AU297">
        <v>4</v>
      </c>
      <c r="AV297">
        <v>8</v>
      </c>
    </row>
    <row r="298" spans="1:48">
      <c r="A298">
        <v>18</v>
      </c>
      <c r="B298" t="str">
        <f>IF(HR_Data[[#This Row],[Age]]&lt;25,"&lt;25",
IF(HR_Data[[#This Row],[Age]]&lt;35,"25–34",
IF(HR_Data[[#This Row],[Age]]&lt;45,"35–44",
IF(HR_Data[[#This Row],[Age]]&lt;55,"45–54","55+"))))</f>
        <v>&lt;25</v>
      </c>
      <c r="C298" t="s">
        <v>35</v>
      </c>
      <c r="D298">
        <f>(HR[[#This Row],[OverTimeFlag]]*3+HR[[#This Row],[LowJobSatisFlag]]*5+HR[[#This Row],[LowWLBFlag]]*4+HR[[#This Row],[LowSalaryFlag]]*3+HR[[#This Row],[LowEnviFlag]]*4+HR[[#This Row],[LowProFlag]]*1)</f>
        <v>3</v>
      </c>
      <c r="E298">
        <f>HR_Data[[#This Row],[OvertimeFlag]] + HR_Data[[#This Row],[LowSatisfactionFlag]] + HR_Data[[#This Row],[LowWorkLifeBalanceFlag]]</f>
        <v>0</v>
      </c>
      <c r="F298" t="s">
        <v>36</v>
      </c>
      <c r="G298">
        <v>230</v>
      </c>
      <c r="H298" t="s">
        <v>45</v>
      </c>
      <c r="I298">
        <v>3</v>
      </c>
      <c r="J298" t="str">
        <f>IF(AND(HR_Data[[#This Row],[Attrition]]="Yes",HR_Data[[#This Row],[YearsAtCompany]]&lt;2),"Yes","No")</f>
        <v>Yes</v>
      </c>
      <c r="K298">
        <v>3</v>
      </c>
      <c r="L298" t="s">
        <v>38</v>
      </c>
      <c r="M298">
        <v>1</v>
      </c>
      <c r="N298">
        <v>405</v>
      </c>
      <c r="P298">
        <v>3</v>
      </c>
      <c r="Q298" t="s">
        <v>46</v>
      </c>
      <c r="R298">
        <v>54</v>
      </c>
      <c r="S298">
        <v>3</v>
      </c>
      <c r="T298">
        <v>1</v>
      </c>
      <c r="U298" t="s">
        <v>50</v>
      </c>
      <c r="V298">
        <v>3</v>
      </c>
      <c r="W298" t="s">
        <v>41</v>
      </c>
      <c r="X298">
        <v>1420</v>
      </c>
      <c r="Y298" t="str">
        <f>IF(AND(HR_Data[[#This Row],[OverTime]]="Yes",HR_Data[[#This Row],[JobSatisfaction]]&lt;=2,HR_Data[[#This Row],[MonthlyIncome]]&lt;AVERAGE(HR_Data[MonthlyIncome])),
"High Risk",
IF(OR(HR_Data[[#This Row],[OverTime]]="Yes",HR_Data[[#This Row],[JobSatisfaction]]&lt;=2),
"Medium Risk",
"Low Risk"))</f>
        <v>Low Risk</v>
      </c>
      <c r="Z298" t="str">
        <f>IF(HR_Data[[#This Row],[MonthlyIncome]]&lt;3000,"Low",IF(HR_Data[[#This Row],[MonthlyIncome]]&lt;7000,"Medium","High"))</f>
        <v>Low</v>
      </c>
      <c r="AA298" s="5">
        <f>IF(HR_Data[[#This Row],[OverTime]]="Yes",1,0)</f>
        <v>0</v>
      </c>
      <c r="AB298" s="5">
        <f>IF(HR_Data[[#This Row],[JobSatisfaction]]&lt;=2,1,0)</f>
        <v>0</v>
      </c>
      <c r="AC298" s="5">
        <f>IF(HR_Data[[#This Row],[WorkLifeBalance]]&lt;=2,1,0)</f>
        <v>0</v>
      </c>
      <c r="AD298" s="5">
        <f>IF(HR_Data[[#This Row],[MonthlyIncome]]&lt;AVERAGE(HR_Data[MonthlyIncome]),1,0)</f>
        <v>1</v>
      </c>
      <c r="AE298">
        <v>25233</v>
      </c>
      <c r="AF298">
        <v>1</v>
      </c>
      <c r="AG298" t="s">
        <v>42</v>
      </c>
      <c r="AH298" t="s">
        <v>43</v>
      </c>
      <c r="AI298">
        <v>13</v>
      </c>
      <c r="AJ298">
        <v>3</v>
      </c>
      <c r="AK298">
        <v>3</v>
      </c>
      <c r="AL298">
        <f>IF(HR_Data[[#This Row],[OverTime]]="Yes",2,0)
+IF(HR_Data[[#This Row],[WorkLifeBalance]]&lt;=2,2,0)
+IF(HR_Data[[#This Row],[MonthlyIncome]]&lt;5000,2,0)
+IF(HR_Data[[#This Row],[JobSatisfaction]]&lt;=2,1,0)
+IF(HR_Data[[#This Row],[EnvironmentSatisfaction]]&lt;=2,1,0)
+IF(HR_Data[[#This Row],[YearsAtCompany]]&lt;2,2,0)</f>
        <v>4</v>
      </c>
      <c r="AM298" t="str">
        <f>IF(HR_Data[[#This Row],[RiskScore2]]&gt;=6,"High",
IF(HR_Data[[#This Row],[RiskScore2]]&gt;=3,"Medium","Low"))</f>
        <v>Medium</v>
      </c>
      <c r="AN298">
        <v>80</v>
      </c>
      <c r="AO298">
        <v>0</v>
      </c>
      <c r="AP298">
        <v>0</v>
      </c>
      <c r="AQ298">
        <v>2</v>
      </c>
      <c r="AR298">
        <v>3</v>
      </c>
      <c r="AS298">
        <v>0</v>
      </c>
      <c r="AT298">
        <v>0</v>
      </c>
      <c r="AU298">
        <v>0</v>
      </c>
      <c r="AV298">
        <v>0</v>
      </c>
    </row>
    <row r="299" spans="1:48">
      <c r="A299">
        <v>35</v>
      </c>
      <c r="B299" t="str">
        <f>IF(HR_Data[[#This Row],[Age]]&lt;25,"&lt;25",
IF(HR_Data[[#This Row],[Age]]&lt;35,"25–34",
IF(HR_Data[[#This Row],[Age]]&lt;45,"35–44",
IF(HR_Data[[#This Row],[Age]]&lt;55,"45–54","55+"))))</f>
        <v>35–44</v>
      </c>
      <c r="C299" t="s">
        <v>43</v>
      </c>
      <c r="D299">
        <f>(HR[[#This Row],[OverTimeFlag]]*3+HR[[#This Row],[LowJobSatisFlag]]*5+HR[[#This Row],[LowWLBFlag]]*4+HR[[#This Row],[LowSalaryFlag]]*3+HR[[#This Row],[LowEnviFlag]]*4+HR[[#This Row],[LowProFlag]]*1)</f>
        <v>10</v>
      </c>
      <c r="E299">
        <f>HR_Data[[#This Row],[OvertimeFlag]] + HR_Data[[#This Row],[LowSatisfactionFlag]] + HR_Data[[#This Row],[LowWorkLifeBalanceFlag]]</f>
        <v>2</v>
      </c>
      <c r="F299" t="s">
        <v>36</v>
      </c>
      <c r="G299">
        <v>1232</v>
      </c>
      <c r="H299" t="s">
        <v>37</v>
      </c>
      <c r="I299">
        <v>16</v>
      </c>
      <c r="J299" t="str">
        <f>IF(AND(HR_Data[[#This Row],[Attrition]]="Yes",HR_Data[[#This Row],[YearsAtCompany]]&lt;2),"Yes","No")</f>
        <v>No</v>
      </c>
      <c r="K299">
        <v>3</v>
      </c>
      <c r="L299" t="s">
        <v>59</v>
      </c>
      <c r="M299">
        <v>1</v>
      </c>
      <c r="N299">
        <v>406</v>
      </c>
      <c r="P299">
        <v>3</v>
      </c>
      <c r="Q299" t="s">
        <v>46</v>
      </c>
      <c r="R299">
        <v>96</v>
      </c>
      <c r="S299">
        <v>3</v>
      </c>
      <c r="T299">
        <v>3</v>
      </c>
      <c r="U299" t="s">
        <v>40</v>
      </c>
      <c r="V299">
        <v>2</v>
      </c>
      <c r="W299" t="s">
        <v>48</v>
      </c>
      <c r="X299">
        <v>8020</v>
      </c>
      <c r="Y299" t="str">
        <f>IF(AND(HR_Data[[#This Row],[OverTime]]="Yes",HR_Data[[#This Row],[JobSatisfaction]]&lt;=2,HR_Data[[#This Row],[MonthlyIncome]]&lt;AVERAGE(HR_Data[MonthlyIncome])),
"High Risk",
IF(OR(HR_Data[[#This Row],[OverTime]]="Yes",HR_Data[[#This Row],[JobSatisfaction]]&lt;=2),
"Medium Risk",
"Low Risk"))</f>
        <v>Medium Risk</v>
      </c>
      <c r="Z299" t="str">
        <f>IF(HR_Data[[#This Row],[MonthlyIncome]]&lt;3000,"Low",IF(HR_Data[[#This Row],[MonthlyIncome]]&lt;7000,"Medium","High"))</f>
        <v>High</v>
      </c>
      <c r="AA299" s="5">
        <f>IF(HR_Data[[#This Row],[OverTime]]="Yes",1,0)</f>
        <v>0</v>
      </c>
      <c r="AB299" s="5">
        <f>IF(HR_Data[[#This Row],[JobSatisfaction]]&lt;=2,1,0)</f>
        <v>1</v>
      </c>
      <c r="AC299" s="5">
        <f>IF(HR_Data[[#This Row],[WorkLifeBalance]]&lt;=2,1,0)</f>
        <v>1</v>
      </c>
      <c r="AD299" s="5">
        <f>IF(HR_Data[[#This Row],[MonthlyIncome]]&lt;AVERAGE(HR_Data[MonthlyIncome]),1,0)</f>
        <v>0</v>
      </c>
      <c r="AE299">
        <v>5100</v>
      </c>
      <c r="AF299">
        <v>0</v>
      </c>
      <c r="AG299" t="s">
        <v>42</v>
      </c>
      <c r="AH299" t="s">
        <v>43</v>
      </c>
      <c r="AI299">
        <v>15</v>
      </c>
      <c r="AJ299">
        <v>3</v>
      </c>
      <c r="AK299">
        <v>3</v>
      </c>
      <c r="AL299">
        <f>IF(HR_Data[[#This Row],[OverTime]]="Yes",2,0)
+IF(HR_Data[[#This Row],[WorkLifeBalance]]&lt;=2,2,0)
+IF(HR_Data[[#This Row],[MonthlyIncome]]&lt;5000,2,0)
+IF(HR_Data[[#This Row],[JobSatisfaction]]&lt;=2,1,0)
+IF(HR_Data[[#This Row],[EnvironmentSatisfaction]]&lt;=2,1,0)
+IF(HR_Data[[#This Row],[YearsAtCompany]]&lt;2,2,0)</f>
        <v>3</v>
      </c>
      <c r="AM299" t="str">
        <f>IF(HR_Data[[#This Row],[RiskScore2]]&gt;=6,"High",
IF(HR_Data[[#This Row],[RiskScore2]]&gt;=3,"Medium","Low"))</f>
        <v>Medium</v>
      </c>
      <c r="AN299">
        <v>80</v>
      </c>
      <c r="AO299">
        <v>2</v>
      </c>
      <c r="AP299">
        <v>12</v>
      </c>
      <c r="AQ299">
        <v>3</v>
      </c>
      <c r="AR299">
        <v>2</v>
      </c>
      <c r="AS299">
        <v>11</v>
      </c>
      <c r="AT299">
        <v>9</v>
      </c>
      <c r="AU299">
        <v>6</v>
      </c>
      <c r="AV299">
        <v>9</v>
      </c>
    </row>
    <row r="300" spans="1:48">
      <c r="A300">
        <v>36</v>
      </c>
      <c r="B300" t="str">
        <f>IF(HR_Data[[#This Row],[Age]]&lt;25,"&lt;25",
IF(HR_Data[[#This Row],[Age]]&lt;35,"25–34",
IF(HR_Data[[#This Row],[Age]]&lt;45,"35–44",
IF(HR_Data[[#This Row],[Age]]&lt;55,"45–54","55+"))))</f>
        <v>35–44</v>
      </c>
      <c r="C300" t="s">
        <v>43</v>
      </c>
      <c r="D300">
        <f>(HR[[#This Row],[OverTimeFlag]]*3+HR[[#This Row],[LowJobSatisFlag]]*5+HR[[#This Row],[LowWLBFlag]]*4+HR[[#This Row],[LowSalaryFlag]]*3+HR[[#This Row],[LowEnviFlag]]*4+HR[[#This Row],[LowProFlag]]*1)</f>
        <v>3</v>
      </c>
      <c r="E300">
        <f>HR_Data[[#This Row],[OvertimeFlag]] + HR_Data[[#This Row],[LowSatisfactionFlag]] + HR_Data[[#This Row],[LowWorkLifeBalanceFlag]]</f>
        <v>0</v>
      </c>
      <c r="F300" t="s">
        <v>44</v>
      </c>
      <c r="G300">
        <v>566</v>
      </c>
      <c r="H300" t="s">
        <v>45</v>
      </c>
      <c r="I300">
        <v>18</v>
      </c>
      <c r="J300" t="str">
        <f>IF(AND(HR_Data[[#This Row],[Attrition]]="Yes",HR_Data[[#This Row],[YearsAtCompany]]&lt;2),"Yes","No")</f>
        <v>No</v>
      </c>
      <c r="K300">
        <v>4</v>
      </c>
      <c r="L300" t="s">
        <v>38</v>
      </c>
      <c r="M300">
        <v>1</v>
      </c>
      <c r="N300">
        <v>407</v>
      </c>
      <c r="P300">
        <v>3</v>
      </c>
      <c r="Q300" t="s">
        <v>46</v>
      </c>
      <c r="R300">
        <v>81</v>
      </c>
      <c r="S300">
        <v>4</v>
      </c>
      <c r="T300">
        <v>1</v>
      </c>
      <c r="U300" t="s">
        <v>50</v>
      </c>
      <c r="V300">
        <v>4</v>
      </c>
      <c r="W300" t="s">
        <v>48</v>
      </c>
      <c r="X300">
        <v>3688</v>
      </c>
      <c r="Y300" t="str">
        <f>IF(AND(HR_Data[[#This Row],[OverTime]]="Yes",HR_Data[[#This Row],[JobSatisfaction]]&lt;=2,HR_Data[[#This Row],[MonthlyIncome]]&lt;AVERAGE(HR_Data[MonthlyIncome])),
"High Risk",
IF(OR(HR_Data[[#This Row],[OverTime]]="Yes",HR_Data[[#This Row],[JobSatisfaction]]&lt;=2),
"Medium Risk",
"Low Risk"))</f>
        <v>Low Risk</v>
      </c>
      <c r="Z300" t="str">
        <f>IF(HR_Data[[#This Row],[MonthlyIncome]]&lt;3000,"Low",IF(HR_Data[[#This Row],[MonthlyIncome]]&lt;7000,"Medium","High"))</f>
        <v>Medium</v>
      </c>
      <c r="AA300" s="5">
        <f>IF(HR_Data[[#This Row],[OverTime]]="Yes",1,0)</f>
        <v>0</v>
      </c>
      <c r="AB300" s="5">
        <f>IF(HR_Data[[#This Row],[JobSatisfaction]]&lt;=2,1,0)</f>
        <v>0</v>
      </c>
      <c r="AC300" s="5">
        <f>IF(HR_Data[[#This Row],[WorkLifeBalance]]&lt;=2,1,0)</f>
        <v>0</v>
      </c>
      <c r="AD300" s="5">
        <f>IF(HR_Data[[#This Row],[MonthlyIncome]]&lt;AVERAGE(HR_Data[MonthlyIncome]),1,0)</f>
        <v>1</v>
      </c>
      <c r="AE300">
        <v>7122</v>
      </c>
      <c r="AF300">
        <v>4</v>
      </c>
      <c r="AG300" t="s">
        <v>42</v>
      </c>
      <c r="AH300" t="s">
        <v>43</v>
      </c>
      <c r="AI300">
        <v>18</v>
      </c>
      <c r="AJ300">
        <v>3</v>
      </c>
      <c r="AK300">
        <v>4</v>
      </c>
      <c r="AL300">
        <f>IF(HR_Data[[#This Row],[OverTime]]="Yes",2,0)
+IF(HR_Data[[#This Row],[WorkLifeBalance]]&lt;=2,2,0)
+IF(HR_Data[[#This Row],[MonthlyIncome]]&lt;5000,2,0)
+IF(HR_Data[[#This Row],[JobSatisfaction]]&lt;=2,1,0)
+IF(HR_Data[[#This Row],[EnvironmentSatisfaction]]&lt;=2,1,0)
+IF(HR_Data[[#This Row],[YearsAtCompany]]&lt;2,2,0)</f>
        <v>4</v>
      </c>
      <c r="AM300" t="str">
        <f>IF(HR_Data[[#This Row],[RiskScore2]]&gt;=6,"High",
IF(HR_Data[[#This Row],[RiskScore2]]&gt;=3,"Medium","Low"))</f>
        <v>Medium</v>
      </c>
      <c r="AN300">
        <v>80</v>
      </c>
      <c r="AO300">
        <v>2</v>
      </c>
      <c r="AP300">
        <v>4</v>
      </c>
      <c r="AQ300">
        <v>2</v>
      </c>
      <c r="AR300">
        <v>3</v>
      </c>
      <c r="AS300">
        <v>1</v>
      </c>
      <c r="AT300">
        <v>0</v>
      </c>
      <c r="AU300">
        <v>0</v>
      </c>
      <c r="AV300">
        <v>0</v>
      </c>
    </row>
    <row r="301" spans="1:48">
      <c r="A301">
        <v>51</v>
      </c>
      <c r="B301" t="str">
        <f>IF(HR_Data[[#This Row],[Age]]&lt;25,"&lt;25",
IF(HR_Data[[#This Row],[Age]]&lt;35,"25–34",
IF(HR_Data[[#This Row],[Age]]&lt;45,"35–44",
IF(HR_Data[[#This Row],[Age]]&lt;55,"45–54","55+"))))</f>
        <v>45–54</v>
      </c>
      <c r="C301" t="s">
        <v>43</v>
      </c>
      <c r="D301">
        <f>(HR[[#This Row],[OverTimeFlag]]*3+HR[[#This Row],[LowJobSatisFlag]]*5+HR[[#This Row],[LowWLBFlag]]*4+HR[[#This Row],[LowSalaryFlag]]*3+HR[[#This Row],[LowEnviFlag]]*4+HR[[#This Row],[LowProFlag]]*1)</f>
        <v>8</v>
      </c>
      <c r="E301">
        <f>HR_Data[[#This Row],[OvertimeFlag]] + HR_Data[[#This Row],[LowSatisfactionFlag]] + HR_Data[[#This Row],[LowWorkLifeBalanceFlag]]</f>
        <v>1</v>
      </c>
      <c r="F301" t="s">
        <v>36</v>
      </c>
      <c r="G301">
        <v>1302</v>
      </c>
      <c r="H301" t="s">
        <v>45</v>
      </c>
      <c r="I301">
        <v>2</v>
      </c>
      <c r="J301" t="str">
        <f>IF(AND(HR_Data[[#This Row],[Attrition]]="Yes",HR_Data[[#This Row],[YearsAtCompany]]&lt;2),"Yes","No")</f>
        <v>No</v>
      </c>
      <c r="K301">
        <v>3</v>
      </c>
      <c r="L301" t="s">
        <v>51</v>
      </c>
      <c r="M301">
        <v>1</v>
      </c>
      <c r="N301">
        <v>408</v>
      </c>
      <c r="P301">
        <v>4</v>
      </c>
      <c r="Q301" t="s">
        <v>46</v>
      </c>
      <c r="R301">
        <v>84</v>
      </c>
      <c r="S301">
        <v>1</v>
      </c>
      <c r="T301">
        <v>2</v>
      </c>
      <c r="U301" t="s">
        <v>53</v>
      </c>
      <c r="V301">
        <v>2</v>
      </c>
      <c r="W301" t="s">
        <v>52</v>
      </c>
      <c r="X301">
        <v>5482</v>
      </c>
      <c r="Y301" t="str">
        <f>IF(AND(HR_Data[[#This Row],[OverTime]]="Yes",HR_Data[[#This Row],[JobSatisfaction]]&lt;=2,HR_Data[[#This Row],[MonthlyIncome]]&lt;AVERAGE(HR_Data[MonthlyIncome])),
"High Risk",
IF(OR(HR_Data[[#This Row],[OverTime]]="Yes",HR_Data[[#This Row],[JobSatisfaction]]&lt;=2),
"Medium Risk",
"Low Risk"))</f>
        <v>Medium Risk</v>
      </c>
      <c r="Z301" t="str">
        <f>IF(HR_Data[[#This Row],[MonthlyIncome]]&lt;3000,"Low",IF(HR_Data[[#This Row],[MonthlyIncome]]&lt;7000,"Medium","High"))</f>
        <v>Medium</v>
      </c>
      <c r="AA301" s="5">
        <f>IF(HR_Data[[#This Row],[OverTime]]="Yes",1,0)</f>
        <v>0</v>
      </c>
      <c r="AB301" s="5">
        <f>IF(HR_Data[[#This Row],[JobSatisfaction]]&lt;=2,1,0)</f>
        <v>1</v>
      </c>
      <c r="AC301" s="5">
        <f>IF(HR_Data[[#This Row],[WorkLifeBalance]]&lt;=2,1,0)</f>
        <v>0</v>
      </c>
      <c r="AD301" s="5">
        <f>IF(HR_Data[[#This Row],[MonthlyIncome]]&lt;AVERAGE(HR_Data[MonthlyIncome]),1,0)</f>
        <v>1</v>
      </c>
      <c r="AE301">
        <v>16321</v>
      </c>
      <c r="AF301">
        <v>5</v>
      </c>
      <c r="AG301" t="s">
        <v>42</v>
      </c>
      <c r="AH301" t="s">
        <v>43</v>
      </c>
      <c r="AI301">
        <v>18</v>
      </c>
      <c r="AJ301">
        <v>3</v>
      </c>
      <c r="AK301">
        <v>4</v>
      </c>
      <c r="AL301">
        <f>IF(HR_Data[[#This Row],[OverTime]]="Yes",2,0)
+IF(HR_Data[[#This Row],[WorkLifeBalance]]&lt;=2,2,0)
+IF(HR_Data[[#This Row],[MonthlyIncome]]&lt;5000,2,0)
+IF(HR_Data[[#This Row],[JobSatisfaction]]&lt;=2,1,0)
+IF(HR_Data[[#This Row],[EnvironmentSatisfaction]]&lt;=2,1,0)
+IF(HR_Data[[#This Row],[YearsAtCompany]]&lt;2,2,0)</f>
        <v>1</v>
      </c>
      <c r="AM301" t="str">
        <f>IF(HR_Data[[#This Row],[RiskScore2]]&gt;=6,"High",
IF(HR_Data[[#This Row],[RiskScore2]]&gt;=3,"Medium","Low"))</f>
        <v>Low</v>
      </c>
      <c r="AN301">
        <v>80</v>
      </c>
      <c r="AO301">
        <v>1</v>
      </c>
      <c r="AP301">
        <v>13</v>
      </c>
      <c r="AQ301">
        <v>3</v>
      </c>
      <c r="AR301">
        <v>3</v>
      </c>
      <c r="AS301">
        <v>4</v>
      </c>
      <c r="AT301">
        <v>1</v>
      </c>
      <c r="AU301">
        <v>1</v>
      </c>
      <c r="AV301">
        <v>2</v>
      </c>
    </row>
    <row r="302" spans="1:48">
      <c r="A302">
        <v>41</v>
      </c>
      <c r="B302" t="str">
        <f>IF(HR_Data[[#This Row],[Age]]&lt;25,"&lt;25",
IF(HR_Data[[#This Row],[Age]]&lt;35,"25–34",
IF(HR_Data[[#This Row],[Age]]&lt;45,"35–44",
IF(HR_Data[[#This Row],[Age]]&lt;55,"45–54","55+"))))</f>
        <v>35–44</v>
      </c>
      <c r="C302" t="s">
        <v>43</v>
      </c>
      <c r="D302">
        <f>(HR[[#This Row],[OverTimeFlag]]*3+HR[[#This Row],[LowJobSatisFlag]]*5+HR[[#This Row],[LowWLBFlag]]*4+HR[[#This Row],[LowSalaryFlag]]*3+HR[[#This Row],[LowEnviFlag]]*4+HR[[#This Row],[LowProFlag]]*1)</f>
        <v>5</v>
      </c>
      <c r="E302">
        <f>HR_Data[[#This Row],[OvertimeFlag]] + HR_Data[[#This Row],[LowSatisfactionFlag]] + HR_Data[[#This Row],[LowWorkLifeBalanceFlag]]</f>
        <v>1</v>
      </c>
      <c r="F302" t="s">
        <v>36</v>
      </c>
      <c r="G302">
        <v>334</v>
      </c>
      <c r="H302" t="s">
        <v>37</v>
      </c>
      <c r="I302">
        <v>2</v>
      </c>
      <c r="J302" t="str">
        <f>IF(AND(HR_Data[[#This Row],[Attrition]]="Yes",HR_Data[[#This Row],[YearsAtCompany]]&lt;2),"Yes","No")</f>
        <v>No</v>
      </c>
      <c r="K302">
        <v>4</v>
      </c>
      <c r="L302" t="s">
        <v>38</v>
      </c>
      <c r="M302">
        <v>1</v>
      </c>
      <c r="N302">
        <v>410</v>
      </c>
      <c r="P302">
        <v>4</v>
      </c>
      <c r="Q302" t="s">
        <v>46</v>
      </c>
      <c r="R302">
        <v>88</v>
      </c>
      <c r="S302">
        <v>3</v>
      </c>
      <c r="T302">
        <v>4</v>
      </c>
      <c r="U302" t="s">
        <v>56</v>
      </c>
      <c r="V302">
        <v>2</v>
      </c>
      <c r="W302" t="s">
        <v>41</v>
      </c>
      <c r="X302">
        <v>16015</v>
      </c>
      <c r="Y302" t="str">
        <f>IF(AND(HR_Data[[#This Row],[OverTime]]="Yes",HR_Data[[#This Row],[JobSatisfaction]]&lt;=2,HR_Data[[#This Row],[MonthlyIncome]]&lt;AVERAGE(HR_Data[MonthlyIncome])),
"High Risk",
IF(OR(HR_Data[[#This Row],[OverTime]]="Yes",HR_Data[[#This Row],[JobSatisfaction]]&lt;=2),
"Medium Risk",
"Low Risk"))</f>
        <v>Medium Risk</v>
      </c>
      <c r="Z302" t="str">
        <f>IF(HR_Data[[#This Row],[MonthlyIncome]]&lt;3000,"Low",IF(HR_Data[[#This Row],[MonthlyIncome]]&lt;7000,"Medium","High"))</f>
        <v>High</v>
      </c>
      <c r="AA302" s="5">
        <f>IF(HR_Data[[#This Row],[OverTime]]="Yes",1,0)</f>
        <v>0</v>
      </c>
      <c r="AB302" s="5">
        <f>IF(HR_Data[[#This Row],[JobSatisfaction]]&lt;=2,1,0)</f>
        <v>1</v>
      </c>
      <c r="AC302" s="5">
        <f>IF(HR_Data[[#This Row],[WorkLifeBalance]]&lt;=2,1,0)</f>
        <v>0</v>
      </c>
      <c r="AD302" s="5">
        <f>IF(HR_Data[[#This Row],[MonthlyIncome]]&lt;AVERAGE(HR_Data[MonthlyIncome]),1,0)</f>
        <v>0</v>
      </c>
      <c r="AE302">
        <v>15896</v>
      </c>
      <c r="AF302">
        <v>1</v>
      </c>
      <c r="AG302" t="s">
        <v>42</v>
      </c>
      <c r="AH302" t="s">
        <v>43</v>
      </c>
      <c r="AI302">
        <v>19</v>
      </c>
      <c r="AJ302">
        <v>3</v>
      </c>
      <c r="AK302">
        <v>2</v>
      </c>
      <c r="AL302">
        <f>IF(HR_Data[[#This Row],[OverTime]]="Yes",2,0)
+IF(HR_Data[[#This Row],[WorkLifeBalance]]&lt;=2,2,0)
+IF(HR_Data[[#This Row],[MonthlyIncome]]&lt;5000,2,0)
+IF(HR_Data[[#This Row],[JobSatisfaction]]&lt;=2,1,0)
+IF(HR_Data[[#This Row],[EnvironmentSatisfaction]]&lt;=2,1,0)
+IF(HR_Data[[#This Row],[YearsAtCompany]]&lt;2,2,0)</f>
        <v>1</v>
      </c>
      <c r="AM302" t="str">
        <f>IF(HR_Data[[#This Row],[RiskScore2]]&gt;=6,"High",
IF(HR_Data[[#This Row],[RiskScore2]]&gt;=3,"Medium","Low"))</f>
        <v>Low</v>
      </c>
      <c r="AN302">
        <v>80</v>
      </c>
      <c r="AO302">
        <v>0</v>
      </c>
      <c r="AP302">
        <v>22</v>
      </c>
      <c r="AQ302">
        <v>2</v>
      </c>
      <c r="AR302">
        <v>3</v>
      </c>
      <c r="AS302">
        <v>22</v>
      </c>
      <c r="AT302">
        <v>10</v>
      </c>
      <c r="AU302">
        <v>0</v>
      </c>
      <c r="AV302">
        <v>4</v>
      </c>
    </row>
    <row r="303" spans="1:48">
      <c r="A303">
        <v>18</v>
      </c>
      <c r="B303" t="str">
        <f>IF(HR_Data[[#This Row],[Age]]&lt;25,"&lt;25",
IF(HR_Data[[#This Row],[Age]]&lt;35,"25–34",
IF(HR_Data[[#This Row],[Age]]&lt;45,"35–44",
IF(HR_Data[[#This Row],[Age]]&lt;55,"45–54","55+"))))</f>
        <v>&lt;25</v>
      </c>
      <c r="C303" t="s">
        <v>43</v>
      </c>
      <c r="D303">
        <f>(HR[[#This Row],[OverTimeFlag]]*3+HR[[#This Row],[LowJobSatisFlag]]*5+HR[[#This Row],[LowWLBFlag]]*4+HR[[#This Row],[LowSalaryFlag]]*3+HR[[#This Row],[LowEnviFlag]]*4+HR[[#This Row],[LowProFlag]]*1)</f>
        <v>3</v>
      </c>
      <c r="E303">
        <f>HR_Data[[#This Row],[OvertimeFlag]] + HR_Data[[#This Row],[LowSatisfactionFlag]] + HR_Data[[#This Row],[LowWorkLifeBalanceFlag]]</f>
        <v>0</v>
      </c>
      <c r="F303" t="s">
        <v>36</v>
      </c>
      <c r="G303">
        <v>812</v>
      </c>
      <c r="H303" t="s">
        <v>37</v>
      </c>
      <c r="I303">
        <v>10</v>
      </c>
      <c r="J303" t="str">
        <f>IF(AND(HR_Data[[#This Row],[Attrition]]="Yes",HR_Data[[#This Row],[YearsAtCompany]]&lt;2),"Yes","No")</f>
        <v>No</v>
      </c>
      <c r="K303">
        <v>3</v>
      </c>
      <c r="L303" t="s">
        <v>51</v>
      </c>
      <c r="M303">
        <v>1</v>
      </c>
      <c r="N303">
        <v>411</v>
      </c>
      <c r="P303">
        <v>4</v>
      </c>
      <c r="Q303" t="s">
        <v>39</v>
      </c>
      <c r="R303">
        <v>69</v>
      </c>
      <c r="S303">
        <v>2</v>
      </c>
      <c r="T303">
        <v>1</v>
      </c>
      <c r="U303" t="s">
        <v>57</v>
      </c>
      <c r="V303">
        <v>3</v>
      </c>
      <c r="W303" t="s">
        <v>41</v>
      </c>
      <c r="X303">
        <v>1200</v>
      </c>
      <c r="Y303" t="str">
        <f>IF(AND(HR_Data[[#This Row],[OverTime]]="Yes",HR_Data[[#This Row],[JobSatisfaction]]&lt;=2,HR_Data[[#This Row],[MonthlyIncome]]&lt;AVERAGE(HR_Data[MonthlyIncome])),
"High Risk",
IF(OR(HR_Data[[#This Row],[OverTime]]="Yes",HR_Data[[#This Row],[JobSatisfaction]]&lt;=2),
"Medium Risk",
"Low Risk"))</f>
        <v>Low Risk</v>
      </c>
      <c r="Z303" t="str">
        <f>IF(HR_Data[[#This Row],[MonthlyIncome]]&lt;3000,"Low",IF(HR_Data[[#This Row],[MonthlyIncome]]&lt;7000,"Medium","High"))</f>
        <v>Low</v>
      </c>
      <c r="AA303" s="5">
        <f>IF(HR_Data[[#This Row],[OverTime]]="Yes",1,0)</f>
        <v>0</v>
      </c>
      <c r="AB303" s="5">
        <f>IF(HR_Data[[#This Row],[JobSatisfaction]]&lt;=2,1,0)</f>
        <v>0</v>
      </c>
      <c r="AC303" s="5">
        <f>IF(HR_Data[[#This Row],[WorkLifeBalance]]&lt;=2,1,0)</f>
        <v>0</v>
      </c>
      <c r="AD303" s="5">
        <f>IF(HR_Data[[#This Row],[MonthlyIncome]]&lt;AVERAGE(HR_Data[MonthlyIncome]),1,0)</f>
        <v>1</v>
      </c>
      <c r="AE303">
        <v>9724</v>
      </c>
      <c r="AF303">
        <v>1</v>
      </c>
      <c r="AG303" t="s">
        <v>42</v>
      </c>
      <c r="AH303" t="s">
        <v>43</v>
      </c>
      <c r="AI303">
        <v>12</v>
      </c>
      <c r="AJ303">
        <v>3</v>
      </c>
      <c r="AK303">
        <v>1</v>
      </c>
      <c r="AL303">
        <f>IF(HR_Data[[#This Row],[OverTime]]="Yes",2,0)
+IF(HR_Data[[#This Row],[WorkLifeBalance]]&lt;=2,2,0)
+IF(HR_Data[[#This Row],[MonthlyIncome]]&lt;5000,2,0)
+IF(HR_Data[[#This Row],[JobSatisfaction]]&lt;=2,1,0)
+IF(HR_Data[[#This Row],[EnvironmentSatisfaction]]&lt;=2,1,0)
+IF(HR_Data[[#This Row],[YearsAtCompany]]&lt;2,2,0)</f>
        <v>4</v>
      </c>
      <c r="AM303" t="str">
        <f>IF(HR_Data[[#This Row],[RiskScore2]]&gt;=6,"High",
IF(HR_Data[[#This Row],[RiskScore2]]&gt;=3,"Medium","Low"))</f>
        <v>Medium</v>
      </c>
      <c r="AN303">
        <v>80</v>
      </c>
      <c r="AO303">
        <v>0</v>
      </c>
      <c r="AP303">
        <v>0</v>
      </c>
      <c r="AQ303">
        <v>2</v>
      </c>
      <c r="AR303">
        <v>3</v>
      </c>
      <c r="AS303">
        <v>0</v>
      </c>
      <c r="AT303">
        <v>0</v>
      </c>
      <c r="AU303">
        <v>0</v>
      </c>
      <c r="AV303">
        <v>0</v>
      </c>
    </row>
    <row r="304" spans="1:48">
      <c r="A304">
        <v>28</v>
      </c>
      <c r="B304" t="str">
        <f>IF(HR_Data[[#This Row],[Age]]&lt;25,"&lt;25",
IF(HR_Data[[#This Row],[Age]]&lt;35,"25–34",
IF(HR_Data[[#This Row],[Age]]&lt;45,"35–44",
IF(HR_Data[[#This Row],[Age]]&lt;55,"45–54","55+"))))</f>
        <v>25–34</v>
      </c>
      <c r="C304" t="s">
        <v>43</v>
      </c>
      <c r="D304">
        <f>(HR[[#This Row],[OverTimeFlag]]*3+HR[[#This Row],[LowJobSatisFlag]]*5+HR[[#This Row],[LowWLBFlag]]*4+HR[[#This Row],[LowSalaryFlag]]*3+HR[[#This Row],[LowEnviFlag]]*4+HR[[#This Row],[LowProFlag]]*1)</f>
        <v>12</v>
      </c>
      <c r="E304">
        <f>HR_Data[[#This Row],[OvertimeFlag]] + HR_Data[[#This Row],[LowSatisfactionFlag]] + HR_Data[[#This Row],[LowWorkLifeBalanceFlag]]</f>
        <v>1</v>
      </c>
      <c r="F304" t="s">
        <v>36</v>
      </c>
      <c r="G304">
        <v>1476</v>
      </c>
      <c r="H304" t="s">
        <v>45</v>
      </c>
      <c r="I304">
        <v>16</v>
      </c>
      <c r="J304" t="str">
        <f>IF(AND(HR_Data[[#This Row],[Attrition]]="Yes",HR_Data[[#This Row],[YearsAtCompany]]&lt;2),"Yes","No")</f>
        <v>No</v>
      </c>
      <c r="K304">
        <v>2</v>
      </c>
      <c r="L304" t="s">
        <v>51</v>
      </c>
      <c r="M304">
        <v>1</v>
      </c>
      <c r="N304">
        <v>412</v>
      </c>
      <c r="P304">
        <v>2</v>
      </c>
      <c r="Q304" t="s">
        <v>46</v>
      </c>
      <c r="R304">
        <v>68</v>
      </c>
      <c r="S304">
        <v>4</v>
      </c>
      <c r="T304">
        <v>2</v>
      </c>
      <c r="U304" t="s">
        <v>54</v>
      </c>
      <c r="V304">
        <v>1</v>
      </c>
      <c r="W304" t="s">
        <v>41</v>
      </c>
      <c r="X304">
        <v>5661</v>
      </c>
      <c r="Y304" t="str">
        <f>IF(AND(HR_Data[[#This Row],[OverTime]]="Yes",HR_Data[[#This Row],[JobSatisfaction]]&lt;=2,HR_Data[[#This Row],[MonthlyIncome]]&lt;AVERAGE(HR_Data[MonthlyIncome])),
"High Risk",
IF(OR(HR_Data[[#This Row],[OverTime]]="Yes",HR_Data[[#This Row],[JobSatisfaction]]&lt;=2),
"Medium Risk",
"Low Risk"))</f>
        <v>Medium Risk</v>
      </c>
      <c r="Z304" t="str">
        <f>IF(HR_Data[[#This Row],[MonthlyIncome]]&lt;3000,"Low",IF(HR_Data[[#This Row],[MonthlyIncome]]&lt;7000,"Medium","High"))</f>
        <v>Medium</v>
      </c>
      <c r="AA304" s="5">
        <f>IF(HR_Data[[#This Row],[OverTime]]="Yes",1,0)</f>
        <v>0</v>
      </c>
      <c r="AB304" s="5">
        <f>IF(HR_Data[[#This Row],[JobSatisfaction]]&lt;=2,1,0)</f>
        <v>1</v>
      </c>
      <c r="AC304" s="5">
        <f>IF(HR_Data[[#This Row],[WorkLifeBalance]]&lt;=2,1,0)</f>
        <v>0</v>
      </c>
      <c r="AD304" s="5">
        <f>IF(HR_Data[[#This Row],[MonthlyIncome]]&lt;AVERAGE(HR_Data[MonthlyIncome]),1,0)</f>
        <v>1</v>
      </c>
      <c r="AE304">
        <v>4824</v>
      </c>
      <c r="AF304">
        <v>0</v>
      </c>
      <c r="AG304" t="s">
        <v>42</v>
      </c>
      <c r="AH304" t="s">
        <v>43</v>
      </c>
      <c r="AI304">
        <v>19</v>
      </c>
      <c r="AJ304">
        <v>3</v>
      </c>
      <c r="AK304">
        <v>3</v>
      </c>
      <c r="AL304">
        <f>IF(HR_Data[[#This Row],[OverTime]]="Yes",2,0)
+IF(HR_Data[[#This Row],[WorkLifeBalance]]&lt;=2,2,0)
+IF(HR_Data[[#This Row],[MonthlyIncome]]&lt;5000,2,0)
+IF(HR_Data[[#This Row],[JobSatisfaction]]&lt;=2,1,0)
+IF(HR_Data[[#This Row],[EnvironmentSatisfaction]]&lt;=2,1,0)
+IF(HR_Data[[#This Row],[YearsAtCompany]]&lt;2,2,0)</f>
        <v>2</v>
      </c>
      <c r="AM304" t="str">
        <f>IF(HR_Data[[#This Row],[RiskScore2]]&gt;=6,"High",
IF(HR_Data[[#This Row],[RiskScore2]]&gt;=3,"Medium","Low"))</f>
        <v>Low</v>
      </c>
      <c r="AN304">
        <v>80</v>
      </c>
      <c r="AO304">
        <v>0</v>
      </c>
      <c r="AP304">
        <v>9</v>
      </c>
      <c r="AQ304">
        <v>2</v>
      </c>
      <c r="AR304">
        <v>3</v>
      </c>
      <c r="AS304">
        <v>8</v>
      </c>
      <c r="AT304">
        <v>3</v>
      </c>
      <c r="AU304">
        <v>0</v>
      </c>
      <c r="AV304">
        <v>7</v>
      </c>
    </row>
    <row r="305" spans="1:48">
      <c r="A305">
        <v>31</v>
      </c>
      <c r="B305" t="str">
        <f>IF(HR_Data[[#This Row],[Age]]&lt;25,"&lt;25",
IF(HR_Data[[#This Row],[Age]]&lt;35,"25–34",
IF(HR_Data[[#This Row],[Age]]&lt;45,"35–44",
IF(HR_Data[[#This Row],[Age]]&lt;55,"45–54","55+"))))</f>
        <v>25–34</v>
      </c>
      <c r="C305" t="s">
        <v>43</v>
      </c>
      <c r="D305">
        <f>(HR[[#This Row],[OverTimeFlag]]*3+HR[[#This Row],[LowJobSatisFlag]]*5+HR[[#This Row],[LowWLBFlag]]*4+HR[[#This Row],[LowSalaryFlag]]*3+HR[[#This Row],[LowEnviFlag]]*4+HR[[#This Row],[LowProFlag]]*1)</f>
        <v>9</v>
      </c>
      <c r="E305">
        <f>HR_Data[[#This Row],[OvertimeFlag]] + HR_Data[[#This Row],[LowSatisfactionFlag]] + HR_Data[[#This Row],[LowWorkLifeBalanceFlag]]</f>
        <v>1</v>
      </c>
      <c r="F305" t="s">
        <v>36</v>
      </c>
      <c r="G305">
        <v>218</v>
      </c>
      <c r="H305" t="s">
        <v>37</v>
      </c>
      <c r="I305">
        <v>7</v>
      </c>
      <c r="J305" t="str">
        <f>IF(AND(HR_Data[[#This Row],[Attrition]]="Yes",HR_Data[[#This Row],[YearsAtCompany]]&lt;2),"Yes","No")</f>
        <v>No</v>
      </c>
      <c r="K305">
        <v>3</v>
      </c>
      <c r="L305" t="s">
        <v>60</v>
      </c>
      <c r="M305">
        <v>1</v>
      </c>
      <c r="N305">
        <v>416</v>
      </c>
      <c r="P305">
        <v>2</v>
      </c>
      <c r="Q305" t="s">
        <v>46</v>
      </c>
      <c r="R305">
        <v>100</v>
      </c>
      <c r="S305">
        <v>4</v>
      </c>
      <c r="T305">
        <v>2</v>
      </c>
      <c r="U305" t="s">
        <v>40</v>
      </c>
      <c r="V305">
        <v>4</v>
      </c>
      <c r="W305" t="s">
        <v>48</v>
      </c>
      <c r="X305">
        <v>6929</v>
      </c>
      <c r="Y305" t="str">
        <f>IF(AND(HR_Data[[#This Row],[OverTime]]="Yes",HR_Data[[#This Row],[JobSatisfaction]]&lt;=2,HR_Data[[#This Row],[MonthlyIncome]]&lt;AVERAGE(HR_Data[MonthlyIncome])),
"High Risk",
IF(OR(HR_Data[[#This Row],[OverTime]]="Yes",HR_Data[[#This Row],[JobSatisfaction]]&lt;=2),
"Medium Risk",
"Low Risk"))</f>
        <v>Low Risk</v>
      </c>
      <c r="Z305" t="str">
        <f>IF(HR_Data[[#This Row],[MonthlyIncome]]&lt;3000,"Low",IF(HR_Data[[#This Row],[MonthlyIncome]]&lt;7000,"Medium","High"))</f>
        <v>Medium</v>
      </c>
      <c r="AA305" s="5">
        <f>IF(HR_Data[[#This Row],[OverTime]]="Yes",1,0)</f>
        <v>0</v>
      </c>
      <c r="AB305" s="5">
        <f>IF(HR_Data[[#This Row],[JobSatisfaction]]&lt;=2,1,0)</f>
        <v>0</v>
      </c>
      <c r="AC305" s="5">
        <f>IF(HR_Data[[#This Row],[WorkLifeBalance]]&lt;=2,1,0)</f>
        <v>1</v>
      </c>
      <c r="AD305" s="5">
        <f>IF(HR_Data[[#This Row],[MonthlyIncome]]&lt;AVERAGE(HR_Data[MonthlyIncome]),1,0)</f>
        <v>0</v>
      </c>
      <c r="AE305">
        <v>12241</v>
      </c>
      <c r="AF305">
        <v>4</v>
      </c>
      <c r="AG305" t="s">
        <v>42</v>
      </c>
      <c r="AH305" t="s">
        <v>43</v>
      </c>
      <c r="AI305">
        <v>11</v>
      </c>
      <c r="AJ305">
        <v>3</v>
      </c>
      <c r="AK305">
        <v>2</v>
      </c>
      <c r="AL305">
        <f>IF(HR_Data[[#This Row],[OverTime]]="Yes",2,0)
+IF(HR_Data[[#This Row],[WorkLifeBalance]]&lt;=2,2,0)
+IF(HR_Data[[#This Row],[MonthlyIncome]]&lt;5000,2,0)
+IF(HR_Data[[#This Row],[JobSatisfaction]]&lt;=2,1,0)
+IF(HR_Data[[#This Row],[EnvironmentSatisfaction]]&lt;=2,1,0)
+IF(HR_Data[[#This Row],[YearsAtCompany]]&lt;2,2,0)</f>
        <v>3</v>
      </c>
      <c r="AM305" t="str">
        <f>IF(HR_Data[[#This Row],[RiskScore2]]&gt;=6,"High",
IF(HR_Data[[#This Row],[RiskScore2]]&gt;=3,"Medium","Low"))</f>
        <v>Medium</v>
      </c>
      <c r="AN305">
        <v>80</v>
      </c>
      <c r="AO305">
        <v>1</v>
      </c>
      <c r="AP305">
        <v>10</v>
      </c>
      <c r="AQ305">
        <v>3</v>
      </c>
      <c r="AR305">
        <v>2</v>
      </c>
      <c r="AS305">
        <v>8</v>
      </c>
      <c r="AT305">
        <v>7</v>
      </c>
      <c r="AU305">
        <v>7</v>
      </c>
      <c r="AV305">
        <v>7</v>
      </c>
    </row>
    <row r="306" spans="1:48">
      <c r="A306">
        <v>39</v>
      </c>
      <c r="B306" t="str">
        <f>IF(HR_Data[[#This Row],[Age]]&lt;25,"&lt;25",
IF(HR_Data[[#This Row],[Age]]&lt;35,"25–34",
IF(HR_Data[[#This Row],[Age]]&lt;45,"35–44",
IF(HR_Data[[#This Row],[Age]]&lt;55,"45–54","55+"))))</f>
        <v>35–44</v>
      </c>
      <c r="C306" t="s">
        <v>43</v>
      </c>
      <c r="D306">
        <f>(HR[[#This Row],[OverTimeFlag]]*3+HR[[#This Row],[LowJobSatisFlag]]*5+HR[[#This Row],[LowWLBFlag]]*4+HR[[#This Row],[LowSalaryFlag]]*3+HR[[#This Row],[LowEnviFlag]]*4+HR[[#This Row],[LowProFlag]]*1)</f>
        <v>4</v>
      </c>
      <c r="E306">
        <f>HR_Data[[#This Row],[OvertimeFlag]] + HR_Data[[#This Row],[LowSatisfactionFlag]] + HR_Data[[#This Row],[LowWorkLifeBalanceFlag]]</f>
        <v>1</v>
      </c>
      <c r="F306" t="s">
        <v>36</v>
      </c>
      <c r="G306">
        <v>1132</v>
      </c>
      <c r="H306" t="s">
        <v>45</v>
      </c>
      <c r="I306">
        <v>1</v>
      </c>
      <c r="J306" t="str">
        <f>IF(AND(HR_Data[[#This Row],[Attrition]]="Yes",HR_Data[[#This Row],[YearsAtCompany]]&lt;2),"Yes","No")</f>
        <v>No</v>
      </c>
      <c r="K306">
        <v>3</v>
      </c>
      <c r="L306" t="s">
        <v>51</v>
      </c>
      <c r="M306">
        <v>1</v>
      </c>
      <c r="N306">
        <v>417</v>
      </c>
      <c r="P306">
        <v>3</v>
      </c>
      <c r="Q306" t="s">
        <v>46</v>
      </c>
      <c r="R306">
        <v>48</v>
      </c>
      <c r="S306">
        <v>4</v>
      </c>
      <c r="T306">
        <v>3</v>
      </c>
      <c r="U306" t="s">
        <v>54</v>
      </c>
      <c r="V306">
        <v>4</v>
      </c>
      <c r="W306" t="s">
        <v>52</v>
      </c>
      <c r="X306">
        <v>9613</v>
      </c>
      <c r="Y306" t="str">
        <f>IF(AND(HR_Data[[#This Row],[OverTime]]="Yes",HR_Data[[#This Row],[JobSatisfaction]]&lt;=2,HR_Data[[#This Row],[MonthlyIncome]]&lt;AVERAGE(HR_Data[MonthlyIncome])),
"High Risk",
IF(OR(HR_Data[[#This Row],[OverTime]]="Yes",HR_Data[[#This Row],[JobSatisfaction]]&lt;=2),
"Medium Risk",
"Low Risk"))</f>
        <v>Low Risk</v>
      </c>
      <c r="Z306" t="str">
        <f>IF(HR_Data[[#This Row],[MonthlyIncome]]&lt;3000,"Low",IF(HR_Data[[#This Row],[MonthlyIncome]]&lt;7000,"Medium","High"))</f>
        <v>High</v>
      </c>
      <c r="AA306" s="5">
        <f>IF(HR_Data[[#This Row],[OverTime]]="Yes",1,0)</f>
        <v>0</v>
      </c>
      <c r="AB306" s="5">
        <f>IF(HR_Data[[#This Row],[JobSatisfaction]]&lt;=2,1,0)</f>
        <v>0</v>
      </c>
      <c r="AC306" s="5">
        <f>IF(HR_Data[[#This Row],[WorkLifeBalance]]&lt;=2,1,0)</f>
        <v>1</v>
      </c>
      <c r="AD306" s="5">
        <f>IF(HR_Data[[#This Row],[MonthlyIncome]]&lt;AVERAGE(HR_Data[MonthlyIncome]),1,0)</f>
        <v>0</v>
      </c>
      <c r="AE306">
        <v>10942</v>
      </c>
      <c r="AF306">
        <v>0</v>
      </c>
      <c r="AG306" t="s">
        <v>42</v>
      </c>
      <c r="AH306" t="s">
        <v>43</v>
      </c>
      <c r="AI306">
        <v>17</v>
      </c>
      <c r="AJ306">
        <v>3</v>
      </c>
      <c r="AK306">
        <v>1</v>
      </c>
      <c r="AL306">
        <f>IF(HR_Data[[#This Row],[OverTime]]="Yes",2,0)
+IF(HR_Data[[#This Row],[WorkLifeBalance]]&lt;=2,2,0)
+IF(HR_Data[[#This Row],[MonthlyIncome]]&lt;5000,2,0)
+IF(HR_Data[[#This Row],[JobSatisfaction]]&lt;=2,1,0)
+IF(HR_Data[[#This Row],[EnvironmentSatisfaction]]&lt;=2,1,0)
+IF(HR_Data[[#This Row],[YearsAtCompany]]&lt;2,2,0)</f>
        <v>2</v>
      </c>
      <c r="AM306" t="str">
        <f>IF(HR_Data[[#This Row],[RiskScore2]]&gt;=6,"High",
IF(HR_Data[[#This Row],[RiskScore2]]&gt;=3,"Medium","Low"))</f>
        <v>Low</v>
      </c>
      <c r="AN306">
        <v>80</v>
      </c>
      <c r="AO306">
        <v>3</v>
      </c>
      <c r="AP306">
        <v>19</v>
      </c>
      <c r="AQ306">
        <v>5</v>
      </c>
      <c r="AR306">
        <v>2</v>
      </c>
      <c r="AS306">
        <v>18</v>
      </c>
      <c r="AT306">
        <v>10</v>
      </c>
      <c r="AU306">
        <v>3</v>
      </c>
      <c r="AV306">
        <v>7</v>
      </c>
    </row>
    <row r="307" spans="1:48">
      <c r="A307">
        <v>36</v>
      </c>
      <c r="B307" t="str">
        <f>IF(HR_Data[[#This Row],[Age]]&lt;25,"&lt;25",
IF(HR_Data[[#This Row],[Age]]&lt;35,"25–34",
IF(HR_Data[[#This Row],[Age]]&lt;45,"35–44",
IF(HR_Data[[#This Row],[Age]]&lt;55,"45–54","55+"))))</f>
        <v>35–44</v>
      </c>
      <c r="C307" t="s">
        <v>43</v>
      </c>
      <c r="D307">
        <f>(HR[[#This Row],[OverTimeFlag]]*3+HR[[#This Row],[LowJobSatisFlag]]*5+HR[[#This Row],[LowWLBFlag]]*4+HR[[#This Row],[LowSalaryFlag]]*3+HR[[#This Row],[LowEnviFlag]]*4+HR[[#This Row],[LowProFlag]]*1)</f>
        <v>12</v>
      </c>
      <c r="E307">
        <f>HR_Data[[#This Row],[OvertimeFlag]] + HR_Data[[#This Row],[LowSatisfactionFlag]] + HR_Data[[#This Row],[LowWorkLifeBalanceFlag]]</f>
        <v>1</v>
      </c>
      <c r="F307" t="s">
        <v>55</v>
      </c>
      <c r="G307">
        <v>1105</v>
      </c>
      <c r="H307" t="s">
        <v>45</v>
      </c>
      <c r="I307">
        <v>24</v>
      </c>
      <c r="J307" t="str">
        <f>IF(AND(HR_Data[[#This Row],[Attrition]]="Yes",HR_Data[[#This Row],[YearsAtCompany]]&lt;2),"Yes","No")</f>
        <v>No</v>
      </c>
      <c r="K307">
        <v>4</v>
      </c>
      <c r="L307" t="s">
        <v>38</v>
      </c>
      <c r="M307">
        <v>1</v>
      </c>
      <c r="N307">
        <v>419</v>
      </c>
      <c r="P307">
        <v>2</v>
      </c>
      <c r="Q307" t="s">
        <v>39</v>
      </c>
      <c r="R307">
        <v>47</v>
      </c>
      <c r="S307">
        <v>3</v>
      </c>
      <c r="T307">
        <v>2</v>
      </c>
      <c r="U307" t="s">
        <v>50</v>
      </c>
      <c r="V307">
        <v>2</v>
      </c>
      <c r="W307" t="s">
        <v>48</v>
      </c>
      <c r="X307">
        <v>5674</v>
      </c>
      <c r="Y307" t="str">
        <f>IF(AND(HR_Data[[#This Row],[OverTime]]="Yes",HR_Data[[#This Row],[JobSatisfaction]]&lt;=2,HR_Data[[#This Row],[MonthlyIncome]]&lt;AVERAGE(HR_Data[MonthlyIncome])),
"High Risk",
IF(OR(HR_Data[[#This Row],[OverTime]]="Yes",HR_Data[[#This Row],[JobSatisfaction]]&lt;=2),
"Medium Risk",
"Low Risk"))</f>
        <v>Medium Risk</v>
      </c>
      <c r="Z307" t="str">
        <f>IF(HR_Data[[#This Row],[MonthlyIncome]]&lt;3000,"Low",IF(HR_Data[[#This Row],[MonthlyIncome]]&lt;7000,"Medium","High"))</f>
        <v>Medium</v>
      </c>
      <c r="AA307" s="5">
        <f>IF(HR_Data[[#This Row],[OverTime]]="Yes",1,0)</f>
        <v>0</v>
      </c>
      <c r="AB307" s="5">
        <f>IF(HR_Data[[#This Row],[JobSatisfaction]]&lt;=2,1,0)</f>
        <v>1</v>
      </c>
      <c r="AC307" s="5">
        <f>IF(HR_Data[[#This Row],[WorkLifeBalance]]&lt;=2,1,0)</f>
        <v>0</v>
      </c>
      <c r="AD307" s="5">
        <f>IF(HR_Data[[#This Row],[MonthlyIncome]]&lt;AVERAGE(HR_Data[MonthlyIncome]),1,0)</f>
        <v>1</v>
      </c>
      <c r="AE307">
        <v>6927</v>
      </c>
      <c r="AF307">
        <v>7</v>
      </c>
      <c r="AG307" t="s">
        <v>42</v>
      </c>
      <c r="AH307" t="s">
        <v>43</v>
      </c>
      <c r="AI307">
        <v>15</v>
      </c>
      <c r="AJ307">
        <v>3</v>
      </c>
      <c r="AK307">
        <v>3</v>
      </c>
      <c r="AL307">
        <f>IF(HR_Data[[#This Row],[OverTime]]="Yes",2,0)
+IF(HR_Data[[#This Row],[WorkLifeBalance]]&lt;=2,2,0)
+IF(HR_Data[[#This Row],[MonthlyIncome]]&lt;5000,2,0)
+IF(HR_Data[[#This Row],[JobSatisfaction]]&lt;=2,1,0)
+IF(HR_Data[[#This Row],[EnvironmentSatisfaction]]&lt;=2,1,0)
+IF(HR_Data[[#This Row],[YearsAtCompany]]&lt;2,2,0)</f>
        <v>2</v>
      </c>
      <c r="AM307" t="str">
        <f>IF(HR_Data[[#This Row],[RiskScore2]]&gt;=6,"High",
IF(HR_Data[[#This Row],[RiskScore2]]&gt;=3,"Medium","Low"))</f>
        <v>Low</v>
      </c>
      <c r="AN307">
        <v>80</v>
      </c>
      <c r="AO307">
        <v>1</v>
      </c>
      <c r="AP307">
        <v>11</v>
      </c>
      <c r="AQ307">
        <v>3</v>
      </c>
      <c r="AR307">
        <v>3</v>
      </c>
      <c r="AS307">
        <v>9</v>
      </c>
      <c r="AT307">
        <v>8</v>
      </c>
      <c r="AU307">
        <v>0</v>
      </c>
      <c r="AV307">
        <v>8</v>
      </c>
    </row>
    <row r="308" spans="1:48">
      <c r="A308">
        <v>32</v>
      </c>
      <c r="B308" t="str">
        <f>IF(HR_Data[[#This Row],[Age]]&lt;25,"&lt;25",
IF(HR_Data[[#This Row],[Age]]&lt;35,"25–34",
IF(HR_Data[[#This Row],[Age]]&lt;45,"35–44",
IF(HR_Data[[#This Row],[Age]]&lt;55,"45–54","55+"))))</f>
        <v>25–34</v>
      </c>
      <c r="C308" t="s">
        <v>43</v>
      </c>
      <c r="D308">
        <f>(HR[[#This Row],[OverTimeFlag]]*3+HR[[#This Row],[LowJobSatisFlag]]*5+HR[[#This Row],[LowWLBFlag]]*4+HR[[#This Row],[LowSalaryFlag]]*3+HR[[#This Row],[LowEnviFlag]]*4+HR[[#This Row],[LowProFlag]]*1)</f>
        <v>7</v>
      </c>
      <c r="E308">
        <f>HR_Data[[#This Row],[OvertimeFlag]] + HR_Data[[#This Row],[LowSatisfactionFlag]] + HR_Data[[#This Row],[LowWorkLifeBalanceFlag]]</f>
        <v>1</v>
      </c>
      <c r="F308" t="s">
        <v>36</v>
      </c>
      <c r="G308">
        <v>906</v>
      </c>
      <c r="H308" t="s">
        <v>37</v>
      </c>
      <c r="I308">
        <v>7</v>
      </c>
      <c r="J308" t="str">
        <f>IF(AND(HR_Data[[#This Row],[Attrition]]="Yes",HR_Data[[#This Row],[YearsAtCompany]]&lt;2),"Yes","No")</f>
        <v>No</v>
      </c>
      <c r="K308">
        <v>3</v>
      </c>
      <c r="L308" t="s">
        <v>38</v>
      </c>
      <c r="M308">
        <v>1</v>
      </c>
      <c r="N308">
        <v>420</v>
      </c>
      <c r="P308">
        <v>4</v>
      </c>
      <c r="Q308" t="s">
        <v>46</v>
      </c>
      <c r="R308">
        <v>91</v>
      </c>
      <c r="S308">
        <v>2</v>
      </c>
      <c r="T308">
        <v>2</v>
      </c>
      <c r="U308" t="s">
        <v>40</v>
      </c>
      <c r="V308">
        <v>3</v>
      </c>
      <c r="W308" t="s">
        <v>48</v>
      </c>
      <c r="X308">
        <v>5484</v>
      </c>
      <c r="Y308" t="str">
        <f>IF(AND(HR_Data[[#This Row],[OverTime]]="Yes",HR_Data[[#This Row],[JobSatisfaction]]&lt;=2,HR_Data[[#This Row],[MonthlyIncome]]&lt;AVERAGE(HR_Data[MonthlyIncome])),
"High Risk",
IF(OR(HR_Data[[#This Row],[OverTime]]="Yes",HR_Data[[#This Row],[JobSatisfaction]]&lt;=2),
"Medium Risk",
"Low Risk"))</f>
        <v>Low Risk</v>
      </c>
      <c r="Z308" t="str">
        <f>IF(HR_Data[[#This Row],[MonthlyIncome]]&lt;3000,"Low",IF(HR_Data[[#This Row],[MonthlyIncome]]&lt;7000,"Medium","High"))</f>
        <v>Medium</v>
      </c>
      <c r="AA308" s="5">
        <f>IF(HR_Data[[#This Row],[OverTime]]="Yes",1,0)</f>
        <v>0</v>
      </c>
      <c r="AB308" s="5">
        <f>IF(HR_Data[[#This Row],[JobSatisfaction]]&lt;=2,1,0)</f>
        <v>0</v>
      </c>
      <c r="AC308" s="5">
        <f>IF(HR_Data[[#This Row],[WorkLifeBalance]]&lt;=2,1,0)</f>
        <v>1</v>
      </c>
      <c r="AD308" s="5">
        <f>IF(HR_Data[[#This Row],[MonthlyIncome]]&lt;AVERAGE(HR_Data[MonthlyIncome]),1,0)</f>
        <v>1</v>
      </c>
      <c r="AE308">
        <v>16985</v>
      </c>
      <c r="AF308">
        <v>1</v>
      </c>
      <c r="AG308" t="s">
        <v>42</v>
      </c>
      <c r="AH308" t="s">
        <v>43</v>
      </c>
      <c r="AI308">
        <v>14</v>
      </c>
      <c r="AJ308">
        <v>3</v>
      </c>
      <c r="AK308">
        <v>3</v>
      </c>
      <c r="AL308">
        <f>IF(HR_Data[[#This Row],[OverTime]]="Yes",2,0)
+IF(HR_Data[[#This Row],[WorkLifeBalance]]&lt;=2,2,0)
+IF(HR_Data[[#This Row],[MonthlyIncome]]&lt;5000,2,0)
+IF(HR_Data[[#This Row],[JobSatisfaction]]&lt;=2,1,0)
+IF(HR_Data[[#This Row],[EnvironmentSatisfaction]]&lt;=2,1,0)
+IF(HR_Data[[#This Row],[YearsAtCompany]]&lt;2,2,0)</f>
        <v>2</v>
      </c>
      <c r="AM308" t="str">
        <f>IF(HR_Data[[#This Row],[RiskScore2]]&gt;=6,"High",
IF(HR_Data[[#This Row],[RiskScore2]]&gt;=3,"Medium","Low"))</f>
        <v>Low</v>
      </c>
      <c r="AN308">
        <v>80</v>
      </c>
      <c r="AO308">
        <v>1</v>
      </c>
      <c r="AP308">
        <v>13</v>
      </c>
      <c r="AQ308">
        <v>3</v>
      </c>
      <c r="AR308">
        <v>2</v>
      </c>
      <c r="AS308">
        <v>13</v>
      </c>
      <c r="AT308">
        <v>8</v>
      </c>
      <c r="AU308">
        <v>4</v>
      </c>
      <c r="AV308">
        <v>8</v>
      </c>
    </row>
    <row r="309" spans="1:48">
      <c r="A309">
        <v>38</v>
      </c>
      <c r="B309" t="str">
        <f>IF(HR_Data[[#This Row],[Age]]&lt;25,"&lt;25",
IF(HR_Data[[#This Row],[Age]]&lt;35,"25–34",
IF(HR_Data[[#This Row],[Age]]&lt;45,"35–44",
IF(HR_Data[[#This Row],[Age]]&lt;55,"45–54","55+"))))</f>
        <v>35–44</v>
      </c>
      <c r="C309" t="s">
        <v>43</v>
      </c>
      <c r="D309">
        <f>(HR[[#This Row],[OverTimeFlag]]*3+HR[[#This Row],[LowJobSatisFlag]]*5+HR[[#This Row],[LowWLBFlag]]*4+HR[[#This Row],[LowSalaryFlag]]*3+HR[[#This Row],[LowEnviFlag]]*4+HR[[#This Row],[LowProFlag]]*1)</f>
        <v>9</v>
      </c>
      <c r="E309">
        <f>HR_Data[[#This Row],[OvertimeFlag]] + HR_Data[[#This Row],[LowSatisfactionFlag]] + HR_Data[[#This Row],[LowWorkLifeBalanceFlag]]</f>
        <v>1</v>
      </c>
      <c r="F309" t="s">
        <v>36</v>
      </c>
      <c r="G309">
        <v>849</v>
      </c>
      <c r="H309" t="s">
        <v>45</v>
      </c>
      <c r="I309">
        <v>25</v>
      </c>
      <c r="J309" t="str">
        <f>IF(AND(HR_Data[[#This Row],[Attrition]]="Yes",HR_Data[[#This Row],[YearsAtCompany]]&lt;2),"Yes","No")</f>
        <v>No</v>
      </c>
      <c r="K309">
        <v>2</v>
      </c>
      <c r="L309" t="s">
        <v>38</v>
      </c>
      <c r="M309">
        <v>1</v>
      </c>
      <c r="N309">
        <v>421</v>
      </c>
      <c r="P309">
        <v>1</v>
      </c>
      <c r="Q309" t="s">
        <v>39</v>
      </c>
      <c r="R309">
        <v>81</v>
      </c>
      <c r="S309">
        <v>2</v>
      </c>
      <c r="T309">
        <v>3</v>
      </c>
      <c r="U309" t="s">
        <v>58</v>
      </c>
      <c r="V309">
        <v>2</v>
      </c>
      <c r="W309" t="s">
        <v>48</v>
      </c>
      <c r="X309">
        <v>12061</v>
      </c>
      <c r="Y309" t="str">
        <f>IF(AND(HR_Data[[#This Row],[OverTime]]="Yes",HR_Data[[#This Row],[JobSatisfaction]]&lt;=2,HR_Data[[#This Row],[MonthlyIncome]]&lt;AVERAGE(HR_Data[MonthlyIncome])),
"High Risk",
IF(OR(HR_Data[[#This Row],[OverTime]]="Yes",HR_Data[[#This Row],[JobSatisfaction]]&lt;=2),
"Medium Risk",
"Low Risk"))</f>
        <v>Medium Risk</v>
      </c>
      <c r="Z309" t="str">
        <f>IF(HR_Data[[#This Row],[MonthlyIncome]]&lt;3000,"Low",IF(HR_Data[[#This Row],[MonthlyIncome]]&lt;7000,"Medium","High"))</f>
        <v>High</v>
      </c>
      <c r="AA309" s="5">
        <f>IF(HR_Data[[#This Row],[OverTime]]="Yes",1,0)</f>
        <v>0</v>
      </c>
      <c r="AB309" s="5">
        <f>IF(HR_Data[[#This Row],[JobSatisfaction]]&lt;=2,1,0)</f>
        <v>1</v>
      </c>
      <c r="AC309" s="5">
        <f>IF(HR_Data[[#This Row],[WorkLifeBalance]]&lt;=2,1,0)</f>
        <v>0</v>
      </c>
      <c r="AD309" s="5">
        <f>IF(HR_Data[[#This Row],[MonthlyIncome]]&lt;AVERAGE(HR_Data[MonthlyIncome]),1,0)</f>
        <v>0</v>
      </c>
      <c r="AE309">
        <v>26707</v>
      </c>
      <c r="AF309">
        <v>3</v>
      </c>
      <c r="AG309" t="s">
        <v>42</v>
      </c>
      <c r="AH309" t="s">
        <v>43</v>
      </c>
      <c r="AI309">
        <v>17</v>
      </c>
      <c r="AJ309">
        <v>3</v>
      </c>
      <c r="AK309">
        <v>3</v>
      </c>
      <c r="AL309">
        <f>IF(HR_Data[[#This Row],[OverTime]]="Yes",2,0)
+IF(HR_Data[[#This Row],[WorkLifeBalance]]&lt;=2,2,0)
+IF(HR_Data[[#This Row],[MonthlyIncome]]&lt;5000,2,0)
+IF(HR_Data[[#This Row],[JobSatisfaction]]&lt;=2,1,0)
+IF(HR_Data[[#This Row],[EnvironmentSatisfaction]]&lt;=2,1,0)
+IF(HR_Data[[#This Row],[YearsAtCompany]]&lt;2,2,0)</f>
        <v>2</v>
      </c>
      <c r="AM309" t="str">
        <f>IF(HR_Data[[#This Row],[RiskScore2]]&gt;=6,"High",
IF(HR_Data[[#This Row],[RiskScore2]]&gt;=3,"Medium","Low"))</f>
        <v>Low</v>
      </c>
      <c r="AN309">
        <v>80</v>
      </c>
      <c r="AO309">
        <v>1</v>
      </c>
      <c r="AP309">
        <v>19</v>
      </c>
      <c r="AQ309">
        <v>2</v>
      </c>
      <c r="AR309">
        <v>3</v>
      </c>
      <c r="AS309">
        <v>10</v>
      </c>
      <c r="AT309">
        <v>8</v>
      </c>
      <c r="AU309">
        <v>0</v>
      </c>
      <c r="AV309">
        <v>1</v>
      </c>
    </row>
    <row r="310" spans="1:48">
      <c r="A310">
        <v>58</v>
      </c>
      <c r="B310" t="str">
        <f>IF(HR_Data[[#This Row],[Age]]&lt;25,"&lt;25",
IF(HR_Data[[#This Row],[Age]]&lt;35,"25–34",
IF(HR_Data[[#This Row],[Age]]&lt;45,"35–44",
IF(HR_Data[[#This Row],[Age]]&lt;55,"45–54","55+"))))</f>
        <v>55+</v>
      </c>
      <c r="C310" t="s">
        <v>43</v>
      </c>
      <c r="D310">
        <f>(HR[[#This Row],[OverTimeFlag]]*3+HR[[#This Row],[LowJobSatisFlag]]*5+HR[[#This Row],[LowWLBFlag]]*4+HR[[#This Row],[LowSalaryFlag]]*3+HR[[#This Row],[LowEnviFlag]]*4+HR[[#This Row],[LowProFlag]]*1)</f>
        <v>6</v>
      </c>
      <c r="E310">
        <f>HR_Data[[#This Row],[OvertimeFlag]] + HR_Data[[#This Row],[LowSatisfactionFlag]] + HR_Data[[#This Row],[LowWorkLifeBalanceFlag]]</f>
        <v>1</v>
      </c>
      <c r="F310" t="s">
        <v>55</v>
      </c>
      <c r="G310">
        <v>390</v>
      </c>
      <c r="H310" t="s">
        <v>45</v>
      </c>
      <c r="I310">
        <v>1</v>
      </c>
      <c r="J310" t="str">
        <f>IF(AND(HR_Data[[#This Row],[Attrition]]="Yes",HR_Data[[#This Row],[YearsAtCompany]]&lt;2),"Yes","No")</f>
        <v>No</v>
      </c>
      <c r="K310">
        <v>4</v>
      </c>
      <c r="L310" t="s">
        <v>38</v>
      </c>
      <c r="M310">
        <v>1</v>
      </c>
      <c r="N310">
        <v>422</v>
      </c>
      <c r="P310">
        <v>4</v>
      </c>
      <c r="Q310" t="s">
        <v>46</v>
      </c>
      <c r="R310">
        <v>32</v>
      </c>
      <c r="S310">
        <v>1</v>
      </c>
      <c r="T310">
        <v>2</v>
      </c>
      <c r="U310" t="s">
        <v>54</v>
      </c>
      <c r="V310">
        <v>3</v>
      </c>
      <c r="W310" t="s">
        <v>52</v>
      </c>
      <c r="X310">
        <v>5660</v>
      </c>
      <c r="Y310" t="str">
        <f>IF(AND(HR_Data[[#This Row],[OverTime]]="Yes",HR_Data[[#This Row],[JobSatisfaction]]&lt;=2,HR_Data[[#This Row],[MonthlyIncome]]&lt;AVERAGE(HR_Data[MonthlyIncome])),
"High Risk",
IF(OR(HR_Data[[#This Row],[OverTime]]="Yes",HR_Data[[#This Row],[JobSatisfaction]]&lt;=2),
"Medium Risk",
"Low Risk"))</f>
        <v>Medium Risk</v>
      </c>
      <c r="Z310" t="str">
        <f>IF(HR_Data[[#This Row],[MonthlyIncome]]&lt;3000,"Low",IF(HR_Data[[#This Row],[MonthlyIncome]]&lt;7000,"Medium","High"))</f>
        <v>Medium</v>
      </c>
      <c r="AA310" s="5">
        <f>IF(HR_Data[[#This Row],[OverTime]]="Yes",1,0)</f>
        <v>1</v>
      </c>
      <c r="AB310" s="5">
        <f>IF(HR_Data[[#This Row],[JobSatisfaction]]&lt;=2,1,0)</f>
        <v>0</v>
      </c>
      <c r="AC310" s="5">
        <f>IF(HR_Data[[#This Row],[WorkLifeBalance]]&lt;=2,1,0)</f>
        <v>0</v>
      </c>
      <c r="AD310" s="5">
        <f>IF(HR_Data[[#This Row],[MonthlyIncome]]&lt;AVERAGE(HR_Data[MonthlyIncome]),1,0)</f>
        <v>1</v>
      </c>
      <c r="AE310">
        <v>17056</v>
      </c>
      <c r="AF310">
        <v>2</v>
      </c>
      <c r="AG310" t="s">
        <v>42</v>
      </c>
      <c r="AH310" t="s">
        <v>35</v>
      </c>
      <c r="AI310">
        <v>13</v>
      </c>
      <c r="AJ310">
        <v>3</v>
      </c>
      <c r="AK310">
        <v>4</v>
      </c>
      <c r="AL310">
        <f>IF(HR_Data[[#This Row],[OverTime]]="Yes",2,0)
+IF(HR_Data[[#This Row],[WorkLifeBalance]]&lt;=2,2,0)
+IF(HR_Data[[#This Row],[MonthlyIncome]]&lt;5000,2,0)
+IF(HR_Data[[#This Row],[JobSatisfaction]]&lt;=2,1,0)
+IF(HR_Data[[#This Row],[EnvironmentSatisfaction]]&lt;=2,1,0)
+IF(HR_Data[[#This Row],[YearsAtCompany]]&lt;2,2,0)</f>
        <v>2</v>
      </c>
      <c r="AM310" t="str">
        <f>IF(HR_Data[[#This Row],[RiskScore2]]&gt;=6,"High",
IF(HR_Data[[#This Row],[RiskScore2]]&gt;=3,"Medium","Low"))</f>
        <v>Low</v>
      </c>
      <c r="AN310">
        <v>80</v>
      </c>
      <c r="AO310">
        <v>1</v>
      </c>
      <c r="AP310">
        <v>12</v>
      </c>
      <c r="AQ310">
        <v>2</v>
      </c>
      <c r="AR310">
        <v>3</v>
      </c>
      <c r="AS310">
        <v>5</v>
      </c>
      <c r="AT310">
        <v>3</v>
      </c>
      <c r="AU310">
        <v>1</v>
      </c>
      <c r="AV310">
        <v>2</v>
      </c>
    </row>
    <row r="311" spans="1:48">
      <c r="A311">
        <v>31</v>
      </c>
      <c r="B311" t="str">
        <f>IF(HR_Data[[#This Row],[Age]]&lt;25,"&lt;25",
IF(HR_Data[[#This Row],[Age]]&lt;35,"25–34",
IF(HR_Data[[#This Row],[Age]]&lt;45,"35–44",
IF(HR_Data[[#This Row],[Age]]&lt;55,"45–54","55+"))))</f>
        <v>25–34</v>
      </c>
      <c r="C311" t="s">
        <v>43</v>
      </c>
      <c r="D311">
        <f>(HR[[#This Row],[OverTimeFlag]]*3+HR[[#This Row],[LowJobSatisFlag]]*5+HR[[#This Row],[LowWLBFlag]]*4+HR[[#This Row],[LowSalaryFlag]]*3+HR[[#This Row],[LowEnviFlag]]*4+HR[[#This Row],[LowProFlag]]*1)</f>
        <v>6</v>
      </c>
      <c r="E311">
        <f>HR_Data[[#This Row],[OvertimeFlag]] + HR_Data[[#This Row],[LowSatisfactionFlag]] + HR_Data[[#This Row],[LowWorkLifeBalanceFlag]]</f>
        <v>1</v>
      </c>
      <c r="F311" t="s">
        <v>36</v>
      </c>
      <c r="G311">
        <v>691</v>
      </c>
      <c r="H311" t="s">
        <v>45</v>
      </c>
      <c r="I311">
        <v>5</v>
      </c>
      <c r="J311" t="str">
        <f>IF(AND(HR_Data[[#This Row],[Attrition]]="Yes",HR_Data[[#This Row],[YearsAtCompany]]&lt;2),"Yes","No")</f>
        <v>No</v>
      </c>
      <c r="K311">
        <v>4</v>
      </c>
      <c r="L311" t="s">
        <v>60</v>
      </c>
      <c r="M311">
        <v>1</v>
      </c>
      <c r="N311">
        <v>423</v>
      </c>
      <c r="P311">
        <v>3</v>
      </c>
      <c r="Q311" t="s">
        <v>46</v>
      </c>
      <c r="R311">
        <v>86</v>
      </c>
      <c r="S311">
        <v>3</v>
      </c>
      <c r="T311">
        <v>1</v>
      </c>
      <c r="U311" t="s">
        <v>47</v>
      </c>
      <c r="V311">
        <v>4</v>
      </c>
      <c r="W311" t="s">
        <v>48</v>
      </c>
      <c r="X311">
        <v>4821</v>
      </c>
      <c r="Y311" t="str">
        <f>IF(AND(HR_Data[[#This Row],[OverTime]]="Yes",HR_Data[[#This Row],[JobSatisfaction]]&lt;=2,HR_Data[[#This Row],[MonthlyIncome]]&lt;AVERAGE(HR_Data[MonthlyIncome])),
"High Risk",
IF(OR(HR_Data[[#This Row],[OverTime]]="Yes",HR_Data[[#This Row],[JobSatisfaction]]&lt;=2),
"Medium Risk",
"Low Risk"))</f>
        <v>Medium Risk</v>
      </c>
      <c r="Z311" t="str">
        <f>IF(HR_Data[[#This Row],[MonthlyIncome]]&lt;3000,"Low",IF(HR_Data[[#This Row],[MonthlyIncome]]&lt;7000,"Medium","High"))</f>
        <v>Medium</v>
      </c>
      <c r="AA311" s="5">
        <f>IF(HR_Data[[#This Row],[OverTime]]="Yes",1,0)</f>
        <v>1</v>
      </c>
      <c r="AB311" s="5">
        <f>IF(HR_Data[[#This Row],[JobSatisfaction]]&lt;=2,1,0)</f>
        <v>0</v>
      </c>
      <c r="AC311" s="5">
        <f>IF(HR_Data[[#This Row],[WorkLifeBalance]]&lt;=2,1,0)</f>
        <v>0</v>
      </c>
      <c r="AD311" s="5">
        <f>IF(HR_Data[[#This Row],[MonthlyIncome]]&lt;AVERAGE(HR_Data[MonthlyIncome]),1,0)</f>
        <v>1</v>
      </c>
      <c r="AE311">
        <v>10077</v>
      </c>
      <c r="AF311">
        <v>0</v>
      </c>
      <c r="AG311" t="s">
        <v>42</v>
      </c>
      <c r="AH311" t="s">
        <v>35</v>
      </c>
      <c r="AI311">
        <v>12</v>
      </c>
      <c r="AJ311">
        <v>3</v>
      </c>
      <c r="AK311">
        <v>3</v>
      </c>
      <c r="AL311">
        <f>IF(HR_Data[[#This Row],[OverTime]]="Yes",2,0)
+IF(HR_Data[[#This Row],[WorkLifeBalance]]&lt;=2,2,0)
+IF(HR_Data[[#This Row],[MonthlyIncome]]&lt;5000,2,0)
+IF(HR_Data[[#This Row],[JobSatisfaction]]&lt;=2,1,0)
+IF(HR_Data[[#This Row],[EnvironmentSatisfaction]]&lt;=2,1,0)
+IF(HR_Data[[#This Row],[YearsAtCompany]]&lt;2,2,0)</f>
        <v>4</v>
      </c>
      <c r="AM311" t="str">
        <f>IF(HR_Data[[#This Row],[RiskScore2]]&gt;=6,"High",
IF(HR_Data[[#This Row],[RiskScore2]]&gt;=3,"Medium","Low"))</f>
        <v>Medium</v>
      </c>
      <c r="AN311">
        <v>80</v>
      </c>
      <c r="AO311">
        <v>1</v>
      </c>
      <c r="AP311">
        <v>6</v>
      </c>
      <c r="AQ311">
        <v>4</v>
      </c>
      <c r="AR311">
        <v>3</v>
      </c>
      <c r="AS311">
        <v>5</v>
      </c>
      <c r="AT311">
        <v>2</v>
      </c>
      <c r="AU311">
        <v>0</v>
      </c>
      <c r="AV311">
        <v>3</v>
      </c>
    </row>
    <row r="312" spans="1:48">
      <c r="A312">
        <v>31</v>
      </c>
      <c r="B312" t="str">
        <f>IF(HR_Data[[#This Row],[Age]]&lt;25,"&lt;25",
IF(HR_Data[[#This Row],[Age]]&lt;35,"25–34",
IF(HR_Data[[#This Row],[Age]]&lt;45,"35–44",
IF(HR_Data[[#This Row],[Age]]&lt;55,"45–54","55+"))))</f>
        <v>25–34</v>
      </c>
      <c r="C312" t="s">
        <v>43</v>
      </c>
      <c r="D312">
        <f>(HR[[#This Row],[OverTimeFlag]]*3+HR[[#This Row],[LowJobSatisFlag]]*5+HR[[#This Row],[LowWLBFlag]]*4+HR[[#This Row],[LowSalaryFlag]]*3+HR[[#This Row],[LowEnviFlag]]*4+HR[[#This Row],[LowProFlag]]*1)</f>
        <v>12</v>
      </c>
      <c r="E312">
        <f>HR_Data[[#This Row],[OvertimeFlag]] + HR_Data[[#This Row],[LowSatisfactionFlag]] + HR_Data[[#This Row],[LowWorkLifeBalanceFlag]]</f>
        <v>1</v>
      </c>
      <c r="F312" t="s">
        <v>36</v>
      </c>
      <c r="G312">
        <v>106</v>
      </c>
      <c r="H312" t="s">
        <v>61</v>
      </c>
      <c r="I312">
        <v>2</v>
      </c>
      <c r="J312" t="str">
        <f>IF(AND(HR_Data[[#This Row],[Attrition]]="Yes",HR_Data[[#This Row],[YearsAtCompany]]&lt;2),"Yes","No")</f>
        <v>No</v>
      </c>
      <c r="K312">
        <v>3</v>
      </c>
      <c r="L312" t="s">
        <v>61</v>
      </c>
      <c r="M312">
        <v>1</v>
      </c>
      <c r="N312">
        <v>424</v>
      </c>
      <c r="P312">
        <v>1</v>
      </c>
      <c r="Q312" t="s">
        <v>46</v>
      </c>
      <c r="R312">
        <v>62</v>
      </c>
      <c r="S312">
        <v>2</v>
      </c>
      <c r="T312">
        <v>2</v>
      </c>
      <c r="U312" t="s">
        <v>61</v>
      </c>
      <c r="V312">
        <v>1</v>
      </c>
      <c r="W312" t="s">
        <v>48</v>
      </c>
      <c r="X312">
        <v>6410</v>
      </c>
      <c r="Y312" t="str">
        <f>IF(AND(HR_Data[[#This Row],[OverTime]]="Yes",HR_Data[[#This Row],[JobSatisfaction]]&lt;=2,HR_Data[[#This Row],[MonthlyIncome]]&lt;AVERAGE(HR_Data[MonthlyIncome])),
"High Risk",
IF(OR(HR_Data[[#This Row],[OverTime]]="Yes",HR_Data[[#This Row],[JobSatisfaction]]&lt;=2),
"Medium Risk",
"Low Risk"))</f>
        <v>Medium Risk</v>
      </c>
      <c r="Z312" t="str">
        <f>IF(HR_Data[[#This Row],[MonthlyIncome]]&lt;3000,"Low",IF(HR_Data[[#This Row],[MonthlyIncome]]&lt;7000,"Medium","High"))</f>
        <v>Medium</v>
      </c>
      <c r="AA312" s="5">
        <f>IF(HR_Data[[#This Row],[OverTime]]="Yes",1,0)</f>
        <v>0</v>
      </c>
      <c r="AB312" s="5">
        <f>IF(HR_Data[[#This Row],[JobSatisfaction]]&lt;=2,1,0)</f>
        <v>1</v>
      </c>
      <c r="AC312" s="5">
        <f>IF(HR_Data[[#This Row],[WorkLifeBalance]]&lt;=2,1,0)</f>
        <v>0</v>
      </c>
      <c r="AD312" s="5">
        <f>IF(HR_Data[[#This Row],[MonthlyIncome]]&lt;AVERAGE(HR_Data[MonthlyIncome]),1,0)</f>
        <v>1</v>
      </c>
      <c r="AE312">
        <v>17822</v>
      </c>
      <c r="AF312">
        <v>3</v>
      </c>
      <c r="AG312" t="s">
        <v>42</v>
      </c>
      <c r="AH312" t="s">
        <v>43</v>
      </c>
      <c r="AI312">
        <v>12</v>
      </c>
      <c r="AJ312">
        <v>3</v>
      </c>
      <c r="AK312">
        <v>4</v>
      </c>
      <c r="AL312">
        <f>IF(HR_Data[[#This Row],[OverTime]]="Yes",2,0)
+IF(HR_Data[[#This Row],[WorkLifeBalance]]&lt;=2,2,0)
+IF(HR_Data[[#This Row],[MonthlyIncome]]&lt;5000,2,0)
+IF(HR_Data[[#This Row],[JobSatisfaction]]&lt;=2,1,0)
+IF(HR_Data[[#This Row],[EnvironmentSatisfaction]]&lt;=2,1,0)
+IF(HR_Data[[#This Row],[YearsAtCompany]]&lt;2,2,0)</f>
        <v>2</v>
      </c>
      <c r="AM312" t="str">
        <f>IF(HR_Data[[#This Row],[RiskScore2]]&gt;=6,"High",
IF(HR_Data[[#This Row],[RiskScore2]]&gt;=3,"Medium","Low"))</f>
        <v>Low</v>
      </c>
      <c r="AN312">
        <v>80</v>
      </c>
      <c r="AO312">
        <v>0</v>
      </c>
      <c r="AP312">
        <v>9</v>
      </c>
      <c r="AQ312">
        <v>1</v>
      </c>
      <c r="AR312">
        <v>3</v>
      </c>
      <c r="AS312">
        <v>2</v>
      </c>
      <c r="AT312">
        <v>2</v>
      </c>
      <c r="AU312">
        <v>1</v>
      </c>
      <c r="AV312">
        <v>0</v>
      </c>
    </row>
    <row r="313" spans="1:48">
      <c r="A313">
        <v>45</v>
      </c>
      <c r="B313" t="str">
        <f>IF(HR_Data[[#This Row],[Age]]&lt;25,"&lt;25",
IF(HR_Data[[#This Row],[Age]]&lt;35,"25–34",
IF(HR_Data[[#This Row],[Age]]&lt;45,"35–44",
IF(HR_Data[[#This Row],[Age]]&lt;55,"45–54","55+"))))</f>
        <v>45–54</v>
      </c>
      <c r="C313" t="s">
        <v>43</v>
      </c>
      <c r="D313">
        <f>(HR[[#This Row],[OverTimeFlag]]*3+HR[[#This Row],[LowJobSatisFlag]]*5+HR[[#This Row],[LowWLBFlag]]*4+HR[[#This Row],[LowSalaryFlag]]*3+HR[[#This Row],[LowEnviFlag]]*4+HR[[#This Row],[LowProFlag]]*1)</f>
        <v>13</v>
      </c>
      <c r="E313">
        <f>HR_Data[[#This Row],[OvertimeFlag]] + HR_Data[[#This Row],[LowSatisfactionFlag]] + HR_Data[[#This Row],[LowWorkLifeBalanceFlag]]</f>
        <v>1</v>
      </c>
      <c r="F313" t="s">
        <v>44</v>
      </c>
      <c r="G313">
        <v>1249</v>
      </c>
      <c r="H313" t="s">
        <v>45</v>
      </c>
      <c r="I313">
        <v>7</v>
      </c>
      <c r="J313" t="str">
        <f>IF(AND(HR_Data[[#This Row],[Attrition]]="Yes",HR_Data[[#This Row],[YearsAtCompany]]&lt;2),"Yes","No")</f>
        <v>No</v>
      </c>
      <c r="K313">
        <v>3</v>
      </c>
      <c r="L313" t="s">
        <v>38</v>
      </c>
      <c r="M313">
        <v>1</v>
      </c>
      <c r="N313">
        <v>425</v>
      </c>
      <c r="P313">
        <v>1</v>
      </c>
      <c r="Q313" t="s">
        <v>46</v>
      </c>
      <c r="R313">
        <v>97</v>
      </c>
      <c r="S313">
        <v>3</v>
      </c>
      <c r="T313">
        <v>3</v>
      </c>
      <c r="U313" t="s">
        <v>50</v>
      </c>
      <c r="V313">
        <v>1</v>
      </c>
      <c r="W313" t="s">
        <v>52</v>
      </c>
      <c r="X313">
        <v>5210</v>
      </c>
      <c r="Y313" t="str">
        <f>IF(AND(HR_Data[[#This Row],[OverTime]]="Yes",HR_Data[[#This Row],[JobSatisfaction]]&lt;=2,HR_Data[[#This Row],[MonthlyIncome]]&lt;AVERAGE(HR_Data[MonthlyIncome])),
"High Risk",
IF(OR(HR_Data[[#This Row],[OverTime]]="Yes",HR_Data[[#This Row],[JobSatisfaction]]&lt;=2),
"Medium Risk",
"Low Risk"))</f>
        <v>Medium Risk</v>
      </c>
      <c r="Z313" t="str">
        <f>IF(HR_Data[[#This Row],[MonthlyIncome]]&lt;3000,"Low",IF(HR_Data[[#This Row],[MonthlyIncome]]&lt;7000,"Medium","High"))</f>
        <v>Medium</v>
      </c>
      <c r="AA313" s="5">
        <f>IF(HR_Data[[#This Row],[OverTime]]="Yes",1,0)</f>
        <v>0</v>
      </c>
      <c r="AB313" s="5">
        <f>IF(HR_Data[[#This Row],[JobSatisfaction]]&lt;=2,1,0)</f>
        <v>1</v>
      </c>
      <c r="AC313" s="5">
        <f>IF(HR_Data[[#This Row],[WorkLifeBalance]]&lt;=2,1,0)</f>
        <v>0</v>
      </c>
      <c r="AD313" s="5">
        <f>IF(HR_Data[[#This Row],[MonthlyIncome]]&lt;AVERAGE(HR_Data[MonthlyIncome]),1,0)</f>
        <v>1</v>
      </c>
      <c r="AE313">
        <v>20308</v>
      </c>
      <c r="AF313">
        <v>1</v>
      </c>
      <c r="AG313" t="s">
        <v>42</v>
      </c>
      <c r="AH313" t="s">
        <v>43</v>
      </c>
      <c r="AI313">
        <v>18</v>
      </c>
      <c r="AJ313">
        <v>3</v>
      </c>
      <c r="AK313">
        <v>1</v>
      </c>
      <c r="AL313">
        <f>IF(HR_Data[[#This Row],[OverTime]]="Yes",2,0)
+IF(HR_Data[[#This Row],[WorkLifeBalance]]&lt;=2,2,0)
+IF(HR_Data[[#This Row],[MonthlyIncome]]&lt;5000,2,0)
+IF(HR_Data[[#This Row],[JobSatisfaction]]&lt;=2,1,0)
+IF(HR_Data[[#This Row],[EnvironmentSatisfaction]]&lt;=2,1,0)
+IF(HR_Data[[#This Row],[YearsAtCompany]]&lt;2,2,0)</f>
        <v>2</v>
      </c>
      <c r="AM313" t="str">
        <f>IF(HR_Data[[#This Row],[RiskScore2]]&gt;=6,"High",
IF(HR_Data[[#This Row],[RiskScore2]]&gt;=3,"Medium","Low"))</f>
        <v>Low</v>
      </c>
      <c r="AN313">
        <v>80</v>
      </c>
      <c r="AO313">
        <v>1</v>
      </c>
      <c r="AP313">
        <v>24</v>
      </c>
      <c r="AQ313">
        <v>2</v>
      </c>
      <c r="AR313">
        <v>3</v>
      </c>
      <c r="AS313">
        <v>24</v>
      </c>
      <c r="AT313">
        <v>9</v>
      </c>
      <c r="AU313">
        <v>9</v>
      </c>
      <c r="AV313">
        <v>11</v>
      </c>
    </row>
    <row r="314" spans="1:48">
      <c r="A314">
        <v>31</v>
      </c>
      <c r="B314" t="str">
        <f>IF(HR_Data[[#This Row],[Age]]&lt;25,"&lt;25",
IF(HR_Data[[#This Row],[Age]]&lt;35,"25–34",
IF(HR_Data[[#This Row],[Age]]&lt;45,"35–44",
IF(HR_Data[[#This Row],[Age]]&lt;55,"45–54","55+"))))</f>
        <v>25–34</v>
      </c>
      <c r="C314" t="s">
        <v>43</v>
      </c>
      <c r="D314">
        <f>(HR[[#This Row],[OverTimeFlag]]*3+HR[[#This Row],[LowJobSatisFlag]]*5+HR[[#This Row],[LowWLBFlag]]*4+HR[[#This Row],[LowSalaryFlag]]*3+HR[[#This Row],[LowEnviFlag]]*4+HR[[#This Row],[LowProFlag]]*1)</f>
        <v>10</v>
      </c>
      <c r="E314">
        <f>HR_Data[[#This Row],[OvertimeFlag]] + HR_Data[[#This Row],[LowSatisfactionFlag]] + HR_Data[[#This Row],[LowWorkLifeBalanceFlag]]</f>
        <v>2</v>
      </c>
      <c r="F314" t="s">
        <v>36</v>
      </c>
      <c r="G314">
        <v>192</v>
      </c>
      <c r="H314" t="s">
        <v>45</v>
      </c>
      <c r="I314">
        <v>2</v>
      </c>
      <c r="J314" t="str">
        <f>IF(AND(HR_Data[[#This Row],[Attrition]]="Yes",HR_Data[[#This Row],[YearsAtCompany]]&lt;2),"Yes","No")</f>
        <v>No</v>
      </c>
      <c r="K314">
        <v>4</v>
      </c>
      <c r="L314" t="s">
        <v>38</v>
      </c>
      <c r="M314">
        <v>1</v>
      </c>
      <c r="N314">
        <v>426</v>
      </c>
      <c r="P314">
        <v>3</v>
      </c>
      <c r="Q314" t="s">
        <v>46</v>
      </c>
      <c r="R314">
        <v>32</v>
      </c>
      <c r="S314">
        <v>3</v>
      </c>
      <c r="T314">
        <v>1</v>
      </c>
      <c r="U314" t="s">
        <v>47</v>
      </c>
      <c r="V314">
        <v>4</v>
      </c>
      <c r="W314" t="s">
        <v>52</v>
      </c>
      <c r="X314">
        <v>2695</v>
      </c>
      <c r="Y314" t="str">
        <f>IF(AND(HR_Data[[#This Row],[OverTime]]="Yes",HR_Data[[#This Row],[JobSatisfaction]]&lt;=2,HR_Data[[#This Row],[MonthlyIncome]]&lt;AVERAGE(HR_Data[MonthlyIncome])),
"High Risk",
IF(OR(HR_Data[[#This Row],[OverTime]]="Yes",HR_Data[[#This Row],[JobSatisfaction]]&lt;=2),
"Medium Risk",
"Low Risk"))</f>
        <v>Medium Risk</v>
      </c>
      <c r="Z314" t="str">
        <f>IF(HR_Data[[#This Row],[MonthlyIncome]]&lt;3000,"Low",IF(HR_Data[[#This Row],[MonthlyIncome]]&lt;7000,"Medium","High"))</f>
        <v>Low</v>
      </c>
      <c r="AA314" s="5">
        <f>IF(HR_Data[[#This Row],[OverTime]]="Yes",1,0)</f>
        <v>1</v>
      </c>
      <c r="AB314" s="5">
        <f>IF(HR_Data[[#This Row],[JobSatisfaction]]&lt;=2,1,0)</f>
        <v>0</v>
      </c>
      <c r="AC314" s="5">
        <f>IF(HR_Data[[#This Row],[WorkLifeBalance]]&lt;=2,1,0)</f>
        <v>1</v>
      </c>
      <c r="AD314" s="5">
        <f>IF(HR_Data[[#This Row],[MonthlyIncome]]&lt;AVERAGE(HR_Data[MonthlyIncome]),1,0)</f>
        <v>1</v>
      </c>
      <c r="AE314">
        <v>7747</v>
      </c>
      <c r="AF314">
        <v>0</v>
      </c>
      <c r="AG314" t="s">
        <v>42</v>
      </c>
      <c r="AH314" t="s">
        <v>35</v>
      </c>
      <c r="AI314">
        <v>18</v>
      </c>
      <c r="AJ314">
        <v>3</v>
      </c>
      <c r="AK314">
        <v>2</v>
      </c>
      <c r="AL314">
        <f>IF(HR_Data[[#This Row],[OverTime]]="Yes",2,0)
+IF(HR_Data[[#This Row],[WorkLifeBalance]]&lt;=2,2,0)
+IF(HR_Data[[#This Row],[MonthlyIncome]]&lt;5000,2,0)
+IF(HR_Data[[#This Row],[JobSatisfaction]]&lt;=2,1,0)
+IF(HR_Data[[#This Row],[EnvironmentSatisfaction]]&lt;=2,1,0)
+IF(HR_Data[[#This Row],[YearsAtCompany]]&lt;2,2,0)</f>
        <v>6</v>
      </c>
      <c r="AM314" t="str">
        <f>IF(HR_Data[[#This Row],[RiskScore2]]&gt;=6,"High",
IF(HR_Data[[#This Row],[RiskScore2]]&gt;=3,"Medium","Low"))</f>
        <v>High</v>
      </c>
      <c r="AN314">
        <v>80</v>
      </c>
      <c r="AO314">
        <v>1</v>
      </c>
      <c r="AP314">
        <v>3</v>
      </c>
      <c r="AQ314">
        <v>2</v>
      </c>
      <c r="AR314">
        <v>1</v>
      </c>
      <c r="AS314">
        <v>2</v>
      </c>
      <c r="AT314">
        <v>2</v>
      </c>
      <c r="AU314">
        <v>2</v>
      </c>
      <c r="AV314">
        <v>2</v>
      </c>
    </row>
    <row r="315" spans="1:48">
      <c r="A315">
        <v>33</v>
      </c>
      <c r="B315" t="str">
        <f>IF(HR_Data[[#This Row],[Age]]&lt;25,"&lt;25",
IF(HR_Data[[#This Row],[Age]]&lt;35,"25–34",
IF(HR_Data[[#This Row],[Age]]&lt;45,"35–44",
IF(HR_Data[[#This Row],[Age]]&lt;55,"45–54","55+"))))</f>
        <v>25–34</v>
      </c>
      <c r="C315" t="s">
        <v>43</v>
      </c>
      <c r="D315">
        <f>(HR[[#This Row],[OverTimeFlag]]*3+HR[[#This Row],[LowJobSatisFlag]]*5+HR[[#This Row],[LowWLBFlag]]*4+HR[[#This Row],[LowSalaryFlag]]*3+HR[[#This Row],[LowEnviFlag]]*4+HR[[#This Row],[LowProFlag]]*1)</f>
        <v>6</v>
      </c>
      <c r="E315">
        <f>HR_Data[[#This Row],[OvertimeFlag]] + HR_Data[[#This Row],[LowSatisfactionFlag]] + HR_Data[[#This Row],[LowWorkLifeBalanceFlag]]</f>
        <v>1</v>
      </c>
      <c r="F315" t="s">
        <v>44</v>
      </c>
      <c r="G315">
        <v>553</v>
      </c>
      <c r="H315" t="s">
        <v>45</v>
      </c>
      <c r="I315">
        <v>5</v>
      </c>
      <c r="J315" t="str">
        <f>IF(AND(HR_Data[[#This Row],[Attrition]]="Yes",HR_Data[[#This Row],[YearsAtCompany]]&lt;2),"Yes","No")</f>
        <v>No</v>
      </c>
      <c r="K315">
        <v>4</v>
      </c>
      <c r="L315" t="s">
        <v>38</v>
      </c>
      <c r="M315">
        <v>1</v>
      </c>
      <c r="N315">
        <v>428</v>
      </c>
      <c r="P315">
        <v>4</v>
      </c>
      <c r="Q315" t="s">
        <v>39</v>
      </c>
      <c r="R315">
        <v>74</v>
      </c>
      <c r="S315">
        <v>3</v>
      </c>
      <c r="T315">
        <v>3</v>
      </c>
      <c r="U315" t="s">
        <v>56</v>
      </c>
      <c r="V315">
        <v>2</v>
      </c>
      <c r="W315" t="s">
        <v>48</v>
      </c>
      <c r="X315">
        <v>11878</v>
      </c>
      <c r="Y315" t="str">
        <f>IF(AND(HR_Data[[#This Row],[OverTime]]="Yes",HR_Data[[#This Row],[JobSatisfaction]]&lt;=2,HR_Data[[#This Row],[MonthlyIncome]]&lt;AVERAGE(HR_Data[MonthlyIncome])),
"High Risk",
IF(OR(HR_Data[[#This Row],[OverTime]]="Yes",HR_Data[[#This Row],[JobSatisfaction]]&lt;=2),
"Medium Risk",
"Low Risk"))</f>
        <v>Medium Risk</v>
      </c>
      <c r="Z315" t="str">
        <f>IF(HR_Data[[#This Row],[MonthlyIncome]]&lt;3000,"Low",IF(HR_Data[[#This Row],[MonthlyIncome]]&lt;7000,"Medium","High"))</f>
        <v>High</v>
      </c>
      <c r="AA315" s="5">
        <f>IF(HR_Data[[#This Row],[OverTime]]="Yes",1,0)</f>
        <v>0</v>
      </c>
      <c r="AB315" s="5">
        <f>IF(HR_Data[[#This Row],[JobSatisfaction]]&lt;=2,1,0)</f>
        <v>1</v>
      </c>
      <c r="AC315" s="5">
        <f>IF(HR_Data[[#This Row],[WorkLifeBalance]]&lt;=2,1,0)</f>
        <v>0</v>
      </c>
      <c r="AD315" s="5">
        <f>IF(HR_Data[[#This Row],[MonthlyIncome]]&lt;AVERAGE(HR_Data[MonthlyIncome]),1,0)</f>
        <v>0</v>
      </c>
      <c r="AE315">
        <v>23364</v>
      </c>
      <c r="AF315">
        <v>6</v>
      </c>
      <c r="AG315" t="s">
        <v>42</v>
      </c>
      <c r="AH315" t="s">
        <v>43</v>
      </c>
      <c r="AI315">
        <v>11</v>
      </c>
      <c r="AJ315">
        <v>3</v>
      </c>
      <c r="AK315">
        <v>2</v>
      </c>
      <c r="AL315">
        <f>IF(HR_Data[[#This Row],[OverTime]]="Yes",2,0)
+IF(HR_Data[[#This Row],[WorkLifeBalance]]&lt;=2,2,0)
+IF(HR_Data[[#This Row],[MonthlyIncome]]&lt;5000,2,0)
+IF(HR_Data[[#This Row],[JobSatisfaction]]&lt;=2,1,0)
+IF(HR_Data[[#This Row],[EnvironmentSatisfaction]]&lt;=2,1,0)
+IF(HR_Data[[#This Row],[YearsAtCompany]]&lt;2,2,0)</f>
        <v>1</v>
      </c>
      <c r="AM315" t="str">
        <f>IF(HR_Data[[#This Row],[RiskScore2]]&gt;=6,"High",
IF(HR_Data[[#This Row],[RiskScore2]]&gt;=3,"Medium","Low"))</f>
        <v>Low</v>
      </c>
      <c r="AN315">
        <v>80</v>
      </c>
      <c r="AO315">
        <v>2</v>
      </c>
      <c r="AP315">
        <v>12</v>
      </c>
      <c r="AQ315">
        <v>2</v>
      </c>
      <c r="AR315">
        <v>3</v>
      </c>
      <c r="AS315">
        <v>10</v>
      </c>
      <c r="AT315">
        <v>6</v>
      </c>
      <c r="AU315">
        <v>8</v>
      </c>
      <c r="AV315">
        <v>8</v>
      </c>
    </row>
    <row r="316" spans="1:48">
      <c r="A316">
        <v>39</v>
      </c>
      <c r="B316" t="str">
        <f>IF(HR_Data[[#This Row],[Age]]&lt;25,"&lt;25",
IF(HR_Data[[#This Row],[Age]]&lt;35,"25–34",
IF(HR_Data[[#This Row],[Age]]&lt;45,"35–44",
IF(HR_Data[[#This Row],[Age]]&lt;55,"45–54","55+"))))</f>
        <v>35–44</v>
      </c>
      <c r="C316" t="s">
        <v>43</v>
      </c>
      <c r="D316">
        <f>(HR[[#This Row],[OverTimeFlag]]*3+HR[[#This Row],[LowJobSatisFlag]]*5+HR[[#This Row],[LowWLBFlag]]*4+HR[[#This Row],[LowSalaryFlag]]*3+HR[[#This Row],[LowEnviFlag]]*4+HR[[#This Row],[LowProFlag]]*1)</f>
        <v>9</v>
      </c>
      <c r="E316">
        <f>HR_Data[[#This Row],[OvertimeFlag]] + HR_Data[[#This Row],[LowSatisfactionFlag]] + HR_Data[[#This Row],[LowWorkLifeBalanceFlag]]</f>
        <v>2</v>
      </c>
      <c r="F316" t="s">
        <v>36</v>
      </c>
      <c r="G316">
        <v>117</v>
      </c>
      <c r="H316" t="s">
        <v>45</v>
      </c>
      <c r="I316">
        <v>10</v>
      </c>
      <c r="J316" t="str">
        <f>IF(AND(HR_Data[[#This Row],[Attrition]]="Yes",HR_Data[[#This Row],[YearsAtCompany]]&lt;2),"Yes","No")</f>
        <v>No</v>
      </c>
      <c r="K316">
        <v>1</v>
      </c>
      <c r="L316" t="s">
        <v>51</v>
      </c>
      <c r="M316">
        <v>1</v>
      </c>
      <c r="N316">
        <v>429</v>
      </c>
      <c r="P316">
        <v>3</v>
      </c>
      <c r="Q316" t="s">
        <v>46</v>
      </c>
      <c r="R316">
        <v>99</v>
      </c>
      <c r="S316">
        <v>3</v>
      </c>
      <c r="T316">
        <v>4</v>
      </c>
      <c r="U316" t="s">
        <v>56</v>
      </c>
      <c r="V316">
        <v>1</v>
      </c>
      <c r="W316" t="s">
        <v>48</v>
      </c>
      <c r="X316">
        <v>17068</v>
      </c>
      <c r="Y316" t="str">
        <f>IF(AND(HR_Data[[#This Row],[OverTime]]="Yes",HR_Data[[#This Row],[JobSatisfaction]]&lt;=2,HR_Data[[#This Row],[MonthlyIncome]]&lt;AVERAGE(HR_Data[MonthlyIncome])),
"High Risk",
IF(OR(HR_Data[[#This Row],[OverTime]]="Yes",HR_Data[[#This Row],[JobSatisfaction]]&lt;=2),
"Medium Risk",
"Low Risk"))</f>
        <v>Medium Risk</v>
      </c>
      <c r="Z316" t="str">
        <f>IF(HR_Data[[#This Row],[MonthlyIncome]]&lt;3000,"Low",IF(HR_Data[[#This Row],[MonthlyIncome]]&lt;7000,"Medium","High"))</f>
        <v>High</v>
      </c>
      <c r="AA316" s="5">
        <f>IF(HR_Data[[#This Row],[OverTime]]="Yes",1,0)</f>
        <v>1</v>
      </c>
      <c r="AB316" s="5">
        <f>IF(HR_Data[[#This Row],[JobSatisfaction]]&lt;=2,1,0)</f>
        <v>1</v>
      </c>
      <c r="AC316" s="5">
        <f>IF(HR_Data[[#This Row],[WorkLifeBalance]]&lt;=2,1,0)</f>
        <v>0</v>
      </c>
      <c r="AD316" s="5">
        <f>IF(HR_Data[[#This Row],[MonthlyIncome]]&lt;AVERAGE(HR_Data[MonthlyIncome]),1,0)</f>
        <v>0</v>
      </c>
      <c r="AE316">
        <v>5355</v>
      </c>
      <c r="AF316">
        <v>1</v>
      </c>
      <c r="AG316" t="s">
        <v>42</v>
      </c>
      <c r="AH316" t="s">
        <v>35</v>
      </c>
      <c r="AI316">
        <v>14</v>
      </c>
      <c r="AJ316">
        <v>3</v>
      </c>
      <c r="AK316">
        <v>4</v>
      </c>
      <c r="AL316">
        <f>IF(HR_Data[[#This Row],[OverTime]]="Yes",2,0)
+IF(HR_Data[[#This Row],[WorkLifeBalance]]&lt;=2,2,0)
+IF(HR_Data[[#This Row],[MonthlyIncome]]&lt;5000,2,0)
+IF(HR_Data[[#This Row],[JobSatisfaction]]&lt;=2,1,0)
+IF(HR_Data[[#This Row],[EnvironmentSatisfaction]]&lt;=2,1,0)
+IF(HR_Data[[#This Row],[YearsAtCompany]]&lt;2,2,0)</f>
        <v>3</v>
      </c>
      <c r="AM316" t="str">
        <f>IF(HR_Data[[#This Row],[RiskScore2]]&gt;=6,"High",
IF(HR_Data[[#This Row],[RiskScore2]]&gt;=3,"Medium","Low"))</f>
        <v>Medium</v>
      </c>
      <c r="AN316">
        <v>80</v>
      </c>
      <c r="AO316">
        <v>0</v>
      </c>
      <c r="AP316">
        <v>21</v>
      </c>
      <c r="AQ316">
        <v>3</v>
      </c>
      <c r="AR316">
        <v>3</v>
      </c>
      <c r="AS316">
        <v>21</v>
      </c>
      <c r="AT316">
        <v>9</v>
      </c>
      <c r="AU316">
        <v>11</v>
      </c>
      <c r="AV316">
        <v>10</v>
      </c>
    </row>
    <row r="317" spans="1:48">
      <c r="A317">
        <v>43</v>
      </c>
      <c r="B317" t="str">
        <f>IF(HR_Data[[#This Row],[Age]]&lt;25,"&lt;25",
IF(HR_Data[[#This Row],[Age]]&lt;35,"25–34",
IF(HR_Data[[#This Row],[Age]]&lt;45,"35–44",
IF(HR_Data[[#This Row],[Age]]&lt;55,"45–54","55+"))))</f>
        <v>35–44</v>
      </c>
      <c r="C317" t="s">
        <v>43</v>
      </c>
      <c r="D317">
        <f>(HR[[#This Row],[OverTimeFlag]]*3+HR[[#This Row],[LowJobSatisFlag]]*5+HR[[#This Row],[LowWLBFlag]]*4+HR[[#This Row],[LowSalaryFlag]]*3+HR[[#This Row],[LowEnviFlag]]*4+HR[[#This Row],[LowProFlag]]*1)</f>
        <v>3</v>
      </c>
      <c r="E317">
        <f>HR_Data[[#This Row],[OvertimeFlag]] + HR_Data[[#This Row],[LowSatisfactionFlag]] + HR_Data[[#This Row],[LowWorkLifeBalanceFlag]]</f>
        <v>0</v>
      </c>
      <c r="F317" t="s">
        <v>44</v>
      </c>
      <c r="G317">
        <v>185</v>
      </c>
      <c r="H317" t="s">
        <v>45</v>
      </c>
      <c r="I317">
        <v>10</v>
      </c>
      <c r="J317" t="str">
        <f>IF(AND(HR_Data[[#This Row],[Attrition]]="Yes",HR_Data[[#This Row],[YearsAtCompany]]&lt;2),"Yes","No")</f>
        <v>No</v>
      </c>
      <c r="K317">
        <v>4</v>
      </c>
      <c r="L317" t="s">
        <v>38</v>
      </c>
      <c r="M317">
        <v>1</v>
      </c>
      <c r="N317">
        <v>430</v>
      </c>
      <c r="P317">
        <v>3</v>
      </c>
      <c r="Q317" t="s">
        <v>39</v>
      </c>
      <c r="R317">
        <v>33</v>
      </c>
      <c r="S317">
        <v>3</v>
      </c>
      <c r="T317">
        <v>1</v>
      </c>
      <c r="U317" t="s">
        <v>50</v>
      </c>
      <c r="V317">
        <v>4</v>
      </c>
      <c r="W317" t="s">
        <v>41</v>
      </c>
      <c r="X317">
        <v>2455</v>
      </c>
      <c r="Y317" t="str">
        <f>IF(AND(HR_Data[[#This Row],[OverTime]]="Yes",HR_Data[[#This Row],[JobSatisfaction]]&lt;=2,HR_Data[[#This Row],[MonthlyIncome]]&lt;AVERAGE(HR_Data[MonthlyIncome])),
"High Risk",
IF(OR(HR_Data[[#This Row],[OverTime]]="Yes",HR_Data[[#This Row],[JobSatisfaction]]&lt;=2),
"Medium Risk",
"Low Risk"))</f>
        <v>Low Risk</v>
      </c>
      <c r="Z317" t="str">
        <f>IF(HR_Data[[#This Row],[MonthlyIncome]]&lt;3000,"Low",IF(HR_Data[[#This Row],[MonthlyIncome]]&lt;7000,"Medium","High"))</f>
        <v>Low</v>
      </c>
      <c r="AA317" s="5">
        <f>IF(HR_Data[[#This Row],[OverTime]]="Yes",1,0)</f>
        <v>0</v>
      </c>
      <c r="AB317" s="5">
        <f>IF(HR_Data[[#This Row],[JobSatisfaction]]&lt;=2,1,0)</f>
        <v>0</v>
      </c>
      <c r="AC317" s="5">
        <f>IF(HR_Data[[#This Row],[WorkLifeBalance]]&lt;=2,1,0)</f>
        <v>0</v>
      </c>
      <c r="AD317" s="5">
        <f>IF(HR_Data[[#This Row],[MonthlyIncome]]&lt;AVERAGE(HR_Data[MonthlyIncome]),1,0)</f>
        <v>1</v>
      </c>
      <c r="AE317">
        <v>10675</v>
      </c>
      <c r="AF317">
        <v>0</v>
      </c>
      <c r="AG317" t="s">
        <v>42</v>
      </c>
      <c r="AH317" t="s">
        <v>43</v>
      </c>
      <c r="AI317">
        <v>19</v>
      </c>
      <c r="AJ317">
        <v>3</v>
      </c>
      <c r="AK317">
        <v>1</v>
      </c>
      <c r="AL317">
        <f>IF(HR_Data[[#This Row],[OverTime]]="Yes",2,0)
+IF(HR_Data[[#This Row],[WorkLifeBalance]]&lt;=2,2,0)
+IF(HR_Data[[#This Row],[MonthlyIncome]]&lt;5000,2,0)
+IF(HR_Data[[#This Row],[JobSatisfaction]]&lt;=2,1,0)
+IF(HR_Data[[#This Row],[EnvironmentSatisfaction]]&lt;=2,1,0)
+IF(HR_Data[[#This Row],[YearsAtCompany]]&lt;2,2,0)</f>
        <v>2</v>
      </c>
      <c r="AM317" t="str">
        <f>IF(HR_Data[[#This Row],[RiskScore2]]&gt;=6,"High",
IF(HR_Data[[#This Row],[RiskScore2]]&gt;=3,"Medium","Low"))</f>
        <v>Low</v>
      </c>
      <c r="AN317">
        <v>80</v>
      </c>
      <c r="AO317">
        <v>0</v>
      </c>
      <c r="AP317">
        <v>9</v>
      </c>
      <c r="AQ317">
        <v>5</v>
      </c>
      <c r="AR317">
        <v>3</v>
      </c>
      <c r="AS317">
        <v>8</v>
      </c>
      <c r="AT317">
        <v>7</v>
      </c>
      <c r="AU317">
        <v>1</v>
      </c>
      <c r="AV317">
        <v>7</v>
      </c>
    </row>
    <row r="318" spans="1:48">
      <c r="A318">
        <v>49</v>
      </c>
      <c r="B318" t="str">
        <f>IF(HR_Data[[#This Row],[Age]]&lt;25,"&lt;25",
IF(HR_Data[[#This Row],[Age]]&lt;35,"25–34",
IF(HR_Data[[#This Row],[Age]]&lt;45,"35–44",
IF(HR_Data[[#This Row],[Age]]&lt;55,"45–54","55+"))))</f>
        <v>45–54</v>
      </c>
      <c r="C318" t="s">
        <v>43</v>
      </c>
      <c r="D318">
        <f>(HR[[#This Row],[OverTimeFlag]]*3+HR[[#This Row],[LowJobSatisFlag]]*5+HR[[#This Row],[LowWLBFlag]]*4+HR[[#This Row],[LowSalaryFlag]]*3+HR[[#This Row],[LowEnviFlag]]*4+HR[[#This Row],[LowProFlag]]*1)</f>
        <v>3</v>
      </c>
      <c r="E318">
        <f>HR_Data[[#This Row],[OvertimeFlag]] + HR_Data[[#This Row],[LowSatisfactionFlag]] + HR_Data[[#This Row],[LowWorkLifeBalanceFlag]]</f>
        <v>1</v>
      </c>
      <c r="F318" t="s">
        <v>36</v>
      </c>
      <c r="G318">
        <v>1091</v>
      </c>
      <c r="H318" t="s">
        <v>45</v>
      </c>
      <c r="I318">
        <v>1</v>
      </c>
      <c r="J318" t="str">
        <f>IF(AND(HR_Data[[#This Row],[Attrition]]="Yes",HR_Data[[#This Row],[YearsAtCompany]]&lt;2),"Yes","No")</f>
        <v>No</v>
      </c>
      <c r="K318">
        <v>2</v>
      </c>
      <c r="L318" t="s">
        <v>60</v>
      </c>
      <c r="M318">
        <v>1</v>
      </c>
      <c r="N318">
        <v>431</v>
      </c>
      <c r="P318">
        <v>3</v>
      </c>
      <c r="Q318" t="s">
        <v>39</v>
      </c>
      <c r="R318">
        <v>90</v>
      </c>
      <c r="S318">
        <v>2</v>
      </c>
      <c r="T318">
        <v>4</v>
      </c>
      <c r="U318" t="s">
        <v>54</v>
      </c>
      <c r="V318">
        <v>3</v>
      </c>
      <c r="W318" t="s">
        <v>41</v>
      </c>
      <c r="X318">
        <v>13964</v>
      </c>
      <c r="Y318" t="str">
        <f>IF(AND(HR_Data[[#This Row],[OverTime]]="Yes",HR_Data[[#This Row],[JobSatisfaction]]&lt;=2,HR_Data[[#This Row],[MonthlyIncome]]&lt;AVERAGE(HR_Data[MonthlyIncome])),
"High Risk",
IF(OR(HR_Data[[#This Row],[OverTime]]="Yes",HR_Data[[#This Row],[JobSatisfaction]]&lt;=2),
"Medium Risk",
"Low Risk"))</f>
        <v>Medium Risk</v>
      </c>
      <c r="Z318" t="str">
        <f>IF(HR_Data[[#This Row],[MonthlyIncome]]&lt;3000,"Low",IF(HR_Data[[#This Row],[MonthlyIncome]]&lt;7000,"Medium","High"))</f>
        <v>High</v>
      </c>
      <c r="AA318" s="5">
        <f>IF(HR_Data[[#This Row],[OverTime]]="Yes",1,0)</f>
        <v>1</v>
      </c>
      <c r="AB318" s="5">
        <f>IF(HR_Data[[#This Row],[JobSatisfaction]]&lt;=2,1,0)</f>
        <v>0</v>
      </c>
      <c r="AC318" s="5">
        <f>IF(HR_Data[[#This Row],[WorkLifeBalance]]&lt;=2,1,0)</f>
        <v>0</v>
      </c>
      <c r="AD318" s="5">
        <f>IF(HR_Data[[#This Row],[MonthlyIncome]]&lt;AVERAGE(HR_Data[MonthlyIncome]),1,0)</f>
        <v>0</v>
      </c>
      <c r="AE318">
        <v>17810</v>
      </c>
      <c r="AF318">
        <v>7</v>
      </c>
      <c r="AG318" t="s">
        <v>42</v>
      </c>
      <c r="AH318" t="s">
        <v>35</v>
      </c>
      <c r="AI318">
        <v>12</v>
      </c>
      <c r="AJ318">
        <v>3</v>
      </c>
      <c r="AK318">
        <v>4</v>
      </c>
      <c r="AL318">
        <f>IF(HR_Data[[#This Row],[OverTime]]="Yes",2,0)
+IF(HR_Data[[#This Row],[WorkLifeBalance]]&lt;=2,2,0)
+IF(HR_Data[[#This Row],[MonthlyIncome]]&lt;5000,2,0)
+IF(HR_Data[[#This Row],[JobSatisfaction]]&lt;=2,1,0)
+IF(HR_Data[[#This Row],[EnvironmentSatisfaction]]&lt;=2,1,0)
+IF(HR_Data[[#This Row],[YearsAtCompany]]&lt;2,2,0)</f>
        <v>2</v>
      </c>
      <c r="AM318" t="str">
        <f>IF(HR_Data[[#This Row],[RiskScore2]]&gt;=6,"High",
IF(HR_Data[[#This Row],[RiskScore2]]&gt;=3,"Medium","Low"))</f>
        <v>Low</v>
      </c>
      <c r="AN318">
        <v>80</v>
      </c>
      <c r="AO318">
        <v>0</v>
      </c>
      <c r="AP318">
        <v>25</v>
      </c>
      <c r="AQ318">
        <v>2</v>
      </c>
      <c r="AR318">
        <v>3</v>
      </c>
      <c r="AS318">
        <v>7</v>
      </c>
      <c r="AT318">
        <v>1</v>
      </c>
      <c r="AU318">
        <v>0</v>
      </c>
      <c r="AV318">
        <v>7</v>
      </c>
    </row>
    <row r="319" spans="1:48">
      <c r="A319">
        <v>52</v>
      </c>
      <c r="B319" t="str">
        <f>IF(HR_Data[[#This Row],[Age]]&lt;25,"&lt;25",
IF(HR_Data[[#This Row],[Age]]&lt;35,"25–34",
IF(HR_Data[[#This Row],[Age]]&lt;45,"35–44",
IF(HR_Data[[#This Row],[Age]]&lt;55,"45–54","55+"))))</f>
        <v>45–54</v>
      </c>
      <c r="C319" t="s">
        <v>35</v>
      </c>
      <c r="D319">
        <f>(HR[[#This Row],[OverTimeFlag]]*3+HR[[#This Row],[LowJobSatisFlag]]*5+HR[[#This Row],[LowWLBFlag]]*4+HR[[#This Row],[LowSalaryFlag]]*3+HR[[#This Row],[LowEnviFlag]]*4+HR[[#This Row],[LowProFlag]]*1)</f>
        <v>13</v>
      </c>
      <c r="E319">
        <f>HR_Data[[#This Row],[OvertimeFlag]] + HR_Data[[#This Row],[LowSatisfactionFlag]] + HR_Data[[#This Row],[LowWorkLifeBalanceFlag]]</f>
        <v>2</v>
      </c>
      <c r="F319" t="s">
        <v>36</v>
      </c>
      <c r="G319">
        <v>723</v>
      </c>
      <c r="H319" t="s">
        <v>45</v>
      </c>
      <c r="I319">
        <v>8</v>
      </c>
      <c r="J319" t="str">
        <f>IF(AND(HR_Data[[#This Row],[Attrition]]="Yes",HR_Data[[#This Row],[YearsAtCompany]]&lt;2),"Yes","No")</f>
        <v>No</v>
      </c>
      <c r="K319">
        <v>4</v>
      </c>
      <c r="L319" t="s">
        <v>51</v>
      </c>
      <c r="M319">
        <v>1</v>
      </c>
      <c r="N319">
        <v>433</v>
      </c>
      <c r="P319">
        <v>3</v>
      </c>
      <c r="Q319" t="s">
        <v>46</v>
      </c>
      <c r="R319">
        <v>85</v>
      </c>
      <c r="S319">
        <v>2</v>
      </c>
      <c r="T319">
        <v>2</v>
      </c>
      <c r="U319" t="s">
        <v>47</v>
      </c>
      <c r="V319">
        <v>2</v>
      </c>
      <c r="W319" t="s">
        <v>48</v>
      </c>
      <c r="X319">
        <v>4941</v>
      </c>
      <c r="Y319" t="str">
        <f>IF(AND(HR_Data[[#This Row],[OverTime]]="Yes",HR_Data[[#This Row],[JobSatisfaction]]&lt;=2,HR_Data[[#This Row],[MonthlyIncome]]&lt;AVERAGE(HR_Data[MonthlyIncome])),
"High Risk",
IF(OR(HR_Data[[#This Row],[OverTime]]="Yes",HR_Data[[#This Row],[JobSatisfaction]]&lt;=2),
"Medium Risk",
"Low Risk"))</f>
        <v>Medium Risk</v>
      </c>
      <c r="Z319" t="str">
        <f>IF(HR_Data[[#This Row],[MonthlyIncome]]&lt;3000,"Low",IF(HR_Data[[#This Row],[MonthlyIncome]]&lt;7000,"Medium","High"))</f>
        <v>Medium</v>
      </c>
      <c r="AA319" s="5">
        <f>IF(HR_Data[[#This Row],[OverTime]]="Yes",1,0)</f>
        <v>0</v>
      </c>
      <c r="AB319" s="5">
        <f>IF(HR_Data[[#This Row],[JobSatisfaction]]&lt;=2,1,0)</f>
        <v>1</v>
      </c>
      <c r="AC319" s="5">
        <f>IF(HR_Data[[#This Row],[WorkLifeBalance]]&lt;=2,1,0)</f>
        <v>1</v>
      </c>
      <c r="AD319" s="5">
        <f>IF(HR_Data[[#This Row],[MonthlyIncome]]&lt;AVERAGE(HR_Data[MonthlyIncome]),1,0)</f>
        <v>1</v>
      </c>
      <c r="AE319">
        <v>17747</v>
      </c>
      <c r="AF319">
        <v>2</v>
      </c>
      <c r="AG319" t="s">
        <v>42</v>
      </c>
      <c r="AH319" t="s">
        <v>43</v>
      </c>
      <c r="AI319">
        <v>15</v>
      </c>
      <c r="AJ319">
        <v>3</v>
      </c>
      <c r="AK319">
        <v>1</v>
      </c>
      <c r="AL319">
        <f>IF(HR_Data[[#This Row],[OverTime]]="Yes",2,0)
+IF(HR_Data[[#This Row],[WorkLifeBalance]]&lt;=2,2,0)
+IF(HR_Data[[#This Row],[MonthlyIncome]]&lt;5000,2,0)
+IF(HR_Data[[#This Row],[JobSatisfaction]]&lt;=2,1,0)
+IF(HR_Data[[#This Row],[EnvironmentSatisfaction]]&lt;=2,1,0)
+IF(HR_Data[[#This Row],[YearsAtCompany]]&lt;2,2,0)</f>
        <v>5</v>
      </c>
      <c r="AM319" t="str">
        <f>IF(HR_Data[[#This Row],[RiskScore2]]&gt;=6,"High",
IF(HR_Data[[#This Row],[RiskScore2]]&gt;=3,"Medium","Low"))</f>
        <v>Medium</v>
      </c>
      <c r="AN319">
        <v>80</v>
      </c>
      <c r="AO319">
        <v>0</v>
      </c>
      <c r="AP319">
        <v>11</v>
      </c>
      <c r="AQ319">
        <v>3</v>
      </c>
      <c r="AR319">
        <v>2</v>
      </c>
      <c r="AS319">
        <v>8</v>
      </c>
      <c r="AT319">
        <v>2</v>
      </c>
      <c r="AU319">
        <v>7</v>
      </c>
      <c r="AV319">
        <v>7</v>
      </c>
    </row>
    <row r="320" spans="1:48">
      <c r="A320">
        <v>27</v>
      </c>
      <c r="B320" t="str">
        <f>IF(HR_Data[[#This Row],[Age]]&lt;25,"&lt;25",
IF(HR_Data[[#This Row],[Age]]&lt;35,"25–34",
IF(HR_Data[[#This Row],[Age]]&lt;45,"35–44",
IF(HR_Data[[#This Row],[Age]]&lt;55,"45–54","55+"))))</f>
        <v>25–34</v>
      </c>
      <c r="C320" t="s">
        <v>43</v>
      </c>
      <c r="D320">
        <f>(HR[[#This Row],[OverTimeFlag]]*3+HR[[#This Row],[LowJobSatisFlag]]*5+HR[[#This Row],[LowWLBFlag]]*4+HR[[#This Row],[LowSalaryFlag]]*3+HR[[#This Row],[LowEnviFlag]]*4+HR[[#This Row],[LowProFlag]]*1)</f>
        <v>15</v>
      </c>
      <c r="E320">
        <f>HR_Data[[#This Row],[OvertimeFlag]] + HR_Data[[#This Row],[LowSatisfactionFlag]] + HR_Data[[#This Row],[LowWorkLifeBalanceFlag]]</f>
        <v>3</v>
      </c>
      <c r="F320" t="s">
        <v>36</v>
      </c>
      <c r="G320">
        <v>1220</v>
      </c>
      <c r="H320" t="s">
        <v>45</v>
      </c>
      <c r="I320">
        <v>5</v>
      </c>
      <c r="J320" t="str">
        <f>IF(AND(HR_Data[[#This Row],[Attrition]]="Yes",HR_Data[[#This Row],[YearsAtCompany]]&lt;2),"Yes","No")</f>
        <v>No</v>
      </c>
      <c r="K320">
        <v>3</v>
      </c>
      <c r="L320" t="s">
        <v>38</v>
      </c>
      <c r="M320">
        <v>1</v>
      </c>
      <c r="N320">
        <v>434</v>
      </c>
      <c r="P320">
        <v>3</v>
      </c>
      <c r="Q320" t="s">
        <v>39</v>
      </c>
      <c r="R320">
        <v>85</v>
      </c>
      <c r="S320">
        <v>3</v>
      </c>
      <c r="T320">
        <v>1</v>
      </c>
      <c r="U320" t="s">
        <v>47</v>
      </c>
      <c r="V320">
        <v>2</v>
      </c>
      <c r="W320" t="s">
        <v>41</v>
      </c>
      <c r="X320">
        <v>2478</v>
      </c>
      <c r="Y320" t="str">
        <f>IF(AND(HR_Data[[#This Row],[OverTime]]="Yes",HR_Data[[#This Row],[JobSatisfaction]]&lt;=2,HR_Data[[#This Row],[MonthlyIncome]]&lt;AVERAGE(HR_Data[MonthlyIncome])),
"High Risk",
IF(OR(HR_Data[[#This Row],[OverTime]]="Yes",HR_Data[[#This Row],[JobSatisfaction]]&lt;=2),
"Medium Risk",
"Low Risk"))</f>
        <v>High Risk</v>
      </c>
      <c r="Z320" t="str">
        <f>IF(HR_Data[[#This Row],[MonthlyIncome]]&lt;3000,"Low",IF(HR_Data[[#This Row],[MonthlyIncome]]&lt;7000,"Medium","High"))</f>
        <v>Low</v>
      </c>
      <c r="AA320" s="5">
        <f>IF(HR_Data[[#This Row],[OverTime]]="Yes",1,0)</f>
        <v>1</v>
      </c>
      <c r="AB320" s="5">
        <f>IF(HR_Data[[#This Row],[JobSatisfaction]]&lt;=2,1,0)</f>
        <v>1</v>
      </c>
      <c r="AC320" s="5">
        <f>IF(HR_Data[[#This Row],[WorkLifeBalance]]&lt;=2,1,0)</f>
        <v>1</v>
      </c>
      <c r="AD320" s="5">
        <f>IF(HR_Data[[#This Row],[MonthlyIncome]]&lt;AVERAGE(HR_Data[MonthlyIncome]),1,0)</f>
        <v>1</v>
      </c>
      <c r="AE320">
        <v>20938</v>
      </c>
      <c r="AF320">
        <v>1</v>
      </c>
      <c r="AG320" t="s">
        <v>42</v>
      </c>
      <c r="AH320" t="s">
        <v>35</v>
      </c>
      <c r="AI320">
        <v>12</v>
      </c>
      <c r="AJ320">
        <v>3</v>
      </c>
      <c r="AK320">
        <v>2</v>
      </c>
      <c r="AL320">
        <f>IF(HR_Data[[#This Row],[OverTime]]="Yes",2,0)
+IF(HR_Data[[#This Row],[WorkLifeBalance]]&lt;=2,2,0)
+IF(HR_Data[[#This Row],[MonthlyIncome]]&lt;5000,2,0)
+IF(HR_Data[[#This Row],[JobSatisfaction]]&lt;=2,1,0)
+IF(HR_Data[[#This Row],[EnvironmentSatisfaction]]&lt;=2,1,0)
+IF(HR_Data[[#This Row],[YearsAtCompany]]&lt;2,2,0)</f>
        <v>7</v>
      </c>
      <c r="AM320" t="str">
        <f>IF(HR_Data[[#This Row],[RiskScore2]]&gt;=6,"High",
IF(HR_Data[[#This Row],[RiskScore2]]&gt;=3,"Medium","Low"))</f>
        <v>High</v>
      </c>
      <c r="AN320">
        <v>80</v>
      </c>
      <c r="AO320">
        <v>0</v>
      </c>
      <c r="AP320">
        <v>4</v>
      </c>
      <c r="AQ320">
        <v>2</v>
      </c>
      <c r="AR320">
        <v>2</v>
      </c>
      <c r="AS320">
        <v>4</v>
      </c>
      <c r="AT320">
        <v>3</v>
      </c>
      <c r="AU320">
        <v>1</v>
      </c>
      <c r="AV320">
        <v>2</v>
      </c>
    </row>
    <row r="321" spans="1:48">
      <c r="A321">
        <v>32</v>
      </c>
      <c r="B321" t="str">
        <f>IF(HR_Data[[#This Row],[Age]]&lt;25,"&lt;25",
IF(HR_Data[[#This Row],[Age]]&lt;35,"25–34",
IF(HR_Data[[#This Row],[Age]]&lt;45,"35–44",
IF(HR_Data[[#This Row],[Age]]&lt;55,"45–54","55+"))))</f>
        <v>25–34</v>
      </c>
      <c r="C321" t="s">
        <v>43</v>
      </c>
      <c r="D321">
        <f>(HR[[#This Row],[OverTimeFlag]]*3+HR[[#This Row],[LowJobSatisFlag]]*5+HR[[#This Row],[LowWLBFlag]]*4+HR[[#This Row],[LowSalaryFlag]]*3+HR[[#This Row],[LowEnviFlag]]*4+HR[[#This Row],[LowProFlag]]*1)</f>
        <v>12</v>
      </c>
      <c r="E321">
        <f>HR_Data[[#This Row],[OvertimeFlag]] + HR_Data[[#This Row],[LowSatisfactionFlag]] + HR_Data[[#This Row],[LowWorkLifeBalanceFlag]]</f>
        <v>2</v>
      </c>
      <c r="F321" t="s">
        <v>36</v>
      </c>
      <c r="G321">
        <v>588</v>
      </c>
      <c r="H321" t="s">
        <v>37</v>
      </c>
      <c r="I321">
        <v>8</v>
      </c>
      <c r="J321" t="str">
        <f>IF(AND(HR_Data[[#This Row],[Attrition]]="Yes",HR_Data[[#This Row],[YearsAtCompany]]&lt;2),"Yes","No")</f>
        <v>No</v>
      </c>
      <c r="K321">
        <v>2</v>
      </c>
      <c r="L321" t="s">
        <v>60</v>
      </c>
      <c r="M321">
        <v>1</v>
      </c>
      <c r="N321">
        <v>436</v>
      </c>
      <c r="P321">
        <v>3</v>
      </c>
      <c r="Q321" t="s">
        <v>39</v>
      </c>
      <c r="R321">
        <v>65</v>
      </c>
      <c r="S321">
        <v>2</v>
      </c>
      <c r="T321">
        <v>2</v>
      </c>
      <c r="U321" t="s">
        <v>40</v>
      </c>
      <c r="V321">
        <v>2</v>
      </c>
      <c r="W321" t="s">
        <v>48</v>
      </c>
      <c r="X321">
        <v>5228</v>
      </c>
      <c r="Y321" t="str">
        <f>IF(AND(HR_Data[[#This Row],[OverTime]]="Yes",HR_Data[[#This Row],[JobSatisfaction]]&lt;=2,HR_Data[[#This Row],[MonthlyIncome]]&lt;AVERAGE(HR_Data[MonthlyIncome])),
"High Risk",
IF(OR(HR_Data[[#This Row],[OverTime]]="Yes",HR_Data[[#This Row],[JobSatisfaction]]&lt;=2),
"Medium Risk",
"Low Risk"))</f>
        <v>High Risk</v>
      </c>
      <c r="Z321" t="str">
        <f>IF(HR_Data[[#This Row],[MonthlyIncome]]&lt;3000,"Low",IF(HR_Data[[#This Row],[MonthlyIncome]]&lt;7000,"Medium","High"))</f>
        <v>Medium</v>
      </c>
      <c r="AA321" s="5">
        <f>IF(HR_Data[[#This Row],[OverTime]]="Yes",1,0)</f>
        <v>1</v>
      </c>
      <c r="AB321" s="5">
        <f>IF(HR_Data[[#This Row],[JobSatisfaction]]&lt;=2,1,0)</f>
        <v>1</v>
      </c>
      <c r="AC321" s="5">
        <f>IF(HR_Data[[#This Row],[WorkLifeBalance]]&lt;=2,1,0)</f>
        <v>0</v>
      </c>
      <c r="AD321" s="5">
        <f>IF(HR_Data[[#This Row],[MonthlyIncome]]&lt;AVERAGE(HR_Data[MonthlyIncome]),1,0)</f>
        <v>1</v>
      </c>
      <c r="AE321">
        <v>24624</v>
      </c>
      <c r="AF321">
        <v>1</v>
      </c>
      <c r="AG321" t="s">
        <v>42</v>
      </c>
      <c r="AH321" t="s">
        <v>35</v>
      </c>
      <c r="AI321">
        <v>11</v>
      </c>
      <c r="AJ321">
        <v>3</v>
      </c>
      <c r="AK321">
        <v>4</v>
      </c>
      <c r="AL321">
        <f>IF(HR_Data[[#This Row],[OverTime]]="Yes",2,0)
+IF(HR_Data[[#This Row],[WorkLifeBalance]]&lt;=2,2,0)
+IF(HR_Data[[#This Row],[MonthlyIncome]]&lt;5000,2,0)
+IF(HR_Data[[#This Row],[JobSatisfaction]]&lt;=2,1,0)
+IF(HR_Data[[#This Row],[EnvironmentSatisfaction]]&lt;=2,1,0)
+IF(HR_Data[[#This Row],[YearsAtCompany]]&lt;2,2,0)</f>
        <v>3</v>
      </c>
      <c r="AM321" t="str">
        <f>IF(HR_Data[[#This Row],[RiskScore2]]&gt;=6,"High",
IF(HR_Data[[#This Row],[RiskScore2]]&gt;=3,"Medium","Low"))</f>
        <v>Medium</v>
      </c>
      <c r="AN321">
        <v>80</v>
      </c>
      <c r="AO321">
        <v>0</v>
      </c>
      <c r="AP321">
        <v>13</v>
      </c>
      <c r="AQ321">
        <v>2</v>
      </c>
      <c r="AR321">
        <v>3</v>
      </c>
      <c r="AS321">
        <v>13</v>
      </c>
      <c r="AT321">
        <v>12</v>
      </c>
      <c r="AU321">
        <v>11</v>
      </c>
      <c r="AV321">
        <v>9</v>
      </c>
    </row>
    <row r="322" spans="1:48">
      <c r="A322">
        <v>27</v>
      </c>
      <c r="B322" t="str">
        <f>IF(HR_Data[[#This Row],[Age]]&lt;25,"&lt;25",
IF(HR_Data[[#This Row],[Age]]&lt;35,"25–34",
IF(HR_Data[[#This Row],[Age]]&lt;45,"35–44",
IF(HR_Data[[#This Row],[Age]]&lt;55,"45–54","55+"))))</f>
        <v>25–34</v>
      </c>
      <c r="C322" t="s">
        <v>43</v>
      </c>
      <c r="D322">
        <f>(HR[[#This Row],[OverTimeFlag]]*3+HR[[#This Row],[LowJobSatisFlag]]*5+HR[[#This Row],[LowWLBFlag]]*4+HR[[#This Row],[LowSalaryFlag]]*3+HR[[#This Row],[LowEnviFlag]]*4+HR[[#This Row],[LowProFlag]]*1)</f>
        <v>6</v>
      </c>
      <c r="E322">
        <f>HR_Data[[#This Row],[OvertimeFlag]] + HR_Data[[#This Row],[LowSatisfactionFlag]] + HR_Data[[#This Row],[LowWorkLifeBalanceFlag]]</f>
        <v>1</v>
      </c>
      <c r="F322" t="s">
        <v>36</v>
      </c>
      <c r="G322">
        <v>1377</v>
      </c>
      <c r="H322" t="s">
        <v>37</v>
      </c>
      <c r="I322">
        <v>2</v>
      </c>
      <c r="J322" t="str">
        <f>IF(AND(HR_Data[[#This Row],[Attrition]]="Yes",HR_Data[[#This Row],[YearsAtCompany]]&lt;2),"Yes","No")</f>
        <v>No</v>
      </c>
      <c r="K322">
        <v>3</v>
      </c>
      <c r="L322" t="s">
        <v>38</v>
      </c>
      <c r="M322">
        <v>1</v>
      </c>
      <c r="N322">
        <v>437</v>
      </c>
      <c r="P322">
        <v>4</v>
      </c>
      <c r="Q322" t="s">
        <v>46</v>
      </c>
      <c r="R322">
        <v>74</v>
      </c>
      <c r="S322">
        <v>3</v>
      </c>
      <c r="T322">
        <v>2</v>
      </c>
      <c r="U322" t="s">
        <v>40</v>
      </c>
      <c r="V322">
        <v>3</v>
      </c>
      <c r="W322" t="s">
        <v>41</v>
      </c>
      <c r="X322">
        <v>4478</v>
      </c>
      <c r="Y322" t="str">
        <f>IF(AND(HR_Data[[#This Row],[OverTime]]="Yes",HR_Data[[#This Row],[JobSatisfaction]]&lt;=2,HR_Data[[#This Row],[MonthlyIncome]]&lt;AVERAGE(HR_Data[MonthlyIncome])),
"High Risk",
IF(OR(HR_Data[[#This Row],[OverTime]]="Yes",HR_Data[[#This Row],[JobSatisfaction]]&lt;=2),
"Medium Risk",
"Low Risk"))</f>
        <v>Medium Risk</v>
      </c>
      <c r="Z322" t="str">
        <f>IF(HR_Data[[#This Row],[MonthlyIncome]]&lt;3000,"Low",IF(HR_Data[[#This Row],[MonthlyIncome]]&lt;7000,"Medium","High"))</f>
        <v>Medium</v>
      </c>
      <c r="AA322" s="5">
        <f>IF(HR_Data[[#This Row],[OverTime]]="Yes",1,0)</f>
        <v>1</v>
      </c>
      <c r="AB322" s="5">
        <f>IF(HR_Data[[#This Row],[JobSatisfaction]]&lt;=2,1,0)</f>
        <v>0</v>
      </c>
      <c r="AC322" s="5">
        <f>IF(HR_Data[[#This Row],[WorkLifeBalance]]&lt;=2,1,0)</f>
        <v>0</v>
      </c>
      <c r="AD322" s="5">
        <f>IF(HR_Data[[#This Row],[MonthlyIncome]]&lt;AVERAGE(HR_Data[MonthlyIncome]),1,0)</f>
        <v>1</v>
      </c>
      <c r="AE322">
        <v>5242</v>
      </c>
      <c r="AF322">
        <v>1</v>
      </c>
      <c r="AG322" t="s">
        <v>42</v>
      </c>
      <c r="AH322" t="s">
        <v>35</v>
      </c>
      <c r="AI322">
        <v>11</v>
      </c>
      <c r="AJ322">
        <v>3</v>
      </c>
      <c r="AK322">
        <v>1</v>
      </c>
      <c r="AL322">
        <f>IF(HR_Data[[#This Row],[OverTime]]="Yes",2,0)
+IF(HR_Data[[#This Row],[WorkLifeBalance]]&lt;=2,2,0)
+IF(HR_Data[[#This Row],[MonthlyIncome]]&lt;5000,2,0)
+IF(HR_Data[[#This Row],[JobSatisfaction]]&lt;=2,1,0)
+IF(HR_Data[[#This Row],[EnvironmentSatisfaction]]&lt;=2,1,0)
+IF(HR_Data[[#This Row],[YearsAtCompany]]&lt;2,2,0)</f>
        <v>4</v>
      </c>
      <c r="AM322" t="str">
        <f>IF(HR_Data[[#This Row],[RiskScore2]]&gt;=6,"High",
IF(HR_Data[[#This Row],[RiskScore2]]&gt;=3,"Medium","Low"))</f>
        <v>Medium</v>
      </c>
      <c r="AN322">
        <v>80</v>
      </c>
      <c r="AO322">
        <v>0</v>
      </c>
      <c r="AP322">
        <v>5</v>
      </c>
      <c r="AQ322">
        <v>3</v>
      </c>
      <c r="AR322">
        <v>3</v>
      </c>
      <c r="AS322">
        <v>5</v>
      </c>
      <c r="AT322">
        <v>4</v>
      </c>
      <c r="AU322">
        <v>0</v>
      </c>
      <c r="AV322">
        <v>4</v>
      </c>
    </row>
    <row r="323" spans="1:48">
      <c r="A323">
        <v>31</v>
      </c>
      <c r="B323" t="str">
        <f>IF(HR_Data[[#This Row],[Age]]&lt;25,"&lt;25",
IF(HR_Data[[#This Row],[Age]]&lt;35,"25–34",
IF(HR_Data[[#This Row],[Age]]&lt;45,"35–44",
IF(HR_Data[[#This Row],[Age]]&lt;55,"45–54","55+"))))</f>
        <v>25–34</v>
      </c>
      <c r="C323" t="s">
        <v>43</v>
      </c>
      <c r="D323">
        <f>(HR[[#This Row],[OverTimeFlag]]*3+HR[[#This Row],[LowJobSatisFlag]]*5+HR[[#This Row],[LowWLBFlag]]*4+HR[[#This Row],[LowSalaryFlag]]*3+HR[[#This Row],[LowEnviFlag]]*4+HR[[#This Row],[LowProFlag]]*1)</f>
        <v>0</v>
      </c>
      <c r="E323">
        <f>HR_Data[[#This Row],[OvertimeFlag]] + HR_Data[[#This Row],[LowSatisfactionFlag]] + HR_Data[[#This Row],[LowWorkLifeBalanceFlag]]</f>
        <v>0</v>
      </c>
      <c r="F323" t="s">
        <v>36</v>
      </c>
      <c r="G323">
        <v>691</v>
      </c>
      <c r="H323" t="s">
        <v>37</v>
      </c>
      <c r="I323">
        <v>7</v>
      </c>
      <c r="J323" t="str">
        <f>IF(AND(HR_Data[[#This Row],[Attrition]]="Yes",HR_Data[[#This Row],[YearsAtCompany]]&lt;2),"Yes","No")</f>
        <v>No</v>
      </c>
      <c r="K323">
        <v>3</v>
      </c>
      <c r="L323" t="s">
        <v>59</v>
      </c>
      <c r="M323">
        <v>1</v>
      </c>
      <c r="N323">
        <v>438</v>
      </c>
      <c r="P323">
        <v>4</v>
      </c>
      <c r="Q323" t="s">
        <v>46</v>
      </c>
      <c r="R323">
        <v>73</v>
      </c>
      <c r="S323">
        <v>3</v>
      </c>
      <c r="T323">
        <v>2</v>
      </c>
      <c r="U323" t="s">
        <v>40</v>
      </c>
      <c r="V323">
        <v>4</v>
      </c>
      <c r="W323" t="s">
        <v>52</v>
      </c>
      <c r="X323">
        <v>7547</v>
      </c>
      <c r="Y323" t="str">
        <f>IF(AND(HR_Data[[#This Row],[OverTime]]="Yes",HR_Data[[#This Row],[JobSatisfaction]]&lt;=2,HR_Data[[#This Row],[MonthlyIncome]]&lt;AVERAGE(HR_Data[MonthlyIncome])),
"High Risk",
IF(OR(HR_Data[[#This Row],[OverTime]]="Yes",HR_Data[[#This Row],[JobSatisfaction]]&lt;=2),
"Medium Risk",
"Low Risk"))</f>
        <v>Low Risk</v>
      </c>
      <c r="Z323" t="str">
        <f>IF(HR_Data[[#This Row],[MonthlyIncome]]&lt;3000,"Low",IF(HR_Data[[#This Row],[MonthlyIncome]]&lt;7000,"Medium","High"))</f>
        <v>High</v>
      </c>
      <c r="AA323" s="5">
        <f>IF(HR_Data[[#This Row],[OverTime]]="Yes",1,0)</f>
        <v>0</v>
      </c>
      <c r="AB323" s="5">
        <f>IF(HR_Data[[#This Row],[JobSatisfaction]]&lt;=2,1,0)</f>
        <v>0</v>
      </c>
      <c r="AC323" s="5">
        <f>IF(HR_Data[[#This Row],[WorkLifeBalance]]&lt;=2,1,0)</f>
        <v>0</v>
      </c>
      <c r="AD323" s="5">
        <f>IF(HR_Data[[#This Row],[MonthlyIncome]]&lt;AVERAGE(HR_Data[MonthlyIncome]),1,0)</f>
        <v>0</v>
      </c>
      <c r="AE323">
        <v>7143</v>
      </c>
      <c r="AF323">
        <v>4</v>
      </c>
      <c r="AG323" t="s">
        <v>42</v>
      </c>
      <c r="AH323" t="s">
        <v>43</v>
      </c>
      <c r="AI323">
        <v>12</v>
      </c>
      <c r="AJ323">
        <v>3</v>
      </c>
      <c r="AK323">
        <v>4</v>
      </c>
      <c r="AL323">
        <f>IF(HR_Data[[#This Row],[OverTime]]="Yes",2,0)
+IF(HR_Data[[#This Row],[WorkLifeBalance]]&lt;=2,2,0)
+IF(HR_Data[[#This Row],[MonthlyIncome]]&lt;5000,2,0)
+IF(HR_Data[[#This Row],[JobSatisfaction]]&lt;=2,1,0)
+IF(HR_Data[[#This Row],[EnvironmentSatisfaction]]&lt;=2,1,0)
+IF(HR_Data[[#This Row],[YearsAtCompany]]&lt;2,2,0)</f>
        <v>0</v>
      </c>
      <c r="AM323" t="str">
        <f>IF(HR_Data[[#This Row],[RiskScore2]]&gt;=6,"High",
IF(HR_Data[[#This Row],[RiskScore2]]&gt;=3,"Medium","Low"))</f>
        <v>Low</v>
      </c>
      <c r="AN323">
        <v>80</v>
      </c>
      <c r="AO323">
        <v>3</v>
      </c>
      <c r="AP323">
        <v>13</v>
      </c>
      <c r="AQ323">
        <v>3</v>
      </c>
      <c r="AR323">
        <v>3</v>
      </c>
      <c r="AS323">
        <v>7</v>
      </c>
      <c r="AT323">
        <v>7</v>
      </c>
      <c r="AU323">
        <v>1</v>
      </c>
      <c r="AV323">
        <v>7</v>
      </c>
    </row>
    <row r="324" spans="1:48">
      <c r="A324">
        <v>32</v>
      </c>
      <c r="B324" t="str">
        <f>IF(HR_Data[[#This Row],[Age]]&lt;25,"&lt;25",
IF(HR_Data[[#This Row],[Age]]&lt;35,"25–34",
IF(HR_Data[[#This Row],[Age]]&lt;45,"35–44",
IF(HR_Data[[#This Row],[Age]]&lt;55,"45–54","55+"))))</f>
        <v>25–34</v>
      </c>
      <c r="C324" t="s">
        <v>43</v>
      </c>
      <c r="D324">
        <f>(HR[[#This Row],[OverTimeFlag]]*3+HR[[#This Row],[LowJobSatisFlag]]*5+HR[[#This Row],[LowWLBFlag]]*4+HR[[#This Row],[LowSalaryFlag]]*3+HR[[#This Row],[LowEnviFlag]]*4+HR[[#This Row],[LowProFlag]]*1)</f>
        <v>11</v>
      </c>
      <c r="E324">
        <f>HR_Data[[#This Row],[OvertimeFlag]] + HR_Data[[#This Row],[LowSatisfactionFlag]] + HR_Data[[#This Row],[LowWorkLifeBalanceFlag]]</f>
        <v>1</v>
      </c>
      <c r="F324" t="s">
        <v>36</v>
      </c>
      <c r="G324">
        <v>1018</v>
      </c>
      <c r="H324" t="s">
        <v>45</v>
      </c>
      <c r="I324">
        <v>2</v>
      </c>
      <c r="J324" t="str">
        <f>IF(AND(HR_Data[[#This Row],[Attrition]]="Yes",HR_Data[[#This Row],[YearsAtCompany]]&lt;2),"Yes","No")</f>
        <v>No</v>
      </c>
      <c r="K324">
        <v>4</v>
      </c>
      <c r="L324" t="s">
        <v>51</v>
      </c>
      <c r="M324">
        <v>1</v>
      </c>
      <c r="N324">
        <v>439</v>
      </c>
      <c r="P324">
        <v>1</v>
      </c>
      <c r="Q324" t="s">
        <v>39</v>
      </c>
      <c r="R324">
        <v>74</v>
      </c>
      <c r="S324">
        <v>4</v>
      </c>
      <c r="T324">
        <v>2</v>
      </c>
      <c r="U324" t="s">
        <v>47</v>
      </c>
      <c r="V324">
        <v>4</v>
      </c>
      <c r="W324" t="s">
        <v>41</v>
      </c>
      <c r="X324">
        <v>5055</v>
      </c>
      <c r="Y324" t="str">
        <f>IF(AND(HR_Data[[#This Row],[OverTime]]="Yes",HR_Data[[#This Row],[JobSatisfaction]]&lt;=2,HR_Data[[#This Row],[MonthlyIncome]]&lt;AVERAGE(HR_Data[MonthlyIncome])),
"High Risk",
IF(OR(HR_Data[[#This Row],[OverTime]]="Yes",HR_Data[[#This Row],[JobSatisfaction]]&lt;=2),
"Medium Risk",
"Low Risk"))</f>
        <v>Low Risk</v>
      </c>
      <c r="Z324" t="str">
        <f>IF(HR_Data[[#This Row],[MonthlyIncome]]&lt;3000,"Low",IF(HR_Data[[#This Row],[MonthlyIncome]]&lt;7000,"Medium","High"))</f>
        <v>Medium</v>
      </c>
      <c r="AA324" s="5">
        <f>IF(HR_Data[[#This Row],[OverTime]]="Yes",1,0)</f>
        <v>0</v>
      </c>
      <c r="AB324" s="5">
        <f>IF(HR_Data[[#This Row],[JobSatisfaction]]&lt;=2,1,0)</f>
        <v>0</v>
      </c>
      <c r="AC324" s="5">
        <f>IF(HR_Data[[#This Row],[WorkLifeBalance]]&lt;=2,1,0)</f>
        <v>1</v>
      </c>
      <c r="AD324" s="5">
        <f>IF(HR_Data[[#This Row],[MonthlyIncome]]&lt;AVERAGE(HR_Data[MonthlyIncome]),1,0)</f>
        <v>1</v>
      </c>
      <c r="AE324">
        <v>10557</v>
      </c>
      <c r="AF324">
        <v>7</v>
      </c>
      <c r="AG324" t="s">
        <v>42</v>
      </c>
      <c r="AH324" t="s">
        <v>43</v>
      </c>
      <c r="AI324">
        <v>16</v>
      </c>
      <c r="AJ324">
        <v>3</v>
      </c>
      <c r="AK324">
        <v>3</v>
      </c>
      <c r="AL324">
        <f>IF(HR_Data[[#This Row],[OverTime]]="Yes",2,0)
+IF(HR_Data[[#This Row],[WorkLifeBalance]]&lt;=2,2,0)
+IF(HR_Data[[#This Row],[MonthlyIncome]]&lt;5000,2,0)
+IF(HR_Data[[#This Row],[JobSatisfaction]]&lt;=2,1,0)
+IF(HR_Data[[#This Row],[EnvironmentSatisfaction]]&lt;=2,1,0)
+IF(HR_Data[[#This Row],[YearsAtCompany]]&lt;2,2,0)</f>
        <v>3</v>
      </c>
      <c r="AM324" t="str">
        <f>IF(HR_Data[[#This Row],[RiskScore2]]&gt;=6,"High",
IF(HR_Data[[#This Row],[RiskScore2]]&gt;=3,"Medium","Low"))</f>
        <v>Medium</v>
      </c>
      <c r="AN324">
        <v>80</v>
      </c>
      <c r="AO324">
        <v>0</v>
      </c>
      <c r="AP324">
        <v>10</v>
      </c>
      <c r="AQ324">
        <v>0</v>
      </c>
      <c r="AR324">
        <v>2</v>
      </c>
      <c r="AS324">
        <v>7</v>
      </c>
      <c r="AT324">
        <v>7</v>
      </c>
      <c r="AU324">
        <v>0</v>
      </c>
      <c r="AV324">
        <v>7</v>
      </c>
    </row>
    <row r="325" spans="1:48">
      <c r="A325">
        <v>28</v>
      </c>
      <c r="B325" t="str">
        <f>IF(HR_Data[[#This Row],[Age]]&lt;25,"&lt;25",
IF(HR_Data[[#This Row],[Age]]&lt;35,"25–34",
IF(HR_Data[[#This Row],[Age]]&lt;45,"35–44",
IF(HR_Data[[#This Row],[Age]]&lt;55,"45–54","55+"))))</f>
        <v>25–34</v>
      </c>
      <c r="C325" t="s">
        <v>35</v>
      </c>
      <c r="D325">
        <f>(HR[[#This Row],[OverTimeFlag]]*3+HR[[#This Row],[LowJobSatisFlag]]*5+HR[[#This Row],[LowWLBFlag]]*4+HR[[#This Row],[LowSalaryFlag]]*3+HR[[#This Row],[LowEnviFlag]]*4+HR[[#This Row],[LowProFlag]]*1)</f>
        <v>14</v>
      </c>
      <c r="E325">
        <f>HR_Data[[#This Row],[OvertimeFlag]] + HR_Data[[#This Row],[LowSatisfactionFlag]] + HR_Data[[#This Row],[LowWorkLifeBalanceFlag]]</f>
        <v>2</v>
      </c>
      <c r="F325" t="s">
        <v>36</v>
      </c>
      <c r="G325">
        <v>1157</v>
      </c>
      <c r="H325" t="s">
        <v>45</v>
      </c>
      <c r="I325">
        <v>2</v>
      </c>
      <c r="J325" t="str">
        <f>IF(AND(HR_Data[[#This Row],[Attrition]]="Yes",HR_Data[[#This Row],[YearsAtCompany]]&lt;2),"Yes","No")</f>
        <v>No</v>
      </c>
      <c r="K325">
        <v>4</v>
      </c>
      <c r="L325" t="s">
        <v>51</v>
      </c>
      <c r="M325">
        <v>1</v>
      </c>
      <c r="N325">
        <v>440</v>
      </c>
      <c r="P325">
        <v>1</v>
      </c>
      <c r="Q325" t="s">
        <v>46</v>
      </c>
      <c r="R325">
        <v>84</v>
      </c>
      <c r="S325">
        <v>1</v>
      </c>
      <c r="T325">
        <v>1</v>
      </c>
      <c r="U325" t="s">
        <v>47</v>
      </c>
      <c r="V325">
        <v>4</v>
      </c>
      <c r="W325" t="s">
        <v>48</v>
      </c>
      <c r="X325">
        <v>3464</v>
      </c>
      <c r="Y325" t="str">
        <f>IF(AND(HR_Data[[#This Row],[OverTime]]="Yes",HR_Data[[#This Row],[JobSatisfaction]]&lt;=2,HR_Data[[#This Row],[MonthlyIncome]]&lt;AVERAGE(HR_Data[MonthlyIncome])),
"High Risk",
IF(OR(HR_Data[[#This Row],[OverTime]]="Yes",HR_Data[[#This Row],[JobSatisfaction]]&lt;=2),
"Medium Risk",
"Low Risk"))</f>
        <v>Medium Risk</v>
      </c>
      <c r="Z325" t="str">
        <f>IF(HR_Data[[#This Row],[MonthlyIncome]]&lt;3000,"Low",IF(HR_Data[[#This Row],[MonthlyIncome]]&lt;7000,"Medium","High"))</f>
        <v>Medium</v>
      </c>
      <c r="AA325" s="5">
        <f>IF(HR_Data[[#This Row],[OverTime]]="Yes",1,0)</f>
        <v>1</v>
      </c>
      <c r="AB325" s="5">
        <f>IF(HR_Data[[#This Row],[JobSatisfaction]]&lt;=2,1,0)</f>
        <v>0</v>
      </c>
      <c r="AC325" s="5">
        <f>IF(HR_Data[[#This Row],[WorkLifeBalance]]&lt;=2,1,0)</f>
        <v>1</v>
      </c>
      <c r="AD325" s="5">
        <f>IF(HR_Data[[#This Row],[MonthlyIncome]]&lt;AVERAGE(HR_Data[MonthlyIncome]),1,0)</f>
        <v>1</v>
      </c>
      <c r="AE325">
        <v>24737</v>
      </c>
      <c r="AF325">
        <v>5</v>
      </c>
      <c r="AG325" t="s">
        <v>42</v>
      </c>
      <c r="AH325" t="s">
        <v>35</v>
      </c>
      <c r="AI325">
        <v>13</v>
      </c>
      <c r="AJ325">
        <v>3</v>
      </c>
      <c r="AK325">
        <v>4</v>
      </c>
      <c r="AL325">
        <f>IF(HR_Data[[#This Row],[OverTime]]="Yes",2,0)
+IF(HR_Data[[#This Row],[WorkLifeBalance]]&lt;=2,2,0)
+IF(HR_Data[[#This Row],[MonthlyIncome]]&lt;5000,2,0)
+IF(HR_Data[[#This Row],[JobSatisfaction]]&lt;=2,1,0)
+IF(HR_Data[[#This Row],[EnvironmentSatisfaction]]&lt;=2,1,0)
+IF(HR_Data[[#This Row],[YearsAtCompany]]&lt;2,2,0)</f>
        <v>7</v>
      </c>
      <c r="AM325" t="str">
        <f>IF(HR_Data[[#This Row],[RiskScore2]]&gt;=6,"High",
IF(HR_Data[[#This Row],[RiskScore2]]&gt;=3,"Medium","Low"))</f>
        <v>High</v>
      </c>
      <c r="AN325">
        <v>80</v>
      </c>
      <c r="AO325">
        <v>0</v>
      </c>
      <c r="AP325">
        <v>5</v>
      </c>
      <c r="AQ325">
        <v>4</v>
      </c>
      <c r="AR325">
        <v>2</v>
      </c>
      <c r="AS325">
        <v>3</v>
      </c>
      <c r="AT325">
        <v>2</v>
      </c>
      <c r="AU325">
        <v>2</v>
      </c>
      <c r="AV325">
        <v>2</v>
      </c>
    </row>
    <row r="326" spans="1:48">
      <c r="A326">
        <v>30</v>
      </c>
      <c r="B326" t="str">
        <f>IF(HR_Data[[#This Row],[Age]]&lt;25,"&lt;25",
IF(HR_Data[[#This Row],[Age]]&lt;35,"25–34",
IF(HR_Data[[#This Row],[Age]]&lt;45,"35–44",
IF(HR_Data[[#This Row],[Age]]&lt;55,"45–54","55+"))))</f>
        <v>25–34</v>
      </c>
      <c r="C326" t="s">
        <v>43</v>
      </c>
      <c r="D326">
        <f>(HR[[#This Row],[OverTimeFlag]]*3+HR[[#This Row],[LowJobSatisFlag]]*5+HR[[#This Row],[LowWLBFlag]]*4+HR[[#This Row],[LowSalaryFlag]]*3+HR[[#This Row],[LowEnviFlag]]*4+HR[[#This Row],[LowProFlag]]*1)</f>
        <v>3</v>
      </c>
      <c r="E326">
        <f>HR_Data[[#This Row],[OvertimeFlag]] + HR_Data[[#This Row],[LowSatisfactionFlag]] + HR_Data[[#This Row],[LowWorkLifeBalanceFlag]]</f>
        <v>0</v>
      </c>
      <c r="F326" t="s">
        <v>36</v>
      </c>
      <c r="G326">
        <v>1275</v>
      </c>
      <c r="H326" t="s">
        <v>45</v>
      </c>
      <c r="I326">
        <v>28</v>
      </c>
      <c r="J326" t="str">
        <f>IF(AND(HR_Data[[#This Row],[Attrition]]="Yes",HR_Data[[#This Row],[YearsAtCompany]]&lt;2),"Yes","No")</f>
        <v>No</v>
      </c>
      <c r="K326">
        <v>2</v>
      </c>
      <c r="L326" t="s">
        <v>51</v>
      </c>
      <c r="M326">
        <v>1</v>
      </c>
      <c r="N326">
        <v>441</v>
      </c>
      <c r="P326">
        <v>4</v>
      </c>
      <c r="Q326" t="s">
        <v>39</v>
      </c>
      <c r="R326">
        <v>64</v>
      </c>
      <c r="S326">
        <v>3</v>
      </c>
      <c r="T326">
        <v>2</v>
      </c>
      <c r="U326" t="s">
        <v>47</v>
      </c>
      <c r="V326">
        <v>4</v>
      </c>
      <c r="W326" t="s">
        <v>48</v>
      </c>
      <c r="X326">
        <v>5775</v>
      </c>
      <c r="Y326" t="str">
        <f>IF(AND(HR_Data[[#This Row],[OverTime]]="Yes",HR_Data[[#This Row],[JobSatisfaction]]&lt;=2,HR_Data[[#This Row],[MonthlyIncome]]&lt;AVERAGE(HR_Data[MonthlyIncome])),
"High Risk",
IF(OR(HR_Data[[#This Row],[OverTime]]="Yes",HR_Data[[#This Row],[JobSatisfaction]]&lt;=2),
"Medium Risk",
"Low Risk"))</f>
        <v>Low Risk</v>
      </c>
      <c r="Z326" t="str">
        <f>IF(HR_Data[[#This Row],[MonthlyIncome]]&lt;3000,"Low",IF(HR_Data[[#This Row],[MonthlyIncome]]&lt;7000,"Medium","High"))</f>
        <v>Medium</v>
      </c>
      <c r="AA326" s="5">
        <f>IF(HR_Data[[#This Row],[OverTime]]="Yes",1,0)</f>
        <v>0</v>
      </c>
      <c r="AB326" s="5">
        <f>IF(HR_Data[[#This Row],[JobSatisfaction]]&lt;=2,1,0)</f>
        <v>0</v>
      </c>
      <c r="AC326" s="5">
        <f>IF(HR_Data[[#This Row],[WorkLifeBalance]]&lt;=2,1,0)</f>
        <v>0</v>
      </c>
      <c r="AD326" s="5">
        <f>IF(HR_Data[[#This Row],[MonthlyIncome]]&lt;AVERAGE(HR_Data[MonthlyIncome]),1,0)</f>
        <v>1</v>
      </c>
      <c r="AE326">
        <v>11934</v>
      </c>
      <c r="AF326">
        <v>1</v>
      </c>
      <c r="AG326" t="s">
        <v>42</v>
      </c>
      <c r="AH326" t="s">
        <v>43</v>
      </c>
      <c r="AI326">
        <v>13</v>
      </c>
      <c r="AJ326">
        <v>3</v>
      </c>
      <c r="AK326">
        <v>4</v>
      </c>
      <c r="AL326">
        <f>IF(HR_Data[[#This Row],[OverTime]]="Yes",2,0)
+IF(HR_Data[[#This Row],[WorkLifeBalance]]&lt;=2,2,0)
+IF(HR_Data[[#This Row],[MonthlyIncome]]&lt;5000,2,0)
+IF(HR_Data[[#This Row],[JobSatisfaction]]&lt;=2,1,0)
+IF(HR_Data[[#This Row],[EnvironmentSatisfaction]]&lt;=2,1,0)
+IF(HR_Data[[#This Row],[YearsAtCompany]]&lt;2,2,0)</f>
        <v>0</v>
      </c>
      <c r="AM326" t="str">
        <f>IF(HR_Data[[#This Row],[RiskScore2]]&gt;=6,"High",
IF(HR_Data[[#This Row],[RiskScore2]]&gt;=3,"Medium","Low"))</f>
        <v>Low</v>
      </c>
      <c r="AN326">
        <v>80</v>
      </c>
      <c r="AO326">
        <v>2</v>
      </c>
      <c r="AP326">
        <v>11</v>
      </c>
      <c r="AQ326">
        <v>2</v>
      </c>
      <c r="AR326">
        <v>3</v>
      </c>
      <c r="AS326">
        <v>10</v>
      </c>
      <c r="AT326">
        <v>8</v>
      </c>
      <c r="AU326">
        <v>1</v>
      </c>
      <c r="AV326">
        <v>9</v>
      </c>
    </row>
    <row r="327" spans="1:48">
      <c r="A327">
        <v>31</v>
      </c>
      <c r="B327" t="str">
        <f>IF(HR_Data[[#This Row],[Age]]&lt;25,"&lt;25",
IF(HR_Data[[#This Row],[Age]]&lt;35,"25–34",
IF(HR_Data[[#This Row],[Age]]&lt;45,"35–44",
IF(HR_Data[[#This Row],[Age]]&lt;55,"45–54","55+"))))</f>
        <v>25–34</v>
      </c>
      <c r="C327" t="s">
        <v>43</v>
      </c>
      <c r="D327">
        <f>(HR[[#This Row],[OverTimeFlag]]*3+HR[[#This Row],[LowJobSatisFlag]]*5+HR[[#This Row],[LowWLBFlag]]*4+HR[[#This Row],[LowSalaryFlag]]*3+HR[[#This Row],[LowEnviFlag]]*4+HR[[#This Row],[LowProFlag]]*1)</f>
        <v>1</v>
      </c>
      <c r="E327">
        <f>HR_Data[[#This Row],[OvertimeFlag]] + HR_Data[[#This Row],[LowSatisfactionFlag]] + HR_Data[[#This Row],[LowWorkLifeBalanceFlag]]</f>
        <v>0</v>
      </c>
      <c r="F327" t="s">
        <v>44</v>
      </c>
      <c r="G327">
        <v>798</v>
      </c>
      <c r="H327" t="s">
        <v>45</v>
      </c>
      <c r="I327">
        <v>7</v>
      </c>
      <c r="J327" t="str">
        <f>IF(AND(HR_Data[[#This Row],[Attrition]]="Yes",HR_Data[[#This Row],[YearsAtCompany]]&lt;2),"Yes","No")</f>
        <v>No</v>
      </c>
      <c r="K327">
        <v>2</v>
      </c>
      <c r="L327" t="s">
        <v>38</v>
      </c>
      <c r="M327">
        <v>1</v>
      </c>
      <c r="N327">
        <v>442</v>
      </c>
      <c r="P327">
        <v>3</v>
      </c>
      <c r="Q327" t="s">
        <v>39</v>
      </c>
      <c r="R327">
        <v>48</v>
      </c>
      <c r="S327">
        <v>2</v>
      </c>
      <c r="T327">
        <v>3</v>
      </c>
      <c r="U327" t="s">
        <v>53</v>
      </c>
      <c r="V327">
        <v>3</v>
      </c>
      <c r="W327" t="s">
        <v>48</v>
      </c>
      <c r="X327">
        <v>8943</v>
      </c>
      <c r="Y327" t="str">
        <f>IF(AND(HR_Data[[#This Row],[OverTime]]="Yes",HR_Data[[#This Row],[JobSatisfaction]]&lt;=2,HR_Data[[#This Row],[MonthlyIncome]]&lt;AVERAGE(HR_Data[MonthlyIncome])),
"High Risk",
IF(OR(HR_Data[[#This Row],[OverTime]]="Yes",HR_Data[[#This Row],[JobSatisfaction]]&lt;=2),
"Medium Risk",
"Low Risk"))</f>
        <v>Low Risk</v>
      </c>
      <c r="Z327" t="str">
        <f>IF(HR_Data[[#This Row],[MonthlyIncome]]&lt;3000,"Low",IF(HR_Data[[#This Row],[MonthlyIncome]]&lt;7000,"Medium","High"))</f>
        <v>High</v>
      </c>
      <c r="AA327" s="5">
        <f>IF(HR_Data[[#This Row],[OverTime]]="Yes",1,0)</f>
        <v>0</v>
      </c>
      <c r="AB327" s="5">
        <f>IF(HR_Data[[#This Row],[JobSatisfaction]]&lt;=2,1,0)</f>
        <v>0</v>
      </c>
      <c r="AC327" s="5">
        <f>IF(HR_Data[[#This Row],[WorkLifeBalance]]&lt;=2,1,0)</f>
        <v>0</v>
      </c>
      <c r="AD327" s="5">
        <f>IF(HR_Data[[#This Row],[MonthlyIncome]]&lt;AVERAGE(HR_Data[MonthlyIncome]),1,0)</f>
        <v>0</v>
      </c>
      <c r="AE327">
        <v>14034</v>
      </c>
      <c r="AF327">
        <v>1</v>
      </c>
      <c r="AG327" t="s">
        <v>42</v>
      </c>
      <c r="AH327" t="s">
        <v>43</v>
      </c>
      <c r="AI327">
        <v>24</v>
      </c>
      <c r="AJ327">
        <v>4</v>
      </c>
      <c r="AK327">
        <v>1</v>
      </c>
      <c r="AL327">
        <f>IF(HR_Data[[#This Row],[OverTime]]="Yes",2,0)
+IF(HR_Data[[#This Row],[WorkLifeBalance]]&lt;=2,2,0)
+IF(HR_Data[[#This Row],[MonthlyIncome]]&lt;5000,2,0)
+IF(HR_Data[[#This Row],[JobSatisfaction]]&lt;=2,1,0)
+IF(HR_Data[[#This Row],[EnvironmentSatisfaction]]&lt;=2,1,0)
+IF(HR_Data[[#This Row],[YearsAtCompany]]&lt;2,2,0)</f>
        <v>0</v>
      </c>
      <c r="AM327" t="str">
        <f>IF(HR_Data[[#This Row],[RiskScore2]]&gt;=6,"High",
IF(HR_Data[[#This Row],[RiskScore2]]&gt;=3,"Medium","Low"))</f>
        <v>Low</v>
      </c>
      <c r="AN327">
        <v>80</v>
      </c>
      <c r="AO327">
        <v>1</v>
      </c>
      <c r="AP327">
        <v>10</v>
      </c>
      <c r="AQ327">
        <v>2</v>
      </c>
      <c r="AR327">
        <v>3</v>
      </c>
      <c r="AS327">
        <v>10</v>
      </c>
      <c r="AT327">
        <v>9</v>
      </c>
      <c r="AU327">
        <v>8</v>
      </c>
      <c r="AV327">
        <v>9</v>
      </c>
    </row>
    <row r="328" spans="1:48">
      <c r="A328">
        <v>39</v>
      </c>
      <c r="B328" t="str">
        <f>IF(HR_Data[[#This Row],[Age]]&lt;25,"&lt;25",
IF(HR_Data[[#This Row],[Age]]&lt;35,"25–34",
IF(HR_Data[[#This Row],[Age]]&lt;45,"35–44",
IF(HR_Data[[#This Row],[Age]]&lt;55,"45–54","55+"))))</f>
        <v>35–44</v>
      </c>
      <c r="C328" t="s">
        <v>43</v>
      </c>
      <c r="D328">
        <f>(HR[[#This Row],[OverTimeFlag]]*3+HR[[#This Row],[LowJobSatisFlag]]*5+HR[[#This Row],[LowWLBFlag]]*4+HR[[#This Row],[LowSalaryFlag]]*3+HR[[#This Row],[LowEnviFlag]]*4+HR[[#This Row],[LowProFlag]]*1)</f>
        <v>1</v>
      </c>
      <c r="E328">
        <f>HR_Data[[#This Row],[OvertimeFlag]] + HR_Data[[#This Row],[LowSatisfactionFlag]] + HR_Data[[#This Row],[LowWorkLifeBalanceFlag]]</f>
        <v>0</v>
      </c>
      <c r="F328" t="s">
        <v>44</v>
      </c>
      <c r="G328">
        <v>672</v>
      </c>
      <c r="H328" t="s">
        <v>45</v>
      </c>
      <c r="I328">
        <v>7</v>
      </c>
      <c r="J328" t="str">
        <f>IF(AND(HR_Data[[#This Row],[Attrition]]="Yes",HR_Data[[#This Row],[YearsAtCompany]]&lt;2),"Yes","No")</f>
        <v>No</v>
      </c>
      <c r="K328">
        <v>2</v>
      </c>
      <c r="L328" t="s">
        <v>51</v>
      </c>
      <c r="M328">
        <v>1</v>
      </c>
      <c r="N328">
        <v>444</v>
      </c>
      <c r="P328">
        <v>3</v>
      </c>
      <c r="Q328" t="s">
        <v>46</v>
      </c>
      <c r="R328">
        <v>54</v>
      </c>
      <c r="S328">
        <v>2</v>
      </c>
      <c r="T328">
        <v>5</v>
      </c>
      <c r="U328" t="s">
        <v>56</v>
      </c>
      <c r="V328">
        <v>4</v>
      </c>
      <c r="W328" t="s">
        <v>48</v>
      </c>
      <c r="X328">
        <v>19272</v>
      </c>
      <c r="Y328" t="str">
        <f>IF(AND(HR_Data[[#This Row],[OverTime]]="Yes",HR_Data[[#This Row],[JobSatisfaction]]&lt;=2,HR_Data[[#This Row],[MonthlyIncome]]&lt;AVERAGE(HR_Data[MonthlyIncome])),
"High Risk",
IF(OR(HR_Data[[#This Row],[OverTime]]="Yes",HR_Data[[#This Row],[JobSatisfaction]]&lt;=2),
"Medium Risk",
"Low Risk"))</f>
        <v>Low Risk</v>
      </c>
      <c r="Z328" t="str">
        <f>IF(HR_Data[[#This Row],[MonthlyIncome]]&lt;3000,"Low",IF(HR_Data[[#This Row],[MonthlyIncome]]&lt;7000,"Medium","High"))</f>
        <v>High</v>
      </c>
      <c r="AA328" s="5">
        <f>IF(HR_Data[[#This Row],[OverTime]]="Yes",1,0)</f>
        <v>0</v>
      </c>
      <c r="AB328" s="5">
        <f>IF(HR_Data[[#This Row],[JobSatisfaction]]&lt;=2,1,0)</f>
        <v>0</v>
      </c>
      <c r="AC328" s="5">
        <f>IF(HR_Data[[#This Row],[WorkLifeBalance]]&lt;=2,1,0)</f>
        <v>0</v>
      </c>
      <c r="AD328" s="5">
        <f>IF(HR_Data[[#This Row],[MonthlyIncome]]&lt;AVERAGE(HR_Data[MonthlyIncome]),1,0)</f>
        <v>0</v>
      </c>
      <c r="AE328">
        <v>21141</v>
      </c>
      <c r="AF328">
        <v>1</v>
      </c>
      <c r="AG328" t="s">
        <v>42</v>
      </c>
      <c r="AH328" t="s">
        <v>43</v>
      </c>
      <c r="AI328">
        <v>15</v>
      </c>
      <c r="AJ328">
        <v>3</v>
      </c>
      <c r="AK328">
        <v>1</v>
      </c>
      <c r="AL328">
        <f>IF(HR_Data[[#This Row],[OverTime]]="Yes",2,0)
+IF(HR_Data[[#This Row],[WorkLifeBalance]]&lt;=2,2,0)
+IF(HR_Data[[#This Row],[MonthlyIncome]]&lt;5000,2,0)
+IF(HR_Data[[#This Row],[JobSatisfaction]]&lt;=2,1,0)
+IF(HR_Data[[#This Row],[EnvironmentSatisfaction]]&lt;=2,1,0)
+IF(HR_Data[[#This Row],[YearsAtCompany]]&lt;2,2,0)</f>
        <v>0</v>
      </c>
      <c r="AM328" t="str">
        <f>IF(HR_Data[[#This Row],[RiskScore2]]&gt;=6,"High",
IF(HR_Data[[#This Row],[RiskScore2]]&gt;=3,"Medium","Low"))</f>
        <v>Low</v>
      </c>
      <c r="AN328">
        <v>80</v>
      </c>
      <c r="AO328">
        <v>1</v>
      </c>
      <c r="AP328">
        <v>21</v>
      </c>
      <c r="AQ328">
        <v>2</v>
      </c>
      <c r="AR328">
        <v>3</v>
      </c>
      <c r="AS328">
        <v>21</v>
      </c>
      <c r="AT328">
        <v>9</v>
      </c>
      <c r="AU328">
        <v>13</v>
      </c>
      <c r="AV328">
        <v>3</v>
      </c>
    </row>
    <row r="329" spans="1:48">
      <c r="A329">
        <v>39</v>
      </c>
      <c r="B329" t="str">
        <f>IF(HR_Data[[#This Row],[Age]]&lt;25,"&lt;25",
IF(HR_Data[[#This Row],[Age]]&lt;35,"25–34",
IF(HR_Data[[#This Row],[Age]]&lt;45,"35–44",
IF(HR_Data[[#This Row],[Age]]&lt;55,"45–54","55+"))))</f>
        <v>35–44</v>
      </c>
      <c r="C329" t="s">
        <v>35</v>
      </c>
      <c r="D329">
        <f>(HR[[#This Row],[OverTimeFlag]]*3+HR[[#This Row],[LowJobSatisFlag]]*5+HR[[#This Row],[LowWLBFlag]]*4+HR[[#This Row],[LowSalaryFlag]]*3+HR[[#This Row],[LowEnviFlag]]*4+HR[[#This Row],[LowProFlag]]*1)</f>
        <v>10</v>
      </c>
      <c r="E329">
        <f>HR_Data[[#This Row],[OvertimeFlag]] + HR_Data[[#This Row],[LowSatisfactionFlag]] + HR_Data[[#This Row],[LowWorkLifeBalanceFlag]]</f>
        <v>2</v>
      </c>
      <c r="F329" t="s">
        <v>36</v>
      </c>
      <c r="G329">
        <v>1162</v>
      </c>
      <c r="H329" t="s">
        <v>37</v>
      </c>
      <c r="I329">
        <v>3</v>
      </c>
      <c r="J329" t="str">
        <f>IF(AND(HR_Data[[#This Row],[Attrition]]="Yes",HR_Data[[#This Row],[YearsAtCompany]]&lt;2),"Yes","No")</f>
        <v>Yes</v>
      </c>
      <c r="K329">
        <v>2</v>
      </c>
      <c r="L329" t="s">
        <v>51</v>
      </c>
      <c r="M329">
        <v>1</v>
      </c>
      <c r="N329">
        <v>445</v>
      </c>
      <c r="P329">
        <v>4</v>
      </c>
      <c r="Q329" t="s">
        <v>39</v>
      </c>
      <c r="R329">
        <v>41</v>
      </c>
      <c r="S329">
        <v>3</v>
      </c>
      <c r="T329">
        <v>2</v>
      </c>
      <c r="U329" t="s">
        <v>40</v>
      </c>
      <c r="V329">
        <v>3</v>
      </c>
      <c r="W329" t="s">
        <v>48</v>
      </c>
      <c r="X329">
        <v>5238</v>
      </c>
      <c r="Y329" t="str">
        <f>IF(AND(HR_Data[[#This Row],[OverTime]]="Yes",HR_Data[[#This Row],[JobSatisfaction]]&lt;=2,HR_Data[[#This Row],[MonthlyIncome]]&lt;AVERAGE(HR_Data[MonthlyIncome])),
"High Risk",
IF(OR(HR_Data[[#This Row],[OverTime]]="Yes",HR_Data[[#This Row],[JobSatisfaction]]&lt;=2),
"Medium Risk",
"Low Risk"))</f>
        <v>Medium Risk</v>
      </c>
      <c r="Z329" t="str">
        <f>IF(HR_Data[[#This Row],[MonthlyIncome]]&lt;3000,"Low",IF(HR_Data[[#This Row],[MonthlyIncome]]&lt;7000,"Medium","High"))</f>
        <v>Medium</v>
      </c>
      <c r="AA329" s="5">
        <f>IF(HR_Data[[#This Row],[OverTime]]="Yes",1,0)</f>
        <v>1</v>
      </c>
      <c r="AB329" s="5">
        <f>IF(HR_Data[[#This Row],[JobSatisfaction]]&lt;=2,1,0)</f>
        <v>0</v>
      </c>
      <c r="AC329" s="5">
        <f>IF(HR_Data[[#This Row],[WorkLifeBalance]]&lt;=2,1,0)</f>
        <v>1</v>
      </c>
      <c r="AD329" s="5">
        <f>IF(HR_Data[[#This Row],[MonthlyIncome]]&lt;AVERAGE(HR_Data[MonthlyIncome]),1,0)</f>
        <v>1</v>
      </c>
      <c r="AE329">
        <v>17778</v>
      </c>
      <c r="AF329">
        <v>4</v>
      </c>
      <c r="AG329" t="s">
        <v>42</v>
      </c>
      <c r="AH329" t="s">
        <v>35</v>
      </c>
      <c r="AI329">
        <v>18</v>
      </c>
      <c r="AJ329">
        <v>3</v>
      </c>
      <c r="AK329">
        <v>1</v>
      </c>
      <c r="AL329">
        <f>IF(HR_Data[[#This Row],[OverTime]]="Yes",2,0)
+IF(HR_Data[[#This Row],[WorkLifeBalance]]&lt;=2,2,0)
+IF(HR_Data[[#This Row],[MonthlyIncome]]&lt;5000,2,0)
+IF(HR_Data[[#This Row],[JobSatisfaction]]&lt;=2,1,0)
+IF(HR_Data[[#This Row],[EnvironmentSatisfaction]]&lt;=2,1,0)
+IF(HR_Data[[#This Row],[YearsAtCompany]]&lt;2,2,0)</f>
        <v>6</v>
      </c>
      <c r="AM329" t="str">
        <f>IF(HR_Data[[#This Row],[RiskScore2]]&gt;=6,"High",
IF(HR_Data[[#This Row],[RiskScore2]]&gt;=3,"Medium","Low"))</f>
        <v>High</v>
      </c>
      <c r="AN329">
        <v>80</v>
      </c>
      <c r="AO329">
        <v>0</v>
      </c>
      <c r="AP329">
        <v>12</v>
      </c>
      <c r="AQ329">
        <v>3</v>
      </c>
      <c r="AR329">
        <v>2</v>
      </c>
      <c r="AS329">
        <v>1</v>
      </c>
      <c r="AT329">
        <v>0</v>
      </c>
      <c r="AU329">
        <v>0</v>
      </c>
      <c r="AV329">
        <v>0</v>
      </c>
    </row>
    <row r="330" spans="1:48">
      <c r="A330">
        <v>33</v>
      </c>
      <c r="B330" t="str">
        <f>IF(HR_Data[[#This Row],[Age]]&lt;25,"&lt;25",
IF(HR_Data[[#This Row],[Age]]&lt;35,"25–34",
IF(HR_Data[[#This Row],[Age]]&lt;45,"35–44",
IF(HR_Data[[#This Row],[Age]]&lt;55,"45–54","55+"))))</f>
        <v>25–34</v>
      </c>
      <c r="C330" t="s">
        <v>43</v>
      </c>
      <c r="D330">
        <f>(HR[[#This Row],[OverTimeFlag]]*3+HR[[#This Row],[LowJobSatisFlag]]*5+HR[[#This Row],[LowWLBFlag]]*4+HR[[#This Row],[LowSalaryFlag]]*3+HR[[#This Row],[LowEnviFlag]]*4+HR[[#This Row],[LowProFlag]]*1)</f>
        <v>11</v>
      </c>
      <c r="E330">
        <f>HR_Data[[#This Row],[OvertimeFlag]] + HR_Data[[#This Row],[LowSatisfactionFlag]] + HR_Data[[#This Row],[LowWorkLifeBalanceFlag]]</f>
        <v>1</v>
      </c>
      <c r="F330" t="s">
        <v>44</v>
      </c>
      <c r="G330">
        <v>508</v>
      </c>
      <c r="H330" t="s">
        <v>37</v>
      </c>
      <c r="I330">
        <v>10</v>
      </c>
      <c r="J330" t="str">
        <f>IF(AND(HR_Data[[#This Row],[Attrition]]="Yes",HR_Data[[#This Row],[YearsAtCompany]]&lt;2),"Yes","No")</f>
        <v>No</v>
      </c>
      <c r="K330">
        <v>3</v>
      </c>
      <c r="L330" t="s">
        <v>59</v>
      </c>
      <c r="M330">
        <v>1</v>
      </c>
      <c r="N330">
        <v>446</v>
      </c>
      <c r="P330">
        <v>2</v>
      </c>
      <c r="Q330" t="s">
        <v>46</v>
      </c>
      <c r="R330">
        <v>46</v>
      </c>
      <c r="S330">
        <v>2</v>
      </c>
      <c r="T330">
        <v>2</v>
      </c>
      <c r="U330" t="s">
        <v>40</v>
      </c>
      <c r="V330">
        <v>4</v>
      </c>
      <c r="W330" t="s">
        <v>41</v>
      </c>
      <c r="X330">
        <v>4682</v>
      </c>
      <c r="Y330" t="str">
        <f>IF(AND(HR_Data[[#This Row],[OverTime]]="Yes",HR_Data[[#This Row],[JobSatisfaction]]&lt;=2,HR_Data[[#This Row],[MonthlyIncome]]&lt;AVERAGE(HR_Data[MonthlyIncome])),
"High Risk",
IF(OR(HR_Data[[#This Row],[OverTime]]="Yes",HR_Data[[#This Row],[JobSatisfaction]]&lt;=2),
"Medium Risk",
"Low Risk"))</f>
        <v>Low Risk</v>
      </c>
      <c r="Z330" t="str">
        <f>IF(HR_Data[[#This Row],[MonthlyIncome]]&lt;3000,"Low",IF(HR_Data[[#This Row],[MonthlyIncome]]&lt;7000,"Medium","High"))</f>
        <v>Medium</v>
      </c>
      <c r="AA330" s="5">
        <f>IF(HR_Data[[#This Row],[OverTime]]="Yes",1,0)</f>
        <v>0</v>
      </c>
      <c r="AB330" s="5">
        <f>IF(HR_Data[[#This Row],[JobSatisfaction]]&lt;=2,1,0)</f>
        <v>0</v>
      </c>
      <c r="AC330" s="5">
        <f>IF(HR_Data[[#This Row],[WorkLifeBalance]]&lt;=2,1,0)</f>
        <v>1</v>
      </c>
      <c r="AD330" s="5">
        <f>IF(HR_Data[[#This Row],[MonthlyIncome]]&lt;AVERAGE(HR_Data[MonthlyIncome]),1,0)</f>
        <v>1</v>
      </c>
      <c r="AE330">
        <v>4317</v>
      </c>
      <c r="AF330">
        <v>3</v>
      </c>
      <c r="AG330" t="s">
        <v>42</v>
      </c>
      <c r="AH330" t="s">
        <v>43</v>
      </c>
      <c r="AI330">
        <v>14</v>
      </c>
      <c r="AJ330">
        <v>3</v>
      </c>
      <c r="AK330">
        <v>3</v>
      </c>
      <c r="AL330">
        <f>IF(HR_Data[[#This Row],[OverTime]]="Yes",2,0)
+IF(HR_Data[[#This Row],[WorkLifeBalance]]&lt;=2,2,0)
+IF(HR_Data[[#This Row],[MonthlyIncome]]&lt;5000,2,0)
+IF(HR_Data[[#This Row],[JobSatisfaction]]&lt;=2,1,0)
+IF(HR_Data[[#This Row],[EnvironmentSatisfaction]]&lt;=2,1,0)
+IF(HR_Data[[#This Row],[YearsAtCompany]]&lt;2,2,0)</f>
        <v>5</v>
      </c>
      <c r="AM330" t="str">
        <f>IF(HR_Data[[#This Row],[RiskScore2]]&gt;=6,"High",
IF(HR_Data[[#This Row],[RiskScore2]]&gt;=3,"Medium","Low"))</f>
        <v>Medium</v>
      </c>
      <c r="AN330">
        <v>80</v>
      </c>
      <c r="AO330">
        <v>0</v>
      </c>
      <c r="AP330">
        <v>9</v>
      </c>
      <c r="AQ330">
        <v>6</v>
      </c>
      <c r="AR330">
        <v>2</v>
      </c>
      <c r="AS330">
        <v>7</v>
      </c>
      <c r="AT330">
        <v>7</v>
      </c>
      <c r="AU330">
        <v>0</v>
      </c>
      <c r="AV330">
        <v>1</v>
      </c>
    </row>
    <row r="331" spans="1:48">
      <c r="A331">
        <v>47</v>
      </c>
      <c r="B331" t="str">
        <f>IF(HR_Data[[#This Row],[Age]]&lt;25,"&lt;25",
IF(HR_Data[[#This Row],[Age]]&lt;35,"25–34",
IF(HR_Data[[#This Row],[Age]]&lt;45,"35–44",
IF(HR_Data[[#This Row],[Age]]&lt;55,"45–54","55+"))))</f>
        <v>45–54</v>
      </c>
      <c r="C331" t="s">
        <v>43</v>
      </c>
      <c r="D331">
        <f>(HR[[#This Row],[OverTimeFlag]]*3+HR[[#This Row],[LowJobSatisFlag]]*5+HR[[#This Row],[LowWLBFlag]]*4+HR[[#This Row],[LowSalaryFlag]]*3+HR[[#This Row],[LowEnviFlag]]*4+HR[[#This Row],[LowProFlag]]*1)</f>
        <v>0</v>
      </c>
      <c r="E331">
        <f>HR_Data[[#This Row],[OvertimeFlag]] + HR_Data[[#This Row],[LowSatisfactionFlag]] + HR_Data[[#This Row],[LowWorkLifeBalanceFlag]]</f>
        <v>0</v>
      </c>
      <c r="F331" t="s">
        <v>36</v>
      </c>
      <c r="G331">
        <v>1482</v>
      </c>
      <c r="H331" t="s">
        <v>45</v>
      </c>
      <c r="I331">
        <v>5</v>
      </c>
      <c r="J331" t="str">
        <f>IF(AND(HR_Data[[#This Row],[Attrition]]="Yes",HR_Data[[#This Row],[YearsAtCompany]]&lt;2),"Yes","No")</f>
        <v>No</v>
      </c>
      <c r="K331">
        <v>5</v>
      </c>
      <c r="L331" t="s">
        <v>38</v>
      </c>
      <c r="M331">
        <v>1</v>
      </c>
      <c r="N331">
        <v>447</v>
      </c>
      <c r="P331">
        <v>4</v>
      </c>
      <c r="Q331" t="s">
        <v>46</v>
      </c>
      <c r="R331">
        <v>42</v>
      </c>
      <c r="S331">
        <v>3</v>
      </c>
      <c r="T331">
        <v>5</v>
      </c>
      <c r="U331" t="s">
        <v>58</v>
      </c>
      <c r="V331">
        <v>3</v>
      </c>
      <c r="W331" t="s">
        <v>48</v>
      </c>
      <c r="X331">
        <v>18300</v>
      </c>
      <c r="Y331" t="str">
        <f>IF(AND(HR_Data[[#This Row],[OverTime]]="Yes",HR_Data[[#This Row],[JobSatisfaction]]&lt;=2,HR_Data[[#This Row],[MonthlyIncome]]&lt;AVERAGE(HR_Data[MonthlyIncome])),
"High Risk",
IF(OR(HR_Data[[#This Row],[OverTime]]="Yes",HR_Data[[#This Row],[JobSatisfaction]]&lt;=2),
"Medium Risk",
"Low Risk"))</f>
        <v>Low Risk</v>
      </c>
      <c r="Z331" t="str">
        <f>IF(HR_Data[[#This Row],[MonthlyIncome]]&lt;3000,"Low",IF(HR_Data[[#This Row],[MonthlyIncome]]&lt;7000,"Medium","High"))</f>
        <v>High</v>
      </c>
      <c r="AA331" s="5">
        <f>IF(HR_Data[[#This Row],[OverTime]]="Yes",1,0)</f>
        <v>0</v>
      </c>
      <c r="AB331" s="5">
        <f>IF(HR_Data[[#This Row],[JobSatisfaction]]&lt;=2,1,0)</f>
        <v>0</v>
      </c>
      <c r="AC331" s="5">
        <f>IF(HR_Data[[#This Row],[WorkLifeBalance]]&lt;=2,1,0)</f>
        <v>0</v>
      </c>
      <c r="AD331" s="5">
        <f>IF(HR_Data[[#This Row],[MonthlyIncome]]&lt;AVERAGE(HR_Data[MonthlyIncome]),1,0)</f>
        <v>0</v>
      </c>
      <c r="AE331">
        <v>16375</v>
      </c>
      <c r="AF331">
        <v>4</v>
      </c>
      <c r="AG331" t="s">
        <v>42</v>
      </c>
      <c r="AH331" t="s">
        <v>43</v>
      </c>
      <c r="AI331">
        <v>11</v>
      </c>
      <c r="AJ331">
        <v>3</v>
      </c>
      <c r="AK331">
        <v>2</v>
      </c>
      <c r="AL331">
        <f>IF(HR_Data[[#This Row],[OverTime]]="Yes",2,0)
+IF(HR_Data[[#This Row],[WorkLifeBalance]]&lt;=2,2,0)
+IF(HR_Data[[#This Row],[MonthlyIncome]]&lt;5000,2,0)
+IF(HR_Data[[#This Row],[JobSatisfaction]]&lt;=2,1,0)
+IF(HR_Data[[#This Row],[EnvironmentSatisfaction]]&lt;=2,1,0)
+IF(HR_Data[[#This Row],[YearsAtCompany]]&lt;2,2,0)</f>
        <v>0</v>
      </c>
      <c r="AM331" t="str">
        <f>IF(HR_Data[[#This Row],[RiskScore2]]&gt;=6,"High",
IF(HR_Data[[#This Row],[RiskScore2]]&gt;=3,"Medium","Low"))</f>
        <v>Low</v>
      </c>
      <c r="AN331">
        <v>80</v>
      </c>
      <c r="AO331">
        <v>1</v>
      </c>
      <c r="AP331">
        <v>21</v>
      </c>
      <c r="AQ331">
        <v>2</v>
      </c>
      <c r="AR331">
        <v>3</v>
      </c>
      <c r="AS331">
        <v>3</v>
      </c>
      <c r="AT331">
        <v>2</v>
      </c>
      <c r="AU331">
        <v>1</v>
      </c>
      <c r="AV331">
        <v>1</v>
      </c>
    </row>
    <row r="332" spans="1:48">
      <c r="A332">
        <v>43</v>
      </c>
      <c r="B332" t="str">
        <f>IF(HR_Data[[#This Row],[Age]]&lt;25,"&lt;25",
IF(HR_Data[[#This Row],[Age]]&lt;35,"25–34",
IF(HR_Data[[#This Row],[Age]]&lt;45,"35–44",
IF(HR_Data[[#This Row],[Age]]&lt;55,"45–54","55+"))))</f>
        <v>35–44</v>
      </c>
      <c r="C332" t="s">
        <v>43</v>
      </c>
      <c r="D332">
        <f>(HR[[#This Row],[OverTimeFlag]]*3+HR[[#This Row],[LowJobSatisFlag]]*5+HR[[#This Row],[LowWLBFlag]]*4+HR[[#This Row],[LowSalaryFlag]]*3+HR[[#This Row],[LowEnviFlag]]*4+HR[[#This Row],[LowProFlag]]*1)</f>
        <v>3</v>
      </c>
      <c r="E332">
        <f>HR_Data[[#This Row],[OvertimeFlag]] + HR_Data[[#This Row],[LowSatisfactionFlag]] + HR_Data[[#This Row],[LowWorkLifeBalanceFlag]]</f>
        <v>0</v>
      </c>
      <c r="F332" t="s">
        <v>44</v>
      </c>
      <c r="G332">
        <v>559</v>
      </c>
      <c r="H332" t="s">
        <v>45</v>
      </c>
      <c r="I332">
        <v>10</v>
      </c>
      <c r="J332" t="str">
        <f>IF(AND(HR_Data[[#This Row],[Attrition]]="Yes",HR_Data[[#This Row],[YearsAtCompany]]&lt;2),"Yes","No")</f>
        <v>No</v>
      </c>
      <c r="K332">
        <v>4</v>
      </c>
      <c r="L332" t="s">
        <v>38</v>
      </c>
      <c r="M332">
        <v>1</v>
      </c>
      <c r="N332">
        <v>448</v>
      </c>
      <c r="P332">
        <v>3</v>
      </c>
      <c r="Q332" t="s">
        <v>39</v>
      </c>
      <c r="R332">
        <v>82</v>
      </c>
      <c r="S332">
        <v>2</v>
      </c>
      <c r="T332">
        <v>2</v>
      </c>
      <c r="U332" t="s">
        <v>50</v>
      </c>
      <c r="V332">
        <v>3</v>
      </c>
      <c r="W332" t="s">
        <v>52</v>
      </c>
      <c r="X332">
        <v>5257</v>
      </c>
      <c r="Y332" t="str">
        <f>IF(AND(HR_Data[[#This Row],[OverTime]]="Yes",HR_Data[[#This Row],[JobSatisfaction]]&lt;=2,HR_Data[[#This Row],[MonthlyIncome]]&lt;AVERAGE(HR_Data[MonthlyIncome])),
"High Risk",
IF(OR(HR_Data[[#This Row],[OverTime]]="Yes",HR_Data[[#This Row],[JobSatisfaction]]&lt;=2),
"Medium Risk",
"Low Risk"))</f>
        <v>Low Risk</v>
      </c>
      <c r="Z332" t="str">
        <f>IF(HR_Data[[#This Row],[MonthlyIncome]]&lt;3000,"Low",IF(HR_Data[[#This Row],[MonthlyIncome]]&lt;7000,"Medium","High"))</f>
        <v>Medium</v>
      </c>
      <c r="AA332" s="5">
        <f>IF(HR_Data[[#This Row],[OverTime]]="Yes",1,0)</f>
        <v>0</v>
      </c>
      <c r="AB332" s="5">
        <f>IF(HR_Data[[#This Row],[JobSatisfaction]]&lt;=2,1,0)</f>
        <v>0</v>
      </c>
      <c r="AC332" s="5">
        <f>IF(HR_Data[[#This Row],[WorkLifeBalance]]&lt;=2,1,0)</f>
        <v>0</v>
      </c>
      <c r="AD332" s="5">
        <f>IF(HR_Data[[#This Row],[MonthlyIncome]]&lt;AVERAGE(HR_Data[MonthlyIncome]),1,0)</f>
        <v>1</v>
      </c>
      <c r="AE332">
        <v>6227</v>
      </c>
      <c r="AF332">
        <v>1</v>
      </c>
      <c r="AG332" t="s">
        <v>42</v>
      </c>
      <c r="AH332" t="s">
        <v>43</v>
      </c>
      <c r="AI332">
        <v>11</v>
      </c>
      <c r="AJ332">
        <v>3</v>
      </c>
      <c r="AK332">
        <v>2</v>
      </c>
      <c r="AL332">
        <f>IF(HR_Data[[#This Row],[OverTime]]="Yes",2,0)
+IF(HR_Data[[#This Row],[WorkLifeBalance]]&lt;=2,2,0)
+IF(HR_Data[[#This Row],[MonthlyIncome]]&lt;5000,2,0)
+IF(HR_Data[[#This Row],[JobSatisfaction]]&lt;=2,1,0)
+IF(HR_Data[[#This Row],[EnvironmentSatisfaction]]&lt;=2,1,0)
+IF(HR_Data[[#This Row],[YearsAtCompany]]&lt;2,2,0)</f>
        <v>0</v>
      </c>
      <c r="AM332" t="str">
        <f>IF(HR_Data[[#This Row],[RiskScore2]]&gt;=6,"High",
IF(HR_Data[[#This Row],[RiskScore2]]&gt;=3,"Medium","Low"))</f>
        <v>Low</v>
      </c>
      <c r="AN332">
        <v>80</v>
      </c>
      <c r="AO332">
        <v>1</v>
      </c>
      <c r="AP332">
        <v>9</v>
      </c>
      <c r="AQ332">
        <v>3</v>
      </c>
      <c r="AR332">
        <v>4</v>
      </c>
      <c r="AS332">
        <v>9</v>
      </c>
      <c r="AT332">
        <v>7</v>
      </c>
      <c r="AU332">
        <v>0</v>
      </c>
      <c r="AV332">
        <v>0</v>
      </c>
    </row>
    <row r="333" spans="1:48">
      <c r="A333">
        <v>27</v>
      </c>
      <c r="B333" t="str">
        <f>IF(HR_Data[[#This Row],[Age]]&lt;25,"&lt;25",
IF(HR_Data[[#This Row],[Age]]&lt;35,"25–34",
IF(HR_Data[[#This Row],[Age]]&lt;45,"35–44",
IF(HR_Data[[#This Row],[Age]]&lt;55,"45–54","55+"))))</f>
        <v>25–34</v>
      </c>
      <c r="C333" t="s">
        <v>43</v>
      </c>
      <c r="D333">
        <f>(HR[[#This Row],[OverTimeFlag]]*3+HR[[#This Row],[LowJobSatisFlag]]*5+HR[[#This Row],[LowWLBFlag]]*4+HR[[#This Row],[LowSalaryFlag]]*3+HR[[#This Row],[LowEnviFlag]]*4+HR[[#This Row],[LowProFlag]]*1)</f>
        <v>11</v>
      </c>
      <c r="E333">
        <f>HR_Data[[#This Row],[OvertimeFlag]] + HR_Data[[#This Row],[LowSatisfactionFlag]] + HR_Data[[#This Row],[LowWorkLifeBalanceFlag]]</f>
        <v>2</v>
      </c>
      <c r="F333" t="s">
        <v>55</v>
      </c>
      <c r="G333">
        <v>210</v>
      </c>
      <c r="H333" t="s">
        <v>37</v>
      </c>
      <c r="I333">
        <v>1</v>
      </c>
      <c r="J333" t="str">
        <f>IF(AND(HR_Data[[#This Row],[Attrition]]="Yes",HR_Data[[#This Row],[YearsAtCompany]]&lt;2),"Yes","No")</f>
        <v>No</v>
      </c>
      <c r="K333">
        <v>1</v>
      </c>
      <c r="L333" t="s">
        <v>59</v>
      </c>
      <c r="M333">
        <v>1</v>
      </c>
      <c r="N333">
        <v>449</v>
      </c>
      <c r="P333">
        <v>3</v>
      </c>
      <c r="Q333" t="s">
        <v>46</v>
      </c>
      <c r="R333">
        <v>73</v>
      </c>
      <c r="S333">
        <v>3</v>
      </c>
      <c r="T333">
        <v>2</v>
      </c>
      <c r="U333" t="s">
        <v>40</v>
      </c>
      <c r="V333">
        <v>2</v>
      </c>
      <c r="W333" t="s">
        <v>48</v>
      </c>
      <c r="X333">
        <v>6349</v>
      </c>
      <c r="Y333" t="str">
        <f>IF(AND(HR_Data[[#This Row],[OverTime]]="Yes",HR_Data[[#This Row],[JobSatisfaction]]&lt;=2,HR_Data[[#This Row],[MonthlyIncome]]&lt;AVERAGE(HR_Data[MonthlyIncome])),
"High Risk",
IF(OR(HR_Data[[#This Row],[OverTime]]="Yes",HR_Data[[#This Row],[JobSatisfaction]]&lt;=2),
"Medium Risk",
"Low Risk"))</f>
        <v>High Risk</v>
      </c>
      <c r="Z333" t="str">
        <f>IF(HR_Data[[#This Row],[MonthlyIncome]]&lt;3000,"Low",IF(HR_Data[[#This Row],[MonthlyIncome]]&lt;7000,"Medium","High"))</f>
        <v>Medium</v>
      </c>
      <c r="AA333" s="5">
        <f>IF(HR_Data[[#This Row],[OverTime]]="Yes",1,0)</f>
        <v>1</v>
      </c>
      <c r="AB333" s="5">
        <f>IF(HR_Data[[#This Row],[JobSatisfaction]]&lt;=2,1,0)</f>
        <v>1</v>
      </c>
      <c r="AC333" s="5">
        <f>IF(HR_Data[[#This Row],[WorkLifeBalance]]&lt;=2,1,0)</f>
        <v>0</v>
      </c>
      <c r="AD333" s="5">
        <f>IF(HR_Data[[#This Row],[MonthlyIncome]]&lt;AVERAGE(HR_Data[MonthlyIncome]),1,0)</f>
        <v>1</v>
      </c>
      <c r="AE333">
        <v>22107</v>
      </c>
      <c r="AF333">
        <v>0</v>
      </c>
      <c r="AG333" t="s">
        <v>42</v>
      </c>
      <c r="AH333" t="s">
        <v>35</v>
      </c>
      <c r="AI333">
        <v>13</v>
      </c>
      <c r="AJ333">
        <v>3</v>
      </c>
      <c r="AK333">
        <v>4</v>
      </c>
      <c r="AL333">
        <f>IF(HR_Data[[#This Row],[OverTime]]="Yes",2,0)
+IF(HR_Data[[#This Row],[WorkLifeBalance]]&lt;=2,2,0)
+IF(HR_Data[[#This Row],[MonthlyIncome]]&lt;5000,2,0)
+IF(HR_Data[[#This Row],[JobSatisfaction]]&lt;=2,1,0)
+IF(HR_Data[[#This Row],[EnvironmentSatisfaction]]&lt;=2,1,0)
+IF(HR_Data[[#This Row],[YearsAtCompany]]&lt;2,2,0)</f>
        <v>3</v>
      </c>
      <c r="AM333" t="str">
        <f>IF(HR_Data[[#This Row],[RiskScore2]]&gt;=6,"High",
IF(HR_Data[[#This Row],[RiskScore2]]&gt;=3,"Medium","Low"))</f>
        <v>Medium</v>
      </c>
      <c r="AN333">
        <v>80</v>
      </c>
      <c r="AO333">
        <v>1</v>
      </c>
      <c r="AP333">
        <v>6</v>
      </c>
      <c r="AQ333">
        <v>0</v>
      </c>
      <c r="AR333">
        <v>3</v>
      </c>
      <c r="AS333">
        <v>5</v>
      </c>
      <c r="AT333">
        <v>4</v>
      </c>
      <c r="AU333">
        <v>1</v>
      </c>
      <c r="AV333">
        <v>4</v>
      </c>
    </row>
    <row r="334" spans="1:48">
      <c r="A334">
        <v>54</v>
      </c>
      <c r="B334" t="str">
        <f>IF(HR_Data[[#This Row],[Age]]&lt;25,"&lt;25",
IF(HR_Data[[#This Row],[Age]]&lt;35,"25–34",
IF(HR_Data[[#This Row],[Age]]&lt;45,"35–44",
IF(HR_Data[[#This Row],[Age]]&lt;55,"45–54","55+"))))</f>
        <v>45–54</v>
      </c>
      <c r="C334" t="s">
        <v>43</v>
      </c>
      <c r="D334">
        <f>(HR[[#This Row],[OverTimeFlag]]*3+HR[[#This Row],[LowJobSatisFlag]]*5+HR[[#This Row],[LowWLBFlag]]*4+HR[[#This Row],[LowSalaryFlag]]*3+HR[[#This Row],[LowEnviFlag]]*4+HR[[#This Row],[LowProFlag]]*1)</f>
        <v>7</v>
      </c>
      <c r="E334">
        <f>HR_Data[[#This Row],[OvertimeFlag]] + HR_Data[[#This Row],[LowSatisfactionFlag]] + HR_Data[[#This Row],[LowWorkLifeBalanceFlag]]</f>
        <v>1</v>
      </c>
      <c r="F334" t="s">
        <v>44</v>
      </c>
      <c r="G334">
        <v>928</v>
      </c>
      <c r="H334" t="s">
        <v>45</v>
      </c>
      <c r="I334">
        <v>20</v>
      </c>
      <c r="J334" t="str">
        <f>IF(AND(HR_Data[[#This Row],[Attrition]]="Yes",HR_Data[[#This Row],[YearsAtCompany]]&lt;2),"Yes","No")</f>
        <v>No</v>
      </c>
      <c r="K334">
        <v>4</v>
      </c>
      <c r="L334" t="s">
        <v>38</v>
      </c>
      <c r="M334">
        <v>1</v>
      </c>
      <c r="N334">
        <v>450</v>
      </c>
      <c r="P334">
        <v>4</v>
      </c>
      <c r="Q334" t="s">
        <v>39</v>
      </c>
      <c r="R334">
        <v>31</v>
      </c>
      <c r="S334">
        <v>3</v>
      </c>
      <c r="T334">
        <v>2</v>
      </c>
      <c r="U334" t="s">
        <v>47</v>
      </c>
      <c r="V334">
        <v>3</v>
      </c>
      <c r="W334" t="s">
        <v>41</v>
      </c>
      <c r="X334">
        <v>4869</v>
      </c>
      <c r="Y334" t="str">
        <f>IF(AND(HR_Data[[#This Row],[OverTime]]="Yes",HR_Data[[#This Row],[JobSatisfaction]]&lt;=2,HR_Data[[#This Row],[MonthlyIncome]]&lt;AVERAGE(HR_Data[MonthlyIncome])),
"High Risk",
IF(OR(HR_Data[[#This Row],[OverTime]]="Yes",HR_Data[[#This Row],[JobSatisfaction]]&lt;=2),
"Medium Risk",
"Low Risk"))</f>
        <v>Low Risk</v>
      </c>
      <c r="Z334" t="str">
        <f>IF(HR_Data[[#This Row],[MonthlyIncome]]&lt;3000,"Low",IF(HR_Data[[#This Row],[MonthlyIncome]]&lt;7000,"Medium","High"))</f>
        <v>Medium</v>
      </c>
      <c r="AA334" s="5">
        <f>IF(HR_Data[[#This Row],[OverTime]]="Yes",1,0)</f>
        <v>0</v>
      </c>
      <c r="AB334" s="5">
        <f>IF(HR_Data[[#This Row],[JobSatisfaction]]&lt;=2,1,0)</f>
        <v>0</v>
      </c>
      <c r="AC334" s="5">
        <f>IF(HR_Data[[#This Row],[WorkLifeBalance]]&lt;=2,1,0)</f>
        <v>1</v>
      </c>
      <c r="AD334" s="5">
        <f>IF(HR_Data[[#This Row],[MonthlyIncome]]&lt;AVERAGE(HR_Data[MonthlyIncome]),1,0)</f>
        <v>1</v>
      </c>
      <c r="AE334">
        <v>16885</v>
      </c>
      <c r="AF334">
        <v>3</v>
      </c>
      <c r="AG334" t="s">
        <v>42</v>
      </c>
      <c r="AH334" t="s">
        <v>43</v>
      </c>
      <c r="AI334">
        <v>12</v>
      </c>
      <c r="AJ334">
        <v>3</v>
      </c>
      <c r="AK334">
        <v>4</v>
      </c>
      <c r="AL334">
        <f>IF(HR_Data[[#This Row],[OverTime]]="Yes",2,0)
+IF(HR_Data[[#This Row],[WorkLifeBalance]]&lt;=2,2,0)
+IF(HR_Data[[#This Row],[MonthlyIncome]]&lt;5000,2,0)
+IF(HR_Data[[#This Row],[JobSatisfaction]]&lt;=2,1,0)
+IF(HR_Data[[#This Row],[EnvironmentSatisfaction]]&lt;=2,1,0)
+IF(HR_Data[[#This Row],[YearsAtCompany]]&lt;2,2,0)</f>
        <v>4</v>
      </c>
      <c r="AM334" t="str">
        <f>IF(HR_Data[[#This Row],[RiskScore2]]&gt;=6,"High",
IF(HR_Data[[#This Row],[RiskScore2]]&gt;=3,"Medium","Low"))</f>
        <v>Medium</v>
      </c>
      <c r="AN334">
        <v>80</v>
      </c>
      <c r="AO334">
        <v>0</v>
      </c>
      <c r="AP334">
        <v>20</v>
      </c>
      <c r="AQ334">
        <v>4</v>
      </c>
      <c r="AR334">
        <v>2</v>
      </c>
      <c r="AS334">
        <v>4</v>
      </c>
      <c r="AT334">
        <v>3</v>
      </c>
      <c r="AU334">
        <v>0</v>
      </c>
      <c r="AV334">
        <v>3</v>
      </c>
    </row>
    <row r="335" spans="1:48">
      <c r="A335">
        <v>43</v>
      </c>
      <c r="B335" t="str">
        <f>IF(HR_Data[[#This Row],[Age]]&lt;25,"&lt;25",
IF(HR_Data[[#This Row],[Age]]&lt;35,"25–34",
IF(HR_Data[[#This Row],[Age]]&lt;45,"35–44",
IF(HR_Data[[#This Row],[Age]]&lt;55,"45–54","55+"))))</f>
        <v>35–44</v>
      </c>
      <c r="C335" t="s">
        <v>43</v>
      </c>
      <c r="D335">
        <f>(HR[[#This Row],[OverTimeFlag]]*3+HR[[#This Row],[LowJobSatisFlag]]*5+HR[[#This Row],[LowWLBFlag]]*4+HR[[#This Row],[LowSalaryFlag]]*3+HR[[#This Row],[LowEnviFlag]]*4+HR[[#This Row],[LowProFlag]]*1)</f>
        <v>9</v>
      </c>
      <c r="E335">
        <f>HR_Data[[#This Row],[OvertimeFlag]] + HR_Data[[#This Row],[LowSatisfactionFlag]] + HR_Data[[#This Row],[LowWorkLifeBalanceFlag]]</f>
        <v>2</v>
      </c>
      <c r="F335" t="s">
        <v>36</v>
      </c>
      <c r="G335">
        <v>1001</v>
      </c>
      <c r="H335" t="s">
        <v>45</v>
      </c>
      <c r="I335">
        <v>7</v>
      </c>
      <c r="J335" t="str">
        <f>IF(AND(HR_Data[[#This Row],[Attrition]]="Yes",HR_Data[[#This Row],[YearsAtCompany]]&lt;2),"Yes","No")</f>
        <v>No</v>
      </c>
      <c r="K335">
        <v>3</v>
      </c>
      <c r="L335" t="s">
        <v>38</v>
      </c>
      <c r="M335">
        <v>1</v>
      </c>
      <c r="N335">
        <v>451</v>
      </c>
      <c r="P335">
        <v>3</v>
      </c>
      <c r="Q335" t="s">
        <v>39</v>
      </c>
      <c r="R335">
        <v>43</v>
      </c>
      <c r="S335">
        <v>3</v>
      </c>
      <c r="T335">
        <v>3</v>
      </c>
      <c r="U335" t="s">
        <v>54</v>
      </c>
      <c r="V335">
        <v>1</v>
      </c>
      <c r="W335" t="s">
        <v>48</v>
      </c>
      <c r="X335">
        <v>9985</v>
      </c>
      <c r="Y335" t="str">
        <f>IF(AND(HR_Data[[#This Row],[OverTime]]="Yes",HR_Data[[#This Row],[JobSatisfaction]]&lt;=2,HR_Data[[#This Row],[MonthlyIncome]]&lt;AVERAGE(HR_Data[MonthlyIncome])),
"High Risk",
IF(OR(HR_Data[[#This Row],[OverTime]]="Yes",HR_Data[[#This Row],[JobSatisfaction]]&lt;=2),
"Medium Risk",
"Low Risk"))</f>
        <v>Medium Risk</v>
      </c>
      <c r="Z335" t="str">
        <f>IF(HR_Data[[#This Row],[MonthlyIncome]]&lt;3000,"Low",IF(HR_Data[[#This Row],[MonthlyIncome]]&lt;7000,"Medium","High"))</f>
        <v>High</v>
      </c>
      <c r="AA335" s="5">
        <f>IF(HR_Data[[#This Row],[OverTime]]="Yes",1,0)</f>
        <v>0</v>
      </c>
      <c r="AB335" s="5">
        <f>IF(HR_Data[[#This Row],[JobSatisfaction]]&lt;=2,1,0)</f>
        <v>1</v>
      </c>
      <c r="AC335" s="5">
        <f>IF(HR_Data[[#This Row],[WorkLifeBalance]]&lt;=2,1,0)</f>
        <v>1</v>
      </c>
      <c r="AD335" s="5">
        <f>IF(HR_Data[[#This Row],[MonthlyIncome]]&lt;AVERAGE(HR_Data[MonthlyIncome]),1,0)</f>
        <v>0</v>
      </c>
      <c r="AE335">
        <v>9262</v>
      </c>
      <c r="AF335">
        <v>8</v>
      </c>
      <c r="AG335" t="s">
        <v>42</v>
      </c>
      <c r="AH335" t="s">
        <v>43</v>
      </c>
      <c r="AI335">
        <v>16</v>
      </c>
      <c r="AJ335">
        <v>3</v>
      </c>
      <c r="AK335">
        <v>1</v>
      </c>
      <c r="AL335">
        <f>IF(HR_Data[[#This Row],[OverTime]]="Yes",2,0)
+IF(HR_Data[[#This Row],[WorkLifeBalance]]&lt;=2,2,0)
+IF(HR_Data[[#This Row],[MonthlyIncome]]&lt;5000,2,0)
+IF(HR_Data[[#This Row],[JobSatisfaction]]&lt;=2,1,0)
+IF(HR_Data[[#This Row],[EnvironmentSatisfaction]]&lt;=2,1,0)
+IF(HR_Data[[#This Row],[YearsAtCompany]]&lt;2,2,0)</f>
        <v>5</v>
      </c>
      <c r="AM335" t="str">
        <f>IF(HR_Data[[#This Row],[RiskScore2]]&gt;=6,"High",
IF(HR_Data[[#This Row],[RiskScore2]]&gt;=3,"Medium","Low"))</f>
        <v>Medium</v>
      </c>
      <c r="AN335">
        <v>80</v>
      </c>
      <c r="AO335">
        <v>1</v>
      </c>
      <c r="AP335">
        <v>10</v>
      </c>
      <c r="AQ335">
        <v>1</v>
      </c>
      <c r="AR335">
        <v>2</v>
      </c>
      <c r="AS335">
        <v>1</v>
      </c>
      <c r="AT335">
        <v>0</v>
      </c>
      <c r="AU335">
        <v>0</v>
      </c>
      <c r="AV335">
        <v>0</v>
      </c>
    </row>
    <row r="336" spans="1:48">
      <c r="A336">
        <v>45</v>
      </c>
      <c r="B336" t="str">
        <f>IF(HR_Data[[#This Row],[Age]]&lt;25,"&lt;25",
IF(HR_Data[[#This Row],[Age]]&lt;35,"25–34",
IF(HR_Data[[#This Row],[Age]]&lt;45,"35–44",
IF(HR_Data[[#This Row],[Age]]&lt;55,"45–54","55+"))))</f>
        <v>45–54</v>
      </c>
      <c r="C336" t="s">
        <v>43</v>
      </c>
      <c r="D336">
        <f>(HR[[#This Row],[OverTimeFlag]]*3+HR[[#This Row],[LowJobSatisFlag]]*5+HR[[#This Row],[LowWLBFlag]]*4+HR[[#This Row],[LowSalaryFlag]]*3+HR[[#This Row],[LowEnviFlag]]*4+HR[[#This Row],[LowProFlag]]*1)</f>
        <v>4</v>
      </c>
      <c r="E336">
        <f>HR_Data[[#This Row],[OvertimeFlag]] + HR_Data[[#This Row],[LowSatisfactionFlag]] + HR_Data[[#This Row],[LowWorkLifeBalanceFlag]]</f>
        <v>0</v>
      </c>
      <c r="F336" t="s">
        <v>36</v>
      </c>
      <c r="G336">
        <v>549</v>
      </c>
      <c r="H336" t="s">
        <v>45</v>
      </c>
      <c r="I336">
        <v>8</v>
      </c>
      <c r="J336" t="str">
        <f>IF(AND(HR_Data[[#This Row],[Attrition]]="Yes",HR_Data[[#This Row],[YearsAtCompany]]&lt;2),"Yes","No")</f>
        <v>No</v>
      </c>
      <c r="K336">
        <v>4</v>
      </c>
      <c r="L336" t="s">
        <v>49</v>
      </c>
      <c r="M336">
        <v>1</v>
      </c>
      <c r="N336">
        <v>452</v>
      </c>
      <c r="P336">
        <v>4</v>
      </c>
      <c r="Q336" t="s">
        <v>46</v>
      </c>
      <c r="R336">
        <v>75</v>
      </c>
      <c r="S336">
        <v>3</v>
      </c>
      <c r="T336">
        <v>2</v>
      </c>
      <c r="U336" t="s">
        <v>47</v>
      </c>
      <c r="V336">
        <v>4</v>
      </c>
      <c r="W336" t="s">
        <v>48</v>
      </c>
      <c r="X336">
        <v>3697</v>
      </c>
      <c r="Y336" t="str">
        <f>IF(AND(HR_Data[[#This Row],[OverTime]]="Yes",HR_Data[[#This Row],[JobSatisfaction]]&lt;=2,HR_Data[[#This Row],[MonthlyIncome]]&lt;AVERAGE(HR_Data[MonthlyIncome])),
"High Risk",
IF(OR(HR_Data[[#This Row],[OverTime]]="Yes",HR_Data[[#This Row],[JobSatisfaction]]&lt;=2),
"Medium Risk",
"Low Risk"))</f>
        <v>Low Risk</v>
      </c>
      <c r="Z336" t="str">
        <f>IF(HR_Data[[#This Row],[MonthlyIncome]]&lt;3000,"Low",IF(HR_Data[[#This Row],[MonthlyIncome]]&lt;7000,"Medium","High"))</f>
        <v>Medium</v>
      </c>
      <c r="AA336" s="5">
        <f>IF(HR_Data[[#This Row],[OverTime]]="Yes",1,0)</f>
        <v>0</v>
      </c>
      <c r="AB336" s="5">
        <f>IF(HR_Data[[#This Row],[JobSatisfaction]]&lt;=2,1,0)</f>
        <v>0</v>
      </c>
      <c r="AC336" s="5">
        <f>IF(HR_Data[[#This Row],[WorkLifeBalance]]&lt;=2,1,0)</f>
        <v>0</v>
      </c>
      <c r="AD336" s="5">
        <f>IF(HR_Data[[#This Row],[MonthlyIncome]]&lt;AVERAGE(HR_Data[MonthlyIncome]),1,0)</f>
        <v>1</v>
      </c>
      <c r="AE336">
        <v>9278</v>
      </c>
      <c r="AF336">
        <v>9</v>
      </c>
      <c r="AG336" t="s">
        <v>42</v>
      </c>
      <c r="AH336" t="s">
        <v>43</v>
      </c>
      <c r="AI336">
        <v>14</v>
      </c>
      <c r="AJ336">
        <v>3</v>
      </c>
      <c r="AK336">
        <v>1</v>
      </c>
      <c r="AL336">
        <f>IF(HR_Data[[#This Row],[OverTime]]="Yes",2,0)
+IF(HR_Data[[#This Row],[WorkLifeBalance]]&lt;=2,2,0)
+IF(HR_Data[[#This Row],[MonthlyIncome]]&lt;5000,2,0)
+IF(HR_Data[[#This Row],[JobSatisfaction]]&lt;=2,1,0)
+IF(HR_Data[[#This Row],[EnvironmentSatisfaction]]&lt;=2,1,0)
+IF(HR_Data[[#This Row],[YearsAtCompany]]&lt;2,2,0)</f>
        <v>2</v>
      </c>
      <c r="AM336" t="str">
        <f>IF(HR_Data[[#This Row],[RiskScore2]]&gt;=6,"High",
IF(HR_Data[[#This Row],[RiskScore2]]&gt;=3,"Medium","Low"))</f>
        <v>Low</v>
      </c>
      <c r="AN336">
        <v>80</v>
      </c>
      <c r="AO336">
        <v>2</v>
      </c>
      <c r="AP336">
        <v>12</v>
      </c>
      <c r="AQ336">
        <v>3</v>
      </c>
      <c r="AR336">
        <v>3</v>
      </c>
      <c r="AS336">
        <v>10</v>
      </c>
      <c r="AT336">
        <v>9</v>
      </c>
      <c r="AU336">
        <v>9</v>
      </c>
      <c r="AV336">
        <v>8</v>
      </c>
    </row>
    <row r="337" spans="1:48">
      <c r="A337">
        <v>40</v>
      </c>
      <c r="B337" t="str">
        <f>IF(HR_Data[[#This Row],[Age]]&lt;25,"&lt;25",
IF(HR_Data[[#This Row],[Age]]&lt;35,"25–34",
IF(HR_Data[[#This Row],[Age]]&lt;45,"35–44",
IF(HR_Data[[#This Row],[Age]]&lt;55,"45–54","55+"))))</f>
        <v>35–44</v>
      </c>
      <c r="C337" t="s">
        <v>43</v>
      </c>
      <c r="D337">
        <f>(HR[[#This Row],[OverTimeFlag]]*3+HR[[#This Row],[LowJobSatisFlag]]*5+HR[[#This Row],[LowWLBFlag]]*4+HR[[#This Row],[LowSalaryFlag]]*3+HR[[#This Row],[LowEnviFlag]]*4+HR[[#This Row],[LowProFlag]]*1)</f>
        <v>11</v>
      </c>
      <c r="E337">
        <f>HR_Data[[#This Row],[OvertimeFlag]] + HR_Data[[#This Row],[LowSatisfactionFlag]] + HR_Data[[#This Row],[LowWorkLifeBalanceFlag]]</f>
        <v>2</v>
      </c>
      <c r="F337" t="s">
        <v>36</v>
      </c>
      <c r="G337">
        <v>1124</v>
      </c>
      <c r="H337" t="s">
        <v>37</v>
      </c>
      <c r="I337">
        <v>1</v>
      </c>
      <c r="J337" t="str">
        <f>IF(AND(HR_Data[[#This Row],[Attrition]]="Yes",HR_Data[[#This Row],[YearsAtCompany]]&lt;2),"Yes","No")</f>
        <v>No</v>
      </c>
      <c r="K337">
        <v>2</v>
      </c>
      <c r="L337" t="s">
        <v>51</v>
      </c>
      <c r="M337">
        <v>1</v>
      </c>
      <c r="N337">
        <v>453</v>
      </c>
      <c r="P337">
        <v>2</v>
      </c>
      <c r="Q337" t="s">
        <v>46</v>
      </c>
      <c r="R337">
        <v>57</v>
      </c>
      <c r="S337">
        <v>1</v>
      </c>
      <c r="T337">
        <v>2</v>
      </c>
      <c r="U337" t="s">
        <v>40</v>
      </c>
      <c r="V337">
        <v>4</v>
      </c>
      <c r="W337" t="s">
        <v>48</v>
      </c>
      <c r="X337">
        <v>7457</v>
      </c>
      <c r="Y337" t="str">
        <f>IF(AND(HR_Data[[#This Row],[OverTime]]="Yes",HR_Data[[#This Row],[JobSatisfaction]]&lt;=2,HR_Data[[#This Row],[MonthlyIncome]]&lt;AVERAGE(HR_Data[MonthlyIncome])),
"High Risk",
IF(OR(HR_Data[[#This Row],[OverTime]]="Yes",HR_Data[[#This Row],[JobSatisfaction]]&lt;=2),
"Medium Risk",
"Low Risk"))</f>
        <v>Medium Risk</v>
      </c>
      <c r="Z337" t="str">
        <f>IF(HR_Data[[#This Row],[MonthlyIncome]]&lt;3000,"Low",IF(HR_Data[[#This Row],[MonthlyIncome]]&lt;7000,"Medium","High"))</f>
        <v>High</v>
      </c>
      <c r="AA337" s="5">
        <f>IF(HR_Data[[#This Row],[OverTime]]="Yes",1,0)</f>
        <v>1</v>
      </c>
      <c r="AB337" s="5">
        <f>IF(HR_Data[[#This Row],[JobSatisfaction]]&lt;=2,1,0)</f>
        <v>0</v>
      </c>
      <c r="AC337" s="5">
        <f>IF(HR_Data[[#This Row],[WorkLifeBalance]]&lt;=2,1,0)</f>
        <v>1</v>
      </c>
      <c r="AD337" s="5">
        <f>IF(HR_Data[[#This Row],[MonthlyIncome]]&lt;AVERAGE(HR_Data[MonthlyIncome]),1,0)</f>
        <v>0</v>
      </c>
      <c r="AE337">
        <v>13273</v>
      </c>
      <c r="AF337">
        <v>2</v>
      </c>
      <c r="AG337" t="s">
        <v>42</v>
      </c>
      <c r="AH337" t="s">
        <v>35</v>
      </c>
      <c r="AI337">
        <v>22</v>
      </c>
      <c r="AJ337">
        <v>4</v>
      </c>
      <c r="AK337">
        <v>3</v>
      </c>
      <c r="AL337">
        <f>IF(HR_Data[[#This Row],[OverTime]]="Yes",2,0)
+IF(HR_Data[[#This Row],[WorkLifeBalance]]&lt;=2,2,0)
+IF(HR_Data[[#This Row],[MonthlyIncome]]&lt;5000,2,0)
+IF(HR_Data[[#This Row],[JobSatisfaction]]&lt;=2,1,0)
+IF(HR_Data[[#This Row],[EnvironmentSatisfaction]]&lt;=2,1,0)
+IF(HR_Data[[#This Row],[YearsAtCompany]]&lt;2,2,0)</f>
        <v>5</v>
      </c>
      <c r="AM337" t="str">
        <f>IF(HR_Data[[#This Row],[RiskScore2]]&gt;=6,"High",
IF(HR_Data[[#This Row],[RiskScore2]]&gt;=3,"Medium","Low"))</f>
        <v>Medium</v>
      </c>
      <c r="AN337">
        <v>80</v>
      </c>
      <c r="AO337">
        <v>3</v>
      </c>
      <c r="AP337">
        <v>6</v>
      </c>
      <c r="AQ337">
        <v>2</v>
      </c>
      <c r="AR337">
        <v>2</v>
      </c>
      <c r="AS337">
        <v>4</v>
      </c>
      <c r="AT337">
        <v>3</v>
      </c>
      <c r="AU337">
        <v>0</v>
      </c>
      <c r="AV337">
        <v>2</v>
      </c>
    </row>
    <row r="338" spans="1:48">
      <c r="A338">
        <v>29</v>
      </c>
      <c r="B338" t="str">
        <f>IF(HR_Data[[#This Row],[Age]]&lt;25,"&lt;25",
IF(HR_Data[[#This Row],[Age]]&lt;35,"25–34",
IF(HR_Data[[#This Row],[Age]]&lt;45,"35–44",
IF(HR_Data[[#This Row],[Age]]&lt;55,"45–54","55+"))))</f>
        <v>25–34</v>
      </c>
      <c r="C338" t="s">
        <v>35</v>
      </c>
      <c r="D338">
        <f>(HR[[#This Row],[OverTimeFlag]]*3+HR[[#This Row],[LowJobSatisFlag]]*5+HR[[#This Row],[LowWLBFlag]]*4+HR[[#This Row],[LowSalaryFlag]]*3+HR[[#This Row],[LowEnviFlag]]*4+HR[[#This Row],[LowProFlag]]*1)</f>
        <v>19</v>
      </c>
      <c r="E338">
        <f>HR_Data[[#This Row],[OvertimeFlag]] + HR_Data[[#This Row],[LowSatisfactionFlag]] + HR_Data[[#This Row],[LowWorkLifeBalanceFlag]]</f>
        <v>3</v>
      </c>
      <c r="F338" t="s">
        <v>36</v>
      </c>
      <c r="G338">
        <v>318</v>
      </c>
      <c r="H338" t="s">
        <v>45</v>
      </c>
      <c r="I338">
        <v>8</v>
      </c>
      <c r="J338" t="str">
        <f>IF(AND(HR_Data[[#This Row],[Attrition]]="Yes",HR_Data[[#This Row],[YearsAtCompany]]&lt;2),"Yes","No")</f>
        <v>No</v>
      </c>
      <c r="K338">
        <v>4</v>
      </c>
      <c r="L338" t="s">
        <v>49</v>
      </c>
      <c r="M338">
        <v>1</v>
      </c>
      <c r="N338">
        <v>454</v>
      </c>
      <c r="P338">
        <v>2</v>
      </c>
      <c r="Q338" t="s">
        <v>46</v>
      </c>
      <c r="R338">
        <v>77</v>
      </c>
      <c r="S338">
        <v>1</v>
      </c>
      <c r="T338">
        <v>1</v>
      </c>
      <c r="U338" t="s">
        <v>50</v>
      </c>
      <c r="V338">
        <v>1</v>
      </c>
      <c r="W338" t="s">
        <v>48</v>
      </c>
      <c r="X338">
        <v>2119</v>
      </c>
      <c r="Y338" t="str">
        <f>IF(AND(HR_Data[[#This Row],[OverTime]]="Yes",HR_Data[[#This Row],[JobSatisfaction]]&lt;=2,HR_Data[[#This Row],[MonthlyIncome]]&lt;AVERAGE(HR_Data[MonthlyIncome])),
"High Risk",
IF(OR(HR_Data[[#This Row],[OverTime]]="Yes",HR_Data[[#This Row],[JobSatisfaction]]&lt;=2),
"Medium Risk",
"Low Risk"))</f>
        <v>High Risk</v>
      </c>
      <c r="Z338" t="str">
        <f>IF(HR_Data[[#This Row],[MonthlyIncome]]&lt;3000,"Low",IF(HR_Data[[#This Row],[MonthlyIncome]]&lt;7000,"Medium","High"))</f>
        <v>Low</v>
      </c>
      <c r="AA338" s="5">
        <f>IF(HR_Data[[#This Row],[OverTime]]="Yes",1,0)</f>
        <v>1</v>
      </c>
      <c r="AB338" s="5">
        <f>IF(HR_Data[[#This Row],[JobSatisfaction]]&lt;=2,1,0)</f>
        <v>1</v>
      </c>
      <c r="AC338" s="5">
        <f>IF(HR_Data[[#This Row],[WorkLifeBalance]]&lt;=2,1,0)</f>
        <v>1</v>
      </c>
      <c r="AD338" s="5">
        <f>IF(HR_Data[[#This Row],[MonthlyIncome]]&lt;AVERAGE(HR_Data[MonthlyIncome]),1,0)</f>
        <v>1</v>
      </c>
      <c r="AE338">
        <v>4759</v>
      </c>
      <c r="AF338">
        <v>1</v>
      </c>
      <c r="AG338" t="s">
        <v>42</v>
      </c>
      <c r="AH338" t="s">
        <v>35</v>
      </c>
      <c r="AI338">
        <v>11</v>
      </c>
      <c r="AJ338">
        <v>3</v>
      </c>
      <c r="AK338">
        <v>4</v>
      </c>
      <c r="AL338">
        <f>IF(HR_Data[[#This Row],[OverTime]]="Yes",2,0)
+IF(HR_Data[[#This Row],[WorkLifeBalance]]&lt;=2,2,0)
+IF(HR_Data[[#This Row],[MonthlyIncome]]&lt;5000,2,0)
+IF(HR_Data[[#This Row],[JobSatisfaction]]&lt;=2,1,0)
+IF(HR_Data[[#This Row],[EnvironmentSatisfaction]]&lt;=2,1,0)
+IF(HR_Data[[#This Row],[YearsAtCompany]]&lt;2,2,0)</f>
        <v>8</v>
      </c>
      <c r="AM338" t="str">
        <f>IF(HR_Data[[#This Row],[RiskScore2]]&gt;=6,"High",
IF(HR_Data[[#This Row],[RiskScore2]]&gt;=3,"Medium","Low"))</f>
        <v>High</v>
      </c>
      <c r="AN338">
        <v>80</v>
      </c>
      <c r="AO338">
        <v>0</v>
      </c>
      <c r="AP338">
        <v>7</v>
      </c>
      <c r="AQ338">
        <v>4</v>
      </c>
      <c r="AR338">
        <v>2</v>
      </c>
      <c r="AS338">
        <v>7</v>
      </c>
      <c r="AT338">
        <v>7</v>
      </c>
      <c r="AU338">
        <v>0</v>
      </c>
      <c r="AV338">
        <v>7</v>
      </c>
    </row>
    <row r="339" spans="1:48">
      <c r="A339">
        <v>29</v>
      </c>
      <c r="B339" t="str">
        <f>IF(HR_Data[[#This Row],[Age]]&lt;25,"&lt;25",
IF(HR_Data[[#This Row],[Age]]&lt;35,"25–34",
IF(HR_Data[[#This Row],[Age]]&lt;45,"35–44",
IF(HR_Data[[#This Row],[Age]]&lt;55,"45–54","55+"))))</f>
        <v>25–34</v>
      </c>
      <c r="C339" t="s">
        <v>43</v>
      </c>
      <c r="D339">
        <f>(HR[[#This Row],[OverTimeFlag]]*3+HR[[#This Row],[LowJobSatisFlag]]*5+HR[[#This Row],[LowWLBFlag]]*4+HR[[#This Row],[LowSalaryFlag]]*3+HR[[#This Row],[LowEnviFlag]]*4+HR[[#This Row],[LowProFlag]]*1)</f>
        <v>7</v>
      </c>
      <c r="E339">
        <f>HR_Data[[#This Row],[OvertimeFlag]] + HR_Data[[#This Row],[LowSatisfactionFlag]] + HR_Data[[#This Row],[LowWorkLifeBalanceFlag]]</f>
        <v>0</v>
      </c>
      <c r="F339" t="s">
        <v>36</v>
      </c>
      <c r="G339">
        <v>738</v>
      </c>
      <c r="H339" t="s">
        <v>45</v>
      </c>
      <c r="I339">
        <v>9</v>
      </c>
      <c r="J339" t="str">
        <f>IF(AND(HR_Data[[#This Row],[Attrition]]="Yes",HR_Data[[#This Row],[YearsAtCompany]]&lt;2),"Yes","No")</f>
        <v>No</v>
      </c>
      <c r="K339">
        <v>5</v>
      </c>
      <c r="L339" t="s">
        <v>49</v>
      </c>
      <c r="M339">
        <v>1</v>
      </c>
      <c r="N339">
        <v>455</v>
      </c>
      <c r="P339">
        <v>2</v>
      </c>
      <c r="Q339" t="s">
        <v>46</v>
      </c>
      <c r="R339">
        <v>30</v>
      </c>
      <c r="S339">
        <v>2</v>
      </c>
      <c r="T339">
        <v>1</v>
      </c>
      <c r="U339" t="s">
        <v>50</v>
      </c>
      <c r="V339">
        <v>4</v>
      </c>
      <c r="W339" t="s">
        <v>41</v>
      </c>
      <c r="X339">
        <v>3983</v>
      </c>
      <c r="Y339" t="str">
        <f>IF(AND(HR_Data[[#This Row],[OverTime]]="Yes",HR_Data[[#This Row],[JobSatisfaction]]&lt;=2,HR_Data[[#This Row],[MonthlyIncome]]&lt;AVERAGE(HR_Data[MonthlyIncome])),
"High Risk",
IF(OR(HR_Data[[#This Row],[OverTime]]="Yes",HR_Data[[#This Row],[JobSatisfaction]]&lt;=2),
"Medium Risk",
"Low Risk"))</f>
        <v>Low Risk</v>
      </c>
      <c r="Z339" t="str">
        <f>IF(HR_Data[[#This Row],[MonthlyIncome]]&lt;3000,"Low",IF(HR_Data[[#This Row],[MonthlyIncome]]&lt;7000,"Medium","High"))</f>
        <v>Medium</v>
      </c>
      <c r="AA339" s="5">
        <f>IF(HR_Data[[#This Row],[OverTime]]="Yes",1,0)</f>
        <v>0</v>
      </c>
      <c r="AB339" s="5">
        <f>IF(HR_Data[[#This Row],[JobSatisfaction]]&lt;=2,1,0)</f>
        <v>0</v>
      </c>
      <c r="AC339" s="5">
        <f>IF(HR_Data[[#This Row],[WorkLifeBalance]]&lt;=2,1,0)</f>
        <v>0</v>
      </c>
      <c r="AD339" s="5">
        <f>IF(HR_Data[[#This Row],[MonthlyIncome]]&lt;AVERAGE(HR_Data[MonthlyIncome]),1,0)</f>
        <v>1</v>
      </c>
      <c r="AE339">
        <v>7621</v>
      </c>
      <c r="AF339">
        <v>0</v>
      </c>
      <c r="AG339" t="s">
        <v>42</v>
      </c>
      <c r="AH339" t="s">
        <v>43</v>
      </c>
      <c r="AI339">
        <v>17</v>
      </c>
      <c r="AJ339">
        <v>3</v>
      </c>
      <c r="AK339">
        <v>3</v>
      </c>
      <c r="AL339">
        <f>IF(HR_Data[[#This Row],[OverTime]]="Yes",2,0)
+IF(HR_Data[[#This Row],[WorkLifeBalance]]&lt;=2,2,0)
+IF(HR_Data[[#This Row],[MonthlyIncome]]&lt;5000,2,0)
+IF(HR_Data[[#This Row],[JobSatisfaction]]&lt;=2,1,0)
+IF(HR_Data[[#This Row],[EnvironmentSatisfaction]]&lt;=2,1,0)
+IF(HR_Data[[#This Row],[YearsAtCompany]]&lt;2,2,0)</f>
        <v>3</v>
      </c>
      <c r="AM339" t="str">
        <f>IF(HR_Data[[#This Row],[RiskScore2]]&gt;=6,"High",
IF(HR_Data[[#This Row],[RiskScore2]]&gt;=3,"Medium","Low"))</f>
        <v>Medium</v>
      </c>
      <c r="AN339">
        <v>80</v>
      </c>
      <c r="AO339">
        <v>0</v>
      </c>
      <c r="AP339">
        <v>4</v>
      </c>
      <c r="AQ339">
        <v>2</v>
      </c>
      <c r="AR339">
        <v>3</v>
      </c>
      <c r="AS339">
        <v>3</v>
      </c>
      <c r="AT339">
        <v>2</v>
      </c>
      <c r="AU339">
        <v>2</v>
      </c>
      <c r="AV339">
        <v>2</v>
      </c>
    </row>
    <row r="340" spans="1:48">
      <c r="A340">
        <v>30</v>
      </c>
      <c r="B340" t="str">
        <f>IF(HR_Data[[#This Row],[Age]]&lt;25,"&lt;25",
IF(HR_Data[[#This Row],[Age]]&lt;35,"25–34",
IF(HR_Data[[#This Row],[Age]]&lt;45,"35–44",
IF(HR_Data[[#This Row],[Age]]&lt;55,"45–54","55+"))))</f>
        <v>25–34</v>
      </c>
      <c r="C340" t="s">
        <v>43</v>
      </c>
      <c r="D340">
        <f>(HR[[#This Row],[OverTimeFlag]]*3+HR[[#This Row],[LowJobSatisFlag]]*5+HR[[#This Row],[LowWLBFlag]]*4+HR[[#This Row],[LowSalaryFlag]]*3+HR[[#This Row],[LowEnviFlag]]*4+HR[[#This Row],[LowProFlag]]*1)</f>
        <v>3</v>
      </c>
      <c r="E340">
        <f>HR_Data[[#This Row],[OvertimeFlag]] + HR_Data[[#This Row],[LowSatisfactionFlag]] + HR_Data[[#This Row],[LowWorkLifeBalanceFlag]]</f>
        <v>0</v>
      </c>
      <c r="F340" t="s">
        <v>36</v>
      </c>
      <c r="G340">
        <v>570</v>
      </c>
      <c r="H340" t="s">
        <v>37</v>
      </c>
      <c r="I340">
        <v>5</v>
      </c>
      <c r="J340" t="str">
        <f>IF(AND(HR_Data[[#This Row],[Attrition]]="Yes",HR_Data[[#This Row],[YearsAtCompany]]&lt;2),"Yes","No")</f>
        <v>No</v>
      </c>
      <c r="K340">
        <v>3</v>
      </c>
      <c r="L340" t="s">
        <v>59</v>
      </c>
      <c r="M340">
        <v>1</v>
      </c>
      <c r="N340">
        <v>456</v>
      </c>
      <c r="P340">
        <v>4</v>
      </c>
      <c r="Q340" t="s">
        <v>39</v>
      </c>
      <c r="R340">
        <v>30</v>
      </c>
      <c r="S340">
        <v>2</v>
      </c>
      <c r="T340">
        <v>2</v>
      </c>
      <c r="U340" t="s">
        <v>40</v>
      </c>
      <c r="V340">
        <v>3</v>
      </c>
      <c r="W340" t="s">
        <v>52</v>
      </c>
      <c r="X340">
        <v>6118</v>
      </c>
      <c r="Y340" t="str">
        <f>IF(AND(HR_Data[[#This Row],[OverTime]]="Yes",HR_Data[[#This Row],[JobSatisfaction]]&lt;=2,HR_Data[[#This Row],[MonthlyIncome]]&lt;AVERAGE(HR_Data[MonthlyIncome])),
"High Risk",
IF(OR(HR_Data[[#This Row],[OverTime]]="Yes",HR_Data[[#This Row],[JobSatisfaction]]&lt;=2),
"Medium Risk",
"Low Risk"))</f>
        <v>Low Risk</v>
      </c>
      <c r="Z340" t="str">
        <f>IF(HR_Data[[#This Row],[MonthlyIncome]]&lt;3000,"Low",IF(HR_Data[[#This Row],[MonthlyIncome]]&lt;7000,"Medium","High"))</f>
        <v>Medium</v>
      </c>
      <c r="AA340" s="5">
        <f>IF(HR_Data[[#This Row],[OverTime]]="Yes",1,0)</f>
        <v>0</v>
      </c>
      <c r="AB340" s="5">
        <f>IF(HR_Data[[#This Row],[JobSatisfaction]]&lt;=2,1,0)</f>
        <v>0</v>
      </c>
      <c r="AC340" s="5">
        <f>IF(HR_Data[[#This Row],[WorkLifeBalance]]&lt;=2,1,0)</f>
        <v>0</v>
      </c>
      <c r="AD340" s="5">
        <f>IF(HR_Data[[#This Row],[MonthlyIncome]]&lt;AVERAGE(HR_Data[MonthlyIncome]),1,0)</f>
        <v>1</v>
      </c>
      <c r="AE340">
        <v>5431</v>
      </c>
      <c r="AF340">
        <v>1</v>
      </c>
      <c r="AG340" t="s">
        <v>42</v>
      </c>
      <c r="AH340" t="s">
        <v>43</v>
      </c>
      <c r="AI340">
        <v>13</v>
      </c>
      <c r="AJ340">
        <v>3</v>
      </c>
      <c r="AK340">
        <v>3</v>
      </c>
      <c r="AL340">
        <f>IF(HR_Data[[#This Row],[OverTime]]="Yes",2,0)
+IF(HR_Data[[#This Row],[WorkLifeBalance]]&lt;=2,2,0)
+IF(HR_Data[[#This Row],[MonthlyIncome]]&lt;5000,2,0)
+IF(HR_Data[[#This Row],[JobSatisfaction]]&lt;=2,1,0)
+IF(HR_Data[[#This Row],[EnvironmentSatisfaction]]&lt;=2,1,0)
+IF(HR_Data[[#This Row],[YearsAtCompany]]&lt;2,2,0)</f>
        <v>0</v>
      </c>
      <c r="AM340" t="str">
        <f>IF(HR_Data[[#This Row],[RiskScore2]]&gt;=6,"High",
IF(HR_Data[[#This Row],[RiskScore2]]&gt;=3,"Medium","Low"))</f>
        <v>Low</v>
      </c>
      <c r="AN340">
        <v>80</v>
      </c>
      <c r="AO340">
        <v>3</v>
      </c>
      <c r="AP340">
        <v>10</v>
      </c>
      <c r="AQ340">
        <v>2</v>
      </c>
      <c r="AR340">
        <v>3</v>
      </c>
      <c r="AS340">
        <v>10</v>
      </c>
      <c r="AT340">
        <v>9</v>
      </c>
      <c r="AU340">
        <v>1</v>
      </c>
      <c r="AV340">
        <v>2</v>
      </c>
    </row>
    <row r="341" spans="1:48">
      <c r="A341">
        <v>27</v>
      </c>
      <c r="B341" t="str">
        <f>IF(HR_Data[[#This Row],[Age]]&lt;25,"&lt;25",
IF(HR_Data[[#This Row],[Age]]&lt;35,"25–34",
IF(HR_Data[[#This Row],[Age]]&lt;45,"35–44",
IF(HR_Data[[#This Row],[Age]]&lt;55,"45–54","55+"))))</f>
        <v>25–34</v>
      </c>
      <c r="C341" t="s">
        <v>43</v>
      </c>
      <c r="D341">
        <f>(HR[[#This Row],[OverTimeFlag]]*3+HR[[#This Row],[LowJobSatisFlag]]*5+HR[[#This Row],[LowWLBFlag]]*4+HR[[#This Row],[LowSalaryFlag]]*3+HR[[#This Row],[LowEnviFlag]]*4+HR[[#This Row],[LowProFlag]]*1)</f>
        <v>12</v>
      </c>
      <c r="E341">
        <f>HR_Data[[#This Row],[OvertimeFlag]] + HR_Data[[#This Row],[LowSatisfactionFlag]] + HR_Data[[#This Row],[LowWorkLifeBalanceFlag]]</f>
        <v>1</v>
      </c>
      <c r="F341" t="s">
        <v>36</v>
      </c>
      <c r="G341">
        <v>1130</v>
      </c>
      <c r="H341" t="s">
        <v>37</v>
      </c>
      <c r="I341">
        <v>8</v>
      </c>
      <c r="J341" t="str">
        <f>IF(AND(HR_Data[[#This Row],[Attrition]]="Yes",HR_Data[[#This Row],[YearsAtCompany]]&lt;2),"Yes","No")</f>
        <v>No</v>
      </c>
      <c r="K341">
        <v>4</v>
      </c>
      <c r="L341" t="s">
        <v>59</v>
      </c>
      <c r="M341">
        <v>1</v>
      </c>
      <c r="N341">
        <v>458</v>
      </c>
      <c r="P341">
        <v>2</v>
      </c>
      <c r="Q341" t="s">
        <v>39</v>
      </c>
      <c r="R341">
        <v>56</v>
      </c>
      <c r="S341">
        <v>3</v>
      </c>
      <c r="T341">
        <v>2</v>
      </c>
      <c r="U341" t="s">
        <v>40</v>
      </c>
      <c r="V341">
        <v>2</v>
      </c>
      <c r="W341" t="s">
        <v>48</v>
      </c>
      <c r="X341">
        <v>6214</v>
      </c>
      <c r="Y341" t="str">
        <f>IF(AND(HR_Data[[#This Row],[OverTime]]="Yes",HR_Data[[#This Row],[JobSatisfaction]]&lt;=2,HR_Data[[#This Row],[MonthlyIncome]]&lt;AVERAGE(HR_Data[MonthlyIncome])),
"High Risk",
IF(OR(HR_Data[[#This Row],[OverTime]]="Yes",HR_Data[[#This Row],[JobSatisfaction]]&lt;=2),
"Medium Risk",
"Low Risk"))</f>
        <v>Medium Risk</v>
      </c>
      <c r="Z341" t="str">
        <f>IF(HR_Data[[#This Row],[MonthlyIncome]]&lt;3000,"Low",IF(HR_Data[[#This Row],[MonthlyIncome]]&lt;7000,"Medium","High"))</f>
        <v>Medium</v>
      </c>
      <c r="AA341" s="5">
        <f>IF(HR_Data[[#This Row],[OverTime]]="Yes",1,0)</f>
        <v>0</v>
      </c>
      <c r="AB341" s="5">
        <f>IF(HR_Data[[#This Row],[JobSatisfaction]]&lt;=2,1,0)</f>
        <v>1</v>
      </c>
      <c r="AC341" s="5">
        <f>IF(HR_Data[[#This Row],[WorkLifeBalance]]&lt;=2,1,0)</f>
        <v>0</v>
      </c>
      <c r="AD341" s="5">
        <f>IF(HR_Data[[#This Row],[MonthlyIncome]]&lt;AVERAGE(HR_Data[MonthlyIncome]),1,0)</f>
        <v>1</v>
      </c>
      <c r="AE341">
        <v>3415</v>
      </c>
      <c r="AF341">
        <v>1</v>
      </c>
      <c r="AG341" t="s">
        <v>42</v>
      </c>
      <c r="AH341" t="s">
        <v>43</v>
      </c>
      <c r="AI341">
        <v>18</v>
      </c>
      <c r="AJ341">
        <v>3</v>
      </c>
      <c r="AK341">
        <v>1</v>
      </c>
      <c r="AL341">
        <f>IF(HR_Data[[#This Row],[OverTime]]="Yes",2,0)
+IF(HR_Data[[#This Row],[WorkLifeBalance]]&lt;=2,2,0)
+IF(HR_Data[[#This Row],[MonthlyIncome]]&lt;5000,2,0)
+IF(HR_Data[[#This Row],[JobSatisfaction]]&lt;=2,1,0)
+IF(HR_Data[[#This Row],[EnvironmentSatisfaction]]&lt;=2,1,0)
+IF(HR_Data[[#This Row],[YearsAtCompany]]&lt;2,2,0)</f>
        <v>2</v>
      </c>
      <c r="AM341" t="str">
        <f>IF(HR_Data[[#This Row],[RiskScore2]]&gt;=6,"High",
IF(HR_Data[[#This Row],[RiskScore2]]&gt;=3,"Medium","Low"))</f>
        <v>Low</v>
      </c>
      <c r="AN341">
        <v>80</v>
      </c>
      <c r="AO341">
        <v>1</v>
      </c>
      <c r="AP341">
        <v>8</v>
      </c>
      <c r="AQ341">
        <v>3</v>
      </c>
      <c r="AR341">
        <v>3</v>
      </c>
      <c r="AS341">
        <v>8</v>
      </c>
      <c r="AT341">
        <v>7</v>
      </c>
      <c r="AU341">
        <v>0</v>
      </c>
      <c r="AV341">
        <v>7</v>
      </c>
    </row>
    <row r="342" spans="1:48">
      <c r="A342">
        <v>37</v>
      </c>
      <c r="B342" t="str">
        <f>IF(HR_Data[[#This Row],[Age]]&lt;25,"&lt;25",
IF(HR_Data[[#This Row],[Age]]&lt;35,"25–34",
IF(HR_Data[[#This Row],[Age]]&lt;45,"35–44",
IF(HR_Data[[#This Row],[Age]]&lt;55,"45–54","55+"))))</f>
        <v>35–44</v>
      </c>
      <c r="C342" t="s">
        <v>43</v>
      </c>
      <c r="D342">
        <f>(HR[[#This Row],[OverTimeFlag]]*3+HR[[#This Row],[LowJobSatisFlag]]*5+HR[[#This Row],[LowWLBFlag]]*4+HR[[#This Row],[LowSalaryFlag]]*3+HR[[#This Row],[LowEnviFlag]]*4+HR[[#This Row],[LowProFlag]]*1)</f>
        <v>7</v>
      </c>
      <c r="E342">
        <f>HR_Data[[#This Row],[OvertimeFlag]] + HR_Data[[#This Row],[LowSatisfactionFlag]] + HR_Data[[#This Row],[LowWorkLifeBalanceFlag]]</f>
        <v>1</v>
      </c>
      <c r="F342" t="s">
        <v>36</v>
      </c>
      <c r="G342">
        <v>1192</v>
      </c>
      <c r="H342" t="s">
        <v>45</v>
      </c>
      <c r="I342">
        <v>5</v>
      </c>
      <c r="J342" t="str">
        <f>IF(AND(HR_Data[[#This Row],[Attrition]]="Yes",HR_Data[[#This Row],[YearsAtCompany]]&lt;2),"Yes","No")</f>
        <v>No</v>
      </c>
      <c r="K342">
        <v>2</v>
      </c>
      <c r="L342" t="s">
        <v>51</v>
      </c>
      <c r="M342">
        <v>1</v>
      </c>
      <c r="N342">
        <v>460</v>
      </c>
      <c r="P342">
        <v>4</v>
      </c>
      <c r="Q342" t="s">
        <v>46</v>
      </c>
      <c r="R342">
        <v>61</v>
      </c>
      <c r="S342">
        <v>3</v>
      </c>
      <c r="T342">
        <v>2</v>
      </c>
      <c r="U342" t="s">
        <v>53</v>
      </c>
      <c r="V342">
        <v>4</v>
      </c>
      <c r="W342" t="s">
        <v>52</v>
      </c>
      <c r="X342">
        <v>6347</v>
      </c>
      <c r="Y342" t="str">
        <f>IF(AND(HR_Data[[#This Row],[OverTime]]="Yes",HR_Data[[#This Row],[JobSatisfaction]]&lt;=2,HR_Data[[#This Row],[MonthlyIncome]]&lt;AVERAGE(HR_Data[MonthlyIncome])),
"High Risk",
IF(OR(HR_Data[[#This Row],[OverTime]]="Yes",HR_Data[[#This Row],[JobSatisfaction]]&lt;=2),
"Medium Risk",
"Low Risk"))</f>
        <v>Low Risk</v>
      </c>
      <c r="Z342" t="str">
        <f>IF(HR_Data[[#This Row],[MonthlyIncome]]&lt;3000,"Low",IF(HR_Data[[#This Row],[MonthlyIncome]]&lt;7000,"Medium","High"))</f>
        <v>Medium</v>
      </c>
      <c r="AA342" s="5">
        <f>IF(HR_Data[[#This Row],[OverTime]]="Yes",1,0)</f>
        <v>0</v>
      </c>
      <c r="AB342" s="5">
        <f>IF(HR_Data[[#This Row],[JobSatisfaction]]&lt;=2,1,0)</f>
        <v>0</v>
      </c>
      <c r="AC342" s="5">
        <f>IF(HR_Data[[#This Row],[WorkLifeBalance]]&lt;=2,1,0)</f>
        <v>1</v>
      </c>
      <c r="AD342" s="5">
        <f>IF(HR_Data[[#This Row],[MonthlyIncome]]&lt;AVERAGE(HR_Data[MonthlyIncome]),1,0)</f>
        <v>1</v>
      </c>
      <c r="AE342">
        <v>23177</v>
      </c>
      <c r="AF342">
        <v>7</v>
      </c>
      <c r="AG342" t="s">
        <v>42</v>
      </c>
      <c r="AH342" t="s">
        <v>43</v>
      </c>
      <c r="AI342">
        <v>16</v>
      </c>
      <c r="AJ342">
        <v>3</v>
      </c>
      <c r="AK342">
        <v>3</v>
      </c>
      <c r="AL342">
        <f>IF(HR_Data[[#This Row],[OverTime]]="Yes",2,0)
+IF(HR_Data[[#This Row],[WorkLifeBalance]]&lt;=2,2,0)
+IF(HR_Data[[#This Row],[MonthlyIncome]]&lt;5000,2,0)
+IF(HR_Data[[#This Row],[JobSatisfaction]]&lt;=2,1,0)
+IF(HR_Data[[#This Row],[EnvironmentSatisfaction]]&lt;=2,1,0)
+IF(HR_Data[[#This Row],[YearsAtCompany]]&lt;2,2,0)</f>
        <v>2</v>
      </c>
      <c r="AM342" t="str">
        <f>IF(HR_Data[[#This Row],[RiskScore2]]&gt;=6,"High",
IF(HR_Data[[#This Row],[RiskScore2]]&gt;=3,"Medium","Low"))</f>
        <v>Low</v>
      </c>
      <c r="AN342">
        <v>80</v>
      </c>
      <c r="AO342">
        <v>2</v>
      </c>
      <c r="AP342">
        <v>8</v>
      </c>
      <c r="AQ342">
        <v>2</v>
      </c>
      <c r="AR342">
        <v>2</v>
      </c>
      <c r="AS342">
        <v>6</v>
      </c>
      <c r="AT342">
        <v>2</v>
      </c>
      <c r="AU342">
        <v>0</v>
      </c>
      <c r="AV342">
        <v>4</v>
      </c>
    </row>
    <row r="343" spans="1:48">
      <c r="A343">
        <v>38</v>
      </c>
      <c r="B343" t="str">
        <f>IF(HR_Data[[#This Row],[Age]]&lt;25,"&lt;25",
IF(HR_Data[[#This Row],[Age]]&lt;35,"25–34",
IF(HR_Data[[#This Row],[Age]]&lt;45,"35–44",
IF(HR_Data[[#This Row],[Age]]&lt;55,"45–54","55+"))))</f>
        <v>35–44</v>
      </c>
      <c r="C343" t="s">
        <v>43</v>
      </c>
      <c r="D343">
        <f>(HR[[#This Row],[OverTimeFlag]]*3+HR[[#This Row],[LowJobSatisFlag]]*5+HR[[#This Row],[LowWLBFlag]]*4+HR[[#This Row],[LowSalaryFlag]]*3+HR[[#This Row],[LowEnviFlag]]*4+HR[[#This Row],[LowProFlag]]*1)</f>
        <v>3</v>
      </c>
      <c r="E343">
        <f>HR_Data[[#This Row],[OvertimeFlag]] + HR_Data[[#This Row],[LowSatisfactionFlag]] + HR_Data[[#This Row],[LowWorkLifeBalanceFlag]]</f>
        <v>1</v>
      </c>
      <c r="F343" t="s">
        <v>36</v>
      </c>
      <c r="G343">
        <v>343</v>
      </c>
      <c r="H343" t="s">
        <v>45</v>
      </c>
      <c r="I343">
        <v>15</v>
      </c>
      <c r="J343" t="str">
        <f>IF(AND(HR_Data[[#This Row],[Attrition]]="Yes",HR_Data[[#This Row],[YearsAtCompany]]&lt;2),"Yes","No")</f>
        <v>No</v>
      </c>
      <c r="K343">
        <v>2</v>
      </c>
      <c r="L343" t="s">
        <v>38</v>
      </c>
      <c r="M343">
        <v>1</v>
      </c>
      <c r="N343">
        <v>461</v>
      </c>
      <c r="P343">
        <v>3</v>
      </c>
      <c r="Q343" t="s">
        <v>46</v>
      </c>
      <c r="R343">
        <v>92</v>
      </c>
      <c r="S343">
        <v>2</v>
      </c>
      <c r="T343">
        <v>3</v>
      </c>
      <c r="U343" t="s">
        <v>58</v>
      </c>
      <c r="V343">
        <v>4</v>
      </c>
      <c r="W343" t="s">
        <v>52</v>
      </c>
      <c r="X343">
        <v>11510</v>
      </c>
      <c r="Y343" t="str">
        <f>IF(AND(HR_Data[[#This Row],[OverTime]]="Yes",HR_Data[[#This Row],[JobSatisfaction]]&lt;=2,HR_Data[[#This Row],[MonthlyIncome]]&lt;AVERAGE(HR_Data[MonthlyIncome])),
"High Risk",
IF(OR(HR_Data[[#This Row],[OverTime]]="Yes",HR_Data[[#This Row],[JobSatisfaction]]&lt;=2),
"Medium Risk",
"Low Risk"))</f>
        <v>Medium Risk</v>
      </c>
      <c r="Z343" t="str">
        <f>IF(HR_Data[[#This Row],[MonthlyIncome]]&lt;3000,"Low",IF(HR_Data[[#This Row],[MonthlyIncome]]&lt;7000,"Medium","High"))</f>
        <v>High</v>
      </c>
      <c r="AA343" s="5">
        <f>IF(HR_Data[[#This Row],[OverTime]]="Yes",1,0)</f>
        <v>1</v>
      </c>
      <c r="AB343" s="5">
        <f>IF(HR_Data[[#This Row],[JobSatisfaction]]&lt;=2,1,0)</f>
        <v>0</v>
      </c>
      <c r="AC343" s="5">
        <f>IF(HR_Data[[#This Row],[WorkLifeBalance]]&lt;=2,1,0)</f>
        <v>0</v>
      </c>
      <c r="AD343" s="5">
        <f>IF(HR_Data[[#This Row],[MonthlyIncome]]&lt;AVERAGE(HR_Data[MonthlyIncome]),1,0)</f>
        <v>0</v>
      </c>
      <c r="AE343">
        <v>15682</v>
      </c>
      <c r="AF343">
        <v>0</v>
      </c>
      <c r="AG343" t="s">
        <v>42</v>
      </c>
      <c r="AH343" t="s">
        <v>35</v>
      </c>
      <c r="AI343">
        <v>14</v>
      </c>
      <c r="AJ343">
        <v>3</v>
      </c>
      <c r="AK343">
        <v>2</v>
      </c>
      <c r="AL343">
        <f>IF(HR_Data[[#This Row],[OverTime]]="Yes",2,0)
+IF(HR_Data[[#This Row],[WorkLifeBalance]]&lt;=2,2,0)
+IF(HR_Data[[#This Row],[MonthlyIncome]]&lt;5000,2,0)
+IF(HR_Data[[#This Row],[JobSatisfaction]]&lt;=2,1,0)
+IF(HR_Data[[#This Row],[EnvironmentSatisfaction]]&lt;=2,1,0)
+IF(HR_Data[[#This Row],[YearsAtCompany]]&lt;2,2,0)</f>
        <v>2</v>
      </c>
      <c r="AM343" t="str">
        <f>IF(HR_Data[[#This Row],[RiskScore2]]&gt;=6,"High",
IF(HR_Data[[#This Row],[RiskScore2]]&gt;=3,"Medium","Low"))</f>
        <v>Low</v>
      </c>
      <c r="AN343">
        <v>80</v>
      </c>
      <c r="AO343">
        <v>1</v>
      </c>
      <c r="AP343">
        <v>12</v>
      </c>
      <c r="AQ343">
        <v>3</v>
      </c>
      <c r="AR343">
        <v>3</v>
      </c>
      <c r="AS343">
        <v>11</v>
      </c>
      <c r="AT343">
        <v>10</v>
      </c>
      <c r="AU343">
        <v>2</v>
      </c>
      <c r="AV343">
        <v>9</v>
      </c>
    </row>
    <row r="344" spans="1:48">
      <c r="A344">
        <v>31</v>
      </c>
      <c r="B344" t="str">
        <f>IF(HR_Data[[#This Row],[Age]]&lt;25,"&lt;25",
IF(HR_Data[[#This Row],[Age]]&lt;35,"25–34",
IF(HR_Data[[#This Row],[Age]]&lt;45,"35–44",
IF(HR_Data[[#This Row],[Age]]&lt;55,"45–54","55+"))))</f>
        <v>25–34</v>
      </c>
      <c r="C344" t="s">
        <v>43</v>
      </c>
      <c r="D344">
        <f>(HR[[#This Row],[OverTimeFlag]]*3+HR[[#This Row],[LowJobSatisFlag]]*5+HR[[#This Row],[LowWLBFlag]]*4+HR[[#This Row],[LowSalaryFlag]]*3+HR[[#This Row],[LowEnviFlag]]*4+HR[[#This Row],[LowProFlag]]*1)</f>
        <v>7</v>
      </c>
      <c r="E344">
        <f>HR_Data[[#This Row],[OvertimeFlag]] + HR_Data[[#This Row],[LowSatisfactionFlag]] + HR_Data[[#This Row],[LowWorkLifeBalanceFlag]]</f>
        <v>2</v>
      </c>
      <c r="F344" t="s">
        <v>36</v>
      </c>
      <c r="G344">
        <v>1232</v>
      </c>
      <c r="H344" t="s">
        <v>45</v>
      </c>
      <c r="I344">
        <v>7</v>
      </c>
      <c r="J344" t="str">
        <f>IF(AND(HR_Data[[#This Row],[Attrition]]="Yes",HR_Data[[#This Row],[YearsAtCompany]]&lt;2),"Yes","No")</f>
        <v>No</v>
      </c>
      <c r="K344">
        <v>4</v>
      </c>
      <c r="L344" t="s">
        <v>51</v>
      </c>
      <c r="M344">
        <v>1</v>
      </c>
      <c r="N344">
        <v>462</v>
      </c>
      <c r="P344">
        <v>3</v>
      </c>
      <c r="Q344" t="s">
        <v>39</v>
      </c>
      <c r="R344">
        <v>39</v>
      </c>
      <c r="S344">
        <v>3</v>
      </c>
      <c r="T344">
        <v>3</v>
      </c>
      <c r="U344" t="s">
        <v>53</v>
      </c>
      <c r="V344">
        <v>4</v>
      </c>
      <c r="W344" t="s">
        <v>41</v>
      </c>
      <c r="X344">
        <v>7143</v>
      </c>
      <c r="Y344" t="str">
        <f>IF(AND(HR_Data[[#This Row],[OverTime]]="Yes",HR_Data[[#This Row],[JobSatisfaction]]&lt;=2,HR_Data[[#This Row],[MonthlyIncome]]&lt;AVERAGE(HR_Data[MonthlyIncome])),
"High Risk",
IF(OR(HR_Data[[#This Row],[OverTime]]="Yes",HR_Data[[#This Row],[JobSatisfaction]]&lt;=2),
"Medium Risk",
"Low Risk"))</f>
        <v>Medium Risk</v>
      </c>
      <c r="Z344" t="str">
        <f>IF(HR_Data[[#This Row],[MonthlyIncome]]&lt;3000,"Low",IF(HR_Data[[#This Row],[MonthlyIncome]]&lt;7000,"Medium","High"))</f>
        <v>High</v>
      </c>
      <c r="AA344" s="5">
        <f>IF(HR_Data[[#This Row],[OverTime]]="Yes",1,0)</f>
        <v>1</v>
      </c>
      <c r="AB344" s="5">
        <f>IF(HR_Data[[#This Row],[JobSatisfaction]]&lt;=2,1,0)</f>
        <v>0</v>
      </c>
      <c r="AC344" s="5">
        <f>IF(HR_Data[[#This Row],[WorkLifeBalance]]&lt;=2,1,0)</f>
        <v>1</v>
      </c>
      <c r="AD344" s="5">
        <f>IF(HR_Data[[#This Row],[MonthlyIncome]]&lt;AVERAGE(HR_Data[MonthlyIncome]),1,0)</f>
        <v>0</v>
      </c>
      <c r="AE344">
        <v>25713</v>
      </c>
      <c r="AF344">
        <v>1</v>
      </c>
      <c r="AG344" t="s">
        <v>42</v>
      </c>
      <c r="AH344" t="s">
        <v>35</v>
      </c>
      <c r="AI344">
        <v>14</v>
      </c>
      <c r="AJ344">
        <v>3</v>
      </c>
      <c r="AK344">
        <v>3</v>
      </c>
      <c r="AL344">
        <f>IF(HR_Data[[#This Row],[OverTime]]="Yes",2,0)
+IF(HR_Data[[#This Row],[WorkLifeBalance]]&lt;=2,2,0)
+IF(HR_Data[[#This Row],[MonthlyIncome]]&lt;5000,2,0)
+IF(HR_Data[[#This Row],[JobSatisfaction]]&lt;=2,1,0)
+IF(HR_Data[[#This Row],[EnvironmentSatisfaction]]&lt;=2,1,0)
+IF(HR_Data[[#This Row],[YearsAtCompany]]&lt;2,2,0)</f>
        <v>4</v>
      </c>
      <c r="AM344" t="str">
        <f>IF(HR_Data[[#This Row],[RiskScore2]]&gt;=6,"High",
IF(HR_Data[[#This Row],[RiskScore2]]&gt;=3,"Medium","Low"))</f>
        <v>Medium</v>
      </c>
      <c r="AN344">
        <v>80</v>
      </c>
      <c r="AO344">
        <v>0</v>
      </c>
      <c r="AP344">
        <v>11</v>
      </c>
      <c r="AQ344">
        <v>2</v>
      </c>
      <c r="AR344">
        <v>2</v>
      </c>
      <c r="AS344">
        <v>11</v>
      </c>
      <c r="AT344">
        <v>9</v>
      </c>
      <c r="AU344">
        <v>4</v>
      </c>
      <c r="AV344">
        <v>10</v>
      </c>
    </row>
    <row r="345" spans="1:48">
      <c r="A345">
        <v>29</v>
      </c>
      <c r="B345" t="str">
        <f>IF(HR_Data[[#This Row],[Age]]&lt;25,"&lt;25",
IF(HR_Data[[#This Row],[Age]]&lt;35,"25–34",
IF(HR_Data[[#This Row],[Age]]&lt;45,"35–44",
IF(HR_Data[[#This Row],[Age]]&lt;55,"45–54","55+"))))</f>
        <v>25–34</v>
      </c>
      <c r="C345" t="s">
        <v>43</v>
      </c>
      <c r="D345">
        <f>(HR[[#This Row],[OverTimeFlag]]*3+HR[[#This Row],[LowJobSatisFlag]]*5+HR[[#This Row],[LowWLBFlag]]*4+HR[[#This Row],[LowSalaryFlag]]*3+HR[[#This Row],[LowEnviFlag]]*4+HR[[#This Row],[LowProFlag]]*1)</f>
        <v>8</v>
      </c>
      <c r="E345">
        <f>HR_Data[[#This Row],[OvertimeFlag]] + HR_Data[[#This Row],[LowSatisfactionFlag]] + HR_Data[[#This Row],[LowWorkLifeBalanceFlag]]</f>
        <v>2</v>
      </c>
      <c r="F345" t="s">
        <v>36</v>
      </c>
      <c r="G345">
        <v>144</v>
      </c>
      <c r="H345" t="s">
        <v>37</v>
      </c>
      <c r="I345">
        <v>10</v>
      </c>
      <c r="J345" t="str">
        <f>IF(AND(HR_Data[[#This Row],[Attrition]]="Yes",HR_Data[[#This Row],[YearsAtCompany]]&lt;2),"Yes","No")</f>
        <v>No</v>
      </c>
      <c r="K345">
        <v>1</v>
      </c>
      <c r="L345" t="s">
        <v>59</v>
      </c>
      <c r="M345">
        <v>1</v>
      </c>
      <c r="N345">
        <v>463</v>
      </c>
      <c r="P345">
        <v>4</v>
      </c>
      <c r="Q345" t="s">
        <v>39</v>
      </c>
      <c r="R345">
        <v>39</v>
      </c>
      <c r="S345">
        <v>2</v>
      </c>
      <c r="T345">
        <v>2</v>
      </c>
      <c r="U345" t="s">
        <v>40</v>
      </c>
      <c r="V345">
        <v>2</v>
      </c>
      <c r="W345" t="s">
        <v>52</v>
      </c>
      <c r="X345">
        <v>8268</v>
      </c>
      <c r="Y345" t="str">
        <f>IF(AND(HR_Data[[#This Row],[OverTime]]="Yes",HR_Data[[#This Row],[JobSatisfaction]]&lt;=2,HR_Data[[#This Row],[MonthlyIncome]]&lt;AVERAGE(HR_Data[MonthlyIncome])),
"High Risk",
IF(OR(HR_Data[[#This Row],[OverTime]]="Yes",HR_Data[[#This Row],[JobSatisfaction]]&lt;=2),
"Medium Risk",
"Low Risk"))</f>
        <v>Medium Risk</v>
      </c>
      <c r="Z345" t="str">
        <f>IF(HR_Data[[#This Row],[MonthlyIncome]]&lt;3000,"Low",IF(HR_Data[[#This Row],[MonthlyIncome]]&lt;7000,"Medium","High"))</f>
        <v>High</v>
      </c>
      <c r="AA345" s="5">
        <f>IF(HR_Data[[#This Row],[OverTime]]="Yes",1,0)</f>
        <v>1</v>
      </c>
      <c r="AB345" s="5">
        <f>IF(HR_Data[[#This Row],[JobSatisfaction]]&lt;=2,1,0)</f>
        <v>1</v>
      </c>
      <c r="AC345" s="5">
        <f>IF(HR_Data[[#This Row],[WorkLifeBalance]]&lt;=2,1,0)</f>
        <v>0</v>
      </c>
      <c r="AD345" s="5">
        <f>IF(HR_Data[[#This Row],[MonthlyIncome]]&lt;AVERAGE(HR_Data[MonthlyIncome]),1,0)</f>
        <v>0</v>
      </c>
      <c r="AE345">
        <v>11866</v>
      </c>
      <c r="AF345">
        <v>1</v>
      </c>
      <c r="AG345" t="s">
        <v>42</v>
      </c>
      <c r="AH345" t="s">
        <v>35</v>
      </c>
      <c r="AI345">
        <v>14</v>
      </c>
      <c r="AJ345">
        <v>3</v>
      </c>
      <c r="AK345">
        <v>1</v>
      </c>
      <c r="AL345">
        <f>IF(HR_Data[[#This Row],[OverTime]]="Yes",2,0)
+IF(HR_Data[[#This Row],[WorkLifeBalance]]&lt;=2,2,0)
+IF(HR_Data[[#This Row],[MonthlyIncome]]&lt;5000,2,0)
+IF(HR_Data[[#This Row],[JobSatisfaction]]&lt;=2,1,0)
+IF(HR_Data[[#This Row],[EnvironmentSatisfaction]]&lt;=2,1,0)
+IF(HR_Data[[#This Row],[YearsAtCompany]]&lt;2,2,0)</f>
        <v>3</v>
      </c>
      <c r="AM345" t="str">
        <f>IF(HR_Data[[#This Row],[RiskScore2]]&gt;=6,"High",
IF(HR_Data[[#This Row],[RiskScore2]]&gt;=3,"Medium","Low"))</f>
        <v>Medium</v>
      </c>
      <c r="AN345">
        <v>80</v>
      </c>
      <c r="AO345">
        <v>2</v>
      </c>
      <c r="AP345">
        <v>7</v>
      </c>
      <c r="AQ345">
        <v>2</v>
      </c>
      <c r="AR345">
        <v>3</v>
      </c>
      <c r="AS345">
        <v>7</v>
      </c>
      <c r="AT345">
        <v>7</v>
      </c>
      <c r="AU345">
        <v>1</v>
      </c>
      <c r="AV345">
        <v>7</v>
      </c>
    </row>
    <row r="346" spans="1:48">
      <c r="A346">
        <v>35</v>
      </c>
      <c r="B346" t="str">
        <f>IF(HR_Data[[#This Row],[Age]]&lt;25,"&lt;25",
IF(HR_Data[[#This Row],[Age]]&lt;35,"25–34",
IF(HR_Data[[#This Row],[Age]]&lt;45,"35–44",
IF(HR_Data[[#This Row],[Age]]&lt;55,"45–54","55+"))))</f>
        <v>35–44</v>
      </c>
      <c r="C346" t="s">
        <v>43</v>
      </c>
      <c r="D346">
        <f>(HR[[#This Row],[OverTimeFlag]]*3+HR[[#This Row],[LowJobSatisFlag]]*5+HR[[#This Row],[LowWLBFlag]]*4+HR[[#This Row],[LowSalaryFlag]]*3+HR[[#This Row],[LowEnviFlag]]*4+HR[[#This Row],[LowProFlag]]*1)</f>
        <v>5</v>
      </c>
      <c r="E346">
        <f>HR_Data[[#This Row],[OvertimeFlag]] + HR_Data[[#This Row],[LowSatisfactionFlag]] + HR_Data[[#This Row],[LowWorkLifeBalanceFlag]]</f>
        <v>1</v>
      </c>
      <c r="F346" t="s">
        <v>36</v>
      </c>
      <c r="G346">
        <v>1296</v>
      </c>
      <c r="H346" t="s">
        <v>45</v>
      </c>
      <c r="I346">
        <v>5</v>
      </c>
      <c r="J346" t="str">
        <f>IF(AND(HR_Data[[#This Row],[Attrition]]="Yes",HR_Data[[#This Row],[YearsAtCompany]]&lt;2),"Yes","No")</f>
        <v>No</v>
      </c>
      <c r="K346">
        <v>4</v>
      </c>
      <c r="L346" t="s">
        <v>60</v>
      </c>
      <c r="M346">
        <v>1</v>
      </c>
      <c r="N346">
        <v>464</v>
      </c>
      <c r="P346">
        <v>3</v>
      </c>
      <c r="Q346" t="s">
        <v>46</v>
      </c>
      <c r="R346">
        <v>62</v>
      </c>
      <c r="S346">
        <v>3</v>
      </c>
      <c r="T346">
        <v>3</v>
      </c>
      <c r="U346" t="s">
        <v>53</v>
      </c>
      <c r="V346">
        <v>2</v>
      </c>
      <c r="W346" t="s">
        <v>41</v>
      </c>
      <c r="X346">
        <v>8095</v>
      </c>
      <c r="Y346" t="str">
        <f>IF(AND(HR_Data[[#This Row],[OverTime]]="Yes",HR_Data[[#This Row],[JobSatisfaction]]&lt;=2,HR_Data[[#This Row],[MonthlyIncome]]&lt;AVERAGE(HR_Data[MonthlyIncome])),
"High Risk",
IF(OR(HR_Data[[#This Row],[OverTime]]="Yes",HR_Data[[#This Row],[JobSatisfaction]]&lt;=2),
"Medium Risk",
"Low Risk"))</f>
        <v>Medium Risk</v>
      </c>
      <c r="Z346" t="str">
        <f>IF(HR_Data[[#This Row],[MonthlyIncome]]&lt;3000,"Low",IF(HR_Data[[#This Row],[MonthlyIncome]]&lt;7000,"Medium","High"))</f>
        <v>High</v>
      </c>
      <c r="AA346" s="5">
        <f>IF(HR_Data[[#This Row],[OverTime]]="Yes",1,0)</f>
        <v>0</v>
      </c>
      <c r="AB346" s="5">
        <f>IF(HR_Data[[#This Row],[JobSatisfaction]]&lt;=2,1,0)</f>
        <v>1</v>
      </c>
      <c r="AC346" s="5">
        <f>IF(HR_Data[[#This Row],[WorkLifeBalance]]&lt;=2,1,0)</f>
        <v>0</v>
      </c>
      <c r="AD346" s="5">
        <f>IF(HR_Data[[#This Row],[MonthlyIncome]]&lt;AVERAGE(HR_Data[MonthlyIncome]),1,0)</f>
        <v>0</v>
      </c>
      <c r="AE346">
        <v>18264</v>
      </c>
      <c r="AF346">
        <v>0</v>
      </c>
      <c r="AG346" t="s">
        <v>42</v>
      </c>
      <c r="AH346" t="s">
        <v>43</v>
      </c>
      <c r="AI346">
        <v>13</v>
      </c>
      <c r="AJ346">
        <v>3</v>
      </c>
      <c r="AK346">
        <v>4</v>
      </c>
      <c r="AL346">
        <f>IF(HR_Data[[#This Row],[OverTime]]="Yes",2,0)
+IF(HR_Data[[#This Row],[WorkLifeBalance]]&lt;=2,2,0)
+IF(HR_Data[[#This Row],[MonthlyIncome]]&lt;5000,2,0)
+IF(HR_Data[[#This Row],[JobSatisfaction]]&lt;=2,1,0)
+IF(HR_Data[[#This Row],[EnvironmentSatisfaction]]&lt;=2,1,0)
+IF(HR_Data[[#This Row],[YearsAtCompany]]&lt;2,2,0)</f>
        <v>1</v>
      </c>
      <c r="AM346" t="str">
        <f>IF(HR_Data[[#This Row],[RiskScore2]]&gt;=6,"High",
IF(HR_Data[[#This Row],[RiskScore2]]&gt;=3,"Medium","Low"))</f>
        <v>Low</v>
      </c>
      <c r="AN346">
        <v>80</v>
      </c>
      <c r="AO346">
        <v>0</v>
      </c>
      <c r="AP346">
        <v>17</v>
      </c>
      <c r="AQ346">
        <v>5</v>
      </c>
      <c r="AR346">
        <v>3</v>
      </c>
      <c r="AS346">
        <v>16</v>
      </c>
      <c r="AT346">
        <v>6</v>
      </c>
      <c r="AU346">
        <v>0</v>
      </c>
      <c r="AV346">
        <v>13</v>
      </c>
    </row>
    <row r="347" spans="1:48">
      <c r="A347">
        <v>23</v>
      </c>
      <c r="B347" t="str">
        <f>IF(HR_Data[[#This Row],[Age]]&lt;25,"&lt;25",
IF(HR_Data[[#This Row],[Age]]&lt;35,"25–34",
IF(HR_Data[[#This Row],[Age]]&lt;45,"35–44",
IF(HR_Data[[#This Row],[Age]]&lt;55,"45–54","55+"))))</f>
        <v>&lt;25</v>
      </c>
      <c r="C347" t="s">
        <v>43</v>
      </c>
      <c r="D347">
        <f>(HR[[#This Row],[OverTimeFlag]]*3+HR[[#This Row],[LowJobSatisFlag]]*5+HR[[#This Row],[LowWLBFlag]]*4+HR[[#This Row],[LowSalaryFlag]]*3+HR[[#This Row],[LowEnviFlag]]*4+HR[[#This Row],[LowProFlag]]*1)</f>
        <v>7</v>
      </c>
      <c r="E347">
        <f>HR_Data[[#This Row],[OvertimeFlag]] + HR_Data[[#This Row],[LowSatisfactionFlag]] + HR_Data[[#This Row],[LowWorkLifeBalanceFlag]]</f>
        <v>1</v>
      </c>
      <c r="F347" t="s">
        <v>36</v>
      </c>
      <c r="G347">
        <v>1309</v>
      </c>
      <c r="H347" t="s">
        <v>45</v>
      </c>
      <c r="I347">
        <v>26</v>
      </c>
      <c r="J347" t="str">
        <f>IF(AND(HR_Data[[#This Row],[Attrition]]="Yes",HR_Data[[#This Row],[YearsAtCompany]]&lt;2),"Yes","No")</f>
        <v>No</v>
      </c>
      <c r="K347">
        <v>1</v>
      </c>
      <c r="L347" t="s">
        <v>38</v>
      </c>
      <c r="M347">
        <v>1</v>
      </c>
      <c r="N347">
        <v>465</v>
      </c>
      <c r="P347">
        <v>3</v>
      </c>
      <c r="Q347" t="s">
        <v>46</v>
      </c>
      <c r="R347">
        <v>83</v>
      </c>
      <c r="S347">
        <v>3</v>
      </c>
      <c r="T347">
        <v>1</v>
      </c>
      <c r="U347" t="s">
        <v>47</v>
      </c>
      <c r="V347">
        <v>4</v>
      </c>
      <c r="W347" t="s">
        <v>52</v>
      </c>
      <c r="X347">
        <v>2904</v>
      </c>
      <c r="Y347" t="str">
        <f>IF(AND(HR_Data[[#This Row],[OverTime]]="Yes",HR_Data[[#This Row],[JobSatisfaction]]&lt;=2,HR_Data[[#This Row],[MonthlyIncome]]&lt;AVERAGE(HR_Data[MonthlyIncome])),
"High Risk",
IF(OR(HR_Data[[#This Row],[OverTime]]="Yes",HR_Data[[#This Row],[JobSatisfaction]]&lt;=2),
"Medium Risk",
"Low Risk"))</f>
        <v>Low Risk</v>
      </c>
      <c r="Z347" t="str">
        <f>IF(HR_Data[[#This Row],[MonthlyIncome]]&lt;3000,"Low",IF(HR_Data[[#This Row],[MonthlyIncome]]&lt;7000,"Medium","High"))</f>
        <v>Low</v>
      </c>
      <c r="AA347" s="5">
        <f>IF(HR_Data[[#This Row],[OverTime]]="Yes",1,0)</f>
        <v>0</v>
      </c>
      <c r="AB347" s="5">
        <f>IF(HR_Data[[#This Row],[JobSatisfaction]]&lt;=2,1,0)</f>
        <v>0</v>
      </c>
      <c r="AC347" s="5">
        <f>IF(HR_Data[[#This Row],[WorkLifeBalance]]&lt;=2,1,0)</f>
        <v>1</v>
      </c>
      <c r="AD347" s="5">
        <f>IF(HR_Data[[#This Row],[MonthlyIncome]]&lt;AVERAGE(HR_Data[MonthlyIncome]),1,0)</f>
        <v>1</v>
      </c>
      <c r="AE347">
        <v>16092</v>
      </c>
      <c r="AF347">
        <v>1</v>
      </c>
      <c r="AG347" t="s">
        <v>42</v>
      </c>
      <c r="AH347" t="s">
        <v>43</v>
      </c>
      <c r="AI347">
        <v>12</v>
      </c>
      <c r="AJ347">
        <v>3</v>
      </c>
      <c r="AK347">
        <v>3</v>
      </c>
      <c r="AL347">
        <f>IF(HR_Data[[#This Row],[OverTime]]="Yes",2,0)
+IF(HR_Data[[#This Row],[WorkLifeBalance]]&lt;=2,2,0)
+IF(HR_Data[[#This Row],[MonthlyIncome]]&lt;5000,2,0)
+IF(HR_Data[[#This Row],[JobSatisfaction]]&lt;=2,1,0)
+IF(HR_Data[[#This Row],[EnvironmentSatisfaction]]&lt;=2,1,0)
+IF(HR_Data[[#This Row],[YearsAtCompany]]&lt;2,2,0)</f>
        <v>4</v>
      </c>
      <c r="AM347" t="str">
        <f>IF(HR_Data[[#This Row],[RiskScore2]]&gt;=6,"High",
IF(HR_Data[[#This Row],[RiskScore2]]&gt;=3,"Medium","Low"))</f>
        <v>Medium</v>
      </c>
      <c r="AN347">
        <v>80</v>
      </c>
      <c r="AO347">
        <v>2</v>
      </c>
      <c r="AP347">
        <v>4</v>
      </c>
      <c r="AQ347">
        <v>2</v>
      </c>
      <c r="AR347">
        <v>2</v>
      </c>
      <c r="AS347">
        <v>4</v>
      </c>
      <c r="AT347">
        <v>2</v>
      </c>
      <c r="AU347">
        <v>0</v>
      </c>
      <c r="AV347">
        <v>2</v>
      </c>
    </row>
    <row r="348" spans="1:48">
      <c r="A348">
        <v>41</v>
      </c>
      <c r="B348" t="str">
        <f>IF(HR_Data[[#This Row],[Age]]&lt;25,"&lt;25",
IF(HR_Data[[#This Row],[Age]]&lt;35,"25–34",
IF(HR_Data[[#This Row],[Age]]&lt;45,"35–44",
IF(HR_Data[[#This Row],[Age]]&lt;55,"45–54","55+"))))</f>
        <v>35–44</v>
      </c>
      <c r="C348" t="s">
        <v>43</v>
      </c>
      <c r="D348">
        <f>(HR[[#This Row],[OverTimeFlag]]*3+HR[[#This Row],[LowJobSatisFlag]]*5+HR[[#This Row],[LowWLBFlag]]*4+HR[[#This Row],[LowSalaryFlag]]*3+HR[[#This Row],[LowEnviFlag]]*4+HR[[#This Row],[LowProFlag]]*1)</f>
        <v>11</v>
      </c>
      <c r="E348">
        <f>HR_Data[[#This Row],[OvertimeFlag]] + HR_Data[[#This Row],[LowSatisfactionFlag]] + HR_Data[[#This Row],[LowWorkLifeBalanceFlag]]</f>
        <v>2</v>
      </c>
      <c r="F348" t="s">
        <v>36</v>
      </c>
      <c r="G348">
        <v>483</v>
      </c>
      <c r="H348" t="s">
        <v>45</v>
      </c>
      <c r="I348">
        <v>6</v>
      </c>
      <c r="J348" t="str">
        <f>IF(AND(HR_Data[[#This Row],[Attrition]]="Yes",HR_Data[[#This Row],[YearsAtCompany]]&lt;2),"Yes","No")</f>
        <v>No</v>
      </c>
      <c r="K348">
        <v>3</v>
      </c>
      <c r="L348" t="s">
        <v>51</v>
      </c>
      <c r="M348">
        <v>1</v>
      </c>
      <c r="N348">
        <v>466</v>
      </c>
      <c r="P348">
        <v>4</v>
      </c>
      <c r="Q348" t="s">
        <v>46</v>
      </c>
      <c r="R348">
        <v>95</v>
      </c>
      <c r="S348">
        <v>2</v>
      </c>
      <c r="T348">
        <v>2</v>
      </c>
      <c r="U348" t="s">
        <v>53</v>
      </c>
      <c r="V348">
        <v>2</v>
      </c>
      <c r="W348" t="s">
        <v>41</v>
      </c>
      <c r="X348">
        <v>6032</v>
      </c>
      <c r="Y348" t="str">
        <f>IF(AND(HR_Data[[#This Row],[OverTime]]="Yes",HR_Data[[#This Row],[JobSatisfaction]]&lt;=2,HR_Data[[#This Row],[MonthlyIncome]]&lt;AVERAGE(HR_Data[MonthlyIncome])),
"High Risk",
IF(OR(HR_Data[[#This Row],[OverTime]]="Yes",HR_Data[[#This Row],[JobSatisfaction]]&lt;=2),
"Medium Risk",
"Low Risk"))</f>
        <v>High Risk</v>
      </c>
      <c r="Z348" t="str">
        <f>IF(HR_Data[[#This Row],[MonthlyIncome]]&lt;3000,"Low",IF(HR_Data[[#This Row],[MonthlyIncome]]&lt;7000,"Medium","High"))</f>
        <v>Medium</v>
      </c>
      <c r="AA348" s="5">
        <f>IF(HR_Data[[#This Row],[OverTime]]="Yes",1,0)</f>
        <v>1</v>
      </c>
      <c r="AB348" s="5">
        <f>IF(HR_Data[[#This Row],[JobSatisfaction]]&lt;=2,1,0)</f>
        <v>1</v>
      </c>
      <c r="AC348" s="5">
        <f>IF(HR_Data[[#This Row],[WorkLifeBalance]]&lt;=2,1,0)</f>
        <v>0</v>
      </c>
      <c r="AD348" s="5">
        <f>IF(HR_Data[[#This Row],[MonthlyIncome]]&lt;AVERAGE(HR_Data[MonthlyIncome]),1,0)</f>
        <v>1</v>
      </c>
      <c r="AE348">
        <v>10110</v>
      </c>
      <c r="AF348">
        <v>6</v>
      </c>
      <c r="AG348" t="s">
        <v>42</v>
      </c>
      <c r="AH348" t="s">
        <v>35</v>
      </c>
      <c r="AI348">
        <v>15</v>
      </c>
      <c r="AJ348">
        <v>3</v>
      </c>
      <c r="AK348">
        <v>4</v>
      </c>
      <c r="AL348">
        <f>IF(HR_Data[[#This Row],[OverTime]]="Yes",2,0)
+IF(HR_Data[[#This Row],[WorkLifeBalance]]&lt;=2,2,0)
+IF(HR_Data[[#This Row],[MonthlyIncome]]&lt;5000,2,0)
+IF(HR_Data[[#This Row],[JobSatisfaction]]&lt;=2,1,0)
+IF(HR_Data[[#This Row],[EnvironmentSatisfaction]]&lt;=2,1,0)
+IF(HR_Data[[#This Row],[YearsAtCompany]]&lt;2,2,0)</f>
        <v>3</v>
      </c>
      <c r="AM348" t="str">
        <f>IF(HR_Data[[#This Row],[RiskScore2]]&gt;=6,"High",
IF(HR_Data[[#This Row],[RiskScore2]]&gt;=3,"Medium","Low"))</f>
        <v>Medium</v>
      </c>
      <c r="AN348">
        <v>80</v>
      </c>
      <c r="AO348">
        <v>0</v>
      </c>
      <c r="AP348">
        <v>8</v>
      </c>
      <c r="AQ348">
        <v>3</v>
      </c>
      <c r="AR348">
        <v>3</v>
      </c>
      <c r="AS348">
        <v>5</v>
      </c>
      <c r="AT348">
        <v>4</v>
      </c>
      <c r="AU348">
        <v>1</v>
      </c>
      <c r="AV348">
        <v>2</v>
      </c>
    </row>
    <row r="349" spans="1:48">
      <c r="A349">
        <v>47</v>
      </c>
      <c r="B349" t="str">
        <f>IF(HR_Data[[#This Row],[Age]]&lt;25,"&lt;25",
IF(HR_Data[[#This Row],[Age]]&lt;35,"25–34",
IF(HR_Data[[#This Row],[Age]]&lt;45,"35–44",
IF(HR_Data[[#This Row],[Age]]&lt;55,"45–54","55+"))))</f>
        <v>45–54</v>
      </c>
      <c r="C349" t="s">
        <v>43</v>
      </c>
      <c r="D349">
        <f>(HR[[#This Row],[OverTimeFlag]]*3+HR[[#This Row],[LowJobSatisFlag]]*5+HR[[#This Row],[LowWLBFlag]]*4+HR[[#This Row],[LowSalaryFlag]]*3+HR[[#This Row],[LowEnviFlag]]*4+HR[[#This Row],[LowProFlag]]*1)</f>
        <v>7</v>
      </c>
      <c r="E349">
        <f>HR_Data[[#This Row],[OvertimeFlag]] + HR_Data[[#This Row],[LowSatisfactionFlag]] + HR_Data[[#This Row],[LowWorkLifeBalanceFlag]]</f>
        <v>0</v>
      </c>
      <c r="F349" t="s">
        <v>44</v>
      </c>
      <c r="G349">
        <v>1309</v>
      </c>
      <c r="H349" t="s">
        <v>37</v>
      </c>
      <c r="I349">
        <v>4</v>
      </c>
      <c r="J349" t="str">
        <f>IF(AND(HR_Data[[#This Row],[Attrition]]="Yes",HR_Data[[#This Row],[YearsAtCompany]]&lt;2),"Yes","No")</f>
        <v>No</v>
      </c>
      <c r="K349">
        <v>1</v>
      </c>
      <c r="L349" t="s">
        <v>51</v>
      </c>
      <c r="M349">
        <v>1</v>
      </c>
      <c r="N349">
        <v>467</v>
      </c>
      <c r="P349">
        <v>2</v>
      </c>
      <c r="Q349" t="s">
        <v>46</v>
      </c>
      <c r="R349">
        <v>99</v>
      </c>
      <c r="S349">
        <v>3</v>
      </c>
      <c r="T349">
        <v>2</v>
      </c>
      <c r="U349" t="s">
        <v>57</v>
      </c>
      <c r="V349">
        <v>3</v>
      </c>
      <c r="W349" t="s">
        <v>41</v>
      </c>
      <c r="X349">
        <v>2976</v>
      </c>
      <c r="Y349" t="str">
        <f>IF(AND(HR_Data[[#This Row],[OverTime]]="Yes",HR_Data[[#This Row],[JobSatisfaction]]&lt;=2,HR_Data[[#This Row],[MonthlyIncome]]&lt;AVERAGE(HR_Data[MonthlyIncome])),
"High Risk",
IF(OR(HR_Data[[#This Row],[OverTime]]="Yes",HR_Data[[#This Row],[JobSatisfaction]]&lt;=2),
"Medium Risk",
"Low Risk"))</f>
        <v>Low Risk</v>
      </c>
      <c r="Z349" t="str">
        <f>IF(HR_Data[[#This Row],[MonthlyIncome]]&lt;3000,"Low",IF(HR_Data[[#This Row],[MonthlyIncome]]&lt;7000,"Medium","High"))</f>
        <v>Low</v>
      </c>
      <c r="AA349" s="5">
        <f>IF(HR_Data[[#This Row],[OverTime]]="Yes",1,0)</f>
        <v>0</v>
      </c>
      <c r="AB349" s="5">
        <f>IF(HR_Data[[#This Row],[JobSatisfaction]]&lt;=2,1,0)</f>
        <v>0</v>
      </c>
      <c r="AC349" s="5">
        <f>IF(HR_Data[[#This Row],[WorkLifeBalance]]&lt;=2,1,0)</f>
        <v>0</v>
      </c>
      <c r="AD349" s="5">
        <f>IF(HR_Data[[#This Row],[MonthlyIncome]]&lt;AVERAGE(HR_Data[MonthlyIncome]),1,0)</f>
        <v>1</v>
      </c>
      <c r="AE349">
        <v>25751</v>
      </c>
      <c r="AF349">
        <v>3</v>
      </c>
      <c r="AG349" t="s">
        <v>42</v>
      </c>
      <c r="AH349" t="s">
        <v>43</v>
      </c>
      <c r="AI349">
        <v>19</v>
      </c>
      <c r="AJ349">
        <v>3</v>
      </c>
      <c r="AK349">
        <v>1</v>
      </c>
      <c r="AL349">
        <f>IF(HR_Data[[#This Row],[OverTime]]="Yes",2,0)
+IF(HR_Data[[#This Row],[WorkLifeBalance]]&lt;=2,2,0)
+IF(HR_Data[[#This Row],[MonthlyIncome]]&lt;5000,2,0)
+IF(HR_Data[[#This Row],[JobSatisfaction]]&lt;=2,1,0)
+IF(HR_Data[[#This Row],[EnvironmentSatisfaction]]&lt;=2,1,0)
+IF(HR_Data[[#This Row],[YearsAtCompany]]&lt;2,2,0)</f>
        <v>5</v>
      </c>
      <c r="AM349" t="str">
        <f>IF(HR_Data[[#This Row],[RiskScore2]]&gt;=6,"High",
IF(HR_Data[[#This Row],[RiskScore2]]&gt;=3,"Medium","Low"))</f>
        <v>Medium</v>
      </c>
      <c r="AN349">
        <v>80</v>
      </c>
      <c r="AO349">
        <v>0</v>
      </c>
      <c r="AP349">
        <v>5</v>
      </c>
      <c r="AQ349">
        <v>3</v>
      </c>
      <c r="AR349">
        <v>3</v>
      </c>
      <c r="AS349">
        <v>0</v>
      </c>
      <c r="AT349">
        <v>0</v>
      </c>
      <c r="AU349">
        <v>0</v>
      </c>
      <c r="AV349">
        <v>0</v>
      </c>
    </row>
    <row r="350" spans="1:48">
      <c r="A350">
        <v>42</v>
      </c>
      <c r="B350" t="str">
        <f>IF(HR_Data[[#This Row],[Age]]&lt;25,"&lt;25",
IF(HR_Data[[#This Row],[Age]]&lt;35,"25–34",
IF(HR_Data[[#This Row],[Age]]&lt;45,"35–44",
IF(HR_Data[[#This Row],[Age]]&lt;55,"45–54","55+"))))</f>
        <v>35–44</v>
      </c>
      <c r="C350" t="s">
        <v>43</v>
      </c>
      <c r="D350">
        <f>(HR[[#This Row],[OverTimeFlag]]*3+HR[[#This Row],[LowJobSatisFlag]]*5+HR[[#This Row],[LowWLBFlag]]*4+HR[[#This Row],[LowSalaryFlag]]*3+HR[[#This Row],[LowEnviFlag]]*4+HR[[#This Row],[LowProFlag]]*1)</f>
        <v>4</v>
      </c>
      <c r="E350">
        <f>HR_Data[[#This Row],[OvertimeFlag]] + HR_Data[[#This Row],[LowSatisfactionFlag]] + HR_Data[[#This Row],[LowWorkLifeBalanceFlag]]</f>
        <v>0</v>
      </c>
      <c r="F350" t="s">
        <v>36</v>
      </c>
      <c r="G350">
        <v>810</v>
      </c>
      <c r="H350" t="s">
        <v>45</v>
      </c>
      <c r="I350">
        <v>23</v>
      </c>
      <c r="J350" t="str">
        <f>IF(AND(HR_Data[[#This Row],[Attrition]]="Yes",HR_Data[[#This Row],[YearsAtCompany]]&lt;2),"Yes","No")</f>
        <v>No</v>
      </c>
      <c r="K350">
        <v>5</v>
      </c>
      <c r="L350" t="s">
        <v>38</v>
      </c>
      <c r="M350">
        <v>1</v>
      </c>
      <c r="N350">
        <v>468</v>
      </c>
      <c r="P350">
        <v>1</v>
      </c>
      <c r="Q350" t="s">
        <v>39</v>
      </c>
      <c r="R350">
        <v>44</v>
      </c>
      <c r="S350">
        <v>3</v>
      </c>
      <c r="T350">
        <v>4</v>
      </c>
      <c r="U350" t="s">
        <v>58</v>
      </c>
      <c r="V350">
        <v>4</v>
      </c>
      <c r="W350" t="s">
        <v>41</v>
      </c>
      <c r="X350">
        <v>15992</v>
      </c>
      <c r="Y350" t="str">
        <f>IF(AND(HR_Data[[#This Row],[OverTime]]="Yes",HR_Data[[#This Row],[JobSatisfaction]]&lt;=2,HR_Data[[#This Row],[MonthlyIncome]]&lt;AVERAGE(HR_Data[MonthlyIncome])),
"High Risk",
IF(OR(HR_Data[[#This Row],[OverTime]]="Yes",HR_Data[[#This Row],[JobSatisfaction]]&lt;=2),
"Medium Risk",
"Low Risk"))</f>
        <v>Low Risk</v>
      </c>
      <c r="Z350" t="str">
        <f>IF(HR_Data[[#This Row],[MonthlyIncome]]&lt;3000,"Low",IF(HR_Data[[#This Row],[MonthlyIncome]]&lt;7000,"Medium","High"))</f>
        <v>High</v>
      </c>
      <c r="AA350" s="5">
        <f>IF(HR_Data[[#This Row],[OverTime]]="Yes",1,0)</f>
        <v>0</v>
      </c>
      <c r="AB350" s="5">
        <f>IF(HR_Data[[#This Row],[JobSatisfaction]]&lt;=2,1,0)</f>
        <v>0</v>
      </c>
      <c r="AC350" s="5">
        <f>IF(HR_Data[[#This Row],[WorkLifeBalance]]&lt;=2,1,0)</f>
        <v>0</v>
      </c>
      <c r="AD350" s="5">
        <f>IF(HR_Data[[#This Row],[MonthlyIncome]]&lt;AVERAGE(HR_Data[MonthlyIncome]),1,0)</f>
        <v>0</v>
      </c>
      <c r="AE350">
        <v>15901</v>
      </c>
      <c r="AF350">
        <v>2</v>
      </c>
      <c r="AG350" t="s">
        <v>42</v>
      </c>
      <c r="AH350" t="s">
        <v>43</v>
      </c>
      <c r="AI350">
        <v>14</v>
      </c>
      <c r="AJ350">
        <v>3</v>
      </c>
      <c r="AK350">
        <v>2</v>
      </c>
      <c r="AL350">
        <f>IF(HR_Data[[#This Row],[OverTime]]="Yes",2,0)
+IF(HR_Data[[#This Row],[WorkLifeBalance]]&lt;=2,2,0)
+IF(HR_Data[[#This Row],[MonthlyIncome]]&lt;5000,2,0)
+IF(HR_Data[[#This Row],[JobSatisfaction]]&lt;=2,1,0)
+IF(HR_Data[[#This Row],[EnvironmentSatisfaction]]&lt;=2,1,0)
+IF(HR_Data[[#This Row],[YearsAtCompany]]&lt;2,2,0)</f>
        <v>3</v>
      </c>
      <c r="AM350" t="str">
        <f>IF(HR_Data[[#This Row],[RiskScore2]]&gt;=6,"High",
IF(HR_Data[[#This Row],[RiskScore2]]&gt;=3,"Medium","Low"))</f>
        <v>Medium</v>
      </c>
      <c r="AN350">
        <v>80</v>
      </c>
      <c r="AO350">
        <v>0</v>
      </c>
      <c r="AP350">
        <v>16</v>
      </c>
      <c r="AQ350">
        <v>2</v>
      </c>
      <c r="AR350">
        <v>3</v>
      </c>
      <c r="AS350">
        <v>1</v>
      </c>
      <c r="AT350">
        <v>0</v>
      </c>
      <c r="AU350">
        <v>0</v>
      </c>
      <c r="AV350">
        <v>0</v>
      </c>
    </row>
    <row r="351" spans="1:48">
      <c r="A351">
        <v>29</v>
      </c>
      <c r="B351" t="str">
        <f>IF(HR_Data[[#This Row],[Age]]&lt;25,"&lt;25",
IF(HR_Data[[#This Row],[Age]]&lt;35,"25–34",
IF(HR_Data[[#This Row],[Age]]&lt;45,"35–44",
IF(HR_Data[[#This Row],[Age]]&lt;55,"45–54","55+"))))</f>
        <v>25–34</v>
      </c>
      <c r="C351" t="s">
        <v>43</v>
      </c>
      <c r="D351">
        <f>(HR[[#This Row],[OverTimeFlag]]*3+HR[[#This Row],[LowJobSatisFlag]]*5+HR[[#This Row],[LowWLBFlag]]*4+HR[[#This Row],[LowSalaryFlag]]*3+HR[[#This Row],[LowEnviFlag]]*4+HR[[#This Row],[LowProFlag]]*1)</f>
        <v>7</v>
      </c>
      <c r="E351">
        <f>HR_Data[[#This Row],[OvertimeFlag]] + HR_Data[[#This Row],[LowSatisfactionFlag]] + HR_Data[[#This Row],[LowWorkLifeBalanceFlag]]</f>
        <v>1</v>
      </c>
      <c r="F351" t="s">
        <v>55</v>
      </c>
      <c r="G351">
        <v>746</v>
      </c>
      <c r="H351" t="s">
        <v>37</v>
      </c>
      <c r="I351">
        <v>2</v>
      </c>
      <c r="J351" t="str">
        <f>IF(AND(HR_Data[[#This Row],[Attrition]]="Yes",HR_Data[[#This Row],[YearsAtCompany]]&lt;2),"Yes","No")</f>
        <v>No</v>
      </c>
      <c r="K351">
        <v>3</v>
      </c>
      <c r="L351" t="s">
        <v>38</v>
      </c>
      <c r="M351">
        <v>1</v>
      </c>
      <c r="N351">
        <v>469</v>
      </c>
      <c r="P351">
        <v>4</v>
      </c>
      <c r="Q351" t="s">
        <v>46</v>
      </c>
      <c r="R351">
        <v>61</v>
      </c>
      <c r="S351">
        <v>3</v>
      </c>
      <c r="T351">
        <v>2</v>
      </c>
      <c r="U351" t="s">
        <v>40</v>
      </c>
      <c r="V351">
        <v>3</v>
      </c>
      <c r="W351" t="s">
        <v>48</v>
      </c>
      <c r="X351">
        <v>4649</v>
      </c>
      <c r="Y351" t="str">
        <f>IF(AND(HR_Data[[#This Row],[OverTime]]="Yes",HR_Data[[#This Row],[JobSatisfaction]]&lt;=2,HR_Data[[#This Row],[MonthlyIncome]]&lt;AVERAGE(HR_Data[MonthlyIncome])),
"High Risk",
IF(OR(HR_Data[[#This Row],[OverTime]]="Yes",HR_Data[[#This Row],[JobSatisfaction]]&lt;=2),
"Medium Risk",
"Low Risk"))</f>
        <v>Low Risk</v>
      </c>
      <c r="Z351" t="str">
        <f>IF(HR_Data[[#This Row],[MonthlyIncome]]&lt;3000,"Low",IF(HR_Data[[#This Row],[MonthlyIncome]]&lt;7000,"Medium","High"))</f>
        <v>Medium</v>
      </c>
      <c r="AA351" s="5">
        <f>IF(HR_Data[[#This Row],[OverTime]]="Yes",1,0)</f>
        <v>0</v>
      </c>
      <c r="AB351" s="5">
        <f>IF(HR_Data[[#This Row],[JobSatisfaction]]&lt;=2,1,0)</f>
        <v>0</v>
      </c>
      <c r="AC351" s="5">
        <f>IF(HR_Data[[#This Row],[WorkLifeBalance]]&lt;=2,1,0)</f>
        <v>1</v>
      </c>
      <c r="AD351" s="5">
        <f>IF(HR_Data[[#This Row],[MonthlyIncome]]&lt;AVERAGE(HR_Data[MonthlyIncome]),1,0)</f>
        <v>1</v>
      </c>
      <c r="AE351">
        <v>16928</v>
      </c>
      <c r="AF351">
        <v>1</v>
      </c>
      <c r="AG351" t="s">
        <v>42</v>
      </c>
      <c r="AH351" t="s">
        <v>43</v>
      </c>
      <c r="AI351">
        <v>14</v>
      </c>
      <c r="AJ351">
        <v>3</v>
      </c>
      <c r="AK351">
        <v>1</v>
      </c>
      <c r="AL351">
        <f>IF(HR_Data[[#This Row],[OverTime]]="Yes",2,0)
+IF(HR_Data[[#This Row],[WorkLifeBalance]]&lt;=2,2,0)
+IF(HR_Data[[#This Row],[MonthlyIncome]]&lt;5000,2,0)
+IF(HR_Data[[#This Row],[JobSatisfaction]]&lt;=2,1,0)
+IF(HR_Data[[#This Row],[EnvironmentSatisfaction]]&lt;=2,1,0)
+IF(HR_Data[[#This Row],[YearsAtCompany]]&lt;2,2,0)</f>
        <v>4</v>
      </c>
      <c r="AM351" t="str">
        <f>IF(HR_Data[[#This Row],[RiskScore2]]&gt;=6,"High",
IF(HR_Data[[#This Row],[RiskScore2]]&gt;=3,"Medium","Low"))</f>
        <v>Medium</v>
      </c>
      <c r="AN351">
        <v>80</v>
      </c>
      <c r="AO351">
        <v>1</v>
      </c>
      <c r="AP351">
        <v>4</v>
      </c>
      <c r="AQ351">
        <v>3</v>
      </c>
      <c r="AR351">
        <v>2</v>
      </c>
      <c r="AS351">
        <v>4</v>
      </c>
      <c r="AT351">
        <v>3</v>
      </c>
      <c r="AU351">
        <v>0</v>
      </c>
      <c r="AV351">
        <v>2</v>
      </c>
    </row>
    <row r="352" spans="1:48">
      <c r="A352">
        <v>42</v>
      </c>
      <c r="B352" t="str">
        <f>IF(HR_Data[[#This Row],[Age]]&lt;25,"&lt;25",
IF(HR_Data[[#This Row],[Age]]&lt;35,"25–34",
IF(HR_Data[[#This Row],[Age]]&lt;45,"35–44",
IF(HR_Data[[#This Row],[Age]]&lt;55,"45–54","55+"))))</f>
        <v>35–44</v>
      </c>
      <c r="C352" t="s">
        <v>43</v>
      </c>
      <c r="D352">
        <f>(HR[[#This Row],[OverTimeFlag]]*3+HR[[#This Row],[LowJobSatisFlag]]*5+HR[[#This Row],[LowWLBFlag]]*4+HR[[#This Row],[LowSalaryFlag]]*3+HR[[#This Row],[LowEnviFlag]]*4+HR[[#This Row],[LowProFlag]]*1)</f>
        <v>6</v>
      </c>
      <c r="E352">
        <f>HR_Data[[#This Row],[OvertimeFlag]] + HR_Data[[#This Row],[LowSatisfactionFlag]] + HR_Data[[#This Row],[LowWorkLifeBalanceFlag]]</f>
        <v>1</v>
      </c>
      <c r="F352" t="s">
        <v>36</v>
      </c>
      <c r="G352">
        <v>544</v>
      </c>
      <c r="H352" t="s">
        <v>61</v>
      </c>
      <c r="I352">
        <v>2</v>
      </c>
      <c r="J352" t="str">
        <f>IF(AND(HR_Data[[#This Row],[Attrition]]="Yes",HR_Data[[#This Row],[YearsAtCompany]]&lt;2),"Yes","No")</f>
        <v>No</v>
      </c>
      <c r="K352">
        <v>1</v>
      </c>
      <c r="L352" t="s">
        <v>60</v>
      </c>
      <c r="M352">
        <v>1</v>
      </c>
      <c r="N352">
        <v>470</v>
      </c>
      <c r="P352">
        <v>3</v>
      </c>
      <c r="Q352" t="s">
        <v>46</v>
      </c>
      <c r="R352">
        <v>52</v>
      </c>
      <c r="S352">
        <v>3</v>
      </c>
      <c r="T352">
        <v>1</v>
      </c>
      <c r="U352" t="s">
        <v>61</v>
      </c>
      <c r="V352">
        <v>3</v>
      </c>
      <c r="W352" t="s">
        <v>52</v>
      </c>
      <c r="X352">
        <v>2696</v>
      </c>
      <c r="Y352" t="str">
        <f>IF(AND(HR_Data[[#This Row],[OverTime]]="Yes",HR_Data[[#This Row],[JobSatisfaction]]&lt;=2,HR_Data[[#This Row],[MonthlyIncome]]&lt;AVERAGE(HR_Data[MonthlyIncome])),
"High Risk",
IF(OR(HR_Data[[#This Row],[OverTime]]="Yes",HR_Data[[#This Row],[JobSatisfaction]]&lt;=2),
"Medium Risk",
"Low Risk"))</f>
        <v>Medium Risk</v>
      </c>
      <c r="Z352" t="str">
        <f>IF(HR_Data[[#This Row],[MonthlyIncome]]&lt;3000,"Low",IF(HR_Data[[#This Row],[MonthlyIncome]]&lt;7000,"Medium","High"))</f>
        <v>Low</v>
      </c>
      <c r="AA352" s="5">
        <f>IF(HR_Data[[#This Row],[OverTime]]="Yes",1,0)</f>
        <v>1</v>
      </c>
      <c r="AB352" s="5">
        <f>IF(HR_Data[[#This Row],[JobSatisfaction]]&lt;=2,1,0)</f>
        <v>0</v>
      </c>
      <c r="AC352" s="5">
        <f>IF(HR_Data[[#This Row],[WorkLifeBalance]]&lt;=2,1,0)</f>
        <v>0</v>
      </c>
      <c r="AD352" s="5">
        <f>IF(HR_Data[[#This Row],[MonthlyIncome]]&lt;AVERAGE(HR_Data[MonthlyIncome]),1,0)</f>
        <v>1</v>
      </c>
      <c r="AE352">
        <v>24017</v>
      </c>
      <c r="AF352">
        <v>0</v>
      </c>
      <c r="AG352" t="s">
        <v>42</v>
      </c>
      <c r="AH352" t="s">
        <v>35</v>
      </c>
      <c r="AI352">
        <v>11</v>
      </c>
      <c r="AJ352">
        <v>3</v>
      </c>
      <c r="AK352">
        <v>3</v>
      </c>
      <c r="AL352">
        <f>IF(HR_Data[[#This Row],[OverTime]]="Yes",2,0)
+IF(HR_Data[[#This Row],[WorkLifeBalance]]&lt;=2,2,0)
+IF(HR_Data[[#This Row],[MonthlyIncome]]&lt;5000,2,0)
+IF(HR_Data[[#This Row],[JobSatisfaction]]&lt;=2,1,0)
+IF(HR_Data[[#This Row],[EnvironmentSatisfaction]]&lt;=2,1,0)
+IF(HR_Data[[#This Row],[YearsAtCompany]]&lt;2,2,0)</f>
        <v>4</v>
      </c>
      <c r="AM352" t="str">
        <f>IF(HR_Data[[#This Row],[RiskScore2]]&gt;=6,"High",
IF(HR_Data[[#This Row],[RiskScore2]]&gt;=3,"Medium","Low"))</f>
        <v>Medium</v>
      </c>
      <c r="AN352">
        <v>80</v>
      </c>
      <c r="AO352">
        <v>1</v>
      </c>
      <c r="AP352">
        <v>4</v>
      </c>
      <c r="AQ352">
        <v>5</v>
      </c>
      <c r="AR352">
        <v>3</v>
      </c>
      <c r="AS352">
        <v>3</v>
      </c>
      <c r="AT352">
        <v>2</v>
      </c>
      <c r="AU352">
        <v>1</v>
      </c>
      <c r="AV352">
        <v>0</v>
      </c>
    </row>
    <row r="353" spans="1:48">
      <c r="A353">
        <v>32</v>
      </c>
      <c r="B353" t="str">
        <f>IF(HR_Data[[#This Row],[Age]]&lt;25,"&lt;25",
IF(HR_Data[[#This Row],[Age]]&lt;35,"25–34",
IF(HR_Data[[#This Row],[Age]]&lt;45,"35–44",
IF(HR_Data[[#This Row],[Age]]&lt;55,"45–54","55+"))))</f>
        <v>25–34</v>
      </c>
      <c r="C353" t="s">
        <v>43</v>
      </c>
      <c r="D353">
        <f>(HR[[#This Row],[OverTimeFlag]]*3+HR[[#This Row],[LowJobSatisFlag]]*5+HR[[#This Row],[LowWLBFlag]]*4+HR[[#This Row],[LowSalaryFlag]]*3+HR[[#This Row],[LowEnviFlag]]*4+HR[[#This Row],[LowProFlag]]*1)</f>
        <v>8</v>
      </c>
      <c r="E353">
        <f>HR_Data[[#This Row],[OvertimeFlag]] + HR_Data[[#This Row],[LowSatisfactionFlag]] + HR_Data[[#This Row],[LowWorkLifeBalanceFlag]]</f>
        <v>1</v>
      </c>
      <c r="F353" t="s">
        <v>36</v>
      </c>
      <c r="G353">
        <v>1062</v>
      </c>
      <c r="H353" t="s">
        <v>45</v>
      </c>
      <c r="I353">
        <v>2</v>
      </c>
      <c r="J353" t="str">
        <f>IF(AND(HR_Data[[#This Row],[Attrition]]="Yes",HR_Data[[#This Row],[YearsAtCompany]]&lt;2),"Yes","No")</f>
        <v>No</v>
      </c>
      <c r="K353">
        <v>3</v>
      </c>
      <c r="L353" t="s">
        <v>51</v>
      </c>
      <c r="M353">
        <v>1</v>
      </c>
      <c r="N353">
        <v>471</v>
      </c>
      <c r="P353">
        <v>3</v>
      </c>
      <c r="Q353" t="s">
        <v>39</v>
      </c>
      <c r="R353">
        <v>75</v>
      </c>
      <c r="S353">
        <v>3</v>
      </c>
      <c r="T353">
        <v>1</v>
      </c>
      <c r="U353" t="s">
        <v>50</v>
      </c>
      <c r="V353">
        <v>2</v>
      </c>
      <c r="W353" t="s">
        <v>48</v>
      </c>
      <c r="X353">
        <v>2370</v>
      </c>
      <c r="Y353" t="str">
        <f>IF(AND(HR_Data[[#This Row],[OverTime]]="Yes",HR_Data[[#This Row],[JobSatisfaction]]&lt;=2,HR_Data[[#This Row],[MonthlyIncome]]&lt;AVERAGE(HR_Data[MonthlyIncome])),
"High Risk",
IF(OR(HR_Data[[#This Row],[OverTime]]="Yes",HR_Data[[#This Row],[JobSatisfaction]]&lt;=2),
"Medium Risk",
"Low Risk"))</f>
        <v>Medium Risk</v>
      </c>
      <c r="Z353" t="str">
        <f>IF(HR_Data[[#This Row],[MonthlyIncome]]&lt;3000,"Low",IF(HR_Data[[#This Row],[MonthlyIncome]]&lt;7000,"Medium","High"))</f>
        <v>Low</v>
      </c>
      <c r="AA353" s="5">
        <f>IF(HR_Data[[#This Row],[OverTime]]="Yes",1,0)</f>
        <v>0</v>
      </c>
      <c r="AB353" s="5">
        <f>IF(HR_Data[[#This Row],[JobSatisfaction]]&lt;=2,1,0)</f>
        <v>1</v>
      </c>
      <c r="AC353" s="5">
        <f>IF(HR_Data[[#This Row],[WorkLifeBalance]]&lt;=2,1,0)</f>
        <v>0</v>
      </c>
      <c r="AD353" s="5">
        <f>IF(HR_Data[[#This Row],[MonthlyIncome]]&lt;AVERAGE(HR_Data[MonthlyIncome]),1,0)</f>
        <v>1</v>
      </c>
      <c r="AE353">
        <v>3956</v>
      </c>
      <c r="AF353">
        <v>1</v>
      </c>
      <c r="AG353" t="s">
        <v>42</v>
      </c>
      <c r="AH353" t="s">
        <v>43</v>
      </c>
      <c r="AI353">
        <v>13</v>
      </c>
      <c r="AJ353">
        <v>3</v>
      </c>
      <c r="AK353">
        <v>3</v>
      </c>
      <c r="AL353">
        <f>IF(HR_Data[[#This Row],[OverTime]]="Yes",2,0)
+IF(HR_Data[[#This Row],[WorkLifeBalance]]&lt;=2,2,0)
+IF(HR_Data[[#This Row],[MonthlyIncome]]&lt;5000,2,0)
+IF(HR_Data[[#This Row],[JobSatisfaction]]&lt;=2,1,0)
+IF(HR_Data[[#This Row],[EnvironmentSatisfaction]]&lt;=2,1,0)
+IF(HR_Data[[#This Row],[YearsAtCompany]]&lt;2,2,0)</f>
        <v>3</v>
      </c>
      <c r="AM353" t="str">
        <f>IF(HR_Data[[#This Row],[RiskScore2]]&gt;=6,"High",
IF(HR_Data[[#This Row],[RiskScore2]]&gt;=3,"Medium","Low"))</f>
        <v>Medium</v>
      </c>
      <c r="AN353">
        <v>80</v>
      </c>
      <c r="AO353">
        <v>1</v>
      </c>
      <c r="AP353">
        <v>8</v>
      </c>
      <c r="AQ353">
        <v>4</v>
      </c>
      <c r="AR353">
        <v>3</v>
      </c>
      <c r="AS353">
        <v>8</v>
      </c>
      <c r="AT353">
        <v>0</v>
      </c>
      <c r="AU353">
        <v>0</v>
      </c>
      <c r="AV353">
        <v>7</v>
      </c>
    </row>
    <row r="354" spans="1:48">
      <c r="A354">
        <v>48</v>
      </c>
      <c r="B354" t="str">
        <f>IF(HR_Data[[#This Row],[Age]]&lt;25,"&lt;25",
IF(HR_Data[[#This Row],[Age]]&lt;35,"25–34",
IF(HR_Data[[#This Row],[Age]]&lt;45,"35–44",
IF(HR_Data[[#This Row],[Age]]&lt;55,"45–54","55+"))))</f>
        <v>45–54</v>
      </c>
      <c r="C354" t="s">
        <v>43</v>
      </c>
      <c r="D354">
        <f>(HR[[#This Row],[OverTimeFlag]]*3+HR[[#This Row],[LowJobSatisFlag]]*5+HR[[#This Row],[LowWLBFlag]]*4+HR[[#This Row],[LowSalaryFlag]]*3+HR[[#This Row],[LowEnviFlag]]*4+HR[[#This Row],[LowProFlag]]*1)</f>
        <v>8</v>
      </c>
      <c r="E354">
        <f>HR_Data[[#This Row],[OvertimeFlag]] + HR_Data[[#This Row],[LowSatisfactionFlag]] + HR_Data[[#This Row],[LowWorkLifeBalanceFlag]]</f>
        <v>1</v>
      </c>
      <c r="F354" t="s">
        <v>36</v>
      </c>
      <c r="G354">
        <v>530</v>
      </c>
      <c r="H354" t="s">
        <v>37</v>
      </c>
      <c r="I354">
        <v>29</v>
      </c>
      <c r="J354" t="str">
        <f>IF(AND(HR_Data[[#This Row],[Attrition]]="Yes",HR_Data[[#This Row],[YearsAtCompany]]&lt;2),"Yes","No")</f>
        <v>No</v>
      </c>
      <c r="K354">
        <v>1</v>
      </c>
      <c r="L354" t="s">
        <v>51</v>
      </c>
      <c r="M354">
        <v>1</v>
      </c>
      <c r="N354">
        <v>473</v>
      </c>
      <c r="P354">
        <v>1</v>
      </c>
      <c r="Q354" t="s">
        <v>39</v>
      </c>
      <c r="R354">
        <v>91</v>
      </c>
      <c r="S354">
        <v>3</v>
      </c>
      <c r="T354">
        <v>3</v>
      </c>
      <c r="U354" t="s">
        <v>56</v>
      </c>
      <c r="V354">
        <v>3</v>
      </c>
      <c r="W354" t="s">
        <v>48</v>
      </c>
      <c r="X354">
        <v>12504</v>
      </c>
      <c r="Y354" t="str">
        <f>IF(AND(HR_Data[[#This Row],[OverTime]]="Yes",HR_Data[[#This Row],[JobSatisfaction]]&lt;=2,HR_Data[[#This Row],[MonthlyIncome]]&lt;AVERAGE(HR_Data[MonthlyIncome])),
"High Risk",
IF(OR(HR_Data[[#This Row],[OverTime]]="Yes",HR_Data[[#This Row],[JobSatisfaction]]&lt;=2),
"Medium Risk",
"Low Risk"))</f>
        <v>Low Risk</v>
      </c>
      <c r="Z354" t="str">
        <f>IF(HR_Data[[#This Row],[MonthlyIncome]]&lt;3000,"Low",IF(HR_Data[[#This Row],[MonthlyIncome]]&lt;7000,"Medium","High"))</f>
        <v>High</v>
      </c>
      <c r="AA354" s="5">
        <f>IF(HR_Data[[#This Row],[OverTime]]="Yes",1,0)</f>
        <v>0</v>
      </c>
      <c r="AB354" s="5">
        <f>IF(HR_Data[[#This Row],[JobSatisfaction]]&lt;=2,1,0)</f>
        <v>0</v>
      </c>
      <c r="AC354" s="5">
        <f>IF(HR_Data[[#This Row],[WorkLifeBalance]]&lt;=2,1,0)</f>
        <v>1</v>
      </c>
      <c r="AD354" s="5">
        <f>IF(HR_Data[[#This Row],[MonthlyIncome]]&lt;AVERAGE(HR_Data[MonthlyIncome]),1,0)</f>
        <v>0</v>
      </c>
      <c r="AE354">
        <v>23978</v>
      </c>
      <c r="AF354">
        <v>3</v>
      </c>
      <c r="AG354" t="s">
        <v>42</v>
      </c>
      <c r="AH354" t="s">
        <v>43</v>
      </c>
      <c r="AI354">
        <v>21</v>
      </c>
      <c r="AJ354">
        <v>4</v>
      </c>
      <c r="AK354">
        <v>2</v>
      </c>
      <c r="AL354">
        <f>IF(HR_Data[[#This Row],[OverTime]]="Yes",2,0)
+IF(HR_Data[[#This Row],[WorkLifeBalance]]&lt;=2,2,0)
+IF(HR_Data[[#This Row],[MonthlyIncome]]&lt;5000,2,0)
+IF(HR_Data[[#This Row],[JobSatisfaction]]&lt;=2,1,0)
+IF(HR_Data[[#This Row],[EnvironmentSatisfaction]]&lt;=2,1,0)
+IF(HR_Data[[#This Row],[YearsAtCompany]]&lt;2,2,0)</f>
        <v>5</v>
      </c>
      <c r="AM354" t="str">
        <f>IF(HR_Data[[#This Row],[RiskScore2]]&gt;=6,"High",
IF(HR_Data[[#This Row],[RiskScore2]]&gt;=3,"Medium","Low"))</f>
        <v>Medium</v>
      </c>
      <c r="AN354">
        <v>80</v>
      </c>
      <c r="AO354">
        <v>1</v>
      </c>
      <c r="AP354">
        <v>15</v>
      </c>
      <c r="AQ354">
        <v>3</v>
      </c>
      <c r="AR354">
        <v>1</v>
      </c>
      <c r="AS354">
        <v>0</v>
      </c>
      <c r="AT354">
        <v>0</v>
      </c>
      <c r="AU354">
        <v>0</v>
      </c>
      <c r="AV354">
        <v>0</v>
      </c>
    </row>
    <row r="355" spans="1:48">
      <c r="A355">
        <v>37</v>
      </c>
      <c r="B355" t="str">
        <f>IF(HR_Data[[#This Row],[Age]]&lt;25,"&lt;25",
IF(HR_Data[[#This Row],[Age]]&lt;35,"25–34",
IF(HR_Data[[#This Row],[Age]]&lt;45,"35–44",
IF(HR_Data[[#This Row],[Age]]&lt;55,"45–54","55+"))))</f>
        <v>35–44</v>
      </c>
      <c r="C355" t="s">
        <v>43</v>
      </c>
      <c r="D355">
        <f>(HR[[#This Row],[OverTimeFlag]]*3+HR[[#This Row],[LowJobSatisFlag]]*5+HR[[#This Row],[LowWLBFlag]]*4+HR[[#This Row],[LowSalaryFlag]]*3+HR[[#This Row],[LowEnviFlag]]*4+HR[[#This Row],[LowProFlag]]*1)</f>
        <v>12</v>
      </c>
      <c r="E355">
        <f>HR_Data[[#This Row],[OvertimeFlag]] + HR_Data[[#This Row],[LowSatisfactionFlag]] + HR_Data[[#This Row],[LowWorkLifeBalanceFlag]]</f>
        <v>2</v>
      </c>
      <c r="F355" t="s">
        <v>36</v>
      </c>
      <c r="G355">
        <v>1319</v>
      </c>
      <c r="H355" t="s">
        <v>45</v>
      </c>
      <c r="I355">
        <v>6</v>
      </c>
      <c r="J355" t="str">
        <f>IF(AND(HR_Data[[#This Row],[Attrition]]="Yes",HR_Data[[#This Row],[YearsAtCompany]]&lt;2),"Yes","No")</f>
        <v>No</v>
      </c>
      <c r="K355">
        <v>3</v>
      </c>
      <c r="L355" t="s">
        <v>51</v>
      </c>
      <c r="M355">
        <v>1</v>
      </c>
      <c r="N355">
        <v>474</v>
      </c>
      <c r="P355">
        <v>3</v>
      </c>
      <c r="Q355" t="s">
        <v>46</v>
      </c>
      <c r="R355">
        <v>51</v>
      </c>
      <c r="S355">
        <v>4</v>
      </c>
      <c r="T355">
        <v>2</v>
      </c>
      <c r="U355" t="s">
        <v>47</v>
      </c>
      <c r="V355">
        <v>1</v>
      </c>
      <c r="W355" t="s">
        <v>52</v>
      </c>
      <c r="X355">
        <v>5974</v>
      </c>
      <c r="Y355" t="str">
        <f>IF(AND(HR_Data[[#This Row],[OverTime]]="Yes",HR_Data[[#This Row],[JobSatisfaction]]&lt;=2,HR_Data[[#This Row],[MonthlyIncome]]&lt;AVERAGE(HR_Data[MonthlyIncome])),
"High Risk",
IF(OR(HR_Data[[#This Row],[OverTime]]="Yes",HR_Data[[#This Row],[JobSatisfaction]]&lt;=2),
"Medium Risk",
"Low Risk"))</f>
        <v>High Risk</v>
      </c>
      <c r="Z355" t="str">
        <f>IF(HR_Data[[#This Row],[MonthlyIncome]]&lt;3000,"Low",IF(HR_Data[[#This Row],[MonthlyIncome]]&lt;7000,"Medium","High"))</f>
        <v>Medium</v>
      </c>
      <c r="AA355" s="5">
        <f>IF(HR_Data[[#This Row],[OverTime]]="Yes",1,0)</f>
        <v>1</v>
      </c>
      <c r="AB355" s="5">
        <f>IF(HR_Data[[#This Row],[JobSatisfaction]]&lt;=2,1,0)</f>
        <v>1</v>
      </c>
      <c r="AC355" s="5">
        <f>IF(HR_Data[[#This Row],[WorkLifeBalance]]&lt;=2,1,0)</f>
        <v>0</v>
      </c>
      <c r="AD355" s="5">
        <f>IF(HR_Data[[#This Row],[MonthlyIncome]]&lt;AVERAGE(HR_Data[MonthlyIncome]),1,0)</f>
        <v>1</v>
      </c>
      <c r="AE355">
        <v>17001</v>
      </c>
      <c r="AF355">
        <v>4</v>
      </c>
      <c r="AG355" t="s">
        <v>42</v>
      </c>
      <c r="AH355" t="s">
        <v>35</v>
      </c>
      <c r="AI355">
        <v>13</v>
      </c>
      <c r="AJ355">
        <v>3</v>
      </c>
      <c r="AK355">
        <v>1</v>
      </c>
      <c r="AL355">
        <f>IF(HR_Data[[#This Row],[OverTime]]="Yes",2,0)
+IF(HR_Data[[#This Row],[WorkLifeBalance]]&lt;=2,2,0)
+IF(HR_Data[[#This Row],[MonthlyIncome]]&lt;5000,2,0)
+IF(HR_Data[[#This Row],[JobSatisfaction]]&lt;=2,1,0)
+IF(HR_Data[[#This Row],[EnvironmentSatisfaction]]&lt;=2,1,0)
+IF(HR_Data[[#This Row],[YearsAtCompany]]&lt;2,2,0)</f>
        <v>3</v>
      </c>
      <c r="AM355" t="str">
        <f>IF(HR_Data[[#This Row],[RiskScore2]]&gt;=6,"High",
IF(HR_Data[[#This Row],[RiskScore2]]&gt;=3,"Medium","Low"))</f>
        <v>Medium</v>
      </c>
      <c r="AN355">
        <v>80</v>
      </c>
      <c r="AO355">
        <v>2</v>
      </c>
      <c r="AP355">
        <v>13</v>
      </c>
      <c r="AQ355">
        <v>2</v>
      </c>
      <c r="AR355">
        <v>3</v>
      </c>
      <c r="AS355">
        <v>7</v>
      </c>
      <c r="AT355">
        <v>7</v>
      </c>
      <c r="AU355">
        <v>6</v>
      </c>
      <c r="AV355">
        <v>7</v>
      </c>
    </row>
    <row r="356" spans="1:48">
      <c r="A356">
        <v>30</v>
      </c>
      <c r="B356" t="str">
        <f>IF(HR_Data[[#This Row],[Age]]&lt;25,"&lt;25",
IF(HR_Data[[#This Row],[Age]]&lt;35,"25–34",
IF(HR_Data[[#This Row],[Age]]&lt;45,"35–44",
IF(HR_Data[[#This Row],[Age]]&lt;55,"45–54","55+"))))</f>
        <v>25–34</v>
      </c>
      <c r="C356" t="s">
        <v>43</v>
      </c>
      <c r="D356">
        <f>(HR[[#This Row],[OverTimeFlag]]*3+HR[[#This Row],[LowJobSatisFlag]]*5+HR[[#This Row],[LowWLBFlag]]*4+HR[[#This Row],[LowSalaryFlag]]*3+HR[[#This Row],[LowEnviFlag]]*4+HR[[#This Row],[LowProFlag]]*1)</f>
        <v>6</v>
      </c>
      <c r="E356">
        <f>HR_Data[[#This Row],[OvertimeFlag]] + HR_Data[[#This Row],[LowSatisfactionFlag]] + HR_Data[[#This Row],[LowWorkLifeBalanceFlag]]</f>
        <v>1</v>
      </c>
      <c r="F356" t="s">
        <v>55</v>
      </c>
      <c r="G356">
        <v>641</v>
      </c>
      <c r="H356" t="s">
        <v>37</v>
      </c>
      <c r="I356">
        <v>25</v>
      </c>
      <c r="J356" t="str">
        <f>IF(AND(HR_Data[[#This Row],[Attrition]]="Yes",HR_Data[[#This Row],[YearsAtCompany]]&lt;2),"Yes","No")</f>
        <v>No</v>
      </c>
      <c r="K356">
        <v>2</v>
      </c>
      <c r="L356" t="s">
        <v>60</v>
      </c>
      <c r="M356">
        <v>1</v>
      </c>
      <c r="N356">
        <v>475</v>
      </c>
      <c r="P356">
        <v>4</v>
      </c>
      <c r="Q356" t="s">
        <v>39</v>
      </c>
      <c r="R356">
        <v>85</v>
      </c>
      <c r="S356">
        <v>3</v>
      </c>
      <c r="T356">
        <v>2</v>
      </c>
      <c r="U356" t="s">
        <v>40</v>
      </c>
      <c r="V356">
        <v>3</v>
      </c>
      <c r="W356" t="s">
        <v>48</v>
      </c>
      <c r="X356">
        <v>4736</v>
      </c>
      <c r="Y356" t="str">
        <f>IF(AND(HR_Data[[#This Row],[OverTime]]="Yes",HR_Data[[#This Row],[JobSatisfaction]]&lt;=2,HR_Data[[#This Row],[MonthlyIncome]]&lt;AVERAGE(HR_Data[MonthlyIncome])),
"High Risk",
IF(OR(HR_Data[[#This Row],[OverTime]]="Yes",HR_Data[[#This Row],[JobSatisfaction]]&lt;=2),
"Medium Risk",
"Low Risk"))</f>
        <v>Medium Risk</v>
      </c>
      <c r="Z356" t="str">
        <f>IF(HR_Data[[#This Row],[MonthlyIncome]]&lt;3000,"Low",IF(HR_Data[[#This Row],[MonthlyIncome]]&lt;7000,"Medium","High"))</f>
        <v>Medium</v>
      </c>
      <c r="AA356" s="5">
        <f>IF(HR_Data[[#This Row],[OverTime]]="Yes",1,0)</f>
        <v>1</v>
      </c>
      <c r="AB356" s="5">
        <f>IF(HR_Data[[#This Row],[JobSatisfaction]]&lt;=2,1,0)</f>
        <v>0</v>
      </c>
      <c r="AC356" s="5">
        <f>IF(HR_Data[[#This Row],[WorkLifeBalance]]&lt;=2,1,0)</f>
        <v>0</v>
      </c>
      <c r="AD356" s="5">
        <f>IF(HR_Data[[#This Row],[MonthlyIncome]]&lt;AVERAGE(HR_Data[MonthlyIncome]),1,0)</f>
        <v>1</v>
      </c>
      <c r="AE356">
        <v>6069</v>
      </c>
      <c r="AF356">
        <v>7</v>
      </c>
      <c r="AG356" t="s">
        <v>42</v>
      </c>
      <c r="AH356" t="s">
        <v>35</v>
      </c>
      <c r="AI356">
        <v>12</v>
      </c>
      <c r="AJ356">
        <v>3</v>
      </c>
      <c r="AK356">
        <v>2</v>
      </c>
      <c r="AL356">
        <f>IF(HR_Data[[#This Row],[OverTime]]="Yes",2,0)
+IF(HR_Data[[#This Row],[WorkLifeBalance]]&lt;=2,2,0)
+IF(HR_Data[[#This Row],[MonthlyIncome]]&lt;5000,2,0)
+IF(HR_Data[[#This Row],[JobSatisfaction]]&lt;=2,1,0)
+IF(HR_Data[[#This Row],[EnvironmentSatisfaction]]&lt;=2,1,0)
+IF(HR_Data[[#This Row],[YearsAtCompany]]&lt;2,2,0)</f>
        <v>4</v>
      </c>
      <c r="AM356" t="str">
        <f>IF(HR_Data[[#This Row],[RiskScore2]]&gt;=6,"High",
IF(HR_Data[[#This Row],[RiskScore2]]&gt;=3,"Medium","Low"))</f>
        <v>Medium</v>
      </c>
      <c r="AN356">
        <v>80</v>
      </c>
      <c r="AO356">
        <v>1</v>
      </c>
      <c r="AP356">
        <v>4</v>
      </c>
      <c r="AQ356">
        <v>2</v>
      </c>
      <c r="AR356">
        <v>4</v>
      </c>
      <c r="AS356">
        <v>2</v>
      </c>
      <c r="AT356">
        <v>2</v>
      </c>
      <c r="AU356">
        <v>2</v>
      </c>
      <c r="AV356">
        <v>2</v>
      </c>
    </row>
    <row r="357" spans="1:48">
      <c r="A357">
        <v>26</v>
      </c>
      <c r="B357" t="str">
        <f>IF(HR_Data[[#This Row],[Age]]&lt;25,"&lt;25",
IF(HR_Data[[#This Row],[Age]]&lt;35,"25–34",
IF(HR_Data[[#This Row],[Age]]&lt;45,"35–44",
IF(HR_Data[[#This Row],[Age]]&lt;55,"45–54","55+"))))</f>
        <v>25–34</v>
      </c>
      <c r="C357" t="s">
        <v>43</v>
      </c>
      <c r="D357">
        <f>(HR[[#This Row],[OverTimeFlag]]*3+HR[[#This Row],[LowJobSatisFlag]]*5+HR[[#This Row],[LowWLBFlag]]*4+HR[[#This Row],[LowSalaryFlag]]*3+HR[[#This Row],[LowEnviFlag]]*4+HR[[#This Row],[LowProFlag]]*1)</f>
        <v>4</v>
      </c>
      <c r="E357">
        <f>HR_Data[[#This Row],[OvertimeFlag]] + HR_Data[[#This Row],[LowSatisfactionFlag]] + HR_Data[[#This Row],[LowWorkLifeBalanceFlag]]</f>
        <v>0</v>
      </c>
      <c r="F357" t="s">
        <v>36</v>
      </c>
      <c r="G357">
        <v>933</v>
      </c>
      <c r="H357" t="s">
        <v>37</v>
      </c>
      <c r="I357">
        <v>1</v>
      </c>
      <c r="J357" t="str">
        <f>IF(AND(HR_Data[[#This Row],[Attrition]]="Yes",HR_Data[[#This Row],[YearsAtCompany]]&lt;2),"Yes","No")</f>
        <v>No</v>
      </c>
      <c r="K357">
        <v>3</v>
      </c>
      <c r="L357" t="s">
        <v>38</v>
      </c>
      <c r="M357">
        <v>1</v>
      </c>
      <c r="N357">
        <v>476</v>
      </c>
      <c r="P357">
        <v>3</v>
      </c>
      <c r="Q357" t="s">
        <v>46</v>
      </c>
      <c r="R357">
        <v>57</v>
      </c>
      <c r="S357">
        <v>3</v>
      </c>
      <c r="T357">
        <v>2</v>
      </c>
      <c r="U357" t="s">
        <v>40</v>
      </c>
      <c r="V357">
        <v>3</v>
      </c>
      <c r="W357" t="s">
        <v>48</v>
      </c>
      <c r="X357">
        <v>5296</v>
      </c>
      <c r="Y357" t="str">
        <f>IF(AND(HR_Data[[#This Row],[OverTime]]="Yes",HR_Data[[#This Row],[JobSatisfaction]]&lt;=2,HR_Data[[#This Row],[MonthlyIncome]]&lt;AVERAGE(HR_Data[MonthlyIncome])),
"High Risk",
IF(OR(HR_Data[[#This Row],[OverTime]]="Yes",HR_Data[[#This Row],[JobSatisfaction]]&lt;=2),
"Medium Risk",
"Low Risk"))</f>
        <v>Low Risk</v>
      </c>
      <c r="Z357" t="str">
        <f>IF(HR_Data[[#This Row],[MonthlyIncome]]&lt;3000,"Low",IF(HR_Data[[#This Row],[MonthlyIncome]]&lt;7000,"Medium","High"))</f>
        <v>Medium</v>
      </c>
      <c r="AA357" s="5">
        <f>IF(HR_Data[[#This Row],[OverTime]]="Yes",1,0)</f>
        <v>0</v>
      </c>
      <c r="AB357" s="5">
        <f>IF(HR_Data[[#This Row],[JobSatisfaction]]&lt;=2,1,0)</f>
        <v>0</v>
      </c>
      <c r="AC357" s="5">
        <f>IF(HR_Data[[#This Row],[WorkLifeBalance]]&lt;=2,1,0)</f>
        <v>0</v>
      </c>
      <c r="AD357" s="5">
        <f>IF(HR_Data[[#This Row],[MonthlyIncome]]&lt;AVERAGE(HR_Data[MonthlyIncome]),1,0)</f>
        <v>1</v>
      </c>
      <c r="AE357">
        <v>20156</v>
      </c>
      <c r="AF357">
        <v>1</v>
      </c>
      <c r="AG357" t="s">
        <v>42</v>
      </c>
      <c r="AH357" t="s">
        <v>43</v>
      </c>
      <c r="AI357">
        <v>17</v>
      </c>
      <c r="AJ357">
        <v>3</v>
      </c>
      <c r="AK357">
        <v>2</v>
      </c>
      <c r="AL357">
        <f>IF(HR_Data[[#This Row],[OverTime]]="Yes",2,0)
+IF(HR_Data[[#This Row],[WorkLifeBalance]]&lt;=2,2,0)
+IF(HR_Data[[#This Row],[MonthlyIncome]]&lt;5000,2,0)
+IF(HR_Data[[#This Row],[JobSatisfaction]]&lt;=2,1,0)
+IF(HR_Data[[#This Row],[EnvironmentSatisfaction]]&lt;=2,1,0)
+IF(HR_Data[[#This Row],[YearsAtCompany]]&lt;2,2,0)</f>
        <v>0</v>
      </c>
      <c r="AM357" t="str">
        <f>IF(HR_Data[[#This Row],[RiskScore2]]&gt;=6,"High",
IF(HR_Data[[#This Row],[RiskScore2]]&gt;=3,"Medium","Low"))</f>
        <v>Low</v>
      </c>
      <c r="AN357">
        <v>80</v>
      </c>
      <c r="AO357">
        <v>1</v>
      </c>
      <c r="AP357">
        <v>8</v>
      </c>
      <c r="AQ357">
        <v>3</v>
      </c>
      <c r="AR357">
        <v>3</v>
      </c>
      <c r="AS357">
        <v>8</v>
      </c>
      <c r="AT357">
        <v>7</v>
      </c>
      <c r="AU357">
        <v>7</v>
      </c>
      <c r="AV357">
        <v>7</v>
      </c>
    </row>
    <row r="358" spans="1:48">
      <c r="A358">
        <v>42</v>
      </c>
      <c r="B358" t="str">
        <f>IF(HR_Data[[#This Row],[Age]]&lt;25,"&lt;25",
IF(HR_Data[[#This Row],[Age]]&lt;35,"25–34",
IF(HR_Data[[#This Row],[Age]]&lt;45,"35–44",
IF(HR_Data[[#This Row],[Age]]&lt;55,"45–54","55+"))))</f>
        <v>35–44</v>
      </c>
      <c r="C358" t="s">
        <v>43</v>
      </c>
      <c r="D358">
        <f>(HR[[#This Row],[OverTimeFlag]]*3+HR[[#This Row],[LowJobSatisFlag]]*5+HR[[#This Row],[LowWLBFlag]]*4+HR[[#This Row],[LowSalaryFlag]]*3+HR[[#This Row],[LowEnviFlag]]*4+HR[[#This Row],[LowProFlag]]*1)</f>
        <v>4</v>
      </c>
      <c r="E358">
        <f>HR_Data[[#This Row],[OvertimeFlag]] + HR_Data[[#This Row],[LowSatisfactionFlag]] + HR_Data[[#This Row],[LowWorkLifeBalanceFlag]]</f>
        <v>0</v>
      </c>
      <c r="F358" t="s">
        <v>36</v>
      </c>
      <c r="G358">
        <v>1332</v>
      </c>
      <c r="H358" t="s">
        <v>45</v>
      </c>
      <c r="I358">
        <v>2</v>
      </c>
      <c r="J358" t="str">
        <f>IF(AND(HR_Data[[#This Row],[Attrition]]="Yes",HR_Data[[#This Row],[YearsAtCompany]]&lt;2),"Yes","No")</f>
        <v>No</v>
      </c>
      <c r="K358">
        <v>4</v>
      </c>
      <c r="L358" t="s">
        <v>49</v>
      </c>
      <c r="M358">
        <v>1</v>
      </c>
      <c r="N358">
        <v>477</v>
      </c>
      <c r="P358">
        <v>1</v>
      </c>
      <c r="Q358" t="s">
        <v>46</v>
      </c>
      <c r="R358">
        <v>98</v>
      </c>
      <c r="S358">
        <v>2</v>
      </c>
      <c r="T358">
        <v>2</v>
      </c>
      <c r="U358" t="s">
        <v>54</v>
      </c>
      <c r="V358">
        <v>4</v>
      </c>
      <c r="W358" t="s">
        <v>41</v>
      </c>
      <c r="X358">
        <v>6781</v>
      </c>
      <c r="Y358" t="str">
        <f>IF(AND(HR_Data[[#This Row],[OverTime]]="Yes",HR_Data[[#This Row],[JobSatisfaction]]&lt;=2,HR_Data[[#This Row],[MonthlyIncome]]&lt;AVERAGE(HR_Data[MonthlyIncome])),
"High Risk",
IF(OR(HR_Data[[#This Row],[OverTime]]="Yes",HR_Data[[#This Row],[JobSatisfaction]]&lt;=2),
"Medium Risk",
"Low Risk"))</f>
        <v>Low Risk</v>
      </c>
      <c r="Z358" t="str">
        <f>IF(HR_Data[[#This Row],[MonthlyIncome]]&lt;3000,"Low",IF(HR_Data[[#This Row],[MonthlyIncome]]&lt;7000,"Medium","High"))</f>
        <v>Medium</v>
      </c>
      <c r="AA358" s="5">
        <f>IF(HR_Data[[#This Row],[OverTime]]="Yes",1,0)</f>
        <v>0</v>
      </c>
      <c r="AB358" s="5">
        <f>IF(HR_Data[[#This Row],[JobSatisfaction]]&lt;=2,1,0)</f>
        <v>0</v>
      </c>
      <c r="AC358" s="5">
        <f>IF(HR_Data[[#This Row],[WorkLifeBalance]]&lt;=2,1,0)</f>
        <v>0</v>
      </c>
      <c r="AD358" s="5">
        <f>IF(HR_Data[[#This Row],[MonthlyIncome]]&lt;AVERAGE(HR_Data[MonthlyIncome]),1,0)</f>
        <v>0</v>
      </c>
      <c r="AE358">
        <v>17078</v>
      </c>
      <c r="AF358">
        <v>3</v>
      </c>
      <c r="AG358" t="s">
        <v>42</v>
      </c>
      <c r="AH358" t="s">
        <v>43</v>
      </c>
      <c r="AI358">
        <v>23</v>
      </c>
      <c r="AJ358">
        <v>4</v>
      </c>
      <c r="AK358">
        <v>2</v>
      </c>
      <c r="AL358">
        <f>IF(HR_Data[[#This Row],[OverTime]]="Yes",2,0)
+IF(HR_Data[[#This Row],[WorkLifeBalance]]&lt;=2,2,0)
+IF(HR_Data[[#This Row],[MonthlyIncome]]&lt;5000,2,0)
+IF(HR_Data[[#This Row],[JobSatisfaction]]&lt;=2,1,0)
+IF(HR_Data[[#This Row],[EnvironmentSatisfaction]]&lt;=2,1,0)
+IF(HR_Data[[#This Row],[YearsAtCompany]]&lt;2,2,0)</f>
        <v>3</v>
      </c>
      <c r="AM358" t="str">
        <f>IF(HR_Data[[#This Row],[RiskScore2]]&gt;=6,"High",
IF(HR_Data[[#This Row],[RiskScore2]]&gt;=3,"Medium","Low"))</f>
        <v>Medium</v>
      </c>
      <c r="AN358">
        <v>80</v>
      </c>
      <c r="AO358">
        <v>0</v>
      </c>
      <c r="AP358">
        <v>14</v>
      </c>
      <c r="AQ358">
        <v>6</v>
      </c>
      <c r="AR358">
        <v>3</v>
      </c>
      <c r="AS358">
        <v>1</v>
      </c>
      <c r="AT358">
        <v>0</v>
      </c>
      <c r="AU358">
        <v>0</v>
      </c>
      <c r="AV358">
        <v>0</v>
      </c>
    </row>
    <row r="359" spans="1:48">
      <c r="A359">
        <v>21</v>
      </c>
      <c r="B359" t="str">
        <f>IF(HR_Data[[#This Row],[Age]]&lt;25,"&lt;25",
IF(HR_Data[[#This Row],[Age]]&lt;35,"25–34",
IF(HR_Data[[#This Row],[Age]]&lt;45,"35–44",
IF(HR_Data[[#This Row],[Age]]&lt;55,"45–54","55+"))))</f>
        <v>&lt;25</v>
      </c>
      <c r="C359" t="s">
        <v>35</v>
      </c>
      <c r="D359">
        <f>(HR[[#This Row],[OverTimeFlag]]*3+HR[[#This Row],[LowJobSatisFlag]]*5+HR[[#This Row],[LowWLBFlag]]*4+HR[[#This Row],[LowSalaryFlag]]*3+HR[[#This Row],[LowEnviFlag]]*4+HR[[#This Row],[LowProFlag]]*1)</f>
        <v>15</v>
      </c>
      <c r="E359">
        <f>HR_Data[[#This Row],[OvertimeFlag]] + HR_Data[[#This Row],[LowSatisfactionFlag]] + HR_Data[[#This Row],[LowWorkLifeBalanceFlag]]</f>
        <v>2</v>
      </c>
      <c r="F359" t="s">
        <v>44</v>
      </c>
      <c r="G359">
        <v>756</v>
      </c>
      <c r="H359" t="s">
        <v>37</v>
      </c>
      <c r="I359">
        <v>1</v>
      </c>
      <c r="J359" t="str">
        <f>IF(AND(HR_Data[[#This Row],[Attrition]]="Yes",HR_Data[[#This Row],[YearsAtCompany]]&lt;2),"Yes","No")</f>
        <v>No</v>
      </c>
      <c r="K359">
        <v>1</v>
      </c>
      <c r="L359" t="s">
        <v>60</v>
      </c>
      <c r="M359">
        <v>1</v>
      </c>
      <c r="N359">
        <v>478</v>
      </c>
      <c r="P359">
        <v>1</v>
      </c>
      <c r="Q359" t="s">
        <v>39</v>
      </c>
      <c r="R359">
        <v>99</v>
      </c>
      <c r="S359">
        <v>2</v>
      </c>
      <c r="T359">
        <v>1</v>
      </c>
      <c r="U359" t="s">
        <v>57</v>
      </c>
      <c r="V359">
        <v>2</v>
      </c>
      <c r="W359" t="s">
        <v>41</v>
      </c>
      <c r="X359">
        <v>2174</v>
      </c>
      <c r="Y359" t="str">
        <f>IF(AND(HR_Data[[#This Row],[OverTime]]="Yes",HR_Data[[#This Row],[JobSatisfaction]]&lt;=2,HR_Data[[#This Row],[MonthlyIncome]]&lt;AVERAGE(HR_Data[MonthlyIncome])),
"High Risk",
IF(OR(HR_Data[[#This Row],[OverTime]]="Yes",HR_Data[[#This Row],[JobSatisfaction]]&lt;=2),
"Medium Risk",
"Low Risk"))</f>
        <v>High Risk</v>
      </c>
      <c r="Z359" t="str">
        <f>IF(HR_Data[[#This Row],[MonthlyIncome]]&lt;3000,"Low",IF(HR_Data[[#This Row],[MonthlyIncome]]&lt;7000,"Medium","High"))</f>
        <v>Low</v>
      </c>
      <c r="AA359" s="5">
        <f>IF(HR_Data[[#This Row],[OverTime]]="Yes",1,0)</f>
        <v>1</v>
      </c>
      <c r="AB359" s="5">
        <f>IF(HR_Data[[#This Row],[JobSatisfaction]]&lt;=2,1,0)</f>
        <v>1</v>
      </c>
      <c r="AC359" s="5">
        <f>IF(HR_Data[[#This Row],[WorkLifeBalance]]&lt;=2,1,0)</f>
        <v>0</v>
      </c>
      <c r="AD359" s="5">
        <f>IF(HR_Data[[#This Row],[MonthlyIncome]]&lt;AVERAGE(HR_Data[MonthlyIncome]),1,0)</f>
        <v>1</v>
      </c>
      <c r="AE359">
        <v>9150</v>
      </c>
      <c r="AF359">
        <v>1</v>
      </c>
      <c r="AG359" t="s">
        <v>42</v>
      </c>
      <c r="AH359" t="s">
        <v>35</v>
      </c>
      <c r="AI359">
        <v>11</v>
      </c>
      <c r="AJ359">
        <v>3</v>
      </c>
      <c r="AK359">
        <v>3</v>
      </c>
      <c r="AL359">
        <f>IF(HR_Data[[#This Row],[OverTime]]="Yes",2,0)
+IF(HR_Data[[#This Row],[WorkLifeBalance]]&lt;=2,2,0)
+IF(HR_Data[[#This Row],[MonthlyIncome]]&lt;5000,2,0)
+IF(HR_Data[[#This Row],[JobSatisfaction]]&lt;=2,1,0)
+IF(HR_Data[[#This Row],[EnvironmentSatisfaction]]&lt;=2,1,0)
+IF(HR_Data[[#This Row],[YearsAtCompany]]&lt;2,2,0)</f>
        <v>6</v>
      </c>
      <c r="AM359" t="str">
        <f>IF(HR_Data[[#This Row],[RiskScore2]]&gt;=6,"High",
IF(HR_Data[[#This Row],[RiskScore2]]&gt;=3,"Medium","Low"))</f>
        <v>High</v>
      </c>
      <c r="AN359">
        <v>80</v>
      </c>
      <c r="AO359">
        <v>0</v>
      </c>
      <c r="AP359">
        <v>3</v>
      </c>
      <c r="AQ359">
        <v>3</v>
      </c>
      <c r="AR359">
        <v>3</v>
      </c>
      <c r="AS359">
        <v>3</v>
      </c>
      <c r="AT359">
        <v>2</v>
      </c>
      <c r="AU359">
        <v>1</v>
      </c>
      <c r="AV359">
        <v>2</v>
      </c>
    </row>
    <row r="360" spans="1:48">
      <c r="A360">
        <v>36</v>
      </c>
      <c r="B360" t="str">
        <f>IF(HR_Data[[#This Row],[Age]]&lt;25,"&lt;25",
IF(HR_Data[[#This Row],[Age]]&lt;35,"25–34",
IF(HR_Data[[#This Row],[Age]]&lt;45,"35–44",
IF(HR_Data[[#This Row],[Age]]&lt;55,"45–54","55+"))))</f>
        <v>35–44</v>
      </c>
      <c r="C360" t="s">
        <v>43</v>
      </c>
      <c r="D360">
        <f>(HR[[#This Row],[OverTimeFlag]]*3+HR[[#This Row],[LowJobSatisFlag]]*5+HR[[#This Row],[LowWLBFlag]]*4+HR[[#This Row],[LowSalaryFlag]]*3+HR[[#This Row],[LowEnviFlag]]*4+HR[[#This Row],[LowProFlag]]*1)</f>
        <v>0</v>
      </c>
      <c r="E360">
        <f>HR_Data[[#This Row],[OvertimeFlag]] + HR_Data[[#This Row],[LowSatisfactionFlag]] + HR_Data[[#This Row],[LowWorkLifeBalanceFlag]]</f>
        <v>0</v>
      </c>
      <c r="F360" t="s">
        <v>55</v>
      </c>
      <c r="G360">
        <v>845</v>
      </c>
      <c r="H360" t="s">
        <v>37</v>
      </c>
      <c r="I360">
        <v>1</v>
      </c>
      <c r="J360" t="str">
        <f>IF(AND(HR_Data[[#This Row],[Attrition]]="Yes",HR_Data[[#This Row],[YearsAtCompany]]&lt;2),"Yes","No")</f>
        <v>No</v>
      </c>
      <c r="K360">
        <v>5</v>
      </c>
      <c r="L360" t="s">
        <v>51</v>
      </c>
      <c r="M360">
        <v>1</v>
      </c>
      <c r="N360">
        <v>479</v>
      </c>
      <c r="P360">
        <v>4</v>
      </c>
      <c r="Q360" t="s">
        <v>39</v>
      </c>
      <c r="R360">
        <v>45</v>
      </c>
      <c r="S360">
        <v>3</v>
      </c>
      <c r="T360">
        <v>2</v>
      </c>
      <c r="U360" t="s">
        <v>40</v>
      </c>
      <c r="V360">
        <v>4</v>
      </c>
      <c r="W360" t="s">
        <v>41</v>
      </c>
      <c r="X360">
        <v>6653</v>
      </c>
      <c r="Y360" t="str">
        <f>IF(AND(HR_Data[[#This Row],[OverTime]]="Yes",HR_Data[[#This Row],[JobSatisfaction]]&lt;=2,HR_Data[[#This Row],[MonthlyIncome]]&lt;AVERAGE(HR_Data[MonthlyIncome])),
"High Risk",
IF(OR(HR_Data[[#This Row],[OverTime]]="Yes",HR_Data[[#This Row],[JobSatisfaction]]&lt;=2),
"Medium Risk",
"Low Risk"))</f>
        <v>Low Risk</v>
      </c>
      <c r="Z360" t="str">
        <f>IF(HR_Data[[#This Row],[MonthlyIncome]]&lt;3000,"Low",IF(HR_Data[[#This Row],[MonthlyIncome]]&lt;7000,"Medium","High"))</f>
        <v>Medium</v>
      </c>
      <c r="AA360" s="5">
        <f>IF(HR_Data[[#This Row],[OverTime]]="Yes",1,0)</f>
        <v>0</v>
      </c>
      <c r="AB360" s="5">
        <f>IF(HR_Data[[#This Row],[JobSatisfaction]]&lt;=2,1,0)</f>
        <v>0</v>
      </c>
      <c r="AC360" s="5">
        <f>IF(HR_Data[[#This Row],[WorkLifeBalance]]&lt;=2,1,0)</f>
        <v>0</v>
      </c>
      <c r="AD360" s="5">
        <f>IF(HR_Data[[#This Row],[MonthlyIncome]]&lt;AVERAGE(HR_Data[MonthlyIncome]),1,0)</f>
        <v>0</v>
      </c>
      <c r="AE360">
        <v>15276</v>
      </c>
      <c r="AF360">
        <v>4</v>
      </c>
      <c r="AG360" t="s">
        <v>42</v>
      </c>
      <c r="AH360" t="s">
        <v>43</v>
      </c>
      <c r="AI360">
        <v>15</v>
      </c>
      <c r="AJ360">
        <v>3</v>
      </c>
      <c r="AK360">
        <v>2</v>
      </c>
      <c r="AL360">
        <f>IF(HR_Data[[#This Row],[OverTime]]="Yes",2,0)
+IF(HR_Data[[#This Row],[WorkLifeBalance]]&lt;=2,2,0)
+IF(HR_Data[[#This Row],[MonthlyIncome]]&lt;5000,2,0)
+IF(HR_Data[[#This Row],[JobSatisfaction]]&lt;=2,1,0)
+IF(HR_Data[[#This Row],[EnvironmentSatisfaction]]&lt;=2,1,0)
+IF(HR_Data[[#This Row],[YearsAtCompany]]&lt;2,2,0)</f>
        <v>2</v>
      </c>
      <c r="AM360" t="str">
        <f>IF(HR_Data[[#This Row],[RiskScore2]]&gt;=6,"High",
IF(HR_Data[[#This Row],[RiskScore2]]&gt;=3,"Medium","Low"))</f>
        <v>Low</v>
      </c>
      <c r="AN360">
        <v>80</v>
      </c>
      <c r="AO360">
        <v>0</v>
      </c>
      <c r="AP360">
        <v>7</v>
      </c>
      <c r="AQ360">
        <v>6</v>
      </c>
      <c r="AR360">
        <v>3</v>
      </c>
      <c r="AS360">
        <v>1</v>
      </c>
      <c r="AT360">
        <v>0</v>
      </c>
      <c r="AU360">
        <v>0</v>
      </c>
      <c r="AV360">
        <v>0</v>
      </c>
    </row>
    <row r="361" spans="1:48">
      <c r="A361">
        <v>36</v>
      </c>
      <c r="B361" t="str">
        <f>IF(HR_Data[[#This Row],[Age]]&lt;25,"&lt;25",
IF(HR_Data[[#This Row],[Age]]&lt;35,"25–34",
IF(HR_Data[[#This Row],[Age]]&lt;45,"35–44",
IF(HR_Data[[#This Row],[Age]]&lt;55,"45–54","55+"))))</f>
        <v>35–44</v>
      </c>
      <c r="C361" t="s">
        <v>43</v>
      </c>
      <c r="D361">
        <f>(HR[[#This Row],[OverTimeFlag]]*3+HR[[#This Row],[LowJobSatisFlag]]*5+HR[[#This Row],[LowWLBFlag]]*4+HR[[#This Row],[LowSalaryFlag]]*3+HR[[#This Row],[LowEnviFlag]]*4+HR[[#This Row],[LowProFlag]]*1)</f>
        <v>4</v>
      </c>
      <c r="E361">
        <f>HR_Data[[#This Row],[OvertimeFlag]] + HR_Data[[#This Row],[LowSatisfactionFlag]] + HR_Data[[#This Row],[LowWorkLifeBalanceFlag]]</f>
        <v>0</v>
      </c>
      <c r="F361" t="s">
        <v>44</v>
      </c>
      <c r="G361">
        <v>541</v>
      </c>
      <c r="H361" t="s">
        <v>37</v>
      </c>
      <c r="I361">
        <v>3</v>
      </c>
      <c r="J361" t="str">
        <f>IF(AND(HR_Data[[#This Row],[Attrition]]="Yes",HR_Data[[#This Row],[YearsAtCompany]]&lt;2),"Yes","No")</f>
        <v>No</v>
      </c>
      <c r="K361">
        <v>4</v>
      </c>
      <c r="L361" t="s">
        <v>51</v>
      </c>
      <c r="M361">
        <v>1</v>
      </c>
      <c r="N361">
        <v>481</v>
      </c>
      <c r="P361">
        <v>1</v>
      </c>
      <c r="Q361" t="s">
        <v>46</v>
      </c>
      <c r="R361">
        <v>48</v>
      </c>
      <c r="S361">
        <v>2</v>
      </c>
      <c r="T361">
        <v>3</v>
      </c>
      <c r="U361" t="s">
        <v>40</v>
      </c>
      <c r="V361">
        <v>4</v>
      </c>
      <c r="W361" t="s">
        <v>48</v>
      </c>
      <c r="X361">
        <v>9699</v>
      </c>
      <c r="Y361" t="str">
        <f>IF(AND(HR_Data[[#This Row],[OverTime]]="Yes",HR_Data[[#This Row],[JobSatisfaction]]&lt;=2,HR_Data[[#This Row],[MonthlyIncome]]&lt;AVERAGE(HR_Data[MonthlyIncome])),
"High Risk",
IF(OR(HR_Data[[#This Row],[OverTime]]="Yes",HR_Data[[#This Row],[JobSatisfaction]]&lt;=2),
"Medium Risk",
"Low Risk"))</f>
        <v>Low Risk</v>
      </c>
      <c r="Z361" t="str">
        <f>IF(HR_Data[[#This Row],[MonthlyIncome]]&lt;3000,"Low",IF(HR_Data[[#This Row],[MonthlyIncome]]&lt;7000,"Medium","High"))</f>
        <v>High</v>
      </c>
      <c r="AA361" s="5">
        <f>IF(HR_Data[[#This Row],[OverTime]]="Yes",1,0)</f>
        <v>0</v>
      </c>
      <c r="AB361" s="5">
        <f>IF(HR_Data[[#This Row],[JobSatisfaction]]&lt;=2,1,0)</f>
        <v>0</v>
      </c>
      <c r="AC361" s="5">
        <f>IF(HR_Data[[#This Row],[WorkLifeBalance]]&lt;=2,1,0)</f>
        <v>0</v>
      </c>
      <c r="AD361" s="5">
        <f>IF(HR_Data[[#This Row],[MonthlyIncome]]&lt;AVERAGE(HR_Data[MonthlyIncome]),1,0)</f>
        <v>0</v>
      </c>
      <c r="AE361">
        <v>7246</v>
      </c>
      <c r="AF361">
        <v>4</v>
      </c>
      <c r="AG361" t="s">
        <v>42</v>
      </c>
      <c r="AH361" t="s">
        <v>43</v>
      </c>
      <c r="AI361">
        <v>11</v>
      </c>
      <c r="AJ361">
        <v>3</v>
      </c>
      <c r="AK361">
        <v>1</v>
      </c>
      <c r="AL361">
        <f>IF(HR_Data[[#This Row],[OverTime]]="Yes",2,0)
+IF(HR_Data[[#This Row],[WorkLifeBalance]]&lt;=2,2,0)
+IF(HR_Data[[#This Row],[MonthlyIncome]]&lt;5000,2,0)
+IF(HR_Data[[#This Row],[JobSatisfaction]]&lt;=2,1,0)
+IF(HR_Data[[#This Row],[EnvironmentSatisfaction]]&lt;=2,1,0)
+IF(HR_Data[[#This Row],[YearsAtCompany]]&lt;2,2,0)</f>
        <v>1</v>
      </c>
      <c r="AM361" t="str">
        <f>IF(HR_Data[[#This Row],[RiskScore2]]&gt;=6,"High",
IF(HR_Data[[#This Row],[RiskScore2]]&gt;=3,"Medium","Low"))</f>
        <v>Low</v>
      </c>
      <c r="AN361">
        <v>80</v>
      </c>
      <c r="AO361">
        <v>1</v>
      </c>
      <c r="AP361">
        <v>16</v>
      </c>
      <c r="AQ361">
        <v>2</v>
      </c>
      <c r="AR361">
        <v>3</v>
      </c>
      <c r="AS361">
        <v>13</v>
      </c>
      <c r="AT361">
        <v>9</v>
      </c>
      <c r="AU361">
        <v>1</v>
      </c>
      <c r="AV361">
        <v>12</v>
      </c>
    </row>
    <row r="362" spans="1:48">
      <c r="A362">
        <v>57</v>
      </c>
      <c r="B362" t="str">
        <f>IF(HR_Data[[#This Row],[Age]]&lt;25,"&lt;25",
IF(HR_Data[[#This Row],[Age]]&lt;35,"25–34",
IF(HR_Data[[#This Row],[Age]]&lt;45,"35–44",
IF(HR_Data[[#This Row],[Age]]&lt;55,"45–54","55+"))))</f>
        <v>55+</v>
      </c>
      <c r="C362" t="s">
        <v>43</v>
      </c>
      <c r="D362">
        <f>(HR[[#This Row],[OverTimeFlag]]*3+HR[[#This Row],[LowJobSatisFlag]]*5+HR[[#This Row],[LowWLBFlag]]*4+HR[[#This Row],[LowSalaryFlag]]*3+HR[[#This Row],[LowEnviFlag]]*4+HR[[#This Row],[LowProFlag]]*1)</f>
        <v>0</v>
      </c>
      <c r="E362">
        <f>HR_Data[[#This Row],[OvertimeFlag]] + HR_Data[[#This Row],[LowSatisfactionFlag]] + HR_Data[[#This Row],[LowWorkLifeBalanceFlag]]</f>
        <v>0</v>
      </c>
      <c r="F362" t="s">
        <v>36</v>
      </c>
      <c r="G362">
        <v>593</v>
      </c>
      <c r="H362" t="s">
        <v>45</v>
      </c>
      <c r="I362">
        <v>1</v>
      </c>
      <c r="J362" t="str">
        <f>IF(AND(HR_Data[[#This Row],[Attrition]]="Yes",HR_Data[[#This Row],[YearsAtCompany]]&lt;2),"Yes","No")</f>
        <v>No</v>
      </c>
      <c r="K362">
        <v>4</v>
      </c>
      <c r="L362" t="s">
        <v>51</v>
      </c>
      <c r="M362">
        <v>1</v>
      </c>
      <c r="N362">
        <v>482</v>
      </c>
      <c r="P362">
        <v>4</v>
      </c>
      <c r="Q362" t="s">
        <v>46</v>
      </c>
      <c r="R362">
        <v>88</v>
      </c>
      <c r="S362">
        <v>3</v>
      </c>
      <c r="T362">
        <v>2</v>
      </c>
      <c r="U362" t="s">
        <v>54</v>
      </c>
      <c r="V362">
        <v>3</v>
      </c>
      <c r="W362" t="s">
        <v>48</v>
      </c>
      <c r="X362">
        <v>6755</v>
      </c>
      <c r="Y362" t="str">
        <f>IF(AND(HR_Data[[#This Row],[OverTime]]="Yes",HR_Data[[#This Row],[JobSatisfaction]]&lt;=2,HR_Data[[#This Row],[MonthlyIncome]]&lt;AVERAGE(HR_Data[MonthlyIncome])),
"High Risk",
IF(OR(HR_Data[[#This Row],[OverTime]]="Yes",HR_Data[[#This Row],[JobSatisfaction]]&lt;=2),
"Medium Risk",
"Low Risk"))</f>
        <v>Low Risk</v>
      </c>
      <c r="Z362" t="str">
        <f>IF(HR_Data[[#This Row],[MonthlyIncome]]&lt;3000,"Low",IF(HR_Data[[#This Row],[MonthlyIncome]]&lt;7000,"Medium","High"))</f>
        <v>Medium</v>
      </c>
      <c r="AA362" s="5">
        <f>IF(HR_Data[[#This Row],[OverTime]]="Yes",1,0)</f>
        <v>0</v>
      </c>
      <c r="AB362" s="5">
        <f>IF(HR_Data[[#This Row],[JobSatisfaction]]&lt;=2,1,0)</f>
        <v>0</v>
      </c>
      <c r="AC362" s="5">
        <f>IF(HR_Data[[#This Row],[WorkLifeBalance]]&lt;=2,1,0)</f>
        <v>0</v>
      </c>
      <c r="AD362" s="5">
        <f>IF(HR_Data[[#This Row],[MonthlyIncome]]&lt;AVERAGE(HR_Data[MonthlyIncome]),1,0)</f>
        <v>0</v>
      </c>
      <c r="AE362">
        <v>2967</v>
      </c>
      <c r="AF362">
        <v>2</v>
      </c>
      <c r="AG362" t="s">
        <v>42</v>
      </c>
      <c r="AH362" t="s">
        <v>43</v>
      </c>
      <c r="AI362">
        <v>11</v>
      </c>
      <c r="AJ362">
        <v>3</v>
      </c>
      <c r="AK362">
        <v>3</v>
      </c>
      <c r="AL362">
        <f>IF(HR_Data[[#This Row],[OverTime]]="Yes",2,0)
+IF(HR_Data[[#This Row],[WorkLifeBalance]]&lt;=2,2,0)
+IF(HR_Data[[#This Row],[MonthlyIncome]]&lt;5000,2,0)
+IF(HR_Data[[#This Row],[JobSatisfaction]]&lt;=2,1,0)
+IF(HR_Data[[#This Row],[EnvironmentSatisfaction]]&lt;=2,1,0)
+IF(HR_Data[[#This Row],[YearsAtCompany]]&lt;2,2,0)</f>
        <v>0</v>
      </c>
      <c r="AM362" t="str">
        <f>IF(HR_Data[[#This Row],[RiskScore2]]&gt;=6,"High",
IF(HR_Data[[#This Row],[RiskScore2]]&gt;=3,"Medium","Low"))</f>
        <v>Low</v>
      </c>
      <c r="AN362">
        <v>80</v>
      </c>
      <c r="AO362">
        <v>0</v>
      </c>
      <c r="AP362">
        <v>15</v>
      </c>
      <c r="AQ362">
        <v>2</v>
      </c>
      <c r="AR362">
        <v>3</v>
      </c>
      <c r="AS362">
        <v>3</v>
      </c>
      <c r="AT362">
        <v>2</v>
      </c>
      <c r="AU362">
        <v>1</v>
      </c>
      <c r="AV362">
        <v>2</v>
      </c>
    </row>
    <row r="363" spans="1:48">
      <c r="A363">
        <v>40</v>
      </c>
      <c r="B363" t="str">
        <f>IF(HR_Data[[#This Row],[Age]]&lt;25,"&lt;25",
IF(HR_Data[[#This Row],[Age]]&lt;35,"25–34",
IF(HR_Data[[#This Row],[Age]]&lt;45,"35–44",
IF(HR_Data[[#This Row],[Age]]&lt;55,"45–54","55+"))))</f>
        <v>35–44</v>
      </c>
      <c r="C363" t="s">
        <v>43</v>
      </c>
      <c r="D363">
        <f>(HR[[#This Row],[OverTimeFlag]]*3+HR[[#This Row],[LowJobSatisFlag]]*5+HR[[#This Row],[LowWLBFlag]]*4+HR[[#This Row],[LowSalaryFlag]]*3+HR[[#This Row],[LowEnviFlag]]*4+HR[[#This Row],[LowProFlag]]*1)</f>
        <v>6</v>
      </c>
      <c r="E363">
        <f>HR_Data[[#This Row],[OvertimeFlag]] + HR_Data[[#This Row],[LowSatisfactionFlag]] + HR_Data[[#This Row],[LowWorkLifeBalanceFlag]]</f>
        <v>1</v>
      </c>
      <c r="F363" t="s">
        <v>36</v>
      </c>
      <c r="G363">
        <v>1171</v>
      </c>
      <c r="H363" t="s">
        <v>45</v>
      </c>
      <c r="I363">
        <v>10</v>
      </c>
      <c r="J363" t="str">
        <f>IF(AND(HR_Data[[#This Row],[Attrition]]="Yes",HR_Data[[#This Row],[YearsAtCompany]]&lt;2),"Yes","No")</f>
        <v>No</v>
      </c>
      <c r="K363">
        <v>4</v>
      </c>
      <c r="L363" t="s">
        <v>38</v>
      </c>
      <c r="M363">
        <v>1</v>
      </c>
      <c r="N363">
        <v>483</v>
      </c>
      <c r="P363">
        <v>4</v>
      </c>
      <c r="Q363" t="s">
        <v>39</v>
      </c>
      <c r="R363">
        <v>46</v>
      </c>
      <c r="S363">
        <v>4</v>
      </c>
      <c r="T363">
        <v>1</v>
      </c>
      <c r="U363" t="s">
        <v>50</v>
      </c>
      <c r="V363">
        <v>3</v>
      </c>
      <c r="W363" t="s">
        <v>48</v>
      </c>
      <c r="X363">
        <v>2213</v>
      </c>
      <c r="Y363" t="str">
        <f>IF(AND(HR_Data[[#This Row],[OverTime]]="Yes",HR_Data[[#This Row],[JobSatisfaction]]&lt;=2,HR_Data[[#This Row],[MonthlyIncome]]&lt;AVERAGE(HR_Data[MonthlyIncome])),
"High Risk",
IF(OR(HR_Data[[#This Row],[OverTime]]="Yes",HR_Data[[#This Row],[JobSatisfaction]]&lt;=2),
"Medium Risk",
"Low Risk"))</f>
        <v>Medium Risk</v>
      </c>
      <c r="Z363" t="str">
        <f>IF(HR_Data[[#This Row],[MonthlyIncome]]&lt;3000,"Low",IF(HR_Data[[#This Row],[MonthlyIncome]]&lt;7000,"Medium","High"))</f>
        <v>Low</v>
      </c>
      <c r="AA363" s="5">
        <f>IF(HR_Data[[#This Row],[OverTime]]="Yes",1,0)</f>
        <v>1</v>
      </c>
      <c r="AB363" s="5">
        <f>IF(HR_Data[[#This Row],[JobSatisfaction]]&lt;=2,1,0)</f>
        <v>0</v>
      </c>
      <c r="AC363" s="5">
        <f>IF(HR_Data[[#This Row],[WorkLifeBalance]]&lt;=2,1,0)</f>
        <v>0</v>
      </c>
      <c r="AD363" s="5">
        <f>IF(HR_Data[[#This Row],[MonthlyIncome]]&lt;AVERAGE(HR_Data[MonthlyIncome]),1,0)</f>
        <v>1</v>
      </c>
      <c r="AE363">
        <v>22495</v>
      </c>
      <c r="AF363">
        <v>3</v>
      </c>
      <c r="AG363" t="s">
        <v>42</v>
      </c>
      <c r="AH363" t="s">
        <v>35</v>
      </c>
      <c r="AI363">
        <v>13</v>
      </c>
      <c r="AJ363">
        <v>3</v>
      </c>
      <c r="AK363">
        <v>3</v>
      </c>
      <c r="AL363">
        <f>IF(HR_Data[[#This Row],[OverTime]]="Yes",2,0)
+IF(HR_Data[[#This Row],[WorkLifeBalance]]&lt;=2,2,0)
+IF(HR_Data[[#This Row],[MonthlyIncome]]&lt;5000,2,0)
+IF(HR_Data[[#This Row],[JobSatisfaction]]&lt;=2,1,0)
+IF(HR_Data[[#This Row],[EnvironmentSatisfaction]]&lt;=2,1,0)
+IF(HR_Data[[#This Row],[YearsAtCompany]]&lt;2,2,0)</f>
        <v>4</v>
      </c>
      <c r="AM363" t="str">
        <f>IF(HR_Data[[#This Row],[RiskScore2]]&gt;=6,"High",
IF(HR_Data[[#This Row],[RiskScore2]]&gt;=3,"Medium","Low"))</f>
        <v>Medium</v>
      </c>
      <c r="AN363">
        <v>80</v>
      </c>
      <c r="AO363">
        <v>1</v>
      </c>
      <c r="AP363">
        <v>10</v>
      </c>
      <c r="AQ363">
        <v>3</v>
      </c>
      <c r="AR363">
        <v>3</v>
      </c>
      <c r="AS363">
        <v>7</v>
      </c>
      <c r="AT363">
        <v>7</v>
      </c>
      <c r="AU363">
        <v>1</v>
      </c>
      <c r="AV363">
        <v>7</v>
      </c>
    </row>
    <row r="364" spans="1:48">
      <c r="A364">
        <v>21</v>
      </c>
      <c r="B364" t="str">
        <f>IF(HR_Data[[#This Row],[Age]]&lt;25,"&lt;25",
IF(HR_Data[[#This Row],[Age]]&lt;35,"25–34",
IF(HR_Data[[#This Row],[Age]]&lt;45,"35–44",
IF(HR_Data[[#This Row],[Age]]&lt;55,"45–54","55+"))))</f>
        <v>&lt;25</v>
      </c>
      <c r="C364" t="s">
        <v>43</v>
      </c>
      <c r="D364">
        <f>(HR[[#This Row],[OverTimeFlag]]*3+HR[[#This Row],[LowJobSatisFlag]]*5+HR[[#This Row],[LowWLBFlag]]*4+HR[[#This Row],[LowSalaryFlag]]*3+HR[[#This Row],[LowEnviFlag]]*4+HR[[#This Row],[LowProFlag]]*1)</f>
        <v>11</v>
      </c>
      <c r="E364">
        <f>HR_Data[[#This Row],[OvertimeFlag]] + HR_Data[[#This Row],[LowSatisfactionFlag]] + HR_Data[[#This Row],[LowWorkLifeBalanceFlag]]</f>
        <v>1</v>
      </c>
      <c r="F364" t="s">
        <v>55</v>
      </c>
      <c r="G364">
        <v>895</v>
      </c>
      <c r="H364" t="s">
        <v>37</v>
      </c>
      <c r="I364">
        <v>9</v>
      </c>
      <c r="J364" t="str">
        <f>IF(AND(HR_Data[[#This Row],[Attrition]]="Yes",HR_Data[[#This Row],[YearsAtCompany]]&lt;2),"Yes","No")</f>
        <v>No</v>
      </c>
      <c r="K364">
        <v>2</v>
      </c>
      <c r="L364" t="s">
        <v>51</v>
      </c>
      <c r="M364">
        <v>1</v>
      </c>
      <c r="N364">
        <v>484</v>
      </c>
      <c r="P364">
        <v>1</v>
      </c>
      <c r="Q364" t="s">
        <v>46</v>
      </c>
      <c r="R364">
        <v>39</v>
      </c>
      <c r="S364">
        <v>3</v>
      </c>
      <c r="T364">
        <v>1</v>
      </c>
      <c r="U364" t="s">
        <v>57</v>
      </c>
      <c r="V364">
        <v>4</v>
      </c>
      <c r="W364" t="s">
        <v>41</v>
      </c>
      <c r="X364">
        <v>2610</v>
      </c>
      <c r="Y364" t="str">
        <f>IF(AND(HR_Data[[#This Row],[OverTime]]="Yes",HR_Data[[#This Row],[JobSatisfaction]]&lt;=2,HR_Data[[#This Row],[MonthlyIncome]]&lt;AVERAGE(HR_Data[MonthlyIncome])),
"High Risk",
IF(OR(HR_Data[[#This Row],[OverTime]]="Yes",HR_Data[[#This Row],[JobSatisfaction]]&lt;=2),
"Medium Risk",
"Low Risk"))</f>
        <v>Low Risk</v>
      </c>
      <c r="Z364" t="str">
        <f>IF(HR_Data[[#This Row],[MonthlyIncome]]&lt;3000,"Low",IF(HR_Data[[#This Row],[MonthlyIncome]]&lt;7000,"Medium","High"))</f>
        <v>Low</v>
      </c>
      <c r="AA364" s="5">
        <f>IF(HR_Data[[#This Row],[OverTime]]="Yes",1,0)</f>
        <v>0</v>
      </c>
      <c r="AB364" s="5">
        <f>IF(HR_Data[[#This Row],[JobSatisfaction]]&lt;=2,1,0)</f>
        <v>0</v>
      </c>
      <c r="AC364" s="5">
        <f>IF(HR_Data[[#This Row],[WorkLifeBalance]]&lt;=2,1,0)</f>
        <v>1</v>
      </c>
      <c r="AD364" s="5">
        <f>IF(HR_Data[[#This Row],[MonthlyIncome]]&lt;AVERAGE(HR_Data[MonthlyIncome]),1,0)</f>
        <v>1</v>
      </c>
      <c r="AE364">
        <v>2851</v>
      </c>
      <c r="AF364">
        <v>1</v>
      </c>
      <c r="AG364" t="s">
        <v>42</v>
      </c>
      <c r="AH364" t="s">
        <v>43</v>
      </c>
      <c r="AI364">
        <v>24</v>
      </c>
      <c r="AJ364">
        <v>4</v>
      </c>
      <c r="AK364">
        <v>3</v>
      </c>
      <c r="AL364">
        <f>IF(HR_Data[[#This Row],[OverTime]]="Yes",2,0)
+IF(HR_Data[[#This Row],[WorkLifeBalance]]&lt;=2,2,0)
+IF(HR_Data[[#This Row],[MonthlyIncome]]&lt;5000,2,0)
+IF(HR_Data[[#This Row],[JobSatisfaction]]&lt;=2,1,0)
+IF(HR_Data[[#This Row],[EnvironmentSatisfaction]]&lt;=2,1,0)
+IF(HR_Data[[#This Row],[YearsAtCompany]]&lt;2,2,0)</f>
        <v>5</v>
      </c>
      <c r="AM364" t="str">
        <f>IF(HR_Data[[#This Row],[RiskScore2]]&gt;=6,"High",
IF(HR_Data[[#This Row],[RiskScore2]]&gt;=3,"Medium","Low"))</f>
        <v>Medium</v>
      </c>
      <c r="AN364">
        <v>80</v>
      </c>
      <c r="AO364">
        <v>0</v>
      </c>
      <c r="AP364">
        <v>3</v>
      </c>
      <c r="AQ364">
        <v>3</v>
      </c>
      <c r="AR364">
        <v>2</v>
      </c>
      <c r="AS364">
        <v>3</v>
      </c>
      <c r="AT364">
        <v>2</v>
      </c>
      <c r="AU364">
        <v>2</v>
      </c>
      <c r="AV364">
        <v>2</v>
      </c>
    </row>
    <row r="365" spans="1:48">
      <c r="A365">
        <v>33</v>
      </c>
      <c r="B365" t="str">
        <f>IF(HR_Data[[#This Row],[Age]]&lt;25,"&lt;25",
IF(HR_Data[[#This Row],[Age]]&lt;35,"25–34",
IF(HR_Data[[#This Row],[Age]]&lt;45,"35–44",
IF(HR_Data[[#This Row],[Age]]&lt;55,"45–54","55+"))))</f>
        <v>25–34</v>
      </c>
      <c r="C365" t="s">
        <v>35</v>
      </c>
      <c r="D365">
        <f>(HR[[#This Row],[OverTimeFlag]]*3+HR[[#This Row],[LowJobSatisFlag]]*5+HR[[#This Row],[LowWLBFlag]]*4+HR[[#This Row],[LowSalaryFlag]]*3+HR[[#This Row],[LowEnviFlag]]*4+HR[[#This Row],[LowProFlag]]*1)</f>
        <v>6</v>
      </c>
      <c r="E365">
        <f>HR_Data[[#This Row],[OvertimeFlag]] + HR_Data[[#This Row],[LowSatisfactionFlag]] + HR_Data[[#This Row],[LowWorkLifeBalanceFlag]]</f>
        <v>1</v>
      </c>
      <c r="F365" t="s">
        <v>36</v>
      </c>
      <c r="G365">
        <v>350</v>
      </c>
      <c r="H365" t="s">
        <v>37</v>
      </c>
      <c r="I365">
        <v>5</v>
      </c>
      <c r="J365" t="str">
        <f>IF(AND(HR_Data[[#This Row],[Attrition]]="Yes",HR_Data[[#This Row],[YearsAtCompany]]&lt;2),"Yes","No")</f>
        <v>Yes</v>
      </c>
      <c r="K365">
        <v>3</v>
      </c>
      <c r="L365" t="s">
        <v>59</v>
      </c>
      <c r="M365">
        <v>1</v>
      </c>
      <c r="N365">
        <v>485</v>
      </c>
      <c r="P365">
        <v>4</v>
      </c>
      <c r="Q365" t="s">
        <v>39</v>
      </c>
      <c r="R365">
        <v>34</v>
      </c>
      <c r="S365">
        <v>3</v>
      </c>
      <c r="T365">
        <v>1</v>
      </c>
      <c r="U365" t="s">
        <v>57</v>
      </c>
      <c r="V365">
        <v>3</v>
      </c>
      <c r="W365" t="s">
        <v>41</v>
      </c>
      <c r="X365">
        <v>2851</v>
      </c>
      <c r="Y365" t="str">
        <f>IF(AND(HR_Data[[#This Row],[OverTime]]="Yes",HR_Data[[#This Row],[JobSatisfaction]]&lt;=2,HR_Data[[#This Row],[MonthlyIncome]]&lt;AVERAGE(HR_Data[MonthlyIncome])),
"High Risk",
IF(OR(HR_Data[[#This Row],[OverTime]]="Yes",HR_Data[[#This Row],[JobSatisfaction]]&lt;=2),
"Medium Risk",
"Low Risk"))</f>
        <v>Medium Risk</v>
      </c>
      <c r="Z365" t="str">
        <f>IF(HR_Data[[#This Row],[MonthlyIncome]]&lt;3000,"Low",IF(HR_Data[[#This Row],[MonthlyIncome]]&lt;7000,"Medium","High"))</f>
        <v>Low</v>
      </c>
      <c r="AA365" s="5">
        <f>IF(HR_Data[[#This Row],[OverTime]]="Yes",1,0)</f>
        <v>1</v>
      </c>
      <c r="AB365" s="5">
        <f>IF(HR_Data[[#This Row],[JobSatisfaction]]&lt;=2,1,0)</f>
        <v>0</v>
      </c>
      <c r="AC365" s="5">
        <f>IF(HR_Data[[#This Row],[WorkLifeBalance]]&lt;=2,1,0)</f>
        <v>0</v>
      </c>
      <c r="AD365" s="5">
        <f>IF(HR_Data[[#This Row],[MonthlyIncome]]&lt;AVERAGE(HR_Data[MonthlyIncome]),1,0)</f>
        <v>1</v>
      </c>
      <c r="AE365">
        <v>9150</v>
      </c>
      <c r="AF365">
        <v>1</v>
      </c>
      <c r="AG365" t="s">
        <v>42</v>
      </c>
      <c r="AH365" t="s">
        <v>35</v>
      </c>
      <c r="AI365">
        <v>13</v>
      </c>
      <c r="AJ365">
        <v>3</v>
      </c>
      <c r="AK365">
        <v>2</v>
      </c>
      <c r="AL365">
        <f>IF(HR_Data[[#This Row],[OverTime]]="Yes",2,0)
+IF(HR_Data[[#This Row],[WorkLifeBalance]]&lt;=2,2,0)
+IF(HR_Data[[#This Row],[MonthlyIncome]]&lt;5000,2,0)
+IF(HR_Data[[#This Row],[JobSatisfaction]]&lt;=2,1,0)
+IF(HR_Data[[#This Row],[EnvironmentSatisfaction]]&lt;=2,1,0)
+IF(HR_Data[[#This Row],[YearsAtCompany]]&lt;2,2,0)</f>
        <v>6</v>
      </c>
      <c r="AM365" t="str">
        <f>IF(HR_Data[[#This Row],[RiskScore2]]&gt;=6,"High",
IF(HR_Data[[#This Row],[RiskScore2]]&gt;=3,"Medium","Low"))</f>
        <v>High</v>
      </c>
      <c r="AN365">
        <v>80</v>
      </c>
      <c r="AO365">
        <v>0</v>
      </c>
      <c r="AP365">
        <v>1</v>
      </c>
      <c r="AQ365">
        <v>2</v>
      </c>
      <c r="AR365">
        <v>3</v>
      </c>
      <c r="AS365">
        <v>1</v>
      </c>
      <c r="AT365">
        <v>0</v>
      </c>
      <c r="AU365">
        <v>0</v>
      </c>
      <c r="AV365">
        <v>0</v>
      </c>
    </row>
    <row r="366" spans="1:48">
      <c r="A366">
        <v>37</v>
      </c>
      <c r="B366" t="str">
        <f>IF(HR_Data[[#This Row],[Age]]&lt;25,"&lt;25",
IF(HR_Data[[#This Row],[Age]]&lt;35,"25–34",
IF(HR_Data[[#This Row],[Age]]&lt;45,"35–44",
IF(HR_Data[[#This Row],[Age]]&lt;55,"45–54","55+"))))</f>
        <v>35–44</v>
      </c>
      <c r="C366" t="s">
        <v>43</v>
      </c>
      <c r="D366">
        <f>(HR[[#This Row],[OverTimeFlag]]*3+HR[[#This Row],[LowJobSatisFlag]]*5+HR[[#This Row],[LowWLBFlag]]*4+HR[[#This Row],[LowSalaryFlag]]*3+HR[[#This Row],[LowEnviFlag]]*4+HR[[#This Row],[LowProFlag]]*1)</f>
        <v>8</v>
      </c>
      <c r="E366">
        <f>HR_Data[[#This Row],[OvertimeFlag]] + HR_Data[[#This Row],[LowSatisfactionFlag]] + HR_Data[[#This Row],[LowWorkLifeBalanceFlag]]</f>
        <v>1</v>
      </c>
      <c r="F366" t="s">
        <v>36</v>
      </c>
      <c r="G366">
        <v>921</v>
      </c>
      <c r="H366" t="s">
        <v>45</v>
      </c>
      <c r="I366">
        <v>10</v>
      </c>
      <c r="J366" t="str">
        <f>IF(AND(HR_Data[[#This Row],[Attrition]]="Yes",HR_Data[[#This Row],[YearsAtCompany]]&lt;2),"Yes","No")</f>
        <v>No</v>
      </c>
      <c r="K366">
        <v>3</v>
      </c>
      <c r="L366" t="s">
        <v>51</v>
      </c>
      <c r="M366">
        <v>1</v>
      </c>
      <c r="N366">
        <v>486</v>
      </c>
      <c r="P366">
        <v>3</v>
      </c>
      <c r="Q366" t="s">
        <v>39</v>
      </c>
      <c r="R366">
        <v>98</v>
      </c>
      <c r="S366">
        <v>3</v>
      </c>
      <c r="T366">
        <v>1</v>
      </c>
      <c r="U366" t="s">
        <v>50</v>
      </c>
      <c r="V366">
        <v>1</v>
      </c>
      <c r="W366" t="s">
        <v>48</v>
      </c>
      <c r="X366">
        <v>3452</v>
      </c>
      <c r="Y366" t="str">
        <f>IF(AND(HR_Data[[#This Row],[OverTime]]="Yes",HR_Data[[#This Row],[JobSatisfaction]]&lt;=2,HR_Data[[#This Row],[MonthlyIncome]]&lt;AVERAGE(HR_Data[MonthlyIncome])),
"High Risk",
IF(OR(HR_Data[[#This Row],[OverTime]]="Yes",HR_Data[[#This Row],[JobSatisfaction]]&lt;=2),
"Medium Risk",
"Low Risk"))</f>
        <v>Medium Risk</v>
      </c>
      <c r="Z366" t="str">
        <f>IF(HR_Data[[#This Row],[MonthlyIncome]]&lt;3000,"Low",IF(HR_Data[[#This Row],[MonthlyIncome]]&lt;7000,"Medium","High"))</f>
        <v>Medium</v>
      </c>
      <c r="AA366" s="5">
        <f>IF(HR_Data[[#This Row],[OverTime]]="Yes",1,0)</f>
        <v>0</v>
      </c>
      <c r="AB366" s="5">
        <f>IF(HR_Data[[#This Row],[JobSatisfaction]]&lt;=2,1,0)</f>
        <v>1</v>
      </c>
      <c r="AC366" s="5">
        <f>IF(HR_Data[[#This Row],[WorkLifeBalance]]&lt;=2,1,0)</f>
        <v>0</v>
      </c>
      <c r="AD366" s="5">
        <f>IF(HR_Data[[#This Row],[MonthlyIncome]]&lt;AVERAGE(HR_Data[MonthlyIncome]),1,0)</f>
        <v>1</v>
      </c>
      <c r="AE366">
        <v>17663</v>
      </c>
      <c r="AF366">
        <v>6</v>
      </c>
      <c r="AG366" t="s">
        <v>42</v>
      </c>
      <c r="AH366" t="s">
        <v>43</v>
      </c>
      <c r="AI366">
        <v>20</v>
      </c>
      <c r="AJ366">
        <v>4</v>
      </c>
      <c r="AK366">
        <v>2</v>
      </c>
      <c r="AL366">
        <f>IF(HR_Data[[#This Row],[OverTime]]="Yes",2,0)
+IF(HR_Data[[#This Row],[WorkLifeBalance]]&lt;=2,2,0)
+IF(HR_Data[[#This Row],[MonthlyIncome]]&lt;5000,2,0)
+IF(HR_Data[[#This Row],[JobSatisfaction]]&lt;=2,1,0)
+IF(HR_Data[[#This Row],[EnvironmentSatisfaction]]&lt;=2,1,0)
+IF(HR_Data[[#This Row],[YearsAtCompany]]&lt;2,2,0)</f>
        <v>3</v>
      </c>
      <c r="AM366" t="str">
        <f>IF(HR_Data[[#This Row],[RiskScore2]]&gt;=6,"High",
IF(HR_Data[[#This Row],[RiskScore2]]&gt;=3,"Medium","Low"))</f>
        <v>Medium</v>
      </c>
      <c r="AN366">
        <v>80</v>
      </c>
      <c r="AO366">
        <v>1</v>
      </c>
      <c r="AP366">
        <v>17</v>
      </c>
      <c r="AQ366">
        <v>3</v>
      </c>
      <c r="AR366">
        <v>3</v>
      </c>
      <c r="AS366">
        <v>5</v>
      </c>
      <c r="AT366">
        <v>4</v>
      </c>
      <c r="AU366">
        <v>0</v>
      </c>
      <c r="AV366">
        <v>3</v>
      </c>
    </row>
    <row r="367" spans="1:48">
      <c r="A367">
        <v>46</v>
      </c>
      <c r="B367" t="str">
        <f>IF(HR_Data[[#This Row],[Age]]&lt;25,"&lt;25",
IF(HR_Data[[#This Row],[Age]]&lt;35,"25–34",
IF(HR_Data[[#This Row],[Age]]&lt;45,"35–44",
IF(HR_Data[[#This Row],[Age]]&lt;55,"45–54","55+"))))</f>
        <v>45–54</v>
      </c>
      <c r="C367" t="s">
        <v>43</v>
      </c>
      <c r="D367">
        <f>(HR[[#This Row],[OverTimeFlag]]*3+HR[[#This Row],[LowJobSatisFlag]]*5+HR[[#This Row],[LowWLBFlag]]*4+HR[[#This Row],[LowSalaryFlag]]*3+HR[[#This Row],[LowEnviFlag]]*4+HR[[#This Row],[LowProFlag]]*1)</f>
        <v>3</v>
      </c>
      <c r="E367">
        <f>HR_Data[[#This Row],[OvertimeFlag]] + HR_Data[[#This Row],[LowSatisfactionFlag]] + HR_Data[[#This Row],[LowWorkLifeBalanceFlag]]</f>
        <v>0</v>
      </c>
      <c r="F367" t="s">
        <v>55</v>
      </c>
      <c r="G367">
        <v>1144</v>
      </c>
      <c r="H367" t="s">
        <v>45</v>
      </c>
      <c r="I367">
        <v>7</v>
      </c>
      <c r="J367" t="str">
        <f>IF(AND(HR_Data[[#This Row],[Attrition]]="Yes",HR_Data[[#This Row],[YearsAtCompany]]&lt;2),"Yes","No")</f>
        <v>No</v>
      </c>
      <c r="K367">
        <v>4</v>
      </c>
      <c r="L367" t="s">
        <v>51</v>
      </c>
      <c r="M367">
        <v>1</v>
      </c>
      <c r="N367">
        <v>487</v>
      </c>
      <c r="P367">
        <v>3</v>
      </c>
      <c r="Q367" t="s">
        <v>39</v>
      </c>
      <c r="R367">
        <v>30</v>
      </c>
      <c r="S367">
        <v>3</v>
      </c>
      <c r="T367">
        <v>2</v>
      </c>
      <c r="U367" t="s">
        <v>53</v>
      </c>
      <c r="V367">
        <v>3</v>
      </c>
      <c r="W367" t="s">
        <v>48</v>
      </c>
      <c r="X367">
        <v>5258</v>
      </c>
      <c r="Y367" t="str">
        <f>IF(AND(HR_Data[[#This Row],[OverTime]]="Yes",HR_Data[[#This Row],[JobSatisfaction]]&lt;=2,HR_Data[[#This Row],[MonthlyIncome]]&lt;AVERAGE(HR_Data[MonthlyIncome])),
"High Risk",
IF(OR(HR_Data[[#This Row],[OverTime]]="Yes",HR_Data[[#This Row],[JobSatisfaction]]&lt;=2),
"Medium Risk",
"Low Risk"))</f>
        <v>Low Risk</v>
      </c>
      <c r="Z367" t="str">
        <f>IF(HR_Data[[#This Row],[MonthlyIncome]]&lt;3000,"Low",IF(HR_Data[[#This Row],[MonthlyIncome]]&lt;7000,"Medium","High"))</f>
        <v>Medium</v>
      </c>
      <c r="AA367" s="5">
        <f>IF(HR_Data[[#This Row],[OverTime]]="Yes",1,0)</f>
        <v>0</v>
      </c>
      <c r="AB367" s="5">
        <f>IF(HR_Data[[#This Row],[JobSatisfaction]]&lt;=2,1,0)</f>
        <v>0</v>
      </c>
      <c r="AC367" s="5">
        <f>IF(HR_Data[[#This Row],[WorkLifeBalance]]&lt;=2,1,0)</f>
        <v>0</v>
      </c>
      <c r="AD367" s="5">
        <f>IF(HR_Data[[#This Row],[MonthlyIncome]]&lt;AVERAGE(HR_Data[MonthlyIncome]),1,0)</f>
        <v>1</v>
      </c>
      <c r="AE367">
        <v>16044</v>
      </c>
      <c r="AF367">
        <v>2</v>
      </c>
      <c r="AG367" t="s">
        <v>42</v>
      </c>
      <c r="AH367" t="s">
        <v>43</v>
      </c>
      <c r="AI367">
        <v>14</v>
      </c>
      <c r="AJ367">
        <v>3</v>
      </c>
      <c r="AK367">
        <v>3</v>
      </c>
      <c r="AL367">
        <f>IF(HR_Data[[#This Row],[OverTime]]="Yes",2,0)
+IF(HR_Data[[#This Row],[WorkLifeBalance]]&lt;=2,2,0)
+IF(HR_Data[[#This Row],[MonthlyIncome]]&lt;5000,2,0)
+IF(HR_Data[[#This Row],[JobSatisfaction]]&lt;=2,1,0)
+IF(HR_Data[[#This Row],[EnvironmentSatisfaction]]&lt;=2,1,0)
+IF(HR_Data[[#This Row],[YearsAtCompany]]&lt;2,2,0)</f>
        <v>2</v>
      </c>
      <c r="AM367" t="str">
        <f>IF(HR_Data[[#This Row],[RiskScore2]]&gt;=6,"High",
IF(HR_Data[[#This Row],[RiskScore2]]&gt;=3,"Medium","Low"))</f>
        <v>Low</v>
      </c>
      <c r="AN367">
        <v>80</v>
      </c>
      <c r="AO367">
        <v>0</v>
      </c>
      <c r="AP367">
        <v>7</v>
      </c>
      <c r="AQ367">
        <v>2</v>
      </c>
      <c r="AR367">
        <v>4</v>
      </c>
      <c r="AS367">
        <v>1</v>
      </c>
      <c r="AT367">
        <v>0</v>
      </c>
      <c r="AU367">
        <v>0</v>
      </c>
      <c r="AV367">
        <v>0</v>
      </c>
    </row>
    <row r="368" spans="1:48">
      <c r="A368">
        <v>41</v>
      </c>
      <c r="B368" t="str">
        <f>IF(HR_Data[[#This Row],[Age]]&lt;25,"&lt;25",
IF(HR_Data[[#This Row],[Age]]&lt;35,"25–34",
IF(HR_Data[[#This Row],[Age]]&lt;45,"35–44",
IF(HR_Data[[#This Row],[Age]]&lt;55,"45–54","55+"))))</f>
        <v>35–44</v>
      </c>
      <c r="C368" t="s">
        <v>35</v>
      </c>
      <c r="D368">
        <f>(HR[[#This Row],[OverTimeFlag]]*3+HR[[#This Row],[LowJobSatisFlag]]*5+HR[[#This Row],[LowWLBFlag]]*4+HR[[#This Row],[LowSalaryFlag]]*3+HR[[#This Row],[LowEnviFlag]]*4+HR[[#This Row],[LowProFlag]]*1)</f>
        <v>10</v>
      </c>
      <c r="E368">
        <f>HR_Data[[#This Row],[OvertimeFlag]] + HR_Data[[#This Row],[LowSatisfactionFlag]] + HR_Data[[#This Row],[LowWorkLifeBalanceFlag]]</f>
        <v>1</v>
      </c>
      <c r="F368" t="s">
        <v>44</v>
      </c>
      <c r="G368">
        <v>143</v>
      </c>
      <c r="H368" t="s">
        <v>37</v>
      </c>
      <c r="I368">
        <v>4</v>
      </c>
      <c r="J368" t="str">
        <f>IF(AND(HR_Data[[#This Row],[Attrition]]="Yes",HR_Data[[#This Row],[YearsAtCompany]]&lt;2),"Yes","No")</f>
        <v>No</v>
      </c>
      <c r="K368">
        <v>3</v>
      </c>
      <c r="L368" t="s">
        <v>59</v>
      </c>
      <c r="M368">
        <v>1</v>
      </c>
      <c r="N368">
        <v>488</v>
      </c>
      <c r="P368">
        <v>1</v>
      </c>
      <c r="Q368" t="s">
        <v>46</v>
      </c>
      <c r="R368">
        <v>56</v>
      </c>
      <c r="S368">
        <v>3</v>
      </c>
      <c r="T368">
        <v>2</v>
      </c>
      <c r="U368" t="s">
        <v>40</v>
      </c>
      <c r="V368">
        <v>2</v>
      </c>
      <c r="W368" t="s">
        <v>41</v>
      </c>
      <c r="X368">
        <v>9355</v>
      </c>
      <c r="Y368" t="str">
        <f>IF(AND(HR_Data[[#This Row],[OverTime]]="Yes",HR_Data[[#This Row],[JobSatisfaction]]&lt;=2,HR_Data[[#This Row],[MonthlyIncome]]&lt;AVERAGE(HR_Data[MonthlyIncome])),
"High Risk",
IF(OR(HR_Data[[#This Row],[OverTime]]="Yes",HR_Data[[#This Row],[JobSatisfaction]]&lt;=2),
"Medium Risk",
"Low Risk"))</f>
        <v>Medium Risk</v>
      </c>
      <c r="Z368" t="str">
        <f>IF(HR_Data[[#This Row],[MonthlyIncome]]&lt;3000,"Low",IF(HR_Data[[#This Row],[MonthlyIncome]]&lt;7000,"Medium","High"))</f>
        <v>High</v>
      </c>
      <c r="AA368" s="5">
        <f>IF(HR_Data[[#This Row],[OverTime]]="Yes",1,0)</f>
        <v>0</v>
      </c>
      <c r="AB368" s="5">
        <f>IF(HR_Data[[#This Row],[JobSatisfaction]]&lt;=2,1,0)</f>
        <v>1</v>
      </c>
      <c r="AC368" s="5">
        <f>IF(HR_Data[[#This Row],[WorkLifeBalance]]&lt;=2,1,0)</f>
        <v>0</v>
      </c>
      <c r="AD368" s="5">
        <f>IF(HR_Data[[#This Row],[MonthlyIncome]]&lt;AVERAGE(HR_Data[MonthlyIncome]),1,0)</f>
        <v>0</v>
      </c>
      <c r="AE368">
        <v>9558</v>
      </c>
      <c r="AF368">
        <v>1</v>
      </c>
      <c r="AG368" t="s">
        <v>42</v>
      </c>
      <c r="AH368" t="s">
        <v>43</v>
      </c>
      <c r="AI368">
        <v>18</v>
      </c>
      <c r="AJ368">
        <v>3</v>
      </c>
      <c r="AK368">
        <v>3</v>
      </c>
      <c r="AL368">
        <f>IF(HR_Data[[#This Row],[OverTime]]="Yes",2,0)
+IF(HR_Data[[#This Row],[WorkLifeBalance]]&lt;=2,2,0)
+IF(HR_Data[[#This Row],[MonthlyIncome]]&lt;5000,2,0)
+IF(HR_Data[[#This Row],[JobSatisfaction]]&lt;=2,1,0)
+IF(HR_Data[[#This Row],[EnvironmentSatisfaction]]&lt;=2,1,0)
+IF(HR_Data[[#This Row],[YearsAtCompany]]&lt;2,2,0)</f>
        <v>2</v>
      </c>
      <c r="AM368" t="str">
        <f>IF(HR_Data[[#This Row],[RiskScore2]]&gt;=6,"High",
IF(HR_Data[[#This Row],[RiskScore2]]&gt;=3,"Medium","Low"))</f>
        <v>Low</v>
      </c>
      <c r="AN368">
        <v>80</v>
      </c>
      <c r="AO368">
        <v>0</v>
      </c>
      <c r="AP368">
        <v>8</v>
      </c>
      <c r="AQ368">
        <v>5</v>
      </c>
      <c r="AR368">
        <v>3</v>
      </c>
      <c r="AS368">
        <v>8</v>
      </c>
      <c r="AT368">
        <v>7</v>
      </c>
      <c r="AU368">
        <v>7</v>
      </c>
      <c r="AV368">
        <v>7</v>
      </c>
    </row>
    <row r="369" spans="1:48">
      <c r="A369">
        <v>50</v>
      </c>
      <c r="B369" t="str">
        <f>IF(HR_Data[[#This Row],[Age]]&lt;25,"&lt;25",
IF(HR_Data[[#This Row],[Age]]&lt;35,"25–34",
IF(HR_Data[[#This Row],[Age]]&lt;45,"35–44",
IF(HR_Data[[#This Row],[Age]]&lt;55,"45–54","55+"))))</f>
        <v>45–54</v>
      </c>
      <c r="C369" t="s">
        <v>43</v>
      </c>
      <c r="D369">
        <f>(HR[[#This Row],[OverTimeFlag]]*3+HR[[#This Row],[LowJobSatisFlag]]*5+HR[[#This Row],[LowWLBFlag]]*4+HR[[#This Row],[LowSalaryFlag]]*3+HR[[#This Row],[LowEnviFlag]]*4+HR[[#This Row],[LowProFlag]]*1)</f>
        <v>0</v>
      </c>
      <c r="E369">
        <f>HR_Data[[#This Row],[OvertimeFlag]] + HR_Data[[#This Row],[LowSatisfactionFlag]] + HR_Data[[#This Row],[LowWorkLifeBalanceFlag]]</f>
        <v>0</v>
      </c>
      <c r="F369" t="s">
        <v>36</v>
      </c>
      <c r="G369">
        <v>1046</v>
      </c>
      <c r="H369" t="s">
        <v>45</v>
      </c>
      <c r="I369">
        <v>10</v>
      </c>
      <c r="J369" t="str">
        <f>IF(AND(HR_Data[[#This Row],[Attrition]]="Yes",HR_Data[[#This Row],[YearsAtCompany]]&lt;2),"Yes","No")</f>
        <v>No</v>
      </c>
      <c r="K369">
        <v>3</v>
      </c>
      <c r="L369" t="s">
        <v>60</v>
      </c>
      <c r="M369">
        <v>1</v>
      </c>
      <c r="N369">
        <v>491</v>
      </c>
      <c r="P369">
        <v>4</v>
      </c>
      <c r="Q369" t="s">
        <v>46</v>
      </c>
      <c r="R369">
        <v>100</v>
      </c>
      <c r="S369">
        <v>2</v>
      </c>
      <c r="T369">
        <v>3</v>
      </c>
      <c r="U369" t="s">
        <v>54</v>
      </c>
      <c r="V369">
        <v>4</v>
      </c>
      <c r="W369" t="s">
        <v>41</v>
      </c>
      <c r="X369">
        <v>10496</v>
      </c>
      <c r="Y369" t="str">
        <f>IF(AND(HR_Data[[#This Row],[OverTime]]="Yes",HR_Data[[#This Row],[JobSatisfaction]]&lt;=2,HR_Data[[#This Row],[MonthlyIncome]]&lt;AVERAGE(HR_Data[MonthlyIncome])),
"High Risk",
IF(OR(HR_Data[[#This Row],[OverTime]]="Yes",HR_Data[[#This Row],[JobSatisfaction]]&lt;=2),
"Medium Risk",
"Low Risk"))</f>
        <v>Low Risk</v>
      </c>
      <c r="Z369" t="str">
        <f>IF(HR_Data[[#This Row],[MonthlyIncome]]&lt;3000,"Low",IF(HR_Data[[#This Row],[MonthlyIncome]]&lt;7000,"Medium","High"))</f>
        <v>High</v>
      </c>
      <c r="AA369" s="5">
        <f>IF(HR_Data[[#This Row],[OverTime]]="Yes",1,0)</f>
        <v>0</v>
      </c>
      <c r="AB369" s="5">
        <f>IF(HR_Data[[#This Row],[JobSatisfaction]]&lt;=2,1,0)</f>
        <v>0</v>
      </c>
      <c r="AC369" s="5">
        <f>IF(HR_Data[[#This Row],[WorkLifeBalance]]&lt;=2,1,0)</f>
        <v>0</v>
      </c>
      <c r="AD369" s="5">
        <f>IF(HR_Data[[#This Row],[MonthlyIncome]]&lt;AVERAGE(HR_Data[MonthlyIncome]),1,0)</f>
        <v>0</v>
      </c>
      <c r="AE369">
        <v>2755</v>
      </c>
      <c r="AF369">
        <v>6</v>
      </c>
      <c r="AG369" t="s">
        <v>42</v>
      </c>
      <c r="AH369" t="s">
        <v>43</v>
      </c>
      <c r="AI369">
        <v>15</v>
      </c>
      <c r="AJ369">
        <v>3</v>
      </c>
      <c r="AK369">
        <v>4</v>
      </c>
      <c r="AL369">
        <f>IF(HR_Data[[#This Row],[OverTime]]="Yes",2,0)
+IF(HR_Data[[#This Row],[WorkLifeBalance]]&lt;=2,2,0)
+IF(HR_Data[[#This Row],[MonthlyIncome]]&lt;5000,2,0)
+IF(HR_Data[[#This Row],[JobSatisfaction]]&lt;=2,1,0)
+IF(HR_Data[[#This Row],[EnvironmentSatisfaction]]&lt;=2,1,0)
+IF(HR_Data[[#This Row],[YearsAtCompany]]&lt;2,2,0)</f>
        <v>0</v>
      </c>
      <c r="AM369" t="str">
        <f>IF(HR_Data[[#This Row],[RiskScore2]]&gt;=6,"High",
IF(HR_Data[[#This Row],[RiskScore2]]&gt;=3,"Medium","Low"))</f>
        <v>Low</v>
      </c>
      <c r="AN369">
        <v>80</v>
      </c>
      <c r="AO369">
        <v>0</v>
      </c>
      <c r="AP369">
        <v>20</v>
      </c>
      <c r="AQ369">
        <v>2</v>
      </c>
      <c r="AR369">
        <v>3</v>
      </c>
      <c r="AS369">
        <v>4</v>
      </c>
      <c r="AT369">
        <v>3</v>
      </c>
      <c r="AU369">
        <v>1</v>
      </c>
      <c r="AV369">
        <v>3</v>
      </c>
    </row>
    <row r="370" spans="1:48">
      <c r="A370">
        <v>40</v>
      </c>
      <c r="B370" t="str">
        <f>IF(HR_Data[[#This Row],[Age]]&lt;25,"&lt;25",
IF(HR_Data[[#This Row],[Age]]&lt;35,"25–34",
IF(HR_Data[[#This Row],[Age]]&lt;45,"35–44",
IF(HR_Data[[#This Row],[Age]]&lt;55,"45–54","55+"))))</f>
        <v>35–44</v>
      </c>
      <c r="C370" t="s">
        <v>35</v>
      </c>
      <c r="D370">
        <f>(HR[[#This Row],[OverTimeFlag]]*3+HR[[#This Row],[LowJobSatisFlag]]*5+HR[[#This Row],[LowWLBFlag]]*4+HR[[#This Row],[LowSalaryFlag]]*3+HR[[#This Row],[LowEnviFlag]]*4+HR[[#This Row],[LowProFlag]]*1)</f>
        <v>6</v>
      </c>
      <c r="E370">
        <f>HR_Data[[#This Row],[OvertimeFlag]] + HR_Data[[#This Row],[LowSatisfactionFlag]] + HR_Data[[#This Row],[LowWorkLifeBalanceFlag]]</f>
        <v>1</v>
      </c>
      <c r="F370" t="s">
        <v>36</v>
      </c>
      <c r="G370">
        <v>575</v>
      </c>
      <c r="H370" t="s">
        <v>37</v>
      </c>
      <c r="I370">
        <v>22</v>
      </c>
      <c r="J370" t="str">
        <f>IF(AND(HR_Data[[#This Row],[Attrition]]="Yes",HR_Data[[#This Row],[YearsAtCompany]]&lt;2),"Yes","No")</f>
        <v>No</v>
      </c>
      <c r="K370">
        <v>2</v>
      </c>
      <c r="L370" t="s">
        <v>59</v>
      </c>
      <c r="M370">
        <v>1</v>
      </c>
      <c r="N370">
        <v>492</v>
      </c>
      <c r="P370">
        <v>3</v>
      </c>
      <c r="Q370" t="s">
        <v>46</v>
      </c>
      <c r="R370">
        <v>68</v>
      </c>
      <c r="S370">
        <v>2</v>
      </c>
      <c r="T370">
        <v>2</v>
      </c>
      <c r="U370" t="s">
        <v>40</v>
      </c>
      <c r="V370">
        <v>3</v>
      </c>
      <c r="W370" t="s">
        <v>48</v>
      </c>
      <c r="X370">
        <v>6380</v>
      </c>
      <c r="Y370" t="str">
        <f>IF(AND(HR_Data[[#This Row],[OverTime]]="Yes",HR_Data[[#This Row],[JobSatisfaction]]&lt;=2,HR_Data[[#This Row],[MonthlyIncome]]&lt;AVERAGE(HR_Data[MonthlyIncome])),
"High Risk",
IF(OR(HR_Data[[#This Row],[OverTime]]="Yes",HR_Data[[#This Row],[JobSatisfaction]]&lt;=2),
"Medium Risk",
"Low Risk"))</f>
        <v>Medium Risk</v>
      </c>
      <c r="Z370" t="str">
        <f>IF(HR_Data[[#This Row],[MonthlyIncome]]&lt;3000,"Low",IF(HR_Data[[#This Row],[MonthlyIncome]]&lt;7000,"Medium","High"))</f>
        <v>Medium</v>
      </c>
      <c r="AA370" s="5">
        <f>IF(HR_Data[[#This Row],[OverTime]]="Yes",1,0)</f>
        <v>1</v>
      </c>
      <c r="AB370" s="5">
        <f>IF(HR_Data[[#This Row],[JobSatisfaction]]&lt;=2,1,0)</f>
        <v>0</v>
      </c>
      <c r="AC370" s="5">
        <f>IF(HR_Data[[#This Row],[WorkLifeBalance]]&lt;=2,1,0)</f>
        <v>0</v>
      </c>
      <c r="AD370" s="5">
        <f>IF(HR_Data[[#This Row],[MonthlyIncome]]&lt;AVERAGE(HR_Data[MonthlyIncome]),1,0)</f>
        <v>1</v>
      </c>
      <c r="AE370">
        <v>6110</v>
      </c>
      <c r="AF370">
        <v>2</v>
      </c>
      <c r="AG370" t="s">
        <v>42</v>
      </c>
      <c r="AH370" t="s">
        <v>35</v>
      </c>
      <c r="AI370">
        <v>12</v>
      </c>
      <c r="AJ370">
        <v>3</v>
      </c>
      <c r="AK370">
        <v>1</v>
      </c>
      <c r="AL370">
        <f>IF(HR_Data[[#This Row],[OverTime]]="Yes",2,0)
+IF(HR_Data[[#This Row],[WorkLifeBalance]]&lt;=2,2,0)
+IF(HR_Data[[#This Row],[MonthlyIncome]]&lt;5000,2,0)
+IF(HR_Data[[#This Row],[JobSatisfaction]]&lt;=2,1,0)
+IF(HR_Data[[#This Row],[EnvironmentSatisfaction]]&lt;=2,1,0)
+IF(HR_Data[[#This Row],[YearsAtCompany]]&lt;2,2,0)</f>
        <v>2</v>
      </c>
      <c r="AM370" t="str">
        <f>IF(HR_Data[[#This Row],[RiskScore2]]&gt;=6,"High",
IF(HR_Data[[#This Row],[RiskScore2]]&gt;=3,"Medium","Low"))</f>
        <v>Low</v>
      </c>
      <c r="AN370">
        <v>80</v>
      </c>
      <c r="AO370">
        <v>2</v>
      </c>
      <c r="AP370">
        <v>8</v>
      </c>
      <c r="AQ370">
        <v>6</v>
      </c>
      <c r="AR370">
        <v>3</v>
      </c>
      <c r="AS370">
        <v>6</v>
      </c>
      <c r="AT370">
        <v>4</v>
      </c>
      <c r="AU370">
        <v>1</v>
      </c>
      <c r="AV370">
        <v>0</v>
      </c>
    </row>
    <row r="371" spans="1:48">
      <c r="A371">
        <v>31</v>
      </c>
      <c r="B371" t="str">
        <f>IF(HR_Data[[#This Row],[Age]]&lt;25,"&lt;25",
IF(HR_Data[[#This Row],[Age]]&lt;35,"25–34",
IF(HR_Data[[#This Row],[Age]]&lt;45,"35–44",
IF(HR_Data[[#This Row],[Age]]&lt;55,"45–54","55+"))))</f>
        <v>25–34</v>
      </c>
      <c r="C371" t="s">
        <v>43</v>
      </c>
      <c r="D371">
        <f>(HR[[#This Row],[OverTimeFlag]]*3+HR[[#This Row],[LowJobSatisFlag]]*5+HR[[#This Row],[LowWLBFlag]]*4+HR[[#This Row],[LowSalaryFlag]]*3+HR[[#This Row],[LowEnviFlag]]*4+HR[[#This Row],[LowProFlag]]*1)</f>
        <v>11</v>
      </c>
      <c r="E371">
        <f>HR_Data[[#This Row],[OvertimeFlag]] + HR_Data[[#This Row],[LowSatisfactionFlag]] + HR_Data[[#This Row],[LowWorkLifeBalanceFlag]]</f>
        <v>2</v>
      </c>
      <c r="F371" t="s">
        <v>36</v>
      </c>
      <c r="G371">
        <v>408</v>
      </c>
      <c r="H371" t="s">
        <v>45</v>
      </c>
      <c r="I371">
        <v>9</v>
      </c>
      <c r="J371" t="str">
        <f>IF(AND(HR_Data[[#This Row],[Attrition]]="Yes",HR_Data[[#This Row],[YearsAtCompany]]&lt;2),"Yes","No")</f>
        <v>No</v>
      </c>
      <c r="K371">
        <v>4</v>
      </c>
      <c r="L371" t="s">
        <v>38</v>
      </c>
      <c r="M371">
        <v>1</v>
      </c>
      <c r="N371">
        <v>493</v>
      </c>
      <c r="P371">
        <v>3</v>
      </c>
      <c r="Q371" t="s">
        <v>46</v>
      </c>
      <c r="R371">
        <v>42</v>
      </c>
      <c r="S371">
        <v>2</v>
      </c>
      <c r="T371">
        <v>1</v>
      </c>
      <c r="U371" t="s">
        <v>47</v>
      </c>
      <c r="V371">
        <v>2</v>
      </c>
      <c r="W371" t="s">
        <v>41</v>
      </c>
      <c r="X371">
        <v>2657</v>
      </c>
      <c r="Y371" t="str">
        <f>IF(AND(HR_Data[[#This Row],[OverTime]]="Yes",HR_Data[[#This Row],[JobSatisfaction]]&lt;=2,HR_Data[[#This Row],[MonthlyIncome]]&lt;AVERAGE(HR_Data[MonthlyIncome])),
"High Risk",
IF(OR(HR_Data[[#This Row],[OverTime]]="Yes",HR_Data[[#This Row],[JobSatisfaction]]&lt;=2),
"Medium Risk",
"Low Risk"))</f>
        <v>High Risk</v>
      </c>
      <c r="Z371" t="str">
        <f>IF(HR_Data[[#This Row],[MonthlyIncome]]&lt;3000,"Low",IF(HR_Data[[#This Row],[MonthlyIncome]]&lt;7000,"Medium","High"))</f>
        <v>Low</v>
      </c>
      <c r="AA371" s="5">
        <f>IF(HR_Data[[#This Row],[OverTime]]="Yes",1,0)</f>
        <v>1</v>
      </c>
      <c r="AB371" s="5">
        <f>IF(HR_Data[[#This Row],[JobSatisfaction]]&lt;=2,1,0)</f>
        <v>1</v>
      </c>
      <c r="AC371" s="5">
        <f>IF(HR_Data[[#This Row],[WorkLifeBalance]]&lt;=2,1,0)</f>
        <v>0</v>
      </c>
      <c r="AD371" s="5">
        <f>IF(HR_Data[[#This Row],[MonthlyIncome]]&lt;AVERAGE(HR_Data[MonthlyIncome]),1,0)</f>
        <v>1</v>
      </c>
      <c r="AE371">
        <v>7551</v>
      </c>
      <c r="AF371">
        <v>0</v>
      </c>
      <c r="AG371" t="s">
        <v>42</v>
      </c>
      <c r="AH371" t="s">
        <v>35</v>
      </c>
      <c r="AI371">
        <v>16</v>
      </c>
      <c r="AJ371">
        <v>3</v>
      </c>
      <c r="AK371">
        <v>4</v>
      </c>
      <c r="AL371">
        <f>IF(HR_Data[[#This Row],[OverTime]]="Yes",2,0)
+IF(HR_Data[[#This Row],[WorkLifeBalance]]&lt;=2,2,0)
+IF(HR_Data[[#This Row],[MonthlyIncome]]&lt;5000,2,0)
+IF(HR_Data[[#This Row],[JobSatisfaction]]&lt;=2,1,0)
+IF(HR_Data[[#This Row],[EnvironmentSatisfaction]]&lt;=2,1,0)
+IF(HR_Data[[#This Row],[YearsAtCompany]]&lt;2,2,0)</f>
        <v>5</v>
      </c>
      <c r="AM371" t="str">
        <f>IF(HR_Data[[#This Row],[RiskScore2]]&gt;=6,"High",
IF(HR_Data[[#This Row],[RiskScore2]]&gt;=3,"Medium","Low"))</f>
        <v>Medium</v>
      </c>
      <c r="AN371">
        <v>80</v>
      </c>
      <c r="AO371">
        <v>0</v>
      </c>
      <c r="AP371">
        <v>3</v>
      </c>
      <c r="AQ371">
        <v>5</v>
      </c>
      <c r="AR371">
        <v>3</v>
      </c>
      <c r="AS371">
        <v>2</v>
      </c>
      <c r="AT371">
        <v>2</v>
      </c>
      <c r="AU371">
        <v>2</v>
      </c>
      <c r="AV371">
        <v>2</v>
      </c>
    </row>
    <row r="372" spans="1:48">
      <c r="A372">
        <v>21</v>
      </c>
      <c r="B372" t="str">
        <f>IF(HR_Data[[#This Row],[Age]]&lt;25,"&lt;25",
IF(HR_Data[[#This Row],[Age]]&lt;35,"25–34",
IF(HR_Data[[#This Row],[Age]]&lt;45,"35–44",
IF(HR_Data[[#This Row],[Age]]&lt;55,"45–54","55+"))))</f>
        <v>&lt;25</v>
      </c>
      <c r="C372" t="s">
        <v>35</v>
      </c>
      <c r="D372">
        <f>(HR[[#This Row],[OverTimeFlag]]*3+HR[[#This Row],[LowJobSatisFlag]]*5+HR[[#This Row],[LowWLBFlag]]*4+HR[[#This Row],[LowSalaryFlag]]*3+HR[[#This Row],[LowEnviFlag]]*4+HR[[#This Row],[LowProFlag]]*1)</f>
        <v>8</v>
      </c>
      <c r="E372">
        <f>HR_Data[[#This Row],[OvertimeFlag]] + HR_Data[[#This Row],[LowSatisfactionFlag]] + HR_Data[[#This Row],[LowWorkLifeBalanceFlag]]</f>
        <v>1</v>
      </c>
      <c r="F372" t="s">
        <v>36</v>
      </c>
      <c r="G372">
        <v>156</v>
      </c>
      <c r="H372" t="s">
        <v>37</v>
      </c>
      <c r="I372">
        <v>12</v>
      </c>
      <c r="J372" t="str">
        <f>IF(AND(HR_Data[[#This Row],[Attrition]]="Yes",HR_Data[[#This Row],[YearsAtCompany]]&lt;2),"Yes","No")</f>
        <v>Yes</v>
      </c>
      <c r="K372">
        <v>3</v>
      </c>
      <c r="L372" t="s">
        <v>38</v>
      </c>
      <c r="M372">
        <v>1</v>
      </c>
      <c r="N372">
        <v>494</v>
      </c>
      <c r="P372">
        <v>3</v>
      </c>
      <c r="Q372" t="s">
        <v>39</v>
      </c>
      <c r="R372">
        <v>90</v>
      </c>
      <c r="S372">
        <v>4</v>
      </c>
      <c r="T372">
        <v>1</v>
      </c>
      <c r="U372" t="s">
        <v>57</v>
      </c>
      <c r="V372">
        <v>2</v>
      </c>
      <c r="W372" t="s">
        <v>41</v>
      </c>
      <c r="X372">
        <v>2716</v>
      </c>
      <c r="Y372" t="str">
        <f>IF(AND(HR_Data[[#This Row],[OverTime]]="Yes",HR_Data[[#This Row],[JobSatisfaction]]&lt;=2,HR_Data[[#This Row],[MonthlyIncome]]&lt;AVERAGE(HR_Data[MonthlyIncome])),
"High Risk",
IF(OR(HR_Data[[#This Row],[OverTime]]="Yes",HR_Data[[#This Row],[JobSatisfaction]]&lt;=2),
"Medium Risk",
"Low Risk"))</f>
        <v>Medium Risk</v>
      </c>
      <c r="Z372" t="str">
        <f>IF(HR_Data[[#This Row],[MonthlyIncome]]&lt;3000,"Low",IF(HR_Data[[#This Row],[MonthlyIncome]]&lt;7000,"Medium","High"))</f>
        <v>Low</v>
      </c>
      <c r="AA372" s="5">
        <f>IF(HR_Data[[#This Row],[OverTime]]="Yes",1,0)</f>
        <v>0</v>
      </c>
      <c r="AB372" s="5">
        <f>IF(HR_Data[[#This Row],[JobSatisfaction]]&lt;=2,1,0)</f>
        <v>1</v>
      </c>
      <c r="AC372" s="5">
        <f>IF(HR_Data[[#This Row],[WorkLifeBalance]]&lt;=2,1,0)</f>
        <v>0</v>
      </c>
      <c r="AD372" s="5">
        <f>IF(HR_Data[[#This Row],[MonthlyIncome]]&lt;AVERAGE(HR_Data[MonthlyIncome]),1,0)</f>
        <v>1</v>
      </c>
      <c r="AE372">
        <v>25422</v>
      </c>
      <c r="AF372">
        <v>1</v>
      </c>
      <c r="AG372" t="s">
        <v>42</v>
      </c>
      <c r="AH372" t="s">
        <v>43</v>
      </c>
      <c r="AI372">
        <v>15</v>
      </c>
      <c r="AJ372">
        <v>3</v>
      </c>
      <c r="AK372">
        <v>4</v>
      </c>
      <c r="AL372">
        <f>IF(HR_Data[[#This Row],[OverTime]]="Yes",2,0)
+IF(HR_Data[[#This Row],[WorkLifeBalance]]&lt;=2,2,0)
+IF(HR_Data[[#This Row],[MonthlyIncome]]&lt;5000,2,0)
+IF(HR_Data[[#This Row],[JobSatisfaction]]&lt;=2,1,0)
+IF(HR_Data[[#This Row],[EnvironmentSatisfaction]]&lt;=2,1,0)
+IF(HR_Data[[#This Row],[YearsAtCompany]]&lt;2,2,0)</f>
        <v>5</v>
      </c>
      <c r="AM372" t="str">
        <f>IF(HR_Data[[#This Row],[RiskScore2]]&gt;=6,"High",
IF(HR_Data[[#This Row],[RiskScore2]]&gt;=3,"Medium","Low"))</f>
        <v>Medium</v>
      </c>
      <c r="AN372">
        <v>80</v>
      </c>
      <c r="AO372">
        <v>0</v>
      </c>
      <c r="AP372">
        <v>1</v>
      </c>
      <c r="AQ372">
        <v>0</v>
      </c>
      <c r="AR372">
        <v>3</v>
      </c>
      <c r="AS372">
        <v>1</v>
      </c>
      <c r="AT372">
        <v>0</v>
      </c>
      <c r="AU372">
        <v>0</v>
      </c>
      <c r="AV372">
        <v>0</v>
      </c>
    </row>
    <row r="373" spans="1:48">
      <c r="A373">
        <v>29</v>
      </c>
      <c r="B373" t="str">
        <f>IF(HR_Data[[#This Row],[Age]]&lt;25,"&lt;25",
IF(HR_Data[[#This Row],[Age]]&lt;35,"25–34",
IF(HR_Data[[#This Row],[Age]]&lt;45,"35–44",
IF(HR_Data[[#This Row],[Age]]&lt;55,"45–54","55+"))))</f>
        <v>25–34</v>
      </c>
      <c r="C373" t="s">
        <v>43</v>
      </c>
      <c r="D373">
        <f>(HR[[#This Row],[OverTimeFlag]]*3+HR[[#This Row],[LowJobSatisFlag]]*5+HR[[#This Row],[LowWLBFlag]]*4+HR[[#This Row],[LowSalaryFlag]]*3+HR[[#This Row],[LowEnviFlag]]*4+HR[[#This Row],[LowProFlag]]*1)</f>
        <v>3</v>
      </c>
      <c r="E373">
        <f>HR_Data[[#This Row],[OvertimeFlag]] + HR_Data[[#This Row],[LowSatisfactionFlag]] + HR_Data[[#This Row],[LowWorkLifeBalanceFlag]]</f>
        <v>0</v>
      </c>
      <c r="F373" t="s">
        <v>36</v>
      </c>
      <c r="G373">
        <v>1283</v>
      </c>
      <c r="H373" t="s">
        <v>45</v>
      </c>
      <c r="I373">
        <v>23</v>
      </c>
      <c r="J373" t="str">
        <f>IF(AND(HR_Data[[#This Row],[Attrition]]="Yes",HR_Data[[#This Row],[YearsAtCompany]]&lt;2),"Yes","No")</f>
        <v>No</v>
      </c>
      <c r="K373">
        <v>3</v>
      </c>
      <c r="L373" t="s">
        <v>38</v>
      </c>
      <c r="M373">
        <v>1</v>
      </c>
      <c r="N373">
        <v>495</v>
      </c>
      <c r="P373">
        <v>4</v>
      </c>
      <c r="Q373" t="s">
        <v>46</v>
      </c>
      <c r="R373">
        <v>54</v>
      </c>
      <c r="S373">
        <v>3</v>
      </c>
      <c r="T373">
        <v>1</v>
      </c>
      <c r="U373" t="s">
        <v>47</v>
      </c>
      <c r="V373">
        <v>4</v>
      </c>
      <c r="W373" t="s">
        <v>41</v>
      </c>
      <c r="X373">
        <v>2201</v>
      </c>
      <c r="Y373" t="str">
        <f>IF(AND(HR_Data[[#This Row],[OverTime]]="Yes",HR_Data[[#This Row],[JobSatisfaction]]&lt;=2,HR_Data[[#This Row],[MonthlyIncome]]&lt;AVERAGE(HR_Data[MonthlyIncome])),
"High Risk",
IF(OR(HR_Data[[#This Row],[OverTime]]="Yes",HR_Data[[#This Row],[JobSatisfaction]]&lt;=2),
"Medium Risk",
"Low Risk"))</f>
        <v>Low Risk</v>
      </c>
      <c r="Z373" t="str">
        <f>IF(HR_Data[[#This Row],[MonthlyIncome]]&lt;3000,"Low",IF(HR_Data[[#This Row],[MonthlyIncome]]&lt;7000,"Medium","High"))</f>
        <v>Low</v>
      </c>
      <c r="AA373" s="5">
        <f>IF(HR_Data[[#This Row],[OverTime]]="Yes",1,0)</f>
        <v>0</v>
      </c>
      <c r="AB373" s="5">
        <f>IF(HR_Data[[#This Row],[JobSatisfaction]]&lt;=2,1,0)</f>
        <v>0</v>
      </c>
      <c r="AC373" s="5">
        <f>IF(HR_Data[[#This Row],[WorkLifeBalance]]&lt;=2,1,0)</f>
        <v>0</v>
      </c>
      <c r="AD373" s="5">
        <f>IF(HR_Data[[#This Row],[MonthlyIncome]]&lt;AVERAGE(HR_Data[MonthlyIncome]),1,0)</f>
        <v>1</v>
      </c>
      <c r="AE373">
        <v>18168</v>
      </c>
      <c r="AF373">
        <v>9</v>
      </c>
      <c r="AG373" t="s">
        <v>42</v>
      </c>
      <c r="AH373" t="s">
        <v>43</v>
      </c>
      <c r="AI373">
        <v>16</v>
      </c>
      <c r="AJ373">
        <v>3</v>
      </c>
      <c r="AK373">
        <v>4</v>
      </c>
      <c r="AL373">
        <f>IF(HR_Data[[#This Row],[OverTime]]="Yes",2,0)
+IF(HR_Data[[#This Row],[WorkLifeBalance]]&lt;=2,2,0)
+IF(HR_Data[[#This Row],[MonthlyIncome]]&lt;5000,2,0)
+IF(HR_Data[[#This Row],[JobSatisfaction]]&lt;=2,1,0)
+IF(HR_Data[[#This Row],[EnvironmentSatisfaction]]&lt;=2,1,0)
+IF(HR_Data[[#This Row],[YearsAtCompany]]&lt;2,2,0)</f>
        <v>2</v>
      </c>
      <c r="AM373" t="str">
        <f>IF(HR_Data[[#This Row],[RiskScore2]]&gt;=6,"High",
IF(HR_Data[[#This Row],[RiskScore2]]&gt;=3,"Medium","Low"))</f>
        <v>Low</v>
      </c>
      <c r="AN373">
        <v>80</v>
      </c>
      <c r="AO373">
        <v>0</v>
      </c>
      <c r="AP373">
        <v>6</v>
      </c>
      <c r="AQ373">
        <v>4</v>
      </c>
      <c r="AR373">
        <v>3</v>
      </c>
      <c r="AS373">
        <v>3</v>
      </c>
      <c r="AT373">
        <v>2</v>
      </c>
      <c r="AU373">
        <v>1</v>
      </c>
      <c r="AV373">
        <v>2</v>
      </c>
    </row>
    <row r="374" spans="1:48">
      <c r="A374">
        <v>35</v>
      </c>
      <c r="B374" t="str">
        <f>IF(HR_Data[[#This Row],[Age]]&lt;25,"&lt;25",
IF(HR_Data[[#This Row],[Age]]&lt;35,"25–34",
IF(HR_Data[[#This Row],[Age]]&lt;45,"35–44",
IF(HR_Data[[#This Row],[Age]]&lt;55,"45–54","55+"))))</f>
        <v>35–44</v>
      </c>
      <c r="C374" t="s">
        <v>43</v>
      </c>
      <c r="D374">
        <f>(HR[[#This Row],[OverTimeFlag]]*3+HR[[#This Row],[LowJobSatisFlag]]*5+HR[[#This Row],[LowWLBFlag]]*4+HR[[#This Row],[LowSalaryFlag]]*3+HR[[#This Row],[LowEnviFlag]]*4+HR[[#This Row],[LowProFlag]]*1)</f>
        <v>5</v>
      </c>
      <c r="E374">
        <f>HR_Data[[#This Row],[OvertimeFlag]] + HR_Data[[#This Row],[LowSatisfactionFlag]] + HR_Data[[#This Row],[LowWorkLifeBalanceFlag]]</f>
        <v>1</v>
      </c>
      <c r="F374" t="s">
        <v>36</v>
      </c>
      <c r="G374">
        <v>755</v>
      </c>
      <c r="H374" t="s">
        <v>45</v>
      </c>
      <c r="I374">
        <v>9</v>
      </c>
      <c r="J374" t="str">
        <f>IF(AND(HR_Data[[#This Row],[Attrition]]="Yes",HR_Data[[#This Row],[YearsAtCompany]]&lt;2),"Yes","No")</f>
        <v>No</v>
      </c>
      <c r="K374">
        <v>4</v>
      </c>
      <c r="L374" t="s">
        <v>38</v>
      </c>
      <c r="M374">
        <v>1</v>
      </c>
      <c r="N374">
        <v>496</v>
      </c>
      <c r="P374">
        <v>3</v>
      </c>
      <c r="Q374" t="s">
        <v>46</v>
      </c>
      <c r="R374">
        <v>97</v>
      </c>
      <c r="S374">
        <v>2</v>
      </c>
      <c r="T374">
        <v>2</v>
      </c>
      <c r="U374" t="s">
        <v>54</v>
      </c>
      <c r="V374">
        <v>2</v>
      </c>
      <c r="W374" t="s">
        <v>41</v>
      </c>
      <c r="X374">
        <v>6540</v>
      </c>
      <c r="Y374" t="str">
        <f>IF(AND(HR_Data[[#This Row],[OverTime]]="Yes",HR_Data[[#This Row],[JobSatisfaction]]&lt;=2,HR_Data[[#This Row],[MonthlyIncome]]&lt;AVERAGE(HR_Data[MonthlyIncome])),
"High Risk",
IF(OR(HR_Data[[#This Row],[OverTime]]="Yes",HR_Data[[#This Row],[JobSatisfaction]]&lt;=2),
"Medium Risk",
"Low Risk"))</f>
        <v>Medium Risk</v>
      </c>
      <c r="Z374" t="str">
        <f>IF(HR_Data[[#This Row],[MonthlyIncome]]&lt;3000,"Low",IF(HR_Data[[#This Row],[MonthlyIncome]]&lt;7000,"Medium","High"))</f>
        <v>Medium</v>
      </c>
      <c r="AA374" s="5">
        <f>IF(HR_Data[[#This Row],[OverTime]]="Yes",1,0)</f>
        <v>0</v>
      </c>
      <c r="AB374" s="5">
        <f>IF(HR_Data[[#This Row],[JobSatisfaction]]&lt;=2,1,0)</f>
        <v>1</v>
      </c>
      <c r="AC374" s="5">
        <f>IF(HR_Data[[#This Row],[WorkLifeBalance]]&lt;=2,1,0)</f>
        <v>0</v>
      </c>
      <c r="AD374" s="5">
        <f>IF(HR_Data[[#This Row],[MonthlyIncome]]&lt;AVERAGE(HR_Data[MonthlyIncome]),1,0)</f>
        <v>0</v>
      </c>
      <c r="AE374">
        <v>19394</v>
      </c>
      <c r="AF374">
        <v>9</v>
      </c>
      <c r="AG374" t="s">
        <v>42</v>
      </c>
      <c r="AH374" t="s">
        <v>43</v>
      </c>
      <c r="AI374">
        <v>19</v>
      </c>
      <c r="AJ374">
        <v>3</v>
      </c>
      <c r="AK374">
        <v>3</v>
      </c>
      <c r="AL374">
        <f>IF(HR_Data[[#This Row],[OverTime]]="Yes",2,0)
+IF(HR_Data[[#This Row],[WorkLifeBalance]]&lt;=2,2,0)
+IF(HR_Data[[#This Row],[MonthlyIncome]]&lt;5000,2,0)
+IF(HR_Data[[#This Row],[JobSatisfaction]]&lt;=2,1,0)
+IF(HR_Data[[#This Row],[EnvironmentSatisfaction]]&lt;=2,1,0)
+IF(HR_Data[[#This Row],[YearsAtCompany]]&lt;2,2,0)</f>
        <v>3</v>
      </c>
      <c r="AM374" t="str">
        <f>IF(HR_Data[[#This Row],[RiskScore2]]&gt;=6,"High",
IF(HR_Data[[#This Row],[RiskScore2]]&gt;=3,"Medium","Low"))</f>
        <v>Medium</v>
      </c>
      <c r="AN374">
        <v>80</v>
      </c>
      <c r="AO374">
        <v>0</v>
      </c>
      <c r="AP374">
        <v>10</v>
      </c>
      <c r="AQ374">
        <v>5</v>
      </c>
      <c r="AR374">
        <v>3</v>
      </c>
      <c r="AS374">
        <v>1</v>
      </c>
      <c r="AT374">
        <v>1</v>
      </c>
      <c r="AU374">
        <v>0</v>
      </c>
      <c r="AV374">
        <v>0</v>
      </c>
    </row>
    <row r="375" spans="1:48">
      <c r="A375">
        <v>27</v>
      </c>
      <c r="B375" t="str">
        <f>IF(HR_Data[[#This Row],[Age]]&lt;25,"&lt;25",
IF(HR_Data[[#This Row],[Age]]&lt;35,"25–34",
IF(HR_Data[[#This Row],[Age]]&lt;45,"35–44",
IF(HR_Data[[#This Row],[Age]]&lt;55,"45–54","55+"))))</f>
        <v>25–34</v>
      </c>
      <c r="C375" t="s">
        <v>43</v>
      </c>
      <c r="D375">
        <f>(HR[[#This Row],[OverTimeFlag]]*3+HR[[#This Row],[LowJobSatisFlag]]*5+HR[[#This Row],[LowWLBFlag]]*4+HR[[#This Row],[LowSalaryFlag]]*3+HR[[#This Row],[LowEnviFlag]]*4+HR[[#This Row],[LowProFlag]]*1)</f>
        <v>8</v>
      </c>
      <c r="E375">
        <f>HR_Data[[#This Row],[OvertimeFlag]] + HR_Data[[#This Row],[LowSatisfactionFlag]] + HR_Data[[#This Row],[LowWorkLifeBalanceFlag]]</f>
        <v>1</v>
      </c>
      <c r="F375" t="s">
        <v>36</v>
      </c>
      <c r="G375">
        <v>1469</v>
      </c>
      <c r="H375" t="s">
        <v>45</v>
      </c>
      <c r="I375">
        <v>1</v>
      </c>
      <c r="J375" t="str">
        <f>IF(AND(HR_Data[[#This Row],[Attrition]]="Yes",HR_Data[[#This Row],[YearsAtCompany]]&lt;2),"Yes","No")</f>
        <v>No</v>
      </c>
      <c r="K375">
        <v>2</v>
      </c>
      <c r="L375" t="s">
        <v>51</v>
      </c>
      <c r="M375">
        <v>1</v>
      </c>
      <c r="N375">
        <v>497</v>
      </c>
      <c r="P375">
        <v>4</v>
      </c>
      <c r="Q375" t="s">
        <v>46</v>
      </c>
      <c r="R375">
        <v>82</v>
      </c>
      <c r="S375">
        <v>3</v>
      </c>
      <c r="T375">
        <v>1</v>
      </c>
      <c r="U375" t="s">
        <v>50</v>
      </c>
      <c r="V375">
        <v>2</v>
      </c>
      <c r="W375" t="s">
        <v>52</v>
      </c>
      <c r="X375">
        <v>3816</v>
      </c>
      <c r="Y375" t="str">
        <f>IF(AND(HR_Data[[#This Row],[OverTime]]="Yes",HR_Data[[#This Row],[JobSatisfaction]]&lt;=2,HR_Data[[#This Row],[MonthlyIncome]]&lt;AVERAGE(HR_Data[MonthlyIncome])),
"High Risk",
IF(OR(HR_Data[[#This Row],[OverTime]]="Yes",HR_Data[[#This Row],[JobSatisfaction]]&lt;=2),
"Medium Risk",
"Low Risk"))</f>
        <v>Medium Risk</v>
      </c>
      <c r="Z375" t="str">
        <f>IF(HR_Data[[#This Row],[MonthlyIncome]]&lt;3000,"Low",IF(HR_Data[[#This Row],[MonthlyIncome]]&lt;7000,"Medium","High"))</f>
        <v>Medium</v>
      </c>
      <c r="AA375" s="5">
        <f>IF(HR_Data[[#This Row],[OverTime]]="Yes",1,0)</f>
        <v>0</v>
      </c>
      <c r="AB375" s="5">
        <f>IF(HR_Data[[#This Row],[JobSatisfaction]]&lt;=2,1,0)</f>
        <v>1</v>
      </c>
      <c r="AC375" s="5">
        <f>IF(HR_Data[[#This Row],[WorkLifeBalance]]&lt;=2,1,0)</f>
        <v>0</v>
      </c>
      <c r="AD375" s="5">
        <f>IF(HR_Data[[#This Row],[MonthlyIncome]]&lt;AVERAGE(HR_Data[MonthlyIncome]),1,0)</f>
        <v>1</v>
      </c>
      <c r="AE375">
        <v>17881</v>
      </c>
      <c r="AF375">
        <v>1</v>
      </c>
      <c r="AG375" t="s">
        <v>42</v>
      </c>
      <c r="AH375" t="s">
        <v>43</v>
      </c>
      <c r="AI375">
        <v>11</v>
      </c>
      <c r="AJ375">
        <v>3</v>
      </c>
      <c r="AK375">
        <v>2</v>
      </c>
      <c r="AL375">
        <f>IF(HR_Data[[#This Row],[OverTime]]="Yes",2,0)
+IF(HR_Data[[#This Row],[WorkLifeBalance]]&lt;=2,2,0)
+IF(HR_Data[[#This Row],[MonthlyIncome]]&lt;5000,2,0)
+IF(HR_Data[[#This Row],[JobSatisfaction]]&lt;=2,1,0)
+IF(HR_Data[[#This Row],[EnvironmentSatisfaction]]&lt;=2,1,0)
+IF(HR_Data[[#This Row],[YearsAtCompany]]&lt;2,2,0)</f>
        <v>3</v>
      </c>
      <c r="AM375" t="str">
        <f>IF(HR_Data[[#This Row],[RiskScore2]]&gt;=6,"High",
IF(HR_Data[[#This Row],[RiskScore2]]&gt;=3,"Medium","Low"))</f>
        <v>Medium</v>
      </c>
      <c r="AN375">
        <v>80</v>
      </c>
      <c r="AO375">
        <v>1</v>
      </c>
      <c r="AP375">
        <v>5</v>
      </c>
      <c r="AQ375">
        <v>2</v>
      </c>
      <c r="AR375">
        <v>3</v>
      </c>
      <c r="AS375">
        <v>5</v>
      </c>
      <c r="AT375">
        <v>2</v>
      </c>
      <c r="AU375">
        <v>0</v>
      </c>
      <c r="AV375">
        <v>4</v>
      </c>
    </row>
    <row r="376" spans="1:48">
      <c r="A376">
        <v>28</v>
      </c>
      <c r="B376" t="str">
        <f>IF(HR_Data[[#This Row],[Age]]&lt;25,"&lt;25",
IF(HR_Data[[#This Row],[Age]]&lt;35,"25–34",
IF(HR_Data[[#This Row],[Age]]&lt;45,"35–44",
IF(HR_Data[[#This Row],[Age]]&lt;55,"45–54","55+"))))</f>
        <v>25–34</v>
      </c>
      <c r="C376" t="s">
        <v>43</v>
      </c>
      <c r="D376">
        <f>(HR[[#This Row],[OverTimeFlag]]*3+HR[[#This Row],[LowJobSatisFlag]]*5+HR[[#This Row],[LowWLBFlag]]*4+HR[[#This Row],[LowSalaryFlag]]*3+HR[[#This Row],[LowEnviFlag]]*4+HR[[#This Row],[LowProFlag]]*1)</f>
        <v>7</v>
      </c>
      <c r="E376">
        <f>HR_Data[[#This Row],[OvertimeFlag]] + HR_Data[[#This Row],[LowSatisfactionFlag]] + HR_Data[[#This Row],[LowWorkLifeBalanceFlag]]</f>
        <v>0</v>
      </c>
      <c r="F376" t="s">
        <v>36</v>
      </c>
      <c r="G376">
        <v>304</v>
      </c>
      <c r="H376" t="s">
        <v>37</v>
      </c>
      <c r="I376">
        <v>9</v>
      </c>
      <c r="J376" t="str">
        <f>IF(AND(HR_Data[[#This Row],[Attrition]]="Yes",HR_Data[[#This Row],[YearsAtCompany]]&lt;2),"Yes","No")</f>
        <v>No</v>
      </c>
      <c r="K376">
        <v>4</v>
      </c>
      <c r="L376" t="s">
        <v>38</v>
      </c>
      <c r="M376">
        <v>1</v>
      </c>
      <c r="N376">
        <v>498</v>
      </c>
      <c r="P376">
        <v>2</v>
      </c>
      <c r="Q376" t="s">
        <v>46</v>
      </c>
      <c r="R376">
        <v>92</v>
      </c>
      <c r="S376">
        <v>3</v>
      </c>
      <c r="T376">
        <v>2</v>
      </c>
      <c r="U376" t="s">
        <v>40</v>
      </c>
      <c r="V376">
        <v>4</v>
      </c>
      <c r="W376" t="s">
        <v>41</v>
      </c>
      <c r="X376">
        <v>5253</v>
      </c>
      <c r="Y376" t="str">
        <f>IF(AND(HR_Data[[#This Row],[OverTime]]="Yes",HR_Data[[#This Row],[JobSatisfaction]]&lt;=2,HR_Data[[#This Row],[MonthlyIncome]]&lt;AVERAGE(HR_Data[MonthlyIncome])),
"High Risk",
IF(OR(HR_Data[[#This Row],[OverTime]]="Yes",HR_Data[[#This Row],[JobSatisfaction]]&lt;=2),
"Medium Risk",
"Low Risk"))</f>
        <v>Low Risk</v>
      </c>
      <c r="Z376" t="str">
        <f>IF(HR_Data[[#This Row],[MonthlyIncome]]&lt;3000,"Low",IF(HR_Data[[#This Row],[MonthlyIncome]]&lt;7000,"Medium","High"))</f>
        <v>Medium</v>
      </c>
      <c r="AA376" s="5">
        <f>IF(HR_Data[[#This Row],[OverTime]]="Yes",1,0)</f>
        <v>0</v>
      </c>
      <c r="AB376" s="5">
        <f>IF(HR_Data[[#This Row],[JobSatisfaction]]&lt;=2,1,0)</f>
        <v>0</v>
      </c>
      <c r="AC376" s="5">
        <f>IF(HR_Data[[#This Row],[WorkLifeBalance]]&lt;=2,1,0)</f>
        <v>0</v>
      </c>
      <c r="AD376" s="5">
        <f>IF(HR_Data[[#This Row],[MonthlyIncome]]&lt;AVERAGE(HR_Data[MonthlyIncome]),1,0)</f>
        <v>1</v>
      </c>
      <c r="AE376">
        <v>20750</v>
      </c>
      <c r="AF376">
        <v>1</v>
      </c>
      <c r="AG376" t="s">
        <v>42</v>
      </c>
      <c r="AH376" t="s">
        <v>43</v>
      </c>
      <c r="AI376">
        <v>16</v>
      </c>
      <c r="AJ376">
        <v>3</v>
      </c>
      <c r="AK376">
        <v>4</v>
      </c>
      <c r="AL376">
        <f>IF(HR_Data[[#This Row],[OverTime]]="Yes",2,0)
+IF(HR_Data[[#This Row],[WorkLifeBalance]]&lt;=2,2,0)
+IF(HR_Data[[#This Row],[MonthlyIncome]]&lt;5000,2,0)
+IF(HR_Data[[#This Row],[JobSatisfaction]]&lt;=2,1,0)
+IF(HR_Data[[#This Row],[EnvironmentSatisfaction]]&lt;=2,1,0)
+IF(HR_Data[[#This Row],[YearsAtCompany]]&lt;2,2,0)</f>
        <v>1</v>
      </c>
      <c r="AM376" t="str">
        <f>IF(HR_Data[[#This Row],[RiskScore2]]&gt;=6,"High",
IF(HR_Data[[#This Row],[RiskScore2]]&gt;=3,"Medium","Low"))</f>
        <v>Low</v>
      </c>
      <c r="AN376">
        <v>80</v>
      </c>
      <c r="AO376">
        <v>0</v>
      </c>
      <c r="AP376">
        <v>7</v>
      </c>
      <c r="AQ376">
        <v>1</v>
      </c>
      <c r="AR376">
        <v>3</v>
      </c>
      <c r="AS376">
        <v>7</v>
      </c>
      <c r="AT376">
        <v>5</v>
      </c>
      <c r="AU376">
        <v>0</v>
      </c>
      <c r="AV376">
        <v>7</v>
      </c>
    </row>
    <row r="377" spans="1:48">
      <c r="A377">
        <v>49</v>
      </c>
      <c r="B377" t="str">
        <f>IF(HR_Data[[#This Row],[Age]]&lt;25,"&lt;25",
IF(HR_Data[[#This Row],[Age]]&lt;35,"25–34",
IF(HR_Data[[#This Row],[Age]]&lt;45,"35–44",
IF(HR_Data[[#This Row],[Age]]&lt;55,"45–54","55+"))))</f>
        <v>45–54</v>
      </c>
      <c r="C377" t="s">
        <v>43</v>
      </c>
      <c r="D377">
        <f>(HR[[#This Row],[OverTimeFlag]]*3+HR[[#This Row],[LowJobSatisFlag]]*5+HR[[#This Row],[LowWLBFlag]]*4+HR[[#This Row],[LowSalaryFlag]]*3+HR[[#This Row],[LowEnviFlag]]*4+HR[[#This Row],[LowProFlag]]*1)</f>
        <v>4</v>
      </c>
      <c r="E377">
        <f>HR_Data[[#This Row],[OvertimeFlag]] + HR_Data[[#This Row],[LowSatisfactionFlag]] + HR_Data[[#This Row],[LowWorkLifeBalanceFlag]]</f>
        <v>0</v>
      </c>
      <c r="F377" t="s">
        <v>36</v>
      </c>
      <c r="G377">
        <v>1261</v>
      </c>
      <c r="H377" t="s">
        <v>45</v>
      </c>
      <c r="I377">
        <v>7</v>
      </c>
      <c r="J377" t="str">
        <f>IF(AND(HR_Data[[#This Row],[Attrition]]="Yes",HR_Data[[#This Row],[YearsAtCompany]]&lt;2),"Yes","No")</f>
        <v>No</v>
      </c>
      <c r="K377">
        <v>3</v>
      </c>
      <c r="L377" t="s">
        <v>49</v>
      </c>
      <c r="M377">
        <v>1</v>
      </c>
      <c r="N377">
        <v>499</v>
      </c>
      <c r="P377">
        <v>2</v>
      </c>
      <c r="Q377" t="s">
        <v>46</v>
      </c>
      <c r="R377">
        <v>31</v>
      </c>
      <c r="S377">
        <v>2</v>
      </c>
      <c r="T377">
        <v>3</v>
      </c>
      <c r="U377" t="s">
        <v>54</v>
      </c>
      <c r="V377">
        <v>3</v>
      </c>
      <c r="W377" t="s">
        <v>41</v>
      </c>
      <c r="X377">
        <v>10965</v>
      </c>
      <c r="Y377" t="str">
        <f>IF(AND(HR_Data[[#This Row],[OverTime]]="Yes",HR_Data[[#This Row],[JobSatisfaction]]&lt;=2,HR_Data[[#This Row],[MonthlyIncome]]&lt;AVERAGE(HR_Data[MonthlyIncome])),
"High Risk",
IF(OR(HR_Data[[#This Row],[OverTime]]="Yes",HR_Data[[#This Row],[JobSatisfaction]]&lt;=2),
"Medium Risk",
"Low Risk"))</f>
        <v>Low Risk</v>
      </c>
      <c r="Z377" t="str">
        <f>IF(HR_Data[[#This Row],[MonthlyIncome]]&lt;3000,"Low",IF(HR_Data[[#This Row],[MonthlyIncome]]&lt;7000,"Medium","High"))</f>
        <v>High</v>
      </c>
      <c r="AA377" s="5">
        <f>IF(HR_Data[[#This Row],[OverTime]]="Yes",1,0)</f>
        <v>0</v>
      </c>
      <c r="AB377" s="5">
        <f>IF(HR_Data[[#This Row],[JobSatisfaction]]&lt;=2,1,0)</f>
        <v>0</v>
      </c>
      <c r="AC377" s="5">
        <f>IF(HR_Data[[#This Row],[WorkLifeBalance]]&lt;=2,1,0)</f>
        <v>0</v>
      </c>
      <c r="AD377" s="5">
        <f>IF(HR_Data[[#This Row],[MonthlyIncome]]&lt;AVERAGE(HR_Data[MonthlyIncome]),1,0)</f>
        <v>0</v>
      </c>
      <c r="AE377">
        <v>12066</v>
      </c>
      <c r="AF377">
        <v>8</v>
      </c>
      <c r="AG377" t="s">
        <v>42</v>
      </c>
      <c r="AH377" t="s">
        <v>43</v>
      </c>
      <c r="AI377">
        <v>24</v>
      </c>
      <c r="AJ377">
        <v>4</v>
      </c>
      <c r="AK377">
        <v>3</v>
      </c>
      <c r="AL377">
        <f>IF(HR_Data[[#This Row],[OverTime]]="Yes",2,0)
+IF(HR_Data[[#This Row],[WorkLifeBalance]]&lt;=2,2,0)
+IF(HR_Data[[#This Row],[MonthlyIncome]]&lt;5000,2,0)
+IF(HR_Data[[#This Row],[JobSatisfaction]]&lt;=2,1,0)
+IF(HR_Data[[#This Row],[EnvironmentSatisfaction]]&lt;=2,1,0)
+IF(HR_Data[[#This Row],[YearsAtCompany]]&lt;2,2,0)</f>
        <v>1</v>
      </c>
      <c r="AM377" t="str">
        <f>IF(HR_Data[[#This Row],[RiskScore2]]&gt;=6,"High",
IF(HR_Data[[#This Row],[RiskScore2]]&gt;=3,"Medium","Low"))</f>
        <v>Low</v>
      </c>
      <c r="AN377">
        <v>80</v>
      </c>
      <c r="AO377">
        <v>0</v>
      </c>
      <c r="AP377">
        <v>26</v>
      </c>
      <c r="AQ377">
        <v>2</v>
      </c>
      <c r="AR377">
        <v>3</v>
      </c>
      <c r="AS377">
        <v>5</v>
      </c>
      <c r="AT377">
        <v>2</v>
      </c>
      <c r="AU377">
        <v>0</v>
      </c>
      <c r="AV377">
        <v>0</v>
      </c>
    </row>
    <row r="378" spans="1:48">
      <c r="A378">
        <v>51</v>
      </c>
      <c r="B378" t="str">
        <f>IF(HR_Data[[#This Row],[Age]]&lt;25,"&lt;25",
IF(HR_Data[[#This Row],[Age]]&lt;35,"25–34",
IF(HR_Data[[#This Row],[Age]]&lt;45,"35–44",
IF(HR_Data[[#This Row],[Age]]&lt;55,"45–54","55+"))))</f>
        <v>45–54</v>
      </c>
      <c r="C378" t="s">
        <v>43</v>
      </c>
      <c r="D378">
        <f>(HR[[#This Row],[OverTimeFlag]]*3+HR[[#This Row],[LowJobSatisFlag]]*5+HR[[#This Row],[LowWLBFlag]]*4+HR[[#This Row],[LowSalaryFlag]]*3+HR[[#This Row],[LowEnviFlag]]*4+HR[[#This Row],[LowProFlag]]*1)</f>
        <v>7</v>
      </c>
      <c r="E378">
        <f>HR_Data[[#This Row],[OvertimeFlag]] + HR_Data[[#This Row],[LowSatisfactionFlag]] + HR_Data[[#This Row],[LowWorkLifeBalanceFlag]]</f>
        <v>1</v>
      </c>
      <c r="F378" t="s">
        <v>36</v>
      </c>
      <c r="G378">
        <v>1178</v>
      </c>
      <c r="H378" t="s">
        <v>37</v>
      </c>
      <c r="I378">
        <v>14</v>
      </c>
      <c r="J378" t="str">
        <f>IF(AND(HR_Data[[#This Row],[Attrition]]="Yes",HR_Data[[#This Row],[YearsAtCompany]]&lt;2),"Yes","No")</f>
        <v>No</v>
      </c>
      <c r="K378">
        <v>2</v>
      </c>
      <c r="L378" t="s">
        <v>38</v>
      </c>
      <c r="M378">
        <v>1</v>
      </c>
      <c r="N378">
        <v>500</v>
      </c>
      <c r="P378">
        <v>3</v>
      </c>
      <c r="Q378" t="s">
        <v>39</v>
      </c>
      <c r="R378">
        <v>87</v>
      </c>
      <c r="S378">
        <v>3</v>
      </c>
      <c r="T378">
        <v>2</v>
      </c>
      <c r="U378" t="s">
        <v>40</v>
      </c>
      <c r="V378">
        <v>4</v>
      </c>
      <c r="W378" t="s">
        <v>48</v>
      </c>
      <c r="X378">
        <v>4936</v>
      </c>
      <c r="Y378" t="str">
        <f>IF(AND(HR_Data[[#This Row],[OverTime]]="Yes",HR_Data[[#This Row],[JobSatisfaction]]&lt;=2,HR_Data[[#This Row],[MonthlyIncome]]&lt;AVERAGE(HR_Data[MonthlyIncome])),
"High Risk",
IF(OR(HR_Data[[#This Row],[OverTime]]="Yes",HR_Data[[#This Row],[JobSatisfaction]]&lt;=2),
"Medium Risk",
"Low Risk"))</f>
        <v>Low Risk</v>
      </c>
      <c r="Z378" t="str">
        <f>IF(HR_Data[[#This Row],[MonthlyIncome]]&lt;3000,"Low",IF(HR_Data[[#This Row],[MonthlyIncome]]&lt;7000,"Medium","High"))</f>
        <v>Medium</v>
      </c>
      <c r="AA378" s="5">
        <f>IF(HR_Data[[#This Row],[OverTime]]="Yes",1,0)</f>
        <v>0</v>
      </c>
      <c r="AB378" s="5">
        <f>IF(HR_Data[[#This Row],[JobSatisfaction]]&lt;=2,1,0)</f>
        <v>0</v>
      </c>
      <c r="AC378" s="5">
        <f>IF(HR_Data[[#This Row],[WorkLifeBalance]]&lt;=2,1,0)</f>
        <v>1</v>
      </c>
      <c r="AD378" s="5">
        <f>IF(HR_Data[[#This Row],[MonthlyIncome]]&lt;AVERAGE(HR_Data[MonthlyIncome]),1,0)</f>
        <v>1</v>
      </c>
      <c r="AE378">
        <v>14862</v>
      </c>
      <c r="AF378">
        <v>4</v>
      </c>
      <c r="AG378" t="s">
        <v>42</v>
      </c>
      <c r="AH378" t="s">
        <v>43</v>
      </c>
      <c r="AI378">
        <v>11</v>
      </c>
      <c r="AJ378">
        <v>3</v>
      </c>
      <c r="AK378">
        <v>3</v>
      </c>
      <c r="AL378">
        <f>IF(HR_Data[[#This Row],[OverTime]]="Yes",2,0)
+IF(HR_Data[[#This Row],[WorkLifeBalance]]&lt;=2,2,0)
+IF(HR_Data[[#This Row],[MonthlyIncome]]&lt;5000,2,0)
+IF(HR_Data[[#This Row],[JobSatisfaction]]&lt;=2,1,0)
+IF(HR_Data[[#This Row],[EnvironmentSatisfaction]]&lt;=2,1,0)
+IF(HR_Data[[#This Row],[YearsAtCompany]]&lt;2,2,0)</f>
        <v>4</v>
      </c>
      <c r="AM378" t="str">
        <f>IF(HR_Data[[#This Row],[RiskScore2]]&gt;=6,"High",
IF(HR_Data[[#This Row],[RiskScore2]]&gt;=3,"Medium","Low"))</f>
        <v>Medium</v>
      </c>
      <c r="AN378">
        <v>80</v>
      </c>
      <c r="AO378">
        <v>1</v>
      </c>
      <c r="AP378">
        <v>18</v>
      </c>
      <c r="AQ378">
        <v>2</v>
      </c>
      <c r="AR378">
        <v>2</v>
      </c>
      <c r="AS378">
        <v>7</v>
      </c>
      <c r="AT378">
        <v>7</v>
      </c>
      <c r="AU378">
        <v>0</v>
      </c>
      <c r="AV378">
        <v>7</v>
      </c>
    </row>
    <row r="379" spans="1:48">
      <c r="A379">
        <v>36</v>
      </c>
      <c r="B379" t="str">
        <f>IF(HR_Data[[#This Row],[Age]]&lt;25,"&lt;25",
IF(HR_Data[[#This Row],[Age]]&lt;35,"25–34",
IF(HR_Data[[#This Row],[Age]]&lt;45,"35–44",
IF(HR_Data[[#This Row],[Age]]&lt;55,"45–54","55+"))))</f>
        <v>35–44</v>
      </c>
      <c r="C379" t="s">
        <v>43</v>
      </c>
      <c r="D379">
        <f>(HR[[#This Row],[OverTimeFlag]]*3+HR[[#This Row],[LowJobSatisFlag]]*5+HR[[#This Row],[LowWLBFlag]]*4+HR[[#This Row],[LowSalaryFlag]]*3+HR[[#This Row],[LowEnviFlag]]*4+HR[[#This Row],[LowProFlag]]*1)</f>
        <v>3</v>
      </c>
      <c r="E379">
        <f>HR_Data[[#This Row],[OvertimeFlag]] + HR_Data[[#This Row],[LowSatisfactionFlag]] + HR_Data[[#This Row],[LowWorkLifeBalanceFlag]]</f>
        <v>0</v>
      </c>
      <c r="F379" t="s">
        <v>36</v>
      </c>
      <c r="G379">
        <v>329</v>
      </c>
      <c r="H379" t="s">
        <v>45</v>
      </c>
      <c r="I379">
        <v>2</v>
      </c>
      <c r="J379" t="str">
        <f>IF(AND(HR_Data[[#This Row],[Attrition]]="Yes",HR_Data[[#This Row],[YearsAtCompany]]&lt;2),"Yes","No")</f>
        <v>No</v>
      </c>
      <c r="K379">
        <v>3</v>
      </c>
      <c r="L379" t="s">
        <v>38</v>
      </c>
      <c r="M379">
        <v>1</v>
      </c>
      <c r="N379">
        <v>501</v>
      </c>
      <c r="P379">
        <v>4</v>
      </c>
      <c r="Q379" t="s">
        <v>39</v>
      </c>
      <c r="R379">
        <v>96</v>
      </c>
      <c r="S379">
        <v>3</v>
      </c>
      <c r="T379">
        <v>1</v>
      </c>
      <c r="U379" t="s">
        <v>47</v>
      </c>
      <c r="V379">
        <v>3</v>
      </c>
      <c r="W379" t="s">
        <v>48</v>
      </c>
      <c r="X379">
        <v>2543</v>
      </c>
      <c r="Y379" t="str">
        <f>IF(AND(HR_Data[[#This Row],[OverTime]]="Yes",HR_Data[[#This Row],[JobSatisfaction]]&lt;=2,HR_Data[[#This Row],[MonthlyIncome]]&lt;AVERAGE(HR_Data[MonthlyIncome])),
"High Risk",
IF(OR(HR_Data[[#This Row],[OverTime]]="Yes",HR_Data[[#This Row],[JobSatisfaction]]&lt;=2),
"Medium Risk",
"Low Risk"))</f>
        <v>Low Risk</v>
      </c>
      <c r="Z379" t="str">
        <f>IF(HR_Data[[#This Row],[MonthlyIncome]]&lt;3000,"Low",IF(HR_Data[[#This Row],[MonthlyIncome]]&lt;7000,"Medium","High"))</f>
        <v>Low</v>
      </c>
      <c r="AA379" s="5">
        <f>IF(HR_Data[[#This Row],[OverTime]]="Yes",1,0)</f>
        <v>0</v>
      </c>
      <c r="AB379" s="5">
        <f>IF(HR_Data[[#This Row],[JobSatisfaction]]&lt;=2,1,0)</f>
        <v>0</v>
      </c>
      <c r="AC379" s="5">
        <f>IF(HR_Data[[#This Row],[WorkLifeBalance]]&lt;=2,1,0)</f>
        <v>0</v>
      </c>
      <c r="AD379" s="5">
        <f>IF(HR_Data[[#This Row],[MonthlyIncome]]&lt;AVERAGE(HR_Data[MonthlyIncome]),1,0)</f>
        <v>1</v>
      </c>
      <c r="AE379">
        <v>11868</v>
      </c>
      <c r="AF379">
        <v>4</v>
      </c>
      <c r="AG379" t="s">
        <v>42</v>
      </c>
      <c r="AH379" t="s">
        <v>43</v>
      </c>
      <c r="AI379">
        <v>13</v>
      </c>
      <c r="AJ379">
        <v>3</v>
      </c>
      <c r="AK379">
        <v>2</v>
      </c>
      <c r="AL379">
        <f>IF(HR_Data[[#This Row],[OverTime]]="Yes",2,0)
+IF(HR_Data[[#This Row],[WorkLifeBalance]]&lt;=2,2,0)
+IF(HR_Data[[#This Row],[MonthlyIncome]]&lt;5000,2,0)
+IF(HR_Data[[#This Row],[JobSatisfaction]]&lt;=2,1,0)
+IF(HR_Data[[#This Row],[EnvironmentSatisfaction]]&lt;=2,1,0)
+IF(HR_Data[[#This Row],[YearsAtCompany]]&lt;2,2,0)</f>
        <v>2</v>
      </c>
      <c r="AM379" t="str">
        <f>IF(HR_Data[[#This Row],[RiskScore2]]&gt;=6,"High",
IF(HR_Data[[#This Row],[RiskScore2]]&gt;=3,"Medium","Low"))</f>
        <v>Low</v>
      </c>
      <c r="AN379">
        <v>80</v>
      </c>
      <c r="AO379">
        <v>1</v>
      </c>
      <c r="AP379">
        <v>6</v>
      </c>
      <c r="AQ379">
        <v>3</v>
      </c>
      <c r="AR379">
        <v>3</v>
      </c>
      <c r="AS379">
        <v>2</v>
      </c>
      <c r="AT379">
        <v>2</v>
      </c>
      <c r="AU379">
        <v>2</v>
      </c>
      <c r="AV379">
        <v>2</v>
      </c>
    </row>
    <row r="380" spans="1:48">
      <c r="A380">
        <v>34</v>
      </c>
      <c r="B380" t="str">
        <f>IF(HR_Data[[#This Row],[Age]]&lt;25,"&lt;25",
IF(HR_Data[[#This Row],[Age]]&lt;35,"25–34",
IF(HR_Data[[#This Row],[Age]]&lt;45,"35–44",
IF(HR_Data[[#This Row],[Age]]&lt;55,"45–54","55+"))))</f>
        <v>25–34</v>
      </c>
      <c r="C380" t="s">
        <v>35</v>
      </c>
      <c r="D380">
        <f>(HR[[#This Row],[OverTimeFlag]]*3+HR[[#This Row],[LowJobSatisFlag]]*5+HR[[#This Row],[LowWLBFlag]]*4+HR[[#This Row],[LowSalaryFlag]]*3+HR[[#This Row],[LowEnviFlag]]*4+HR[[#This Row],[LowProFlag]]*1)</f>
        <v>14</v>
      </c>
      <c r="E380">
        <f>HR_Data[[#This Row],[OvertimeFlag]] + HR_Data[[#This Row],[LowSatisfactionFlag]] + HR_Data[[#This Row],[LowWorkLifeBalanceFlag]]</f>
        <v>2</v>
      </c>
      <c r="F380" t="s">
        <v>55</v>
      </c>
      <c r="G380">
        <v>1362</v>
      </c>
      <c r="H380" t="s">
        <v>37</v>
      </c>
      <c r="I380">
        <v>19</v>
      </c>
      <c r="J380" t="str">
        <f>IF(AND(HR_Data[[#This Row],[Attrition]]="Yes",HR_Data[[#This Row],[YearsAtCompany]]&lt;2),"Yes","No")</f>
        <v>No</v>
      </c>
      <c r="K380">
        <v>3</v>
      </c>
      <c r="L380" t="s">
        <v>59</v>
      </c>
      <c r="M380">
        <v>1</v>
      </c>
      <c r="N380">
        <v>502</v>
      </c>
      <c r="P380">
        <v>1</v>
      </c>
      <c r="Q380" t="s">
        <v>46</v>
      </c>
      <c r="R380">
        <v>67</v>
      </c>
      <c r="S380">
        <v>4</v>
      </c>
      <c r="T380">
        <v>2</v>
      </c>
      <c r="U380" t="s">
        <v>40</v>
      </c>
      <c r="V380">
        <v>4</v>
      </c>
      <c r="W380" t="s">
        <v>41</v>
      </c>
      <c r="X380">
        <v>5304</v>
      </c>
      <c r="Y380" t="str">
        <f>IF(AND(HR_Data[[#This Row],[OverTime]]="Yes",HR_Data[[#This Row],[JobSatisfaction]]&lt;=2,HR_Data[[#This Row],[MonthlyIncome]]&lt;AVERAGE(HR_Data[MonthlyIncome])),
"High Risk",
IF(OR(HR_Data[[#This Row],[OverTime]]="Yes",HR_Data[[#This Row],[JobSatisfaction]]&lt;=2),
"Medium Risk",
"Low Risk"))</f>
        <v>Medium Risk</v>
      </c>
      <c r="Z380" t="str">
        <f>IF(HR_Data[[#This Row],[MonthlyIncome]]&lt;3000,"Low",IF(HR_Data[[#This Row],[MonthlyIncome]]&lt;7000,"Medium","High"))</f>
        <v>Medium</v>
      </c>
      <c r="AA380" s="5">
        <f>IF(HR_Data[[#This Row],[OverTime]]="Yes",1,0)</f>
        <v>1</v>
      </c>
      <c r="AB380" s="5">
        <f>IF(HR_Data[[#This Row],[JobSatisfaction]]&lt;=2,1,0)</f>
        <v>0</v>
      </c>
      <c r="AC380" s="5">
        <f>IF(HR_Data[[#This Row],[WorkLifeBalance]]&lt;=2,1,0)</f>
        <v>1</v>
      </c>
      <c r="AD380" s="5">
        <f>IF(HR_Data[[#This Row],[MonthlyIncome]]&lt;AVERAGE(HR_Data[MonthlyIncome]),1,0)</f>
        <v>1</v>
      </c>
      <c r="AE380">
        <v>4652</v>
      </c>
      <c r="AF380">
        <v>8</v>
      </c>
      <c r="AG380" t="s">
        <v>42</v>
      </c>
      <c r="AH380" t="s">
        <v>35</v>
      </c>
      <c r="AI380">
        <v>13</v>
      </c>
      <c r="AJ380">
        <v>3</v>
      </c>
      <c r="AK380">
        <v>2</v>
      </c>
      <c r="AL380">
        <f>IF(HR_Data[[#This Row],[OverTime]]="Yes",2,0)
+IF(HR_Data[[#This Row],[WorkLifeBalance]]&lt;=2,2,0)
+IF(HR_Data[[#This Row],[MonthlyIncome]]&lt;5000,2,0)
+IF(HR_Data[[#This Row],[JobSatisfaction]]&lt;=2,1,0)
+IF(HR_Data[[#This Row],[EnvironmentSatisfaction]]&lt;=2,1,0)
+IF(HR_Data[[#This Row],[YearsAtCompany]]&lt;2,2,0)</f>
        <v>5</v>
      </c>
      <c r="AM380" t="str">
        <f>IF(HR_Data[[#This Row],[RiskScore2]]&gt;=6,"High",
IF(HR_Data[[#This Row],[RiskScore2]]&gt;=3,"Medium","Low"))</f>
        <v>Medium</v>
      </c>
      <c r="AN380">
        <v>80</v>
      </c>
      <c r="AO380">
        <v>0</v>
      </c>
      <c r="AP380">
        <v>9</v>
      </c>
      <c r="AQ380">
        <v>3</v>
      </c>
      <c r="AR380">
        <v>2</v>
      </c>
      <c r="AS380">
        <v>5</v>
      </c>
      <c r="AT380">
        <v>2</v>
      </c>
      <c r="AU380">
        <v>0</v>
      </c>
      <c r="AV380">
        <v>4</v>
      </c>
    </row>
    <row r="381" spans="1:48">
      <c r="A381">
        <v>55</v>
      </c>
      <c r="B381" t="str">
        <f>IF(HR_Data[[#This Row],[Age]]&lt;25,"&lt;25",
IF(HR_Data[[#This Row],[Age]]&lt;35,"25–34",
IF(HR_Data[[#This Row],[Age]]&lt;45,"35–44",
IF(HR_Data[[#This Row],[Age]]&lt;55,"45–54","55+"))))</f>
        <v>55+</v>
      </c>
      <c r="C381" t="s">
        <v>43</v>
      </c>
      <c r="D381">
        <f>(HR[[#This Row],[OverTimeFlag]]*3+HR[[#This Row],[LowJobSatisFlag]]*5+HR[[#This Row],[LowWLBFlag]]*4+HR[[#This Row],[LowSalaryFlag]]*3+HR[[#This Row],[LowEnviFlag]]*4+HR[[#This Row],[LowProFlag]]*1)</f>
        <v>3</v>
      </c>
      <c r="E381">
        <f>HR_Data[[#This Row],[OvertimeFlag]] + HR_Data[[#This Row],[LowSatisfactionFlag]] + HR_Data[[#This Row],[LowWorkLifeBalanceFlag]]</f>
        <v>1</v>
      </c>
      <c r="F381" t="s">
        <v>36</v>
      </c>
      <c r="G381">
        <v>1311</v>
      </c>
      <c r="H381" t="s">
        <v>45</v>
      </c>
      <c r="I381">
        <v>2</v>
      </c>
      <c r="J381" t="str">
        <f>IF(AND(HR_Data[[#This Row],[Attrition]]="Yes",HR_Data[[#This Row],[YearsAtCompany]]&lt;2),"Yes","No")</f>
        <v>No</v>
      </c>
      <c r="K381">
        <v>3</v>
      </c>
      <c r="L381" t="s">
        <v>38</v>
      </c>
      <c r="M381">
        <v>1</v>
      </c>
      <c r="N381">
        <v>505</v>
      </c>
      <c r="P381">
        <v>3</v>
      </c>
      <c r="Q381" t="s">
        <v>39</v>
      </c>
      <c r="R381">
        <v>97</v>
      </c>
      <c r="S381">
        <v>3</v>
      </c>
      <c r="T381">
        <v>4</v>
      </c>
      <c r="U381" t="s">
        <v>56</v>
      </c>
      <c r="V381">
        <v>4</v>
      </c>
      <c r="W381" t="s">
        <v>41</v>
      </c>
      <c r="X381">
        <v>16659</v>
      </c>
      <c r="Y381" t="str">
        <f>IF(AND(HR_Data[[#This Row],[OverTime]]="Yes",HR_Data[[#This Row],[JobSatisfaction]]&lt;=2,HR_Data[[#This Row],[MonthlyIncome]]&lt;AVERAGE(HR_Data[MonthlyIncome])),
"High Risk",
IF(OR(HR_Data[[#This Row],[OverTime]]="Yes",HR_Data[[#This Row],[JobSatisfaction]]&lt;=2),
"Medium Risk",
"Low Risk"))</f>
        <v>Medium Risk</v>
      </c>
      <c r="Z381" t="str">
        <f>IF(HR_Data[[#This Row],[MonthlyIncome]]&lt;3000,"Low",IF(HR_Data[[#This Row],[MonthlyIncome]]&lt;7000,"Medium","High"))</f>
        <v>High</v>
      </c>
      <c r="AA381" s="5">
        <f>IF(HR_Data[[#This Row],[OverTime]]="Yes",1,0)</f>
        <v>1</v>
      </c>
      <c r="AB381" s="5">
        <f>IF(HR_Data[[#This Row],[JobSatisfaction]]&lt;=2,1,0)</f>
        <v>0</v>
      </c>
      <c r="AC381" s="5">
        <f>IF(HR_Data[[#This Row],[WorkLifeBalance]]&lt;=2,1,0)</f>
        <v>0</v>
      </c>
      <c r="AD381" s="5">
        <f>IF(HR_Data[[#This Row],[MonthlyIncome]]&lt;AVERAGE(HR_Data[MonthlyIncome]),1,0)</f>
        <v>0</v>
      </c>
      <c r="AE381">
        <v>23258</v>
      </c>
      <c r="AF381">
        <v>2</v>
      </c>
      <c r="AG381" t="s">
        <v>42</v>
      </c>
      <c r="AH381" t="s">
        <v>35</v>
      </c>
      <c r="AI381">
        <v>13</v>
      </c>
      <c r="AJ381">
        <v>3</v>
      </c>
      <c r="AK381">
        <v>3</v>
      </c>
      <c r="AL381">
        <f>IF(HR_Data[[#This Row],[OverTime]]="Yes",2,0)
+IF(HR_Data[[#This Row],[WorkLifeBalance]]&lt;=2,2,0)
+IF(HR_Data[[#This Row],[MonthlyIncome]]&lt;5000,2,0)
+IF(HR_Data[[#This Row],[JobSatisfaction]]&lt;=2,1,0)
+IF(HR_Data[[#This Row],[EnvironmentSatisfaction]]&lt;=2,1,0)
+IF(HR_Data[[#This Row],[YearsAtCompany]]&lt;2,2,0)</f>
        <v>2</v>
      </c>
      <c r="AM381" t="str">
        <f>IF(HR_Data[[#This Row],[RiskScore2]]&gt;=6,"High",
IF(HR_Data[[#This Row],[RiskScore2]]&gt;=3,"Medium","Low"))</f>
        <v>Low</v>
      </c>
      <c r="AN381">
        <v>80</v>
      </c>
      <c r="AO381">
        <v>0</v>
      </c>
      <c r="AP381">
        <v>30</v>
      </c>
      <c r="AQ381">
        <v>2</v>
      </c>
      <c r="AR381">
        <v>3</v>
      </c>
      <c r="AS381">
        <v>5</v>
      </c>
      <c r="AT381">
        <v>4</v>
      </c>
      <c r="AU381">
        <v>1</v>
      </c>
      <c r="AV381">
        <v>2</v>
      </c>
    </row>
    <row r="382" spans="1:48">
      <c r="A382">
        <v>24</v>
      </c>
      <c r="B382" t="str">
        <f>IF(HR_Data[[#This Row],[Age]]&lt;25,"&lt;25",
IF(HR_Data[[#This Row],[Age]]&lt;35,"25–34",
IF(HR_Data[[#This Row],[Age]]&lt;45,"35–44",
IF(HR_Data[[#This Row],[Age]]&lt;55,"45–54","55+"))))</f>
        <v>&lt;25</v>
      </c>
      <c r="C382" t="s">
        <v>43</v>
      </c>
      <c r="D382">
        <f>(HR[[#This Row],[OverTimeFlag]]*3+HR[[#This Row],[LowJobSatisFlag]]*5+HR[[#This Row],[LowWLBFlag]]*4+HR[[#This Row],[LowSalaryFlag]]*3+HR[[#This Row],[LowEnviFlag]]*4+HR[[#This Row],[LowProFlag]]*1)</f>
        <v>6</v>
      </c>
      <c r="E382">
        <f>HR_Data[[#This Row],[OvertimeFlag]] + HR_Data[[#This Row],[LowSatisfactionFlag]] + HR_Data[[#This Row],[LowWorkLifeBalanceFlag]]</f>
        <v>1</v>
      </c>
      <c r="F382" t="s">
        <v>36</v>
      </c>
      <c r="G382">
        <v>1371</v>
      </c>
      <c r="H382" t="s">
        <v>37</v>
      </c>
      <c r="I382">
        <v>10</v>
      </c>
      <c r="J382" t="str">
        <f>IF(AND(HR_Data[[#This Row],[Attrition]]="Yes",HR_Data[[#This Row],[YearsAtCompany]]&lt;2),"Yes","No")</f>
        <v>No</v>
      </c>
      <c r="K382">
        <v>4</v>
      </c>
      <c r="L382" t="s">
        <v>59</v>
      </c>
      <c r="M382">
        <v>1</v>
      </c>
      <c r="N382">
        <v>507</v>
      </c>
      <c r="P382">
        <v>4</v>
      </c>
      <c r="Q382" t="s">
        <v>39</v>
      </c>
      <c r="R382">
        <v>77</v>
      </c>
      <c r="S382">
        <v>3</v>
      </c>
      <c r="T382">
        <v>2</v>
      </c>
      <c r="U382" t="s">
        <v>40</v>
      </c>
      <c r="V382">
        <v>3</v>
      </c>
      <c r="W382" t="s">
        <v>52</v>
      </c>
      <c r="X382">
        <v>4260</v>
      </c>
      <c r="Y382" t="str">
        <f>IF(AND(HR_Data[[#This Row],[OverTime]]="Yes",HR_Data[[#This Row],[JobSatisfaction]]&lt;=2,HR_Data[[#This Row],[MonthlyIncome]]&lt;AVERAGE(HR_Data[MonthlyIncome])),
"High Risk",
IF(OR(HR_Data[[#This Row],[OverTime]]="Yes",HR_Data[[#This Row],[JobSatisfaction]]&lt;=2),
"Medium Risk",
"Low Risk"))</f>
        <v>Medium Risk</v>
      </c>
      <c r="Z382" t="str">
        <f>IF(HR_Data[[#This Row],[MonthlyIncome]]&lt;3000,"Low",IF(HR_Data[[#This Row],[MonthlyIncome]]&lt;7000,"Medium","High"))</f>
        <v>Medium</v>
      </c>
      <c r="AA382" s="5">
        <f>IF(HR_Data[[#This Row],[OverTime]]="Yes",1,0)</f>
        <v>1</v>
      </c>
      <c r="AB382" s="5">
        <f>IF(HR_Data[[#This Row],[JobSatisfaction]]&lt;=2,1,0)</f>
        <v>0</v>
      </c>
      <c r="AC382" s="5">
        <f>IF(HR_Data[[#This Row],[WorkLifeBalance]]&lt;=2,1,0)</f>
        <v>0</v>
      </c>
      <c r="AD382" s="5">
        <f>IF(HR_Data[[#This Row],[MonthlyIncome]]&lt;AVERAGE(HR_Data[MonthlyIncome]),1,0)</f>
        <v>1</v>
      </c>
      <c r="AE382">
        <v>5915</v>
      </c>
      <c r="AF382">
        <v>1</v>
      </c>
      <c r="AG382" t="s">
        <v>42</v>
      </c>
      <c r="AH382" t="s">
        <v>35</v>
      </c>
      <c r="AI382">
        <v>12</v>
      </c>
      <c r="AJ382">
        <v>3</v>
      </c>
      <c r="AK382">
        <v>4</v>
      </c>
      <c r="AL382">
        <f>IF(HR_Data[[#This Row],[OverTime]]="Yes",2,0)
+IF(HR_Data[[#This Row],[WorkLifeBalance]]&lt;=2,2,0)
+IF(HR_Data[[#This Row],[MonthlyIncome]]&lt;5000,2,0)
+IF(HR_Data[[#This Row],[JobSatisfaction]]&lt;=2,1,0)
+IF(HR_Data[[#This Row],[EnvironmentSatisfaction]]&lt;=2,1,0)
+IF(HR_Data[[#This Row],[YearsAtCompany]]&lt;2,2,0)</f>
        <v>4</v>
      </c>
      <c r="AM382" t="str">
        <f>IF(HR_Data[[#This Row],[RiskScore2]]&gt;=6,"High",
IF(HR_Data[[#This Row],[RiskScore2]]&gt;=3,"Medium","Low"))</f>
        <v>Medium</v>
      </c>
      <c r="AN382">
        <v>80</v>
      </c>
      <c r="AO382">
        <v>1</v>
      </c>
      <c r="AP382">
        <v>5</v>
      </c>
      <c r="AQ382">
        <v>2</v>
      </c>
      <c r="AR382">
        <v>4</v>
      </c>
      <c r="AS382">
        <v>5</v>
      </c>
      <c r="AT382">
        <v>2</v>
      </c>
      <c r="AU382">
        <v>0</v>
      </c>
      <c r="AV382">
        <v>3</v>
      </c>
    </row>
    <row r="383" spans="1:48">
      <c r="A383">
        <v>30</v>
      </c>
      <c r="B383" t="str">
        <f>IF(HR_Data[[#This Row],[Age]]&lt;25,"&lt;25",
IF(HR_Data[[#This Row],[Age]]&lt;35,"25–34",
IF(HR_Data[[#This Row],[Age]]&lt;45,"35–44",
IF(HR_Data[[#This Row],[Age]]&lt;55,"45–54","55+"))))</f>
        <v>25–34</v>
      </c>
      <c r="C383" t="s">
        <v>43</v>
      </c>
      <c r="D383">
        <f>(HR[[#This Row],[OverTimeFlag]]*3+HR[[#This Row],[LowJobSatisFlag]]*5+HR[[#This Row],[LowWLBFlag]]*4+HR[[#This Row],[LowSalaryFlag]]*3+HR[[#This Row],[LowEnviFlag]]*4+HR[[#This Row],[LowProFlag]]*1)</f>
        <v>8</v>
      </c>
      <c r="E383">
        <f>HR_Data[[#This Row],[OvertimeFlag]] + HR_Data[[#This Row],[LowSatisfactionFlag]] + HR_Data[[#This Row],[LowWorkLifeBalanceFlag]]</f>
        <v>1</v>
      </c>
      <c r="F383" t="s">
        <v>36</v>
      </c>
      <c r="G383">
        <v>202</v>
      </c>
      <c r="H383" t="s">
        <v>37</v>
      </c>
      <c r="I383">
        <v>2</v>
      </c>
      <c r="J383" t="str">
        <f>IF(AND(HR_Data[[#This Row],[Attrition]]="Yes",HR_Data[[#This Row],[YearsAtCompany]]&lt;2),"Yes","No")</f>
        <v>No</v>
      </c>
      <c r="K383">
        <v>1</v>
      </c>
      <c r="L383" t="s">
        <v>60</v>
      </c>
      <c r="M383">
        <v>1</v>
      </c>
      <c r="N383">
        <v>508</v>
      </c>
      <c r="P383">
        <v>3</v>
      </c>
      <c r="Q383" t="s">
        <v>46</v>
      </c>
      <c r="R383">
        <v>72</v>
      </c>
      <c r="S383">
        <v>3</v>
      </c>
      <c r="T383">
        <v>1</v>
      </c>
      <c r="U383" t="s">
        <v>57</v>
      </c>
      <c r="V383">
        <v>2</v>
      </c>
      <c r="W383" t="s">
        <v>48</v>
      </c>
      <c r="X383">
        <v>2476</v>
      </c>
      <c r="Y383" t="str">
        <f>IF(AND(HR_Data[[#This Row],[OverTime]]="Yes",HR_Data[[#This Row],[JobSatisfaction]]&lt;=2,HR_Data[[#This Row],[MonthlyIncome]]&lt;AVERAGE(HR_Data[MonthlyIncome])),
"High Risk",
IF(OR(HR_Data[[#This Row],[OverTime]]="Yes",HR_Data[[#This Row],[JobSatisfaction]]&lt;=2),
"Medium Risk",
"Low Risk"))</f>
        <v>Medium Risk</v>
      </c>
      <c r="Z383" t="str">
        <f>IF(HR_Data[[#This Row],[MonthlyIncome]]&lt;3000,"Low",IF(HR_Data[[#This Row],[MonthlyIncome]]&lt;7000,"Medium","High"))</f>
        <v>Low</v>
      </c>
      <c r="AA383" s="5">
        <f>IF(HR_Data[[#This Row],[OverTime]]="Yes",1,0)</f>
        <v>0</v>
      </c>
      <c r="AB383" s="5">
        <f>IF(HR_Data[[#This Row],[JobSatisfaction]]&lt;=2,1,0)</f>
        <v>1</v>
      </c>
      <c r="AC383" s="5">
        <f>IF(HR_Data[[#This Row],[WorkLifeBalance]]&lt;=2,1,0)</f>
        <v>0</v>
      </c>
      <c r="AD383" s="5">
        <f>IF(HR_Data[[#This Row],[MonthlyIncome]]&lt;AVERAGE(HR_Data[MonthlyIncome]),1,0)</f>
        <v>1</v>
      </c>
      <c r="AE383">
        <v>17434</v>
      </c>
      <c r="AF383">
        <v>1</v>
      </c>
      <c r="AG383" t="s">
        <v>42</v>
      </c>
      <c r="AH383" t="s">
        <v>43</v>
      </c>
      <c r="AI383">
        <v>18</v>
      </c>
      <c r="AJ383">
        <v>3</v>
      </c>
      <c r="AK383">
        <v>1</v>
      </c>
      <c r="AL383">
        <f>IF(HR_Data[[#This Row],[OverTime]]="Yes",2,0)
+IF(HR_Data[[#This Row],[WorkLifeBalance]]&lt;=2,2,0)
+IF(HR_Data[[#This Row],[MonthlyIncome]]&lt;5000,2,0)
+IF(HR_Data[[#This Row],[JobSatisfaction]]&lt;=2,1,0)
+IF(HR_Data[[#This Row],[EnvironmentSatisfaction]]&lt;=2,1,0)
+IF(HR_Data[[#This Row],[YearsAtCompany]]&lt;2,2,0)</f>
        <v>5</v>
      </c>
      <c r="AM383" t="str">
        <f>IF(HR_Data[[#This Row],[RiskScore2]]&gt;=6,"High",
IF(HR_Data[[#This Row],[RiskScore2]]&gt;=3,"Medium","Low"))</f>
        <v>Medium</v>
      </c>
      <c r="AN383">
        <v>80</v>
      </c>
      <c r="AO383">
        <v>1</v>
      </c>
      <c r="AP383">
        <v>1</v>
      </c>
      <c r="AQ383">
        <v>3</v>
      </c>
      <c r="AR383">
        <v>3</v>
      </c>
      <c r="AS383">
        <v>1</v>
      </c>
      <c r="AT383">
        <v>0</v>
      </c>
      <c r="AU383">
        <v>0</v>
      </c>
      <c r="AV383">
        <v>0</v>
      </c>
    </row>
    <row r="384" spans="1:48">
      <c r="A384">
        <v>26</v>
      </c>
      <c r="B384" t="str">
        <f>IF(HR_Data[[#This Row],[Age]]&lt;25,"&lt;25",
IF(HR_Data[[#This Row],[Age]]&lt;35,"25–34",
IF(HR_Data[[#This Row],[Age]]&lt;45,"35–44",
IF(HR_Data[[#This Row],[Age]]&lt;55,"45–54","55+"))))</f>
        <v>25–34</v>
      </c>
      <c r="C384" t="s">
        <v>35</v>
      </c>
      <c r="D384">
        <f>(HR[[#This Row],[OverTimeFlag]]*3+HR[[#This Row],[LowJobSatisFlag]]*5+HR[[#This Row],[LowWLBFlag]]*4+HR[[#This Row],[LowSalaryFlag]]*3+HR[[#This Row],[LowEnviFlag]]*4+HR[[#This Row],[LowProFlag]]*1)</f>
        <v>8</v>
      </c>
      <c r="E384">
        <f>HR_Data[[#This Row],[OvertimeFlag]] + HR_Data[[#This Row],[LowSatisfactionFlag]] + HR_Data[[#This Row],[LowWorkLifeBalanceFlag]]</f>
        <v>1</v>
      </c>
      <c r="F384" t="s">
        <v>44</v>
      </c>
      <c r="G384">
        <v>575</v>
      </c>
      <c r="H384" t="s">
        <v>45</v>
      </c>
      <c r="I384">
        <v>3</v>
      </c>
      <c r="J384" t="str">
        <f>IF(AND(HR_Data[[#This Row],[Attrition]]="Yes",HR_Data[[#This Row],[YearsAtCompany]]&lt;2),"Yes","No")</f>
        <v>No</v>
      </c>
      <c r="K384">
        <v>1</v>
      </c>
      <c r="L384" t="s">
        <v>60</v>
      </c>
      <c r="M384">
        <v>1</v>
      </c>
      <c r="N384">
        <v>510</v>
      </c>
      <c r="P384">
        <v>3</v>
      </c>
      <c r="Q384" t="s">
        <v>46</v>
      </c>
      <c r="R384">
        <v>73</v>
      </c>
      <c r="S384">
        <v>3</v>
      </c>
      <c r="T384">
        <v>1</v>
      </c>
      <c r="U384" t="s">
        <v>47</v>
      </c>
      <c r="V384">
        <v>1</v>
      </c>
      <c r="W384" t="s">
        <v>41</v>
      </c>
      <c r="X384">
        <v>3102</v>
      </c>
      <c r="Y384" t="str">
        <f>IF(AND(HR_Data[[#This Row],[OverTime]]="Yes",HR_Data[[#This Row],[JobSatisfaction]]&lt;=2,HR_Data[[#This Row],[MonthlyIncome]]&lt;AVERAGE(HR_Data[MonthlyIncome])),
"High Risk",
IF(OR(HR_Data[[#This Row],[OverTime]]="Yes",HR_Data[[#This Row],[JobSatisfaction]]&lt;=2),
"Medium Risk",
"Low Risk"))</f>
        <v>Medium Risk</v>
      </c>
      <c r="Z384" t="str">
        <f>IF(HR_Data[[#This Row],[MonthlyIncome]]&lt;3000,"Low",IF(HR_Data[[#This Row],[MonthlyIncome]]&lt;7000,"Medium","High"))</f>
        <v>Medium</v>
      </c>
      <c r="AA384" s="5">
        <f>IF(HR_Data[[#This Row],[OverTime]]="Yes",1,0)</f>
        <v>0</v>
      </c>
      <c r="AB384" s="5">
        <f>IF(HR_Data[[#This Row],[JobSatisfaction]]&lt;=2,1,0)</f>
        <v>1</v>
      </c>
      <c r="AC384" s="5">
        <f>IF(HR_Data[[#This Row],[WorkLifeBalance]]&lt;=2,1,0)</f>
        <v>0</v>
      </c>
      <c r="AD384" s="5">
        <f>IF(HR_Data[[#This Row],[MonthlyIncome]]&lt;AVERAGE(HR_Data[MonthlyIncome]),1,0)</f>
        <v>1</v>
      </c>
      <c r="AE384">
        <v>6582</v>
      </c>
      <c r="AF384">
        <v>0</v>
      </c>
      <c r="AG384" t="s">
        <v>42</v>
      </c>
      <c r="AH384" t="s">
        <v>43</v>
      </c>
      <c r="AI384">
        <v>22</v>
      </c>
      <c r="AJ384">
        <v>4</v>
      </c>
      <c r="AK384">
        <v>3</v>
      </c>
      <c r="AL384">
        <f>IF(HR_Data[[#This Row],[OverTime]]="Yes",2,0)
+IF(HR_Data[[#This Row],[WorkLifeBalance]]&lt;=2,2,0)
+IF(HR_Data[[#This Row],[MonthlyIncome]]&lt;5000,2,0)
+IF(HR_Data[[#This Row],[JobSatisfaction]]&lt;=2,1,0)
+IF(HR_Data[[#This Row],[EnvironmentSatisfaction]]&lt;=2,1,0)
+IF(HR_Data[[#This Row],[YearsAtCompany]]&lt;2,2,0)</f>
        <v>3</v>
      </c>
      <c r="AM384" t="str">
        <f>IF(HR_Data[[#This Row],[RiskScore2]]&gt;=6,"High",
IF(HR_Data[[#This Row],[RiskScore2]]&gt;=3,"Medium","Low"))</f>
        <v>Medium</v>
      </c>
      <c r="AN384">
        <v>80</v>
      </c>
      <c r="AO384">
        <v>0</v>
      </c>
      <c r="AP384">
        <v>7</v>
      </c>
      <c r="AQ384">
        <v>2</v>
      </c>
      <c r="AR384">
        <v>3</v>
      </c>
      <c r="AS384">
        <v>6</v>
      </c>
      <c r="AT384">
        <v>4</v>
      </c>
      <c r="AU384">
        <v>0</v>
      </c>
      <c r="AV384">
        <v>4</v>
      </c>
    </row>
    <row r="385" spans="1:48">
      <c r="A385">
        <v>22</v>
      </c>
      <c r="B385" t="str">
        <f>IF(HR_Data[[#This Row],[Age]]&lt;25,"&lt;25",
IF(HR_Data[[#This Row],[Age]]&lt;35,"25–34",
IF(HR_Data[[#This Row],[Age]]&lt;45,"35–44",
IF(HR_Data[[#This Row],[Age]]&lt;55,"45–54","55+"))))</f>
        <v>&lt;25</v>
      </c>
      <c r="C385" t="s">
        <v>43</v>
      </c>
      <c r="D385">
        <f>(HR[[#This Row],[OverTimeFlag]]*3+HR[[#This Row],[LowJobSatisFlag]]*5+HR[[#This Row],[LowWLBFlag]]*4+HR[[#This Row],[LowSalaryFlag]]*3+HR[[#This Row],[LowEnviFlag]]*4+HR[[#This Row],[LowProFlag]]*1)</f>
        <v>12</v>
      </c>
      <c r="E385">
        <f>HR_Data[[#This Row],[OvertimeFlag]] + HR_Data[[#This Row],[LowSatisfactionFlag]] + HR_Data[[#This Row],[LowWorkLifeBalanceFlag]]</f>
        <v>1</v>
      </c>
      <c r="F385" t="s">
        <v>36</v>
      </c>
      <c r="G385">
        <v>253</v>
      </c>
      <c r="H385" t="s">
        <v>45</v>
      </c>
      <c r="I385">
        <v>11</v>
      </c>
      <c r="J385" t="str">
        <f>IF(AND(HR_Data[[#This Row],[Attrition]]="Yes",HR_Data[[#This Row],[YearsAtCompany]]&lt;2),"Yes","No")</f>
        <v>No</v>
      </c>
      <c r="K385">
        <v>3</v>
      </c>
      <c r="L385" t="s">
        <v>51</v>
      </c>
      <c r="M385">
        <v>1</v>
      </c>
      <c r="N385">
        <v>511</v>
      </c>
      <c r="P385">
        <v>1</v>
      </c>
      <c r="Q385" t="s">
        <v>39</v>
      </c>
      <c r="R385">
        <v>43</v>
      </c>
      <c r="S385">
        <v>3</v>
      </c>
      <c r="T385">
        <v>1</v>
      </c>
      <c r="U385" t="s">
        <v>47</v>
      </c>
      <c r="V385">
        <v>2</v>
      </c>
      <c r="W385" t="s">
        <v>48</v>
      </c>
      <c r="X385">
        <v>2244</v>
      </c>
      <c r="Y385" t="str">
        <f>IF(AND(HR_Data[[#This Row],[OverTime]]="Yes",HR_Data[[#This Row],[JobSatisfaction]]&lt;=2,HR_Data[[#This Row],[MonthlyIncome]]&lt;AVERAGE(HR_Data[MonthlyIncome])),
"High Risk",
IF(OR(HR_Data[[#This Row],[OverTime]]="Yes",HR_Data[[#This Row],[JobSatisfaction]]&lt;=2),
"Medium Risk",
"Low Risk"))</f>
        <v>Medium Risk</v>
      </c>
      <c r="Z385" t="str">
        <f>IF(HR_Data[[#This Row],[MonthlyIncome]]&lt;3000,"Low",IF(HR_Data[[#This Row],[MonthlyIncome]]&lt;7000,"Medium","High"))</f>
        <v>Low</v>
      </c>
      <c r="AA385" s="5">
        <f>IF(HR_Data[[#This Row],[OverTime]]="Yes",1,0)</f>
        <v>0</v>
      </c>
      <c r="AB385" s="5">
        <f>IF(HR_Data[[#This Row],[JobSatisfaction]]&lt;=2,1,0)</f>
        <v>1</v>
      </c>
      <c r="AC385" s="5">
        <f>IF(HR_Data[[#This Row],[WorkLifeBalance]]&lt;=2,1,0)</f>
        <v>0</v>
      </c>
      <c r="AD385" s="5">
        <f>IF(HR_Data[[#This Row],[MonthlyIncome]]&lt;AVERAGE(HR_Data[MonthlyIncome]),1,0)</f>
        <v>1</v>
      </c>
      <c r="AE385">
        <v>24440</v>
      </c>
      <c r="AF385">
        <v>1</v>
      </c>
      <c r="AG385" t="s">
        <v>42</v>
      </c>
      <c r="AH385" t="s">
        <v>43</v>
      </c>
      <c r="AI385">
        <v>13</v>
      </c>
      <c r="AJ385">
        <v>3</v>
      </c>
      <c r="AK385">
        <v>4</v>
      </c>
      <c r="AL385">
        <f>IF(HR_Data[[#This Row],[OverTime]]="Yes",2,0)
+IF(HR_Data[[#This Row],[WorkLifeBalance]]&lt;=2,2,0)
+IF(HR_Data[[#This Row],[MonthlyIncome]]&lt;5000,2,0)
+IF(HR_Data[[#This Row],[JobSatisfaction]]&lt;=2,1,0)
+IF(HR_Data[[#This Row],[EnvironmentSatisfaction]]&lt;=2,1,0)
+IF(HR_Data[[#This Row],[YearsAtCompany]]&lt;2,2,0)</f>
        <v>4</v>
      </c>
      <c r="AM385" t="str">
        <f>IF(HR_Data[[#This Row],[RiskScore2]]&gt;=6,"High",
IF(HR_Data[[#This Row],[RiskScore2]]&gt;=3,"Medium","Low"))</f>
        <v>Medium</v>
      </c>
      <c r="AN385">
        <v>80</v>
      </c>
      <c r="AO385">
        <v>1</v>
      </c>
      <c r="AP385">
        <v>2</v>
      </c>
      <c r="AQ385">
        <v>1</v>
      </c>
      <c r="AR385">
        <v>3</v>
      </c>
      <c r="AS385">
        <v>2</v>
      </c>
      <c r="AT385">
        <v>1</v>
      </c>
      <c r="AU385">
        <v>1</v>
      </c>
      <c r="AV385">
        <v>2</v>
      </c>
    </row>
    <row r="386" spans="1:48">
      <c r="A386">
        <v>36</v>
      </c>
      <c r="B386" t="str">
        <f>IF(HR_Data[[#This Row],[Age]]&lt;25,"&lt;25",
IF(HR_Data[[#This Row],[Age]]&lt;35,"25–34",
IF(HR_Data[[#This Row],[Age]]&lt;45,"35–44",
IF(HR_Data[[#This Row],[Age]]&lt;55,"45–54","55+"))))</f>
        <v>35–44</v>
      </c>
      <c r="C386" t="s">
        <v>43</v>
      </c>
      <c r="D386">
        <f>(HR[[#This Row],[OverTimeFlag]]*3+HR[[#This Row],[LowJobSatisFlag]]*5+HR[[#This Row],[LowWLBFlag]]*4+HR[[#This Row],[LowSalaryFlag]]*3+HR[[#This Row],[LowEnviFlag]]*4+HR[[#This Row],[LowProFlag]]*1)</f>
        <v>5</v>
      </c>
      <c r="E386">
        <f>HR_Data[[#This Row],[OvertimeFlag]] + HR_Data[[#This Row],[LowSatisfactionFlag]] + HR_Data[[#This Row],[LowWorkLifeBalanceFlag]]</f>
        <v>0</v>
      </c>
      <c r="F386" t="s">
        <v>36</v>
      </c>
      <c r="G386">
        <v>164</v>
      </c>
      <c r="H386" t="s">
        <v>37</v>
      </c>
      <c r="I386">
        <v>2</v>
      </c>
      <c r="J386" t="str">
        <f>IF(AND(HR_Data[[#This Row],[Attrition]]="Yes",HR_Data[[#This Row],[YearsAtCompany]]&lt;2),"Yes","No")</f>
        <v>No</v>
      </c>
      <c r="K386">
        <v>2</v>
      </c>
      <c r="L386" t="s">
        <v>51</v>
      </c>
      <c r="M386">
        <v>1</v>
      </c>
      <c r="N386">
        <v>513</v>
      </c>
      <c r="P386">
        <v>2</v>
      </c>
      <c r="Q386" t="s">
        <v>46</v>
      </c>
      <c r="R386">
        <v>61</v>
      </c>
      <c r="S386">
        <v>2</v>
      </c>
      <c r="T386">
        <v>3</v>
      </c>
      <c r="U386" t="s">
        <v>40</v>
      </c>
      <c r="V386">
        <v>3</v>
      </c>
      <c r="W386" t="s">
        <v>48</v>
      </c>
      <c r="X386">
        <v>7596</v>
      </c>
      <c r="Y386" t="str">
        <f>IF(AND(HR_Data[[#This Row],[OverTime]]="Yes",HR_Data[[#This Row],[JobSatisfaction]]&lt;=2,HR_Data[[#This Row],[MonthlyIncome]]&lt;AVERAGE(HR_Data[MonthlyIncome])),
"High Risk",
IF(OR(HR_Data[[#This Row],[OverTime]]="Yes",HR_Data[[#This Row],[JobSatisfaction]]&lt;=2),
"Medium Risk",
"Low Risk"))</f>
        <v>Low Risk</v>
      </c>
      <c r="Z386" t="str">
        <f>IF(HR_Data[[#This Row],[MonthlyIncome]]&lt;3000,"Low",IF(HR_Data[[#This Row],[MonthlyIncome]]&lt;7000,"Medium","High"))</f>
        <v>High</v>
      </c>
      <c r="AA386" s="5">
        <f>IF(HR_Data[[#This Row],[OverTime]]="Yes",1,0)</f>
        <v>0</v>
      </c>
      <c r="AB386" s="5">
        <f>IF(HR_Data[[#This Row],[JobSatisfaction]]&lt;=2,1,0)</f>
        <v>0</v>
      </c>
      <c r="AC386" s="5">
        <f>IF(HR_Data[[#This Row],[WorkLifeBalance]]&lt;=2,1,0)</f>
        <v>0</v>
      </c>
      <c r="AD386" s="5">
        <f>IF(HR_Data[[#This Row],[MonthlyIncome]]&lt;AVERAGE(HR_Data[MonthlyIncome]),1,0)</f>
        <v>0</v>
      </c>
      <c r="AE386">
        <v>3809</v>
      </c>
      <c r="AF386">
        <v>1</v>
      </c>
      <c r="AG386" t="s">
        <v>42</v>
      </c>
      <c r="AH386" t="s">
        <v>43</v>
      </c>
      <c r="AI386">
        <v>13</v>
      </c>
      <c r="AJ386">
        <v>3</v>
      </c>
      <c r="AK386">
        <v>2</v>
      </c>
      <c r="AL386">
        <f>IF(HR_Data[[#This Row],[OverTime]]="Yes",2,0)
+IF(HR_Data[[#This Row],[WorkLifeBalance]]&lt;=2,2,0)
+IF(HR_Data[[#This Row],[MonthlyIncome]]&lt;5000,2,0)
+IF(HR_Data[[#This Row],[JobSatisfaction]]&lt;=2,1,0)
+IF(HR_Data[[#This Row],[EnvironmentSatisfaction]]&lt;=2,1,0)
+IF(HR_Data[[#This Row],[YearsAtCompany]]&lt;2,2,0)</f>
        <v>1</v>
      </c>
      <c r="AM386" t="str">
        <f>IF(HR_Data[[#This Row],[RiskScore2]]&gt;=6,"High",
IF(HR_Data[[#This Row],[RiskScore2]]&gt;=3,"Medium","Low"))</f>
        <v>Low</v>
      </c>
      <c r="AN386">
        <v>80</v>
      </c>
      <c r="AO386">
        <v>2</v>
      </c>
      <c r="AP386">
        <v>10</v>
      </c>
      <c r="AQ386">
        <v>2</v>
      </c>
      <c r="AR386">
        <v>3</v>
      </c>
      <c r="AS386">
        <v>10</v>
      </c>
      <c r="AT386">
        <v>9</v>
      </c>
      <c r="AU386">
        <v>9</v>
      </c>
      <c r="AV386">
        <v>0</v>
      </c>
    </row>
    <row r="387" spans="1:48">
      <c r="A387">
        <v>30</v>
      </c>
      <c r="B387" t="str">
        <f>IF(HR_Data[[#This Row],[Age]]&lt;25,"&lt;25",
IF(HR_Data[[#This Row],[Age]]&lt;35,"25–34",
IF(HR_Data[[#This Row],[Age]]&lt;45,"35–44",
IF(HR_Data[[#This Row],[Age]]&lt;55,"45–54","55+"))))</f>
        <v>25–34</v>
      </c>
      <c r="C387" t="s">
        <v>35</v>
      </c>
      <c r="D387">
        <f>(HR[[#This Row],[OverTimeFlag]]*3+HR[[#This Row],[LowJobSatisFlag]]*5+HR[[#This Row],[LowWLBFlag]]*4+HR[[#This Row],[LowSalaryFlag]]*3+HR[[#This Row],[LowEnviFlag]]*4+HR[[#This Row],[LowProFlag]]*1)</f>
        <v>6</v>
      </c>
      <c r="E387">
        <f>HR_Data[[#This Row],[OvertimeFlag]] + HR_Data[[#This Row],[LowSatisfactionFlag]] + HR_Data[[#This Row],[LowWorkLifeBalanceFlag]]</f>
        <v>1</v>
      </c>
      <c r="F387" t="s">
        <v>44</v>
      </c>
      <c r="G387">
        <v>464</v>
      </c>
      <c r="H387" t="s">
        <v>45</v>
      </c>
      <c r="I387">
        <v>4</v>
      </c>
      <c r="J387" t="str">
        <f>IF(AND(HR_Data[[#This Row],[Attrition]]="Yes",HR_Data[[#This Row],[YearsAtCompany]]&lt;2),"Yes","No")</f>
        <v>Yes</v>
      </c>
      <c r="K387">
        <v>3</v>
      </c>
      <c r="L387" t="s">
        <v>60</v>
      </c>
      <c r="M387">
        <v>1</v>
      </c>
      <c r="N387">
        <v>514</v>
      </c>
      <c r="P387">
        <v>3</v>
      </c>
      <c r="Q387" t="s">
        <v>46</v>
      </c>
      <c r="R387">
        <v>40</v>
      </c>
      <c r="S387">
        <v>3</v>
      </c>
      <c r="T387">
        <v>1</v>
      </c>
      <c r="U387" t="s">
        <v>47</v>
      </c>
      <c r="V387">
        <v>4</v>
      </c>
      <c r="W387" t="s">
        <v>41</v>
      </c>
      <c r="X387">
        <v>2285</v>
      </c>
      <c r="Y387" t="str">
        <f>IF(AND(HR_Data[[#This Row],[OverTime]]="Yes",HR_Data[[#This Row],[JobSatisfaction]]&lt;=2,HR_Data[[#This Row],[MonthlyIncome]]&lt;AVERAGE(HR_Data[MonthlyIncome])),
"High Risk",
IF(OR(HR_Data[[#This Row],[OverTime]]="Yes",HR_Data[[#This Row],[JobSatisfaction]]&lt;=2),
"Medium Risk",
"Low Risk"))</f>
        <v>Medium Risk</v>
      </c>
      <c r="Z387" t="str">
        <f>IF(HR_Data[[#This Row],[MonthlyIncome]]&lt;3000,"Low",IF(HR_Data[[#This Row],[MonthlyIncome]]&lt;7000,"Medium","High"))</f>
        <v>Low</v>
      </c>
      <c r="AA387" s="5">
        <f>IF(HR_Data[[#This Row],[OverTime]]="Yes",1,0)</f>
        <v>1</v>
      </c>
      <c r="AB387" s="5">
        <f>IF(HR_Data[[#This Row],[JobSatisfaction]]&lt;=2,1,0)</f>
        <v>0</v>
      </c>
      <c r="AC387" s="5">
        <f>IF(HR_Data[[#This Row],[WorkLifeBalance]]&lt;=2,1,0)</f>
        <v>0</v>
      </c>
      <c r="AD387" s="5">
        <f>IF(HR_Data[[#This Row],[MonthlyIncome]]&lt;AVERAGE(HR_Data[MonthlyIncome]),1,0)</f>
        <v>1</v>
      </c>
      <c r="AE387">
        <v>3427</v>
      </c>
      <c r="AF387">
        <v>9</v>
      </c>
      <c r="AG387" t="s">
        <v>42</v>
      </c>
      <c r="AH387" t="s">
        <v>35</v>
      </c>
      <c r="AI387">
        <v>23</v>
      </c>
      <c r="AJ387">
        <v>4</v>
      </c>
      <c r="AK387">
        <v>3</v>
      </c>
      <c r="AL387">
        <f>IF(HR_Data[[#This Row],[OverTime]]="Yes",2,0)
+IF(HR_Data[[#This Row],[WorkLifeBalance]]&lt;=2,2,0)
+IF(HR_Data[[#This Row],[MonthlyIncome]]&lt;5000,2,0)
+IF(HR_Data[[#This Row],[JobSatisfaction]]&lt;=2,1,0)
+IF(HR_Data[[#This Row],[EnvironmentSatisfaction]]&lt;=2,1,0)
+IF(HR_Data[[#This Row],[YearsAtCompany]]&lt;2,2,0)</f>
        <v>6</v>
      </c>
      <c r="AM387" t="str">
        <f>IF(HR_Data[[#This Row],[RiskScore2]]&gt;=6,"High",
IF(HR_Data[[#This Row],[RiskScore2]]&gt;=3,"Medium","Low"))</f>
        <v>High</v>
      </c>
      <c r="AN387">
        <v>80</v>
      </c>
      <c r="AO387">
        <v>0</v>
      </c>
      <c r="AP387">
        <v>3</v>
      </c>
      <c r="AQ387">
        <v>4</v>
      </c>
      <c r="AR387">
        <v>3</v>
      </c>
      <c r="AS387">
        <v>1</v>
      </c>
      <c r="AT387">
        <v>0</v>
      </c>
      <c r="AU387">
        <v>0</v>
      </c>
      <c r="AV387">
        <v>0</v>
      </c>
    </row>
    <row r="388" spans="1:48">
      <c r="A388">
        <v>37</v>
      </c>
      <c r="B388" t="str">
        <f>IF(HR_Data[[#This Row],[Age]]&lt;25,"&lt;25",
IF(HR_Data[[#This Row],[Age]]&lt;35,"25–34",
IF(HR_Data[[#This Row],[Age]]&lt;45,"35–44",
IF(HR_Data[[#This Row],[Age]]&lt;55,"45–54","55+"))))</f>
        <v>35–44</v>
      </c>
      <c r="C388" t="s">
        <v>43</v>
      </c>
      <c r="D388">
        <f>(HR[[#This Row],[OverTimeFlag]]*3+HR[[#This Row],[LowJobSatisFlag]]*5+HR[[#This Row],[LowWLBFlag]]*4+HR[[#This Row],[LowSalaryFlag]]*3+HR[[#This Row],[LowEnviFlag]]*4+HR[[#This Row],[LowProFlag]]*1)</f>
        <v>13</v>
      </c>
      <c r="E388">
        <f>HR_Data[[#This Row],[OvertimeFlag]] + HR_Data[[#This Row],[LowSatisfactionFlag]] + HR_Data[[#This Row],[LowWorkLifeBalanceFlag]]</f>
        <v>2</v>
      </c>
      <c r="F388" t="s">
        <v>36</v>
      </c>
      <c r="G388">
        <v>1107</v>
      </c>
      <c r="H388" t="s">
        <v>45</v>
      </c>
      <c r="I388">
        <v>14</v>
      </c>
      <c r="J388" t="str">
        <f>IF(AND(HR_Data[[#This Row],[Attrition]]="Yes",HR_Data[[#This Row],[YearsAtCompany]]&lt;2),"Yes","No")</f>
        <v>No</v>
      </c>
      <c r="K388">
        <v>3</v>
      </c>
      <c r="L388" t="s">
        <v>38</v>
      </c>
      <c r="M388">
        <v>1</v>
      </c>
      <c r="N388">
        <v>515</v>
      </c>
      <c r="P388">
        <v>4</v>
      </c>
      <c r="Q388" t="s">
        <v>39</v>
      </c>
      <c r="R388">
        <v>95</v>
      </c>
      <c r="S388">
        <v>3</v>
      </c>
      <c r="T388">
        <v>1</v>
      </c>
      <c r="U388" t="s">
        <v>50</v>
      </c>
      <c r="V388">
        <v>1</v>
      </c>
      <c r="W388" t="s">
        <v>52</v>
      </c>
      <c r="X388">
        <v>3034</v>
      </c>
      <c r="Y388" t="str">
        <f>IF(AND(HR_Data[[#This Row],[OverTime]]="Yes",HR_Data[[#This Row],[JobSatisfaction]]&lt;=2,HR_Data[[#This Row],[MonthlyIncome]]&lt;AVERAGE(HR_Data[MonthlyIncome])),
"High Risk",
IF(OR(HR_Data[[#This Row],[OverTime]]="Yes",HR_Data[[#This Row],[JobSatisfaction]]&lt;=2),
"Medium Risk",
"Low Risk"))</f>
        <v>Medium Risk</v>
      </c>
      <c r="Z388" t="str">
        <f>IF(HR_Data[[#This Row],[MonthlyIncome]]&lt;3000,"Low",IF(HR_Data[[#This Row],[MonthlyIncome]]&lt;7000,"Medium","High"))</f>
        <v>Medium</v>
      </c>
      <c r="AA388" s="5">
        <f>IF(HR_Data[[#This Row],[OverTime]]="Yes",1,0)</f>
        <v>0</v>
      </c>
      <c r="AB388" s="5">
        <f>IF(HR_Data[[#This Row],[JobSatisfaction]]&lt;=2,1,0)</f>
        <v>1</v>
      </c>
      <c r="AC388" s="5">
        <f>IF(HR_Data[[#This Row],[WorkLifeBalance]]&lt;=2,1,0)</f>
        <v>1</v>
      </c>
      <c r="AD388" s="5">
        <f>IF(HR_Data[[#This Row],[MonthlyIncome]]&lt;AVERAGE(HR_Data[MonthlyIncome]),1,0)</f>
        <v>1</v>
      </c>
      <c r="AE388">
        <v>26914</v>
      </c>
      <c r="AF388">
        <v>1</v>
      </c>
      <c r="AG388" t="s">
        <v>42</v>
      </c>
      <c r="AH388" t="s">
        <v>43</v>
      </c>
      <c r="AI388">
        <v>12</v>
      </c>
      <c r="AJ388">
        <v>3</v>
      </c>
      <c r="AK388">
        <v>3</v>
      </c>
      <c r="AL388">
        <f>IF(HR_Data[[#This Row],[OverTime]]="Yes",2,0)
+IF(HR_Data[[#This Row],[WorkLifeBalance]]&lt;=2,2,0)
+IF(HR_Data[[#This Row],[MonthlyIncome]]&lt;5000,2,0)
+IF(HR_Data[[#This Row],[JobSatisfaction]]&lt;=2,1,0)
+IF(HR_Data[[#This Row],[EnvironmentSatisfaction]]&lt;=2,1,0)
+IF(HR_Data[[#This Row],[YearsAtCompany]]&lt;2,2,0)</f>
        <v>5</v>
      </c>
      <c r="AM388" t="str">
        <f>IF(HR_Data[[#This Row],[RiskScore2]]&gt;=6,"High",
IF(HR_Data[[#This Row],[RiskScore2]]&gt;=3,"Medium","Low"))</f>
        <v>Medium</v>
      </c>
      <c r="AN388">
        <v>80</v>
      </c>
      <c r="AO388">
        <v>1</v>
      </c>
      <c r="AP388">
        <v>18</v>
      </c>
      <c r="AQ388">
        <v>2</v>
      </c>
      <c r="AR388">
        <v>2</v>
      </c>
      <c r="AS388">
        <v>18</v>
      </c>
      <c r="AT388">
        <v>7</v>
      </c>
      <c r="AU388">
        <v>12</v>
      </c>
      <c r="AV388">
        <v>17</v>
      </c>
    </row>
    <row r="389" spans="1:48">
      <c r="A389">
        <v>40</v>
      </c>
      <c r="B389" t="str">
        <f>IF(HR_Data[[#This Row],[Age]]&lt;25,"&lt;25",
IF(HR_Data[[#This Row],[Age]]&lt;35,"25–34",
IF(HR_Data[[#This Row],[Age]]&lt;45,"35–44",
IF(HR_Data[[#This Row],[Age]]&lt;55,"45–54","55+"))))</f>
        <v>35–44</v>
      </c>
      <c r="C389" t="s">
        <v>43</v>
      </c>
      <c r="D389">
        <f>(HR[[#This Row],[OverTimeFlag]]*3+HR[[#This Row],[LowJobSatisFlag]]*5+HR[[#This Row],[LowWLBFlag]]*4+HR[[#This Row],[LowSalaryFlag]]*3+HR[[#This Row],[LowEnviFlag]]*4+HR[[#This Row],[LowProFlag]]*1)</f>
        <v>8</v>
      </c>
      <c r="E389">
        <f>HR_Data[[#This Row],[OvertimeFlag]] + HR_Data[[#This Row],[LowSatisfactionFlag]] + HR_Data[[#This Row],[LowWorkLifeBalanceFlag]]</f>
        <v>1</v>
      </c>
      <c r="F389" t="s">
        <v>36</v>
      </c>
      <c r="G389">
        <v>759</v>
      </c>
      <c r="H389" t="s">
        <v>37</v>
      </c>
      <c r="I389">
        <v>2</v>
      </c>
      <c r="J389" t="str">
        <f>IF(AND(HR_Data[[#This Row],[Attrition]]="Yes",HR_Data[[#This Row],[YearsAtCompany]]&lt;2),"Yes","No")</f>
        <v>No</v>
      </c>
      <c r="K389">
        <v>2</v>
      </c>
      <c r="L389" t="s">
        <v>59</v>
      </c>
      <c r="M389">
        <v>1</v>
      </c>
      <c r="N389">
        <v>516</v>
      </c>
      <c r="P389">
        <v>4</v>
      </c>
      <c r="Q389" t="s">
        <v>39</v>
      </c>
      <c r="R389">
        <v>46</v>
      </c>
      <c r="S389">
        <v>3</v>
      </c>
      <c r="T389">
        <v>2</v>
      </c>
      <c r="U389" t="s">
        <v>40</v>
      </c>
      <c r="V389">
        <v>2</v>
      </c>
      <c r="W389" t="s">
        <v>52</v>
      </c>
      <c r="X389">
        <v>5715</v>
      </c>
      <c r="Y389" t="str">
        <f>IF(AND(HR_Data[[#This Row],[OverTime]]="Yes",HR_Data[[#This Row],[JobSatisfaction]]&lt;=2,HR_Data[[#This Row],[MonthlyIncome]]&lt;AVERAGE(HR_Data[MonthlyIncome])),
"High Risk",
IF(OR(HR_Data[[#This Row],[OverTime]]="Yes",HR_Data[[#This Row],[JobSatisfaction]]&lt;=2),
"Medium Risk",
"Low Risk"))</f>
        <v>Medium Risk</v>
      </c>
      <c r="Z389" t="str">
        <f>IF(HR_Data[[#This Row],[MonthlyIncome]]&lt;3000,"Low",IF(HR_Data[[#This Row],[MonthlyIncome]]&lt;7000,"Medium","High"))</f>
        <v>Medium</v>
      </c>
      <c r="AA389" s="5">
        <f>IF(HR_Data[[#This Row],[OverTime]]="Yes",1,0)</f>
        <v>0</v>
      </c>
      <c r="AB389" s="5">
        <f>IF(HR_Data[[#This Row],[JobSatisfaction]]&lt;=2,1,0)</f>
        <v>1</v>
      </c>
      <c r="AC389" s="5">
        <f>IF(HR_Data[[#This Row],[WorkLifeBalance]]&lt;=2,1,0)</f>
        <v>0</v>
      </c>
      <c r="AD389" s="5">
        <f>IF(HR_Data[[#This Row],[MonthlyIncome]]&lt;AVERAGE(HR_Data[MonthlyIncome]),1,0)</f>
        <v>1</v>
      </c>
      <c r="AE389">
        <v>22553</v>
      </c>
      <c r="AF389">
        <v>7</v>
      </c>
      <c r="AG389" t="s">
        <v>42</v>
      </c>
      <c r="AH389" t="s">
        <v>43</v>
      </c>
      <c r="AI389">
        <v>12</v>
      </c>
      <c r="AJ389">
        <v>3</v>
      </c>
      <c r="AK389">
        <v>3</v>
      </c>
      <c r="AL389">
        <f>IF(HR_Data[[#This Row],[OverTime]]="Yes",2,0)
+IF(HR_Data[[#This Row],[WorkLifeBalance]]&lt;=2,2,0)
+IF(HR_Data[[#This Row],[MonthlyIncome]]&lt;5000,2,0)
+IF(HR_Data[[#This Row],[JobSatisfaction]]&lt;=2,1,0)
+IF(HR_Data[[#This Row],[EnvironmentSatisfaction]]&lt;=2,1,0)
+IF(HR_Data[[#This Row],[YearsAtCompany]]&lt;2,2,0)</f>
        <v>1</v>
      </c>
      <c r="AM389" t="str">
        <f>IF(HR_Data[[#This Row],[RiskScore2]]&gt;=6,"High",
IF(HR_Data[[#This Row],[RiskScore2]]&gt;=3,"Medium","Low"))</f>
        <v>Low</v>
      </c>
      <c r="AN389">
        <v>80</v>
      </c>
      <c r="AO389">
        <v>2</v>
      </c>
      <c r="AP389">
        <v>8</v>
      </c>
      <c r="AQ389">
        <v>5</v>
      </c>
      <c r="AR389">
        <v>3</v>
      </c>
      <c r="AS389">
        <v>5</v>
      </c>
      <c r="AT389">
        <v>4</v>
      </c>
      <c r="AU389">
        <v>1</v>
      </c>
      <c r="AV389">
        <v>3</v>
      </c>
    </row>
    <row r="390" spans="1:48">
      <c r="A390">
        <v>42</v>
      </c>
      <c r="B390" t="str">
        <f>IF(HR_Data[[#This Row],[Age]]&lt;25,"&lt;25",
IF(HR_Data[[#This Row],[Age]]&lt;35,"25–34",
IF(HR_Data[[#This Row],[Age]]&lt;45,"35–44",
IF(HR_Data[[#This Row],[Age]]&lt;55,"45–54","55+"))))</f>
        <v>35–44</v>
      </c>
      <c r="C390" t="s">
        <v>43</v>
      </c>
      <c r="D390">
        <f>(HR[[#This Row],[OverTimeFlag]]*3+HR[[#This Row],[LowJobSatisFlag]]*5+HR[[#This Row],[LowWLBFlag]]*4+HR[[#This Row],[LowSalaryFlag]]*3+HR[[#This Row],[LowEnviFlag]]*4+HR[[#This Row],[LowProFlag]]*1)</f>
        <v>12</v>
      </c>
      <c r="E390">
        <f>HR_Data[[#This Row],[OvertimeFlag]] + HR_Data[[#This Row],[LowSatisfactionFlag]] + HR_Data[[#This Row],[LowWorkLifeBalanceFlag]]</f>
        <v>1</v>
      </c>
      <c r="F390" t="s">
        <v>36</v>
      </c>
      <c r="G390">
        <v>201</v>
      </c>
      <c r="H390" t="s">
        <v>45</v>
      </c>
      <c r="I390">
        <v>1</v>
      </c>
      <c r="J390" t="str">
        <f>IF(AND(HR_Data[[#This Row],[Attrition]]="Yes",HR_Data[[#This Row],[YearsAtCompany]]&lt;2),"Yes","No")</f>
        <v>No</v>
      </c>
      <c r="K390">
        <v>4</v>
      </c>
      <c r="L390" t="s">
        <v>38</v>
      </c>
      <c r="M390">
        <v>1</v>
      </c>
      <c r="N390">
        <v>517</v>
      </c>
      <c r="P390">
        <v>2</v>
      </c>
      <c r="Q390" t="s">
        <v>39</v>
      </c>
      <c r="R390">
        <v>95</v>
      </c>
      <c r="S390">
        <v>3</v>
      </c>
      <c r="T390">
        <v>1</v>
      </c>
      <c r="U390" t="s">
        <v>50</v>
      </c>
      <c r="V390">
        <v>1</v>
      </c>
      <c r="W390" t="s">
        <v>52</v>
      </c>
      <c r="X390">
        <v>2576</v>
      </c>
      <c r="Y390" t="str">
        <f>IF(AND(HR_Data[[#This Row],[OverTime]]="Yes",HR_Data[[#This Row],[JobSatisfaction]]&lt;=2,HR_Data[[#This Row],[MonthlyIncome]]&lt;AVERAGE(HR_Data[MonthlyIncome])),
"High Risk",
IF(OR(HR_Data[[#This Row],[OverTime]]="Yes",HR_Data[[#This Row],[JobSatisfaction]]&lt;=2),
"Medium Risk",
"Low Risk"))</f>
        <v>Medium Risk</v>
      </c>
      <c r="Z390" t="str">
        <f>IF(HR_Data[[#This Row],[MonthlyIncome]]&lt;3000,"Low",IF(HR_Data[[#This Row],[MonthlyIncome]]&lt;7000,"Medium","High"))</f>
        <v>Low</v>
      </c>
      <c r="AA390" s="5">
        <f>IF(HR_Data[[#This Row],[OverTime]]="Yes",1,0)</f>
        <v>0</v>
      </c>
      <c r="AB390" s="5">
        <f>IF(HR_Data[[#This Row],[JobSatisfaction]]&lt;=2,1,0)</f>
        <v>1</v>
      </c>
      <c r="AC390" s="5">
        <f>IF(HR_Data[[#This Row],[WorkLifeBalance]]&lt;=2,1,0)</f>
        <v>0</v>
      </c>
      <c r="AD390" s="5">
        <f>IF(HR_Data[[#This Row],[MonthlyIncome]]&lt;AVERAGE(HR_Data[MonthlyIncome]),1,0)</f>
        <v>1</v>
      </c>
      <c r="AE390">
        <v>20490</v>
      </c>
      <c r="AF390">
        <v>3</v>
      </c>
      <c r="AG390" t="s">
        <v>42</v>
      </c>
      <c r="AH390" t="s">
        <v>43</v>
      </c>
      <c r="AI390">
        <v>16</v>
      </c>
      <c r="AJ390">
        <v>3</v>
      </c>
      <c r="AK390">
        <v>2</v>
      </c>
      <c r="AL390">
        <f>IF(HR_Data[[#This Row],[OverTime]]="Yes",2,0)
+IF(HR_Data[[#This Row],[WorkLifeBalance]]&lt;=2,2,0)
+IF(HR_Data[[#This Row],[MonthlyIncome]]&lt;5000,2,0)
+IF(HR_Data[[#This Row],[JobSatisfaction]]&lt;=2,1,0)
+IF(HR_Data[[#This Row],[EnvironmentSatisfaction]]&lt;=2,1,0)
+IF(HR_Data[[#This Row],[YearsAtCompany]]&lt;2,2,0)</f>
        <v>4</v>
      </c>
      <c r="AM390" t="str">
        <f>IF(HR_Data[[#This Row],[RiskScore2]]&gt;=6,"High",
IF(HR_Data[[#This Row],[RiskScore2]]&gt;=3,"Medium","Low"))</f>
        <v>Medium</v>
      </c>
      <c r="AN390">
        <v>80</v>
      </c>
      <c r="AO390">
        <v>1</v>
      </c>
      <c r="AP390">
        <v>8</v>
      </c>
      <c r="AQ390">
        <v>5</v>
      </c>
      <c r="AR390">
        <v>3</v>
      </c>
      <c r="AS390">
        <v>5</v>
      </c>
      <c r="AT390">
        <v>2</v>
      </c>
      <c r="AU390">
        <v>1</v>
      </c>
      <c r="AV390">
        <v>2</v>
      </c>
    </row>
    <row r="391" spans="1:48">
      <c r="A391">
        <v>37</v>
      </c>
      <c r="B391" t="str">
        <f>IF(HR_Data[[#This Row],[Age]]&lt;25,"&lt;25",
IF(HR_Data[[#This Row],[Age]]&lt;35,"25–34",
IF(HR_Data[[#This Row],[Age]]&lt;45,"35–44",
IF(HR_Data[[#This Row],[Age]]&lt;55,"45–54","55+"))))</f>
        <v>35–44</v>
      </c>
      <c r="C391" t="s">
        <v>43</v>
      </c>
      <c r="D391">
        <f>(HR[[#This Row],[OverTimeFlag]]*3+HR[[#This Row],[LowJobSatisFlag]]*5+HR[[#This Row],[LowWLBFlag]]*4+HR[[#This Row],[LowSalaryFlag]]*3+HR[[#This Row],[LowEnviFlag]]*4+HR[[#This Row],[LowProFlag]]*1)</f>
        <v>15</v>
      </c>
      <c r="E391">
        <f>HR_Data[[#This Row],[OvertimeFlag]] + HR_Data[[#This Row],[LowSatisfactionFlag]] + HR_Data[[#This Row],[LowWorkLifeBalanceFlag]]</f>
        <v>3</v>
      </c>
      <c r="F391" t="s">
        <v>36</v>
      </c>
      <c r="G391">
        <v>1305</v>
      </c>
      <c r="H391" t="s">
        <v>45</v>
      </c>
      <c r="I391">
        <v>10</v>
      </c>
      <c r="J391" t="str">
        <f>IF(AND(HR_Data[[#This Row],[Attrition]]="Yes",HR_Data[[#This Row],[YearsAtCompany]]&lt;2),"Yes","No")</f>
        <v>No</v>
      </c>
      <c r="K391">
        <v>4</v>
      </c>
      <c r="L391" t="s">
        <v>38</v>
      </c>
      <c r="M391">
        <v>1</v>
      </c>
      <c r="N391">
        <v>518</v>
      </c>
      <c r="P391">
        <v>3</v>
      </c>
      <c r="Q391" t="s">
        <v>46</v>
      </c>
      <c r="R391">
        <v>49</v>
      </c>
      <c r="S391">
        <v>3</v>
      </c>
      <c r="T391">
        <v>2</v>
      </c>
      <c r="U391" t="s">
        <v>53</v>
      </c>
      <c r="V391">
        <v>2</v>
      </c>
      <c r="W391" t="s">
        <v>41</v>
      </c>
      <c r="X391">
        <v>4197</v>
      </c>
      <c r="Y391" t="str">
        <f>IF(AND(HR_Data[[#This Row],[OverTime]]="Yes",HR_Data[[#This Row],[JobSatisfaction]]&lt;=2,HR_Data[[#This Row],[MonthlyIncome]]&lt;AVERAGE(HR_Data[MonthlyIncome])),
"High Risk",
IF(OR(HR_Data[[#This Row],[OverTime]]="Yes",HR_Data[[#This Row],[JobSatisfaction]]&lt;=2),
"Medium Risk",
"Low Risk"))</f>
        <v>High Risk</v>
      </c>
      <c r="Z391" t="str">
        <f>IF(HR_Data[[#This Row],[MonthlyIncome]]&lt;3000,"Low",IF(HR_Data[[#This Row],[MonthlyIncome]]&lt;7000,"Medium","High"))</f>
        <v>Medium</v>
      </c>
      <c r="AA391" s="5">
        <f>IF(HR_Data[[#This Row],[OverTime]]="Yes",1,0)</f>
        <v>1</v>
      </c>
      <c r="AB391" s="5">
        <f>IF(HR_Data[[#This Row],[JobSatisfaction]]&lt;=2,1,0)</f>
        <v>1</v>
      </c>
      <c r="AC391" s="5">
        <f>IF(HR_Data[[#This Row],[WorkLifeBalance]]&lt;=2,1,0)</f>
        <v>1</v>
      </c>
      <c r="AD391" s="5">
        <f>IF(HR_Data[[#This Row],[MonthlyIncome]]&lt;AVERAGE(HR_Data[MonthlyIncome]),1,0)</f>
        <v>1</v>
      </c>
      <c r="AE391">
        <v>21123</v>
      </c>
      <c r="AF391">
        <v>2</v>
      </c>
      <c r="AG391" t="s">
        <v>42</v>
      </c>
      <c r="AH391" t="s">
        <v>35</v>
      </c>
      <c r="AI391">
        <v>12</v>
      </c>
      <c r="AJ391">
        <v>3</v>
      </c>
      <c r="AK391">
        <v>4</v>
      </c>
      <c r="AL391">
        <f>IF(HR_Data[[#This Row],[OverTime]]="Yes",2,0)
+IF(HR_Data[[#This Row],[WorkLifeBalance]]&lt;=2,2,0)
+IF(HR_Data[[#This Row],[MonthlyIncome]]&lt;5000,2,0)
+IF(HR_Data[[#This Row],[JobSatisfaction]]&lt;=2,1,0)
+IF(HR_Data[[#This Row],[EnvironmentSatisfaction]]&lt;=2,1,0)
+IF(HR_Data[[#This Row],[YearsAtCompany]]&lt;2,2,0)</f>
        <v>9</v>
      </c>
      <c r="AM391" t="str">
        <f>IF(HR_Data[[#This Row],[RiskScore2]]&gt;=6,"High",
IF(HR_Data[[#This Row],[RiskScore2]]&gt;=3,"Medium","Low"))</f>
        <v>High</v>
      </c>
      <c r="AN391">
        <v>80</v>
      </c>
      <c r="AO391">
        <v>0</v>
      </c>
      <c r="AP391">
        <v>18</v>
      </c>
      <c r="AQ391">
        <v>2</v>
      </c>
      <c r="AR391">
        <v>2</v>
      </c>
      <c r="AS391">
        <v>1</v>
      </c>
      <c r="AT391">
        <v>0</v>
      </c>
      <c r="AU391">
        <v>0</v>
      </c>
      <c r="AV391">
        <v>1</v>
      </c>
    </row>
    <row r="392" spans="1:48">
      <c r="A392">
        <v>43</v>
      </c>
      <c r="B392" t="str">
        <f>IF(HR_Data[[#This Row],[Age]]&lt;25,"&lt;25",
IF(HR_Data[[#This Row],[Age]]&lt;35,"25–34",
IF(HR_Data[[#This Row],[Age]]&lt;45,"35–44",
IF(HR_Data[[#This Row],[Age]]&lt;55,"45–54","55+"))))</f>
        <v>35–44</v>
      </c>
      <c r="C392" t="s">
        <v>43</v>
      </c>
      <c r="D392">
        <f>(HR[[#This Row],[OverTimeFlag]]*3+HR[[#This Row],[LowJobSatisFlag]]*5+HR[[#This Row],[LowWLBFlag]]*4+HR[[#This Row],[LowSalaryFlag]]*3+HR[[#This Row],[LowEnviFlag]]*4+HR[[#This Row],[LowProFlag]]*1)</f>
        <v>9</v>
      </c>
      <c r="E392">
        <f>HR_Data[[#This Row],[OvertimeFlag]] + HR_Data[[#This Row],[LowSatisfactionFlag]] + HR_Data[[#This Row],[LowWorkLifeBalanceFlag]]</f>
        <v>1</v>
      </c>
      <c r="F392" t="s">
        <v>36</v>
      </c>
      <c r="G392">
        <v>982</v>
      </c>
      <c r="H392" t="s">
        <v>45</v>
      </c>
      <c r="I392">
        <v>12</v>
      </c>
      <c r="J392" t="str">
        <f>IF(AND(HR_Data[[#This Row],[Attrition]]="Yes",HR_Data[[#This Row],[YearsAtCompany]]&lt;2),"Yes","No")</f>
        <v>No</v>
      </c>
      <c r="K392">
        <v>3</v>
      </c>
      <c r="L392" t="s">
        <v>38</v>
      </c>
      <c r="M392">
        <v>1</v>
      </c>
      <c r="N392">
        <v>520</v>
      </c>
      <c r="P392">
        <v>1</v>
      </c>
      <c r="Q392" t="s">
        <v>46</v>
      </c>
      <c r="R392">
        <v>59</v>
      </c>
      <c r="S392">
        <v>2</v>
      </c>
      <c r="T392">
        <v>4</v>
      </c>
      <c r="U392" t="s">
        <v>58</v>
      </c>
      <c r="V392">
        <v>2</v>
      </c>
      <c r="W392" t="s">
        <v>52</v>
      </c>
      <c r="X392">
        <v>14336</v>
      </c>
      <c r="Y392" t="str">
        <f>IF(AND(HR_Data[[#This Row],[OverTime]]="Yes",HR_Data[[#This Row],[JobSatisfaction]]&lt;=2,HR_Data[[#This Row],[MonthlyIncome]]&lt;AVERAGE(HR_Data[MonthlyIncome])),
"High Risk",
IF(OR(HR_Data[[#This Row],[OverTime]]="Yes",HR_Data[[#This Row],[JobSatisfaction]]&lt;=2),
"Medium Risk",
"Low Risk"))</f>
        <v>Medium Risk</v>
      </c>
      <c r="Z392" t="str">
        <f>IF(HR_Data[[#This Row],[MonthlyIncome]]&lt;3000,"Low",IF(HR_Data[[#This Row],[MonthlyIncome]]&lt;7000,"Medium","High"))</f>
        <v>High</v>
      </c>
      <c r="AA392" s="5">
        <f>IF(HR_Data[[#This Row],[OverTime]]="Yes",1,0)</f>
        <v>0</v>
      </c>
      <c r="AB392" s="5">
        <f>IF(HR_Data[[#This Row],[JobSatisfaction]]&lt;=2,1,0)</f>
        <v>1</v>
      </c>
      <c r="AC392" s="5">
        <f>IF(HR_Data[[#This Row],[WorkLifeBalance]]&lt;=2,1,0)</f>
        <v>0</v>
      </c>
      <c r="AD392" s="5">
        <f>IF(HR_Data[[#This Row],[MonthlyIncome]]&lt;AVERAGE(HR_Data[MonthlyIncome]),1,0)</f>
        <v>0</v>
      </c>
      <c r="AE392">
        <v>4345</v>
      </c>
      <c r="AF392">
        <v>1</v>
      </c>
      <c r="AG392" t="s">
        <v>42</v>
      </c>
      <c r="AH392" t="s">
        <v>43</v>
      </c>
      <c r="AI392">
        <v>11</v>
      </c>
      <c r="AJ392">
        <v>3</v>
      </c>
      <c r="AK392">
        <v>3</v>
      </c>
      <c r="AL392">
        <f>IF(HR_Data[[#This Row],[OverTime]]="Yes",2,0)
+IF(HR_Data[[#This Row],[WorkLifeBalance]]&lt;=2,2,0)
+IF(HR_Data[[#This Row],[MonthlyIncome]]&lt;5000,2,0)
+IF(HR_Data[[#This Row],[JobSatisfaction]]&lt;=2,1,0)
+IF(HR_Data[[#This Row],[EnvironmentSatisfaction]]&lt;=2,1,0)
+IF(HR_Data[[#This Row],[YearsAtCompany]]&lt;2,2,0)</f>
        <v>2</v>
      </c>
      <c r="AM392" t="str">
        <f>IF(HR_Data[[#This Row],[RiskScore2]]&gt;=6,"High",
IF(HR_Data[[#This Row],[RiskScore2]]&gt;=3,"Medium","Low"))</f>
        <v>Low</v>
      </c>
      <c r="AN392">
        <v>80</v>
      </c>
      <c r="AO392">
        <v>1</v>
      </c>
      <c r="AP392">
        <v>25</v>
      </c>
      <c r="AQ392">
        <v>3</v>
      </c>
      <c r="AR392">
        <v>3</v>
      </c>
      <c r="AS392">
        <v>25</v>
      </c>
      <c r="AT392">
        <v>10</v>
      </c>
      <c r="AU392">
        <v>3</v>
      </c>
      <c r="AV392">
        <v>9</v>
      </c>
    </row>
    <row r="393" spans="1:48">
      <c r="A393">
        <v>40</v>
      </c>
      <c r="B393" t="str">
        <f>IF(HR_Data[[#This Row],[Age]]&lt;25,"&lt;25",
IF(HR_Data[[#This Row],[Age]]&lt;35,"25–34",
IF(HR_Data[[#This Row],[Age]]&lt;45,"35–44",
IF(HR_Data[[#This Row],[Age]]&lt;55,"45–54","55+"))))</f>
        <v>35–44</v>
      </c>
      <c r="C393" t="s">
        <v>43</v>
      </c>
      <c r="D393">
        <f>(HR[[#This Row],[OverTimeFlag]]*3+HR[[#This Row],[LowJobSatisFlag]]*5+HR[[#This Row],[LowWLBFlag]]*4+HR[[#This Row],[LowSalaryFlag]]*3+HR[[#This Row],[LowEnviFlag]]*4+HR[[#This Row],[LowProFlag]]*1)</f>
        <v>7</v>
      </c>
      <c r="E393">
        <f>HR_Data[[#This Row],[OvertimeFlag]] + HR_Data[[#This Row],[LowSatisfactionFlag]] + HR_Data[[#This Row],[LowWorkLifeBalanceFlag]]</f>
        <v>0</v>
      </c>
      <c r="F393" t="s">
        <v>36</v>
      </c>
      <c r="G393">
        <v>555</v>
      </c>
      <c r="H393" t="s">
        <v>45</v>
      </c>
      <c r="I393">
        <v>2</v>
      </c>
      <c r="J393" t="str">
        <f>IF(AND(HR_Data[[#This Row],[Attrition]]="Yes",HR_Data[[#This Row],[YearsAtCompany]]&lt;2),"Yes","No")</f>
        <v>No</v>
      </c>
      <c r="K393">
        <v>3</v>
      </c>
      <c r="L393" t="s">
        <v>51</v>
      </c>
      <c r="M393">
        <v>1</v>
      </c>
      <c r="N393">
        <v>521</v>
      </c>
      <c r="P393">
        <v>2</v>
      </c>
      <c r="Q393" t="s">
        <v>39</v>
      </c>
      <c r="R393">
        <v>78</v>
      </c>
      <c r="S393">
        <v>2</v>
      </c>
      <c r="T393">
        <v>2</v>
      </c>
      <c r="U393" t="s">
        <v>50</v>
      </c>
      <c r="V393">
        <v>3</v>
      </c>
      <c r="W393" t="s">
        <v>48</v>
      </c>
      <c r="X393">
        <v>3448</v>
      </c>
      <c r="Y393" t="str">
        <f>IF(AND(HR_Data[[#This Row],[OverTime]]="Yes",HR_Data[[#This Row],[JobSatisfaction]]&lt;=2,HR_Data[[#This Row],[MonthlyIncome]]&lt;AVERAGE(HR_Data[MonthlyIncome])),
"High Risk",
IF(OR(HR_Data[[#This Row],[OverTime]]="Yes",HR_Data[[#This Row],[JobSatisfaction]]&lt;=2),
"Medium Risk",
"Low Risk"))</f>
        <v>Low Risk</v>
      </c>
      <c r="Z393" t="str">
        <f>IF(HR_Data[[#This Row],[MonthlyIncome]]&lt;3000,"Low",IF(HR_Data[[#This Row],[MonthlyIncome]]&lt;7000,"Medium","High"))</f>
        <v>Medium</v>
      </c>
      <c r="AA393" s="5">
        <f>IF(HR_Data[[#This Row],[OverTime]]="Yes",1,0)</f>
        <v>0</v>
      </c>
      <c r="AB393" s="5">
        <f>IF(HR_Data[[#This Row],[JobSatisfaction]]&lt;=2,1,0)</f>
        <v>0</v>
      </c>
      <c r="AC393" s="5">
        <f>IF(HR_Data[[#This Row],[WorkLifeBalance]]&lt;=2,1,0)</f>
        <v>0</v>
      </c>
      <c r="AD393" s="5">
        <f>IF(HR_Data[[#This Row],[MonthlyIncome]]&lt;AVERAGE(HR_Data[MonthlyIncome]),1,0)</f>
        <v>1</v>
      </c>
      <c r="AE393">
        <v>13436</v>
      </c>
      <c r="AF393">
        <v>6</v>
      </c>
      <c r="AG393" t="s">
        <v>42</v>
      </c>
      <c r="AH393" t="s">
        <v>43</v>
      </c>
      <c r="AI393">
        <v>22</v>
      </c>
      <c r="AJ393">
        <v>4</v>
      </c>
      <c r="AK393">
        <v>2</v>
      </c>
      <c r="AL393">
        <f>IF(HR_Data[[#This Row],[OverTime]]="Yes",2,0)
+IF(HR_Data[[#This Row],[WorkLifeBalance]]&lt;=2,2,0)
+IF(HR_Data[[#This Row],[MonthlyIncome]]&lt;5000,2,0)
+IF(HR_Data[[#This Row],[JobSatisfaction]]&lt;=2,1,0)
+IF(HR_Data[[#This Row],[EnvironmentSatisfaction]]&lt;=2,1,0)
+IF(HR_Data[[#This Row],[YearsAtCompany]]&lt;2,2,0)</f>
        <v>5</v>
      </c>
      <c r="AM393" t="str">
        <f>IF(HR_Data[[#This Row],[RiskScore2]]&gt;=6,"High",
IF(HR_Data[[#This Row],[RiskScore2]]&gt;=3,"Medium","Low"))</f>
        <v>Medium</v>
      </c>
      <c r="AN393">
        <v>80</v>
      </c>
      <c r="AO393">
        <v>1</v>
      </c>
      <c r="AP393">
        <v>20</v>
      </c>
      <c r="AQ393">
        <v>3</v>
      </c>
      <c r="AR393">
        <v>3</v>
      </c>
      <c r="AS393">
        <v>1</v>
      </c>
      <c r="AT393">
        <v>0</v>
      </c>
      <c r="AU393">
        <v>0</v>
      </c>
      <c r="AV393">
        <v>0</v>
      </c>
    </row>
    <row r="394" spans="1:48">
      <c r="A394">
        <v>54</v>
      </c>
      <c r="B394" t="str">
        <f>IF(HR_Data[[#This Row],[Age]]&lt;25,"&lt;25",
IF(HR_Data[[#This Row],[Age]]&lt;35,"25–34",
IF(HR_Data[[#This Row],[Age]]&lt;45,"35–44",
IF(HR_Data[[#This Row],[Age]]&lt;55,"45–54","55+"))))</f>
        <v>45–54</v>
      </c>
      <c r="C394" t="s">
        <v>43</v>
      </c>
      <c r="D394">
        <f>(HR[[#This Row],[OverTimeFlag]]*3+HR[[#This Row],[LowJobSatisFlag]]*5+HR[[#This Row],[LowWLBFlag]]*4+HR[[#This Row],[LowSalaryFlag]]*3+HR[[#This Row],[LowEnviFlag]]*4+HR[[#This Row],[LowProFlag]]*1)</f>
        <v>13</v>
      </c>
      <c r="E394">
        <f>HR_Data[[#This Row],[OvertimeFlag]] + HR_Data[[#This Row],[LowSatisfactionFlag]] + HR_Data[[#This Row],[LowWorkLifeBalanceFlag]]</f>
        <v>2</v>
      </c>
      <c r="F394" t="s">
        <v>36</v>
      </c>
      <c r="G394">
        <v>821</v>
      </c>
      <c r="H394" t="s">
        <v>45</v>
      </c>
      <c r="I394">
        <v>5</v>
      </c>
      <c r="J394" t="str">
        <f>IF(AND(HR_Data[[#This Row],[Attrition]]="Yes",HR_Data[[#This Row],[YearsAtCompany]]&lt;2),"Yes","No")</f>
        <v>No</v>
      </c>
      <c r="K394">
        <v>2</v>
      </c>
      <c r="L394" t="s">
        <v>51</v>
      </c>
      <c r="M394">
        <v>1</v>
      </c>
      <c r="N394">
        <v>522</v>
      </c>
      <c r="P394">
        <v>1</v>
      </c>
      <c r="Q394" t="s">
        <v>46</v>
      </c>
      <c r="R394">
        <v>86</v>
      </c>
      <c r="S394">
        <v>3</v>
      </c>
      <c r="T394">
        <v>5</v>
      </c>
      <c r="U394" t="s">
        <v>58</v>
      </c>
      <c r="V394">
        <v>1</v>
      </c>
      <c r="W394" t="s">
        <v>48</v>
      </c>
      <c r="X394">
        <v>19406</v>
      </c>
      <c r="Y394" t="str">
        <f>IF(AND(HR_Data[[#This Row],[OverTime]]="Yes",HR_Data[[#This Row],[JobSatisfaction]]&lt;=2,HR_Data[[#This Row],[MonthlyIncome]]&lt;AVERAGE(HR_Data[MonthlyIncome])),
"High Risk",
IF(OR(HR_Data[[#This Row],[OverTime]]="Yes",HR_Data[[#This Row],[JobSatisfaction]]&lt;=2),
"Medium Risk",
"Low Risk"))</f>
        <v>Medium Risk</v>
      </c>
      <c r="Z394" t="str">
        <f>IF(HR_Data[[#This Row],[MonthlyIncome]]&lt;3000,"Low",IF(HR_Data[[#This Row],[MonthlyIncome]]&lt;7000,"Medium","High"))</f>
        <v>High</v>
      </c>
      <c r="AA394" s="5">
        <f>IF(HR_Data[[#This Row],[OverTime]]="Yes",1,0)</f>
        <v>0</v>
      </c>
      <c r="AB394" s="5">
        <f>IF(HR_Data[[#This Row],[JobSatisfaction]]&lt;=2,1,0)</f>
        <v>1</v>
      </c>
      <c r="AC394" s="5">
        <f>IF(HR_Data[[#This Row],[WorkLifeBalance]]&lt;=2,1,0)</f>
        <v>1</v>
      </c>
      <c r="AD394" s="5">
        <f>IF(HR_Data[[#This Row],[MonthlyIncome]]&lt;AVERAGE(HR_Data[MonthlyIncome]),1,0)</f>
        <v>0</v>
      </c>
      <c r="AE394">
        <v>8509</v>
      </c>
      <c r="AF394">
        <v>4</v>
      </c>
      <c r="AG394" t="s">
        <v>42</v>
      </c>
      <c r="AH394" t="s">
        <v>43</v>
      </c>
      <c r="AI394">
        <v>11</v>
      </c>
      <c r="AJ394">
        <v>3</v>
      </c>
      <c r="AK394">
        <v>3</v>
      </c>
      <c r="AL394">
        <f>IF(HR_Data[[#This Row],[OverTime]]="Yes",2,0)
+IF(HR_Data[[#This Row],[WorkLifeBalance]]&lt;=2,2,0)
+IF(HR_Data[[#This Row],[MonthlyIncome]]&lt;5000,2,0)
+IF(HR_Data[[#This Row],[JobSatisfaction]]&lt;=2,1,0)
+IF(HR_Data[[#This Row],[EnvironmentSatisfaction]]&lt;=2,1,0)
+IF(HR_Data[[#This Row],[YearsAtCompany]]&lt;2,2,0)</f>
        <v>4</v>
      </c>
      <c r="AM394" t="str">
        <f>IF(HR_Data[[#This Row],[RiskScore2]]&gt;=6,"High",
IF(HR_Data[[#This Row],[RiskScore2]]&gt;=3,"Medium","Low"))</f>
        <v>Medium</v>
      </c>
      <c r="AN394">
        <v>80</v>
      </c>
      <c r="AO394">
        <v>1</v>
      </c>
      <c r="AP394">
        <v>24</v>
      </c>
      <c r="AQ394">
        <v>4</v>
      </c>
      <c r="AR394">
        <v>2</v>
      </c>
      <c r="AS394">
        <v>4</v>
      </c>
      <c r="AT394">
        <v>2</v>
      </c>
      <c r="AU394">
        <v>1</v>
      </c>
      <c r="AV394">
        <v>2</v>
      </c>
    </row>
    <row r="395" spans="1:48">
      <c r="A395">
        <v>34</v>
      </c>
      <c r="B395" t="str">
        <f>IF(HR_Data[[#This Row],[Age]]&lt;25,"&lt;25",
IF(HR_Data[[#This Row],[Age]]&lt;35,"25–34",
IF(HR_Data[[#This Row],[Age]]&lt;45,"35–44",
IF(HR_Data[[#This Row],[Age]]&lt;55,"45–54","55+"))))</f>
        <v>25–34</v>
      </c>
      <c r="C395" t="s">
        <v>43</v>
      </c>
      <c r="D395">
        <f>(HR[[#This Row],[OverTimeFlag]]*3+HR[[#This Row],[LowJobSatisFlag]]*5+HR[[#This Row],[LowWLBFlag]]*4+HR[[#This Row],[LowSalaryFlag]]*3+HR[[#This Row],[LowEnviFlag]]*4+HR[[#This Row],[LowProFlag]]*1)</f>
        <v>0</v>
      </c>
      <c r="E395">
        <f>HR_Data[[#This Row],[OvertimeFlag]] + HR_Data[[#This Row],[LowSatisfactionFlag]] + HR_Data[[#This Row],[LowWorkLifeBalanceFlag]]</f>
        <v>0</v>
      </c>
      <c r="F395" t="s">
        <v>55</v>
      </c>
      <c r="G395">
        <v>1381</v>
      </c>
      <c r="H395" t="s">
        <v>37</v>
      </c>
      <c r="I395">
        <v>4</v>
      </c>
      <c r="J395" t="str">
        <f>IF(AND(HR_Data[[#This Row],[Attrition]]="Yes",HR_Data[[#This Row],[YearsAtCompany]]&lt;2),"Yes","No")</f>
        <v>No</v>
      </c>
      <c r="K395">
        <v>4</v>
      </c>
      <c r="L395" t="s">
        <v>59</v>
      </c>
      <c r="M395">
        <v>1</v>
      </c>
      <c r="N395">
        <v>523</v>
      </c>
      <c r="P395">
        <v>3</v>
      </c>
      <c r="Q395" t="s">
        <v>39</v>
      </c>
      <c r="R395">
        <v>72</v>
      </c>
      <c r="S395">
        <v>3</v>
      </c>
      <c r="T395">
        <v>2</v>
      </c>
      <c r="U395" t="s">
        <v>40</v>
      </c>
      <c r="V395">
        <v>3</v>
      </c>
      <c r="W395" t="s">
        <v>48</v>
      </c>
      <c r="X395">
        <v>6538</v>
      </c>
      <c r="Y395" t="str">
        <f>IF(AND(HR_Data[[#This Row],[OverTime]]="Yes",HR_Data[[#This Row],[JobSatisfaction]]&lt;=2,HR_Data[[#This Row],[MonthlyIncome]]&lt;AVERAGE(HR_Data[MonthlyIncome])),
"High Risk",
IF(OR(HR_Data[[#This Row],[OverTime]]="Yes",HR_Data[[#This Row],[JobSatisfaction]]&lt;=2),
"Medium Risk",
"Low Risk"))</f>
        <v>Low Risk</v>
      </c>
      <c r="Z395" t="str">
        <f>IF(HR_Data[[#This Row],[MonthlyIncome]]&lt;3000,"Low",IF(HR_Data[[#This Row],[MonthlyIncome]]&lt;7000,"Medium","High"))</f>
        <v>Medium</v>
      </c>
      <c r="AA395" s="5">
        <f>IF(HR_Data[[#This Row],[OverTime]]="Yes",1,0)</f>
        <v>0</v>
      </c>
      <c r="AB395" s="5">
        <f>IF(HR_Data[[#This Row],[JobSatisfaction]]&lt;=2,1,0)</f>
        <v>0</v>
      </c>
      <c r="AC395" s="5">
        <f>IF(HR_Data[[#This Row],[WorkLifeBalance]]&lt;=2,1,0)</f>
        <v>0</v>
      </c>
      <c r="AD395" s="5">
        <f>IF(HR_Data[[#This Row],[MonthlyIncome]]&lt;AVERAGE(HR_Data[MonthlyIncome]),1,0)</f>
        <v>0</v>
      </c>
      <c r="AE395">
        <v>12740</v>
      </c>
      <c r="AF395">
        <v>9</v>
      </c>
      <c r="AG395" t="s">
        <v>42</v>
      </c>
      <c r="AH395" t="s">
        <v>43</v>
      </c>
      <c r="AI395">
        <v>15</v>
      </c>
      <c r="AJ395">
        <v>3</v>
      </c>
      <c r="AK395">
        <v>1</v>
      </c>
      <c r="AL395">
        <f>IF(HR_Data[[#This Row],[OverTime]]="Yes",2,0)
+IF(HR_Data[[#This Row],[WorkLifeBalance]]&lt;=2,2,0)
+IF(HR_Data[[#This Row],[MonthlyIncome]]&lt;5000,2,0)
+IF(HR_Data[[#This Row],[JobSatisfaction]]&lt;=2,1,0)
+IF(HR_Data[[#This Row],[EnvironmentSatisfaction]]&lt;=2,1,0)
+IF(HR_Data[[#This Row],[YearsAtCompany]]&lt;2,2,0)</f>
        <v>0</v>
      </c>
      <c r="AM395" t="str">
        <f>IF(HR_Data[[#This Row],[RiskScore2]]&gt;=6,"High",
IF(HR_Data[[#This Row],[RiskScore2]]&gt;=3,"Medium","Low"))</f>
        <v>Low</v>
      </c>
      <c r="AN395">
        <v>80</v>
      </c>
      <c r="AO395">
        <v>1</v>
      </c>
      <c r="AP395">
        <v>6</v>
      </c>
      <c r="AQ395">
        <v>3</v>
      </c>
      <c r="AR395">
        <v>3</v>
      </c>
      <c r="AS395">
        <v>3</v>
      </c>
      <c r="AT395">
        <v>2</v>
      </c>
      <c r="AU395">
        <v>1</v>
      </c>
      <c r="AV395">
        <v>2</v>
      </c>
    </row>
    <row r="396" spans="1:48">
      <c r="A396">
        <v>31</v>
      </c>
      <c r="B396" t="str">
        <f>IF(HR_Data[[#This Row],[Age]]&lt;25,"&lt;25",
IF(HR_Data[[#This Row],[Age]]&lt;35,"25–34",
IF(HR_Data[[#This Row],[Age]]&lt;45,"35–44",
IF(HR_Data[[#This Row],[Age]]&lt;55,"45–54","55+"))))</f>
        <v>25–34</v>
      </c>
      <c r="C396" t="s">
        <v>43</v>
      </c>
      <c r="D396">
        <f>(HR[[#This Row],[OverTimeFlag]]*3+HR[[#This Row],[LowJobSatisFlag]]*5+HR[[#This Row],[LowWLBFlag]]*4+HR[[#This Row],[LowSalaryFlag]]*3+HR[[#This Row],[LowEnviFlag]]*4+HR[[#This Row],[LowProFlag]]*1)</f>
        <v>16</v>
      </c>
      <c r="E396">
        <f>HR_Data[[#This Row],[OvertimeFlag]] + HR_Data[[#This Row],[LowSatisfactionFlag]] + HR_Data[[#This Row],[LowWorkLifeBalanceFlag]]</f>
        <v>2</v>
      </c>
      <c r="F396" t="s">
        <v>36</v>
      </c>
      <c r="G396">
        <v>480</v>
      </c>
      <c r="H396" t="s">
        <v>45</v>
      </c>
      <c r="I396">
        <v>7</v>
      </c>
      <c r="J396" t="str">
        <f>IF(AND(HR_Data[[#This Row],[Attrition]]="Yes",HR_Data[[#This Row],[YearsAtCompany]]&lt;2),"Yes","No")</f>
        <v>No</v>
      </c>
      <c r="K396">
        <v>2</v>
      </c>
      <c r="L396" t="s">
        <v>51</v>
      </c>
      <c r="M396">
        <v>1</v>
      </c>
      <c r="N396">
        <v>524</v>
      </c>
      <c r="P396">
        <v>2</v>
      </c>
      <c r="Q396" t="s">
        <v>39</v>
      </c>
      <c r="R396">
        <v>31</v>
      </c>
      <c r="S396">
        <v>3</v>
      </c>
      <c r="T396">
        <v>2</v>
      </c>
      <c r="U396" t="s">
        <v>53</v>
      </c>
      <c r="V396">
        <v>1</v>
      </c>
      <c r="W396" t="s">
        <v>48</v>
      </c>
      <c r="X396">
        <v>4306</v>
      </c>
      <c r="Y396" t="str">
        <f>IF(AND(HR_Data[[#This Row],[OverTime]]="Yes",HR_Data[[#This Row],[JobSatisfaction]]&lt;=2,HR_Data[[#This Row],[MonthlyIncome]]&lt;AVERAGE(HR_Data[MonthlyIncome])),
"High Risk",
IF(OR(HR_Data[[#This Row],[OverTime]]="Yes",HR_Data[[#This Row],[JobSatisfaction]]&lt;=2),
"Medium Risk",
"Low Risk"))</f>
        <v>Medium Risk</v>
      </c>
      <c r="Z396" t="str">
        <f>IF(HR_Data[[#This Row],[MonthlyIncome]]&lt;3000,"Low",IF(HR_Data[[#This Row],[MonthlyIncome]]&lt;7000,"Medium","High"))</f>
        <v>Medium</v>
      </c>
      <c r="AA396" s="5">
        <f>IF(HR_Data[[#This Row],[OverTime]]="Yes",1,0)</f>
        <v>0</v>
      </c>
      <c r="AB396" s="5">
        <f>IF(HR_Data[[#This Row],[JobSatisfaction]]&lt;=2,1,0)</f>
        <v>1</v>
      </c>
      <c r="AC396" s="5">
        <f>IF(HR_Data[[#This Row],[WorkLifeBalance]]&lt;=2,1,0)</f>
        <v>1</v>
      </c>
      <c r="AD396" s="5">
        <f>IF(HR_Data[[#This Row],[MonthlyIncome]]&lt;AVERAGE(HR_Data[MonthlyIncome]),1,0)</f>
        <v>1</v>
      </c>
      <c r="AE396">
        <v>4156</v>
      </c>
      <c r="AF396">
        <v>1</v>
      </c>
      <c r="AG396" t="s">
        <v>42</v>
      </c>
      <c r="AH396" t="s">
        <v>43</v>
      </c>
      <c r="AI396">
        <v>12</v>
      </c>
      <c r="AJ396">
        <v>3</v>
      </c>
      <c r="AK396">
        <v>2</v>
      </c>
      <c r="AL396">
        <f>IF(HR_Data[[#This Row],[OverTime]]="Yes",2,0)
+IF(HR_Data[[#This Row],[WorkLifeBalance]]&lt;=2,2,0)
+IF(HR_Data[[#This Row],[MonthlyIncome]]&lt;5000,2,0)
+IF(HR_Data[[#This Row],[JobSatisfaction]]&lt;=2,1,0)
+IF(HR_Data[[#This Row],[EnvironmentSatisfaction]]&lt;=2,1,0)
+IF(HR_Data[[#This Row],[YearsAtCompany]]&lt;2,2,0)</f>
        <v>6</v>
      </c>
      <c r="AM396" t="str">
        <f>IF(HR_Data[[#This Row],[RiskScore2]]&gt;=6,"High",
IF(HR_Data[[#This Row],[RiskScore2]]&gt;=3,"Medium","Low"))</f>
        <v>High</v>
      </c>
      <c r="AN396">
        <v>80</v>
      </c>
      <c r="AO396">
        <v>1</v>
      </c>
      <c r="AP396">
        <v>13</v>
      </c>
      <c r="AQ396">
        <v>5</v>
      </c>
      <c r="AR396">
        <v>1</v>
      </c>
      <c r="AS396">
        <v>13</v>
      </c>
      <c r="AT396">
        <v>10</v>
      </c>
      <c r="AU396">
        <v>3</v>
      </c>
      <c r="AV396">
        <v>12</v>
      </c>
    </row>
    <row r="397" spans="1:48">
      <c r="A397">
        <v>43</v>
      </c>
      <c r="B397" t="str">
        <f>IF(HR_Data[[#This Row],[Age]]&lt;25,"&lt;25",
IF(HR_Data[[#This Row],[Age]]&lt;35,"25–34",
IF(HR_Data[[#This Row],[Age]]&lt;45,"35–44",
IF(HR_Data[[#This Row],[Age]]&lt;55,"45–54","55+"))))</f>
        <v>35–44</v>
      </c>
      <c r="C397" t="s">
        <v>43</v>
      </c>
      <c r="D397">
        <f>(HR[[#This Row],[OverTimeFlag]]*3+HR[[#This Row],[LowJobSatisFlag]]*5+HR[[#This Row],[LowWLBFlag]]*4+HR[[#This Row],[LowSalaryFlag]]*3+HR[[#This Row],[LowEnviFlag]]*4+HR[[#This Row],[LowProFlag]]*1)</f>
        <v>3</v>
      </c>
      <c r="E397">
        <f>HR_Data[[#This Row],[OvertimeFlag]] + HR_Data[[#This Row],[LowSatisfactionFlag]] + HR_Data[[#This Row],[LowWorkLifeBalanceFlag]]</f>
        <v>0</v>
      </c>
      <c r="F397" t="s">
        <v>44</v>
      </c>
      <c r="G397">
        <v>313</v>
      </c>
      <c r="H397" t="s">
        <v>45</v>
      </c>
      <c r="I397">
        <v>21</v>
      </c>
      <c r="J397" t="str">
        <f>IF(AND(HR_Data[[#This Row],[Attrition]]="Yes",HR_Data[[#This Row],[YearsAtCompany]]&lt;2),"Yes","No")</f>
        <v>No</v>
      </c>
      <c r="K397">
        <v>3</v>
      </c>
      <c r="L397" t="s">
        <v>51</v>
      </c>
      <c r="M397">
        <v>1</v>
      </c>
      <c r="N397">
        <v>525</v>
      </c>
      <c r="P397">
        <v>4</v>
      </c>
      <c r="Q397" t="s">
        <v>46</v>
      </c>
      <c r="R397">
        <v>61</v>
      </c>
      <c r="S397">
        <v>3</v>
      </c>
      <c r="T397">
        <v>1</v>
      </c>
      <c r="U397" t="s">
        <v>50</v>
      </c>
      <c r="V397">
        <v>4</v>
      </c>
      <c r="W397" t="s">
        <v>48</v>
      </c>
      <c r="X397">
        <v>2258</v>
      </c>
      <c r="Y397" t="str">
        <f>IF(AND(HR_Data[[#This Row],[OverTime]]="Yes",HR_Data[[#This Row],[JobSatisfaction]]&lt;=2,HR_Data[[#This Row],[MonthlyIncome]]&lt;AVERAGE(HR_Data[MonthlyIncome])),
"High Risk",
IF(OR(HR_Data[[#This Row],[OverTime]]="Yes",HR_Data[[#This Row],[JobSatisfaction]]&lt;=2),
"Medium Risk",
"Low Risk"))</f>
        <v>Low Risk</v>
      </c>
      <c r="Z397" t="str">
        <f>IF(HR_Data[[#This Row],[MonthlyIncome]]&lt;3000,"Low",IF(HR_Data[[#This Row],[MonthlyIncome]]&lt;7000,"Medium","High"))</f>
        <v>Low</v>
      </c>
      <c r="AA397" s="5">
        <f>IF(HR_Data[[#This Row],[OverTime]]="Yes",1,0)</f>
        <v>0</v>
      </c>
      <c r="AB397" s="5">
        <f>IF(HR_Data[[#This Row],[JobSatisfaction]]&lt;=2,1,0)</f>
        <v>0</v>
      </c>
      <c r="AC397" s="5">
        <f>IF(HR_Data[[#This Row],[WorkLifeBalance]]&lt;=2,1,0)</f>
        <v>0</v>
      </c>
      <c r="AD397" s="5">
        <f>IF(HR_Data[[#This Row],[MonthlyIncome]]&lt;AVERAGE(HR_Data[MonthlyIncome]),1,0)</f>
        <v>1</v>
      </c>
      <c r="AE397">
        <v>15238</v>
      </c>
      <c r="AF397">
        <v>7</v>
      </c>
      <c r="AG397" t="s">
        <v>42</v>
      </c>
      <c r="AH397" t="s">
        <v>43</v>
      </c>
      <c r="AI397">
        <v>20</v>
      </c>
      <c r="AJ397">
        <v>4</v>
      </c>
      <c r="AK397">
        <v>1</v>
      </c>
      <c r="AL397">
        <f>IF(HR_Data[[#This Row],[OverTime]]="Yes",2,0)
+IF(HR_Data[[#This Row],[WorkLifeBalance]]&lt;=2,2,0)
+IF(HR_Data[[#This Row],[MonthlyIncome]]&lt;5000,2,0)
+IF(HR_Data[[#This Row],[JobSatisfaction]]&lt;=2,1,0)
+IF(HR_Data[[#This Row],[EnvironmentSatisfaction]]&lt;=2,1,0)
+IF(HR_Data[[#This Row],[YearsAtCompany]]&lt;2,2,0)</f>
        <v>2</v>
      </c>
      <c r="AM397" t="str">
        <f>IF(HR_Data[[#This Row],[RiskScore2]]&gt;=6,"High",
IF(HR_Data[[#This Row],[RiskScore2]]&gt;=3,"Medium","Low"))</f>
        <v>Low</v>
      </c>
      <c r="AN397">
        <v>80</v>
      </c>
      <c r="AO397">
        <v>1</v>
      </c>
      <c r="AP397">
        <v>8</v>
      </c>
      <c r="AQ397">
        <v>1</v>
      </c>
      <c r="AR397">
        <v>3</v>
      </c>
      <c r="AS397">
        <v>3</v>
      </c>
      <c r="AT397">
        <v>2</v>
      </c>
      <c r="AU397">
        <v>1</v>
      </c>
      <c r="AV397">
        <v>2</v>
      </c>
    </row>
    <row r="398" spans="1:48">
      <c r="A398">
        <v>43</v>
      </c>
      <c r="B398" t="str">
        <f>IF(HR_Data[[#This Row],[Age]]&lt;25,"&lt;25",
IF(HR_Data[[#This Row],[Age]]&lt;35,"25–34",
IF(HR_Data[[#This Row],[Age]]&lt;45,"35–44",
IF(HR_Data[[#This Row],[Age]]&lt;55,"45–54","55+"))))</f>
        <v>35–44</v>
      </c>
      <c r="C398" t="s">
        <v>43</v>
      </c>
      <c r="D398">
        <f>(HR[[#This Row],[OverTimeFlag]]*3+HR[[#This Row],[LowJobSatisFlag]]*5+HR[[#This Row],[LowWLBFlag]]*4+HR[[#This Row],[LowSalaryFlag]]*3+HR[[#This Row],[LowEnviFlag]]*4+HR[[#This Row],[LowProFlag]]*1)</f>
        <v>6</v>
      </c>
      <c r="E398">
        <f>HR_Data[[#This Row],[OvertimeFlag]] + HR_Data[[#This Row],[LowSatisfactionFlag]] + HR_Data[[#This Row],[LowWorkLifeBalanceFlag]]</f>
        <v>1</v>
      </c>
      <c r="F398" t="s">
        <v>36</v>
      </c>
      <c r="G398">
        <v>1473</v>
      </c>
      <c r="H398" t="s">
        <v>45</v>
      </c>
      <c r="I398">
        <v>8</v>
      </c>
      <c r="J398" t="str">
        <f>IF(AND(HR_Data[[#This Row],[Attrition]]="Yes",HR_Data[[#This Row],[YearsAtCompany]]&lt;2),"Yes","No")</f>
        <v>No</v>
      </c>
      <c r="K398">
        <v>4</v>
      </c>
      <c r="L398" t="s">
        <v>49</v>
      </c>
      <c r="M398">
        <v>1</v>
      </c>
      <c r="N398">
        <v>526</v>
      </c>
      <c r="P398">
        <v>3</v>
      </c>
      <c r="Q398" t="s">
        <v>39</v>
      </c>
      <c r="R398">
        <v>74</v>
      </c>
      <c r="S398">
        <v>3</v>
      </c>
      <c r="T398">
        <v>2</v>
      </c>
      <c r="U398" t="s">
        <v>54</v>
      </c>
      <c r="V398">
        <v>3</v>
      </c>
      <c r="W398" t="s">
        <v>52</v>
      </c>
      <c r="X398">
        <v>4522</v>
      </c>
      <c r="Y398" t="str">
        <f>IF(AND(HR_Data[[#This Row],[OverTime]]="Yes",HR_Data[[#This Row],[JobSatisfaction]]&lt;=2,HR_Data[[#This Row],[MonthlyIncome]]&lt;AVERAGE(HR_Data[MonthlyIncome])),
"High Risk",
IF(OR(HR_Data[[#This Row],[OverTime]]="Yes",HR_Data[[#This Row],[JobSatisfaction]]&lt;=2),
"Medium Risk",
"Low Risk"))</f>
        <v>Medium Risk</v>
      </c>
      <c r="Z398" t="str">
        <f>IF(HR_Data[[#This Row],[MonthlyIncome]]&lt;3000,"Low",IF(HR_Data[[#This Row],[MonthlyIncome]]&lt;7000,"Medium","High"))</f>
        <v>Medium</v>
      </c>
      <c r="AA398" s="5">
        <f>IF(HR_Data[[#This Row],[OverTime]]="Yes",1,0)</f>
        <v>1</v>
      </c>
      <c r="AB398" s="5">
        <f>IF(HR_Data[[#This Row],[JobSatisfaction]]&lt;=2,1,0)</f>
        <v>0</v>
      </c>
      <c r="AC398" s="5">
        <f>IF(HR_Data[[#This Row],[WorkLifeBalance]]&lt;=2,1,0)</f>
        <v>0</v>
      </c>
      <c r="AD398" s="5">
        <f>IF(HR_Data[[#This Row],[MonthlyIncome]]&lt;AVERAGE(HR_Data[MonthlyIncome]),1,0)</f>
        <v>1</v>
      </c>
      <c r="AE398">
        <v>2227</v>
      </c>
      <c r="AF398">
        <v>4</v>
      </c>
      <c r="AG398" t="s">
        <v>42</v>
      </c>
      <c r="AH398" t="s">
        <v>35</v>
      </c>
      <c r="AI398">
        <v>14</v>
      </c>
      <c r="AJ398">
        <v>3</v>
      </c>
      <c r="AK398">
        <v>4</v>
      </c>
      <c r="AL398">
        <f>IF(HR_Data[[#This Row],[OverTime]]="Yes",2,0)
+IF(HR_Data[[#This Row],[WorkLifeBalance]]&lt;=2,2,0)
+IF(HR_Data[[#This Row],[MonthlyIncome]]&lt;5000,2,0)
+IF(HR_Data[[#This Row],[JobSatisfaction]]&lt;=2,1,0)
+IF(HR_Data[[#This Row],[EnvironmentSatisfaction]]&lt;=2,1,0)
+IF(HR_Data[[#This Row],[YearsAtCompany]]&lt;2,2,0)</f>
        <v>4</v>
      </c>
      <c r="AM398" t="str">
        <f>IF(HR_Data[[#This Row],[RiskScore2]]&gt;=6,"High",
IF(HR_Data[[#This Row],[RiskScore2]]&gt;=3,"Medium","Low"))</f>
        <v>Medium</v>
      </c>
      <c r="AN398">
        <v>80</v>
      </c>
      <c r="AO398">
        <v>0</v>
      </c>
      <c r="AP398">
        <v>8</v>
      </c>
      <c r="AQ398">
        <v>3</v>
      </c>
      <c r="AR398">
        <v>3</v>
      </c>
      <c r="AS398">
        <v>5</v>
      </c>
      <c r="AT398">
        <v>2</v>
      </c>
      <c r="AU398">
        <v>0</v>
      </c>
      <c r="AV398">
        <v>2</v>
      </c>
    </row>
    <row r="399" spans="1:48">
      <c r="A399">
        <v>25</v>
      </c>
      <c r="B399" t="str">
        <f>IF(HR_Data[[#This Row],[Age]]&lt;25,"&lt;25",
IF(HR_Data[[#This Row],[Age]]&lt;35,"25–34",
IF(HR_Data[[#This Row],[Age]]&lt;45,"35–44",
IF(HR_Data[[#This Row],[Age]]&lt;55,"45–54","55+"))))</f>
        <v>25–34</v>
      </c>
      <c r="C399" t="s">
        <v>43</v>
      </c>
      <c r="D399">
        <f>(HR[[#This Row],[OverTimeFlag]]*3+HR[[#This Row],[LowJobSatisFlag]]*5+HR[[#This Row],[LowWLBFlag]]*4+HR[[#This Row],[LowSalaryFlag]]*3+HR[[#This Row],[LowEnviFlag]]*4+HR[[#This Row],[LowProFlag]]*1)</f>
        <v>10</v>
      </c>
      <c r="E399">
        <f>HR_Data[[#This Row],[OvertimeFlag]] + HR_Data[[#This Row],[LowSatisfactionFlag]] + HR_Data[[#This Row],[LowWorkLifeBalanceFlag]]</f>
        <v>1</v>
      </c>
      <c r="F399" t="s">
        <v>36</v>
      </c>
      <c r="G399">
        <v>891</v>
      </c>
      <c r="H399" t="s">
        <v>37</v>
      </c>
      <c r="I399">
        <v>4</v>
      </c>
      <c r="J399" t="str">
        <f>IF(AND(HR_Data[[#This Row],[Attrition]]="Yes",HR_Data[[#This Row],[YearsAtCompany]]&lt;2),"Yes","No")</f>
        <v>No</v>
      </c>
      <c r="K399">
        <v>2</v>
      </c>
      <c r="L399" t="s">
        <v>38</v>
      </c>
      <c r="M399">
        <v>1</v>
      </c>
      <c r="N399">
        <v>527</v>
      </c>
      <c r="P399">
        <v>2</v>
      </c>
      <c r="Q399" t="s">
        <v>39</v>
      </c>
      <c r="R399">
        <v>99</v>
      </c>
      <c r="S399">
        <v>2</v>
      </c>
      <c r="T399">
        <v>2</v>
      </c>
      <c r="U399" t="s">
        <v>40</v>
      </c>
      <c r="V399">
        <v>4</v>
      </c>
      <c r="W399" t="s">
        <v>41</v>
      </c>
      <c r="X399">
        <v>4487</v>
      </c>
      <c r="Y399" t="str">
        <f>IF(AND(HR_Data[[#This Row],[OverTime]]="Yes",HR_Data[[#This Row],[JobSatisfaction]]&lt;=2,HR_Data[[#This Row],[MonthlyIncome]]&lt;AVERAGE(HR_Data[MonthlyIncome])),
"High Risk",
IF(OR(HR_Data[[#This Row],[OverTime]]="Yes",HR_Data[[#This Row],[JobSatisfaction]]&lt;=2),
"Medium Risk",
"Low Risk"))</f>
        <v>Medium Risk</v>
      </c>
      <c r="Z399" t="str">
        <f>IF(HR_Data[[#This Row],[MonthlyIncome]]&lt;3000,"Low",IF(HR_Data[[#This Row],[MonthlyIncome]]&lt;7000,"Medium","High"))</f>
        <v>Medium</v>
      </c>
      <c r="AA399" s="5">
        <f>IF(HR_Data[[#This Row],[OverTime]]="Yes",1,0)</f>
        <v>1</v>
      </c>
      <c r="AB399" s="5">
        <f>IF(HR_Data[[#This Row],[JobSatisfaction]]&lt;=2,1,0)</f>
        <v>0</v>
      </c>
      <c r="AC399" s="5">
        <f>IF(HR_Data[[#This Row],[WorkLifeBalance]]&lt;=2,1,0)</f>
        <v>0</v>
      </c>
      <c r="AD399" s="5">
        <f>IF(HR_Data[[#This Row],[MonthlyIncome]]&lt;AVERAGE(HR_Data[MonthlyIncome]),1,0)</f>
        <v>1</v>
      </c>
      <c r="AE399">
        <v>12090</v>
      </c>
      <c r="AF399">
        <v>1</v>
      </c>
      <c r="AG399" t="s">
        <v>42</v>
      </c>
      <c r="AH399" t="s">
        <v>35</v>
      </c>
      <c r="AI399">
        <v>11</v>
      </c>
      <c r="AJ399">
        <v>3</v>
      </c>
      <c r="AK399">
        <v>2</v>
      </c>
      <c r="AL399">
        <f>IF(HR_Data[[#This Row],[OverTime]]="Yes",2,0)
+IF(HR_Data[[#This Row],[WorkLifeBalance]]&lt;=2,2,0)
+IF(HR_Data[[#This Row],[MonthlyIncome]]&lt;5000,2,0)
+IF(HR_Data[[#This Row],[JobSatisfaction]]&lt;=2,1,0)
+IF(HR_Data[[#This Row],[EnvironmentSatisfaction]]&lt;=2,1,0)
+IF(HR_Data[[#This Row],[YearsAtCompany]]&lt;2,2,0)</f>
        <v>5</v>
      </c>
      <c r="AM399" t="str">
        <f>IF(HR_Data[[#This Row],[RiskScore2]]&gt;=6,"High",
IF(HR_Data[[#This Row],[RiskScore2]]&gt;=3,"Medium","Low"))</f>
        <v>Medium</v>
      </c>
      <c r="AN399">
        <v>80</v>
      </c>
      <c r="AO399">
        <v>0</v>
      </c>
      <c r="AP399">
        <v>5</v>
      </c>
      <c r="AQ399">
        <v>3</v>
      </c>
      <c r="AR399">
        <v>3</v>
      </c>
      <c r="AS399">
        <v>5</v>
      </c>
      <c r="AT399">
        <v>4</v>
      </c>
      <c r="AU399">
        <v>1</v>
      </c>
      <c r="AV399">
        <v>3</v>
      </c>
    </row>
    <row r="400" spans="1:48">
      <c r="A400">
        <v>37</v>
      </c>
      <c r="B400" t="str">
        <f>IF(HR_Data[[#This Row],[Age]]&lt;25,"&lt;25",
IF(HR_Data[[#This Row],[Age]]&lt;35,"25–34",
IF(HR_Data[[#This Row],[Age]]&lt;45,"35–44",
IF(HR_Data[[#This Row],[Age]]&lt;55,"45–54","55+"))))</f>
        <v>35–44</v>
      </c>
      <c r="C400" t="s">
        <v>43</v>
      </c>
      <c r="D400">
        <f>(HR[[#This Row],[OverTimeFlag]]*3+HR[[#This Row],[LowJobSatisFlag]]*5+HR[[#This Row],[LowWLBFlag]]*4+HR[[#This Row],[LowSalaryFlag]]*3+HR[[#This Row],[LowEnviFlag]]*4+HR[[#This Row],[LowProFlag]]*1)</f>
        <v>11</v>
      </c>
      <c r="E400">
        <f>HR_Data[[#This Row],[OvertimeFlag]] + HR_Data[[#This Row],[LowSatisfactionFlag]] + HR_Data[[#This Row],[LowWorkLifeBalanceFlag]]</f>
        <v>1</v>
      </c>
      <c r="F400" t="s">
        <v>55</v>
      </c>
      <c r="G400">
        <v>1063</v>
      </c>
      <c r="H400" t="s">
        <v>45</v>
      </c>
      <c r="I400">
        <v>25</v>
      </c>
      <c r="J400" t="str">
        <f>IF(AND(HR_Data[[#This Row],[Attrition]]="Yes",HR_Data[[#This Row],[YearsAtCompany]]&lt;2),"Yes","No")</f>
        <v>No</v>
      </c>
      <c r="K400">
        <v>5</v>
      </c>
      <c r="L400" t="s">
        <v>51</v>
      </c>
      <c r="M400">
        <v>1</v>
      </c>
      <c r="N400">
        <v>529</v>
      </c>
      <c r="P400">
        <v>2</v>
      </c>
      <c r="Q400" t="s">
        <v>39</v>
      </c>
      <c r="R400">
        <v>72</v>
      </c>
      <c r="S400">
        <v>3</v>
      </c>
      <c r="T400">
        <v>2</v>
      </c>
      <c r="U400" t="s">
        <v>47</v>
      </c>
      <c r="V400">
        <v>3</v>
      </c>
      <c r="W400" t="s">
        <v>48</v>
      </c>
      <c r="X400">
        <v>4449</v>
      </c>
      <c r="Y400" t="str">
        <f>IF(AND(HR_Data[[#This Row],[OverTime]]="Yes",HR_Data[[#This Row],[JobSatisfaction]]&lt;=2,HR_Data[[#This Row],[MonthlyIncome]]&lt;AVERAGE(HR_Data[MonthlyIncome])),
"High Risk",
IF(OR(HR_Data[[#This Row],[OverTime]]="Yes",HR_Data[[#This Row],[JobSatisfaction]]&lt;=2),
"Medium Risk",
"Low Risk"))</f>
        <v>Medium Risk</v>
      </c>
      <c r="Z400" t="str">
        <f>IF(HR_Data[[#This Row],[MonthlyIncome]]&lt;3000,"Low",IF(HR_Data[[#This Row],[MonthlyIncome]]&lt;7000,"Medium","High"))</f>
        <v>Medium</v>
      </c>
      <c r="AA400" s="5">
        <f>IF(HR_Data[[#This Row],[OverTime]]="Yes",1,0)</f>
        <v>1</v>
      </c>
      <c r="AB400" s="5">
        <f>IF(HR_Data[[#This Row],[JobSatisfaction]]&lt;=2,1,0)</f>
        <v>0</v>
      </c>
      <c r="AC400" s="5">
        <f>IF(HR_Data[[#This Row],[WorkLifeBalance]]&lt;=2,1,0)</f>
        <v>0</v>
      </c>
      <c r="AD400" s="5">
        <f>IF(HR_Data[[#This Row],[MonthlyIncome]]&lt;AVERAGE(HR_Data[MonthlyIncome]),1,0)</f>
        <v>1</v>
      </c>
      <c r="AE400">
        <v>23866</v>
      </c>
      <c r="AF400">
        <v>3</v>
      </c>
      <c r="AG400" t="s">
        <v>42</v>
      </c>
      <c r="AH400" t="s">
        <v>35</v>
      </c>
      <c r="AI400">
        <v>15</v>
      </c>
      <c r="AJ400">
        <v>3</v>
      </c>
      <c r="AK400">
        <v>1</v>
      </c>
      <c r="AL400">
        <f>IF(HR_Data[[#This Row],[OverTime]]="Yes",2,0)
+IF(HR_Data[[#This Row],[WorkLifeBalance]]&lt;=2,2,0)
+IF(HR_Data[[#This Row],[MonthlyIncome]]&lt;5000,2,0)
+IF(HR_Data[[#This Row],[JobSatisfaction]]&lt;=2,1,0)
+IF(HR_Data[[#This Row],[EnvironmentSatisfaction]]&lt;=2,1,0)
+IF(HR_Data[[#This Row],[YearsAtCompany]]&lt;2,2,0)</f>
        <v>5</v>
      </c>
      <c r="AM400" t="str">
        <f>IF(HR_Data[[#This Row],[RiskScore2]]&gt;=6,"High",
IF(HR_Data[[#This Row],[RiskScore2]]&gt;=3,"Medium","Low"))</f>
        <v>Medium</v>
      </c>
      <c r="AN400">
        <v>80</v>
      </c>
      <c r="AO400">
        <v>2</v>
      </c>
      <c r="AP400">
        <v>15</v>
      </c>
      <c r="AQ400">
        <v>2</v>
      </c>
      <c r="AR400">
        <v>3</v>
      </c>
      <c r="AS400">
        <v>13</v>
      </c>
      <c r="AT400">
        <v>11</v>
      </c>
      <c r="AU400">
        <v>10</v>
      </c>
      <c r="AV400">
        <v>7</v>
      </c>
    </row>
    <row r="401" spans="1:48">
      <c r="A401">
        <v>31</v>
      </c>
      <c r="B401" t="str">
        <f>IF(HR_Data[[#This Row],[Age]]&lt;25,"&lt;25",
IF(HR_Data[[#This Row],[Age]]&lt;35,"25–34",
IF(HR_Data[[#This Row],[Age]]&lt;45,"35–44",
IF(HR_Data[[#This Row],[Age]]&lt;55,"45–54","55+"))))</f>
        <v>25–34</v>
      </c>
      <c r="C401" t="s">
        <v>43</v>
      </c>
      <c r="D401">
        <f>(HR[[#This Row],[OverTimeFlag]]*3+HR[[#This Row],[LowJobSatisFlag]]*5+HR[[#This Row],[LowWLBFlag]]*4+HR[[#This Row],[LowSalaryFlag]]*3+HR[[#This Row],[LowEnviFlag]]*4+HR[[#This Row],[LowProFlag]]*1)</f>
        <v>8</v>
      </c>
      <c r="E401">
        <f>HR_Data[[#This Row],[OvertimeFlag]] + HR_Data[[#This Row],[LowSatisfactionFlag]] + HR_Data[[#This Row],[LowWorkLifeBalanceFlag]]</f>
        <v>1</v>
      </c>
      <c r="F401" t="s">
        <v>36</v>
      </c>
      <c r="G401">
        <v>329</v>
      </c>
      <c r="H401" t="s">
        <v>45</v>
      </c>
      <c r="I401">
        <v>1</v>
      </c>
      <c r="J401" t="str">
        <f>IF(AND(HR_Data[[#This Row],[Attrition]]="Yes",HR_Data[[#This Row],[YearsAtCompany]]&lt;2),"Yes","No")</f>
        <v>No</v>
      </c>
      <c r="K401">
        <v>2</v>
      </c>
      <c r="L401" t="s">
        <v>38</v>
      </c>
      <c r="M401">
        <v>1</v>
      </c>
      <c r="N401">
        <v>530</v>
      </c>
      <c r="P401">
        <v>4</v>
      </c>
      <c r="Q401" t="s">
        <v>46</v>
      </c>
      <c r="R401">
        <v>98</v>
      </c>
      <c r="S401">
        <v>2</v>
      </c>
      <c r="T401">
        <v>1</v>
      </c>
      <c r="U401" t="s">
        <v>50</v>
      </c>
      <c r="V401">
        <v>1</v>
      </c>
      <c r="W401" t="s">
        <v>48</v>
      </c>
      <c r="X401">
        <v>2218</v>
      </c>
      <c r="Y401" t="str">
        <f>IF(AND(HR_Data[[#This Row],[OverTime]]="Yes",HR_Data[[#This Row],[JobSatisfaction]]&lt;=2,HR_Data[[#This Row],[MonthlyIncome]]&lt;AVERAGE(HR_Data[MonthlyIncome])),
"High Risk",
IF(OR(HR_Data[[#This Row],[OverTime]]="Yes",HR_Data[[#This Row],[JobSatisfaction]]&lt;=2),
"Medium Risk",
"Low Risk"))</f>
        <v>Medium Risk</v>
      </c>
      <c r="Z401" t="str">
        <f>IF(HR_Data[[#This Row],[MonthlyIncome]]&lt;3000,"Low",IF(HR_Data[[#This Row],[MonthlyIncome]]&lt;7000,"Medium","High"))</f>
        <v>Low</v>
      </c>
      <c r="AA401" s="5">
        <f>IF(HR_Data[[#This Row],[OverTime]]="Yes",1,0)</f>
        <v>0</v>
      </c>
      <c r="AB401" s="5">
        <f>IF(HR_Data[[#This Row],[JobSatisfaction]]&lt;=2,1,0)</f>
        <v>1</v>
      </c>
      <c r="AC401" s="5">
        <f>IF(HR_Data[[#This Row],[WorkLifeBalance]]&lt;=2,1,0)</f>
        <v>0</v>
      </c>
      <c r="AD401" s="5">
        <f>IF(HR_Data[[#This Row],[MonthlyIncome]]&lt;AVERAGE(HR_Data[MonthlyIncome]),1,0)</f>
        <v>1</v>
      </c>
      <c r="AE401">
        <v>16193</v>
      </c>
      <c r="AF401">
        <v>1</v>
      </c>
      <c r="AG401" t="s">
        <v>42</v>
      </c>
      <c r="AH401" t="s">
        <v>43</v>
      </c>
      <c r="AI401">
        <v>12</v>
      </c>
      <c r="AJ401">
        <v>3</v>
      </c>
      <c r="AK401">
        <v>3</v>
      </c>
      <c r="AL401">
        <f>IF(HR_Data[[#This Row],[OverTime]]="Yes",2,0)
+IF(HR_Data[[#This Row],[WorkLifeBalance]]&lt;=2,2,0)
+IF(HR_Data[[#This Row],[MonthlyIncome]]&lt;5000,2,0)
+IF(HR_Data[[#This Row],[JobSatisfaction]]&lt;=2,1,0)
+IF(HR_Data[[#This Row],[EnvironmentSatisfaction]]&lt;=2,1,0)
+IF(HR_Data[[#This Row],[YearsAtCompany]]&lt;2,2,0)</f>
        <v>3</v>
      </c>
      <c r="AM401" t="str">
        <f>IF(HR_Data[[#This Row],[RiskScore2]]&gt;=6,"High",
IF(HR_Data[[#This Row],[RiskScore2]]&gt;=3,"Medium","Low"))</f>
        <v>Medium</v>
      </c>
      <c r="AN401">
        <v>80</v>
      </c>
      <c r="AO401">
        <v>1</v>
      </c>
      <c r="AP401">
        <v>4</v>
      </c>
      <c r="AQ401">
        <v>3</v>
      </c>
      <c r="AR401">
        <v>3</v>
      </c>
      <c r="AS401">
        <v>4</v>
      </c>
      <c r="AT401">
        <v>2</v>
      </c>
      <c r="AU401">
        <v>3</v>
      </c>
      <c r="AV401">
        <v>2</v>
      </c>
    </row>
    <row r="402" spans="1:48">
      <c r="A402">
        <v>39</v>
      </c>
      <c r="B402" t="str">
        <f>IF(HR_Data[[#This Row],[Age]]&lt;25,"&lt;25",
IF(HR_Data[[#This Row],[Age]]&lt;35,"25–34",
IF(HR_Data[[#This Row],[Age]]&lt;45,"35–44",
IF(HR_Data[[#This Row],[Age]]&lt;55,"45–54","55+"))))</f>
        <v>35–44</v>
      </c>
      <c r="C402" t="s">
        <v>43</v>
      </c>
      <c r="D402">
        <f>(HR[[#This Row],[OverTimeFlag]]*3+HR[[#This Row],[LowJobSatisFlag]]*5+HR[[#This Row],[LowWLBFlag]]*4+HR[[#This Row],[LowSalaryFlag]]*3+HR[[#This Row],[LowEnviFlag]]*4+HR[[#This Row],[LowProFlag]]*1)</f>
        <v>7</v>
      </c>
      <c r="E402">
        <f>HR_Data[[#This Row],[OvertimeFlag]] + HR_Data[[#This Row],[LowSatisfactionFlag]] + HR_Data[[#This Row],[LowWorkLifeBalanceFlag]]</f>
        <v>1</v>
      </c>
      <c r="F402" t="s">
        <v>44</v>
      </c>
      <c r="G402">
        <v>1218</v>
      </c>
      <c r="H402" t="s">
        <v>45</v>
      </c>
      <c r="I402">
        <v>1</v>
      </c>
      <c r="J402" t="str">
        <f>IF(AND(HR_Data[[#This Row],[Attrition]]="Yes",HR_Data[[#This Row],[YearsAtCompany]]&lt;2),"Yes","No")</f>
        <v>No</v>
      </c>
      <c r="K402">
        <v>1</v>
      </c>
      <c r="L402" t="s">
        <v>38</v>
      </c>
      <c r="M402">
        <v>1</v>
      </c>
      <c r="N402">
        <v>531</v>
      </c>
      <c r="P402">
        <v>2</v>
      </c>
      <c r="Q402" t="s">
        <v>46</v>
      </c>
      <c r="R402">
        <v>52</v>
      </c>
      <c r="S402">
        <v>3</v>
      </c>
      <c r="T402">
        <v>5</v>
      </c>
      <c r="U402" t="s">
        <v>56</v>
      </c>
      <c r="V402">
        <v>3</v>
      </c>
      <c r="W402" t="s">
        <v>52</v>
      </c>
      <c r="X402">
        <v>19197</v>
      </c>
      <c r="Y402" t="str">
        <f>IF(AND(HR_Data[[#This Row],[OverTime]]="Yes",HR_Data[[#This Row],[JobSatisfaction]]&lt;=2,HR_Data[[#This Row],[MonthlyIncome]]&lt;AVERAGE(HR_Data[MonthlyIncome])),
"High Risk",
IF(OR(HR_Data[[#This Row],[OverTime]]="Yes",HR_Data[[#This Row],[JobSatisfaction]]&lt;=2),
"Medium Risk",
"Low Risk"))</f>
        <v>Medium Risk</v>
      </c>
      <c r="Z402" t="str">
        <f>IF(HR_Data[[#This Row],[MonthlyIncome]]&lt;3000,"Low",IF(HR_Data[[#This Row],[MonthlyIncome]]&lt;7000,"Medium","High"))</f>
        <v>High</v>
      </c>
      <c r="AA402" s="5">
        <f>IF(HR_Data[[#This Row],[OverTime]]="Yes",1,0)</f>
        <v>1</v>
      </c>
      <c r="AB402" s="5">
        <f>IF(HR_Data[[#This Row],[JobSatisfaction]]&lt;=2,1,0)</f>
        <v>0</v>
      </c>
      <c r="AC402" s="5">
        <f>IF(HR_Data[[#This Row],[WorkLifeBalance]]&lt;=2,1,0)</f>
        <v>0</v>
      </c>
      <c r="AD402" s="5">
        <f>IF(HR_Data[[#This Row],[MonthlyIncome]]&lt;AVERAGE(HR_Data[MonthlyIncome]),1,0)</f>
        <v>0</v>
      </c>
      <c r="AE402">
        <v>8213</v>
      </c>
      <c r="AF402">
        <v>1</v>
      </c>
      <c r="AG402" t="s">
        <v>42</v>
      </c>
      <c r="AH402" t="s">
        <v>35</v>
      </c>
      <c r="AI402">
        <v>14</v>
      </c>
      <c r="AJ402">
        <v>3</v>
      </c>
      <c r="AK402">
        <v>3</v>
      </c>
      <c r="AL402">
        <f>IF(HR_Data[[#This Row],[OverTime]]="Yes",2,0)
+IF(HR_Data[[#This Row],[WorkLifeBalance]]&lt;=2,2,0)
+IF(HR_Data[[#This Row],[MonthlyIncome]]&lt;5000,2,0)
+IF(HR_Data[[#This Row],[JobSatisfaction]]&lt;=2,1,0)
+IF(HR_Data[[#This Row],[EnvironmentSatisfaction]]&lt;=2,1,0)
+IF(HR_Data[[#This Row],[YearsAtCompany]]&lt;2,2,0)</f>
        <v>3</v>
      </c>
      <c r="AM402" t="str">
        <f>IF(HR_Data[[#This Row],[RiskScore2]]&gt;=6,"High",
IF(HR_Data[[#This Row],[RiskScore2]]&gt;=3,"Medium","Low"))</f>
        <v>Medium</v>
      </c>
      <c r="AN402">
        <v>80</v>
      </c>
      <c r="AO402">
        <v>1</v>
      </c>
      <c r="AP402">
        <v>21</v>
      </c>
      <c r="AQ402">
        <v>3</v>
      </c>
      <c r="AR402">
        <v>3</v>
      </c>
      <c r="AS402">
        <v>21</v>
      </c>
      <c r="AT402">
        <v>8</v>
      </c>
      <c r="AU402">
        <v>1</v>
      </c>
      <c r="AV402">
        <v>6</v>
      </c>
    </row>
    <row r="403" spans="1:48">
      <c r="A403">
        <v>56</v>
      </c>
      <c r="B403" t="str">
        <f>IF(HR_Data[[#This Row],[Age]]&lt;25,"&lt;25",
IF(HR_Data[[#This Row],[Age]]&lt;35,"25–34",
IF(HR_Data[[#This Row],[Age]]&lt;45,"35–44",
IF(HR_Data[[#This Row],[Age]]&lt;55,"45–54","55+"))))</f>
        <v>55+</v>
      </c>
      <c r="C403" t="s">
        <v>43</v>
      </c>
      <c r="D403">
        <f>(HR[[#This Row],[OverTimeFlag]]*3+HR[[#This Row],[LowJobSatisFlag]]*5+HR[[#This Row],[LowWLBFlag]]*4+HR[[#This Row],[LowSalaryFlag]]*3+HR[[#This Row],[LowEnviFlag]]*4+HR[[#This Row],[LowProFlag]]*1)</f>
        <v>10</v>
      </c>
      <c r="E403">
        <f>HR_Data[[#This Row],[OvertimeFlag]] + HR_Data[[#This Row],[LowSatisfactionFlag]] + HR_Data[[#This Row],[LowWorkLifeBalanceFlag]]</f>
        <v>2</v>
      </c>
      <c r="F403" t="s">
        <v>44</v>
      </c>
      <c r="G403">
        <v>906</v>
      </c>
      <c r="H403" t="s">
        <v>37</v>
      </c>
      <c r="I403">
        <v>6</v>
      </c>
      <c r="J403" t="str">
        <f>IF(AND(HR_Data[[#This Row],[Attrition]]="Yes",HR_Data[[#This Row],[YearsAtCompany]]&lt;2),"Yes","No")</f>
        <v>No</v>
      </c>
      <c r="K403">
        <v>3</v>
      </c>
      <c r="L403" t="s">
        <v>38</v>
      </c>
      <c r="M403">
        <v>1</v>
      </c>
      <c r="N403">
        <v>532</v>
      </c>
      <c r="P403">
        <v>3</v>
      </c>
      <c r="Q403" t="s">
        <v>39</v>
      </c>
      <c r="R403">
        <v>86</v>
      </c>
      <c r="S403">
        <v>4</v>
      </c>
      <c r="T403">
        <v>4</v>
      </c>
      <c r="U403" t="s">
        <v>40</v>
      </c>
      <c r="V403">
        <v>1</v>
      </c>
      <c r="W403" t="s">
        <v>48</v>
      </c>
      <c r="X403">
        <v>13212</v>
      </c>
      <c r="Y403" t="str">
        <f>IF(AND(HR_Data[[#This Row],[OverTime]]="Yes",HR_Data[[#This Row],[JobSatisfaction]]&lt;=2,HR_Data[[#This Row],[MonthlyIncome]]&lt;AVERAGE(HR_Data[MonthlyIncome])),
"High Risk",
IF(OR(HR_Data[[#This Row],[OverTime]]="Yes",HR_Data[[#This Row],[JobSatisfaction]]&lt;=2),
"Medium Risk",
"Low Risk"))</f>
        <v>Medium Risk</v>
      </c>
      <c r="Z403" t="str">
        <f>IF(HR_Data[[#This Row],[MonthlyIncome]]&lt;3000,"Low",IF(HR_Data[[#This Row],[MonthlyIncome]]&lt;7000,"Medium","High"))</f>
        <v>High</v>
      </c>
      <c r="AA403" s="5">
        <f>IF(HR_Data[[#This Row],[OverTime]]="Yes",1,0)</f>
        <v>0</v>
      </c>
      <c r="AB403" s="5">
        <f>IF(HR_Data[[#This Row],[JobSatisfaction]]&lt;=2,1,0)</f>
        <v>1</v>
      </c>
      <c r="AC403" s="5">
        <f>IF(HR_Data[[#This Row],[WorkLifeBalance]]&lt;=2,1,0)</f>
        <v>1</v>
      </c>
      <c r="AD403" s="5">
        <f>IF(HR_Data[[#This Row],[MonthlyIncome]]&lt;AVERAGE(HR_Data[MonthlyIncome]),1,0)</f>
        <v>0</v>
      </c>
      <c r="AE403">
        <v>18256</v>
      </c>
      <c r="AF403">
        <v>9</v>
      </c>
      <c r="AG403" t="s">
        <v>42</v>
      </c>
      <c r="AH403" t="s">
        <v>43</v>
      </c>
      <c r="AI403">
        <v>11</v>
      </c>
      <c r="AJ403">
        <v>3</v>
      </c>
      <c r="AK403">
        <v>4</v>
      </c>
      <c r="AL403">
        <f>IF(HR_Data[[#This Row],[OverTime]]="Yes",2,0)
+IF(HR_Data[[#This Row],[WorkLifeBalance]]&lt;=2,2,0)
+IF(HR_Data[[#This Row],[MonthlyIncome]]&lt;5000,2,0)
+IF(HR_Data[[#This Row],[JobSatisfaction]]&lt;=2,1,0)
+IF(HR_Data[[#This Row],[EnvironmentSatisfaction]]&lt;=2,1,0)
+IF(HR_Data[[#This Row],[YearsAtCompany]]&lt;2,2,0)</f>
        <v>3</v>
      </c>
      <c r="AM403" t="str">
        <f>IF(HR_Data[[#This Row],[RiskScore2]]&gt;=6,"High",
IF(HR_Data[[#This Row],[RiskScore2]]&gt;=3,"Medium","Low"))</f>
        <v>Medium</v>
      </c>
      <c r="AN403">
        <v>80</v>
      </c>
      <c r="AO403">
        <v>3</v>
      </c>
      <c r="AP403">
        <v>36</v>
      </c>
      <c r="AQ403">
        <v>0</v>
      </c>
      <c r="AR403">
        <v>2</v>
      </c>
      <c r="AS403">
        <v>7</v>
      </c>
      <c r="AT403">
        <v>7</v>
      </c>
      <c r="AU403">
        <v>7</v>
      </c>
      <c r="AV403">
        <v>7</v>
      </c>
    </row>
    <row r="404" spans="1:48">
      <c r="A404">
        <v>30</v>
      </c>
      <c r="B404" t="str">
        <f>IF(HR_Data[[#This Row],[Age]]&lt;25,"&lt;25",
IF(HR_Data[[#This Row],[Age]]&lt;35,"25–34",
IF(HR_Data[[#This Row],[Age]]&lt;45,"35–44",
IF(HR_Data[[#This Row],[Age]]&lt;55,"45–54","55+"))))</f>
        <v>25–34</v>
      </c>
      <c r="C404" t="s">
        <v>43</v>
      </c>
      <c r="D404">
        <f>(HR[[#This Row],[OverTimeFlag]]*3+HR[[#This Row],[LowJobSatisFlag]]*5+HR[[#This Row],[LowWLBFlag]]*4+HR[[#This Row],[LowSalaryFlag]]*3+HR[[#This Row],[LowEnviFlag]]*4+HR[[#This Row],[LowProFlag]]*1)</f>
        <v>4</v>
      </c>
      <c r="E404">
        <f>HR_Data[[#This Row],[OvertimeFlag]] + HR_Data[[#This Row],[LowSatisfactionFlag]] + HR_Data[[#This Row],[LowWorkLifeBalanceFlag]]</f>
        <v>0</v>
      </c>
      <c r="F404" t="s">
        <v>36</v>
      </c>
      <c r="G404">
        <v>1082</v>
      </c>
      <c r="H404" t="s">
        <v>37</v>
      </c>
      <c r="I404">
        <v>12</v>
      </c>
      <c r="J404" t="str">
        <f>IF(AND(HR_Data[[#This Row],[Attrition]]="Yes",HR_Data[[#This Row],[YearsAtCompany]]&lt;2),"Yes","No")</f>
        <v>No</v>
      </c>
      <c r="K404">
        <v>3</v>
      </c>
      <c r="L404" t="s">
        <v>60</v>
      </c>
      <c r="M404">
        <v>1</v>
      </c>
      <c r="N404">
        <v>533</v>
      </c>
      <c r="P404">
        <v>2</v>
      </c>
      <c r="Q404" t="s">
        <v>39</v>
      </c>
      <c r="R404">
        <v>83</v>
      </c>
      <c r="S404">
        <v>3</v>
      </c>
      <c r="T404">
        <v>2</v>
      </c>
      <c r="U404" t="s">
        <v>40</v>
      </c>
      <c r="V404">
        <v>3</v>
      </c>
      <c r="W404" t="s">
        <v>41</v>
      </c>
      <c r="X404">
        <v>6577</v>
      </c>
      <c r="Y404" t="str">
        <f>IF(AND(HR_Data[[#This Row],[OverTime]]="Yes",HR_Data[[#This Row],[JobSatisfaction]]&lt;=2,HR_Data[[#This Row],[MonthlyIncome]]&lt;AVERAGE(HR_Data[MonthlyIncome])),
"High Risk",
IF(OR(HR_Data[[#This Row],[OverTime]]="Yes",HR_Data[[#This Row],[JobSatisfaction]]&lt;=2),
"Medium Risk",
"Low Risk"))</f>
        <v>Low Risk</v>
      </c>
      <c r="Z404" t="str">
        <f>IF(HR_Data[[#This Row],[MonthlyIncome]]&lt;3000,"Low",IF(HR_Data[[#This Row],[MonthlyIncome]]&lt;7000,"Medium","High"))</f>
        <v>Medium</v>
      </c>
      <c r="AA404" s="5">
        <f>IF(HR_Data[[#This Row],[OverTime]]="Yes",1,0)</f>
        <v>0</v>
      </c>
      <c r="AB404" s="5">
        <f>IF(HR_Data[[#This Row],[JobSatisfaction]]&lt;=2,1,0)</f>
        <v>0</v>
      </c>
      <c r="AC404" s="5">
        <f>IF(HR_Data[[#This Row],[WorkLifeBalance]]&lt;=2,1,0)</f>
        <v>0</v>
      </c>
      <c r="AD404" s="5">
        <f>IF(HR_Data[[#This Row],[MonthlyIncome]]&lt;AVERAGE(HR_Data[MonthlyIncome]),1,0)</f>
        <v>0</v>
      </c>
      <c r="AE404">
        <v>19558</v>
      </c>
      <c r="AF404">
        <v>0</v>
      </c>
      <c r="AG404" t="s">
        <v>42</v>
      </c>
      <c r="AH404" t="s">
        <v>43</v>
      </c>
      <c r="AI404">
        <v>11</v>
      </c>
      <c r="AJ404">
        <v>3</v>
      </c>
      <c r="AK404">
        <v>2</v>
      </c>
      <c r="AL404">
        <f>IF(HR_Data[[#This Row],[OverTime]]="Yes",2,0)
+IF(HR_Data[[#This Row],[WorkLifeBalance]]&lt;=2,2,0)
+IF(HR_Data[[#This Row],[MonthlyIncome]]&lt;5000,2,0)
+IF(HR_Data[[#This Row],[JobSatisfaction]]&lt;=2,1,0)
+IF(HR_Data[[#This Row],[EnvironmentSatisfaction]]&lt;=2,1,0)
+IF(HR_Data[[#This Row],[YearsAtCompany]]&lt;2,2,0)</f>
        <v>1</v>
      </c>
      <c r="AM404" t="str">
        <f>IF(HR_Data[[#This Row],[RiskScore2]]&gt;=6,"High",
IF(HR_Data[[#This Row],[RiskScore2]]&gt;=3,"Medium","Low"))</f>
        <v>Low</v>
      </c>
      <c r="AN404">
        <v>80</v>
      </c>
      <c r="AO404">
        <v>0</v>
      </c>
      <c r="AP404">
        <v>6</v>
      </c>
      <c r="AQ404">
        <v>6</v>
      </c>
      <c r="AR404">
        <v>3</v>
      </c>
      <c r="AS404">
        <v>5</v>
      </c>
      <c r="AT404">
        <v>4</v>
      </c>
      <c r="AU404">
        <v>4</v>
      </c>
      <c r="AV404">
        <v>4</v>
      </c>
    </row>
    <row r="405" spans="1:48">
      <c r="A405">
        <v>41</v>
      </c>
      <c r="B405" t="str">
        <f>IF(HR_Data[[#This Row],[Age]]&lt;25,"&lt;25",
IF(HR_Data[[#This Row],[Age]]&lt;35,"25–34",
IF(HR_Data[[#This Row],[Age]]&lt;45,"35–44",
IF(HR_Data[[#This Row],[Age]]&lt;55,"45–54","55+"))))</f>
        <v>35–44</v>
      </c>
      <c r="C405" t="s">
        <v>43</v>
      </c>
      <c r="D405">
        <f>(HR[[#This Row],[OverTimeFlag]]*3+HR[[#This Row],[LowJobSatisFlag]]*5+HR[[#This Row],[LowWLBFlag]]*4+HR[[#This Row],[LowSalaryFlag]]*3+HR[[#This Row],[LowEnviFlag]]*4+HR[[#This Row],[LowProFlag]]*1)</f>
        <v>9</v>
      </c>
      <c r="E405">
        <f>HR_Data[[#This Row],[OvertimeFlag]] + HR_Data[[#This Row],[LowSatisfactionFlag]] + HR_Data[[#This Row],[LowWorkLifeBalanceFlag]]</f>
        <v>1</v>
      </c>
      <c r="F405" t="s">
        <v>36</v>
      </c>
      <c r="G405">
        <v>645</v>
      </c>
      <c r="H405" t="s">
        <v>37</v>
      </c>
      <c r="I405">
        <v>1</v>
      </c>
      <c r="J405" t="str">
        <f>IF(AND(HR_Data[[#This Row],[Attrition]]="Yes",HR_Data[[#This Row],[YearsAtCompany]]&lt;2),"Yes","No")</f>
        <v>No</v>
      </c>
      <c r="K405">
        <v>3</v>
      </c>
      <c r="L405" t="s">
        <v>59</v>
      </c>
      <c r="M405">
        <v>1</v>
      </c>
      <c r="N405">
        <v>534</v>
      </c>
      <c r="P405">
        <v>2</v>
      </c>
      <c r="Q405" t="s">
        <v>46</v>
      </c>
      <c r="R405">
        <v>49</v>
      </c>
      <c r="S405">
        <v>4</v>
      </c>
      <c r="T405">
        <v>3</v>
      </c>
      <c r="U405" t="s">
        <v>40</v>
      </c>
      <c r="V405">
        <v>1</v>
      </c>
      <c r="W405" t="s">
        <v>48</v>
      </c>
      <c r="X405">
        <v>8392</v>
      </c>
      <c r="Y405" t="str">
        <f>IF(AND(HR_Data[[#This Row],[OverTime]]="Yes",HR_Data[[#This Row],[JobSatisfaction]]&lt;=2,HR_Data[[#This Row],[MonthlyIncome]]&lt;AVERAGE(HR_Data[MonthlyIncome])),
"High Risk",
IF(OR(HR_Data[[#This Row],[OverTime]]="Yes",HR_Data[[#This Row],[JobSatisfaction]]&lt;=2),
"Medium Risk",
"Low Risk"))</f>
        <v>Medium Risk</v>
      </c>
      <c r="Z405" t="str">
        <f>IF(HR_Data[[#This Row],[MonthlyIncome]]&lt;3000,"Low",IF(HR_Data[[#This Row],[MonthlyIncome]]&lt;7000,"Medium","High"))</f>
        <v>High</v>
      </c>
      <c r="AA405" s="5">
        <f>IF(HR_Data[[#This Row],[OverTime]]="Yes",1,0)</f>
        <v>0</v>
      </c>
      <c r="AB405" s="5">
        <f>IF(HR_Data[[#This Row],[JobSatisfaction]]&lt;=2,1,0)</f>
        <v>1</v>
      </c>
      <c r="AC405" s="5">
        <f>IF(HR_Data[[#This Row],[WorkLifeBalance]]&lt;=2,1,0)</f>
        <v>0</v>
      </c>
      <c r="AD405" s="5">
        <f>IF(HR_Data[[#This Row],[MonthlyIncome]]&lt;AVERAGE(HR_Data[MonthlyIncome]),1,0)</f>
        <v>0</v>
      </c>
      <c r="AE405">
        <v>19566</v>
      </c>
      <c r="AF405">
        <v>1</v>
      </c>
      <c r="AG405" t="s">
        <v>42</v>
      </c>
      <c r="AH405" t="s">
        <v>43</v>
      </c>
      <c r="AI405">
        <v>16</v>
      </c>
      <c r="AJ405">
        <v>3</v>
      </c>
      <c r="AK405">
        <v>3</v>
      </c>
      <c r="AL405">
        <f>IF(HR_Data[[#This Row],[OverTime]]="Yes",2,0)
+IF(HR_Data[[#This Row],[WorkLifeBalance]]&lt;=2,2,0)
+IF(HR_Data[[#This Row],[MonthlyIncome]]&lt;5000,2,0)
+IF(HR_Data[[#This Row],[JobSatisfaction]]&lt;=2,1,0)
+IF(HR_Data[[#This Row],[EnvironmentSatisfaction]]&lt;=2,1,0)
+IF(HR_Data[[#This Row],[YearsAtCompany]]&lt;2,2,0)</f>
        <v>2</v>
      </c>
      <c r="AM405" t="str">
        <f>IF(HR_Data[[#This Row],[RiskScore2]]&gt;=6,"High",
IF(HR_Data[[#This Row],[RiskScore2]]&gt;=3,"Medium","Low"))</f>
        <v>Low</v>
      </c>
      <c r="AN405">
        <v>80</v>
      </c>
      <c r="AO405">
        <v>1</v>
      </c>
      <c r="AP405">
        <v>10</v>
      </c>
      <c r="AQ405">
        <v>2</v>
      </c>
      <c r="AR405">
        <v>3</v>
      </c>
      <c r="AS405">
        <v>10</v>
      </c>
      <c r="AT405">
        <v>7</v>
      </c>
      <c r="AU405">
        <v>0</v>
      </c>
      <c r="AV405">
        <v>7</v>
      </c>
    </row>
    <row r="406" spans="1:48">
      <c r="A406">
        <v>28</v>
      </c>
      <c r="B406" t="str">
        <f>IF(HR_Data[[#This Row],[Age]]&lt;25,"&lt;25",
IF(HR_Data[[#This Row],[Age]]&lt;35,"25–34",
IF(HR_Data[[#This Row],[Age]]&lt;45,"35–44",
IF(HR_Data[[#This Row],[Age]]&lt;55,"45–54","55+"))))</f>
        <v>25–34</v>
      </c>
      <c r="C406" t="s">
        <v>43</v>
      </c>
      <c r="D406">
        <f>(HR[[#This Row],[OverTimeFlag]]*3+HR[[#This Row],[LowJobSatisFlag]]*5+HR[[#This Row],[LowWLBFlag]]*4+HR[[#This Row],[LowSalaryFlag]]*3+HR[[#This Row],[LowEnviFlag]]*4+HR[[#This Row],[LowProFlag]]*1)</f>
        <v>8</v>
      </c>
      <c r="E406">
        <f>HR_Data[[#This Row],[OvertimeFlag]] + HR_Data[[#This Row],[LowSatisfactionFlag]] + HR_Data[[#This Row],[LowWorkLifeBalanceFlag]]</f>
        <v>1</v>
      </c>
      <c r="F406" t="s">
        <v>36</v>
      </c>
      <c r="G406">
        <v>1300</v>
      </c>
      <c r="H406" t="s">
        <v>45</v>
      </c>
      <c r="I406">
        <v>17</v>
      </c>
      <c r="J406" t="str">
        <f>IF(AND(HR_Data[[#This Row],[Attrition]]="Yes",HR_Data[[#This Row],[YearsAtCompany]]&lt;2),"Yes","No")</f>
        <v>No</v>
      </c>
      <c r="K406">
        <v>2</v>
      </c>
      <c r="L406" t="s">
        <v>51</v>
      </c>
      <c r="M406">
        <v>1</v>
      </c>
      <c r="N406">
        <v>536</v>
      </c>
      <c r="P406">
        <v>3</v>
      </c>
      <c r="Q406" t="s">
        <v>46</v>
      </c>
      <c r="R406">
        <v>79</v>
      </c>
      <c r="S406">
        <v>3</v>
      </c>
      <c r="T406">
        <v>2</v>
      </c>
      <c r="U406" t="s">
        <v>50</v>
      </c>
      <c r="V406">
        <v>1</v>
      </c>
      <c r="W406" t="s">
        <v>52</v>
      </c>
      <c r="X406">
        <v>4558</v>
      </c>
      <c r="Y406" t="str">
        <f>IF(AND(HR_Data[[#This Row],[OverTime]]="Yes",HR_Data[[#This Row],[JobSatisfaction]]&lt;=2,HR_Data[[#This Row],[MonthlyIncome]]&lt;AVERAGE(HR_Data[MonthlyIncome])),
"High Risk",
IF(OR(HR_Data[[#This Row],[OverTime]]="Yes",HR_Data[[#This Row],[JobSatisfaction]]&lt;=2),
"Medium Risk",
"Low Risk"))</f>
        <v>Medium Risk</v>
      </c>
      <c r="Z406" t="str">
        <f>IF(HR_Data[[#This Row],[MonthlyIncome]]&lt;3000,"Low",IF(HR_Data[[#This Row],[MonthlyIncome]]&lt;7000,"Medium","High"))</f>
        <v>Medium</v>
      </c>
      <c r="AA406" s="5">
        <f>IF(HR_Data[[#This Row],[OverTime]]="Yes",1,0)</f>
        <v>0</v>
      </c>
      <c r="AB406" s="5">
        <f>IF(HR_Data[[#This Row],[JobSatisfaction]]&lt;=2,1,0)</f>
        <v>1</v>
      </c>
      <c r="AC406" s="5">
        <f>IF(HR_Data[[#This Row],[WorkLifeBalance]]&lt;=2,1,0)</f>
        <v>0</v>
      </c>
      <c r="AD406" s="5">
        <f>IF(HR_Data[[#This Row],[MonthlyIncome]]&lt;AVERAGE(HR_Data[MonthlyIncome]),1,0)</f>
        <v>1</v>
      </c>
      <c r="AE406">
        <v>13535</v>
      </c>
      <c r="AF406">
        <v>1</v>
      </c>
      <c r="AG406" t="s">
        <v>42</v>
      </c>
      <c r="AH406" t="s">
        <v>43</v>
      </c>
      <c r="AI406">
        <v>12</v>
      </c>
      <c r="AJ406">
        <v>3</v>
      </c>
      <c r="AK406">
        <v>4</v>
      </c>
      <c r="AL406">
        <f>IF(HR_Data[[#This Row],[OverTime]]="Yes",2,0)
+IF(HR_Data[[#This Row],[WorkLifeBalance]]&lt;=2,2,0)
+IF(HR_Data[[#This Row],[MonthlyIncome]]&lt;5000,2,0)
+IF(HR_Data[[#This Row],[JobSatisfaction]]&lt;=2,1,0)
+IF(HR_Data[[#This Row],[EnvironmentSatisfaction]]&lt;=2,1,0)
+IF(HR_Data[[#This Row],[YearsAtCompany]]&lt;2,2,0)</f>
        <v>3</v>
      </c>
      <c r="AM406" t="str">
        <f>IF(HR_Data[[#This Row],[RiskScore2]]&gt;=6,"High",
IF(HR_Data[[#This Row],[RiskScore2]]&gt;=3,"Medium","Low"))</f>
        <v>Medium</v>
      </c>
      <c r="AN406">
        <v>80</v>
      </c>
      <c r="AO406">
        <v>1</v>
      </c>
      <c r="AP406">
        <v>10</v>
      </c>
      <c r="AQ406">
        <v>2</v>
      </c>
      <c r="AR406">
        <v>3</v>
      </c>
      <c r="AS406">
        <v>10</v>
      </c>
      <c r="AT406">
        <v>0</v>
      </c>
      <c r="AU406">
        <v>1</v>
      </c>
      <c r="AV406">
        <v>8</v>
      </c>
    </row>
    <row r="407" spans="1:48">
      <c r="A407">
        <v>25</v>
      </c>
      <c r="B407" t="str">
        <f>IF(HR_Data[[#This Row],[Age]]&lt;25,"&lt;25",
IF(HR_Data[[#This Row],[Age]]&lt;35,"25–34",
IF(HR_Data[[#This Row],[Age]]&lt;45,"35–44",
IF(HR_Data[[#This Row],[Age]]&lt;55,"45–54","55+"))))</f>
        <v>25–34</v>
      </c>
      <c r="C407" t="s">
        <v>35</v>
      </c>
      <c r="D407">
        <f>(HR[[#This Row],[OverTimeFlag]]*3+HR[[#This Row],[LowJobSatisFlag]]*5+HR[[#This Row],[LowWLBFlag]]*4+HR[[#This Row],[LowSalaryFlag]]*3+HR[[#This Row],[LowEnviFlag]]*4+HR[[#This Row],[LowProFlag]]*1)</f>
        <v>12</v>
      </c>
      <c r="E407">
        <f>HR_Data[[#This Row],[OvertimeFlag]] + HR_Data[[#This Row],[LowSatisfactionFlag]] + HR_Data[[#This Row],[LowWorkLifeBalanceFlag]]</f>
        <v>1</v>
      </c>
      <c r="F407" t="s">
        <v>36</v>
      </c>
      <c r="G407">
        <v>688</v>
      </c>
      <c r="H407" t="s">
        <v>45</v>
      </c>
      <c r="I407">
        <v>3</v>
      </c>
      <c r="J407" t="str">
        <f>IF(AND(HR_Data[[#This Row],[Attrition]]="Yes",HR_Data[[#This Row],[YearsAtCompany]]&lt;2),"Yes","No")</f>
        <v>No</v>
      </c>
      <c r="K407">
        <v>3</v>
      </c>
      <c r="L407" t="s">
        <v>51</v>
      </c>
      <c r="M407">
        <v>1</v>
      </c>
      <c r="N407">
        <v>538</v>
      </c>
      <c r="P407">
        <v>1</v>
      </c>
      <c r="Q407" t="s">
        <v>46</v>
      </c>
      <c r="R407">
        <v>91</v>
      </c>
      <c r="S407">
        <v>3</v>
      </c>
      <c r="T407">
        <v>1</v>
      </c>
      <c r="U407" t="s">
        <v>50</v>
      </c>
      <c r="V407">
        <v>1</v>
      </c>
      <c r="W407" t="s">
        <v>48</v>
      </c>
      <c r="X407">
        <v>4031</v>
      </c>
      <c r="Y407" t="str">
        <f>IF(AND(HR_Data[[#This Row],[OverTime]]="Yes",HR_Data[[#This Row],[JobSatisfaction]]&lt;=2,HR_Data[[#This Row],[MonthlyIncome]]&lt;AVERAGE(HR_Data[MonthlyIncome])),
"High Risk",
IF(OR(HR_Data[[#This Row],[OverTime]]="Yes",HR_Data[[#This Row],[JobSatisfaction]]&lt;=2),
"Medium Risk",
"Low Risk"))</f>
        <v>Medium Risk</v>
      </c>
      <c r="Z407" t="str">
        <f>IF(HR_Data[[#This Row],[MonthlyIncome]]&lt;3000,"Low",IF(HR_Data[[#This Row],[MonthlyIncome]]&lt;7000,"Medium","High"))</f>
        <v>Medium</v>
      </c>
      <c r="AA407" s="5">
        <f>IF(HR_Data[[#This Row],[OverTime]]="Yes",1,0)</f>
        <v>0</v>
      </c>
      <c r="AB407" s="5">
        <f>IF(HR_Data[[#This Row],[JobSatisfaction]]&lt;=2,1,0)</f>
        <v>1</v>
      </c>
      <c r="AC407" s="5">
        <f>IF(HR_Data[[#This Row],[WorkLifeBalance]]&lt;=2,1,0)</f>
        <v>0</v>
      </c>
      <c r="AD407" s="5">
        <f>IF(HR_Data[[#This Row],[MonthlyIncome]]&lt;AVERAGE(HR_Data[MonthlyIncome]),1,0)</f>
        <v>1</v>
      </c>
      <c r="AE407">
        <v>9396</v>
      </c>
      <c r="AF407">
        <v>5</v>
      </c>
      <c r="AG407" t="s">
        <v>42</v>
      </c>
      <c r="AH407" t="s">
        <v>43</v>
      </c>
      <c r="AI407">
        <v>13</v>
      </c>
      <c r="AJ407">
        <v>3</v>
      </c>
      <c r="AK407">
        <v>3</v>
      </c>
      <c r="AL407">
        <f>IF(HR_Data[[#This Row],[OverTime]]="Yes",2,0)
+IF(HR_Data[[#This Row],[WorkLifeBalance]]&lt;=2,2,0)
+IF(HR_Data[[#This Row],[MonthlyIncome]]&lt;5000,2,0)
+IF(HR_Data[[#This Row],[JobSatisfaction]]&lt;=2,1,0)
+IF(HR_Data[[#This Row],[EnvironmentSatisfaction]]&lt;=2,1,0)
+IF(HR_Data[[#This Row],[YearsAtCompany]]&lt;2,2,0)</f>
        <v>4</v>
      </c>
      <c r="AM407" t="str">
        <f>IF(HR_Data[[#This Row],[RiskScore2]]&gt;=6,"High",
IF(HR_Data[[#This Row],[RiskScore2]]&gt;=3,"Medium","Low"))</f>
        <v>Medium</v>
      </c>
      <c r="AN407">
        <v>80</v>
      </c>
      <c r="AO407">
        <v>1</v>
      </c>
      <c r="AP407">
        <v>6</v>
      </c>
      <c r="AQ407">
        <v>5</v>
      </c>
      <c r="AR407">
        <v>3</v>
      </c>
      <c r="AS407">
        <v>2</v>
      </c>
      <c r="AT407">
        <v>2</v>
      </c>
      <c r="AU407">
        <v>0</v>
      </c>
      <c r="AV407">
        <v>2</v>
      </c>
    </row>
    <row r="408" spans="1:48">
      <c r="A408">
        <v>52</v>
      </c>
      <c r="B408" t="str">
        <f>IF(HR_Data[[#This Row],[Age]]&lt;25,"&lt;25",
IF(HR_Data[[#This Row],[Age]]&lt;35,"25–34",
IF(HR_Data[[#This Row],[Age]]&lt;45,"35–44",
IF(HR_Data[[#This Row],[Age]]&lt;55,"45–54","55+"))))</f>
        <v>45–54</v>
      </c>
      <c r="C408" t="s">
        <v>43</v>
      </c>
      <c r="D408">
        <f>(HR[[#This Row],[OverTimeFlag]]*3+HR[[#This Row],[LowJobSatisFlag]]*5+HR[[#This Row],[LowWLBFlag]]*4+HR[[#This Row],[LowSalaryFlag]]*3+HR[[#This Row],[LowEnviFlag]]*4+HR[[#This Row],[LowProFlag]]*1)</f>
        <v>3</v>
      </c>
      <c r="E408">
        <f>HR_Data[[#This Row],[OvertimeFlag]] + HR_Data[[#This Row],[LowSatisfactionFlag]] + HR_Data[[#This Row],[LowWorkLifeBalanceFlag]]</f>
        <v>1</v>
      </c>
      <c r="F408" t="s">
        <v>36</v>
      </c>
      <c r="G408">
        <v>319</v>
      </c>
      <c r="H408" t="s">
        <v>45</v>
      </c>
      <c r="I408">
        <v>3</v>
      </c>
      <c r="J408" t="str">
        <f>IF(AND(HR_Data[[#This Row],[Attrition]]="Yes",HR_Data[[#This Row],[YearsAtCompany]]&lt;2),"Yes","No")</f>
        <v>No</v>
      </c>
      <c r="K408">
        <v>3</v>
      </c>
      <c r="L408" t="s">
        <v>51</v>
      </c>
      <c r="M408">
        <v>1</v>
      </c>
      <c r="N408">
        <v>543</v>
      </c>
      <c r="P408">
        <v>4</v>
      </c>
      <c r="Q408" t="s">
        <v>46</v>
      </c>
      <c r="R408">
        <v>39</v>
      </c>
      <c r="S408">
        <v>2</v>
      </c>
      <c r="T408">
        <v>3</v>
      </c>
      <c r="U408" t="s">
        <v>53</v>
      </c>
      <c r="V408">
        <v>3</v>
      </c>
      <c r="W408" t="s">
        <v>48</v>
      </c>
      <c r="X408">
        <v>7969</v>
      </c>
      <c r="Y408" t="str">
        <f>IF(AND(HR_Data[[#This Row],[OverTime]]="Yes",HR_Data[[#This Row],[JobSatisfaction]]&lt;=2,HR_Data[[#This Row],[MonthlyIncome]]&lt;AVERAGE(HR_Data[MonthlyIncome])),
"High Risk",
IF(OR(HR_Data[[#This Row],[OverTime]]="Yes",HR_Data[[#This Row],[JobSatisfaction]]&lt;=2),
"Medium Risk",
"Low Risk"))</f>
        <v>Medium Risk</v>
      </c>
      <c r="Z408" t="str">
        <f>IF(HR_Data[[#This Row],[MonthlyIncome]]&lt;3000,"Low",IF(HR_Data[[#This Row],[MonthlyIncome]]&lt;7000,"Medium","High"))</f>
        <v>High</v>
      </c>
      <c r="AA408" s="5">
        <f>IF(HR_Data[[#This Row],[OverTime]]="Yes",1,0)</f>
        <v>1</v>
      </c>
      <c r="AB408" s="5">
        <f>IF(HR_Data[[#This Row],[JobSatisfaction]]&lt;=2,1,0)</f>
        <v>0</v>
      </c>
      <c r="AC408" s="5">
        <f>IF(HR_Data[[#This Row],[WorkLifeBalance]]&lt;=2,1,0)</f>
        <v>0</v>
      </c>
      <c r="AD408" s="5">
        <f>IF(HR_Data[[#This Row],[MonthlyIncome]]&lt;AVERAGE(HR_Data[MonthlyIncome]),1,0)</f>
        <v>0</v>
      </c>
      <c r="AE408">
        <v>19609</v>
      </c>
      <c r="AF408">
        <v>2</v>
      </c>
      <c r="AG408" t="s">
        <v>42</v>
      </c>
      <c r="AH408" t="s">
        <v>35</v>
      </c>
      <c r="AI408">
        <v>14</v>
      </c>
      <c r="AJ408">
        <v>3</v>
      </c>
      <c r="AK408">
        <v>3</v>
      </c>
      <c r="AL408">
        <f>IF(HR_Data[[#This Row],[OverTime]]="Yes",2,0)
+IF(HR_Data[[#This Row],[WorkLifeBalance]]&lt;=2,2,0)
+IF(HR_Data[[#This Row],[MonthlyIncome]]&lt;5000,2,0)
+IF(HR_Data[[#This Row],[JobSatisfaction]]&lt;=2,1,0)
+IF(HR_Data[[#This Row],[EnvironmentSatisfaction]]&lt;=2,1,0)
+IF(HR_Data[[#This Row],[YearsAtCompany]]&lt;2,2,0)</f>
        <v>2</v>
      </c>
      <c r="AM408" t="str">
        <f>IF(HR_Data[[#This Row],[RiskScore2]]&gt;=6,"High",
IF(HR_Data[[#This Row],[RiskScore2]]&gt;=3,"Medium","Low"))</f>
        <v>Low</v>
      </c>
      <c r="AN408">
        <v>80</v>
      </c>
      <c r="AO408">
        <v>0</v>
      </c>
      <c r="AP408">
        <v>28</v>
      </c>
      <c r="AQ408">
        <v>4</v>
      </c>
      <c r="AR408">
        <v>3</v>
      </c>
      <c r="AS408">
        <v>5</v>
      </c>
      <c r="AT408">
        <v>4</v>
      </c>
      <c r="AU408">
        <v>0</v>
      </c>
      <c r="AV408">
        <v>4</v>
      </c>
    </row>
    <row r="409" spans="1:48">
      <c r="A409">
        <v>45</v>
      </c>
      <c r="B409" t="str">
        <f>IF(HR_Data[[#This Row],[Age]]&lt;25,"&lt;25",
IF(HR_Data[[#This Row],[Age]]&lt;35,"25–34",
IF(HR_Data[[#This Row],[Age]]&lt;45,"35–44",
IF(HR_Data[[#This Row],[Age]]&lt;55,"45–54","55+"))))</f>
        <v>45–54</v>
      </c>
      <c r="C409" t="s">
        <v>43</v>
      </c>
      <c r="D409">
        <f>(HR[[#This Row],[OverTimeFlag]]*3+HR[[#This Row],[LowJobSatisFlag]]*5+HR[[#This Row],[LowWLBFlag]]*4+HR[[#This Row],[LowSalaryFlag]]*3+HR[[#This Row],[LowEnviFlag]]*4+HR[[#This Row],[LowProFlag]]*1)</f>
        <v>11</v>
      </c>
      <c r="E409">
        <f>HR_Data[[#This Row],[OvertimeFlag]] + HR_Data[[#This Row],[LowSatisfactionFlag]] + HR_Data[[#This Row],[LowWorkLifeBalanceFlag]]</f>
        <v>1</v>
      </c>
      <c r="F409" t="s">
        <v>36</v>
      </c>
      <c r="G409">
        <v>192</v>
      </c>
      <c r="H409" t="s">
        <v>45</v>
      </c>
      <c r="I409">
        <v>10</v>
      </c>
      <c r="J409" t="str">
        <f>IF(AND(HR_Data[[#This Row],[Attrition]]="Yes",HR_Data[[#This Row],[YearsAtCompany]]&lt;2),"Yes","No")</f>
        <v>No</v>
      </c>
      <c r="K409">
        <v>2</v>
      </c>
      <c r="L409" t="s">
        <v>38</v>
      </c>
      <c r="M409">
        <v>1</v>
      </c>
      <c r="N409">
        <v>544</v>
      </c>
      <c r="P409">
        <v>1</v>
      </c>
      <c r="Q409" t="s">
        <v>46</v>
      </c>
      <c r="R409">
        <v>69</v>
      </c>
      <c r="S409">
        <v>3</v>
      </c>
      <c r="T409">
        <v>1</v>
      </c>
      <c r="U409" t="s">
        <v>47</v>
      </c>
      <c r="V409">
        <v>4</v>
      </c>
      <c r="W409" t="s">
        <v>48</v>
      </c>
      <c r="X409">
        <v>2654</v>
      </c>
      <c r="Y409" t="str">
        <f>IF(AND(HR_Data[[#This Row],[OverTime]]="Yes",HR_Data[[#This Row],[JobSatisfaction]]&lt;=2,HR_Data[[#This Row],[MonthlyIncome]]&lt;AVERAGE(HR_Data[MonthlyIncome])),
"High Risk",
IF(OR(HR_Data[[#This Row],[OverTime]]="Yes",HR_Data[[#This Row],[JobSatisfaction]]&lt;=2),
"Medium Risk",
"Low Risk"))</f>
        <v>Low Risk</v>
      </c>
      <c r="Z409" t="str">
        <f>IF(HR_Data[[#This Row],[MonthlyIncome]]&lt;3000,"Low",IF(HR_Data[[#This Row],[MonthlyIncome]]&lt;7000,"Medium","High"))</f>
        <v>Low</v>
      </c>
      <c r="AA409" s="5">
        <f>IF(HR_Data[[#This Row],[OverTime]]="Yes",1,0)</f>
        <v>0</v>
      </c>
      <c r="AB409" s="5">
        <f>IF(HR_Data[[#This Row],[JobSatisfaction]]&lt;=2,1,0)</f>
        <v>0</v>
      </c>
      <c r="AC409" s="5">
        <f>IF(HR_Data[[#This Row],[WorkLifeBalance]]&lt;=2,1,0)</f>
        <v>1</v>
      </c>
      <c r="AD409" s="5">
        <f>IF(HR_Data[[#This Row],[MonthlyIncome]]&lt;AVERAGE(HR_Data[MonthlyIncome]),1,0)</f>
        <v>1</v>
      </c>
      <c r="AE409">
        <v>9655</v>
      </c>
      <c r="AF409">
        <v>3</v>
      </c>
      <c r="AG409" t="s">
        <v>42</v>
      </c>
      <c r="AH409" t="s">
        <v>43</v>
      </c>
      <c r="AI409">
        <v>21</v>
      </c>
      <c r="AJ409">
        <v>4</v>
      </c>
      <c r="AK409">
        <v>4</v>
      </c>
      <c r="AL409">
        <f>IF(HR_Data[[#This Row],[OverTime]]="Yes",2,0)
+IF(HR_Data[[#This Row],[WorkLifeBalance]]&lt;=2,2,0)
+IF(HR_Data[[#This Row],[MonthlyIncome]]&lt;5000,2,0)
+IF(HR_Data[[#This Row],[JobSatisfaction]]&lt;=2,1,0)
+IF(HR_Data[[#This Row],[EnvironmentSatisfaction]]&lt;=2,1,0)
+IF(HR_Data[[#This Row],[YearsAtCompany]]&lt;2,2,0)</f>
        <v>5</v>
      </c>
      <c r="AM409" t="str">
        <f>IF(HR_Data[[#This Row],[RiskScore2]]&gt;=6,"High",
IF(HR_Data[[#This Row],[RiskScore2]]&gt;=3,"Medium","Low"))</f>
        <v>Medium</v>
      </c>
      <c r="AN409">
        <v>80</v>
      </c>
      <c r="AO409">
        <v>2</v>
      </c>
      <c r="AP409">
        <v>8</v>
      </c>
      <c r="AQ409">
        <v>3</v>
      </c>
      <c r="AR409">
        <v>2</v>
      </c>
      <c r="AS409">
        <v>2</v>
      </c>
      <c r="AT409">
        <v>2</v>
      </c>
      <c r="AU409">
        <v>0</v>
      </c>
      <c r="AV409">
        <v>2</v>
      </c>
    </row>
    <row r="410" spans="1:48">
      <c r="A410">
        <v>52</v>
      </c>
      <c r="B410" t="str">
        <f>IF(HR_Data[[#This Row],[Age]]&lt;25,"&lt;25",
IF(HR_Data[[#This Row],[Age]]&lt;35,"25–34",
IF(HR_Data[[#This Row],[Age]]&lt;45,"35–44",
IF(HR_Data[[#This Row],[Age]]&lt;55,"45–54","55+"))))</f>
        <v>45–54</v>
      </c>
      <c r="C410" t="s">
        <v>43</v>
      </c>
      <c r="D410">
        <f>(HR[[#This Row],[OverTimeFlag]]*3+HR[[#This Row],[LowJobSatisFlag]]*5+HR[[#This Row],[LowWLBFlag]]*4+HR[[#This Row],[LowSalaryFlag]]*3+HR[[#This Row],[LowEnviFlag]]*4+HR[[#This Row],[LowProFlag]]*1)</f>
        <v>4</v>
      </c>
      <c r="E410">
        <f>HR_Data[[#This Row],[OvertimeFlag]] + HR_Data[[#This Row],[LowSatisfactionFlag]] + HR_Data[[#This Row],[LowWorkLifeBalanceFlag]]</f>
        <v>1</v>
      </c>
      <c r="F410" t="s">
        <v>36</v>
      </c>
      <c r="G410">
        <v>1490</v>
      </c>
      <c r="H410" t="s">
        <v>45</v>
      </c>
      <c r="I410">
        <v>4</v>
      </c>
      <c r="J410" t="str">
        <f>IF(AND(HR_Data[[#This Row],[Attrition]]="Yes",HR_Data[[#This Row],[YearsAtCompany]]&lt;2),"Yes","No")</f>
        <v>No</v>
      </c>
      <c r="K410">
        <v>2</v>
      </c>
      <c r="L410" t="s">
        <v>38</v>
      </c>
      <c r="M410">
        <v>1</v>
      </c>
      <c r="N410">
        <v>546</v>
      </c>
      <c r="P410">
        <v>4</v>
      </c>
      <c r="Q410" t="s">
        <v>39</v>
      </c>
      <c r="R410">
        <v>30</v>
      </c>
      <c r="S410">
        <v>3</v>
      </c>
      <c r="T410">
        <v>4</v>
      </c>
      <c r="U410" t="s">
        <v>56</v>
      </c>
      <c r="V410">
        <v>4</v>
      </c>
      <c r="W410" t="s">
        <v>48</v>
      </c>
      <c r="X410">
        <v>16555</v>
      </c>
      <c r="Y410" t="str">
        <f>IF(AND(HR_Data[[#This Row],[OverTime]]="Yes",HR_Data[[#This Row],[JobSatisfaction]]&lt;=2,HR_Data[[#This Row],[MonthlyIncome]]&lt;AVERAGE(HR_Data[MonthlyIncome])),
"High Risk",
IF(OR(HR_Data[[#This Row],[OverTime]]="Yes",HR_Data[[#This Row],[JobSatisfaction]]&lt;=2),
"Medium Risk",
"Low Risk"))</f>
        <v>Low Risk</v>
      </c>
      <c r="Z410" t="str">
        <f>IF(HR_Data[[#This Row],[MonthlyIncome]]&lt;3000,"Low",IF(HR_Data[[#This Row],[MonthlyIncome]]&lt;7000,"Medium","High"))</f>
        <v>High</v>
      </c>
      <c r="AA410" s="5">
        <f>IF(HR_Data[[#This Row],[OverTime]]="Yes",1,0)</f>
        <v>0</v>
      </c>
      <c r="AB410" s="5">
        <f>IF(HR_Data[[#This Row],[JobSatisfaction]]&lt;=2,1,0)</f>
        <v>0</v>
      </c>
      <c r="AC410" s="5">
        <f>IF(HR_Data[[#This Row],[WorkLifeBalance]]&lt;=2,1,0)</f>
        <v>1</v>
      </c>
      <c r="AD410" s="5">
        <f>IF(HR_Data[[#This Row],[MonthlyIncome]]&lt;AVERAGE(HR_Data[MonthlyIncome]),1,0)</f>
        <v>0</v>
      </c>
      <c r="AE410">
        <v>10310</v>
      </c>
      <c r="AF410">
        <v>2</v>
      </c>
      <c r="AG410" t="s">
        <v>42</v>
      </c>
      <c r="AH410" t="s">
        <v>43</v>
      </c>
      <c r="AI410">
        <v>13</v>
      </c>
      <c r="AJ410">
        <v>3</v>
      </c>
      <c r="AK410">
        <v>4</v>
      </c>
      <c r="AL410">
        <f>IF(HR_Data[[#This Row],[OverTime]]="Yes",2,0)
+IF(HR_Data[[#This Row],[WorkLifeBalance]]&lt;=2,2,0)
+IF(HR_Data[[#This Row],[MonthlyIncome]]&lt;5000,2,0)
+IF(HR_Data[[#This Row],[JobSatisfaction]]&lt;=2,1,0)
+IF(HR_Data[[#This Row],[EnvironmentSatisfaction]]&lt;=2,1,0)
+IF(HR_Data[[#This Row],[YearsAtCompany]]&lt;2,2,0)</f>
        <v>2</v>
      </c>
      <c r="AM410" t="str">
        <f>IF(HR_Data[[#This Row],[RiskScore2]]&gt;=6,"High",
IF(HR_Data[[#This Row],[RiskScore2]]&gt;=3,"Medium","Low"))</f>
        <v>Low</v>
      </c>
      <c r="AN410">
        <v>80</v>
      </c>
      <c r="AO410">
        <v>0</v>
      </c>
      <c r="AP410">
        <v>31</v>
      </c>
      <c r="AQ410">
        <v>2</v>
      </c>
      <c r="AR410">
        <v>1</v>
      </c>
      <c r="AS410">
        <v>5</v>
      </c>
      <c r="AT410">
        <v>2</v>
      </c>
      <c r="AU410">
        <v>1</v>
      </c>
      <c r="AV410">
        <v>4</v>
      </c>
    </row>
    <row r="411" spans="1:48">
      <c r="A411">
        <v>42</v>
      </c>
      <c r="B411" t="str">
        <f>IF(HR_Data[[#This Row],[Age]]&lt;25,"&lt;25",
IF(HR_Data[[#This Row],[Age]]&lt;35,"25–34",
IF(HR_Data[[#This Row],[Age]]&lt;45,"35–44",
IF(HR_Data[[#This Row],[Age]]&lt;55,"45–54","55+"))))</f>
        <v>35–44</v>
      </c>
      <c r="C411" t="s">
        <v>43</v>
      </c>
      <c r="D411">
        <f>(HR[[#This Row],[OverTimeFlag]]*3+HR[[#This Row],[LowJobSatisFlag]]*5+HR[[#This Row],[LowWLBFlag]]*4+HR[[#This Row],[LowSalaryFlag]]*3+HR[[#This Row],[LowEnviFlag]]*4+HR[[#This Row],[LowProFlag]]*1)</f>
        <v>7</v>
      </c>
      <c r="E411">
        <f>HR_Data[[#This Row],[OvertimeFlag]] + HR_Data[[#This Row],[LowSatisfactionFlag]] + HR_Data[[#This Row],[LowWorkLifeBalanceFlag]]</f>
        <v>0</v>
      </c>
      <c r="F411" t="s">
        <v>44</v>
      </c>
      <c r="G411">
        <v>532</v>
      </c>
      <c r="H411" t="s">
        <v>45</v>
      </c>
      <c r="I411">
        <v>29</v>
      </c>
      <c r="J411" t="str">
        <f>IF(AND(HR_Data[[#This Row],[Attrition]]="Yes",HR_Data[[#This Row],[YearsAtCompany]]&lt;2),"Yes","No")</f>
        <v>No</v>
      </c>
      <c r="K411">
        <v>2</v>
      </c>
      <c r="L411" t="s">
        <v>38</v>
      </c>
      <c r="M411">
        <v>1</v>
      </c>
      <c r="N411">
        <v>547</v>
      </c>
      <c r="P411">
        <v>1</v>
      </c>
      <c r="Q411" t="s">
        <v>39</v>
      </c>
      <c r="R411">
        <v>92</v>
      </c>
      <c r="S411">
        <v>3</v>
      </c>
      <c r="T411">
        <v>2</v>
      </c>
      <c r="U411" t="s">
        <v>47</v>
      </c>
      <c r="V411">
        <v>3</v>
      </c>
      <c r="W411" t="s">
        <v>52</v>
      </c>
      <c r="X411">
        <v>4556</v>
      </c>
      <c r="Y411" t="str">
        <f>IF(AND(HR_Data[[#This Row],[OverTime]]="Yes",HR_Data[[#This Row],[JobSatisfaction]]&lt;=2,HR_Data[[#This Row],[MonthlyIncome]]&lt;AVERAGE(HR_Data[MonthlyIncome])),
"High Risk",
IF(OR(HR_Data[[#This Row],[OverTime]]="Yes",HR_Data[[#This Row],[JobSatisfaction]]&lt;=2),
"Medium Risk",
"Low Risk"))</f>
        <v>Low Risk</v>
      </c>
      <c r="Z411" t="str">
        <f>IF(HR_Data[[#This Row],[MonthlyIncome]]&lt;3000,"Low",IF(HR_Data[[#This Row],[MonthlyIncome]]&lt;7000,"Medium","High"))</f>
        <v>Medium</v>
      </c>
      <c r="AA411" s="5">
        <f>IF(HR_Data[[#This Row],[OverTime]]="Yes",1,0)</f>
        <v>0</v>
      </c>
      <c r="AB411" s="5">
        <f>IF(HR_Data[[#This Row],[JobSatisfaction]]&lt;=2,1,0)</f>
        <v>0</v>
      </c>
      <c r="AC411" s="5">
        <f>IF(HR_Data[[#This Row],[WorkLifeBalance]]&lt;=2,1,0)</f>
        <v>0</v>
      </c>
      <c r="AD411" s="5">
        <f>IF(HR_Data[[#This Row],[MonthlyIncome]]&lt;AVERAGE(HR_Data[MonthlyIncome]),1,0)</f>
        <v>1</v>
      </c>
      <c r="AE411">
        <v>12932</v>
      </c>
      <c r="AF411">
        <v>2</v>
      </c>
      <c r="AG411" t="s">
        <v>42</v>
      </c>
      <c r="AH411" t="s">
        <v>43</v>
      </c>
      <c r="AI411">
        <v>11</v>
      </c>
      <c r="AJ411">
        <v>3</v>
      </c>
      <c r="AK411">
        <v>2</v>
      </c>
      <c r="AL411">
        <f>IF(HR_Data[[#This Row],[OverTime]]="Yes",2,0)
+IF(HR_Data[[#This Row],[WorkLifeBalance]]&lt;=2,2,0)
+IF(HR_Data[[#This Row],[MonthlyIncome]]&lt;5000,2,0)
+IF(HR_Data[[#This Row],[JobSatisfaction]]&lt;=2,1,0)
+IF(HR_Data[[#This Row],[EnvironmentSatisfaction]]&lt;=2,1,0)
+IF(HR_Data[[#This Row],[YearsAtCompany]]&lt;2,2,0)</f>
        <v>3</v>
      </c>
      <c r="AM411" t="str">
        <f>IF(HR_Data[[#This Row],[RiskScore2]]&gt;=6,"High",
IF(HR_Data[[#This Row],[RiskScore2]]&gt;=3,"Medium","Low"))</f>
        <v>Medium</v>
      </c>
      <c r="AN411">
        <v>80</v>
      </c>
      <c r="AO411">
        <v>1</v>
      </c>
      <c r="AP411">
        <v>19</v>
      </c>
      <c r="AQ411">
        <v>3</v>
      </c>
      <c r="AR411">
        <v>3</v>
      </c>
      <c r="AS411">
        <v>5</v>
      </c>
      <c r="AT411">
        <v>4</v>
      </c>
      <c r="AU411">
        <v>0</v>
      </c>
      <c r="AV411">
        <v>2</v>
      </c>
    </row>
    <row r="412" spans="1:48">
      <c r="A412">
        <v>30</v>
      </c>
      <c r="B412" t="str">
        <f>IF(HR_Data[[#This Row],[Age]]&lt;25,"&lt;25",
IF(HR_Data[[#This Row],[Age]]&lt;35,"25–34",
IF(HR_Data[[#This Row],[Age]]&lt;45,"35–44",
IF(HR_Data[[#This Row],[Age]]&lt;55,"45–54","55+"))))</f>
        <v>25–34</v>
      </c>
      <c r="C412" t="s">
        <v>43</v>
      </c>
      <c r="D412">
        <f>(HR[[#This Row],[OverTimeFlag]]*3+HR[[#This Row],[LowJobSatisFlag]]*5+HR[[#This Row],[LowWLBFlag]]*4+HR[[#This Row],[LowSalaryFlag]]*3+HR[[#This Row],[LowEnviFlag]]*4+HR[[#This Row],[LowProFlag]]*1)</f>
        <v>3</v>
      </c>
      <c r="E412">
        <f>HR_Data[[#This Row],[OvertimeFlag]] + HR_Data[[#This Row],[LowSatisfactionFlag]] + HR_Data[[#This Row],[LowWorkLifeBalanceFlag]]</f>
        <v>0</v>
      </c>
      <c r="F412" t="s">
        <v>36</v>
      </c>
      <c r="G412">
        <v>317</v>
      </c>
      <c r="H412" t="s">
        <v>45</v>
      </c>
      <c r="I412">
        <v>2</v>
      </c>
      <c r="J412" t="str">
        <f>IF(AND(HR_Data[[#This Row],[Attrition]]="Yes",HR_Data[[#This Row],[YearsAtCompany]]&lt;2),"Yes","No")</f>
        <v>No</v>
      </c>
      <c r="K412">
        <v>3</v>
      </c>
      <c r="L412" t="s">
        <v>38</v>
      </c>
      <c r="M412">
        <v>1</v>
      </c>
      <c r="N412">
        <v>548</v>
      </c>
      <c r="P412">
        <v>3</v>
      </c>
      <c r="Q412" t="s">
        <v>39</v>
      </c>
      <c r="R412">
        <v>43</v>
      </c>
      <c r="S412">
        <v>1</v>
      </c>
      <c r="T412">
        <v>2</v>
      </c>
      <c r="U412" t="s">
        <v>53</v>
      </c>
      <c r="V412">
        <v>4</v>
      </c>
      <c r="W412" t="s">
        <v>41</v>
      </c>
      <c r="X412">
        <v>6091</v>
      </c>
      <c r="Y412" t="str">
        <f>IF(AND(HR_Data[[#This Row],[OverTime]]="Yes",HR_Data[[#This Row],[JobSatisfaction]]&lt;=2,HR_Data[[#This Row],[MonthlyIncome]]&lt;AVERAGE(HR_Data[MonthlyIncome])),
"High Risk",
IF(OR(HR_Data[[#This Row],[OverTime]]="Yes",HR_Data[[#This Row],[JobSatisfaction]]&lt;=2),
"Medium Risk",
"Low Risk"))</f>
        <v>Low Risk</v>
      </c>
      <c r="Z412" t="str">
        <f>IF(HR_Data[[#This Row],[MonthlyIncome]]&lt;3000,"Low",IF(HR_Data[[#This Row],[MonthlyIncome]]&lt;7000,"Medium","High"))</f>
        <v>Medium</v>
      </c>
      <c r="AA412" s="5">
        <f>IF(HR_Data[[#This Row],[OverTime]]="Yes",1,0)</f>
        <v>0</v>
      </c>
      <c r="AB412" s="5">
        <f>IF(HR_Data[[#This Row],[JobSatisfaction]]&lt;=2,1,0)</f>
        <v>0</v>
      </c>
      <c r="AC412" s="5">
        <f>IF(HR_Data[[#This Row],[WorkLifeBalance]]&lt;=2,1,0)</f>
        <v>0</v>
      </c>
      <c r="AD412" s="5">
        <f>IF(HR_Data[[#This Row],[MonthlyIncome]]&lt;AVERAGE(HR_Data[MonthlyIncome]),1,0)</f>
        <v>1</v>
      </c>
      <c r="AE412">
        <v>24793</v>
      </c>
      <c r="AF412">
        <v>2</v>
      </c>
      <c r="AG412" t="s">
        <v>42</v>
      </c>
      <c r="AH412" t="s">
        <v>43</v>
      </c>
      <c r="AI412">
        <v>20</v>
      </c>
      <c r="AJ412">
        <v>4</v>
      </c>
      <c r="AK412">
        <v>3</v>
      </c>
      <c r="AL412">
        <f>IF(HR_Data[[#This Row],[OverTime]]="Yes",2,0)
+IF(HR_Data[[#This Row],[WorkLifeBalance]]&lt;=2,2,0)
+IF(HR_Data[[#This Row],[MonthlyIncome]]&lt;5000,2,0)
+IF(HR_Data[[#This Row],[JobSatisfaction]]&lt;=2,1,0)
+IF(HR_Data[[#This Row],[EnvironmentSatisfaction]]&lt;=2,1,0)
+IF(HR_Data[[#This Row],[YearsAtCompany]]&lt;2,2,0)</f>
        <v>0</v>
      </c>
      <c r="AM412" t="str">
        <f>IF(HR_Data[[#This Row],[RiskScore2]]&gt;=6,"High",
IF(HR_Data[[#This Row],[RiskScore2]]&gt;=3,"Medium","Low"))</f>
        <v>Low</v>
      </c>
      <c r="AN412">
        <v>80</v>
      </c>
      <c r="AO412">
        <v>0</v>
      </c>
      <c r="AP412">
        <v>11</v>
      </c>
      <c r="AQ412">
        <v>2</v>
      </c>
      <c r="AR412">
        <v>3</v>
      </c>
      <c r="AS412">
        <v>5</v>
      </c>
      <c r="AT412">
        <v>4</v>
      </c>
      <c r="AU412">
        <v>0</v>
      </c>
      <c r="AV412">
        <v>2</v>
      </c>
    </row>
    <row r="413" spans="1:48">
      <c r="A413">
        <v>60</v>
      </c>
      <c r="B413" t="str">
        <f>IF(HR_Data[[#This Row],[Age]]&lt;25,"&lt;25",
IF(HR_Data[[#This Row],[Age]]&lt;35,"25–34",
IF(HR_Data[[#This Row],[Age]]&lt;45,"35–44",
IF(HR_Data[[#This Row],[Age]]&lt;55,"45–54","55+"))))</f>
        <v>55+</v>
      </c>
      <c r="C413" t="s">
        <v>43</v>
      </c>
      <c r="D413">
        <f>(HR[[#This Row],[OverTimeFlag]]*3+HR[[#This Row],[LowJobSatisFlag]]*5+HR[[#This Row],[LowWLBFlag]]*4+HR[[#This Row],[LowSalaryFlag]]*3+HR[[#This Row],[LowEnviFlag]]*4+HR[[#This Row],[LowProFlag]]*1)</f>
        <v>14</v>
      </c>
      <c r="E413">
        <f>HR_Data[[#This Row],[OvertimeFlag]] + HR_Data[[#This Row],[LowSatisfactionFlag]] + HR_Data[[#This Row],[LowWorkLifeBalanceFlag]]</f>
        <v>2</v>
      </c>
      <c r="F413" t="s">
        <v>36</v>
      </c>
      <c r="G413">
        <v>422</v>
      </c>
      <c r="H413" t="s">
        <v>45</v>
      </c>
      <c r="I413">
        <v>7</v>
      </c>
      <c r="J413" t="str">
        <f>IF(AND(HR_Data[[#This Row],[Attrition]]="Yes",HR_Data[[#This Row],[YearsAtCompany]]&lt;2),"Yes","No")</f>
        <v>No</v>
      </c>
      <c r="K413">
        <v>3</v>
      </c>
      <c r="L413" t="s">
        <v>38</v>
      </c>
      <c r="M413">
        <v>1</v>
      </c>
      <c r="N413">
        <v>549</v>
      </c>
      <c r="P413">
        <v>1</v>
      </c>
      <c r="Q413" t="s">
        <v>39</v>
      </c>
      <c r="R413">
        <v>41</v>
      </c>
      <c r="S413">
        <v>3</v>
      </c>
      <c r="T413">
        <v>5</v>
      </c>
      <c r="U413" t="s">
        <v>56</v>
      </c>
      <c r="V413">
        <v>1</v>
      </c>
      <c r="W413" t="s">
        <v>48</v>
      </c>
      <c r="X413">
        <v>19566</v>
      </c>
      <c r="Y413" t="str">
        <f>IF(AND(HR_Data[[#This Row],[OverTime]]="Yes",HR_Data[[#This Row],[JobSatisfaction]]&lt;=2,HR_Data[[#This Row],[MonthlyIncome]]&lt;AVERAGE(HR_Data[MonthlyIncome])),
"High Risk",
IF(OR(HR_Data[[#This Row],[OverTime]]="Yes",HR_Data[[#This Row],[JobSatisfaction]]&lt;=2),
"Medium Risk",
"Low Risk"))</f>
        <v>Medium Risk</v>
      </c>
      <c r="Z413" t="str">
        <f>IF(HR_Data[[#This Row],[MonthlyIncome]]&lt;3000,"Low",IF(HR_Data[[#This Row],[MonthlyIncome]]&lt;7000,"Medium","High"))</f>
        <v>High</v>
      </c>
      <c r="AA413" s="5">
        <f>IF(HR_Data[[#This Row],[OverTime]]="Yes",1,0)</f>
        <v>0</v>
      </c>
      <c r="AB413" s="5">
        <f>IF(HR_Data[[#This Row],[JobSatisfaction]]&lt;=2,1,0)</f>
        <v>1</v>
      </c>
      <c r="AC413" s="5">
        <f>IF(HR_Data[[#This Row],[WorkLifeBalance]]&lt;=2,1,0)</f>
        <v>1</v>
      </c>
      <c r="AD413" s="5">
        <f>IF(HR_Data[[#This Row],[MonthlyIncome]]&lt;AVERAGE(HR_Data[MonthlyIncome]),1,0)</f>
        <v>0</v>
      </c>
      <c r="AE413">
        <v>3854</v>
      </c>
      <c r="AF413">
        <v>5</v>
      </c>
      <c r="AG413" t="s">
        <v>42</v>
      </c>
      <c r="AH413" t="s">
        <v>43</v>
      </c>
      <c r="AI413">
        <v>11</v>
      </c>
      <c r="AJ413">
        <v>3</v>
      </c>
      <c r="AK413">
        <v>4</v>
      </c>
      <c r="AL413">
        <f>IF(HR_Data[[#This Row],[OverTime]]="Yes",2,0)
+IF(HR_Data[[#This Row],[WorkLifeBalance]]&lt;=2,2,0)
+IF(HR_Data[[#This Row],[MonthlyIncome]]&lt;5000,2,0)
+IF(HR_Data[[#This Row],[JobSatisfaction]]&lt;=2,1,0)
+IF(HR_Data[[#This Row],[EnvironmentSatisfaction]]&lt;=2,1,0)
+IF(HR_Data[[#This Row],[YearsAtCompany]]&lt;2,2,0)</f>
        <v>4</v>
      </c>
      <c r="AM413" t="str">
        <f>IF(HR_Data[[#This Row],[RiskScore2]]&gt;=6,"High",
IF(HR_Data[[#This Row],[RiskScore2]]&gt;=3,"Medium","Low"))</f>
        <v>Medium</v>
      </c>
      <c r="AN413">
        <v>80</v>
      </c>
      <c r="AO413">
        <v>0</v>
      </c>
      <c r="AP413">
        <v>33</v>
      </c>
      <c r="AQ413">
        <v>5</v>
      </c>
      <c r="AR413">
        <v>1</v>
      </c>
      <c r="AS413">
        <v>29</v>
      </c>
      <c r="AT413">
        <v>8</v>
      </c>
      <c r="AU413">
        <v>11</v>
      </c>
      <c r="AV413">
        <v>10</v>
      </c>
    </row>
    <row r="414" spans="1:48">
      <c r="A414">
        <v>46</v>
      </c>
      <c r="B414" t="str">
        <f>IF(HR_Data[[#This Row],[Age]]&lt;25,"&lt;25",
IF(HR_Data[[#This Row],[Age]]&lt;35,"25–34",
IF(HR_Data[[#This Row],[Age]]&lt;45,"35–44",
IF(HR_Data[[#This Row],[Age]]&lt;55,"45–54","55+"))))</f>
        <v>45–54</v>
      </c>
      <c r="C414" t="s">
        <v>43</v>
      </c>
      <c r="D414">
        <f>(HR[[#This Row],[OverTimeFlag]]*3+HR[[#This Row],[LowJobSatisFlag]]*5+HR[[#This Row],[LowWLBFlag]]*4+HR[[#This Row],[LowSalaryFlag]]*3+HR[[#This Row],[LowEnviFlag]]*4+HR[[#This Row],[LowProFlag]]*1)</f>
        <v>7</v>
      </c>
      <c r="E414">
        <f>HR_Data[[#This Row],[OvertimeFlag]] + HR_Data[[#This Row],[LowSatisfactionFlag]] + HR_Data[[#This Row],[LowWorkLifeBalanceFlag]]</f>
        <v>1</v>
      </c>
      <c r="F414" t="s">
        <v>36</v>
      </c>
      <c r="G414">
        <v>1485</v>
      </c>
      <c r="H414" t="s">
        <v>45</v>
      </c>
      <c r="I414">
        <v>18</v>
      </c>
      <c r="J414" t="str">
        <f>IF(AND(HR_Data[[#This Row],[Attrition]]="Yes",HR_Data[[#This Row],[YearsAtCompany]]&lt;2),"Yes","No")</f>
        <v>No</v>
      </c>
      <c r="K414">
        <v>3</v>
      </c>
      <c r="L414" t="s">
        <v>51</v>
      </c>
      <c r="M414">
        <v>1</v>
      </c>
      <c r="N414">
        <v>550</v>
      </c>
      <c r="P414">
        <v>3</v>
      </c>
      <c r="Q414" t="s">
        <v>39</v>
      </c>
      <c r="R414">
        <v>87</v>
      </c>
      <c r="S414">
        <v>3</v>
      </c>
      <c r="T414">
        <v>2</v>
      </c>
      <c r="U414" t="s">
        <v>53</v>
      </c>
      <c r="V414">
        <v>3</v>
      </c>
      <c r="W414" t="s">
        <v>52</v>
      </c>
      <c r="X414">
        <v>4810</v>
      </c>
      <c r="Y414" t="str">
        <f>IF(AND(HR_Data[[#This Row],[OverTime]]="Yes",HR_Data[[#This Row],[JobSatisfaction]]&lt;=2,HR_Data[[#This Row],[MonthlyIncome]]&lt;AVERAGE(HR_Data[MonthlyIncome])),
"High Risk",
IF(OR(HR_Data[[#This Row],[OverTime]]="Yes",HR_Data[[#This Row],[JobSatisfaction]]&lt;=2),
"Medium Risk",
"Low Risk"))</f>
        <v>Low Risk</v>
      </c>
      <c r="Z414" t="str">
        <f>IF(HR_Data[[#This Row],[MonthlyIncome]]&lt;3000,"Low",IF(HR_Data[[#This Row],[MonthlyIncome]]&lt;7000,"Medium","High"))</f>
        <v>Medium</v>
      </c>
      <c r="AA414" s="5">
        <f>IF(HR_Data[[#This Row],[OverTime]]="Yes",1,0)</f>
        <v>0</v>
      </c>
      <c r="AB414" s="5">
        <f>IF(HR_Data[[#This Row],[JobSatisfaction]]&lt;=2,1,0)</f>
        <v>0</v>
      </c>
      <c r="AC414" s="5">
        <f>IF(HR_Data[[#This Row],[WorkLifeBalance]]&lt;=2,1,0)</f>
        <v>1</v>
      </c>
      <c r="AD414" s="5">
        <f>IF(HR_Data[[#This Row],[MonthlyIncome]]&lt;AVERAGE(HR_Data[MonthlyIncome]),1,0)</f>
        <v>1</v>
      </c>
      <c r="AE414">
        <v>26314</v>
      </c>
      <c r="AF414">
        <v>2</v>
      </c>
      <c r="AG414" t="s">
        <v>42</v>
      </c>
      <c r="AH414" t="s">
        <v>43</v>
      </c>
      <c r="AI414">
        <v>14</v>
      </c>
      <c r="AJ414">
        <v>3</v>
      </c>
      <c r="AK414">
        <v>3</v>
      </c>
      <c r="AL414">
        <f>IF(HR_Data[[#This Row],[OverTime]]="Yes",2,0)
+IF(HR_Data[[#This Row],[WorkLifeBalance]]&lt;=2,2,0)
+IF(HR_Data[[#This Row],[MonthlyIncome]]&lt;5000,2,0)
+IF(HR_Data[[#This Row],[JobSatisfaction]]&lt;=2,1,0)
+IF(HR_Data[[#This Row],[EnvironmentSatisfaction]]&lt;=2,1,0)
+IF(HR_Data[[#This Row],[YearsAtCompany]]&lt;2,2,0)</f>
        <v>4</v>
      </c>
      <c r="AM414" t="str">
        <f>IF(HR_Data[[#This Row],[RiskScore2]]&gt;=6,"High",
IF(HR_Data[[#This Row],[RiskScore2]]&gt;=3,"Medium","Low"))</f>
        <v>Medium</v>
      </c>
      <c r="AN414">
        <v>80</v>
      </c>
      <c r="AO414">
        <v>1</v>
      </c>
      <c r="AP414">
        <v>19</v>
      </c>
      <c r="AQ414">
        <v>5</v>
      </c>
      <c r="AR414">
        <v>2</v>
      </c>
      <c r="AS414">
        <v>10</v>
      </c>
      <c r="AT414">
        <v>7</v>
      </c>
      <c r="AU414">
        <v>0</v>
      </c>
      <c r="AV414">
        <v>8</v>
      </c>
    </row>
    <row r="415" spans="1:48">
      <c r="A415">
        <v>42</v>
      </c>
      <c r="B415" t="str">
        <f>IF(HR_Data[[#This Row],[Age]]&lt;25,"&lt;25",
IF(HR_Data[[#This Row],[Age]]&lt;35,"25–34",
IF(HR_Data[[#This Row],[Age]]&lt;45,"35–44",
IF(HR_Data[[#This Row],[Age]]&lt;55,"45–54","55+"))))</f>
        <v>35–44</v>
      </c>
      <c r="C415" t="s">
        <v>43</v>
      </c>
      <c r="D415">
        <f>(HR[[#This Row],[OverTimeFlag]]*3+HR[[#This Row],[LowJobSatisFlag]]*5+HR[[#This Row],[LowWLBFlag]]*4+HR[[#This Row],[LowSalaryFlag]]*3+HR[[#This Row],[LowEnviFlag]]*4+HR[[#This Row],[LowProFlag]]*1)</f>
        <v>3</v>
      </c>
      <c r="E415">
        <f>HR_Data[[#This Row],[OvertimeFlag]] + HR_Data[[#This Row],[LowSatisfactionFlag]] + HR_Data[[#This Row],[LowWorkLifeBalanceFlag]]</f>
        <v>0</v>
      </c>
      <c r="F415" t="s">
        <v>44</v>
      </c>
      <c r="G415">
        <v>1368</v>
      </c>
      <c r="H415" t="s">
        <v>45</v>
      </c>
      <c r="I415">
        <v>28</v>
      </c>
      <c r="J415" t="str">
        <f>IF(AND(HR_Data[[#This Row],[Attrition]]="Yes",HR_Data[[#This Row],[YearsAtCompany]]&lt;2),"Yes","No")</f>
        <v>No</v>
      </c>
      <c r="K415">
        <v>4</v>
      </c>
      <c r="L415" t="s">
        <v>60</v>
      </c>
      <c r="M415">
        <v>1</v>
      </c>
      <c r="N415">
        <v>551</v>
      </c>
      <c r="P415">
        <v>4</v>
      </c>
      <c r="Q415" t="s">
        <v>39</v>
      </c>
      <c r="R415">
        <v>88</v>
      </c>
      <c r="S415">
        <v>2</v>
      </c>
      <c r="T415">
        <v>2</v>
      </c>
      <c r="U415" t="s">
        <v>54</v>
      </c>
      <c r="V415">
        <v>4</v>
      </c>
      <c r="W415" t="s">
        <v>48</v>
      </c>
      <c r="X415">
        <v>4523</v>
      </c>
      <c r="Y415" t="str">
        <f>IF(AND(HR_Data[[#This Row],[OverTime]]="Yes",HR_Data[[#This Row],[JobSatisfaction]]&lt;=2,HR_Data[[#This Row],[MonthlyIncome]]&lt;AVERAGE(HR_Data[MonthlyIncome])),
"High Risk",
IF(OR(HR_Data[[#This Row],[OverTime]]="Yes",HR_Data[[#This Row],[JobSatisfaction]]&lt;=2),
"Medium Risk",
"Low Risk"))</f>
        <v>Low Risk</v>
      </c>
      <c r="Z415" t="str">
        <f>IF(HR_Data[[#This Row],[MonthlyIncome]]&lt;3000,"Low",IF(HR_Data[[#This Row],[MonthlyIncome]]&lt;7000,"Medium","High"))</f>
        <v>Medium</v>
      </c>
      <c r="AA415" s="5">
        <f>IF(HR_Data[[#This Row],[OverTime]]="Yes",1,0)</f>
        <v>0</v>
      </c>
      <c r="AB415" s="5">
        <f>IF(HR_Data[[#This Row],[JobSatisfaction]]&lt;=2,1,0)</f>
        <v>0</v>
      </c>
      <c r="AC415" s="5">
        <f>IF(HR_Data[[#This Row],[WorkLifeBalance]]&lt;=2,1,0)</f>
        <v>0</v>
      </c>
      <c r="AD415" s="5">
        <f>IF(HR_Data[[#This Row],[MonthlyIncome]]&lt;AVERAGE(HR_Data[MonthlyIncome]),1,0)</f>
        <v>1</v>
      </c>
      <c r="AE415">
        <v>4386</v>
      </c>
      <c r="AF415">
        <v>0</v>
      </c>
      <c r="AG415" t="s">
        <v>42</v>
      </c>
      <c r="AH415" t="s">
        <v>43</v>
      </c>
      <c r="AI415">
        <v>11</v>
      </c>
      <c r="AJ415">
        <v>3</v>
      </c>
      <c r="AK415">
        <v>4</v>
      </c>
      <c r="AL415">
        <f>IF(HR_Data[[#This Row],[OverTime]]="Yes",2,0)
+IF(HR_Data[[#This Row],[WorkLifeBalance]]&lt;=2,2,0)
+IF(HR_Data[[#This Row],[MonthlyIncome]]&lt;5000,2,0)
+IF(HR_Data[[#This Row],[JobSatisfaction]]&lt;=2,1,0)
+IF(HR_Data[[#This Row],[EnvironmentSatisfaction]]&lt;=2,1,0)
+IF(HR_Data[[#This Row],[YearsAtCompany]]&lt;2,2,0)</f>
        <v>2</v>
      </c>
      <c r="AM415" t="str">
        <f>IF(HR_Data[[#This Row],[RiskScore2]]&gt;=6,"High",
IF(HR_Data[[#This Row],[RiskScore2]]&gt;=3,"Medium","Low"))</f>
        <v>Low</v>
      </c>
      <c r="AN415">
        <v>80</v>
      </c>
      <c r="AO415">
        <v>3</v>
      </c>
      <c r="AP415">
        <v>7</v>
      </c>
      <c r="AQ415">
        <v>4</v>
      </c>
      <c r="AR415">
        <v>4</v>
      </c>
      <c r="AS415">
        <v>6</v>
      </c>
      <c r="AT415">
        <v>5</v>
      </c>
      <c r="AU415">
        <v>0</v>
      </c>
      <c r="AV415">
        <v>4</v>
      </c>
    </row>
    <row r="416" spans="1:48">
      <c r="A416">
        <v>24</v>
      </c>
      <c r="B416" t="str">
        <f>IF(HR_Data[[#This Row],[Age]]&lt;25,"&lt;25",
IF(HR_Data[[#This Row],[Age]]&lt;35,"25–34",
IF(HR_Data[[#This Row],[Age]]&lt;45,"35–44",
IF(HR_Data[[#This Row],[Age]]&lt;55,"45–54","55+"))))</f>
        <v>&lt;25</v>
      </c>
      <c r="C416" t="s">
        <v>35</v>
      </c>
      <c r="D416">
        <f>(HR[[#This Row],[OverTimeFlag]]*3+HR[[#This Row],[LowJobSatisFlag]]*5+HR[[#This Row],[LowWLBFlag]]*4+HR[[#This Row],[LowSalaryFlag]]*3+HR[[#This Row],[LowEnviFlag]]*4+HR[[#This Row],[LowProFlag]]*1)</f>
        <v>15</v>
      </c>
      <c r="E416">
        <f>HR_Data[[#This Row],[OvertimeFlag]] + HR_Data[[#This Row],[LowSatisfactionFlag]] + HR_Data[[#This Row],[LowWorkLifeBalanceFlag]]</f>
        <v>2</v>
      </c>
      <c r="F416" t="s">
        <v>36</v>
      </c>
      <c r="G416">
        <v>1448</v>
      </c>
      <c r="H416" t="s">
        <v>37</v>
      </c>
      <c r="I416">
        <v>1</v>
      </c>
      <c r="J416" t="str">
        <f>IF(AND(HR_Data[[#This Row],[Attrition]]="Yes",HR_Data[[#This Row],[YearsAtCompany]]&lt;2),"Yes","No")</f>
        <v>No</v>
      </c>
      <c r="K416">
        <v>1</v>
      </c>
      <c r="L416" t="s">
        <v>60</v>
      </c>
      <c r="M416">
        <v>1</v>
      </c>
      <c r="N416">
        <v>554</v>
      </c>
      <c r="P416">
        <v>1</v>
      </c>
      <c r="Q416" t="s">
        <v>39</v>
      </c>
      <c r="R416">
        <v>62</v>
      </c>
      <c r="S416">
        <v>3</v>
      </c>
      <c r="T416">
        <v>1</v>
      </c>
      <c r="U416" t="s">
        <v>57</v>
      </c>
      <c r="V416">
        <v>2</v>
      </c>
      <c r="W416" t="s">
        <v>41</v>
      </c>
      <c r="X416">
        <v>3202</v>
      </c>
      <c r="Y416" t="str">
        <f>IF(AND(HR_Data[[#This Row],[OverTime]]="Yes",HR_Data[[#This Row],[JobSatisfaction]]&lt;=2,HR_Data[[#This Row],[MonthlyIncome]]&lt;AVERAGE(HR_Data[MonthlyIncome])),
"High Risk",
IF(OR(HR_Data[[#This Row],[OverTime]]="Yes",HR_Data[[#This Row],[JobSatisfaction]]&lt;=2),
"Medium Risk",
"Low Risk"))</f>
        <v>High Risk</v>
      </c>
      <c r="Z416" t="str">
        <f>IF(HR_Data[[#This Row],[MonthlyIncome]]&lt;3000,"Low",IF(HR_Data[[#This Row],[MonthlyIncome]]&lt;7000,"Medium","High"))</f>
        <v>Medium</v>
      </c>
      <c r="AA416" s="5">
        <f>IF(HR_Data[[#This Row],[OverTime]]="Yes",1,0)</f>
        <v>1</v>
      </c>
      <c r="AB416" s="5">
        <f>IF(HR_Data[[#This Row],[JobSatisfaction]]&lt;=2,1,0)</f>
        <v>1</v>
      </c>
      <c r="AC416" s="5">
        <f>IF(HR_Data[[#This Row],[WorkLifeBalance]]&lt;=2,1,0)</f>
        <v>0</v>
      </c>
      <c r="AD416" s="5">
        <f>IF(HR_Data[[#This Row],[MonthlyIncome]]&lt;AVERAGE(HR_Data[MonthlyIncome]),1,0)</f>
        <v>1</v>
      </c>
      <c r="AE416">
        <v>21972</v>
      </c>
      <c r="AF416">
        <v>1</v>
      </c>
      <c r="AG416" t="s">
        <v>42</v>
      </c>
      <c r="AH416" t="s">
        <v>35</v>
      </c>
      <c r="AI416">
        <v>16</v>
      </c>
      <c r="AJ416">
        <v>3</v>
      </c>
      <c r="AK416">
        <v>2</v>
      </c>
      <c r="AL416">
        <f>IF(HR_Data[[#This Row],[OverTime]]="Yes",2,0)
+IF(HR_Data[[#This Row],[WorkLifeBalance]]&lt;=2,2,0)
+IF(HR_Data[[#This Row],[MonthlyIncome]]&lt;5000,2,0)
+IF(HR_Data[[#This Row],[JobSatisfaction]]&lt;=2,1,0)
+IF(HR_Data[[#This Row],[EnvironmentSatisfaction]]&lt;=2,1,0)
+IF(HR_Data[[#This Row],[YearsAtCompany]]&lt;2,2,0)</f>
        <v>6</v>
      </c>
      <c r="AM416" t="str">
        <f>IF(HR_Data[[#This Row],[RiskScore2]]&gt;=6,"High",
IF(HR_Data[[#This Row],[RiskScore2]]&gt;=3,"Medium","Low"))</f>
        <v>High</v>
      </c>
      <c r="AN416">
        <v>80</v>
      </c>
      <c r="AO416">
        <v>0</v>
      </c>
      <c r="AP416">
        <v>6</v>
      </c>
      <c r="AQ416">
        <v>4</v>
      </c>
      <c r="AR416">
        <v>3</v>
      </c>
      <c r="AS416">
        <v>5</v>
      </c>
      <c r="AT416">
        <v>3</v>
      </c>
      <c r="AU416">
        <v>1</v>
      </c>
      <c r="AV416">
        <v>4</v>
      </c>
    </row>
    <row r="417" spans="1:48">
      <c r="A417">
        <v>34</v>
      </c>
      <c r="B417" t="str">
        <f>IF(HR_Data[[#This Row],[Age]]&lt;25,"&lt;25",
IF(HR_Data[[#This Row],[Age]]&lt;35,"25–34",
IF(HR_Data[[#This Row],[Age]]&lt;45,"35–44",
IF(HR_Data[[#This Row],[Age]]&lt;55,"45–54","55+"))))</f>
        <v>25–34</v>
      </c>
      <c r="C417" t="s">
        <v>35</v>
      </c>
      <c r="D417">
        <f>(HR[[#This Row],[OverTimeFlag]]*3+HR[[#This Row],[LowJobSatisFlag]]*5+HR[[#This Row],[LowWLBFlag]]*4+HR[[#This Row],[LowSalaryFlag]]*3+HR[[#This Row],[LowEnviFlag]]*4+HR[[#This Row],[LowProFlag]]*1)</f>
        <v>7</v>
      </c>
      <c r="E417">
        <f>HR_Data[[#This Row],[OvertimeFlag]] + HR_Data[[#This Row],[LowSatisfactionFlag]] + HR_Data[[#This Row],[LowWorkLifeBalanceFlag]]</f>
        <v>1</v>
      </c>
      <c r="F417" t="s">
        <v>44</v>
      </c>
      <c r="G417">
        <v>296</v>
      </c>
      <c r="H417" t="s">
        <v>37</v>
      </c>
      <c r="I417">
        <v>6</v>
      </c>
      <c r="J417" t="str">
        <f>IF(AND(HR_Data[[#This Row],[Attrition]]="Yes",HR_Data[[#This Row],[YearsAtCompany]]&lt;2),"Yes","No")</f>
        <v>No</v>
      </c>
      <c r="K417">
        <v>2</v>
      </c>
      <c r="L417" t="s">
        <v>59</v>
      </c>
      <c r="M417">
        <v>1</v>
      </c>
      <c r="N417">
        <v>555</v>
      </c>
      <c r="P417">
        <v>4</v>
      </c>
      <c r="Q417" t="s">
        <v>39</v>
      </c>
      <c r="R417">
        <v>33</v>
      </c>
      <c r="S417">
        <v>1</v>
      </c>
      <c r="T417">
        <v>1</v>
      </c>
      <c r="U417" t="s">
        <v>57</v>
      </c>
      <c r="V417">
        <v>3</v>
      </c>
      <c r="W417" t="s">
        <v>52</v>
      </c>
      <c r="X417">
        <v>2351</v>
      </c>
      <c r="Y417" t="str">
        <f>IF(AND(HR_Data[[#This Row],[OverTime]]="Yes",HR_Data[[#This Row],[JobSatisfaction]]&lt;=2,HR_Data[[#This Row],[MonthlyIncome]]&lt;AVERAGE(HR_Data[MonthlyIncome])),
"High Risk",
IF(OR(HR_Data[[#This Row],[OverTime]]="Yes",HR_Data[[#This Row],[JobSatisfaction]]&lt;=2),
"Medium Risk",
"Low Risk"))</f>
        <v>Low Risk</v>
      </c>
      <c r="Z417" t="str">
        <f>IF(HR_Data[[#This Row],[MonthlyIncome]]&lt;3000,"Low",IF(HR_Data[[#This Row],[MonthlyIncome]]&lt;7000,"Medium","High"))</f>
        <v>Low</v>
      </c>
      <c r="AA417" s="5">
        <f>IF(HR_Data[[#This Row],[OverTime]]="Yes",1,0)</f>
        <v>0</v>
      </c>
      <c r="AB417" s="5">
        <f>IF(HR_Data[[#This Row],[JobSatisfaction]]&lt;=2,1,0)</f>
        <v>0</v>
      </c>
      <c r="AC417" s="5">
        <f>IF(HR_Data[[#This Row],[WorkLifeBalance]]&lt;=2,1,0)</f>
        <v>1</v>
      </c>
      <c r="AD417" s="5">
        <f>IF(HR_Data[[#This Row],[MonthlyIncome]]&lt;AVERAGE(HR_Data[MonthlyIncome]),1,0)</f>
        <v>1</v>
      </c>
      <c r="AE417">
        <v>12253</v>
      </c>
      <c r="AF417">
        <v>0</v>
      </c>
      <c r="AG417" t="s">
        <v>42</v>
      </c>
      <c r="AH417" t="s">
        <v>43</v>
      </c>
      <c r="AI417">
        <v>16</v>
      </c>
      <c r="AJ417">
        <v>3</v>
      </c>
      <c r="AK417">
        <v>4</v>
      </c>
      <c r="AL417">
        <f>IF(HR_Data[[#This Row],[OverTime]]="Yes",2,0)
+IF(HR_Data[[#This Row],[WorkLifeBalance]]&lt;=2,2,0)
+IF(HR_Data[[#This Row],[MonthlyIncome]]&lt;5000,2,0)
+IF(HR_Data[[#This Row],[JobSatisfaction]]&lt;=2,1,0)
+IF(HR_Data[[#This Row],[EnvironmentSatisfaction]]&lt;=2,1,0)
+IF(HR_Data[[#This Row],[YearsAtCompany]]&lt;2,2,0)</f>
        <v>4</v>
      </c>
      <c r="AM417" t="str">
        <f>IF(HR_Data[[#This Row],[RiskScore2]]&gt;=6,"High",
IF(HR_Data[[#This Row],[RiskScore2]]&gt;=3,"Medium","Low"))</f>
        <v>Medium</v>
      </c>
      <c r="AN417">
        <v>80</v>
      </c>
      <c r="AO417">
        <v>1</v>
      </c>
      <c r="AP417">
        <v>3</v>
      </c>
      <c r="AQ417">
        <v>3</v>
      </c>
      <c r="AR417">
        <v>2</v>
      </c>
      <c r="AS417">
        <v>2</v>
      </c>
      <c r="AT417">
        <v>2</v>
      </c>
      <c r="AU417">
        <v>1</v>
      </c>
      <c r="AV417">
        <v>0</v>
      </c>
    </row>
    <row r="418" spans="1:48">
      <c r="A418">
        <v>38</v>
      </c>
      <c r="B418" t="str">
        <f>IF(HR_Data[[#This Row],[Age]]&lt;25,"&lt;25",
IF(HR_Data[[#This Row],[Age]]&lt;35,"25–34",
IF(HR_Data[[#This Row],[Age]]&lt;45,"35–44",
IF(HR_Data[[#This Row],[Age]]&lt;55,"45–54","55+"))))</f>
        <v>35–44</v>
      </c>
      <c r="C418" t="s">
        <v>43</v>
      </c>
      <c r="D418">
        <f>(HR[[#This Row],[OverTimeFlag]]*3+HR[[#This Row],[LowJobSatisFlag]]*5+HR[[#This Row],[LowWLBFlag]]*4+HR[[#This Row],[LowSalaryFlag]]*3+HR[[#This Row],[LowEnviFlag]]*4+HR[[#This Row],[LowProFlag]]*1)</f>
        <v>6</v>
      </c>
      <c r="E418">
        <f>HR_Data[[#This Row],[OvertimeFlag]] + HR_Data[[#This Row],[LowSatisfactionFlag]] + HR_Data[[#This Row],[LowWorkLifeBalanceFlag]]</f>
        <v>1</v>
      </c>
      <c r="F418" t="s">
        <v>44</v>
      </c>
      <c r="G418">
        <v>1490</v>
      </c>
      <c r="H418" t="s">
        <v>45</v>
      </c>
      <c r="I418">
        <v>2</v>
      </c>
      <c r="J418" t="str">
        <f>IF(AND(HR_Data[[#This Row],[Attrition]]="Yes",HR_Data[[#This Row],[YearsAtCompany]]&lt;2),"Yes","No")</f>
        <v>No</v>
      </c>
      <c r="K418">
        <v>2</v>
      </c>
      <c r="L418" t="s">
        <v>38</v>
      </c>
      <c r="M418">
        <v>1</v>
      </c>
      <c r="N418">
        <v>556</v>
      </c>
      <c r="P418">
        <v>4</v>
      </c>
      <c r="Q418" t="s">
        <v>46</v>
      </c>
      <c r="R418">
        <v>42</v>
      </c>
      <c r="S418">
        <v>3</v>
      </c>
      <c r="T418">
        <v>1</v>
      </c>
      <c r="U418" t="s">
        <v>50</v>
      </c>
      <c r="V418">
        <v>4</v>
      </c>
      <c r="W418" t="s">
        <v>48</v>
      </c>
      <c r="X418">
        <v>1702</v>
      </c>
      <c r="Y418" t="str">
        <f>IF(AND(HR_Data[[#This Row],[OverTime]]="Yes",HR_Data[[#This Row],[JobSatisfaction]]&lt;=2,HR_Data[[#This Row],[MonthlyIncome]]&lt;AVERAGE(HR_Data[MonthlyIncome])),
"High Risk",
IF(OR(HR_Data[[#This Row],[OverTime]]="Yes",HR_Data[[#This Row],[JobSatisfaction]]&lt;=2),
"Medium Risk",
"Low Risk"))</f>
        <v>Medium Risk</v>
      </c>
      <c r="Z418" t="str">
        <f>IF(HR_Data[[#This Row],[MonthlyIncome]]&lt;3000,"Low",IF(HR_Data[[#This Row],[MonthlyIncome]]&lt;7000,"Medium","High"))</f>
        <v>Low</v>
      </c>
      <c r="AA418" s="5">
        <f>IF(HR_Data[[#This Row],[OverTime]]="Yes",1,0)</f>
        <v>1</v>
      </c>
      <c r="AB418" s="5">
        <f>IF(HR_Data[[#This Row],[JobSatisfaction]]&lt;=2,1,0)</f>
        <v>0</v>
      </c>
      <c r="AC418" s="5">
        <f>IF(HR_Data[[#This Row],[WorkLifeBalance]]&lt;=2,1,0)</f>
        <v>0</v>
      </c>
      <c r="AD418" s="5">
        <f>IF(HR_Data[[#This Row],[MonthlyIncome]]&lt;AVERAGE(HR_Data[MonthlyIncome]),1,0)</f>
        <v>1</v>
      </c>
      <c r="AE418">
        <v>12106</v>
      </c>
      <c r="AF418">
        <v>1</v>
      </c>
      <c r="AG418" t="s">
        <v>42</v>
      </c>
      <c r="AH418" t="s">
        <v>35</v>
      </c>
      <c r="AI418">
        <v>23</v>
      </c>
      <c r="AJ418">
        <v>4</v>
      </c>
      <c r="AK418">
        <v>3</v>
      </c>
      <c r="AL418">
        <f>IF(HR_Data[[#This Row],[OverTime]]="Yes",2,0)
+IF(HR_Data[[#This Row],[WorkLifeBalance]]&lt;=2,2,0)
+IF(HR_Data[[#This Row],[MonthlyIncome]]&lt;5000,2,0)
+IF(HR_Data[[#This Row],[JobSatisfaction]]&lt;=2,1,0)
+IF(HR_Data[[#This Row],[EnvironmentSatisfaction]]&lt;=2,1,0)
+IF(HR_Data[[#This Row],[YearsAtCompany]]&lt;2,2,0)</f>
        <v>6</v>
      </c>
      <c r="AM418" t="str">
        <f>IF(HR_Data[[#This Row],[RiskScore2]]&gt;=6,"High",
IF(HR_Data[[#This Row],[RiskScore2]]&gt;=3,"Medium","Low"))</f>
        <v>High</v>
      </c>
      <c r="AN418">
        <v>80</v>
      </c>
      <c r="AO418">
        <v>1</v>
      </c>
      <c r="AP418">
        <v>1</v>
      </c>
      <c r="AQ418">
        <v>3</v>
      </c>
      <c r="AR418">
        <v>3</v>
      </c>
      <c r="AS418">
        <v>1</v>
      </c>
      <c r="AT418">
        <v>0</v>
      </c>
      <c r="AU418">
        <v>0</v>
      </c>
      <c r="AV418">
        <v>0</v>
      </c>
    </row>
    <row r="419" spans="1:48">
      <c r="A419">
        <v>40</v>
      </c>
      <c r="B419" t="str">
        <f>IF(HR_Data[[#This Row],[Age]]&lt;25,"&lt;25",
IF(HR_Data[[#This Row],[Age]]&lt;35,"25–34",
IF(HR_Data[[#This Row],[Age]]&lt;45,"35–44",
IF(HR_Data[[#This Row],[Age]]&lt;55,"45–54","55+"))))</f>
        <v>35–44</v>
      </c>
      <c r="C419" t="s">
        <v>43</v>
      </c>
      <c r="D419">
        <f>(HR[[#This Row],[OverTimeFlag]]*3+HR[[#This Row],[LowJobSatisFlag]]*5+HR[[#This Row],[LowWLBFlag]]*4+HR[[#This Row],[LowSalaryFlag]]*3+HR[[#This Row],[LowEnviFlag]]*4+HR[[#This Row],[LowProFlag]]*1)</f>
        <v>0</v>
      </c>
      <c r="E419">
        <f>HR_Data[[#This Row],[OvertimeFlag]] + HR_Data[[#This Row],[LowSatisfactionFlag]] + HR_Data[[#This Row],[LowWorkLifeBalanceFlag]]</f>
        <v>0</v>
      </c>
      <c r="F419" t="s">
        <v>36</v>
      </c>
      <c r="G419">
        <v>1398</v>
      </c>
      <c r="H419" t="s">
        <v>37</v>
      </c>
      <c r="I419">
        <v>2</v>
      </c>
      <c r="J419" t="str">
        <f>IF(AND(HR_Data[[#This Row],[Attrition]]="Yes",HR_Data[[#This Row],[YearsAtCompany]]&lt;2),"Yes","No")</f>
        <v>No</v>
      </c>
      <c r="K419">
        <v>4</v>
      </c>
      <c r="L419" t="s">
        <v>38</v>
      </c>
      <c r="M419">
        <v>1</v>
      </c>
      <c r="N419">
        <v>558</v>
      </c>
      <c r="P419">
        <v>3</v>
      </c>
      <c r="Q419" t="s">
        <v>39</v>
      </c>
      <c r="R419">
        <v>79</v>
      </c>
      <c r="S419">
        <v>3</v>
      </c>
      <c r="T419">
        <v>5</v>
      </c>
      <c r="U419" t="s">
        <v>56</v>
      </c>
      <c r="V419">
        <v>3</v>
      </c>
      <c r="W419" t="s">
        <v>48</v>
      </c>
      <c r="X419">
        <v>18041</v>
      </c>
      <c r="Y419" t="str">
        <f>IF(AND(HR_Data[[#This Row],[OverTime]]="Yes",HR_Data[[#This Row],[JobSatisfaction]]&lt;=2,HR_Data[[#This Row],[MonthlyIncome]]&lt;AVERAGE(HR_Data[MonthlyIncome])),
"High Risk",
IF(OR(HR_Data[[#This Row],[OverTime]]="Yes",HR_Data[[#This Row],[JobSatisfaction]]&lt;=2),
"Medium Risk",
"Low Risk"))</f>
        <v>Low Risk</v>
      </c>
      <c r="Z419" t="str">
        <f>IF(HR_Data[[#This Row],[MonthlyIncome]]&lt;3000,"Low",IF(HR_Data[[#This Row],[MonthlyIncome]]&lt;7000,"Medium","High"))</f>
        <v>High</v>
      </c>
      <c r="AA419" s="5">
        <f>IF(HR_Data[[#This Row],[OverTime]]="Yes",1,0)</f>
        <v>0</v>
      </c>
      <c r="AB419" s="5">
        <f>IF(HR_Data[[#This Row],[JobSatisfaction]]&lt;=2,1,0)</f>
        <v>0</v>
      </c>
      <c r="AC419" s="5">
        <f>IF(HR_Data[[#This Row],[WorkLifeBalance]]&lt;=2,1,0)</f>
        <v>0</v>
      </c>
      <c r="AD419" s="5">
        <f>IF(HR_Data[[#This Row],[MonthlyIncome]]&lt;AVERAGE(HR_Data[MonthlyIncome]),1,0)</f>
        <v>0</v>
      </c>
      <c r="AE419">
        <v>13022</v>
      </c>
      <c r="AF419">
        <v>0</v>
      </c>
      <c r="AG419" t="s">
        <v>42</v>
      </c>
      <c r="AH419" t="s">
        <v>43</v>
      </c>
      <c r="AI419">
        <v>14</v>
      </c>
      <c r="AJ419">
        <v>3</v>
      </c>
      <c r="AK419">
        <v>4</v>
      </c>
      <c r="AL419">
        <f>IF(HR_Data[[#This Row],[OverTime]]="Yes",2,0)
+IF(HR_Data[[#This Row],[WorkLifeBalance]]&lt;=2,2,0)
+IF(HR_Data[[#This Row],[MonthlyIncome]]&lt;5000,2,0)
+IF(HR_Data[[#This Row],[JobSatisfaction]]&lt;=2,1,0)
+IF(HR_Data[[#This Row],[EnvironmentSatisfaction]]&lt;=2,1,0)
+IF(HR_Data[[#This Row],[YearsAtCompany]]&lt;2,2,0)</f>
        <v>0</v>
      </c>
      <c r="AM419" t="str">
        <f>IF(HR_Data[[#This Row],[RiskScore2]]&gt;=6,"High",
IF(HR_Data[[#This Row],[RiskScore2]]&gt;=3,"Medium","Low"))</f>
        <v>Low</v>
      </c>
      <c r="AN419">
        <v>80</v>
      </c>
      <c r="AO419">
        <v>0</v>
      </c>
      <c r="AP419">
        <v>21</v>
      </c>
      <c r="AQ419">
        <v>2</v>
      </c>
      <c r="AR419">
        <v>3</v>
      </c>
      <c r="AS419">
        <v>20</v>
      </c>
      <c r="AT419">
        <v>15</v>
      </c>
      <c r="AU419">
        <v>1</v>
      </c>
      <c r="AV419">
        <v>12</v>
      </c>
    </row>
    <row r="420" spans="1:48">
      <c r="A420">
        <v>26</v>
      </c>
      <c r="B420" t="str">
        <f>IF(HR_Data[[#This Row],[Age]]&lt;25,"&lt;25",
IF(HR_Data[[#This Row],[Age]]&lt;35,"25–34",
IF(HR_Data[[#This Row],[Age]]&lt;45,"35–44",
IF(HR_Data[[#This Row],[Age]]&lt;55,"45–54","55+"))))</f>
        <v>25–34</v>
      </c>
      <c r="C420" t="s">
        <v>43</v>
      </c>
      <c r="D420">
        <f>(HR[[#This Row],[OverTimeFlag]]*3+HR[[#This Row],[LowJobSatisFlag]]*5+HR[[#This Row],[LowWLBFlag]]*4+HR[[#This Row],[LowSalaryFlag]]*3+HR[[#This Row],[LowEnviFlag]]*4+HR[[#This Row],[LowProFlag]]*1)</f>
        <v>11</v>
      </c>
      <c r="E420">
        <f>HR_Data[[#This Row],[OvertimeFlag]] + HR_Data[[#This Row],[LowSatisfactionFlag]] + HR_Data[[#This Row],[LowWorkLifeBalanceFlag]]</f>
        <v>1</v>
      </c>
      <c r="F420" t="s">
        <v>36</v>
      </c>
      <c r="G420">
        <v>1349</v>
      </c>
      <c r="H420" t="s">
        <v>45</v>
      </c>
      <c r="I420">
        <v>23</v>
      </c>
      <c r="J420" t="str">
        <f>IF(AND(HR_Data[[#This Row],[Attrition]]="Yes",HR_Data[[#This Row],[YearsAtCompany]]&lt;2),"Yes","No")</f>
        <v>No</v>
      </c>
      <c r="K420">
        <v>3</v>
      </c>
      <c r="L420" t="s">
        <v>38</v>
      </c>
      <c r="M420">
        <v>1</v>
      </c>
      <c r="N420">
        <v>560</v>
      </c>
      <c r="P420">
        <v>1</v>
      </c>
      <c r="Q420" t="s">
        <v>39</v>
      </c>
      <c r="R420">
        <v>90</v>
      </c>
      <c r="S420">
        <v>3</v>
      </c>
      <c r="T420">
        <v>1</v>
      </c>
      <c r="U420" t="s">
        <v>47</v>
      </c>
      <c r="V420">
        <v>4</v>
      </c>
      <c r="W420" t="s">
        <v>52</v>
      </c>
      <c r="X420">
        <v>2886</v>
      </c>
      <c r="Y420" t="str">
        <f>IF(AND(HR_Data[[#This Row],[OverTime]]="Yes",HR_Data[[#This Row],[JobSatisfaction]]&lt;=2,HR_Data[[#This Row],[MonthlyIncome]]&lt;AVERAGE(HR_Data[MonthlyIncome])),
"High Risk",
IF(OR(HR_Data[[#This Row],[OverTime]]="Yes",HR_Data[[#This Row],[JobSatisfaction]]&lt;=2),
"Medium Risk",
"Low Risk"))</f>
        <v>Low Risk</v>
      </c>
      <c r="Z420" t="str">
        <f>IF(HR_Data[[#This Row],[MonthlyIncome]]&lt;3000,"Low",IF(HR_Data[[#This Row],[MonthlyIncome]]&lt;7000,"Medium","High"))</f>
        <v>Low</v>
      </c>
      <c r="AA420" s="5">
        <f>IF(HR_Data[[#This Row],[OverTime]]="Yes",1,0)</f>
        <v>0</v>
      </c>
      <c r="AB420" s="5">
        <f>IF(HR_Data[[#This Row],[JobSatisfaction]]&lt;=2,1,0)</f>
        <v>0</v>
      </c>
      <c r="AC420" s="5">
        <f>IF(HR_Data[[#This Row],[WorkLifeBalance]]&lt;=2,1,0)</f>
        <v>1</v>
      </c>
      <c r="AD420" s="5">
        <f>IF(HR_Data[[#This Row],[MonthlyIncome]]&lt;AVERAGE(HR_Data[MonthlyIncome]),1,0)</f>
        <v>1</v>
      </c>
      <c r="AE420">
        <v>3032</v>
      </c>
      <c r="AF420">
        <v>1</v>
      </c>
      <c r="AG420" t="s">
        <v>42</v>
      </c>
      <c r="AH420" t="s">
        <v>43</v>
      </c>
      <c r="AI420">
        <v>22</v>
      </c>
      <c r="AJ420">
        <v>4</v>
      </c>
      <c r="AK420">
        <v>2</v>
      </c>
      <c r="AL420">
        <f>IF(HR_Data[[#This Row],[OverTime]]="Yes",2,0)
+IF(HR_Data[[#This Row],[WorkLifeBalance]]&lt;=2,2,0)
+IF(HR_Data[[#This Row],[MonthlyIncome]]&lt;5000,2,0)
+IF(HR_Data[[#This Row],[JobSatisfaction]]&lt;=2,1,0)
+IF(HR_Data[[#This Row],[EnvironmentSatisfaction]]&lt;=2,1,0)
+IF(HR_Data[[#This Row],[YearsAtCompany]]&lt;2,2,0)</f>
        <v>5</v>
      </c>
      <c r="AM420" t="str">
        <f>IF(HR_Data[[#This Row],[RiskScore2]]&gt;=6,"High",
IF(HR_Data[[#This Row],[RiskScore2]]&gt;=3,"Medium","Low"))</f>
        <v>Medium</v>
      </c>
      <c r="AN420">
        <v>80</v>
      </c>
      <c r="AO420">
        <v>2</v>
      </c>
      <c r="AP420">
        <v>3</v>
      </c>
      <c r="AQ420">
        <v>3</v>
      </c>
      <c r="AR420">
        <v>1</v>
      </c>
      <c r="AS420">
        <v>3</v>
      </c>
      <c r="AT420">
        <v>2</v>
      </c>
      <c r="AU420">
        <v>0</v>
      </c>
      <c r="AV420">
        <v>2</v>
      </c>
    </row>
    <row r="421" spans="1:48">
      <c r="A421">
        <v>30</v>
      </c>
      <c r="B421" t="str">
        <f>IF(HR_Data[[#This Row],[Age]]&lt;25,"&lt;25",
IF(HR_Data[[#This Row],[Age]]&lt;35,"25–34",
IF(HR_Data[[#This Row],[Age]]&lt;45,"35–44",
IF(HR_Data[[#This Row],[Age]]&lt;55,"45–54","55+"))))</f>
        <v>25–34</v>
      </c>
      <c r="C421" t="s">
        <v>43</v>
      </c>
      <c r="D421">
        <f>(HR[[#This Row],[OverTimeFlag]]*3+HR[[#This Row],[LowJobSatisFlag]]*5+HR[[#This Row],[LowWLBFlag]]*4+HR[[#This Row],[LowSalaryFlag]]*3+HR[[#This Row],[LowEnviFlag]]*4+HR[[#This Row],[LowProFlag]]*1)</f>
        <v>7</v>
      </c>
      <c r="E421">
        <f>HR_Data[[#This Row],[OvertimeFlag]] + HR_Data[[#This Row],[LowSatisfactionFlag]] + HR_Data[[#This Row],[LowWorkLifeBalanceFlag]]</f>
        <v>1</v>
      </c>
      <c r="F421" t="s">
        <v>55</v>
      </c>
      <c r="G421">
        <v>1400</v>
      </c>
      <c r="H421" t="s">
        <v>45</v>
      </c>
      <c r="I421">
        <v>3</v>
      </c>
      <c r="J421" t="str">
        <f>IF(AND(HR_Data[[#This Row],[Attrition]]="Yes",HR_Data[[#This Row],[YearsAtCompany]]&lt;2),"Yes","No")</f>
        <v>No</v>
      </c>
      <c r="K421">
        <v>3</v>
      </c>
      <c r="L421" t="s">
        <v>38</v>
      </c>
      <c r="M421">
        <v>1</v>
      </c>
      <c r="N421">
        <v>562</v>
      </c>
      <c r="P421">
        <v>3</v>
      </c>
      <c r="Q421" t="s">
        <v>46</v>
      </c>
      <c r="R421">
        <v>53</v>
      </c>
      <c r="S421">
        <v>3</v>
      </c>
      <c r="T421">
        <v>1</v>
      </c>
      <c r="U421" t="s">
        <v>50</v>
      </c>
      <c r="V421">
        <v>4</v>
      </c>
      <c r="W421" t="s">
        <v>48</v>
      </c>
      <c r="X421">
        <v>2097</v>
      </c>
      <c r="Y421" t="str">
        <f>IF(AND(HR_Data[[#This Row],[OverTime]]="Yes",HR_Data[[#This Row],[JobSatisfaction]]&lt;=2,HR_Data[[#This Row],[MonthlyIncome]]&lt;AVERAGE(HR_Data[MonthlyIncome])),
"High Risk",
IF(OR(HR_Data[[#This Row],[OverTime]]="Yes",HR_Data[[#This Row],[JobSatisfaction]]&lt;=2),
"Medium Risk",
"Low Risk"))</f>
        <v>Low Risk</v>
      </c>
      <c r="Z421" t="str">
        <f>IF(HR_Data[[#This Row],[MonthlyIncome]]&lt;3000,"Low",IF(HR_Data[[#This Row],[MonthlyIncome]]&lt;7000,"Medium","High"))</f>
        <v>Low</v>
      </c>
      <c r="AA421" s="5">
        <f>IF(HR_Data[[#This Row],[OverTime]]="Yes",1,0)</f>
        <v>0</v>
      </c>
      <c r="AB421" s="5">
        <f>IF(HR_Data[[#This Row],[JobSatisfaction]]&lt;=2,1,0)</f>
        <v>0</v>
      </c>
      <c r="AC421" s="5">
        <f>IF(HR_Data[[#This Row],[WorkLifeBalance]]&lt;=2,1,0)</f>
        <v>1</v>
      </c>
      <c r="AD421" s="5">
        <f>IF(HR_Data[[#This Row],[MonthlyIncome]]&lt;AVERAGE(HR_Data[MonthlyIncome]),1,0)</f>
        <v>1</v>
      </c>
      <c r="AE421">
        <v>16734</v>
      </c>
      <c r="AF421">
        <v>4</v>
      </c>
      <c r="AG421" t="s">
        <v>42</v>
      </c>
      <c r="AH421" t="s">
        <v>43</v>
      </c>
      <c r="AI421">
        <v>15</v>
      </c>
      <c r="AJ421">
        <v>3</v>
      </c>
      <c r="AK421">
        <v>3</v>
      </c>
      <c r="AL421">
        <f>IF(HR_Data[[#This Row],[OverTime]]="Yes",2,0)
+IF(HR_Data[[#This Row],[WorkLifeBalance]]&lt;=2,2,0)
+IF(HR_Data[[#This Row],[MonthlyIncome]]&lt;5000,2,0)
+IF(HR_Data[[#This Row],[JobSatisfaction]]&lt;=2,1,0)
+IF(HR_Data[[#This Row],[EnvironmentSatisfaction]]&lt;=2,1,0)
+IF(HR_Data[[#This Row],[YearsAtCompany]]&lt;2,2,0)</f>
        <v>4</v>
      </c>
      <c r="AM421" t="str">
        <f>IF(HR_Data[[#This Row],[RiskScore2]]&gt;=6,"High",
IF(HR_Data[[#This Row],[RiskScore2]]&gt;=3,"Medium","Low"))</f>
        <v>Medium</v>
      </c>
      <c r="AN421">
        <v>80</v>
      </c>
      <c r="AO421">
        <v>1</v>
      </c>
      <c r="AP421">
        <v>9</v>
      </c>
      <c r="AQ421">
        <v>3</v>
      </c>
      <c r="AR421">
        <v>1</v>
      </c>
      <c r="AS421">
        <v>5</v>
      </c>
      <c r="AT421">
        <v>3</v>
      </c>
      <c r="AU421">
        <v>1</v>
      </c>
      <c r="AV421">
        <v>4</v>
      </c>
    </row>
    <row r="422" spans="1:48">
      <c r="A422">
        <v>29</v>
      </c>
      <c r="B422" t="str">
        <f>IF(HR_Data[[#This Row],[Age]]&lt;25,"&lt;25",
IF(HR_Data[[#This Row],[Age]]&lt;35,"25–34",
IF(HR_Data[[#This Row],[Age]]&lt;45,"35–44",
IF(HR_Data[[#This Row],[Age]]&lt;55,"45–54","55+"))))</f>
        <v>25–34</v>
      </c>
      <c r="C422" t="s">
        <v>43</v>
      </c>
      <c r="D422">
        <f>(HR[[#This Row],[OverTimeFlag]]*3+HR[[#This Row],[LowJobSatisFlag]]*5+HR[[#This Row],[LowWLBFlag]]*4+HR[[#This Row],[LowSalaryFlag]]*3+HR[[#This Row],[LowEnviFlag]]*4+HR[[#This Row],[LowProFlag]]*1)</f>
        <v>4</v>
      </c>
      <c r="E422">
        <f>HR_Data[[#This Row],[OvertimeFlag]] + HR_Data[[#This Row],[LowSatisfactionFlag]] + HR_Data[[#This Row],[LowWorkLifeBalanceFlag]]</f>
        <v>0</v>
      </c>
      <c r="F422" t="s">
        <v>36</v>
      </c>
      <c r="G422">
        <v>986</v>
      </c>
      <c r="H422" t="s">
        <v>45</v>
      </c>
      <c r="I422">
        <v>3</v>
      </c>
      <c r="J422" t="str">
        <f>IF(AND(HR_Data[[#This Row],[Attrition]]="Yes",HR_Data[[#This Row],[YearsAtCompany]]&lt;2),"Yes","No")</f>
        <v>No</v>
      </c>
      <c r="K422">
        <v>4</v>
      </c>
      <c r="L422" t="s">
        <v>51</v>
      </c>
      <c r="M422">
        <v>1</v>
      </c>
      <c r="N422">
        <v>564</v>
      </c>
      <c r="P422">
        <v>2</v>
      </c>
      <c r="Q422" t="s">
        <v>46</v>
      </c>
      <c r="R422">
        <v>93</v>
      </c>
      <c r="S422">
        <v>2</v>
      </c>
      <c r="T422">
        <v>3</v>
      </c>
      <c r="U422" t="s">
        <v>58</v>
      </c>
      <c r="V422">
        <v>3</v>
      </c>
      <c r="W422" t="s">
        <v>48</v>
      </c>
      <c r="X422">
        <v>11935</v>
      </c>
      <c r="Y422" t="str">
        <f>IF(AND(HR_Data[[#This Row],[OverTime]]="Yes",HR_Data[[#This Row],[JobSatisfaction]]&lt;=2,HR_Data[[#This Row],[MonthlyIncome]]&lt;AVERAGE(HR_Data[MonthlyIncome])),
"High Risk",
IF(OR(HR_Data[[#This Row],[OverTime]]="Yes",HR_Data[[#This Row],[JobSatisfaction]]&lt;=2),
"Medium Risk",
"Low Risk"))</f>
        <v>Low Risk</v>
      </c>
      <c r="Z422" t="str">
        <f>IF(HR_Data[[#This Row],[MonthlyIncome]]&lt;3000,"Low",IF(HR_Data[[#This Row],[MonthlyIncome]]&lt;7000,"Medium","High"))</f>
        <v>High</v>
      </c>
      <c r="AA422" s="5">
        <f>IF(HR_Data[[#This Row],[OverTime]]="Yes",1,0)</f>
        <v>0</v>
      </c>
      <c r="AB422" s="5">
        <f>IF(HR_Data[[#This Row],[JobSatisfaction]]&lt;=2,1,0)</f>
        <v>0</v>
      </c>
      <c r="AC422" s="5">
        <f>IF(HR_Data[[#This Row],[WorkLifeBalance]]&lt;=2,1,0)</f>
        <v>0</v>
      </c>
      <c r="AD422" s="5">
        <f>IF(HR_Data[[#This Row],[MonthlyIncome]]&lt;AVERAGE(HR_Data[MonthlyIncome]),1,0)</f>
        <v>0</v>
      </c>
      <c r="AE422">
        <v>21526</v>
      </c>
      <c r="AF422">
        <v>1</v>
      </c>
      <c r="AG422" t="s">
        <v>42</v>
      </c>
      <c r="AH422" t="s">
        <v>43</v>
      </c>
      <c r="AI422">
        <v>18</v>
      </c>
      <c r="AJ422">
        <v>3</v>
      </c>
      <c r="AK422">
        <v>3</v>
      </c>
      <c r="AL422">
        <f>IF(HR_Data[[#This Row],[OverTime]]="Yes",2,0)
+IF(HR_Data[[#This Row],[WorkLifeBalance]]&lt;=2,2,0)
+IF(HR_Data[[#This Row],[MonthlyIncome]]&lt;5000,2,0)
+IF(HR_Data[[#This Row],[JobSatisfaction]]&lt;=2,1,0)
+IF(HR_Data[[#This Row],[EnvironmentSatisfaction]]&lt;=2,1,0)
+IF(HR_Data[[#This Row],[YearsAtCompany]]&lt;2,2,0)</f>
        <v>1</v>
      </c>
      <c r="AM422" t="str">
        <f>IF(HR_Data[[#This Row],[RiskScore2]]&gt;=6,"High",
IF(HR_Data[[#This Row],[RiskScore2]]&gt;=3,"Medium","Low"))</f>
        <v>Low</v>
      </c>
      <c r="AN422">
        <v>80</v>
      </c>
      <c r="AO422">
        <v>0</v>
      </c>
      <c r="AP422">
        <v>10</v>
      </c>
      <c r="AQ422">
        <v>2</v>
      </c>
      <c r="AR422">
        <v>3</v>
      </c>
      <c r="AS422">
        <v>10</v>
      </c>
      <c r="AT422">
        <v>2</v>
      </c>
      <c r="AU422">
        <v>0</v>
      </c>
      <c r="AV422">
        <v>7</v>
      </c>
    </row>
    <row r="423" spans="1:48">
      <c r="A423">
        <v>29</v>
      </c>
      <c r="B423" t="str">
        <f>IF(HR_Data[[#This Row],[Age]]&lt;25,"&lt;25",
IF(HR_Data[[#This Row],[Age]]&lt;35,"25–34",
IF(HR_Data[[#This Row],[Age]]&lt;45,"35–44",
IF(HR_Data[[#This Row],[Age]]&lt;55,"45–54","55+"))))</f>
        <v>25–34</v>
      </c>
      <c r="C423" t="s">
        <v>35</v>
      </c>
      <c r="D423">
        <f>(HR[[#This Row],[OverTimeFlag]]*3+HR[[#This Row],[LowJobSatisFlag]]*5+HR[[#This Row],[LowWLBFlag]]*4+HR[[#This Row],[LowSalaryFlag]]*3+HR[[#This Row],[LowEnviFlag]]*4+HR[[#This Row],[LowProFlag]]*1)</f>
        <v>8</v>
      </c>
      <c r="E423">
        <f>HR_Data[[#This Row],[OvertimeFlag]] + HR_Data[[#This Row],[LowSatisfactionFlag]] + HR_Data[[#This Row],[LowWorkLifeBalanceFlag]]</f>
        <v>1</v>
      </c>
      <c r="F423" t="s">
        <v>36</v>
      </c>
      <c r="G423">
        <v>408</v>
      </c>
      <c r="H423" t="s">
        <v>45</v>
      </c>
      <c r="I423">
        <v>25</v>
      </c>
      <c r="J423" t="str">
        <f>IF(AND(HR_Data[[#This Row],[Attrition]]="Yes",HR_Data[[#This Row],[YearsAtCompany]]&lt;2),"Yes","No")</f>
        <v>No</v>
      </c>
      <c r="K423">
        <v>5</v>
      </c>
      <c r="L423" t="s">
        <v>60</v>
      </c>
      <c r="M423">
        <v>1</v>
      </c>
      <c r="N423">
        <v>565</v>
      </c>
      <c r="P423">
        <v>3</v>
      </c>
      <c r="Q423" t="s">
        <v>39</v>
      </c>
      <c r="R423">
        <v>71</v>
      </c>
      <c r="S423">
        <v>2</v>
      </c>
      <c r="T423">
        <v>1</v>
      </c>
      <c r="U423" t="s">
        <v>47</v>
      </c>
      <c r="V423">
        <v>2</v>
      </c>
      <c r="W423" t="s">
        <v>48</v>
      </c>
      <c r="X423">
        <v>2546</v>
      </c>
      <c r="Y423" t="str">
        <f>IF(AND(HR_Data[[#This Row],[OverTime]]="Yes",HR_Data[[#This Row],[JobSatisfaction]]&lt;=2,HR_Data[[#This Row],[MonthlyIncome]]&lt;AVERAGE(HR_Data[MonthlyIncome])),
"High Risk",
IF(OR(HR_Data[[#This Row],[OverTime]]="Yes",HR_Data[[#This Row],[JobSatisfaction]]&lt;=2),
"Medium Risk",
"Low Risk"))</f>
        <v>Medium Risk</v>
      </c>
      <c r="Z423" t="str">
        <f>IF(HR_Data[[#This Row],[MonthlyIncome]]&lt;3000,"Low",IF(HR_Data[[#This Row],[MonthlyIncome]]&lt;7000,"Medium","High"))</f>
        <v>Low</v>
      </c>
      <c r="AA423" s="5">
        <f>IF(HR_Data[[#This Row],[OverTime]]="Yes",1,0)</f>
        <v>0</v>
      </c>
      <c r="AB423" s="5">
        <f>IF(HR_Data[[#This Row],[JobSatisfaction]]&lt;=2,1,0)</f>
        <v>1</v>
      </c>
      <c r="AC423" s="5">
        <f>IF(HR_Data[[#This Row],[WorkLifeBalance]]&lt;=2,1,0)</f>
        <v>0</v>
      </c>
      <c r="AD423" s="5">
        <f>IF(HR_Data[[#This Row],[MonthlyIncome]]&lt;AVERAGE(HR_Data[MonthlyIncome]),1,0)</f>
        <v>1</v>
      </c>
      <c r="AE423">
        <v>18300</v>
      </c>
      <c r="AF423">
        <v>5</v>
      </c>
      <c r="AG423" t="s">
        <v>42</v>
      </c>
      <c r="AH423" t="s">
        <v>43</v>
      </c>
      <c r="AI423">
        <v>16</v>
      </c>
      <c r="AJ423">
        <v>3</v>
      </c>
      <c r="AK423">
        <v>2</v>
      </c>
      <c r="AL423">
        <f>IF(HR_Data[[#This Row],[OverTime]]="Yes",2,0)
+IF(HR_Data[[#This Row],[WorkLifeBalance]]&lt;=2,2,0)
+IF(HR_Data[[#This Row],[MonthlyIncome]]&lt;5000,2,0)
+IF(HR_Data[[#This Row],[JobSatisfaction]]&lt;=2,1,0)
+IF(HR_Data[[#This Row],[EnvironmentSatisfaction]]&lt;=2,1,0)
+IF(HR_Data[[#This Row],[YearsAtCompany]]&lt;2,2,0)</f>
        <v>3</v>
      </c>
      <c r="AM423" t="str">
        <f>IF(HR_Data[[#This Row],[RiskScore2]]&gt;=6,"High",
IF(HR_Data[[#This Row],[RiskScore2]]&gt;=3,"Medium","Low"))</f>
        <v>Medium</v>
      </c>
      <c r="AN423">
        <v>80</v>
      </c>
      <c r="AO423">
        <v>0</v>
      </c>
      <c r="AP423">
        <v>6</v>
      </c>
      <c r="AQ423">
        <v>2</v>
      </c>
      <c r="AR423">
        <v>4</v>
      </c>
      <c r="AS423">
        <v>2</v>
      </c>
      <c r="AT423">
        <v>2</v>
      </c>
      <c r="AU423">
        <v>1</v>
      </c>
      <c r="AV423">
        <v>1</v>
      </c>
    </row>
    <row r="424" spans="1:48">
      <c r="A424">
        <v>19</v>
      </c>
      <c r="B424" t="str">
        <f>IF(HR_Data[[#This Row],[Age]]&lt;25,"&lt;25",
IF(HR_Data[[#This Row],[Age]]&lt;35,"25–34",
IF(HR_Data[[#This Row],[Age]]&lt;45,"35–44",
IF(HR_Data[[#This Row],[Age]]&lt;55,"45–54","55+"))))</f>
        <v>&lt;25</v>
      </c>
      <c r="C424" t="s">
        <v>35</v>
      </c>
      <c r="D424">
        <f>(HR[[#This Row],[OverTimeFlag]]*3+HR[[#This Row],[LowJobSatisFlag]]*5+HR[[#This Row],[LowWLBFlag]]*4+HR[[#This Row],[LowSalaryFlag]]*3+HR[[#This Row],[LowEnviFlag]]*4+HR[[#This Row],[LowProFlag]]*1)</f>
        <v>7</v>
      </c>
      <c r="E424">
        <f>HR_Data[[#This Row],[OvertimeFlag]] + HR_Data[[#This Row],[LowSatisfactionFlag]] + HR_Data[[#This Row],[LowWorkLifeBalanceFlag]]</f>
        <v>0</v>
      </c>
      <c r="F424" t="s">
        <v>36</v>
      </c>
      <c r="G424">
        <v>489</v>
      </c>
      <c r="H424" t="s">
        <v>61</v>
      </c>
      <c r="I424">
        <v>2</v>
      </c>
      <c r="J424" t="str">
        <f>IF(AND(HR_Data[[#This Row],[Attrition]]="Yes",HR_Data[[#This Row],[YearsAtCompany]]&lt;2),"Yes","No")</f>
        <v>Yes</v>
      </c>
      <c r="K424">
        <v>2</v>
      </c>
      <c r="L424" t="s">
        <v>60</v>
      </c>
      <c r="M424">
        <v>1</v>
      </c>
      <c r="N424">
        <v>566</v>
      </c>
      <c r="P424">
        <v>1</v>
      </c>
      <c r="Q424" t="s">
        <v>46</v>
      </c>
      <c r="R424">
        <v>52</v>
      </c>
      <c r="S424">
        <v>2</v>
      </c>
      <c r="T424">
        <v>1</v>
      </c>
      <c r="U424" t="s">
        <v>61</v>
      </c>
      <c r="V424">
        <v>4</v>
      </c>
      <c r="W424" t="s">
        <v>41</v>
      </c>
      <c r="X424">
        <v>2564</v>
      </c>
      <c r="Y424" t="str">
        <f>IF(AND(HR_Data[[#This Row],[OverTime]]="Yes",HR_Data[[#This Row],[JobSatisfaction]]&lt;=2,HR_Data[[#This Row],[MonthlyIncome]]&lt;AVERAGE(HR_Data[MonthlyIncome])),
"High Risk",
IF(OR(HR_Data[[#This Row],[OverTime]]="Yes",HR_Data[[#This Row],[JobSatisfaction]]&lt;=2),
"Medium Risk",
"Low Risk"))</f>
        <v>Low Risk</v>
      </c>
      <c r="Z424" t="str">
        <f>IF(HR_Data[[#This Row],[MonthlyIncome]]&lt;3000,"Low",IF(HR_Data[[#This Row],[MonthlyIncome]]&lt;7000,"Medium","High"))</f>
        <v>Low</v>
      </c>
      <c r="AA424" s="5">
        <f>IF(HR_Data[[#This Row],[OverTime]]="Yes",1,0)</f>
        <v>0</v>
      </c>
      <c r="AB424" s="5">
        <f>IF(HR_Data[[#This Row],[JobSatisfaction]]&lt;=2,1,0)</f>
        <v>0</v>
      </c>
      <c r="AC424" s="5">
        <f>IF(HR_Data[[#This Row],[WorkLifeBalance]]&lt;=2,1,0)</f>
        <v>0</v>
      </c>
      <c r="AD424" s="5">
        <f>IF(HR_Data[[#This Row],[MonthlyIncome]]&lt;AVERAGE(HR_Data[MonthlyIncome]),1,0)</f>
        <v>1</v>
      </c>
      <c r="AE424">
        <v>18437</v>
      </c>
      <c r="AF424">
        <v>1</v>
      </c>
      <c r="AG424" t="s">
        <v>42</v>
      </c>
      <c r="AH424" t="s">
        <v>43</v>
      </c>
      <c r="AI424">
        <v>12</v>
      </c>
      <c r="AJ424">
        <v>3</v>
      </c>
      <c r="AK424">
        <v>3</v>
      </c>
      <c r="AL424">
        <f>IF(HR_Data[[#This Row],[OverTime]]="Yes",2,0)
+IF(HR_Data[[#This Row],[WorkLifeBalance]]&lt;=2,2,0)
+IF(HR_Data[[#This Row],[MonthlyIncome]]&lt;5000,2,0)
+IF(HR_Data[[#This Row],[JobSatisfaction]]&lt;=2,1,0)
+IF(HR_Data[[#This Row],[EnvironmentSatisfaction]]&lt;=2,1,0)
+IF(HR_Data[[#This Row],[YearsAtCompany]]&lt;2,2,0)</f>
        <v>5</v>
      </c>
      <c r="AM424" t="str">
        <f>IF(HR_Data[[#This Row],[RiskScore2]]&gt;=6,"High",
IF(HR_Data[[#This Row],[RiskScore2]]&gt;=3,"Medium","Low"))</f>
        <v>Medium</v>
      </c>
      <c r="AN424">
        <v>80</v>
      </c>
      <c r="AO424">
        <v>0</v>
      </c>
      <c r="AP424">
        <v>1</v>
      </c>
      <c r="AQ424">
        <v>3</v>
      </c>
      <c r="AR424">
        <v>4</v>
      </c>
      <c r="AS424">
        <v>1</v>
      </c>
      <c r="AT424">
        <v>0</v>
      </c>
      <c r="AU424">
        <v>0</v>
      </c>
      <c r="AV424">
        <v>0</v>
      </c>
    </row>
    <row r="425" spans="1:48">
      <c r="A425">
        <v>30</v>
      </c>
      <c r="B425" t="str">
        <f>IF(HR_Data[[#This Row],[Age]]&lt;25,"&lt;25",
IF(HR_Data[[#This Row],[Age]]&lt;35,"25–34",
IF(HR_Data[[#This Row],[Age]]&lt;45,"35–44",
IF(HR_Data[[#This Row],[Age]]&lt;55,"45–54","55+"))))</f>
        <v>25–34</v>
      </c>
      <c r="C425" t="s">
        <v>43</v>
      </c>
      <c r="D425">
        <f>(HR[[#This Row],[OverTimeFlag]]*3+HR[[#This Row],[LowJobSatisFlag]]*5+HR[[#This Row],[LowWLBFlag]]*4+HR[[#This Row],[LowSalaryFlag]]*3+HR[[#This Row],[LowEnviFlag]]*4+HR[[#This Row],[LowProFlag]]*1)</f>
        <v>6</v>
      </c>
      <c r="E425">
        <f>HR_Data[[#This Row],[OvertimeFlag]] + HR_Data[[#This Row],[LowSatisfactionFlag]] + HR_Data[[#This Row],[LowWorkLifeBalanceFlag]]</f>
        <v>1</v>
      </c>
      <c r="F425" t="s">
        <v>55</v>
      </c>
      <c r="G425">
        <v>1398</v>
      </c>
      <c r="H425" t="s">
        <v>37</v>
      </c>
      <c r="I425">
        <v>22</v>
      </c>
      <c r="J425" t="str">
        <f>IF(AND(HR_Data[[#This Row],[Attrition]]="Yes",HR_Data[[#This Row],[YearsAtCompany]]&lt;2),"Yes","No")</f>
        <v>No</v>
      </c>
      <c r="K425">
        <v>4</v>
      </c>
      <c r="L425" t="s">
        <v>49</v>
      </c>
      <c r="M425">
        <v>1</v>
      </c>
      <c r="N425">
        <v>567</v>
      </c>
      <c r="P425">
        <v>3</v>
      </c>
      <c r="Q425" t="s">
        <v>39</v>
      </c>
      <c r="R425">
        <v>69</v>
      </c>
      <c r="S425">
        <v>3</v>
      </c>
      <c r="T425">
        <v>3</v>
      </c>
      <c r="U425" t="s">
        <v>40</v>
      </c>
      <c r="V425">
        <v>1</v>
      </c>
      <c r="W425" t="s">
        <v>48</v>
      </c>
      <c r="X425">
        <v>8412</v>
      </c>
      <c r="Y425" t="str">
        <f>IF(AND(HR_Data[[#This Row],[OverTime]]="Yes",HR_Data[[#This Row],[JobSatisfaction]]&lt;=2,HR_Data[[#This Row],[MonthlyIncome]]&lt;AVERAGE(HR_Data[MonthlyIncome])),
"High Risk",
IF(OR(HR_Data[[#This Row],[OverTime]]="Yes",HR_Data[[#This Row],[JobSatisfaction]]&lt;=2),
"Medium Risk",
"Low Risk"))</f>
        <v>Medium Risk</v>
      </c>
      <c r="Z425" t="str">
        <f>IF(HR_Data[[#This Row],[MonthlyIncome]]&lt;3000,"Low",IF(HR_Data[[#This Row],[MonthlyIncome]]&lt;7000,"Medium","High"))</f>
        <v>High</v>
      </c>
      <c r="AA425" s="5">
        <f>IF(HR_Data[[#This Row],[OverTime]]="Yes",1,0)</f>
        <v>0</v>
      </c>
      <c r="AB425" s="5">
        <f>IF(HR_Data[[#This Row],[JobSatisfaction]]&lt;=2,1,0)</f>
        <v>1</v>
      </c>
      <c r="AC425" s="5">
        <f>IF(HR_Data[[#This Row],[WorkLifeBalance]]&lt;=2,1,0)</f>
        <v>0</v>
      </c>
      <c r="AD425" s="5">
        <f>IF(HR_Data[[#This Row],[MonthlyIncome]]&lt;AVERAGE(HR_Data[MonthlyIncome]),1,0)</f>
        <v>0</v>
      </c>
      <c r="AE425">
        <v>2890</v>
      </c>
      <c r="AF425">
        <v>0</v>
      </c>
      <c r="AG425" t="s">
        <v>42</v>
      </c>
      <c r="AH425" t="s">
        <v>43</v>
      </c>
      <c r="AI425">
        <v>11</v>
      </c>
      <c r="AJ425">
        <v>3</v>
      </c>
      <c r="AK425">
        <v>3</v>
      </c>
      <c r="AL425">
        <f>IF(HR_Data[[#This Row],[OverTime]]="Yes",2,0)
+IF(HR_Data[[#This Row],[WorkLifeBalance]]&lt;=2,2,0)
+IF(HR_Data[[#This Row],[MonthlyIncome]]&lt;5000,2,0)
+IF(HR_Data[[#This Row],[JobSatisfaction]]&lt;=2,1,0)
+IF(HR_Data[[#This Row],[EnvironmentSatisfaction]]&lt;=2,1,0)
+IF(HR_Data[[#This Row],[YearsAtCompany]]&lt;2,2,0)</f>
        <v>1</v>
      </c>
      <c r="AM425" t="str">
        <f>IF(HR_Data[[#This Row],[RiskScore2]]&gt;=6,"High",
IF(HR_Data[[#This Row],[RiskScore2]]&gt;=3,"Medium","Low"))</f>
        <v>Low</v>
      </c>
      <c r="AN425">
        <v>80</v>
      </c>
      <c r="AO425">
        <v>0</v>
      </c>
      <c r="AP425">
        <v>10</v>
      </c>
      <c r="AQ425">
        <v>3</v>
      </c>
      <c r="AR425">
        <v>3</v>
      </c>
      <c r="AS425">
        <v>9</v>
      </c>
      <c r="AT425">
        <v>8</v>
      </c>
      <c r="AU425">
        <v>7</v>
      </c>
      <c r="AV425">
        <v>8</v>
      </c>
    </row>
    <row r="426" spans="1:48">
      <c r="A426">
        <v>57</v>
      </c>
      <c r="B426" t="str">
        <f>IF(HR_Data[[#This Row],[Age]]&lt;25,"&lt;25",
IF(HR_Data[[#This Row],[Age]]&lt;35,"25–34",
IF(HR_Data[[#This Row],[Age]]&lt;45,"35–44",
IF(HR_Data[[#This Row],[Age]]&lt;55,"45–54","55+"))))</f>
        <v>55+</v>
      </c>
      <c r="C426" t="s">
        <v>43</v>
      </c>
      <c r="D426">
        <f>(HR[[#This Row],[OverTimeFlag]]*3+HR[[#This Row],[LowJobSatisFlag]]*5+HR[[#This Row],[LowWLBFlag]]*4+HR[[#This Row],[LowSalaryFlag]]*3+HR[[#This Row],[LowEnviFlag]]*4+HR[[#This Row],[LowProFlag]]*1)</f>
        <v>8</v>
      </c>
      <c r="E426">
        <f>HR_Data[[#This Row],[OvertimeFlag]] + HR_Data[[#This Row],[LowSatisfactionFlag]] + HR_Data[[#This Row],[LowWorkLifeBalanceFlag]]</f>
        <v>1</v>
      </c>
      <c r="F426" t="s">
        <v>36</v>
      </c>
      <c r="G426">
        <v>210</v>
      </c>
      <c r="H426" t="s">
        <v>37</v>
      </c>
      <c r="I426">
        <v>29</v>
      </c>
      <c r="J426" t="str">
        <f>IF(AND(HR_Data[[#This Row],[Attrition]]="Yes",HR_Data[[#This Row],[YearsAtCompany]]&lt;2),"Yes","No")</f>
        <v>No</v>
      </c>
      <c r="K426">
        <v>3</v>
      </c>
      <c r="L426" t="s">
        <v>59</v>
      </c>
      <c r="M426">
        <v>1</v>
      </c>
      <c r="N426">
        <v>568</v>
      </c>
      <c r="P426">
        <v>1</v>
      </c>
      <c r="Q426" t="s">
        <v>46</v>
      </c>
      <c r="R426">
        <v>56</v>
      </c>
      <c r="S426">
        <v>2</v>
      </c>
      <c r="T426">
        <v>4</v>
      </c>
      <c r="U426" t="s">
        <v>56</v>
      </c>
      <c r="V426">
        <v>4</v>
      </c>
      <c r="W426" t="s">
        <v>52</v>
      </c>
      <c r="X426">
        <v>14118</v>
      </c>
      <c r="Y426" t="str">
        <f>IF(AND(HR_Data[[#This Row],[OverTime]]="Yes",HR_Data[[#This Row],[JobSatisfaction]]&lt;=2,HR_Data[[#This Row],[MonthlyIncome]]&lt;AVERAGE(HR_Data[MonthlyIncome])),
"High Risk",
IF(OR(HR_Data[[#This Row],[OverTime]]="Yes",HR_Data[[#This Row],[JobSatisfaction]]&lt;=2),
"Medium Risk",
"Low Risk"))</f>
        <v>Low Risk</v>
      </c>
      <c r="Z426" t="str">
        <f>IF(HR_Data[[#This Row],[MonthlyIncome]]&lt;3000,"Low",IF(HR_Data[[#This Row],[MonthlyIncome]]&lt;7000,"Medium","High"))</f>
        <v>High</v>
      </c>
      <c r="AA426" s="5">
        <f>IF(HR_Data[[#This Row],[OverTime]]="Yes",1,0)</f>
        <v>0</v>
      </c>
      <c r="AB426" s="5">
        <f>IF(HR_Data[[#This Row],[JobSatisfaction]]&lt;=2,1,0)</f>
        <v>0</v>
      </c>
      <c r="AC426" s="5">
        <f>IF(HR_Data[[#This Row],[WorkLifeBalance]]&lt;=2,1,0)</f>
        <v>1</v>
      </c>
      <c r="AD426" s="5">
        <f>IF(HR_Data[[#This Row],[MonthlyIncome]]&lt;AVERAGE(HR_Data[MonthlyIncome]),1,0)</f>
        <v>0</v>
      </c>
      <c r="AE426">
        <v>22102</v>
      </c>
      <c r="AF426">
        <v>3</v>
      </c>
      <c r="AG426" t="s">
        <v>42</v>
      </c>
      <c r="AH426" t="s">
        <v>43</v>
      </c>
      <c r="AI426">
        <v>12</v>
      </c>
      <c r="AJ426">
        <v>3</v>
      </c>
      <c r="AK426">
        <v>3</v>
      </c>
      <c r="AL426">
        <f>IF(HR_Data[[#This Row],[OverTime]]="Yes",2,0)
+IF(HR_Data[[#This Row],[WorkLifeBalance]]&lt;=2,2,0)
+IF(HR_Data[[#This Row],[MonthlyIncome]]&lt;5000,2,0)
+IF(HR_Data[[#This Row],[JobSatisfaction]]&lt;=2,1,0)
+IF(HR_Data[[#This Row],[EnvironmentSatisfaction]]&lt;=2,1,0)
+IF(HR_Data[[#This Row],[YearsAtCompany]]&lt;2,2,0)</f>
        <v>5</v>
      </c>
      <c r="AM426" t="str">
        <f>IF(HR_Data[[#This Row],[RiskScore2]]&gt;=6,"High",
IF(HR_Data[[#This Row],[RiskScore2]]&gt;=3,"Medium","Low"))</f>
        <v>Medium</v>
      </c>
      <c r="AN426">
        <v>80</v>
      </c>
      <c r="AO426">
        <v>1</v>
      </c>
      <c r="AP426">
        <v>32</v>
      </c>
      <c r="AQ426">
        <v>3</v>
      </c>
      <c r="AR426">
        <v>2</v>
      </c>
      <c r="AS426">
        <v>1</v>
      </c>
      <c r="AT426">
        <v>0</v>
      </c>
      <c r="AU426">
        <v>0</v>
      </c>
      <c r="AV426">
        <v>0</v>
      </c>
    </row>
    <row r="427" spans="1:48">
      <c r="A427">
        <v>50</v>
      </c>
      <c r="B427" t="str">
        <f>IF(HR_Data[[#This Row],[Age]]&lt;25,"&lt;25",
IF(HR_Data[[#This Row],[Age]]&lt;35,"25–34",
IF(HR_Data[[#This Row],[Age]]&lt;45,"35–44",
IF(HR_Data[[#This Row],[Age]]&lt;55,"45–54","55+"))))</f>
        <v>45–54</v>
      </c>
      <c r="C427" t="s">
        <v>43</v>
      </c>
      <c r="D427">
        <f>(HR[[#This Row],[OverTimeFlag]]*3+HR[[#This Row],[LowJobSatisFlag]]*5+HR[[#This Row],[LowWLBFlag]]*4+HR[[#This Row],[LowSalaryFlag]]*3+HR[[#This Row],[LowEnviFlag]]*4+HR[[#This Row],[LowProFlag]]*1)</f>
        <v>5</v>
      </c>
      <c r="E427">
        <f>HR_Data[[#This Row],[OvertimeFlag]] + HR_Data[[#This Row],[LowSatisfactionFlag]] + HR_Data[[#This Row],[LowWorkLifeBalanceFlag]]</f>
        <v>0</v>
      </c>
      <c r="F427" t="s">
        <v>36</v>
      </c>
      <c r="G427">
        <v>1099</v>
      </c>
      <c r="H427" t="s">
        <v>45</v>
      </c>
      <c r="I427">
        <v>29</v>
      </c>
      <c r="J427" t="str">
        <f>IF(AND(HR_Data[[#This Row],[Attrition]]="Yes",HR_Data[[#This Row],[YearsAtCompany]]&lt;2),"Yes","No")</f>
        <v>No</v>
      </c>
      <c r="K427">
        <v>4</v>
      </c>
      <c r="L427" t="s">
        <v>38</v>
      </c>
      <c r="M427">
        <v>1</v>
      </c>
      <c r="N427">
        <v>569</v>
      </c>
      <c r="P427">
        <v>2</v>
      </c>
      <c r="Q427" t="s">
        <v>46</v>
      </c>
      <c r="R427">
        <v>88</v>
      </c>
      <c r="S427">
        <v>2</v>
      </c>
      <c r="T427">
        <v>4</v>
      </c>
      <c r="U427" t="s">
        <v>56</v>
      </c>
      <c r="V427">
        <v>3</v>
      </c>
      <c r="W427" t="s">
        <v>48</v>
      </c>
      <c r="X427">
        <v>17046</v>
      </c>
      <c r="Y427" t="str">
        <f>IF(AND(HR_Data[[#This Row],[OverTime]]="Yes",HR_Data[[#This Row],[JobSatisfaction]]&lt;=2,HR_Data[[#This Row],[MonthlyIncome]]&lt;AVERAGE(HR_Data[MonthlyIncome])),
"High Risk",
IF(OR(HR_Data[[#This Row],[OverTime]]="Yes",HR_Data[[#This Row],[JobSatisfaction]]&lt;=2),
"Medium Risk",
"Low Risk"))</f>
        <v>Low Risk</v>
      </c>
      <c r="Z427" t="str">
        <f>IF(HR_Data[[#This Row],[MonthlyIncome]]&lt;3000,"Low",IF(HR_Data[[#This Row],[MonthlyIncome]]&lt;7000,"Medium","High"))</f>
        <v>High</v>
      </c>
      <c r="AA427" s="5">
        <f>IF(HR_Data[[#This Row],[OverTime]]="Yes",1,0)</f>
        <v>0</v>
      </c>
      <c r="AB427" s="5">
        <f>IF(HR_Data[[#This Row],[JobSatisfaction]]&lt;=2,1,0)</f>
        <v>0</v>
      </c>
      <c r="AC427" s="5">
        <f>IF(HR_Data[[#This Row],[WorkLifeBalance]]&lt;=2,1,0)</f>
        <v>0</v>
      </c>
      <c r="AD427" s="5">
        <f>IF(HR_Data[[#This Row],[MonthlyIncome]]&lt;AVERAGE(HR_Data[MonthlyIncome]),1,0)</f>
        <v>0</v>
      </c>
      <c r="AE427">
        <v>9314</v>
      </c>
      <c r="AF427">
        <v>0</v>
      </c>
      <c r="AG427" t="s">
        <v>42</v>
      </c>
      <c r="AH427" t="s">
        <v>43</v>
      </c>
      <c r="AI427">
        <v>15</v>
      </c>
      <c r="AJ427">
        <v>3</v>
      </c>
      <c r="AK427">
        <v>2</v>
      </c>
      <c r="AL427">
        <f>IF(HR_Data[[#This Row],[OverTime]]="Yes",2,0)
+IF(HR_Data[[#This Row],[WorkLifeBalance]]&lt;=2,2,0)
+IF(HR_Data[[#This Row],[MonthlyIncome]]&lt;5000,2,0)
+IF(HR_Data[[#This Row],[JobSatisfaction]]&lt;=2,1,0)
+IF(HR_Data[[#This Row],[EnvironmentSatisfaction]]&lt;=2,1,0)
+IF(HR_Data[[#This Row],[YearsAtCompany]]&lt;2,2,0)</f>
        <v>1</v>
      </c>
      <c r="AM427" t="str">
        <f>IF(HR_Data[[#This Row],[RiskScore2]]&gt;=6,"High",
IF(HR_Data[[#This Row],[RiskScore2]]&gt;=3,"Medium","Low"))</f>
        <v>Low</v>
      </c>
      <c r="AN427">
        <v>80</v>
      </c>
      <c r="AO427">
        <v>1</v>
      </c>
      <c r="AP427">
        <v>28</v>
      </c>
      <c r="AQ427">
        <v>2</v>
      </c>
      <c r="AR427">
        <v>3</v>
      </c>
      <c r="AS427">
        <v>27</v>
      </c>
      <c r="AT427">
        <v>10</v>
      </c>
      <c r="AU427">
        <v>15</v>
      </c>
      <c r="AV427">
        <v>7</v>
      </c>
    </row>
    <row r="428" spans="1:48">
      <c r="A428">
        <v>30</v>
      </c>
      <c r="B428" t="str">
        <f>IF(HR_Data[[#This Row],[Age]]&lt;25,"&lt;25",
IF(HR_Data[[#This Row],[Age]]&lt;35,"25–34",
IF(HR_Data[[#This Row],[Age]]&lt;45,"35–44",
IF(HR_Data[[#This Row],[Age]]&lt;55,"45–54","55+"))))</f>
        <v>25–34</v>
      </c>
      <c r="C428" t="s">
        <v>43</v>
      </c>
      <c r="D428">
        <f>(HR[[#This Row],[OverTimeFlag]]*3+HR[[#This Row],[LowJobSatisFlag]]*5+HR[[#This Row],[LowWLBFlag]]*4+HR[[#This Row],[LowSalaryFlag]]*3+HR[[#This Row],[LowEnviFlag]]*4+HR[[#This Row],[LowProFlag]]*1)</f>
        <v>8</v>
      </c>
      <c r="E428">
        <f>HR_Data[[#This Row],[OvertimeFlag]] + HR_Data[[#This Row],[LowSatisfactionFlag]] + HR_Data[[#This Row],[LowWorkLifeBalanceFlag]]</f>
        <v>1</v>
      </c>
      <c r="F428" t="s">
        <v>55</v>
      </c>
      <c r="G428">
        <v>1116</v>
      </c>
      <c r="H428" t="s">
        <v>45</v>
      </c>
      <c r="I428">
        <v>2</v>
      </c>
      <c r="J428" t="str">
        <f>IF(AND(HR_Data[[#This Row],[Attrition]]="Yes",HR_Data[[#This Row],[YearsAtCompany]]&lt;2),"Yes","No")</f>
        <v>No</v>
      </c>
      <c r="K428">
        <v>3</v>
      </c>
      <c r="L428" t="s">
        <v>51</v>
      </c>
      <c r="M428">
        <v>1</v>
      </c>
      <c r="N428">
        <v>571</v>
      </c>
      <c r="P428">
        <v>3</v>
      </c>
      <c r="Q428" t="s">
        <v>39</v>
      </c>
      <c r="R428">
        <v>49</v>
      </c>
      <c r="S428">
        <v>3</v>
      </c>
      <c r="T428">
        <v>1</v>
      </c>
      <c r="U428" t="s">
        <v>50</v>
      </c>
      <c r="V428">
        <v>4</v>
      </c>
      <c r="W428" t="s">
        <v>41</v>
      </c>
      <c r="X428">
        <v>2564</v>
      </c>
      <c r="Y428" t="str">
        <f>IF(AND(HR_Data[[#This Row],[OverTime]]="Yes",HR_Data[[#This Row],[JobSatisfaction]]&lt;=2,HR_Data[[#This Row],[MonthlyIncome]]&lt;AVERAGE(HR_Data[MonthlyIncome])),
"High Risk",
IF(OR(HR_Data[[#This Row],[OverTime]]="Yes",HR_Data[[#This Row],[JobSatisfaction]]&lt;=2),
"Medium Risk",
"Low Risk"))</f>
        <v>Low Risk</v>
      </c>
      <c r="Z428" t="str">
        <f>IF(HR_Data[[#This Row],[MonthlyIncome]]&lt;3000,"Low",IF(HR_Data[[#This Row],[MonthlyIncome]]&lt;7000,"Medium","High"))</f>
        <v>Low</v>
      </c>
      <c r="AA428" s="5">
        <f>IF(HR_Data[[#This Row],[OverTime]]="Yes",1,0)</f>
        <v>0</v>
      </c>
      <c r="AB428" s="5">
        <f>IF(HR_Data[[#This Row],[JobSatisfaction]]&lt;=2,1,0)</f>
        <v>0</v>
      </c>
      <c r="AC428" s="5">
        <f>IF(HR_Data[[#This Row],[WorkLifeBalance]]&lt;=2,1,0)</f>
        <v>1</v>
      </c>
      <c r="AD428" s="5">
        <f>IF(HR_Data[[#This Row],[MonthlyIncome]]&lt;AVERAGE(HR_Data[MonthlyIncome]),1,0)</f>
        <v>1</v>
      </c>
      <c r="AE428">
        <v>7181</v>
      </c>
      <c r="AF428">
        <v>0</v>
      </c>
      <c r="AG428" t="s">
        <v>42</v>
      </c>
      <c r="AH428" t="s">
        <v>43</v>
      </c>
      <c r="AI428">
        <v>14</v>
      </c>
      <c r="AJ428">
        <v>3</v>
      </c>
      <c r="AK428">
        <v>3</v>
      </c>
      <c r="AL428">
        <f>IF(HR_Data[[#This Row],[OverTime]]="Yes",2,0)
+IF(HR_Data[[#This Row],[WorkLifeBalance]]&lt;=2,2,0)
+IF(HR_Data[[#This Row],[MonthlyIncome]]&lt;5000,2,0)
+IF(HR_Data[[#This Row],[JobSatisfaction]]&lt;=2,1,0)
+IF(HR_Data[[#This Row],[EnvironmentSatisfaction]]&lt;=2,1,0)
+IF(HR_Data[[#This Row],[YearsAtCompany]]&lt;2,2,0)</f>
        <v>4</v>
      </c>
      <c r="AM428" t="str">
        <f>IF(HR_Data[[#This Row],[RiskScore2]]&gt;=6,"High",
IF(HR_Data[[#This Row],[RiskScore2]]&gt;=3,"Medium","Low"))</f>
        <v>Medium</v>
      </c>
      <c r="AN428">
        <v>80</v>
      </c>
      <c r="AO428">
        <v>0</v>
      </c>
      <c r="AP428">
        <v>12</v>
      </c>
      <c r="AQ428">
        <v>2</v>
      </c>
      <c r="AR428">
        <v>2</v>
      </c>
      <c r="AS428">
        <v>11</v>
      </c>
      <c r="AT428">
        <v>7</v>
      </c>
      <c r="AU428">
        <v>6</v>
      </c>
      <c r="AV428">
        <v>7</v>
      </c>
    </row>
    <row r="429" spans="1:48">
      <c r="A429">
        <v>60</v>
      </c>
      <c r="B429" t="str">
        <f>IF(HR_Data[[#This Row],[Age]]&lt;25,"&lt;25",
IF(HR_Data[[#This Row],[Age]]&lt;35,"25–34",
IF(HR_Data[[#This Row],[Age]]&lt;45,"35–44",
IF(HR_Data[[#This Row],[Age]]&lt;55,"45–54","55+"))))</f>
        <v>55+</v>
      </c>
      <c r="C429" t="s">
        <v>43</v>
      </c>
      <c r="D429">
        <f>(HR[[#This Row],[OverTimeFlag]]*3+HR[[#This Row],[LowJobSatisFlag]]*5+HR[[#This Row],[LowWLBFlag]]*4+HR[[#This Row],[LowSalaryFlag]]*3+HR[[#This Row],[LowEnviFlag]]*4+HR[[#This Row],[LowProFlag]]*1)</f>
        <v>6</v>
      </c>
      <c r="E429">
        <f>HR_Data[[#This Row],[OvertimeFlag]] + HR_Data[[#This Row],[LowSatisfactionFlag]] + HR_Data[[#This Row],[LowWorkLifeBalanceFlag]]</f>
        <v>1</v>
      </c>
      <c r="F429" t="s">
        <v>44</v>
      </c>
      <c r="G429">
        <v>1499</v>
      </c>
      <c r="H429" t="s">
        <v>37</v>
      </c>
      <c r="I429">
        <v>28</v>
      </c>
      <c r="J429" t="str">
        <f>IF(AND(HR_Data[[#This Row],[Attrition]]="Yes",HR_Data[[#This Row],[YearsAtCompany]]&lt;2),"Yes","No")</f>
        <v>No</v>
      </c>
      <c r="K429">
        <v>3</v>
      </c>
      <c r="L429" t="s">
        <v>59</v>
      </c>
      <c r="M429">
        <v>1</v>
      </c>
      <c r="N429">
        <v>573</v>
      </c>
      <c r="P429">
        <v>3</v>
      </c>
      <c r="Q429" t="s">
        <v>39</v>
      </c>
      <c r="R429">
        <v>80</v>
      </c>
      <c r="S429">
        <v>2</v>
      </c>
      <c r="T429">
        <v>3</v>
      </c>
      <c r="U429" t="s">
        <v>40</v>
      </c>
      <c r="V429">
        <v>1</v>
      </c>
      <c r="W429" t="s">
        <v>48</v>
      </c>
      <c r="X429">
        <v>10266</v>
      </c>
      <c r="Y429" t="str">
        <f>IF(AND(HR_Data[[#This Row],[OverTime]]="Yes",HR_Data[[#This Row],[JobSatisfaction]]&lt;=2,HR_Data[[#This Row],[MonthlyIncome]]&lt;AVERAGE(HR_Data[MonthlyIncome])),
"High Risk",
IF(OR(HR_Data[[#This Row],[OverTime]]="Yes",HR_Data[[#This Row],[JobSatisfaction]]&lt;=2),
"Medium Risk",
"Low Risk"))</f>
        <v>Medium Risk</v>
      </c>
      <c r="Z429" t="str">
        <f>IF(HR_Data[[#This Row],[MonthlyIncome]]&lt;3000,"Low",IF(HR_Data[[#This Row],[MonthlyIncome]]&lt;7000,"Medium","High"))</f>
        <v>High</v>
      </c>
      <c r="AA429" s="5">
        <f>IF(HR_Data[[#This Row],[OverTime]]="Yes",1,0)</f>
        <v>0</v>
      </c>
      <c r="AB429" s="5">
        <f>IF(HR_Data[[#This Row],[JobSatisfaction]]&lt;=2,1,0)</f>
        <v>1</v>
      </c>
      <c r="AC429" s="5">
        <f>IF(HR_Data[[#This Row],[WorkLifeBalance]]&lt;=2,1,0)</f>
        <v>0</v>
      </c>
      <c r="AD429" s="5">
        <f>IF(HR_Data[[#This Row],[MonthlyIncome]]&lt;AVERAGE(HR_Data[MonthlyIncome]),1,0)</f>
        <v>0</v>
      </c>
      <c r="AE429">
        <v>2845</v>
      </c>
      <c r="AF429">
        <v>4</v>
      </c>
      <c r="AG429" t="s">
        <v>42</v>
      </c>
      <c r="AH429" t="s">
        <v>43</v>
      </c>
      <c r="AI429">
        <v>19</v>
      </c>
      <c r="AJ429">
        <v>3</v>
      </c>
      <c r="AK429">
        <v>4</v>
      </c>
      <c r="AL429">
        <f>IF(HR_Data[[#This Row],[OverTime]]="Yes",2,0)
+IF(HR_Data[[#This Row],[WorkLifeBalance]]&lt;=2,2,0)
+IF(HR_Data[[#This Row],[MonthlyIncome]]&lt;5000,2,0)
+IF(HR_Data[[#This Row],[JobSatisfaction]]&lt;=2,1,0)
+IF(HR_Data[[#This Row],[EnvironmentSatisfaction]]&lt;=2,1,0)
+IF(HR_Data[[#This Row],[YearsAtCompany]]&lt;2,2,0)</f>
        <v>1</v>
      </c>
      <c r="AM429" t="str">
        <f>IF(HR_Data[[#This Row],[RiskScore2]]&gt;=6,"High",
IF(HR_Data[[#This Row],[RiskScore2]]&gt;=3,"Medium","Low"))</f>
        <v>Low</v>
      </c>
      <c r="AN429">
        <v>80</v>
      </c>
      <c r="AO429">
        <v>0</v>
      </c>
      <c r="AP429">
        <v>22</v>
      </c>
      <c r="AQ429">
        <v>5</v>
      </c>
      <c r="AR429">
        <v>4</v>
      </c>
      <c r="AS429">
        <v>18</v>
      </c>
      <c r="AT429">
        <v>13</v>
      </c>
      <c r="AU429">
        <v>13</v>
      </c>
      <c r="AV429">
        <v>11</v>
      </c>
    </row>
    <row r="430" spans="1:48">
      <c r="A430">
        <v>47</v>
      </c>
      <c r="B430" t="str">
        <f>IF(HR_Data[[#This Row],[Age]]&lt;25,"&lt;25",
IF(HR_Data[[#This Row],[Age]]&lt;35,"25–34",
IF(HR_Data[[#This Row],[Age]]&lt;45,"35–44",
IF(HR_Data[[#This Row],[Age]]&lt;55,"45–54","55+"))))</f>
        <v>45–54</v>
      </c>
      <c r="C430" t="s">
        <v>43</v>
      </c>
      <c r="D430">
        <f>(HR[[#This Row],[OverTimeFlag]]*3+HR[[#This Row],[LowJobSatisFlag]]*5+HR[[#This Row],[LowWLBFlag]]*4+HR[[#This Row],[LowSalaryFlag]]*3+HR[[#This Row],[LowEnviFlag]]*4+HR[[#This Row],[LowProFlag]]*1)</f>
        <v>7</v>
      </c>
      <c r="E430">
        <f>HR_Data[[#This Row],[OvertimeFlag]] + HR_Data[[#This Row],[LowSatisfactionFlag]] + HR_Data[[#This Row],[LowWorkLifeBalanceFlag]]</f>
        <v>0</v>
      </c>
      <c r="F430" t="s">
        <v>36</v>
      </c>
      <c r="G430">
        <v>983</v>
      </c>
      <c r="H430" t="s">
        <v>45</v>
      </c>
      <c r="I430">
        <v>2</v>
      </c>
      <c r="J430" t="str">
        <f>IF(AND(HR_Data[[#This Row],[Attrition]]="Yes",HR_Data[[#This Row],[YearsAtCompany]]&lt;2),"Yes","No")</f>
        <v>No</v>
      </c>
      <c r="K430">
        <v>2</v>
      </c>
      <c r="L430" t="s">
        <v>51</v>
      </c>
      <c r="M430">
        <v>1</v>
      </c>
      <c r="N430">
        <v>574</v>
      </c>
      <c r="P430">
        <v>1</v>
      </c>
      <c r="Q430" t="s">
        <v>39</v>
      </c>
      <c r="R430">
        <v>65</v>
      </c>
      <c r="S430">
        <v>3</v>
      </c>
      <c r="T430">
        <v>2</v>
      </c>
      <c r="U430" t="s">
        <v>53</v>
      </c>
      <c r="V430">
        <v>4</v>
      </c>
      <c r="W430" t="s">
        <v>52</v>
      </c>
      <c r="X430">
        <v>5070</v>
      </c>
      <c r="Y430" t="str">
        <f>IF(AND(HR_Data[[#This Row],[OverTime]]="Yes",HR_Data[[#This Row],[JobSatisfaction]]&lt;=2,HR_Data[[#This Row],[MonthlyIncome]]&lt;AVERAGE(HR_Data[MonthlyIncome])),
"High Risk",
IF(OR(HR_Data[[#This Row],[OverTime]]="Yes",HR_Data[[#This Row],[JobSatisfaction]]&lt;=2),
"Medium Risk",
"Low Risk"))</f>
        <v>Low Risk</v>
      </c>
      <c r="Z430" t="str">
        <f>IF(HR_Data[[#This Row],[MonthlyIncome]]&lt;3000,"Low",IF(HR_Data[[#This Row],[MonthlyIncome]]&lt;7000,"Medium","High"))</f>
        <v>Medium</v>
      </c>
      <c r="AA430" s="5">
        <f>IF(HR_Data[[#This Row],[OverTime]]="Yes",1,0)</f>
        <v>0</v>
      </c>
      <c r="AB430" s="5">
        <f>IF(HR_Data[[#This Row],[JobSatisfaction]]&lt;=2,1,0)</f>
        <v>0</v>
      </c>
      <c r="AC430" s="5">
        <f>IF(HR_Data[[#This Row],[WorkLifeBalance]]&lt;=2,1,0)</f>
        <v>0</v>
      </c>
      <c r="AD430" s="5">
        <f>IF(HR_Data[[#This Row],[MonthlyIncome]]&lt;AVERAGE(HR_Data[MonthlyIncome]),1,0)</f>
        <v>1</v>
      </c>
      <c r="AE430">
        <v>7389</v>
      </c>
      <c r="AF430">
        <v>5</v>
      </c>
      <c r="AG430" t="s">
        <v>42</v>
      </c>
      <c r="AH430" t="s">
        <v>43</v>
      </c>
      <c r="AI430">
        <v>13</v>
      </c>
      <c r="AJ430">
        <v>3</v>
      </c>
      <c r="AK430">
        <v>3</v>
      </c>
      <c r="AL430">
        <f>IF(HR_Data[[#This Row],[OverTime]]="Yes",2,0)
+IF(HR_Data[[#This Row],[WorkLifeBalance]]&lt;=2,2,0)
+IF(HR_Data[[#This Row],[MonthlyIncome]]&lt;5000,2,0)
+IF(HR_Data[[#This Row],[JobSatisfaction]]&lt;=2,1,0)
+IF(HR_Data[[#This Row],[EnvironmentSatisfaction]]&lt;=2,1,0)
+IF(HR_Data[[#This Row],[YearsAtCompany]]&lt;2,2,0)</f>
        <v>1</v>
      </c>
      <c r="AM430" t="str">
        <f>IF(HR_Data[[#This Row],[RiskScore2]]&gt;=6,"High",
IF(HR_Data[[#This Row],[RiskScore2]]&gt;=3,"Medium","Low"))</f>
        <v>Low</v>
      </c>
      <c r="AN430">
        <v>80</v>
      </c>
      <c r="AO430">
        <v>3</v>
      </c>
      <c r="AP430">
        <v>20</v>
      </c>
      <c r="AQ430">
        <v>2</v>
      </c>
      <c r="AR430">
        <v>3</v>
      </c>
      <c r="AS430">
        <v>5</v>
      </c>
      <c r="AT430">
        <v>0</v>
      </c>
      <c r="AU430">
        <v>0</v>
      </c>
      <c r="AV430">
        <v>4</v>
      </c>
    </row>
    <row r="431" spans="1:48">
      <c r="A431">
        <v>46</v>
      </c>
      <c r="B431" t="str">
        <f>IF(HR_Data[[#This Row],[Age]]&lt;25,"&lt;25",
IF(HR_Data[[#This Row],[Age]]&lt;35,"25–34",
IF(HR_Data[[#This Row],[Age]]&lt;45,"35–44",
IF(HR_Data[[#This Row],[Age]]&lt;55,"45–54","55+"))))</f>
        <v>45–54</v>
      </c>
      <c r="C431" t="s">
        <v>43</v>
      </c>
      <c r="D431">
        <f>(HR[[#This Row],[OverTimeFlag]]*3+HR[[#This Row],[LowJobSatisFlag]]*5+HR[[#This Row],[LowWLBFlag]]*4+HR[[#This Row],[LowSalaryFlag]]*3+HR[[#This Row],[LowEnviFlag]]*4+HR[[#This Row],[LowProFlag]]*1)</f>
        <v>8</v>
      </c>
      <c r="E431">
        <f>HR_Data[[#This Row],[OvertimeFlag]] + HR_Data[[#This Row],[LowSatisfactionFlag]] + HR_Data[[#This Row],[LowWorkLifeBalanceFlag]]</f>
        <v>1</v>
      </c>
      <c r="F431" t="s">
        <v>36</v>
      </c>
      <c r="G431">
        <v>1009</v>
      </c>
      <c r="H431" t="s">
        <v>45</v>
      </c>
      <c r="I431">
        <v>2</v>
      </c>
      <c r="J431" t="str">
        <f>IF(AND(HR_Data[[#This Row],[Attrition]]="Yes",HR_Data[[#This Row],[YearsAtCompany]]&lt;2),"Yes","No")</f>
        <v>No</v>
      </c>
      <c r="K431">
        <v>3</v>
      </c>
      <c r="L431" t="s">
        <v>38</v>
      </c>
      <c r="M431">
        <v>1</v>
      </c>
      <c r="N431">
        <v>575</v>
      </c>
      <c r="P431">
        <v>1</v>
      </c>
      <c r="Q431" t="s">
        <v>46</v>
      </c>
      <c r="R431">
        <v>51</v>
      </c>
      <c r="S431">
        <v>3</v>
      </c>
      <c r="T431">
        <v>4</v>
      </c>
      <c r="U431" t="s">
        <v>58</v>
      </c>
      <c r="V431">
        <v>3</v>
      </c>
      <c r="W431" t="s">
        <v>48</v>
      </c>
      <c r="X431">
        <v>17861</v>
      </c>
      <c r="Y431" t="str">
        <f>IF(AND(HR_Data[[#This Row],[OverTime]]="Yes",HR_Data[[#This Row],[JobSatisfaction]]&lt;=2,HR_Data[[#This Row],[MonthlyIncome]]&lt;AVERAGE(HR_Data[MonthlyIncome])),
"High Risk",
IF(OR(HR_Data[[#This Row],[OverTime]]="Yes",HR_Data[[#This Row],[JobSatisfaction]]&lt;=2),
"Medium Risk",
"Low Risk"))</f>
        <v>Low Risk</v>
      </c>
      <c r="Z431" t="str">
        <f>IF(HR_Data[[#This Row],[MonthlyIncome]]&lt;3000,"Low",IF(HR_Data[[#This Row],[MonthlyIncome]]&lt;7000,"Medium","High"))</f>
        <v>High</v>
      </c>
      <c r="AA431" s="5">
        <f>IF(HR_Data[[#This Row],[OverTime]]="Yes",1,0)</f>
        <v>0</v>
      </c>
      <c r="AB431" s="5">
        <f>IF(HR_Data[[#This Row],[JobSatisfaction]]&lt;=2,1,0)</f>
        <v>0</v>
      </c>
      <c r="AC431" s="5">
        <f>IF(HR_Data[[#This Row],[WorkLifeBalance]]&lt;=2,1,0)</f>
        <v>1</v>
      </c>
      <c r="AD431" s="5">
        <f>IF(HR_Data[[#This Row],[MonthlyIncome]]&lt;AVERAGE(HR_Data[MonthlyIncome]),1,0)</f>
        <v>0</v>
      </c>
      <c r="AE431">
        <v>2288</v>
      </c>
      <c r="AF431">
        <v>6</v>
      </c>
      <c r="AG431" t="s">
        <v>42</v>
      </c>
      <c r="AH431" t="s">
        <v>43</v>
      </c>
      <c r="AI431">
        <v>13</v>
      </c>
      <c r="AJ431">
        <v>3</v>
      </c>
      <c r="AK431">
        <v>3</v>
      </c>
      <c r="AL431">
        <f>IF(HR_Data[[#This Row],[OverTime]]="Yes",2,0)
+IF(HR_Data[[#This Row],[WorkLifeBalance]]&lt;=2,2,0)
+IF(HR_Data[[#This Row],[MonthlyIncome]]&lt;5000,2,0)
+IF(HR_Data[[#This Row],[JobSatisfaction]]&lt;=2,1,0)
+IF(HR_Data[[#This Row],[EnvironmentSatisfaction]]&lt;=2,1,0)
+IF(HR_Data[[#This Row],[YearsAtCompany]]&lt;2,2,0)</f>
        <v>3</v>
      </c>
      <c r="AM431" t="str">
        <f>IF(HR_Data[[#This Row],[RiskScore2]]&gt;=6,"High",
IF(HR_Data[[#This Row],[RiskScore2]]&gt;=3,"Medium","Low"))</f>
        <v>Medium</v>
      </c>
      <c r="AN431">
        <v>80</v>
      </c>
      <c r="AO431">
        <v>0</v>
      </c>
      <c r="AP431">
        <v>26</v>
      </c>
      <c r="AQ431">
        <v>2</v>
      </c>
      <c r="AR431">
        <v>1</v>
      </c>
      <c r="AS431">
        <v>3</v>
      </c>
      <c r="AT431">
        <v>2</v>
      </c>
      <c r="AU431">
        <v>0</v>
      </c>
      <c r="AV431">
        <v>1</v>
      </c>
    </row>
    <row r="432" spans="1:48">
      <c r="A432">
        <v>35</v>
      </c>
      <c r="B432" t="str">
        <f>IF(HR_Data[[#This Row],[Age]]&lt;25,"&lt;25",
IF(HR_Data[[#This Row],[Age]]&lt;35,"25–34",
IF(HR_Data[[#This Row],[Age]]&lt;45,"35–44",
IF(HR_Data[[#This Row],[Age]]&lt;55,"45–54","55+"))))</f>
        <v>35–44</v>
      </c>
      <c r="C432" t="s">
        <v>43</v>
      </c>
      <c r="D432">
        <f>(HR[[#This Row],[OverTimeFlag]]*3+HR[[#This Row],[LowJobSatisFlag]]*5+HR[[#This Row],[LowWLBFlag]]*4+HR[[#This Row],[LowSalaryFlag]]*3+HR[[#This Row],[LowEnviFlag]]*4+HR[[#This Row],[LowProFlag]]*1)</f>
        <v>3</v>
      </c>
      <c r="E432">
        <f>HR_Data[[#This Row],[OvertimeFlag]] + HR_Data[[#This Row],[LowSatisfactionFlag]] + HR_Data[[#This Row],[LowWorkLifeBalanceFlag]]</f>
        <v>0</v>
      </c>
      <c r="F432" t="s">
        <v>36</v>
      </c>
      <c r="G432">
        <v>144</v>
      </c>
      <c r="H432" t="s">
        <v>45</v>
      </c>
      <c r="I432">
        <v>22</v>
      </c>
      <c r="J432" t="str">
        <f>IF(AND(HR_Data[[#This Row],[Attrition]]="Yes",HR_Data[[#This Row],[YearsAtCompany]]&lt;2),"Yes","No")</f>
        <v>No</v>
      </c>
      <c r="K432">
        <v>3</v>
      </c>
      <c r="L432" t="s">
        <v>38</v>
      </c>
      <c r="M432">
        <v>1</v>
      </c>
      <c r="N432">
        <v>577</v>
      </c>
      <c r="P432">
        <v>4</v>
      </c>
      <c r="Q432" t="s">
        <v>46</v>
      </c>
      <c r="R432">
        <v>46</v>
      </c>
      <c r="S432">
        <v>1</v>
      </c>
      <c r="T432">
        <v>1</v>
      </c>
      <c r="U432" t="s">
        <v>50</v>
      </c>
      <c r="V432">
        <v>3</v>
      </c>
      <c r="W432" t="s">
        <v>41</v>
      </c>
      <c r="X432">
        <v>4230</v>
      </c>
      <c r="Y432" t="str">
        <f>IF(AND(HR_Data[[#This Row],[OverTime]]="Yes",HR_Data[[#This Row],[JobSatisfaction]]&lt;=2,HR_Data[[#This Row],[MonthlyIncome]]&lt;AVERAGE(HR_Data[MonthlyIncome])),
"High Risk",
IF(OR(HR_Data[[#This Row],[OverTime]]="Yes",HR_Data[[#This Row],[JobSatisfaction]]&lt;=2),
"Medium Risk",
"Low Risk"))</f>
        <v>Low Risk</v>
      </c>
      <c r="Z432" t="str">
        <f>IF(HR_Data[[#This Row],[MonthlyIncome]]&lt;3000,"Low",IF(HR_Data[[#This Row],[MonthlyIncome]]&lt;7000,"Medium","High"))</f>
        <v>Medium</v>
      </c>
      <c r="AA432" s="5">
        <f>IF(HR_Data[[#This Row],[OverTime]]="Yes",1,0)</f>
        <v>0</v>
      </c>
      <c r="AB432" s="5">
        <f>IF(HR_Data[[#This Row],[JobSatisfaction]]&lt;=2,1,0)</f>
        <v>0</v>
      </c>
      <c r="AC432" s="5">
        <f>IF(HR_Data[[#This Row],[WorkLifeBalance]]&lt;=2,1,0)</f>
        <v>0</v>
      </c>
      <c r="AD432" s="5">
        <f>IF(HR_Data[[#This Row],[MonthlyIncome]]&lt;AVERAGE(HR_Data[MonthlyIncome]),1,0)</f>
        <v>1</v>
      </c>
      <c r="AE432">
        <v>19225</v>
      </c>
      <c r="AF432">
        <v>0</v>
      </c>
      <c r="AG432" t="s">
        <v>42</v>
      </c>
      <c r="AH432" t="s">
        <v>43</v>
      </c>
      <c r="AI432">
        <v>15</v>
      </c>
      <c r="AJ432">
        <v>3</v>
      </c>
      <c r="AK432">
        <v>3</v>
      </c>
      <c r="AL432">
        <f>IF(HR_Data[[#This Row],[OverTime]]="Yes",2,0)
+IF(HR_Data[[#This Row],[WorkLifeBalance]]&lt;=2,2,0)
+IF(HR_Data[[#This Row],[MonthlyIncome]]&lt;5000,2,0)
+IF(HR_Data[[#This Row],[JobSatisfaction]]&lt;=2,1,0)
+IF(HR_Data[[#This Row],[EnvironmentSatisfaction]]&lt;=2,1,0)
+IF(HR_Data[[#This Row],[YearsAtCompany]]&lt;2,2,0)</f>
        <v>2</v>
      </c>
      <c r="AM432" t="str">
        <f>IF(HR_Data[[#This Row],[RiskScore2]]&gt;=6,"High",
IF(HR_Data[[#This Row],[RiskScore2]]&gt;=3,"Medium","Low"))</f>
        <v>Low</v>
      </c>
      <c r="AN432">
        <v>80</v>
      </c>
      <c r="AO432">
        <v>0</v>
      </c>
      <c r="AP432">
        <v>6</v>
      </c>
      <c r="AQ432">
        <v>2</v>
      </c>
      <c r="AR432">
        <v>3</v>
      </c>
      <c r="AS432">
        <v>5</v>
      </c>
      <c r="AT432">
        <v>4</v>
      </c>
      <c r="AU432">
        <v>4</v>
      </c>
      <c r="AV432">
        <v>3</v>
      </c>
    </row>
    <row r="433" spans="1:48">
      <c r="A433">
        <v>54</v>
      </c>
      <c r="B433" t="str">
        <f>IF(HR_Data[[#This Row],[Age]]&lt;25,"&lt;25",
IF(HR_Data[[#This Row],[Age]]&lt;35,"25–34",
IF(HR_Data[[#This Row],[Age]]&lt;45,"35–44",
IF(HR_Data[[#This Row],[Age]]&lt;55,"45–54","55+"))))</f>
        <v>45–54</v>
      </c>
      <c r="C433" t="s">
        <v>43</v>
      </c>
      <c r="D433">
        <f>(HR[[#This Row],[OverTimeFlag]]*3+HR[[#This Row],[LowJobSatisFlag]]*5+HR[[#This Row],[LowWLBFlag]]*4+HR[[#This Row],[LowSalaryFlag]]*3+HR[[#This Row],[LowEnviFlag]]*4+HR[[#This Row],[LowProFlag]]*1)</f>
        <v>3</v>
      </c>
      <c r="E433">
        <f>HR_Data[[#This Row],[OvertimeFlag]] + HR_Data[[#This Row],[LowSatisfactionFlag]] + HR_Data[[#This Row],[LowWorkLifeBalanceFlag]]</f>
        <v>0</v>
      </c>
      <c r="F433" t="s">
        <v>36</v>
      </c>
      <c r="G433">
        <v>548</v>
      </c>
      <c r="H433" t="s">
        <v>45</v>
      </c>
      <c r="I433">
        <v>8</v>
      </c>
      <c r="J433" t="str">
        <f>IF(AND(HR_Data[[#This Row],[Attrition]]="Yes",HR_Data[[#This Row],[YearsAtCompany]]&lt;2),"Yes","No")</f>
        <v>No</v>
      </c>
      <c r="K433">
        <v>4</v>
      </c>
      <c r="L433" t="s">
        <v>38</v>
      </c>
      <c r="M433">
        <v>1</v>
      </c>
      <c r="N433">
        <v>578</v>
      </c>
      <c r="P433">
        <v>3</v>
      </c>
      <c r="Q433" t="s">
        <v>39</v>
      </c>
      <c r="R433">
        <v>42</v>
      </c>
      <c r="S433">
        <v>3</v>
      </c>
      <c r="T433">
        <v>2</v>
      </c>
      <c r="U433" t="s">
        <v>50</v>
      </c>
      <c r="V433">
        <v>3</v>
      </c>
      <c r="W433" t="s">
        <v>41</v>
      </c>
      <c r="X433">
        <v>3780</v>
      </c>
      <c r="Y433" t="str">
        <f>IF(AND(HR_Data[[#This Row],[OverTime]]="Yes",HR_Data[[#This Row],[JobSatisfaction]]&lt;=2,HR_Data[[#This Row],[MonthlyIncome]]&lt;AVERAGE(HR_Data[MonthlyIncome])),
"High Risk",
IF(OR(HR_Data[[#This Row],[OverTime]]="Yes",HR_Data[[#This Row],[JobSatisfaction]]&lt;=2),
"Medium Risk",
"Low Risk"))</f>
        <v>Low Risk</v>
      </c>
      <c r="Z433" t="str">
        <f>IF(HR_Data[[#This Row],[MonthlyIncome]]&lt;3000,"Low",IF(HR_Data[[#This Row],[MonthlyIncome]]&lt;7000,"Medium","High"))</f>
        <v>Medium</v>
      </c>
      <c r="AA433" s="5">
        <f>IF(HR_Data[[#This Row],[OverTime]]="Yes",1,0)</f>
        <v>0</v>
      </c>
      <c r="AB433" s="5">
        <f>IF(HR_Data[[#This Row],[JobSatisfaction]]&lt;=2,1,0)</f>
        <v>0</v>
      </c>
      <c r="AC433" s="5">
        <f>IF(HR_Data[[#This Row],[WorkLifeBalance]]&lt;=2,1,0)</f>
        <v>0</v>
      </c>
      <c r="AD433" s="5">
        <f>IF(HR_Data[[#This Row],[MonthlyIncome]]&lt;AVERAGE(HR_Data[MonthlyIncome]),1,0)</f>
        <v>1</v>
      </c>
      <c r="AE433">
        <v>23428</v>
      </c>
      <c r="AF433">
        <v>7</v>
      </c>
      <c r="AG433" t="s">
        <v>42</v>
      </c>
      <c r="AH433" t="s">
        <v>43</v>
      </c>
      <c r="AI433">
        <v>11</v>
      </c>
      <c r="AJ433">
        <v>3</v>
      </c>
      <c r="AK433">
        <v>3</v>
      </c>
      <c r="AL433">
        <f>IF(HR_Data[[#This Row],[OverTime]]="Yes",2,0)
+IF(HR_Data[[#This Row],[WorkLifeBalance]]&lt;=2,2,0)
+IF(HR_Data[[#This Row],[MonthlyIncome]]&lt;5000,2,0)
+IF(HR_Data[[#This Row],[JobSatisfaction]]&lt;=2,1,0)
+IF(HR_Data[[#This Row],[EnvironmentSatisfaction]]&lt;=2,1,0)
+IF(HR_Data[[#This Row],[YearsAtCompany]]&lt;2,2,0)</f>
        <v>4</v>
      </c>
      <c r="AM433" t="str">
        <f>IF(HR_Data[[#This Row],[RiskScore2]]&gt;=6,"High",
IF(HR_Data[[#This Row],[RiskScore2]]&gt;=3,"Medium","Low"))</f>
        <v>Medium</v>
      </c>
      <c r="AN433">
        <v>80</v>
      </c>
      <c r="AO433">
        <v>0</v>
      </c>
      <c r="AP433">
        <v>19</v>
      </c>
      <c r="AQ433">
        <v>3</v>
      </c>
      <c r="AR433">
        <v>3</v>
      </c>
      <c r="AS433">
        <v>1</v>
      </c>
      <c r="AT433">
        <v>0</v>
      </c>
      <c r="AU433">
        <v>0</v>
      </c>
      <c r="AV433">
        <v>0</v>
      </c>
    </row>
    <row r="434" spans="1:48">
      <c r="A434">
        <v>34</v>
      </c>
      <c r="B434" t="str">
        <f>IF(HR_Data[[#This Row],[Age]]&lt;25,"&lt;25",
IF(HR_Data[[#This Row],[Age]]&lt;35,"25–34",
IF(HR_Data[[#This Row],[Age]]&lt;45,"35–44",
IF(HR_Data[[#This Row],[Age]]&lt;55,"45–54","55+"))))</f>
        <v>25–34</v>
      </c>
      <c r="C434" t="s">
        <v>43</v>
      </c>
      <c r="D434">
        <f>(HR[[#This Row],[OverTimeFlag]]*3+HR[[#This Row],[LowJobSatisFlag]]*5+HR[[#This Row],[LowWLBFlag]]*4+HR[[#This Row],[LowSalaryFlag]]*3+HR[[#This Row],[LowEnviFlag]]*4+HR[[#This Row],[LowProFlag]]*1)</f>
        <v>4</v>
      </c>
      <c r="E434">
        <f>HR_Data[[#This Row],[OvertimeFlag]] + HR_Data[[#This Row],[LowSatisfactionFlag]] + HR_Data[[#This Row],[LowWorkLifeBalanceFlag]]</f>
        <v>0</v>
      </c>
      <c r="F434" t="s">
        <v>36</v>
      </c>
      <c r="G434">
        <v>1303</v>
      </c>
      <c r="H434" t="s">
        <v>45</v>
      </c>
      <c r="I434">
        <v>2</v>
      </c>
      <c r="J434" t="str">
        <f>IF(AND(HR_Data[[#This Row],[Attrition]]="Yes",HR_Data[[#This Row],[YearsAtCompany]]&lt;2),"Yes","No")</f>
        <v>No</v>
      </c>
      <c r="K434">
        <v>4</v>
      </c>
      <c r="L434" t="s">
        <v>38</v>
      </c>
      <c r="M434">
        <v>1</v>
      </c>
      <c r="N434">
        <v>579</v>
      </c>
      <c r="P434">
        <v>4</v>
      </c>
      <c r="Q434" t="s">
        <v>46</v>
      </c>
      <c r="R434">
        <v>62</v>
      </c>
      <c r="S434">
        <v>2</v>
      </c>
      <c r="T434">
        <v>1</v>
      </c>
      <c r="U434" t="s">
        <v>47</v>
      </c>
      <c r="V434">
        <v>3</v>
      </c>
      <c r="W434" t="s">
        <v>52</v>
      </c>
      <c r="X434">
        <v>2768</v>
      </c>
      <c r="Y434" t="str">
        <f>IF(AND(HR_Data[[#This Row],[OverTime]]="Yes",HR_Data[[#This Row],[JobSatisfaction]]&lt;=2,HR_Data[[#This Row],[MonthlyIncome]]&lt;AVERAGE(HR_Data[MonthlyIncome])),
"High Risk",
IF(OR(HR_Data[[#This Row],[OverTime]]="Yes",HR_Data[[#This Row],[JobSatisfaction]]&lt;=2),
"Medium Risk",
"Low Risk"))</f>
        <v>Low Risk</v>
      </c>
      <c r="Z434" t="str">
        <f>IF(HR_Data[[#This Row],[MonthlyIncome]]&lt;3000,"Low",IF(HR_Data[[#This Row],[MonthlyIncome]]&lt;7000,"Medium","High"))</f>
        <v>Low</v>
      </c>
      <c r="AA434" s="5">
        <f>IF(HR_Data[[#This Row],[OverTime]]="Yes",1,0)</f>
        <v>0</v>
      </c>
      <c r="AB434" s="5">
        <f>IF(HR_Data[[#This Row],[JobSatisfaction]]&lt;=2,1,0)</f>
        <v>0</v>
      </c>
      <c r="AC434" s="5">
        <f>IF(HR_Data[[#This Row],[WorkLifeBalance]]&lt;=2,1,0)</f>
        <v>0</v>
      </c>
      <c r="AD434" s="5">
        <f>IF(HR_Data[[#This Row],[MonthlyIncome]]&lt;AVERAGE(HR_Data[MonthlyIncome]),1,0)</f>
        <v>1</v>
      </c>
      <c r="AE434">
        <v>8416</v>
      </c>
      <c r="AF434">
        <v>3</v>
      </c>
      <c r="AG434" t="s">
        <v>42</v>
      </c>
      <c r="AH434" t="s">
        <v>43</v>
      </c>
      <c r="AI434">
        <v>12</v>
      </c>
      <c r="AJ434">
        <v>3</v>
      </c>
      <c r="AK434">
        <v>3</v>
      </c>
      <c r="AL434">
        <f>IF(HR_Data[[#This Row],[OverTime]]="Yes",2,0)
+IF(HR_Data[[#This Row],[WorkLifeBalance]]&lt;=2,2,0)
+IF(HR_Data[[#This Row],[MonthlyIncome]]&lt;5000,2,0)
+IF(HR_Data[[#This Row],[JobSatisfaction]]&lt;=2,1,0)
+IF(HR_Data[[#This Row],[EnvironmentSatisfaction]]&lt;=2,1,0)
+IF(HR_Data[[#This Row],[YearsAtCompany]]&lt;2,2,0)</f>
        <v>2</v>
      </c>
      <c r="AM434" t="str">
        <f>IF(HR_Data[[#This Row],[RiskScore2]]&gt;=6,"High",
IF(HR_Data[[#This Row],[RiskScore2]]&gt;=3,"Medium","Low"))</f>
        <v>Low</v>
      </c>
      <c r="AN434">
        <v>80</v>
      </c>
      <c r="AO434">
        <v>1</v>
      </c>
      <c r="AP434">
        <v>14</v>
      </c>
      <c r="AQ434">
        <v>3</v>
      </c>
      <c r="AR434">
        <v>3</v>
      </c>
      <c r="AS434">
        <v>7</v>
      </c>
      <c r="AT434">
        <v>3</v>
      </c>
      <c r="AU434">
        <v>5</v>
      </c>
      <c r="AV434">
        <v>7</v>
      </c>
    </row>
    <row r="435" spans="1:48">
      <c r="A435">
        <v>46</v>
      </c>
      <c r="B435" t="str">
        <f>IF(HR_Data[[#This Row],[Age]]&lt;25,"&lt;25",
IF(HR_Data[[#This Row],[Age]]&lt;35,"25–34",
IF(HR_Data[[#This Row],[Age]]&lt;45,"35–44",
IF(HR_Data[[#This Row],[Age]]&lt;55,"45–54","55+"))))</f>
        <v>45–54</v>
      </c>
      <c r="C435" t="s">
        <v>43</v>
      </c>
      <c r="D435">
        <f>(HR[[#This Row],[OverTimeFlag]]*3+HR[[#This Row],[LowJobSatisFlag]]*5+HR[[#This Row],[LowWLBFlag]]*4+HR[[#This Row],[LowSalaryFlag]]*3+HR[[#This Row],[LowEnviFlag]]*4+HR[[#This Row],[LowProFlag]]*1)</f>
        <v>3</v>
      </c>
      <c r="E435">
        <f>HR_Data[[#This Row],[OvertimeFlag]] + HR_Data[[#This Row],[LowSatisfactionFlag]] + HR_Data[[#This Row],[LowWorkLifeBalanceFlag]]</f>
        <v>1</v>
      </c>
      <c r="F435" t="s">
        <v>36</v>
      </c>
      <c r="G435">
        <v>1125</v>
      </c>
      <c r="H435" t="s">
        <v>37</v>
      </c>
      <c r="I435">
        <v>10</v>
      </c>
      <c r="J435" t="str">
        <f>IF(AND(HR_Data[[#This Row],[Attrition]]="Yes",HR_Data[[#This Row],[YearsAtCompany]]&lt;2),"Yes","No")</f>
        <v>No</v>
      </c>
      <c r="K435">
        <v>3</v>
      </c>
      <c r="L435" t="s">
        <v>59</v>
      </c>
      <c r="M435">
        <v>1</v>
      </c>
      <c r="N435">
        <v>580</v>
      </c>
      <c r="P435">
        <v>3</v>
      </c>
      <c r="Q435" t="s">
        <v>39</v>
      </c>
      <c r="R435">
        <v>94</v>
      </c>
      <c r="S435">
        <v>2</v>
      </c>
      <c r="T435">
        <v>3</v>
      </c>
      <c r="U435" t="s">
        <v>40</v>
      </c>
      <c r="V435">
        <v>4</v>
      </c>
      <c r="W435" t="s">
        <v>48</v>
      </c>
      <c r="X435">
        <v>9071</v>
      </c>
      <c r="Y435" t="str">
        <f>IF(AND(HR_Data[[#This Row],[OverTime]]="Yes",HR_Data[[#This Row],[JobSatisfaction]]&lt;=2,HR_Data[[#This Row],[MonthlyIncome]]&lt;AVERAGE(HR_Data[MonthlyIncome])),
"High Risk",
IF(OR(HR_Data[[#This Row],[OverTime]]="Yes",HR_Data[[#This Row],[JobSatisfaction]]&lt;=2),
"Medium Risk",
"Low Risk"))</f>
        <v>Medium Risk</v>
      </c>
      <c r="Z435" t="str">
        <f>IF(HR_Data[[#This Row],[MonthlyIncome]]&lt;3000,"Low",IF(HR_Data[[#This Row],[MonthlyIncome]]&lt;7000,"Medium","High"))</f>
        <v>High</v>
      </c>
      <c r="AA435" s="5">
        <f>IF(HR_Data[[#This Row],[OverTime]]="Yes",1,0)</f>
        <v>1</v>
      </c>
      <c r="AB435" s="5">
        <f>IF(HR_Data[[#This Row],[JobSatisfaction]]&lt;=2,1,0)</f>
        <v>0</v>
      </c>
      <c r="AC435" s="5">
        <f>IF(HR_Data[[#This Row],[WorkLifeBalance]]&lt;=2,1,0)</f>
        <v>0</v>
      </c>
      <c r="AD435" s="5">
        <f>IF(HR_Data[[#This Row],[MonthlyIncome]]&lt;AVERAGE(HR_Data[MonthlyIncome]),1,0)</f>
        <v>0</v>
      </c>
      <c r="AE435">
        <v>11563</v>
      </c>
      <c r="AF435">
        <v>2</v>
      </c>
      <c r="AG435" t="s">
        <v>42</v>
      </c>
      <c r="AH435" t="s">
        <v>35</v>
      </c>
      <c r="AI435">
        <v>19</v>
      </c>
      <c r="AJ435">
        <v>3</v>
      </c>
      <c r="AK435">
        <v>3</v>
      </c>
      <c r="AL435">
        <f>IF(HR_Data[[#This Row],[OverTime]]="Yes",2,0)
+IF(HR_Data[[#This Row],[WorkLifeBalance]]&lt;=2,2,0)
+IF(HR_Data[[#This Row],[MonthlyIncome]]&lt;5000,2,0)
+IF(HR_Data[[#This Row],[JobSatisfaction]]&lt;=2,1,0)
+IF(HR_Data[[#This Row],[EnvironmentSatisfaction]]&lt;=2,1,0)
+IF(HR_Data[[#This Row],[YearsAtCompany]]&lt;2,2,0)</f>
        <v>2</v>
      </c>
      <c r="AM435" t="str">
        <f>IF(HR_Data[[#This Row],[RiskScore2]]&gt;=6,"High",
IF(HR_Data[[#This Row],[RiskScore2]]&gt;=3,"Medium","Low"))</f>
        <v>Low</v>
      </c>
      <c r="AN435">
        <v>80</v>
      </c>
      <c r="AO435">
        <v>1</v>
      </c>
      <c r="AP435">
        <v>15</v>
      </c>
      <c r="AQ435">
        <v>3</v>
      </c>
      <c r="AR435">
        <v>3</v>
      </c>
      <c r="AS435">
        <v>3</v>
      </c>
      <c r="AT435">
        <v>2</v>
      </c>
      <c r="AU435">
        <v>1</v>
      </c>
      <c r="AV435">
        <v>2</v>
      </c>
    </row>
    <row r="436" spans="1:48">
      <c r="A436">
        <v>31</v>
      </c>
      <c r="B436" t="str">
        <f>IF(HR_Data[[#This Row],[Age]]&lt;25,"&lt;25",
IF(HR_Data[[#This Row],[Age]]&lt;35,"25–34",
IF(HR_Data[[#This Row],[Age]]&lt;45,"35–44",
IF(HR_Data[[#This Row],[Age]]&lt;55,"45–54","55+"))))</f>
        <v>25–34</v>
      </c>
      <c r="C436" t="s">
        <v>43</v>
      </c>
      <c r="D436">
        <f>(HR[[#This Row],[OverTimeFlag]]*3+HR[[#This Row],[LowJobSatisFlag]]*5+HR[[#This Row],[LowWLBFlag]]*4+HR[[#This Row],[LowSalaryFlag]]*3+HR[[#This Row],[LowEnviFlag]]*4+HR[[#This Row],[LowProFlag]]*1)</f>
        <v>5</v>
      </c>
      <c r="E436">
        <f>HR_Data[[#This Row],[OvertimeFlag]] + HR_Data[[#This Row],[LowSatisfactionFlag]] + HR_Data[[#This Row],[LowWorkLifeBalanceFlag]]</f>
        <v>1</v>
      </c>
      <c r="F436" t="s">
        <v>36</v>
      </c>
      <c r="G436">
        <v>1274</v>
      </c>
      <c r="H436" t="s">
        <v>45</v>
      </c>
      <c r="I436">
        <v>9</v>
      </c>
      <c r="J436" t="str">
        <f>IF(AND(HR_Data[[#This Row],[Attrition]]="Yes",HR_Data[[#This Row],[YearsAtCompany]]&lt;2),"Yes","No")</f>
        <v>No</v>
      </c>
      <c r="K436">
        <v>1</v>
      </c>
      <c r="L436" t="s">
        <v>38</v>
      </c>
      <c r="M436">
        <v>1</v>
      </c>
      <c r="N436">
        <v>581</v>
      </c>
      <c r="P436">
        <v>3</v>
      </c>
      <c r="Q436" t="s">
        <v>46</v>
      </c>
      <c r="R436">
        <v>33</v>
      </c>
      <c r="S436">
        <v>3</v>
      </c>
      <c r="T436">
        <v>3</v>
      </c>
      <c r="U436" t="s">
        <v>53</v>
      </c>
      <c r="V436">
        <v>2</v>
      </c>
      <c r="W436" t="s">
        <v>52</v>
      </c>
      <c r="X436">
        <v>10648</v>
      </c>
      <c r="Y436" t="str">
        <f>IF(AND(HR_Data[[#This Row],[OverTime]]="Yes",HR_Data[[#This Row],[JobSatisfaction]]&lt;=2,HR_Data[[#This Row],[MonthlyIncome]]&lt;AVERAGE(HR_Data[MonthlyIncome])),
"High Risk",
IF(OR(HR_Data[[#This Row],[OverTime]]="Yes",HR_Data[[#This Row],[JobSatisfaction]]&lt;=2),
"Medium Risk",
"Low Risk"))</f>
        <v>Medium Risk</v>
      </c>
      <c r="Z436" t="str">
        <f>IF(HR_Data[[#This Row],[MonthlyIncome]]&lt;3000,"Low",IF(HR_Data[[#This Row],[MonthlyIncome]]&lt;7000,"Medium","High"))</f>
        <v>High</v>
      </c>
      <c r="AA436" s="5">
        <f>IF(HR_Data[[#This Row],[OverTime]]="Yes",1,0)</f>
        <v>0</v>
      </c>
      <c r="AB436" s="5">
        <f>IF(HR_Data[[#This Row],[JobSatisfaction]]&lt;=2,1,0)</f>
        <v>1</v>
      </c>
      <c r="AC436" s="5">
        <f>IF(HR_Data[[#This Row],[WorkLifeBalance]]&lt;=2,1,0)</f>
        <v>0</v>
      </c>
      <c r="AD436" s="5">
        <f>IF(HR_Data[[#This Row],[MonthlyIncome]]&lt;AVERAGE(HR_Data[MonthlyIncome]),1,0)</f>
        <v>0</v>
      </c>
      <c r="AE436">
        <v>14394</v>
      </c>
      <c r="AF436">
        <v>1</v>
      </c>
      <c r="AG436" t="s">
        <v>42</v>
      </c>
      <c r="AH436" t="s">
        <v>43</v>
      </c>
      <c r="AI436">
        <v>25</v>
      </c>
      <c r="AJ436">
        <v>4</v>
      </c>
      <c r="AK436">
        <v>4</v>
      </c>
      <c r="AL436">
        <f>IF(HR_Data[[#This Row],[OverTime]]="Yes",2,0)
+IF(HR_Data[[#This Row],[WorkLifeBalance]]&lt;=2,2,0)
+IF(HR_Data[[#This Row],[MonthlyIncome]]&lt;5000,2,0)
+IF(HR_Data[[#This Row],[JobSatisfaction]]&lt;=2,1,0)
+IF(HR_Data[[#This Row],[EnvironmentSatisfaction]]&lt;=2,1,0)
+IF(HR_Data[[#This Row],[YearsAtCompany]]&lt;2,2,0)</f>
        <v>1</v>
      </c>
      <c r="AM436" t="str">
        <f>IF(HR_Data[[#This Row],[RiskScore2]]&gt;=6,"High",
IF(HR_Data[[#This Row],[RiskScore2]]&gt;=3,"Medium","Low"))</f>
        <v>Low</v>
      </c>
      <c r="AN436">
        <v>80</v>
      </c>
      <c r="AO436">
        <v>1</v>
      </c>
      <c r="AP436">
        <v>13</v>
      </c>
      <c r="AQ436">
        <v>6</v>
      </c>
      <c r="AR436">
        <v>4</v>
      </c>
      <c r="AS436">
        <v>13</v>
      </c>
      <c r="AT436">
        <v>8</v>
      </c>
      <c r="AU436">
        <v>0</v>
      </c>
      <c r="AV436">
        <v>8</v>
      </c>
    </row>
    <row r="437" spans="1:48">
      <c r="A437">
        <v>33</v>
      </c>
      <c r="B437" t="str">
        <f>IF(HR_Data[[#This Row],[Age]]&lt;25,"&lt;25",
IF(HR_Data[[#This Row],[Age]]&lt;35,"25–34",
IF(HR_Data[[#This Row],[Age]]&lt;45,"35–44",
IF(HR_Data[[#This Row],[Age]]&lt;55,"45–54","55+"))))</f>
        <v>25–34</v>
      </c>
      <c r="C437" t="s">
        <v>35</v>
      </c>
      <c r="D437">
        <f>(HR[[#This Row],[OverTimeFlag]]*3+HR[[#This Row],[LowJobSatisFlag]]*5+HR[[#This Row],[LowWLBFlag]]*4+HR[[#This Row],[LowSalaryFlag]]*3+HR[[#This Row],[LowEnviFlag]]*4+HR[[#This Row],[LowProFlag]]*1)</f>
        <v>8</v>
      </c>
      <c r="E437">
        <f>HR_Data[[#This Row],[OvertimeFlag]] + HR_Data[[#This Row],[LowSatisfactionFlag]] + HR_Data[[#This Row],[LowWorkLifeBalanceFlag]]</f>
        <v>1</v>
      </c>
      <c r="F437" t="s">
        <v>36</v>
      </c>
      <c r="G437">
        <v>1277</v>
      </c>
      <c r="H437" t="s">
        <v>45</v>
      </c>
      <c r="I437">
        <v>15</v>
      </c>
      <c r="J437" t="str">
        <f>IF(AND(HR_Data[[#This Row],[Attrition]]="Yes",HR_Data[[#This Row],[YearsAtCompany]]&lt;2),"Yes","No")</f>
        <v>No</v>
      </c>
      <c r="K437">
        <v>1</v>
      </c>
      <c r="L437" t="s">
        <v>51</v>
      </c>
      <c r="M437">
        <v>1</v>
      </c>
      <c r="N437">
        <v>582</v>
      </c>
      <c r="P437">
        <v>2</v>
      </c>
      <c r="Q437" t="s">
        <v>46</v>
      </c>
      <c r="R437">
        <v>56</v>
      </c>
      <c r="S437">
        <v>3</v>
      </c>
      <c r="T437">
        <v>3</v>
      </c>
      <c r="U437" t="s">
        <v>56</v>
      </c>
      <c r="V437">
        <v>3</v>
      </c>
      <c r="W437" t="s">
        <v>48</v>
      </c>
      <c r="X437">
        <v>13610</v>
      </c>
      <c r="Y437" t="str">
        <f>IF(AND(HR_Data[[#This Row],[OverTime]]="Yes",HR_Data[[#This Row],[JobSatisfaction]]&lt;=2,HR_Data[[#This Row],[MonthlyIncome]]&lt;AVERAGE(HR_Data[MonthlyIncome])),
"High Risk",
IF(OR(HR_Data[[#This Row],[OverTime]]="Yes",HR_Data[[#This Row],[JobSatisfaction]]&lt;=2),
"Medium Risk",
"Low Risk"))</f>
        <v>Medium Risk</v>
      </c>
      <c r="Z437" t="str">
        <f>IF(HR_Data[[#This Row],[MonthlyIncome]]&lt;3000,"Low",IF(HR_Data[[#This Row],[MonthlyIncome]]&lt;7000,"Medium","High"))</f>
        <v>High</v>
      </c>
      <c r="AA437" s="5">
        <f>IF(HR_Data[[#This Row],[OverTime]]="Yes",1,0)</f>
        <v>1</v>
      </c>
      <c r="AB437" s="5">
        <f>IF(HR_Data[[#This Row],[JobSatisfaction]]&lt;=2,1,0)</f>
        <v>0</v>
      </c>
      <c r="AC437" s="5">
        <f>IF(HR_Data[[#This Row],[WorkLifeBalance]]&lt;=2,1,0)</f>
        <v>0</v>
      </c>
      <c r="AD437" s="5">
        <f>IF(HR_Data[[#This Row],[MonthlyIncome]]&lt;AVERAGE(HR_Data[MonthlyIncome]),1,0)</f>
        <v>0</v>
      </c>
      <c r="AE437">
        <v>24619</v>
      </c>
      <c r="AF437">
        <v>7</v>
      </c>
      <c r="AG437" t="s">
        <v>42</v>
      </c>
      <c r="AH437" t="s">
        <v>35</v>
      </c>
      <c r="AI437">
        <v>12</v>
      </c>
      <c r="AJ437">
        <v>3</v>
      </c>
      <c r="AK437">
        <v>4</v>
      </c>
      <c r="AL437">
        <f>IF(HR_Data[[#This Row],[OverTime]]="Yes",2,0)
+IF(HR_Data[[#This Row],[WorkLifeBalance]]&lt;=2,2,0)
+IF(HR_Data[[#This Row],[MonthlyIncome]]&lt;5000,2,0)
+IF(HR_Data[[#This Row],[JobSatisfaction]]&lt;=2,1,0)
+IF(HR_Data[[#This Row],[EnvironmentSatisfaction]]&lt;=2,1,0)
+IF(HR_Data[[#This Row],[YearsAtCompany]]&lt;2,2,0)</f>
        <v>3</v>
      </c>
      <c r="AM437" t="str">
        <f>IF(HR_Data[[#This Row],[RiskScore2]]&gt;=6,"High",
IF(HR_Data[[#This Row],[RiskScore2]]&gt;=3,"Medium","Low"))</f>
        <v>Medium</v>
      </c>
      <c r="AN437">
        <v>80</v>
      </c>
      <c r="AO437">
        <v>0</v>
      </c>
      <c r="AP437">
        <v>15</v>
      </c>
      <c r="AQ437">
        <v>2</v>
      </c>
      <c r="AR437">
        <v>4</v>
      </c>
      <c r="AS437">
        <v>7</v>
      </c>
      <c r="AT437">
        <v>6</v>
      </c>
      <c r="AU437">
        <v>7</v>
      </c>
      <c r="AV437">
        <v>7</v>
      </c>
    </row>
    <row r="438" spans="1:48">
      <c r="A438">
        <v>33</v>
      </c>
      <c r="B438" t="str">
        <f>IF(HR_Data[[#This Row],[Age]]&lt;25,"&lt;25",
IF(HR_Data[[#This Row],[Age]]&lt;35,"25–34",
IF(HR_Data[[#This Row],[Age]]&lt;45,"35–44",
IF(HR_Data[[#This Row],[Age]]&lt;55,"45–54","55+"))))</f>
        <v>25–34</v>
      </c>
      <c r="C438" t="s">
        <v>35</v>
      </c>
      <c r="D438">
        <f>(HR[[#This Row],[OverTimeFlag]]*3+HR[[#This Row],[LowJobSatisFlag]]*5+HR[[#This Row],[LowWLBFlag]]*4+HR[[#This Row],[LowSalaryFlag]]*3+HR[[#This Row],[LowEnviFlag]]*4+HR[[#This Row],[LowProFlag]]*1)</f>
        <v>7</v>
      </c>
      <c r="E438">
        <f>HR_Data[[#This Row],[OvertimeFlag]] + HR_Data[[#This Row],[LowSatisfactionFlag]] + HR_Data[[#This Row],[LowWorkLifeBalanceFlag]]</f>
        <v>0</v>
      </c>
      <c r="F438" t="s">
        <v>36</v>
      </c>
      <c r="G438">
        <v>587</v>
      </c>
      <c r="H438" t="s">
        <v>45</v>
      </c>
      <c r="I438">
        <v>10</v>
      </c>
      <c r="J438" t="str">
        <f>IF(AND(HR_Data[[#This Row],[Attrition]]="Yes",HR_Data[[#This Row],[YearsAtCompany]]&lt;2),"Yes","No")</f>
        <v>No</v>
      </c>
      <c r="K438">
        <v>1</v>
      </c>
      <c r="L438" t="s">
        <v>51</v>
      </c>
      <c r="M438">
        <v>1</v>
      </c>
      <c r="N438">
        <v>584</v>
      </c>
      <c r="P438">
        <v>1</v>
      </c>
      <c r="Q438" t="s">
        <v>46</v>
      </c>
      <c r="R438">
        <v>38</v>
      </c>
      <c r="S438">
        <v>1</v>
      </c>
      <c r="T438">
        <v>1</v>
      </c>
      <c r="U438" t="s">
        <v>50</v>
      </c>
      <c r="V438">
        <v>4</v>
      </c>
      <c r="W438" t="s">
        <v>52</v>
      </c>
      <c r="X438">
        <v>3408</v>
      </c>
      <c r="Y438" t="str">
        <f>IF(AND(HR_Data[[#This Row],[OverTime]]="Yes",HR_Data[[#This Row],[JobSatisfaction]]&lt;=2,HR_Data[[#This Row],[MonthlyIncome]]&lt;AVERAGE(HR_Data[MonthlyIncome])),
"High Risk",
IF(OR(HR_Data[[#This Row],[OverTime]]="Yes",HR_Data[[#This Row],[JobSatisfaction]]&lt;=2),
"Medium Risk",
"Low Risk"))</f>
        <v>Low Risk</v>
      </c>
      <c r="Z438" t="str">
        <f>IF(HR_Data[[#This Row],[MonthlyIncome]]&lt;3000,"Low",IF(HR_Data[[#This Row],[MonthlyIncome]]&lt;7000,"Medium","High"))</f>
        <v>Medium</v>
      </c>
      <c r="AA438" s="5">
        <f>IF(HR_Data[[#This Row],[OverTime]]="Yes",1,0)</f>
        <v>0</v>
      </c>
      <c r="AB438" s="5">
        <f>IF(HR_Data[[#This Row],[JobSatisfaction]]&lt;=2,1,0)</f>
        <v>0</v>
      </c>
      <c r="AC438" s="5">
        <f>IF(HR_Data[[#This Row],[WorkLifeBalance]]&lt;=2,1,0)</f>
        <v>0</v>
      </c>
      <c r="AD438" s="5">
        <f>IF(HR_Data[[#This Row],[MonthlyIncome]]&lt;AVERAGE(HR_Data[MonthlyIncome]),1,0)</f>
        <v>1</v>
      </c>
      <c r="AE438">
        <v>6705</v>
      </c>
      <c r="AF438">
        <v>7</v>
      </c>
      <c r="AG438" t="s">
        <v>42</v>
      </c>
      <c r="AH438" t="s">
        <v>43</v>
      </c>
      <c r="AI438">
        <v>13</v>
      </c>
      <c r="AJ438">
        <v>3</v>
      </c>
      <c r="AK438">
        <v>1</v>
      </c>
      <c r="AL438">
        <f>IF(HR_Data[[#This Row],[OverTime]]="Yes",2,0)
+IF(HR_Data[[#This Row],[WorkLifeBalance]]&lt;=2,2,0)
+IF(HR_Data[[#This Row],[MonthlyIncome]]&lt;5000,2,0)
+IF(HR_Data[[#This Row],[JobSatisfaction]]&lt;=2,1,0)
+IF(HR_Data[[#This Row],[EnvironmentSatisfaction]]&lt;=2,1,0)
+IF(HR_Data[[#This Row],[YearsAtCompany]]&lt;2,2,0)</f>
        <v>3</v>
      </c>
      <c r="AM438" t="str">
        <f>IF(HR_Data[[#This Row],[RiskScore2]]&gt;=6,"High",
IF(HR_Data[[#This Row],[RiskScore2]]&gt;=3,"Medium","Low"))</f>
        <v>Medium</v>
      </c>
      <c r="AN438">
        <v>80</v>
      </c>
      <c r="AO438">
        <v>3</v>
      </c>
      <c r="AP438">
        <v>8</v>
      </c>
      <c r="AQ438">
        <v>2</v>
      </c>
      <c r="AR438">
        <v>3</v>
      </c>
      <c r="AS438">
        <v>4</v>
      </c>
      <c r="AT438">
        <v>3</v>
      </c>
      <c r="AU438">
        <v>1</v>
      </c>
      <c r="AV438">
        <v>3</v>
      </c>
    </row>
    <row r="439" spans="1:48">
      <c r="A439">
        <v>30</v>
      </c>
      <c r="B439" t="str">
        <f>IF(HR_Data[[#This Row],[Age]]&lt;25,"&lt;25",
IF(HR_Data[[#This Row],[Age]]&lt;35,"25–34",
IF(HR_Data[[#This Row],[Age]]&lt;45,"35–44",
IF(HR_Data[[#This Row],[Age]]&lt;55,"45–54","55+"))))</f>
        <v>25–34</v>
      </c>
      <c r="C439" t="s">
        <v>43</v>
      </c>
      <c r="D439">
        <f>(HR[[#This Row],[OverTimeFlag]]*3+HR[[#This Row],[LowJobSatisFlag]]*5+HR[[#This Row],[LowWLBFlag]]*4+HR[[#This Row],[LowSalaryFlag]]*3+HR[[#This Row],[LowEnviFlag]]*4+HR[[#This Row],[LowProFlag]]*1)</f>
        <v>8</v>
      </c>
      <c r="E439">
        <f>HR_Data[[#This Row],[OvertimeFlag]] + HR_Data[[#This Row],[LowSatisfactionFlag]] + HR_Data[[#This Row],[LowWorkLifeBalanceFlag]]</f>
        <v>1</v>
      </c>
      <c r="F439" t="s">
        <v>36</v>
      </c>
      <c r="G439">
        <v>413</v>
      </c>
      <c r="H439" t="s">
        <v>37</v>
      </c>
      <c r="I439">
        <v>7</v>
      </c>
      <c r="J439" t="str">
        <f>IF(AND(HR_Data[[#This Row],[Attrition]]="Yes",HR_Data[[#This Row],[YearsAtCompany]]&lt;2),"Yes","No")</f>
        <v>No</v>
      </c>
      <c r="K439">
        <v>1</v>
      </c>
      <c r="L439" t="s">
        <v>59</v>
      </c>
      <c r="M439">
        <v>1</v>
      </c>
      <c r="N439">
        <v>585</v>
      </c>
      <c r="P439">
        <v>4</v>
      </c>
      <c r="Q439" t="s">
        <v>46</v>
      </c>
      <c r="R439">
        <v>57</v>
      </c>
      <c r="S439">
        <v>3</v>
      </c>
      <c r="T439">
        <v>1</v>
      </c>
      <c r="U439" t="s">
        <v>57</v>
      </c>
      <c r="V439">
        <v>2</v>
      </c>
      <c r="W439" t="s">
        <v>41</v>
      </c>
      <c r="X439">
        <v>2983</v>
      </c>
      <c r="Y439" t="str">
        <f>IF(AND(HR_Data[[#This Row],[OverTime]]="Yes",HR_Data[[#This Row],[JobSatisfaction]]&lt;=2,HR_Data[[#This Row],[MonthlyIncome]]&lt;AVERAGE(HR_Data[MonthlyIncome])),
"High Risk",
IF(OR(HR_Data[[#This Row],[OverTime]]="Yes",HR_Data[[#This Row],[JobSatisfaction]]&lt;=2),
"Medium Risk",
"Low Risk"))</f>
        <v>Medium Risk</v>
      </c>
      <c r="Z439" t="str">
        <f>IF(HR_Data[[#This Row],[MonthlyIncome]]&lt;3000,"Low",IF(HR_Data[[#This Row],[MonthlyIncome]]&lt;7000,"Medium","High"))</f>
        <v>Low</v>
      </c>
      <c r="AA439" s="5">
        <f>IF(HR_Data[[#This Row],[OverTime]]="Yes",1,0)</f>
        <v>0</v>
      </c>
      <c r="AB439" s="5">
        <f>IF(HR_Data[[#This Row],[JobSatisfaction]]&lt;=2,1,0)</f>
        <v>1</v>
      </c>
      <c r="AC439" s="5">
        <f>IF(HR_Data[[#This Row],[WorkLifeBalance]]&lt;=2,1,0)</f>
        <v>0</v>
      </c>
      <c r="AD439" s="5">
        <f>IF(HR_Data[[#This Row],[MonthlyIncome]]&lt;AVERAGE(HR_Data[MonthlyIncome]),1,0)</f>
        <v>1</v>
      </c>
      <c r="AE439">
        <v>18398</v>
      </c>
      <c r="AF439">
        <v>0</v>
      </c>
      <c r="AG439" t="s">
        <v>42</v>
      </c>
      <c r="AH439" t="s">
        <v>43</v>
      </c>
      <c r="AI439">
        <v>14</v>
      </c>
      <c r="AJ439">
        <v>3</v>
      </c>
      <c r="AK439">
        <v>1</v>
      </c>
      <c r="AL439">
        <f>IF(HR_Data[[#This Row],[OverTime]]="Yes",2,0)
+IF(HR_Data[[#This Row],[WorkLifeBalance]]&lt;=2,2,0)
+IF(HR_Data[[#This Row],[MonthlyIncome]]&lt;5000,2,0)
+IF(HR_Data[[#This Row],[JobSatisfaction]]&lt;=2,1,0)
+IF(HR_Data[[#This Row],[EnvironmentSatisfaction]]&lt;=2,1,0)
+IF(HR_Data[[#This Row],[YearsAtCompany]]&lt;2,2,0)</f>
        <v>3</v>
      </c>
      <c r="AM439" t="str">
        <f>IF(HR_Data[[#This Row],[RiskScore2]]&gt;=6,"High",
IF(HR_Data[[#This Row],[RiskScore2]]&gt;=3,"Medium","Low"))</f>
        <v>Medium</v>
      </c>
      <c r="AN439">
        <v>80</v>
      </c>
      <c r="AO439">
        <v>0</v>
      </c>
      <c r="AP439">
        <v>4</v>
      </c>
      <c r="AQ439">
        <v>3</v>
      </c>
      <c r="AR439">
        <v>3</v>
      </c>
      <c r="AS439">
        <v>3</v>
      </c>
      <c r="AT439">
        <v>2</v>
      </c>
      <c r="AU439">
        <v>1</v>
      </c>
      <c r="AV439">
        <v>2</v>
      </c>
    </row>
    <row r="440" spans="1:48">
      <c r="A440">
        <v>35</v>
      </c>
      <c r="B440" t="str">
        <f>IF(HR_Data[[#This Row],[Age]]&lt;25,"&lt;25",
IF(HR_Data[[#This Row],[Age]]&lt;35,"25–34",
IF(HR_Data[[#This Row],[Age]]&lt;45,"35–44",
IF(HR_Data[[#This Row],[Age]]&lt;55,"45–54","55+"))))</f>
        <v>35–44</v>
      </c>
      <c r="C440" t="s">
        <v>43</v>
      </c>
      <c r="D440">
        <f>(HR[[#This Row],[OverTimeFlag]]*3+HR[[#This Row],[LowJobSatisFlag]]*5+HR[[#This Row],[LowWLBFlag]]*4+HR[[#This Row],[LowSalaryFlag]]*3+HR[[#This Row],[LowEnviFlag]]*4+HR[[#This Row],[LowProFlag]]*1)</f>
        <v>3</v>
      </c>
      <c r="E440">
        <f>HR_Data[[#This Row],[OvertimeFlag]] + HR_Data[[#This Row],[LowSatisfactionFlag]] + HR_Data[[#This Row],[LowWorkLifeBalanceFlag]]</f>
        <v>1</v>
      </c>
      <c r="F440" t="s">
        <v>36</v>
      </c>
      <c r="G440">
        <v>1276</v>
      </c>
      <c r="H440" t="s">
        <v>45</v>
      </c>
      <c r="I440">
        <v>16</v>
      </c>
      <c r="J440" t="str">
        <f>IF(AND(HR_Data[[#This Row],[Attrition]]="Yes",HR_Data[[#This Row],[YearsAtCompany]]&lt;2),"Yes","No")</f>
        <v>No</v>
      </c>
      <c r="K440">
        <v>3</v>
      </c>
      <c r="L440" t="s">
        <v>38</v>
      </c>
      <c r="M440">
        <v>1</v>
      </c>
      <c r="N440">
        <v>586</v>
      </c>
      <c r="P440">
        <v>4</v>
      </c>
      <c r="Q440" t="s">
        <v>46</v>
      </c>
      <c r="R440">
        <v>72</v>
      </c>
      <c r="S440">
        <v>3</v>
      </c>
      <c r="T440">
        <v>3</v>
      </c>
      <c r="U440" t="s">
        <v>54</v>
      </c>
      <c r="V440">
        <v>3</v>
      </c>
      <c r="W440" t="s">
        <v>48</v>
      </c>
      <c r="X440">
        <v>7632</v>
      </c>
      <c r="Y440" t="str">
        <f>IF(AND(HR_Data[[#This Row],[OverTime]]="Yes",HR_Data[[#This Row],[JobSatisfaction]]&lt;=2,HR_Data[[#This Row],[MonthlyIncome]]&lt;AVERAGE(HR_Data[MonthlyIncome])),
"High Risk",
IF(OR(HR_Data[[#This Row],[OverTime]]="Yes",HR_Data[[#This Row],[JobSatisfaction]]&lt;=2),
"Medium Risk",
"Low Risk"))</f>
        <v>Medium Risk</v>
      </c>
      <c r="Z440" t="str">
        <f>IF(HR_Data[[#This Row],[MonthlyIncome]]&lt;3000,"Low",IF(HR_Data[[#This Row],[MonthlyIncome]]&lt;7000,"Medium","High"))</f>
        <v>High</v>
      </c>
      <c r="AA440" s="5">
        <f>IF(HR_Data[[#This Row],[OverTime]]="Yes",1,0)</f>
        <v>1</v>
      </c>
      <c r="AB440" s="5">
        <f>IF(HR_Data[[#This Row],[JobSatisfaction]]&lt;=2,1,0)</f>
        <v>0</v>
      </c>
      <c r="AC440" s="5">
        <f>IF(HR_Data[[#This Row],[WorkLifeBalance]]&lt;=2,1,0)</f>
        <v>0</v>
      </c>
      <c r="AD440" s="5">
        <f>IF(HR_Data[[#This Row],[MonthlyIncome]]&lt;AVERAGE(HR_Data[MonthlyIncome]),1,0)</f>
        <v>0</v>
      </c>
      <c r="AE440">
        <v>14295</v>
      </c>
      <c r="AF440">
        <v>4</v>
      </c>
      <c r="AG440" t="s">
        <v>42</v>
      </c>
      <c r="AH440" t="s">
        <v>35</v>
      </c>
      <c r="AI440">
        <v>12</v>
      </c>
      <c r="AJ440">
        <v>3</v>
      </c>
      <c r="AK440">
        <v>3</v>
      </c>
      <c r="AL440">
        <f>IF(HR_Data[[#This Row],[OverTime]]="Yes",2,0)
+IF(HR_Data[[#This Row],[WorkLifeBalance]]&lt;=2,2,0)
+IF(HR_Data[[#This Row],[MonthlyIncome]]&lt;5000,2,0)
+IF(HR_Data[[#This Row],[JobSatisfaction]]&lt;=2,1,0)
+IF(HR_Data[[#This Row],[EnvironmentSatisfaction]]&lt;=2,1,0)
+IF(HR_Data[[#This Row],[YearsAtCompany]]&lt;2,2,0)</f>
        <v>2</v>
      </c>
      <c r="AM440" t="str">
        <f>IF(HR_Data[[#This Row],[RiskScore2]]&gt;=6,"High",
IF(HR_Data[[#This Row],[RiskScore2]]&gt;=3,"Medium","Low"))</f>
        <v>Low</v>
      </c>
      <c r="AN440">
        <v>80</v>
      </c>
      <c r="AO440">
        <v>0</v>
      </c>
      <c r="AP440">
        <v>10</v>
      </c>
      <c r="AQ440">
        <v>2</v>
      </c>
      <c r="AR440">
        <v>3</v>
      </c>
      <c r="AS440">
        <v>8</v>
      </c>
      <c r="AT440">
        <v>7</v>
      </c>
      <c r="AU440">
        <v>0</v>
      </c>
      <c r="AV440">
        <v>0</v>
      </c>
    </row>
    <row r="441" spans="1:48">
      <c r="A441">
        <v>31</v>
      </c>
      <c r="B441" t="str">
        <f>IF(HR_Data[[#This Row],[Age]]&lt;25,"&lt;25",
IF(HR_Data[[#This Row],[Age]]&lt;35,"25–34",
IF(HR_Data[[#This Row],[Age]]&lt;45,"35–44",
IF(HR_Data[[#This Row],[Age]]&lt;55,"45–54","55+"))))</f>
        <v>25–34</v>
      </c>
      <c r="C441" t="s">
        <v>35</v>
      </c>
      <c r="D441">
        <f>(HR[[#This Row],[OverTimeFlag]]*3+HR[[#This Row],[LowJobSatisFlag]]*5+HR[[#This Row],[LowWLBFlag]]*4+HR[[#This Row],[LowSalaryFlag]]*3+HR[[#This Row],[LowEnviFlag]]*4+HR[[#This Row],[LowProFlag]]*1)</f>
        <v>4</v>
      </c>
      <c r="E441">
        <f>HR_Data[[#This Row],[OvertimeFlag]] + HR_Data[[#This Row],[LowSatisfactionFlag]] + HR_Data[[#This Row],[LowWorkLifeBalanceFlag]]</f>
        <v>0</v>
      </c>
      <c r="F441" t="s">
        <v>44</v>
      </c>
      <c r="G441">
        <v>534</v>
      </c>
      <c r="H441" t="s">
        <v>45</v>
      </c>
      <c r="I441">
        <v>20</v>
      </c>
      <c r="J441" t="str">
        <f>IF(AND(HR_Data[[#This Row],[Attrition]]="Yes",HR_Data[[#This Row],[YearsAtCompany]]&lt;2),"Yes","No")</f>
        <v>Yes</v>
      </c>
      <c r="K441">
        <v>3</v>
      </c>
      <c r="L441" t="s">
        <v>38</v>
      </c>
      <c r="M441">
        <v>1</v>
      </c>
      <c r="N441">
        <v>587</v>
      </c>
      <c r="P441">
        <v>1</v>
      </c>
      <c r="Q441" t="s">
        <v>46</v>
      </c>
      <c r="R441">
        <v>66</v>
      </c>
      <c r="S441">
        <v>3</v>
      </c>
      <c r="T441">
        <v>3</v>
      </c>
      <c r="U441" t="s">
        <v>54</v>
      </c>
      <c r="V441">
        <v>3</v>
      </c>
      <c r="W441" t="s">
        <v>48</v>
      </c>
      <c r="X441">
        <v>9824</v>
      </c>
      <c r="Y441" t="str">
        <f>IF(AND(HR_Data[[#This Row],[OverTime]]="Yes",HR_Data[[#This Row],[JobSatisfaction]]&lt;=2,HR_Data[[#This Row],[MonthlyIncome]]&lt;AVERAGE(HR_Data[MonthlyIncome])),
"High Risk",
IF(OR(HR_Data[[#This Row],[OverTime]]="Yes",HR_Data[[#This Row],[JobSatisfaction]]&lt;=2),
"Medium Risk",
"Low Risk"))</f>
        <v>Low Risk</v>
      </c>
      <c r="Z441" t="str">
        <f>IF(HR_Data[[#This Row],[MonthlyIncome]]&lt;3000,"Low",IF(HR_Data[[#This Row],[MonthlyIncome]]&lt;7000,"Medium","High"))</f>
        <v>High</v>
      </c>
      <c r="AA441" s="5">
        <f>IF(HR_Data[[#This Row],[OverTime]]="Yes",1,0)</f>
        <v>0</v>
      </c>
      <c r="AB441" s="5">
        <f>IF(HR_Data[[#This Row],[JobSatisfaction]]&lt;=2,1,0)</f>
        <v>0</v>
      </c>
      <c r="AC441" s="5">
        <f>IF(HR_Data[[#This Row],[WorkLifeBalance]]&lt;=2,1,0)</f>
        <v>0</v>
      </c>
      <c r="AD441" s="5">
        <f>IF(HR_Data[[#This Row],[MonthlyIncome]]&lt;AVERAGE(HR_Data[MonthlyIncome]),1,0)</f>
        <v>0</v>
      </c>
      <c r="AE441">
        <v>22908</v>
      </c>
      <c r="AF441">
        <v>3</v>
      </c>
      <c r="AG441" t="s">
        <v>42</v>
      </c>
      <c r="AH441" t="s">
        <v>43</v>
      </c>
      <c r="AI441">
        <v>12</v>
      </c>
      <c r="AJ441">
        <v>3</v>
      </c>
      <c r="AK441">
        <v>1</v>
      </c>
      <c r="AL441">
        <f>IF(HR_Data[[#This Row],[OverTime]]="Yes",2,0)
+IF(HR_Data[[#This Row],[WorkLifeBalance]]&lt;=2,2,0)
+IF(HR_Data[[#This Row],[MonthlyIncome]]&lt;5000,2,0)
+IF(HR_Data[[#This Row],[JobSatisfaction]]&lt;=2,1,0)
+IF(HR_Data[[#This Row],[EnvironmentSatisfaction]]&lt;=2,1,0)
+IF(HR_Data[[#This Row],[YearsAtCompany]]&lt;2,2,0)</f>
        <v>3</v>
      </c>
      <c r="AM441" t="str">
        <f>IF(HR_Data[[#This Row],[RiskScore2]]&gt;=6,"High",
IF(HR_Data[[#This Row],[RiskScore2]]&gt;=3,"Medium","Low"))</f>
        <v>Medium</v>
      </c>
      <c r="AN441">
        <v>80</v>
      </c>
      <c r="AO441">
        <v>0</v>
      </c>
      <c r="AP441">
        <v>12</v>
      </c>
      <c r="AQ441">
        <v>2</v>
      </c>
      <c r="AR441">
        <v>3</v>
      </c>
      <c r="AS441">
        <v>1</v>
      </c>
      <c r="AT441">
        <v>0</v>
      </c>
      <c r="AU441">
        <v>0</v>
      </c>
      <c r="AV441">
        <v>0</v>
      </c>
    </row>
    <row r="442" spans="1:48">
      <c r="A442">
        <v>34</v>
      </c>
      <c r="B442" t="str">
        <f>IF(HR_Data[[#This Row],[Age]]&lt;25,"&lt;25",
IF(HR_Data[[#This Row],[Age]]&lt;35,"25–34",
IF(HR_Data[[#This Row],[Age]]&lt;45,"35–44",
IF(HR_Data[[#This Row],[Age]]&lt;55,"45–54","55+"))))</f>
        <v>25–34</v>
      </c>
      <c r="C442" t="s">
        <v>35</v>
      </c>
      <c r="D442">
        <f>(HR[[#This Row],[OverTimeFlag]]*3+HR[[#This Row],[LowJobSatisFlag]]*5+HR[[#This Row],[LowWLBFlag]]*4+HR[[#This Row],[LowSalaryFlag]]*3+HR[[#This Row],[LowEnviFlag]]*4+HR[[#This Row],[LowProFlag]]*1)</f>
        <v>12</v>
      </c>
      <c r="E442">
        <f>HR_Data[[#This Row],[OvertimeFlag]] + HR_Data[[#This Row],[LowSatisfactionFlag]] + HR_Data[[#This Row],[LowWorkLifeBalanceFlag]]</f>
        <v>2</v>
      </c>
      <c r="F442" t="s">
        <v>44</v>
      </c>
      <c r="G442">
        <v>988</v>
      </c>
      <c r="H442" t="s">
        <v>61</v>
      </c>
      <c r="I442">
        <v>23</v>
      </c>
      <c r="J442" t="str">
        <f>IF(AND(HR_Data[[#This Row],[Attrition]]="Yes",HR_Data[[#This Row],[YearsAtCompany]]&lt;2),"Yes","No")</f>
        <v>No</v>
      </c>
      <c r="K442">
        <v>3</v>
      </c>
      <c r="L442" t="s">
        <v>61</v>
      </c>
      <c r="M442">
        <v>1</v>
      </c>
      <c r="N442">
        <v>590</v>
      </c>
      <c r="P442">
        <v>2</v>
      </c>
      <c r="Q442" t="s">
        <v>39</v>
      </c>
      <c r="R442">
        <v>43</v>
      </c>
      <c r="S442">
        <v>3</v>
      </c>
      <c r="T442">
        <v>3</v>
      </c>
      <c r="U442" t="s">
        <v>61</v>
      </c>
      <c r="V442">
        <v>1</v>
      </c>
      <c r="W442" t="s">
        <v>52</v>
      </c>
      <c r="X442">
        <v>9950</v>
      </c>
      <c r="Y442" t="str">
        <f>IF(AND(HR_Data[[#This Row],[OverTime]]="Yes",HR_Data[[#This Row],[JobSatisfaction]]&lt;=2,HR_Data[[#This Row],[MonthlyIncome]]&lt;AVERAGE(HR_Data[MonthlyIncome])),
"High Risk",
IF(OR(HR_Data[[#This Row],[OverTime]]="Yes",HR_Data[[#This Row],[JobSatisfaction]]&lt;=2),
"Medium Risk",
"Low Risk"))</f>
        <v>Medium Risk</v>
      </c>
      <c r="Z442" t="str">
        <f>IF(HR_Data[[#This Row],[MonthlyIncome]]&lt;3000,"Low",IF(HR_Data[[#This Row],[MonthlyIncome]]&lt;7000,"Medium","High"))</f>
        <v>High</v>
      </c>
      <c r="AA442" s="5">
        <f>IF(HR_Data[[#This Row],[OverTime]]="Yes",1,0)</f>
        <v>1</v>
      </c>
      <c r="AB442" s="5">
        <f>IF(HR_Data[[#This Row],[JobSatisfaction]]&lt;=2,1,0)</f>
        <v>1</v>
      </c>
      <c r="AC442" s="5">
        <f>IF(HR_Data[[#This Row],[WorkLifeBalance]]&lt;=2,1,0)</f>
        <v>0</v>
      </c>
      <c r="AD442" s="5">
        <f>IF(HR_Data[[#This Row],[MonthlyIncome]]&lt;AVERAGE(HR_Data[MonthlyIncome]),1,0)</f>
        <v>0</v>
      </c>
      <c r="AE442">
        <v>11533</v>
      </c>
      <c r="AF442">
        <v>9</v>
      </c>
      <c r="AG442" t="s">
        <v>42</v>
      </c>
      <c r="AH442" t="s">
        <v>35</v>
      </c>
      <c r="AI442">
        <v>15</v>
      </c>
      <c r="AJ442">
        <v>3</v>
      </c>
      <c r="AK442">
        <v>3</v>
      </c>
      <c r="AL442">
        <f>IF(HR_Data[[#This Row],[OverTime]]="Yes",2,0)
+IF(HR_Data[[#This Row],[WorkLifeBalance]]&lt;=2,2,0)
+IF(HR_Data[[#This Row],[MonthlyIncome]]&lt;5000,2,0)
+IF(HR_Data[[#This Row],[JobSatisfaction]]&lt;=2,1,0)
+IF(HR_Data[[#This Row],[EnvironmentSatisfaction]]&lt;=2,1,0)
+IF(HR_Data[[#This Row],[YearsAtCompany]]&lt;2,2,0)</f>
        <v>4</v>
      </c>
      <c r="AM442" t="str">
        <f>IF(HR_Data[[#This Row],[RiskScore2]]&gt;=6,"High",
IF(HR_Data[[#This Row],[RiskScore2]]&gt;=3,"Medium","Low"))</f>
        <v>Medium</v>
      </c>
      <c r="AN442">
        <v>80</v>
      </c>
      <c r="AO442">
        <v>3</v>
      </c>
      <c r="AP442">
        <v>11</v>
      </c>
      <c r="AQ442">
        <v>2</v>
      </c>
      <c r="AR442">
        <v>3</v>
      </c>
      <c r="AS442">
        <v>3</v>
      </c>
      <c r="AT442">
        <v>2</v>
      </c>
      <c r="AU442">
        <v>0</v>
      </c>
      <c r="AV442">
        <v>2</v>
      </c>
    </row>
    <row r="443" spans="1:48">
      <c r="A443">
        <v>42</v>
      </c>
      <c r="B443" t="str">
        <f>IF(HR_Data[[#This Row],[Age]]&lt;25,"&lt;25",
IF(HR_Data[[#This Row],[Age]]&lt;35,"25–34",
IF(HR_Data[[#This Row],[Age]]&lt;45,"35–44",
IF(HR_Data[[#This Row],[Age]]&lt;55,"45–54","55+"))))</f>
        <v>35–44</v>
      </c>
      <c r="C443" t="s">
        <v>43</v>
      </c>
      <c r="D443">
        <f>(HR[[#This Row],[OverTimeFlag]]*3+HR[[#This Row],[LowJobSatisFlag]]*5+HR[[#This Row],[LowWLBFlag]]*4+HR[[#This Row],[LowSalaryFlag]]*3+HR[[#This Row],[LowEnviFlag]]*4+HR[[#This Row],[LowProFlag]]*1)</f>
        <v>7</v>
      </c>
      <c r="E443">
        <f>HR_Data[[#This Row],[OvertimeFlag]] + HR_Data[[#This Row],[LowSatisfactionFlag]] + HR_Data[[#This Row],[LowWorkLifeBalanceFlag]]</f>
        <v>0</v>
      </c>
      <c r="F443" t="s">
        <v>44</v>
      </c>
      <c r="G443">
        <v>1474</v>
      </c>
      <c r="H443" t="s">
        <v>45</v>
      </c>
      <c r="I443">
        <v>5</v>
      </c>
      <c r="J443" t="str">
        <f>IF(AND(HR_Data[[#This Row],[Attrition]]="Yes",HR_Data[[#This Row],[YearsAtCompany]]&lt;2),"Yes","No")</f>
        <v>No</v>
      </c>
      <c r="K443">
        <v>2</v>
      </c>
      <c r="L443" t="s">
        <v>49</v>
      </c>
      <c r="M443">
        <v>1</v>
      </c>
      <c r="N443">
        <v>591</v>
      </c>
      <c r="P443">
        <v>2</v>
      </c>
      <c r="Q443" t="s">
        <v>46</v>
      </c>
      <c r="R443">
        <v>97</v>
      </c>
      <c r="S443">
        <v>3</v>
      </c>
      <c r="T443">
        <v>1</v>
      </c>
      <c r="U443" t="s">
        <v>50</v>
      </c>
      <c r="V443">
        <v>3</v>
      </c>
      <c r="W443" t="s">
        <v>48</v>
      </c>
      <c r="X443">
        <v>2093</v>
      </c>
      <c r="Y443" t="str">
        <f>IF(AND(HR_Data[[#This Row],[OverTime]]="Yes",HR_Data[[#This Row],[JobSatisfaction]]&lt;=2,HR_Data[[#This Row],[MonthlyIncome]]&lt;AVERAGE(HR_Data[MonthlyIncome])),
"High Risk",
IF(OR(HR_Data[[#This Row],[OverTime]]="Yes",HR_Data[[#This Row],[JobSatisfaction]]&lt;=2),
"Medium Risk",
"Low Risk"))</f>
        <v>Low Risk</v>
      </c>
      <c r="Z443" t="str">
        <f>IF(HR_Data[[#This Row],[MonthlyIncome]]&lt;3000,"Low",IF(HR_Data[[#This Row],[MonthlyIncome]]&lt;7000,"Medium","High"))</f>
        <v>Low</v>
      </c>
      <c r="AA443" s="5">
        <f>IF(HR_Data[[#This Row],[OverTime]]="Yes",1,0)</f>
        <v>0</v>
      </c>
      <c r="AB443" s="5">
        <f>IF(HR_Data[[#This Row],[JobSatisfaction]]&lt;=2,1,0)</f>
        <v>0</v>
      </c>
      <c r="AC443" s="5">
        <f>IF(HR_Data[[#This Row],[WorkLifeBalance]]&lt;=2,1,0)</f>
        <v>0</v>
      </c>
      <c r="AD443" s="5">
        <f>IF(HR_Data[[#This Row],[MonthlyIncome]]&lt;AVERAGE(HR_Data[MonthlyIncome]),1,0)</f>
        <v>1</v>
      </c>
      <c r="AE443">
        <v>9260</v>
      </c>
      <c r="AF443">
        <v>4</v>
      </c>
      <c r="AG443" t="s">
        <v>42</v>
      </c>
      <c r="AH443" t="s">
        <v>43</v>
      </c>
      <c r="AI443">
        <v>17</v>
      </c>
      <c r="AJ443">
        <v>3</v>
      </c>
      <c r="AK443">
        <v>4</v>
      </c>
      <c r="AL443">
        <f>IF(HR_Data[[#This Row],[OverTime]]="Yes",2,0)
+IF(HR_Data[[#This Row],[WorkLifeBalance]]&lt;=2,2,0)
+IF(HR_Data[[#This Row],[MonthlyIncome]]&lt;5000,2,0)
+IF(HR_Data[[#This Row],[JobSatisfaction]]&lt;=2,1,0)
+IF(HR_Data[[#This Row],[EnvironmentSatisfaction]]&lt;=2,1,0)
+IF(HR_Data[[#This Row],[YearsAtCompany]]&lt;2,2,0)</f>
        <v>3</v>
      </c>
      <c r="AM443" t="str">
        <f>IF(HR_Data[[#This Row],[RiskScore2]]&gt;=6,"High",
IF(HR_Data[[#This Row],[RiskScore2]]&gt;=3,"Medium","Low"))</f>
        <v>Medium</v>
      </c>
      <c r="AN443">
        <v>80</v>
      </c>
      <c r="AO443">
        <v>1</v>
      </c>
      <c r="AP443">
        <v>8</v>
      </c>
      <c r="AQ443">
        <v>4</v>
      </c>
      <c r="AR443">
        <v>3</v>
      </c>
      <c r="AS443">
        <v>2</v>
      </c>
      <c r="AT443">
        <v>2</v>
      </c>
      <c r="AU443">
        <v>2</v>
      </c>
      <c r="AV443">
        <v>0</v>
      </c>
    </row>
    <row r="444" spans="1:48">
      <c r="A444">
        <v>36</v>
      </c>
      <c r="B444" t="str">
        <f>IF(HR_Data[[#This Row],[Age]]&lt;25,"&lt;25",
IF(HR_Data[[#This Row],[Age]]&lt;35,"25–34",
IF(HR_Data[[#This Row],[Age]]&lt;45,"35–44",
IF(HR_Data[[#This Row],[Age]]&lt;55,"45–54","55+"))))</f>
        <v>35–44</v>
      </c>
      <c r="C444" t="s">
        <v>43</v>
      </c>
      <c r="D444">
        <f>(HR[[#This Row],[OverTimeFlag]]*3+HR[[#This Row],[LowJobSatisFlag]]*5+HR[[#This Row],[LowWLBFlag]]*4+HR[[#This Row],[LowSalaryFlag]]*3+HR[[#This Row],[LowEnviFlag]]*4+HR[[#This Row],[LowProFlag]]*1)</f>
        <v>9</v>
      </c>
      <c r="E444">
        <f>HR_Data[[#This Row],[OvertimeFlag]] + HR_Data[[#This Row],[LowSatisfactionFlag]] + HR_Data[[#This Row],[LowWorkLifeBalanceFlag]]</f>
        <v>1</v>
      </c>
      <c r="F444" t="s">
        <v>55</v>
      </c>
      <c r="G444">
        <v>635</v>
      </c>
      <c r="H444" t="s">
        <v>37</v>
      </c>
      <c r="I444">
        <v>10</v>
      </c>
      <c r="J444" t="str">
        <f>IF(AND(HR_Data[[#This Row],[Attrition]]="Yes",HR_Data[[#This Row],[YearsAtCompany]]&lt;2),"Yes","No")</f>
        <v>No</v>
      </c>
      <c r="K444">
        <v>4</v>
      </c>
      <c r="L444" t="s">
        <v>51</v>
      </c>
      <c r="M444">
        <v>1</v>
      </c>
      <c r="N444">
        <v>592</v>
      </c>
      <c r="P444">
        <v>2</v>
      </c>
      <c r="Q444" t="s">
        <v>46</v>
      </c>
      <c r="R444">
        <v>32</v>
      </c>
      <c r="S444">
        <v>3</v>
      </c>
      <c r="T444">
        <v>3</v>
      </c>
      <c r="U444" t="s">
        <v>40</v>
      </c>
      <c r="V444">
        <v>4</v>
      </c>
      <c r="W444" t="s">
        <v>41</v>
      </c>
      <c r="X444">
        <v>9980</v>
      </c>
      <c r="Y444" t="str">
        <f>IF(AND(HR_Data[[#This Row],[OverTime]]="Yes",HR_Data[[#This Row],[JobSatisfaction]]&lt;=2,HR_Data[[#This Row],[MonthlyIncome]]&lt;AVERAGE(HR_Data[MonthlyIncome])),
"High Risk",
IF(OR(HR_Data[[#This Row],[OverTime]]="Yes",HR_Data[[#This Row],[JobSatisfaction]]&lt;=2),
"Medium Risk",
"Low Risk"))</f>
        <v>Low Risk</v>
      </c>
      <c r="Z444" t="str">
        <f>IF(HR_Data[[#This Row],[MonthlyIncome]]&lt;3000,"Low",IF(HR_Data[[#This Row],[MonthlyIncome]]&lt;7000,"Medium","High"))</f>
        <v>High</v>
      </c>
      <c r="AA444" s="5">
        <f>IF(HR_Data[[#This Row],[OverTime]]="Yes",1,0)</f>
        <v>0</v>
      </c>
      <c r="AB444" s="5">
        <f>IF(HR_Data[[#This Row],[JobSatisfaction]]&lt;=2,1,0)</f>
        <v>0</v>
      </c>
      <c r="AC444" s="5">
        <f>IF(HR_Data[[#This Row],[WorkLifeBalance]]&lt;=2,1,0)</f>
        <v>1</v>
      </c>
      <c r="AD444" s="5">
        <f>IF(HR_Data[[#This Row],[MonthlyIncome]]&lt;AVERAGE(HR_Data[MonthlyIncome]),1,0)</f>
        <v>0</v>
      </c>
      <c r="AE444">
        <v>15318</v>
      </c>
      <c r="AF444">
        <v>1</v>
      </c>
      <c r="AG444" t="s">
        <v>42</v>
      </c>
      <c r="AH444" t="s">
        <v>43</v>
      </c>
      <c r="AI444">
        <v>14</v>
      </c>
      <c r="AJ444">
        <v>3</v>
      </c>
      <c r="AK444">
        <v>4</v>
      </c>
      <c r="AL444">
        <f>IF(HR_Data[[#This Row],[OverTime]]="Yes",2,0)
+IF(HR_Data[[#This Row],[WorkLifeBalance]]&lt;=2,2,0)
+IF(HR_Data[[#This Row],[MonthlyIncome]]&lt;5000,2,0)
+IF(HR_Data[[#This Row],[JobSatisfaction]]&lt;=2,1,0)
+IF(HR_Data[[#This Row],[EnvironmentSatisfaction]]&lt;=2,1,0)
+IF(HR_Data[[#This Row],[YearsAtCompany]]&lt;2,2,0)</f>
        <v>3</v>
      </c>
      <c r="AM444" t="str">
        <f>IF(HR_Data[[#This Row],[RiskScore2]]&gt;=6,"High",
IF(HR_Data[[#This Row],[RiskScore2]]&gt;=3,"Medium","Low"))</f>
        <v>Medium</v>
      </c>
      <c r="AN444">
        <v>80</v>
      </c>
      <c r="AO444">
        <v>0</v>
      </c>
      <c r="AP444">
        <v>10</v>
      </c>
      <c r="AQ444">
        <v>3</v>
      </c>
      <c r="AR444">
        <v>2</v>
      </c>
      <c r="AS444">
        <v>10</v>
      </c>
      <c r="AT444">
        <v>3</v>
      </c>
      <c r="AU444">
        <v>9</v>
      </c>
      <c r="AV444">
        <v>7</v>
      </c>
    </row>
    <row r="445" spans="1:48">
      <c r="A445">
        <v>22</v>
      </c>
      <c r="B445" t="str">
        <f>IF(HR_Data[[#This Row],[Age]]&lt;25,"&lt;25",
IF(HR_Data[[#This Row],[Age]]&lt;35,"25–34",
IF(HR_Data[[#This Row],[Age]]&lt;45,"35–44",
IF(HR_Data[[#This Row],[Age]]&lt;55,"45–54","55+"))))</f>
        <v>&lt;25</v>
      </c>
      <c r="C445" t="s">
        <v>35</v>
      </c>
      <c r="D445">
        <f>(HR[[#This Row],[OverTimeFlag]]*3+HR[[#This Row],[LowJobSatisFlag]]*5+HR[[#This Row],[LowWLBFlag]]*4+HR[[#This Row],[LowSalaryFlag]]*3+HR[[#This Row],[LowEnviFlag]]*4+HR[[#This Row],[LowProFlag]]*1)</f>
        <v>3</v>
      </c>
      <c r="E445">
        <f>HR_Data[[#This Row],[OvertimeFlag]] + HR_Data[[#This Row],[LowSatisfactionFlag]] + HR_Data[[#This Row],[LowWorkLifeBalanceFlag]]</f>
        <v>0</v>
      </c>
      <c r="F445" t="s">
        <v>44</v>
      </c>
      <c r="G445">
        <v>1368</v>
      </c>
      <c r="H445" t="s">
        <v>45</v>
      </c>
      <c r="I445">
        <v>4</v>
      </c>
      <c r="J445" t="str">
        <f>IF(AND(HR_Data[[#This Row],[Attrition]]="Yes",HR_Data[[#This Row],[YearsAtCompany]]&lt;2),"Yes","No")</f>
        <v>No</v>
      </c>
      <c r="K445">
        <v>1</v>
      </c>
      <c r="L445" t="s">
        <v>60</v>
      </c>
      <c r="M445">
        <v>1</v>
      </c>
      <c r="N445">
        <v>593</v>
      </c>
      <c r="P445">
        <v>3</v>
      </c>
      <c r="Q445" t="s">
        <v>46</v>
      </c>
      <c r="R445">
        <v>99</v>
      </c>
      <c r="S445">
        <v>2</v>
      </c>
      <c r="T445">
        <v>1</v>
      </c>
      <c r="U445" t="s">
        <v>50</v>
      </c>
      <c r="V445">
        <v>3</v>
      </c>
      <c r="W445" t="s">
        <v>41</v>
      </c>
      <c r="X445">
        <v>3894</v>
      </c>
      <c r="Y445" t="str">
        <f>IF(AND(HR_Data[[#This Row],[OverTime]]="Yes",HR_Data[[#This Row],[JobSatisfaction]]&lt;=2,HR_Data[[#This Row],[MonthlyIncome]]&lt;AVERAGE(HR_Data[MonthlyIncome])),
"High Risk",
IF(OR(HR_Data[[#This Row],[OverTime]]="Yes",HR_Data[[#This Row],[JobSatisfaction]]&lt;=2),
"Medium Risk",
"Low Risk"))</f>
        <v>Low Risk</v>
      </c>
      <c r="Z445" t="str">
        <f>IF(HR_Data[[#This Row],[MonthlyIncome]]&lt;3000,"Low",IF(HR_Data[[#This Row],[MonthlyIncome]]&lt;7000,"Medium","High"))</f>
        <v>Medium</v>
      </c>
      <c r="AA445" s="5">
        <f>IF(HR_Data[[#This Row],[OverTime]]="Yes",1,0)</f>
        <v>0</v>
      </c>
      <c r="AB445" s="5">
        <f>IF(HR_Data[[#This Row],[JobSatisfaction]]&lt;=2,1,0)</f>
        <v>0</v>
      </c>
      <c r="AC445" s="5">
        <f>IF(HR_Data[[#This Row],[WorkLifeBalance]]&lt;=2,1,0)</f>
        <v>0</v>
      </c>
      <c r="AD445" s="5">
        <f>IF(HR_Data[[#This Row],[MonthlyIncome]]&lt;AVERAGE(HR_Data[MonthlyIncome]),1,0)</f>
        <v>1</v>
      </c>
      <c r="AE445">
        <v>9129</v>
      </c>
      <c r="AF445">
        <v>5</v>
      </c>
      <c r="AG445" t="s">
        <v>42</v>
      </c>
      <c r="AH445" t="s">
        <v>43</v>
      </c>
      <c r="AI445">
        <v>16</v>
      </c>
      <c r="AJ445">
        <v>3</v>
      </c>
      <c r="AK445">
        <v>3</v>
      </c>
      <c r="AL445">
        <f>IF(HR_Data[[#This Row],[OverTime]]="Yes",2,0)
+IF(HR_Data[[#This Row],[WorkLifeBalance]]&lt;=2,2,0)
+IF(HR_Data[[#This Row],[MonthlyIncome]]&lt;5000,2,0)
+IF(HR_Data[[#This Row],[JobSatisfaction]]&lt;=2,1,0)
+IF(HR_Data[[#This Row],[EnvironmentSatisfaction]]&lt;=2,1,0)
+IF(HR_Data[[#This Row],[YearsAtCompany]]&lt;2,2,0)</f>
        <v>2</v>
      </c>
      <c r="AM445" t="str">
        <f>IF(HR_Data[[#This Row],[RiskScore2]]&gt;=6,"High",
IF(HR_Data[[#This Row],[RiskScore2]]&gt;=3,"Medium","Low"))</f>
        <v>Low</v>
      </c>
      <c r="AN445">
        <v>80</v>
      </c>
      <c r="AO445">
        <v>0</v>
      </c>
      <c r="AP445">
        <v>4</v>
      </c>
      <c r="AQ445">
        <v>3</v>
      </c>
      <c r="AR445">
        <v>3</v>
      </c>
      <c r="AS445">
        <v>2</v>
      </c>
      <c r="AT445">
        <v>2</v>
      </c>
      <c r="AU445">
        <v>1</v>
      </c>
      <c r="AV445">
        <v>2</v>
      </c>
    </row>
    <row r="446" spans="1:48">
      <c r="A446">
        <v>48</v>
      </c>
      <c r="B446" t="str">
        <f>IF(HR_Data[[#This Row],[Age]]&lt;25,"&lt;25",
IF(HR_Data[[#This Row],[Age]]&lt;35,"25–34",
IF(HR_Data[[#This Row],[Age]]&lt;45,"35–44",
IF(HR_Data[[#This Row],[Age]]&lt;55,"45–54","55+"))))</f>
        <v>45–54</v>
      </c>
      <c r="C446" t="s">
        <v>43</v>
      </c>
      <c r="D446">
        <f>(HR[[#This Row],[OverTimeFlag]]*3+HR[[#This Row],[LowJobSatisFlag]]*5+HR[[#This Row],[LowWLBFlag]]*4+HR[[#This Row],[LowSalaryFlag]]*3+HR[[#This Row],[LowEnviFlag]]*4+HR[[#This Row],[LowProFlag]]*1)</f>
        <v>8</v>
      </c>
      <c r="E446">
        <f>HR_Data[[#This Row],[OvertimeFlag]] + HR_Data[[#This Row],[LowSatisfactionFlag]] + HR_Data[[#This Row],[LowWorkLifeBalanceFlag]]</f>
        <v>0</v>
      </c>
      <c r="F446" t="s">
        <v>36</v>
      </c>
      <c r="G446">
        <v>163</v>
      </c>
      <c r="H446" t="s">
        <v>37</v>
      </c>
      <c r="I446">
        <v>2</v>
      </c>
      <c r="J446" t="str">
        <f>IF(AND(HR_Data[[#This Row],[Attrition]]="Yes",HR_Data[[#This Row],[YearsAtCompany]]&lt;2),"Yes","No")</f>
        <v>No</v>
      </c>
      <c r="K446">
        <v>5</v>
      </c>
      <c r="L446" t="s">
        <v>59</v>
      </c>
      <c r="M446">
        <v>1</v>
      </c>
      <c r="N446">
        <v>595</v>
      </c>
      <c r="P446">
        <v>2</v>
      </c>
      <c r="Q446" t="s">
        <v>39</v>
      </c>
      <c r="R446">
        <v>37</v>
      </c>
      <c r="S446">
        <v>3</v>
      </c>
      <c r="T446">
        <v>2</v>
      </c>
      <c r="U446" t="s">
        <v>40</v>
      </c>
      <c r="V446">
        <v>4</v>
      </c>
      <c r="W446" t="s">
        <v>48</v>
      </c>
      <c r="X446">
        <v>4051</v>
      </c>
      <c r="Y446" t="str">
        <f>IF(AND(HR_Data[[#This Row],[OverTime]]="Yes",HR_Data[[#This Row],[JobSatisfaction]]&lt;=2,HR_Data[[#This Row],[MonthlyIncome]]&lt;AVERAGE(HR_Data[MonthlyIncome])),
"High Risk",
IF(OR(HR_Data[[#This Row],[OverTime]]="Yes",HR_Data[[#This Row],[JobSatisfaction]]&lt;=2),
"Medium Risk",
"Low Risk"))</f>
        <v>Low Risk</v>
      </c>
      <c r="Z446" t="str">
        <f>IF(HR_Data[[#This Row],[MonthlyIncome]]&lt;3000,"Low",IF(HR_Data[[#This Row],[MonthlyIncome]]&lt;7000,"Medium","High"))</f>
        <v>Medium</v>
      </c>
      <c r="AA446" s="5">
        <f>IF(HR_Data[[#This Row],[OverTime]]="Yes",1,0)</f>
        <v>0</v>
      </c>
      <c r="AB446" s="5">
        <f>IF(HR_Data[[#This Row],[JobSatisfaction]]&lt;=2,1,0)</f>
        <v>0</v>
      </c>
      <c r="AC446" s="5">
        <f>IF(HR_Data[[#This Row],[WorkLifeBalance]]&lt;=2,1,0)</f>
        <v>0</v>
      </c>
      <c r="AD446" s="5">
        <f>IF(HR_Data[[#This Row],[MonthlyIncome]]&lt;AVERAGE(HR_Data[MonthlyIncome]),1,0)</f>
        <v>1</v>
      </c>
      <c r="AE446">
        <v>19658</v>
      </c>
      <c r="AF446">
        <v>2</v>
      </c>
      <c r="AG446" t="s">
        <v>42</v>
      </c>
      <c r="AH446" t="s">
        <v>43</v>
      </c>
      <c r="AI446">
        <v>14</v>
      </c>
      <c r="AJ446">
        <v>3</v>
      </c>
      <c r="AK446">
        <v>1</v>
      </c>
      <c r="AL446">
        <f>IF(HR_Data[[#This Row],[OverTime]]="Yes",2,0)
+IF(HR_Data[[#This Row],[WorkLifeBalance]]&lt;=2,2,0)
+IF(HR_Data[[#This Row],[MonthlyIncome]]&lt;5000,2,0)
+IF(HR_Data[[#This Row],[JobSatisfaction]]&lt;=2,1,0)
+IF(HR_Data[[#This Row],[EnvironmentSatisfaction]]&lt;=2,1,0)
+IF(HR_Data[[#This Row],[YearsAtCompany]]&lt;2,2,0)</f>
        <v>3</v>
      </c>
      <c r="AM446" t="str">
        <f>IF(HR_Data[[#This Row],[RiskScore2]]&gt;=6,"High",
IF(HR_Data[[#This Row],[RiskScore2]]&gt;=3,"Medium","Low"))</f>
        <v>Medium</v>
      </c>
      <c r="AN446">
        <v>80</v>
      </c>
      <c r="AO446">
        <v>1</v>
      </c>
      <c r="AP446">
        <v>14</v>
      </c>
      <c r="AQ446">
        <v>2</v>
      </c>
      <c r="AR446">
        <v>3</v>
      </c>
      <c r="AS446">
        <v>9</v>
      </c>
      <c r="AT446">
        <v>7</v>
      </c>
      <c r="AU446">
        <v>6</v>
      </c>
      <c r="AV446">
        <v>7</v>
      </c>
    </row>
    <row r="447" spans="1:48">
      <c r="A447">
        <v>55</v>
      </c>
      <c r="B447" t="str">
        <f>IF(HR_Data[[#This Row],[Age]]&lt;25,"&lt;25",
IF(HR_Data[[#This Row],[Age]]&lt;35,"25–34",
IF(HR_Data[[#This Row],[Age]]&lt;45,"35–44",
IF(HR_Data[[#This Row],[Age]]&lt;55,"45–54","55+"))))</f>
        <v>55+</v>
      </c>
      <c r="C447" t="s">
        <v>43</v>
      </c>
      <c r="D447">
        <f>(HR[[#This Row],[OverTimeFlag]]*3+HR[[#This Row],[LowJobSatisFlag]]*5+HR[[#This Row],[LowWLBFlag]]*4+HR[[#This Row],[LowSalaryFlag]]*3+HR[[#This Row],[LowEnviFlag]]*4+HR[[#This Row],[LowProFlag]]*1)</f>
        <v>10</v>
      </c>
      <c r="E447">
        <f>HR_Data[[#This Row],[OvertimeFlag]] + HR_Data[[#This Row],[LowSatisfactionFlag]] + HR_Data[[#This Row],[LowWorkLifeBalanceFlag]]</f>
        <v>1</v>
      </c>
      <c r="F447" t="s">
        <v>36</v>
      </c>
      <c r="G447">
        <v>1117</v>
      </c>
      <c r="H447" t="s">
        <v>37</v>
      </c>
      <c r="I447">
        <v>18</v>
      </c>
      <c r="J447" t="str">
        <f>IF(AND(HR_Data[[#This Row],[Attrition]]="Yes",HR_Data[[#This Row],[YearsAtCompany]]&lt;2),"Yes","No")</f>
        <v>No</v>
      </c>
      <c r="K447">
        <v>5</v>
      </c>
      <c r="L447" t="s">
        <v>38</v>
      </c>
      <c r="M447">
        <v>1</v>
      </c>
      <c r="N447">
        <v>597</v>
      </c>
      <c r="P447">
        <v>1</v>
      </c>
      <c r="Q447" t="s">
        <v>39</v>
      </c>
      <c r="R447">
        <v>83</v>
      </c>
      <c r="S447">
        <v>3</v>
      </c>
      <c r="T447">
        <v>4</v>
      </c>
      <c r="U447" t="s">
        <v>56</v>
      </c>
      <c r="V447">
        <v>2</v>
      </c>
      <c r="W447" t="s">
        <v>41</v>
      </c>
      <c r="X447">
        <v>16835</v>
      </c>
      <c r="Y447" t="str">
        <f>IF(AND(HR_Data[[#This Row],[OverTime]]="Yes",HR_Data[[#This Row],[JobSatisfaction]]&lt;=2,HR_Data[[#This Row],[MonthlyIncome]]&lt;AVERAGE(HR_Data[MonthlyIncome])),
"High Risk",
IF(OR(HR_Data[[#This Row],[OverTime]]="Yes",HR_Data[[#This Row],[JobSatisfaction]]&lt;=2),
"Medium Risk",
"Low Risk"))</f>
        <v>Medium Risk</v>
      </c>
      <c r="Z447" t="str">
        <f>IF(HR_Data[[#This Row],[MonthlyIncome]]&lt;3000,"Low",IF(HR_Data[[#This Row],[MonthlyIncome]]&lt;7000,"Medium","High"))</f>
        <v>High</v>
      </c>
      <c r="AA447" s="5">
        <f>IF(HR_Data[[#This Row],[OverTime]]="Yes",1,0)</f>
        <v>0</v>
      </c>
      <c r="AB447" s="5">
        <f>IF(HR_Data[[#This Row],[JobSatisfaction]]&lt;=2,1,0)</f>
        <v>1</v>
      </c>
      <c r="AC447" s="5">
        <f>IF(HR_Data[[#This Row],[WorkLifeBalance]]&lt;=2,1,0)</f>
        <v>0</v>
      </c>
      <c r="AD447" s="5">
        <f>IF(HR_Data[[#This Row],[MonthlyIncome]]&lt;AVERAGE(HR_Data[MonthlyIncome]),1,0)</f>
        <v>0</v>
      </c>
      <c r="AE447">
        <v>9873</v>
      </c>
      <c r="AF447">
        <v>3</v>
      </c>
      <c r="AG447" t="s">
        <v>42</v>
      </c>
      <c r="AH447" t="s">
        <v>43</v>
      </c>
      <c r="AI447">
        <v>23</v>
      </c>
      <c r="AJ447">
        <v>4</v>
      </c>
      <c r="AK447">
        <v>4</v>
      </c>
      <c r="AL447">
        <f>IF(HR_Data[[#This Row],[OverTime]]="Yes",2,0)
+IF(HR_Data[[#This Row],[WorkLifeBalance]]&lt;=2,2,0)
+IF(HR_Data[[#This Row],[MonthlyIncome]]&lt;5000,2,0)
+IF(HR_Data[[#This Row],[JobSatisfaction]]&lt;=2,1,0)
+IF(HR_Data[[#This Row],[EnvironmentSatisfaction]]&lt;=2,1,0)
+IF(HR_Data[[#This Row],[YearsAtCompany]]&lt;2,2,0)</f>
        <v>2</v>
      </c>
      <c r="AM447" t="str">
        <f>IF(HR_Data[[#This Row],[RiskScore2]]&gt;=6,"High",
IF(HR_Data[[#This Row],[RiskScore2]]&gt;=3,"Medium","Low"))</f>
        <v>Low</v>
      </c>
      <c r="AN447">
        <v>80</v>
      </c>
      <c r="AO447">
        <v>0</v>
      </c>
      <c r="AP447">
        <v>37</v>
      </c>
      <c r="AQ447">
        <v>2</v>
      </c>
      <c r="AR447">
        <v>3</v>
      </c>
      <c r="AS447">
        <v>10</v>
      </c>
      <c r="AT447">
        <v>9</v>
      </c>
      <c r="AU447">
        <v>7</v>
      </c>
      <c r="AV447">
        <v>7</v>
      </c>
    </row>
    <row r="448" spans="1:48">
      <c r="A448">
        <v>41</v>
      </c>
      <c r="B448" t="str">
        <f>IF(HR_Data[[#This Row],[Age]]&lt;25,"&lt;25",
IF(HR_Data[[#This Row],[Age]]&lt;35,"25–34",
IF(HR_Data[[#This Row],[Age]]&lt;45,"35–44",
IF(HR_Data[[#This Row],[Age]]&lt;55,"45–54","55+"))))</f>
        <v>35–44</v>
      </c>
      <c r="C448" t="s">
        <v>43</v>
      </c>
      <c r="D448">
        <f>(HR[[#This Row],[OverTimeFlag]]*3+HR[[#This Row],[LowJobSatisFlag]]*5+HR[[#This Row],[LowWLBFlag]]*4+HR[[#This Row],[LowSalaryFlag]]*3+HR[[#This Row],[LowEnviFlag]]*4+HR[[#This Row],[LowProFlag]]*1)</f>
        <v>3</v>
      </c>
      <c r="E448">
        <f>HR_Data[[#This Row],[OvertimeFlag]] + HR_Data[[#This Row],[LowSatisfactionFlag]] + HR_Data[[#This Row],[LowWorkLifeBalanceFlag]]</f>
        <v>0</v>
      </c>
      <c r="F448" t="s">
        <v>55</v>
      </c>
      <c r="G448">
        <v>267</v>
      </c>
      <c r="H448" t="s">
        <v>37</v>
      </c>
      <c r="I448">
        <v>10</v>
      </c>
      <c r="J448" t="str">
        <f>IF(AND(HR_Data[[#This Row],[Attrition]]="Yes",HR_Data[[#This Row],[YearsAtCompany]]&lt;2),"Yes","No")</f>
        <v>No</v>
      </c>
      <c r="K448">
        <v>2</v>
      </c>
      <c r="L448" t="s">
        <v>38</v>
      </c>
      <c r="M448">
        <v>1</v>
      </c>
      <c r="N448">
        <v>599</v>
      </c>
      <c r="P448">
        <v>4</v>
      </c>
      <c r="Q448" t="s">
        <v>46</v>
      </c>
      <c r="R448">
        <v>56</v>
      </c>
      <c r="S448">
        <v>3</v>
      </c>
      <c r="T448">
        <v>2</v>
      </c>
      <c r="U448" t="s">
        <v>40</v>
      </c>
      <c r="V448">
        <v>4</v>
      </c>
      <c r="W448" t="s">
        <v>41</v>
      </c>
      <c r="X448">
        <v>6230</v>
      </c>
      <c r="Y448" t="str">
        <f>IF(AND(HR_Data[[#This Row],[OverTime]]="Yes",HR_Data[[#This Row],[JobSatisfaction]]&lt;=2,HR_Data[[#This Row],[MonthlyIncome]]&lt;AVERAGE(HR_Data[MonthlyIncome])),
"High Risk",
IF(OR(HR_Data[[#This Row],[OverTime]]="Yes",HR_Data[[#This Row],[JobSatisfaction]]&lt;=2),
"Medium Risk",
"Low Risk"))</f>
        <v>Low Risk</v>
      </c>
      <c r="Z448" t="str">
        <f>IF(HR_Data[[#This Row],[MonthlyIncome]]&lt;3000,"Low",IF(HR_Data[[#This Row],[MonthlyIncome]]&lt;7000,"Medium","High"))</f>
        <v>Medium</v>
      </c>
      <c r="AA448" s="5">
        <f>IF(HR_Data[[#This Row],[OverTime]]="Yes",1,0)</f>
        <v>0</v>
      </c>
      <c r="AB448" s="5">
        <f>IF(HR_Data[[#This Row],[JobSatisfaction]]&lt;=2,1,0)</f>
        <v>0</v>
      </c>
      <c r="AC448" s="5">
        <f>IF(HR_Data[[#This Row],[WorkLifeBalance]]&lt;=2,1,0)</f>
        <v>0</v>
      </c>
      <c r="AD448" s="5">
        <f>IF(HR_Data[[#This Row],[MonthlyIncome]]&lt;AVERAGE(HR_Data[MonthlyIncome]),1,0)</f>
        <v>1</v>
      </c>
      <c r="AE448">
        <v>13430</v>
      </c>
      <c r="AF448">
        <v>7</v>
      </c>
      <c r="AG448" t="s">
        <v>42</v>
      </c>
      <c r="AH448" t="s">
        <v>43</v>
      </c>
      <c r="AI448">
        <v>14</v>
      </c>
      <c r="AJ448">
        <v>3</v>
      </c>
      <c r="AK448">
        <v>4</v>
      </c>
      <c r="AL448">
        <f>IF(HR_Data[[#This Row],[OverTime]]="Yes",2,0)
+IF(HR_Data[[#This Row],[WorkLifeBalance]]&lt;=2,2,0)
+IF(HR_Data[[#This Row],[MonthlyIncome]]&lt;5000,2,0)
+IF(HR_Data[[#This Row],[JobSatisfaction]]&lt;=2,1,0)
+IF(HR_Data[[#This Row],[EnvironmentSatisfaction]]&lt;=2,1,0)
+IF(HR_Data[[#This Row],[YearsAtCompany]]&lt;2,2,0)</f>
        <v>0</v>
      </c>
      <c r="AM448" t="str">
        <f>IF(HR_Data[[#This Row],[RiskScore2]]&gt;=6,"High",
IF(HR_Data[[#This Row],[RiskScore2]]&gt;=3,"Medium","Low"))</f>
        <v>Low</v>
      </c>
      <c r="AN448">
        <v>80</v>
      </c>
      <c r="AO448">
        <v>0</v>
      </c>
      <c r="AP448">
        <v>16</v>
      </c>
      <c r="AQ448">
        <v>3</v>
      </c>
      <c r="AR448">
        <v>3</v>
      </c>
      <c r="AS448">
        <v>14</v>
      </c>
      <c r="AT448">
        <v>3</v>
      </c>
      <c r="AU448">
        <v>1</v>
      </c>
      <c r="AV448">
        <v>10</v>
      </c>
    </row>
    <row r="449" spans="1:48">
      <c r="A449">
        <v>35</v>
      </c>
      <c r="B449" t="str">
        <f>IF(HR_Data[[#This Row],[Age]]&lt;25,"&lt;25",
IF(HR_Data[[#This Row],[Age]]&lt;35,"25–34",
IF(HR_Data[[#This Row],[Age]]&lt;45,"35–44",
IF(HR_Data[[#This Row],[Age]]&lt;55,"45–54","55+"))))</f>
        <v>35–44</v>
      </c>
      <c r="C449" t="s">
        <v>43</v>
      </c>
      <c r="D449">
        <f>(HR[[#This Row],[OverTimeFlag]]*3+HR[[#This Row],[LowJobSatisFlag]]*5+HR[[#This Row],[LowWLBFlag]]*4+HR[[#This Row],[LowSalaryFlag]]*3+HR[[#This Row],[LowEnviFlag]]*4+HR[[#This Row],[LowProFlag]]*1)</f>
        <v>8</v>
      </c>
      <c r="E449">
        <f>HR_Data[[#This Row],[OvertimeFlag]] + HR_Data[[#This Row],[LowSatisfactionFlag]] + HR_Data[[#This Row],[LowWorkLifeBalanceFlag]]</f>
        <v>0</v>
      </c>
      <c r="F449" t="s">
        <v>36</v>
      </c>
      <c r="G449">
        <v>619</v>
      </c>
      <c r="H449" t="s">
        <v>37</v>
      </c>
      <c r="I449">
        <v>1</v>
      </c>
      <c r="J449" t="str">
        <f>IF(AND(HR_Data[[#This Row],[Attrition]]="Yes",HR_Data[[#This Row],[YearsAtCompany]]&lt;2),"Yes","No")</f>
        <v>No</v>
      </c>
      <c r="K449">
        <v>3</v>
      </c>
      <c r="L449" t="s">
        <v>59</v>
      </c>
      <c r="M449">
        <v>1</v>
      </c>
      <c r="N449">
        <v>600</v>
      </c>
      <c r="P449">
        <v>2</v>
      </c>
      <c r="Q449" t="s">
        <v>46</v>
      </c>
      <c r="R449">
        <v>85</v>
      </c>
      <c r="S449">
        <v>3</v>
      </c>
      <c r="T449">
        <v>2</v>
      </c>
      <c r="U449" t="s">
        <v>40</v>
      </c>
      <c r="V449">
        <v>3</v>
      </c>
      <c r="W449" t="s">
        <v>48</v>
      </c>
      <c r="X449">
        <v>4717</v>
      </c>
      <c r="Y449" t="str">
        <f>IF(AND(HR_Data[[#This Row],[OverTime]]="Yes",HR_Data[[#This Row],[JobSatisfaction]]&lt;=2,HR_Data[[#This Row],[MonthlyIncome]]&lt;AVERAGE(HR_Data[MonthlyIncome])),
"High Risk",
IF(OR(HR_Data[[#This Row],[OverTime]]="Yes",HR_Data[[#This Row],[JobSatisfaction]]&lt;=2),
"Medium Risk",
"Low Risk"))</f>
        <v>Low Risk</v>
      </c>
      <c r="Z449" t="str">
        <f>IF(HR_Data[[#This Row],[MonthlyIncome]]&lt;3000,"Low",IF(HR_Data[[#This Row],[MonthlyIncome]]&lt;7000,"Medium","High"))</f>
        <v>Medium</v>
      </c>
      <c r="AA449" s="5">
        <f>IF(HR_Data[[#This Row],[OverTime]]="Yes",1,0)</f>
        <v>0</v>
      </c>
      <c r="AB449" s="5">
        <f>IF(HR_Data[[#This Row],[JobSatisfaction]]&lt;=2,1,0)</f>
        <v>0</v>
      </c>
      <c r="AC449" s="5">
        <f>IF(HR_Data[[#This Row],[WorkLifeBalance]]&lt;=2,1,0)</f>
        <v>0</v>
      </c>
      <c r="AD449" s="5">
        <f>IF(HR_Data[[#This Row],[MonthlyIncome]]&lt;AVERAGE(HR_Data[MonthlyIncome]),1,0)</f>
        <v>1</v>
      </c>
      <c r="AE449">
        <v>18659</v>
      </c>
      <c r="AF449">
        <v>9</v>
      </c>
      <c r="AG449" t="s">
        <v>42</v>
      </c>
      <c r="AH449" t="s">
        <v>43</v>
      </c>
      <c r="AI449">
        <v>11</v>
      </c>
      <c r="AJ449">
        <v>3</v>
      </c>
      <c r="AK449">
        <v>3</v>
      </c>
      <c r="AL449">
        <f>IF(HR_Data[[#This Row],[OverTime]]="Yes",2,0)
+IF(HR_Data[[#This Row],[WorkLifeBalance]]&lt;=2,2,0)
+IF(HR_Data[[#This Row],[MonthlyIncome]]&lt;5000,2,0)
+IF(HR_Data[[#This Row],[JobSatisfaction]]&lt;=2,1,0)
+IF(HR_Data[[#This Row],[EnvironmentSatisfaction]]&lt;=2,1,0)
+IF(HR_Data[[#This Row],[YearsAtCompany]]&lt;2,2,0)</f>
        <v>3</v>
      </c>
      <c r="AM449" t="str">
        <f>IF(HR_Data[[#This Row],[RiskScore2]]&gt;=6,"High",
IF(HR_Data[[#This Row],[RiskScore2]]&gt;=3,"Medium","Low"))</f>
        <v>Medium</v>
      </c>
      <c r="AN449">
        <v>80</v>
      </c>
      <c r="AO449">
        <v>0</v>
      </c>
      <c r="AP449">
        <v>15</v>
      </c>
      <c r="AQ449">
        <v>2</v>
      </c>
      <c r="AR449">
        <v>3</v>
      </c>
      <c r="AS449">
        <v>11</v>
      </c>
      <c r="AT449">
        <v>9</v>
      </c>
      <c r="AU449">
        <v>6</v>
      </c>
      <c r="AV449">
        <v>9</v>
      </c>
    </row>
    <row r="450" spans="1:48">
      <c r="A450">
        <v>40</v>
      </c>
      <c r="B450" t="str">
        <f>IF(HR_Data[[#This Row],[Age]]&lt;25,"&lt;25",
IF(HR_Data[[#This Row],[Age]]&lt;35,"25–34",
IF(HR_Data[[#This Row],[Age]]&lt;45,"35–44",
IF(HR_Data[[#This Row],[Age]]&lt;55,"45–54","55+"))))</f>
        <v>35–44</v>
      </c>
      <c r="C450" t="s">
        <v>43</v>
      </c>
      <c r="D450">
        <f>(HR[[#This Row],[OverTimeFlag]]*3+HR[[#This Row],[LowJobSatisFlag]]*5+HR[[#This Row],[LowWLBFlag]]*4+HR[[#This Row],[LowSalaryFlag]]*3+HR[[#This Row],[LowEnviFlag]]*4+HR[[#This Row],[LowProFlag]]*1)</f>
        <v>5</v>
      </c>
      <c r="E450">
        <f>HR_Data[[#This Row],[OvertimeFlag]] + HR_Data[[#This Row],[LowSatisfactionFlag]] + HR_Data[[#This Row],[LowWorkLifeBalanceFlag]]</f>
        <v>0</v>
      </c>
      <c r="F450" t="s">
        <v>36</v>
      </c>
      <c r="G450">
        <v>302</v>
      </c>
      <c r="H450" t="s">
        <v>45</v>
      </c>
      <c r="I450">
        <v>6</v>
      </c>
      <c r="J450" t="str">
        <f>IF(AND(HR_Data[[#This Row],[Attrition]]="Yes",HR_Data[[#This Row],[YearsAtCompany]]&lt;2),"Yes","No")</f>
        <v>No</v>
      </c>
      <c r="K450">
        <v>3</v>
      </c>
      <c r="L450" t="s">
        <v>38</v>
      </c>
      <c r="M450">
        <v>1</v>
      </c>
      <c r="N450">
        <v>601</v>
      </c>
      <c r="P450">
        <v>2</v>
      </c>
      <c r="Q450" t="s">
        <v>39</v>
      </c>
      <c r="R450">
        <v>75</v>
      </c>
      <c r="S450">
        <v>3</v>
      </c>
      <c r="T450">
        <v>4</v>
      </c>
      <c r="U450" t="s">
        <v>53</v>
      </c>
      <c r="V450">
        <v>3</v>
      </c>
      <c r="W450" t="s">
        <v>41</v>
      </c>
      <c r="X450">
        <v>13237</v>
      </c>
      <c r="Y450" t="str">
        <f>IF(AND(HR_Data[[#This Row],[OverTime]]="Yes",HR_Data[[#This Row],[JobSatisfaction]]&lt;=2,HR_Data[[#This Row],[MonthlyIncome]]&lt;AVERAGE(HR_Data[MonthlyIncome])),
"High Risk",
IF(OR(HR_Data[[#This Row],[OverTime]]="Yes",HR_Data[[#This Row],[JobSatisfaction]]&lt;=2),
"Medium Risk",
"Low Risk"))</f>
        <v>Low Risk</v>
      </c>
      <c r="Z450" t="str">
        <f>IF(HR_Data[[#This Row],[MonthlyIncome]]&lt;3000,"Low",IF(HR_Data[[#This Row],[MonthlyIncome]]&lt;7000,"Medium","High"))</f>
        <v>High</v>
      </c>
      <c r="AA450" s="5">
        <f>IF(HR_Data[[#This Row],[OverTime]]="Yes",1,0)</f>
        <v>0</v>
      </c>
      <c r="AB450" s="5">
        <f>IF(HR_Data[[#This Row],[JobSatisfaction]]&lt;=2,1,0)</f>
        <v>0</v>
      </c>
      <c r="AC450" s="5">
        <f>IF(HR_Data[[#This Row],[WorkLifeBalance]]&lt;=2,1,0)</f>
        <v>0</v>
      </c>
      <c r="AD450" s="5">
        <f>IF(HR_Data[[#This Row],[MonthlyIncome]]&lt;AVERAGE(HR_Data[MonthlyIncome]),1,0)</f>
        <v>0</v>
      </c>
      <c r="AE450">
        <v>20364</v>
      </c>
      <c r="AF450">
        <v>7</v>
      </c>
      <c r="AG450" t="s">
        <v>42</v>
      </c>
      <c r="AH450" t="s">
        <v>43</v>
      </c>
      <c r="AI450">
        <v>15</v>
      </c>
      <c r="AJ450">
        <v>3</v>
      </c>
      <c r="AK450">
        <v>3</v>
      </c>
      <c r="AL450">
        <f>IF(HR_Data[[#This Row],[OverTime]]="Yes",2,0)
+IF(HR_Data[[#This Row],[WorkLifeBalance]]&lt;=2,2,0)
+IF(HR_Data[[#This Row],[MonthlyIncome]]&lt;5000,2,0)
+IF(HR_Data[[#This Row],[JobSatisfaction]]&lt;=2,1,0)
+IF(HR_Data[[#This Row],[EnvironmentSatisfaction]]&lt;=2,1,0)
+IF(HR_Data[[#This Row],[YearsAtCompany]]&lt;2,2,0)</f>
        <v>1</v>
      </c>
      <c r="AM450" t="str">
        <f>IF(HR_Data[[#This Row],[RiskScore2]]&gt;=6,"High",
IF(HR_Data[[#This Row],[RiskScore2]]&gt;=3,"Medium","Low"))</f>
        <v>Low</v>
      </c>
      <c r="AN450">
        <v>80</v>
      </c>
      <c r="AO450">
        <v>0</v>
      </c>
      <c r="AP450">
        <v>22</v>
      </c>
      <c r="AQ450">
        <v>3</v>
      </c>
      <c r="AR450">
        <v>3</v>
      </c>
      <c r="AS450">
        <v>20</v>
      </c>
      <c r="AT450">
        <v>6</v>
      </c>
      <c r="AU450">
        <v>5</v>
      </c>
      <c r="AV450">
        <v>13</v>
      </c>
    </row>
    <row r="451" spans="1:48">
      <c r="A451">
        <v>39</v>
      </c>
      <c r="B451" t="str">
        <f>IF(HR_Data[[#This Row],[Age]]&lt;25,"&lt;25",
IF(HR_Data[[#This Row],[Age]]&lt;35,"25–34",
IF(HR_Data[[#This Row],[Age]]&lt;45,"35–44",
IF(HR_Data[[#This Row],[Age]]&lt;55,"45–54","55+"))))</f>
        <v>35–44</v>
      </c>
      <c r="C451" t="s">
        <v>43</v>
      </c>
      <c r="D451">
        <f>(HR[[#This Row],[OverTimeFlag]]*3+HR[[#This Row],[LowJobSatisFlag]]*5+HR[[#This Row],[LowWLBFlag]]*4+HR[[#This Row],[LowSalaryFlag]]*3+HR[[#This Row],[LowEnviFlag]]*4+HR[[#This Row],[LowProFlag]]*1)</f>
        <v>3</v>
      </c>
      <c r="E451">
        <f>HR_Data[[#This Row],[OvertimeFlag]] + HR_Data[[#This Row],[LowSatisfactionFlag]] + HR_Data[[#This Row],[LowWorkLifeBalanceFlag]]</f>
        <v>0</v>
      </c>
      <c r="F451" t="s">
        <v>44</v>
      </c>
      <c r="G451">
        <v>443</v>
      </c>
      <c r="H451" t="s">
        <v>45</v>
      </c>
      <c r="I451">
        <v>8</v>
      </c>
      <c r="J451" t="str">
        <f>IF(AND(HR_Data[[#This Row],[Attrition]]="Yes",HR_Data[[#This Row],[YearsAtCompany]]&lt;2),"Yes","No")</f>
        <v>No</v>
      </c>
      <c r="K451">
        <v>1</v>
      </c>
      <c r="L451" t="s">
        <v>38</v>
      </c>
      <c r="M451">
        <v>1</v>
      </c>
      <c r="N451">
        <v>602</v>
      </c>
      <c r="P451">
        <v>3</v>
      </c>
      <c r="Q451" t="s">
        <v>39</v>
      </c>
      <c r="R451">
        <v>48</v>
      </c>
      <c r="S451">
        <v>3</v>
      </c>
      <c r="T451">
        <v>1</v>
      </c>
      <c r="U451" t="s">
        <v>50</v>
      </c>
      <c r="V451">
        <v>3</v>
      </c>
      <c r="W451" t="s">
        <v>48</v>
      </c>
      <c r="X451">
        <v>3755</v>
      </c>
      <c r="Y451" t="str">
        <f>IF(AND(HR_Data[[#This Row],[OverTime]]="Yes",HR_Data[[#This Row],[JobSatisfaction]]&lt;=2,HR_Data[[#This Row],[MonthlyIncome]]&lt;AVERAGE(HR_Data[MonthlyIncome])),
"High Risk",
IF(OR(HR_Data[[#This Row],[OverTime]]="Yes",HR_Data[[#This Row],[JobSatisfaction]]&lt;=2),
"Medium Risk",
"Low Risk"))</f>
        <v>Low Risk</v>
      </c>
      <c r="Z451" t="str">
        <f>IF(HR_Data[[#This Row],[MonthlyIncome]]&lt;3000,"Low",IF(HR_Data[[#This Row],[MonthlyIncome]]&lt;7000,"Medium","High"))</f>
        <v>Medium</v>
      </c>
      <c r="AA451" s="5">
        <f>IF(HR_Data[[#This Row],[OverTime]]="Yes",1,0)</f>
        <v>0</v>
      </c>
      <c r="AB451" s="5">
        <f>IF(HR_Data[[#This Row],[JobSatisfaction]]&lt;=2,1,0)</f>
        <v>0</v>
      </c>
      <c r="AC451" s="5">
        <f>IF(HR_Data[[#This Row],[WorkLifeBalance]]&lt;=2,1,0)</f>
        <v>0</v>
      </c>
      <c r="AD451" s="5">
        <f>IF(HR_Data[[#This Row],[MonthlyIncome]]&lt;AVERAGE(HR_Data[MonthlyIncome]),1,0)</f>
        <v>1</v>
      </c>
      <c r="AE451">
        <v>17872</v>
      </c>
      <c r="AF451">
        <v>1</v>
      </c>
      <c r="AG451" t="s">
        <v>42</v>
      </c>
      <c r="AH451" t="s">
        <v>43</v>
      </c>
      <c r="AI451">
        <v>11</v>
      </c>
      <c r="AJ451">
        <v>3</v>
      </c>
      <c r="AK451">
        <v>1</v>
      </c>
      <c r="AL451">
        <f>IF(HR_Data[[#This Row],[OverTime]]="Yes",2,0)
+IF(HR_Data[[#This Row],[WorkLifeBalance]]&lt;=2,2,0)
+IF(HR_Data[[#This Row],[MonthlyIncome]]&lt;5000,2,0)
+IF(HR_Data[[#This Row],[JobSatisfaction]]&lt;=2,1,0)
+IF(HR_Data[[#This Row],[EnvironmentSatisfaction]]&lt;=2,1,0)
+IF(HR_Data[[#This Row],[YearsAtCompany]]&lt;2,2,0)</f>
        <v>2</v>
      </c>
      <c r="AM451" t="str">
        <f>IF(HR_Data[[#This Row],[RiskScore2]]&gt;=6,"High",
IF(HR_Data[[#This Row],[RiskScore2]]&gt;=3,"Medium","Low"))</f>
        <v>Low</v>
      </c>
      <c r="AN451">
        <v>80</v>
      </c>
      <c r="AO451">
        <v>1</v>
      </c>
      <c r="AP451">
        <v>8</v>
      </c>
      <c r="AQ451">
        <v>3</v>
      </c>
      <c r="AR451">
        <v>3</v>
      </c>
      <c r="AS451">
        <v>8</v>
      </c>
      <c r="AT451">
        <v>3</v>
      </c>
      <c r="AU451">
        <v>0</v>
      </c>
      <c r="AV451">
        <v>7</v>
      </c>
    </row>
    <row r="452" spans="1:48">
      <c r="A452">
        <v>31</v>
      </c>
      <c r="B452" t="str">
        <f>IF(HR_Data[[#This Row],[Age]]&lt;25,"&lt;25",
IF(HR_Data[[#This Row],[Age]]&lt;35,"25–34",
IF(HR_Data[[#This Row],[Age]]&lt;45,"35–44",
IF(HR_Data[[#This Row],[Age]]&lt;55,"45–54","55+"))))</f>
        <v>25–34</v>
      </c>
      <c r="C452" t="s">
        <v>43</v>
      </c>
      <c r="D452">
        <f>(HR[[#This Row],[OverTimeFlag]]*3+HR[[#This Row],[LowJobSatisFlag]]*5+HR[[#This Row],[LowWLBFlag]]*4+HR[[#This Row],[LowSalaryFlag]]*3+HR[[#This Row],[LowEnviFlag]]*4+HR[[#This Row],[LowProFlag]]*1)</f>
        <v>7</v>
      </c>
      <c r="E452">
        <f>HR_Data[[#This Row],[OvertimeFlag]] + HR_Data[[#This Row],[LowSatisfactionFlag]] + HR_Data[[#This Row],[LowWorkLifeBalanceFlag]]</f>
        <v>1</v>
      </c>
      <c r="F452" t="s">
        <v>36</v>
      </c>
      <c r="G452">
        <v>828</v>
      </c>
      <c r="H452" t="s">
        <v>37</v>
      </c>
      <c r="I452">
        <v>2</v>
      </c>
      <c r="J452" t="str">
        <f>IF(AND(HR_Data[[#This Row],[Attrition]]="Yes",HR_Data[[#This Row],[YearsAtCompany]]&lt;2),"Yes","No")</f>
        <v>No</v>
      </c>
      <c r="K452">
        <v>1</v>
      </c>
      <c r="L452" t="s">
        <v>38</v>
      </c>
      <c r="M452">
        <v>1</v>
      </c>
      <c r="N452">
        <v>604</v>
      </c>
      <c r="P452">
        <v>2</v>
      </c>
      <c r="Q452" t="s">
        <v>46</v>
      </c>
      <c r="R452">
        <v>77</v>
      </c>
      <c r="S452">
        <v>3</v>
      </c>
      <c r="T452">
        <v>2</v>
      </c>
      <c r="U452" t="s">
        <v>40</v>
      </c>
      <c r="V452">
        <v>4</v>
      </c>
      <c r="W452" t="s">
        <v>41</v>
      </c>
      <c r="X452">
        <v>6582</v>
      </c>
      <c r="Y452" t="str">
        <f>IF(AND(HR_Data[[#This Row],[OverTime]]="Yes",HR_Data[[#This Row],[JobSatisfaction]]&lt;=2,HR_Data[[#This Row],[MonthlyIncome]]&lt;AVERAGE(HR_Data[MonthlyIncome])),
"High Risk",
IF(OR(HR_Data[[#This Row],[OverTime]]="Yes",HR_Data[[#This Row],[JobSatisfaction]]&lt;=2),
"Medium Risk",
"Low Risk"))</f>
        <v>Medium Risk</v>
      </c>
      <c r="Z452" t="str">
        <f>IF(HR_Data[[#This Row],[MonthlyIncome]]&lt;3000,"Low",IF(HR_Data[[#This Row],[MonthlyIncome]]&lt;7000,"Medium","High"))</f>
        <v>Medium</v>
      </c>
      <c r="AA452" s="5">
        <f>IF(HR_Data[[#This Row],[OverTime]]="Yes",1,0)</f>
        <v>1</v>
      </c>
      <c r="AB452" s="5">
        <f>IF(HR_Data[[#This Row],[JobSatisfaction]]&lt;=2,1,0)</f>
        <v>0</v>
      </c>
      <c r="AC452" s="5">
        <f>IF(HR_Data[[#This Row],[WorkLifeBalance]]&lt;=2,1,0)</f>
        <v>0</v>
      </c>
      <c r="AD452" s="5">
        <f>IF(HR_Data[[#This Row],[MonthlyIncome]]&lt;AVERAGE(HR_Data[MonthlyIncome]),1,0)</f>
        <v>0</v>
      </c>
      <c r="AE452">
        <v>8346</v>
      </c>
      <c r="AF452">
        <v>4</v>
      </c>
      <c r="AG452" t="s">
        <v>42</v>
      </c>
      <c r="AH452" t="s">
        <v>35</v>
      </c>
      <c r="AI452">
        <v>13</v>
      </c>
      <c r="AJ452">
        <v>3</v>
      </c>
      <c r="AK452">
        <v>3</v>
      </c>
      <c r="AL452">
        <f>IF(HR_Data[[#This Row],[OverTime]]="Yes",2,0)
+IF(HR_Data[[#This Row],[WorkLifeBalance]]&lt;=2,2,0)
+IF(HR_Data[[#This Row],[MonthlyIncome]]&lt;5000,2,0)
+IF(HR_Data[[#This Row],[JobSatisfaction]]&lt;=2,1,0)
+IF(HR_Data[[#This Row],[EnvironmentSatisfaction]]&lt;=2,1,0)
+IF(HR_Data[[#This Row],[YearsAtCompany]]&lt;2,2,0)</f>
        <v>3</v>
      </c>
      <c r="AM452" t="str">
        <f>IF(HR_Data[[#This Row],[RiskScore2]]&gt;=6,"High",
IF(HR_Data[[#This Row],[RiskScore2]]&gt;=3,"Medium","Low"))</f>
        <v>Medium</v>
      </c>
      <c r="AN452">
        <v>80</v>
      </c>
      <c r="AO452">
        <v>0</v>
      </c>
      <c r="AP452">
        <v>10</v>
      </c>
      <c r="AQ452">
        <v>2</v>
      </c>
      <c r="AR452">
        <v>4</v>
      </c>
      <c r="AS452">
        <v>6</v>
      </c>
      <c r="AT452">
        <v>5</v>
      </c>
      <c r="AU452">
        <v>0</v>
      </c>
      <c r="AV452">
        <v>5</v>
      </c>
    </row>
    <row r="453" spans="1:48">
      <c r="A453">
        <v>42</v>
      </c>
      <c r="B453" t="str">
        <f>IF(HR_Data[[#This Row],[Age]]&lt;25,"&lt;25",
IF(HR_Data[[#This Row],[Age]]&lt;35,"25–34",
IF(HR_Data[[#This Row],[Age]]&lt;45,"35–44",
IF(HR_Data[[#This Row],[Age]]&lt;55,"45–54","55+"))))</f>
        <v>35–44</v>
      </c>
      <c r="C453" t="s">
        <v>43</v>
      </c>
      <c r="D453">
        <f>(HR[[#This Row],[OverTimeFlag]]*3+HR[[#This Row],[LowJobSatisFlag]]*5+HR[[#This Row],[LowWLBFlag]]*4+HR[[#This Row],[LowSalaryFlag]]*3+HR[[#This Row],[LowEnviFlag]]*4+HR[[#This Row],[LowProFlag]]*1)</f>
        <v>13</v>
      </c>
      <c r="E453">
        <f>HR_Data[[#This Row],[OvertimeFlag]] + HR_Data[[#This Row],[LowSatisfactionFlag]] + HR_Data[[#This Row],[LowWorkLifeBalanceFlag]]</f>
        <v>3</v>
      </c>
      <c r="F453" t="s">
        <v>36</v>
      </c>
      <c r="G453">
        <v>319</v>
      </c>
      <c r="H453" t="s">
        <v>45</v>
      </c>
      <c r="I453">
        <v>24</v>
      </c>
      <c r="J453" t="str">
        <f>IF(AND(HR_Data[[#This Row],[Attrition]]="Yes",HR_Data[[#This Row],[YearsAtCompany]]&lt;2),"Yes","No")</f>
        <v>No</v>
      </c>
      <c r="K453">
        <v>3</v>
      </c>
      <c r="L453" t="s">
        <v>51</v>
      </c>
      <c r="M453">
        <v>1</v>
      </c>
      <c r="N453">
        <v>605</v>
      </c>
      <c r="P453">
        <v>4</v>
      </c>
      <c r="Q453" t="s">
        <v>46</v>
      </c>
      <c r="R453">
        <v>56</v>
      </c>
      <c r="S453">
        <v>3</v>
      </c>
      <c r="T453">
        <v>3</v>
      </c>
      <c r="U453" t="s">
        <v>53</v>
      </c>
      <c r="V453">
        <v>1</v>
      </c>
      <c r="W453" t="s">
        <v>48</v>
      </c>
      <c r="X453">
        <v>7406</v>
      </c>
      <c r="Y453" t="str">
        <f>IF(AND(HR_Data[[#This Row],[OverTime]]="Yes",HR_Data[[#This Row],[JobSatisfaction]]&lt;=2,HR_Data[[#This Row],[MonthlyIncome]]&lt;AVERAGE(HR_Data[MonthlyIncome])),
"High Risk",
IF(OR(HR_Data[[#This Row],[OverTime]]="Yes",HR_Data[[#This Row],[JobSatisfaction]]&lt;=2),
"Medium Risk",
"Low Risk"))</f>
        <v>Medium Risk</v>
      </c>
      <c r="Z453" t="str">
        <f>IF(HR_Data[[#This Row],[MonthlyIncome]]&lt;3000,"Low",IF(HR_Data[[#This Row],[MonthlyIncome]]&lt;7000,"Medium","High"))</f>
        <v>High</v>
      </c>
      <c r="AA453" s="5">
        <f>IF(HR_Data[[#This Row],[OverTime]]="Yes",1,0)</f>
        <v>1</v>
      </c>
      <c r="AB453" s="5">
        <f>IF(HR_Data[[#This Row],[JobSatisfaction]]&lt;=2,1,0)</f>
        <v>1</v>
      </c>
      <c r="AC453" s="5">
        <f>IF(HR_Data[[#This Row],[WorkLifeBalance]]&lt;=2,1,0)</f>
        <v>1</v>
      </c>
      <c r="AD453" s="5">
        <f>IF(HR_Data[[#This Row],[MonthlyIncome]]&lt;AVERAGE(HR_Data[MonthlyIncome]),1,0)</f>
        <v>0</v>
      </c>
      <c r="AE453">
        <v>6950</v>
      </c>
      <c r="AF453">
        <v>1</v>
      </c>
      <c r="AG453" t="s">
        <v>42</v>
      </c>
      <c r="AH453" t="s">
        <v>35</v>
      </c>
      <c r="AI453">
        <v>21</v>
      </c>
      <c r="AJ453">
        <v>4</v>
      </c>
      <c r="AK453">
        <v>4</v>
      </c>
      <c r="AL453">
        <f>IF(HR_Data[[#This Row],[OverTime]]="Yes",2,0)
+IF(HR_Data[[#This Row],[WorkLifeBalance]]&lt;=2,2,0)
+IF(HR_Data[[#This Row],[MonthlyIncome]]&lt;5000,2,0)
+IF(HR_Data[[#This Row],[JobSatisfaction]]&lt;=2,1,0)
+IF(HR_Data[[#This Row],[EnvironmentSatisfaction]]&lt;=2,1,0)
+IF(HR_Data[[#This Row],[YearsAtCompany]]&lt;2,2,0)</f>
        <v>5</v>
      </c>
      <c r="AM453" t="str">
        <f>IF(HR_Data[[#This Row],[RiskScore2]]&gt;=6,"High",
IF(HR_Data[[#This Row],[RiskScore2]]&gt;=3,"Medium","Low"))</f>
        <v>Medium</v>
      </c>
      <c r="AN453">
        <v>80</v>
      </c>
      <c r="AO453">
        <v>1</v>
      </c>
      <c r="AP453">
        <v>10</v>
      </c>
      <c r="AQ453">
        <v>5</v>
      </c>
      <c r="AR453">
        <v>2</v>
      </c>
      <c r="AS453">
        <v>10</v>
      </c>
      <c r="AT453">
        <v>9</v>
      </c>
      <c r="AU453">
        <v>5</v>
      </c>
      <c r="AV453">
        <v>8</v>
      </c>
    </row>
    <row r="454" spans="1:48">
      <c r="A454">
        <v>45</v>
      </c>
      <c r="B454" t="str">
        <f>IF(HR_Data[[#This Row],[Age]]&lt;25,"&lt;25",
IF(HR_Data[[#This Row],[Age]]&lt;35,"25–34",
IF(HR_Data[[#This Row],[Age]]&lt;45,"35–44",
IF(HR_Data[[#This Row],[Age]]&lt;55,"45–54","55+"))))</f>
        <v>45–54</v>
      </c>
      <c r="C454" t="s">
        <v>43</v>
      </c>
      <c r="D454">
        <f>(HR[[#This Row],[OverTimeFlag]]*3+HR[[#This Row],[LowJobSatisFlag]]*5+HR[[#This Row],[LowWLBFlag]]*4+HR[[#This Row],[LowSalaryFlag]]*3+HR[[#This Row],[LowEnviFlag]]*4+HR[[#This Row],[LowProFlag]]*1)</f>
        <v>8</v>
      </c>
      <c r="E454">
        <f>HR_Data[[#This Row],[OvertimeFlag]] + HR_Data[[#This Row],[LowSatisfactionFlag]] + HR_Data[[#This Row],[LowWorkLifeBalanceFlag]]</f>
        <v>1</v>
      </c>
      <c r="F454" t="s">
        <v>36</v>
      </c>
      <c r="G454">
        <v>561</v>
      </c>
      <c r="H454" t="s">
        <v>37</v>
      </c>
      <c r="I454">
        <v>2</v>
      </c>
      <c r="J454" t="str">
        <f>IF(AND(HR_Data[[#This Row],[Attrition]]="Yes",HR_Data[[#This Row],[YearsAtCompany]]&lt;2),"Yes","No")</f>
        <v>No</v>
      </c>
      <c r="K454">
        <v>3</v>
      </c>
      <c r="L454" t="s">
        <v>49</v>
      </c>
      <c r="M454">
        <v>1</v>
      </c>
      <c r="N454">
        <v>606</v>
      </c>
      <c r="P454">
        <v>4</v>
      </c>
      <c r="Q454" t="s">
        <v>46</v>
      </c>
      <c r="R454">
        <v>61</v>
      </c>
      <c r="S454">
        <v>3</v>
      </c>
      <c r="T454">
        <v>2</v>
      </c>
      <c r="U454" t="s">
        <v>40</v>
      </c>
      <c r="V454">
        <v>2</v>
      </c>
      <c r="W454" t="s">
        <v>48</v>
      </c>
      <c r="X454">
        <v>4805</v>
      </c>
      <c r="Y454" t="str">
        <f>IF(AND(HR_Data[[#This Row],[OverTime]]="Yes",HR_Data[[#This Row],[JobSatisfaction]]&lt;=2,HR_Data[[#This Row],[MonthlyIncome]]&lt;AVERAGE(HR_Data[MonthlyIncome])),
"High Risk",
IF(OR(HR_Data[[#This Row],[OverTime]]="Yes",HR_Data[[#This Row],[JobSatisfaction]]&lt;=2),
"Medium Risk",
"Low Risk"))</f>
        <v>Medium Risk</v>
      </c>
      <c r="Z454" t="str">
        <f>IF(HR_Data[[#This Row],[MonthlyIncome]]&lt;3000,"Low",IF(HR_Data[[#This Row],[MonthlyIncome]]&lt;7000,"Medium","High"))</f>
        <v>Medium</v>
      </c>
      <c r="AA454" s="5">
        <f>IF(HR_Data[[#This Row],[OverTime]]="Yes",1,0)</f>
        <v>0</v>
      </c>
      <c r="AB454" s="5">
        <f>IF(HR_Data[[#This Row],[JobSatisfaction]]&lt;=2,1,0)</f>
        <v>1</v>
      </c>
      <c r="AC454" s="5">
        <f>IF(HR_Data[[#This Row],[WorkLifeBalance]]&lt;=2,1,0)</f>
        <v>0</v>
      </c>
      <c r="AD454" s="5">
        <f>IF(HR_Data[[#This Row],[MonthlyIncome]]&lt;AVERAGE(HR_Data[MonthlyIncome]),1,0)</f>
        <v>1</v>
      </c>
      <c r="AE454">
        <v>16177</v>
      </c>
      <c r="AF454">
        <v>0</v>
      </c>
      <c r="AG454" t="s">
        <v>42</v>
      </c>
      <c r="AH454" t="s">
        <v>43</v>
      </c>
      <c r="AI454">
        <v>19</v>
      </c>
      <c r="AJ454">
        <v>3</v>
      </c>
      <c r="AK454">
        <v>2</v>
      </c>
      <c r="AL454">
        <f>IF(HR_Data[[#This Row],[OverTime]]="Yes",2,0)
+IF(HR_Data[[#This Row],[WorkLifeBalance]]&lt;=2,2,0)
+IF(HR_Data[[#This Row],[MonthlyIncome]]&lt;5000,2,0)
+IF(HR_Data[[#This Row],[JobSatisfaction]]&lt;=2,1,0)
+IF(HR_Data[[#This Row],[EnvironmentSatisfaction]]&lt;=2,1,0)
+IF(HR_Data[[#This Row],[YearsAtCompany]]&lt;2,2,0)</f>
        <v>3</v>
      </c>
      <c r="AM454" t="str">
        <f>IF(HR_Data[[#This Row],[RiskScore2]]&gt;=6,"High",
IF(HR_Data[[#This Row],[RiskScore2]]&gt;=3,"Medium","Low"))</f>
        <v>Medium</v>
      </c>
      <c r="AN454">
        <v>80</v>
      </c>
      <c r="AO454">
        <v>1</v>
      </c>
      <c r="AP454">
        <v>9</v>
      </c>
      <c r="AQ454">
        <v>3</v>
      </c>
      <c r="AR454">
        <v>4</v>
      </c>
      <c r="AS454">
        <v>8</v>
      </c>
      <c r="AT454">
        <v>7</v>
      </c>
      <c r="AU454">
        <v>3</v>
      </c>
      <c r="AV454">
        <v>7</v>
      </c>
    </row>
    <row r="455" spans="1:48">
      <c r="A455">
        <v>26</v>
      </c>
      <c r="B455" t="str">
        <f>IF(HR_Data[[#This Row],[Age]]&lt;25,"&lt;25",
IF(HR_Data[[#This Row],[Age]]&lt;35,"25–34",
IF(HR_Data[[#This Row],[Age]]&lt;45,"35–44",
IF(HR_Data[[#This Row],[Age]]&lt;55,"45–54","55+"))))</f>
        <v>25–34</v>
      </c>
      <c r="C455" t="s">
        <v>35</v>
      </c>
      <c r="D455">
        <f>(HR[[#This Row],[OverTimeFlag]]*3+HR[[#This Row],[LowJobSatisFlag]]*5+HR[[#This Row],[LowWLBFlag]]*4+HR[[#This Row],[LowSalaryFlag]]*3+HR[[#This Row],[LowEnviFlag]]*4+HR[[#This Row],[LowProFlag]]*1)</f>
        <v>14</v>
      </c>
      <c r="E455">
        <f>HR_Data[[#This Row],[OvertimeFlag]] + HR_Data[[#This Row],[LowSatisfactionFlag]] + HR_Data[[#This Row],[LowWorkLifeBalanceFlag]]</f>
        <v>2</v>
      </c>
      <c r="F455" t="s">
        <v>44</v>
      </c>
      <c r="G455">
        <v>426</v>
      </c>
      <c r="H455" t="s">
        <v>61</v>
      </c>
      <c r="I455">
        <v>17</v>
      </c>
      <c r="J455" t="str">
        <f>IF(AND(HR_Data[[#This Row],[Attrition]]="Yes",HR_Data[[#This Row],[YearsAtCompany]]&lt;2),"Yes","No")</f>
        <v>No</v>
      </c>
      <c r="K455">
        <v>4</v>
      </c>
      <c r="L455" t="s">
        <v>38</v>
      </c>
      <c r="M455">
        <v>1</v>
      </c>
      <c r="N455">
        <v>608</v>
      </c>
      <c r="P455">
        <v>2</v>
      </c>
      <c r="Q455" t="s">
        <v>39</v>
      </c>
      <c r="R455">
        <v>58</v>
      </c>
      <c r="S455">
        <v>3</v>
      </c>
      <c r="T455">
        <v>1</v>
      </c>
      <c r="U455" t="s">
        <v>61</v>
      </c>
      <c r="V455">
        <v>3</v>
      </c>
      <c r="W455" t="s">
        <v>52</v>
      </c>
      <c r="X455">
        <v>2741</v>
      </c>
      <c r="Y455" t="str">
        <f>IF(AND(HR_Data[[#This Row],[OverTime]]="Yes",HR_Data[[#This Row],[JobSatisfaction]]&lt;=2,HR_Data[[#This Row],[MonthlyIncome]]&lt;AVERAGE(HR_Data[MonthlyIncome])),
"High Risk",
IF(OR(HR_Data[[#This Row],[OverTime]]="Yes",HR_Data[[#This Row],[JobSatisfaction]]&lt;=2),
"Medium Risk",
"Low Risk"))</f>
        <v>Medium Risk</v>
      </c>
      <c r="Z455" t="str">
        <f>IF(HR_Data[[#This Row],[MonthlyIncome]]&lt;3000,"Low",IF(HR_Data[[#This Row],[MonthlyIncome]]&lt;7000,"Medium","High"))</f>
        <v>Low</v>
      </c>
      <c r="AA455" s="5">
        <f>IF(HR_Data[[#This Row],[OverTime]]="Yes",1,0)</f>
        <v>1</v>
      </c>
      <c r="AB455" s="5">
        <f>IF(HR_Data[[#This Row],[JobSatisfaction]]&lt;=2,1,0)</f>
        <v>0</v>
      </c>
      <c r="AC455" s="5">
        <f>IF(HR_Data[[#This Row],[WorkLifeBalance]]&lt;=2,1,0)</f>
        <v>1</v>
      </c>
      <c r="AD455" s="5">
        <f>IF(HR_Data[[#This Row],[MonthlyIncome]]&lt;AVERAGE(HR_Data[MonthlyIncome]),1,0)</f>
        <v>1</v>
      </c>
      <c r="AE455">
        <v>22808</v>
      </c>
      <c r="AF455">
        <v>0</v>
      </c>
      <c r="AG455" t="s">
        <v>42</v>
      </c>
      <c r="AH455" t="s">
        <v>35</v>
      </c>
      <c r="AI455">
        <v>11</v>
      </c>
      <c r="AJ455">
        <v>3</v>
      </c>
      <c r="AK455">
        <v>2</v>
      </c>
      <c r="AL455">
        <f>IF(HR_Data[[#This Row],[OverTime]]="Yes",2,0)
+IF(HR_Data[[#This Row],[WorkLifeBalance]]&lt;=2,2,0)
+IF(HR_Data[[#This Row],[MonthlyIncome]]&lt;5000,2,0)
+IF(HR_Data[[#This Row],[JobSatisfaction]]&lt;=2,1,0)
+IF(HR_Data[[#This Row],[EnvironmentSatisfaction]]&lt;=2,1,0)
+IF(HR_Data[[#This Row],[YearsAtCompany]]&lt;2,2,0)</f>
        <v>7</v>
      </c>
      <c r="AM455" t="str">
        <f>IF(HR_Data[[#This Row],[RiskScore2]]&gt;=6,"High",
IF(HR_Data[[#This Row],[RiskScore2]]&gt;=3,"Medium","Low"))</f>
        <v>High</v>
      </c>
      <c r="AN455">
        <v>80</v>
      </c>
      <c r="AO455">
        <v>1</v>
      </c>
      <c r="AP455">
        <v>8</v>
      </c>
      <c r="AQ455">
        <v>2</v>
      </c>
      <c r="AR455">
        <v>2</v>
      </c>
      <c r="AS455">
        <v>7</v>
      </c>
      <c r="AT455">
        <v>7</v>
      </c>
      <c r="AU455">
        <v>1</v>
      </c>
      <c r="AV455">
        <v>0</v>
      </c>
    </row>
    <row r="456" spans="1:48">
      <c r="A456">
        <v>29</v>
      </c>
      <c r="B456" t="str">
        <f>IF(HR_Data[[#This Row],[Age]]&lt;25,"&lt;25",
IF(HR_Data[[#This Row],[Age]]&lt;35,"25–34",
IF(HR_Data[[#This Row],[Age]]&lt;45,"35–44",
IF(HR_Data[[#This Row],[Age]]&lt;55,"45–54","55+"))))</f>
        <v>25–34</v>
      </c>
      <c r="C456" t="s">
        <v>43</v>
      </c>
      <c r="D456">
        <f>(HR[[#This Row],[OverTimeFlag]]*3+HR[[#This Row],[LowJobSatisFlag]]*5+HR[[#This Row],[LowWLBFlag]]*4+HR[[#This Row],[LowSalaryFlag]]*3+HR[[#This Row],[LowEnviFlag]]*4+HR[[#This Row],[LowProFlag]]*1)</f>
        <v>3</v>
      </c>
      <c r="E456">
        <f>HR_Data[[#This Row],[OvertimeFlag]] + HR_Data[[#This Row],[LowSatisfactionFlag]] + HR_Data[[#This Row],[LowWorkLifeBalanceFlag]]</f>
        <v>0</v>
      </c>
      <c r="F456" t="s">
        <v>36</v>
      </c>
      <c r="G456">
        <v>232</v>
      </c>
      <c r="H456" t="s">
        <v>45</v>
      </c>
      <c r="I456">
        <v>19</v>
      </c>
      <c r="J456" t="str">
        <f>IF(AND(HR_Data[[#This Row],[Attrition]]="Yes",HR_Data[[#This Row],[YearsAtCompany]]&lt;2),"Yes","No")</f>
        <v>No</v>
      </c>
      <c r="K456">
        <v>3</v>
      </c>
      <c r="L456" t="s">
        <v>60</v>
      </c>
      <c r="M456">
        <v>1</v>
      </c>
      <c r="N456">
        <v>611</v>
      </c>
      <c r="P456">
        <v>4</v>
      </c>
      <c r="Q456" t="s">
        <v>46</v>
      </c>
      <c r="R456">
        <v>34</v>
      </c>
      <c r="S456">
        <v>3</v>
      </c>
      <c r="T456">
        <v>2</v>
      </c>
      <c r="U456" t="s">
        <v>53</v>
      </c>
      <c r="V456">
        <v>4</v>
      </c>
      <c r="W456" t="s">
        <v>52</v>
      </c>
      <c r="X456">
        <v>4262</v>
      </c>
      <c r="Y456" t="str">
        <f>IF(AND(HR_Data[[#This Row],[OverTime]]="Yes",HR_Data[[#This Row],[JobSatisfaction]]&lt;=2,HR_Data[[#This Row],[MonthlyIncome]]&lt;AVERAGE(HR_Data[MonthlyIncome])),
"High Risk",
IF(OR(HR_Data[[#This Row],[OverTime]]="Yes",HR_Data[[#This Row],[JobSatisfaction]]&lt;=2),
"Medium Risk",
"Low Risk"))</f>
        <v>Low Risk</v>
      </c>
      <c r="Z456" t="str">
        <f>IF(HR_Data[[#This Row],[MonthlyIncome]]&lt;3000,"Low",IF(HR_Data[[#This Row],[MonthlyIncome]]&lt;7000,"Medium","High"))</f>
        <v>Medium</v>
      </c>
      <c r="AA456" s="5">
        <f>IF(HR_Data[[#This Row],[OverTime]]="Yes",1,0)</f>
        <v>0</v>
      </c>
      <c r="AB456" s="5">
        <f>IF(HR_Data[[#This Row],[JobSatisfaction]]&lt;=2,1,0)</f>
        <v>0</v>
      </c>
      <c r="AC456" s="5">
        <f>IF(HR_Data[[#This Row],[WorkLifeBalance]]&lt;=2,1,0)</f>
        <v>0</v>
      </c>
      <c r="AD456" s="5">
        <f>IF(HR_Data[[#This Row],[MonthlyIncome]]&lt;AVERAGE(HR_Data[MonthlyIncome]),1,0)</f>
        <v>1</v>
      </c>
      <c r="AE456">
        <v>22645</v>
      </c>
      <c r="AF456">
        <v>4</v>
      </c>
      <c r="AG456" t="s">
        <v>42</v>
      </c>
      <c r="AH456" t="s">
        <v>43</v>
      </c>
      <c r="AI456">
        <v>12</v>
      </c>
      <c r="AJ456">
        <v>3</v>
      </c>
      <c r="AK456">
        <v>2</v>
      </c>
      <c r="AL456">
        <f>IF(HR_Data[[#This Row],[OverTime]]="Yes",2,0)
+IF(HR_Data[[#This Row],[WorkLifeBalance]]&lt;=2,2,0)
+IF(HR_Data[[#This Row],[MonthlyIncome]]&lt;5000,2,0)
+IF(HR_Data[[#This Row],[JobSatisfaction]]&lt;=2,1,0)
+IF(HR_Data[[#This Row],[EnvironmentSatisfaction]]&lt;=2,1,0)
+IF(HR_Data[[#This Row],[YearsAtCompany]]&lt;2,2,0)</f>
        <v>2</v>
      </c>
      <c r="AM456" t="str">
        <f>IF(HR_Data[[#This Row],[RiskScore2]]&gt;=6,"High",
IF(HR_Data[[#This Row],[RiskScore2]]&gt;=3,"Medium","Low"))</f>
        <v>Low</v>
      </c>
      <c r="AN456">
        <v>80</v>
      </c>
      <c r="AO456">
        <v>2</v>
      </c>
      <c r="AP456">
        <v>8</v>
      </c>
      <c r="AQ456">
        <v>2</v>
      </c>
      <c r="AR456">
        <v>4</v>
      </c>
      <c r="AS456">
        <v>3</v>
      </c>
      <c r="AT456">
        <v>2</v>
      </c>
      <c r="AU456">
        <v>1</v>
      </c>
      <c r="AV456">
        <v>2</v>
      </c>
    </row>
    <row r="457" spans="1:48">
      <c r="A457">
        <v>33</v>
      </c>
      <c r="B457" t="str">
        <f>IF(HR_Data[[#This Row],[Age]]&lt;25,"&lt;25",
IF(HR_Data[[#This Row],[Age]]&lt;35,"25–34",
IF(HR_Data[[#This Row],[Age]]&lt;45,"35–44",
IF(HR_Data[[#This Row],[Age]]&lt;55,"45–54","55+"))))</f>
        <v>25–34</v>
      </c>
      <c r="C457" t="s">
        <v>43</v>
      </c>
      <c r="D457">
        <f>(HR[[#This Row],[OverTimeFlag]]*3+HR[[#This Row],[LowJobSatisFlag]]*5+HR[[#This Row],[LowWLBFlag]]*4+HR[[#This Row],[LowSalaryFlag]]*3+HR[[#This Row],[LowEnviFlag]]*4+HR[[#This Row],[LowProFlag]]*1)</f>
        <v>4</v>
      </c>
      <c r="E457">
        <f>HR_Data[[#This Row],[OvertimeFlag]] + HR_Data[[#This Row],[LowSatisfactionFlag]] + HR_Data[[#This Row],[LowWorkLifeBalanceFlag]]</f>
        <v>0</v>
      </c>
      <c r="F457" t="s">
        <v>36</v>
      </c>
      <c r="G457">
        <v>922</v>
      </c>
      <c r="H457" t="s">
        <v>45</v>
      </c>
      <c r="I457">
        <v>1</v>
      </c>
      <c r="J457" t="str">
        <f>IF(AND(HR_Data[[#This Row],[Attrition]]="Yes",HR_Data[[#This Row],[YearsAtCompany]]&lt;2),"Yes","No")</f>
        <v>No</v>
      </c>
      <c r="K457">
        <v>5</v>
      </c>
      <c r="L457" t="s">
        <v>51</v>
      </c>
      <c r="M457">
        <v>1</v>
      </c>
      <c r="N457">
        <v>612</v>
      </c>
      <c r="P457">
        <v>1</v>
      </c>
      <c r="Q457" t="s">
        <v>39</v>
      </c>
      <c r="R457">
        <v>95</v>
      </c>
      <c r="S457">
        <v>4</v>
      </c>
      <c r="T457">
        <v>4</v>
      </c>
      <c r="U457" t="s">
        <v>58</v>
      </c>
      <c r="V457">
        <v>3</v>
      </c>
      <c r="W457" t="s">
        <v>52</v>
      </c>
      <c r="X457">
        <v>16184</v>
      </c>
      <c r="Y457" t="str">
        <f>IF(AND(HR_Data[[#This Row],[OverTime]]="Yes",HR_Data[[#This Row],[JobSatisfaction]]&lt;=2,HR_Data[[#This Row],[MonthlyIncome]]&lt;AVERAGE(HR_Data[MonthlyIncome])),
"High Risk",
IF(OR(HR_Data[[#This Row],[OverTime]]="Yes",HR_Data[[#This Row],[JobSatisfaction]]&lt;=2),
"Medium Risk",
"Low Risk"))</f>
        <v>Low Risk</v>
      </c>
      <c r="Z457" t="str">
        <f>IF(HR_Data[[#This Row],[MonthlyIncome]]&lt;3000,"Low",IF(HR_Data[[#This Row],[MonthlyIncome]]&lt;7000,"Medium","High"))</f>
        <v>High</v>
      </c>
      <c r="AA457" s="5">
        <f>IF(HR_Data[[#This Row],[OverTime]]="Yes",1,0)</f>
        <v>0</v>
      </c>
      <c r="AB457" s="5">
        <f>IF(HR_Data[[#This Row],[JobSatisfaction]]&lt;=2,1,0)</f>
        <v>0</v>
      </c>
      <c r="AC457" s="5">
        <f>IF(HR_Data[[#This Row],[WorkLifeBalance]]&lt;=2,1,0)</f>
        <v>0</v>
      </c>
      <c r="AD457" s="5">
        <f>IF(HR_Data[[#This Row],[MonthlyIncome]]&lt;AVERAGE(HR_Data[MonthlyIncome]),1,0)</f>
        <v>0</v>
      </c>
      <c r="AE457">
        <v>22578</v>
      </c>
      <c r="AF457">
        <v>4</v>
      </c>
      <c r="AG457" t="s">
        <v>42</v>
      </c>
      <c r="AH457" t="s">
        <v>43</v>
      </c>
      <c r="AI457">
        <v>19</v>
      </c>
      <c r="AJ457">
        <v>3</v>
      </c>
      <c r="AK457">
        <v>3</v>
      </c>
      <c r="AL457">
        <f>IF(HR_Data[[#This Row],[OverTime]]="Yes",2,0)
+IF(HR_Data[[#This Row],[WorkLifeBalance]]&lt;=2,2,0)
+IF(HR_Data[[#This Row],[MonthlyIncome]]&lt;5000,2,0)
+IF(HR_Data[[#This Row],[JobSatisfaction]]&lt;=2,1,0)
+IF(HR_Data[[#This Row],[EnvironmentSatisfaction]]&lt;=2,1,0)
+IF(HR_Data[[#This Row],[YearsAtCompany]]&lt;2,2,0)</f>
        <v>1</v>
      </c>
      <c r="AM457" t="str">
        <f>IF(HR_Data[[#This Row],[RiskScore2]]&gt;=6,"High",
IF(HR_Data[[#This Row],[RiskScore2]]&gt;=3,"Medium","Low"))</f>
        <v>Low</v>
      </c>
      <c r="AN457">
        <v>80</v>
      </c>
      <c r="AO457">
        <v>1</v>
      </c>
      <c r="AP457">
        <v>10</v>
      </c>
      <c r="AQ457">
        <v>2</v>
      </c>
      <c r="AR457">
        <v>3</v>
      </c>
      <c r="AS457">
        <v>6</v>
      </c>
      <c r="AT457">
        <v>1</v>
      </c>
      <c r="AU457">
        <v>0</v>
      </c>
      <c r="AV457">
        <v>5</v>
      </c>
    </row>
    <row r="458" spans="1:48">
      <c r="A458">
        <v>31</v>
      </c>
      <c r="B458" t="str">
        <f>IF(HR_Data[[#This Row],[Age]]&lt;25,"&lt;25",
IF(HR_Data[[#This Row],[Age]]&lt;35,"25–34",
IF(HR_Data[[#This Row],[Age]]&lt;45,"35–44",
IF(HR_Data[[#This Row],[Age]]&lt;55,"45–54","55+"))))</f>
        <v>25–34</v>
      </c>
      <c r="C458" t="s">
        <v>43</v>
      </c>
      <c r="D458">
        <f>(HR[[#This Row],[OverTimeFlag]]*3+HR[[#This Row],[LowJobSatisFlag]]*5+HR[[#This Row],[LowWLBFlag]]*4+HR[[#This Row],[LowSalaryFlag]]*3+HR[[#This Row],[LowEnviFlag]]*4+HR[[#This Row],[LowProFlag]]*1)</f>
        <v>4</v>
      </c>
      <c r="E458">
        <f>HR_Data[[#This Row],[OvertimeFlag]] + HR_Data[[#This Row],[LowSatisfactionFlag]] + HR_Data[[#This Row],[LowWorkLifeBalanceFlag]]</f>
        <v>1</v>
      </c>
      <c r="F458" t="s">
        <v>36</v>
      </c>
      <c r="G458">
        <v>688</v>
      </c>
      <c r="H458" t="s">
        <v>37</v>
      </c>
      <c r="I458">
        <v>7</v>
      </c>
      <c r="J458" t="str">
        <f>IF(AND(HR_Data[[#This Row],[Attrition]]="Yes",HR_Data[[#This Row],[YearsAtCompany]]&lt;2),"Yes","No")</f>
        <v>No</v>
      </c>
      <c r="K458">
        <v>3</v>
      </c>
      <c r="L458" t="s">
        <v>38</v>
      </c>
      <c r="M458">
        <v>1</v>
      </c>
      <c r="N458">
        <v>613</v>
      </c>
      <c r="P458">
        <v>3</v>
      </c>
      <c r="Q458" t="s">
        <v>46</v>
      </c>
      <c r="R458">
        <v>44</v>
      </c>
      <c r="S458">
        <v>2</v>
      </c>
      <c r="T458">
        <v>3</v>
      </c>
      <c r="U458" t="s">
        <v>56</v>
      </c>
      <c r="V458">
        <v>4</v>
      </c>
      <c r="W458" t="s">
        <v>52</v>
      </c>
      <c r="X458">
        <v>11557</v>
      </c>
      <c r="Y458" t="str">
        <f>IF(AND(HR_Data[[#This Row],[OverTime]]="Yes",HR_Data[[#This Row],[JobSatisfaction]]&lt;=2,HR_Data[[#This Row],[MonthlyIncome]]&lt;AVERAGE(HR_Data[MonthlyIncome])),
"High Risk",
IF(OR(HR_Data[[#This Row],[OverTime]]="Yes",HR_Data[[#This Row],[JobSatisfaction]]&lt;=2),
"Medium Risk",
"Low Risk"))</f>
        <v>Low Risk</v>
      </c>
      <c r="Z458" t="str">
        <f>IF(HR_Data[[#This Row],[MonthlyIncome]]&lt;3000,"Low",IF(HR_Data[[#This Row],[MonthlyIncome]]&lt;7000,"Medium","High"))</f>
        <v>High</v>
      </c>
      <c r="AA458" s="5">
        <f>IF(HR_Data[[#This Row],[OverTime]]="Yes",1,0)</f>
        <v>0</v>
      </c>
      <c r="AB458" s="5">
        <f>IF(HR_Data[[#This Row],[JobSatisfaction]]&lt;=2,1,0)</f>
        <v>0</v>
      </c>
      <c r="AC458" s="5">
        <f>IF(HR_Data[[#This Row],[WorkLifeBalance]]&lt;=2,1,0)</f>
        <v>1</v>
      </c>
      <c r="AD458" s="5">
        <f>IF(HR_Data[[#This Row],[MonthlyIncome]]&lt;AVERAGE(HR_Data[MonthlyIncome]),1,0)</f>
        <v>0</v>
      </c>
      <c r="AE458">
        <v>25291</v>
      </c>
      <c r="AF458">
        <v>9</v>
      </c>
      <c r="AG458" t="s">
        <v>42</v>
      </c>
      <c r="AH458" t="s">
        <v>43</v>
      </c>
      <c r="AI458">
        <v>21</v>
      </c>
      <c r="AJ458">
        <v>4</v>
      </c>
      <c r="AK458">
        <v>3</v>
      </c>
      <c r="AL458">
        <f>IF(HR_Data[[#This Row],[OverTime]]="Yes",2,0)
+IF(HR_Data[[#This Row],[WorkLifeBalance]]&lt;=2,2,0)
+IF(HR_Data[[#This Row],[MonthlyIncome]]&lt;5000,2,0)
+IF(HR_Data[[#This Row],[JobSatisfaction]]&lt;=2,1,0)
+IF(HR_Data[[#This Row],[EnvironmentSatisfaction]]&lt;=2,1,0)
+IF(HR_Data[[#This Row],[YearsAtCompany]]&lt;2,2,0)</f>
        <v>2</v>
      </c>
      <c r="AM458" t="str">
        <f>IF(HR_Data[[#This Row],[RiskScore2]]&gt;=6,"High",
IF(HR_Data[[#This Row],[RiskScore2]]&gt;=3,"Medium","Low"))</f>
        <v>Low</v>
      </c>
      <c r="AN458">
        <v>80</v>
      </c>
      <c r="AO458">
        <v>1</v>
      </c>
      <c r="AP458">
        <v>10</v>
      </c>
      <c r="AQ458">
        <v>3</v>
      </c>
      <c r="AR458">
        <v>2</v>
      </c>
      <c r="AS458">
        <v>5</v>
      </c>
      <c r="AT458">
        <v>4</v>
      </c>
      <c r="AU458">
        <v>0</v>
      </c>
      <c r="AV458">
        <v>1</v>
      </c>
    </row>
    <row r="459" spans="1:48">
      <c r="A459">
        <v>18</v>
      </c>
      <c r="B459" t="str">
        <f>IF(HR_Data[[#This Row],[Age]]&lt;25,"&lt;25",
IF(HR_Data[[#This Row],[Age]]&lt;35,"25–34",
IF(HR_Data[[#This Row],[Age]]&lt;45,"35–44",
IF(HR_Data[[#This Row],[Age]]&lt;55,"45–54","55+"))))</f>
        <v>&lt;25</v>
      </c>
      <c r="C459" t="s">
        <v>35</v>
      </c>
      <c r="D459">
        <f>(HR[[#This Row],[OverTimeFlag]]*3+HR[[#This Row],[LowJobSatisFlag]]*5+HR[[#This Row],[LowWLBFlag]]*4+HR[[#This Row],[LowSalaryFlag]]*3+HR[[#This Row],[LowEnviFlag]]*4+HR[[#This Row],[LowProFlag]]*1)</f>
        <v>15</v>
      </c>
      <c r="E459">
        <f>HR_Data[[#This Row],[OvertimeFlag]] + HR_Data[[#This Row],[LowSatisfactionFlag]] + HR_Data[[#This Row],[LowWorkLifeBalanceFlag]]</f>
        <v>2</v>
      </c>
      <c r="F459" t="s">
        <v>44</v>
      </c>
      <c r="G459">
        <v>1306</v>
      </c>
      <c r="H459" t="s">
        <v>37</v>
      </c>
      <c r="I459">
        <v>5</v>
      </c>
      <c r="J459" t="str">
        <f>IF(AND(HR_Data[[#This Row],[Attrition]]="Yes",HR_Data[[#This Row],[YearsAtCompany]]&lt;2),"Yes","No")</f>
        <v>Yes</v>
      </c>
      <c r="K459">
        <v>3</v>
      </c>
      <c r="L459" t="s">
        <v>59</v>
      </c>
      <c r="M459">
        <v>1</v>
      </c>
      <c r="N459">
        <v>614</v>
      </c>
      <c r="P459">
        <v>2</v>
      </c>
      <c r="Q459" t="s">
        <v>46</v>
      </c>
      <c r="R459">
        <v>69</v>
      </c>
      <c r="S459">
        <v>3</v>
      </c>
      <c r="T459">
        <v>1</v>
      </c>
      <c r="U459" t="s">
        <v>57</v>
      </c>
      <c r="V459">
        <v>2</v>
      </c>
      <c r="W459" t="s">
        <v>41</v>
      </c>
      <c r="X459">
        <v>1878</v>
      </c>
      <c r="Y459" t="str">
        <f>IF(AND(HR_Data[[#This Row],[OverTime]]="Yes",HR_Data[[#This Row],[JobSatisfaction]]&lt;=2,HR_Data[[#This Row],[MonthlyIncome]]&lt;AVERAGE(HR_Data[MonthlyIncome])),
"High Risk",
IF(OR(HR_Data[[#This Row],[OverTime]]="Yes",HR_Data[[#This Row],[JobSatisfaction]]&lt;=2),
"Medium Risk",
"Low Risk"))</f>
        <v>High Risk</v>
      </c>
      <c r="Z459" t="str">
        <f>IF(HR_Data[[#This Row],[MonthlyIncome]]&lt;3000,"Low",IF(HR_Data[[#This Row],[MonthlyIncome]]&lt;7000,"Medium","High"))</f>
        <v>Low</v>
      </c>
      <c r="AA459" s="5">
        <f>IF(HR_Data[[#This Row],[OverTime]]="Yes",1,0)</f>
        <v>1</v>
      </c>
      <c r="AB459" s="5">
        <f>IF(HR_Data[[#This Row],[JobSatisfaction]]&lt;=2,1,0)</f>
        <v>1</v>
      </c>
      <c r="AC459" s="5">
        <f>IF(HR_Data[[#This Row],[WorkLifeBalance]]&lt;=2,1,0)</f>
        <v>0</v>
      </c>
      <c r="AD459" s="5">
        <f>IF(HR_Data[[#This Row],[MonthlyIncome]]&lt;AVERAGE(HR_Data[MonthlyIncome]),1,0)</f>
        <v>1</v>
      </c>
      <c r="AE459">
        <v>8059</v>
      </c>
      <c r="AF459">
        <v>1</v>
      </c>
      <c r="AG459" t="s">
        <v>42</v>
      </c>
      <c r="AH459" t="s">
        <v>35</v>
      </c>
      <c r="AI459">
        <v>14</v>
      </c>
      <c r="AJ459">
        <v>3</v>
      </c>
      <c r="AK459">
        <v>4</v>
      </c>
      <c r="AL459">
        <f>IF(HR_Data[[#This Row],[OverTime]]="Yes",2,0)
+IF(HR_Data[[#This Row],[WorkLifeBalance]]&lt;=2,2,0)
+IF(HR_Data[[#This Row],[MonthlyIncome]]&lt;5000,2,0)
+IF(HR_Data[[#This Row],[JobSatisfaction]]&lt;=2,1,0)
+IF(HR_Data[[#This Row],[EnvironmentSatisfaction]]&lt;=2,1,0)
+IF(HR_Data[[#This Row],[YearsAtCompany]]&lt;2,2,0)</f>
        <v>8</v>
      </c>
      <c r="AM459" t="str">
        <f>IF(HR_Data[[#This Row],[RiskScore2]]&gt;=6,"High",
IF(HR_Data[[#This Row],[RiskScore2]]&gt;=3,"Medium","Low"))</f>
        <v>High</v>
      </c>
      <c r="AN459">
        <v>80</v>
      </c>
      <c r="AO459">
        <v>0</v>
      </c>
      <c r="AP459">
        <v>0</v>
      </c>
      <c r="AQ459">
        <v>3</v>
      </c>
      <c r="AR459">
        <v>3</v>
      </c>
      <c r="AS459">
        <v>0</v>
      </c>
      <c r="AT459">
        <v>0</v>
      </c>
      <c r="AU459">
        <v>0</v>
      </c>
      <c r="AV459">
        <v>0</v>
      </c>
    </row>
    <row r="460" spans="1:48">
      <c r="A460">
        <v>40</v>
      </c>
      <c r="B460" t="str">
        <f>IF(HR_Data[[#This Row],[Age]]&lt;25,"&lt;25",
IF(HR_Data[[#This Row],[Age]]&lt;35,"25–34",
IF(HR_Data[[#This Row],[Age]]&lt;45,"35–44",
IF(HR_Data[[#This Row],[Age]]&lt;55,"45–54","55+"))))</f>
        <v>35–44</v>
      </c>
      <c r="C460" t="s">
        <v>43</v>
      </c>
      <c r="D460">
        <f>(HR[[#This Row],[OverTimeFlag]]*3+HR[[#This Row],[LowJobSatisFlag]]*5+HR[[#This Row],[LowWLBFlag]]*4+HR[[#This Row],[LowSalaryFlag]]*3+HR[[#This Row],[LowEnviFlag]]*4+HR[[#This Row],[LowProFlag]]*1)</f>
        <v>5</v>
      </c>
      <c r="E460">
        <f>HR_Data[[#This Row],[OvertimeFlag]] + HR_Data[[#This Row],[LowSatisfactionFlag]] + HR_Data[[#This Row],[LowWorkLifeBalanceFlag]]</f>
        <v>1</v>
      </c>
      <c r="F460" t="s">
        <v>55</v>
      </c>
      <c r="G460">
        <v>1094</v>
      </c>
      <c r="H460" t="s">
        <v>37</v>
      </c>
      <c r="I460">
        <v>28</v>
      </c>
      <c r="J460" t="str">
        <f>IF(AND(HR_Data[[#This Row],[Attrition]]="Yes",HR_Data[[#This Row],[YearsAtCompany]]&lt;2),"Yes","No")</f>
        <v>No</v>
      </c>
      <c r="K460">
        <v>3</v>
      </c>
      <c r="L460" t="s">
        <v>49</v>
      </c>
      <c r="M460">
        <v>1</v>
      </c>
      <c r="N460">
        <v>615</v>
      </c>
      <c r="P460">
        <v>3</v>
      </c>
      <c r="Q460" t="s">
        <v>46</v>
      </c>
      <c r="R460">
        <v>58</v>
      </c>
      <c r="S460">
        <v>1</v>
      </c>
      <c r="T460">
        <v>3</v>
      </c>
      <c r="U460" t="s">
        <v>40</v>
      </c>
      <c r="V460">
        <v>1</v>
      </c>
      <c r="W460" t="s">
        <v>52</v>
      </c>
      <c r="X460">
        <v>10932</v>
      </c>
      <c r="Y460" t="str">
        <f>IF(AND(HR_Data[[#This Row],[OverTime]]="Yes",HR_Data[[#This Row],[JobSatisfaction]]&lt;=2,HR_Data[[#This Row],[MonthlyIncome]]&lt;AVERAGE(HR_Data[MonthlyIncome])),
"High Risk",
IF(OR(HR_Data[[#This Row],[OverTime]]="Yes",HR_Data[[#This Row],[JobSatisfaction]]&lt;=2),
"Medium Risk",
"Low Risk"))</f>
        <v>Medium Risk</v>
      </c>
      <c r="Z460" t="str">
        <f>IF(HR_Data[[#This Row],[MonthlyIncome]]&lt;3000,"Low",IF(HR_Data[[#This Row],[MonthlyIncome]]&lt;7000,"Medium","High"))</f>
        <v>High</v>
      </c>
      <c r="AA460" s="5">
        <f>IF(HR_Data[[#This Row],[OverTime]]="Yes",1,0)</f>
        <v>0</v>
      </c>
      <c r="AB460" s="5">
        <f>IF(HR_Data[[#This Row],[JobSatisfaction]]&lt;=2,1,0)</f>
        <v>1</v>
      </c>
      <c r="AC460" s="5">
        <f>IF(HR_Data[[#This Row],[WorkLifeBalance]]&lt;=2,1,0)</f>
        <v>0</v>
      </c>
      <c r="AD460" s="5">
        <f>IF(HR_Data[[#This Row],[MonthlyIncome]]&lt;AVERAGE(HR_Data[MonthlyIncome]),1,0)</f>
        <v>0</v>
      </c>
      <c r="AE460">
        <v>11373</v>
      </c>
      <c r="AF460">
        <v>3</v>
      </c>
      <c r="AG460" t="s">
        <v>42</v>
      </c>
      <c r="AH460" t="s">
        <v>43</v>
      </c>
      <c r="AI460">
        <v>15</v>
      </c>
      <c r="AJ460">
        <v>3</v>
      </c>
      <c r="AK460">
        <v>3</v>
      </c>
      <c r="AL460">
        <f>IF(HR_Data[[#This Row],[OverTime]]="Yes",2,0)
+IF(HR_Data[[#This Row],[WorkLifeBalance]]&lt;=2,2,0)
+IF(HR_Data[[#This Row],[MonthlyIncome]]&lt;5000,2,0)
+IF(HR_Data[[#This Row],[JobSatisfaction]]&lt;=2,1,0)
+IF(HR_Data[[#This Row],[EnvironmentSatisfaction]]&lt;=2,1,0)
+IF(HR_Data[[#This Row],[YearsAtCompany]]&lt;2,2,0)</f>
        <v>3</v>
      </c>
      <c r="AM460" t="str">
        <f>IF(HR_Data[[#This Row],[RiskScore2]]&gt;=6,"High",
IF(HR_Data[[#This Row],[RiskScore2]]&gt;=3,"Medium","Low"))</f>
        <v>Medium</v>
      </c>
      <c r="AN460">
        <v>80</v>
      </c>
      <c r="AO460">
        <v>1</v>
      </c>
      <c r="AP460">
        <v>20</v>
      </c>
      <c r="AQ460">
        <v>2</v>
      </c>
      <c r="AR460">
        <v>3</v>
      </c>
      <c r="AS460">
        <v>1</v>
      </c>
      <c r="AT460">
        <v>0</v>
      </c>
      <c r="AU460">
        <v>0</v>
      </c>
      <c r="AV460">
        <v>1</v>
      </c>
    </row>
    <row r="461" spans="1:48">
      <c r="A461">
        <v>41</v>
      </c>
      <c r="B461" t="str">
        <f>IF(HR_Data[[#This Row],[Age]]&lt;25,"&lt;25",
IF(HR_Data[[#This Row],[Age]]&lt;35,"25–34",
IF(HR_Data[[#This Row],[Age]]&lt;45,"35–44",
IF(HR_Data[[#This Row],[Age]]&lt;55,"45–54","55+"))))</f>
        <v>35–44</v>
      </c>
      <c r="C461" t="s">
        <v>43</v>
      </c>
      <c r="D461">
        <f>(HR[[#This Row],[OverTimeFlag]]*3+HR[[#This Row],[LowJobSatisFlag]]*5+HR[[#This Row],[LowWLBFlag]]*4+HR[[#This Row],[LowSalaryFlag]]*3+HR[[#This Row],[LowEnviFlag]]*4+HR[[#This Row],[LowProFlag]]*1)</f>
        <v>7</v>
      </c>
      <c r="E461">
        <f>HR_Data[[#This Row],[OvertimeFlag]] + HR_Data[[#This Row],[LowSatisfactionFlag]] + HR_Data[[#This Row],[LowWorkLifeBalanceFlag]]</f>
        <v>1</v>
      </c>
      <c r="F461" t="s">
        <v>55</v>
      </c>
      <c r="G461">
        <v>509</v>
      </c>
      <c r="H461" t="s">
        <v>45</v>
      </c>
      <c r="I461">
        <v>2</v>
      </c>
      <c r="J461" t="str">
        <f>IF(AND(HR_Data[[#This Row],[Attrition]]="Yes",HR_Data[[#This Row],[YearsAtCompany]]&lt;2),"Yes","No")</f>
        <v>No</v>
      </c>
      <c r="K461">
        <v>4</v>
      </c>
      <c r="L461" t="s">
        <v>49</v>
      </c>
      <c r="M461">
        <v>1</v>
      </c>
      <c r="N461">
        <v>616</v>
      </c>
      <c r="P461">
        <v>1</v>
      </c>
      <c r="Q461" t="s">
        <v>39</v>
      </c>
      <c r="R461">
        <v>62</v>
      </c>
      <c r="S461">
        <v>2</v>
      </c>
      <c r="T461">
        <v>2</v>
      </c>
      <c r="U461" t="s">
        <v>54</v>
      </c>
      <c r="V461">
        <v>3</v>
      </c>
      <c r="W461" t="s">
        <v>41</v>
      </c>
      <c r="X461">
        <v>6811</v>
      </c>
      <c r="Y461" t="str">
        <f>IF(AND(HR_Data[[#This Row],[OverTime]]="Yes",HR_Data[[#This Row],[JobSatisfaction]]&lt;=2,HR_Data[[#This Row],[MonthlyIncome]]&lt;AVERAGE(HR_Data[MonthlyIncome])),
"High Risk",
IF(OR(HR_Data[[#This Row],[OverTime]]="Yes",HR_Data[[#This Row],[JobSatisfaction]]&lt;=2),
"Medium Risk",
"Low Risk"))</f>
        <v>Medium Risk</v>
      </c>
      <c r="Z461" t="str">
        <f>IF(HR_Data[[#This Row],[MonthlyIncome]]&lt;3000,"Low",IF(HR_Data[[#This Row],[MonthlyIncome]]&lt;7000,"Medium","High"))</f>
        <v>Medium</v>
      </c>
      <c r="AA461" s="5">
        <f>IF(HR_Data[[#This Row],[OverTime]]="Yes",1,0)</f>
        <v>1</v>
      </c>
      <c r="AB461" s="5">
        <f>IF(HR_Data[[#This Row],[JobSatisfaction]]&lt;=2,1,0)</f>
        <v>0</v>
      </c>
      <c r="AC461" s="5">
        <f>IF(HR_Data[[#This Row],[WorkLifeBalance]]&lt;=2,1,0)</f>
        <v>0</v>
      </c>
      <c r="AD461" s="5">
        <f>IF(HR_Data[[#This Row],[MonthlyIncome]]&lt;AVERAGE(HR_Data[MonthlyIncome]),1,0)</f>
        <v>0</v>
      </c>
      <c r="AE461">
        <v>2112</v>
      </c>
      <c r="AF461">
        <v>2</v>
      </c>
      <c r="AG461" t="s">
        <v>42</v>
      </c>
      <c r="AH461" t="s">
        <v>35</v>
      </c>
      <c r="AI461">
        <v>17</v>
      </c>
      <c r="AJ461">
        <v>3</v>
      </c>
      <c r="AK461">
        <v>1</v>
      </c>
      <c r="AL461">
        <f>IF(HR_Data[[#This Row],[OverTime]]="Yes",2,0)
+IF(HR_Data[[#This Row],[WorkLifeBalance]]&lt;=2,2,0)
+IF(HR_Data[[#This Row],[MonthlyIncome]]&lt;5000,2,0)
+IF(HR_Data[[#This Row],[JobSatisfaction]]&lt;=2,1,0)
+IF(HR_Data[[#This Row],[EnvironmentSatisfaction]]&lt;=2,1,0)
+IF(HR_Data[[#This Row],[YearsAtCompany]]&lt;2,2,0)</f>
        <v>3</v>
      </c>
      <c r="AM461" t="str">
        <f>IF(HR_Data[[#This Row],[RiskScore2]]&gt;=6,"High",
IF(HR_Data[[#This Row],[RiskScore2]]&gt;=3,"Medium","Low"))</f>
        <v>Medium</v>
      </c>
      <c r="AN461">
        <v>80</v>
      </c>
      <c r="AO461">
        <v>0</v>
      </c>
      <c r="AP461">
        <v>10</v>
      </c>
      <c r="AQ461">
        <v>3</v>
      </c>
      <c r="AR461">
        <v>3</v>
      </c>
      <c r="AS461">
        <v>8</v>
      </c>
      <c r="AT461">
        <v>7</v>
      </c>
      <c r="AU461">
        <v>0</v>
      </c>
      <c r="AV461">
        <v>7</v>
      </c>
    </row>
    <row r="462" spans="1:48">
      <c r="A462">
        <v>26</v>
      </c>
      <c r="B462" t="str">
        <f>IF(HR_Data[[#This Row],[Age]]&lt;25,"&lt;25",
IF(HR_Data[[#This Row],[Age]]&lt;35,"25–34",
IF(HR_Data[[#This Row],[Age]]&lt;45,"35–44",
IF(HR_Data[[#This Row],[Age]]&lt;55,"45–54","55+"))))</f>
        <v>25–34</v>
      </c>
      <c r="C462" t="s">
        <v>43</v>
      </c>
      <c r="D462">
        <f>(HR[[#This Row],[OverTimeFlag]]*3+HR[[#This Row],[LowJobSatisFlag]]*5+HR[[#This Row],[LowWLBFlag]]*4+HR[[#This Row],[LowSalaryFlag]]*3+HR[[#This Row],[LowEnviFlag]]*4+HR[[#This Row],[LowProFlag]]*1)</f>
        <v>7</v>
      </c>
      <c r="E462">
        <f>HR_Data[[#This Row],[OvertimeFlag]] + HR_Data[[#This Row],[LowSatisfactionFlag]] + HR_Data[[#This Row],[LowWorkLifeBalanceFlag]]</f>
        <v>0</v>
      </c>
      <c r="F462" t="s">
        <v>36</v>
      </c>
      <c r="G462">
        <v>775</v>
      </c>
      <c r="H462" t="s">
        <v>37</v>
      </c>
      <c r="I462">
        <v>29</v>
      </c>
      <c r="J462" t="str">
        <f>IF(AND(HR_Data[[#This Row],[Attrition]]="Yes",HR_Data[[#This Row],[YearsAtCompany]]&lt;2),"Yes","No")</f>
        <v>No</v>
      </c>
      <c r="K462">
        <v>2</v>
      </c>
      <c r="L462" t="s">
        <v>51</v>
      </c>
      <c r="M462">
        <v>1</v>
      </c>
      <c r="N462">
        <v>618</v>
      </c>
      <c r="P462">
        <v>1</v>
      </c>
      <c r="Q462" t="s">
        <v>46</v>
      </c>
      <c r="R462">
        <v>45</v>
      </c>
      <c r="S462">
        <v>3</v>
      </c>
      <c r="T462">
        <v>2</v>
      </c>
      <c r="U462" t="s">
        <v>40</v>
      </c>
      <c r="V462">
        <v>3</v>
      </c>
      <c r="W462" t="s">
        <v>52</v>
      </c>
      <c r="X462">
        <v>4306</v>
      </c>
      <c r="Y462" t="str">
        <f>IF(AND(HR_Data[[#This Row],[OverTime]]="Yes",HR_Data[[#This Row],[JobSatisfaction]]&lt;=2,HR_Data[[#This Row],[MonthlyIncome]]&lt;AVERAGE(HR_Data[MonthlyIncome])),
"High Risk",
IF(OR(HR_Data[[#This Row],[OverTime]]="Yes",HR_Data[[#This Row],[JobSatisfaction]]&lt;=2),
"Medium Risk",
"Low Risk"))</f>
        <v>Low Risk</v>
      </c>
      <c r="Z462" t="str">
        <f>IF(HR_Data[[#This Row],[MonthlyIncome]]&lt;3000,"Low",IF(HR_Data[[#This Row],[MonthlyIncome]]&lt;7000,"Medium","High"))</f>
        <v>Medium</v>
      </c>
      <c r="AA462" s="5">
        <f>IF(HR_Data[[#This Row],[OverTime]]="Yes",1,0)</f>
        <v>0</v>
      </c>
      <c r="AB462" s="5">
        <f>IF(HR_Data[[#This Row],[JobSatisfaction]]&lt;=2,1,0)</f>
        <v>0</v>
      </c>
      <c r="AC462" s="5">
        <f>IF(HR_Data[[#This Row],[WorkLifeBalance]]&lt;=2,1,0)</f>
        <v>0</v>
      </c>
      <c r="AD462" s="5">
        <f>IF(HR_Data[[#This Row],[MonthlyIncome]]&lt;AVERAGE(HR_Data[MonthlyIncome]),1,0)</f>
        <v>1</v>
      </c>
      <c r="AE462">
        <v>4267</v>
      </c>
      <c r="AF462">
        <v>5</v>
      </c>
      <c r="AG462" t="s">
        <v>42</v>
      </c>
      <c r="AH462" t="s">
        <v>43</v>
      </c>
      <c r="AI462">
        <v>12</v>
      </c>
      <c r="AJ462">
        <v>3</v>
      </c>
      <c r="AK462">
        <v>1</v>
      </c>
      <c r="AL462">
        <f>IF(HR_Data[[#This Row],[OverTime]]="Yes",2,0)
+IF(HR_Data[[#This Row],[WorkLifeBalance]]&lt;=2,2,0)
+IF(HR_Data[[#This Row],[MonthlyIncome]]&lt;5000,2,0)
+IF(HR_Data[[#This Row],[JobSatisfaction]]&lt;=2,1,0)
+IF(HR_Data[[#This Row],[EnvironmentSatisfaction]]&lt;=2,1,0)
+IF(HR_Data[[#This Row],[YearsAtCompany]]&lt;2,2,0)</f>
        <v>5</v>
      </c>
      <c r="AM462" t="str">
        <f>IF(HR_Data[[#This Row],[RiskScore2]]&gt;=6,"High",
IF(HR_Data[[#This Row],[RiskScore2]]&gt;=3,"Medium","Low"))</f>
        <v>Medium</v>
      </c>
      <c r="AN462">
        <v>80</v>
      </c>
      <c r="AO462">
        <v>2</v>
      </c>
      <c r="AP462">
        <v>8</v>
      </c>
      <c r="AQ462">
        <v>5</v>
      </c>
      <c r="AR462">
        <v>3</v>
      </c>
      <c r="AS462">
        <v>0</v>
      </c>
      <c r="AT462">
        <v>0</v>
      </c>
      <c r="AU462">
        <v>0</v>
      </c>
      <c r="AV462">
        <v>0</v>
      </c>
    </row>
    <row r="463" spans="1:48">
      <c r="A463">
        <v>35</v>
      </c>
      <c r="B463" t="str">
        <f>IF(HR_Data[[#This Row],[Age]]&lt;25,"&lt;25",
IF(HR_Data[[#This Row],[Age]]&lt;35,"25–34",
IF(HR_Data[[#This Row],[Age]]&lt;45,"35–44",
IF(HR_Data[[#This Row],[Age]]&lt;55,"45–54","55+"))))</f>
        <v>35–44</v>
      </c>
      <c r="C463" t="s">
        <v>43</v>
      </c>
      <c r="D463">
        <f>(HR[[#This Row],[OverTimeFlag]]*3+HR[[#This Row],[LowJobSatisFlag]]*5+HR[[#This Row],[LowWLBFlag]]*4+HR[[#This Row],[LowSalaryFlag]]*3+HR[[#This Row],[LowEnviFlag]]*4+HR[[#This Row],[LowProFlag]]*1)</f>
        <v>7</v>
      </c>
      <c r="E463">
        <f>HR_Data[[#This Row],[OvertimeFlag]] + HR_Data[[#This Row],[LowSatisfactionFlag]] + HR_Data[[#This Row],[LowWorkLifeBalanceFlag]]</f>
        <v>0</v>
      </c>
      <c r="F463" t="s">
        <v>36</v>
      </c>
      <c r="G463">
        <v>195</v>
      </c>
      <c r="H463" t="s">
        <v>37</v>
      </c>
      <c r="I463">
        <v>1</v>
      </c>
      <c r="J463" t="str">
        <f>IF(AND(HR_Data[[#This Row],[Attrition]]="Yes",HR_Data[[#This Row],[YearsAtCompany]]&lt;2),"Yes","No")</f>
        <v>No</v>
      </c>
      <c r="K463">
        <v>3</v>
      </c>
      <c r="L463" t="s">
        <v>51</v>
      </c>
      <c r="M463">
        <v>1</v>
      </c>
      <c r="N463">
        <v>620</v>
      </c>
      <c r="P463">
        <v>1</v>
      </c>
      <c r="Q463" t="s">
        <v>39</v>
      </c>
      <c r="R463">
        <v>80</v>
      </c>
      <c r="S463">
        <v>3</v>
      </c>
      <c r="T463">
        <v>2</v>
      </c>
      <c r="U463" t="s">
        <v>40</v>
      </c>
      <c r="V463">
        <v>3</v>
      </c>
      <c r="W463" t="s">
        <v>41</v>
      </c>
      <c r="X463">
        <v>4859</v>
      </c>
      <c r="Y463" t="str">
        <f>IF(AND(HR_Data[[#This Row],[OverTime]]="Yes",HR_Data[[#This Row],[JobSatisfaction]]&lt;=2,HR_Data[[#This Row],[MonthlyIncome]]&lt;AVERAGE(HR_Data[MonthlyIncome])),
"High Risk",
IF(OR(HR_Data[[#This Row],[OverTime]]="Yes",HR_Data[[#This Row],[JobSatisfaction]]&lt;=2),
"Medium Risk",
"Low Risk"))</f>
        <v>Low Risk</v>
      </c>
      <c r="Z463" t="str">
        <f>IF(HR_Data[[#This Row],[MonthlyIncome]]&lt;3000,"Low",IF(HR_Data[[#This Row],[MonthlyIncome]]&lt;7000,"Medium","High"))</f>
        <v>Medium</v>
      </c>
      <c r="AA463" s="5">
        <f>IF(HR_Data[[#This Row],[OverTime]]="Yes",1,0)</f>
        <v>0</v>
      </c>
      <c r="AB463" s="5">
        <f>IF(HR_Data[[#This Row],[JobSatisfaction]]&lt;=2,1,0)</f>
        <v>0</v>
      </c>
      <c r="AC463" s="5">
        <f>IF(HR_Data[[#This Row],[WorkLifeBalance]]&lt;=2,1,0)</f>
        <v>0</v>
      </c>
      <c r="AD463" s="5">
        <f>IF(HR_Data[[#This Row],[MonthlyIncome]]&lt;AVERAGE(HR_Data[MonthlyIncome]),1,0)</f>
        <v>1</v>
      </c>
      <c r="AE463">
        <v>6698</v>
      </c>
      <c r="AF463">
        <v>1</v>
      </c>
      <c r="AG463" t="s">
        <v>42</v>
      </c>
      <c r="AH463" t="s">
        <v>43</v>
      </c>
      <c r="AI463">
        <v>16</v>
      </c>
      <c r="AJ463">
        <v>3</v>
      </c>
      <c r="AK463">
        <v>4</v>
      </c>
      <c r="AL463">
        <f>IF(HR_Data[[#This Row],[OverTime]]="Yes",2,0)
+IF(HR_Data[[#This Row],[WorkLifeBalance]]&lt;=2,2,0)
+IF(HR_Data[[#This Row],[MonthlyIncome]]&lt;5000,2,0)
+IF(HR_Data[[#This Row],[JobSatisfaction]]&lt;=2,1,0)
+IF(HR_Data[[#This Row],[EnvironmentSatisfaction]]&lt;=2,1,0)
+IF(HR_Data[[#This Row],[YearsAtCompany]]&lt;2,2,0)</f>
        <v>3</v>
      </c>
      <c r="AM463" t="str">
        <f>IF(HR_Data[[#This Row],[RiskScore2]]&gt;=6,"High",
IF(HR_Data[[#This Row],[RiskScore2]]&gt;=3,"Medium","Low"))</f>
        <v>Medium</v>
      </c>
      <c r="AN463">
        <v>80</v>
      </c>
      <c r="AO463">
        <v>0</v>
      </c>
      <c r="AP463">
        <v>5</v>
      </c>
      <c r="AQ463">
        <v>3</v>
      </c>
      <c r="AR463">
        <v>3</v>
      </c>
      <c r="AS463">
        <v>5</v>
      </c>
      <c r="AT463">
        <v>4</v>
      </c>
      <c r="AU463">
        <v>0</v>
      </c>
      <c r="AV463">
        <v>3</v>
      </c>
    </row>
    <row r="464" spans="1:48">
      <c r="A464">
        <v>34</v>
      </c>
      <c r="B464" t="str">
        <f>IF(HR_Data[[#This Row],[Age]]&lt;25,"&lt;25",
IF(HR_Data[[#This Row],[Age]]&lt;35,"25–34",
IF(HR_Data[[#This Row],[Age]]&lt;45,"35–44",
IF(HR_Data[[#This Row],[Age]]&lt;55,"45–54","55+"))))</f>
        <v>25–34</v>
      </c>
      <c r="C464" t="s">
        <v>43</v>
      </c>
      <c r="D464">
        <f>(HR[[#This Row],[OverTimeFlag]]*3+HR[[#This Row],[LowJobSatisFlag]]*5+HR[[#This Row],[LowWLBFlag]]*4+HR[[#This Row],[LowSalaryFlag]]*3+HR[[#This Row],[LowEnviFlag]]*4+HR[[#This Row],[LowProFlag]]*1)</f>
        <v>4</v>
      </c>
      <c r="E464">
        <f>HR_Data[[#This Row],[OvertimeFlag]] + HR_Data[[#This Row],[LowSatisfactionFlag]] + HR_Data[[#This Row],[LowWorkLifeBalanceFlag]]</f>
        <v>0</v>
      </c>
      <c r="F464" t="s">
        <v>36</v>
      </c>
      <c r="G464">
        <v>258</v>
      </c>
      <c r="H464" t="s">
        <v>37</v>
      </c>
      <c r="I464">
        <v>21</v>
      </c>
      <c r="J464" t="str">
        <f>IF(AND(HR_Data[[#This Row],[Attrition]]="Yes",HR_Data[[#This Row],[YearsAtCompany]]&lt;2),"Yes","No")</f>
        <v>No</v>
      </c>
      <c r="K464">
        <v>4</v>
      </c>
      <c r="L464" t="s">
        <v>38</v>
      </c>
      <c r="M464">
        <v>1</v>
      </c>
      <c r="N464">
        <v>621</v>
      </c>
      <c r="P464">
        <v>4</v>
      </c>
      <c r="Q464" t="s">
        <v>46</v>
      </c>
      <c r="R464">
        <v>74</v>
      </c>
      <c r="S464">
        <v>4</v>
      </c>
      <c r="T464">
        <v>2</v>
      </c>
      <c r="U464" t="s">
        <v>40</v>
      </c>
      <c r="V464">
        <v>4</v>
      </c>
      <c r="W464" t="s">
        <v>41</v>
      </c>
      <c r="X464">
        <v>5337</v>
      </c>
      <c r="Y464" t="str">
        <f>IF(AND(HR_Data[[#This Row],[OverTime]]="Yes",HR_Data[[#This Row],[JobSatisfaction]]&lt;=2,HR_Data[[#This Row],[MonthlyIncome]]&lt;AVERAGE(HR_Data[MonthlyIncome])),
"High Risk",
IF(OR(HR_Data[[#This Row],[OverTime]]="Yes",HR_Data[[#This Row],[JobSatisfaction]]&lt;=2),
"Medium Risk",
"Low Risk"))</f>
        <v>Low Risk</v>
      </c>
      <c r="Z464" t="str">
        <f>IF(HR_Data[[#This Row],[MonthlyIncome]]&lt;3000,"Low",IF(HR_Data[[#This Row],[MonthlyIncome]]&lt;7000,"Medium","High"))</f>
        <v>Medium</v>
      </c>
      <c r="AA464" s="5">
        <f>IF(HR_Data[[#This Row],[OverTime]]="Yes",1,0)</f>
        <v>0</v>
      </c>
      <c r="AB464" s="5">
        <f>IF(HR_Data[[#This Row],[JobSatisfaction]]&lt;=2,1,0)</f>
        <v>0</v>
      </c>
      <c r="AC464" s="5">
        <f>IF(HR_Data[[#This Row],[WorkLifeBalance]]&lt;=2,1,0)</f>
        <v>0</v>
      </c>
      <c r="AD464" s="5">
        <f>IF(HR_Data[[#This Row],[MonthlyIncome]]&lt;AVERAGE(HR_Data[MonthlyIncome]),1,0)</f>
        <v>1</v>
      </c>
      <c r="AE464">
        <v>19921</v>
      </c>
      <c r="AF464">
        <v>1</v>
      </c>
      <c r="AG464" t="s">
        <v>42</v>
      </c>
      <c r="AH464" t="s">
        <v>43</v>
      </c>
      <c r="AI464">
        <v>12</v>
      </c>
      <c r="AJ464">
        <v>3</v>
      </c>
      <c r="AK464">
        <v>4</v>
      </c>
      <c r="AL464">
        <f>IF(HR_Data[[#This Row],[OverTime]]="Yes",2,0)
+IF(HR_Data[[#This Row],[WorkLifeBalance]]&lt;=2,2,0)
+IF(HR_Data[[#This Row],[MonthlyIncome]]&lt;5000,2,0)
+IF(HR_Data[[#This Row],[JobSatisfaction]]&lt;=2,1,0)
+IF(HR_Data[[#This Row],[EnvironmentSatisfaction]]&lt;=2,1,0)
+IF(HR_Data[[#This Row],[YearsAtCompany]]&lt;2,2,0)</f>
        <v>0</v>
      </c>
      <c r="AM464" t="str">
        <f>IF(HR_Data[[#This Row],[RiskScore2]]&gt;=6,"High",
IF(HR_Data[[#This Row],[RiskScore2]]&gt;=3,"Medium","Low"))</f>
        <v>Low</v>
      </c>
      <c r="AN464">
        <v>80</v>
      </c>
      <c r="AO464">
        <v>0</v>
      </c>
      <c r="AP464">
        <v>10</v>
      </c>
      <c r="AQ464">
        <v>3</v>
      </c>
      <c r="AR464">
        <v>3</v>
      </c>
      <c r="AS464">
        <v>10</v>
      </c>
      <c r="AT464">
        <v>7</v>
      </c>
      <c r="AU464">
        <v>5</v>
      </c>
      <c r="AV464">
        <v>7</v>
      </c>
    </row>
    <row r="465" spans="1:48">
      <c r="A465">
        <v>26</v>
      </c>
      <c r="B465" t="str">
        <f>IF(HR_Data[[#This Row],[Age]]&lt;25,"&lt;25",
IF(HR_Data[[#This Row],[Age]]&lt;35,"25–34",
IF(HR_Data[[#This Row],[Age]]&lt;45,"35–44",
IF(HR_Data[[#This Row],[Age]]&lt;55,"45–54","55+"))))</f>
        <v>25–34</v>
      </c>
      <c r="C465" t="s">
        <v>35</v>
      </c>
      <c r="D465">
        <f>(HR[[#This Row],[OverTimeFlag]]*3+HR[[#This Row],[LowJobSatisFlag]]*5+HR[[#This Row],[LowWLBFlag]]*4+HR[[#This Row],[LowSalaryFlag]]*3+HR[[#This Row],[LowEnviFlag]]*4+HR[[#This Row],[LowProFlag]]*1)</f>
        <v>10</v>
      </c>
      <c r="E465">
        <f>HR_Data[[#This Row],[OvertimeFlag]] + HR_Data[[#This Row],[LowSatisfactionFlag]] + HR_Data[[#This Row],[LowWorkLifeBalanceFlag]]</f>
        <v>2</v>
      </c>
      <c r="F465" t="s">
        <v>36</v>
      </c>
      <c r="G465">
        <v>471</v>
      </c>
      <c r="H465" t="s">
        <v>45</v>
      </c>
      <c r="I465">
        <v>24</v>
      </c>
      <c r="J465" t="str">
        <f>IF(AND(HR_Data[[#This Row],[Attrition]]="Yes",HR_Data[[#This Row],[YearsAtCompany]]&lt;2),"Yes","No")</f>
        <v>Yes</v>
      </c>
      <c r="K465">
        <v>3</v>
      </c>
      <c r="L465" t="s">
        <v>60</v>
      </c>
      <c r="M465">
        <v>1</v>
      </c>
      <c r="N465">
        <v>622</v>
      </c>
      <c r="P465">
        <v>3</v>
      </c>
      <c r="Q465" t="s">
        <v>46</v>
      </c>
      <c r="R465">
        <v>66</v>
      </c>
      <c r="S465">
        <v>1</v>
      </c>
      <c r="T465">
        <v>1</v>
      </c>
      <c r="U465" t="s">
        <v>50</v>
      </c>
      <c r="V465">
        <v>4</v>
      </c>
      <c r="W465" t="s">
        <v>41</v>
      </c>
      <c r="X465">
        <v>2340</v>
      </c>
      <c r="Y465" t="str">
        <f>IF(AND(HR_Data[[#This Row],[OverTime]]="Yes",HR_Data[[#This Row],[JobSatisfaction]]&lt;=2,HR_Data[[#This Row],[MonthlyIncome]]&lt;AVERAGE(HR_Data[MonthlyIncome])),
"High Risk",
IF(OR(HR_Data[[#This Row],[OverTime]]="Yes",HR_Data[[#This Row],[JobSatisfaction]]&lt;=2),
"Medium Risk",
"Low Risk"))</f>
        <v>Medium Risk</v>
      </c>
      <c r="Z465" t="str">
        <f>IF(HR_Data[[#This Row],[MonthlyIncome]]&lt;3000,"Low",IF(HR_Data[[#This Row],[MonthlyIncome]]&lt;7000,"Medium","High"))</f>
        <v>Low</v>
      </c>
      <c r="AA465" s="5">
        <f>IF(HR_Data[[#This Row],[OverTime]]="Yes",1,0)</f>
        <v>1</v>
      </c>
      <c r="AB465" s="5">
        <f>IF(HR_Data[[#This Row],[JobSatisfaction]]&lt;=2,1,0)</f>
        <v>0</v>
      </c>
      <c r="AC465" s="5">
        <f>IF(HR_Data[[#This Row],[WorkLifeBalance]]&lt;=2,1,0)</f>
        <v>1</v>
      </c>
      <c r="AD465" s="5">
        <f>IF(HR_Data[[#This Row],[MonthlyIncome]]&lt;AVERAGE(HR_Data[MonthlyIncome]),1,0)</f>
        <v>1</v>
      </c>
      <c r="AE465">
        <v>23213</v>
      </c>
      <c r="AF465">
        <v>1</v>
      </c>
      <c r="AG465" t="s">
        <v>42</v>
      </c>
      <c r="AH465" t="s">
        <v>35</v>
      </c>
      <c r="AI465">
        <v>18</v>
      </c>
      <c r="AJ465">
        <v>3</v>
      </c>
      <c r="AK465">
        <v>2</v>
      </c>
      <c r="AL465">
        <f>IF(HR_Data[[#This Row],[OverTime]]="Yes",2,0)
+IF(HR_Data[[#This Row],[WorkLifeBalance]]&lt;=2,2,0)
+IF(HR_Data[[#This Row],[MonthlyIncome]]&lt;5000,2,0)
+IF(HR_Data[[#This Row],[JobSatisfaction]]&lt;=2,1,0)
+IF(HR_Data[[#This Row],[EnvironmentSatisfaction]]&lt;=2,1,0)
+IF(HR_Data[[#This Row],[YearsAtCompany]]&lt;2,2,0)</f>
        <v>8</v>
      </c>
      <c r="AM465" t="str">
        <f>IF(HR_Data[[#This Row],[RiskScore2]]&gt;=6,"High",
IF(HR_Data[[#This Row],[RiskScore2]]&gt;=3,"Medium","Low"))</f>
        <v>High</v>
      </c>
      <c r="AN465">
        <v>80</v>
      </c>
      <c r="AO465">
        <v>0</v>
      </c>
      <c r="AP465">
        <v>1</v>
      </c>
      <c r="AQ465">
        <v>3</v>
      </c>
      <c r="AR465">
        <v>1</v>
      </c>
      <c r="AS465">
        <v>1</v>
      </c>
      <c r="AT465">
        <v>0</v>
      </c>
      <c r="AU465">
        <v>0</v>
      </c>
      <c r="AV465">
        <v>0</v>
      </c>
    </row>
    <row r="466" spans="1:48">
      <c r="A466">
        <v>37</v>
      </c>
      <c r="B466" t="str">
        <f>IF(HR_Data[[#This Row],[Age]]&lt;25,"&lt;25",
IF(HR_Data[[#This Row],[Age]]&lt;35,"25–34",
IF(HR_Data[[#This Row],[Age]]&lt;45,"35–44",
IF(HR_Data[[#This Row],[Age]]&lt;55,"45–54","55+"))))</f>
        <v>35–44</v>
      </c>
      <c r="C466" t="s">
        <v>43</v>
      </c>
      <c r="D466">
        <f>(HR[[#This Row],[OverTimeFlag]]*3+HR[[#This Row],[LowJobSatisFlag]]*5+HR[[#This Row],[LowWLBFlag]]*4+HR[[#This Row],[LowSalaryFlag]]*3+HR[[#This Row],[LowEnviFlag]]*4+HR[[#This Row],[LowProFlag]]*1)</f>
        <v>4</v>
      </c>
      <c r="E466">
        <f>HR_Data[[#This Row],[OvertimeFlag]] + HR_Data[[#This Row],[LowSatisfactionFlag]] + HR_Data[[#This Row],[LowWorkLifeBalanceFlag]]</f>
        <v>0</v>
      </c>
      <c r="F466" t="s">
        <v>36</v>
      </c>
      <c r="G466">
        <v>799</v>
      </c>
      <c r="H466" t="s">
        <v>45</v>
      </c>
      <c r="I466">
        <v>1</v>
      </c>
      <c r="J466" t="str">
        <f>IF(AND(HR_Data[[#This Row],[Attrition]]="Yes",HR_Data[[#This Row],[YearsAtCompany]]&lt;2),"Yes","No")</f>
        <v>No</v>
      </c>
      <c r="K466">
        <v>3</v>
      </c>
      <c r="L466" t="s">
        <v>60</v>
      </c>
      <c r="M466">
        <v>1</v>
      </c>
      <c r="N466">
        <v>623</v>
      </c>
      <c r="P466">
        <v>2</v>
      </c>
      <c r="Q466" t="s">
        <v>39</v>
      </c>
      <c r="R466">
        <v>59</v>
      </c>
      <c r="S466">
        <v>3</v>
      </c>
      <c r="T466">
        <v>3</v>
      </c>
      <c r="U466" t="s">
        <v>53</v>
      </c>
      <c r="V466">
        <v>4</v>
      </c>
      <c r="W466" t="s">
        <v>41</v>
      </c>
      <c r="X466">
        <v>7491</v>
      </c>
      <c r="Y466" t="str">
        <f>IF(AND(HR_Data[[#This Row],[OverTime]]="Yes",HR_Data[[#This Row],[JobSatisfaction]]&lt;=2,HR_Data[[#This Row],[MonthlyIncome]]&lt;AVERAGE(HR_Data[MonthlyIncome])),
"High Risk",
IF(OR(HR_Data[[#This Row],[OverTime]]="Yes",HR_Data[[#This Row],[JobSatisfaction]]&lt;=2),
"Medium Risk",
"Low Risk"))</f>
        <v>Low Risk</v>
      </c>
      <c r="Z466" t="str">
        <f>IF(HR_Data[[#This Row],[MonthlyIncome]]&lt;3000,"Low",IF(HR_Data[[#This Row],[MonthlyIncome]]&lt;7000,"Medium","High"))</f>
        <v>High</v>
      </c>
      <c r="AA466" s="5">
        <f>IF(HR_Data[[#This Row],[OverTime]]="Yes",1,0)</f>
        <v>0</v>
      </c>
      <c r="AB466" s="5">
        <f>IF(HR_Data[[#This Row],[JobSatisfaction]]&lt;=2,1,0)</f>
        <v>0</v>
      </c>
      <c r="AC466" s="5">
        <f>IF(HR_Data[[#This Row],[WorkLifeBalance]]&lt;=2,1,0)</f>
        <v>0</v>
      </c>
      <c r="AD466" s="5">
        <f>IF(HR_Data[[#This Row],[MonthlyIncome]]&lt;AVERAGE(HR_Data[MonthlyIncome]),1,0)</f>
        <v>0</v>
      </c>
      <c r="AE466">
        <v>23848</v>
      </c>
      <c r="AF466">
        <v>4</v>
      </c>
      <c r="AG466" t="s">
        <v>42</v>
      </c>
      <c r="AH466" t="s">
        <v>43</v>
      </c>
      <c r="AI466">
        <v>17</v>
      </c>
      <c r="AJ466">
        <v>3</v>
      </c>
      <c r="AK466">
        <v>4</v>
      </c>
      <c r="AL466">
        <f>IF(HR_Data[[#This Row],[OverTime]]="Yes",2,0)
+IF(HR_Data[[#This Row],[WorkLifeBalance]]&lt;=2,2,0)
+IF(HR_Data[[#This Row],[MonthlyIncome]]&lt;5000,2,0)
+IF(HR_Data[[#This Row],[JobSatisfaction]]&lt;=2,1,0)
+IF(HR_Data[[#This Row],[EnvironmentSatisfaction]]&lt;=2,1,0)
+IF(HR_Data[[#This Row],[YearsAtCompany]]&lt;2,2,0)</f>
        <v>1</v>
      </c>
      <c r="AM466" t="str">
        <f>IF(HR_Data[[#This Row],[RiskScore2]]&gt;=6,"High",
IF(HR_Data[[#This Row],[RiskScore2]]&gt;=3,"Medium","Low"))</f>
        <v>Low</v>
      </c>
      <c r="AN466">
        <v>80</v>
      </c>
      <c r="AO466">
        <v>0</v>
      </c>
      <c r="AP466">
        <v>12</v>
      </c>
      <c r="AQ466">
        <v>3</v>
      </c>
      <c r="AR466">
        <v>4</v>
      </c>
      <c r="AS466">
        <v>6</v>
      </c>
      <c r="AT466">
        <v>5</v>
      </c>
      <c r="AU466">
        <v>1</v>
      </c>
      <c r="AV466">
        <v>2</v>
      </c>
    </row>
    <row r="467" spans="1:48">
      <c r="A467">
        <v>46</v>
      </c>
      <c r="B467" t="str">
        <f>IF(HR_Data[[#This Row],[Age]]&lt;25,"&lt;25",
IF(HR_Data[[#This Row],[Age]]&lt;35,"25–34",
IF(HR_Data[[#This Row],[Age]]&lt;45,"35–44",
IF(HR_Data[[#This Row],[Age]]&lt;55,"45–54","55+"))))</f>
        <v>45–54</v>
      </c>
      <c r="C467" t="s">
        <v>43</v>
      </c>
      <c r="D467">
        <f>(HR[[#This Row],[OverTimeFlag]]*3+HR[[#This Row],[LowJobSatisFlag]]*5+HR[[#This Row],[LowWLBFlag]]*4+HR[[#This Row],[LowSalaryFlag]]*3+HR[[#This Row],[LowEnviFlag]]*4+HR[[#This Row],[LowProFlag]]*1)</f>
        <v>8</v>
      </c>
      <c r="E467">
        <f>HR_Data[[#This Row],[OvertimeFlag]] + HR_Data[[#This Row],[LowSatisfactionFlag]] + HR_Data[[#This Row],[LowWorkLifeBalanceFlag]]</f>
        <v>1</v>
      </c>
      <c r="F467" t="s">
        <v>44</v>
      </c>
      <c r="G467">
        <v>1034</v>
      </c>
      <c r="H467" t="s">
        <v>45</v>
      </c>
      <c r="I467">
        <v>18</v>
      </c>
      <c r="J467" t="str">
        <f>IF(AND(HR_Data[[#This Row],[Attrition]]="Yes",HR_Data[[#This Row],[YearsAtCompany]]&lt;2),"Yes","No")</f>
        <v>No</v>
      </c>
      <c r="K467">
        <v>1</v>
      </c>
      <c r="L467" t="s">
        <v>51</v>
      </c>
      <c r="M467">
        <v>1</v>
      </c>
      <c r="N467">
        <v>624</v>
      </c>
      <c r="P467">
        <v>1</v>
      </c>
      <c r="Q467" t="s">
        <v>39</v>
      </c>
      <c r="R467">
        <v>86</v>
      </c>
      <c r="S467">
        <v>3</v>
      </c>
      <c r="T467">
        <v>3</v>
      </c>
      <c r="U467" t="s">
        <v>54</v>
      </c>
      <c r="V467">
        <v>3</v>
      </c>
      <c r="W467" t="s">
        <v>48</v>
      </c>
      <c r="X467">
        <v>10527</v>
      </c>
      <c r="Y467" t="str">
        <f>IF(AND(HR_Data[[#This Row],[OverTime]]="Yes",HR_Data[[#This Row],[JobSatisfaction]]&lt;=2,HR_Data[[#This Row],[MonthlyIncome]]&lt;AVERAGE(HR_Data[MonthlyIncome])),
"High Risk",
IF(OR(HR_Data[[#This Row],[OverTime]]="Yes",HR_Data[[#This Row],[JobSatisfaction]]&lt;=2),
"Medium Risk",
"Low Risk"))</f>
        <v>Low Risk</v>
      </c>
      <c r="Z467" t="str">
        <f>IF(HR_Data[[#This Row],[MonthlyIncome]]&lt;3000,"Low",IF(HR_Data[[#This Row],[MonthlyIncome]]&lt;7000,"Medium","High"))</f>
        <v>High</v>
      </c>
      <c r="AA467" s="5">
        <f>IF(HR_Data[[#This Row],[OverTime]]="Yes",1,0)</f>
        <v>0</v>
      </c>
      <c r="AB467" s="5">
        <f>IF(HR_Data[[#This Row],[JobSatisfaction]]&lt;=2,1,0)</f>
        <v>0</v>
      </c>
      <c r="AC467" s="5">
        <f>IF(HR_Data[[#This Row],[WorkLifeBalance]]&lt;=2,1,0)</f>
        <v>1</v>
      </c>
      <c r="AD467" s="5">
        <f>IF(HR_Data[[#This Row],[MonthlyIncome]]&lt;AVERAGE(HR_Data[MonthlyIncome]),1,0)</f>
        <v>0</v>
      </c>
      <c r="AE467">
        <v>8984</v>
      </c>
      <c r="AF467">
        <v>5</v>
      </c>
      <c r="AG467" t="s">
        <v>42</v>
      </c>
      <c r="AH467" t="s">
        <v>43</v>
      </c>
      <c r="AI467">
        <v>11</v>
      </c>
      <c r="AJ467">
        <v>3</v>
      </c>
      <c r="AK467">
        <v>4</v>
      </c>
      <c r="AL467">
        <f>IF(HR_Data[[#This Row],[OverTime]]="Yes",2,0)
+IF(HR_Data[[#This Row],[WorkLifeBalance]]&lt;=2,2,0)
+IF(HR_Data[[#This Row],[MonthlyIncome]]&lt;5000,2,0)
+IF(HR_Data[[#This Row],[JobSatisfaction]]&lt;=2,1,0)
+IF(HR_Data[[#This Row],[EnvironmentSatisfaction]]&lt;=2,1,0)
+IF(HR_Data[[#This Row],[YearsAtCompany]]&lt;2,2,0)</f>
        <v>3</v>
      </c>
      <c r="AM467" t="str">
        <f>IF(HR_Data[[#This Row],[RiskScore2]]&gt;=6,"High",
IF(HR_Data[[#This Row],[RiskScore2]]&gt;=3,"Medium","Low"))</f>
        <v>Medium</v>
      </c>
      <c r="AN467">
        <v>80</v>
      </c>
      <c r="AO467">
        <v>0</v>
      </c>
      <c r="AP467">
        <v>28</v>
      </c>
      <c r="AQ467">
        <v>3</v>
      </c>
      <c r="AR467">
        <v>2</v>
      </c>
      <c r="AS467">
        <v>2</v>
      </c>
      <c r="AT467">
        <v>2</v>
      </c>
      <c r="AU467">
        <v>1</v>
      </c>
      <c r="AV467">
        <v>2</v>
      </c>
    </row>
    <row r="468" spans="1:48">
      <c r="A468">
        <v>41</v>
      </c>
      <c r="B468" t="str">
        <f>IF(HR_Data[[#This Row],[Age]]&lt;25,"&lt;25",
IF(HR_Data[[#This Row],[Age]]&lt;35,"25–34",
IF(HR_Data[[#This Row],[Age]]&lt;45,"35–44",
IF(HR_Data[[#This Row],[Age]]&lt;55,"45–54","55+"))))</f>
        <v>35–44</v>
      </c>
      <c r="C468" t="s">
        <v>43</v>
      </c>
      <c r="D468">
        <f>(HR[[#This Row],[OverTimeFlag]]*3+HR[[#This Row],[LowJobSatisFlag]]*5+HR[[#This Row],[LowWLBFlag]]*4+HR[[#This Row],[LowSalaryFlag]]*3+HR[[#This Row],[LowEnviFlag]]*4+HR[[#This Row],[LowProFlag]]*1)</f>
        <v>10</v>
      </c>
      <c r="E468">
        <f>HR_Data[[#This Row],[OvertimeFlag]] + HR_Data[[#This Row],[LowSatisfactionFlag]] + HR_Data[[#This Row],[LowWorkLifeBalanceFlag]]</f>
        <v>1</v>
      </c>
      <c r="F468" t="s">
        <v>36</v>
      </c>
      <c r="G468">
        <v>1276</v>
      </c>
      <c r="H468" t="s">
        <v>37</v>
      </c>
      <c r="I468">
        <v>2</v>
      </c>
      <c r="J468" t="str">
        <f>IF(AND(HR_Data[[#This Row],[Attrition]]="Yes",HR_Data[[#This Row],[YearsAtCompany]]&lt;2),"Yes","No")</f>
        <v>No</v>
      </c>
      <c r="K468">
        <v>5</v>
      </c>
      <c r="L468" t="s">
        <v>38</v>
      </c>
      <c r="M468">
        <v>1</v>
      </c>
      <c r="N468">
        <v>625</v>
      </c>
      <c r="P468">
        <v>2</v>
      </c>
      <c r="Q468" t="s">
        <v>39</v>
      </c>
      <c r="R468">
        <v>91</v>
      </c>
      <c r="S468">
        <v>3</v>
      </c>
      <c r="T468">
        <v>4</v>
      </c>
      <c r="U468" t="s">
        <v>56</v>
      </c>
      <c r="V468">
        <v>1</v>
      </c>
      <c r="W468" t="s">
        <v>48</v>
      </c>
      <c r="X468">
        <v>16595</v>
      </c>
      <c r="Y468" t="str">
        <f>IF(AND(HR_Data[[#This Row],[OverTime]]="Yes",HR_Data[[#This Row],[JobSatisfaction]]&lt;=2,HR_Data[[#This Row],[MonthlyIncome]]&lt;AVERAGE(HR_Data[MonthlyIncome])),
"High Risk",
IF(OR(HR_Data[[#This Row],[OverTime]]="Yes",HR_Data[[#This Row],[JobSatisfaction]]&lt;=2),
"Medium Risk",
"Low Risk"))</f>
        <v>Medium Risk</v>
      </c>
      <c r="Z468" t="str">
        <f>IF(HR_Data[[#This Row],[MonthlyIncome]]&lt;3000,"Low",IF(HR_Data[[#This Row],[MonthlyIncome]]&lt;7000,"Medium","High"))</f>
        <v>High</v>
      </c>
      <c r="AA468" s="5">
        <f>IF(HR_Data[[#This Row],[OverTime]]="Yes",1,0)</f>
        <v>0</v>
      </c>
      <c r="AB468" s="5">
        <f>IF(HR_Data[[#This Row],[JobSatisfaction]]&lt;=2,1,0)</f>
        <v>1</v>
      </c>
      <c r="AC468" s="5">
        <f>IF(HR_Data[[#This Row],[WorkLifeBalance]]&lt;=2,1,0)</f>
        <v>0</v>
      </c>
      <c r="AD468" s="5">
        <f>IF(HR_Data[[#This Row],[MonthlyIncome]]&lt;AVERAGE(HR_Data[MonthlyIncome]),1,0)</f>
        <v>0</v>
      </c>
      <c r="AE468">
        <v>5626</v>
      </c>
      <c r="AF468">
        <v>7</v>
      </c>
      <c r="AG468" t="s">
        <v>42</v>
      </c>
      <c r="AH468" t="s">
        <v>43</v>
      </c>
      <c r="AI468">
        <v>16</v>
      </c>
      <c r="AJ468">
        <v>3</v>
      </c>
      <c r="AK468">
        <v>2</v>
      </c>
      <c r="AL468">
        <f>IF(HR_Data[[#This Row],[OverTime]]="Yes",2,0)
+IF(HR_Data[[#This Row],[WorkLifeBalance]]&lt;=2,2,0)
+IF(HR_Data[[#This Row],[MonthlyIncome]]&lt;5000,2,0)
+IF(HR_Data[[#This Row],[JobSatisfaction]]&lt;=2,1,0)
+IF(HR_Data[[#This Row],[EnvironmentSatisfaction]]&lt;=2,1,0)
+IF(HR_Data[[#This Row],[YearsAtCompany]]&lt;2,2,0)</f>
        <v>2</v>
      </c>
      <c r="AM468" t="str">
        <f>IF(HR_Data[[#This Row],[RiskScore2]]&gt;=6,"High",
IF(HR_Data[[#This Row],[RiskScore2]]&gt;=3,"Medium","Low"))</f>
        <v>Low</v>
      </c>
      <c r="AN468">
        <v>80</v>
      </c>
      <c r="AO468">
        <v>1</v>
      </c>
      <c r="AP468">
        <v>22</v>
      </c>
      <c r="AQ468">
        <v>2</v>
      </c>
      <c r="AR468">
        <v>3</v>
      </c>
      <c r="AS468">
        <v>18</v>
      </c>
      <c r="AT468">
        <v>16</v>
      </c>
      <c r="AU468">
        <v>11</v>
      </c>
      <c r="AV468">
        <v>8</v>
      </c>
    </row>
    <row r="469" spans="1:48">
      <c r="A469">
        <v>37</v>
      </c>
      <c r="B469" t="str">
        <f>IF(HR_Data[[#This Row],[Age]]&lt;25,"&lt;25",
IF(HR_Data[[#This Row],[Age]]&lt;35,"25–34",
IF(HR_Data[[#This Row],[Age]]&lt;45,"35–44",
IF(HR_Data[[#This Row],[Age]]&lt;55,"45–54","55+"))))</f>
        <v>35–44</v>
      </c>
      <c r="C469" t="s">
        <v>43</v>
      </c>
      <c r="D469">
        <f>(HR[[#This Row],[OverTimeFlag]]*3+HR[[#This Row],[LowJobSatisFlag]]*5+HR[[#This Row],[LowWLBFlag]]*4+HR[[#This Row],[LowSalaryFlag]]*3+HR[[#This Row],[LowEnviFlag]]*4+HR[[#This Row],[LowProFlag]]*1)</f>
        <v>10</v>
      </c>
      <c r="E469">
        <f>HR_Data[[#This Row],[OvertimeFlag]] + HR_Data[[#This Row],[LowSatisfactionFlag]] + HR_Data[[#This Row],[LowWorkLifeBalanceFlag]]</f>
        <v>1</v>
      </c>
      <c r="F469" t="s">
        <v>55</v>
      </c>
      <c r="G469">
        <v>142</v>
      </c>
      <c r="H469" t="s">
        <v>37</v>
      </c>
      <c r="I469">
        <v>9</v>
      </c>
      <c r="J469" t="str">
        <f>IF(AND(HR_Data[[#This Row],[Attrition]]="Yes",HR_Data[[#This Row],[YearsAtCompany]]&lt;2),"Yes","No")</f>
        <v>No</v>
      </c>
      <c r="K469">
        <v>4</v>
      </c>
      <c r="L469" t="s">
        <v>51</v>
      </c>
      <c r="M469">
        <v>1</v>
      </c>
      <c r="N469">
        <v>626</v>
      </c>
      <c r="P469">
        <v>1</v>
      </c>
      <c r="Q469" t="s">
        <v>46</v>
      </c>
      <c r="R469">
        <v>69</v>
      </c>
      <c r="S469">
        <v>3</v>
      </c>
      <c r="T469">
        <v>3</v>
      </c>
      <c r="U469" t="s">
        <v>40</v>
      </c>
      <c r="V469">
        <v>2</v>
      </c>
      <c r="W469" t="s">
        <v>52</v>
      </c>
      <c r="X469">
        <v>8834</v>
      </c>
      <c r="Y469" t="str">
        <f>IF(AND(HR_Data[[#This Row],[OverTime]]="Yes",HR_Data[[#This Row],[JobSatisfaction]]&lt;=2,HR_Data[[#This Row],[MonthlyIncome]]&lt;AVERAGE(HR_Data[MonthlyIncome])),
"High Risk",
IF(OR(HR_Data[[#This Row],[OverTime]]="Yes",HR_Data[[#This Row],[JobSatisfaction]]&lt;=2),
"Medium Risk",
"Low Risk"))</f>
        <v>Medium Risk</v>
      </c>
      <c r="Z469" t="str">
        <f>IF(HR_Data[[#This Row],[MonthlyIncome]]&lt;3000,"Low",IF(HR_Data[[#This Row],[MonthlyIncome]]&lt;7000,"Medium","High"))</f>
        <v>High</v>
      </c>
      <c r="AA469" s="5">
        <f>IF(HR_Data[[#This Row],[OverTime]]="Yes",1,0)</f>
        <v>0</v>
      </c>
      <c r="AB469" s="5">
        <f>IF(HR_Data[[#This Row],[JobSatisfaction]]&lt;=2,1,0)</f>
        <v>1</v>
      </c>
      <c r="AC469" s="5">
        <f>IF(HR_Data[[#This Row],[WorkLifeBalance]]&lt;=2,1,0)</f>
        <v>0</v>
      </c>
      <c r="AD469" s="5">
        <f>IF(HR_Data[[#This Row],[MonthlyIncome]]&lt;AVERAGE(HR_Data[MonthlyIncome]),1,0)</f>
        <v>0</v>
      </c>
      <c r="AE469">
        <v>24666</v>
      </c>
      <c r="AF469">
        <v>1</v>
      </c>
      <c r="AG469" t="s">
        <v>42</v>
      </c>
      <c r="AH469" t="s">
        <v>43</v>
      </c>
      <c r="AI469">
        <v>13</v>
      </c>
      <c r="AJ469">
        <v>3</v>
      </c>
      <c r="AK469">
        <v>4</v>
      </c>
      <c r="AL469">
        <f>IF(HR_Data[[#This Row],[OverTime]]="Yes",2,0)
+IF(HR_Data[[#This Row],[WorkLifeBalance]]&lt;=2,2,0)
+IF(HR_Data[[#This Row],[MonthlyIncome]]&lt;5000,2,0)
+IF(HR_Data[[#This Row],[JobSatisfaction]]&lt;=2,1,0)
+IF(HR_Data[[#This Row],[EnvironmentSatisfaction]]&lt;=2,1,0)
+IF(HR_Data[[#This Row],[YearsAtCompany]]&lt;2,2,0)</f>
        <v>2</v>
      </c>
      <c r="AM469" t="str">
        <f>IF(HR_Data[[#This Row],[RiskScore2]]&gt;=6,"High",
IF(HR_Data[[#This Row],[RiskScore2]]&gt;=3,"Medium","Low"))</f>
        <v>Low</v>
      </c>
      <c r="AN469">
        <v>80</v>
      </c>
      <c r="AO469">
        <v>1</v>
      </c>
      <c r="AP469">
        <v>9</v>
      </c>
      <c r="AQ469">
        <v>6</v>
      </c>
      <c r="AR469">
        <v>3</v>
      </c>
      <c r="AS469">
        <v>9</v>
      </c>
      <c r="AT469">
        <v>5</v>
      </c>
      <c r="AU469">
        <v>7</v>
      </c>
      <c r="AV469">
        <v>7</v>
      </c>
    </row>
    <row r="470" spans="1:48">
      <c r="A470">
        <v>52</v>
      </c>
      <c r="B470" t="str">
        <f>IF(HR_Data[[#This Row],[Age]]&lt;25,"&lt;25",
IF(HR_Data[[#This Row],[Age]]&lt;35,"25–34",
IF(HR_Data[[#This Row],[Age]]&lt;45,"35–44",
IF(HR_Data[[#This Row],[Age]]&lt;55,"45–54","55+"))))</f>
        <v>45–54</v>
      </c>
      <c r="C470" t="s">
        <v>43</v>
      </c>
      <c r="D470">
        <f>(HR[[#This Row],[OverTimeFlag]]*3+HR[[#This Row],[LowJobSatisFlag]]*5+HR[[#This Row],[LowWLBFlag]]*4+HR[[#This Row],[LowSalaryFlag]]*3+HR[[#This Row],[LowEnviFlag]]*4+HR[[#This Row],[LowProFlag]]*1)</f>
        <v>12</v>
      </c>
      <c r="E470">
        <f>HR_Data[[#This Row],[OvertimeFlag]] + HR_Data[[#This Row],[LowSatisfactionFlag]] + HR_Data[[#This Row],[LowWorkLifeBalanceFlag]]</f>
        <v>2</v>
      </c>
      <c r="F470" t="s">
        <v>36</v>
      </c>
      <c r="G470">
        <v>956</v>
      </c>
      <c r="H470" t="s">
        <v>45</v>
      </c>
      <c r="I470">
        <v>6</v>
      </c>
      <c r="J470" t="str">
        <f>IF(AND(HR_Data[[#This Row],[Attrition]]="Yes",HR_Data[[#This Row],[YearsAtCompany]]&lt;2),"Yes","No")</f>
        <v>No</v>
      </c>
      <c r="K470">
        <v>2</v>
      </c>
      <c r="L470" t="s">
        <v>60</v>
      </c>
      <c r="M470">
        <v>1</v>
      </c>
      <c r="N470">
        <v>630</v>
      </c>
      <c r="P470">
        <v>4</v>
      </c>
      <c r="Q470" t="s">
        <v>46</v>
      </c>
      <c r="R470">
        <v>78</v>
      </c>
      <c r="S470">
        <v>3</v>
      </c>
      <c r="T470">
        <v>2</v>
      </c>
      <c r="U470" t="s">
        <v>47</v>
      </c>
      <c r="V470">
        <v>1</v>
      </c>
      <c r="W470" t="s">
        <v>52</v>
      </c>
      <c r="X470">
        <v>5577</v>
      </c>
      <c r="Y470" t="str">
        <f>IF(AND(HR_Data[[#This Row],[OverTime]]="Yes",HR_Data[[#This Row],[JobSatisfaction]]&lt;=2,HR_Data[[#This Row],[MonthlyIncome]]&lt;AVERAGE(HR_Data[MonthlyIncome])),
"High Risk",
IF(OR(HR_Data[[#This Row],[OverTime]]="Yes",HR_Data[[#This Row],[JobSatisfaction]]&lt;=2),
"Medium Risk",
"Low Risk"))</f>
        <v>High Risk</v>
      </c>
      <c r="Z470" t="str">
        <f>IF(HR_Data[[#This Row],[MonthlyIncome]]&lt;3000,"Low",IF(HR_Data[[#This Row],[MonthlyIncome]]&lt;7000,"Medium","High"))</f>
        <v>Medium</v>
      </c>
      <c r="AA470" s="5">
        <f>IF(HR_Data[[#This Row],[OverTime]]="Yes",1,0)</f>
        <v>1</v>
      </c>
      <c r="AB470" s="5">
        <f>IF(HR_Data[[#This Row],[JobSatisfaction]]&lt;=2,1,0)</f>
        <v>1</v>
      </c>
      <c r="AC470" s="5">
        <f>IF(HR_Data[[#This Row],[WorkLifeBalance]]&lt;=2,1,0)</f>
        <v>0</v>
      </c>
      <c r="AD470" s="5">
        <f>IF(HR_Data[[#This Row],[MonthlyIncome]]&lt;AVERAGE(HR_Data[MonthlyIncome]),1,0)</f>
        <v>1</v>
      </c>
      <c r="AE470">
        <v>22087</v>
      </c>
      <c r="AF470">
        <v>3</v>
      </c>
      <c r="AG470" t="s">
        <v>42</v>
      </c>
      <c r="AH470" t="s">
        <v>35</v>
      </c>
      <c r="AI470">
        <v>12</v>
      </c>
      <c r="AJ470">
        <v>3</v>
      </c>
      <c r="AK470">
        <v>2</v>
      </c>
      <c r="AL470">
        <f>IF(HR_Data[[#This Row],[OverTime]]="Yes",2,0)
+IF(HR_Data[[#This Row],[WorkLifeBalance]]&lt;=2,2,0)
+IF(HR_Data[[#This Row],[MonthlyIncome]]&lt;5000,2,0)
+IF(HR_Data[[#This Row],[JobSatisfaction]]&lt;=2,1,0)
+IF(HR_Data[[#This Row],[EnvironmentSatisfaction]]&lt;=2,1,0)
+IF(HR_Data[[#This Row],[YearsAtCompany]]&lt;2,2,0)</f>
        <v>3</v>
      </c>
      <c r="AM470" t="str">
        <f>IF(HR_Data[[#This Row],[RiskScore2]]&gt;=6,"High",
IF(HR_Data[[#This Row],[RiskScore2]]&gt;=3,"Medium","Low"))</f>
        <v>Medium</v>
      </c>
      <c r="AN470">
        <v>80</v>
      </c>
      <c r="AO470">
        <v>2</v>
      </c>
      <c r="AP470">
        <v>18</v>
      </c>
      <c r="AQ470">
        <v>3</v>
      </c>
      <c r="AR470">
        <v>3</v>
      </c>
      <c r="AS470">
        <v>10</v>
      </c>
      <c r="AT470">
        <v>9</v>
      </c>
      <c r="AU470">
        <v>6</v>
      </c>
      <c r="AV470">
        <v>9</v>
      </c>
    </row>
    <row r="471" spans="1:48">
      <c r="A471">
        <v>32</v>
      </c>
      <c r="B471" t="str">
        <f>IF(HR_Data[[#This Row],[Age]]&lt;25,"&lt;25",
IF(HR_Data[[#This Row],[Age]]&lt;35,"25–34",
IF(HR_Data[[#This Row],[Age]]&lt;45,"35–44",
IF(HR_Data[[#This Row],[Age]]&lt;55,"45–54","55+"))))</f>
        <v>25–34</v>
      </c>
      <c r="C471" t="s">
        <v>35</v>
      </c>
      <c r="D471">
        <f>(HR[[#This Row],[OverTimeFlag]]*3+HR[[#This Row],[LowJobSatisFlag]]*5+HR[[#This Row],[LowWLBFlag]]*4+HR[[#This Row],[LowSalaryFlag]]*3+HR[[#This Row],[LowEnviFlag]]*4+HR[[#This Row],[LowProFlag]]*1)</f>
        <v>3</v>
      </c>
      <c r="E471">
        <f>HR_Data[[#This Row],[OvertimeFlag]] + HR_Data[[#This Row],[LowSatisfactionFlag]] + HR_Data[[#This Row],[LowWorkLifeBalanceFlag]]</f>
        <v>0</v>
      </c>
      <c r="F471" t="s">
        <v>55</v>
      </c>
      <c r="G471">
        <v>1474</v>
      </c>
      <c r="H471" t="s">
        <v>37</v>
      </c>
      <c r="I471">
        <v>11</v>
      </c>
      <c r="J471" t="str">
        <f>IF(AND(HR_Data[[#This Row],[Attrition]]="Yes",HR_Data[[#This Row],[YearsAtCompany]]&lt;2),"Yes","No")</f>
        <v>No</v>
      </c>
      <c r="K471">
        <v>4</v>
      </c>
      <c r="L471" t="s">
        <v>49</v>
      </c>
      <c r="M471">
        <v>1</v>
      </c>
      <c r="N471">
        <v>631</v>
      </c>
      <c r="P471">
        <v>4</v>
      </c>
      <c r="Q471" t="s">
        <v>46</v>
      </c>
      <c r="R471">
        <v>60</v>
      </c>
      <c r="S471">
        <v>4</v>
      </c>
      <c r="T471">
        <v>2</v>
      </c>
      <c r="U471" t="s">
        <v>40</v>
      </c>
      <c r="V471">
        <v>3</v>
      </c>
      <c r="W471" t="s">
        <v>48</v>
      </c>
      <c r="X471">
        <v>4707</v>
      </c>
      <c r="Y471" t="str">
        <f>IF(AND(HR_Data[[#This Row],[OverTime]]="Yes",HR_Data[[#This Row],[JobSatisfaction]]&lt;=2,HR_Data[[#This Row],[MonthlyIncome]]&lt;AVERAGE(HR_Data[MonthlyIncome])),
"High Risk",
IF(OR(HR_Data[[#This Row],[OverTime]]="Yes",HR_Data[[#This Row],[JobSatisfaction]]&lt;=2),
"Medium Risk",
"Low Risk"))</f>
        <v>Low Risk</v>
      </c>
      <c r="Z471" t="str">
        <f>IF(HR_Data[[#This Row],[MonthlyIncome]]&lt;3000,"Low",IF(HR_Data[[#This Row],[MonthlyIncome]]&lt;7000,"Medium","High"))</f>
        <v>Medium</v>
      </c>
      <c r="AA471" s="5">
        <f>IF(HR_Data[[#This Row],[OverTime]]="Yes",1,0)</f>
        <v>0</v>
      </c>
      <c r="AB471" s="5">
        <f>IF(HR_Data[[#This Row],[JobSatisfaction]]&lt;=2,1,0)</f>
        <v>0</v>
      </c>
      <c r="AC471" s="5">
        <f>IF(HR_Data[[#This Row],[WorkLifeBalance]]&lt;=2,1,0)</f>
        <v>0</v>
      </c>
      <c r="AD471" s="5">
        <f>IF(HR_Data[[#This Row],[MonthlyIncome]]&lt;AVERAGE(HR_Data[MonthlyIncome]),1,0)</f>
        <v>1</v>
      </c>
      <c r="AE471">
        <v>23914</v>
      </c>
      <c r="AF471">
        <v>8</v>
      </c>
      <c r="AG471" t="s">
        <v>42</v>
      </c>
      <c r="AH471" t="s">
        <v>43</v>
      </c>
      <c r="AI471">
        <v>12</v>
      </c>
      <c r="AJ471">
        <v>3</v>
      </c>
      <c r="AK471">
        <v>4</v>
      </c>
      <c r="AL471">
        <f>IF(HR_Data[[#This Row],[OverTime]]="Yes",2,0)
+IF(HR_Data[[#This Row],[WorkLifeBalance]]&lt;=2,2,0)
+IF(HR_Data[[#This Row],[MonthlyIncome]]&lt;5000,2,0)
+IF(HR_Data[[#This Row],[JobSatisfaction]]&lt;=2,1,0)
+IF(HR_Data[[#This Row],[EnvironmentSatisfaction]]&lt;=2,1,0)
+IF(HR_Data[[#This Row],[YearsAtCompany]]&lt;2,2,0)</f>
        <v>2</v>
      </c>
      <c r="AM471" t="str">
        <f>IF(HR_Data[[#This Row],[RiskScore2]]&gt;=6,"High",
IF(HR_Data[[#This Row],[RiskScore2]]&gt;=3,"Medium","Low"))</f>
        <v>Low</v>
      </c>
      <c r="AN471">
        <v>80</v>
      </c>
      <c r="AO471">
        <v>0</v>
      </c>
      <c r="AP471">
        <v>6</v>
      </c>
      <c r="AQ471">
        <v>2</v>
      </c>
      <c r="AR471">
        <v>3</v>
      </c>
      <c r="AS471">
        <v>4</v>
      </c>
      <c r="AT471">
        <v>2</v>
      </c>
      <c r="AU471">
        <v>1</v>
      </c>
      <c r="AV471">
        <v>2</v>
      </c>
    </row>
    <row r="472" spans="1:48">
      <c r="A472">
        <v>24</v>
      </c>
      <c r="B472" t="str">
        <f>IF(HR_Data[[#This Row],[Age]]&lt;25,"&lt;25",
IF(HR_Data[[#This Row],[Age]]&lt;35,"25–34",
IF(HR_Data[[#This Row],[Age]]&lt;45,"35–44",
IF(HR_Data[[#This Row],[Age]]&lt;55,"45–54","55+"))))</f>
        <v>&lt;25</v>
      </c>
      <c r="C472" t="s">
        <v>43</v>
      </c>
      <c r="D472">
        <f>(HR[[#This Row],[OverTimeFlag]]*3+HR[[#This Row],[LowJobSatisFlag]]*5+HR[[#This Row],[LowWLBFlag]]*4+HR[[#This Row],[LowSalaryFlag]]*3+HR[[#This Row],[LowEnviFlag]]*4+HR[[#This Row],[LowProFlag]]*1)</f>
        <v>3</v>
      </c>
      <c r="E472">
        <f>HR_Data[[#This Row],[OvertimeFlag]] + HR_Data[[#This Row],[LowSatisfactionFlag]] + HR_Data[[#This Row],[LowWorkLifeBalanceFlag]]</f>
        <v>0</v>
      </c>
      <c r="F472" t="s">
        <v>44</v>
      </c>
      <c r="G472">
        <v>535</v>
      </c>
      <c r="H472" t="s">
        <v>37</v>
      </c>
      <c r="I472">
        <v>24</v>
      </c>
      <c r="J472" t="str">
        <f>IF(AND(HR_Data[[#This Row],[Attrition]]="Yes",HR_Data[[#This Row],[YearsAtCompany]]&lt;2),"Yes","No")</f>
        <v>No</v>
      </c>
      <c r="K472">
        <v>3</v>
      </c>
      <c r="L472" t="s">
        <v>51</v>
      </c>
      <c r="M472">
        <v>1</v>
      </c>
      <c r="N472">
        <v>632</v>
      </c>
      <c r="P472">
        <v>4</v>
      </c>
      <c r="Q472" t="s">
        <v>46</v>
      </c>
      <c r="R472">
        <v>38</v>
      </c>
      <c r="S472">
        <v>3</v>
      </c>
      <c r="T472">
        <v>1</v>
      </c>
      <c r="U472" t="s">
        <v>57</v>
      </c>
      <c r="V472">
        <v>4</v>
      </c>
      <c r="W472" t="s">
        <v>48</v>
      </c>
      <c r="X472">
        <v>2400</v>
      </c>
      <c r="Y472" t="str">
        <f>IF(AND(HR_Data[[#This Row],[OverTime]]="Yes",HR_Data[[#This Row],[JobSatisfaction]]&lt;=2,HR_Data[[#This Row],[MonthlyIncome]]&lt;AVERAGE(HR_Data[MonthlyIncome])),
"High Risk",
IF(OR(HR_Data[[#This Row],[OverTime]]="Yes",HR_Data[[#This Row],[JobSatisfaction]]&lt;=2),
"Medium Risk",
"Low Risk"))</f>
        <v>Low Risk</v>
      </c>
      <c r="Z472" t="str">
        <f>IF(HR_Data[[#This Row],[MonthlyIncome]]&lt;3000,"Low",IF(HR_Data[[#This Row],[MonthlyIncome]]&lt;7000,"Medium","High"))</f>
        <v>Low</v>
      </c>
      <c r="AA472" s="5">
        <f>IF(HR_Data[[#This Row],[OverTime]]="Yes",1,0)</f>
        <v>0</v>
      </c>
      <c r="AB472" s="5">
        <f>IF(HR_Data[[#This Row],[JobSatisfaction]]&lt;=2,1,0)</f>
        <v>0</v>
      </c>
      <c r="AC472" s="5">
        <f>IF(HR_Data[[#This Row],[WorkLifeBalance]]&lt;=2,1,0)</f>
        <v>0</v>
      </c>
      <c r="AD472" s="5">
        <f>IF(HR_Data[[#This Row],[MonthlyIncome]]&lt;AVERAGE(HR_Data[MonthlyIncome]),1,0)</f>
        <v>1</v>
      </c>
      <c r="AE472">
        <v>5530</v>
      </c>
      <c r="AF472">
        <v>0</v>
      </c>
      <c r="AG472" t="s">
        <v>42</v>
      </c>
      <c r="AH472" t="s">
        <v>43</v>
      </c>
      <c r="AI472">
        <v>13</v>
      </c>
      <c r="AJ472">
        <v>3</v>
      </c>
      <c r="AK472">
        <v>3</v>
      </c>
      <c r="AL472">
        <f>IF(HR_Data[[#This Row],[OverTime]]="Yes",2,0)
+IF(HR_Data[[#This Row],[WorkLifeBalance]]&lt;=2,2,0)
+IF(HR_Data[[#This Row],[MonthlyIncome]]&lt;5000,2,0)
+IF(HR_Data[[#This Row],[JobSatisfaction]]&lt;=2,1,0)
+IF(HR_Data[[#This Row],[EnvironmentSatisfaction]]&lt;=2,1,0)
+IF(HR_Data[[#This Row],[YearsAtCompany]]&lt;2,2,0)</f>
        <v>2</v>
      </c>
      <c r="AM472" t="str">
        <f>IF(HR_Data[[#This Row],[RiskScore2]]&gt;=6,"High",
IF(HR_Data[[#This Row],[RiskScore2]]&gt;=3,"Medium","Low"))</f>
        <v>Low</v>
      </c>
      <c r="AN472">
        <v>80</v>
      </c>
      <c r="AO472">
        <v>2</v>
      </c>
      <c r="AP472">
        <v>3</v>
      </c>
      <c r="AQ472">
        <v>3</v>
      </c>
      <c r="AR472">
        <v>3</v>
      </c>
      <c r="AS472">
        <v>2</v>
      </c>
      <c r="AT472">
        <v>2</v>
      </c>
      <c r="AU472">
        <v>2</v>
      </c>
      <c r="AV472">
        <v>1</v>
      </c>
    </row>
    <row r="473" spans="1:48">
      <c r="A473">
        <v>38</v>
      </c>
      <c r="B473" t="str">
        <f>IF(HR_Data[[#This Row],[Age]]&lt;25,"&lt;25",
IF(HR_Data[[#This Row],[Age]]&lt;35,"25–34",
IF(HR_Data[[#This Row],[Age]]&lt;45,"35–44",
IF(HR_Data[[#This Row],[Age]]&lt;55,"45–54","55+"))))</f>
        <v>35–44</v>
      </c>
      <c r="C473" t="s">
        <v>43</v>
      </c>
      <c r="D473">
        <f>(HR[[#This Row],[OverTimeFlag]]*3+HR[[#This Row],[LowJobSatisFlag]]*5+HR[[#This Row],[LowWLBFlag]]*4+HR[[#This Row],[LowSalaryFlag]]*3+HR[[#This Row],[LowEnviFlag]]*4+HR[[#This Row],[LowProFlag]]*1)</f>
        <v>0</v>
      </c>
      <c r="E473">
        <f>HR_Data[[#This Row],[OvertimeFlag]] + HR_Data[[#This Row],[LowSatisfactionFlag]] + HR_Data[[#This Row],[LowWorkLifeBalanceFlag]]</f>
        <v>0</v>
      </c>
      <c r="F473" t="s">
        <v>36</v>
      </c>
      <c r="G473">
        <v>1495</v>
      </c>
      <c r="H473" t="s">
        <v>45</v>
      </c>
      <c r="I473">
        <v>10</v>
      </c>
      <c r="J473" t="str">
        <f>IF(AND(HR_Data[[#This Row],[Attrition]]="Yes",HR_Data[[#This Row],[YearsAtCompany]]&lt;2),"Yes","No")</f>
        <v>No</v>
      </c>
      <c r="K473">
        <v>3</v>
      </c>
      <c r="L473" t="s">
        <v>51</v>
      </c>
      <c r="M473">
        <v>1</v>
      </c>
      <c r="N473">
        <v>634</v>
      </c>
      <c r="P473">
        <v>3</v>
      </c>
      <c r="Q473" t="s">
        <v>39</v>
      </c>
      <c r="R473">
        <v>76</v>
      </c>
      <c r="S473">
        <v>3</v>
      </c>
      <c r="T473">
        <v>2</v>
      </c>
      <c r="U473" t="s">
        <v>54</v>
      </c>
      <c r="V473">
        <v>3</v>
      </c>
      <c r="W473" t="s">
        <v>48</v>
      </c>
      <c r="X473">
        <v>9824</v>
      </c>
      <c r="Y473" t="str">
        <f>IF(AND(HR_Data[[#This Row],[OverTime]]="Yes",HR_Data[[#This Row],[JobSatisfaction]]&lt;=2,HR_Data[[#This Row],[MonthlyIncome]]&lt;AVERAGE(HR_Data[MonthlyIncome])),
"High Risk",
IF(OR(HR_Data[[#This Row],[OverTime]]="Yes",HR_Data[[#This Row],[JobSatisfaction]]&lt;=2),
"Medium Risk",
"Low Risk"))</f>
        <v>Low Risk</v>
      </c>
      <c r="Z473" t="str">
        <f>IF(HR_Data[[#This Row],[MonthlyIncome]]&lt;3000,"Low",IF(HR_Data[[#This Row],[MonthlyIncome]]&lt;7000,"Medium","High"))</f>
        <v>High</v>
      </c>
      <c r="AA473" s="5">
        <f>IF(HR_Data[[#This Row],[OverTime]]="Yes",1,0)</f>
        <v>0</v>
      </c>
      <c r="AB473" s="5">
        <f>IF(HR_Data[[#This Row],[JobSatisfaction]]&lt;=2,1,0)</f>
        <v>0</v>
      </c>
      <c r="AC473" s="5">
        <f>IF(HR_Data[[#This Row],[WorkLifeBalance]]&lt;=2,1,0)</f>
        <v>0</v>
      </c>
      <c r="AD473" s="5">
        <f>IF(HR_Data[[#This Row],[MonthlyIncome]]&lt;AVERAGE(HR_Data[MonthlyIncome]),1,0)</f>
        <v>0</v>
      </c>
      <c r="AE473">
        <v>22174</v>
      </c>
      <c r="AF473">
        <v>3</v>
      </c>
      <c r="AG473" t="s">
        <v>42</v>
      </c>
      <c r="AH473" t="s">
        <v>43</v>
      </c>
      <c r="AI473">
        <v>19</v>
      </c>
      <c r="AJ473">
        <v>3</v>
      </c>
      <c r="AK473">
        <v>3</v>
      </c>
      <c r="AL473">
        <f>IF(HR_Data[[#This Row],[OverTime]]="Yes",2,0)
+IF(HR_Data[[#This Row],[WorkLifeBalance]]&lt;=2,2,0)
+IF(HR_Data[[#This Row],[MonthlyIncome]]&lt;5000,2,0)
+IF(HR_Data[[#This Row],[JobSatisfaction]]&lt;=2,1,0)
+IF(HR_Data[[#This Row],[EnvironmentSatisfaction]]&lt;=2,1,0)
+IF(HR_Data[[#This Row],[YearsAtCompany]]&lt;2,2,0)</f>
        <v>2</v>
      </c>
      <c r="AM473" t="str">
        <f>IF(HR_Data[[#This Row],[RiskScore2]]&gt;=6,"High",
IF(HR_Data[[#This Row],[RiskScore2]]&gt;=3,"Medium","Low"))</f>
        <v>Low</v>
      </c>
      <c r="AN473">
        <v>80</v>
      </c>
      <c r="AO473">
        <v>1</v>
      </c>
      <c r="AP473">
        <v>18</v>
      </c>
      <c r="AQ473">
        <v>4</v>
      </c>
      <c r="AR473">
        <v>3</v>
      </c>
      <c r="AS473">
        <v>1</v>
      </c>
      <c r="AT473">
        <v>0</v>
      </c>
      <c r="AU473">
        <v>0</v>
      </c>
      <c r="AV473">
        <v>0</v>
      </c>
    </row>
    <row r="474" spans="1:48">
      <c r="A474">
        <v>37</v>
      </c>
      <c r="B474" t="str">
        <f>IF(HR_Data[[#This Row],[Age]]&lt;25,"&lt;25",
IF(HR_Data[[#This Row],[Age]]&lt;35,"25–34",
IF(HR_Data[[#This Row],[Age]]&lt;45,"35–44",
IF(HR_Data[[#This Row],[Age]]&lt;55,"45–54","55+"))))</f>
        <v>35–44</v>
      </c>
      <c r="C474" t="s">
        <v>43</v>
      </c>
      <c r="D474">
        <f>(HR[[#This Row],[OverTimeFlag]]*3+HR[[#This Row],[LowJobSatisFlag]]*5+HR[[#This Row],[LowWLBFlag]]*4+HR[[#This Row],[LowSalaryFlag]]*3+HR[[#This Row],[LowEnviFlag]]*4+HR[[#This Row],[LowProFlag]]*1)</f>
        <v>16</v>
      </c>
      <c r="E474">
        <f>HR_Data[[#This Row],[OvertimeFlag]] + HR_Data[[#This Row],[LowSatisfactionFlag]] + HR_Data[[#This Row],[LowWorkLifeBalanceFlag]]</f>
        <v>2</v>
      </c>
      <c r="F474" t="s">
        <v>36</v>
      </c>
      <c r="G474">
        <v>446</v>
      </c>
      <c r="H474" t="s">
        <v>45</v>
      </c>
      <c r="I474">
        <v>1</v>
      </c>
      <c r="J474" t="str">
        <f>IF(AND(HR_Data[[#This Row],[Attrition]]="Yes",HR_Data[[#This Row],[YearsAtCompany]]&lt;2),"Yes","No")</f>
        <v>No</v>
      </c>
      <c r="K474">
        <v>4</v>
      </c>
      <c r="L474" t="s">
        <v>38</v>
      </c>
      <c r="M474">
        <v>1</v>
      </c>
      <c r="N474">
        <v>635</v>
      </c>
      <c r="P474">
        <v>2</v>
      </c>
      <c r="Q474" t="s">
        <v>39</v>
      </c>
      <c r="R474">
        <v>65</v>
      </c>
      <c r="S474">
        <v>3</v>
      </c>
      <c r="T474">
        <v>2</v>
      </c>
      <c r="U474" t="s">
        <v>53</v>
      </c>
      <c r="V474">
        <v>2</v>
      </c>
      <c r="W474" t="s">
        <v>48</v>
      </c>
      <c r="X474">
        <v>6447</v>
      </c>
      <c r="Y474" t="str">
        <f>IF(AND(HR_Data[[#This Row],[OverTime]]="Yes",HR_Data[[#This Row],[JobSatisfaction]]&lt;=2,HR_Data[[#This Row],[MonthlyIncome]]&lt;AVERAGE(HR_Data[MonthlyIncome])),
"High Risk",
IF(OR(HR_Data[[#This Row],[OverTime]]="Yes",HR_Data[[#This Row],[JobSatisfaction]]&lt;=2),
"Medium Risk",
"Low Risk"))</f>
        <v>Medium Risk</v>
      </c>
      <c r="Z474" t="str">
        <f>IF(HR_Data[[#This Row],[MonthlyIncome]]&lt;3000,"Low",IF(HR_Data[[#This Row],[MonthlyIncome]]&lt;7000,"Medium","High"))</f>
        <v>Medium</v>
      </c>
      <c r="AA474" s="5">
        <f>IF(HR_Data[[#This Row],[OverTime]]="Yes",1,0)</f>
        <v>0</v>
      </c>
      <c r="AB474" s="5">
        <f>IF(HR_Data[[#This Row],[JobSatisfaction]]&lt;=2,1,0)</f>
        <v>1</v>
      </c>
      <c r="AC474" s="5">
        <f>IF(HR_Data[[#This Row],[WorkLifeBalance]]&lt;=2,1,0)</f>
        <v>1</v>
      </c>
      <c r="AD474" s="5">
        <f>IF(HR_Data[[#This Row],[MonthlyIncome]]&lt;AVERAGE(HR_Data[MonthlyIncome]),1,0)</f>
        <v>1</v>
      </c>
      <c r="AE474">
        <v>15701</v>
      </c>
      <c r="AF474">
        <v>6</v>
      </c>
      <c r="AG474" t="s">
        <v>42</v>
      </c>
      <c r="AH474" t="s">
        <v>43</v>
      </c>
      <c r="AI474">
        <v>12</v>
      </c>
      <c r="AJ474">
        <v>3</v>
      </c>
      <c r="AK474">
        <v>2</v>
      </c>
      <c r="AL474">
        <f>IF(HR_Data[[#This Row],[OverTime]]="Yes",2,0)
+IF(HR_Data[[#This Row],[WorkLifeBalance]]&lt;=2,2,0)
+IF(HR_Data[[#This Row],[MonthlyIncome]]&lt;5000,2,0)
+IF(HR_Data[[#This Row],[JobSatisfaction]]&lt;=2,1,0)
+IF(HR_Data[[#This Row],[EnvironmentSatisfaction]]&lt;=2,1,0)
+IF(HR_Data[[#This Row],[YearsAtCompany]]&lt;2,2,0)</f>
        <v>4</v>
      </c>
      <c r="AM474" t="str">
        <f>IF(HR_Data[[#This Row],[RiskScore2]]&gt;=6,"High",
IF(HR_Data[[#This Row],[RiskScore2]]&gt;=3,"Medium","Low"))</f>
        <v>Medium</v>
      </c>
      <c r="AN474">
        <v>80</v>
      </c>
      <c r="AO474">
        <v>1</v>
      </c>
      <c r="AP474">
        <v>8</v>
      </c>
      <c r="AQ474">
        <v>2</v>
      </c>
      <c r="AR474">
        <v>2</v>
      </c>
      <c r="AS474">
        <v>6</v>
      </c>
      <c r="AT474">
        <v>5</v>
      </c>
      <c r="AU474">
        <v>4</v>
      </c>
      <c r="AV474">
        <v>3</v>
      </c>
    </row>
    <row r="475" spans="1:48">
      <c r="A475">
        <v>49</v>
      </c>
      <c r="B475" t="str">
        <f>IF(HR_Data[[#This Row],[Age]]&lt;25,"&lt;25",
IF(HR_Data[[#This Row],[Age]]&lt;35,"25–34",
IF(HR_Data[[#This Row],[Age]]&lt;45,"35–44",
IF(HR_Data[[#This Row],[Age]]&lt;55,"45–54","55+"))))</f>
        <v>45–54</v>
      </c>
      <c r="C475" t="s">
        <v>43</v>
      </c>
      <c r="D475">
        <f>(HR[[#This Row],[OverTimeFlag]]*3+HR[[#This Row],[LowJobSatisFlag]]*5+HR[[#This Row],[LowWLBFlag]]*4+HR[[#This Row],[LowSalaryFlag]]*3+HR[[#This Row],[LowEnviFlag]]*4+HR[[#This Row],[LowProFlag]]*1)</f>
        <v>3</v>
      </c>
      <c r="E475">
        <f>HR_Data[[#This Row],[OvertimeFlag]] + HR_Data[[#This Row],[LowSatisfactionFlag]] + HR_Data[[#This Row],[LowWorkLifeBalanceFlag]]</f>
        <v>1</v>
      </c>
      <c r="F475" t="s">
        <v>36</v>
      </c>
      <c r="G475">
        <v>1245</v>
      </c>
      <c r="H475" t="s">
        <v>45</v>
      </c>
      <c r="I475">
        <v>18</v>
      </c>
      <c r="J475" t="str">
        <f>IF(AND(HR_Data[[#This Row],[Attrition]]="Yes",HR_Data[[#This Row],[YearsAtCompany]]&lt;2),"Yes","No")</f>
        <v>No</v>
      </c>
      <c r="K475">
        <v>4</v>
      </c>
      <c r="L475" t="s">
        <v>38</v>
      </c>
      <c r="M475">
        <v>1</v>
      </c>
      <c r="N475">
        <v>638</v>
      </c>
      <c r="P475">
        <v>4</v>
      </c>
      <c r="Q475" t="s">
        <v>46</v>
      </c>
      <c r="R475">
        <v>58</v>
      </c>
      <c r="S475">
        <v>2</v>
      </c>
      <c r="T475">
        <v>5</v>
      </c>
      <c r="U475" t="s">
        <v>58</v>
      </c>
      <c r="V475">
        <v>3</v>
      </c>
      <c r="W475" t="s">
        <v>52</v>
      </c>
      <c r="X475">
        <v>19502</v>
      </c>
      <c r="Y475" t="str">
        <f>IF(AND(HR_Data[[#This Row],[OverTime]]="Yes",HR_Data[[#This Row],[JobSatisfaction]]&lt;=2,HR_Data[[#This Row],[MonthlyIncome]]&lt;AVERAGE(HR_Data[MonthlyIncome])),
"High Risk",
IF(OR(HR_Data[[#This Row],[OverTime]]="Yes",HR_Data[[#This Row],[JobSatisfaction]]&lt;=2),
"Medium Risk",
"Low Risk"))</f>
        <v>Medium Risk</v>
      </c>
      <c r="Z475" t="str">
        <f>IF(HR_Data[[#This Row],[MonthlyIncome]]&lt;3000,"Low",IF(HR_Data[[#This Row],[MonthlyIncome]]&lt;7000,"Medium","High"))</f>
        <v>High</v>
      </c>
      <c r="AA475" s="5">
        <f>IF(HR_Data[[#This Row],[OverTime]]="Yes",1,0)</f>
        <v>1</v>
      </c>
      <c r="AB475" s="5">
        <f>IF(HR_Data[[#This Row],[JobSatisfaction]]&lt;=2,1,0)</f>
        <v>0</v>
      </c>
      <c r="AC475" s="5">
        <f>IF(HR_Data[[#This Row],[WorkLifeBalance]]&lt;=2,1,0)</f>
        <v>0</v>
      </c>
      <c r="AD475" s="5">
        <f>IF(HR_Data[[#This Row],[MonthlyIncome]]&lt;AVERAGE(HR_Data[MonthlyIncome]),1,0)</f>
        <v>0</v>
      </c>
      <c r="AE475">
        <v>2125</v>
      </c>
      <c r="AF475">
        <v>1</v>
      </c>
      <c r="AG475" t="s">
        <v>42</v>
      </c>
      <c r="AH475" t="s">
        <v>35</v>
      </c>
      <c r="AI475">
        <v>17</v>
      </c>
      <c r="AJ475">
        <v>3</v>
      </c>
      <c r="AK475">
        <v>3</v>
      </c>
      <c r="AL475">
        <f>IF(HR_Data[[#This Row],[OverTime]]="Yes",2,0)
+IF(HR_Data[[#This Row],[WorkLifeBalance]]&lt;=2,2,0)
+IF(HR_Data[[#This Row],[MonthlyIncome]]&lt;5000,2,0)
+IF(HR_Data[[#This Row],[JobSatisfaction]]&lt;=2,1,0)
+IF(HR_Data[[#This Row],[EnvironmentSatisfaction]]&lt;=2,1,0)
+IF(HR_Data[[#This Row],[YearsAtCompany]]&lt;2,2,0)</f>
        <v>2</v>
      </c>
      <c r="AM475" t="str">
        <f>IF(HR_Data[[#This Row],[RiskScore2]]&gt;=6,"High",
IF(HR_Data[[#This Row],[RiskScore2]]&gt;=3,"Medium","Low"))</f>
        <v>Low</v>
      </c>
      <c r="AN475">
        <v>80</v>
      </c>
      <c r="AO475">
        <v>1</v>
      </c>
      <c r="AP475">
        <v>31</v>
      </c>
      <c r="AQ475">
        <v>5</v>
      </c>
      <c r="AR475">
        <v>3</v>
      </c>
      <c r="AS475">
        <v>31</v>
      </c>
      <c r="AT475">
        <v>9</v>
      </c>
      <c r="AU475">
        <v>0</v>
      </c>
      <c r="AV475">
        <v>9</v>
      </c>
    </row>
    <row r="476" spans="1:48">
      <c r="A476">
        <v>24</v>
      </c>
      <c r="B476" t="str">
        <f>IF(HR_Data[[#This Row],[Age]]&lt;25,"&lt;25",
IF(HR_Data[[#This Row],[Age]]&lt;35,"25–34",
IF(HR_Data[[#This Row],[Age]]&lt;45,"35–44",
IF(HR_Data[[#This Row],[Age]]&lt;55,"45–54","55+"))))</f>
        <v>&lt;25</v>
      </c>
      <c r="C476" t="s">
        <v>43</v>
      </c>
      <c r="D476">
        <f>(HR[[#This Row],[OverTimeFlag]]*3+HR[[#This Row],[LowJobSatisFlag]]*5+HR[[#This Row],[LowWLBFlag]]*4+HR[[#This Row],[LowSalaryFlag]]*3+HR[[#This Row],[LowEnviFlag]]*4+HR[[#This Row],[LowProFlag]]*1)</f>
        <v>10</v>
      </c>
      <c r="E476">
        <f>HR_Data[[#This Row],[OvertimeFlag]] + HR_Data[[#This Row],[LowSatisfactionFlag]] + HR_Data[[#This Row],[LowWorkLifeBalanceFlag]]</f>
        <v>1</v>
      </c>
      <c r="F476" t="s">
        <v>36</v>
      </c>
      <c r="G476">
        <v>691</v>
      </c>
      <c r="H476" t="s">
        <v>45</v>
      </c>
      <c r="I476">
        <v>23</v>
      </c>
      <c r="J476" t="str">
        <f>IF(AND(HR_Data[[#This Row],[Attrition]]="Yes",HR_Data[[#This Row],[YearsAtCompany]]&lt;2),"Yes","No")</f>
        <v>No</v>
      </c>
      <c r="K476">
        <v>3</v>
      </c>
      <c r="L476" t="s">
        <v>51</v>
      </c>
      <c r="M476">
        <v>1</v>
      </c>
      <c r="N476">
        <v>639</v>
      </c>
      <c r="P476">
        <v>2</v>
      </c>
      <c r="Q476" t="s">
        <v>46</v>
      </c>
      <c r="R476">
        <v>89</v>
      </c>
      <c r="S476">
        <v>4</v>
      </c>
      <c r="T476">
        <v>1</v>
      </c>
      <c r="U476" t="s">
        <v>47</v>
      </c>
      <c r="V476">
        <v>4</v>
      </c>
      <c r="W476" t="s">
        <v>48</v>
      </c>
      <c r="X476">
        <v>2725</v>
      </c>
      <c r="Y476" t="str">
        <f>IF(AND(HR_Data[[#This Row],[OverTime]]="Yes",HR_Data[[#This Row],[JobSatisfaction]]&lt;=2,HR_Data[[#This Row],[MonthlyIncome]]&lt;AVERAGE(HR_Data[MonthlyIncome])),
"High Risk",
IF(OR(HR_Data[[#This Row],[OverTime]]="Yes",HR_Data[[#This Row],[JobSatisfaction]]&lt;=2),
"Medium Risk",
"Low Risk"))</f>
        <v>Medium Risk</v>
      </c>
      <c r="Z476" t="str">
        <f>IF(HR_Data[[#This Row],[MonthlyIncome]]&lt;3000,"Low",IF(HR_Data[[#This Row],[MonthlyIncome]]&lt;7000,"Medium","High"))</f>
        <v>Low</v>
      </c>
      <c r="AA476" s="5">
        <f>IF(HR_Data[[#This Row],[OverTime]]="Yes",1,0)</f>
        <v>1</v>
      </c>
      <c r="AB476" s="5">
        <f>IF(HR_Data[[#This Row],[JobSatisfaction]]&lt;=2,1,0)</f>
        <v>0</v>
      </c>
      <c r="AC476" s="5">
        <f>IF(HR_Data[[#This Row],[WorkLifeBalance]]&lt;=2,1,0)</f>
        <v>0</v>
      </c>
      <c r="AD476" s="5">
        <f>IF(HR_Data[[#This Row],[MonthlyIncome]]&lt;AVERAGE(HR_Data[MonthlyIncome]),1,0)</f>
        <v>1</v>
      </c>
      <c r="AE476">
        <v>21630</v>
      </c>
      <c r="AF476">
        <v>1</v>
      </c>
      <c r="AG476" t="s">
        <v>42</v>
      </c>
      <c r="AH476" t="s">
        <v>35</v>
      </c>
      <c r="AI476">
        <v>11</v>
      </c>
      <c r="AJ476">
        <v>3</v>
      </c>
      <c r="AK476">
        <v>2</v>
      </c>
      <c r="AL476">
        <f>IF(HR_Data[[#This Row],[OverTime]]="Yes",2,0)
+IF(HR_Data[[#This Row],[WorkLifeBalance]]&lt;=2,2,0)
+IF(HR_Data[[#This Row],[MonthlyIncome]]&lt;5000,2,0)
+IF(HR_Data[[#This Row],[JobSatisfaction]]&lt;=2,1,0)
+IF(HR_Data[[#This Row],[EnvironmentSatisfaction]]&lt;=2,1,0)
+IF(HR_Data[[#This Row],[YearsAtCompany]]&lt;2,2,0)</f>
        <v>5</v>
      </c>
      <c r="AM476" t="str">
        <f>IF(HR_Data[[#This Row],[RiskScore2]]&gt;=6,"High",
IF(HR_Data[[#This Row],[RiskScore2]]&gt;=3,"Medium","Low"))</f>
        <v>Medium</v>
      </c>
      <c r="AN476">
        <v>80</v>
      </c>
      <c r="AO476">
        <v>2</v>
      </c>
      <c r="AP476">
        <v>6</v>
      </c>
      <c r="AQ476">
        <v>3</v>
      </c>
      <c r="AR476">
        <v>3</v>
      </c>
      <c r="AS476">
        <v>6</v>
      </c>
      <c r="AT476">
        <v>5</v>
      </c>
      <c r="AU476">
        <v>1</v>
      </c>
      <c r="AV476">
        <v>4</v>
      </c>
    </row>
    <row r="477" spans="1:48">
      <c r="A477">
        <v>26</v>
      </c>
      <c r="B477" t="str">
        <f>IF(HR_Data[[#This Row],[Age]]&lt;25,"&lt;25",
IF(HR_Data[[#This Row],[Age]]&lt;35,"25–34",
IF(HR_Data[[#This Row],[Age]]&lt;45,"35–44",
IF(HR_Data[[#This Row],[Age]]&lt;55,"45–54","55+"))))</f>
        <v>25–34</v>
      </c>
      <c r="C477" t="s">
        <v>43</v>
      </c>
      <c r="D477">
        <f>(HR[[#This Row],[OverTimeFlag]]*3+HR[[#This Row],[LowJobSatisFlag]]*5+HR[[#This Row],[LowWLBFlag]]*4+HR[[#This Row],[LowSalaryFlag]]*3+HR[[#This Row],[LowEnviFlag]]*4+HR[[#This Row],[LowProFlag]]*1)</f>
        <v>12</v>
      </c>
      <c r="E477">
        <f>HR_Data[[#This Row],[OvertimeFlag]] + HR_Data[[#This Row],[LowSatisfactionFlag]] + HR_Data[[#This Row],[LowWorkLifeBalanceFlag]]</f>
        <v>1</v>
      </c>
      <c r="F477" t="s">
        <v>36</v>
      </c>
      <c r="G477">
        <v>703</v>
      </c>
      <c r="H477" t="s">
        <v>37</v>
      </c>
      <c r="I477">
        <v>28</v>
      </c>
      <c r="J477" t="str">
        <f>IF(AND(HR_Data[[#This Row],[Attrition]]="Yes",HR_Data[[#This Row],[YearsAtCompany]]&lt;2),"Yes","No")</f>
        <v>No</v>
      </c>
      <c r="K477">
        <v>2</v>
      </c>
      <c r="L477" t="s">
        <v>59</v>
      </c>
      <c r="M477">
        <v>1</v>
      </c>
      <c r="N477">
        <v>641</v>
      </c>
      <c r="P477">
        <v>1</v>
      </c>
      <c r="Q477" t="s">
        <v>46</v>
      </c>
      <c r="R477">
        <v>66</v>
      </c>
      <c r="S477">
        <v>3</v>
      </c>
      <c r="T477">
        <v>2</v>
      </c>
      <c r="U477" t="s">
        <v>40</v>
      </c>
      <c r="V477">
        <v>2</v>
      </c>
      <c r="W477" t="s">
        <v>48</v>
      </c>
      <c r="X477">
        <v>6272</v>
      </c>
      <c r="Y477" t="str">
        <f>IF(AND(HR_Data[[#This Row],[OverTime]]="Yes",HR_Data[[#This Row],[JobSatisfaction]]&lt;=2,HR_Data[[#This Row],[MonthlyIncome]]&lt;AVERAGE(HR_Data[MonthlyIncome])),
"High Risk",
IF(OR(HR_Data[[#This Row],[OverTime]]="Yes",HR_Data[[#This Row],[JobSatisfaction]]&lt;=2),
"Medium Risk",
"Low Risk"))</f>
        <v>Medium Risk</v>
      </c>
      <c r="Z477" t="str">
        <f>IF(HR_Data[[#This Row],[MonthlyIncome]]&lt;3000,"Low",IF(HR_Data[[#This Row],[MonthlyIncome]]&lt;7000,"Medium","High"))</f>
        <v>Medium</v>
      </c>
      <c r="AA477" s="5">
        <f>IF(HR_Data[[#This Row],[OverTime]]="Yes",1,0)</f>
        <v>0</v>
      </c>
      <c r="AB477" s="5">
        <f>IF(HR_Data[[#This Row],[JobSatisfaction]]&lt;=2,1,0)</f>
        <v>1</v>
      </c>
      <c r="AC477" s="5">
        <f>IF(HR_Data[[#This Row],[WorkLifeBalance]]&lt;=2,1,0)</f>
        <v>0</v>
      </c>
      <c r="AD477" s="5">
        <f>IF(HR_Data[[#This Row],[MonthlyIncome]]&lt;AVERAGE(HR_Data[MonthlyIncome]),1,0)</f>
        <v>1</v>
      </c>
      <c r="AE477">
        <v>7428</v>
      </c>
      <c r="AF477">
        <v>1</v>
      </c>
      <c r="AG477" t="s">
        <v>42</v>
      </c>
      <c r="AH477" t="s">
        <v>43</v>
      </c>
      <c r="AI477">
        <v>20</v>
      </c>
      <c r="AJ477">
        <v>4</v>
      </c>
      <c r="AK477">
        <v>4</v>
      </c>
      <c r="AL477">
        <f>IF(HR_Data[[#This Row],[OverTime]]="Yes",2,0)
+IF(HR_Data[[#This Row],[WorkLifeBalance]]&lt;=2,2,0)
+IF(HR_Data[[#This Row],[MonthlyIncome]]&lt;5000,2,0)
+IF(HR_Data[[#This Row],[JobSatisfaction]]&lt;=2,1,0)
+IF(HR_Data[[#This Row],[EnvironmentSatisfaction]]&lt;=2,1,0)
+IF(HR_Data[[#This Row],[YearsAtCompany]]&lt;2,2,0)</f>
        <v>2</v>
      </c>
      <c r="AM477" t="str">
        <f>IF(HR_Data[[#This Row],[RiskScore2]]&gt;=6,"High",
IF(HR_Data[[#This Row],[RiskScore2]]&gt;=3,"Medium","Low"))</f>
        <v>Low</v>
      </c>
      <c r="AN477">
        <v>80</v>
      </c>
      <c r="AO477">
        <v>2</v>
      </c>
      <c r="AP477">
        <v>6</v>
      </c>
      <c r="AQ477">
        <v>5</v>
      </c>
      <c r="AR477">
        <v>4</v>
      </c>
      <c r="AS477">
        <v>5</v>
      </c>
      <c r="AT477">
        <v>3</v>
      </c>
      <c r="AU477">
        <v>1</v>
      </c>
      <c r="AV477">
        <v>4</v>
      </c>
    </row>
    <row r="478" spans="1:48">
      <c r="A478">
        <v>24</v>
      </c>
      <c r="B478" t="str">
        <f>IF(HR_Data[[#This Row],[Age]]&lt;25,"&lt;25",
IF(HR_Data[[#This Row],[Age]]&lt;35,"25–34",
IF(HR_Data[[#This Row],[Age]]&lt;45,"35–44",
IF(HR_Data[[#This Row],[Age]]&lt;55,"45–54","55+"))))</f>
        <v>&lt;25</v>
      </c>
      <c r="C478" t="s">
        <v>43</v>
      </c>
      <c r="D478">
        <f>(HR[[#This Row],[OverTimeFlag]]*3+HR[[#This Row],[LowJobSatisFlag]]*5+HR[[#This Row],[LowWLBFlag]]*4+HR[[#This Row],[LowSalaryFlag]]*3+HR[[#This Row],[LowEnviFlag]]*4+HR[[#This Row],[LowProFlag]]*1)</f>
        <v>8</v>
      </c>
      <c r="E478">
        <f>HR_Data[[#This Row],[OvertimeFlag]] + HR_Data[[#This Row],[LowSatisfactionFlag]] + HR_Data[[#This Row],[LowWorkLifeBalanceFlag]]</f>
        <v>1</v>
      </c>
      <c r="F478" t="s">
        <v>36</v>
      </c>
      <c r="G478">
        <v>823</v>
      </c>
      <c r="H478" t="s">
        <v>45</v>
      </c>
      <c r="I478">
        <v>17</v>
      </c>
      <c r="J478" t="str">
        <f>IF(AND(HR_Data[[#This Row],[Attrition]]="Yes",HR_Data[[#This Row],[YearsAtCompany]]&lt;2),"Yes","No")</f>
        <v>No</v>
      </c>
      <c r="K478">
        <v>2</v>
      </c>
      <c r="L478" t="s">
        <v>49</v>
      </c>
      <c r="M478">
        <v>1</v>
      </c>
      <c r="N478">
        <v>643</v>
      </c>
      <c r="P478">
        <v>4</v>
      </c>
      <c r="Q478" t="s">
        <v>46</v>
      </c>
      <c r="R478">
        <v>94</v>
      </c>
      <c r="S478">
        <v>2</v>
      </c>
      <c r="T478">
        <v>1</v>
      </c>
      <c r="U478" t="s">
        <v>50</v>
      </c>
      <c r="V478">
        <v>2</v>
      </c>
      <c r="W478" t="s">
        <v>48</v>
      </c>
      <c r="X478">
        <v>2127</v>
      </c>
      <c r="Y478" t="str">
        <f>IF(AND(HR_Data[[#This Row],[OverTime]]="Yes",HR_Data[[#This Row],[JobSatisfaction]]&lt;=2,HR_Data[[#This Row],[MonthlyIncome]]&lt;AVERAGE(HR_Data[MonthlyIncome])),
"High Risk",
IF(OR(HR_Data[[#This Row],[OverTime]]="Yes",HR_Data[[#This Row],[JobSatisfaction]]&lt;=2),
"Medium Risk",
"Low Risk"))</f>
        <v>Medium Risk</v>
      </c>
      <c r="Z478" t="str">
        <f>IF(HR_Data[[#This Row],[MonthlyIncome]]&lt;3000,"Low",IF(HR_Data[[#This Row],[MonthlyIncome]]&lt;7000,"Medium","High"))</f>
        <v>Low</v>
      </c>
      <c r="AA478" s="5">
        <f>IF(HR_Data[[#This Row],[OverTime]]="Yes",1,0)</f>
        <v>0</v>
      </c>
      <c r="AB478" s="5">
        <f>IF(HR_Data[[#This Row],[JobSatisfaction]]&lt;=2,1,0)</f>
        <v>1</v>
      </c>
      <c r="AC478" s="5">
        <f>IF(HR_Data[[#This Row],[WorkLifeBalance]]&lt;=2,1,0)</f>
        <v>0</v>
      </c>
      <c r="AD478" s="5">
        <f>IF(HR_Data[[#This Row],[MonthlyIncome]]&lt;AVERAGE(HR_Data[MonthlyIncome]),1,0)</f>
        <v>1</v>
      </c>
      <c r="AE478">
        <v>9100</v>
      </c>
      <c r="AF478">
        <v>1</v>
      </c>
      <c r="AG478" t="s">
        <v>42</v>
      </c>
      <c r="AH478" t="s">
        <v>43</v>
      </c>
      <c r="AI478">
        <v>21</v>
      </c>
      <c r="AJ478">
        <v>4</v>
      </c>
      <c r="AK478">
        <v>4</v>
      </c>
      <c r="AL478">
        <f>IF(HR_Data[[#This Row],[OverTime]]="Yes",2,0)
+IF(HR_Data[[#This Row],[WorkLifeBalance]]&lt;=2,2,0)
+IF(HR_Data[[#This Row],[MonthlyIncome]]&lt;5000,2,0)
+IF(HR_Data[[#This Row],[JobSatisfaction]]&lt;=2,1,0)
+IF(HR_Data[[#This Row],[EnvironmentSatisfaction]]&lt;=2,1,0)
+IF(HR_Data[[#This Row],[YearsAtCompany]]&lt;2,2,0)</f>
        <v>5</v>
      </c>
      <c r="AM478" t="str">
        <f>IF(HR_Data[[#This Row],[RiskScore2]]&gt;=6,"High",
IF(HR_Data[[#This Row],[RiskScore2]]&gt;=3,"Medium","Low"))</f>
        <v>Medium</v>
      </c>
      <c r="AN478">
        <v>80</v>
      </c>
      <c r="AO478">
        <v>1</v>
      </c>
      <c r="AP478">
        <v>1</v>
      </c>
      <c r="AQ478">
        <v>2</v>
      </c>
      <c r="AR478">
        <v>3</v>
      </c>
      <c r="AS478">
        <v>1</v>
      </c>
      <c r="AT478">
        <v>0</v>
      </c>
      <c r="AU478">
        <v>0</v>
      </c>
      <c r="AV478">
        <v>0</v>
      </c>
    </row>
    <row r="479" spans="1:48">
      <c r="A479">
        <v>50</v>
      </c>
      <c r="B479" t="str">
        <f>IF(HR_Data[[#This Row],[Age]]&lt;25,"&lt;25",
IF(HR_Data[[#This Row],[Age]]&lt;35,"25–34",
IF(HR_Data[[#This Row],[Age]]&lt;45,"35–44",
IF(HR_Data[[#This Row],[Age]]&lt;55,"45–54","55+"))))</f>
        <v>45–54</v>
      </c>
      <c r="C479" t="s">
        <v>43</v>
      </c>
      <c r="D479">
        <f>(HR[[#This Row],[OverTimeFlag]]*3+HR[[#This Row],[LowJobSatisFlag]]*5+HR[[#This Row],[LowWLBFlag]]*4+HR[[#This Row],[LowSalaryFlag]]*3+HR[[#This Row],[LowEnviFlag]]*4+HR[[#This Row],[LowProFlag]]*1)</f>
        <v>10</v>
      </c>
      <c r="E479">
        <f>HR_Data[[#This Row],[OvertimeFlag]] + HR_Data[[#This Row],[LowSatisfactionFlag]] + HR_Data[[#This Row],[LowWorkLifeBalanceFlag]]</f>
        <v>1</v>
      </c>
      <c r="F479" t="s">
        <v>44</v>
      </c>
      <c r="G479">
        <v>1246</v>
      </c>
      <c r="H479" t="s">
        <v>61</v>
      </c>
      <c r="I479">
        <v>3</v>
      </c>
      <c r="J479" t="str">
        <f>IF(AND(HR_Data[[#This Row],[Attrition]]="Yes",HR_Data[[#This Row],[YearsAtCompany]]&lt;2),"Yes","No")</f>
        <v>No</v>
      </c>
      <c r="K479">
        <v>3</v>
      </c>
      <c r="L479" t="s">
        <v>51</v>
      </c>
      <c r="M479">
        <v>1</v>
      </c>
      <c r="N479">
        <v>644</v>
      </c>
      <c r="P479">
        <v>1</v>
      </c>
      <c r="Q479" t="s">
        <v>46</v>
      </c>
      <c r="R479">
        <v>99</v>
      </c>
      <c r="S479">
        <v>3</v>
      </c>
      <c r="T479">
        <v>5</v>
      </c>
      <c r="U479" t="s">
        <v>56</v>
      </c>
      <c r="V479">
        <v>2</v>
      </c>
      <c r="W479" t="s">
        <v>48</v>
      </c>
      <c r="X479">
        <v>18200</v>
      </c>
      <c r="Y479" t="str">
        <f>IF(AND(HR_Data[[#This Row],[OverTime]]="Yes",HR_Data[[#This Row],[JobSatisfaction]]&lt;=2,HR_Data[[#This Row],[MonthlyIncome]]&lt;AVERAGE(HR_Data[MonthlyIncome])),
"High Risk",
IF(OR(HR_Data[[#This Row],[OverTime]]="Yes",HR_Data[[#This Row],[JobSatisfaction]]&lt;=2),
"Medium Risk",
"Low Risk"))</f>
        <v>Medium Risk</v>
      </c>
      <c r="Z479" t="str">
        <f>IF(HR_Data[[#This Row],[MonthlyIncome]]&lt;3000,"Low",IF(HR_Data[[#This Row],[MonthlyIncome]]&lt;7000,"Medium","High"))</f>
        <v>High</v>
      </c>
      <c r="AA479" s="5">
        <f>IF(HR_Data[[#This Row],[OverTime]]="Yes",1,0)</f>
        <v>0</v>
      </c>
      <c r="AB479" s="5">
        <f>IF(HR_Data[[#This Row],[JobSatisfaction]]&lt;=2,1,0)</f>
        <v>1</v>
      </c>
      <c r="AC479" s="5">
        <f>IF(HR_Data[[#This Row],[WorkLifeBalance]]&lt;=2,1,0)</f>
        <v>0</v>
      </c>
      <c r="AD479" s="5">
        <f>IF(HR_Data[[#This Row],[MonthlyIncome]]&lt;AVERAGE(HR_Data[MonthlyIncome]),1,0)</f>
        <v>0</v>
      </c>
      <c r="AE479">
        <v>7999</v>
      </c>
      <c r="AF479">
        <v>1</v>
      </c>
      <c r="AG479" t="s">
        <v>42</v>
      </c>
      <c r="AH479" t="s">
        <v>43</v>
      </c>
      <c r="AI479">
        <v>11</v>
      </c>
      <c r="AJ479">
        <v>3</v>
      </c>
      <c r="AK479">
        <v>3</v>
      </c>
      <c r="AL479">
        <f>IF(HR_Data[[#This Row],[OverTime]]="Yes",2,0)
+IF(HR_Data[[#This Row],[WorkLifeBalance]]&lt;=2,2,0)
+IF(HR_Data[[#This Row],[MonthlyIncome]]&lt;5000,2,0)
+IF(HR_Data[[#This Row],[JobSatisfaction]]&lt;=2,1,0)
+IF(HR_Data[[#This Row],[EnvironmentSatisfaction]]&lt;=2,1,0)
+IF(HR_Data[[#This Row],[YearsAtCompany]]&lt;2,2,0)</f>
        <v>2</v>
      </c>
      <c r="AM479" t="str">
        <f>IF(HR_Data[[#This Row],[RiskScore2]]&gt;=6,"High",
IF(HR_Data[[#This Row],[RiskScore2]]&gt;=3,"Medium","Low"))</f>
        <v>Low</v>
      </c>
      <c r="AN479">
        <v>80</v>
      </c>
      <c r="AO479">
        <v>1</v>
      </c>
      <c r="AP479">
        <v>32</v>
      </c>
      <c r="AQ479">
        <v>2</v>
      </c>
      <c r="AR479">
        <v>3</v>
      </c>
      <c r="AS479">
        <v>32</v>
      </c>
      <c r="AT479">
        <v>5</v>
      </c>
      <c r="AU479">
        <v>10</v>
      </c>
      <c r="AV479">
        <v>7</v>
      </c>
    </row>
    <row r="480" spans="1:48">
      <c r="A480">
        <v>25</v>
      </c>
      <c r="B480" t="str">
        <f>IF(HR_Data[[#This Row],[Age]]&lt;25,"&lt;25",
IF(HR_Data[[#This Row],[Age]]&lt;35,"25–34",
IF(HR_Data[[#This Row],[Age]]&lt;45,"35–44",
IF(HR_Data[[#This Row],[Age]]&lt;55,"45–54","55+"))))</f>
        <v>25–34</v>
      </c>
      <c r="C480" t="s">
        <v>43</v>
      </c>
      <c r="D480">
        <f>(HR[[#This Row],[OverTimeFlag]]*3+HR[[#This Row],[LowJobSatisFlag]]*5+HR[[#This Row],[LowWLBFlag]]*4+HR[[#This Row],[LowSalaryFlag]]*3+HR[[#This Row],[LowEnviFlag]]*4+HR[[#This Row],[LowProFlag]]*1)</f>
        <v>7</v>
      </c>
      <c r="E480">
        <f>HR_Data[[#This Row],[OvertimeFlag]] + HR_Data[[#This Row],[LowSatisfactionFlag]] + HR_Data[[#This Row],[LowWorkLifeBalanceFlag]]</f>
        <v>0</v>
      </c>
      <c r="F480" t="s">
        <v>36</v>
      </c>
      <c r="G480">
        <v>622</v>
      </c>
      <c r="H480" t="s">
        <v>37</v>
      </c>
      <c r="I480">
        <v>13</v>
      </c>
      <c r="J480" t="str">
        <f>IF(AND(HR_Data[[#This Row],[Attrition]]="Yes",HR_Data[[#This Row],[YearsAtCompany]]&lt;2),"Yes","No")</f>
        <v>No</v>
      </c>
      <c r="K480">
        <v>1</v>
      </c>
      <c r="L480" t="s">
        <v>51</v>
      </c>
      <c r="M480">
        <v>1</v>
      </c>
      <c r="N480">
        <v>645</v>
      </c>
      <c r="P480">
        <v>2</v>
      </c>
      <c r="Q480" t="s">
        <v>46</v>
      </c>
      <c r="R480">
        <v>40</v>
      </c>
      <c r="S480">
        <v>3</v>
      </c>
      <c r="T480">
        <v>1</v>
      </c>
      <c r="U480" t="s">
        <v>57</v>
      </c>
      <c r="V480">
        <v>3</v>
      </c>
      <c r="W480" t="s">
        <v>48</v>
      </c>
      <c r="X480">
        <v>2096</v>
      </c>
      <c r="Y480" t="str">
        <f>IF(AND(HR_Data[[#This Row],[OverTime]]="Yes",HR_Data[[#This Row],[JobSatisfaction]]&lt;=2,HR_Data[[#This Row],[MonthlyIncome]]&lt;AVERAGE(HR_Data[MonthlyIncome])),
"High Risk",
IF(OR(HR_Data[[#This Row],[OverTime]]="Yes",HR_Data[[#This Row],[JobSatisfaction]]&lt;=2),
"Medium Risk",
"Low Risk"))</f>
        <v>Low Risk</v>
      </c>
      <c r="Z480" t="str">
        <f>IF(HR_Data[[#This Row],[MonthlyIncome]]&lt;3000,"Low",IF(HR_Data[[#This Row],[MonthlyIncome]]&lt;7000,"Medium","High"))</f>
        <v>Low</v>
      </c>
      <c r="AA480" s="5">
        <f>IF(HR_Data[[#This Row],[OverTime]]="Yes",1,0)</f>
        <v>0</v>
      </c>
      <c r="AB480" s="5">
        <f>IF(HR_Data[[#This Row],[JobSatisfaction]]&lt;=2,1,0)</f>
        <v>0</v>
      </c>
      <c r="AC480" s="5">
        <f>IF(HR_Data[[#This Row],[WorkLifeBalance]]&lt;=2,1,0)</f>
        <v>0</v>
      </c>
      <c r="AD480" s="5">
        <f>IF(HR_Data[[#This Row],[MonthlyIncome]]&lt;AVERAGE(HR_Data[MonthlyIncome]),1,0)</f>
        <v>1</v>
      </c>
      <c r="AE480">
        <v>26376</v>
      </c>
      <c r="AF480">
        <v>1</v>
      </c>
      <c r="AG480" t="s">
        <v>42</v>
      </c>
      <c r="AH480" t="s">
        <v>43</v>
      </c>
      <c r="AI480">
        <v>11</v>
      </c>
      <c r="AJ480">
        <v>3</v>
      </c>
      <c r="AK480">
        <v>3</v>
      </c>
      <c r="AL480">
        <f>IF(HR_Data[[#This Row],[OverTime]]="Yes",2,0)
+IF(HR_Data[[#This Row],[WorkLifeBalance]]&lt;=2,2,0)
+IF(HR_Data[[#This Row],[MonthlyIncome]]&lt;5000,2,0)
+IF(HR_Data[[#This Row],[JobSatisfaction]]&lt;=2,1,0)
+IF(HR_Data[[#This Row],[EnvironmentSatisfaction]]&lt;=2,1,0)
+IF(HR_Data[[#This Row],[YearsAtCompany]]&lt;2,2,0)</f>
        <v>3</v>
      </c>
      <c r="AM480" t="str">
        <f>IF(HR_Data[[#This Row],[RiskScore2]]&gt;=6,"High",
IF(HR_Data[[#This Row],[RiskScore2]]&gt;=3,"Medium","Low"))</f>
        <v>Medium</v>
      </c>
      <c r="AN480">
        <v>80</v>
      </c>
      <c r="AO480">
        <v>0</v>
      </c>
      <c r="AP480">
        <v>7</v>
      </c>
      <c r="AQ480">
        <v>1</v>
      </c>
      <c r="AR480">
        <v>3</v>
      </c>
      <c r="AS480">
        <v>7</v>
      </c>
      <c r="AT480">
        <v>4</v>
      </c>
      <c r="AU480">
        <v>0</v>
      </c>
      <c r="AV480">
        <v>6</v>
      </c>
    </row>
    <row r="481" spans="1:48">
      <c r="A481">
        <v>24</v>
      </c>
      <c r="B481" t="str">
        <f>IF(HR_Data[[#This Row],[Age]]&lt;25,"&lt;25",
IF(HR_Data[[#This Row],[Age]]&lt;35,"25–34",
IF(HR_Data[[#This Row],[Age]]&lt;45,"35–44",
IF(HR_Data[[#This Row],[Age]]&lt;55,"45–54","55+"))))</f>
        <v>&lt;25</v>
      </c>
      <c r="C481" t="s">
        <v>35</v>
      </c>
      <c r="D481">
        <f>(HR[[#This Row],[OverTimeFlag]]*3+HR[[#This Row],[LowJobSatisFlag]]*5+HR[[#This Row],[LowWLBFlag]]*4+HR[[#This Row],[LowSalaryFlag]]*3+HR[[#This Row],[LowEnviFlag]]*4+HR[[#This Row],[LowProFlag]]*1)</f>
        <v>10</v>
      </c>
      <c r="E481">
        <f>HR_Data[[#This Row],[OvertimeFlag]] + HR_Data[[#This Row],[LowSatisfactionFlag]] + HR_Data[[#This Row],[LowWorkLifeBalanceFlag]]</f>
        <v>1</v>
      </c>
      <c r="F481" t="s">
        <v>44</v>
      </c>
      <c r="G481">
        <v>1287</v>
      </c>
      <c r="H481" t="s">
        <v>45</v>
      </c>
      <c r="I481">
        <v>7</v>
      </c>
      <c r="J481" t="str">
        <f>IF(AND(HR_Data[[#This Row],[Attrition]]="Yes",HR_Data[[#This Row],[YearsAtCompany]]&lt;2),"Yes","No")</f>
        <v>No</v>
      </c>
      <c r="K481">
        <v>3</v>
      </c>
      <c r="L481" t="s">
        <v>38</v>
      </c>
      <c r="M481">
        <v>1</v>
      </c>
      <c r="N481">
        <v>647</v>
      </c>
      <c r="P481">
        <v>1</v>
      </c>
      <c r="Q481" t="s">
        <v>39</v>
      </c>
      <c r="R481">
        <v>55</v>
      </c>
      <c r="S481">
        <v>3</v>
      </c>
      <c r="T481">
        <v>1</v>
      </c>
      <c r="U481" t="s">
        <v>50</v>
      </c>
      <c r="V481">
        <v>3</v>
      </c>
      <c r="W481" t="s">
        <v>48</v>
      </c>
      <c r="X481">
        <v>2886</v>
      </c>
      <c r="Y481" t="str">
        <f>IF(AND(HR_Data[[#This Row],[OverTime]]="Yes",HR_Data[[#This Row],[JobSatisfaction]]&lt;=2,HR_Data[[#This Row],[MonthlyIncome]]&lt;AVERAGE(HR_Data[MonthlyIncome])),
"High Risk",
IF(OR(HR_Data[[#This Row],[OverTime]]="Yes",HR_Data[[#This Row],[JobSatisfaction]]&lt;=2),
"Medium Risk",
"Low Risk"))</f>
        <v>Medium Risk</v>
      </c>
      <c r="Z481" t="str">
        <f>IF(HR_Data[[#This Row],[MonthlyIncome]]&lt;3000,"Low",IF(HR_Data[[#This Row],[MonthlyIncome]]&lt;7000,"Medium","High"))</f>
        <v>Low</v>
      </c>
      <c r="AA481" s="5">
        <f>IF(HR_Data[[#This Row],[OverTime]]="Yes",1,0)</f>
        <v>1</v>
      </c>
      <c r="AB481" s="5">
        <f>IF(HR_Data[[#This Row],[JobSatisfaction]]&lt;=2,1,0)</f>
        <v>0</v>
      </c>
      <c r="AC481" s="5">
        <f>IF(HR_Data[[#This Row],[WorkLifeBalance]]&lt;=2,1,0)</f>
        <v>0</v>
      </c>
      <c r="AD481" s="5">
        <f>IF(HR_Data[[#This Row],[MonthlyIncome]]&lt;AVERAGE(HR_Data[MonthlyIncome]),1,0)</f>
        <v>1</v>
      </c>
      <c r="AE481">
        <v>14168</v>
      </c>
      <c r="AF481">
        <v>1</v>
      </c>
      <c r="AG481" t="s">
        <v>42</v>
      </c>
      <c r="AH481" t="s">
        <v>35</v>
      </c>
      <c r="AI481">
        <v>16</v>
      </c>
      <c r="AJ481">
        <v>3</v>
      </c>
      <c r="AK481">
        <v>4</v>
      </c>
      <c r="AL481">
        <f>IF(HR_Data[[#This Row],[OverTime]]="Yes",2,0)
+IF(HR_Data[[#This Row],[WorkLifeBalance]]&lt;=2,2,0)
+IF(HR_Data[[#This Row],[MonthlyIncome]]&lt;5000,2,0)
+IF(HR_Data[[#This Row],[JobSatisfaction]]&lt;=2,1,0)
+IF(HR_Data[[#This Row],[EnvironmentSatisfaction]]&lt;=2,1,0)
+IF(HR_Data[[#This Row],[YearsAtCompany]]&lt;2,2,0)</f>
        <v>5</v>
      </c>
      <c r="AM481" t="str">
        <f>IF(HR_Data[[#This Row],[RiskScore2]]&gt;=6,"High",
IF(HR_Data[[#This Row],[RiskScore2]]&gt;=3,"Medium","Low"))</f>
        <v>Medium</v>
      </c>
      <c r="AN481">
        <v>80</v>
      </c>
      <c r="AO481">
        <v>1</v>
      </c>
      <c r="AP481">
        <v>6</v>
      </c>
      <c r="AQ481">
        <v>4</v>
      </c>
      <c r="AR481">
        <v>3</v>
      </c>
      <c r="AS481">
        <v>6</v>
      </c>
      <c r="AT481">
        <v>3</v>
      </c>
      <c r="AU481">
        <v>1</v>
      </c>
      <c r="AV481">
        <v>2</v>
      </c>
    </row>
    <row r="482" spans="1:48">
      <c r="A482">
        <v>30</v>
      </c>
      <c r="B482" t="str">
        <f>IF(HR_Data[[#This Row],[Age]]&lt;25,"&lt;25",
IF(HR_Data[[#This Row],[Age]]&lt;35,"25–34",
IF(HR_Data[[#This Row],[Age]]&lt;45,"35–44",
IF(HR_Data[[#This Row],[Age]]&lt;55,"45–54","55+"))))</f>
        <v>25–34</v>
      </c>
      <c r="C482" t="s">
        <v>35</v>
      </c>
      <c r="D482">
        <f>(HR[[#This Row],[OverTimeFlag]]*3+HR[[#This Row],[LowJobSatisFlag]]*5+HR[[#This Row],[LowWLBFlag]]*4+HR[[#This Row],[LowSalaryFlag]]*3+HR[[#This Row],[LowEnviFlag]]*4+HR[[#This Row],[LowProFlag]]*1)</f>
        <v>12</v>
      </c>
      <c r="E482">
        <f>HR_Data[[#This Row],[OvertimeFlag]] + HR_Data[[#This Row],[LowSatisfactionFlag]] + HR_Data[[#This Row],[LowWorkLifeBalanceFlag]]</f>
        <v>1</v>
      </c>
      <c r="F482" t="s">
        <v>44</v>
      </c>
      <c r="G482">
        <v>448</v>
      </c>
      <c r="H482" t="s">
        <v>37</v>
      </c>
      <c r="I482">
        <v>12</v>
      </c>
      <c r="J482" t="str">
        <f>IF(AND(HR_Data[[#This Row],[Attrition]]="Yes",HR_Data[[#This Row],[YearsAtCompany]]&lt;2),"Yes","No")</f>
        <v>Yes</v>
      </c>
      <c r="K482">
        <v>4</v>
      </c>
      <c r="L482" t="s">
        <v>38</v>
      </c>
      <c r="M482">
        <v>1</v>
      </c>
      <c r="N482">
        <v>648</v>
      </c>
      <c r="P482">
        <v>2</v>
      </c>
      <c r="Q482" t="s">
        <v>46</v>
      </c>
      <c r="R482">
        <v>74</v>
      </c>
      <c r="S482">
        <v>2</v>
      </c>
      <c r="T482">
        <v>1</v>
      </c>
      <c r="U482" t="s">
        <v>57</v>
      </c>
      <c r="V482">
        <v>1</v>
      </c>
      <c r="W482" t="s">
        <v>48</v>
      </c>
      <c r="X482">
        <v>2033</v>
      </c>
      <c r="Y482" t="str">
        <f>IF(AND(HR_Data[[#This Row],[OverTime]]="Yes",HR_Data[[#This Row],[JobSatisfaction]]&lt;=2,HR_Data[[#This Row],[MonthlyIncome]]&lt;AVERAGE(HR_Data[MonthlyIncome])),
"High Risk",
IF(OR(HR_Data[[#This Row],[OverTime]]="Yes",HR_Data[[#This Row],[JobSatisfaction]]&lt;=2),
"Medium Risk",
"Low Risk"))</f>
        <v>Medium Risk</v>
      </c>
      <c r="Z482" t="str">
        <f>IF(HR_Data[[#This Row],[MonthlyIncome]]&lt;3000,"Low",IF(HR_Data[[#This Row],[MonthlyIncome]]&lt;7000,"Medium","High"))</f>
        <v>Low</v>
      </c>
      <c r="AA482" s="5">
        <f>IF(HR_Data[[#This Row],[OverTime]]="Yes",1,0)</f>
        <v>0</v>
      </c>
      <c r="AB482" s="5">
        <f>IF(HR_Data[[#This Row],[JobSatisfaction]]&lt;=2,1,0)</f>
        <v>1</v>
      </c>
      <c r="AC482" s="5">
        <f>IF(HR_Data[[#This Row],[WorkLifeBalance]]&lt;=2,1,0)</f>
        <v>0</v>
      </c>
      <c r="AD482" s="5">
        <f>IF(HR_Data[[#This Row],[MonthlyIncome]]&lt;AVERAGE(HR_Data[MonthlyIncome]),1,0)</f>
        <v>1</v>
      </c>
      <c r="AE482">
        <v>14470</v>
      </c>
      <c r="AF482">
        <v>1</v>
      </c>
      <c r="AG482" t="s">
        <v>42</v>
      </c>
      <c r="AH482" t="s">
        <v>43</v>
      </c>
      <c r="AI482">
        <v>18</v>
      </c>
      <c r="AJ482">
        <v>3</v>
      </c>
      <c r="AK482">
        <v>3</v>
      </c>
      <c r="AL482">
        <f>IF(HR_Data[[#This Row],[OverTime]]="Yes",2,0)
+IF(HR_Data[[#This Row],[WorkLifeBalance]]&lt;=2,2,0)
+IF(HR_Data[[#This Row],[MonthlyIncome]]&lt;5000,2,0)
+IF(HR_Data[[#This Row],[JobSatisfaction]]&lt;=2,1,0)
+IF(HR_Data[[#This Row],[EnvironmentSatisfaction]]&lt;=2,1,0)
+IF(HR_Data[[#This Row],[YearsAtCompany]]&lt;2,2,0)</f>
        <v>6</v>
      </c>
      <c r="AM482" t="str">
        <f>IF(HR_Data[[#This Row],[RiskScore2]]&gt;=6,"High",
IF(HR_Data[[#This Row],[RiskScore2]]&gt;=3,"Medium","Low"))</f>
        <v>High</v>
      </c>
      <c r="AN482">
        <v>80</v>
      </c>
      <c r="AO482">
        <v>1</v>
      </c>
      <c r="AP482">
        <v>1</v>
      </c>
      <c r="AQ482">
        <v>2</v>
      </c>
      <c r="AR482">
        <v>4</v>
      </c>
      <c r="AS482">
        <v>1</v>
      </c>
      <c r="AT482">
        <v>0</v>
      </c>
      <c r="AU482">
        <v>0</v>
      </c>
      <c r="AV482">
        <v>0</v>
      </c>
    </row>
    <row r="483" spans="1:48">
      <c r="A483">
        <v>34</v>
      </c>
      <c r="B483" t="str">
        <f>IF(HR_Data[[#This Row],[Age]]&lt;25,"&lt;25",
IF(HR_Data[[#This Row],[Age]]&lt;35,"25–34",
IF(HR_Data[[#This Row],[Age]]&lt;45,"35–44",
IF(HR_Data[[#This Row],[Age]]&lt;55,"45–54","55+"))))</f>
        <v>25–34</v>
      </c>
      <c r="C483" t="s">
        <v>43</v>
      </c>
      <c r="D483">
        <f>(HR[[#This Row],[OverTimeFlag]]*3+HR[[#This Row],[LowJobSatisFlag]]*5+HR[[#This Row],[LowWLBFlag]]*4+HR[[#This Row],[LowSalaryFlag]]*3+HR[[#This Row],[LowEnviFlag]]*4+HR[[#This Row],[LowProFlag]]*1)</f>
        <v>10</v>
      </c>
      <c r="E483">
        <f>HR_Data[[#This Row],[OvertimeFlag]] + HR_Data[[#This Row],[LowSatisfactionFlag]] + HR_Data[[#This Row],[LowWorkLifeBalanceFlag]]</f>
        <v>1</v>
      </c>
      <c r="F483" t="s">
        <v>36</v>
      </c>
      <c r="G483">
        <v>254</v>
      </c>
      <c r="H483" t="s">
        <v>45</v>
      </c>
      <c r="I483">
        <v>1</v>
      </c>
      <c r="J483" t="str">
        <f>IF(AND(HR_Data[[#This Row],[Attrition]]="Yes",HR_Data[[#This Row],[YearsAtCompany]]&lt;2),"Yes","No")</f>
        <v>No</v>
      </c>
      <c r="K483">
        <v>2</v>
      </c>
      <c r="L483" t="s">
        <v>38</v>
      </c>
      <c r="M483">
        <v>1</v>
      </c>
      <c r="N483">
        <v>649</v>
      </c>
      <c r="P483">
        <v>2</v>
      </c>
      <c r="Q483" t="s">
        <v>46</v>
      </c>
      <c r="R483">
        <v>83</v>
      </c>
      <c r="S483">
        <v>2</v>
      </c>
      <c r="T483">
        <v>1</v>
      </c>
      <c r="U483" t="s">
        <v>47</v>
      </c>
      <c r="V483">
        <v>4</v>
      </c>
      <c r="W483" t="s">
        <v>48</v>
      </c>
      <c r="X483">
        <v>3622</v>
      </c>
      <c r="Y483" t="str">
        <f>IF(AND(HR_Data[[#This Row],[OverTime]]="Yes",HR_Data[[#This Row],[JobSatisfaction]]&lt;=2,HR_Data[[#This Row],[MonthlyIncome]]&lt;AVERAGE(HR_Data[MonthlyIncome])),
"High Risk",
IF(OR(HR_Data[[#This Row],[OverTime]]="Yes",HR_Data[[#This Row],[JobSatisfaction]]&lt;=2),
"Medium Risk",
"Low Risk"))</f>
        <v>Medium Risk</v>
      </c>
      <c r="Z483" t="str">
        <f>IF(HR_Data[[#This Row],[MonthlyIncome]]&lt;3000,"Low",IF(HR_Data[[#This Row],[MonthlyIncome]]&lt;7000,"Medium","High"))</f>
        <v>Medium</v>
      </c>
      <c r="AA483" s="5">
        <f>IF(HR_Data[[#This Row],[OverTime]]="Yes",1,0)</f>
        <v>1</v>
      </c>
      <c r="AB483" s="5">
        <f>IF(HR_Data[[#This Row],[JobSatisfaction]]&lt;=2,1,0)</f>
        <v>0</v>
      </c>
      <c r="AC483" s="5">
        <f>IF(HR_Data[[#This Row],[WorkLifeBalance]]&lt;=2,1,0)</f>
        <v>0</v>
      </c>
      <c r="AD483" s="5">
        <f>IF(HR_Data[[#This Row],[MonthlyIncome]]&lt;AVERAGE(HR_Data[MonthlyIncome]),1,0)</f>
        <v>1</v>
      </c>
      <c r="AE483">
        <v>22794</v>
      </c>
      <c r="AF483">
        <v>1</v>
      </c>
      <c r="AG483" t="s">
        <v>42</v>
      </c>
      <c r="AH483" t="s">
        <v>35</v>
      </c>
      <c r="AI483">
        <v>13</v>
      </c>
      <c r="AJ483">
        <v>3</v>
      </c>
      <c r="AK483">
        <v>4</v>
      </c>
      <c r="AL483">
        <f>IF(HR_Data[[#This Row],[OverTime]]="Yes",2,0)
+IF(HR_Data[[#This Row],[WorkLifeBalance]]&lt;=2,2,0)
+IF(HR_Data[[#This Row],[MonthlyIncome]]&lt;5000,2,0)
+IF(HR_Data[[#This Row],[JobSatisfaction]]&lt;=2,1,0)
+IF(HR_Data[[#This Row],[EnvironmentSatisfaction]]&lt;=2,1,0)
+IF(HR_Data[[#This Row],[YearsAtCompany]]&lt;2,2,0)</f>
        <v>5</v>
      </c>
      <c r="AM483" t="str">
        <f>IF(HR_Data[[#This Row],[RiskScore2]]&gt;=6,"High",
IF(HR_Data[[#This Row],[RiskScore2]]&gt;=3,"Medium","Low"))</f>
        <v>Medium</v>
      </c>
      <c r="AN483">
        <v>80</v>
      </c>
      <c r="AO483">
        <v>1</v>
      </c>
      <c r="AP483">
        <v>6</v>
      </c>
      <c r="AQ483">
        <v>3</v>
      </c>
      <c r="AR483">
        <v>3</v>
      </c>
      <c r="AS483">
        <v>6</v>
      </c>
      <c r="AT483">
        <v>5</v>
      </c>
      <c r="AU483">
        <v>1</v>
      </c>
      <c r="AV483">
        <v>3</v>
      </c>
    </row>
    <row r="484" spans="1:48">
      <c r="A484">
        <v>31</v>
      </c>
      <c r="B484" t="str">
        <f>IF(HR_Data[[#This Row],[Age]]&lt;25,"&lt;25",
IF(HR_Data[[#This Row],[Age]]&lt;35,"25–34",
IF(HR_Data[[#This Row],[Age]]&lt;45,"35–44",
IF(HR_Data[[#This Row],[Age]]&lt;55,"45–54","55+"))))</f>
        <v>25–34</v>
      </c>
      <c r="C484" t="s">
        <v>35</v>
      </c>
      <c r="D484">
        <f>(HR[[#This Row],[OverTimeFlag]]*3+HR[[#This Row],[LowJobSatisFlag]]*5+HR[[#This Row],[LowWLBFlag]]*4+HR[[#This Row],[LowSalaryFlag]]*3+HR[[#This Row],[LowEnviFlag]]*4+HR[[#This Row],[LowProFlag]]*1)</f>
        <v>16</v>
      </c>
      <c r="E484">
        <f>HR_Data[[#This Row],[OvertimeFlag]] + HR_Data[[#This Row],[LowSatisfactionFlag]] + HR_Data[[#This Row],[LowWorkLifeBalanceFlag]]</f>
        <v>2</v>
      </c>
      <c r="F484" t="s">
        <v>36</v>
      </c>
      <c r="G484">
        <v>1365</v>
      </c>
      <c r="H484" t="s">
        <v>37</v>
      </c>
      <c r="I484">
        <v>13</v>
      </c>
      <c r="J484" t="str">
        <f>IF(AND(HR_Data[[#This Row],[Attrition]]="Yes",HR_Data[[#This Row],[YearsAtCompany]]&lt;2),"Yes","No")</f>
        <v>No</v>
      </c>
      <c r="K484">
        <v>4</v>
      </c>
      <c r="L484" t="s">
        <v>51</v>
      </c>
      <c r="M484">
        <v>1</v>
      </c>
      <c r="N484">
        <v>650</v>
      </c>
      <c r="P484">
        <v>2</v>
      </c>
      <c r="Q484" t="s">
        <v>46</v>
      </c>
      <c r="R484">
        <v>46</v>
      </c>
      <c r="S484">
        <v>3</v>
      </c>
      <c r="T484">
        <v>2</v>
      </c>
      <c r="U484" t="s">
        <v>40</v>
      </c>
      <c r="V484">
        <v>1</v>
      </c>
      <c r="W484" t="s">
        <v>52</v>
      </c>
      <c r="X484">
        <v>4233</v>
      </c>
      <c r="Y484" t="str">
        <f>IF(AND(HR_Data[[#This Row],[OverTime]]="Yes",HR_Data[[#This Row],[JobSatisfaction]]&lt;=2,HR_Data[[#This Row],[MonthlyIncome]]&lt;AVERAGE(HR_Data[MonthlyIncome])),
"High Risk",
IF(OR(HR_Data[[#This Row],[OverTime]]="Yes",HR_Data[[#This Row],[JobSatisfaction]]&lt;=2),
"Medium Risk",
"Low Risk"))</f>
        <v>Medium Risk</v>
      </c>
      <c r="Z484" t="str">
        <f>IF(HR_Data[[#This Row],[MonthlyIncome]]&lt;3000,"Low",IF(HR_Data[[#This Row],[MonthlyIncome]]&lt;7000,"Medium","High"))</f>
        <v>Medium</v>
      </c>
      <c r="AA484" s="5">
        <f>IF(HR_Data[[#This Row],[OverTime]]="Yes",1,0)</f>
        <v>0</v>
      </c>
      <c r="AB484" s="5">
        <f>IF(HR_Data[[#This Row],[JobSatisfaction]]&lt;=2,1,0)</f>
        <v>1</v>
      </c>
      <c r="AC484" s="5">
        <f>IF(HR_Data[[#This Row],[WorkLifeBalance]]&lt;=2,1,0)</f>
        <v>1</v>
      </c>
      <c r="AD484" s="5">
        <f>IF(HR_Data[[#This Row],[MonthlyIncome]]&lt;AVERAGE(HR_Data[MonthlyIncome]),1,0)</f>
        <v>1</v>
      </c>
      <c r="AE484">
        <v>11512</v>
      </c>
      <c r="AF484">
        <v>2</v>
      </c>
      <c r="AG484" t="s">
        <v>42</v>
      </c>
      <c r="AH484" t="s">
        <v>43</v>
      </c>
      <c r="AI484">
        <v>17</v>
      </c>
      <c r="AJ484">
        <v>3</v>
      </c>
      <c r="AK484">
        <v>3</v>
      </c>
      <c r="AL484">
        <f>IF(HR_Data[[#This Row],[OverTime]]="Yes",2,0)
+IF(HR_Data[[#This Row],[WorkLifeBalance]]&lt;=2,2,0)
+IF(HR_Data[[#This Row],[MonthlyIncome]]&lt;5000,2,0)
+IF(HR_Data[[#This Row],[JobSatisfaction]]&lt;=2,1,0)
+IF(HR_Data[[#This Row],[EnvironmentSatisfaction]]&lt;=2,1,0)
+IF(HR_Data[[#This Row],[YearsAtCompany]]&lt;2,2,0)</f>
        <v>6</v>
      </c>
      <c r="AM484" t="str">
        <f>IF(HR_Data[[#This Row],[RiskScore2]]&gt;=6,"High",
IF(HR_Data[[#This Row],[RiskScore2]]&gt;=3,"Medium","Low"))</f>
        <v>High</v>
      </c>
      <c r="AN484">
        <v>80</v>
      </c>
      <c r="AO484">
        <v>0</v>
      </c>
      <c r="AP484">
        <v>9</v>
      </c>
      <c r="AQ484">
        <v>2</v>
      </c>
      <c r="AR484">
        <v>1</v>
      </c>
      <c r="AS484">
        <v>3</v>
      </c>
      <c r="AT484">
        <v>1</v>
      </c>
      <c r="AU484">
        <v>1</v>
      </c>
      <c r="AV484">
        <v>2</v>
      </c>
    </row>
    <row r="485" spans="1:48">
      <c r="A485">
        <v>35</v>
      </c>
      <c r="B485" t="str">
        <f>IF(HR_Data[[#This Row],[Age]]&lt;25,"&lt;25",
IF(HR_Data[[#This Row],[Age]]&lt;35,"25–34",
IF(HR_Data[[#This Row],[Age]]&lt;45,"35–44",
IF(HR_Data[[#This Row],[Age]]&lt;55,"45–54","55+"))))</f>
        <v>35–44</v>
      </c>
      <c r="C485" t="s">
        <v>43</v>
      </c>
      <c r="D485">
        <f>(HR[[#This Row],[OverTimeFlag]]*3+HR[[#This Row],[LowJobSatisFlag]]*5+HR[[#This Row],[LowWLBFlag]]*4+HR[[#This Row],[LowSalaryFlag]]*3+HR[[#This Row],[LowEnviFlag]]*4+HR[[#This Row],[LowProFlag]]*1)</f>
        <v>7</v>
      </c>
      <c r="E485">
        <f>HR_Data[[#This Row],[OvertimeFlag]] + HR_Data[[#This Row],[LowSatisfactionFlag]] + HR_Data[[#This Row],[LowWorkLifeBalanceFlag]]</f>
        <v>0</v>
      </c>
      <c r="F485" t="s">
        <v>36</v>
      </c>
      <c r="G485">
        <v>538</v>
      </c>
      <c r="H485" t="s">
        <v>45</v>
      </c>
      <c r="I485">
        <v>25</v>
      </c>
      <c r="J485" t="str">
        <f>IF(AND(HR_Data[[#This Row],[Attrition]]="Yes",HR_Data[[#This Row],[YearsAtCompany]]&lt;2),"Yes","No")</f>
        <v>No</v>
      </c>
      <c r="K485">
        <v>2</v>
      </c>
      <c r="L485" t="s">
        <v>49</v>
      </c>
      <c r="M485">
        <v>1</v>
      </c>
      <c r="N485">
        <v>652</v>
      </c>
      <c r="P485">
        <v>1</v>
      </c>
      <c r="Q485" t="s">
        <v>46</v>
      </c>
      <c r="R485">
        <v>54</v>
      </c>
      <c r="S485">
        <v>2</v>
      </c>
      <c r="T485">
        <v>2</v>
      </c>
      <c r="U485" t="s">
        <v>50</v>
      </c>
      <c r="V485">
        <v>4</v>
      </c>
      <c r="W485" t="s">
        <v>41</v>
      </c>
      <c r="X485">
        <v>3681</v>
      </c>
      <c r="Y485" t="str">
        <f>IF(AND(HR_Data[[#This Row],[OverTime]]="Yes",HR_Data[[#This Row],[JobSatisfaction]]&lt;=2,HR_Data[[#This Row],[MonthlyIncome]]&lt;AVERAGE(HR_Data[MonthlyIncome])),
"High Risk",
IF(OR(HR_Data[[#This Row],[OverTime]]="Yes",HR_Data[[#This Row],[JobSatisfaction]]&lt;=2),
"Medium Risk",
"Low Risk"))</f>
        <v>Low Risk</v>
      </c>
      <c r="Z485" t="str">
        <f>IF(HR_Data[[#This Row],[MonthlyIncome]]&lt;3000,"Low",IF(HR_Data[[#This Row],[MonthlyIncome]]&lt;7000,"Medium","High"))</f>
        <v>Medium</v>
      </c>
      <c r="AA485" s="5">
        <f>IF(HR_Data[[#This Row],[OverTime]]="Yes",1,0)</f>
        <v>0</v>
      </c>
      <c r="AB485" s="5">
        <f>IF(HR_Data[[#This Row],[JobSatisfaction]]&lt;=2,1,0)</f>
        <v>0</v>
      </c>
      <c r="AC485" s="5">
        <f>IF(HR_Data[[#This Row],[WorkLifeBalance]]&lt;=2,1,0)</f>
        <v>0</v>
      </c>
      <c r="AD485" s="5">
        <f>IF(HR_Data[[#This Row],[MonthlyIncome]]&lt;AVERAGE(HR_Data[MonthlyIncome]),1,0)</f>
        <v>1</v>
      </c>
      <c r="AE485">
        <v>14004</v>
      </c>
      <c r="AF485">
        <v>4</v>
      </c>
      <c r="AG485" t="s">
        <v>42</v>
      </c>
      <c r="AH485" t="s">
        <v>43</v>
      </c>
      <c r="AI485">
        <v>14</v>
      </c>
      <c r="AJ485">
        <v>3</v>
      </c>
      <c r="AK485">
        <v>4</v>
      </c>
      <c r="AL485">
        <f>IF(HR_Data[[#This Row],[OverTime]]="Yes",2,0)
+IF(HR_Data[[#This Row],[WorkLifeBalance]]&lt;=2,2,0)
+IF(HR_Data[[#This Row],[MonthlyIncome]]&lt;5000,2,0)
+IF(HR_Data[[#This Row],[JobSatisfaction]]&lt;=2,1,0)
+IF(HR_Data[[#This Row],[EnvironmentSatisfaction]]&lt;=2,1,0)
+IF(HR_Data[[#This Row],[YearsAtCompany]]&lt;2,2,0)</f>
        <v>3</v>
      </c>
      <c r="AM485" t="str">
        <f>IF(HR_Data[[#This Row],[RiskScore2]]&gt;=6,"High",
IF(HR_Data[[#This Row],[RiskScore2]]&gt;=3,"Medium","Low"))</f>
        <v>Medium</v>
      </c>
      <c r="AN485">
        <v>80</v>
      </c>
      <c r="AO485">
        <v>0</v>
      </c>
      <c r="AP485">
        <v>9</v>
      </c>
      <c r="AQ485">
        <v>3</v>
      </c>
      <c r="AR485">
        <v>3</v>
      </c>
      <c r="AS485">
        <v>3</v>
      </c>
      <c r="AT485">
        <v>2</v>
      </c>
      <c r="AU485">
        <v>0</v>
      </c>
      <c r="AV485">
        <v>2</v>
      </c>
    </row>
    <row r="486" spans="1:48">
      <c r="A486">
        <v>31</v>
      </c>
      <c r="B486" t="str">
        <f>IF(HR_Data[[#This Row],[Age]]&lt;25,"&lt;25",
IF(HR_Data[[#This Row],[Age]]&lt;35,"25–34",
IF(HR_Data[[#This Row],[Age]]&lt;45,"35–44",
IF(HR_Data[[#This Row],[Age]]&lt;55,"45–54","55+"))))</f>
        <v>25–34</v>
      </c>
      <c r="C486" t="s">
        <v>43</v>
      </c>
      <c r="D486">
        <f>(HR[[#This Row],[OverTimeFlag]]*3+HR[[#This Row],[LowJobSatisFlag]]*5+HR[[#This Row],[LowWLBFlag]]*4+HR[[#This Row],[LowSalaryFlag]]*3+HR[[#This Row],[LowEnviFlag]]*4+HR[[#This Row],[LowProFlag]]*1)</f>
        <v>8</v>
      </c>
      <c r="E486">
        <f>HR_Data[[#This Row],[OvertimeFlag]] + HR_Data[[#This Row],[LowSatisfactionFlag]] + HR_Data[[#This Row],[LowWorkLifeBalanceFlag]]</f>
        <v>0</v>
      </c>
      <c r="F486" t="s">
        <v>36</v>
      </c>
      <c r="G486">
        <v>525</v>
      </c>
      <c r="H486" t="s">
        <v>37</v>
      </c>
      <c r="I486">
        <v>6</v>
      </c>
      <c r="J486" t="str">
        <f>IF(AND(HR_Data[[#This Row],[Attrition]]="Yes",HR_Data[[#This Row],[YearsAtCompany]]&lt;2),"Yes","No")</f>
        <v>No</v>
      </c>
      <c r="K486">
        <v>4</v>
      </c>
      <c r="L486" t="s">
        <v>51</v>
      </c>
      <c r="M486">
        <v>1</v>
      </c>
      <c r="N486">
        <v>653</v>
      </c>
      <c r="P486">
        <v>1</v>
      </c>
      <c r="Q486" t="s">
        <v>46</v>
      </c>
      <c r="R486">
        <v>66</v>
      </c>
      <c r="S486">
        <v>4</v>
      </c>
      <c r="T486">
        <v>2</v>
      </c>
      <c r="U486" t="s">
        <v>40</v>
      </c>
      <c r="V486">
        <v>4</v>
      </c>
      <c r="W486" t="s">
        <v>52</v>
      </c>
      <c r="X486">
        <v>5460</v>
      </c>
      <c r="Y486" t="str">
        <f>IF(AND(HR_Data[[#This Row],[OverTime]]="Yes",HR_Data[[#This Row],[JobSatisfaction]]&lt;=2,HR_Data[[#This Row],[MonthlyIncome]]&lt;AVERAGE(HR_Data[MonthlyIncome])),
"High Risk",
IF(OR(HR_Data[[#This Row],[OverTime]]="Yes",HR_Data[[#This Row],[JobSatisfaction]]&lt;=2),
"Medium Risk",
"Low Risk"))</f>
        <v>Low Risk</v>
      </c>
      <c r="Z486" t="str">
        <f>IF(HR_Data[[#This Row],[MonthlyIncome]]&lt;3000,"Low",IF(HR_Data[[#This Row],[MonthlyIncome]]&lt;7000,"Medium","High"))</f>
        <v>Medium</v>
      </c>
      <c r="AA486" s="5">
        <f>IF(HR_Data[[#This Row],[OverTime]]="Yes",1,0)</f>
        <v>0</v>
      </c>
      <c r="AB486" s="5">
        <f>IF(HR_Data[[#This Row],[JobSatisfaction]]&lt;=2,1,0)</f>
        <v>0</v>
      </c>
      <c r="AC486" s="5">
        <f>IF(HR_Data[[#This Row],[WorkLifeBalance]]&lt;=2,1,0)</f>
        <v>0</v>
      </c>
      <c r="AD486" s="5">
        <f>IF(HR_Data[[#This Row],[MonthlyIncome]]&lt;AVERAGE(HR_Data[MonthlyIncome]),1,0)</f>
        <v>1</v>
      </c>
      <c r="AE486">
        <v>6219</v>
      </c>
      <c r="AF486">
        <v>4</v>
      </c>
      <c r="AG486" t="s">
        <v>42</v>
      </c>
      <c r="AH486" t="s">
        <v>43</v>
      </c>
      <c r="AI486">
        <v>22</v>
      </c>
      <c r="AJ486">
        <v>4</v>
      </c>
      <c r="AK486">
        <v>4</v>
      </c>
      <c r="AL486">
        <f>IF(HR_Data[[#This Row],[OverTime]]="Yes",2,0)
+IF(HR_Data[[#This Row],[WorkLifeBalance]]&lt;=2,2,0)
+IF(HR_Data[[#This Row],[MonthlyIncome]]&lt;5000,2,0)
+IF(HR_Data[[#This Row],[JobSatisfaction]]&lt;=2,1,0)
+IF(HR_Data[[#This Row],[EnvironmentSatisfaction]]&lt;=2,1,0)
+IF(HR_Data[[#This Row],[YearsAtCompany]]&lt;2,2,0)</f>
        <v>1</v>
      </c>
      <c r="AM486" t="str">
        <f>IF(HR_Data[[#This Row],[RiskScore2]]&gt;=6,"High",
IF(HR_Data[[#This Row],[RiskScore2]]&gt;=3,"Medium","Low"))</f>
        <v>Low</v>
      </c>
      <c r="AN486">
        <v>80</v>
      </c>
      <c r="AO486">
        <v>2</v>
      </c>
      <c r="AP486">
        <v>13</v>
      </c>
      <c r="AQ486">
        <v>4</v>
      </c>
      <c r="AR486">
        <v>4</v>
      </c>
      <c r="AS486">
        <v>7</v>
      </c>
      <c r="AT486">
        <v>7</v>
      </c>
      <c r="AU486">
        <v>5</v>
      </c>
      <c r="AV486">
        <v>7</v>
      </c>
    </row>
    <row r="487" spans="1:48">
      <c r="A487">
        <v>27</v>
      </c>
      <c r="B487" t="str">
        <f>IF(HR_Data[[#This Row],[Age]]&lt;25,"&lt;25",
IF(HR_Data[[#This Row],[Age]]&lt;35,"25–34",
IF(HR_Data[[#This Row],[Age]]&lt;45,"35–44",
IF(HR_Data[[#This Row],[Age]]&lt;55,"45–54","55+"))))</f>
        <v>25–34</v>
      </c>
      <c r="C487" t="s">
        <v>43</v>
      </c>
      <c r="D487">
        <f>(HR[[#This Row],[OverTimeFlag]]*3+HR[[#This Row],[LowJobSatisFlag]]*5+HR[[#This Row],[LowWLBFlag]]*4+HR[[#This Row],[LowSalaryFlag]]*3+HR[[#This Row],[LowEnviFlag]]*4+HR[[#This Row],[LowProFlag]]*1)</f>
        <v>11</v>
      </c>
      <c r="E487">
        <f>HR_Data[[#This Row],[OvertimeFlag]] + HR_Data[[#This Row],[LowSatisfactionFlag]] + HR_Data[[#This Row],[LowWorkLifeBalanceFlag]]</f>
        <v>1</v>
      </c>
      <c r="F487" t="s">
        <v>36</v>
      </c>
      <c r="G487">
        <v>798</v>
      </c>
      <c r="H487" t="s">
        <v>45</v>
      </c>
      <c r="I487">
        <v>6</v>
      </c>
      <c r="J487" t="str">
        <f>IF(AND(HR_Data[[#This Row],[Attrition]]="Yes",HR_Data[[#This Row],[YearsAtCompany]]&lt;2),"Yes","No")</f>
        <v>No</v>
      </c>
      <c r="K487">
        <v>4</v>
      </c>
      <c r="L487" t="s">
        <v>51</v>
      </c>
      <c r="M487">
        <v>1</v>
      </c>
      <c r="N487">
        <v>655</v>
      </c>
      <c r="P487">
        <v>1</v>
      </c>
      <c r="Q487" t="s">
        <v>39</v>
      </c>
      <c r="R487">
        <v>66</v>
      </c>
      <c r="S487">
        <v>2</v>
      </c>
      <c r="T487">
        <v>1</v>
      </c>
      <c r="U487" t="s">
        <v>47</v>
      </c>
      <c r="V487">
        <v>3</v>
      </c>
      <c r="W487" t="s">
        <v>52</v>
      </c>
      <c r="X487">
        <v>2187</v>
      </c>
      <c r="Y487" t="str">
        <f>IF(AND(HR_Data[[#This Row],[OverTime]]="Yes",HR_Data[[#This Row],[JobSatisfaction]]&lt;=2,HR_Data[[#This Row],[MonthlyIncome]]&lt;AVERAGE(HR_Data[MonthlyIncome])),
"High Risk",
IF(OR(HR_Data[[#This Row],[OverTime]]="Yes",HR_Data[[#This Row],[JobSatisfaction]]&lt;=2),
"Medium Risk",
"Low Risk"))</f>
        <v>Low Risk</v>
      </c>
      <c r="Z487" t="str">
        <f>IF(HR_Data[[#This Row],[MonthlyIncome]]&lt;3000,"Low",IF(HR_Data[[#This Row],[MonthlyIncome]]&lt;7000,"Medium","High"))</f>
        <v>Low</v>
      </c>
      <c r="AA487" s="5">
        <f>IF(HR_Data[[#This Row],[OverTime]]="Yes",1,0)</f>
        <v>0</v>
      </c>
      <c r="AB487" s="5">
        <f>IF(HR_Data[[#This Row],[JobSatisfaction]]&lt;=2,1,0)</f>
        <v>0</v>
      </c>
      <c r="AC487" s="5">
        <f>IF(HR_Data[[#This Row],[WorkLifeBalance]]&lt;=2,1,0)</f>
        <v>1</v>
      </c>
      <c r="AD487" s="5">
        <f>IF(HR_Data[[#This Row],[MonthlyIncome]]&lt;AVERAGE(HR_Data[MonthlyIncome]),1,0)</f>
        <v>1</v>
      </c>
      <c r="AE487">
        <v>5013</v>
      </c>
      <c r="AF487">
        <v>0</v>
      </c>
      <c r="AG487" t="s">
        <v>42</v>
      </c>
      <c r="AH487" t="s">
        <v>43</v>
      </c>
      <c r="AI487">
        <v>12</v>
      </c>
      <c r="AJ487">
        <v>3</v>
      </c>
      <c r="AK487">
        <v>3</v>
      </c>
      <c r="AL487">
        <f>IF(HR_Data[[#This Row],[OverTime]]="Yes",2,0)
+IF(HR_Data[[#This Row],[WorkLifeBalance]]&lt;=2,2,0)
+IF(HR_Data[[#This Row],[MonthlyIncome]]&lt;5000,2,0)
+IF(HR_Data[[#This Row],[JobSatisfaction]]&lt;=2,1,0)
+IF(HR_Data[[#This Row],[EnvironmentSatisfaction]]&lt;=2,1,0)
+IF(HR_Data[[#This Row],[YearsAtCompany]]&lt;2,2,0)</f>
        <v>5</v>
      </c>
      <c r="AM487" t="str">
        <f>IF(HR_Data[[#This Row],[RiskScore2]]&gt;=6,"High",
IF(HR_Data[[#This Row],[RiskScore2]]&gt;=3,"Medium","Low"))</f>
        <v>Medium</v>
      </c>
      <c r="AN487">
        <v>80</v>
      </c>
      <c r="AO487">
        <v>2</v>
      </c>
      <c r="AP487">
        <v>6</v>
      </c>
      <c r="AQ487">
        <v>5</v>
      </c>
      <c r="AR487">
        <v>2</v>
      </c>
      <c r="AS487">
        <v>5</v>
      </c>
      <c r="AT487">
        <v>3</v>
      </c>
      <c r="AU487">
        <v>0</v>
      </c>
      <c r="AV487">
        <v>3</v>
      </c>
    </row>
    <row r="488" spans="1:48">
      <c r="A488">
        <v>37</v>
      </c>
      <c r="B488" t="str">
        <f>IF(HR_Data[[#This Row],[Age]]&lt;25,"&lt;25",
IF(HR_Data[[#This Row],[Age]]&lt;35,"25–34",
IF(HR_Data[[#This Row],[Age]]&lt;45,"35–44",
IF(HR_Data[[#This Row],[Age]]&lt;55,"45–54","55+"))))</f>
        <v>35–44</v>
      </c>
      <c r="C488" t="s">
        <v>43</v>
      </c>
      <c r="D488">
        <f>(HR[[#This Row],[OverTimeFlag]]*3+HR[[#This Row],[LowJobSatisFlag]]*5+HR[[#This Row],[LowWLBFlag]]*4+HR[[#This Row],[LowSalaryFlag]]*3+HR[[#This Row],[LowEnviFlag]]*4+HR[[#This Row],[LowProFlag]]*1)</f>
        <v>7</v>
      </c>
      <c r="E488">
        <f>HR_Data[[#This Row],[OvertimeFlag]] + HR_Data[[#This Row],[LowSatisfactionFlag]] + HR_Data[[#This Row],[LowWorkLifeBalanceFlag]]</f>
        <v>2</v>
      </c>
      <c r="F488" t="s">
        <v>36</v>
      </c>
      <c r="G488">
        <v>558</v>
      </c>
      <c r="H488" t="s">
        <v>37</v>
      </c>
      <c r="I488">
        <v>2</v>
      </c>
      <c r="J488" t="str">
        <f>IF(AND(HR_Data[[#This Row],[Attrition]]="Yes",HR_Data[[#This Row],[YearsAtCompany]]&lt;2),"Yes","No")</f>
        <v>No</v>
      </c>
      <c r="K488">
        <v>3</v>
      </c>
      <c r="L488" t="s">
        <v>59</v>
      </c>
      <c r="M488">
        <v>1</v>
      </c>
      <c r="N488">
        <v>656</v>
      </c>
      <c r="P488">
        <v>4</v>
      </c>
      <c r="Q488" t="s">
        <v>46</v>
      </c>
      <c r="R488">
        <v>75</v>
      </c>
      <c r="S488">
        <v>3</v>
      </c>
      <c r="T488">
        <v>2</v>
      </c>
      <c r="U488" t="s">
        <v>40</v>
      </c>
      <c r="V488">
        <v>3</v>
      </c>
      <c r="W488" t="s">
        <v>48</v>
      </c>
      <c r="X488">
        <v>9602</v>
      </c>
      <c r="Y488" t="str">
        <f>IF(AND(HR_Data[[#This Row],[OverTime]]="Yes",HR_Data[[#This Row],[JobSatisfaction]]&lt;=2,HR_Data[[#This Row],[MonthlyIncome]]&lt;AVERAGE(HR_Data[MonthlyIncome])),
"High Risk",
IF(OR(HR_Data[[#This Row],[OverTime]]="Yes",HR_Data[[#This Row],[JobSatisfaction]]&lt;=2),
"Medium Risk",
"Low Risk"))</f>
        <v>Medium Risk</v>
      </c>
      <c r="Z488" t="str">
        <f>IF(HR_Data[[#This Row],[MonthlyIncome]]&lt;3000,"Low",IF(HR_Data[[#This Row],[MonthlyIncome]]&lt;7000,"Medium","High"))</f>
        <v>High</v>
      </c>
      <c r="AA488" s="5">
        <f>IF(HR_Data[[#This Row],[OverTime]]="Yes",1,0)</f>
        <v>1</v>
      </c>
      <c r="AB488" s="5">
        <f>IF(HR_Data[[#This Row],[JobSatisfaction]]&lt;=2,1,0)</f>
        <v>0</v>
      </c>
      <c r="AC488" s="5">
        <f>IF(HR_Data[[#This Row],[WorkLifeBalance]]&lt;=2,1,0)</f>
        <v>1</v>
      </c>
      <c r="AD488" s="5">
        <f>IF(HR_Data[[#This Row],[MonthlyIncome]]&lt;AVERAGE(HR_Data[MonthlyIncome]),1,0)</f>
        <v>0</v>
      </c>
      <c r="AE488">
        <v>3010</v>
      </c>
      <c r="AF488">
        <v>4</v>
      </c>
      <c r="AG488" t="s">
        <v>42</v>
      </c>
      <c r="AH488" t="s">
        <v>35</v>
      </c>
      <c r="AI488">
        <v>11</v>
      </c>
      <c r="AJ488">
        <v>3</v>
      </c>
      <c r="AK488">
        <v>3</v>
      </c>
      <c r="AL488">
        <f>IF(HR_Data[[#This Row],[OverTime]]="Yes",2,0)
+IF(HR_Data[[#This Row],[WorkLifeBalance]]&lt;=2,2,0)
+IF(HR_Data[[#This Row],[MonthlyIncome]]&lt;5000,2,0)
+IF(HR_Data[[#This Row],[JobSatisfaction]]&lt;=2,1,0)
+IF(HR_Data[[#This Row],[EnvironmentSatisfaction]]&lt;=2,1,0)
+IF(HR_Data[[#This Row],[YearsAtCompany]]&lt;2,2,0)</f>
        <v>4</v>
      </c>
      <c r="AM488" t="str">
        <f>IF(HR_Data[[#This Row],[RiskScore2]]&gt;=6,"High",
IF(HR_Data[[#This Row],[RiskScore2]]&gt;=3,"Medium","Low"))</f>
        <v>Medium</v>
      </c>
      <c r="AN488">
        <v>80</v>
      </c>
      <c r="AO488">
        <v>1</v>
      </c>
      <c r="AP488">
        <v>17</v>
      </c>
      <c r="AQ488">
        <v>3</v>
      </c>
      <c r="AR488">
        <v>2</v>
      </c>
      <c r="AS488">
        <v>3</v>
      </c>
      <c r="AT488">
        <v>0</v>
      </c>
      <c r="AU488">
        <v>1</v>
      </c>
      <c r="AV488">
        <v>0</v>
      </c>
    </row>
    <row r="489" spans="1:48">
      <c r="A489">
        <v>20</v>
      </c>
      <c r="B489" t="str">
        <f>IF(HR_Data[[#This Row],[Age]]&lt;25,"&lt;25",
IF(HR_Data[[#This Row],[Age]]&lt;35,"25–34",
IF(HR_Data[[#This Row],[Age]]&lt;45,"35–44",
IF(HR_Data[[#This Row],[Age]]&lt;55,"45–54","55+"))))</f>
        <v>&lt;25</v>
      </c>
      <c r="C489" t="s">
        <v>43</v>
      </c>
      <c r="D489">
        <f>(HR[[#This Row],[OverTimeFlag]]*3+HR[[#This Row],[LowJobSatisFlag]]*5+HR[[#This Row],[LowWLBFlag]]*4+HR[[#This Row],[LowSalaryFlag]]*3+HR[[#This Row],[LowEnviFlag]]*4+HR[[#This Row],[LowProFlag]]*1)</f>
        <v>8</v>
      </c>
      <c r="E489">
        <f>HR_Data[[#This Row],[OvertimeFlag]] + HR_Data[[#This Row],[LowSatisfactionFlag]] + HR_Data[[#This Row],[LowWorkLifeBalanceFlag]]</f>
        <v>1</v>
      </c>
      <c r="F489" t="s">
        <v>36</v>
      </c>
      <c r="G489">
        <v>959</v>
      </c>
      <c r="H489" t="s">
        <v>45</v>
      </c>
      <c r="I489">
        <v>1</v>
      </c>
      <c r="J489" t="str">
        <f>IF(AND(HR_Data[[#This Row],[Attrition]]="Yes",HR_Data[[#This Row],[YearsAtCompany]]&lt;2),"Yes","No")</f>
        <v>No</v>
      </c>
      <c r="K489">
        <v>3</v>
      </c>
      <c r="L489" t="s">
        <v>38</v>
      </c>
      <c r="M489">
        <v>1</v>
      </c>
      <c r="N489">
        <v>657</v>
      </c>
      <c r="P489">
        <v>4</v>
      </c>
      <c r="Q489" t="s">
        <v>39</v>
      </c>
      <c r="R489">
        <v>83</v>
      </c>
      <c r="S489">
        <v>2</v>
      </c>
      <c r="T489">
        <v>1</v>
      </c>
      <c r="U489" t="s">
        <v>47</v>
      </c>
      <c r="V489">
        <v>2</v>
      </c>
      <c r="W489" t="s">
        <v>41</v>
      </c>
      <c r="X489">
        <v>2836</v>
      </c>
      <c r="Y489" t="str">
        <f>IF(AND(HR_Data[[#This Row],[OverTime]]="Yes",HR_Data[[#This Row],[JobSatisfaction]]&lt;=2,HR_Data[[#This Row],[MonthlyIncome]]&lt;AVERAGE(HR_Data[MonthlyIncome])),
"High Risk",
IF(OR(HR_Data[[#This Row],[OverTime]]="Yes",HR_Data[[#This Row],[JobSatisfaction]]&lt;=2),
"Medium Risk",
"Low Risk"))</f>
        <v>Medium Risk</v>
      </c>
      <c r="Z489" t="str">
        <f>IF(HR_Data[[#This Row],[MonthlyIncome]]&lt;3000,"Low",IF(HR_Data[[#This Row],[MonthlyIncome]]&lt;7000,"Medium","High"))</f>
        <v>Low</v>
      </c>
      <c r="AA489" s="5">
        <f>IF(HR_Data[[#This Row],[OverTime]]="Yes",1,0)</f>
        <v>0</v>
      </c>
      <c r="AB489" s="5">
        <f>IF(HR_Data[[#This Row],[JobSatisfaction]]&lt;=2,1,0)</f>
        <v>1</v>
      </c>
      <c r="AC489" s="5">
        <f>IF(HR_Data[[#This Row],[WorkLifeBalance]]&lt;=2,1,0)</f>
        <v>0</v>
      </c>
      <c r="AD489" s="5">
        <f>IF(HR_Data[[#This Row],[MonthlyIncome]]&lt;AVERAGE(HR_Data[MonthlyIncome]),1,0)</f>
        <v>1</v>
      </c>
      <c r="AE489">
        <v>11757</v>
      </c>
      <c r="AF489">
        <v>1</v>
      </c>
      <c r="AG489" t="s">
        <v>42</v>
      </c>
      <c r="AH489" t="s">
        <v>43</v>
      </c>
      <c r="AI489">
        <v>13</v>
      </c>
      <c r="AJ489">
        <v>3</v>
      </c>
      <c r="AK489">
        <v>4</v>
      </c>
      <c r="AL489">
        <f>IF(HR_Data[[#This Row],[OverTime]]="Yes",2,0)
+IF(HR_Data[[#This Row],[WorkLifeBalance]]&lt;=2,2,0)
+IF(HR_Data[[#This Row],[MonthlyIncome]]&lt;5000,2,0)
+IF(HR_Data[[#This Row],[JobSatisfaction]]&lt;=2,1,0)
+IF(HR_Data[[#This Row],[EnvironmentSatisfaction]]&lt;=2,1,0)
+IF(HR_Data[[#This Row],[YearsAtCompany]]&lt;2,2,0)</f>
        <v>5</v>
      </c>
      <c r="AM489" t="str">
        <f>IF(HR_Data[[#This Row],[RiskScore2]]&gt;=6,"High",
IF(HR_Data[[#This Row],[RiskScore2]]&gt;=3,"Medium","Low"))</f>
        <v>Medium</v>
      </c>
      <c r="AN489">
        <v>80</v>
      </c>
      <c r="AO489">
        <v>0</v>
      </c>
      <c r="AP489">
        <v>1</v>
      </c>
      <c r="AQ489">
        <v>0</v>
      </c>
      <c r="AR489">
        <v>4</v>
      </c>
      <c r="AS489">
        <v>1</v>
      </c>
      <c r="AT489">
        <v>0</v>
      </c>
      <c r="AU489">
        <v>0</v>
      </c>
      <c r="AV489">
        <v>0</v>
      </c>
    </row>
    <row r="490" spans="1:48">
      <c r="A490">
        <v>42</v>
      </c>
      <c r="B490" t="str">
        <f>IF(HR_Data[[#This Row],[Age]]&lt;25,"&lt;25",
IF(HR_Data[[#This Row],[Age]]&lt;35,"25–34",
IF(HR_Data[[#This Row],[Age]]&lt;45,"35–44",
IF(HR_Data[[#This Row],[Age]]&lt;55,"45–54","55+"))))</f>
        <v>35–44</v>
      </c>
      <c r="C490" t="s">
        <v>43</v>
      </c>
      <c r="D490">
        <f>(HR[[#This Row],[OverTimeFlag]]*3+HR[[#This Row],[LowJobSatisFlag]]*5+HR[[#This Row],[LowWLBFlag]]*4+HR[[#This Row],[LowSalaryFlag]]*3+HR[[#This Row],[LowEnviFlag]]*4+HR[[#This Row],[LowProFlag]]*1)</f>
        <v>3</v>
      </c>
      <c r="E490">
        <f>HR_Data[[#This Row],[OvertimeFlag]] + HR_Data[[#This Row],[LowSatisfactionFlag]] + HR_Data[[#This Row],[LowWorkLifeBalanceFlag]]</f>
        <v>0</v>
      </c>
      <c r="F490" t="s">
        <v>36</v>
      </c>
      <c r="G490">
        <v>622</v>
      </c>
      <c r="H490" t="s">
        <v>45</v>
      </c>
      <c r="I490">
        <v>2</v>
      </c>
      <c r="J490" t="str">
        <f>IF(AND(HR_Data[[#This Row],[Attrition]]="Yes",HR_Data[[#This Row],[YearsAtCompany]]&lt;2),"Yes","No")</f>
        <v>No</v>
      </c>
      <c r="K490">
        <v>4</v>
      </c>
      <c r="L490" t="s">
        <v>38</v>
      </c>
      <c r="M490">
        <v>1</v>
      </c>
      <c r="N490">
        <v>659</v>
      </c>
      <c r="P490">
        <v>3</v>
      </c>
      <c r="Q490" t="s">
        <v>39</v>
      </c>
      <c r="R490">
        <v>81</v>
      </c>
      <c r="S490">
        <v>3</v>
      </c>
      <c r="T490">
        <v>2</v>
      </c>
      <c r="U490" t="s">
        <v>54</v>
      </c>
      <c r="V490">
        <v>4</v>
      </c>
      <c r="W490" t="s">
        <v>48</v>
      </c>
      <c r="X490">
        <v>4089</v>
      </c>
      <c r="Y490" t="str">
        <f>IF(AND(HR_Data[[#This Row],[OverTime]]="Yes",HR_Data[[#This Row],[JobSatisfaction]]&lt;=2,HR_Data[[#This Row],[MonthlyIncome]]&lt;AVERAGE(HR_Data[MonthlyIncome])),
"High Risk",
IF(OR(HR_Data[[#This Row],[OverTime]]="Yes",HR_Data[[#This Row],[JobSatisfaction]]&lt;=2),
"Medium Risk",
"Low Risk"))</f>
        <v>Low Risk</v>
      </c>
      <c r="Z490" t="str">
        <f>IF(HR_Data[[#This Row],[MonthlyIncome]]&lt;3000,"Low",IF(HR_Data[[#This Row],[MonthlyIncome]]&lt;7000,"Medium","High"))</f>
        <v>Medium</v>
      </c>
      <c r="AA490" s="5">
        <f>IF(HR_Data[[#This Row],[OverTime]]="Yes",1,0)</f>
        <v>0</v>
      </c>
      <c r="AB490" s="5">
        <f>IF(HR_Data[[#This Row],[JobSatisfaction]]&lt;=2,1,0)</f>
        <v>0</v>
      </c>
      <c r="AC490" s="5">
        <f>IF(HR_Data[[#This Row],[WorkLifeBalance]]&lt;=2,1,0)</f>
        <v>0</v>
      </c>
      <c r="AD490" s="5">
        <f>IF(HR_Data[[#This Row],[MonthlyIncome]]&lt;AVERAGE(HR_Data[MonthlyIncome]),1,0)</f>
        <v>1</v>
      </c>
      <c r="AE490">
        <v>5718</v>
      </c>
      <c r="AF490">
        <v>1</v>
      </c>
      <c r="AG490" t="s">
        <v>42</v>
      </c>
      <c r="AH490" t="s">
        <v>43</v>
      </c>
      <c r="AI490">
        <v>13</v>
      </c>
      <c r="AJ490">
        <v>3</v>
      </c>
      <c r="AK490">
        <v>2</v>
      </c>
      <c r="AL490">
        <f>IF(HR_Data[[#This Row],[OverTime]]="Yes",2,0)
+IF(HR_Data[[#This Row],[WorkLifeBalance]]&lt;=2,2,0)
+IF(HR_Data[[#This Row],[MonthlyIncome]]&lt;5000,2,0)
+IF(HR_Data[[#This Row],[JobSatisfaction]]&lt;=2,1,0)
+IF(HR_Data[[#This Row],[EnvironmentSatisfaction]]&lt;=2,1,0)
+IF(HR_Data[[#This Row],[YearsAtCompany]]&lt;2,2,0)</f>
        <v>2</v>
      </c>
      <c r="AM490" t="str">
        <f>IF(HR_Data[[#This Row],[RiskScore2]]&gt;=6,"High",
IF(HR_Data[[#This Row],[RiskScore2]]&gt;=3,"Medium","Low"))</f>
        <v>Low</v>
      </c>
      <c r="AN490">
        <v>80</v>
      </c>
      <c r="AO490">
        <v>2</v>
      </c>
      <c r="AP490">
        <v>10</v>
      </c>
      <c r="AQ490">
        <v>4</v>
      </c>
      <c r="AR490">
        <v>3</v>
      </c>
      <c r="AS490">
        <v>10</v>
      </c>
      <c r="AT490">
        <v>2</v>
      </c>
      <c r="AU490">
        <v>2</v>
      </c>
      <c r="AV490">
        <v>2</v>
      </c>
    </row>
    <row r="491" spans="1:48">
      <c r="A491">
        <v>43</v>
      </c>
      <c r="B491" t="str">
        <f>IF(HR_Data[[#This Row],[Age]]&lt;25,"&lt;25",
IF(HR_Data[[#This Row],[Age]]&lt;35,"25–34",
IF(HR_Data[[#This Row],[Age]]&lt;45,"35–44",
IF(HR_Data[[#This Row],[Age]]&lt;55,"45–54","55+"))))</f>
        <v>35–44</v>
      </c>
      <c r="C491" t="s">
        <v>43</v>
      </c>
      <c r="D491">
        <f>(HR[[#This Row],[OverTimeFlag]]*3+HR[[#This Row],[LowJobSatisFlag]]*5+HR[[#This Row],[LowWLBFlag]]*4+HR[[#This Row],[LowSalaryFlag]]*3+HR[[#This Row],[LowEnviFlag]]*4+HR[[#This Row],[LowProFlag]]*1)</f>
        <v>11</v>
      </c>
      <c r="E491">
        <f>HR_Data[[#This Row],[OvertimeFlag]] + HR_Data[[#This Row],[LowSatisfactionFlag]] + HR_Data[[#This Row],[LowWorkLifeBalanceFlag]]</f>
        <v>2</v>
      </c>
      <c r="F491" t="s">
        <v>36</v>
      </c>
      <c r="G491">
        <v>782</v>
      </c>
      <c r="H491" t="s">
        <v>45</v>
      </c>
      <c r="I491">
        <v>6</v>
      </c>
      <c r="J491" t="str">
        <f>IF(AND(HR_Data[[#This Row],[Attrition]]="Yes",HR_Data[[#This Row],[YearsAtCompany]]&lt;2),"Yes","No")</f>
        <v>No</v>
      </c>
      <c r="K491">
        <v>4</v>
      </c>
      <c r="L491" t="s">
        <v>49</v>
      </c>
      <c r="M491">
        <v>1</v>
      </c>
      <c r="N491">
        <v>661</v>
      </c>
      <c r="P491">
        <v>2</v>
      </c>
      <c r="Q491" t="s">
        <v>46</v>
      </c>
      <c r="R491">
        <v>50</v>
      </c>
      <c r="S491">
        <v>2</v>
      </c>
      <c r="T491">
        <v>4</v>
      </c>
      <c r="U491" t="s">
        <v>58</v>
      </c>
      <c r="V491">
        <v>4</v>
      </c>
      <c r="W491" t="s">
        <v>52</v>
      </c>
      <c r="X491">
        <v>16627</v>
      </c>
      <c r="Y491" t="str">
        <f>IF(AND(HR_Data[[#This Row],[OverTime]]="Yes",HR_Data[[#This Row],[JobSatisfaction]]&lt;=2,HR_Data[[#This Row],[MonthlyIncome]]&lt;AVERAGE(HR_Data[MonthlyIncome])),
"High Risk",
IF(OR(HR_Data[[#This Row],[OverTime]]="Yes",HR_Data[[#This Row],[JobSatisfaction]]&lt;=2),
"Medium Risk",
"Low Risk"))</f>
        <v>Medium Risk</v>
      </c>
      <c r="Z491" t="str">
        <f>IF(HR_Data[[#This Row],[MonthlyIncome]]&lt;3000,"Low",IF(HR_Data[[#This Row],[MonthlyIncome]]&lt;7000,"Medium","High"))</f>
        <v>High</v>
      </c>
      <c r="AA491" s="5">
        <f>IF(HR_Data[[#This Row],[OverTime]]="Yes",1,0)</f>
        <v>1</v>
      </c>
      <c r="AB491" s="5">
        <f>IF(HR_Data[[#This Row],[JobSatisfaction]]&lt;=2,1,0)</f>
        <v>0</v>
      </c>
      <c r="AC491" s="5">
        <f>IF(HR_Data[[#This Row],[WorkLifeBalance]]&lt;=2,1,0)</f>
        <v>1</v>
      </c>
      <c r="AD491" s="5">
        <f>IF(HR_Data[[#This Row],[MonthlyIncome]]&lt;AVERAGE(HR_Data[MonthlyIncome]),1,0)</f>
        <v>0</v>
      </c>
      <c r="AE491">
        <v>2671</v>
      </c>
      <c r="AF491">
        <v>4</v>
      </c>
      <c r="AG491" t="s">
        <v>42</v>
      </c>
      <c r="AH491" t="s">
        <v>35</v>
      </c>
      <c r="AI491">
        <v>14</v>
      </c>
      <c r="AJ491">
        <v>3</v>
      </c>
      <c r="AK491">
        <v>3</v>
      </c>
      <c r="AL491">
        <f>IF(HR_Data[[#This Row],[OverTime]]="Yes",2,0)
+IF(HR_Data[[#This Row],[WorkLifeBalance]]&lt;=2,2,0)
+IF(HR_Data[[#This Row],[MonthlyIncome]]&lt;5000,2,0)
+IF(HR_Data[[#This Row],[JobSatisfaction]]&lt;=2,1,0)
+IF(HR_Data[[#This Row],[EnvironmentSatisfaction]]&lt;=2,1,0)
+IF(HR_Data[[#This Row],[YearsAtCompany]]&lt;2,2,0)</f>
        <v>7</v>
      </c>
      <c r="AM491" t="str">
        <f>IF(HR_Data[[#This Row],[RiskScore2]]&gt;=6,"High",
IF(HR_Data[[#This Row],[RiskScore2]]&gt;=3,"Medium","Low"))</f>
        <v>High</v>
      </c>
      <c r="AN491">
        <v>80</v>
      </c>
      <c r="AO491">
        <v>1</v>
      </c>
      <c r="AP491">
        <v>21</v>
      </c>
      <c r="AQ491">
        <v>3</v>
      </c>
      <c r="AR491">
        <v>2</v>
      </c>
      <c r="AS491">
        <v>1</v>
      </c>
      <c r="AT491">
        <v>0</v>
      </c>
      <c r="AU491">
        <v>0</v>
      </c>
      <c r="AV491">
        <v>0</v>
      </c>
    </row>
    <row r="492" spans="1:48">
      <c r="A492">
        <v>38</v>
      </c>
      <c r="B492" t="str">
        <f>IF(HR_Data[[#This Row],[Age]]&lt;25,"&lt;25",
IF(HR_Data[[#This Row],[Age]]&lt;35,"25–34",
IF(HR_Data[[#This Row],[Age]]&lt;45,"35–44",
IF(HR_Data[[#This Row],[Age]]&lt;55,"45–54","55+"))))</f>
        <v>35–44</v>
      </c>
      <c r="C492" t="s">
        <v>43</v>
      </c>
      <c r="D492">
        <f>(HR[[#This Row],[OverTimeFlag]]*3+HR[[#This Row],[LowJobSatisFlag]]*5+HR[[#This Row],[LowWLBFlag]]*4+HR[[#This Row],[LowSalaryFlag]]*3+HR[[#This Row],[LowEnviFlag]]*4+HR[[#This Row],[LowProFlag]]*1)</f>
        <v>12</v>
      </c>
      <c r="E492">
        <f>HR_Data[[#This Row],[OvertimeFlag]] + HR_Data[[#This Row],[LowSatisfactionFlag]] + HR_Data[[#This Row],[LowWorkLifeBalanceFlag]]</f>
        <v>2</v>
      </c>
      <c r="F492" t="s">
        <v>36</v>
      </c>
      <c r="G492">
        <v>362</v>
      </c>
      <c r="H492" t="s">
        <v>45</v>
      </c>
      <c r="I492">
        <v>1</v>
      </c>
      <c r="J492" t="str">
        <f>IF(AND(HR_Data[[#This Row],[Attrition]]="Yes",HR_Data[[#This Row],[YearsAtCompany]]&lt;2),"Yes","No")</f>
        <v>No</v>
      </c>
      <c r="K492">
        <v>1</v>
      </c>
      <c r="L492" t="s">
        <v>38</v>
      </c>
      <c r="M492">
        <v>1</v>
      </c>
      <c r="N492">
        <v>662</v>
      </c>
      <c r="P492">
        <v>3</v>
      </c>
      <c r="Q492" t="s">
        <v>39</v>
      </c>
      <c r="R492">
        <v>43</v>
      </c>
      <c r="S492">
        <v>3</v>
      </c>
      <c r="T492">
        <v>1</v>
      </c>
      <c r="U492" t="s">
        <v>47</v>
      </c>
      <c r="V492">
        <v>1</v>
      </c>
      <c r="W492" t="s">
        <v>41</v>
      </c>
      <c r="X492">
        <v>2619</v>
      </c>
      <c r="Y492" t="str">
        <f>IF(AND(HR_Data[[#This Row],[OverTime]]="Yes",HR_Data[[#This Row],[JobSatisfaction]]&lt;=2,HR_Data[[#This Row],[MonthlyIncome]]&lt;AVERAGE(HR_Data[MonthlyIncome])),
"High Risk",
IF(OR(HR_Data[[#This Row],[OverTime]]="Yes",HR_Data[[#This Row],[JobSatisfaction]]&lt;=2),
"Medium Risk",
"Low Risk"))</f>
        <v>Medium Risk</v>
      </c>
      <c r="Z492" t="str">
        <f>IF(HR_Data[[#This Row],[MonthlyIncome]]&lt;3000,"Low",IF(HR_Data[[#This Row],[MonthlyIncome]]&lt;7000,"Medium","High"))</f>
        <v>Low</v>
      </c>
      <c r="AA492" s="5">
        <f>IF(HR_Data[[#This Row],[OverTime]]="Yes",1,0)</f>
        <v>0</v>
      </c>
      <c r="AB492" s="5">
        <f>IF(HR_Data[[#This Row],[JobSatisfaction]]&lt;=2,1,0)</f>
        <v>1</v>
      </c>
      <c r="AC492" s="5">
        <f>IF(HR_Data[[#This Row],[WorkLifeBalance]]&lt;=2,1,0)</f>
        <v>1</v>
      </c>
      <c r="AD492" s="5">
        <f>IF(HR_Data[[#This Row],[MonthlyIncome]]&lt;AVERAGE(HR_Data[MonthlyIncome]),1,0)</f>
        <v>1</v>
      </c>
      <c r="AE492">
        <v>14561</v>
      </c>
      <c r="AF492">
        <v>3</v>
      </c>
      <c r="AG492" t="s">
        <v>42</v>
      </c>
      <c r="AH492" t="s">
        <v>43</v>
      </c>
      <c r="AI492">
        <v>17</v>
      </c>
      <c r="AJ492">
        <v>3</v>
      </c>
      <c r="AK492">
        <v>4</v>
      </c>
      <c r="AL492">
        <f>IF(HR_Data[[#This Row],[OverTime]]="Yes",2,0)
+IF(HR_Data[[#This Row],[WorkLifeBalance]]&lt;=2,2,0)
+IF(HR_Data[[#This Row],[MonthlyIncome]]&lt;5000,2,0)
+IF(HR_Data[[#This Row],[JobSatisfaction]]&lt;=2,1,0)
+IF(HR_Data[[#This Row],[EnvironmentSatisfaction]]&lt;=2,1,0)
+IF(HR_Data[[#This Row],[YearsAtCompany]]&lt;2,2,0)</f>
        <v>7</v>
      </c>
      <c r="AM492" t="str">
        <f>IF(HR_Data[[#This Row],[RiskScore2]]&gt;=6,"High",
IF(HR_Data[[#This Row],[RiskScore2]]&gt;=3,"Medium","Low"))</f>
        <v>High</v>
      </c>
      <c r="AN492">
        <v>80</v>
      </c>
      <c r="AO492">
        <v>0</v>
      </c>
      <c r="AP492">
        <v>8</v>
      </c>
      <c r="AQ492">
        <v>3</v>
      </c>
      <c r="AR492">
        <v>2</v>
      </c>
      <c r="AS492">
        <v>0</v>
      </c>
      <c r="AT492">
        <v>0</v>
      </c>
      <c r="AU492">
        <v>0</v>
      </c>
      <c r="AV492">
        <v>0</v>
      </c>
    </row>
    <row r="493" spans="1:48">
      <c r="A493">
        <v>43</v>
      </c>
      <c r="B493" t="str">
        <f>IF(HR_Data[[#This Row],[Age]]&lt;25,"&lt;25",
IF(HR_Data[[#This Row],[Age]]&lt;35,"25–34",
IF(HR_Data[[#This Row],[Age]]&lt;45,"35–44",
IF(HR_Data[[#This Row],[Age]]&lt;55,"45–54","55+"))))</f>
        <v>35–44</v>
      </c>
      <c r="C493" t="s">
        <v>43</v>
      </c>
      <c r="D493">
        <f>(HR[[#This Row],[OverTimeFlag]]*3+HR[[#This Row],[LowJobSatisFlag]]*5+HR[[#This Row],[LowWLBFlag]]*4+HR[[#This Row],[LowSalaryFlag]]*3+HR[[#This Row],[LowEnviFlag]]*4+HR[[#This Row],[LowProFlag]]*1)</f>
        <v>6</v>
      </c>
      <c r="E493">
        <f>HR_Data[[#This Row],[OvertimeFlag]] + HR_Data[[#This Row],[LowSatisfactionFlag]] + HR_Data[[#This Row],[LowWorkLifeBalanceFlag]]</f>
        <v>1</v>
      </c>
      <c r="F493" t="s">
        <v>44</v>
      </c>
      <c r="G493">
        <v>1001</v>
      </c>
      <c r="H493" t="s">
        <v>45</v>
      </c>
      <c r="I493">
        <v>9</v>
      </c>
      <c r="J493" t="str">
        <f>IF(AND(HR_Data[[#This Row],[Attrition]]="Yes",HR_Data[[#This Row],[YearsAtCompany]]&lt;2),"Yes","No")</f>
        <v>No</v>
      </c>
      <c r="K493">
        <v>5</v>
      </c>
      <c r="L493" t="s">
        <v>51</v>
      </c>
      <c r="M493">
        <v>1</v>
      </c>
      <c r="N493">
        <v>663</v>
      </c>
      <c r="P493">
        <v>4</v>
      </c>
      <c r="Q493" t="s">
        <v>46</v>
      </c>
      <c r="R493">
        <v>72</v>
      </c>
      <c r="S493">
        <v>3</v>
      </c>
      <c r="T493">
        <v>2</v>
      </c>
      <c r="U493" t="s">
        <v>50</v>
      </c>
      <c r="V493">
        <v>3</v>
      </c>
      <c r="W493" t="s">
        <v>52</v>
      </c>
      <c r="X493">
        <v>5679</v>
      </c>
      <c r="Y493" t="str">
        <f>IF(AND(HR_Data[[#This Row],[OverTime]]="Yes",HR_Data[[#This Row],[JobSatisfaction]]&lt;=2,HR_Data[[#This Row],[MonthlyIncome]]&lt;AVERAGE(HR_Data[MonthlyIncome])),
"High Risk",
IF(OR(HR_Data[[#This Row],[OverTime]]="Yes",HR_Data[[#This Row],[JobSatisfaction]]&lt;=2),
"Medium Risk",
"Low Risk"))</f>
        <v>Medium Risk</v>
      </c>
      <c r="Z493" t="str">
        <f>IF(HR_Data[[#This Row],[MonthlyIncome]]&lt;3000,"Low",IF(HR_Data[[#This Row],[MonthlyIncome]]&lt;7000,"Medium","High"))</f>
        <v>Medium</v>
      </c>
      <c r="AA493" s="5">
        <f>IF(HR_Data[[#This Row],[OverTime]]="Yes",1,0)</f>
        <v>1</v>
      </c>
      <c r="AB493" s="5">
        <f>IF(HR_Data[[#This Row],[JobSatisfaction]]&lt;=2,1,0)</f>
        <v>0</v>
      </c>
      <c r="AC493" s="5">
        <f>IF(HR_Data[[#This Row],[WorkLifeBalance]]&lt;=2,1,0)</f>
        <v>0</v>
      </c>
      <c r="AD493" s="5">
        <f>IF(HR_Data[[#This Row],[MonthlyIncome]]&lt;AVERAGE(HR_Data[MonthlyIncome]),1,0)</f>
        <v>1</v>
      </c>
      <c r="AE493">
        <v>19627</v>
      </c>
      <c r="AF493">
        <v>3</v>
      </c>
      <c r="AG493" t="s">
        <v>42</v>
      </c>
      <c r="AH493" t="s">
        <v>35</v>
      </c>
      <c r="AI493">
        <v>13</v>
      </c>
      <c r="AJ493">
        <v>3</v>
      </c>
      <c r="AK493">
        <v>2</v>
      </c>
      <c r="AL493">
        <f>IF(HR_Data[[#This Row],[OverTime]]="Yes",2,0)
+IF(HR_Data[[#This Row],[WorkLifeBalance]]&lt;=2,2,0)
+IF(HR_Data[[#This Row],[MonthlyIncome]]&lt;5000,2,0)
+IF(HR_Data[[#This Row],[JobSatisfaction]]&lt;=2,1,0)
+IF(HR_Data[[#This Row],[EnvironmentSatisfaction]]&lt;=2,1,0)
+IF(HR_Data[[#This Row],[YearsAtCompany]]&lt;2,2,0)</f>
        <v>2</v>
      </c>
      <c r="AM493" t="str">
        <f>IF(HR_Data[[#This Row],[RiskScore2]]&gt;=6,"High",
IF(HR_Data[[#This Row],[RiskScore2]]&gt;=3,"Medium","Low"))</f>
        <v>Low</v>
      </c>
      <c r="AN493">
        <v>80</v>
      </c>
      <c r="AO493">
        <v>1</v>
      </c>
      <c r="AP493">
        <v>10</v>
      </c>
      <c r="AQ493">
        <v>3</v>
      </c>
      <c r="AR493">
        <v>3</v>
      </c>
      <c r="AS493">
        <v>8</v>
      </c>
      <c r="AT493">
        <v>7</v>
      </c>
      <c r="AU493">
        <v>4</v>
      </c>
      <c r="AV493">
        <v>7</v>
      </c>
    </row>
    <row r="494" spans="1:48">
      <c r="A494">
        <v>48</v>
      </c>
      <c r="B494" t="str">
        <f>IF(HR_Data[[#This Row],[Age]]&lt;25,"&lt;25",
IF(HR_Data[[#This Row],[Age]]&lt;35,"25–34",
IF(HR_Data[[#This Row],[Age]]&lt;45,"35–44",
IF(HR_Data[[#This Row],[Age]]&lt;55,"45–54","55+"))))</f>
        <v>45–54</v>
      </c>
      <c r="C494" t="s">
        <v>43</v>
      </c>
      <c r="D494">
        <f>(HR[[#This Row],[OverTimeFlag]]*3+HR[[#This Row],[LowJobSatisFlag]]*5+HR[[#This Row],[LowWLBFlag]]*4+HR[[#This Row],[LowSalaryFlag]]*3+HR[[#This Row],[LowEnviFlag]]*4+HR[[#This Row],[LowProFlag]]*1)</f>
        <v>9</v>
      </c>
      <c r="E494">
        <f>HR_Data[[#This Row],[OvertimeFlag]] + HR_Data[[#This Row],[LowSatisfactionFlag]] + HR_Data[[#This Row],[LowWorkLifeBalanceFlag]]</f>
        <v>2</v>
      </c>
      <c r="F494" t="s">
        <v>36</v>
      </c>
      <c r="G494">
        <v>1236</v>
      </c>
      <c r="H494" t="s">
        <v>45</v>
      </c>
      <c r="I494">
        <v>1</v>
      </c>
      <c r="J494" t="str">
        <f>IF(AND(HR_Data[[#This Row],[Attrition]]="Yes",HR_Data[[#This Row],[YearsAtCompany]]&lt;2),"Yes","No")</f>
        <v>No</v>
      </c>
      <c r="K494">
        <v>4</v>
      </c>
      <c r="L494" t="s">
        <v>38</v>
      </c>
      <c r="M494">
        <v>1</v>
      </c>
      <c r="N494">
        <v>664</v>
      </c>
      <c r="P494">
        <v>4</v>
      </c>
      <c r="Q494" t="s">
        <v>39</v>
      </c>
      <c r="R494">
        <v>40</v>
      </c>
      <c r="S494">
        <v>2</v>
      </c>
      <c r="T494">
        <v>4</v>
      </c>
      <c r="U494" t="s">
        <v>56</v>
      </c>
      <c r="V494">
        <v>1</v>
      </c>
      <c r="W494" t="s">
        <v>48</v>
      </c>
      <c r="X494">
        <v>15402</v>
      </c>
      <c r="Y494" t="str">
        <f>IF(AND(HR_Data[[#This Row],[OverTime]]="Yes",HR_Data[[#This Row],[JobSatisfaction]]&lt;=2,HR_Data[[#This Row],[MonthlyIncome]]&lt;AVERAGE(HR_Data[MonthlyIncome])),
"High Risk",
IF(OR(HR_Data[[#This Row],[OverTime]]="Yes",HR_Data[[#This Row],[JobSatisfaction]]&lt;=2),
"Medium Risk",
"Low Risk"))</f>
        <v>Medium Risk</v>
      </c>
      <c r="Z494" t="str">
        <f>IF(HR_Data[[#This Row],[MonthlyIncome]]&lt;3000,"Low",IF(HR_Data[[#This Row],[MonthlyIncome]]&lt;7000,"Medium","High"))</f>
        <v>High</v>
      </c>
      <c r="AA494" s="5">
        <f>IF(HR_Data[[#This Row],[OverTime]]="Yes",1,0)</f>
        <v>0</v>
      </c>
      <c r="AB494" s="5">
        <f>IF(HR_Data[[#This Row],[JobSatisfaction]]&lt;=2,1,0)</f>
        <v>1</v>
      </c>
      <c r="AC494" s="5">
        <f>IF(HR_Data[[#This Row],[WorkLifeBalance]]&lt;=2,1,0)</f>
        <v>1</v>
      </c>
      <c r="AD494" s="5">
        <f>IF(HR_Data[[#This Row],[MonthlyIncome]]&lt;AVERAGE(HR_Data[MonthlyIncome]),1,0)</f>
        <v>0</v>
      </c>
      <c r="AE494">
        <v>17997</v>
      </c>
      <c r="AF494">
        <v>7</v>
      </c>
      <c r="AG494" t="s">
        <v>42</v>
      </c>
      <c r="AH494" t="s">
        <v>43</v>
      </c>
      <c r="AI494">
        <v>11</v>
      </c>
      <c r="AJ494">
        <v>3</v>
      </c>
      <c r="AK494">
        <v>1</v>
      </c>
      <c r="AL494">
        <f>IF(HR_Data[[#This Row],[OverTime]]="Yes",2,0)
+IF(HR_Data[[#This Row],[WorkLifeBalance]]&lt;=2,2,0)
+IF(HR_Data[[#This Row],[MonthlyIncome]]&lt;5000,2,0)
+IF(HR_Data[[#This Row],[JobSatisfaction]]&lt;=2,1,0)
+IF(HR_Data[[#This Row],[EnvironmentSatisfaction]]&lt;=2,1,0)
+IF(HR_Data[[#This Row],[YearsAtCompany]]&lt;2,2,0)</f>
        <v>3</v>
      </c>
      <c r="AM494" t="str">
        <f>IF(HR_Data[[#This Row],[RiskScore2]]&gt;=6,"High",
IF(HR_Data[[#This Row],[RiskScore2]]&gt;=3,"Medium","Low"))</f>
        <v>Medium</v>
      </c>
      <c r="AN494">
        <v>80</v>
      </c>
      <c r="AO494">
        <v>1</v>
      </c>
      <c r="AP494">
        <v>21</v>
      </c>
      <c r="AQ494">
        <v>3</v>
      </c>
      <c r="AR494">
        <v>1</v>
      </c>
      <c r="AS494">
        <v>3</v>
      </c>
      <c r="AT494">
        <v>2</v>
      </c>
      <c r="AU494">
        <v>0</v>
      </c>
      <c r="AV494">
        <v>2</v>
      </c>
    </row>
    <row r="495" spans="1:48">
      <c r="A495">
        <v>44</v>
      </c>
      <c r="B495" t="str">
        <f>IF(HR_Data[[#This Row],[Age]]&lt;25,"&lt;25",
IF(HR_Data[[#This Row],[Age]]&lt;35,"25–34",
IF(HR_Data[[#This Row],[Age]]&lt;45,"35–44",
IF(HR_Data[[#This Row],[Age]]&lt;55,"45–54","55+"))))</f>
        <v>35–44</v>
      </c>
      <c r="C495" t="s">
        <v>43</v>
      </c>
      <c r="D495">
        <f>(HR[[#This Row],[OverTimeFlag]]*3+HR[[#This Row],[LowJobSatisFlag]]*5+HR[[#This Row],[LowWLBFlag]]*4+HR[[#This Row],[LowSalaryFlag]]*3+HR[[#This Row],[LowEnviFlag]]*4+HR[[#This Row],[LowProFlag]]*1)</f>
        <v>7</v>
      </c>
      <c r="E495">
        <f>HR_Data[[#This Row],[OvertimeFlag]] + HR_Data[[#This Row],[LowSatisfactionFlag]] + HR_Data[[#This Row],[LowWorkLifeBalanceFlag]]</f>
        <v>0</v>
      </c>
      <c r="F495" t="s">
        <v>36</v>
      </c>
      <c r="G495">
        <v>1112</v>
      </c>
      <c r="H495" t="s">
        <v>61</v>
      </c>
      <c r="I495">
        <v>1</v>
      </c>
      <c r="J495" t="str">
        <f>IF(AND(HR_Data[[#This Row],[Attrition]]="Yes",HR_Data[[#This Row],[YearsAtCompany]]&lt;2),"Yes","No")</f>
        <v>No</v>
      </c>
      <c r="K495">
        <v>4</v>
      </c>
      <c r="L495" t="s">
        <v>38</v>
      </c>
      <c r="M495">
        <v>1</v>
      </c>
      <c r="N495">
        <v>665</v>
      </c>
      <c r="P495">
        <v>1</v>
      </c>
      <c r="Q495" t="s">
        <v>39</v>
      </c>
      <c r="R495">
        <v>50</v>
      </c>
      <c r="S495">
        <v>2</v>
      </c>
      <c r="T495">
        <v>2</v>
      </c>
      <c r="U495" t="s">
        <v>61</v>
      </c>
      <c r="V495">
        <v>3</v>
      </c>
      <c r="W495" t="s">
        <v>41</v>
      </c>
      <c r="X495">
        <v>5985</v>
      </c>
      <c r="Y495" t="str">
        <f>IF(AND(HR_Data[[#This Row],[OverTime]]="Yes",HR_Data[[#This Row],[JobSatisfaction]]&lt;=2,HR_Data[[#This Row],[MonthlyIncome]]&lt;AVERAGE(HR_Data[MonthlyIncome])),
"High Risk",
IF(OR(HR_Data[[#This Row],[OverTime]]="Yes",HR_Data[[#This Row],[JobSatisfaction]]&lt;=2),
"Medium Risk",
"Low Risk"))</f>
        <v>Low Risk</v>
      </c>
      <c r="Z495" t="str">
        <f>IF(HR_Data[[#This Row],[MonthlyIncome]]&lt;3000,"Low",IF(HR_Data[[#This Row],[MonthlyIncome]]&lt;7000,"Medium","High"))</f>
        <v>Medium</v>
      </c>
      <c r="AA495" s="5">
        <f>IF(HR_Data[[#This Row],[OverTime]]="Yes",1,0)</f>
        <v>0</v>
      </c>
      <c r="AB495" s="5">
        <f>IF(HR_Data[[#This Row],[JobSatisfaction]]&lt;=2,1,0)</f>
        <v>0</v>
      </c>
      <c r="AC495" s="5">
        <f>IF(HR_Data[[#This Row],[WorkLifeBalance]]&lt;=2,1,0)</f>
        <v>0</v>
      </c>
      <c r="AD495" s="5">
        <f>IF(HR_Data[[#This Row],[MonthlyIncome]]&lt;AVERAGE(HR_Data[MonthlyIncome]),1,0)</f>
        <v>1</v>
      </c>
      <c r="AE495">
        <v>26894</v>
      </c>
      <c r="AF495">
        <v>4</v>
      </c>
      <c r="AG495" t="s">
        <v>42</v>
      </c>
      <c r="AH495" t="s">
        <v>43</v>
      </c>
      <c r="AI495">
        <v>11</v>
      </c>
      <c r="AJ495">
        <v>3</v>
      </c>
      <c r="AK495">
        <v>2</v>
      </c>
      <c r="AL495">
        <f>IF(HR_Data[[#This Row],[OverTime]]="Yes",2,0)
+IF(HR_Data[[#This Row],[WorkLifeBalance]]&lt;=2,2,0)
+IF(HR_Data[[#This Row],[MonthlyIncome]]&lt;5000,2,0)
+IF(HR_Data[[#This Row],[JobSatisfaction]]&lt;=2,1,0)
+IF(HR_Data[[#This Row],[EnvironmentSatisfaction]]&lt;=2,1,0)
+IF(HR_Data[[#This Row],[YearsAtCompany]]&lt;2,2,0)</f>
        <v>1</v>
      </c>
      <c r="AM495" t="str">
        <f>IF(HR_Data[[#This Row],[RiskScore2]]&gt;=6,"High",
IF(HR_Data[[#This Row],[RiskScore2]]&gt;=3,"Medium","Low"))</f>
        <v>Low</v>
      </c>
      <c r="AN495">
        <v>80</v>
      </c>
      <c r="AO495">
        <v>0</v>
      </c>
      <c r="AP495">
        <v>10</v>
      </c>
      <c r="AQ495">
        <v>1</v>
      </c>
      <c r="AR495">
        <v>4</v>
      </c>
      <c r="AS495">
        <v>2</v>
      </c>
      <c r="AT495">
        <v>2</v>
      </c>
      <c r="AU495">
        <v>0</v>
      </c>
      <c r="AV495">
        <v>2</v>
      </c>
    </row>
    <row r="496" spans="1:48">
      <c r="A496">
        <v>34</v>
      </c>
      <c r="B496" t="str">
        <f>IF(HR_Data[[#This Row],[Age]]&lt;25,"&lt;25",
IF(HR_Data[[#This Row],[Age]]&lt;35,"25–34",
IF(HR_Data[[#This Row],[Age]]&lt;45,"35–44",
IF(HR_Data[[#This Row],[Age]]&lt;55,"45–54","55+"))))</f>
        <v>25–34</v>
      </c>
      <c r="C496" t="s">
        <v>43</v>
      </c>
      <c r="D496">
        <f>(HR[[#This Row],[OverTimeFlag]]*3+HR[[#This Row],[LowJobSatisFlag]]*5+HR[[#This Row],[LowWLBFlag]]*4+HR[[#This Row],[LowSalaryFlag]]*3+HR[[#This Row],[LowEnviFlag]]*4+HR[[#This Row],[LowProFlag]]*1)</f>
        <v>6</v>
      </c>
      <c r="E496">
        <f>HR_Data[[#This Row],[OvertimeFlag]] + HR_Data[[#This Row],[LowSatisfactionFlag]] + HR_Data[[#This Row],[LowWorkLifeBalanceFlag]]</f>
        <v>1</v>
      </c>
      <c r="F496" t="s">
        <v>36</v>
      </c>
      <c r="G496">
        <v>204</v>
      </c>
      <c r="H496" t="s">
        <v>37</v>
      </c>
      <c r="I496">
        <v>14</v>
      </c>
      <c r="J496" t="str">
        <f>IF(AND(HR_Data[[#This Row],[Attrition]]="Yes",HR_Data[[#This Row],[YearsAtCompany]]&lt;2),"Yes","No")</f>
        <v>No</v>
      </c>
      <c r="K496">
        <v>3</v>
      </c>
      <c r="L496" t="s">
        <v>60</v>
      </c>
      <c r="M496">
        <v>1</v>
      </c>
      <c r="N496">
        <v>666</v>
      </c>
      <c r="P496">
        <v>3</v>
      </c>
      <c r="Q496" t="s">
        <v>39</v>
      </c>
      <c r="R496">
        <v>31</v>
      </c>
      <c r="S496">
        <v>3</v>
      </c>
      <c r="T496">
        <v>1</v>
      </c>
      <c r="U496" t="s">
        <v>57</v>
      </c>
      <c r="V496">
        <v>3</v>
      </c>
      <c r="W496" t="s">
        <v>52</v>
      </c>
      <c r="X496">
        <v>2579</v>
      </c>
      <c r="Y496" t="str">
        <f>IF(AND(HR_Data[[#This Row],[OverTime]]="Yes",HR_Data[[#This Row],[JobSatisfaction]]&lt;=2,HR_Data[[#This Row],[MonthlyIncome]]&lt;AVERAGE(HR_Data[MonthlyIncome])),
"High Risk",
IF(OR(HR_Data[[#This Row],[OverTime]]="Yes",HR_Data[[#This Row],[JobSatisfaction]]&lt;=2),
"Medium Risk",
"Low Risk"))</f>
        <v>Medium Risk</v>
      </c>
      <c r="Z496" t="str">
        <f>IF(HR_Data[[#This Row],[MonthlyIncome]]&lt;3000,"Low",IF(HR_Data[[#This Row],[MonthlyIncome]]&lt;7000,"Medium","High"))</f>
        <v>Low</v>
      </c>
      <c r="AA496" s="5">
        <f>IF(HR_Data[[#This Row],[OverTime]]="Yes",1,0)</f>
        <v>1</v>
      </c>
      <c r="AB496" s="5">
        <f>IF(HR_Data[[#This Row],[JobSatisfaction]]&lt;=2,1,0)</f>
        <v>0</v>
      </c>
      <c r="AC496" s="5">
        <f>IF(HR_Data[[#This Row],[WorkLifeBalance]]&lt;=2,1,0)</f>
        <v>0</v>
      </c>
      <c r="AD496" s="5">
        <f>IF(HR_Data[[#This Row],[MonthlyIncome]]&lt;AVERAGE(HR_Data[MonthlyIncome]),1,0)</f>
        <v>1</v>
      </c>
      <c r="AE496">
        <v>2912</v>
      </c>
      <c r="AF496">
        <v>1</v>
      </c>
      <c r="AG496" t="s">
        <v>42</v>
      </c>
      <c r="AH496" t="s">
        <v>35</v>
      </c>
      <c r="AI496">
        <v>18</v>
      </c>
      <c r="AJ496">
        <v>3</v>
      </c>
      <c r="AK496">
        <v>4</v>
      </c>
      <c r="AL496">
        <f>IF(HR_Data[[#This Row],[OverTime]]="Yes",2,0)
+IF(HR_Data[[#This Row],[WorkLifeBalance]]&lt;=2,2,0)
+IF(HR_Data[[#This Row],[MonthlyIncome]]&lt;5000,2,0)
+IF(HR_Data[[#This Row],[JobSatisfaction]]&lt;=2,1,0)
+IF(HR_Data[[#This Row],[EnvironmentSatisfaction]]&lt;=2,1,0)
+IF(HR_Data[[#This Row],[YearsAtCompany]]&lt;2,2,0)</f>
        <v>4</v>
      </c>
      <c r="AM496" t="str">
        <f>IF(HR_Data[[#This Row],[RiskScore2]]&gt;=6,"High",
IF(HR_Data[[#This Row],[RiskScore2]]&gt;=3,"Medium","Low"))</f>
        <v>Medium</v>
      </c>
      <c r="AN496">
        <v>80</v>
      </c>
      <c r="AO496">
        <v>2</v>
      </c>
      <c r="AP496">
        <v>8</v>
      </c>
      <c r="AQ496">
        <v>3</v>
      </c>
      <c r="AR496">
        <v>3</v>
      </c>
      <c r="AS496">
        <v>8</v>
      </c>
      <c r="AT496">
        <v>2</v>
      </c>
      <c r="AU496">
        <v>0</v>
      </c>
      <c r="AV496">
        <v>6</v>
      </c>
    </row>
    <row r="497" spans="1:48">
      <c r="A497">
        <v>27</v>
      </c>
      <c r="B497" t="str">
        <f>IF(HR_Data[[#This Row],[Age]]&lt;25,"&lt;25",
IF(HR_Data[[#This Row],[Age]]&lt;35,"25–34",
IF(HR_Data[[#This Row],[Age]]&lt;45,"35–44",
IF(HR_Data[[#This Row],[Age]]&lt;55,"45–54","55+"))))</f>
        <v>25–34</v>
      </c>
      <c r="C497" t="s">
        <v>35</v>
      </c>
      <c r="D497">
        <f>(HR[[#This Row],[OverTimeFlag]]*3+HR[[#This Row],[LowJobSatisFlag]]*5+HR[[#This Row],[LowWLBFlag]]*4+HR[[#This Row],[LowSalaryFlag]]*3+HR[[#This Row],[LowEnviFlag]]*4+HR[[#This Row],[LowProFlag]]*1)</f>
        <v>8</v>
      </c>
      <c r="E497">
        <f>HR_Data[[#This Row],[OvertimeFlag]] + HR_Data[[#This Row],[LowSatisfactionFlag]] + HR_Data[[#This Row],[LowWorkLifeBalanceFlag]]</f>
        <v>1</v>
      </c>
      <c r="F497" t="s">
        <v>36</v>
      </c>
      <c r="G497">
        <v>1420</v>
      </c>
      <c r="H497" t="s">
        <v>37</v>
      </c>
      <c r="I497">
        <v>2</v>
      </c>
      <c r="J497" t="str">
        <f>IF(AND(HR_Data[[#This Row],[Attrition]]="Yes",HR_Data[[#This Row],[YearsAtCompany]]&lt;2),"Yes","No")</f>
        <v>No</v>
      </c>
      <c r="K497">
        <v>1</v>
      </c>
      <c r="L497" t="s">
        <v>59</v>
      </c>
      <c r="M497">
        <v>1</v>
      </c>
      <c r="N497">
        <v>667</v>
      </c>
      <c r="P497">
        <v>3</v>
      </c>
      <c r="Q497" t="s">
        <v>46</v>
      </c>
      <c r="R497">
        <v>85</v>
      </c>
      <c r="S497">
        <v>3</v>
      </c>
      <c r="T497">
        <v>1</v>
      </c>
      <c r="U497" t="s">
        <v>57</v>
      </c>
      <c r="V497">
        <v>1</v>
      </c>
      <c r="W497" t="s">
        <v>52</v>
      </c>
      <c r="X497">
        <v>3041</v>
      </c>
      <c r="Y497" t="str">
        <f>IF(AND(HR_Data[[#This Row],[OverTime]]="Yes",HR_Data[[#This Row],[JobSatisfaction]]&lt;=2,HR_Data[[#This Row],[MonthlyIncome]]&lt;AVERAGE(HR_Data[MonthlyIncome])),
"High Risk",
IF(OR(HR_Data[[#This Row],[OverTime]]="Yes",HR_Data[[#This Row],[JobSatisfaction]]&lt;=2),
"Medium Risk",
"Low Risk"))</f>
        <v>Medium Risk</v>
      </c>
      <c r="Z497" t="str">
        <f>IF(HR_Data[[#This Row],[MonthlyIncome]]&lt;3000,"Low",IF(HR_Data[[#This Row],[MonthlyIncome]]&lt;7000,"Medium","High"))</f>
        <v>Medium</v>
      </c>
      <c r="AA497" s="5">
        <f>IF(HR_Data[[#This Row],[OverTime]]="Yes",1,0)</f>
        <v>0</v>
      </c>
      <c r="AB497" s="5">
        <f>IF(HR_Data[[#This Row],[JobSatisfaction]]&lt;=2,1,0)</f>
        <v>1</v>
      </c>
      <c r="AC497" s="5">
        <f>IF(HR_Data[[#This Row],[WorkLifeBalance]]&lt;=2,1,0)</f>
        <v>0</v>
      </c>
      <c r="AD497" s="5">
        <f>IF(HR_Data[[#This Row],[MonthlyIncome]]&lt;AVERAGE(HR_Data[MonthlyIncome]),1,0)</f>
        <v>1</v>
      </c>
      <c r="AE497">
        <v>16346</v>
      </c>
      <c r="AF497">
        <v>0</v>
      </c>
      <c r="AG497" t="s">
        <v>42</v>
      </c>
      <c r="AH497" t="s">
        <v>43</v>
      </c>
      <c r="AI497">
        <v>11</v>
      </c>
      <c r="AJ497">
        <v>3</v>
      </c>
      <c r="AK497">
        <v>2</v>
      </c>
      <c r="AL497">
        <f>IF(HR_Data[[#This Row],[OverTime]]="Yes",2,0)
+IF(HR_Data[[#This Row],[WorkLifeBalance]]&lt;=2,2,0)
+IF(HR_Data[[#This Row],[MonthlyIncome]]&lt;5000,2,0)
+IF(HR_Data[[#This Row],[JobSatisfaction]]&lt;=2,1,0)
+IF(HR_Data[[#This Row],[EnvironmentSatisfaction]]&lt;=2,1,0)
+IF(HR_Data[[#This Row],[YearsAtCompany]]&lt;2,2,0)</f>
        <v>3</v>
      </c>
      <c r="AM497" t="str">
        <f>IF(HR_Data[[#This Row],[RiskScore2]]&gt;=6,"High",
IF(HR_Data[[#This Row],[RiskScore2]]&gt;=3,"Medium","Low"))</f>
        <v>Medium</v>
      </c>
      <c r="AN497">
        <v>80</v>
      </c>
      <c r="AO497">
        <v>1</v>
      </c>
      <c r="AP497">
        <v>5</v>
      </c>
      <c r="AQ497">
        <v>3</v>
      </c>
      <c r="AR497">
        <v>3</v>
      </c>
      <c r="AS497">
        <v>4</v>
      </c>
      <c r="AT497">
        <v>3</v>
      </c>
      <c r="AU497">
        <v>0</v>
      </c>
      <c r="AV497">
        <v>2</v>
      </c>
    </row>
    <row r="498" spans="1:48">
      <c r="A498">
        <v>21</v>
      </c>
      <c r="B498" t="str">
        <f>IF(HR_Data[[#This Row],[Age]]&lt;25,"&lt;25",
IF(HR_Data[[#This Row],[Age]]&lt;35,"25–34",
IF(HR_Data[[#This Row],[Age]]&lt;45,"35–44",
IF(HR_Data[[#This Row],[Age]]&lt;55,"45–54","55+"))))</f>
        <v>&lt;25</v>
      </c>
      <c r="C498" t="s">
        <v>43</v>
      </c>
      <c r="D498">
        <f>(HR[[#This Row],[OverTimeFlag]]*3+HR[[#This Row],[LowJobSatisFlag]]*5+HR[[#This Row],[LowWLBFlag]]*4+HR[[#This Row],[LowSalaryFlag]]*3+HR[[#This Row],[LowEnviFlag]]*4+HR[[#This Row],[LowProFlag]]*1)</f>
        <v>3</v>
      </c>
      <c r="E498">
        <f>HR_Data[[#This Row],[OvertimeFlag]] + HR_Data[[#This Row],[LowSatisfactionFlag]] + HR_Data[[#This Row],[LowWorkLifeBalanceFlag]]</f>
        <v>0</v>
      </c>
      <c r="F498" t="s">
        <v>36</v>
      </c>
      <c r="G498">
        <v>1343</v>
      </c>
      <c r="H498" t="s">
        <v>37</v>
      </c>
      <c r="I498">
        <v>22</v>
      </c>
      <c r="J498" t="str">
        <f>IF(AND(HR_Data[[#This Row],[Attrition]]="Yes",HR_Data[[#This Row],[YearsAtCompany]]&lt;2),"Yes","No")</f>
        <v>No</v>
      </c>
      <c r="K498">
        <v>1</v>
      </c>
      <c r="L498" t="s">
        <v>60</v>
      </c>
      <c r="M498">
        <v>1</v>
      </c>
      <c r="N498">
        <v>669</v>
      </c>
      <c r="P498">
        <v>3</v>
      </c>
      <c r="Q498" t="s">
        <v>46</v>
      </c>
      <c r="R498">
        <v>49</v>
      </c>
      <c r="S498">
        <v>3</v>
      </c>
      <c r="T498">
        <v>1</v>
      </c>
      <c r="U498" t="s">
        <v>57</v>
      </c>
      <c r="V498">
        <v>3</v>
      </c>
      <c r="W498" t="s">
        <v>41</v>
      </c>
      <c r="X498">
        <v>3447</v>
      </c>
      <c r="Y498" t="str">
        <f>IF(AND(HR_Data[[#This Row],[OverTime]]="Yes",HR_Data[[#This Row],[JobSatisfaction]]&lt;=2,HR_Data[[#This Row],[MonthlyIncome]]&lt;AVERAGE(HR_Data[MonthlyIncome])),
"High Risk",
IF(OR(HR_Data[[#This Row],[OverTime]]="Yes",HR_Data[[#This Row],[JobSatisfaction]]&lt;=2),
"Medium Risk",
"Low Risk"))</f>
        <v>Low Risk</v>
      </c>
      <c r="Z498" t="str">
        <f>IF(HR_Data[[#This Row],[MonthlyIncome]]&lt;3000,"Low",IF(HR_Data[[#This Row],[MonthlyIncome]]&lt;7000,"Medium","High"))</f>
        <v>Medium</v>
      </c>
      <c r="AA498" s="5">
        <f>IF(HR_Data[[#This Row],[OverTime]]="Yes",1,0)</f>
        <v>0</v>
      </c>
      <c r="AB498" s="5">
        <f>IF(HR_Data[[#This Row],[JobSatisfaction]]&lt;=2,1,0)</f>
        <v>0</v>
      </c>
      <c r="AC498" s="5">
        <f>IF(HR_Data[[#This Row],[WorkLifeBalance]]&lt;=2,1,0)</f>
        <v>0</v>
      </c>
      <c r="AD498" s="5">
        <f>IF(HR_Data[[#This Row],[MonthlyIncome]]&lt;AVERAGE(HR_Data[MonthlyIncome]),1,0)</f>
        <v>1</v>
      </c>
      <c r="AE498">
        <v>24444</v>
      </c>
      <c r="AF498">
        <v>1</v>
      </c>
      <c r="AG498" t="s">
        <v>42</v>
      </c>
      <c r="AH498" t="s">
        <v>43</v>
      </c>
      <c r="AI498">
        <v>11</v>
      </c>
      <c r="AJ498">
        <v>3</v>
      </c>
      <c r="AK498">
        <v>3</v>
      </c>
      <c r="AL498">
        <f>IF(HR_Data[[#This Row],[OverTime]]="Yes",2,0)
+IF(HR_Data[[#This Row],[WorkLifeBalance]]&lt;=2,2,0)
+IF(HR_Data[[#This Row],[MonthlyIncome]]&lt;5000,2,0)
+IF(HR_Data[[#This Row],[JobSatisfaction]]&lt;=2,1,0)
+IF(HR_Data[[#This Row],[EnvironmentSatisfaction]]&lt;=2,1,0)
+IF(HR_Data[[#This Row],[YearsAtCompany]]&lt;2,2,0)</f>
        <v>2</v>
      </c>
      <c r="AM498" t="str">
        <f>IF(HR_Data[[#This Row],[RiskScore2]]&gt;=6,"High",
IF(HR_Data[[#This Row],[RiskScore2]]&gt;=3,"Medium","Low"))</f>
        <v>Low</v>
      </c>
      <c r="AN498">
        <v>80</v>
      </c>
      <c r="AO498">
        <v>0</v>
      </c>
      <c r="AP498">
        <v>3</v>
      </c>
      <c r="AQ498">
        <v>2</v>
      </c>
      <c r="AR498">
        <v>3</v>
      </c>
      <c r="AS498">
        <v>3</v>
      </c>
      <c r="AT498">
        <v>2</v>
      </c>
      <c r="AU498">
        <v>1</v>
      </c>
      <c r="AV498">
        <v>2</v>
      </c>
    </row>
    <row r="499" spans="1:48">
      <c r="A499">
        <v>44</v>
      </c>
      <c r="B499" t="str">
        <f>IF(HR_Data[[#This Row],[Age]]&lt;25,"&lt;25",
IF(HR_Data[[#This Row],[Age]]&lt;35,"25–34",
IF(HR_Data[[#This Row],[Age]]&lt;45,"35–44",
IF(HR_Data[[#This Row],[Age]]&lt;55,"45–54","55+"))))</f>
        <v>35–44</v>
      </c>
      <c r="C499" t="s">
        <v>43</v>
      </c>
      <c r="D499">
        <f>(HR[[#This Row],[OverTimeFlag]]*3+HR[[#This Row],[LowJobSatisFlag]]*5+HR[[#This Row],[LowWLBFlag]]*4+HR[[#This Row],[LowSalaryFlag]]*3+HR[[#This Row],[LowEnviFlag]]*4+HR[[#This Row],[LowProFlag]]*1)</f>
        <v>3</v>
      </c>
      <c r="E499">
        <f>HR_Data[[#This Row],[OvertimeFlag]] + HR_Data[[#This Row],[LowSatisfactionFlag]] + HR_Data[[#This Row],[LowWorkLifeBalanceFlag]]</f>
        <v>1</v>
      </c>
      <c r="F499" t="s">
        <v>36</v>
      </c>
      <c r="G499">
        <v>1315</v>
      </c>
      <c r="H499" t="s">
        <v>45</v>
      </c>
      <c r="I499">
        <v>3</v>
      </c>
      <c r="J499" t="str">
        <f>IF(AND(HR_Data[[#This Row],[Attrition]]="Yes",HR_Data[[#This Row],[YearsAtCompany]]&lt;2),"Yes","No")</f>
        <v>No</v>
      </c>
      <c r="K499">
        <v>4</v>
      </c>
      <c r="L499" t="s">
        <v>49</v>
      </c>
      <c r="M499">
        <v>1</v>
      </c>
      <c r="N499">
        <v>671</v>
      </c>
      <c r="P499">
        <v>4</v>
      </c>
      <c r="Q499" t="s">
        <v>46</v>
      </c>
      <c r="R499">
        <v>35</v>
      </c>
      <c r="S499">
        <v>3</v>
      </c>
      <c r="T499">
        <v>5</v>
      </c>
      <c r="U499" t="s">
        <v>56</v>
      </c>
      <c r="V499">
        <v>4</v>
      </c>
      <c r="W499" t="s">
        <v>48</v>
      </c>
      <c r="X499">
        <v>19513</v>
      </c>
      <c r="Y499" t="str">
        <f>IF(AND(HR_Data[[#This Row],[OverTime]]="Yes",HR_Data[[#This Row],[JobSatisfaction]]&lt;=2,HR_Data[[#This Row],[MonthlyIncome]]&lt;AVERAGE(HR_Data[MonthlyIncome])),
"High Risk",
IF(OR(HR_Data[[#This Row],[OverTime]]="Yes",HR_Data[[#This Row],[JobSatisfaction]]&lt;=2),
"Medium Risk",
"Low Risk"))</f>
        <v>Medium Risk</v>
      </c>
      <c r="Z499" t="str">
        <f>IF(HR_Data[[#This Row],[MonthlyIncome]]&lt;3000,"Low",IF(HR_Data[[#This Row],[MonthlyIncome]]&lt;7000,"Medium","High"))</f>
        <v>High</v>
      </c>
      <c r="AA499" s="5">
        <f>IF(HR_Data[[#This Row],[OverTime]]="Yes",1,0)</f>
        <v>1</v>
      </c>
      <c r="AB499" s="5">
        <f>IF(HR_Data[[#This Row],[JobSatisfaction]]&lt;=2,1,0)</f>
        <v>0</v>
      </c>
      <c r="AC499" s="5">
        <f>IF(HR_Data[[#This Row],[WorkLifeBalance]]&lt;=2,1,0)</f>
        <v>0</v>
      </c>
      <c r="AD499" s="5">
        <f>IF(HR_Data[[#This Row],[MonthlyIncome]]&lt;AVERAGE(HR_Data[MonthlyIncome]),1,0)</f>
        <v>0</v>
      </c>
      <c r="AE499">
        <v>9358</v>
      </c>
      <c r="AF499">
        <v>4</v>
      </c>
      <c r="AG499" t="s">
        <v>42</v>
      </c>
      <c r="AH499" t="s">
        <v>35</v>
      </c>
      <c r="AI499">
        <v>12</v>
      </c>
      <c r="AJ499">
        <v>3</v>
      </c>
      <c r="AK499">
        <v>1</v>
      </c>
      <c r="AL499">
        <f>IF(HR_Data[[#This Row],[OverTime]]="Yes",2,0)
+IF(HR_Data[[#This Row],[WorkLifeBalance]]&lt;=2,2,0)
+IF(HR_Data[[#This Row],[MonthlyIncome]]&lt;5000,2,0)
+IF(HR_Data[[#This Row],[JobSatisfaction]]&lt;=2,1,0)
+IF(HR_Data[[#This Row],[EnvironmentSatisfaction]]&lt;=2,1,0)
+IF(HR_Data[[#This Row],[YearsAtCompany]]&lt;2,2,0)</f>
        <v>2</v>
      </c>
      <c r="AM499" t="str">
        <f>IF(HR_Data[[#This Row],[RiskScore2]]&gt;=6,"High",
IF(HR_Data[[#This Row],[RiskScore2]]&gt;=3,"Medium","Low"))</f>
        <v>Low</v>
      </c>
      <c r="AN499">
        <v>80</v>
      </c>
      <c r="AO499">
        <v>1</v>
      </c>
      <c r="AP499">
        <v>26</v>
      </c>
      <c r="AQ499">
        <v>2</v>
      </c>
      <c r="AR499">
        <v>4</v>
      </c>
      <c r="AS499">
        <v>2</v>
      </c>
      <c r="AT499">
        <v>2</v>
      </c>
      <c r="AU499">
        <v>0</v>
      </c>
      <c r="AV499">
        <v>1</v>
      </c>
    </row>
    <row r="500" spans="1:48">
      <c r="A500">
        <v>22</v>
      </c>
      <c r="B500" t="str">
        <f>IF(HR_Data[[#This Row],[Age]]&lt;25,"&lt;25",
IF(HR_Data[[#This Row],[Age]]&lt;35,"25–34",
IF(HR_Data[[#This Row],[Age]]&lt;45,"35–44",
IF(HR_Data[[#This Row],[Age]]&lt;55,"45–54","55+"))))</f>
        <v>&lt;25</v>
      </c>
      <c r="C500" t="s">
        <v>43</v>
      </c>
      <c r="D500">
        <f>(HR[[#This Row],[OverTimeFlag]]*3+HR[[#This Row],[LowJobSatisFlag]]*5+HR[[#This Row],[LowWLBFlag]]*4+HR[[#This Row],[LowSalaryFlag]]*3+HR[[#This Row],[LowEnviFlag]]*4+HR[[#This Row],[LowProFlag]]*1)</f>
        <v>7</v>
      </c>
      <c r="E500">
        <f>HR_Data[[#This Row],[OvertimeFlag]] + HR_Data[[#This Row],[LowSatisfactionFlag]] + HR_Data[[#This Row],[LowWorkLifeBalanceFlag]]</f>
        <v>0</v>
      </c>
      <c r="F500" t="s">
        <v>36</v>
      </c>
      <c r="G500">
        <v>604</v>
      </c>
      <c r="H500" t="s">
        <v>45</v>
      </c>
      <c r="I500">
        <v>6</v>
      </c>
      <c r="J500" t="str">
        <f>IF(AND(HR_Data[[#This Row],[Attrition]]="Yes",HR_Data[[#This Row],[YearsAtCompany]]&lt;2),"Yes","No")</f>
        <v>No</v>
      </c>
      <c r="K500">
        <v>1</v>
      </c>
      <c r="L500" t="s">
        <v>51</v>
      </c>
      <c r="M500">
        <v>1</v>
      </c>
      <c r="N500">
        <v>675</v>
      </c>
      <c r="P500">
        <v>1</v>
      </c>
      <c r="Q500" t="s">
        <v>46</v>
      </c>
      <c r="R500">
        <v>69</v>
      </c>
      <c r="S500">
        <v>3</v>
      </c>
      <c r="T500">
        <v>1</v>
      </c>
      <c r="U500" t="s">
        <v>47</v>
      </c>
      <c r="V500">
        <v>3</v>
      </c>
      <c r="W500" t="s">
        <v>48</v>
      </c>
      <c r="X500">
        <v>2773</v>
      </c>
      <c r="Y500" t="str">
        <f>IF(AND(HR_Data[[#This Row],[OverTime]]="Yes",HR_Data[[#This Row],[JobSatisfaction]]&lt;=2,HR_Data[[#This Row],[MonthlyIncome]]&lt;AVERAGE(HR_Data[MonthlyIncome])),
"High Risk",
IF(OR(HR_Data[[#This Row],[OverTime]]="Yes",HR_Data[[#This Row],[JobSatisfaction]]&lt;=2),
"Medium Risk",
"Low Risk"))</f>
        <v>Low Risk</v>
      </c>
      <c r="Z500" t="str">
        <f>IF(HR_Data[[#This Row],[MonthlyIncome]]&lt;3000,"Low",IF(HR_Data[[#This Row],[MonthlyIncome]]&lt;7000,"Medium","High"))</f>
        <v>Low</v>
      </c>
      <c r="AA500" s="5">
        <f>IF(HR_Data[[#This Row],[OverTime]]="Yes",1,0)</f>
        <v>0</v>
      </c>
      <c r="AB500" s="5">
        <f>IF(HR_Data[[#This Row],[JobSatisfaction]]&lt;=2,1,0)</f>
        <v>0</v>
      </c>
      <c r="AC500" s="5">
        <f>IF(HR_Data[[#This Row],[WorkLifeBalance]]&lt;=2,1,0)</f>
        <v>0</v>
      </c>
      <c r="AD500" s="5">
        <f>IF(HR_Data[[#This Row],[MonthlyIncome]]&lt;AVERAGE(HR_Data[MonthlyIncome]),1,0)</f>
        <v>1</v>
      </c>
      <c r="AE500">
        <v>12145</v>
      </c>
      <c r="AF500">
        <v>0</v>
      </c>
      <c r="AG500" t="s">
        <v>42</v>
      </c>
      <c r="AH500" t="s">
        <v>43</v>
      </c>
      <c r="AI500">
        <v>20</v>
      </c>
      <c r="AJ500">
        <v>4</v>
      </c>
      <c r="AK500">
        <v>4</v>
      </c>
      <c r="AL500">
        <f>IF(HR_Data[[#This Row],[OverTime]]="Yes",2,0)
+IF(HR_Data[[#This Row],[WorkLifeBalance]]&lt;=2,2,0)
+IF(HR_Data[[#This Row],[MonthlyIncome]]&lt;5000,2,0)
+IF(HR_Data[[#This Row],[JobSatisfaction]]&lt;=2,1,0)
+IF(HR_Data[[#This Row],[EnvironmentSatisfaction]]&lt;=2,1,0)
+IF(HR_Data[[#This Row],[YearsAtCompany]]&lt;2,2,0)</f>
        <v>3</v>
      </c>
      <c r="AM500" t="str">
        <f>IF(HR_Data[[#This Row],[RiskScore2]]&gt;=6,"High",
IF(HR_Data[[#This Row],[RiskScore2]]&gt;=3,"Medium","Low"))</f>
        <v>Medium</v>
      </c>
      <c r="AN500">
        <v>80</v>
      </c>
      <c r="AO500">
        <v>0</v>
      </c>
      <c r="AP500">
        <v>3</v>
      </c>
      <c r="AQ500">
        <v>3</v>
      </c>
      <c r="AR500">
        <v>3</v>
      </c>
      <c r="AS500">
        <v>2</v>
      </c>
      <c r="AT500">
        <v>2</v>
      </c>
      <c r="AU500">
        <v>2</v>
      </c>
      <c r="AV500">
        <v>2</v>
      </c>
    </row>
    <row r="501" spans="1:48">
      <c r="A501">
        <v>33</v>
      </c>
      <c r="B501" t="str">
        <f>IF(HR_Data[[#This Row],[Age]]&lt;25,"&lt;25",
IF(HR_Data[[#This Row],[Age]]&lt;35,"25–34",
IF(HR_Data[[#This Row],[Age]]&lt;45,"35–44",
IF(HR_Data[[#This Row],[Age]]&lt;55,"45–54","55+"))))</f>
        <v>25–34</v>
      </c>
      <c r="C501" t="s">
        <v>43</v>
      </c>
      <c r="D501">
        <f>(HR[[#This Row],[OverTimeFlag]]*3+HR[[#This Row],[LowJobSatisFlag]]*5+HR[[#This Row],[LowWLBFlag]]*4+HR[[#This Row],[LowSalaryFlag]]*3+HR[[#This Row],[LowEnviFlag]]*4+HR[[#This Row],[LowProFlag]]*1)</f>
        <v>0</v>
      </c>
      <c r="E501">
        <f>HR_Data[[#This Row],[OvertimeFlag]] + HR_Data[[#This Row],[LowSatisfactionFlag]] + HR_Data[[#This Row],[LowWorkLifeBalanceFlag]]</f>
        <v>0</v>
      </c>
      <c r="F501" t="s">
        <v>36</v>
      </c>
      <c r="G501">
        <v>1216</v>
      </c>
      <c r="H501" t="s">
        <v>37</v>
      </c>
      <c r="I501">
        <v>8</v>
      </c>
      <c r="J501" t="str">
        <f>IF(AND(HR_Data[[#This Row],[Attrition]]="Yes",HR_Data[[#This Row],[YearsAtCompany]]&lt;2),"Yes","No")</f>
        <v>No</v>
      </c>
      <c r="K501">
        <v>4</v>
      </c>
      <c r="L501" t="s">
        <v>59</v>
      </c>
      <c r="M501">
        <v>1</v>
      </c>
      <c r="N501">
        <v>677</v>
      </c>
      <c r="P501">
        <v>3</v>
      </c>
      <c r="Q501" t="s">
        <v>46</v>
      </c>
      <c r="R501">
        <v>39</v>
      </c>
      <c r="S501">
        <v>3</v>
      </c>
      <c r="T501">
        <v>2</v>
      </c>
      <c r="U501" t="s">
        <v>40</v>
      </c>
      <c r="V501">
        <v>3</v>
      </c>
      <c r="W501" t="s">
        <v>52</v>
      </c>
      <c r="X501">
        <v>7104</v>
      </c>
      <c r="Y501" t="str">
        <f>IF(AND(HR_Data[[#This Row],[OverTime]]="Yes",HR_Data[[#This Row],[JobSatisfaction]]&lt;=2,HR_Data[[#This Row],[MonthlyIncome]]&lt;AVERAGE(HR_Data[MonthlyIncome])),
"High Risk",
IF(OR(HR_Data[[#This Row],[OverTime]]="Yes",HR_Data[[#This Row],[JobSatisfaction]]&lt;=2),
"Medium Risk",
"Low Risk"))</f>
        <v>Low Risk</v>
      </c>
      <c r="Z501" t="str">
        <f>IF(HR_Data[[#This Row],[MonthlyIncome]]&lt;3000,"Low",IF(HR_Data[[#This Row],[MonthlyIncome]]&lt;7000,"Medium","High"))</f>
        <v>High</v>
      </c>
      <c r="AA501" s="5">
        <f>IF(HR_Data[[#This Row],[OverTime]]="Yes",1,0)</f>
        <v>0</v>
      </c>
      <c r="AB501" s="5">
        <f>IF(HR_Data[[#This Row],[JobSatisfaction]]&lt;=2,1,0)</f>
        <v>0</v>
      </c>
      <c r="AC501" s="5">
        <f>IF(HR_Data[[#This Row],[WorkLifeBalance]]&lt;=2,1,0)</f>
        <v>0</v>
      </c>
      <c r="AD501" s="5">
        <f>IF(HR_Data[[#This Row],[MonthlyIncome]]&lt;AVERAGE(HR_Data[MonthlyIncome]),1,0)</f>
        <v>0</v>
      </c>
      <c r="AE501">
        <v>20431</v>
      </c>
      <c r="AF501">
        <v>0</v>
      </c>
      <c r="AG501" t="s">
        <v>42</v>
      </c>
      <c r="AH501" t="s">
        <v>43</v>
      </c>
      <c r="AI501">
        <v>12</v>
      </c>
      <c r="AJ501">
        <v>3</v>
      </c>
      <c r="AK501">
        <v>4</v>
      </c>
      <c r="AL501">
        <f>IF(HR_Data[[#This Row],[OverTime]]="Yes",2,0)
+IF(HR_Data[[#This Row],[WorkLifeBalance]]&lt;=2,2,0)
+IF(HR_Data[[#This Row],[MonthlyIncome]]&lt;5000,2,0)
+IF(HR_Data[[#This Row],[JobSatisfaction]]&lt;=2,1,0)
+IF(HR_Data[[#This Row],[EnvironmentSatisfaction]]&lt;=2,1,0)
+IF(HR_Data[[#This Row],[YearsAtCompany]]&lt;2,2,0)</f>
        <v>0</v>
      </c>
      <c r="AM501" t="str">
        <f>IF(HR_Data[[#This Row],[RiskScore2]]&gt;=6,"High",
IF(HR_Data[[#This Row],[RiskScore2]]&gt;=3,"Medium","Low"))</f>
        <v>Low</v>
      </c>
      <c r="AN501">
        <v>80</v>
      </c>
      <c r="AO501">
        <v>0</v>
      </c>
      <c r="AP501">
        <v>6</v>
      </c>
      <c r="AQ501">
        <v>3</v>
      </c>
      <c r="AR501">
        <v>3</v>
      </c>
      <c r="AS501">
        <v>5</v>
      </c>
      <c r="AT501">
        <v>0</v>
      </c>
      <c r="AU501">
        <v>1</v>
      </c>
      <c r="AV501">
        <v>2</v>
      </c>
    </row>
    <row r="502" spans="1:48">
      <c r="A502">
        <v>32</v>
      </c>
      <c r="B502" t="str">
        <f>IF(HR_Data[[#This Row],[Age]]&lt;25,"&lt;25",
IF(HR_Data[[#This Row],[Age]]&lt;35,"25–34",
IF(HR_Data[[#This Row],[Age]]&lt;45,"35–44",
IF(HR_Data[[#This Row],[Age]]&lt;55,"45–54","55+"))))</f>
        <v>25–34</v>
      </c>
      <c r="C502" t="s">
        <v>43</v>
      </c>
      <c r="D502">
        <f>(HR[[#This Row],[OverTimeFlag]]*3+HR[[#This Row],[LowJobSatisFlag]]*5+HR[[#This Row],[LowWLBFlag]]*4+HR[[#This Row],[LowSalaryFlag]]*3+HR[[#This Row],[LowEnviFlag]]*4+HR[[#This Row],[LowProFlag]]*1)</f>
        <v>14</v>
      </c>
      <c r="E502">
        <f>HR_Data[[#This Row],[OvertimeFlag]] + HR_Data[[#This Row],[LowSatisfactionFlag]] + HR_Data[[#This Row],[LowWorkLifeBalanceFlag]]</f>
        <v>2</v>
      </c>
      <c r="F502" t="s">
        <v>36</v>
      </c>
      <c r="G502">
        <v>646</v>
      </c>
      <c r="H502" t="s">
        <v>45</v>
      </c>
      <c r="I502">
        <v>9</v>
      </c>
      <c r="J502" t="str">
        <f>IF(AND(HR_Data[[#This Row],[Attrition]]="Yes",HR_Data[[#This Row],[YearsAtCompany]]&lt;2),"Yes","No")</f>
        <v>No</v>
      </c>
      <c r="K502">
        <v>4</v>
      </c>
      <c r="L502" t="s">
        <v>38</v>
      </c>
      <c r="M502">
        <v>1</v>
      </c>
      <c r="N502">
        <v>679</v>
      </c>
      <c r="P502">
        <v>1</v>
      </c>
      <c r="Q502" t="s">
        <v>39</v>
      </c>
      <c r="R502">
        <v>92</v>
      </c>
      <c r="S502">
        <v>3</v>
      </c>
      <c r="T502">
        <v>2</v>
      </c>
      <c r="U502" t="s">
        <v>47</v>
      </c>
      <c r="V502">
        <v>4</v>
      </c>
      <c r="W502" t="s">
        <v>48</v>
      </c>
      <c r="X502">
        <v>6322</v>
      </c>
      <c r="Y502" t="str">
        <f>IF(AND(HR_Data[[#This Row],[OverTime]]="Yes",HR_Data[[#This Row],[JobSatisfaction]]&lt;=2,HR_Data[[#This Row],[MonthlyIncome]]&lt;AVERAGE(HR_Data[MonthlyIncome])),
"High Risk",
IF(OR(HR_Data[[#This Row],[OverTime]]="Yes",HR_Data[[#This Row],[JobSatisfaction]]&lt;=2),
"Medium Risk",
"Low Risk"))</f>
        <v>Medium Risk</v>
      </c>
      <c r="Z502" t="str">
        <f>IF(HR_Data[[#This Row],[MonthlyIncome]]&lt;3000,"Low",IF(HR_Data[[#This Row],[MonthlyIncome]]&lt;7000,"Medium","High"))</f>
        <v>Medium</v>
      </c>
      <c r="AA502" s="5">
        <f>IF(HR_Data[[#This Row],[OverTime]]="Yes",1,0)</f>
        <v>1</v>
      </c>
      <c r="AB502" s="5">
        <f>IF(HR_Data[[#This Row],[JobSatisfaction]]&lt;=2,1,0)</f>
        <v>0</v>
      </c>
      <c r="AC502" s="5">
        <f>IF(HR_Data[[#This Row],[WorkLifeBalance]]&lt;=2,1,0)</f>
        <v>1</v>
      </c>
      <c r="AD502" s="5">
        <f>IF(HR_Data[[#This Row],[MonthlyIncome]]&lt;AVERAGE(HR_Data[MonthlyIncome]),1,0)</f>
        <v>1</v>
      </c>
      <c r="AE502">
        <v>18089</v>
      </c>
      <c r="AF502">
        <v>1</v>
      </c>
      <c r="AG502" t="s">
        <v>42</v>
      </c>
      <c r="AH502" t="s">
        <v>35</v>
      </c>
      <c r="AI502">
        <v>12</v>
      </c>
      <c r="AJ502">
        <v>3</v>
      </c>
      <c r="AK502">
        <v>4</v>
      </c>
      <c r="AL502">
        <f>IF(HR_Data[[#This Row],[OverTime]]="Yes",2,0)
+IF(HR_Data[[#This Row],[WorkLifeBalance]]&lt;=2,2,0)
+IF(HR_Data[[#This Row],[MonthlyIncome]]&lt;5000,2,0)
+IF(HR_Data[[#This Row],[JobSatisfaction]]&lt;=2,1,0)
+IF(HR_Data[[#This Row],[EnvironmentSatisfaction]]&lt;=2,1,0)
+IF(HR_Data[[#This Row],[YearsAtCompany]]&lt;2,2,0)</f>
        <v>5</v>
      </c>
      <c r="AM502" t="str">
        <f>IF(HR_Data[[#This Row],[RiskScore2]]&gt;=6,"High",
IF(HR_Data[[#This Row],[RiskScore2]]&gt;=3,"Medium","Low"))</f>
        <v>Medium</v>
      </c>
      <c r="AN502">
        <v>80</v>
      </c>
      <c r="AO502">
        <v>1</v>
      </c>
      <c r="AP502">
        <v>6</v>
      </c>
      <c r="AQ502">
        <v>2</v>
      </c>
      <c r="AR502">
        <v>2</v>
      </c>
      <c r="AS502">
        <v>6</v>
      </c>
      <c r="AT502">
        <v>4</v>
      </c>
      <c r="AU502">
        <v>0</v>
      </c>
      <c r="AV502">
        <v>5</v>
      </c>
    </row>
    <row r="503" spans="1:48">
      <c r="A503">
        <v>30</v>
      </c>
      <c r="B503" t="str">
        <f>IF(HR_Data[[#This Row],[Age]]&lt;25,"&lt;25",
IF(HR_Data[[#This Row],[Age]]&lt;35,"25–34",
IF(HR_Data[[#This Row],[Age]]&lt;45,"35–44",
IF(HR_Data[[#This Row],[Age]]&lt;55,"45–54","55+"))))</f>
        <v>25–34</v>
      </c>
      <c r="C503" t="s">
        <v>43</v>
      </c>
      <c r="D503">
        <f>(HR[[#This Row],[OverTimeFlag]]*3+HR[[#This Row],[LowJobSatisFlag]]*5+HR[[#This Row],[LowWLBFlag]]*4+HR[[#This Row],[LowSalaryFlag]]*3+HR[[#This Row],[LowEnviFlag]]*4+HR[[#This Row],[LowProFlag]]*1)</f>
        <v>3</v>
      </c>
      <c r="E503">
        <f>HR_Data[[#This Row],[OvertimeFlag]] + HR_Data[[#This Row],[LowSatisfactionFlag]] + HR_Data[[#This Row],[LowWorkLifeBalanceFlag]]</f>
        <v>0</v>
      </c>
      <c r="F503" t="s">
        <v>44</v>
      </c>
      <c r="G503">
        <v>160</v>
      </c>
      <c r="H503" t="s">
        <v>45</v>
      </c>
      <c r="I503">
        <v>3</v>
      </c>
      <c r="J503" t="str">
        <f>IF(AND(HR_Data[[#This Row],[Attrition]]="Yes",HR_Data[[#This Row],[YearsAtCompany]]&lt;2),"Yes","No")</f>
        <v>No</v>
      </c>
      <c r="K503">
        <v>3</v>
      </c>
      <c r="L503" t="s">
        <v>51</v>
      </c>
      <c r="M503">
        <v>1</v>
      </c>
      <c r="N503">
        <v>680</v>
      </c>
      <c r="P503">
        <v>3</v>
      </c>
      <c r="Q503" t="s">
        <v>39</v>
      </c>
      <c r="R503">
        <v>71</v>
      </c>
      <c r="S503">
        <v>3</v>
      </c>
      <c r="T503">
        <v>1</v>
      </c>
      <c r="U503" t="s">
        <v>47</v>
      </c>
      <c r="V503">
        <v>3</v>
      </c>
      <c r="W503" t="s">
        <v>52</v>
      </c>
      <c r="X503">
        <v>2083</v>
      </c>
      <c r="Y503" t="str">
        <f>IF(AND(HR_Data[[#This Row],[OverTime]]="Yes",HR_Data[[#This Row],[JobSatisfaction]]&lt;=2,HR_Data[[#This Row],[MonthlyIncome]]&lt;AVERAGE(HR_Data[MonthlyIncome])),
"High Risk",
IF(OR(HR_Data[[#This Row],[OverTime]]="Yes",HR_Data[[#This Row],[JobSatisfaction]]&lt;=2),
"Medium Risk",
"Low Risk"))</f>
        <v>Low Risk</v>
      </c>
      <c r="Z503" t="str">
        <f>IF(HR_Data[[#This Row],[MonthlyIncome]]&lt;3000,"Low",IF(HR_Data[[#This Row],[MonthlyIncome]]&lt;7000,"Medium","High"))</f>
        <v>Low</v>
      </c>
      <c r="AA503" s="5">
        <f>IF(HR_Data[[#This Row],[OverTime]]="Yes",1,0)</f>
        <v>0</v>
      </c>
      <c r="AB503" s="5">
        <f>IF(HR_Data[[#This Row],[JobSatisfaction]]&lt;=2,1,0)</f>
        <v>0</v>
      </c>
      <c r="AC503" s="5">
        <f>IF(HR_Data[[#This Row],[WorkLifeBalance]]&lt;=2,1,0)</f>
        <v>0</v>
      </c>
      <c r="AD503" s="5">
        <f>IF(HR_Data[[#This Row],[MonthlyIncome]]&lt;AVERAGE(HR_Data[MonthlyIncome]),1,0)</f>
        <v>1</v>
      </c>
      <c r="AE503">
        <v>22653</v>
      </c>
      <c r="AF503">
        <v>1</v>
      </c>
      <c r="AG503" t="s">
        <v>42</v>
      </c>
      <c r="AH503" t="s">
        <v>43</v>
      </c>
      <c r="AI503">
        <v>20</v>
      </c>
      <c r="AJ503">
        <v>4</v>
      </c>
      <c r="AK503">
        <v>3</v>
      </c>
      <c r="AL503">
        <f>IF(HR_Data[[#This Row],[OverTime]]="Yes",2,0)
+IF(HR_Data[[#This Row],[WorkLifeBalance]]&lt;=2,2,0)
+IF(HR_Data[[#This Row],[MonthlyIncome]]&lt;5000,2,0)
+IF(HR_Data[[#This Row],[JobSatisfaction]]&lt;=2,1,0)
+IF(HR_Data[[#This Row],[EnvironmentSatisfaction]]&lt;=2,1,0)
+IF(HR_Data[[#This Row],[YearsAtCompany]]&lt;2,2,0)</f>
        <v>4</v>
      </c>
      <c r="AM503" t="str">
        <f>IF(HR_Data[[#This Row],[RiskScore2]]&gt;=6,"High",
IF(HR_Data[[#This Row],[RiskScore2]]&gt;=3,"Medium","Low"))</f>
        <v>Medium</v>
      </c>
      <c r="AN503">
        <v>80</v>
      </c>
      <c r="AO503">
        <v>1</v>
      </c>
      <c r="AP503">
        <v>1</v>
      </c>
      <c r="AQ503">
        <v>2</v>
      </c>
      <c r="AR503">
        <v>3</v>
      </c>
      <c r="AS503">
        <v>1</v>
      </c>
      <c r="AT503">
        <v>0</v>
      </c>
      <c r="AU503">
        <v>0</v>
      </c>
      <c r="AV503">
        <v>0</v>
      </c>
    </row>
    <row r="504" spans="1:48">
      <c r="A504">
        <v>53</v>
      </c>
      <c r="B504" t="str">
        <f>IF(HR_Data[[#This Row],[Age]]&lt;25,"&lt;25",
IF(HR_Data[[#This Row],[Age]]&lt;35,"25–34",
IF(HR_Data[[#This Row],[Age]]&lt;45,"35–44",
IF(HR_Data[[#This Row],[Age]]&lt;55,"45–54","55+"))))</f>
        <v>45–54</v>
      </c>
      <c r="C504" t="s">
        <v>43</v>
      </c>
      <c r="D504">
        <f>(HR[[#This Row],[OverTimeFlag]]*3+HR[[#This Row],[LowJobSatisFlag]]*5+HR[[#This Row],[LowWLBFlag]]*4+HR[[#This Row],[LowSalaryFlag]]*3+HR[[#This Row],[LowEnviFlag]]*4+HR[[#This Row],[LowProFlag]]*1)</f>
        <v>6</v>
      </c>
      <c r="E504">
        <f>HR_Data[[#This Row],[OvertimeFlag]] + HR_Data[[#This Row],[LowSatisfactionFlag]] + HR_Data[[#This Row],[LowWorkLifeBalanceFlag]]</f>
        <v>1</v>
      </c>
      <c r="F504" t="s">
        <v>36</v>
      </c>
      <c r="G504">
        <v>238</v>
      </c>
      <c r="H504" t="s">
        <v>37</v>
      </c>
      <c r="I504">
        <v>1</v>
      </c>
      <c r="J504" t="str">
        <f>IF(AND(HR_Data[[#This Row],[Attrition]]="Yes",HR_Data[[#This Row],[YearsAtCompany]]&lt;2),"Yes","No")</f>
        <v>No</v>
      </c>
      <c r="K504">
        <v>1</v>
      </c>
      <c r="L504" t="s">
        <v>51</v>
      </c>
      <c r="M504">
        <v>1</v>
      </c>
      <c r="N504">
        <v>682</v>
      </c>
      <c r="P504">
        <v>4</v>
      </c>
      <c r="Q504" t="s">
        <v>39</v>
      </c>
      <c r="R504">
        <v>34</v>
      </c>
      <c r="S504">
        <v>3</v>
      </c>
      <c r="T504">
        <v>2</v>
      </c>
      <c r="U504" t="s">
        <v>40</v>
      </c>
      <c r="V504">
        <v>1</v>
      </c>
      <c r="W504" t="s">
        <v>41</v>
      </c>
      <c r="X504">
        <v>8381</v>
      </c>
      <c r="Y504" t="str">
        <f>IF(AND(HR_Data[[#This Row],[OverTime]]="Yes",HR_Data[[#This Row],[JobSatisfaction]]&lt;=2,HR_Data[[#This Row],[MonthlyIncome]]&lt;AVERAGE(HR_Data[MonthlyIncome])),
"High Risk",
IF(OR(HR_Data[[#This Row],[OverTime]]="Yes",HR_Data[[#This Row],[JobSatisfaction]]&lt;=2),
"Medium Risk",
"Low Risk"))</f>
        <v>Medium Risk</v>
      </c>
      <c r="Z504" t="str">
        <f>IF(HR_Data[[#This Row],[MonthlyIncome]]&lt;3000,"Low",IF(HR_Data[[#This Row],[MonthlyIncome]]&lt;7000,"Medium","High"))</f>
        <v>High</v>
      </c>
      <c r="AA504" s="5">
        <f>IF(HR_Data[[#This Row],[OverTime]]="Yes",1,0)</f>
        <v>0</v>
      </c>
      <c r="AB504" s="5">
        <f>IF(HR_Data[[#This Row],[JobSatisfaction]]&lt;=2,1,0)</f>
        <v>1</v>
      </c>
      <c r="AC504" s="5">
        <f>IF(HR_Data[[#This Row],[WorkLifeBalance]]&lt;=2,1,0)</f>
        <v>0</v>
      </c>
      <c r="AD504" s="5">
        <f>IF(HR_Data[[#This Row],[MonthlyIncome]]&lt;AVERAGE(HR_Data[MonthlyIncome]),1,0)</f>
        <v>0</v>
      </c>
      <c r="AE504">
        <v>7507</v>
      </c>
      <c r="AF504">
        <v>7</v>
      </c>
      <c r="AG504" t="s">
        <v>42</v>
      </c>
      <c r="AH504" t="s">
        <v>43</v>
      </c>
      <c r="AI504">
        <v>20</v>
      </c>
      <c r="AJ504">
        <v>4</v>
      </c>
      <c r="AK504">
        <v>4</v>
      </c>
      <c r="AL504">
        <f>IF(HR_Data[[#This Row],[OverTime]]="Yes",2,0)
+IF(HR_Data[[#This Row],[WorkLifeBalance]]&lt;=2,2,0)
+IF(HR_Data[[#This Row],[MonthlyIncome]]&lt;5000,2,0)
+IF(HR_Data[[#This Row],[JobSatisfaction]]&lt;=2,1,0)
+IF(HR_Data[[#This Row],[EnvironmentSatisfaction]]&lt;=2,1,0)
+IF(HR_Data[[#This Row],[YearsAtCompany]]&lt;2,2,0)</f>
        <v>1</v>
      </c>
      <c r="AM504" t="str">
        <f>IF(HR_Data[[#This Row],[RiskScore2]]&gt;=6,"High",
IF(HR_Data[[#This Row],[RiskScore2]]&gt;=3,"Medium","Low"))</f>
        <v>Low</v>
      </c>
      <c r="AN504">
        <v>80</v>
      </c>
      <c r="AO504">
        <v>0</v>
      </c>
      <c r="AP504">
        <v>18</v>
      </c>
      <c r="AQ504">
        <v>2</v>
      </c>
      <c r="AR504">
        <v>4</v>
      </c>
      <c r="AS504">
        <v>14</v>
      </c>
      <c r="AT504">
        <v>7</v>
      </c>
      <c r="AU504">
        <v>8</v>
      </c>
      <c r="AV504">
        <v>10</v>
      </c>
    </row>
    <row r="505" spans="1:48">
      <c r="A505">
        <v>34</v>
      </c>
      <c r="B505" t="str">
        <f>IF(HR_Data[[#This Row],[Age]]&lt;25,"&lt;25",
IF(HR_Data[[#This Row],[Age]]&lt;35,"25–34",
IF(HR_Data[[#This Row],[Age]]&lt;45,"35–44",
IF(HR_Data[[#This Row],[Age]]&lt;55,"45–54","55+"))))</f>
        <v>25–34</v>
      </c>
      <c r="C505" t="s">
        <v>43</v>
      </c>
      <c r="D505">
        <f>(HR[[#This Row],[OverTimeFlag]]*3+HR[[#This Row],[LowJobSatisFlag]]*5+HR[[#This Row],[LowWLBFlag]]*4+HR[[#This Row],[LowSalaryFlag]]*3+HR[[#This Row],[LowEnviFlag]]*4+HR[[#This Row],[LowProFlag]]*1)</f>
        <v>12</v>
      </c>
      <c r="E505">
        <f>HR_Data[[#This Row],[OvertimeFlag]] + HR_Data[[#This Row],[LowSatisfactionFlag]] + HR_Data[[#This Row],[LowWorkLifeBalanceFlag]]</f>
        <v>1</v>
      </c>
      <c r="F505" t="s">
        <v>36</v>
      </c>
      <c r="G505">
        <v>1397</v>
      </c>
      <c r="H505" t="s">
        <v>45</v>
      </c>
      <c r="I505">
        <v>1</v>
      </c>
      <c r="J505" t="str">
        <f>IF(AND(HR_Data[[#This Row],[Attrition]]="Yes",HR_Data[[#This Row],[YearsAtCompany]]&lt;2),"Yes","No")</f>
        <v>No</v>
      </c>
      <c r="K505">
        <v>5</v>
      </c>
      <c r="L505" t="s">
        <v>38</v>
      </c>
      <c r="M505">
        <v>1</v>
      </c>
      <c r="N505">
        <v>683</v>
      </c>
      <c r="P505">
        <v>2</v>
      </c>
      <c r="Q505" t="s">
        <v>46</v>
      </c>
      <c r="R505">
        <v>42</v>
      </c>
      <c r="S505">
        <v>3</v>
      </c>
      <c r="T505">
        <v>1</v>
      </c>
      <c r="U505" t="s">
        <v>47</v>
      </c>
      <c r="V505">
        <v>4</v>
      </c>
      <c r="W505" t="s">
        <v>48</v>
      </c>
      <c r="X505">
        <v>2691</v>
      </c>
      <c r="Y505" t="str">
        <f>IF(AND(HR_Data[[#This Row],[OverTime]]="Yes",HR_Data[[#This Row],[JobSatisfaction]]&lt;=2,HR_Data[[#This Row],[MonthlyIncome]]&lt;AVERAGE(HR_Data[MonthlyIncome])),
"High Risk",
IF(OR(HR_Data[[#This Row],[OverTime]]="Yes",HR_Data[[#This Row],[JobSatisfaction]]&lt;=2),
"Medium Risk",
"Low Risk"))</f>
        <v>Low Risk</v>
      </c>
      <c r="Z505" t="str">
        <f>IF(HR_Data[[#This Row],[MonthlyIncome]]&lt;3000,"Low",IF(HR_Data[[#This Row],[MonthlyIncome]]&lt;7000,"Medium","High"))</f>
        <v>Low</v>
      </c>
      <c r="AA505" s="5">
        <f>IF(HR_Data[[#This Row],[OverTime]]="Yes",1,0)</f>
        <v>0</v>
      </c>
      <c r="AB505" s="5">
        <f>IF(HR_Data[[#This Row],[JobSatisfaction]]&lt;=2,1,0)</f>
        <v>0</v>
      </c>
      <c r="AC505" s="5">
        <f>IF(HR_Data[[#This Row],[WorkLifeBalance]]&lt;=2,1,0)</f>
        <v>1</v>
      </c>
      <c r="AD505" s="5">
        <f>IF(HR_Data[[#This Row],[MonthlyIncome]]&lt;AVERAGE(HR_Data[MonthlyIncome]),1,0)</f>
        <v>1</v>
      </c>
      <c r="AE505">
        <v>7660</v>
      </c>
      <c r="AF505">
        <v>1</v>
      </c>
      <c r="AG505" t="s">
        <v>42</v>
      </c>
      <c r="AH505" t="s">
        <v>43</v>
      </c>
      <c r="AI505">
        <v>12</v>
      </c>
      <c r="AJ505">
        <v>3</v>
      </c>
      <c r="AK505">
        <v>4</v>
      </c>
      <c r="AL505">
        <f>IF(HR_Data[[#This Row],[OverTime]]="Yes",2,0)
+IF(HR_Data[[#This Row],[WorkLifeBalance]]&lt;=2,2,0)
+IF(HR_Data[[#This Row],[MonthlyIncome]]&lt;5000,2,0)
+IF(HR_Data[[#This Row],[JobSatisfaction]]&lt;=2,1,0)
+IF(HR_Data[[#This Row],[EnvironmentSatisfaction]]&lt;=2,1,0)
+IF(HR_Data[[#This Row],[YearsAtCompany]]&lt;2,2,0)</f>
        <v>5</v>
      </c>
      <c r="AM505" t="str">
        <f>IF(HR_Data[[#This Row],[RiskScore2]]&gt;=6,"High",
IF(HR_Data[[#This Row],[RiskScore2]]&gt;=3,"Medium","Low"))</f>
        <v>Medium</v>
      </c>
      <c r="AN505">
        <v>80</v>
      </c>
      <c r="AO505">
        <v>1</v>
      </c>
      <c r="AP505">
        <v>10</v>
      </c>
      <c r="AQ505">
        <v>4</v>
      </c>
      <c r="AR505">
        <v>2</v>
      </c>
      <c r="AS505">
        <v>10</v>
      </c>
      <c r="AT505">
        <v>9</v>
      </c>
      <c r="AU505">
        <v>8</v>
      </c>
      <c r="AV505">
        <v>8</v>
      </c>
    </row>
    <row r="506" spans="1:48">
      <c r="A506">
        <v>45</v>
      </c>
      <c r="B506" t="str">
        <f>IF(HR_Data[[#This Row],[Age]]&lt;25,"&lt;25",
IF(HR_Data[[#This Row],[Age]]&lt;35,"25–34",
IF(HR_Data[[#This Row],[Age]]&lt;45,"35–44",
IF(HR_Data[[#This Row],[Age]]&lt;55,"45–54","55+"))))</f>
        <v>45–54</v>
      </c>
      <c r="C506" t="s">
        <v>35</v>
      </c>
      <c r="D506">
        <f>(HR[[#This Row],[OverTimeFlag]]*3+HR[[#This Row],[LowJobSatisFlag]]*5+HR[[#This Row],[LowWLBFlag]]*4+HR[[#This Row],[LowSalaryFlag]]*3+HR[[#This Row],[LowEnviFlag]]*4+HR[[#This Row],[LowProFlag]]*1)</f>
        <v>12</v>
      </c>
      <c r="E506">
        <f>HR_Data[[#This Row],[OvertimeFlag]] + HR_Data[[#This Row],[LowSatisfactionFlag]] + HR_Data[[#This Row],[LowWorkLifeBalanceFlag]]</f>
        <v>1</v>
      </c>
      <c r="F506" t="s">
        <v>44</v>
      </c>
      <c r="G506">
        <v>306</v>
      </c>
      <c r="H506" t="s">
        <v>37</v>
      </c>
      <c r="I506">
        <v>26</v>
      </c>
      <c r="J506" t="str">
        <f>IF(AND(HR_Data[[#This Row],[Attrition]]="Yes",HR_Data[[#This Row],[YearsAtCompany]]&lt;2),"Yes","No")</f>
        <v>Yes</v>
      </c>
      <c r="K506">
        <v>4</v>
      </c>
      <c r="L506" t="s">
        <v>38</v>
      </c>
      <c r="M506">
        <v>1</v>
      </c>
      <c r="N506">
        <v>684</v>
      </c>
      <c r="P506">
        <v>1</v>
      </c>
      <c r="Q506" t="s">
        <v>39</v>
      </c>
      <c r="R506">
        <v>100</v>
      </c>
      <c r="S506">
        <v>3</v>
      </c>
      <c r="T506">
        <v>2</v>
      </c>
      <c r="U506" t="s">
        <v>40</v>
      </c>
      <c r="V506">
        <v>1</v>
      </c>
      <c r="W506" t="s">
        <v>48</v>
      </c>
      <c r="X506">
        <v>4286</v>
      </c>
      <c r="Y506" t="str">
        <f>IF(AND(HR_Data[[#This Row],[OverTime]]="Yes",HR_Data[[#This Row],[JobSatisfaction]]&lt;=2,HR_Data[[#This Row],[MonthlyIncome]]&lt;AVERAGE(HR_Data[MonthlyIncome])),
"High Risk",
IF(OR(HR_Data[[#This Row],[OverTime]]="Yes",HR_Data[[#This Row],[JobSatisfaction]]&lt;=2),
"Medium Risk",
"Low Risk"))</f>
        <v>Medium Risk</v>
      </c>
      <c r="Z506" t="str">
        <f>IF(HR_Data[[#This Row],[MonthlyIncome]]&lt;3000,"Low",IF(HR_Data[[#This Row],[MonthlyIncome]]&lt;7000,"Medium","High"))</f>
        <v>Medium</v>
      </c>
      <c r="AA506" s="5">
        <f>IF(HR_Data[[#This Row],[OverTime]]="Yes",1,0)</f>
        <v>0</v>
      </c>
      <c r="AB506" s="5">
        <f>IF(HR_Data[[#This Row],[JobSatisfaction]]&lt;=2,1,0)</f>
        <v>1</v>
      </c>
      <c r="AC506" s="5">
        <f>IF(HR_Data[[#This Row],[WorkLifeBalance]]&lt;=2,1,0)</f>
        <v>0</v>
      </c>
      <c r="AD506" s="5">
        <f>IF(HR_Data[[#This Row],[MonthlyIncome]]&lt;AVERAGE(HR_Data[MonthlyIncome]),1,0)</f>
        <v>1</v>
      </c>
      <c r="AE506">
        <v>5630</v>
      </c>
      <c r="AF506">
        <v>2</v>
      </c>
      <c r="AG506" t="s">
        <v>42</v>
      </c>
      <c r="AH506" t="s">
        <v>43</v>
      </c>
      <c r="AI506">
        <v>14</v>
      </c>
      <c r="AJ506">
        <v>3</v>
      </c>
      <c r="AK506">
        <v>4</v>
      </c>
      <c r="AL506">
        <f>IF(HR_Data[[#This Row],[OverTime]]="Yes",2,0)
+IF(HR_Data[[#This Row],[WorkLifeBalance]]&lt;=2,2,0)
+IF(HR_Data[[#This Row],[MonthlyIncome]]&lt;5000,2,0)
+IF(HR_Data[[#This Row],[JobSatisfaction]]&lt;=2,1,0)
+IF(HR_Data[[#This Row],[EnvironmentSatisfaction]]&lt;=2,1,0)
+IF(HR_Data[[#This Row],[YearsAtCompany]]&lt;2,2,0)</f>
        <v>6</v>
      </c>
      <c r="AM506" t="str">
        <f>IF(HR_Data[[#This Row],[RiskScore2]]&gt;=6,"High",
IF(HR_Data[[#This Row],[RiskScore2]]&gt;=3,"Medium","Low"))</f>
        <v>High</v>
      </c>
      <c r="AN506">
        <v>80</v>
      </c>
      <c r="AO506">
        <v>2</v>
      </c>
      <c r="AP506">
        <v>5</v>
      </c>
      <c r="AQ506">
        <v>4</v>
      </c>
      <c r="AR506">
        <v>3</v>
      </c>
      <c r="AS506">
        <v>1</v>
      </c>
      <c r="AT506">
        <v>1</v>
      </c>
      <c r="AU506">
        <v>0</v>
      </c>
      <c r="AV506">
        <v>0</v>
      </c>
    </row>
    <row r="507" spans="1:48">
      <c r="A507">
        <v>26</v>
      </c>
      <c r="B507" t="str">
        <f>IF(HR_Data[[#This Row],[Age]]&lt;25,"&lt;25",
IF(HR_Data[[#This Row],[Age]]&lt;35,"25–34",
IF(HR_Data[[#This Row],[Age]]&lt;45,"35–44",
IF(HR_Data[[#This Row],[Age]]&lt;55,"45–54","55+"))))</f>
        <v>25–34</v>
      </c>
      <c r="C507" t="s">
        <v>43</v>
      </c>
      <c r="D507">
        <f>(HR[[#This Row],[OverTimeFlag]]*3+HR[[#This Row],[LowJobSatisFlag]]*5+HR[[#This Row],[LowWLBFlag]]*4+HR[[#This Row],[LowSalaryFlag]]*3+HR[[#This Row],[LowEnviFlag]]*4+HR[[#This Row],[LowProFlag]]*1)</f>
        <v>6</v>
      </c>
      <c r="E507">
        <f>HR_Data[[#This Row],[OvertimeFlag]] + HR_Data[[#This Row],[LowSatisfactionFlag]] + HR_Data[[#This Row],[LowWorkLifeBalanceFlag]]</f>
        <v>1</v>
      </c>
      <c r="F507" t="s">
        <v>36</v>
      </c>
      <c r="G507">
        <v>991</v>
      </c>
      <c r="H507" t="s">
        <v>45</v>
      </c>
      <c r="I507">
        <v>6</v>
      </c>
      <c r="J507" t="str">
        <f>IF(AND(HR_Data[[#This Row],[Attrition]]="Yes",HR_Data[[#This Row],[YearsAtCompany]]&lt;2),"Yes","No")</f>
        <v>No</v>
      </c>
      <c r="K507">
        <v>3</v>
      </c>
      <c r="L507" t="s">
        <v>38</v>
      </c>
      <c r="M507">
        <v>1</v>
      </c>
      <c r="N507">
        <v>686</v>
      </c>
      <c r="P507">
        <v>3</v>
      </c>
      <c r="Q507" t="s">
        <v>39</v>
      </c>
      <c r="R507">
        <v>71</v>
      </c>
      <c r="S507">
        <v>3</v>
      </c>
      <c r="T507">
        <v>1</v>
      </c>
      <c r="U507" t="s">
        <v>50</v>
      </c>
      <c r="V507">
        <v>4</v>
      </c>
      <c r="W507" t="s">
        <v>48</v>
      </c>
      <c r="X507">
        <v>2659</v>
      </c>
      <c r="Y507" t="str">
        <f>IF(AND(HR_Data[[#This Row],[OverTime]]="Yes",HR_Data[[#This Row],[JobSatisfaction]]&lt;=2,HR_Data[[#This Row],[MonthlyIncome]]&lt;AVERAGE(HR_Data[MonthlyIncome])),
"High Risk",
IF(OR(HR_Data[[#This Row],[OverTime]]="Yes",HR_Data[[#This Row],[JobSatisfaction]]&lt;=2),
"Medium Risk",
"Low Risk"))</f>
        <v>Medium Risk</v>
      </c>
      <c r="Z507" t="str">
        <f>IF(HR_Data[[#This Row],[MonthlyIncome]]&lt;3000,"Low",IF(HR_Data[[#This Row],[MonthlyIncome]]&lt;7000,"Medium","High"))</f>
        <v>Low</v>
      </c>
      <c r="AA507" s="5">
        <f>IF(HR_Data[[#This Row],[OverTime]]="Yes",1,0)</f>
        <v>1</v>
      </c>
      <c r="AB507" s="5">
        <f>IF(HR_Data[[#This Row],[JobSatisfaction]]&lt;=2,1,0)</f>
        <v>0</v>
      </c>
      <c r="AC507" s="5">
        <f>IF(HR_Data[[#This Row],[WorkLifeBalance]]&lt;=2,1,0)</f>
        <v>0</v>
      </c>
      <c r="AD507" s="5">
        <f>IF(HR_Data[[#This Row],[MonthlyIncome]]&lt;AVERAGE(HR_Data[MonthlyIncome]),1,0)</f>
        <v>1</v>
      </c>
      <c r="AE507">
        <v>17759</v>
      </c>
      <c r="AF507">
        <v>1</v>
      </c>
      <c r="AG507" t="s">
        <v>42</v>
      </c>
      <c r="AH507" t="s">
        <v>35</v>
      </c>
      <c r="AI507">
        <v>13</v>
      </c>
      <c r="AJ507">
        <v>3</v>
      </c>
      <c r="AK507">
        <v>3</v>
      </c>
      <c r="AL507">
        <f>IF(HR_Data[[#This Row],[OverTime]]="Yes",2,0)
+IF(HR_Data[[#This Row],[WorkLifeBalance]]&lt;=2,2,0)
+IF(HR_Data[[#This Row],[MonthlyIncome]]&lt;5000,2,0)
+IF(HR_Data[[#This Row],[JobSatisfaction]]&lt;=2,1,0)
+IF(HR_Data[[#This Row],[EnvironmentSatisfaction]]&lt;=2,1,0)
+IF(HR_Data[[#This Row],[YearsAtCompany]]&lt;2,2,0)</f>
        <v>4</v>
      </c>
      <c r="AM507" t="str">
        <f>IF(HR_Data[[#This Row],[RiskScore2]]&gt;=6,"High",
IF(HR_Data[[#This Row],[RiskScore2]]&gt;=3,"Medium","Low"))</f>
        <v>Medium</v>
      </c>
      <c r="AN507">
        <v>80</v>
      </c>
      <c r="AO507">
        <v>1</v>
      </c>
      <c r="AP507">
        <v>3</v>
      </c>
      <c r="AQ507">
        <v>2</v>
      </c>
      <c r="AR507">
        <v>3</v>
      </c>
      <c r="AS507">
        <v>3</v>
      </c>
      <c r="AT507">
        <v>2</v>
      </c>
      <c r="AU507">
        <v>0</v>
      </c>
      <c r="AV507">
        <v>2</v>
      </c>
    </row>
    <row r="508" spans="1:48">
      <c r="A508">
        <v>37</v>
      </c>
      <c r="B508" t="str">
        <f>IF(HR_Data[[#This Row],[Age]]&lt;25,"&lt;25",
IF(HR_Data[[#This Row],[Age]]&lt;35,"25–34",
IF(HR_Data[[#This Row],[Age]]&lt;45,"35–44",
IF(HR_Data[[#This Row],[Age]]&lt;55,"45–54","55+"))))</f>
        <v>35–44</v>
      </c>
      <c r="C508" t="s">
        <v>43</v>
      </c>
      <c r="D508">
        <f>(HR[[#This Row],[OverTimeFlag]]*3+HR[[#This Row],[LowJobSatisFlag]]*5+HR[[#This Row],[LowWLBFlag]]*4+HR[[#This Row],[LowSalaryFlag]]*3+HR[[#This Row],[LowEnviFlag]]*4+HR[[#This Row],[LowProFlag]]*1)</f>
        <v>1</v>
      </c>
      <c r="E508">
        <f>HR_Data[[#This Row],[OvertimeFlag]] + HR_Data[[#This Row],[LowSatisfactionFlag]] + HR_Data[[#This Row],[LowWorkLifeBalanceFlag]]</f>
        <v>0</v>
      </c>
      <c r="F508" t="s">
        <v>36</v>
      </c>
      <c r="G508">
        <v>482</v>
      </c>
      <c r="H508" t="s">
        <v>45</v>
      </c>
      <c r="I508">
        <v>3</v>
      </c>
      <c r="J508" t="str">
        <f>IF(AND(HR_Data[[#This Row],[Attrition]]="Yes",HR_Data[[#This Row],[YearsAtCompany]]&lt;2),"Yes","No")</f>
        <v>No</v>
      </c>
      <c r="K508">
        <v>3</v>
      </c>
      <c r="L508" t="s">
        <v>49</v>
      </c>
      <c r="M508">
        <v>1</v>
      </c>
      <c r="N508">
        <v>689</v>
      </c>
      <c r="P508">
        <v>3</v>
      </c>
      <c r="Q508" t="s">
        <v>46</v>
      </c>
      <c r="R508">
        <v>36</v>
      </c>
      <c r="S508">
        <v>3</v>
      </c>
      <c r="T508">
        <v>3</v>
      </c>
      <c r="U508" t="s">
        <v>53</v>
      </c>
      <c r="V508">
        <v>3</v>
      </c>
      <c r="W508" t="s">
        <v>48</v>
      </c>
      <c r="X508">
        <v>9434</v>
      </c>
      <c r="Y508" t="str">
        <f>IF(AND(HR_Data[[#This Row],[OverTime]]="Yes",HR_Data[[#This Row],[JobSatisfaction]]&lt;=2,HR_Data[[#This Row],[MonthlyIncome]]&lt;AVERAGE(HR_Data[MonthlyIncome])),
"High Risk",
IF(OR(HR_Data[[#This Row],[OverTime]]="Yes",HR_Data[[#This Row],[JobSatisfaction]]&lt;=2),
"Medium Risk",
"Low Risk"))</f>
        <v>Low Risk</v>
      </c>
      <c r="Z508" t="str">
        <f>IF(HR_Data[[#This Row],[MonthlyIncome]]&lt;3000,"Low",IF(HR_Data[[#This Row],[MonthlyIncome]]&lt;7000,"Medium","High"))</f>
        <v>High</v>
      </c>
      <c r="AA508" s="5">
        <f>IF(HR_Data[[#This Row],[OverTime]]="Yes",1,0)</f>
        <v>0</v>
      </c>
      <c r="AB508" s="5">
        <f>IF(HR_Data[[#This Row],[JobSatisfaction]]&lt;=2,1,0)</f>
        <v>0</v>
      </c>
      <c r="AC508" s="5">
        <f>IF(HR_Data[[#This Row],[WorkLifeBalance]]&lt;=2,1,0)</f>
        <v>0</v>
      </c>
      <c r="AD508" s="5">
        <f>IF(HR_Data[[#This Row],[MonthlyIncome]]&lt;AVERAGE(HR_Data[MonthlyIncome]),1,0)</f>
        <v>0</v>
      </c>
      <c r="AE508">
        <v>9606</v>
      </c>
      <c r="AF508">
        <v>1</v>
      </c>
      <c r="AG508" t="s">
        <v>42</v>
      </c>
      <c r="AH508" t="s">
        <v>43</v>
      </c>
      <c r="AI508">
        <v>15</v>
      </c>
      <c r="AJ508">
        <v>3</v>
      </c>
      <c r="AK508">
        <v>3</v>
      </c>
      <c r="AL508">
        <f>IF(HR_Data[[#This Row],[OverTime]]="Yes",2,0)
+IF(HR_Data[[#This Row],[WorkLifeBalance]]&lt;=2,2,0)
+IF(HR_Data[[#This Row],[MonthlyIncome]]&lt;5000,2,0)
+IF(HR_Data[[#This Row],[JobSatisfaction]]&lt;=2,1,0)
+IF(HR_Data[[#This Row],[EnvironmentSatisfaction]]&lt;=2,1,0)
+IF(HR_Data[[#This Row],[YearsAtCompany]]&lt;2,2,0)</f>
        <v>0</v>
      </c>
      <c r="AM508" t="str">
        <f>IF(HR_Data[[#This Row],[RiskScore2]]&gt;=6,"High",
IF(HR_Data[[#This Row],[RiskScore2]]&gt;=3,"Medium","Low"))</f>
        <v>Low</v>
      </c>
      <c r="AN508">
        <v>80</v>
      </c>
      <c r="AO508">
        <v>1</v>
      </c>
      <c r="AP508">
        <v>10</v>
      </c>
      <c r="AQ508">
        <v>2</v>
      </c>
      <c r="AR508">
        <v>3</v>
      </c>
      <c r="AS508">
        <v>10</v>
      </c>
      <c r="AT508">
        <v>7</v>
      </c>
      <c r="AU508">
        <v>7</v>
      </c>
      <c r="AV508">
        <v>8</v>
      </c>
    </row>
    <row r="509" spans="1:48">
      <c r="A509">
        <v>29</v>
      </c>
      <c r="B509" t="str">
        <f>IF(HR_Data[[#This Row],[Age]]&lt;25,"&lt;25",
IF(HR_Data[[#This Row],[Age]]&lt;35,"25–34",
IF(HR_Data[[#This Row],[Age]]&lt;45,"35–44",
IF(HR_Data[[#This Row],[Age]]&lt;55,"45–54","55+"))))</f>
        <v>25–34</v>
      </c>
      <c r="C509" t="s">
        <v>43</v>
      </c>
      <c r="D509">
        <f>(HR[[#This Row],[OverTimeFlag]]*3+HR[[#This Row],[LowJobSatisFlag]]*5+HR[[#This Row],[LowWLBFlag]]*4+HR[[#This Row],[LowSalaryFlag]]*3+HR[[#This Row],[LowEnviFlag]]*4+HR[[#This Row],[LowProFlag]]*1)</f>
        <v>11</v>
      </c>
      <c r="E509">
        <f>HR_Data[[#This Row],[OvertimeFlag]] + HR_Data[[#This Row],[LowSatisfactionFlag]] + HR_Data[[#This Row],[LowWorkLifeBalanceFlag]]</f>
        <v>1</v>
      </c>
      <c r="F509" t="s">
        <v>36</v>
      </c>
      <c r="G509">
        <v>1176</v>
      </c>
      <c r="H509" t="s">
        <v>37</v>
      </c>
      <c r="I509">
        <v>3</v>
      </c>
      <c r="J509" t="str">
        <f>IF(AND(HR_Data[[#This Row],[Attrition]]="Yes",HR_Data[[#This Row],[YearsAtCompany]]&lt;2),"Yes","No")</f>
        <v>No</v>
      </c>
      <c r="K509">
        <v>2</v>
      </c>
      <c r="L509" t="s">
        <v>51</v>
      </c>
      <c r="M509">
        <v>1</v>
      </c>
      <c r="N509">
        <v>690</v>
      </c>
      <c r="P509">
        <v>2</v>
      </c>
      <c r="Q509" t="s">
        <v>39</v>
      </c>
      <c r="R509">
        <v>62</v>
      </c>
      <c r="S509">
        <v>3</v>
      </c>
      <c r="T509">
        <v>2</v>
      </c>
      <c r="U509" t="s">
        <v>40</v>
      </c>
      <c r="V509">
        <v>3</v>
      </c>
      <c r="W509" t="s">
        <v>48</v>
      </c>
      <c r="X509">
        <v>5561</v>
      </c>
      <c r="Y509" t="str">
        <f>IF(AND(HR_Data[[#This Row],[OverTime]]="Yes",HR_Data[[#This Row],[JobSatisfaction]]&lt;=2,HR_Data[[#This Row],[MonthlyIncome]]&lt;AVERAGE(HR_Data[MonthlyIncome])),
"High Risk",
IF(OR(HR_Data[[#This Row],[OverTime]]="Yes",HR_Data[[#This Row],[JobSatisfaction]]&lt;=2),
"Medium Risk",
"Low Risk"))</f>
        <v>Low Risk</v>
      </c>
      <c r="Z509" t="str">
        <f>IF(HR_Data[[#This Row],[MonthlyIncome]]&lt;3000,"Low",IF(HR_Data[[#This Row],[MonthlyIncome]]&lt;7000,"Medium","High"))</f>
        <v>Medium</v>
      </c>
      <c r="AA509" s="5">
        <f>IF(HR_Data[[#This Row],[OverTime]]="Yes",1,0)</f>
        <v>0</v>
      </c>
      <c r="AB509" s="5">
        <f>IF(HR_Data[[#This Row],[JobSatisfaction]]&lt;=2,1,0)</f>
        <v>0</v>
      </c>
      <c r="AC509" s="5">
        <f>IF(HR_Data[[#This Row],[WorkLifeBalance]]&lt;=2,1,0)</f>
        <v>1</v>
      </c>
      <c r="AD509" s="5">
        <f>IF(HR_Data[[#This Row],[MonthlyIncome]]&lt;AVERAGE(HR_Data[MonthlyIncome]),1,0)</f>
        <v>1</v>
      </c>
      <c r="AE509">
        <v>3487</v>
      </c>
      <c r="AF509">
        <v>1</v>
      </c>
      <c r="AG509" t="s">
        <v>42</v>
      </c>
      <c r="AH509" t="s">
        <v>43</v>
      </c>
      <c r="AI509">
        <v>14</v>
      </c>
      <c r="AJ509">
        <v>3</v>
      </c>
      <c r="AK509">
        <v>1</v>
      </c>
      <c r="AL509">
        <f>IF(HR_Data[[#This Row],[OverTime]]="Yes",2,0)
+IF(HR_Data[[#This Row],[WorkLifeBalance]]&lt;=2,2,0)
+IF(HR_Data[[#This Row],[MonthlyIncome]]&lt;5000,2,0)
+IF(HR_Data[[#This Row],[JobSatisfaction]]&lt;=2,1,0)
+IF(HR_Data[[#This Row],[EnvironmentSatisfaction]]&lt;=2,1,0)
+IF(HR_Data[[#This Row],[YearsAtCompany]]&lt;2,2,0)</f>
        <v>3</v>
      </c>
      <c r="AM509" t="str">
        <f>IF(HR_Data[[#This Row],[RiskScore2]]&gt;=6,"High",
IF(HR_Data[[#This Row],[RiskScore2]]&gt;=3,"Medium","Low"))</f>
        <v>Medium</v>
      </c>
      <c r="AN509">
        <v>80</v>
      </c>
      <c r="AO509">
        <v>1</v>
      </c>
      <c r="AP509">
        <v>6</v>
      </c>
      <c r="AQ509">
        <v>5</v>
      </c>
      <c r="AR509">
        <v>2</v>
      </c>
      <c r="AS509">
        <v>6</v>
      </c>
      <c r="AT509">
        <v>0</v>
      </c>
      <c r="AU509">
        <v>1</v>
      </c>
      <c r="AV509">
        <v>2</v>
      </c>
    </row>
    <row r="510" spans="1:48">
      <c r="A510">
        <v>35</v>
      </c>
      <c r="B510" t="str">
        <f>IF(HR_Data[[#This Row],[Age]]&lt;25,"&lt;25",
IF(HR_Data[[#This Row],[Age]]&lt;35,"25–34",
IF(HR_Data[[#This Row],[Age]]&lt;45,"35–44",
IF(HR_Data[[#This Row],[Age]]&lt;55,"45–54","55+"))))</f>
        <v>35–44</v>
      </c>
      <c r="C510" t="s">
        <v>43</v>
      </c>
      <c r="D510">
        <f>(HR[[#This Row],[OverTimeFlag]]*3+HR[[#This Row],[LowJobSatisFlag]]*5+HR[[#This Row],[LowWLBFlag]]*4+HR[[#This Row],[LowSalaryFlag]]*3+HR[[#This Row],[LowEnviFlag]]*4+HR[[#This Row],[LowProFlag]]*1)</f>
        <v>5</v>
      </c>
      <c r="E510">
        <f>HR_Data[[#This Row],[OvertimeFlag]] + HR_Data[[#This Row],[LowSatisfactionFlag]] + HR_Data[[#This Row],[LowWorkLifeBalanceFlag]]</f>
        <v>0</v>
      </c>
      <c r="F510" t="s">
        <v>36</v>
      </c>
      <c r="G510">
        <v>1017</v>
      </c>
      <c r="H510" t="s">
        <v>45</v>
      </c>
      <c r="I510">
        <v>6</v>
      </c>
      <c r="J510" t="str">
        <f>IF(AND(HR_Data[[#This Row],[Attrition]]="Yes",HR_Data[[#This Row],[YearsAtCompany]]&lt;2),"Yes","No")</f>
        <v>No</v>
      </c>
      <c r="K510">
        <v>4</v>
      </c>
      <c r="L510" t="s">
        <v>38</v>
      </c>
      <c r="M510">
        <v>1</v>
      </c>
      <c r="N510">
        <v>691</v>
      </c>
      <c r="P510">
        <v>2</v>
      </c>
      <c r="Q510" t="s">
        <v>46</v>
      </c>
      <c r="R510">
        <v>82</v>
      </c>
      <c r="S510">
        <v>1</v>
      </c>
      <c r="T510">
        <v>2</v>
      </c>
      <c r="U510" t="s">
        <v>47</v>
      </c>
      <c r="V510">
        <v>4</v>
      </c>
      <c r="W510" t="s">
        <v>41</v>
      </c>
      <c r="X510">
        <v>6646</v>
      </c>
      <c r="Y510" t="str">
        <f>IF(AND(HR_Data[[#This Row],[OverTime]]="Yes",HR_Data[[#This Row],[JobSatisfaction]]&lt;=2,HR_Data[[#This Row],[MonthlyIncome]]&lt;AVERAGE(HR_Data[MonthlyIncome])),
"High Risk",
IF(OR(HR_Data[[#This Row],[OverTime]]="Yes",HR_Data[[#This Row],[JobSatisfaction]]&lt;=2),
"Medium Risk",
"Low Risk"))</f>
        <v>Low Risk</v>
      </c>
      <c r="Z510" t="str">
        <f>IF(HR_Data[[#This Row],[MonthlyIncome]]&lt;3000,"Low",IF(HR_Data[[#This Row],[MonthlyIncome]]&lt;7000,"Medium","High"))</f>
        <v>Medium</v>
      </c>
      <c r="AA510" s="5">
        <f>IF(HR_Data[[#This Row],[OverTime]]="Yes",1,0)</f>
        <v>0</v>
      </c>
      <c r="AB510" s="5">
        <f>IF(HR_Data[[#This Row],[JobSatisfaction]]&lt;=2,1,0)</f>
        <v>0</v>
      </c>
      <c r="AC510" s="5">
        <f>IF(HR_Data[[#This Row],[WorkLifeBalance]]&lt;=2,1,0)</f>
        <v>0</v>
      </c>
      <c r="AD510" s="5">
        <f>IF(HR_Data[[#This Row],[MonthlyIncome]]&lt;AVERAGE(HR_Data[MonthlyIncome]),1,0)</f>
        <v>0</v>
      </c>
      <c r="AE510">
        <v>19368</v>
      </c>
      <c r="AF510">
        <v>1</v>
      </c>
      <c r="AG510" t="s">
        <v>42</v>
      </c>
      <c r="AH510" t="s">
        <v>43</v>
      </c>
      <c r="AI510">
        <v>13</v>
      </c>
      <c r="AJ510">
        <v>3</v>
      </c>
      <c r="AK510">
        <v>2</v>
      </c>
      <c r="AL510">
        <f>IF(HR_Data[[#This Row],[OverTime]]="Yes",2,0)
+IF(HR_Data[[#This Row],[WorkLifeBalance]]&lt;=2,2,0)
+IF(HR_Data[[#This Row],[MonthlyIncome]]&lt;5000,2,0)
+IF(HR_Data[[#This Row],[JobSatisfaction]]&lt;=2,1,0)
+IF(HR_Data[[#This Row],[EnvironmentSatisfaction]]&lt;=2,1,0)
+IF(HR_Data[[#This Row],[YearsAtCompany]]&lt;2,2,0)</f>
        <v>1</v>
      </c>
      <c r="AM510" t="str">
        <f>IF(HR_Data[[#This Row],[RiskScore2]]&gt;=6,"High",
IF(HR_Data[[#This Row],[RiskScore2]]&gt;=3,"Medium","Low"))</f>
        <v>Low</v>
      </c>
      <c r="AN510">
        <v>80</v>
      </c>
      <c r="AO510">
        <v>0</v>
      </c>
      <c r="AP510">
        <v>17</v>
      </c>
      <c r="AQ510">
        <v>3</v>
      </c>
      <c r="AR510">
        <v>3</v>
      </c>
      <c r="AS510">
        <v>17</v>
      </c>
      <c r="AT510">
        <v>11</v>
      </c>
      <c r="AU510">
        <v>11</v>
      </c>
      <c r="AV510">
        <v>8</v>
      </c>
    </row>
    <row r="511" spans="1:48">
      <c r="A511">
        <v>33</v>
      </c>
      <c r="B511" t="str">
        <f>IF(HR_Data[[#This Row],[Age]]&lt;25,"&lt;25",
IF(HR_Data[[#This Row],[Age]]&lt;35,"25–34",
IF(HR_Data[[#This Row],[Age]]&lt;45,"35–44",
IF(HR_Data[[#This Row],[Age]]&lt;55,"45–54","55+"))))</f>
        <v>25–34</v>
      </c>
      <c r="C511" t="s">
        <v>43</v>
      </c>
      <c r="D511">
        <f>(HR[[#This Row],[OverTimeFlag]]*3+HR[[#This Row],[LowJobSatisFlag]]*5+HR[[#This Row],[LowWLBFlag]]*4+HR[[#This Row],[LowSalaryFlag]]*3+HR[[#This Row],[LowEnviFlag]]*4+HR[[#This Row],[LowProFlag]]*1)</f>
        <v>4</v>
      </c>
      <c r="E511">
        <f>HR_Data[[#This Row],[OvertimeFlag]] + HR_Data[[#This Row],[LowSatisfactionFlag]] + HR_Data[[#This Row],[LowWorkLifeBalanceFlag]]</f>
        <v>1</v>
      </c>
      <c r="F511" t="s">
        <v>44</v>
      </c>
      <c r="G511">
        <v>1296</v>
      </c>
      <c r="H511" t="s">
        <v>45</v>
      </c>
      <c r="I511">
        <v>6</v>
      </c>
      <c r="J511" t="str">
        <f>IF(AND(HR_Data[[#This Row],[Attrition]]="Yes",HR_Data[[#This Row],[YearsAtCompany]]&lt;2),"Yes","No")</f>
        <v>No</v>
      </c>
      <c r="K511">
        <v>3</v>
      </c>
      <c r="L511" t="s">
        <v>38</v>
      </c>
      <c r="M511">
        <v>1</v>
      </c>
      <c r="N511">
        <v>692</v>
      </c>
      <c r="P511">
        <v>3</v>
      </c>
      <c r="Q511" t="s">
        <v>46</v>
      </c>
      <c r="R511">
        <v>30</v>
      </c>
      <c r="S511">
        <v>3</v>
      </c>
      <c r="T511">
        <v>2</v>
      </c>
      <c r="U511" t="s">
        <v>54</v>
      </c>
      <c r="V511">
        <v>4</v>
      </c>
      <c r="W511" t="s">
        <v>52</v>
      </c>
      <c r="X511">
        <v>7725</v>
      </c>
      <c r="Y511" t="str">
        <f>IF(AND(HR_Data[[#This Row],[OverTime]]="Yes",HR_Data[[#This Row],[JobSatisfaction]]&lt;=2,HR_Data[[#This Row],[MonthlyIncome]]&lt;AVERAGE(HR_Data[MonthlyIncome])),
"High Risk",
IF(OR(HR_Data[[#This Row],[OverTime]]="Yes",HR_Data[[#This Row],[JobSatisfaction]]&lt;=2),
"Medium Risk",
"Low Risk"))</f>
        <v>Low Risk</v>
      </c>
      <c r="Z511" t="str">
        <f>IF(HR_Data[[#This Row],[MonthlyIncome]]&lt;3000,"Low",IF(HR_Data[[#This Row],[MonthlyIncome]]&lt;7000,"Medium","High"))</f>
        <v>High</v>
      </c>
      <c r="AA511" s="5">
        <f>IF(HR_Data[[#This Row],[OverTime]]="Yes",1,0)</f>
        <v>0</v>
      </c>
      <c r="AB511" s="5">
        <f>IF(HR_Data[[#This Row],[JobSatisfaction]]&lt;=2,1,0)</f>
        <v>0</v>
      </c>
      <c r="AC511" s="5">
        <f>IF(HR_Data[[#This Row],[WorkLifeBalance]]&lt;=2,1,0)</f>
        <v>1</v>
      </c>
      <c r="AD511" s="5">
        <f>IF(HR_Data[[#This Row],[MonthlyIncome]]&lt;AVERAGE(HR_Data[MonthlyIncome]),1,0)</f>
        <v>0</v>
      </c>
      <c r="AE511">
        <v>5335</v>
      </c>
      <c r="AF511">
        <v>3</v>
      </c>
      <c r="AG511" t="s">
        <v>42</v>
      </c>
      <c r="AH511" t="s">
        <v>43</v>
      </c>
      <c r="AI511">
        <v>23</v>
      </c>
      <c r="AJ511">
        <v>4</v>
      </c>
      <c r="AK511">
        <v>3</v>
      </c>
      <c r="AL511">
        <f>IF(HR_Data[[#This Row],[OverTime]]="Yes",2,0)
+IF(HR_Data[[#This Row],[WorkLifeBalance]]&lt;=2,2,0)
+IF(HR_Data[[#This Row],[MonthlyIncome]]&lt;5000,2,0)
+IF(HR_Data[[#This Row],[JobSatisfaction]]&lt;=2,1,0)
+IF(HR_Data[[#This Row],[EnvironmentSatisfaction]]&lt;=2,1,0)
+IF(HR_Data[[#This Row],[YearsAtCompany]]&lt;2,2,0)</f>
        <v>2</v>
      </c>
      <c r="AM511" t="str">
        <f>IF(HR_Data[[#This Row],[RiskScore2]]&gt;=6,"High",
IF(HR_Data[[#This Row],[RiskScore2]]&gt;=3,"Medium","Low"))</f>
        <v>Low</v>
      </c>
      <c r="AN511">
        <v>80</v>
      </c>
      <c r="AO511">
        <v>1</v>
      </c>
      <c r="AP511">
        <v>15</v>
      </c>
      <c r="AQ511">
        <v>2</v>
      </c>
      <c r="AR511">
        <v>1</v>
      </c>
      <c r="AS511">
        <v>13</v>
      </c>
      <c r="AT511">
        <v>11</v>
      </c>
      <c r="AU511">
        <v>4</v>
      </c>
      <c r="AV511">
        <v>7</v>
      </c>
    </row>
    <row r="512" spans="1:48">
      <c r="A512">
        <v>54</v>
      </c>
      <c r="B512" t="str">
        <f>IF(HR_Data[[#This Row],[Age]]&lt;25,"&lt;25",
IF(HR_Data[[#This Row],[Age]]&lt;35,"25–34",
IF(HR_Data[[#This Row],[Age]]&lt;45,"35–44",
IF(HR_Data[[#This Row],[Age]]&lt;55,"45–54","55+"))))</f>
        <v>45–54</v>
      </c>
      <c r="C512" t="s">
        <v>43</v>
      </c>
      <c r="D512">
        <f>(HR[[#This Row],[OverTimeFlag]]*3+HR[[#This Row],[LowJobSatisFlag]]*5+HR[[#This Row],[LowWLBFlag]]*4+HR[[#This Row],[LowSalaryFlag]]*3+HR[[#This Row],[LowEnviFlag]]*4+HR[[#This Row],[LowProFlag]]*1)</f>
        <v>6</v>
      </c>
      <c r="E512">
        <f>HR_Data[[#This Row],[OvertimeFlag]] + HR_Data[[#This Row],[LowSatisfactionFlag]] + HR_Data[[#This Row],[LowWorkLifeBalanceFlag]]</f>
        <v>1</v>
      </c>
      <c r="F512" t="s">
        <v>36</v>
      </c>
      <c r="G512">
        <v>397</v>
      </c>
      <c r="H512" t="s">
        <v>61</v>
      </c>
      <c r="I512">
        <v>19</v>
      </c>
      <c r="J512" t="str">
        <f>IF(AND(HR_Data[[#This Row],[Attrition]]="Yes",HR_Data[[#This Row],[YearsAtCompany]]&lt;2),"Yes","No")</f>
        <v>No</v>
      </c>
      <c r="K512">
        <v>4</v>
      </c>
      <c r="L512" t="s">
        <v>51</v>
      </c>
      <c r="M512">
        <v>1</v>
      </c>
      <c r="N512">
        <v>698</v>
      </c>
      <c r="P512">
        <v>3</v>
      </c>
      <c r="Q512" t="s">
        <v>46</v>
      </c>
      <c r="R512">
        <v>88</v>
      </c>
      <c r="S512">
        <v>3</v>
      </c>
      <c r="T512">
        <v>3</v>
      </c>
      <c r="U512" t="s">
        <v>61</v>
      </c>
      <c r="V512">
        <v>2</v>
      </c>
      <c r="W512" t="s">
        <v>48</v>
      </c>
      <c r="X512">
        <v>10725</v>
      </c>
      <c r="Y512" t="str">
        <f>IF(AND(HR_Data[[#This Row],[OverTime]]="Yes",HR_Data[[#This Row],[JobSatisfaction]]&lt;=2,HR_Data[[#This Row],[MonthlyIncome]]&lt;AVERAGE(HR_Data[MonthlyIncome])),
"High Risk",
IF(OR(HR_Data[[#This Row],[OverTime]]="Yes",HR_Data[[#This Row],[JobSatisfaction]]&lt;=2),
"Medium Risk",
"Low Risk"))</f>
        <v>Medium Risk</v>
      </c>
      <c r="Z512" t="str">
        <f>IF(HR_Data[[#This Row],[MonthlyIncome]]&lt;3000,"Low",IF(HR_Data[[#This Row],[MonthlyIncome]]&lt;7000,"Medium","High"))</f>
        <v>High</v>
      </c>
      <c r="AA512" s="5">
        <f>IF(HR_Data[[#This Row],[OverTime]]="Yes",1,0)</f>
        <v>0</v>
      </c>
      <c r="AB512" s="5">
        <f>IF(HR_Data[[#This Row],[JobSatisfaction]]&lt;=2,1,0)</f>
        <v>1</v>
      </c>
      <c r="AC512" s="5">
        <f>IF(HR_Data[[#This Row],[WorkLifeBalance]]&lt;=2,1,0)</f>
        <v>0</v>
      </c>
      <c r="AD512" s="5">
        <f>IF(HR_Data[[#This Row],[MonthlyIncome]]&lt;AVERAGE(HR_Data[MonthlyIncome]),1,0)</f>
        <v>0</v>
      </c>
      <c r="AE512">
        <v>6729</v>
      </c>
      <c r="AF512">
        <v>2</v>
      </c>
      <c r="AG512" t="s">
        <v>42</v>
      </c>
      <c r="AH512" t="s">
        <v>43</v>
      </c>
      <c r="AI512">
        <v>15</v>
      </c>
      <c r="AJ512">
        <v>3</v>
      </c>
      <c r="AK512">
        <v>3</v>
      </c>
      <c r="AL512">
        <f>IF(HR_Data[[#This Row],[OverTime]]="Yes",2,0)
+IF(HR_Data[[#This Row],[WorkLifeBalance]]&lt;=2,2,0)
+IF(HR_Data[[#This Row],[MonthlyIncome]]&lt;5000,2,0)
+IF(HR_Data[[#This Row],[JobSatisfaction]]&lt;=2,1,0)
+IF(HR_Data[[#This Row],[EnvironmentSatisfaction]]&lt;=2,1,0)
+IF(HR_Data[[#This Row],[YearsAtCompany]]&lt;2,2,0)</f>
        <v>1</v>
      </c>
      <c r="AM512" t="str">
        <f>IF(HR_Data[[#This Row],[RiskScore2]]&gt;=6,"High",
IF(HR_Data[[#This Row],[RiskScore2]]&gt;=3,"Medium","Low"))</f>
        <v>Low</v>
      </c>
      <c r="AN512">
        <v>80</v>
      </c>
      <c r="AO512">
        <v>1</v>
      </c>
      <c r="AP512">
        <v>16</v>
      </c>
      <c r="AQ512">
        <v>1</v>
      </c>
      <c r="AR512">
        <v>4</v>
      </c>
      <c r="AS512">
        <v>9</v>
      </c>
      <c r="AT512">
        <v>7</v>
      </c>
      <c r="AU512">
        <v>7</v>
      </c>
      <c r="AV512">
        <v>1</v>
      </c>
    </row>
    <row r="513" spans="1:48">
      <c r="A513">
        <v>36</v>
      </c>
      <c r="B513" t="str">
        <f>IF(HR_Data[[#This Row],[Age]]&lt;25,"&lt;25",
IF(HR_Data[[#This Row],[Age]]&lt;35,"25–34",
IF(HR_Data[[#This Row],[Age]]&lt;45,"35–44",
IF(HR_Data[[#This Row],[Age]]&lt;55,"45–54","55+"))))</f>
        <v>35–44</v>
      </c>
      <c r="C513" t="s">
        <v>43</v>
      </c>
      <c r="D513">
        <f>(HR[[#This Row],[OverTimeFlag]]*3+HR[[#This Row],[LowJobSatisFlag]]*5+HR[[#This Row],[LowWLBFlag]]*4+HR[[#This Row],[LowSalaryFlag]]*3+HR[[#This Row],[LowEnviFlag]]*4+HR[[#This Row],[LowProFlag]]*1)</f>
        <v>12</v>
      </c>
      <c r="E513">
        <f>HR_Data[[#This Row],[OvertimeFlag]] + HR_Data[[#This Row],[LowSatisfactionFlag]] + HR_Data[[#This Row],[LowWorkLifeBalanceFlag]]</f>
        <v>2</v>
      </c>
      <c r="F513" t="s">
        <v>36</v>
      </c>
      <c r="G513">
        <v>913</v>
      </c>
      <c r="H513" t="s">
        <v>45</v>
      </c>
      <c r="I513">
        <v>9</v>
      </c>
      <c r="J513" t="str">
        <f>IF(AND(HR_Data[[#This Row],[Attrition]]="Yes",HR_Data[[#This Row],[YearsAtCompany]]&lt;2),"Yes","No")</f>
        <v>No</v>
      </c>
      <c r="K513">
        <v>2</v>
      </c>
      <c r="L513" t="s">
        <v>51</v>
      </c>
      <c r="M513">
        <v>1</v>
      </c>
      <c r="N513">
        <v>699</v>
      </c>
      <c r="P513">
        <v>2</v>
      </c>
      <c r="Q513" t="s">
        <v>46</v>
      </c>
      <c r="R513">
        <v>48</v>
      </c>
      <c r="S513">
        <v>2</v>
      </c>
      <c r="T513">
        <v>2</v>
      </c>
      <c r="U513" t="s">
        <v>53</v>
      </c>
      <c r="V513">
        <v>2</v>
      </c>
      <c r="W513" t="s">
        <v>52</v>
      </c>
      <c r="X513">
        <v>8847</v>
      </c>
      <c r="Y513" t="str">
        <f>IF(AND(HR_Data[[#This Row],[OverTime]]="Yes",HR_Data[[#This Row],[JobSatisfaction]]&lt;=2,HR_Data[[#This Row],[MonthlyIncome]]&lt;AVERAGE(HR_Data[MonthlyIncome])),
"High Risk",
IF(OR(HR_Data[[#This Row],[OverTime]]="Yes",HR_Data[[#This Row],[JobSatisfaction]]&lt;=2),
"Medium Risk",
"Low Risk"))</f>
        <v>Medium Risk</v>
      </c>
      <c r="Z513" t="str">
        <f>IF(HR_Data[[#This Row],[MonthlyIncome]]&lt;3000,"Low",IF(HR_Data[[#This Row],[MonthlyIncome]]&lt;7000,"Medium","High"))</f>
        <v>High</v>
      </c>
      <c r="AA513" s="5">
        <f>IF(HR_Data[[#This Row],[OverTime]]="Yes",1,0)</f>
        <v>1</v>
      </c>
      <c r="AB513" s="5">
        <f>IF(HR_Data[[#This Row],[JobSatisfaction]]&lt;=2,1,0)</f>
        <v>1</v>
      </c>
      <c r="AC513" s="5">
        <f>IF(HR_Data[[#This Row],[WorkLifeBalance]]&lt;=2,1,0)</f>
        <v>0</v>
      </c>
      <c r="AD513" s="5">
        <f>IF(HR_Data[[#This Row],[MonthlyIncome]]&lt;AVERAGE(HR_Data[MonthlyIncome]),1,0)</f>
        <v>0</v>
      </c>
      <c r="AE513">
        <v>13934</v>
      </c>
      <c r="AF513">
        <v>2</v>
      </c>
      <c r="AG513" t="s">
        <v>42</v>
      </c>
      <c r="AH513" t="s">
        <v>35</v>
      </c>
      <c r="AI513">
        <v>11</v>
      </c>
      <c r="AJ513">
        <v>3</v>
      </c>
      <c r="AK513">
        <v>3</v>
      </c>
      <c r="AL513">
        <f>IF(HR_Data[[#This Row],[OverTime]]="Yes",2,0)
+IF(HR_Data[[#This Row],[WorkLifeBalance]]&lt;=2,2,0)
+IF(HR_Data[[#This Row],[MonthlyIncome]]&lt;5000,2,0)
+IF(HR_Data[[#This Row],[JobSatisfaction]]&lt;=2,1,0)
+IF(HR_Data[[#This Row],[EnvironmentSatisfaction]]&lt;=2,1,0)
+IF(HR_Data[[#This Row],[YearsAtCompany]]&lt;2,2,0)</f>
        <v>4</v>
      </c>
      <c r="AM513" t="str">
        <f>IF(HR_Data[[#This Row],[RiskScore2]]&gt;=6,"High",
IF(HR_Data[[#This Row],[RiskScore2]]&gt;=3,"Medium","Low"))</f>
        <v>Medium</v>
      </c>
      <c r="AN513">
        <v>80</v>
      </c>
      <c r="AO513">
        <v>1</v>
      </c>
      <c r="AP513">
        <v>13</v>
      </c>
      <c r="AQ513">
        <v>2</v>
      </c>
      <c r="AR513">
        <v>3</v>
      </c>
      <c r="AS513">
        <v>3</v>
      </c>
      <c r="AT513">
        <v>2</v>
      </c>
      <c r="AU513">
        <v>0</v>
      </c>
      <c r="AV513">
        <v>2</v>
      </c>
    </row>
    <row r="514" spans="1:48">
      <c r="A514">
        <v>27</v>
      </c>
      <c r="B514" t="str">
        <f>IF(HR_Data[[#This Row],[Age]]&lt;25,"&lt;25",
IF(HR_Data[[#This Row],[Age]]&lt;35,"25–34",
IF(HR_Data[[#This Row],[Age]]&lt;45,"35–44",
IF(HR_Data[[#This Row],[Age]]&lt;55,"45–54","55+"))))</f>
        <v>25–34</v>
      </c>
      <c r="C514" t="s">
        <v>43</v>
      </c>
      <c r="D514">
        <f>(HR[[#This Row],[OverTimeFlag]]*3+HR[[#This Row],[LowJobSatisFlag]]*5+HR[[#This Row],[LowWLBFlag]]*4+HR[[#This Row],[LowSalaryFlag]]*3+HR[[#This Row],[LowEnviFlag]]*4+HR[[#This Row],[LowProFlag]]*1)</f>
        <v>7</v>
      </c>
      <c r="E514">
        <f>HR_Data[[#This Row],[OvertimeFlag]] + HR_Data[[#This Row],[LowSatisfactionFlag]] + HR_Data[[#This Row],[LowWorkLifeBalanceFlag]]</f>
        <v>0</v>
      </c>
      <c r="F514" t="s">
        <v>36</v>
      </c>
      <c r="G514">
        <v>1115</v>
      </c>
      <c r="H514" t="s">
        <v>45</v>
      </c>
      <c r="I514">
        <v>3</v>
      </c>
      <c r="J514" t="str">
        <f>IF(AND(HR_Data[[#This Row],[Attrition]]="Yes",HR_Data[[#This Row],[YearsAtCompany]]&lt;2),"Yes","No")</f>
        <v>No</v>
      </c>
      <c r="K514">
        <v>4</v>
      </c>
      <c r="L514" t="s">
        <v>51</v>
      </c>
      <c r="M514">
        <v>1</v>
      </c>
      <c r="N514">
        <v>700</v>
      </c>
      <c r="P514">
        <v>1</v>
      </c>
      <c r="Q514" t="s">
        <v>46</v>
      </c>
      <c r="R514">
        <v>54</v>
      </c>
      <c r="S514">
        <v>2</v>
      </c>
      <c r="T514">
        <v>1</v>
      </c>
      <c r="U514" t="s">
        <v>47</v>
      </c>
      <c r="V514">
        <v>4</v>
      </c>
      <c r="W514" t="s">
        <v>41</v>
      </c>
      <c r="X514">
        <v>2045</v>
      </c>
      <c r="Y514" t="str">
        <f>IF(AND(HR_Data[[#This Row],[OverTime]]="Yes",HR_Data[[#This Row],[JobSatisfaction]]&lt;=2,HR_Data[[#This Row],[MonthlyIncome]]&lt;AVERAGE(HR_Data[MonthlyIncome])),
"High Risk",
IF(OR(HR_Data[[#This Row],[OverTime]]="Yes",HR_Data[[#This Row],[JobSatisfaction]]&lt;=2),
"Medium Risk",
"Low Risk"))</f>
        <v>Low Risk</v>
      </c>
      <c r="Z514" t="str">
        <f>IF(HR_Data[[#This Row],[MonthlyIncome]]&lt;3000,"Low",IF(HR_Data[[#This Row],[MonthlyIncome]]&lt;7000,"Medium","High"))</f>
        <v>Low</v>
      </c>
      <c r="AA514" s="5">
        <f>IF(HR_Data[[#This Row],[OverTime]]="Yes",1,0)</f>
        <v>0</v>
      </c>
      <c r="AB514" s="5">
        <f>IF(HR_Data[[#This Row],[JobSatisfaction]]&lt;=2,1,0)</f>
        <v>0</v>
      </c>
      <c r="AC514" s="5">
        <f>IF(HR_Data[[#This Row],[WorkLifeBalance]]&lt;=2,1,0)</f>
        <v>0</v>
      </c>
      <c r="AD514" s="5">
        <f>IF(HR_Data[[#This Row],[MonthlyIncome]]&lt;AVERAGE(HR_Data[MonthlyIncome]),1,0)</f>
        <v>1</v>
      </c>
      <c r="AE514">
        <v>15174</v>
      </c>
      <c r="AF514">
        <v>0</v>
      </c>
      <c r="AG514" t="s">
        <v>42</v>
      </c>
      <c r="AH514" t="s">
        <v>43</v>
      </c>
      <c r="AI514">
        <v>13</v>
      </c>
      <c r="AJ514">
        <v>3</v>
      </c>
      <c r="AK514">
        <v>4</v>
      </c>
      <c r="AL514">
        <f>IF(HR_Data[[#This Row],[OverTime]]="Yes",2,0)
+IF(HR_Data[[#This Row],[WorkLifeBalance]]&lt;=2,2,0)
+IF(HR_Data[[#This Row],[MonthlyIncome]]&lt;5000,2,0)
+IF(HR_Data[[#This Row],[JobSatisfaction]]&lt;=2,1,0)
+IF(HR_Data[[#This Row],[EnvironmentSatisfaction]]&lt;=2,1,0)
+IF(HR_Data[[#This Row],[YearsAtCompany]]&lt;2,2,0)</f>
        <v>3</v>
      </c>
      <c r="AM514" t="str">
        <f>IF(HR_Data[[#This Row],[RiskScore2]]&gt;=6,"High",
IF(HR_Data[[#This Row],[RiskScore2]]&gt;=3,"Medium","Low"))</f>
        <v>Medium</v>
      </c>
      <c r="AN514">
        <v>80</v>
      </c>
      <c r="AO514">
        <v>0</v>
      </c>
      <c r="AP514">
        <v>5</v>
      </c>
      <c r="AQ514">
        <v>0</v>
      </c>
      <c r="AR514">
        <v>3</v>
      </c>
      <c r="AS514">
        <v>4</v>
      </c>
      <c r="AT514">
        <v>2</v>
      </c>
      <c r="AU514">
        <v>1</v>
      </c>
      <c r="AV514">
        <v>1</v>
      </c>
    </row>
    <row r="515" spans="1:48">
      <c r="A515">
        <v>20</v>
      </c>
      <c r="B515" t="str">
        <f>IF(HR_Data[[#This Row],[Age]]&lt;25,"&lt;25",
IF(HR_Data[[#This Row],[Age]]&lt;35,"25–34",
IF(HR_Data[[#This Row],[Age]]&lt;45,"35–44",
IF(HR_Data[[#This Row],[Age]]&lt;55,"45–54","55+"))))</f>
        <v>&lt;25</v>
      </c>
      <c r="C515" t="s">
        <v>35</v>
      </c>
      <c r="D515">
        <f>(HR[[#This Row],[OverTimeFlag]]*3+HR[[#This Row],[LowJobSatisFlag]]*5+HR[[#This Row],[LowWLBFlag]]*4+HR[[#This Row],[LowSalaryFlag]]*3+HR[[#This Row],[LowEnviFlag]]*4+HR[[#This Row],[LowProFlag]]*1)</f>
        <v>6</v>
      </c>
      <c r="E515">
        <f>HR_Data[[#This Row],[OvertimeFlag]] + HR_Data[[#This Row],[LowSatisfactionFlag]] + HR_Data[[#This Row],[LowWorkLifeBalanceFlag]]</f>
        <v>1</v>
      </c>
      <c r="F515" t="s">
        <v>36</v>
      </c>
      <c r="G515">
        <v>1362</v>
      </c>
      <c r="H515" t="s">
        <v>45</v>
      </c>
      <c r="I515">
        <v>10</v>
      </c>
      <c r="J515" t="str">
        <f>IF(AND(HR_Data[[#This Row],[Attrition]]="Yes",HR_Data[[#This Row],[YearsAtCompany]]&lt;2),"Yes","No")</f>
        <v>Yes</v>
      </c>
      <c r="K515">
        <v>1</v>
      </c>
      <c r="L515" t="s">
        <v>51</v>
      </c>
      <c r="M515">
        <v>1</v>
      </c>
      <c r="N515">
        <v>701</v>
      </c>
      <c r="P515">
        <v>4</v>
      </c>
      <c r="Q515" t="s">
        <v>46</v>
      </c>
      <c r="R515">
        <v>32</v>
      </c>
      <c r="S515">
        <v>3</v>
      </c>
      <c r="T515">
        <v>1</v>
      </c>
      <c r="U515" t="s">
        <v>47</v>
      </c>
      <c r="V515">
        <v>3</v>
      </c>
      <c r="W515" t="s">
        <v>41</v>
      </c>
      <c r="X515">
        <v>1009</v>
      </c>
      <c r="Y515" t="str">
        <f>IF(AND(HR_Data[[#This Row],[OverTime]]="Yes",HR_Data[[#This Row],[JobSatisfaction]]&lt;=2,HR_Data[[#This Row],[MonthlyIncome]]&lt;AVERAGE(HR_Data[MonthlyIncome])),
"High Risk",
IF(OR(HR_Data[[#This Row],[OverTime]]="Yes",HR_Data[[#This Row],[JobSatisfaction]]&lt;=2),
"Medium Risk",
"Low Risk"))</f>
        <v>Medium Risk</v>
      </c>
      <c r="Z515" t="str">
        <f>IF(HR_Data[[#This Row],[MonthlyIncome]]&lt;3000,"Low",IF(HR_Data[[#This Row],[MonthlyIncome]]&lt;7000,"Medium","High"))</f>
        <v>Low</v>
      </c>
      <c r="AA515" s="5">
        <f>IF(HR_Data[[#This Row],[OverTime]]="Yes",1,0)</f>
        <v>1</v>
      </c>
      <c r="AB515" s="5">
        <f>IF(HR_Data[[#This Row],[JobSatisfaction]]&lt;=2,1,0)</f>
        <v>0</v>
      </c>
      <c r="AC515" s="5">
        <f>IF(HR_Data[[#This Row],[WorkLifeBalance]]&lt;=2,1,0)</f>
        <v>0</v>
      </c>
      <c r="AD515" s="5">
        <f>IF(HR_Data[[#This Row],[MonthlyIncome]]&lt;AVERAGE(HR_Data[MonthlyIncome]),1,0)</f>
        <v>1</v>
      </c>
      <c r="AE515">
        <v>26999</v>
      </c>
      <c r="AF515">
        <v>1</v>
      </c>
      <c r="AG515" t="s">
        <v>42</v>
      </c>
      <c r="AH515" t="s">
        <v>35</v>
      </c>
      <c r="AI515">
        <v>11</v>
      </c>
      <c r="AJ515">
        <v>3</v>
      </c>
      <c r="AK515">
        <v>4</v>
      </c>
      <c r="AL515">
        <f>IF(HR_Data[[#This Row],[OverTime]]="Yes",2,0)
+IF(HR_Data[[#This Row],[WorkLifeBalance]]&lt;=2,2,0)
+IF(HR_Data[[#This Row],[MonthlyIncome]]&lt;5000,2,0)
+IF(HR_Data[[#This Row],[JobSatisfaction]]&lt;=2,1,0)
+IF(HR_Data[[#This Row],[EnvironmentSatisfaction]]&lt;=2,1,0)
+IF(HR_Data[[#This Row],[YearsAtCompany]]&lt;2,2,0)</f>
        <v>6</v>
      </c>
      <c r="AM515" t="str">
        <f>IF(HR_Data[[#This Row],[RiskScore2]]&gt;=6,"High",
IF(HR_Data[[#This Row],[RiskScore2]]&gt;=3,"Medium","Low"))</f>
        <v>High</v>
      </c>
      <c r="AN515">
        <v>80</v>
      </c>
      <c r="AO515">
        <v>0</v>
      </c>
      <c r="AP515">
        <v>1</v>
      </c>
      <c r="AQ515">
        <v>5</v>
      </c>
      <c r="AR515">
        <v>3</v>
      </c>
      <c r="AS515">
        <v>1</v>
      </c>
      <c r="AT515">
        <v>0</v>
      </c>
      <c r="AU515">
        <v>1</v>
      </c>
      <c r="AV515">
        <v>1</v>
      </c>
    </row>
    <row r="516" spans="1:48">
      <c r="A516">
        <v>33</v>
      </c>
      <c r="B516" t="str">
        <f>IF(HR_Data[[#This Row],[Age]]&lt;25,"&lt;25",
IF(HR_Data[[#This Row],[Age]]&lt;35,"25–34",
IF(HR_Data[[#This Row],[Age]]&lt;45,"35–44",
IF(HR_Data[[#This Row],[Age]]&lt;55,"45–54","55+"))))</f>
        <v>25–34</v>
      </c>
      <c r="C516" t="s">
        <v>35</v>
      </c>
      <c r="D516">
        <f>(HR[[#This Row],[OverTimeFlag]]*3+HR[[#This Row],[LowJobSatisFlag]]*5+HR[[#This Row],[LowWLBFlag]]*4+HR[[#This Row],[LowSalaryFlag]]*3+HR[[#This Row],[LowEnviFlag]]*4+HR[[#This Row],[LowProFlag]]*1)</f>
        <v>16</v>
      </c>
      <c r="E516">
        <f>HR_Data[[#This Row],[OvertimeFlag]] + HR_Data[[#This Row],[LowSatisfactionFlag]] + HR_Data[[#This Row],[LowWorkLifeBalanceFlag]]</f>
        <v>2</v>
      </c>
      <c r="F516" t="s">
        <v>44</v>
      </c>
      <c r="G516">
        <v>1076</v>
      </c>
      <c r="H516" t="s">
        <v>45</v>
      </c>
      <c r="I516">
        <v>3</v>
      </c>
      <c r="J516" t="str">
        <f>IF(AND(HR_Data[[#This Row],[Attrition]]="Yes",HR_Data[[#This Row],[YearsAtCompany]]&lt;2),"Yes","No")</f>
        <v>No</v>
      </c>
      <c r="K516">
        <v>3</v>
      </c>
      <c r="L516" t="s">
        <v>38</v>
      </c>
      <c r="M516">
        <v>1</v>
      </c>
      <c r="N516">
        <v>702</v>
      </c>
      <c r="P516">
        <v>1</v>
      </c>
      <c r="Q516" t="s">
        <v>46</v>
      </c>
      <c r="R516">
        <v>70</v>
      </c>
      <c r="S516">
        <v>3</v>
      </c>
      <c r="T516">
        <v>1</v>
      </c>
      <c r="U516" t="s">
        <v>47</v>
      </c>
      <c r="V516">
        <v>1</v>
      </c>
      <c r="W516" t="s">
        <v>41</v>
      </c>
      <c r="X516">
        <v>3348</v>
      </c>
      <c r="Y516" t="str">
        <f>IF(AND(HR_Data[[#This Row],[OverTime]]="Yes",HR_Data[[#This Row],[JobSatisfaction]]&lt;=2,HR_Data[[#This Row],[MonthlyIncome]]&lt;AVERAGE(HR_Data[MonthlyIncome])),
"High Risk",
IF(OR(HR_Data[[#This Row],[OverTime]]="Yes",HR_Data[[#This Row],[JobSatisfaction]]&lt;=2),
"Medium Risk",
"Low Risk"))</f>
        <v>High Risk</v>
      </c>
      <c r="Z516" t="str">
        <f>IF(HR_Data[[#This Row],[MonthlyIncome]]&lt;3000,"Low",IF(HR_Data[[#This Row],[MonthlyIncome]]&lt;7000,"Medium","High"))</f>
        <v>Medium</v>
      </c>
      <c r="AA516" s="5">
        <f>IF(HR_Data[[#This Row],[OverTime]]="Yes",1,0)</f>
        <v>1</v>
      </c>
      <c r="AB516" s="5">
        <f>IF(HR_Data[[#This Row],[JobSatisfaction]]&lt;=2,1,0)</f>
        <v>1</v>
      </c>
      <c r="AC516" s="5">
        <f>IF(HR_Data[[#This Row],[WorkLifeBalance]]&lt;=2,1,0)</f>
        <v>0</v>
      </c>
      <c r="AD516" s="5">
        <f>IF(HR_Data[[#This Row],[MonthlyIncome]]&lt;AVERAGE(HR_Data[MonthlyIncome]),1,0)</f>
        <v>1</v>
      </c>
      <c r="AE516">
        <v>3164</v>
      </c>
      <c r="AF516">
        <v>1</v>
      </c>
      <c r="AG516" t="s">
        <v>42</v>
      </c>
      <c r="AH516" t="s">
        <v>35</v>
      </c>
      <c r="AI516">
        <v>11</v>
      </c>
      <c r="AJ516">
        <v>3</v>
      </c>
      <c r="AK516">
        <v>1</v>
      </c>
      <c r="AL516">
        <f>IF(HR_Data[[#This Row],[OverTime]]="Yes",2,0)
+IF(HR_Data[[#This Row],[WorkLifeBalance]]&lt;=2,2,0)
+IF(HR_Data[[#This Row],[MonthlyIncome]]&lt;5000,2,0)
+IF(HR_Data[[#This Row],[JobSatisfaction]]&lt;=2,1,0)
+IF(HR_Data[[#This Row],[EnvironmentSatisfaction]]&lt;=2,1,0)
+IF(HR_Data[[#This Row],[YearsAtCompany]]&lt;2,2,0)</f>
        <v>6</v>
      </c>
      <c r="AM516" t="str">
        <f>IF(HR_Data[[#This Row],[RiskScore2]]&gt;=6,"High",
IF(HR_Data[[#This Row],[RiskScore2]]&gt;=3,"Medium","Low"))</f>
        <v>High</v>
      </c>
      <c r="AN516">
        <v>80</v>
      </c>
      <c r="AO516">
        <v>0</v>
      </c>
      <c r="AP516">
        <v>10</v>
      </c>
      <c r="AQ516">
        <v>3</v>
      </c>
      <c r="AR516">
        <v>3</v>
      </c>
      <c r="AS516">
        <v>10</v>
      </c>
      <c r="AT516">
        <v>8</v>
      </c>
      <c r="AU516">
        <v>9</v>
      </c>
      <c r="AV516">
        <v>7</v>
      </c>
    </row>
    <row r="517" spans="1:48">
      <c r="A517">
        <v>35</v>
      </c>
      <c r="B517" t="str">
        <f>IF(HR_Data[[#This Row],[Age]]&lt;25,"&lt;25",
IF(HR_Data[[#This Row],[Age]]&lt;35,"25–34",
IF(HR_Data[[#This Row],[Age]]&lt;45,"35–44",
IF(HR_Data[[#This Row],[Age]]&lt;55,"45–54","55+"))))</f>
        <v>35–44</v>
      </c>
      <c r="C517" t="s">
        <v>43</v>
      </c>
      <c r="D517">
        <f>(HR[[#This Row],[OverTimeFlag]]*3+HR[[#This Row],[LowJobSatisFlag]]*5+HR[[#This Row],[LowWLBFlag]]*4+HR[[#This Row],[LowSalaryFlag]]*3+HR[[#This Row],[LowEnviFlag]]*4+HR[[#This Row],[LowProFlag]]*1)</f>
        <v>3</v>
      </c>
      <c r="E517">
        <f>HR_Data[[#This Row],[OvertimeFlag]] + HR_Data[[#This Row],[LowSatisfactionFlag]] + HR_Data[[#This Row],[LowWorkLifeBalanceFlag]]</f>
        <v>0</v>
      </c>
      <c r="F517" t="s">
        <v>55</v>
      </c>
      <c r="G517">
        <v>727</v>
      </c>
      <c r="H517" t="s">
        <v>45</v>
      </c>
      <c r="I517">
        <v>3</v>
      </c>
      <c r="J517" t="str">
        <f>IF(AND(HR_Data[[#This Row],[Attrition]]="Yes",HR_Data[[#This Row],[YearsAtCompany]]&lt;2),"Yes","No")</f>
        <v>No</v>
      </c>
      <c r="K517">
        <v>3</v>
      </c>
      <c r="L517" t="s">
        <v>38</v>
      </c>
      <c r="M517">
        <v>1</v>
      </c>
      <c r="N517">
        <v>704</v>
      </c>
      <c r="P517">
        <v>3</v>
      </c>
      <c r="Q517" t="s">
        <v>46</v>
      </c>
      <c r="R517">
        <v>41</v>
      </c>
      <c r="S517">
        <v>2</v>
      </c>
      <c r="T517">
        <v>1</v>
      </c>
      <c r="U517" t="s">
        <v>50</v>
      </c>
      <c r="V517">
        <v>3</v>
      </c>
      <c r="W517" t="s">
        <v>48</v>
      </c>
      <c r="X517">
        <v>1281</v>
      </c>
      <c r="Y517" t="str">
        <f>IF(AND(HR_Data[[#This Row],[OverTime]]="Yes",HR_Data[[#This Row],[JobSatisfaction]]&lt;=2,HR_Data[[#This Row],[MonthlyIncome]]&lt;AVERAGE(HR_Data[MonthlyIncome])),
"High Risk",
IF(OR(HR_Data[[#This Row],[OverTime]]="Yes",HR_Data[[#This Row],[JobSatisfaction]]&lt;=2),
"Medium Risk",
"Low Risk"))</f>
        <v>Low Risk</v>
      </c>
      <c r="Z517" t="str">
        <f>IF(HR_Data[[#This Row],[MonthlyIncome]]&lt;3000,"Low",IF(HR_Data[[#This Row],[MonthlyIncome]]&lt;7000,"Medium","High"))</f>
        <v>Low</v>
      </c>
      <c r="AA517" s="5">
        <f>IF(HR_Data[[#This Row],[OverTime]]="Yes",1,0)</f>
        <v>0</v>
      </c>
      <c r="AB517" s="5">
        <f>IF(HR_Data[[#This Row],[JobSatisfaction]]&lt;=2,1,0)</f>
        <v>0</v>
      </c>
      <c r="AC517" s="5">
        <f>IF(HR_Data[[#This Row],[WorkLifeBalance]]&lt;=2,1,0)</f>
        <v>0</v>
      </c>
      <c r="AD517" s="5">
        <f>IF(HR_Data[[#This Row],[MonthlyIncome]]&lt;AVERAGE(HR_Data[MonthlyIncome]),1,0)</f>
        <v>1</v>
      </c>
      <c r="AE517">
        <v>16900</v>
      </c>
      <c r="AF517">
        <v>1</v>
      </c>
      <c r="AG517" t="s">
        <v>42</v>
      </c>
      <c r="AH517" t="s">
        <v>43</v>
      </c>
      <c r="AI517">
        <v>18</v>
      </c>
      <c r="AJ517">
        <v>3</v>
      </c>
      <c r="AK517">
        <v>3</v>
      </c>
      <c r="AL517">
        <f>IF(HR_Data[[#This Row],[OverTime]]="Yes",2,0)
+IF(HR_Data[[#This Row],[WorkLifeBalance]]&lt;=2,2,0)
+IF(HR_Data[[#This Row],[MonthlyIncome]]&lt;5000,2,0)
+IF(HR_Data[[#This Row],[JobSatisfaction]]&lt;=2,1,0)
+IF(HR_Data[[#This Row],[EnvironmentSatisfaction]]&lt;=2,1,0)
+IF(HR_Data[[#This Row],[YearsAtCompany]]&lt;2,2,0)</f>
        <v>4</v>
      </c>
      <c r="AM517" t="str">
        <f>IF(HR_Data[[#This Row],[RiskScore2]]&gt;=6,"High",
IF(HR_Data[[#This Row],[RiskScore2]]&gt;=3,"Medium","Low"))</f>
        <v>Medium</v>
      </c>
      <c r="AN517">
        <v>80</v>
      </c>
      <c r="AO517">
        <v>2</v>
      </c>
      <c r="AP517">
        <v>1</v>
      </c>
      <c r="AQ517">
        <v>3</v>
      </c>
      <c r="AR517">
        <v>3</v>
      </c>
      <c r="AS517">
        <v>1</v>
      </c>
      <c r="AT517">
        <v>0</v>
      </c>
      <c r="AU517">
        <v>0</v>
      </c>
      <c r="AV517">
        <v>0</v>
      </c>
    </row>
    <row r="518" spans="1:48">
      <c r="A518">
        <v>23</v>
      </c>
      <c r="B518" t="str">
        <f>IF(HR_Data[[#This Row],[Age]]&lt;25,"&lt;25",
IF(HR_Data[[#This Row],[Age]]&lt;35,"25–34",
IF(HR_Data[[#This Row],[Age]]&lt;45,"35–44",
IF(HR_Data[[#This Row],[Age]]&lt;55,"45–54","55+"))))</f>
        <v>&lt;25</v>
      </c>
      <c r="C518" t="s">
        <v>43</v>
      </c>
      <c r="D518">
        <f>(HR[[#This Row],[OverTimeFlag]]*3+HR[[#This Row],[LowJobSatisFlag]]*5+HR[[#This Row],[LowWLBFlag]]*4+HR[[#This Row],[LowSalaryFlag]]*3+HR[[#This Row],[LowEnviFlag]]*4+HR[[#This Row],[LowProFlag]]*1)</f>
        <v>12</v>
      </c>
      <c r="E518">
        <f>HR_Data[[#This Row],[OvertimeFlag]] + HR_Data[[#This Row],[LowSatisfactionFlag]] + HR_Data[[#This Row],[LowWorkLifeBalanceFlag]]</f>
        <v>1</v>
      </c>
      <c r="F518" t="s">
        <v>36</v>
      </c>
      <c r="G518">
        <v>885</v>
      </c>
      <c r="H518" t="s">
        <v>45</v>
      </c>
      <c r="I518">
        <v>4</v>
      </c>
      <c r="J518" t="str">
        <f>IF(AND(HR_Data[[#This Row],[Attrition]]="Yes",HR_Data[[#This Row],[YearsAtCompany]]&lt;2),"Yes","No")</f>
        <v>No</v>
      </c>
      <c r="K518">
        <v>3</v>
      </c>
      <c r="L518" t="s">
        <v>51</v>
      </c>
      <c r="M518">
        <v>1</v>
      </c>
      <c r="N518">
        <v>705</v>
      </c>
      <c r="P518">
        <v>1</v>
      </c>
      <c r="Q518" t="s">
        <v>46</v>
      </c>
      <c r="R518">
        <v>58</v>
      </c>
      <c r="S518">
        <v>4</v>
      </c>
      <c r="T518">
        <v>1</v>
      </c>
      <c r="U518" t="s">
        <v>47</v>
      </c>
      <c r="V518">
        <v>1</v>
      </c>
      <c r="W518" t="s">
        <v>48</v>
      </c>
      <c r="X518">
        <v>2819</v>
      </c>
      <c r="Y518" t="str">
        <f>IF(AND(HR_Data[[#This Row],[OverTime]]="Yes",HR_Data[[#This Row],[JobSatisfaction]]&lt;=2,HR_Data[[#This Row],[MonthlyIncome]]&lt;AVERAGE(HR_Data[MonthlyIncome])),
"High Risk",
IF(OR(HR_Data[[#This Row],[OverTime]]="Yes",HR_Data[[#This Row],[JobSatisfaction]]&lt;=2),
"Medium Risk",
"Low Risk"))</f>
        <v>Medium Risk</v>
      </c>
      <c r="Z518" t="str">
        <f>IF(HR_Data[[#This Row],[MonthlyIncome]]&lt;3000,"Low",IF(HR_Data[[#This Row],[MonthlyIncome]]&lt;7000,"Medium","High"))</f>
        <v>Low</v>
      </c>
      <c r="AA518" s="5">
        <f>IF(HR_Data[[#This Row],[OverTime]]="Yes",1,0)</f>
        <v>0</v>
      </c>
      <c r="AB518" s="5">
        <f>IF(HR_Data[[#This Row],[JobSatisfaction]]&lt;=2,1,0)</f>
        <v>1</v>
      </c>
      <c r="AC518" s="5">
        <f>IF(HR_Data[[#This Row],[WorkLifeBalance]]&lt;=2,1,0)</f>
        <v>0</v>
      </c>
      <c r="AD518" s="5">
        <f>IF(HR_Data[[#This Row],[MonthlyIncome]]&lt;AVERAGE(HR_Data[MonthlyIncome]),1,0)</f>
        <v>1</v>
      </c>
      <c r="AE518">
        <v>8544</v>
      </c>
      <c r="AF518">
        <v>2</v>
      </c>
      <c r="AG518" t="s">
        <v>42</v>
      </c>
      <c r="AH518" t="s">
        <v>43</v>
      </c>
      <c r="AI518">
        <v>16</v>
      </c>
      <c r="AJ518">
        <v>3</v>
      </c>
      <c r="AK518">
        <v>1</v>
      </c>
      <c r="AL518">
        <f>IF(HR_Data[[#This Row],[OverTime]]="Yes",2,0)
+IF(HR_Data[[#This Row],[WorkLifeBalance]]&lt;=2,2,0)
+IF(HR_Data[[#This Row],[MonthlyIncome]]&lt;5000,2,0)
+IF(HR_Data[[#This Row],[JobSatisfaction]]&lt;=2,1,0)
+IF(HR_Data[[#This Row],[EnvironmentSatisfaction]]&lt;=2,1,0)
+IF(HR_Data[[#This Row],[YearsAtCompany]]&lt;2,2,0)</f>
        <v>4</v>
      </c>
      <c r="AM518" t="str">
        <f>IF(HR_Data[[#This Row],[RiskScore2]]&gt;=6,"High",
IF(HR_Data[[#This Row],[RiskScore2]]&gt;=3,"Medium","Low"))</f>
        <v>Medium</v>
      </c>
      <c r="AN518">
        <v>80</v>
      </c>
      <c r="AO518">
        <v>1</v>
      </c>
      <c r="AP518">
        <v>5</v>
      </c>
      <c r="AQ518">
        <v>3</v>
      </c>
      <c r="AR518">
        <v>4</v>
      </c>
      <c r="AS518">
        <v>3</v>
      </c>
      <c r="AT518">
        <v>2</v>
      </c>
      <c r="AU518">
        <v>0</v>
      </c>
      <c r="AV518">
        <v>2</v>
      </c>
    </row>
    <row r="519" spans="1:48">
      <c r="A519">
        <v>25</v>
      </c>
      <c r="B519" t="str">
        <f>IF(HR_Data[[#This Row],[Age]]&lt;25,"&lt;25",
IF(HR_Data[[#This Row],[Age]]&lt;35,"25–34",
IF(HR_Data[[#This Row],[Age]]&lt;45,"35–44",
IF(HR_Data[[#This Row],[Age]]&lt;55,"45–54","55+"))))</f>
        <v>25–34</v>
      </c>
      <c r="C519" t="s">
        <v>43</v>
      </c>
      <c r="D519">
        <f>(HR[[#This Row],[OverTimeFlag]]*3+HR[[#This Row],[LowJobSatisFlag]]*5+HR[[#This Row],[LowWLBFlag]]*4+HR[[#This Row],[LowSalaryFlag]]*3+HR[[#This Row],[LowEnviFlag]]*4+HR[[#This Row],[LowProFlag]]*1)</f>
        <v>8</v>
      </c>
      <c r="E519">
        <f>HR_Data[[#This Row],[OvertimeFlag]] + HR_Data[[#This Row],[LowSatisfactionFlag]] + HR_Data[[#This Row],[LowWorkLifeBalanceFlag]]</f>
        <v>1</v>
      </c>
      <c r="F519" t="s">
        <v>36</v>
      </c>
      <c r="G519">
        <v>810</v>
      </c>
      <c r="H519" t="s">
        <v>37</v>
      </c>
      <c r="I519">
        <v>8</v>
      </c>
      <c r="J519" t="str">
        <f>IF(AND(HR_Data[[#This Row],[Attrition]]="Yes",HR_Data[[#This Row],[YearsAtCompany]]&lt;2),"Yes","No")</f>
        <v>No</v>
      </c>
      <c r="K519">
        <v>3</v>
      </c>
      <c r="L519" t="s">
        <v>38</v>
      </c>
      <c r="M519">
        <v>1</v>
      </c>
      <c r="N519">
        <v>707</v>
      </c>
      <c r="P519">
        <v>4</v>
      </c>
      <c r="Q519" t="s">
        <v>46</v>
      </c>
      <c r="R519">
        <v>57</v>
      </c>
      <c r="S519">
        <v>4</v>
      </c>
      <c r="T519">
        <v>2</v>
      </c>
      <c r="U519" t="s">
        <v>40</v>
      </c>
      <c r="V519">
        <v>2</v>
      </c>
      <c r="W519" t="s">
        <v>48</v>
      </c>
      <c r="X519">
        <v>4851</v>
      </c>
      <c r="Y519" t="str">
        <f>IF(AND(HR_Data[[#This Row],[OverTime]]="Yes",HR_Data[[#This Row],[JobSatisfaction]]&lt;=2,HR_Data[[#This Row],[MonthlyIncome]]&lt;AVERAGE(HR_Data[MonthlyIncome])),
"High Risk",
IF(OR(HR_Data[[#This Row],[OverTime]]="Yes",HR_Data[[#This Row],[JobSatisfaction]]&lt;=2),
"Medium Risk",
"Low Risk"))</f>
        <v>Medium Risk</v>
      </c>
      <c r="Z519" t="str">
        <f>IF(HR_Data[[#This Row],[MonthlyIncome]]&lt;3000,"Low",IF(HR_Data[[#This Row],[MonthlyIncome]]&lt;7000,"Medium","High"))</f>
        <v>Medium</v>
      </c>
      <c r="AA519" s="5">
        <f>IF(HR_Data[[#This Row],[OverTime]]="Yes",1,0)</f>
        <v>0</v>
      </c>
      <c r="AB519" s="5">
        <f>IF(HR_Data[[#This Row],[JobSatisfaction]]&lt;=2,1,0)</f>
        <v>1</v>
      </c>
      <c r="AC519" s="5">
        <f>IF(HR_Data[[#This Row],[WorkLifeBalance]]&lt;=2,1,0)</f>
        <v>0</v>
      </c>
      <c r="AD519" s="5">
        <f>IF(HR_Data[[#This Row],[MonthlyIncome]]&lt;AVERAGE(HR_Data[MonthlyIncome]),1,0)</f>
        <v>1</v>
      </c>
      <c r="AE519">
        <v>15678</v>
      </c>
      <c r="AF519">
        <v>0</v>
      </c>
      <c r="AG519" t="s">
        <v>42</v>
      </c>
      <c r="AH519" t="s">
        <v>43</v>
      </c>
      <c r="AI519">
        <v>22</v>
      </c>
      <c r="AJ519">
        <v>4</v>
      </c>
      <c r="AK519">
        <v>3</v>
      </c>
      <c r="AL519">
        <f>IF(HR_Data[[#This Row],[OverTime]]="Yes",2,0)
+IF(HR_Data[[#This Row],[WorkLifeBalance]]&lt;=2,2,0)
+IF(HR_Data[[#This Row],[MonthlyIncome]]&lt;5000,2,0)
+IF(HR_Data[[#This Row],[JobSatisfaction]]&lt;=2,1,0)
+IF(HR_Data[[#This Row],[EnvironmentSatisfaction]]&lt;=2,1,0)
+IF(HR_Data[[#This Row],[YearsAtCompany]]&lt;2,2,0)</f>
        <v>3</v>
      </c>
      <c r="AM519" t="str">
        <f>IF(HR_Data[[#This Row],[RiskScore2]]&gt;=6,"High",
IF(HR_Data[[#This Row],[RiskScore2]]&gt;=3,"Medium","Low"))</f>
        <v>Medium</v>
      </c>
      <c r="AN519">
        <v>80</v>
      </c>
      <c r="AO519">
        <v>1</v>
      </c>
      <c r="AP519">
        <v>4</v>
      </c>
      <c r="AQ519">
        <v>4</v>
      </c>
      <c r="AR519">
        <v>3</v>
      </c>
      <c r="AS519">
        <v>3</v>
      </c>
      <c r="AT519">
        <v>2</v>
      </c>
      <c r="AU519">
        <v>1</v>
      </c>
      <c r="AV519">
        <v>2</v>
      </c>
    </row>
    <row r="520" spans="1:48">
      <c r="A520">
        <v>38</v>
      </c>
      <c r="B520" t="str">
        <f>IF(HR_Data[[#This Row],[Age]]&lt;25,"&lt;25",
IF(HR_Data[[#This Row],[Age]]&lt;35,"25–34",
IF(HR_Data[[#This Row],[Age]]&lt;45,"35–44",
IF(HR_Data[[#This Row],[Age]]&lt;55,"45–54","55+"))))</f>
        <v>35–44</v>
      </c>
      <c r="C520" t="s">
        <v>43</v>
      </c>
      <c r="D520">
        <f>(HR[[#This Row],[OverTimeFlag]]*3+HR[[#This Row],[LowJobSatisFlag]]*5+HR[[#This Row],[LowWLBFlag]]*4+HR[[#This Row],[LowSalaryFlag]]*3+HR[[#This Row],[LowEnviFlag]]*4+HR[[#This Row],[LowProFlag]]*1)</f>
        <v>3</v>
      </c>
      <c r="E520">
        <f>HR_Data[[#This Row],[OvertimeFlag]] + HR_Data[[#This Row],[LowSatisfactionFlag]] + HR_Data[[#This Row],[LowWorkLifeBalanceFlag]]</f>
        <v>0</v>
      </c>
      <c r="F520" t="s">
        <v>36</v>
      </c>
      <c r="G520">
        <v>243</v>
      </c>
      <c r="H520" t="s">
        <v>37</v>
      </c>
      <c r="I520">
        <v>7</v>
      </c>
      <c r="J520" t="str">
        <f>IF(AND(HR_Data[[#This Row],[Attrition]]="Yes",HR_Data[[#This Row],[YearsAtCompany]]&lt;2),"Yes","No")</f>
        <v>No</v>
      </c>
      <c r="K520">
        <v>4</v>
      </c>
      <c r="L520" t="s">
        <v>59</v>
      </c>
      <c r="M520">
        <v>1</v>
      </c>
      <c r="N520">
        <v>709</v>
      </c>
      <c r="P520">
        <v>4</v>
      </c>
      <c r="Q520" t="s">
        <v>39</v>
      </c>
      <c r="R520">
        <v>46</v>
      </c>
      <c r="S520">
        <v>2</v>
      </c>
      <c r="T520">
        <v>2</v>
      </c>
      <c r="U520" t="s">
        <v>40</v>
      </c>
      <c r="V520">
        <v>4</v>
      </c>
      <c r="W520" t="s">
        <v>41</v>
      </c>
      <c r="X520">
        <v>4028</v>
      </c>
      <c r="Y520" t="str">
        <f>IF(AND(HR_Data[[#This Row],[OverTime]]="Yes",HR_Data[[#This Row],[JobSatisfaction]]&lt;=2,HR_Data[[#This Row],[MonthlyIncome]]&lt;AVERAGE(HR_Data[MonthlyIncome])),
"High Risk",
IF(OR(HR_Data[[#This Row],[OverTime]]="Yes",HR_Data[[#This Row],[JobSatisfaction]]&lt;=2),
"Medium Risk",
"Low Risk"))</f>
        <v>Low Risk</v>
      </c>
      <c r="Z520" t="str">
        <f>IF(HR_Data[[#This Row],[MonthlyIncome]]&lt;3000,"Low",IF(HR_Data[[#This Row],[MonthlyIncome]]&lt;7000,"Medium","High"))</f>
        <v>Medium</v>
      </c>
      <c r="AA520" s="5">
        <f>IF(HR_Data[[#This Row],[OverTime]]="Yes",1,0)</f>
        <v>0</v>
      </c>
      <c r="AB520" s="5">
        <f>IF(HR_Data[[#This Row],[JobSatisfaction]]&lt;=2,1,0)</f>
        <v>0</v>
      </c>
      <c r="AC520" s="5">
        <f>IF(HR_Data[[#This Row],[WorkLifeBalance]]&lt;=2,1,0)</f>
        <v>0</v>
      </c>
      <c r="AD520" s="5">
        <f>IF(HR_Data[[#This Row],[MonthlyIncome]]&lt;AVERAGE(HR_Data[MonthlyIncome]),1,0)</f>
        <v>1</v>
      </c>
      <c r="AE520">
        <v>7791</v>
      </c>
      <c r="AF520">
        <v>0</v>
      </c>
      <c r="AG520" t="s">
        <v>42</v>
      </c>
      <c r="AH520" t="s">
        <v>43</v>
      </c>
      <c r="AI520">
        <v>20</v>
      </c>
      <c r="AJ520">
        <v>4</v>
      </c>
      <c r="AK520">
        <v>1</v>
      </c>
      <c r="AL520">
        <f>IF(HR_Data[[#This Row],[OverTime]]="Yes",2,0)
+IF(HR_Data[[#This Row],[WorkLifeBalance]]&lt;=2,2,0)
+IF(HR_Data[[#This Row],[MonthlyIncome]]&lt;5000,2,0)
+IF(HR_Data[[#This Row],[JobSatisfaction]]&lt;=2,1,0)
+IF(HR_Data[[#This Row],[EnvironmentSatisfaction]]&lt;=2,1,0)
+IF(HR_Data[[#This Row],[YearsAtCompany]]&lt;2,2,0)</f>
        <v>2</v>
      </c>
      <c r="AM520" t="str">
        <f>IF(HR_Data[[#This Row],[RiskScore2]]&gt;=6,"High",
IF(HR_Data[[#This Row],[RiskScore2]]&gt;=3,"Medium","Low"))</f>
        <v>Low</v>
      </c>
      <c r="AN520">
        <v>80</v>
      </c>
      <c r="AO520">
        <v>0</v>
      </c>
      <c r="AP520">
        <v>8</v>
      </c>
      <c r="AQ520">
        <v>2</v>
      </c>
      <c r="AR520">
        <v>3</v>
      </c>
      <c r="AS520">
        <v>7</v>
      </c>
      <c r="AT520">
        <v>7</v>
      </c>
      <c r="AU520">
        <v>0</v>
      </c>
      <c r="AV520">
        <v>5</v>
      </c>
    </row>
    <row r="521" spans="1:48">
      <c r="A521">
        <v>29</v>
      </c>
      <c r="B521" t="str">
        <f>IF(HR_Data[[#This Row],[Age]]&lt;25,"&lt;25",
IF(HR_Data[[#This Row],[Age]]&lt;35,"25–34",
IF(HR_Data[[#This Row],[Age]]&lt;45,"35–44",
IF(HR_Data[[#This Row],[Age]]&lt;55,"45–54","55+"))))</f>
        <v>25–34</v>
      </c>
      <c r="C521" t="s">
        <v>43</v>
      </c>
      <c r="D521">
        <f>(HR[[#This Row],[OverTimeFlag]]*3+HR[[#This Row],[LowJobSatisFlag]]*5+HR[[#This Row],[LowWLBFlag]]*4+HR[[#This Row],[LowSalaryFlag]]*3+HR[[#This Row],[LowEnviFlag]]*4+HR[[#This Row],[LowProFlag]]*1)</f>
        <v>7</v>
      </c>
      <c r="E521">
        <f>HR_Data[[#This Row],[OvertimeFlag]] + HR_Data[[#This Row],[LowSatisfactionFlag]] + HR_Data[[#This Row],[LowWorkLifeBalanceFlag]]</f>
        <v>0</v>
      </c>
      <c r="F521" t="s">
        <v>44</v>
      </c>
      <c r="G521">
        <v>806</v>
      </c>
      <c r="H521" t="s">
        <v>45</v>
      </c>
      <c r="I521">
        <v>1</v>
      </c>
      <c r="J521" t="str">
        <f>IF(AND(HR_Data[[#This Row],[Attrition]]="Yes",HR_Data[[#This Row],[YearsAtCompany]]&lt;2),"Yes","No")</f>
        <v>No</v>
      </c>
      <c r="K521">
        <v>4</v>
      </c>
      <c r="L521" t="s">
        <v>38</v>
      </c>
      <c r="M521">
        <v>1</v>
      </c>
      <c r="N521">
        <v>710</v>
      </c>
      <c r="P521">
        <v>2</v>
      </c>
      <c r="Q521" t="s">
        <v>46</v>
      </c>
      <c r="R521">
        <v>76</v>
      </c>
      <c r="S521">
        <v>1</v>
      </c>
      <c r="T521">
        <v>1</v>
      </c>
      <c r="U521" t="s">
        <v>47</v>
      </c>
      <c r="V521">
        <v>4</v>
      </c>
      <c r="W521" t="s">
        <v>52</v>
      </c>
      <c r="X521">
        <v>2720</v>
      </c>
      <c r="Y521" t="str">
        <f>IF(AND(HR_Data[[#This Row],[OverTime]]="Yes",HR_Data[[#This Row],[JobSatisfaction]]&lt;=2,HR_Data[[#This Row],[MonthlyIncome]]&lt;AVERAGE(HR_Data[MonthlyIncome])),
"High Risk",
IF(OR(HR_Data[[#This Row],[OverTime]]="Yes",HR_Data[[#This Row],[JobSatisfaction]]&lt;=2),
"Medium Risk",
"Low Risk"))</f>
        <v>Low Risk</v>
      </c>
      <c r="Z521" t="str">
        <f>IF(HR_Data[[#This Row],[MonthlyIncome]]&lt;3000,"Low",IF(HR_Data[[#This Row],[MonthlyIncome]]&lt;7000,"Medium","High"))</f>
        <v>Low</v>
      </c>
      <c r="AA521" s="5">
        <f>IF(HR_Data[[#This Row],[OverTime]]="Yes",1,0)</f>
        <v>0</v>
      </c>
      <c r="AB521" s="5">
        <f>IF(HR_Data[[#This Row],[JobSatisfaction]]&lt;=2,1,0)</f>
        <v>0</v>
      </c>
      <c r="AC521" s="5">
        <f>IF(HR_Data[[#This Row],[WorkLifeBalance]]&lt;=2,1,0)</f>
        <v>0</v>
      </c>
      <c r="AD521" s="5">
        <f>IF(HR_Data[[#This Row],[MonthlyIncome]]&lt;AVERAGE(HR_Data[MonthlyIncome]),1,0)</f>
        <v>1</v>
      </c>
      <c r="AE521">
        <v>18959</v>
      </c>
      <c r="AF521">
        <v>1</v>
      </c>
      <c r="AG521" t="s">
        <v>42</v>
      </c>
      <c r="AH521" t="s">
        <v>43</v>
      </c>
      <c r="AI521">
        <v>18</v>
      </c>
      <c r="AJ521">
        <v>3</v>
      </c>
      <c r="AK521">
        <v>4</v>
      </c>
      <c r="AL521">
        <f>IF(HR_Data[[#This Row],[OverTime]]="Yes",2,0)
+IF(HR_Data[[#This Row],[WorkLifeBalance]]&lt;=2,2,0)
+IF(HR_Data[[#This Row],[MonthlyIncome]]&lt;5000,2,0)
+IF(HR_Data[[#This Row],[JobSatisfaction]]&lt;=2,1,0)
+IF(HR_Data[[#This Row],[EnvironmentSatisfaction]]&lt;=2,1,0)
+IF(HR_Data[[#This Row],[YearsAtCompany]]&lt;2,2,0)</f>
        <v>3</v>
      </c>
      <c r="AM521" t="str">
        <f>IF(HR_Data[[#This Row],[RiskScore2]]&gt;=6,"High",
IF(HR_Data[[#This Row],[RiskScore2]]&gt;=3,"Medium","Low"))</f>
        <v>Medium</v>
      </c>
      <c r="AN521">
        <v>80</v>
      </c>
      <c r="AO521">
        <v>1</v>
      </c>
      <c r="AP521">
        <v>10</v>
      </c>
      <c r="AQ521">
        <v>5</v>
      </c>
      <c r="AR521">
        <v>3</v>
      </c>
      <c r="AS521">
        <v>10</v>
      </c>
      <c r="AT521">
        <v>7</v>
      </c>
      <c r="AU521">
        <v>2</v>
      </c>
      <c r="AV521">
        <v>8</v>
      </c>
    </row>
    <row r="522" spans="1:48">
      <c r="A522">
        <v>48</v>
      </c>
      <c r="B522" t="str">
        <f>IF(HR_Data[[#This Row],[Age]]&lt;25,"&lt;25",
IF(HR_Data[[#This Row],[Age]]&lt;35,"25–34",
IF(HR_Data[[#This Row],[Age]]&lt;45,"35–44",
IF(HR_Data[[#This Row],[Age]]&lt;55,"45–54","55+"))))</f>
        <v>45–54</v>
      </c>
      <c r="C522" t="s">
        <v>43</v>
      </c>
      <c r="D522">
        <f>(HR[[#This Row],[OverTimeFlag]]*3+HR[[#This Row],[LowJobSatisFlag]]*5+HR[[#This Row],[LowWLBFlag]]*4+HR[[#This Row],[LowSalaryFlag]]*3+HR[[#This Row],[LowEnviFlag]]*4+HR[[#This Row],[LowProFlag]]*1)</f>
        <v>9</v>
      </c>
      <c r="E522">
        <f>HR_Data[[#This Row],[OvertimeFlag]] + HR_Data[[#This Row],[LowSatisfactionFlag]] + HR_Data[[#This Row],[LowWorkLifeBalanceFlag]]</f>
        <v>1</v>
      </c>
      <c r="F522" t="s">
        <v>36</v>
      </c>
      <c r="G522">
        <v>817</v>
      </c>
      <c r="H522" t="s">
        <v>37</v>
      </c>
      <c r="I522">
        <v>2</v>
      </c>
      <c r="J522" t="str">
        <f>IF(AND(HR_Data[[#This Row],[Attrition]]="Yes",HR_Data[[#This Row],[YearsAtCompany]]&lt;2),"Yes","No")</f>
        <v>No</v>
      </c>
      <c r="K522">
        <v>1</v>
      </c>
      <c r="L522" t="s">
        <v>59</v>
      </c>
      <c r="M522">
        <v>1</v>
      </c>
      <c r="N522">
        <v>712</v>
      </c>
      <c r="P522">
        <v>2</v>
      </c>
      <c r="Q522" t="s">
        <v>46</v>
      </c>
      <c r="R522">
        <v>56</v>
      </c>
      <c r="S522">
        <v>4</v>
      </c>
      <c r="T522">
        <v>2</v>
      </c>
      <c r="U522" t="s">
        <v>40</v>
      </c>
      <c r="V522">
        <v>2</v>
      </c>
      <c r="W522" t="s">
        <v>48</v>
      </c>
      <c r="X522">
        <v>8120</v>
      </c>
      <c r="Y522" t="str">
        <f>IF(AND(HR_Data[[#This Row],[OverTime]]="Yes",HR_Data[[#This Row],[JobSatisfaction]]&lt;=2,HR_Data[[#This Row],[MonthlyIncome]]&lt;AVERAGE(HR_Data[MonthlyIncome])),
"High Risk",
IF(OR(HR_Data[[#This Row],[OverTime]]="Yes",HR_Data[[#This Row],[JobSatisfaction]]&lt;=2),
"Medium Risk",
"Low Risk"))</f>
        <v>Medium Risk</v>
      </c>
      <c r="Z522" t="str">
        <f>IF(HR_Data[[#This Row],[MonthlyIncome]]&lt;3000,"Low",IF(HR_Data[[#This Row],[MonthlyIncome]]&lt;7000,"Medium","High"))</f>
        <v>High</v>
      </c>
      <c r="AA522" s="5">
        <f>IF(HR_Data[[#This Row],[OverTime]]="Yes",1,0)</f>
        <v>0</v>
      </c>
      <c r="AB522" s="5">
        <f>IF(HR_Data[[#This Row],[JobSatisfaction]]&lt;=2,1,0)</f>
        <v>1</v>
      </c>
      <c r="AC522" s="5">
        <f>IF(HR_Data[[#This Row],[WorkLifeBalance]]&lt;=2,1,0)</f>
        <v>0</v>
      </c>
      <c r="AD522" s="5">
        <f>IF(HR_Data[[#This Row],[MonthlyIncome]]&lt;AVERAGE(HR_Data[MonthlyIncome]),1,0)</f>
        <v>0</v>
      </c>
      <c r="AE522">
        <v>18597</v>
      </c>
      <c r="AF522">
        <v>3</v>
      </c>
      <c r="AG522" t="s">
        <v>42</v>
      </c>
      <c r="AH522" t="s">
        <v>43</v>
      </c>
      <c r="AI522">
        <v>12</v>
      </c>
      <c r="AJ522">
        <v>3</v>
      </c>
      <c r="AK522">
        <v>4</v>
      </c>
      <c r="AL522">
        <f>IF(HR_Data[[#This Row],[OverTime]]="Yes",2,0)
+IF(HR_Data[[#This Row],[WorkLifeBalance]]&lt;=2,2,0)
+IF(HR_Data[[#This Row],[MonthlyIncome]]&lt;5000,2,0)
+IF(HR_Data[[#This Row],[JobSatisfaction]]&lt;=2,1,0)
+IF(HR_Data[[#This Row],[EnvironmentSatisfaction]]&lt;=2,1,0)
+IF(HR_Data[[#This Row],[YearsAtCompany]]&lt;2,2,0)</f>
        <v>2</v>
      </c>
      <c r="AM522" t="str">
        <f>IF(HR_Data[[#This Row],[RiskScore2]]&gt;=6,"High",
IF(HR_Data[[#This Row],[RiskScore2]]&gt;=3,"Medium","Low"))</f>
        <v>Low</v>
      </c>
      <c r="AN522">
        <v>80</v>
      </c>
      <c r="AO522">
        <v>0</v>
      </c>
      <c r="AP522">
        <v>12</v>
      </c>
      <c r="AQ522">
        <v>3</v>
      </c>
      <c r="AR522">
        <v>3</v>
      </c>
      <c r="AS522">
        <v>2</v>
      </c>
      <c r="AT522">
        <v>2</v>
      </c>
      <c r="AU522">
        <v>2</v>
      </c>
      <c r="AV522">
        <v>2</v>
      </c>
    </row>
    <row r="523" spans="1:48">
      <c r="A523">
        <v>27</v>
      </c>
      <c r="B523" t="str">
        <f>IF(HR_Data[[#This Row],[Age]]&lt;25,"&lt;25",
IF(HR_Data[[#This Row],[Age]]&lt;35,"25–34",
IF(HR_Data[[#This Row],[Age]]&lt;45,"35–44",
IF(HR_Data[[#This Row],[Age]]&lt;55,"45–54","55+"))))</f>
        <v>25–34</v>
      </c>
      <c r="C523" t="s">
        <v>43</v>
      </c>
      <c r="D523">
        <f>(HR[[#This Row],[OverTimeFlag]]*3+HR[[#This Row],[LowJobSatisFlag]]*5+HR[[#This Row],[LowWLBFlag]]*4+HR[[#This Row],[LowSalaryFlag]]*3+HR[[#This Row],[LowEnviFlag]]*4+HR[[#This Row],[LowProFlag]]*1)</f>
        <v>6</v>
      </c>
      <c r="E523">
        <f>HR_Data[[#This Row],[OvertimeFlag]] + HR_Data[[#This Row],[LowSatisfactionFlag]] + HR_Data[[#This Row],[LowWorkLifeBalanceFlag]]</f>
        <v>1</v>
      </c>
      <c r="F523" t="s">
        <v>44</v>
      </c>
      <c r="G523">
        <v>1410</v>
      </c>
      <c r="H523" t="s">
        <v>37</v>
      </c>
      <c r="I523">
        <v>3</v>
      </c>
      <c r="J523" t="str">
        <f>IF(AND(HR_Data[[#This Row],[Attrition]]="Yes",HR_Data[[#This Row],[YearsAtCompany]]&lt;2),"Yes","No")</f>
        <v>No</v>
      </c>
      <c r="K523">
        <v>1</v>
      </c>
      <c r="L523" t="s">
        <v>51</v>
      </c>
      <c r="M523">
        <v>1</v>
      </c>
      <c r="N523">
        <v>714</v>
      </c>
      <c r="P523">
        <v>4</v>
      </c>
      <c r="Q523" t="s">
        <v>39</v>
      </c>
      <c r="R523">
        <v>71</v>
      </c>
      <c r="S523">
        <v>4</v>
      </c>
      <c r="T523">
        <v>2</v>
      </c>
      <c r="U523" t="s">
        <v>40</v>
      </c>
      <c r="V523">
        <v>4</v>
      </c>
      <c r="W523" t="s">
        <v>52</v>
      </c>
      <c r="X523">
        <v>4647</v>
      </c>
      <c r="Y523" t="str">
        <f>IF(AND(HR_Data[[#This Row],[OverTime]]="Yes",HR_Data[[#This Row],[JobSatisfaction]]&lt;=2,HR_Data[[#This Row],[MonthlyIncome]]&lt;AVERAGE(HR_Data[MonthlyIncome])),
"High Risk",
IF(OR(HR_Data[[#This Row],[OverTime]]="Yes",HR_Data[[#This Row],[JobSatisfaction]]&lt;=2),
"Medium Risk",
"Low Risk"))</f>
        <v>Medium Risk</v>
      </c>
      <c r="Z523" t="str">
        <f>IF(HR_Data[[#This Row],[MonthlyIncome]]&lt;3000,"Low",IF(HR_Data[[#This Row],[MonthlyIncome]]&lt;7000,"Medium","High"))</f>
        <v>Medium</v>
      </c>
      <c r="AA523" s="5">
        <f>IF(HR_Data[[#This Row],[OverTime]]="Yes",1,0)</f>
        <v>1</v>
      </c>
      <c r="AB523" s="5">
        <f>IF(HR_Data[[#This Row],[JobSatisfaction]]&lt;=2,1,0)</f>
        <v>0</v>
      </c>
      <c r="AC523" s="5">
        <f>IF(HR_Data[[#This Row],[WorkLifeBalance]]&lt;=2,1,0)</f>
        <v>0</v>
      </c>
      <c r="AD523" s="5">
        <f>IF(HR_Data[[#This Row],[MonthlyIncome]]&lt;AVERAGE(HR_Data[MonthlyIncome]),1,0)</f>
        <v>1</v>
      </c>
      <c r="AE523">
        <v>16673</v>
      </c>
      <c r="AF523">
        <v>1</v>
      </c>
      <c r="AG523" t="s">
        <v>42</v>
      </c>
      <c r="AH523" t="s">
        <v>35</v>
      </c>
      <c r="AI523">
        <v>20</v>
      </c>
      <c r="AJ523">
        <v>4</v>
      </c>
      <c r="AK523">
        <v>2</v>
      </c>
      <c r="AL523">
        <f>IF(HR_Data[[#This Row],[OverTime]]="Yes",2,0)
+IF(HR_Data[[#This Row],[WorkLifeBalance]]&lt;=2,2,0)
+IF(HR_Data[[#This Row],[MonthlyIncome]]&lt;5000,2,0)
+IF(HR_Data[[#This Row],[JobSatisfaction]]&lt;=2,1,0)
+IF(HR_Data[[#This Row],[EnvironmentSatisfaction]]&lt;=2,1,0)
+IF(HR_Data[[#This Row],[YearsAtCompany]]&lt;2,2,0)</f>
        <v>4</v>
      </c>
      <c r="AM523" t="str">
        <f>IF(HR_Data[[#This Row],[RiskScore2]]&gt;=6,"High",
IF(HR_Data[[#This Row],[RiskScore2]]&gt;=3,"Medium","Low"))</f>
        <v>Medium</v>
      </c>
      <c r="AN523">
        <v>80</v>
      </c>
      <c r="AO523">
        <v>2</v>
      </c>
      <c r="AP523">
        <v>6</v>
      </c>
      <c r="AQ523">
        <v>3</v>
      </c>
      <c r="AR523">
        <v>3</v>
      </c>
      <c r="AS523">
        <v>6</v>
      </c>
      <c r="AT523">
        <v>5</v>
      </c>
      <c r="AU523">
        <v>0</v>
      </c>
      <c r="AV523">
        <v>4</v>
      </c>
    </row>
    <row r="524" spans="1:48">
      <c r="A524">
        <v>37</v>
      </c>
      <c r="B524" t="str">
        <f>IF(HR_Data[[#This Row],[Age]]&lt;25,"&lt;25",
IF(HR_Data[[#This Row],[Age]]&lt;35,"25–34",
IF(HR_Data[[#This Row],[Age]]&lt;45,"35–44",
IF(HR_Data[[#This Row],[Age]]&lt;55,"45–54","55+"))))</f>
        <v>35–44</v>
      </c>
      <c r="C524" t="s">
        <v>43</v>
      </c>
      <c r="D524">
        <f>(HR[[#This Row],[OverTimeFlag]]*3+HR[[#This Row],[LowJobSatisFlag]]*5+HR[[#This Row],[LowWLBFlag]]*4+HR[[#This Row],[LowSalaryFlag]]*3+HR[[#This Row],[LowEnviFlag]]*4+HR[[#This Row],[LowProFlag]]*1)</f>
        <v>3</v>
      </c>
      <c r="E524">
        <f>HR_Data[[#This Row],[OvertimeFlag]] + HR_Data[[#This Row],[LowSatisfactionFlag]] + HR_Data[[#This Row],[LowWorkLifeBalanceFlag]]</f>
        <v>0</v>
      </c>
      <c r="F524" t="s">
        <v>36</v>
      </c>
      <c r="G524">
        <v>1225</v>
      </c>
      <c r="H524" t="s">
        <v>45</v>
      </c>
      <c r="I524">
        <v>10</v>
      </c>
      <c r="J524" t="str">
        <f>IF(AND(HR_Data[[#This Row],[Attrition]]="Yes",HR_Data[[#This Row],[YearsAtCompany]]&lt;2),"Yes","No")</f>
        <v>No</v>
      </c>
      <c r="K524">
        <v>2</v>
      </c>
      <c r="L524" t="s">
        <v>38</v>
      </c>
      <c r="M524">
        <v>1</v>
      </c>
      <c r="N524">
        <v>715</v>
      </c>
      <c r="P524">
        <v>4</v>
      </c>
      <c r="Q524" t="s">
        <v>46</v>
      </c>
      <c r="R524">
        <v>80</v>
      </c>
      <c r="S524">
        <v>4</v>
      </c>
      <c r="T524">
        <v>1</v>
      </c>
      <c r="U524" t="s">
        <v>47</v>
      </c>
      <c r="V524">
        <v>4</v>
      </c>
      <c r="W524" t="s">
        <v>41</v>
      </c>
      <c r="X524">
        <v>4680</v>
      </c>
      <c r="Y524" t="str">
        <f>IF(AND(HR_Data[[#This Row],[OverTime]]="Yes",HR_Data[[#This Row],[JobSatisfaction]]&lt;=2,HR_Data[[#This Row],[MonthlyIncome]]&lt;AVERAGE(HR_Data[MonthlyIncome])),
"High Risk",
IF(OR(HR_Data[[#This Row],[OverTime]]="Yes",HR_Data[[#This Row],[JobSatisfaction]]&lt;=2),
"Medium Risk",
"Low Risk"))</f>
        <v>Low Risk</v>
      </c>
      <c r="Z524" t="str">
        <f>IF(HR_Data[[#This Row],[MonthlyIncome]]&lt;3000,"Low",IF(HR_Data[[#This Row],[MonthlyIncome]]&lt;7000,"Medium","High"))</f>
        <v>Medium</v>
      </c>
      <c r="AA524" s="5">
        <f>IF(HR_Data[[#This Row],[OverTime]]="Yes",1,0)</f>
        <v>0</v>
      </c>
      <c r="AB524" s="5">
        <f>IF(HR_Data[[#This Row],[JobSatisfaction]]&lt;=2,1,0)</f>
        <v>0</v>
      </c>
      <c r="AC524" s="5">
        <f>IF(HR_Data[[#This Row],[WorkLifeBalance]]&lt;=2,1,0)</f>
        <v>0</v>
      </c>
      <c r="AD524" s="5">
        <f>IF(HR_Data[[#This Row],[MonthlyIncome]]&lt;AVERAGE(HR_Data[MonthlyIncome]),1,0)</f>
        <v>1</v>
      </c>
      <c r="AE524">
        <v>15232</v>
      </c>
      <c r="AF524">
        <v>3</v>
      </c>
      <c r="AG524" t="s">
        <v>42</v>
      </c>
      <c r="AH524" t="s">
        <v>43</v>
      </c>
      <c r="AI524">
        <v>17</v>
      </c>
      <c r="AJ524">
        <v>3</v>
      </c>
      <c r="AK524">
        <v>1</v>
      </c>
      <c r="AL524">
        <f>IF(HR_Data[[#This Row],[OverTime]]="Yes",2,0)
+IF(HR_Data[[#This Row],[WorkLifeBalance]]&lt;=2,2,0)
+IF(HR_Data[[#This Row],[MonthlyIncome]]&lt;5000,2,0)
+IF(HR_Data[[#This Row],[JobSatisfaction]]&lt;=2,1,0)
+IF(HR_Data[[#This Row],[EnvironmentSatisfaction]]&lt;=2,1,0)
+IF(HR_Data[[#This Row],[YearsAtCompany]]&lt;2,2,0)</f>
        <v>4</v>
      </c>
      <c r="AM524" t="str">
        <f>IF(HR_Data[[#This Row],[RiskScore2]]&gt;=6,"High",
IF(HR_Data[[#This Row],[RiskScore2]]&gt;=3,"Medium","Low"))</f>
        <v>Medium</v>
      </c>
      <c r="AN524">
        <v>80</v>
      </c>
      <c r="AO524">
        <v>0</v>
      </c>
      <c r="AP524">
        <v>4</v>
      </c>
      <c r="AQ524">
        <v>2</v>
      </c>
      <c r="AR524">
        <v>3</v>
      </c>
      <c r="AS524">
        <v>1</v>
      </c>
      <c r="AT524">
        <v>0</v>
      </c>
      <c r="AU524">
        <v>0</v>
      </c>
      <c r="AV524">
        <v>0</v>
      </c>
    </row>
    <row r="525" spans="1:48">
      <c r="A525">
        <v>50</v>
      </c>
      <c r="B525" t="str">
        <f>IF(HR_Data[[#This Row],[Age]]&lt;25,"&lt;25",
IF(HR_Data[[#This Row],[Age]]&lt;35,"25–34",
IF(HR_Data[[#This Row],[Age]]&lt;45,"35–44",
IF(HR_Data[[#This Row],[Age]]&lt;55,"45–54","55+"))))</f>
        <v>45–54</v>
      </c>
      <c r="C525" t="s">
        <v>43</v>
      </c>
      <c r="D525">
        <f>(HR[[#This Row],[OverTimeFlag]]*3+HR[[#This Row],[LowJobSatisFlag]]*5+HR[[#This Row],[LowWLBFlag]]*4+HR[[#This Row],[LowSalaryFlag]]*3+HR[[#This Row],[LowEnviFlag]]*4+HR[[#This Row],[LowProFlag]]*1)</f>
        <v>6</v>
      </c>
      <c r="E525">
        <f>HR_Data[[#This Row],[OvertimeFlag]] + HR_Data[[#This Row],[LowSatisfactionFlag]] + HR_Data[[#This Row],[LowWorkLifeBalanceFlag]]</f>
        <v>1</v>
      </c>
      <c r="F525" t="s">
        <v>36</v>
      </c>
      <c r="G525">
        <v>1207</v>
      </c>
      <c r="H525" t="s">
        <v>45</v>
      </c>
      <c r="I525">
        <v>28</v>
      </c>
      <c r="J525" t="str">
        <f>IF(AND(HR_Data[[#This Row],[Attrition]]="Yes",HR_Data[[#This Row],[YearsAtCompany]]&lt;2),"Yes","No")</f>
        <v>No</v>
      </c>
      <c r="K525">
        <v>1</v>
      </c>
      <c r="L525" t="s">
        <v>51</v>
      </c>
      <c r="M525">
        <v>1</v>
      </c>
      <c r="N525">
        <v>716</v>
      </c>
      <c r="P525">
        <v>4</v>
      </c>
      <c r="Q525" t="s">
        <v>46</v>
      </c>
      <c r="R525">
        <v>74</v>
      </c>
      <c r="S525">
        <v>4</v>
      </c>
      <c r="T525">
        <v>1</v>
      </c>
      <c r="U525" t="s">
        <v>50</v>
      </c>
      <c r="V525">
        <v>3</v>
      </c>
      <c r="W525" t="s">
        <v>48</v>
      </c>
      <c r="X525">
        <v>3221</v>
      </c>
      <c r="Y525" t="str">
        <f>IF(AND(HR_Data[[#This Row],[OverTime]]="Yes",HR_Data[[#This Row],[JobSatisfaction]]&lt;=2,HR_Data[[#This Row],[MonthlyIncome]]&lt;AVERAGE(HR_Data[MonthlyIncome])),
"High Risk",
IF(OR(HR_Data[[#This Row],[OverTime]]="Yes",HR_Data[[#This Row],[JobSatisfaction]]&lt;=2),
"Medium Risk",
"Low Risk"))</f>
        <v>Medium Risk</v>
      </c>
      <c r="Z525" t="str">
        <f>IF(HR_Data[[#This Row],[MonthlyIncome]]&lt;3000,"Low",IF(HR_Data[[#This Row],[MonthlyIncome]]&lt;7000,"Medium","High"))</f>
        <v>Medium</v>
      </c>
      <c r="AA525" s="5">
        <f>IF(HR_Data[[#This Row],[OverTime]]="Yes",1,0)</f>
        <v>1</v>
      </c>
      <c r="AB525" s="5">
        <f>IF(HR_Data[[#This Row],[JobSatisfaction]]&lt;=2,1,0)</f>
        <v>0</v>
      </c>
      <c r="AC525" s="5">
        <f>IF(HR_Data[[#This Row],[WorkLifeBalance]]&lt;=2,1,0)</f>
        <v>0</v>
      </c>
      <c r="AD525" s="5">
        <f>IF(HR_Data[[#This Row],[MonthlyIncome]]&lt;AVERAGE(HR_Data[MonthlyIncome]),1,0)</f>
        <v>1</v>
      </c>
      <c r="AE525">
        <v>3297</v>
      </c>
      <c r="AF525">
        <v>1</v>
      </c>
      <c r="AG525" t="s">
        <v>42</v>
      </c>
      <c r="AH525" t="s">
        <v>35</v>
      </c>
      <c r="AI525">
        <v>11</v>
      </c>
      <c r="AJ525">
        <v>3</v>
      </c>
      <c r="AK525">
        <v>3</v>
      </c>
      <c r="AL525">
        <f>IF(HR_Data[[#This Row],[OverTime]]="Yes",2,0)
+IF(HR_Data[[#This Row],[WorkLifeBalance]]&lt;=2,2,0)
+IF(HR_Data[[#This Row],[MonthlyIncome]]&lt;5000,2,0)
+IF(HR_Data[[#This Row],[JobSatisfaction]]&lt;=2,1,0)
+IF(HR_Data[[#This Row],[EnvironmentSatisfaction]]&lt;=2,1,0)
+IF(HR_Data[[#This Row],[YearsAtCompany]]&lt;2,2,0)</f>
        <v>4</v>
      </c>
      <c r="AM525" t="str">
        <f>IF(HR_Data[[#This Row],[RiskScore2]]&gt;=6,"High",
IF(HR_Data[[#This Row],[RiskScore2]]&gt;=3,"Medium","Low"))</f>
        <v>Medium</v>
      </c>
      <c r="AN525">
        <v>80</v>
      </c>
      <c r="AO525">
        <v>3</v>
      </c>
      <c r="AP525">
        <v>20</v>
      </c>
      <c r="AQ525">
        <v>3</v>
      </c>
      <c r="AR525">
        <v>3</v>
      </c>
      <c r="AS525">
        <v>20</v>
      </c>
      <c r="AT525">
        <v>8</v>
      </c>
      <c r="AU525">
        <v>3</v>
      </c>
      <c r="AV525">
        <v>8</v>
      </c>
    </row>
    <row r="526" spans="1:48">
      <c r="A526">
        <v>34</v>
      </c>
      <c r="B526" t="str">
        <f>IF(HR_Data[[#This Row],[Age]]&lt;25,"&lt;25",
IF(HR_Data[[#This Row],[Age]]&lt;35,"25–34",
IF(HR_Data[[#This Row],[Age]]&lt;45,"35–44",
IF(HR_Data[[#This Row],[Age]]&lt;55,"45–54","55+"))))</f>
        <v>25–34</v>
      </c>
      <c r="C526" t="s">
        <v>43</v>
      </c>
      <c r="D526">
        <f>(HR[[#This Row],[OverTimeFlag]]*3+HR[[#This Row],[LowJobSatisFlag]]*5+HR[[#This Row],[LowWLBFlag]]*4+HR[[#This Row],[LowSalaryFlag]]*3+HR[[#This Row],[LowEnviFlag]]*4+HR[[#This Row],[LowProFlag]]*1)</f>
        <v>6</v>
      </c>
      <c r="E526">
        <f>HR_Data[[#This Row],[OvertimeFlag]] + HR_Data[[#This Row],[LowSatisfactionFlag]] + HR_Data[[#This Row],[LowWorkLifeBalanceFlag]]</f>
        <v>1</v>
      </c>
      <c r="F526" t="s">
        <v>36</v>
      </c>
      <c r="G526">
        <v>1442</v>
      </c>
      <c r="H526" t="s">
        <v>45</v>
      </c>
      <c r="I526">
        <v>9</v>
      </c>
      <c r="J526" t="str">
        <f>IF(AND(HR_Data[[#This Row],[Attrition]]="Yes",HR_Data[[#This Row],[YearsAtCompany]]&lt;2),"Yes","No")</f>
        <v>No</v>
      </c>
      <c r="K526">
        <v>3</v>
      </c>
      <c r="L526" t="s">
        <v>51</v>
      </c>
      <c r="M526">
        <v>1</v>
      </c>
      <c r="N526">
        <v>717</v>
      </c>
      <c r="P526">
        <v>4</v>
      </c>
      <c r="Q526" t="s">
        <v>39</v>
      </c>
      <c r="R526">
        <v>46</v>
      </c>
      <c r="S526">
        <v>2</v>
      </c>
      <c r="T526">
        <v>3</v>
      </c>
      <c r="U526" t="s">
        <v>54</v>
      </c>
      <c r="V526">
        <v>2</v>
      </c>
      <c r="W526" t="s">
        <v>41</v>
      </c>
      <c r="X526">
        <v>8621</v>
      </c>
      <c r="Y526" t="str">
        <f>IF(AND(HR_Data[[#This Row],[OverTime]]="Yes",HR_Data[[#This Row],[JobSatisfaction]]&lt;=2,HR_Data[[#This Row],[MonthlyIncome]]&lt;AVERAGE(HR_Data[MonthlyIncome])),
"High Risk",
IF(OR(HR_Data[[#This Row],[OverTime]]="Yes",HR_Data[[#This Row],[JobSatisfaction]]&lt;=2),
"Medium Risk",
"Low Risk"))</f>
        <v>Medium Risk</v>
      </c>
      <c r="Z526" t="str">
        <f>IF(HR_Data[[#This Row],[MonthlyIncome]]&lt;3000,"Low",IF(HR_Data[[#This Row],[MonthlyIncome]]&lt;7000,"Medium","High"))</f>
        <v>High</v>
      </c>
      <c r="AA526" s="5">
        <f>IF(HR_Data[[#This Row],[OverTime]]="Yes",1,0)</f>
        <v>0</v>
      </c>
      <c r="AB526" s="5">
        <f>IF(HR_Data[[#This Row],[JobSatisfaction]]&lt;=2,1,0)</f>
        <v>1</v>
      </c>
      <c r="AC526" s="5">
        <f>IF(HR_Data[[#This Row],[WorkLifeBalance]]&lt;=2,1,0)</f>
        <v>0</v>
      </c>
      <c r="AD526" s="5">
        <f>IF(HR_Data[[#This Row],[MonthlyIncome]]&lt;AVERAGE(HR_Data[MonthlyIncome]),1,0)</f>
        <v>0</v>
      </c>
      <c r="AE526">
        <v>17654</v>
      </c>
      <c r="AF526">
        <v>1</v>
      </c>
      <c r="AG526" t="s">
        <v>42</v>
      </c>
      <c r="AH526" t="s">
        <v>43</v>
      </c>
      <c r="AI526">
        <v>14</v>
      </c>
      <c r="AJ526">
        <v>3</v>
      </c>
      <c r="AK526">
        <v>2</v>
      </c>
      <c r="AL526">
        <f>IF(HR_Data[[#This Row],[OverTime]]="Yes",2,0)
+IF(HR_Data[[#This Row],[WorkLifeBalance]]&lt;=2,2,0)
+IF(HR_Data[[#This Row],[MonthlyIncome]]&lt;5000,2,0)
+IF(HR_Data[[#This Row],[JobSatisfaction]]&lt;=2,1,0)
+IF(HR_Data[[#This Row],[EnvironmentSatisfaction]]&lt;=2,1,0)
+IF(HR_Data[[#This Row],[YearsAtCompany]]&lt;2,2,0)</f>
        <v>1</v>
      </c>
      <c r="AM526" t="str">
        <f>IF(HR_Data[[#This Row],[RiskScore2]]&gt;=6,"High",
IF(HR_Data[[#This Row],[RiskScore2]]&gt;=3,"Medium","Low"))</f>
        <v>Low</v>
      </c>
      <c r="AN526">
        <v>80</v>
      </c>
      <c r="AO526">
        <v>0</v>
      </c>
      <c r="AP526">
        <v>9</v>
      </c>
      <c r="AQ526">
        <v>3</v>
      </c>
      <c r="AR526">
        <v>4</v>
      </c>
      <c r="AS526">
        <v>8</v>
      </c>
      <c r="AT526">
        <v>7</v>
      </c>
      <c r="AU526">
        <v>7</v>
      </c>
      <c r="AV526">
        <v>7</v>
      </c>
    </row>
    <row r="527" spans="1:48">
      <c r="A527">
        <v>24</v>
      </c>
      <c r="B527" t="str">
        <f>IF(HR_Data[[#This Row],[Age]]&lt;25,"&lt;25",
IF(HR_Data[[#This Row],[Age]]&lt;35,"25–34",
IF(HR_Data[[#This Row],[Age]]&lt;45,"35–44",
IF(HR_Data[[#This Row],[Age]]&lt;55,"45–54","55+"))))</f>
        <v>&lt;25</v>
      </c>
      <c r="C527" t="s">
        <v>35</v>
      </c>
      <c r="D527">
        <f>(HR[[#This Row],[OverTimeFlag]]*3+HR[[#This Row],[LowJobSatisFlag]]*5+HR[[#This Row],[LowWLBFlag]]*4+HR[[#This Row],[LowSalaryFlag]]*3+HR[[#This Row],[LowEnviFlag]]*4+HR[[#This Row],[LowProFlag]]*1)</f>
        <v>7</v>
      </c>
      <c r="E527">
        <f>HR_Data[[#This Row],[OvertimeFlag]] + HR_Data[[#This Row],[LowSatisfactionFlag]] + HR_Data[[#This Row],[LowWorkLifeBalanceFlag]]</f>
        <v>0</v>
      </c>
      <c r="F527" t="s">
        <v>36</v>
      </c>
      <c r="G527">
        <v>693</v>
      </c>
      <c r="H527" t="s">
        <v>37</v>
      </c>
      <c r="I527">
        <v>3</v>
      </c>
      <c r="J527" t="str">
        <f>IF(AND(HR_Data[[#This Row],[Attrition]]="Yes",HR_Data[[#This Row],[YearsAtCompany]]&lt;2),"Yes","No")</f>
        <v>No</v>
      </c>
      <c r="K527">
        <v>2</v>
      </c>
      <c r="L527" t="s">
        <v>38</v>
      </c>
      <c r="M527">
        <v>1</v>
      </c>
      <c r="N527">
        <v>720</v>
      </c>
      <c r="P527">
        <v>1</v>
      </c>
      <c r="Q527" t="s">
        <v>39</v>
      </c>
      <c r="R527">
        <v>65</v>
      </c>
      <c r="S527">
        <v>3</v>
      </c>
      <c r="T527">
        <v>2</v>
      </c>
      <c r="U527" t="s">
        <v>40</v>
      </c>
      <c r="V527">
        <v>3</v>
      </c>
      <c r="W527" t="s">
        <v>41</v>
      </c>
      <c r="X527">
        <v>4577</v>
      </c>
      <c r="Y527" t="str">
        <f>IF(AND(HR_Data[[#This Row],[OverTime]]="Yes",HR_Data[[#This Row],[JobSatisfaction]]&lt;=2,HR_Data[[#This Row],[MonthlyIncome]]&lt;AVERAGE(HR_Data[MonthlyIncome])),
"High Risk",
IF(OR(HR_Data[[#This Row],[OverTime]]="Yes",HR_Data[[#This Row],[JobSatisfaction]]&lt;=2),
"Medium Risk",
"Low Risk"))</f>
        <v>Low Risk</v>
      </c>
      <c r="Z527" t="str">
        <f>IF(HR_Data[[#This Row],[MonthlyIncome]]&lt;3000,"Low",IF(HR_Data[[#This Row],[MonthlyIncome]]&lt;7000,"Medium","High"))</f>
        <v>Medium</v>
      </c>
      <c r="AA527" s="5">
        <f>IF(HR_Data[[#This Row],[OverTime]]="Yes",1,0)</f>
        <v>0</v>
      </c>
      <c r="AB527" s="5">
        <f>IF(HR_Data[[#This Row],[JobSatisfaction]]&lt;=2,1,0)</f>
        <v>0</v>
      </c>
      <c r="AC527" s="5">
        <f>IF(HR_Data[[#This Row],[WorkLifeBalance]]&lt;=2,1,0)</f>
        <v>0</v>
      </c>
      <c r="AD527" s="5">
        <f>IF(HR_Data[[#This Row],[MonthlyIncome]]&lt;AVERAGE(HR_Data[MonthlyIncome]),1,0)</f>
        <v>1</v>
      </c>
      <c r="AE527">
        <v>24785</v>
      </c>
      <c r="AF527">
        <v>9</v>
      </c>
      <c r="AG527" t="s">
        <v>42</v>
      </c>
      <c r="AH527" t="s">
        <v>43</v>
      </c>
      <c r="AI527">
        <v>14</v>
      </c>
      <c r="AJ527">
        <v>3</v>
      </c>
      <c r="AK527">
        <v>1</v>
      </c>
      <c r="AL527">
        <f>IF(HR_Data[[#This Row],[OverTime]]="Yes",2,0)
+IF(HR_Data[[#This Row],[WorkLifeBalance]]&lt;=2,2,0)
+IF(HR_Data[[#This Row],[MonthlyIncome]]&lt;5000,2,0)
+IF(HR_Data[[#This Row],[JobSatisfaction]]&lt;=2,1,0)
+IF(HR_Data[[#This Row],[EnvironmentSatisfaction]]&lt;=2,1,0)
+IF(HR_Data[[#This Row],[YearsAtCompany]]&lt;2,2,0)</f>
        <v>3</v>
      </c>
      <c r="AM527" t="str">
        <f>IF(HR_Data[[#This Row],[RiskScore2]]&gt;=6,"High",
IF(HR_Data[[#This Row],[RiskScore2]]&gt;=3,"Medium","Low"))</f>
        <v>Medium</v>
      </c>
      <c r="AN527">
        <v>80</v>
      </c>
      <c r="AO527">
        <v>0</v>
      </c>
      <c r="AP527">
        <v>4</v>
      </c>
      <c r="AQ527">
        <v>3</v>
      </c>
      <c r="AR527">
        <v>3</v>
      </c>
      <c r="AS527">
        <v>2</v>
      </c>
      <c r="AT527">
        <v>2</v>
      </c>
      <c r="AU527">
        <v>2</v>
      </c>
      <c r="AV527">
        <v>0</v>
      </c>
    </row>
    <row r="528" spans="1:48">
      <c r="A528">
        <v>39</v>
      </c>
      <c r="B528" t="str">
        <f>IF(HR_Data[[#This Row],[Age]]&lt;25,"&lt;25",
IF(HR_Data[[#This Row],[Age]]&lt;35,"25–34",
IF(HR_Data[[#This Row],[Age]]&lt;45,"35–44",
IF(HR_Data[[#This Row],[Age]]&lt;55,"45–54","55+"))))</f>
        <v>35–44</v>
      </c>
      <c r="C528" t="s">
        <v>43</v>
      </c>
      <c r="D528">
        <f>(HR[[#This Row],[OverTimeFlag]]*3+HR[[#This Row],[LowJobSatisFlag]]*5+HR[[#This Row],[LowWLBFlag]]*4+HR[[#This Row],[LowSalaryFlag]]*3+HR[[#This Row],[LowEnviFlag]]*4+HR[[#This Row],[LowProFlag]]*1)</f>
        <v>4</v>
      </c>
      <c r="E528">
        <f>HR_Data[[#This Row],[OvertimeFlag]] + HR_Data[[#This Row],[LowSatisfactionFlag]] + HR_Data[[#This Row],[LowWorkLifeBalanceFlag]]</f>
        <v>0</v>
      </c>
      <c r="F528" t="s">
        <v>36</v>
      </c>
      <c r="G528">
        <v>408</v>
      </c>
      <c r="H528" t="s">
        <v>45</v>
      </c>
      <c r="I528">
        <v>2</v>
      </c>
      <c r="J528" t="str">
        <f>IF(AND(HR_Data[[#This Row],[Attrition]]="Yes",HR_Data[[#This Row],[YearsAtCompany]]&lt;2),"Yes","No")</f>
        <v>No</v>
      </c>
      <c r="K528">
        <v>4</v>
      </c>
      <c r="L528" t="s">
        <v>60</v>
      </c>
      <c r="M528">
        <v>1</v>
      </c>
      <c r="N528">
        <v>721</v>
      </c>
      <c r="P528">
        <v>4</v>
      </c>
      <c r="Q528" t="s">
        <v>39</v>
      </c>
      <c r="R528">
        <v>80</v>
      </c>
      <c r="S528">
        <v>2</v>
      </c>
      <c r="T528">
        <v>2</v>
      </c>
      <c r="U528" t="s">
        <v>54</v>
      </c>
      <c r="V528">
        <v>3</v>
      </c>
      <c r="W528" t="s">
        <v>41</v>
      </c>
      <c r="X528">
        <v>4553</v>
      </c>
      <c r="Y528" t="str">
        <f>IF(AND(HR_Data[[#This Row],[OverTime]]="Yes",HR_Data[[#This Row],[JobSatisfaction]]&lt;=2,HR_Data[[#This Row],[MonthlyIncome]]&lt;AVERAGE(HR_Data[MonthlyIncome])),
"High Risk",
IF(OR(HR_Data[[#This Row],[OverTime]]="Yes",HR_Data[[#This Row],[JobSatisfaction]]&lt;=2),
"Medium Risk",
"Low Risk"))</f>
        <v>Low Risk</v>
      </c>
      <c r="Z528" t="str">
        <f>IF(HR_Data[[#This Row],[MonthlyIncome]]&lt;3000,"Low",IF(HR_Data[[#This Row],[MonthlyIncome]]&lt;7000,"Medium","High"))</f>
        <v>Medium</v>
      </c>
      <c r="AA528" s="5">
        <f>IF(HR_Data[[#This Row],[OverTime]]="Yes",1,0)</f>
        <v>0</v>
      </c>
      <c r="AB528" s="5">
        <f>IF(HR_Data[[#This Row],[JobSatisfaction]]&lt;=2,1,0)</f>
        <v>0</v>
      </c>
      <c r="AC528" s="5">
        <f>IF(HR_Data[[#This Row],[WorkLifeBalance]]&lt;=2,1,0)</f>
        <v>0</v>
      </c>
      <c r="AD528" s="5">
        <f>IF(HR_Data[[#This Row],[MonthlyIncome]]&lt;AVERAGE(HR_Data[MonthlyIncome]),1,0)</f>
        <v>1</v>
      </c>
      <c r="AE528">
        <v>20978</v>
      </c>
      <c r="AF528">
        <v>1</v>
      </c>
      <c r="AG528" t="s">
        <v>42</v>
      </c>
      <c r="AH528" t="s">
        <v>43</v>
      </c>
      <c r="AI528">
        <v>11</v>
      </c>
      <c r="AJ528">
        <v>3</v>
      </c>
      <c r="AK528">
        <v>1</v>
      </c>
      <c r="AL528">
        <f>IF(HR_Data[[#This Row],[OverTime]]="Yes",2,0)
+IF(HR_Data[[#This Row],[WorkLifeBalance]]&lt;=2,2,0)
+IF(HR_Data[[#This Row],[MonthlyIncome]]&lt;5000,2,0)
+IF(HR_Data[[#This Row],[JobSatisfaction]]&lt;=2,1,0)
+IF(HR_Data[[#This Row],[EnvironmentSatisfaction]]&lt;=2,1,0)
+IF(HR_Data[[#This Row],[YearsAtCompany]]&lt;2,2,0)</f>
        <v>2</v>
      </c>
      <c r="AM528" t="str">
        <f>IF(HR_Data[[#This Row],[RiskScore2]]&gt;=6,"High",
IF(HR_Data[[#This Row],[RiskScore2]]&gt;=3,"Medium","Low"))</f>
        <v>Low</v>
      </c>
      <c r="AN528">
        <v>80</v>
      </c>
      <c r="AO528">
        <v>0</v>
      </c>
      <c r="AP528">
        <v>20</v>
      </c>
      <c r="AQ528">
        <v>4</v>
      </c>
      <c r="AR528">
        <v>3</v>
      </c>
      <c r="AS528">
        <v>20</v>
      </c>
      <c r="AT528">
        <v>7</v>
      </c>
      <c r="AU528">
        <v>11</v>
      </c>
      <c r="AV528">
        <v>10</v>
      </c>
    </row>
    <row r="529" spans="1:48">
      <c r="A529">
        <v>32</v>
      </c>
      <c r="B529" t="str">
        <f>IF(HR_Data[[#This Row],[Age]]&lt;25,"&lt;25",
IF(HR_Data[[#This Row],[Age]]&lt;35,"25–34",
IF(HR_Data[[#This Row],[Age]]&lt;45,"35–44",
IF(HR_Data[[#This Row],[Age]]&lt;55,"45–54","55+"))))</f>
        <v>25–34</v>
      </c>
      <c r="C529" t="s">
        <v>43</v>
      </c>
      <c r="D529">
        <f>(HR[[#This Row],[OverTimeFlag]]*3+HR[[#This Row],[LowJobSatisFlag]]*5+HR[[#This Row],[LowWLBFlag]]*4+HR[[#This Row],[LowSalaryFlag]]*3+HR[[#This Row],[LowEnviFlag]]*4+HR[[#This Row],[LowProFlag]]*1)</f>
        <v>7</v>
      </c>
      <c r="E529">
        <f>HR_Data[[#This Row],[OvertimeFlag]] + HR_Data[[#This Row],[LowSatisfactionFlag]] + HR_Data[[#This Row],[LowWorkLifeBalanceFlag]]</f>
        <v>1</v>
      </c>
      <c r="F529" t="s">
        <v>36</v>
      </c>
      <c r="G529">
        <v>929</v>
      </c>
      <c r="H529" t="s">
        <v>37</v>
      </c>
      <c r="I529">
        <v>10</v>
      </c>
      <c r="J529" t="str">
        <f>IF(AND(HR_Data[[#This Row],[Attrition]]="Yes",HR_Data[[#This Row],[YearsAtCompany]]&lt;2),"Yes","No")</f>
        <v>No</v>
      </c>
      <c r="K529">
        <v>3</v>
      </c>
      <c r="L529" t="s">
        <v>59</v>
      </c>
      <c r="M529">
        <v>1</v>
      </c>
      <c r="N529">
        <v>722</v>
      </c>
      <c r="P529">
        <v>4</v>
      </c>
      <c r="Q529" t="s">
        <v>46</v>
      </c>
      <c r="R529">
        <v>55</v>
      </c>
      <c r="S529">
        <v>3</v>
      </c>
      <c r="T529">
        <v>2</v>
      </c>
      <c r="U529" t="s">
        <v>40</v>
      </c>
      <c r="V529">
        <v>4</v>
      </c>
      <c r="W529" t="s">
        <v>41</v>
      </c>
      <c r="X529">
        <v>5396</v>
      </c>
      <c r="Y529" t="str">
        <f>IF(AND(HR_Data[[#This Row],[OverTime]]="Yes",HR_Data[[#This Row],[JobSatisfaction]]&lt;=2,HR_Data[[#This Row],[MonthlyIncome]]&lt;AVERAGE(HR_Data[MonthlyIncome])),
"High Risk",
IF(OR(HR_Data[[#This Row],[OverTime]]="Yes",HR_Data[[#This Row],[JobSatisfaction]]&lt;=2),
"Medium Risk",
"Low Risk"))</f>
        <v>Low Risk</v>
      </c>
      <c r="Z529" t="str">
        <f>IF(HR_Data[[#This Row],[MonthlyIncome]]&lt;3000,"Low",IF(HR_Data[[#This Row],[MonthlyIncome]]&lt;7000,"Medium","High"))</f>
        <v>Medium</v>
      </c>
      <c r="AA529" s="5">
        <f>IF(HR_Data[[#This Row],[OverTime]]="Yes",1,0)</f>
        <v>0</v>
      </c>
      <c r="AB529" s="5">
        <f>IF(HR_Data[[#This Row],[JobSatisfaction]]&lt;=2,1,0)</f>
        <v>0</v>
      </c>
      <c r="AC529" s="5">
        <f>IF(HR_Data[[#This Row],[WorkLifeBalance]]&lt;=2,1,0)</f>
        <v>1</v>
      </c>
      <c r="AD529" s="5">
        <f>IF(HR_Data[[#This Row],[MonthlyIncome]]&lt;AVERAGE(HR_Data[MonthlyIncome]),1,0)</f>
        <v>1</v>
      </c>
      <c r="AE529">
        <v>21703</v>
      </c>
      <c r="AF529">
        <v>1</v>
      </c>
      <c r="AG529" t="s">
        <v>42</v>
      </c>
      <c r="AH529" t="s">
        <v>43</v>
      </c>
      <c r="AI529">
        <v>12</v>
      </c>
      <c r="AJ529">
        <v>3</v>
      </c>
      <c r="AK529">
        <v>4</v>
      </c>
      <c r="AL529">
        <f>IF(HR_Data[[#This Row],[OverTime]]="Yes",2,0)
+IF(HR_Data[[#This Row],[WorkLifeBalance]]&lt;=2,2,0)
+IF(HR_Data[[#This Row],[MonthlyIncome]]&lt;5000,2,0)
+IF(HR_Data[[#This Row],[JobSatisfaction]]&lt;=2,1,0)
+IF(HR_Data[[#This Row],[EnvironmentSatisfaction]]&lt;=2,1,0)
+IF(HR_Data[[#This Row],[YearsAtCompany]]&lt;2,2,0)</f>
        <v>2</v>
      </c>
      <c r="AM529" t="str">
        <f>IF(HR_Data[[#This Row],[RiskScore2]]&gt;=6,"High",
IF(HR_Data[[#This Row],[RiskScore2]]&gt;=3,"Medium","Low"))</f>
        <v>Low</v>
      </c>
      <c r="AN529">
        <v>80</v>
      </c>
      <c r="AO529">
        <v>0</v>
      </c>
      <c r="AP529">
        <v>10</v>
      </c>
      <c r="AQ529">
        <v>2</v>
      </c>
      <c r="AR529">
        <v>2</v>
      </c>
      <c r="AS529">
        <v>10</v>
      </c>
      <c r="AT529">
        <v>7</v>
      </c>
      <c r="AU529">
        <v>0</v>
      </c>
      <c r="AV529">
        <v>8</v>
      </c>
    </row>
    <row r="530" spans="1:48">
      <c r="A530">
        <v>50</v>
      </c>
      <c r="B530" t="str">
        <f>IF(HR_Data[[#This Row],[Age]]&lt;25,"&lt;25",
IF(HR_Data[[#This Row],[Age]]&lt;35,"25–34",
IF(HR_Data[[#This Row],[Age]]&lt;45,"35–44",
IF(HR_Data[[#This Row],[Age]]&lt;55,"45–54","55+"))))</f>
        <v>45–54</v>
      </c>
      <c r="C530" t="s">
        <v>35</v>
      </c>
      <c r="D530">
        <f>(HR[[#This Row],[OverTimeFlag]]*3+HR[[#This Row],[LowJobSatisFlag]]*5+HR[[#This Row],[LowWLBFlag]]*4+HR[[#This Row],[LowSalaryFlag]]*3+HR[[#This Row],[LowEnviFlag]]*4+HR[[#This Row],[LowProFlag]]*1)</f>
        <v>7</v>
      </c>
      <c r="E530">
        <f>HR_Data[[#This Row],[OvertimeFlag]] + HR_Data[[#This Row],[LowSatisfactionFlag]] + HR_Data[[#This Row],[LowWorkLifeBalanceFlag]]</f>
        <v>1</v>
      </c>
      <c r="F530" t="s">
        <v>44</v>
      </c>
      <c r="G530">
        <v>562</v>
      </c>
      <c r="H530" t="s">
        <v>37</v>
      </c>
      <c r="I530">
        <v>8</v>
      </c>
      <c r="J530" t="str">
        <f>IF(AND(HR_Data[[#This Row],[Attrition]]="Yes",HR_Data[[#This Row],[YearsAtCompany]]&lt;2),"Yes","No")</f>
        <v>No</v>
      </c>
      <c r="K530">
        <v>2</v>
      </c>
      <c r="L530" t="s">
        <v>60</v>
      </c>
      <c r="M530">
        <v>1</v>
      </c>
      <c r="N530">
        <v>723</v>
      </c>
      <c r="P530">
        <v>2</v>
      </c>
      <c r="Q530" t="s">
        <v>46</v>
      </c>
      <c r="R530">
        <v>50</v>
      </c>
      <c r="S530">
        <v>3</v>
      </c>
      <c r="T530">
        <v>2</v>
      </c>
      <c r="U530" t="s">
        <v>40</v>
      </c>
      <c r="V530">
        <v>3</v>
      </c>
      <c r="W530" t="s">
        <v>48</v>
      </c>
      <c r="X530">
        <v>6796</v>
      </c>
      <c r="Y530" t="str">
        <f>IF(AND(HR_Data[[#This Row],[OverTime]]="Yes",HR_Data[[#This Row],[JobSatisfaction]]&lt;=2,HR_Data[[#This Row],[MonthlyIncome]]&lt;AVERAGE(HR_Data[MonthlyIncome])),
"High Risk",
IF(OR(HR_Data[[#This Row],[OverTime]]="Yes",HR_Data[[#This Row],[JobSatisfaction]]&lt;=2),
"Medium Risk",
"Low Risk"))</f>
        <v>Medium Risk</v>
      </c>
      <c r="Z530" t="str">
        <f>IF(HR_Data[[#This Row],[MonthlyIncome]]&lt;3000,"Low",IF(HR_Data[[#This Row],[MonthlyIncome]]&lt;7000,"Medium","High"))</f>
        <v>Medium</v>
      </c>
      <c r="AA530" s="5">
        <f>IF(HR_Data[[#This Row],[OverTime]]="Yes",1,0)</f>
        <v>1</v>
      </c>
      <c r="AB530" s="5">
        <f>IF(HR_Data[[#This Row],[JobSatisfaction]]&lt;=2,1,0)</f>
        <v>0</v>
      </c>
      <c r="AC530" s="5">
        <f>IF(HR_Data[[#This Row],[WorkLifeBalance]]&lt;=2,1,0)</f>
        <v>0</v>
      </c>
      <c r="AD530" s="5">
        <f>IF(HR_Data[[#This Row],[MonthlyIncome]]&lt;AVERAGE(HR_Data[MonthlyIncome]),1,0)</f>
        <v>0</v>
      </c>
      <c r="AE530">
        <v>23452</v>
      </c>
      <c r="AF530">
        <v>3</v>
      </c>
      <c r="AG530" t="s">
        <v>42</v>
      </c>
      <c r="AH530" t="s">
        <v>35</v>
      </c>
      <c r="AI530">
        <v>14</v>
      </c>
      <c r="AJ530">
        <v>3</v>
      </c>
      <c r="AK530">
        <v>1</v>
      </c>
      <c r="AL530">
        <f>IF(HR_Data[[#This Row],[OverTime]]="Yes",2,0)
+IF(HR_Data[[#This Row],[WorkLifeBalance]]&lt;=2,2,0)
+IF(HR_Data[[#This Row],[MonthlyIncome]]&lt;5000,2,0)
+IF(HR_Data[[#This Row],[JobSatisfaction]]&lt;=2,1,0)
+IF(HR_Data[[#This Row],[EnvironmentSatisfaction]]&lt;=2,1,0)
+IF(HR_Data[[#This Row],[YearsAtCompany]]&lt;2,2,0)</f>
        <v>3</v>
      </c>
      <c r="AM530" t="str">
        <f>IF(HR_Data[[#This Row],[RiskScore2]]&gt;=6,"High",
IF(HR_Data[[#This Row],[RiskScore2]]&gt;=3,"Medium","Low"))</f>
        <v>Medium</v>
      </c>
      <c r="AN530">
        <v>80</v>
      </c>
      <c r="AO530">
        <v>1</v>
      </c>
      <c r="AP530">
        <v>18</v>
      </c>
      <c r="AQ530">
        <v>4</v>
      </c>
      <c r="AR530">
        <v>3</v>
      </c>
      <c r="AS530">
        <v>4</v>
      </c>
      <c r="AT530">
        <v>3</v>
      </c>
      <c r="AU530">
        <v>1</v>
      </c>
      <c r="AV530">
        <v>3</v>
      </c>
    </row>
    <row r="531" spans="1:48">
      <c r="A531">
        <v>38</v>
      </c>
      <c r="B531" t="str">
        <f>IF(HR_Data[[#This Row],[Age]]&lt;25,"&lt;25",
IF(HR_Data[[#This Row],[Age]]&lt;35,"25–34",
IF(HR_Data[[#This Row],[Age]]&lt;45,"35–44",
IF(HR_Data[[#This Row],[Age]]&lt;55,"45–54","55+"))))</f>
        <v>35–44</v>
      </c>
      <c r="C531" t="s">
        <v>43</v>
      </c>
      <c r="D531">
        <f>(HR[[#This Row],[OverTimeFlag]]*3+HR[[#This Row],[LowJobSatisFlag]]*5+HR[[#This Row],[LowWLBFlag]]*4+HR[[#This Row],[LowSalaryFlag]]*3+HR[[#This Row],[LowEnviFlag]]*4+HR[[#This Row],[LowProFlag]]*1)</f>
        <v>8</v>
      </c>
      <c r="E531">
        <f>HR_Data[[#This Row],[OvertimeFlag]] + HR_Data[[#This Row],[LowSatisfactionFlag]] + HR_Data[[#This Row],[LowWorkLifeBalanceFlag]]</f>
        <v>1</v>
      </c>
      <c r="F531" t="s">
        <v>36</v>
      </c>
      <c r="G531">
        <v>827</v>
      </c>
      <c r="H531" t="s">
        <v>45</v>
      </c>
      <c r="I531">
        <v>1</v>
      </c>
      <c r="J531" t="str">
        <f>IF(AND(HR_Data[[#This Row],[Attrition]]="Yes",HR_Data[[#This Row],[YearsAtCompany]]&lt;2),"Yes","No")</f>
        <v>No</v>
      </c>
      <c r="K531">
        <v>4</v>
      </c>
      <c r="L531" t="s">
        <v>38</v>
      </c>
      <c r="M531">
        <v>1</v>
      </c>
      <c r="N531">
        <v>724</v>
      </c>
      <c r="P531">
        <v>2</v>
      </c>
      <c r="Q531" t="s">
        <v>39</v>
      </c>
      <c r="R531">
        <v>33</v>
      </c>
      <c r="S531">
        <v>4</v>
      </c>
      <c r="T531">
        <v>2</v>
      </c>
      <c r="U531" t="s">
        <v>54</v>
      </c>
      <c r="V531">
        <v>4</v>
      </c>
      <c r="W531" t="s">
        <v>41</v>
      </c>
      <c r="X531">
        <v>7625</v>
      </c>
      <c r="Y531" t="str">
        <f>IF(AND(HR_Data[[#This Row],[OverTime]]="Yes",HR_Data[[#This Row],[JobSatisfaction]]&lt;=2,HR_Data[[#This Row],[MonthlyIncome]]&lt;AVERAGE(HR_Data[MonthlyIncome])),
"High Risk",
IF(OR(HR_Data[[#This Row],[OverTime]]="Yes",HR_Data[[#This Row],[JobSatisfaction]]&lt;=2),
"Medium Risk",
"Low Risk"))</f>
        <v>Low Risk</v>
      </c>
      <c r="Z531" t="str">
        <f>IF(HR_Data[[#This Row],[MonthlyIncome]]&lt;3000,"Low",IF(HR_Data[[#This Row],[MonthlyIncome]]&lt;7000,"Medium","High"))</f>
        <v>High</v>
      </c>
      <c r="AA531" s="5">
        <f>IF(HR_Data[[#This Row],[OverTime]]="Yes",1,0)</f>
        <v>0</v>
      </c>
      <c r="AB531" s="5">
        <f>IF(HR_Data[[#This Row],[JobSatisfaction]]&lt;=2,1,0)</f>
        <v>0</v>
      </c>
      <c r="AC531" s="5">
        <f>IF(HR_Data[[#This Row],[WorkLifeBalance]]&lt;=2,1,0)</f>
        <v>1</v>
      </c>
      <c r="AD531" s="5">
        <f>IF(HR_Data[[#This Row],[MonthlyIncome]]&lt;AVERAGE(HR_Data[MonthlyIncome]),1,0)</f>
        <v>0</v>
      </c>
      <c r="AE531">
        <v>19383</v>
      </c>
      <c r="AF531">
        <v>0</v>
      </c>
      <c r="AG531" t="s">
        <v>42</v>
      </c>
      <c r="AH531" t="s">
        <v>43</v>
      </c>
      <c r="AI531">
        <v>13</v>
      </c>
      <c r="AJ531">
        <v>3</v>
      </c>
      <c r="AK531">
        <v>3</v>
      </c>
      <c r="AL531">
        <f>IF(HR_Data[[#This Row],[OverTime]]="Yes",2,0)
+IF(HR_Data[[#This Row],[WorkLifeBalance]]&lt;=2,2,0)
+IF(HR_Data[[#This Row],[MonthlyIncome]]&lt;5000,2,0)
+IF(HR_Data[[#This Row],[JobSatisfaction]]&lt;=2,1,0)
+IF(HR_Data[[#This Row],[EnvironmentSatisfaction]]&lt;=2,1,0)
+IF(HR_Data[[#This Row],[YearsAtCompany]]&lt;2,2,0)</f>
        <v>3</v>
      </c>
      <c r="AM531" t="str">
        <f>IF(HR_Data[[#This Row],[RiskScore2]]&gt;=6,"High",
IF(HR_Data[[#This Row],[RiskScore2]]&gt;=3,"Medium","Low"))</f>
        <v>Medium</v>
      </c>
      <c r="AN531">
        <v>80</v>
      </c>
      <c r="AO531">
        <v>0</v>
      </c>
      <c r="AP531">
        <v>10</v>
      </c>
      <c r="AQ531">
        <v>4</v>
      </c>
      <c r="AR531">
        <v>2</v>
      </c>
      <c r="AS531">
        <v>9</v>
      </c>
      <c r="AT531">
        <v>7</v>
      </c>
      <c r="AU531">
        <v>1</v>
      </c>
      <c r="AV531">
        <v>8</v>
      </c>
    </row>
    <row r="532" spans="1:48">
      <c r="A532">
        <v>27</v>
      </c>
      <c r="B532" t="str">
        <f>IF(HR_Data[[#This Row],[Age]]&lt;25,"&lt;25",
IF(HR_Data[[#This Row],[Age]]&lt;35,"25–34",
IF(HR_Data[[#This Row],[Age]]&lt;45,"35–44",
IF(HR_Data[[#This Row],[Age]]&lt;55,"45–54","55+"))))</f>
        <v>25–34</v>
      </c>
      <c r="C532" t="s">
        <v>43</v>
      </c>
      <c r="D532">
        <f>(HR[[#This Row],[OverTimeFlag]]*3+HR[[#This Row],[LowJobSatisFlag]]*5+HR[[#This Row],[LowWLBFlag]]*4+HR[[#This Row],[LowSalaryFlag]]*3+HR[[#This Row],[LowEnviFlag]]*4+HR[[#This Row],[LowProFlag]]*1)</f>
        <v>5</v>
      </c>
      <c r="E532">
        <f>HR_Data[[#This Row],[OvertimeFlag]] + HR_Data[[#This Row],[LowSatisfactionFlag]] + HR_Data[[#This Row],[LowWorkLifeBalanceFlag]]</f>
        <v>1</v>
      </c>
      <c r="F532" t="s">
        <v>36</v>
      </c>
      <c r="G532">
        <v>608</v>
      </c>
      <c r="H532" t="s">
        <v>45</v>
      </c>
      <c r="I532">
        <v>1</v>
      </c>
      <c r="J532" t="str">
        <f>IF(AND(HR_Data[[#This Row],[Attrition]]="Yes",HR_Data[[#This Row],[YearsAtCompany]]&lt;2),"Yes","No")</f>
        <v>No</v>
      </c>
      <c r="K532">
        <v>2</v>
      </c>
      <c r="L532" t="s">
        <v>38</v>
      </c>
      <c r="M532">
        <v>1</v>
      </c>
      <c r="N532">
        <v>725</v>
      </c>
      <c r="P532">
        <v>3</v>
      </c>
      <c r="Q532" t="s">
        <v>39</v>
      </c>
      <c r="R532">
        <v>68</v>
      </c>
      <c r="S532">
        <v>3</v>
      </c>
      <c r="T532">
        <v>3</v>
      </c>
      <c r="U532" t="s">
        <v>53</v>
      </c>
      <c r="V532">
        <v>1</v>
      </c>
      <c r="W532" t="s">
        <v>48</v>
      </c>
      <c r="X532">
        <v>7412</v>
      </c>
      <c r="Y532" t="str">
        <f>IF(AND(HR_Data[[#This Row],[OverTime]]="Yes",HR_Data[[#This Row],[JobSatisfaction]]&lt;=2,HR_Data[[#This Row],[MonthlyIncome]]&lt;AVERAGE(HR_Data[MonthlyIncome])),
"High Risk",
IF(OR(HR_Data[[#This Row],[OverTime]]="Yes",HR_Data[[#This Row],[JobSatisfaction]]&lt;=2),
"Medium Risk",
"Low Risk"))</f>
        <v>Medium Risk</v>
      </c>
      <c r="Z532" t="str">
        <f>IF(HR_Data[[#This Row],[MonthlyIncome]]&lt;3000,"Low",IF(HR_Data[[#This Row],[MonthlyIncome]]&lt;7000,"Medium","High"))</f>
        <v>High</v>
      </c>
      <c r="AA532" s="5">
        <f>IF(HR_Data[[#This Row],[OverTime]]="Yes",1,0)</f>
        <v>0</v>
      </c>
      <c r="AB532" s="5">
        <f>IF(HR_Data[[#This Row],[JobSatisfaction]]&lt;=2,1,0)</f>
        <v>1</v>
      </c>
      <c r="AC532" s="5">
        <f>IF(HR_Data[[#This Row],[WorkLifeBalance]]&lt;=2,1,0)</f>
        <v>0</v>
      </c>
      <c r="AD532" s="5">
        <f>IF(HR_Data[[#This Row],[MonthlyIncome]]&lt;AVERAGE(HR_Data[MonthlyIncome]),1,0)</f>
        <v>0</v>
      </c>
      <c r="AE532">
        <v>6009</v>
      </c>
      <c r="AF532">
        <v>1</v>
      </c>
      <c r="AG532" t="s">
        <v>42</v>
      </c>
      <c r="AH532" t="s">
        <v>43</v>
      </c>
      <c r="AI532">
        <v>11</v>
      </c>
      <c r="AJ532">
        <v>3</v>
      </c>
      <c r="AK532">
        <v>4</v>
      </c>
      <c r="AL532">
        <f>IF(HR_Data[[#This Row],[OverTime]]="Yes",2,0)
+IF(HR_Data[[#This Row],[WorkLifeBalance]]&lt;=2,2,0)
+IF(HR_Data[[#This Row],[MonthlyIncome]]&lt;5000,2,0)
+IF(HR_Data[[#This Row],[JobSatisfaction]]&lt;=2,1,0)
+IF(HR_Data[[#This Row],[EnvironmentSatisfaction]]&lt;=2,1,0)
+IF(HR_Data[[#This Row],[YearsAtCompany]]&lt;2,2,0)</f>
        <v>1</v>
      </c>
      <c r="AM532" t="str">
        <f>IF(HR_Data[[#This Row],[RiskScore2]]&gt;=6,"High",
IF(HR_Data[[#This Row],[RiskScore2]]&gt;=3,"Medium","Low"))</f>
        <v>Low</v>
      </c>
      <c r="AN532">
        <v>80</v>
      </c>
      <c r="AO532">
        <v>0</v>
      </c>
      <c r="AP532">
        <v>9</v>
      </c>
      <c r="AQ532">
        <v>3</v>
      </c>
      <c r="AR532">
        <v>3</v>
      </c>
      <c r="AS532">
        <v>9</v>
      </c>
      <c r="AT532">
        <v>7</v>
      </c>
      <c r="AU532">
        <v>0</v>
      </c>
      <c r="AV532">
        <v>7</v>
      </c>
    </row>
    <row r="533" spans="1:48">
      <c r="A533">
        <v>32</v>
      </c>
      <c r="B533" t="str">
        <f>IF(HR_Data[[#This Row],[Age]]&lt;25,"&lt;25",
IF(HR_Data[[#This Row],[Age]]&lt;35,"25–34",
IF(HR_Data[[#This Row],[Age]]&lt;45,"35–44",
IF(HR_Data[[#This Row],[Age]]&lt;55,"45–54","55+"))))</f>
        <v>25–34</v>
      </c>
      <c r="C533" t="s">
        <v>43</v>
      </c>
      <c r="D533">
        <f>(HR[[#This Row],[OverTimeFlag]]*3+HR[[#This Row],[LowJobSatisFlag]]*5+HR[[#This Row],[LowWLBFlag]]*4+HR[[#This Row],[LowSalaryFlag]]*3+HR[[#This Row],[LowEnviFlag]]*4+HR[[#This Row],[LowProFlag]]*1)</f>
        <v>1</v>
      </c>
      <c r="E533">
        <f>HR_Data[[#This Row],[OvertimeFlag]] + HR_Data[[#This Row],[LowSatisfactionFlag]] + HR_Data[[#This Row],[LowWorkLifeBalanceFlag]]</f>
        <v>0</v>
      </c>
      <c r="F533" t="s">
        <v>36</v>
      </c>
      <c r="G533">
        <v>1018</v>
      </c>
      <c r="H533" t="s">
        <v>45</v>
      </c>
      <c r="I533">
        <v>3</v>
      </c>
      <c r="J533" t="str">
        <f>IF(AND(HR_Data[[#This Row],[Attrition]]="Yes",HR_Data[[#This Row],[YearsAtCompany]]&lt;2),"Yes","No")</f>
        <v>No</v>
      </c>
      <c r="K533">
        <v>2</v>
      </c>
      <c r="L533" t="s">
        <v>38</v>
      </c>
      <c r="M533">
        <v>1</v>
      </c>
      <c r="N533">
        <v>727</v>
      </c>
      <c r="P533">
        <v>3</v>
      </c>
      <c r="Q533" t="s">
        <v>39</v>
      </c>
      <c r="R533">
        <v>39</v>
      </c>
      <c r="S533">
        <v>3</v>
      </c>
      <c r="T533">
        <v>3</v>
      </c>
      <c r="U533" t="s">
        <v>58</v>
      </c>
      <c r="V533">
        <v>4</v>
      </c>
      <c r="W533" t="s">
        <v>41</v>
      </c>
      <c r="X533">
        <v>11159</v>
      </c>
      <c r="Y533" t="str">
        <f>IF(AND(HR_Data[[#This Row],[OverTime]]="Yes",HR_Data[[#This Row],[JobSatisfaction]]&lt;=2,HR_Data[[#This Row],[MonthlyIncome]]&lt;AVERAGE(HR_Data[MonthlyIncome])),
"High Risk",
IF(OR(HR_Data[[#This Row],[OverTime]]="Yes",HR_Data[[#This Row],[JobSatisfaction]]&lt;=2),
"Medium Risk",
"Low Risk"))</f>
        <v>Low Risk</v>
      </c>
      <c r="Z533" t="str">
        <f>IF(HR_Data[[#This Row],[MonthlyIncome]]&lt;3000,"Low",IF(HR_Data[[#This Row],[MonthlyIncome]]&lt;7000,"Medium","High"))</f>
        <v>High</v>
      </c>
      <c r="AA533" s="5">
        <f>IF(HR_Data[[#This Row],[OverTime]]="Yes",1,0)</f>
        <v>0</v>
      </c>
      <c r="AB533" s="5">
        <f>IF(HR_Data[[#This Row],[JobSatisfaction]]&lt;=2,1,0)</f>
        <v>0</v>
      </c>
      <c r="AC533" s="5">
        <f>IF(HR_Data[[#This Row],[WorkLifeBalance]]&lt;=2,1,0)</f>
        <v>0</v>
      </c>
      <c r="AD533" s="5">
        <f>IF(HR_Data[[#This Row],[MonthlyIncome]]&lt;AVERAGE(HR_Data[MonthlyIncome]),1,0)</f>
        <v>0</v>
      </c>
      <c r="AE533">
        <v>19373</v>
      </c>
      <c r="AF533">
        <v>3</v>
      </c>
      <c r="AG533" t="s">
        <v>42</v>
      </c>
      <c r="AH533" t="s">
        <v>43</v>
      </c>
      <c r="AI533">
        <v>15</v>
      </c>
      <c r="AJ533">
        <v>3</v>
      </c>
      <c r="AK533">
        <v>4</v>
      </c>
      <c r="AL533">
        <f>IF(HR_Data[[#This Row],[OverTime]]="Yes",2,0)
+IF(HR_Data[[#This Row],[WorkLifeBalance]]&lt;=2,2,0)
+IF(HR_Data[[#This Row],[MonthlyIncome]]&lt;5000,2,0)
+IF(HR_Data[[#This Row],[JobSatisfaction]]&lt;=2,1,0)
+IF(HR_Data[[#This Row],[EnvironmentSatisfaction]]&lt;=2,1,0)
+IF(HR_Data[[#This Row],[YearsAtCompany]]&lt;2,2,0)</f>
        <v>0</v>
      </c>
      <c r="AM533" t="str">
        <f>IF(HR_Data[[#This Row],[RiskScore2]]&gt;=6,"High",
IF(HR_Data[[#This Row],[RiskScore2]]&gt;=3,"Medium","Low"))</f>
        <v>Low</v>
      </c>
      <c r="AN533">
        <v>80</v>
      </c>
      <c r="AO533">
        <v>0</v>
      </c>
      <c r="AP533">
        <v>10</v>
      </c>
      <c r="AQ533">
        <v>6</v>
      </c>
      <c r="AR533">
        <v>3</v>
      </c>
      <c r="AS533">
        <v>7</v>
      </c>
      <c r="AT533">
        <v>7</v>
      </c>
      <c r="AU533">
        <v>7</v>
      </c>
      <c r="AV533">
        <v>7</v>
      </c>
    </row>
    <row r="534" spans="1:48">
      <c r="A534">
        <v>47</v>
      </c>
      <c r="B534" t="str">
        <f>IF(HR_Data[[#This Row],[Age]]&lt;25,"&lt;25",
IF(HR_Data[[#This Row],[Age]]&lt;35,"25–34",
IF(HR_Data[[#This Row],[Age]]&lt;45,"35–44",
IF(HR_Data[[#This Row],[Age]]&lt;55,"45–54","55+"))))</f>
        <v>45–54</v>
      </c>
      <c r="C534" t="s">
        <v>43</v>
      </c>
      <c r="D534">
        <f>(HR[[#This Row],[OverTimeFlag]]*3+HR[[#This Row],[LowJobSatisFlag]]*5+HR[[#This Row],[LowWLBFlag]]*4+HR[[#This Row],[LowSalaryFlag]]*3+HR[[#This Row],[LowEnviFlag]]*4+HR[[#This Row],[LowProFlag]]*1)</f>
        <v>8</v>
      </c>
      <c r="E534">
        <f>HR_Data[[#This Row],[OvertimeFlag]] + HR_Data[[#This Row],[LowSatisfactionFlag]] + HR_Data[[#This Row],[LowWorkLifeBalanceFlag]]</f>
        <v>1</v>
      </c>
      <c r="F534" t="s">
        <v>36</v>
      </c>
      <c r="G534">
        <v>703</v>
      </c>
      <c r="H534" t="s">
        <v>37</v>
      </c>
      <c r="I534">
        <v>14</v>
      </c>
      <c r="J534" t="str">
        <f>IF(AND(HR_Data[[#This Row],[Attrition]]="Yes",HR_Data[[#This Row],[YearsAtCompany]]&lt;2),"Yes","No")</f>
        <v>No</v>
      </c>
      <c r="K534">
        <v>4</v>
      </c>
      <c r="L534" t="s">
        <v>59</v>
      </c>
      <c r="M534">
        <v>1</v>
      </c>
      <c r="N534">
        <v>728</v>
      </c>
      <c r="P534">
        <v>4</v>
      </c>
      <c r="Q534" t="s">
        <v>46</v>
      </c>
      <c r="R534">
        <v>42</v>
      </c>
      <c r="S534">
        <v>3</v>
      </c>
      <c r="T534">
        <v>2</v>
      </c>
      <c r="U534" t="s">
        <v>40</v>
      </c>
      <c r="V534">
        <v>1</v>
      </c>
      <c r="W534" t="s">
        <v>41</v>
      </c>
      <c r="X534">
        <v>4960</v>
      </c>
      <c r="Y534" t="str">
        <f>IF(AND(HR_Data[[#This Row],[OverTime]]="Yes",HR_Data[[#This Row],[JobSatisfaction]]&lt;=2,HR_Data[[#This Row],[MonthlyIncome]]&lt;AVERAGE(HR_Data[MonthlyIncome])),
"High Risk",
IF(OR(HR_Data[[#This Row],[OverTime]]="Yes",HR_Data[[#This Row],[JobSatisfaction]]&lt;=2),
"Medium Risk",
"Low Risk"))</f>
        <v>Medium Risk</v>
      </c>
      <c r="Z534" t="str">
        <f>IF(HR_Data[[#This Row],[MonthlyIncome]]&lt;3000,"Low",IF(HR_Data[[#This Row],[MonthlyIncome]]&lt;7000,"Medium","High"))</f>
        <v>Medium</v>
      </c>
      <c r="AA534" s="5">
        <f>IF(HR_Data[[#This Row],[OverTime]]="Yes",1,0)</f>
        <v>0</v>
      </c>
      <c r="AB534" s="5">
        <f>IF(HR_Data[[#This Row],[JobSatisfaction]]&lt;=2,1,0)</f>
        <v>1</v>
      </c>
      <c r="AC534" s="5">
        <f>IF(HR_Data[[#This Row],[WorkLifeBalance]]&lt;=2,1,0)</f>
        <v>0</v>
      </c>
      <c r="AD534" s="5">
        <f>IF(HR_Data[[#This Row],[MonthlyIncome]]&lt;AVERAGE(HR_Data[MonthlyIncome]),1,0)</f>
        <v>1</v>
      </c>
      <c r="AE534">
        <v>11825</v>
      </c>
      <c r="AF534">
        <v>2</v>
      </c>
      <c r="AG534" t="s">
        <v>42</v>
      </c>
      <c r="AH534" t="s">
        <v>43</v>
      </c>
      <c r="AI534">
        <v>12</v>
      </c>
      <c r="AJ534">
        <v>3</v>
      </c>
      <c r="AK534">
        <v>4</v>
      </c>
      <c r="AL534">
        <f>IF(HR_Data[[#This Row],[OverTime]]="Yes",2,0)
+IF(HR_Data[[#This Row],[WorkLifeBalance]]&lt;=2,2,0)
+IF(HR_Data[[#This Row],[MonthlyIncome]]&lt;5000,2,0)
+IF(HR_Data[[#This Row],[JobSatisfaction]]&lt;=2,1,0)
+IF(HR_Data[[#This Row],[EnvironmentSatisfaction]]&lt;=2,1,0)
+IF(HR_Data[[#This Row],[YearsAtCompany]]&lt;2,2,0)</f>
        <v>3</v>
      </c>
      <c r="AM534" t="str">
        <f>IF(HR_Data[[#This Row],[RiskScore2]]&gt;=6,"High",
IF(HR_Data[[#This Row],[RiskScore2]]&gt;=3,"Medium","Low"))</f>
        <v>Medium</v>
      </c>
      <c r="AN534">
        <v>80</v>
      </c>
      <c r="AO534">
        <v>0</v>
      </c>
      <c r="AP534">
        <v>20</v>
      </c>
      <c r="AQ534">
        <v>2</v>
      </c>
      <c r="AR534">
        <v>3</v>
      </c>
      <c r="AS534">
        <v>7</v>
      </c>
      <c r="AT534">
        <v>7</v>
      </c>
      <c r="AU534">
        <v>1</v>
      </c>
      <c r="AV534">
        <v>7</v>
      </c>
    </row>
    <row r="535" spans="1:48">
      <c r="A535">
        <v>40</v>
      </c>
      <c r="B535" t="str">
        <f>IF(HR_Data[[#This Row],[Age]]&lt;25,"&lt;25",
IF(HR_Data[[#This Row],[Age]]&lt;35,"25–34",
IF(HR_Data[[#This Row],[Age]]&lt;45,"35–44",
IF(HR_Data[[#This Row],[Age]]&lt;55,"45–54","55+"))))</f>
        <v>35–44</v>
      </c>
      <c r="C535" t="s">
        <v>43</v>
      </c>
      <c r="D535">
        <f>(HR[[#This Row],[OverTimeFlag]]*3+HR[[#This Row],[LowJobSatisFlag]]*5+HR[[#This Row],[LowWLBFlag]]*4+HR[[#This Row],[LowSalaryFlag]]*3+HR[[#This Row],[LowEnviFlag]]*4+HR[[#This Row],[LowProFlag]]*1)</f>
        <v>8</v>
      </c>
      <c r="E535">
        <f>HR_Data[[#This Row],[OvertimeFlag]] + HR_Data[[#This Row],[LowSatisfactionFlag]] + HR_Data[[#This Row],[LowWorkLifeBalanceFlag]]</f>
        <v>2</v>
      </c>
      <c r="F535" t="s">
        <v>44</v>
      </c>
      <c r="G535">
        <v>580</v>
      </c>
      <c r="H535" t="s">
        <v>37</v>
      </c>
      <c r="I535">
        <v>5</v>
      </c>
      <c r="J535" t="str">
        <f>IF(AND(HR_Data[[#This Row],[Attrition]]="Yes",HR_Data[[#This Row],[YearsAtCompany]]&lt;2),"Yes","No")</f>
        <v>No</v>
      </c>
      <c r="K535">
        <v>4</v>
      </c>
      <c r="L535" t="s">
        <v>38</v>
      </c>
      <c r="M535">
        <v>1</v>
      </c>
      <c r="N535">
        <v>729</v>
      </c>
      <c r="P535">
        <v>4</v>
      </c>
      <c r="Q535" t="s">
        <v>46</v>
      </c>
      <c r="R535">
        <v>48</v>
      </c>
      <c r="S535">
        <v>2</v>
      </c>
      <c r="T535">
        <v>3</v>
      </c>
      <c r="U535" t="s">
        <v>40</v>
      </c>
      <c r="V535">
        <v>1</v>
      </c>
      <c r="W535" t="s">
        <v>48</v>
      </c>
      <c r="X535">
        <v>10475</v>
      </c>
      <c r="Y535" t="str">
        <f>IF(AND(HR_Data[[#This Row],[OverTime]]="Yes",HR_Data[[#This Row],[JobSatisfaction]]&lt;=2,HR_Data[[#This Row],[MonthlyIncome]]&lt;AVERAGE(HR_Data[MonthlyIncome])),
"High Risk",
IF(OR(HR_Data[[#This Row],[OverTime]]="Yes",HR_Data[[#This Row],[JobSatisfaction]]&lt;=2),
"Medium Risk",
"Low Risk"))</f>
        <v>Medium Risk</v>
      </c>
      <c r="Z535" t="str">
        <f>IF(HR_Data[[#This Row],[MonthlyIncome]]&lt;3000,"Low",IF(HR_Data[[#This Row],[MonthlyIncome]]&lt;7000,"Medium","High"))</f>
        <v>High</v>
      </c>
      <c r="AA535" s="5">
        <f>IF(HR_Data[[#This Row],[OverTime]]="Yes",1,0)</f>
        <v>1</v>
      </c>
      <c r="AB535" s="5">
        <f>IF(HR_Data[[#This Row],[JobSatisfaction]]&lt;=2,1,0)</f>
        <v>1</v>
      </c>
      <c r="AC535" s="5">
        <f>IF(HR_Data[[#This Row],[WorkLifeBalance]]&lt;=2,1,0)</f>
        <v>0</v>
      </c>
      <c r="AD535" s="5">
        <f>IF(HR_Data[[#This Row],[MonthlyIncome]]&lt;AVERAGE(HR_Data[MonthlyIncome]),1,0)</f>
        <v>0</v>
      </c>
      <c r="AE535">
        <v>23772</v>
      </c>
      <c r="AF535">
        <v>5</v>
      </c>
      <c r="AG535" t="s">
        <v>42</v>
      </c>
      <c r="AH535" t="s">
        <v>35</v>
      </c>
      <c r="AI535">
        <v>21</v>
      </c>
      <c r="AJ535">
        <v>4</v>
      </c>
      <c r="AK535">
        <v>3</v>
      </c>
      <c r="AL535">
        <f>IF(HR_Data[[#This Row],[OverTime]]="Yes",2,0)
+IF(HR_Data[[#This Row],[WorkLifeBalance]]&lt;=2,2,0)
+IF(HR_Data[[#This Row],[MonthlyIncome]]&lt;5000,2,0)
+IF(HR_Data[[#This Row],[JobSatisfaction]]&lt;=2,1,0)
+IF(HR_Data[[#This Row],[EnvironmentSatisfaction]]&lt;=2,1,0)
+IF(HR_Data[[#This Row],[YearsAtCompany]]&lt;2,2,0)</f>
        <v>3</v>
      </c>
      <c r="AM535" t="str">
        <f>IF(HR_Data[[#This Row],[RiskScore2]]&gt;=6,"High",
IF(HR_Data[[#This Row],[RiskScore2]]&gt;=3,"Medium","Low"))</f>
        <v>Medium</v>
      </c>
      <c r="AN535">
        <v>80</v>
      </c>
      <c r="AO535">
        <v>1</v>
      </c>
      <c r="AP535">
        <v>20</v>
      </c>
      <c r="AQ535">
        <v>2</v>
      </c>
      <c r="AR535">
        <v>3</v>
      </c>
      <c r="AS535">
        <v>18</v>
      </c>
      <c r="AT535">
        <v>13</v>
      </c>
      <c r="AU535">
        <v>1</v>
      </c>
      <c r="AV535">
        <v>12</v>
      </c>
    </row>
    <row r="536" spans="1:48">
      <c r="A536">
        <v>53</v>
      </c>
      <c r="B536" t="str">
        <f>IF(HR_Data[[#This Row],[Age]]&lt;25,"&lt;25",
IF(HR_Data[[#This Row],[Age]]&lt;35,"25–34",
IF(HR_Data[[#This Row],[Age]]&lt;45,"35–44",
IF(HR_Data[[#This Row],[Age]]&lt;55,"45–54","55+"))))</f>
        <v>45–54</v>
      </c>
      <c r="C536" t="s">
        <v>43</v>
      </c>
      <c r="D536">
        <f>(HR[[#This Row],[OverTimeFlag]]*3+HR[[#This Row],[LowJobSatisFlag]]*5+HR[[#This Row],[LowWLBFlag]]*4+HR[[#This Row],[LowSalaryFlag]]*3+HR[[#This Row],[LowEnviFlag]]*4+HR[[#This Row],[LowProFlag]]*1)</f>
        <v>0</v>
      </c>
      <c r="E536">
        <f>HR_Data[[#This Row],[OvertimeFlag]] + HR_Data[[#This Row],[LowSatisfactionFlag]] + HR_Data[[#This Row],[LowWorkLifeBalanceFlag]]</f>
        <v>0</v>
      </c>
      <c r="F536" t="s">
        <v>36</v>
      </c>
      <c r="G536">
        <v>970</v>
      </c>
      <c r="H536" t="s">
        <v>45</v>
      </c>
      <c r="I536">
        <v>7</v>
      </c>
      <c r="J536" t="str">
        <f>IF(AND(HR_Data[[#This Row],[Attrition]]="Yes",HR_Data[[#This Row],[YearsAtCompany]]&lt;2),"Yes","No")</f>
        <v>No</v>
      </c>
      <c r="K536">
        <v>3</v>
      </c>
      <c r="L536" t="s">
        <v>38</v>
      </c>
      <c r="M536">
        <v>1</v>
      </c>
      <c r="N536">
        <v>730</v>
      </c>
      <c r="P536">
        <v>3</v>
      </c>
      <c r="Q536" t="s">
        <v>46</v>
      </c>
      <c r="R536">
        <v>59</v>
      </c>
      <c r="S536">
        <v>4</v>
      </c>
      <c r="T536">
        <v>4</v>
      </c>
      <c r="U536" t="s">
        <v>58</v>
      </c>
      <c r="V536">
        <v>3</v>
      </c>
      <c r="W536" t="s">
        <v>48</v>
      </c>
      <c r="X536">
        <v>14814</v>
      </c>
      <c r="Y536" t="str">
        <f>IF(AND(HR_Data[[#This Row],[OverTime]]="Yes",HR_Data[[#This Row],[JobSatisfaction]]&lt;=2,HR_Data[[#This Row],[MonthlyIncome]]&lt;AVERAGE(HR_Data[MonthlyIncome])),
"High Risk",
IF(OR(HR_Data[[#This Row],[OverTime]]="Yes",HR_Data[[#This Row],[JobSatisfaction]]&lt;=2),
"Medium Risk",
"Low Risk"))</f>
        <v>Low Risk</v>
      </c>
      <c r="Z536" t="str">
        <f>IF(HR_Data[[#This Row],[MonthlyIncome]]&lt;3000,"Low",IF(HR_Data[[#This Row],[MonthlyIncome]]&lt;7000,"Medium","High"))</f>
        <v>High</v>
      </c>
      <c r="AA536" s="5">
        <f>IF(HR_Data[[#This Row],[OverTime]]="Yes",1,0)</f>
        <v>0</v>
      </c>
      <c r="AB536" s="5">
        <f>IF(HR_Data[[#This Row],[JobSatisfaction]]&lt;=2,1,0)</f>
        <v>0</v>
      </c>
      <c r="AC536" s="5">
        <f>IF(HR_Data[[#This Row],[WorkLifeBalance]]&lt;=2,1,0)</f>
        <v>0</v>
      </c>
      <c r="AD536" s="5">
        <f>IF(HR_Data[[#This Row],[MonthlyIncome]]&lt;AVERAGE(HR_Data[MonthlyIncome]),1,0)</f>
        <v>0</v>
      </c>
      <c r="AE536">
        <v>13514</v>
      </c>
      <c r="AF536">
        <v>3</v>
      </c>
      <c r="AG536" t="s">
        <v>42</v>
      </c>
      <c r="AH536" t="s">
        <v>43</v>
      </c>
      <c r="AI536">
        <v>19</v>
      </c>
      <c r="AJ536">
        <v>3</v>
      </c>
      <c r="AK536">
        <v>3</v>
      </c>
      <c r="AL536">
        <f>IF(HR_Data[[#This Row],[OverTime]]="Yes",2,0)
+IF(HR_Data[[#This Row],[WorkLifeBalance]]&lt;=2,2,0)
+IF(HR_Data[[#This Row],[MonthlyIncome]]&lt;5000,2,0)
+IF(HR_Data[[#This Row],[JobSatisfaction]]&lt;=2,1,0)
+IF(HR_Data[[#This Row],[EnvironmentSatisfaction]]&lt;=2,1,0)
+IF(HR_Data[[#This Row],[YearsAtCompany]]&lt;2,2,0)</f>
        <v>0</v>
      </c>
      <c r="AM536" t="str">
        <f>IF(HR_Data[[#This Row],[RiskScore2]]&gt;=6,"High",
IF(HR_Data[[#This Row],[RiskScore2]]&gt;=3,"Medium","Low"))</f>
        <v>Low</v>
      </c>
      <c r="AN536">
        <v>80</v>
      </c>
      <c r="AO536">
        <v>0</v>
      </c>
      <c r="AP536">
        <v>32</v>
      </c>
      <c r="AQ536">
        <v>3</v>
      </c>
      <c r="AR536">
        <v>3</v>
      </c>
      <c r="AS536">
        <v>5</v>
      </c>
      <c r="AT536">
        <v>1</v>
      </c>
      <c r="AU536">
        <v>1</v>
      </c>
      <c r="AV536">
        <v>3</v>
      </c>
    </row>
    <row r="537" spans="1:48">
      <c r="A537">
        <v>41</v>
      </c>
      <c r="B537" t="str">
        <f>IF(HR_Data[[#This Row],[Age]]&lt;25,"&lt;25",
IF(HR_Data[[#This Row],[Age]]&lt;35,"25–34",
IF(HR_Data[[#This Row],[Age]]&lt;45,"35–44",
IF(HR_Data[[#This Row],[Age]]&lt;55,"45–54","55+"))))</f>
        <v>35–44</v>
      </c>
      <c r="C537" t="s">
        <v>43</v>
      </c>
      <c r="D537">
        <f>(HR[[#This Row],[OverTimeFlag]]*3+HR[[#This Row],[LowJobSatisFlag]]*5+HR[[#This Row],[LowWLBFlag]]*4+HR[[#This Row],[LowSalaryFlag]]*3+HR[[#This Row],[LowEnviFlag]]*4+HR[[#This Row],[LowProFlag]]*1)</f>
        <v>9</v>
      </c>
      <c r="E537">
        <f>HR_Data[[#This Row],[OvertimeFlag]] + HR_Data[[#This Row],[LowSatisfactionFlag]] + HR_Data[[#This Row],[LowWorkLifeBalanceFlag]]</f>
        <v>1</v>
      </c>
      <c r="F537" t="s">
        <v>36</v>
      </c>
      <c r="G537">
        <v>427</v>
      </c>
      <c r="H537" t="s">
        <v>61</v>
      </c>
      <c r="I537">
        <v>10</v>
      </c>
      <c r="J537" t="str">
        <f>IF(AND(HR_Data[[#This Row],[Attrition]]="Yes",HR_Data[[#This Row],[YearsAtCompany]]&lt;2),"Yes","No")</f>
        <v>No</v>
      </c>
      <c r="K537">
        <v>4</v>
      </c>
      <c r="L537" t="s">
        <v>61</v>
      </c>
      <c r="M537">
        <v>1</v>
      </c>
      <c r="N537">
        <v>731</v>
      </c>
      <c r="P537">
        <v>2</v>
      </c>
      <c r="Q537" t="s">
        <v>46</v>
      </c>
      <c r="R537">
        <v>73</v>
      </c>
      <c r="S537">
        <v>2</v>
      </c>
      <c r="T537">
        <v>5</v>
      </c>
      <c r="U537" t="s">
        <v>56</v>
      </c>
      <c r="V537">
        <v>4</v>
      </c>
      <c r="W537" t="s">
        <v>52</v>
      </c>
      <c r="X537">
        <v>19141</v>
      </c>
      <c r="Y537" t="str">
        <f>IF(AND(HR_Data[[#This Row],[OverTime]]="Yes",HR_Data[[#This Row],[JobSatisfaction]]&lt;=2,HR_Data[[#This Row],[MonthlyIncome]]&lt;AVERAGE(HR_Data[MonthlyIncome])),
"High Risk",
IF(OR(HR_Data[[#This Row],[OverTime]]="Yes",HR_Data[[#This Row],[JobSatisfaction]]&lt;=2),
"Medium Risk",
"Low Risk"))</f>
        <v>Low Risk</v>
      </c>
      <c r="Z537" t="str">
        <f>IF(HR_Data[[#This Row],[MonthlyIncome]]&lt;3000,"Low",IF(HR_Data[[#This Row],[MonthlyIncome]]&lt;7000,"Medium","High"))</f>
        <v>High</v>
      </c>
      <c r="AA537" s="5">
        <f>IF(HR_Data[[#This Row],[OverTime]]="Yes",1,0)</f>
        <v>0</v>
      </c>
      <c r="AB537" s="5">
        <f>IF(HR_Data[[#This Row],[JobSatisfaction]]&lt;=2,1,0)</f>
        <v>0</v>
      </c>
      <c r="AC537" s="5">
        <f>IF(HR_Data[[#This Row],[WorkLifeBalance]]&lt;=2,1,0)</f>
        <v>1</v>
      </c>
      <c r="AD537" s="5">
        <f>IF(HR_Data[[#This Row],[MonthlyIncome]]&lt;AVERAGE(HR_Data[MonthlyIncome]),1,0)</f>
        <v>0</v>
      </c>
      <c r="AE537">
        <v>8861</v>
      </c>
      <c r="AF537">
        <v>3</v>
      </c>
      <c r="AG537" t="s">
        <v>42</v>
      </c>
      <c r="AH537" t="s">
        <v>43</v>
      </c>
      <c r="AI537">
        <v>15</v>
      </c>
      <c r="AJ537">
        <v>3</v>
      </c>
      <c r="AK537">
        <v>2</v>
      </c>
      <c r="AL537">
        <f>IF(HR_Data[[#This Row],[OverTime]]="Yes",2,0)
+IF(HR_Data[[#This Row],[WorkLifeBalance]]&lt;=2,2,0)
+IF(HR_Data[[#This Row],[MonthlyIncome]]&lt;5000,2,0)
+IF(HR_Data[[#This Row],[JobSatisfaction]]&lt;=2,1,0)
+IF(HR_Data[[#This Row],[EnvironmentSatisfaction]]&lt;=2,1,0)
+IF(HR_Data[[#This Row],[YearsAtCompany]]&lt;2,2,0)</f>
        <v>3</v>
      </c>
      <c r="AM537" t="str">
        <f>IF(HR_Data[[#This Row],[RiskScore2]]&gt;=6,"High",
IF(HR_Data[[#This Row],[RiskScore2]]&gt;=3,"Medium","Low"))</f>
        <v>Medium</v>
      </c>
      <c r="AN537">
        <v>80</v>
      </c>
      <c r="AO537">
        <v>3</v>
      </c>
      <c r="AP537">
        <v>23</v>
      </c>
      <c r="AQ537">
        <v>2</v>
      </c>
      <c r="AR537">
        <v>2</v>
      </c>
      <c r="AS537">
        <v>21</v>
      </c>
      <c r="AT537">
        <v>6</v>
      </c>
      <c r="AU537">
        <v>12</v>
      </c>
      <c r="AV537">
        <v>6</v>
      </c>
    </row>
    <row r="538" spans="1:48">
      <c r="A538">
        <v>60</v>
      </c>
      <c r="B538" t="str">
        <f>IF(HR_Data[[#This Row],[Age]]&lt;25,"&lt;25",
IF(HR_Data[[#This Row],[Age]]&lt;35,"25–34",
IF(HR_Data[[#This Row],[Age]]&lt;45,"35–44",
IF(HR_Data[[#This Row],[Age]]&lt;55,"45–54","55+"))))</f>
        <v>55+</v>
      </c>
      <c r="C538" t="s">
        <v>43</v>
      </c>
      <c r="D538">
        <f>(HR[[#This Row],[OverTimeFlag]]*3+HR[[#This Row],[LowJobSatisFlag]]*5+HR[[#This Row],[LowWLBFlag]]*4+HR[[#This Row],[LowSalaryFlag]]*3+HR[[#This Row],[LowEnviFlag]]*4+HR[[#This Row],[LowProFlag]]*1)</f>
        <v>12</v>
      </c>
      <c r="E538">
        <f>HR_Data[[#This Row],[OvertimeFlag]] + HR_Data[[#This Row],[LowSatisfactionFlag]] + HR_Data[[#This Row],[LowWorkLifeBalanceFlag]]</f>
        <v>1</v>
      </c>
      <c r="F538" t="s">
        <v>36</v>
      </c>
      <c r="G538">
        <v>1179</v>
      </c>
      <c r="H538" t="s">
        <v>37</v>
      </c>
      <c r="I538">
        <v>16</v>
      </c>
      <c r="J538" t="str">
        <f>IF(AND(HR_Data[[#This Row],[Attrition]]="Yes",HR_Data[[#This Row],[YearsAtCompany]]&lt;2),"Yes","No")</f>
        <v>No</v>
      </c>
      <c r="K538">
        <v>4</v>
      </c>
      <c r="L538" t="s">
        <v>59</v>
      </c>
      <c r="M538">
        <v>1</v>
      </c>
      <c r="N538">
        <v>732</v>
      </c>
      <c r="P538">
        <v>1</v>
      </c>
      <c r="Q538" t="s">
        <v>46</v>
      </c>
      <c r="R538">
        <v>84</v>
      </c>
      <c r="S538">
        <v>3</v>
      </c>
      <c r="T538">
        <v>2</v>
      </c>
      <c r="U538" t="s">
        <v>40</v>
      </c>
      <c r="V538">
        <v>1</v>
      </c>
      <c r="W538" t="s">
        <v>41</v>
      </c>
      <c r="X538">
        <v>5405</v>
      </c>
      <c r="Y538" t="str">
        <f>IF(AND(HR_Data[[#This Row],[OverTime]]="Yes",HR_Data[[#This Row],[JobSatisfaction]]&lt;=2,HR_Data[[#This Row],[MonthlyIncome]]&lt;AVERAGE(HR_Data[MonthlyIncome])),
"High Risk",
IF(OR(HR_Data[[#This Row],[OverTime]]="Yes",HR_Data[[#This Row],[JobSatisfaction]]&lt;=2),
"Medium Risk",
"Low Risk"))</f>
        <v>Medium Risk</v>
      </c>
      <c r="Z538" t="str">
        <f>IF(HR_Data[[#This Row],[MonthlyIncome]]&lt;3000,"Low",IF(HR_Data[[#This Row],[MonthlyIncome]]&lt;7000,"Medium","High"))</f>
        <v>Medium</v>
      </c>
      <c r="AA538" s="5">
        <f>IF(HR_Data[[#This Row],[OverTime]]="Yes",1,0)</f>
        <v>0</v>
      </c>
      <c r="AB538" s="5">
        <f>IF(HR_Data[[#This Row],[JobSatisfaction]]&lt;=2,1,0)</f>
        <v>1</v>
      </c>
      <c r="AC538" s="5">
        <f>IF(HR_Data[[#This Row],[WorkLifeBalance]]&lt;=2,1,0)</f>
        <v>0</v>
      </c>
      <c r="AD538" s="5">
        <f>IF(HR_Data[[#This Row],[MonthlyIncome]]&lt;AVERAGE(HR_Data[MonthlyIncome]),1,0)</f>
        <v>1</v>
      </c>
      <c r="AE538">
        <v>11924</v>
      </c>
      <c r="AF538">
        <v>8</v>
      </c>
      <c r="AG538" t="s">
        <v>42</v>
      </c>
      <c r="AH538" t="s">
        <v>43</v>
      </c>
      <c r="AI538">
        <v>14</v>
      </c>
      <c r="AJ538">
        <v>3</v>
      </c>
      <c r="AK538">
        <v>4</v>
      </c>
      <c r="AL538">
        <f>IF(HR_Data[[#This Row],[OverTime]]="Yes",2,0)
+IF(HR_Data[[#This Row],[WorkLifeBalance]]&lt;=2,2,0)
+IF(HR_Data[[#This Row],[MonthlyIncome]]&lt;5000,2,0)
+IF(HR_Data[[#This Row],[JobSatisfaction]]&lt;=2,1,0)
+IF(HR_Data[[#This Row],[EnvironmentSatisfaction]]&lt;=2,1,0)
+IF(HR_Data[[#This Row],[YearsAtCompany]]&lt;2,2,0)</f>
        <v>2</v>
      </c>
      <c r="AM538" t="str">
        <f>IF(HR_Data[[#This Row],[RiskScore2]]&gt;=6,"High",
IF(HR_Data[[#This Row],[RiskScore2]]&gt;=3,"Medium","Low"))</f>
        <v>Low</v>
      </c>
      <c r="AN538">
        <v>80</v>
      </c>
      <c r="AO538">
        <v>0</v>
      </c>
      <c r="AP538">
        <v>10</v>
      </c>
      <c r="AQ538">
        <v>1</v>
      </c>
      <c r="AR538">
        <v>3</v>
      </c>
      <c r="AS538">
        <v>2</v>
      </c>
      <c r="AT538">
        <v>2</v>
      </c>
      <c r="AU538">
        <v>2</v>
      </c>
      <c r="AV538">
        <v>2</v>
      </c>
    </row>
    <row r="539" spans="1:48">
      <c r="A539">
        <v>27</v>
      </c>
      <c r="B539" t="str">
        <f>IF(HR_Data[[#This Row],[Age]]&lt;25,"&lt;25",
IF(HR_Data[[#This Row],[Age]]&lt;35,"25–34",
IF(HR_Data[[#This Row],[Age]]&lt;45,"35–44",
IF(HR_Data[[#This Row],[Age]]&lt;55,"45–54","55+"))))</f>
        <v>25–34</v>
      </c>
      <c r="C539" t="s">
        <v>43</v>
      </c>
      <c r="D539">
        <f>(HR[[#This Row],[OverTimeFlag]]*3+HR[[#This Row],[LowJobSatisFlag]]*5+HR[[#This Row],[LowWLBFlag]]*4+HR[[#This Row],[LowSalaryFlag]]*3+HR[[#This Row],[LowEnviFlag]]*4+HR[[#This Row],[LowProFlag]]*1)</f>
        <v>9</v>
      </c>
      <c r="E539">
        <f>HR_Data[[#This Row],[OvertimeFlag]] + HR_Data[[#This Row],[LowSatisfactionFlag]] + HR_Data[[#This Row],[LowWorkLifeBalanceFlag]]</f>
        <v>2</v>
      </c>
      <c r="F539" t="s">
        <v>44</v>
      </c>
      <c r="G539">
        <v>294</v>
      </c>
      <c r="H539" t="s">
        <v>45</v>
      </c>
      <c r="I539">
        <v>10</v>
      </c>
      <c r="J539" t="str">
        <f>IF(AND(HR_Data[[#This Row],[Attrition]]="Yes",HR_Data[[#This Row],[YearsAtCompany]]&lt;2),"Yes","No")</f>
        <v>No</v>
      </c>
      <c r="K539">
        <v>2</v>
      </c>
      <c r="L539" t="s">
        <v>38</v>
      </c>
      <c r="M539">
        <v>1</v>
      </c>
      <c r="N539">
        <v>733</v>
      </c>
      <c r="P539">
        <v>4</v>
      </c>
      <c r="Q539" t="s">
        <v>46</v>
      </c>
      <c r="R539">
        <v>32</v>
      </c>
      <c r="S539">
        <v>3</v>
      </c>
      <c r="T539">
        <v>3</v>
      </c>
      <c r="U539" t="s">
        <v>53</v>
      </c>
      <c r="V539">
        <v>1</v>
      </c>
      <c r="W539" t="s">
        <v>52</v>
      </c>
      <c r="X539">
        <v>8793</v>
      </c>
      <c r="Y539" t="str">
        <f>IF(AND(HR_Data[[#This Row],[OverTime]]="Yes",HR_Data[[#This Row],[JobSatisfaction]]&lt;=2,HR_Data[[#This Row],[MonthlyIncome]]&lt;AVERAGE(HR_Data[MonthlyIncome])),
"High Risk",
IF(OR(HR_Data[[#This Row],[OverTime]]="Yes",HR_Data[[#This Row],[JobSatisfaction]]&lt;=2),
"Medium Risk",
"Low Risk"))</f>
        <v>Medium Risk</v>
      </c>
      <c r="Z539" t="str">
        <f>IF(HR_Data[[#This Row],[MonthlyIncome]]&lt;3000,"Low",IF(HR_Data[[#This Row],[MonthlyIncome]]&lt;7000,"Medium","High"))</f>
        <v>High</v>
      </c>
      <c r="AA539" s="5">
        <f>IF(HR_Data[[#This Row],[OverTime]]="Yes",1,0)</f>
        <v>0</v>
      </c>
      <c r="AB539" s="5">
        <f>IF(HR_Data[[#This Row],[JobSatisfaction]]&lt;=2,1,0)</f>
        <v>1</v>
      </c>
      <c r="AC539" s="5">
        <f>IF(HR_Data[[#This Row],[WorkLifeBalance]]&lt;=2,1,0)</f>
        <v>1</v>
      </c>
      <c r="AD539" s="5">
        <f>IF(HR_Data[[#This Row],[MonthlyIncome]]&lt;AVERAGE(HR_Data[MonthlyIncome]),1,0)</f>
        <v>0</v>
      </c>
      <c r="AE539">
        <v>4809</v>
      </c>
      <c r="AF539">
        <v>1</v>
      </c>
      <c r="AG539" t="s">
        <v>42</v>
      </c>
      <c r="AH539" t="s">
        <v>43</v>
      </c>
      <c r="AI539">
        <v>21</v>
      </c>
      <c r="AJ539">
        <v>4</v>
      </c>
      <c r="AK539">
        <v>3</v>
      </c>
      <c r="AL539">
        <f>IF(HR_Data[[#This Row],[OverTime]]="Yes",2,0)
+IF(HR_Data[[#This Row],[WorkLifeBalance]]&lt;=2,2,0)
+IF(HR_Data[[#This Row],[MonthlyIncome]]&lt;5000,2,0)
+IF(HR_Data[[#This Row],[JobSatisfaction]]&lt;=2,1,0)
+IF(HR_Data[[#This Row],[EnvironmentSatisfaction]]&lt;=2,1,0)
+IF(HR_Data[[#This Row],[YearsAtCompany]]&lt;2,2,0)</f>
        <v>3</v>
      </c>
      <c r="AM539" t="str">
        <f>IF(HR_Data[[#This Row],[RiskScore2]]&gt;=6,"High",
IF(HR_Data[[#This Row],[RiskScore2]]&gt;=3,"Medium","Low"))</f>
        <v>Medium</v>
      </c>
      <c r="AN539">
        <v>80</v>
      </c>
      <c r="AO539">
        <v>2</v>
      </c>
      <c r="AP539">
        <v>9</v>
      </c>
      <c r="AQ539">
        <v>4</v>
      </c>
      <c r="AR539">
        <v>2</v>
      </c>
      <c r="AS539">
        <v>9</v>
      </c>
      <c r="AT539">
        <v>7</v>
      </c>
      <c r="AU539">
        <v>1</v>
      </c>
      <c r="AV539">
        <v>7</v>
      </c>
    </row>
    <row r="540" spans="1:48">
      <c r="A540">
        <v>41</v>
      </c>
      <c r="B540" t="str">
        <f>IF(HR_Data[[#This Row],[Age]]&lt;25,"&lt;25",
IF(HR_Data[[#This Row],[Age]]&lt;35,"25–34",
IF(HR_Data[[#This Row],[Age]]&lt;45,"35–44",
IF(HR_Data[[#This Row],[Age]]&lt;55,"45–54","55+"))))</f>
        <v>35–44</v>
      </c>
      <c r="C540" t="s">
        <v>43</v>
      </c>
      <c r="D540">
        <f>(HR[[#This Row],[OverTimeFlag]]*3+HR[[#This Row],[LowJobSatisFlag]]*5+HR[[#This Row],[LowWLBFlag]]*4+HR[[#This Row],[LowSalaryFlag]]*3+HR[[#This Row],[LowEnviFlag]]*4+HR[[#This Row],[LowProFlag]]*1)</f>
        <v>0</v>
      </c>
      <c r="E540">
        <f>HR_Data[[#This Row],[OvertimeFlag]] + HR_Data[[#This Row],[LowSatisfactionFlag]] + HR_Data[[#This Row],[LowWorkLifeBalanceFlag]]</f>
        <v>0</v>
      </c>
      <c r="F540" t="s">
        <v>36</v>
      </c>
      <c r="G540">
        <v>314</v>
      </c>
      <c r="H540" t="s">
        <v>61</v>
      </c>
      <c r="I540">
        <v>1</v>
      </c>
      <c r="J540" t="str">
        <f>IF(AND(HR_Data[[#This Row],[Attrition]]="Yes",HR_Data[[#This Row],[YearsAtCompany]]&lt;2),"Yes","No")</f>
        <v>No</v>
      </c>
      <c r="K540">
        <v>3</v>
      </c>
      <c r="L540" t="s">
        <v>61</v>
      </c>
      <c r="M540">
        <v>1</v>
      </c>
      <c r="N540">
        <v>734</v>
      </c>
      <c r="P540">
        <v>4</v>
      </c>
      <c r="Q540" t="s">
        <v>46</v>
      </c>
      <c r="R540">
        <v>59</v>
      </c>
      <c r="S540">
        <v>2</v>
      </c>
      <c r="T540">
        <v>5</v>
      </c>
      <c r="U540" t="s">
        <v>56</v>
      </c>
      <c r="V540">
        <v>3</v>
      </c>
      <c r="W540" t="s">
        <v>48</v>
      </c>
      <c r="X540">
        <v>19189</v>
      </c>
      <c r="Y540" t="str">
        <f>IF(AND(HR_Data[[#This Row],[OverTime]]="Yes",HR_Data[[#This Row],[JobSatisfaction]]&lt;=2,HR_Data[[#This Row],[MonthlyIncome]]&lt;AVERAGE(HR_Data[MonthlyIncome])),
"High Risk",
IF(OR(HR_Data[[#This Row],[OverTime]]="Yes",HR_Data[[#This Row],[JobSatisfaction]]&lt;=2),
"Medium Risk",
"Low Risk"))</f>
        <v>Low Risk</v>
      </c>
      <c r="Z540" t="str">
        <f>IF(HR_Data[[#This Row],[MonthlyIncome]]&lt;3000,"Low",IF(HR_Data[[#This Row],[MonthlyIncome]]&lt;7000,"Medium","High"))</f>
        <v>High</v>
      </c>
      <c r="AA540" s="5">
        <f>IF(HR_Data[[#This Row],[OverTime]]="Yes",1,0)</f>
        <v>0</v>
      </c>
      <c r="AB540" s="5">
        <f>IF(HR_Data[[#This Row],[JobSatisfaction]]&lt;=2,1,0)</f>
        <v>0</v>
      </c>
      <c r="AC540" s="5">
        <f>IF(HR_Data[[#This Row],[WorkLifeBalance]]&lt;=2,1,0)</f>
        <v>0</v>
      </c>
      <c r="AD540" s="5">
        <f>IF(HR_Data[[#This Row],[MonthlyIncome]]&lt;AVERAGE(HR_Data[MonthlyIncome]),1,0)</f>
        <v>0</v>
      </c>
      <c r="AE540">
        <v>19562</v>
      </c>
      <c r="AF540">
        <v>1</v>
      </c>
      <c r="AG540" t="s">
        <v>42</v>
      </c>
      <c r="AH540" t="s">
        <v>43</v>
      </c>
      <c r="AI540">
        <v>12</v>
      </c>
      <c r="AJ540">
        <v>3</v>
      </c>
      <c r="AK540">
        <v>2</v>
      </c>
      <c r="AL540">
        <f>IF(HR_Data[[#This Row],[OverTime]]="Yes",2,0)
+IF(HR_Data[[#This Row],[WorkLifeBalance]]&lt;=2,2,0)
+IF(HR_Data[[#This Row],[MonthlyIncome]]&lt;5000,2,0)
+IF(HR_Data[[#This Row],[JobSatisfaction]]&lt;=2,1,0)
+IF(HR_Data[[#This Row],[EnvironmentSatisfaction]]&lt;=2,1,0)
+IF(HR_Data[[#This Row],[YearsAtCompany]]&lt;2,2,0)</f>
        <v>0</v>
      </c>
      <c r="AM540" t="str">
        <f>IF(HR_Data[[#This Row],[RiskScore2]]&gt;=6,"High",
IF(HR_Data[[#This Row],[RiskScore2]]&gt;=3,"Medium","Low"))</f>
        <v>Low</v>
      </c>
      <c r="AN540">
        <v>80</v>
      </c>
      <c r="AO540">
        <v>1</v>
      </c>
      <c r="AP540">
        <v>22</v>
      </c>
      <c r="AQ540">
        <v>3</v>
      </c>
      <c r="AR540">
        <v>3</v>
      </c>
      <c r="AS540">
        <v>22</v>
      </c>
      <c r="AT540">
        <v>7</v>
      </c>
      <c r="AU540">
        <v>2</v>
      </c>
      <c r="AV540">
        <v>10</v>
      </c>
    </row>
    <row r="541" spans="1:48">
      <c r="A541">
        <v>50</v>
      </c>
      <c r="B541" t="str">
        <f>IF(HR_Data[[#This Row],[Age]]&lt;25,"&lt;25",
IF(HR_Data[[#This Row],[Age]]&lt;35,"25–34",
IF(HR_Data[[#This Row],[Age]]&lt;45,"35–44",
IF(HR_Data[[#This Row],[Age]]&lt;55,"45–54","55+"))))</f>
        <v>45–54</v>
      </c>
      <c r="C541" t="s">
        <v>43</v>
      </c>
      <c r="D541">
        <f>(HR[[#This Row],[OverTimeFlag]]*3+HR[[#This Row],[LowJobSatisFlag]]*5+HR[[#This Row],[LowWLBFlag]]*4+HR[[#This Row],[LowSalaryFlag]]*3+HR[[#This Row],[LowEnviFlag]]*4+HR[[#This Row],[LowProFlag]]*1)</f>
        <v>8</v>
      </c>
      <c r="E541">
        <f>HR_Data[[#This Row],[OvertimeFlag]] + HR_Data[[#This Row],[LowSatisfactionFlag]] + HR_Data[[#This Row],[LowWorkLifeBalanceFlag]]</f>
        <v>1</v>
      </c>
      <c r="F541" t="s">
        <v>36</v>
      </c>
      <c r="G541">
        <v>316</v>
      </c>
      <c r="H541" t="s">
        <v>37</v>
      </c>
      <c r="I541">
        <v>8</v>
      </c>
      <c r="J541" t="str">
        <f>IF(AND(HR_Data[[#This Row],[Attrition]]="Yes",HR_Data[[#This Row],[YearsAtCompany]]&lt;2),"Yes","No")</f>
        <v>No</v>
      </c>
      <c r="K541">
        <v>4</v>
      </c>
      <c r="L541" t="s">
        <v>59</v>
      </c>
      <c r="M541">
        <v>1</v>
      </c>
      <c r="N541">
        <v>738</v>
      </c>
      <c r="P541">
        <v>4</v>
      </c>
      <c r="Q541" t="s">
        <v>46</v>
      </c>
      <c r="R541">
        <v>54</v>
      </c>
      <c r="S541">
        <v>3</v>
      </c>
      <c r="T541">
        <v>1</v>
      </c>
      <c r="U541" t="s">
        <v>57</v>
      </c>
      <c r="V541">
        <v>2</v>
      </c>
      <c r="W541" t="s">
        <v>48</v>
      </c>
      <c r="X541">
        <v>3875</v>
      </c>
      <c r="Y541" t="str">
        <f>IF(AND(HR_Data[[#This Row],[OverTime]]="Yes",HR_Data[[#This Row],[JobSatisfaction]]&lt;=2,HR_Data[[#This Row],[MonthlyIncome]]&lt;AVERAGE(HR_Data[MonthlyIncome])),
"High Risk",
IF(OR(HR_Data[[#This Row],[OverTime]]="Yes",HR_Data[[#This Row],[JobSatisfaction]]&lt;=2),
"Medium Risk",
"Low Risk"))</f>
        <v>Medium Risk</v>
      </c>
      <c r="Z541" t="str">
        <f>IF(HR_Data[[#This Row],[MonthlyIncome]]&lt;3000,"Low",IF(HR_Data[[#This Row],[MonthlyIncome]]&lt;7000,"Medium","High"))</f>
        <v>Medium</v>
      </c>
      <c r="AA541" s="5">
        <f>IF(HR_Data[[#This Row],[OverTime]]="Yes",1,0)</f>
        <v>0</v>
      </c>
      <c r="AB541" s="5">
        <f>IF(HR_Data[[#This Row],[JobSatisfaction]]&lt;=2,1,0)</f>
        <v>1</v>
      </c>
      <c r="AC541" s="5">
        <f>IF(HR_Data[[#This Row],[WorkLifeBalance]]&lt;=2,1,0)</f>
        <v>0</v>
      </c>
      <c r="AD541" s="5">
        <f>IF(HR_Data[[#This Row],[MonthlyIncome]]&lt;AVERAGE(HR_Data[MonthlyIncome]),1,0)</f>
        <v>1</v>
      </c>
      <c r="AE541">
        <v>9983</v>
      </c>
      <c r="AF541">
        <v>7</v>
      </c>
      <c r="AG541" t="s">
        <v>42</v>
      </c>
      <c r="AH541" t="s">
        <v>43</v>
      </c>
      <c r="AI541">
        <v>15</v>
      </c>
      <c r="AJ541">
        <v>3</v>
      </c>
      <c r="AK541">
        <v>4</v>
      </c>
      <c r="AL541">
        <f>IF(HR_Data[[#This Row],[OverTime]]="Yes",2,0)
+IF(HR_Data[[#This Row],[WorkLifeBalance]]&lt;=2,2,0)
+IF(HR_Data[[#This Row],[MonthlyIncome]]&lt;5000,2,0)
+IF(HR_Data[[#This Row],[JobSatisfaction]]&lt;=2,1,0)
+IF(HR_Data[[#This Row],[EnvironmentSatisfaction]]&lt;=2,1,0)
+IF(HR_Data[[#This Row],[YearsAtCompany]]&lt;2,2,0)</f>
        <v>3</v>
      </c>
      <c r="AM541" t="str">
        <f>IF(HR_Data[[#This Row],[RiskScore2]]&gt;=6,"High",
IF(HR_Data[[#This Row],[RiskScore2]]&gt;=3,"Medium","Low"))</f>
        <v>Medium</v>
      </c>
      <c r="AN541">
        <v>80</v>
      </c>
      <c r="AO541">
        <v>1</v>
      </c>
      <c r="AP541">
        <v>4</v>
      </c>
      <c r="AQ541">
        <v>2</v>
      </c>
      <c r="AR541">
        <v>3</v>
      </c>
      <c r="AS541">
        <v>2</v>
      </c>
      <c r="AT541">
        <v>2</v>
      </c>
      <c r="AU541">
        <v>2</v>
      </c>
      <c r="AV541">
        <v>2</v>
      </c>
    </row>
    <row r="542" spans="1:48">
      <c r="A542">
        <v>28</v>
      </c>
      <c r="B542" t="str">
        <f>IF(HR_Data[[#This Row],[Age]]&lt;25,"&lt;25",
IF(HR_Data[[#This Row],[Age]]&lt;35,"25–34",
IF(HR_Data[[#This Row],[Age]]&lt;45,"35–44",
IF(HR_Data[[#This Row],[Age]]&lt;55,"45–54","55+"))))</f>
        <v>25–34</v>
      </c>
      <c r="C542" t="s">
        <v>35</v>
      </c>
      <c r="D542">
        <f>(HR[[#This Row],[OverTimeFlag]]*3+HR[[#This Row],[LowJobSatisFlag]]*5+HR[[#This Row],[LowWLBFlag]]*4+HR[[#This Row],[LowSalaryFlag]]*3+HR[[#This Row],[LowEnviFlag]]*4+HR[[#This Row],[LowProFlag]]*1)</f>
        <v>15</v>
      </c>
      <c r="E542">
        <f>HR_Data[[#This Row],[OvertimeFlag]] + HR_Data[[#This Row],[LowSatisfactionFlag]] + HR_Data[[#This Row],[LowWorkLifeBalanceFlag]]</f>
        <v>2</v>
      </c>
      <c r="F542" t="s">
        <v>36</v>
      </c>
      <c r="G542">
        <v>654</v>
      </c>
      <c r="H542" t="s">
        <v>45</v>
      </c>
      <c r="I542">
        <v>1</v>
      </c>
      <c r="J542" t="str">
        <f>IF(AND(HR_Data[[#This Row],[Attrition]]="Yes",HR_Data[[#This Row],[YearsAtCompany]]&lt;2),"Yes","No")</f>
        <v>No</v>
      </c>
      <c r="K542">
        <v>2</v>
      </c>
      <c r="L542" t="s">
        <v>38</v>
      </c>
      <c r="M542">
        <v>1</v>
      </c>
      <c r="N542">
        <v>741</v>
      </c>
      <c r="P542">
        <v>1</v>
      </c>
      <c r="Q542" t="s">
        <v>39</v>
      </c>
      <c r="R542">
        <v>67</v>
      </c>
      <c r="S542">
        <v>1</v>
      </c>
      <c r="T542">
        <v>1</v>
      </c>
      <c r="U542" t="s">
        <v>47</v>
      </c>
      <c r="V542">
        <v>2</v>
      </c>
      <c r="W542" t="s">
        <v>41</v>
      </c>
      <c r="X542">
        <v>2216</v>
      </c>
      <c r="Y542" t="str">
        <f>IF(AND(HR_Data[[#This Row],[OverTime]]="Yes",HR_Data[[#This Row],[JobSatisfaction]]&lt;=2,HR_Data[[#This Row],[MonthlyIncome]]&lt;AVERAGE(HR_Data[MonthlyIncome])),
"High Risk",
IF(OR(HR_Data[[#This Row],[OverTime]]="Yes",HR_Data[[#This Row],[JobSatisfaction]]&lt;=2),
"Medium Risk",
"Low Risk"))</f>
        <v>High Risk</v>
      </c>
      <c r="Z542" t="str">
        <f>IF(HR_Data[[#This Row],[MonthlyIncome]]&lt;3000,"Low",IF(HR_Data[[#This Row],[MonthlyIncome]]&lt;7000,"Medium","High"))</f>
        <v>Low</v>
      </c>
      <c r="AA542" s="5">
        <f>IF(HR_Data[[#This Row],[OverTime]]="Yes",1,0)</f>
        <v>1</v>
      </c>
      <c r="AB542" s="5">
        <f>IF(HR_Data[[#This Row],[JobSatisfaction]]&lt;=2,1,0)</f>
        <v>1</v>
      </c>
      <c r="AC542" s="5">
        <f>IF(HR_Data[[#This Row],[WorkLifeBalance]]&lt;=2,1,0)</f>
        <v>0</v>
      </c>
      <c r="AD542" s="5">
        <f>IF(HR_Data[[#This Row],[MonthlyIncome]]&lt;AVERAGE(HR_Data[MonthlyIncome]),1,0)</f>
        <v>1</v>
      </c>
      <c r="AE542">
        <v>3872</v>
      </c>
      <c r="AF542">
        <v>7</v>
      </c>
      <c r="AG542" t="s">
        <v>42</v>
      </c>
      <c r="AH542" t="s">
        <v>35</v>
      </c>
      <c r="AI542">
        <v>13</v>
      </c>
      <c r="AJ542">
        <v>3</v>
      </c>
      <c r="AK542">
        <v>4</v>
      </c>
      <c r="AL542">
        <f>IF(HR_Data[[#This Row],[OverTime]]="Yes",2,0)
+IF(HR_Data[[#This Row],[WorkLifeBalance]]&lt;=2,2,0)
+IF(HR_Data[[#This Row],[MonthlyIncome]]&lt;5000,2,0)
+IF(HR_Data[[#This Row],[JobSatisfaction]]&lt;=2,1,0)
+IF(HR_Data[[#This Row],[EnvironmentSatisfaction]]&lt;=2,1,0)
+IF(HR_Data[[#This Row],[YearsAtCompany]]&lt;2,2,0)</f>
        <v>6</v>
      </c>
      <c r="AM542" t="str">
        <f>IF(HR_Data[[#This Row],[RiskScore2]]&gt;=6,"High",
IF(HR_Data[[#This Row],[RiskScore2]]&gt;=3,"Medium","Low"))</f>
        <v>High</v>
      </c>
      <c r="AN542">
        <v>80</v>
      </c>
      <c r="AO542">
        <v>0</v>
      </c>
      <c r="AP542">
        <v>10</v>
      </c>
      <c r="AQ542">
        <v>4</v>
      </c>
      <c r="AR542">
        <v>3</v>
      </c>
      <c r="AS542">
        <v>7</v>
      </c>
      <c r="AT542">
        <v>7</v>
      </c>
      <c r="AU542">
        <v>3</v>
      </c>
      <c r="AV542">
        <v>7</v>
      </c>
    </row>
    <row r="543" spans="1:48">
      <c r="A543">
        <v>36</v>
      </c>
      <c r="B543" t="str">
        <f>IF(HR_Data[[#This Row],[Age]]&lt;25,"&lt;25",
IF(HR_Data[[#This Row],[Age]]&lt;35,"25–34",
IF(HR_Data[[#This Row],[Age]]&lt;45,"35–44",
IF(HR_Data[[#This Row],[Age]]&lt;55,"45–54","55+"))))</f>
        <v>35–44</v>
      </c>
      <c r="C543" t="s">
        <v>43</v>
      </c>
      <c r="D543">
        <f>(HR[[#This Row],[OverTimeFlag]]*3+HR[[#This Row],[LowJobSatisFlag]]*5+HR[[#This Row],[LowWLBFlag]]*4+HR[[#This Row],[LowSalaryFlag]]*3+HR[[#This Row],[LowEnviFlag]]*4+HR[[#This Row],[LowProFlag]]*1)</f>
        <v>9</v>
      </c>
      <c r="E543">
        <f>HR_Data[[#This Row],[OvertimeFlag]] + HR_Data[[#This Row],[LowSatisfactionFlag]] + HR_Data[[#This Row],[LowWorkLifeBalanceFlag]]</f>
        <v>1</v>
      </c>
      <c r="F543" t="s">
        <v>55</v>
      </c>
      <c r="G543">
        <v>427</v>
      </c>
      <c r="H543" t="s">
        <v>45</v>
      </c>
      <c r="I543">
        <v>8</v>
      </c>
      <c r="J543" t="str">
        <f>IF(AND(HR_Data[[#This Row],[Attrition]]="Yes",HR_Data[[#This Row],[YearsAtCompany]]&lt;2),"Yes","No")</f>
        <v>No</v>
      </c>
      <c r="K543">
        <v>3</v>
      </c>
      <c r="L543" t="s">
        <v>38</v>
      </c>
      <c r="M543">
        <v>1</v>
      </c>
      <c r="N543">
        <v>742</v>
      </c>
      <c r="P543">
        <v>1</v>
      </c>
      <c r="Q543" t="s">
        <v>39</v>
      </c>
      <c r="R543">
        <v>63</v>
      </c>
      <c r="S543">
        <v>4</v>
      </c>
      <c r="T543">
        <v>3</v>
      </c>
      <c r="U543" t="s">
        <v>58</v>
      </c>
      <c r="V543">
        <v>1</v>
      </c>
      <c r="W543" t="s">
        <v>48</v>
      </c>
      <c r="X543">
        <v>11713</v>
      </c>
      <c r="Y543" t="str">
        <f>IF(AND(HR_Data[[#This Row],[OverTime]]="Yes",HR_Data[[#This Row],[JobSatisfaction]]&lt;=2,HR_Data[[#This Row],[MonthlyIncome]]&lt;AVERAGE(HR_Data[MonthlyIncome])),
"High Risk",
IF(OR(HR_Data[[#This Row],[OverTime]]="Yes",HR_Data[[#This Row],[JobSatisfaction]]&lt;=2),
"Medium Risk",
"Low Risk"))</f>
        <v>Medium Risk</v>
      </c>
      <c r="Z543" t="str">
        <f>IF(HR_Data[[#This Row],[MonthlyIncome]]&lt;3000,"Low",IF(HR_Data[[#This Row],[MonthlyIncome]]&lt;7000,"Medium","High"))</f>
        <v>High</v>
      </c>
      <c r="AA543" s="5">
        <f>IF(HR_Data[[#This Row],[OverTime]]="Yes",1,0)</f>
        <v>0</v>
      </c>
      <c r="AB543" s="5">
        <f>IF(HR_Data[[#This Row],[JobSatisfaction]]&lt;=2,1,0)</f>
        <v>1</v>
      </c>
      <c r="AC543" s="5">
        <f>IF(HR_Data[[#This Row],[WorkLifeBalance]]&lt;=2,1,0)</f>
        <v>0</v>
      </c>
      <c r="AD543" s="5">
        <f>IF(HR_Data[[#This Row],[MonthlyIncome]]&lt;AVERAGE(HR_Data[MonthlyIncome]),1,0)</f>
        <v>0</v>
      </c>
      <c r="AE543">
        <v>20335</v>
      </c>
      <c r="AF543">
        <v>9</v>
      </c>
      <c r="AG543" t="s">
        <v>42</v>
      </c>
      <c r="AH543" t="s">
        <v>43</v>
      </c>
      <c r="AI543">
        <v>14</v>
      </c>
      <c r="AJ543">
        <v>3</v>
      </c>
      <c r="AK543">
        <v>1</v>
      </c>
      <c r="AL543">
        <f>IF(HR_Data[[#This Row],[OverTime]]="Yes",2,0)
+IF(HR_Data[[#This Row],[WorkLifeBalance]]&lt;=2,2,0)
+IF(HR_Data[[#This Row],[MonthlyIncome]]&lt;5000,2,0)
+IF(HR_Data[[#This Row],[JobSatisfaction]]&lt;=2,1,0)
+IF(HR_Data[[#This Row],[EnvironmentSatisfaction]]&lt;=2,1,0)
+IF(HR_Data[[#This Row],[YearsAtCompany]]&lt;2,2,0)</f>
        <v>2</v>
      </c>
      <c r="AM543" t="str">
        <f>IF(HR_Data[[#This Row],[RiskScore2]]&gt;=6,"High",
IF(HR_Data[[#This Row],[RiskScore2]]&gt;=3,"Medium","Low"))</f>
        <v>Low</v>
      </c>
      <c r="AN543">
        <v>80</v>
      </c>
      <c r="AO543">
        <v>1</v>
      </c>
      <c r="AP543">
        <v>10</v>
      </c>
      <c r="AQ543">
        <v>2</v>
      </c>
      <c r="AR543">
        <v>3</v>
      </c>
      <c r="AS543">
        <v>8</v>
      </c>
      <c r="AT543">
        <v>7</v>
      </c>
      <c r="AU543">
        <v>0</v>
      </c>
      <c r="AV543">
        <v>5</v>
      </c>
    </row>
    <row r="544" spans="1:48">
      <c r="A544">
        <v>38</v>
      </c>
      <c r="B544" t="str">
        <f>IF(HR_Data[[#This Row],[Age]]&lt;25,"&lt;25",
IF(HR_Data[[#This Row],[Age]]&lt;35,"25–34",
IF(HR_Data[[#This Row],[Age]]&lt;45,"35–44",
IF(HR_Data[[#This Row],[Age]]&lt;55,"45–54","55+"))))</f>
        <v>35–44</v>
      </c>
      <c r="C544" t="s">
        <v>43</v>
      </c>
      <c r="D544">
        <f>(HR[[#This Row],[OverTimeFlag]]*3+HR[[#This Row],[LowJobSatisFlag]]*5+HR[[#This Row],[LowWLBFlag]]*4+HR[[#This Row],[LowSalaryFlag]]*3+HR[[#This Row],[LowEnviFlag]]*4+HR[[#This Row],[LowProFlag]]*1)</f>
        <v>3</v>
      </c>
      <c r="E544">
        <f>HR_Data[[#This Row],[OvertimeFlag]] + HR_Data[[#This Row],[LowSatisfactionFlag]] + HR_Data[[#This Row],[LowWorkLifeBalanceFlag]]</f>
        <v>1</v>
      </c>
      <c r="F544" t="s">
        <v>36</v>
      </c>
      <c r="G544">
        <v>168</v>
      </c>
      <c r="H544" t="s">
        <v>45</v>
      </c>
      <c r="I544">
        <v>1</v>
      </c>
      <c r="J544" t="str">
        <f>IF(AND(HR_Data[[#This Row],[Attrition]]="Yes",HR_Data[[#This Row],[YearsAtCompany]]&lt;2),"Yes","No")</f>
        <v>No</v>
      </c>
      <c r="K544">
        <v>3</v>
      </c>
      <c r="L544" t="s">
        <v>38</v>
      </c>
      <c r="M544">
        <v>1</v>
      </c>
      <c r="N544">
        <v>743</v>
      </c>
      <c r="P544">
        <v>3</v>
      </c>
      <c r="Q544" t="s">
        <v>39</v>
      </c>
      <c r="R544">
        <v>81</v>
      </c>
      <c r="S544">
        <v>3</v>
      </c>
      <c r="T544">
        <v>3</v>
      </c>
      <c r="U544" t="s">
        <v>53</v>
      </c>
      <c r="V544">
        <v>3</v>
      </c>
      <c r="W544" t="s">
        <v>41</v>
      </c>
      <c r="X544">
        <v>7861</v>
      </c>
      <c r="Y544" t="str">
        <f>IF(AND(HR_Data[[#This Row],[OverTime]]="Yes",HR_Data[[#This Row],[JobSatisfaction]]&lt;=2,HR_Data[[#This Row],[MonthlyIncome]]&lt;AVERAGE(HR_Data[MonthlyIncome])),
"High Risk",
IF(OR(HR_Data[[#This Row],[OverTime]]="Yes",HR_Data[[#This Row],[JobSatisfaction]]&lt;=2),
"Medium Risk",
"Low Risk"))</f>
        <v>Medium Risk</v>
      </c>
      <c r="Z544" t="str">
        <f>IF(HR_Data[[#This Row],[MonthlyIncome]]&lt;3000,"Low",IF(HR_Data[[#This Row],[MonthlyIncome]]&lt;7000,"Medium","High"))</f>
        <v>High</v>
      </c>
      <c r="AA544" s="5">
        <f>IF(HR_Data[[#This Row],[OverTime]]="Yes",1,0)</f>
        <v>1</v>
      </c>
      <c r="AB544" s="5">
        <f>IF(HR_Data[[#This Row],[JobSatisfaction]]&lt;=2,1,0)</f>
        <v>0</v>
      </c>
      <c r="AC544" s="5">
        <f>IF(HR_Data[[#This Row],[WorkLifeBalance]]&lt;=2,1,0)</f>
        <v>0</v>
      </c>
      <c r="AD544" s="5">
        <f>IF(HR_Data[[#This Row],[MonthlyIncome]]&lt;AVERAGE(HR_Data[MonthlyIncome]),1,0)</f>
        <v>0</v>
      </c>
      <c r="AE544">
        <v>15397</v>
      </c>
      <c r="AF544">
        <v>4</v>
      </c>
      <c r="AG544" t="s">
        <v>42</v>
      </c>
      <c r="AH544" t="s">
        <v>35</v>
      </c>
      <c r="AI544">
        <v>14</v>
      </c>
      <c r="AJ544">
        <v>3</v>
      </c>
      <c r="AK544">
        <v>4</v>
      </c>
      <c r="AL544">
        <f>IF(HR_Data[[#This Row],[OverTime]]="Yes",2,0)
+IF(HR_Data[[#This Row],[WorkLifeBalance]]&lt;=2,2,0)
+IF(HR_Data[[#This Row],[MonthlyIncome]]&lt;5000,2,0)
+IF(HR_Data[[#This Row],[JobSatisfaction]]&lt;=2,1,0)
+IF(HR_Data[[#This Row],[EnvironmentSatisfaction]]&lt;=2,1,0)
+IF(HR_Data[[#This Row],[YearsAtCompany]]&lt;2,2,0)</f>
        <v>4</v>
      </c>
      <c r="AM544" t="str">
        <f>IF(HR_Data[[#This Row],[RiskScore2]]&gt;=6,"High",
IF(HR_Data[[#This Row],[RiskScore2]]&gt;=3,"Medium","Low"))</f>
        <v>Medium</v>
      </c>
      <c r="AN544">
        <v>80</v>
      </c>
      <c r="AO544">
        <v>0</v>
      </c>
      <c r="AP544">
        <v>10</v>
      </c>
      <c r="AQ544">
        <v>4</v>
      </c>
      <c r="AR544">
        <v>4</v>
      </c>
      <c r="AS544">
        <v>1</v>
      </c>
      <c r="AT544">
        <v>0</v>
      </c>
      <c r="AU544">
        <v>0</v>
      </c>
      <c r="AV544">
        <v>0</v>
      </c>
    </row>
    <row r="545" spans="1:48">
      <c r="A545">
        <v>44</v>
      </c>
      <c r="B545" t="str">
        <f>IF(HR_Data[[#This Row],[Age]]&lt;25,"&lt;25",
IF(HR_Data[[#This Row],[Age]]&lt;35,"25–34",
IF(HR_Data[[#This Row],[Age]]&lt;45,"35–44",
IF(HR_Data[[#This Row],[Age]]&lt;55,"45–54","55+"))))</f>
        <v>35–44</v>
      </c>
      <c r="C545" t="s">
        <v>43</v>
      </c>
      <c r="D545">
        <f>(HR[[#This Row],[OverTimeFlag]]*3+HR[[#This Row],[LowJobSatisFlag]]*5+HR[[#This Row],[LowWLBFlag]]*4+HR[[#This Row],[LowSalaryFlag]]*3+HR[[#This Row],[LowEnviFlag]]*4+HR[[#This Row],[LowProFlag]]*1)</f>
        <v>7</v>
      </c>
      <c r="E545">
        <f>HR_Data[[#This Row],[OvertimeFlag]] + HR_Data[[#This Row],[LowSatisfactionFlag]] + HR_Data[[#This Row],[LowWorkLifeBalanceFlag]]</f>
        <v>0</v>
      </c>
      <c r="F545" t="s">
        <v>55</v>
      </c>
      <c r="G545">
        <v>381</v>
      </c>
      <c r="H545" t="s">
        <v>45</v>
      </c>
      <c r="I545">
        <v>24</v>
      </c>
      <c r="J545" t="str">
        <f>IF(AND(HR_Data[[#This Row],[Attrition]]="Yes",HR_Data[[#This Row],[YearsAtCompany]]&lt;2),"Yes","No")</f>
        <v>No</v>
      </c>
      <c r="K545">
        <v>3</v>
      </c>
      <c r="L545" t="s">
        <v>51</v>
      </c>
      <c r="M545">
        <v>1</v>
      </c>
      <c r="N545">
        <v>744</v>
      </c>
      <c r="P545">
        <v>1</v>
      </c>
      <c r="Q545" t="s">
        <v>46</v>
      </c>
      <c r="R545">
        <v>49</v>
      </c>
      <c r="S545">
        <v>1</v>
      </c>
      <c r="T545">
        <v>1</v>
      </c>
      <c r="U545" t="s">
        <v>50</v>
      </c>
      <c r="V545">
        <v>3</v>
      </c>
      <c r="W545" t="s">
        <v>41</v>
      </c>
      <c r="X545">
        <v>3708</v>
      </c>
      <c r="Y545" t="str">
        <f>IF(AND(HR_Data[[#This Row],[OverTime]]="Yes",HR_Data[[#This Row],[JobSatisfaction]]&lt;=2,HR_Data[[#This Row],[MonthlyIncome]]&lt;AVERAGE(HR_Data[MonthlyIncome])),
"High Risk",
IF(OR(HR_Data[[#This Row],[OverTime]]="Yes",HR_Data[[#This Row],[JobSatisfaction]]&lt;=2),
"Medium Risk",
"Low Risk"))</f>
        <v>Low Risk</v>
      </c>
      <c r="Z545" t="str">
        <f>IF(HR_Data[[#This Row],[MonthlyIncome]]&lt;3000,"Low",IF(HR_Data[[#This Row],[MonthlyIncome]]&lt;7000,"Medium","High"))</f>
        <v>Medium</v>
      </c>
      <c r="AA545" s="5">
        <f>IF(HR_Data[[#This Row],[OverTime]]="Yes",1,0)</f>
        <v>0</v>
      </c>
      <c r="AB545" s="5">
        <f>IF(HR_Data[[#This Row],[JobSatisfaction]]&lt;=2,1,0)</f>
        <v>0</v>
      </c>
      <c r="AC545" s="5">
        <f>IF(HR_Data[[#This Row],[WorkLifeBalance]]&lt;=2,1,0)</f>
        <v>0</v>
      </c>
      <c r="AD545" s="5">
        <f>IF(HR_Data[[#This Row],[MonthlyIncome]]&lt;AVERAGE(HR_Data[MonthlyIncome]),1,0)</f>
        <v>1</v>
      </c>
      <c r="AE545">
        <v>2104</v>
      </c>
      <c r="AF545">
        <v>2</v>
      </c>
      <c r="AG545" t="s">
        <v>42</v>
      </c>
      <c r="AH545" t="s">
        <v>43</v>
      </c>
      <c r="AI545">
        <v>14</v>
      </c>
      <c r="AJ545">
        <v>3</v>
      </c>
      <c r="AK545">
        <v>3</v>
      </c>
      <c r="AL545">
        <f>IF(HR_Data[[#This Row],[OverTime]]="Yes",2,0)
+IF(HR_Data[[#This Row],[WorkLifeBalance]]&lt;=2,2,0)
+IF(HR_Data[[#This Row],[MonthlyIncome]]&lt;5000,2,0)
+IF(HR_Data[[#This Row],[JobSatisfaction]]&lt;=2,1,0)
+IF(HR_Data[[#This Row],[EnvironmentSatisfaction]]&lt;=2,1,0)
+IF(HR_Data[[#This Row],[YearsAtCompany]]&lt;2,2,0)</f>
        <v>3</v>
      </c>
      <c r="AM545" t="str">
        <f>IF(HR_Data[[#This Row],[RiskScore2]]&gt;=6,"High",
IF(HR_Data[[#This Row],[RiskScore2]]&gt;=3,"Medium","Low"))</f>
        <v>Medium</v>
      </c>
      <c r="AN545">
        <v>80</v>
      </c>
      <c r="AO545">
        <v>0</v>
      </c>
      <c r="AP545">
        <v>9</v>
      </c>
      <c r="AQ545">
        <v>5</v>
      </c>
      <c r="AR545">
        <v>3</v>
      </c>
      <c r="AS545">
        <v>5</v>
      </c>
      <c r="AT545">
        <v>2</v>
      </c>
      <c r="AU545">
        <v>1</v>
      </c>
      <c r="AV545">
        <v>4</v>
      </c>
    </row>
    <row r="546" spans="1:48">
      <c r="A546">
        <v>47</v>
      </c>
      <c r="B546" t="str">
        <f>IF(HR_Data[[#This Row],[Age]]&lt;25,"&lt;25",
IF(HR_Data[[#This Row],[Age]]&lt;35,"25–34",
IF(HR_Data[[#This Row],[Age]]&lt;45,"35–44",
IF(HR_Data[[#This Row],[Age]]&lt;55,"45–54","55+"))))</f>
        <v>45–54</v>
      </c>
      <c r="C546" t="s">
        <v>43</v>
      </c>
      <c r="D546">
        <f>(HR[[#This Row],[OverTimeFlag]]*3+HR[[#This Row],[LowJobSatisFlag]]*5+HR[[#This Row],[LowWLBFlag]]*4+HR[[#This Row],[LowSalaryFlag]]*3+HR[[#This Row],[LowEnviFlag]]*4+HR[[#This Row],[LowProFlag]]*1)</f>
        <v>8</v>
      </c>
      <c r="E546">
        <f>HR_Data[[#This Row],[OvertimeFlag]] + HR_Data[[#This Row],[LowSatisfactionFlag]] + HR_Data[[#This Row],[LowWorkLifeBalanceFlag]]</f>
        <v>2</v>
      </c>
      <c r="F546" t="s">
        <v>44</v>
      </c>
      <c r="G546">
        <v>217</v>
      </c>
      <c r="H546" t="s">
        <v>37</v>
      </c>
      <c r="I546">
        <v>3</v>
      </c>
      <c r="J546" t="str">
        <f>IF(AND(HR_Data[[#This Row],[Attrition]]="Yes",HR_Data[[#This Row],[YearsAtCompany]]&lt;2),"Yes","No")</f>
        <v>No</v>
      </c>
      <c r="K546">
        <v>3</v>
      </c>
      <c r="L546" t="s">
        <v>51</v>
      </c>
      <c r="M546">
        <v>1</v>
      </c>
      <c r="N546">
        <v>746</v>
      </c>
      <c r="P546">
        <v>4</v>
      </c>
      <c r="Q546" t="s">
        <v>39</v>
      </c>
      <c r="R546">
        <v>49</v>
      </c>
      <c r="S546">
        <v>3</v>
      </c>
      <c r="T546">
        <v>4</v>
      </c>
      <c r="U546" t="s">
        <v>40</v>
      </c>
      <c r="V546">
        <v>3</v>
      </c>
      <c r="W546" t="s">
        <v>52</v>
      </c>
      <c r="X546">
        <v>13770</v>
      </c>
      <c r="Y546" t="str">
        <f>IF(AND(HR_Data[[#This Row],[OverTime]]="Yes",HR_Data[[#This Row],[JobSatisfaction]]&lt;=2,HR_Data[[#This Row],[MonthlyIncome]]&lt;AVERAGE(HR_Data[MonthlyIncome])),
"High Risk",
IF(OR(HR_Data[[#This Row],[OverTime]]="Yes",HR_Data[[#This Row],[JobSatisfaction]]&lt;=2),
"Medium Risk",
"Low Risk"))</f>
        <v>Medium Risk</v>
      </c>
      <c r="Z546" t="str">
        <f>IF(HR_Data[[#This Row],[MonthlyIncome]]&lt;3000,"Low",IF(HR_Data[[#This Row],[MonthlyIncome]]&lt;7000,"Medium","High"))</f>
        <v>High</v>
      </c>
      <c r="AA546" s="5">
        <f>IF(HR_Data[[#This Row],[OverTime]]="Yes",1,0)</f>
        <v>1</v>
      </c>
      <c r="AB546" s="5">
        <f>IF(HR_Data[[#This Row],[JobSatisfaction]]&lt;=2,1,0)</f>
        <v>0</v>
      </c>
      <c r="AC546" s="5">
        <f>IF(HR_Data[[#This Row],[WorkLifeBalance]]&lt;=2,1,0)</f>
        <v>1</v>
      </c>
      <c r="AD546" s="5">
        <f>IF(HR_Data[[#This Row],[MonthlyIncome]]&lt;AVERAGE(HR_Data[MonthlyIncome]),1,0)</f>
        <v>0</v>
      </c>
      <c r="AE546">
        <v>10225</v>
      </c>
      <c r="AF546">
        <v>9</v>
      </c>
      <c r="AG546" t="s">
        <v>42</v>
      </c>
      <c r="AH546" t="s">
        <v>35</v>
      </c>
      <c r="AI546">
        <v>12</v>
      </c>
      <c r="AJ546">
        <v>3</v>
      </c>
      <c r="AK546">
        <v>4</v>
      </c>
      <c r="AL546">
        <f>IF(HR_Data[[#This Row],[OverTime]]="Yes",2,0)
+IF(HR_Data[[#This Row],[WorkLifeBalance]]&lt;=2,2,0)
+IF(HR_Data[[#This Row],[MonthlyIncome]]&lt;5000,2,0)
+IF(HR_Data[[#This Row],[JobSatisfaction]]&lt;=2,1,0)
+IF(HR_Data[[#This Row],[EnvironmentSatisfaction]]&lt;=2,1,0)
+IF(HR_Data[[#This Row],[YearsAtCompany]]&lt;2,2,0)</f>
        <v>4</v>
      </c>
      <c r="AM546" t="str">
        <f>IF(HR_Data[[#This Row],[RiskScore2]]&gt;=6,"High",
IF(HR_Data[[#This Row],[RiskScore2]]&gt;=3,"Medium","Low"))</f>
        <v>Medium</v>
      </c>
      <c r="AN546">
        <v>80</v>
      </c>
      <c r="AO546">
        <v>2</v>
      </c>
      <c r="AP546">
        <v>28</v>
      </c>
      <c r="AQ546">
        <v>2</v>
      </c>
      <c r="AR546">
        <v>2</v>
      </c>
      <c r="AS546">
        <v>22</v>
      </c>
      <c r="AT546">
        <v>2</v>
      </c>
      <c r="AU546">
        <v>11</v>
      </c>
      <c r="AV546">
        <v>13</v>
      </c>
    </row>
    <row r="547" spans="1:48">
      <c r="A547">
        <v>30</v>
      </c>
      <c r="B547" t="str">
        <f>IF(HR_Data[[#This Row],[Age]]&lt;25,"&lt;25",
IF(HR_Data[[#This Row],[Age]]&lt;35,"25–34",
IF(HR_Data[[#This Row],[Age]]&lt;45,"35–44",
IF(HR_Data[[#This Row],[Age]]&lt;55,"45–54","55+"))))</f>
        <v>25–34</v>
      </c>
      <c r="C547" t="s">
        <v>43</v>
      </c>
      <c r="D547">
        <f>(HR[[#This Row],[OverTimeFlag]]*3+HR[[#This Row],[LowJobSatisFlag]]*5+HR[[#This Row],[LowWLBFlag]]*4+HR[[#This Row],[LowSalaryFlag]]*3+HR[[#This Row],[LowEnviFlag]]*4+HR[[#This Row],[LowProFlag]]*1)</f>
        <v>8</v>
      </c>
      <c r="E547">
        <f>HR_Data[[#This Row],[OvertimeFlag]] + HR_Data[[#This Row],[LowSatisfactionFlag]] + HR_Data[[#This Row],[LowWorkLifeBalanceFlag]]</f>
        <v>1</v>
      </c>
      <c r="F547" t="s">
        <v>36</v>
      </c>
      <c r="G547">
        <v>501</v>
      </c>
      <c r="H547" t="s">
        <v>37</v>
      </c>
      <c r="I547">
        <v>27</v>
      </c>
      <c r="J547" t="str">
        <f>IF(AND(HR_Data[[#This Row],[Attrition]]="Yes",HR_Data[[#This Row],[YearsAtCompany]]&lt;2),"Yes","No")</f>
        <v>No</v>
      </c>
      <c r="K547">
        <v>5</v>
      </c>
      <c r="L547" t="s">
        <v>59</v>
      </c>
      <c r="M547">
        <v>1</v>
      </c>
      <c r="N547">
        <v>747</v>
      </c>
      <c r="P547">
        <v>3</v>
      </c>
      <c r="Q547" t="s">
        <v>46</v>
      </c>
      <c r="R547">
        <v>99</v>
      </c>
      <c r="S547">
        <v>3</v>
      </c>
      <c r="T547">
        <v>2</v>
      </c>
      <c r="U547" t="s">
        <v>40</v>
      </c>
      <c r="V547">
        <v>4</v>
      </c>
      <c r="W547" t="s">
        <v>52</v>
      </c>
      <c r="X547">
        <v>5304</v>
      </c>
      <c r="Y547" t="str">
        <f>IF(AND(HR_Data[[#This Row],[OverTime]]="Yes",HR_Data[[#This Row],[JobSatisfaction]]&lt;=2,HR_Data[[#This Row],[MonthlyIncome]]&lt;AVERAGE(HR_Data[MonthlyIncome])),
"High Risk",
IF(OR(HR_Data[[#This Row],[OverTime]]="Yes",HR_Data[[#This Row],[JobSatisfaction]]&lt;=2),
"Medium Risk",
"Low Risk"))</f>
        <v>Low Risk</v>
      </c>
      <c r="Z547" t="str">
        <f>IF(HR_Data[[#This Row],[MonthlyIncome]]&lt;3000,"Low",IF(HR_Data[[#This Row],[MonthlyIncome]]&lt;7000,"Medium","High"))</f>
        <v>Medium</v>
      </c>
      <c r="AA547" s="5">
        <f>IF(HR_Data[[#This Row],[OverTime]]="Yes",1,0)</f>
        <v>0</v>
      </c>
      <c r="AB547" s="5">
        <f>IF(HR_Data[[#This Row],[JobSatisfaction]]&lt;=2,1,0)</f>
        <v>0</v>
      </c>
      <c r="AC547" s="5">
        <f>IF(HR_Data[[#This Row],[WorkLifeBalance]]&lt;=2,1,0)</f>
        <v>1</v>
      </c>
      <c r="AD547" s="5">
        <f>IF(HR_Data[[#This Row],[MonthlyIncome]]&lt;AVERAGE(HR_Data[MonthlyIncome]),1,0)</f>
        <v>1</v>
      </c>
      <c r="AE547">
        <v>25275</v>
      </c>
      <c r="AF547">
        <v>7</v>
      </c>
      <c r="AG547" t="s">
        <v>42</v>
      </c>
      <c r="AH547" t="s">
        <v>43</v>
      </c>
      <c r="AI547">
        <v>23</v>
      </c>
      <c r="AJ547">
        <v>4</v>
      </c>
      <c r="AK547">
        <v>4</v>
      </c>
      <c r="AL547">
        <f>IF(HR_Data[[#This Row],[OverTime]]="Yes",2,0)
+IF(HR_Data[[#This Row],[WorkLifeBalance]]&lt;=2,2,0)
+IF(HR_Data[[#This Row],[MonthlyIncome]]&lt;5000,2,0)
+IF(HR_Data[[#This Row],[JobSatisfaction]]&lt;=2,1,0)
+IF(HR_Data[[#This Row],[EnvironmentSatisfaction]]&lt;=2,1,0)
+IF(HR_Data[[#This Row],[YearsAtCompany]]&lt;2,2,0)</f>
        <v>2</v>
      </c>
      <c r="AM547" t="str">
        <f>IF(HR_Data[[#This Row],[RiskScore2]]&gt;=6,"High",
IF(HR_Data[[#This Row],[RiskScore2]]&gt;=3,"Medium","Low"))</f>
        <v>Low</v>
      </c>
      <c r="AN547">
        <v>80</v>
      </c>
      <c r="AO547">
        <v>1</v>
      </c>
      <c r="AP547">
        <v>10</v>
      </c>
      <c r="AQ547">
        <v>2</v>
      </c>
      <c r="AR547">
        <v>2</v>
      </c>
      <c r="AS547">
        <v>8</v>
      </c>
      <c r="AT547">
        <v>7</v>
      </c>
      <c r="AU547">
        <v>7</v>
      </c>
      <c r="AV547">
        <v>7</v>
      </c>
    </row>
    <row r="548" spans="1:48">
      <c r="A548">
        <v>29</v>
      </c>
      <c r="B548" t="str">
        <f>IF(HR_Data[[#This Row],[Age]]&lt;25,"&lt;25",
IF(HR_Data[[#This Row],[Age]]&lt;35,"25–34",
IF(HR_Data[[#This Row],[Age]]&lt;45,"35–44",
IF(HR_Data[[#This Row],[Age]]&lt;55,"45–54","55+"))))</f>
        <v>25–34</v>
      </c>
      <c r="C548" t="s">
        <v>43</v>
      </c>
      <c r="D548">
        <f>(HR[[#This Row],[OverTimeFlag]]*3+HR[[#This Row],[LowJobSatisFlag]]*5+HR[[#This Row],[LowWLBFlag]]*4+HR[[#This Row],[LowSalaryFlag]]*3+HR[[#This Row],[LowEnviFlag]]*4+HR[[#This Row],[LowProFlag]]*1)</f>
        <v>3</v>
      </c>
      <c r="E548">
        <f>HR_Data[[#This Row],[OvertimeFlag]] + HR_Data[[#This Row],[LowSatisfactionFlag]] + HR_Data[[#This Row],[LowWorkLifeBalanceFlag]]</f>
        <v>0</v>
      </c>
      <c r="F548" t="s">
        <v>36</v>
      </c>
      <c r="G548">
        <v>1396</v>
      </c>
      <c r="H548" t="s">
        <v>37</v>
      </c>
      <c r="I548">
        <v>10</v>
      </c>
      <c r="J548" t="str">
        <f>IF(AND(HR_Data[[#This Row],[Attrition]]="Yes",HR_Data[[#This Row],[YearsAtCompany]]&lt;2),"Yes","No")</f>
        <v>No</v>
      </c>
      <c r="K548">
        <v>3</v>
      </c>
      <c r="L548" t="s">
        <v>38</v>
      </c>
      <c r="M548">
        <v>1</v>
      </c>
      <c r="N548">
        <v>749</v>
      </c>
      <c r="P548">
        <v>3</v>
      </c>
      <c r="Q548" t="s">
        <v>46</v>
      </c>
      <c r="R548">
        <v>99</v>
      </c>
      <c r="S548">
        <v>3</v>
      </c>
      <c r="T548">
        <v>1</v>
      </c>
      <c r="U548" t="s">
        <v>57</v>
      </c>
      <c r="V548">
        <v>3</v>
      </c>
      <c r="W548" t="s">
        <v>41</v>
      </c>
      <c r="X548">
        <v>2642</v>
      </c>
      <c r="Y548" t="str">
        <f>IF(AND(HR_Data[[#This Row],[OverTime]]="Yes",HR_Data[[#This Row],[JobSatisfaction]]&lt;=2,HR_Data[[#This Row],[MonthlyIncome]]&lt;AVERAGE(HR_Data[MonthlyIncome])),
"High Risk",
IF(OR(HR_Data[[#This Row],[OverTime]]="Yes",HR_Data[[#This Row],[JobSatisfaction]]&lt;=2),
"Medium Risk",
"Low Risk"))</f>
        <v>Low Risk</v>
      </c>
      <c r="Z548" t="str">
        <f>IF(HR_Data[[#This Row],[MonthlyIncome]]&lt;3000,"Low",IF(HR_Data[[#This Row],[MonthlyIncome]]&lt;7000,"Medium","High"))</f>
        <v>Low</v>
      </c>
      <c r="AA548" s="5">
        <f>IF(HR_Data[[#This Row],[OverTime]]="Yes",1,0)</f>
        <v>0</v>
      </c>
      <c r="AB548" s="5">
        <f>IF(HR_Data[[#This Row],[JobSatisfaction]]&lt;=2,1,0)</f>
        <v>0</v>
      </c>
      <c r="AC548" s="5">
        <f>IF(HR_Data[[#This Row],[WorkLifeBalance]]&lt;=2,1,0)</f>
        <v>0</v>
      </c>
      <c r="AD548" s="5">
        <f>IF(HR_Data[[#This Row],[MonthlyIncome]]&lt;AVERAGE(HR_Data[MonthlyIncome]),1,0)</f>
        <v>1</v>
      </c>
      <c r="AE548">
        <v>2755</v>
      </c>
      <c r="AF548">
        <v>1</v>
      </c>
      <c r="AG548" t="s">
        <v>42</v>
      </c>
      <c r="AH548" t="s">
        <v>43</v>
      </c>
      <c r="AI548">
        <v>11</v>
      </c>
      <c r="AJ548">
        <v>3</v>
      </c>
      <c r="AK548">
        <v>3</v>
      </c>
      <c r="AL548">
        <f>IF(HR_Data[[#This Row],[OverTime]]="Yes",2,0)
+IF(HR_Data[[#This Row],[WorkLifeBalance]]&lt;=2,2,0)
+IF(HR_Data[[#This Row],[MonthlyIncome]]&lt;5000,2,0)
+IF(HR_Data[[#This Row],[JobSatisfaction]]&lt;=2,1,0)
+IF(HR_Data[[#This Row],[EnvironmentSatisfaction]]&lt;=2,1,0)
+IF(HR_Data[[#This Row],[YearsAtCompany]]&lt;2,2,0)</f>
        <v>4</v>
      </c>
      <c r="AM548" t="str">
        <f>IF(HR_Data[[#This Row],[RiskScore2]]&gt;=6,"High",
IF(HR_Data[[#This Row],[RiskScore2]]&gt;=3,"Medium","Low"))</f>
        <v>Medium</v>
      </c>
      <c r="AN548">
        <v>80</v>
      </c>
      <c r="AO548">
        <v>0</v>
      </c>
      <c r="AP548">
        <v>1</v>
      </c>
      <c r="AQ548">
        <v>6</v>
      </c>
      <c r="AR548">
        <v>3</v>
      </c>
      <c r="AS548">
        <v>1</v>
      </c>
      <c r="AT548">
        <v>0</v>
      </c>
      <c r="AU548">
        <v>0</v>
      </c>
      <c r="AV548">
        <v>0</v>
      </c>
    </row>
    <row r="549" spans="1:48">
      <c r="A549">
        <v>42</v>
      </c>
      <c r="B549" t="str">
        <f>IF(HR_Data[[#This Row],[Age]]&lt;25,"&lt;25",
IF(HR_Data[[#This Row],[Age]]&lt;35,"25–34",
IF(HR_Data[[#This Row],[Age]]&lt;45,"35–44",
IF(HR_Data[[#This Row],[Age]]&lt;55,"45–54","55+"))))</f>
        <v>35–44</v>
      </c>
      <c r="C549" t="s">
        <v>35</v>
      </c>
      <c r="D549">
        <f>(HR[[#This Row],[OverTimeFlag]]*3+HR[[#This Row],[LowJobSatisFlag]]*5+HR[[#This Row],[LowWLBFlag]]*4+HR[[#This Row],[LowSalaryFlag]]*3+HR[[#This Row],[LowEnviFlag]]*4+HR[[#This Row],[LowProFlag]]*1)</f>
        <v>6</v>
      </c>
      <c r="E549">
        <f>HR_Data[[#This Row],[OvertimeFlag]] + HR_Data[[#This Row],[LowSatisfactionFlag]] + HR_Data[[#This Row],[LowWorkLifeBalanceFlag]]</f>
        <v>1</v>
      </c>
      <c r="F549" t="s">
        <v>44</v>
      </c>
      <c r="G549">
        <v>933</v>
      </c>
      <c r="H549" t="s">
        <v>45</v>
      </c>
      <c r="I549">
        <v>19</v>
      </c>
      <c r="J549" t="str">
        <f>IF(AND(HR_Data[[#This Row],[Attrition]]="Yes",HR_Data[[#This Row],[YearsAtCompany]]&lt;2),"Yes","No")</f>
        <v>No</v>
      </c>
      <c r="K549">
        <v>3</v>
      </c>
      <c r="L549" t="s">
        <v>51</v>
      </c>
      <c r="M549">
        <v>1</v>
      </c>
      <c r="N549">
        <v>752</v>
      </c>
      <c r="P549">
        <v>3</v>
      </c>
      <c r="Q549" t="s">
        <v>46</v>
      </c>
      <c r="R549">
        <v>57</v>
      </c>
      <c r="S549">
        <v>4</v>
      </c>
      <c r="T549">
        <v>1</v>
      </c>
      <c r="U549" t="s">
        <v>47</v>
      </c>
      <c r="V549">
        <v>3</v>
      </c>
      <c r="W549" t="s">
        <v>52</v>
      </c>
      <c r="X549">
        <v>2759</v>
      </c>
      <c r="Y549" t="str">
        <f>IF(AND(HR_Data[[#This Row],[OverTime]]="Yes",HR_Data[[#This Row],[JobSatisfaction]]&lt;=2,HR_Data[[#This Row],[MonthlyIncome]]&lt;AVERAGE(HR_Data[MonthlyIncome])),
"High Risk",
IF(OR(HR_Data[[#This Row],[OverTime]]="Yes",HR_Data[[#This Row],[JobSatisfaction]]&lt;=2),
"Medium Risk",
"Low Risk"))</f>
        <v>Medium Risk</v>
      </c>
      <c r="Z549" t="str">
        <f>IF(HR_Data[[#This Row],[MonthlyIncome]]&lt;3000,"Low",IF(HR_Data[[#This Row],[MonthlyIncome]]&lt;7000,"Medium","High"))</f>
        <v>Low</v>
      </c>
      <c r="AA549" s="5">
        <f>IF(HR_Data[[#This Row],[OverTime]]="Yes",1,0)</f>
        <v>1</v>
      </c>
      <c r="AB549" s="5">
        <f>IF(HR_Data[[#This Row],[JobSatisfaction]]&lt;=2,1,0)</f>
        <v>0</v>
      </c>
      <c r="AC549" s="5">
        <f>IF(HR_Data[[#This Row],[WorkLifeBalance]]&lt;=2,1,0)</f>
        <v>0</v>
      </c>
      <c r="AD549" s="5">
        <f>IF(HR_Data[[#This Row],[MonthlyIncome]]&lt;AVERAGE(HR_Data[MonthlyIncome]),1,0)</f>
        <v>1</v>
      </c>
      <c r="AE549">
        <v>20366</v>
      </c>
      <c r="AF549">
        <v>6</v>
      </c>
      <c r="AG549" t="s">
        <v>42</v>
      </c>
      <c r="AH549" t="s">
        <v>35</v>
      </c>
      <c r="AI549">
        <v>12</v>
      </c>
      <c r="AJ549">
        <v>3</v>
      </c>
      <c r="AK549">
        <v>4</v>
      </c>
      <c r="AL549">
        <f>IF(HR_Data[[#This Row],[OverTime]]="Yes",2,0)
+IF(HR_Data[[#This Row],[WorkLifeBalance]]&lt;=2,2,0)
+IF(HR_Data[[#This Row],[MonthlyIncome]]&lt;5000,2,0)
+IF(HR_Data[[#This Row],[JobSatisfaction]]&lt;=2,1,0)
+IF(HR_Data[[#This Row],[EnvironmentSatisfaction]]&lt;=2,1,0)
+IF(HR_Data[[#This Row],[YearsAtCompany]]&lt;2,2,0)</f>
        <v>4</v>
      </c>
      <c r="AM549" t="str">
        <f>IF(HR_Data[[#This Row],[RiskScore2]]&gt;=6,"High",
IF(HR_Data[[#This Row],[RiskScore2]]&gt;=3,"Medium","Low"))</f>
        <v>Medium</v>
      </c>
      <c r="AN549">
        <v>80</v>
      </c>
      <c r="AO549">
        <v>0</v>
      </c>
      <c r="AP549">
        <v>7</v>
      </c>
      <c r="AQ549">
        <v>2</v>
      </c>
      <c r="AR549">
        <v>3</v>
      </c>
      <c r="AS549">
        <v>2</v>
      </c>
      <c r="AT549">
        <v>2</v>
      </c>
      <c r="AU549">
        <v>2</v>
      </c>
      <c r="AV549">
        <v>2</v>
      </c>
    </row>
    <row r="550" spans="1:48">
      <c r="A550">
        <v>43</v>
      </c>
      <c r="B550" t="str">
        <f>IF(HR_Data[[#This Row],[Age]]&lt;25,"&lt;25",
IF(HR_Data[[#This Row],[Age]]&lt;35,"25–34",
IF(HR_Data[[#This Row],[Age]]&lt;45,"35–44",
IF(HR_Data[[#This Row],[Age]]&lt;55,"45–54","55+"))))</f>
        <v>35–44</v>
      </c>
      <c r="C550" t="s">
        <v>43</v>
      </c>
      <c r="D550">
        <f>(HR[[#This Row],[OverTimeFlag]]*3+HR[[#This Row],[LowJobSatisFlag]]*5+HR[[#This Row],[LowWLBFlag]]*4+HR[[#This Row],[LowSalaryFlag]]*3+HR[[#This Row],[LowEnviFlag]]*4+HR[[#This Row],[LowProFlag]]*1)</f>
        <v>0</v>
      </c>
      <c r="E550">
        <f>HR_Data[[#This Row],[OvertimeFlag]] + HR_Data[[#This Row],[LowSatisfactionFlag]] + HR_Data[[#This Row],[LowWorkLifeBalanceFlag]]</f>
        <v>0</v>
      </c>
      <c r="F550" t="s">
        <v>44</v>
      </c>
      <c r="G550">
        <v>775</v>
      </c>
      <c r="H550" t="s">
        <v>37</v>
      </c>
      <c r="I550">
        <v>15</v>
      </c>
      <c r="J550" t="str">
        <f>IF(AND(HR_Data[[#This Row],[Attrition]]="Yes",HR_Data[[#This Row],[YearsAtCompany]]&lt;2),"Yes","No")</f>
        <v>No</v>
      </c>
      <c r="K550">
        <v>3</v>
      </c>
      <c r="L550" t="s">
        <v>38</v>
      </c>
      <c r="M550">
        <v>1</v>
      </c>
      <c r="N550">
        <v>754</v>
      </c>
      <c r="P550">
        <v>4</v>
      </c>
      <c r="Q550" t="s">
        <v>46</v>
      </c>
      <c r="R550">
        <v>47</v>
      </c>
      <c r="S550">
        <v>2</v>
      </c>
      <c r="T550">
        <v>2</v>
      </c>
      <c r="U550" t="s">
        <v>40</v>
      </c>
      <c r="V550">
        <v>4</v>
      </c>
      <c r="W550" t="s">
        <v>48</v>
      </c>
      <c r="X550">
        <v>6804</v>
      </c>
      <c r="Y550" t="str">
        <f>IF(AND(HR_Data[[#This Row],[OverTime]]="Yes",HR_Data[[#This Row],[JobSatisfaction]]&lt;=2,HR_Data[[#This Row],[MonthlyIncome]]&lt;AVERAGE(HR_Data[MonthlyIncome])),
"High Risk",
IF(OR(HR_Data[[#This Row],[OverTime]]="Yes",HR_Data[[#This Row],[JobSatisfaction]]&lt;=2),
"Medium Risk",
"Low Risk"))</f>
        <v>Low Risk</v>
      </c>
      <c r="Z550" t="str">
        <f>IF(HR_Data[[#This Row],[MonthlyIncome]]&lt;3000,"Low",IF(HR_Data[[#This Row],[MonthlyIncome]]&lt;7000,"Medium","High"))</f>
        <v>Medium</v>
      </c>
      <c r="AA550" s="5">
        <f>IF(HR_Data[[#This Row],[OverTime]]="Yes",1,0)</f>
        <v>0</v>
      </c>
      <c r="AB550" s="5">
        <f>IF(HR_Data[[#This Row],[JobSatisfaction]]&lt;=2,1,0)</f>
        <v>0</v>
      </c>
      <c r="AC550" s="5">
        <f>IF(HR_Data[[#This Row],[WorkLifeBalance]]&lt;=2,1,0)</f>
        <v>0</v>
      </c>
      <c r="AD550" s="5">
        <f>IF(HR_Data[[#This Row],[MonthlyIncome]]&lt;AVERAGE(HR_Data[MonthlyIncome]),1,0)</f>
        <v>0</v>
      </c>
      <c r="AE550">
        <v>23683</v>
      </c>
      <c r="AF550">
        <v>3</v>
      </c>
      <c r="AG550" t="s">
        <v>42</v>
      </c>
      <c r="AH550" t="s">
        <v>43</v>
      </c>
      <c r="AI550">
        <v>18</v>
      </c>
      <c r="AJ550">
        <v>3</v>
      </c>
      <c r="AK550">
        <v>3</v>
      </c>
      <c r="AL550">
        <f>IF(HR_Data[[#This Row],[OverTime]]="Yes",2,0)
+IF(HR_Data[[#This Row],[WorkLifeBalance]]&lt;=2,2,0)
+IF(HR_Data[[#This Row],[MonthlyIncome]]&lt;5000,2,0)
+IF(HR_Data[[#This Row],[JobSatisfaction]]&lt;=2,1,0)
+IF(HR_Data[[#This Row],[EnvironmentSatisfaction]]&lt;=2,1,0)
+IF(HR_Data[[#This Row],[YearsAtCompany]]&lt;2,2,0)</f>
        <v>0</v>
      </c>
      <c r="AM550" t="str">
        <f>IF(HR_Data[[#This Row],[RiskScore2]]&gt;=6,"High",
IF(HR_Data[[#This Row],[RiskScore2]]&gt;=3,"Medium","Low"))</f>
        <v>Low</v>
      </c>
      <c r="AN550">
        <v>80</v>
      </c>
      <c r="AO550">
        <v>1</v>
      </c>
      <c r="AP550">
        <v>7</v>
      </c>
      <c r="AQ550">
        <v>5</v>
      </c>
      <c r="AR550">
        <v>3</v>
      </c>
      <c r="AS550">
        <v>2</v>
      </c>
      <c r="AT550">
        <v>2</v>
      </c>
      <c r="AU550">
        <v>2</v>
      </c>
      <c r="AV550">
        <v>2</v>
      </c>
    </row>
    <row r="551" spans="1:48">
      <c r="A551">
        <v>34</v>
      </c>
      <c r="B551" t="str">
        <f>IF(HR_Data[[#This Row],[Age]]&lt;25,"&lt;25",
IF(HR_Data[[#This Row],[Age]]&lt;35,"25–34",
IF(HR_Data[[#This Row],[Age]]&lt;45,"35–44",
IF(HR_Data[[#This Row],[Age]]&lt;55,"45–54","55+"))))</f>
        <v>25–34</v>
      </c>
      <c r="C551" t="s">
        <v>43</v>
      </c>
      <c r="D551">
        <f>(HR[[#This Row],[OverTimeFlag]]*3+HR[[#This Row],[LowJobSatisFlag]]*5+HR[[#This Row],[LowWLBFlag]]*4+HR[[#This Row],[LowSalaryFlag]]*3+HR[[#This Row],[LowEnviFlag]]*4+HR[[#This Row],[LowProFlag]]*1)</f>
        <v>7</v>
      </c>
      <c r="E551">
        <f>HR_Data[[#This Row],[OvertimeFlag]] + HR_Data[[#This Row],[LowSatisfactionFlag]] + HR_Data[[#This Row],[LowWorkLifeBalanceFlag]]</f>
        <v>0</v>
      </c>
      <c r="F551" t="s">
        <v>36</v>
      </c>
      <c r="G551">
        <v>970</v>
      </c>
      <c r="H551" t="s">
        <v>45</v>
      </c>
      <c r="I551">
        <v>8</v>
      </c>
      <c r="J551" t="str">
        <f>IF(AND(HR_Data[[#This Row],[Attrition]]="Yes",HR_Data[[#This Row],[YearsAtCompany]]&lt;2),"Yes","No")</f>
        <v>No</v>
      </c>
      <c r="K551">
        <v>2</v>
      </c>
      <c r="L551" t="s">
        <v>51</v>
      </c>
      <c r="M551">
        <v>1</v>
      </c>
      <c r="N551">
        <v>757</v>
      </c>
      <c r="P551">
        <v>2</v>
      </c>
      <c r="Q551" t="s">
        <v>39</v>
      </c>
      <c r="R551">
        <v>96</v>
      </c>
      <c r="S551">
        <v>3</v>
      </c>
      <c r="T551">
        <v>2</v>
      </c>
      <c r="U551" t="s">
        <v>54</v>
      </c>
      <c r="V551">
        <v>3</v>
      </c>
      <c r="W551" t="s">
        <v>41</v>
      </c>
      <c r="X551">
        <v>6142</v>
      </c>
      <c r="Y551" t="str">
        <f>IF(AND(HR_Data[[#This Row],[OverTime]]="Yes",HR_Data[[#This Row],[JobSatisfaction]]&lt;=2,HR_Data[[#This Row],[MonthlyIncome]]&lt;AVERAGE(HR_Data[MonthlyIncome])),
"High Risk",
IF(OR(HR_Data[[#This Row],[OverTime]]="Yes",HR_Data[[#This Row],[JobSatisfaction]]&lt;=2),
"Medium Risk",
"Low Risk"))</f>
        <v>Low Risk</v>
      </c>
      <c r="Z551" t="str">
        <f>IF(HR_Data[[#This Row],[MonthlyIncome]]&lt;3000,"Low",IF(HR_Data[[#This Row],[MonthlyIncome]]&lt;7000,"Medium","High"))</f>
        <v>Medium</v>
      </c>
      <c r="AA551" s="5">
        <f>IF(HR_Data[[#This Row],[OverTime]]="Yes",1,0)</f>
        <v>0</v>
      </c>
      <c r="AB551" s="5">
        <f>IF(HR_Data[[#This Row],[JobSatisfaction]]&lt;=2,1,0)</f>
        <v>0</v>
      </c>
      <c r="AC551" s="5">
        <f>IF(HR_Data[[#This Row],[WorkLifeBalance]]&lt;=2,1,0)</f>
        <v>0</v>
      </c>
      <c r="AD551" s="5">
        <f>IF(HR_Data[[#This Row],[MonthlyIncome]]&lt;AVERAGE(HR_Data[MonthlyIncome]),1,0)</f>
        <v>1</v>
      </c>
      <c r="AE551">
        <v>7360</v>
      </c>
      <c r="AF551">
        <v>3</v>
      </c>
      <c r="AG551" t="s">
        <v>42</v>
      </c>
      <c r="AH551" t="s">
        <v>43</v>
      </c>
      <c r="AI551">
        <v>11</v>
      </c>
      <c r="AJ551">
        <v>3</v>
      </c>
      <c r="AK551">
        <v>4</v>
      </c>
      <c r="AL551">
        <f>IF(HR_Data[[#This Row],[OverTime]]="Yes",2,0)
+IF(HR_Data[[#This Row],[WorkLifeBalance]]&lt;=2,2,0)
+IF(HR_Data[[#This Row],[MonthlyIncome]]&lt;5000,2,0)
+IF(HR_Data[[#This Row],[JobSatisfaction]]&lt;=2,1,0)
+IF(HR_Data[[#This Row],[EnvironmentSatisfaction]]&lt;=2,1,0)
+IF(HR_Data[[#This Row],[YearsAtCompany]]&lt;2,2,0)</f>
        <v>1</v>
      </c>
      <c r="AM551" t="str">
        <f>IF(HR_Data[[#This Row],[RiskScore2]]&gt;=6,"High",
IF(HR_Data[[#This Row],[RiskScore2]]&gt;=3,"Medium","Low"))</f>
        <v>Low</v>
      </c>
      <c r="AN551">
        <v>80</v>
      </c>
      <c r="AO551">
        <v>0</v>
      </c>
      <c r="AP551">
        <v>10</v>
      </c>
      <c r="AQ551">
        <v>2</v>
      </c>
      <c r="AR551">
        <v>3</v>
      </c>
      <c r="AS551">
        <v>5</v>
      </c>
      <c r="AT551">
        <v>1</v>
      </c>
      <c r="AU551">
        <v>4</v>
      </c>
      <c r="AV551">
        <v>3</v>
      </c>
    </row>
    <row r="552" spans="1:48">
      <c r="A552">
        <v>23</v>
      </c>
      <c r="B552" t="str">
        <f>IF(HR_Data[[#This Row],[Age]]&lt;25,"&lt;25",
IF(HR_Data[[#This Row],[Age]]&lt;35,"25–34",
IF(HR_Data[[#This Row],[Age]]&lt;45,"35–44",
IF(HR_Data[[#This Row],[Age]]&lt;55,"45–54","55+"))))</f>
        <v>&lt;25</v>
      </c>
      <c r="C552" t="s">
        <v>43</v>
      </c>
      <c r="D552">
        <f>(HR[[#This Row],[OverTimeFlag]]*3+HR[[#This Row],[LowJobSatisFlag]]*5+HR[[#This Row],[LowWLBFlag]]*4+HR[[#This Row],[LowSalaryFlag]]*3+HR[[#This Row],[LowEnviFlag]]*4+HR[[#This Row],[LowProFlag]]*1)</f>
        <v>12</v>
      </c>
      <c r="E552">
        <f>HR_Data[[#This Row],[OvertimeFlag]] + HR_Data[[#This Row],[LowSatisfactionFlag]] + HR_Data[[#This Row],[LowWorkLifeBalanceFlag]]</f>
        <v>1</v>
      </c>
      <c r="F552" t="s">
        <v>36</v>
      </c>
      <c r="G552">
        <v>650</v>
      </c>
      <c r="H552" t="s">
        <v>45</v>
      </c>
      <c r="I552">
        <v>9</v>
      </c>
      <c r="J552" t="str">
        <f>IF(AND(HR_Data[[#This Row],[Attrition]]="Yes",HR_Data[[#This Row],[YearsAtCompany]]&lt;2),"Yes","No")</f>
        <v>No</v>
      </c>
      <c r="K552">
        <v>1</v>
      </c>
      <c r="L552" t="s">
        <v>51</v>
      </c>
      <c r="M552">
        <v>1</v>
      </c>
      <c r="N552">
        <v>758</v>
      </c>
      <c r="P552">
        <v>2</v>
      </c>
      <c r="Q552" t="s">
        <v>46</v>
      </c>
      <c r="R552">
        <v>37</v>
      </c>
      <c r="S552">
        <v>3</v>
      </c>
      <c r="T552">
        <v>1</v>
      </c>
      <c r="U552" t="s">
        <v>50</v>
      </c>
      <c r="V552">
        <v>1</v>
      </c>
      <c r="W552" t="s">
        <v>48</v>
      </c>
      <c r="X552">
        <v>2500</v>
      </c>
      <c r="Y552" t="str">
        <f>IF(AND(HR_Data[[#This Row],[OverTime]]="Yes",HR_Data[[#This Row],[JobSatisfaction]]&lt;=2,HR_Data[[#This Row],[MonthlyIncome]]&lt;AVERAGE(HR_Data[MonthlyIncome])),
"High Risk",
IF(OR(HR_Data[[#This Row],[OverTime]]="Yes",HR_Data[[#This Row],[JobSatisfaction]]&lt;=2),
"Medium Risk",
"Low Risk"))</f>
        <v>Medium Risk</v>
      </c>
      <c r="Z552" t="str">
        <f>IF(HR_Data[[#This Row],[MonthlyIncome]]&lt;3000,"Low",IF(HR_Data[[#This Row],[MonthlyIncome]]&lt;7000,"Medium","High"))</f>
        <v>Low</v>
      </c>
      <c r="AA552" s="5">
        <f>IF(HR_Data[[#This Row],[OverTime]]="Yes",1,0)</f>
        <v>0</v>
      </c>
      <c r="AB552" s="5">
        <f>IF(HR_Data[[#This Row],[JobSatisfaction]]&lt;=2,1,0)</f>
        <v>1</v>
      </c>
      <c r="AC552" s="5">
        <f>IF(HR_Data[[#This Row],[WorkLifeBalance]]&lt;=2,1,0)</f>
        <v>0</v>
      </c>
      <c r="AD552" s="5">
        <f>IF(HR_Data[[#This Row],[MonthlyIncome]]&lt;AVERAGE(HR_Data[MonthlyIncome]),1,0)</f>
        <v>1</v>
      </c>
      <c r="AE552">
        <v>4344</v>
      </c>
      <c r="AF552">
        <v>1</v>
      </c>
      <c r="AG552" t="s">
        <v>42</v>
      </c>
      <c r="AH552" t="s">
        <v>43</v>
      </c>
      <c r="AI552">
        <v>14</v>
      </c>
      <c r="AJ552">
        <v>3</v>
      </c>
      <c r="AK552">
        <v>4</v>
      </c>
      <c r="AL552">
        <f>IF(HR_Data[[#This Row],[OverTime]]="Yes",2,0)
+IF(HR_Data[[#This Row],[WorkLifeBalance]]&lt;=2,2,0)
+IF(HR_Data[[#This Row],[MonthlyIncome]]&lt;5000,2,0)
+IF(HR_Data[[#This Row],[JobSatisfaction]]&lt;=2,1,0)
+IF(HR_Data[[#This Row],[EnvironmentSatisfaction]]&lt;=2,1,0)
+IF(HR_Data[[#This Row],[YearsAtCompany]]&lt;2,2,0)</f>
        <v>4</v>
      </c>
      <c r="AM552" t="str">
        <f>IF(HR_Data[[#This Row],[RiskScore2]]&gt;=6,"High",
IF(HR_Data[[#This Row],[RiskScore2]]&gt;=3,"Medium","Low"))</f>
        <v>Medium</v>
      </c>
      <c r="AN552">
        <v>80</v>
      </c>
      <c r="AO552">
        <v>1</v>
      </c>
      <c r="AP552">
        <v>5</v>
      </c>
      <c r="AQ552">
        <v>2</v>
      </c>
      <c r="AR552">
        <v>4</v>
      </c>
      <c r="AS552">
        <v>4</v>
      </c>
      <c r="AT552">
        <v>3</v>
      </c>
      <c r="AU552">
        <v>0</v>
      </c>
      <c r="AV552">
        <v>2</v>
      </c>
    </row>
    <row r="553" spans="1:48">
      <c r="A553">
        <v>39</v>
      </c>
      <c r="B553" t="str">
        <f>IF(HR_Data[[#This Row],[Age]]&lt;25,"&lt;25",
IF(HR_Data[[#This Row],[Age]]&lt;35,"25–34",
IF(HR_Data[[#This Row],[Age]]&lt;45,"35–44",
IF(HR_Data[[#This Row],[Age]]&lt;55,"45–54","55+"))))</f>
        <v>35–44</v>
      </c>
      <c r="C553" t="s">
        <v>43</v>
      </c>
      <c r="D553">
        <f>(HR[[#This Row],[OverTimeFlag]]*3+HR[[#This Row],[LowJobSatisFlag]]*5+HR[[#This Row],[LowWLBFlag]]*4+HR[[#This Row],[LowSalaryFlag]]*3+HR[[#This Row],[LowEnviFlag]]*4+HR[[#This Row],[LowProFlag]]*1)</f>
        <v>12</v>
      </c>
      <c r="E553">
        <f>HR_Data[[#This Row],[OvertimeFlag]] + HR_Data[[#This Row],[LowSatisfactionFlag]] + HR_Data[[#This Row],[LowWorkLifeBalanceFlag]]</f>
        <v>2</v>
      </c>
      <c r="F553" t="s">
        <v>36</v>
      </c>
      <c r="G553">
        <v>141</v>
      </c>
      <c r="H553" t="s">
        <v>61</v>
      </c>
      <c r="I553">
        <v>3</v>
      </c>
      <c r="J553" t="str">
        <f>IF(AND(HR_Data[[#This Row],[Attrition]]="Yes",HR_Data[[#This Row],[YearsAtCompany]]&lt;2),"Yes","No")</f>
        <v>No</v>
      </c>
      <c r="K553">
        <v>3</v>
      </c>
      <c r="L553" t="s">
        <v>61</v>
      </c>
      <c r="M553">
        <v>1</v>
      </c>
      <c r="N553">
        <v>760</v>
      </c>
      <c r="P553">
        <v>3</v>
      </c>
      <c r="Q553" t="s">
        <v>39</v>
      </c>
      <c r="R553">
        <v>44</v>
      </c>
      <c r="S553">
        <v>4</v>
      </c>
      <c r="T553">
        <v>2</v>
      </c>
      <c r="U553" t="s">
        <v>61</v>
      </c>
      <c r="V553">
        <v>2</v>
      </c>
      <c r="W553" t="s">
        <v>48</v>
      </c>
      <c r="X553">
        <v>6389</v>
      </c>
      <c r="Y553" t="str">
        <f>IF(AND(HR_Data[[#This Row],[OverTime]]="Yes",HR_Data[[#This Row],[JobSatisfaction]]&lt;=2,HR_Data[[#This Row],[MonthlyIncome]]&lt;AVERAGE(HR_Data[MonthlyIncome])),
"High Risk",
IF(OR(HR_Data[[#This Row],[OverTime]]="Yes",HR_Data[[#This Row],[JobSatisfaction]]&lt;=2),
"Medium Risk",
"Low Risk"))</f>
        <v>Medium Risk</v>
      </c>
      <c r="Z553" t="str">
        <f>IF(HR_Data[[#This Row],[MonthlyIncome]]&lt;3000,"Low",IF(HR_Data[[#This Row],[MonthlyIncome]]&lt;7000,"Medium","High"))</f>
        <v>Medium</v>
      </c>
      <c r="AA553" s="5">
        <f>IF(HR_Data[[#This Row],[OverTime]]="Yes",1,0)</f>
        <v>0</v>
      </c>
      <c r="AB553" s="5">
        <f>IF(HR_Data[[#This Row],[JobSatisfaction]]&lt;=2,1,0)</f>
        <v>1</v>
      </c>
      <c r="AC553" s="5">
        <f>IF(HR_Data[[#This Row],[WorkLifeBalance]]&lt;=2,1,0)</f>
        <v>1</v>
      </c>
      <c r="AD553" s="5">
        <f>IF(HR_Data[[#This Row],[MonthlyIncome]]&lt;AVERAGE(HR_Data[MonthlyIncome]),1,0)</f>
        <v>1</v>
      </c>
      <c r="AE553">
        <v>18767</v>
      </c>
      <c r="AF553">
        <v>9</v>
      </c>
      <c r="AG553" t="s">
        <v>42</v>
      </c>
      <c r="AH553" t="s">
        <v>43</v>
      </c>
      <c r="AI553">
        <v>15</v>
      </c>
      <c r="AJ553">
        <v>3</v>
      </c>
      <c r="AK553">
        <v>3</v>
      </c>
      <c r="AL553">
        <f>IF(HR_Data[[#This Row],[OverTime]]="Yes",2,0)
+IF(HR_Data[[#This Row],[WorkLifeBalance]]&lt;=2,2,0)
+IF(HR_Data[[#This Row],[MonthlyIncome]]&lt;5000,2,0)
+IF(HR_Data[[#This Row],[JobSatisfaction]]&lt;=2,1,0)
+IF(HR_Data[[#This Row],[EnvironmentSatisfaction]]&lt;=2,1,0)
+IF(HR_Data[[#This Row],[YearsAtCompany]]&lt;2,2,0)</f>
        <v>3</v>
      </c>
      <c r="AM553" t="str">
        <f>IF(HR_Data[[#This Row],[RiskScore2]]&gt;=6,"High",
IF(HR_Data[[#This Row],[RiskScore2]]&gt;=3,"Medium","Low"))</f>
        <v>Medium</v>
      </c>
      <c r="AN553">
        <v>80</v>
      </c>
      <c r="AO553">
        <v>1</v>
      </c>
      <c r="AP553">
        <v>12</v>
      </c>
      <c r="AQ553">
        <v>3</v>
      </c>
      <c r="AR553">
        <v>1</v>
      </c>
      <c r="AS553">
        <v>8</v>
      </c>
      <c r="AT553">
        <v>3</v>
      </c>
      <c r="AU553">
        <v>3</v>
      </c>
      <c r="AV553">
        <v>6</v>
      </c>
    </row>
    <row r="554" spans="1:48">
      <c r="A554">
        <v>56</v>
      </c>
      <c r="B554" t="str">
        <f>IF(HR_Data[[#This Row],[Age]]&lt;25,"&lt;25",
IF(HR_Data[[#This Row],[Age]]&lt;35,"25–34",
IF(HR_Data[[#This Row],[Age]]&lt;45,"35–44",
IF(HR_Data[[#This Row],[Age]]&lt;55,"45–54","55+"))))</f>
        <v>55+</v>
      </c>
      <c r="C554" t="s">
        <v>43</v>
      </c>
      <c r="D554">
        <f>(HR[[#This Row],[OverTimeFlag]]*3+HR[[#This Row],[LowJobSatisFlag]]*5+HR[[#This Row],[LowWLBFlag]]*4+HR[[#This Row],[LowSalaryFlag]]*3+HR[[#This Row],[LowEnviFlag]]*4+HR[[#This Row],[LowProFlag]]*1)</f>
        <v>4</v>
      </c>
      <c r="E554">
        <f>HR_Data[[#This Row],[OvertimeFlag]] + HR_Data[[#This Row],[LowSatisfactionFlag]] + HR_Data[[#This Row],[LowWorkLifeBalanceFlag]]</f>
        <v>1</v>
      </c>
      <c r="F554" t="s">
        <v>36</v>
      </c>
      <c r="G554">
        <v>832</v>
      </c>
      <c r="H554" t="s">
        <v>45</v>
      </c>
      <c r="I554">
        <v>9</v>
      </c>
      <c r="J554" t="str">
        <f>IF(AND(HR_Data[[#This Row],[Attrition]]="Yes",HR_Data[[#This Row],[YearsAtCompany]]&lt;2),"Yes","No")</f>
        <v>No</v>
      </c>
      <c r="K554">
        <v>3</v>
      </c>
      <c r="L554" t="s">
        <v>51</v>
      </c>
      <c r="M554">
        <v>1</v>
      </c>
      <c r="N554">
        <v>762</v>
      </c>
      <c r="P554">
        <v>3</v>
      </c>
      <c r="Q554" t="s">
        <v>46</v>
      </c>
      <c r="R554">
        <v>81</v>
      </c>
      <c r="S554">
        <v>3</v>
      </c>
      <c r="T554">
        <v>4</v>
      </c>
      <c r="U554" t="s">
        <v>54</v>
      </c>
      <c r="V554">
        <v>4</v>
      </c>
      <c r="W554" t="s">
        <v>48</v>
      </c>
      <c r="X554">
        <v>11103</v>
      </c>
      <c r="Y554" t="str">
        <f>IF(AND(HR_Data[[#This Row],[OverTime]]="Yes",HR_Data[[#This Row],[JobSatisfaction]]&lt;=2,HR_Data[[#This Row],[MonthlyIncome]]&lt;AVERAGE(HR_Data[MonthlyIncome])),
"High Risk",
IF(OR(HR_Data[[#This Row],[OverTime]]="Yes",HR_Data[[#This Row],[JobSatisfaction]]&lt;=2),
"Medium Risk",
"Low Risk"))</f>
        <v>Low Risk</v>
      </c>
      <c r="Z554" t="str">
        <f>IF(HR_Data[[#This Row],[MonthlyIncome]]&lt;3000,"Low",IF(HR_Data[[#This Row],[MonthlyIncome]]&lt;7000,"Medium","High"))</f>
        <v>High</v>
      </c>
      <c r="AA554" s="5">
        <f>IF(HR_Data[[#This Row],[OverTime]]="Yes",1,0)</f>
        <v>0</v>
      </c>
      <c r="AB554" s="5">
        <f>IF(HR_Data[[#This Row],[JobSatisfaction]]&lt;=2,1,0)</f>
        <v>0</v>
      </c>
      <c r="AC554" s="5">
        <f>IF(HR_Data[[#This Row],[WorkLifeBalance]]&lt;=2,1,0)</f>
        <v>1</v>
      </c>
      <c r="AD554" s="5">
        <f>IF(HR_Data[[#This Row],[MonthlyIncome]]&lt;AVERAGE(HR_Data[MonthlyIncome]),1,0)</f>
        <v>0</v>
      </c>
      <c r="AE554">
        <v>20420</v>
      </c>
      <c r="AF554">
        <v>7</v>
      </c>
      <c r="AG554" t="s">
        <v>42</v>
      </c>
      <c r="AH554" t="s">
        <v>43</v>
      </c>
      <c r="AI554">
        <v>11</v>
      </c>
      <c r="AJ554">
        <v>3</v>
      </c>
      <c r="AK554">
        <v>3</v>
      </c>
      <c r="AL554">
        <f>IF(HR_Data[[#This Row],[OverTime]]="Yes",2,0)
+IF(HR_Data[[#This Row],[WorkLifeBalance]]&lt;=2,2,0)
+IF(HR_Data[[#This Row],[MonthlyIncome]]&lt;5000,2,0)
+IF(HR_Data[[#This Row],[JobSatisfaction]]&lt;=2,1,0)
+IF(HR_Data[[#This Row],[EnvironmentSatisfaction]]&lt;=2,1,0)
+IF(HR_Data[[#This Row],[YearsAtCompany]]&lt;2,2,0)</f>
        <v>2</v>
      </c>
      <c r="AM554" t="str">
        <f>IF(HR_Data[[#This Row],[RiskScore2]]&gt;=6,"High",
IF(HR_Data[[#This Row],[RiskScore2]]&gt;=3,"Medium","Low"))</f>
        <v>Low</v>
      </c>
      <c r="AN554">
        <v>80</v>
      </c>
      <c r="AO554">
        <v>0</v>
      </c>
      <c r="AP554">
        <v>30</v>
      </c>
      <c r="AQ554">
        <v>1</v>
      </c>
      <c r="AR554">
        <v>2</v>
      </c>
      <c r="AS554">
        <v>10</v>
      </c>
      <c r="AT554">
        <v>7</v>
      </c>
      <c r="AU554">
        <v>1</v>
      </c>
      <c r="AV554">
        <v>1</v>
      </c>
    </row>
    <row r="555" spans="1:48">
      <c r="A555">
        <v>40</v>
      </c>
      <c r="B555" t="str">
        <f>IF(HR_Data[[#This Row],[Age]]&lt;25,"&lt;25",
IF(HR_Data[[#This Row],[Age]]&lt;35,"25–34",
IF(HR_Data[[#This Row],[Age]]&lt;45,"35–44",
IF(HR_Data[[#This Row],[Age]]&lt;55,"45–54","55+"))))</f>
        <v>35–44</v>
      </c>
      <c r="C555" t="s">
        <v>43</v>
      </c>
      <c r="D555">
        <f>(HR[[#This Row],[OverTimeFlag]]*3+HR[[#This Row],[LowJobSatisFlag]]*5+HR[[#This Row],[LowWLBFlag]]*4+HR[[#This Row],[LowSalaryFlag]]*3+HR[[#This Row],[LowEnviFlag]]*4+HR[[#This Row],[LowProFlag]]*1)</f>
        <v>10</v>
      </c>
      <c r="E555">
        <f>HR_Data[[#This Row],[OvertimeFlag]] + HR_Data[[#This Row],[LowSatisfactionFlag]] + HR_Data[[#This Row],[LowWorkLifeBalanceFlag]]</f>
        <v>2</v>
      </c>
      <c r="F555" t="s">
        <v>36</v>
      </c>
      <c r="G555">
        <v>804</v>
      </c>
      <c r="H555" t="s">
        <v>45</v>
      </c>
      <c r="I555">
        <v>2</v>
      </c>
      <c r="J555" t="str">
        <f>IF(AND(HR_Data[[#This Row],[Attrition]]="Yes",HR_Data[[#This Row],[YearsAtCompany]]&lt;2),"Yes","No")</f>
        <v>No</v>
      </c>
      <c r="K555">
        <v>1</v>
      </c>
      <c r="L555" t="s">
        <v>51</v>
      </c>
      <c r="M555">
        <v>1</v>
      </c>
      <c r="N555">
        <v>763</v>
      </c>
      <c r="P555">
        <v>4</v>
      </c>
      <c r="Q555" t="s">
        <v>39</v>
      </c>
      <c r="R555">
        <v>86</v>
      </c>
      <c r="S555">
        <v>2</v>
      </c>
      <c r="T555">
        <v>1</v>
      </c>
      <c r="U555" t="s">
        <v>47</v>
      </c>
      <c r="V555">
        <v>4</v>
      </c>
      <c r="W555" t="s">
        <v>41</v>
      </c>
      <c r="X555">
        <v>2342</v>
      </c>
      <c r="Y555" t="str">
        <f>IF(AND(HR_Data[[#This Row],[OverTime]]="Yes",HR_Data[[#This Row],[JobSatisfaction]]&lt;=2,HR_Data[[#This Row],[MonthlyIncome]]&lt;AVERAGE(HR_Data[MonthlyIncome])),
"High Risk",
IF(OR(HR_Data[[#This Row],[OverTime]]="Yes",HR_Data[[#This Row],[JobSatisfaction]]&lt;=2),
"Medium Risk",
"Low Risk"))</f>
        <v>Medium Risk</v>
      </c>
      <c r="Z555" t="str">
        <f>IF(HR_Data[[#This Row],[MonthlyIncome]]&lt;3000,"Low",IF(HR_Data[[#This Row],[MonthlyIncome]]&lt;7000,"Medium","High"))</f>
        <v>Low</v>
      </c>
      <c r="AA555" s="5">
        <f>IF(HR_Data[[#This Row],[OverTime]]="Yes",1,0)</f>
        <v>1</v>
      </c>
      <c r="AB555" s="5">
        <f>IF(HR_Data[[#This Row],[JobSatisfaction]]&lt;=2,1,0)</f>
        <v>0</v>
      </c>
      <c r="AC555" s="5">
        <f>IF(HR_Data[[#This Row],[WorkLifeBalance]]&lt;=2,1,0)</f>
        <v>1</v>
      </c>
      <c r="AD555" s="5">
        <f>IF(HR_Data[[#This Row],[MonthlyIncome]]&lt;AVERAGE(HR_Data[MonthlyIncome]),1,0)</f>
        <v>1</v>
      </c>
      <c r="AE555">
        <v>22929</v>
      </c>
      <c r="AF555">
        <v>0</v>
      </c>
      <c r="AG555" t="s">
        <v>42</v>
      </c>
      <c r="AH555" t="s">
        <v>35</v>
      </c>
      <c r="AI555">
        <v>20</v>
      </c>
      <c r="AJ555">
        <v>4</v>
      </c>
      <c r="AK555">
        <v>4</v>
      </c>
      <c r="AL555">
        <f>IF(HR_Data[[#This Row],[OverTime]]="Yes",2,0)
+IF(HR_Data[[#This Row],[WorkLifeBalance]]&lt;=2,2,0)
+IF(HR_Data[[#This Row],[MonthlyIncome]]&lt;5000,2,0)
+IF(HR_Data[[#This Row],[JobSatisfaction]]&lt;=2,1,0)
+IF(HR_Data[[#This Row],[EnvironmentSatisfaction]]&lt;=2,1,0)
+IF(HR_Data[[#This Row],[YearsAtCompany]]&lt;2,2,0)</f>
        <v>6</v>
      </c>
      <c r="AM555" t="str">
        <f>IF(HR_Data[[#This Row],[RiskScore2]]&gt;=6,"High",
IF(HR_Data[[#This Row],[RiskScore2]]&gt;=3,"Medium","Low"))</f>
        <v>High</v>
      </c>
      <c r="AN555">
        <v>80</v>
      </c>
      <c r="AO555">
        <v>0</v>
      </c>
      <c r="AP555">
        <v>5</v>
      </c>
      <c r="AQ555">
        <v>2</v>
      </c>
      <c r="AR555">
        <v>2</v>
      </c>
      <c r="AS555">
        <v>4</v>
      </c>
      <c r="AT555">
        <v>2</v>
      </c>
      <c r="AU555">
        <v>2</v>
      </c>
      <c r="AV555">
        <v>3</v>
      </c>
    </row>
    <row r="556" spans="1:48">
      <c r="A556">
        <v>27</v>
      </c>
      <c r="B556" t="str">
        <f>IF(HR_Data[[#This Row],[Age]]&lt;25,"&lt;25",
IF(HR_Data[[#This Row],[Age]]&lt;35,"25–34",
IF(HR_Data[[#This Row],[Age]]&lt;45,"35–44",
IF(HR_Data[[#This Row],[Age]]&lt;55,"45–54","55+"))))</f>
        <v>25–34</v>
      </c>
      <c r="C556" t="s">
        <v>43</v>
      </c>
      <c r="D556">
        <f>(HR[[#This Row],[OverTimeFlag]]*3+HR[[#This Row],[LowJobSatisFlag]]*5+HR[[#This Row],[LowWLBFlag]]*4+HR[[#This Row],[LowSalaryFlag]]*3+HR[[#This Row],[LowEnviFlag]]*4+HR[[#This Row],[LowProFlag]]*1)</f>
        <v>9</v>
      </c>
      <c r="E556">
        <f>HR_Data[[#This Row],[OvertimeFlag]] + HR_Data[[#This Row],[LowSatisfactionFlag]] + HR_Data[[#This Row],[LowWorkLifeBalanceFlag]]</f>
        <v>2</v>
      </c>
      <c r="F556" t="s">
        <v>36</v>
      </c>
      <c r="G556">
        <v>975</v>
      </c>
      <c r="H556" t="s">
        <v>45</v>
      </c>
      <c r="I556">
        <v>7</v>
      </c>
      <c r="J556" t="str">
        <f>IF(AND(HR_Data[[#This Row],[Attrition]]="Yes",HR_Data[[#This Row],[YearsAtCompany]]&lt;2),"Yes","No")</f>
        <v>No</v>
      </c>
      <c r="K556">
        <v>3</v>
      </c>
      <c r="L556" t="s">
        <v>51</v>
      </c>
      <c r="M556">
        <v>1</v>
      </c>
      <c r="N556">
        <v>764</v>
      </c>
      <c r="P556">
        <v>4</v>
      </c>
      <c r="Q556" t="s">
        <v>39</v>
      </c>
      <c r="R556">
        <v>55</v>
      </c>
      <c r="S556">
        <v>2</v>
      </c>
      <c r="T556">
        <v>2</v>
      </c>
      <c r="U556" t="s">
        <v>54</v>
      </c>
      <c r="V556">
        <v>1</v>
      </c>
      <c r="W556" t="s">
        <v>41</v>
      </c>
      <c r="X556">
        <v>6811</v>
      </c>
      <c r="Y556" t="str">
        <f>IF(AND(HR_Data[[#This Row],[OverTime]]="Yes",HR_Data[[#This Row],[JobSatisfaction]]&lt;=2,HR_Data[[#This Row],[MonthlyIncome]]&lt;AVERAGE(HR_Data[MonthlyIncome])),
"High Risk",
IF(OR(HR_Data[[#This Row],[OverTime]]="Yes",HR_Data[[#This Row],[JobSatisfaction]]&lt;=2),
"Medium Risk",
"Low Risk"))</f>
        <v>Medium Risk</v>
      </c>
      <c r="Z556" t="str">
        <f>IF(HR_Data[[#This Row],[MonthlyIncome]]&lt;3000,"Low",IF(HR_Data[[#This Row],[MonthlyIncome]]&lt;7000,"Medium","High"))</f>
        <v>Medium</v>
      </c>
      <c r="AA556" s="5">
        <f>IF(HR_Data[[#This Row],[OverTime]]="Yes",1,0)</f>
        <v>0</v>
      </c>
      <c r="AB556" s="5">
        <f>IF(HR_Data[[#This Row],[JobSatisfaction]]&lt;=2,1,0)</f>
        <v>1</v>
      </c>
      <c r="AC556" s="5">
        <f>IF(HR_Data[[#This Row],[WorkLifeBalance]]&lt;=2,1,0)</f>
        <v>1</v>
      </c>
      <c r="AD556" s="5">
        <f>IF(HR_Data[[#This Row],[MonthlyIncome]]&lt;AVERAGE(HR_Data[MonthlyIncome]),1,0)</f>
        <v>0</v>
      </c>
      <c r="AE556">
        <v>23398</v>
      </c>
      <c r="AF556">
        <v>8</v>
      </c>
      <c r="AG556" t="s">
        <v>42</v>
      </c>
      <c r="AH556" t="s">
        <v>43</v>
      </c>
      <c r="AI556">
        <v>19</v>
      </c>
      <c r="AJ556">
        <v>3</v>
      </c>
      <c r="AK556">
        <v>1</v>
      </c>
      <c r="AL556">
        <f>IF(HR_Data[[#This Row],[OverTime]]="Yes",2,0)
+IF(HR_Data[[#This Row],[WorkLifeBalance]]&lt;=2,2,0)
+IF(HR_Data[[#This Row],[MonthlyIncome]]&lt;5000,2,0)
+IF(HR_Data[[#This Row],[JobSatisfaction]]&lt;=2,1,0)
+IF(HR_Data[[#This Row],[EnvironmentSatisfaction]]&lt;=2,1,0)
+IF(HR_Data[[#This Row],[YearsAtCompany]]&lt;2,2,0)</f>
        <v>3</v>
      </c>
      <c r="AM556" t="str">
        <f>IF(HR_Data[[#This Row],[RiskScore2]]&gt;=6,"High",
IF(HR_Data[[#This Row],[RiskScore2]]&gt;=3,"Medium","Low"))</f>
        <v>Medium</v>
      </c>
      <c r="AN556">
        <v>80</v>
      </c>
      <c r="AO556">
        <v>0</v>
      </c>
      <c r="AP556">
        <v>9</v>
      </c>
      <c r="AQ556">
        <v>2</v>
      </c>
      <c r="AR556">
        <v>1</v>
      </c>
      <c r="AS556">
        <v>7</v>
      </c>
      <c r="AT556">
        <v>6</v>
      </c>
      <c r="AU556">
        <v>0</v>
      </c>
      <c r="AV556">
        <v>7</v>
      </c>
    </row>
    <row r="557" spans="1:48">
      <c r="A557">
        <v>29</v>
      </c>
      <c r="B557" t="str">
        <f>IF(HR_Data[[#This Row],[Age]]&lt;25,"&lt;25",
IF(HR_Data[[#This Row],[Age]]&lt;35,"25–34",
IF(HR_Data[[#This Row],[Age]]&lt;45,"35–44",
IF(HR_Data[[#This Row],[Age]]&lt;55,"45–54","55+"))))</f>
        <v>25–34</v>
      </c>
      <c r="C557" t="s">
        <v>43</v>
      </c>
      <c r="D557">
        <f>(HR[[#This Row],[OverTimeFlag]]*3+HR[[#This Row],[LowJobSatisFlag]]*5+HR[[#This Row],[LowWLBFlag]]*4+HR[[#This Row],[LowSalaryFlag]]*3+HR[[#This Row],[LowEnviFlag]]*4+HR[[#This Row],[LowProFlag]]*1)</f>
        <v>8</v>
      </c>
      <c r="E557">
        <f>HR_Data[[#This Row],[OvertimeFlag]] + HR_Data[[#This Row],[LowSatisfactionFlag]] + HR_Data[[#This Row],[LowWorkLifeBalanceFlag]]</f>
        <v>1</v>
      </c>
      <c r="F557" t="s">
        <v>36</v>
      </c>
      <c r="G557">
        <v>1090</v>
      </c>
      <c r="H557" t="s">
        <v>37</v>
      </c>
      <c r="I557">
        <v>10</v>
      </c>
      <c r="J557" t="str">
        <f>IF(AND(HR_Data[[#This Row],[Attrition]]="Yes",HR_Data[[#This Row],[YearsAtCompany]]&lt;2),"Yes","No")</f>
        <v>No</v>
      </c>
      <c r="K557">
        <v>3</v>
      </c>
      <c r="L557" t="s">
        <v>59</v>
      </c>
      <c r="M557">
        <v>1</v>
      </c>
      <c r="N557">
        <v>766</v>
      </c>
      <c r="P557">
        <v>4</v>
      </c>
      <c r="Q557" t="s">
        <v>46</v>
      </c>
      <c r="R557">
        <v>83</v>
      </c>
      <c r="S557">
        <v>3</v>
      </c>
      <c r="T557">
        <v>1</v>
      </c>
      <c r="U557" t="s">
        <v>57</v>
      </c>
      <c r="V557">
        <v>2</v>
      </c>
      <c r="W557" t="s">
        <v>52</v>
      </c>
      <c r="X557">
        <v>2297</v>
      </c>
      <c r="Y557" t="str">
        <f>IF(AND(HR_Data[[#This Row],[OverTime]]="Yes",HR_Data[[#This Row],[JobSatisfaction]]&lt;=2,HR_Data[[#This Row],[MonthlyIncome]]&lt;AVERAGE(HR_Data[MonthlyIncome])),
"High Risk",
IF(OR(HR_Data[[#This Row],[OverTime]]="Yes",HR_Data[[#This Row],[JobSatisfaction]]&lt;=2),
"Medium Risk",
"Low Risk"))</f>
        <v>Medium Risk</v>
      </c>
      <c r="Z557" t="str">
        <f>IF(HR_Data[[#This Row],[MonthlyIncome]]&lt;3000,"Low",IF(HR_Data[[#This Row],[MonthlyIncome]]&lt;7000,"Medium","High"))</f>
        <v>Low</v>
      </c>
      <c r="AA557" s="5">
        <f>IF(HR_Data[[#This Row],[OverTime]]="Yes",1,0)</f>
        <v>0</v>
      </c>
      <c r="AB557" s="5">
        <f>IF(HR_Data[[#This Row],[JobSatisfaction]]&lt;=2,1,0)</f>
        <v>1</v>
      </c>
      <c r="AC557" s="5">
        <f>IF(HR_Data[[#This Row],[WorkLifeBalance]]&lt;=2,1,0)</f>
        <v>0</v>
      </c>
      <c r="AD557" s="5">
        <f>IF(HR_Data[[#This Row],[MonthlyIncome]]&lt;AVERAGE(HR_Data[MonthlyIncome]),1,0)</f>
        <v>1</v>
      </c>
      <c r="AE557">
        <v>17967</v>
      </c>
      <c r="AF557">
        <v>1</v>
      </c>
      <c r="AG557" t="s">
        <v>42</v>
      </c>
      <c r="AH557" t="s">
        <v>43</v>
      </c>
      <c r="AI557">
        <v>14</v>
      </c>
      <c r="AJ557">
        <v>3</v>
      </c>
      <c r="AK557">
        <v>4</v>
      </c>
      <c r="AL557">
        <f>IF(HR_Data[[#This Row],[OverTime]]="Yes",2,0)
+IF(HR_Data[[#This Row],[WorkLifeBalance]]&lt;=2,2,0)
+IF(HR_Data[[#This Row],[MonthlyIncome]]&lt;5000,2,0)
+IF(HR_Data[[#This Row],[JobSatisfaction]]&lt;=2,1,0)
+IF(HR_Data[[#This Row],[EnvironmentSatisfaction]]&lt;=2,1,0)
+IF(HR_Data[[#This Row],[YearsAtCompany]]&lt;2,2,0)</f>
        <v>3</v>
      </c>
      <c r="AM557" t="str">
        <f>IF(HR_Data[[#This Row],[RiskScore2]]&gt;=6,"High",
IF(HR_Data[[#This Row],[RiskScore2]]&gt;=3,"Medium","Low"))</f>
        <v>Medium</v>
      </c>
      <c r="AN557">
        <v>80</v>
      </c>
      <c r="AO557">
        <v>2</v>
      </c>
      <c r="AP557">
        <v>2</v>
      </c>
      <c r="AQ557">
        <v>2</v>
      </c>
      <c r="AR557">
        <v>3</v>
      </c>
      <c r="AS557">
        <v>2</v>
      </c>
      <c r="AT557">
        <v>2</v>
      </c>
      <c r="AU557">
        <v>2</v>
      </c>
      <c r="AV557">
        <v>2</v>
      </c>
    </row>
    <row r="558" spans="1:48">
      <c r="A558">
        <v>53</v>
      </c>
      <c r="B558" t="str">
        <f>IF(HR_Data[[#This Row],[Age]]&lt;25,"&lt;25",
IF(HR_Data[[#This Row],[Age]]&lt;35,"25–34",
IF(HR_Data[[#This Row],[Age]]&lt;45,"35–44",
IF(HR_Data[[#This Row],[Age]]&lt;55,"45–54","55+"))))</f>
        <v>45–54</v>
      </c>
      <c r="C558" t="s">
        <v>43</v>
      </c>
      <c r="D558">
        <f>(HR[[#This Row],[OverTimeFlag]]*3+HR[[#This Row],[LowJobSatisFlag]]*5+HR[[#This Row],[LowWLBFlag]]*4+HR[[#This Row],[LowSalaryFlag]]*3+HR[[#This Row],[LowEnviFlag]]*4+HR[[#This Row],[LowProFlag]]*1)</f>
        <v>3</v>
      </c>
      <c r="E558">
        <f>HR_Data[[#This Row],[OvertimeFlag]] + HR_Data[[#This Row],[LowSatisfactionFlag]] + HR_Data[[#This Row],[LowWorkLifeBalanceFlag]]</f>
        <v>0</v>
      </c>
      <c r="F558" t="s">
        <v>36</v>
      </c>
      <c r="G558">
        <v>346</v>
      </c>
      <c r="H558" t="s">
        <v>45</v>
      </c>
      <c r="I558">
        <v>6</v>
      </c>
      <c r="J558" t="str">
        <f>IF(AND(HR_Data[[#This Row],[Attrition]]="Yes",HR_Data[[#This Row],[YearsAtCompany]]&lt;2),"Yes","No")</f>
        <v>No</v>
      </c>
      <c r="K558">
        <v>3</v>
      </c>
      <c r="L558" t="s">
        <v>38</v>
      </c>
      <c r="M558">
        <v>1</v>
      </c>
      <c r="N558">
        <v>769</v>
      </c>
      <c r="P558">
        <v>4</v>
      </c>
      <c r="Q558" t="s">
        <v>46</v>
      </c>
      <c r="R558">
        <v>86</v>
      </c>
      <c r="S558">
        <v>3</v>
      </c>
      <c r="T558">
        <v>2</v>
      </c>
      <c r="U558" t="s">
        <v>50</v>
      </c>
      <c r="V558">
        <v>4</v>
      </c>
      <c r="W558" t="s">
        <v>41</v>
      </c>
      <c r="X558">
        <v>2450</v>
      </c>
      <c r="Y558" t="str">
        <f>IF(AND(HR_Data[[#This Row],[OverTime]]="Yes",HR_Data[[#This Row],[JobSatisfaction]]&lt;=2,HR_Data[[#This Row],[MonthlyIncome]]&lt;AVERAGE(HR_Data[MonthlyIncome])),
"High Risk",
IF(OR(HR_Data[[#This Row],[OverTime]]="Yes",HR_Data[[#This Row],[JobSatisfaction]]&lt;=2),
"Medium Risk",
"Low Risk"))</f>
        <v>Low Risk</v>
      </c>
      <c r="Z558" t="str">
        <f>IF(HR_Data[[#This Row],[MonthlyIncome]]&lt;3000,"Low",IF(HR_Data[[#This Row],[MonthlyIncome]]&lt;7000,"Medium","High"))</f>
        <v>Low</v>
      </c>
      <c r="AA558" s="5">
        <f>IF(HR_Data[[#This Row],[OverTime]]="Yes",1,0)</f>
        <v>0</v>
      </c>
      <c r="AB558" s="5">
        <f>IF(HR_Data[[#This Row],[JobSatisfaction]]&lt;=2,1,0)</f>
        <v>0</v>
      </c>
      <c r="AC558" s="5">
        <f>IF(HR_Data[[#This Row],[WorkLifeBalance]]&lt;=2,1,0)</f>
        <v>0</v>
      </c>
      <c r="AD558" s="5">
        <f>IF(HR_Data[[#This Row],[MonthlyIncome]]&lt;AVERAGE(HR_Data[MonthlyIncome]),1,0)</f>
        <v>1</v>
      </c>
      <c r="AE558">
        <v>10919</v>
      </c>
      <c r="AF558">
        <v>2</v>
      </c>
      <c r="AG558" t="s">
        <v>42</v>
      </c>
      <c r="AH558" t="s">
        <v>43</v>
      </c>
      <c r="AI558">
        <v>17</v>
      </c>
      <c r="AJ558">
        <v>3</v>
      </c>
      <c r="AK558">
        <v>4</v>
      </c>
      <c r="AL558">
        <f>IF(HR_Data[[#This Row],[OverTime]]="Yes",2,0)
+IF(HR_Data[[#This Row],[WorkLifeBalance]]&lt;=2,2,0)
+IF(HR_Data[[#This Row],[MonthlyIncome]]&lt;5000,2,0)
+IF(HR_Data[[#This Row],[JobSatisfaction]]&lt;=2,1,0)
+IF(HR_Data[[#This Row],[EnvironmentSatisfaction]]&lt;=2,1,0)
+IF(HR_Data[[#This Row],[YearsAtCompany]]&lt;2,2,0)</f>
        <v>2</v>
      </c>
      <c r="AM558" t="str">
        <f>IF(HR_Data[[#This Row],[RiskScore2]]&gt;=6,"High",
IF(HR_Data[[#This Row],[RiskScore2]]&gt;=3,"Medium","Low"))</f>
        <v>Low</v>
      </c>
      <c r="AN558">
        <v>80</v>
      </c>
      <c r="AO558">
        <v>0</v>
      </c>
      <c r="AP558">
        <v>19</v>
      </c>
      <c r="AQ558">
        <v>4</v>
      </c>
      <c r="AR558">
        <v>3</v>
      </c>
      <c r="AS558">
        <v>2</v>
      </c>
      <c r="AT558">
        <v>2</v>
      </c>
      <c r="AU558">
        <v>2</v>
      </c>
      <c r="AV558">
        <v>2</v>
      </c>
    </row>
    <row r="559" spans="1:48">
      <c r="A559">
        <v>35</v>
      </c>
      <c r="B559" t="str">
        <f>IF(HR_Data[[#This Row],[Age]]&lt;25,"&lt;25",
IF(HR_Data[[#This Row],[Age]]&lt;35,"25–34",
IF(HR_Data[[#This Row],[Age]]&lt;45,"35–44",
IF(HR_Data[[#This Row],[Age]]&lt;55,"45–54","55+"))))</f>
        <v>35–44</v>
      </c>
      <c r="C559" t="s">
        <v>43</v>
      </c>
      <c r="D559">
        <f>(HR[[#This Row],[OverTimeFlag]]*3+HR[[#This Row],[LowJobSatisFlag]]*5+HR[[#This Row],[LowWLBFlag]]*4+HR[[#This Row],[LowSalaryFlag]]*3+HR[[#This Row],[LowEnviFlag]]*4+HR[[#This Row],[LowProFlag]]*1)</f>
        <v>8</v>
      </c>
      <c r="E559">
        <f>HR_Data[[#This Row],[OvertimeFlag]] + HR_Data[[#This Row],[LowSatisfactionFlag]] + HR_Data[[#This Row],[LowWorkLifeBalanceFlag]]</f>
        <v>1</v>
      </c>
      <c r="F559" t="s">
        <v>55</v>
      </c>
      <c r="G559">
        <v>1225</v>
      </c>
      <c r="H559" t="s">
        <v>45</v>
      </c>
      <c r="I559">
        <v>2</v>
      </c>
      <c r="J559" t="str">
        <f>IF(AND(HR_Data[[#This Row],[Attrition]]="Yes",HR_Data[[#This Row],[YearsAtCompany]]&lt;2),"Yes","No")</f>
        <v>No</v>
      </c>
      <c r="K559">
        <v>4</v>
      </c>
      <c r="L559" t="s">
        <v>38</v>
      </c>
      <c r="M559">
        <v>1</v>
      </c>
      <c r="N559">
        <v>771</v>
      </c>
      <c r="P559">
        <v>4</v>
      </c>
      <c r="Q559" t="s">
        <v>39</v>
      </c>
      <c r="R559">
        <v>61</v>
      </c>
      <c r="S559">
        <v>3</v>
      </c>
      <c r="T559">
        <v>2</v>
      </c>
      <c r="U559" t="s">
        <v>54</v>
      </c>
      <c r="V559">
        <v>1</v>
      </c>
      <c r="W559" t="s">
        <v>52</v>
      </c>
      <c r="X559">
        <v>5093</v>
      </c>
      <c r="Y559" t="str">
        <f>IF(AND(HR_Data[[#This Row],[OverTime]]="Yes",HR_Data[[#This Row],[JobSatisfaction]]&lt;=2,HR_Data[[#This Row],[MonthlyIncome]]&lt;AVERAGE(HR_Data[MonthlyIncome])),
"High Risk",
IF(OR(HR_Data[[#This Row],[OverTime]]="Yes",HR_Data[[#This Row],[JobSatisfaction]]&lt;=2),
"Medium Risk",
"Low Risk"))</f>
        <v>Medium Risk</v>
      </c>
      <c r="Z559" t="str">
        <f>IF(HR_Data[[#This Row],[MonthlyIncome]]&lt;3000,"Low",IF(HR_Data[[#This Row],[MonthlyIncome]]&lt;7000,"Medium","High"))</f>
        <v>Medium</v>
      </c>
      <c r="AA559" s="5">
        <f>IF(HR_Data[[#This Row],[OverTime]]="Yes",1,0)</f>
        <v>0</v>
      </c>
      <c r="AB559" s="5">
        <f>IF(HR_Data[[#This Row],[JobSatisfaction]]&lt;=2,1,0)</f>
        <v>1</v>
      </c>
      <c r="AC559" s="5">
        <f>IF(HR_Data[[#This Row],[WorkLifeBalance]]&lt;=2,1,0)</f>
        <v>0</v>
      </c>
      <c r="AD559" s="5">
        <f>IF(HR_Data[[#This Row],[MonthlyIncome]]&lt;AVERAGE(HR_Data[MonthlyIncome]),1,0)</f>
        <v>1</v>
      </c>
      <c r="AE559">
        <v>4761</v>
      </c>
      <c r="AF559">
        <v>2</v>
      </c>
      <c r="AG559" t="s">
        <v>42</v>
      </c>
      <c r="AH559" t="s">
        <v>43</v>
      </c>
      <c r="AI559">
        <v>11</v>
      </c>
      <c r="AJ559">
        <v>3</v>
      </c>
      <c r="AK559">
        <v>1</v>
      </c>
      <c r="AL559">
        <f>IF(HR_Data[[#This Row],[OverTime]]="Yes",2,0)
+IF(HR_Data[[#This Row],[WorkLifeBalance]]&lt;=2,2,0)
+IF(HR_Data[[#This Row],[MonthlyIncome]]&lt;5000,2,0)
+IF(HR_Data[[#This Row],[JobSatisfaction]]&lt;=2,1,0)
+IF(HR_Data[[#This Row],[EnvironmentSatisfaction]]&lt;=2,1,0)
+IF(HR_Data[[#This Row],[YearsAtCompany]]&lt;2,2,0)</f>
        <v>3</v>
      </c>
      <c r="AM559" t="str">
        <f>IF(HR_Data[[#This Row],[RiskScore2]]&gt;=6,"High",
IF(HR_Data[[#This Row],[RiskScore2]]&gt;=3,"Medium","Low"))</f>
        <v>Medium</v>
      </c>
      <c r="AN559">
        <v>80</v>
      </c>
      <c r="AO559">
        <v>1</v>
      </c>
      <c r="AP559">
        <v>16</v>
      </c>
      <c r="AQ559">
        <v>2</v>
      </c>
      <c r="AR559">
        <v>4</v>
      </c>
      <c r="AS559">
        <v>1</v>
      </c>
      <c r="AT559">
        <v>0</v>
      </c>
      <c r="AU559">
        <v>0</v>
      </c>
      <c r="AV559">
        <v>0</v>
      </c>
    </row>
    <row r="560" spans="1:48">
      <c r="A560">
        <v>32</v>
      </c>
      <c r="B560" t="str">
        <f>IF(HR_Data[[#This Row],[Age]]&lt;25,"&lt;25",
IF(HR_Data[[#This Row],[Age]]&lt;35,"25–34",
IF(HR_Data[[#This Row],[Age]]&lt;45,"35–44",
IF(HR_Data[[#This Row],[Age]]&lt;55,"45–54","55+"))))</f>
        <v>25–34</v>
      </c>
      <c r="C560" t="s">
        <v>43</v>
      </c>
      <c r="D560">
        <f>(HR[[#This Row],[OverTimeFlag]]*3+HR[[#This Row],[LowJobSatisFlag]]*5+HR[[#This Row],[LowWLBFlag]]*4+HR[[#This Row],[LowSalaryFlag]]*3+HR[[#This Row],[LowEnviFlag]]*4+HR[[#This Row],[LowProFlag]]*1)</f>
        <v>7</v>
      </c>
      <c r="E560">
        <f>HR_Data[[#This Row],[OvertimeFlag]] + HR_Data[[#This Row],[LowSatisfactionFlag]] + HR_Data[[#This Row],[LowWorkLifeBalanceFlag]]</f>
        <v>0</v>
      </c>
      <c r="F560" t="s">
        <v>44</v>
      </c>
      <c r="G560">
        <v>430</v>
      </c>
      <c r="H560" t="s">
        <v>45</v>
      </c>
      <c r="I560">
        <v>24</v>
      </c>
      <c r="J560" t="str">
        <f>IF(AND(HR_Data[[#This Row],[Attrition]]="Yes",HR_Data[[#This Row],[YearsAtCompany]]&lt;2),"Yes","No")</f>
        <v>No</v>
      </c>
      <c r="K560">
        <v>4</v>
      </c>
      <c r="L560" t="s">
        <v>38</v>
      </c>
      <c r="M560">
        <v>1</v>
      </c>
      <c r="N560">
        <v>772</v>
      </c>
      <c r="P560">
        <v>1</v>
      </c>
      <c r="Q560" t="s">
        <v>46</v>
      </c>
      <c r="R560">
        <v>80</v>
      </c>
      <c r="S560">
        <v>3</v>
      </c>
      <c r="T560">
        <v>2</v>
      </c>
      <c r="U560" t="s">
        <v>50</v>
      </c>
      <c r="V560">
        <v>4</v>
      </c>
      <c r="W560" t="s">
        <v>48</v>
      </c>
      <c r="X560">
        <v>5309</v>
      </c>
      <c r="Y560" t="str">
        <f>IF(AND(HR_Data[[#This Row],[OverTime]]="Yes",HR_Data[[#This Row],[JobSatisfaction]]&lt;=2,HR_Data[[#This Row],[MonthlyIncome]]&lt;AVERAGE(HR_Data[MonthlyIncome])),
"High Risk",
IF(OR(HR_Data[[#This Row],[OverTime]]="Yes",HR_Data[[#This Row],[JobSatisfaction]]&lt;=2),
"Medium Risk",
"Low Risk"))</f>
        <v>Low Risk</v>
      </c>
      <c r="Z560" t="str">
        <f>IF(HR_Data[[#This Row],[MonthlyIncome]]&lt;3000,"Low",IF(HR_Data[[#This Row],[MonthlyIncome]]&lt;7000,"Medium","High"))</f>
        <v>Medium</v>
      </c>
      <c r="AA560" s="5">
        <f>IF(HR_Data[[#This Row],[OverTime]]="Yes",1,0)</f>
        <v>0</v>
      </c>
      <c r="AB560" s="5">
        <f>IF(HR_Data[[#This Row],[JobSatisfaction]]&lt;=2,1,0)</f>
        <v>0</v>
      </c>
      <c r="AC560" s="5">
        <f>IF(HR_Data[[#This Row],[WorkLifeBalance]]&lt;=2,1,0)</f>
        <v>0</v>
      </c>
      <c r="AD560" s="5">
        <f>IF(HR_Data[[#This Row],[MonthlyIncome]]&lt;AVERAGE(HR_Data[MonthlyIncome]),1,0)</f>
        <v>1</v>
      </c>
      <c r="AE560">
        <v>21146</v>
      </c>
      <c r="AF560">
        <v>1</v>
      </c>
      <c r="AG560" t="s">
        <v>42</v>
      </c>
      <c r="AH560" t="s">
        <v>43</v>
      </c>
      <c r="AI560">
        <v>15</v>
      </c>
      <c r="AJ560">
        <v>3</v>
      </c>
      <c r="AK560">
        <v>4</v>
      </c>
      <c r="AL560">
        <f>IF(HR_Data[[#This Row],[OverTime]]="Yes",2,0)
+IF(HR_Data[[#This Row],[WorkLifeBalance]]&lt;=2,2,0)
+IF(HR_Data[[#This Row],[MonthlyIncome]]&lt;5000,2,0)
+IF(HR_Data[[#This Row],[JobSatisfaction]]&lt;=2,1,0)
+IF(HR_Data[[#This Row],[EnvironmentSatisfaction]]&lt;=2,1,0)
+IF(HR_Data[[#This Row],[YearsAtCompany]]&lt;2,2,0)</f>
        <v>1</v>
      </c>
      <c r="AM560" t="str">
        <f>IF(HR_Data[[#This Row],[RiskScore2]]&gt;=6,"High",
IF(HR_Data[[#This Row],[RiskScore2]]&gt;=3,"Medium","Low"))</f>
        <v>Low</v>
      </c>
      <c r="AN560">
        <v>80</v>
      </c>
      <c r="AO560">
        <v>2</v>
      </c>
      <c r="AP560">
        <v>10</v>
      </c>
      <c r="AQ560">
        <v>2</v>
      </c>
      <c r="AR560">
        <v>3</v>
      </c>
      <c r="AS560">
        <v>10</v>
      </c>
      <c r="AT560">
        <v>8</v>
      </c>
      <c r="AU560">
        <v>4</v>
      </c>
      <c r="AV560">
        <v>7</v>
      </c>
    </row>
    <row r="561" spans="1:48">
      <c r="A561">
        <v>38</v>
      </c>
      <c r="B561" t="str">
        <f>IF(HR_Data[[#This Row],[Age]]&lt;25,"&lt;25",
IF(HR_Data[[#This Row],[Age]]&lt;35,"25–34",
IF(HR_Data[[#This Row],[Age]]&lt;45,"35–44",
IF(HR_Data[[#This Row],[Age]]&lt;55,"45–54","55+"))))</f>
        <v>35–44</v>
      </c>
      <c r="C561" t="s">
        <v>43</v>
      </c>
      <c r="D561">
        <f>(HR[[#This Row],[OverTimeFlag]]*3+HR[[#This Row],[LowJobSatisFlag]]*5+HR[[#This Row],[LowWLBFlag]]*4+HR[[#This Row],[LowSalaryFlag]]*3+HR[[#This Row],[LowEnviFlag]]*4+HR[[#This Row],[LowProFlag]]*1)</f>
        <v>10</v>
      </c>
      <c r="E561">
        <f>HR_Data[[#This Row],[OvertimeFlag]] + HR_Data[[#This Row],[LowSatisfactionFlag]] + HR_Data[[#This Row],[LowWorkLifeBalanceFlag]]</f>
        <v>2</v>
      </c>
      <c r="F561" t="s">
        <v>36</v>
      </c>
      <c r="G561">
        <v>268</v>
      </c>
      <c r="H561" t="s">
        <v>45</v>
      </c>
      <c r="I561">
        <v>2</v>
      </c>
      <c r="J561" t="str">
        <f>IF(AND(HR_Data[[#This Row],[Attrition]]="Yes",HR_Data[[#This Row],[YearsAtCompany]]&lt;2),"Yes","No")</f>
        <v>No</v>
      </c>
      <c r="K561">
        <v>5</v>
      </c>
      <c r="L561" t="s">
        <v>51</v>
      </c>
      <c r="M561">
        <v>1</v>
      </c>
      <c r="N561">
        <v>773</v>
      </c>
      <c r="P561">
        <v>4</v>
      </c>
      <c r="Q561" t="s">
        <v>46</v>
      </c>
      <c r="R561">
        <v>92</v>
      </c>
      <c r="S561">
        <v>3</v>
      </c>
      <c r="T561">
        <v>1</v>
      </c>
      <c r="U561" t="s">
        <v>47</v>
      </c>
      <c r="V561">
        <v>3</v>
      </c>
      <c r="W561" t="s">
        <v>48</v>
      </c>
      <c r="X561">
        <v>3057</v>
      </c>
      <c r="Y561" t="str">
        <f>IF(AND(HR_Data[[#This Row],[OverTime]]="Yes",HR_Data[[#This Row],[JobSatisfaction]]&lt;=2,HR_Data[[#This Row],[MonthlyIncome]]&lt;AVERAGE(HR_Data[MonthlyIncome])),
"High Risk",
IF(OR(HR_Data[[#This Row],[OverTime]]="Yes",HR_Data[[#This Row],[JobSatisfaction]]&lt;=2),
"Medium Risk",
"Low Risk"))</f>
        <v>Medium Risk</v>
      </c>
      <c r="Z561" t="str">
        <f>IF(HR_Data[[#This Row],[MonthlyIncome]]&lt;3000,"Low",IF(HR_Data[[#This Row],[MonthlyIncome]]&lt;7000,"Medium","High"))</f>
        <v>Medium</v>
      </c>
      <c r="AA561" s="5">
        <f>IF(HR_Data[[#This Row],[OverTime]]="Yes",1,0)</f>
        <v>1</v>
      </c>
      <c r="AB561" s="5">
        <f>IF(HR_Data[[#This Row],[JobSatisfaction]]&lt;=2,1,0)</f>
        <v>0</v>
      </c>
      <c r="AC561" s="5">
        <f>IF(HR_Data[[#This Row],[WorkLifeBalance]]&lt;=2,1,0)</f>
        <v>1</v>
      </c>
      <c r="AD561" s="5">
        <f>IF(HR_Data[[#This Row],[MonthlyIncome]]&lt;AVERAGE(HR_Data[MonthlyIncome]),1,0)</f>
        <v>1</v>
      </c>
      <c r="AE561">
        <v>20471</v>
      </c>
      <c r="AF561">
        <v>6</v>
      </c>
      <c r="AG561" t="s">
        <v>42</v>
      </c>
      <c r="AH561" t="s">
        <v>35</v>
      </c>
      <c r="AI561">
        <v>13</v>
      </c>
      <c r="AJ561">
        <v>3</v>
      </c>
      <c r="AK561">
        <v>2</v>
      </c>
      <c r="AL561">
        <f>IF(HR_Data[[#This Row],[OverTime]]="Yes",2,0)
+IF(HR_Data[[#This Row],[WorkLifeBalance]]&lt;=2,2,0)
+IF(HR_Data[[#This Row],[MonthlyIncome]]&lt;5000,2,0)
+IF(HR_Data[[#This Row],[JobSatisfaction]]&lt;=2,1,0)
+IF(HR_Data[[#This Row],[EnvironmentSatisfaction]]&lt;=2,1,0)
+IF(HR_Data[[#This Row],[YearsAtCompany]]&lt;2,2,0)</f>
        <v>8</v>
      </c>
      <c r="AM561" t="str">
        <f>IF(HR_Data[[#This Row],[RiskScore2]]&gt;=6,"High",
IF(HR_Data[[#This Row],[RiskScore2]]&gt;=3,"Medium","Low"))</f>
        <v>High</v>
      </c>
      <c r="AN561">
        <v>80</v>
      </c>
      <c r="AO561">
        <v>1</v>
      </c>
      <c r="AP561">
        <v>6</v>
      </c>
      <c r="AQ561">
        <v>0</v>
      </c>
      <c r="AR561">
        <v>1</v>
      </c>
      <c r="AS561">
        <v>1</v>
      </c>
      <c r="AT561">
        <v>0</v>
      </c>
      <c r="AU561">
        <v>0</v>
      </c>
      <c r="AV561">
        <v>1</v>
      </c>
    </row>
    <row r="562" spans="1:48">
      <c r="A562">
        <v>34</v>
      </c>
      <c r="B562" t="str">
        <f>IF(HR_Data[[#This Row],[Age]]&lt;25,"&lt;25",
IF(HR_Data[[#This Row],[Age]]&lt;35,"25–34",
IF(HR_Data[[#This Row],[Age]]&lt;45,"35–44",
IF(HR_Data[[#This Row],[Age]]&lt;55,"45–54","55+"))))</f>
        <v>25–34</v>
      </c>
      <c r="C562" t="s">
        <v>43</v>
      </c>
      <c r="D562">
        <f>(HR[[#This Row],[OverTimeFlag]]*3+HR[[#This Row],[LowJobSatisFlag]]*5+HR[[#This Row],[LowWLBFlag]]*4+HR[[#This Row],[LowSalaryFlag]]*3+HR[[#This Row],[LowEnviFlag]]*4+HR[[#This Row],[LowProFlag]]*1)</f>
        <v>12</v>
      </c>
      <c r="E562">
        <f>HR_Data[[#This Row],[OvertimeFlag]] + HR_Data[[#This Row],[LowSatisfactionFlag]] + HR_Data[[#This Row],[LowWorkLifeBalanceFlag]]</f>
        <v>1</v>
      </c>
      <c r="F562" t="s">
        <v>36</v>
      </c>
      <c r="G562">
        <v>167</v>
      </c>
      <c r="H562" t="s">
        <v>45</v>
      </c>
      <c r="I562">
        <v>8</v>
      </c>
      <c r="J562" t="str">
        <f>IF(AND(HR_Data[[#This Row],[Attrition]]="Yes",HR_Data[[#This Row],[YearsAtCompany]]&lt;2),"Yes","No")</f>
        <v>No</v>
      </c>
      <c r="K562">
        <v>5</v>
      </c>
      <c r="L562" t="s">
        <v>38</v>
      </c>
      <c r="M562">
        <v>1</v>
      </c>
      <c r="N562">
        <v>775</v>
      </c>
      <c r="P562">
        <v>2</v>
      </c>
      <c r="Q562" t="s">
        <v>39</v>
      </c>
      <c r="R562">
        <v>32</v>
      </c>
      <c r="S562">
        <v>3</v>
      </c>
      <c r="T562">
        <v>2</v>
      </c>
      <c r="U562" t="s">
        <v>53</v>
      </c>
      <c r="V562">
        <v>1</v>
      </c>
      <c r="W562" t="s">
        <v>52</v>
      </c>
      <c r="X562">
        <v>5121</v>
      </c>
      <c r="Y562" t="str">
        <f>IF(AND(HR_Data[[#This Row],[OverTime]]="Yes",HR_Data[[#This Row],[JobSatisfaction]]&lt;=2,HR_Data[[#This Row],[MonthlyIncome]]&lt;AVERAGE(HR_Data[MonthlyIncome])),
"High Risk",
IF(OR(HR_Data[[#This Row],[OverTime]]="Yes",HR_Data[[#This Row],[JobSatisfaction]]&lt;=2),
"Medium Risk",
"Low Risk"))</f>
        <v>Medium Risk</v>
      </c>
      <c r="Z562" t="str">
        <f>IF(HR_Data[[#This Row],[MonthlyIncome]]&lt;3000,"Low",IF(HR_Data[[#This Row],[MonthlyIncome]]&lt;7000,"Medium","High"))</f>
        <v>Medium</v>
      </c>
      <c r="AA562" s="5">
        <f>IF(HR_Data[[#This Row],[OverTime]]="Yes",1,0)</f>
        <v>0</v>
      </c>
      <c r="AB562" s="5">
        <f>IF(HR_Data[[#This Row],[JobSatisfaction]]&lt;=2,1,0)</f>
        <v>1</v>
      </c>
      <c r="AC562" s="5">
        <f>IF(HR_Data[[#This Row],[WorkLifeBalance]]&lt;=2,1,0)</f>
        <v>0</v>
      </c>
      <c r="AD562" s="5">
        <f>IF(HR_Data[[#This Row],[MonthlyIncome]]&lt;AVERAGE(HR_Data[MonthlyIncome]),1,0)</f>
        <v>1</v>
      </c>
      <c r="AE562">
        <v>4187</v>
      </c>
      <c r="AF562">
        <v>3</v>
      </c>
      <c r="AG562" t="s">
        <v>42</v>
      </c>
      <c r="AH562" t="s">
        <v>43</v>
      </c>
      <c r="AI562">
        <v>14</v>
      </c>
      <c r="AJ562">
        <v>3</v>
      </c>
      <c r="AK562">
        <v>3</v>
      </c>
      <c r="AL562">
        <f>IF(HR_Data[[#This Row],[OverTime]]="Yes",2,0)
+IF(HR_Data[[#This Row],[WorkLifeBalance]]&lt;=2,2,0)
+IF(HR_Data[[#This Row],[MonthlyIncome]]&lt;5000,2,0)
+IF(HR_Data[[#This Row],[JobSatisfaction]]&lt;=2,1,0)
+IF(HR_Data[[#This Row],[EnvironmentSatisfaction]]&lt;=2,1,0)
+IF(HR_Data[[#This Row],[YearsAtCompany]]&lt;2,2,0)</f>
        <v>4</v>
      </c>
      <c r="AM562" t="str">
        <f>IF(HR_Data[[#This Row],[RiskScore2]]&gt;=6,"High",
IF(HR_Data[[#This Row],[RiskScore2]]&gt;=3,"Medium","Low"))</f>
        <v>Medium</v>
      </c>
      <c r="AN562">
        <v>80</v>
      </c>
      <c r="AO562">
        <v>1</v>
      </c>
      <c r="AP562">
        <v>7</v>
      </c>
      <c r="AQ562">
        <v>3</v>
      </c>
      <c r="AR562">
        <v>3</v>
      </c>
      <c r="AS562">
        <v>0</v>
      </c>
      <c r="AT562">
        <v>0</v>
      </c>
      <c r="AU562">
        <v>0</v>
      </c>
      <c r="AV562">
        <v>0</v>
      </c>
    </row>
    <row r="563" spans="1:48">
      <c r="A563">
        <v>52</v>
      </c>
      <c r="B563" t="str">
        <f>IF(HR_Data[[#This Row],[Age]]&lt;25,"&lt;25",
IF(HR_Data[[#This Row],[Age]]&lt;35,"25–34",
IF(HR_Data[[#This Row],[Age]]&lt;45,"35–44",
IF(HR_Data[[#This Row],[Age]]&lt;55,"45–54","55+"))))</f>
        <v>45–54</v>
      </c>
      <c r="C563" t="s">
        <v>43</v>
      </c>
      <c r="D563">
        <f>(HR[[#This Row],[OverTimeFlag]]*3+HR[[#This Row],[LowJobSatisFlag]]*5+HR[[#This Row],[LowWLBFlag]]*4+HR[[#This Row],[LowSalaryFlag]]*3+HR[[#This Row],[LowEnviFlag]]*4+HR[[#This Row],[LowProFlag]]*1)</f>
        <v>5</v>
      </c>
      <c r="E563">
        <f>HR_Data[[#This Row],[OvertimeFlag]] + HR_Data[[#This Row],[LowSatisfactionFlag]] + HR_Data[[#This Row],[LowWorkLifeBalanceFlag]]</f>
        <v>1</v>
      </c>
      <c r="F563" t="s">
        <v>36</v>
      </c>
      <c r="G563">
        <v>621</v>
      </c>
      <c r="H563" t="s">
        <v>37</v>
      </c>
      <c r="I563">
        <v>3</v>
      </c>
      <c r="J563" t="str">
        <f>IF(AND(HR_Data[[#This Row],[Attrition]]="Yes",HR_Data[[#This Row],[YearsAtCompany]]&lt;2),"Yes","No")</f>
        <v>No</v>
      </c>
      <c r="K563">
        <v>4</v>
      </c>
      <c r="L563" t="s">
        <v>59</v>
      </c>
      <c r="M563">
        <v>1</v>
      </c>
      <c r="N563">
        <v>776</v>
      </c>
      <c r="P563">
        <v>3</v>
      </c>
      <c r="Q563" t="s">
        <v>46</v>
      </c>
      <c r="R563">
        <v>31</v>
      </c>
      <c r="S563">
        <v>2</v>
      </c>
      <c r="T563">
        <v>4</v>
      </c>
      <c r="U563" t="s">
        <v>56</v>
      </c>
      <c r="V563">
        <v>1</v>
      </c>
      <c r="W563" t="s">
        <v>48</v>
      </c>
      <c r="X563">
        <v>16856</v>
      </c>
      <c r="Y563" t="str">
        <f>IF(AND(HR_Data[[#This Row],[OverTime]]="Yes",HR_Data[[#This Row],[JobSatisfaction]]&lt;=2,HR_Data[[#This Row],[MonthlyIncome]]&lt;AVERAGE(HR_Data[MonthlyIncome])),
"High Risk",
IF(OR(HR_Data[[#This Row],[OverTime]]="Yes",HR_Data[[#This Row],[JobSatisfaction]]&lt;=2),
"Medium Risk",
"Low Risk"))</f>
        <v>Medium Risk</v>
      </c>
      <c r="Z563" t="str">
        <f>IF(HR_Data[[#This Row],[MonthlyIncome]]&lt;3000,"Low",IF(HR_Data[[#This Row],[MonthlyIncome]]&lt;7000,"Medium","High"))</f>
        <v>High</v>
      </c>
      <c r="AA563" s="5">
        <f>IF(HR_Data[[#This Row],[OverTime]]="Yes",1,0)</f>
        <v>0</v>
      </c>
      <c r="AB563" s="5">
        <f>IF(HR_Data[[#This Row],[JobSatisfaction]]&lt;=2,1,0)</f>
        <v>1</v>
      </c>
      <c r="AC563" s="5">
        <f>IF(HR_Data[[#This Row],[WorkLifeBalance]]&lt;=2,1,0)</f>
        <v>0</v>
      </c>
      <c r="AD563" s="5">
        <f>IF(HR_Data[[#This Row],[MonthlyIncome]]&lt;AVERAGE(HR_Data[MonthlyIncome]),1,0)</f>
        <v>0</v>
      </c>
      <c r="AE563">
        <v>10084</v>
      </c>
      <c r="AF563">
        <v>1</v>
      </c>
      <c r="AG563" t="s">
        <v>42</v>
      </c>
      <c r="AH563" t="s">
        <v>43</v>
      </c>
      <c r="AI563">
        <v>11</v>
      </c>
      <c r="AJ563">
        <v>3</v>
      </c>
      <c r="AK563">
        <v>1</v>
      </c>
      <c r="AL563">
        <f>IF(HR_Data[[#This Row],[OverTime]]="Yes",2,0)
+IF(HR_Data[[#This Row],[WorkLifeBalance]]&lt;=2,2,0)
+IF(HR_Data[[#This Row],[MonthlyIncome]]&lt;5000,2,0)
+IF(HR_Data[[#This Row],[JobSatisfaction]]&lt;=2,1,0)
+IF(HR_Data[[#This Row],[EnvironmentSatisfaction]]&lt;=2,1,0)
+IF(HR_Data[[#This Row],[YearsAtCompany]]&lt;2,2,0)</f>
        <v>1</v>
      </c>
      <c r="AM563" t="str">
        <f>IF(HR_Data[[#This Row],[RiskScore2]]&gt;=6,"High",
IF(HR_Data[[#This Row],[RiskScore2]]&gt;=3,"Medium","Low"))</f>
        <v>Low</v>
      </c>
      <c r="AN563">
        <v>80</v>
      </c>
      <c r="AO563">
        <v>0</v>
      </c>
      <c r="AP563">
        <v>34</v>
      </c>
      <c r="AQ563">
        <v>3</v>
      </c>
      <c r="AR563">
        <v>4</v>
      </c>
      <c r="AS563">
        <v>34</v>
      </c>
      <c r="AT563">
        <v>6</v>
      </c>
      <c r="AU563">
        <v>1</v>
      </c>
      <c r="AV563">
        <v>16</v>
      </c>
    </row>
    <row r="564" spans="1:48">
      <c r="A564">
        <v>33</v>
      </c>
      <c r="B564" t="str">
        <f>IF(HR_Data[[#This Row],[Age]]&lt;25,"&lt;25",
IF(HR_Data[[#This Row],[Age]]&lt;35,"25–34",
IF(HR_Data[[#This Row],[Age]]&lt;45,"35–44",
IF(HR_Data[[#This Row],[Age]]&lt;55,"45–54","55+"))))</f>
        <v>25–34</v>
      </c>
      <c r="C564" t="s">
        <v>35</v>
      </c>
      <c r="D564">
        <f>(HR[[#This Row],[OverTimeFlag]]*3+HR[[#This Row],[LowJobSatisFlag]]*5+HR[[#This Row],[LowWLBFlag]]*4+HR[[#This Row],[LowSalaryFlag]]*3+HR[[#This Row],[LowEnviFlag]]*4+HR[[#This Row],[LowProFlag]]*1)</f>
        <v>11</v>
      </c>
      <c r="E564">
        <f>HR_Data[[#This Row],[OvertimeFlag]] + HR_Data[[#This Row],[LowSatisfactionFlag]] + HR_Data[[#This Row],[LowWorkLifeBalanceFlag]]</f>
        <v>2</v>
      </c>
      <c r="F564" t="s">
        <v>36</v>
      </c>
      <c r="G564">
        <v>527</v>
      </c>
      <c r="H564" t="s">
        <v>45</v>
      </c>
      <c r="I564">
        <v>1</v>
      </c>
      <c r="J564" t="str">
        <f>IF(AND(HR_Data[[#This Row],[Attrition]]="Yes",HR_Data[[#This Row],[YearsAtCompany]]&lt;2),"Yes","No")</f>
        <v>No</v>
      </c>
      <c r="K564">
        <v>4</v>
      </c>
      <c r="L564" t="s">
        <v>49</v>
      </c>
      <c r="M564">
        <v>1</v>
      </c>
      <c r="N564">
        <v>780</v>
      </c>
      <c r="P564">
        <v>4</v>
      </c>
      <c r="Q564" t="s">
        <v>46</v>
      </c>
      <c r="R564">
        <v>63</v>
      </c>
      <c r="S564">
        <v>3</v>
      </c>
      <c r="T564">
        <v>1</v>
      </c>
      <c r="U564" t="s">
        <v>47</v>
      </c>
      <c r="V564">
        <v>4</v>
      </c>
      <c r="W564" t="s">
        <v>41</v>
      </c>
      <c r="X564">
        <v>2686</v>
      </c>
      <c r="Y564" t="str">
        <f>IF(AND(HR_Data[[#This Row],[OverTime]]="Yes",HR_Data[[#This Row],[JobSatisfaction]]&lt;=2,HR_Data[[#This Row],[MonthlyIncome]]&lt;AVERAGE(HR_Data[MonthlyIncome])),
"High Risk",
IF(OR(HR_Data[[#This Row],[OverTime]]="Yes",HR_Data[[#This Row],[JobSatisfaction]]&lt;=2),
"Medium Risk",
"Low Risk"))</f>
        <v>Medium Risk</v>
      </c>
      <c r="Z564" t="str">
        <f>IF(HR_Data[[#This Row],[MonthlyIncome]]&lt;3000,"Low",IF(HR_Data[[#This Row],[MonthlyIncome]]&lt;7000,"Medium","High"))</f>
        <v>Low</v>
      </c>
      <c r="AA564" s="5">
        <f>IF(HR_Data[[#This Row],[OverTime]]="Yes",1,0)</f>
        <v>1</v>
      </c>
      <c r="AB564" s="5">
        <f>IF(HR_Data[[#This Row],[JobSatisfaction]]&lt;=2,1,0)</f>
        <v>0</v>
      </c>
      <c r="AC564" s="5">
        <f>IF(HR_Data[[#This Row],[WorkLifeBalance]]&lt;=2,1,0)</f>
        <v>1</v>
      </c>
      <c r="AD564" s="5">
        <f>IF(HR_Data[[#This Row],[MonthlyIncome]]&lt;AVERAGE(HR_Data[MonthlyIncome]),1,0)</f>
        <v>1</v>
      </c>
      <c r="AE564">
        <v>5207</v>
      </c>
      <c r="AF564">
        <v>1</v>
      </c>
      <c r="AG564" t="s">
        <v>42</v>
      </c>
      <c r="AH564" t="s">
        <v>35</v>
      </c>
      <c r="AI564">
        <v>13</v>
      </c>
      <c r="AJ564">
        <v>3</v>
      </c>
      <c r="AK564">
        <v>3</v>
      </c>
      <c r="AL564">
        <f>IF(HR_Data[[#This Row],[OverTime]]="Yes",2,0)
+IF(HR_Data[[#This Row],[WorkLifeBalance]]&lt;=2,2,0)
+IF(HR_Data[[#This Row],[MonthlyIncome]]&lt;5000,2,0)
+IF(HR_Data[[#This Row],[JobSatisfaction]]&lt;=2,1,0)
+IF(HR_Data[[#This Row],[EnvironmentSatisfaction]]&lt;=2,1,0)
+IF(HR_Data[[#This Row],[YearsAtCompany]]&lt;2,2,0)</f>
        <v>6</v>
      </c>
      <c r="AM564" t="str">
        <f>IF(HR_Data[[#This Row],[RiskScore2]]&gt;=6,"High",
IF(HR_Data[[#This Row],[RiskScore2]]&gt;=3,"Medium","Low"))</f>
        <v>High</v>
      </c>
      <c r="AN564">
        <v>80</v>
      </c>
      <c r="AO564">
        <v>0</v>
      </c>
      <c r="AP564">
        <v>10</v>
      </c>
      <c r="AQ564">
        <v>2</v>
      </c>
      <c r="AR564">
        <v>2</v>
      </c>
      <c r="AS564">
        <v>10</v>
      </c>
      <c r="AT564">
        <v>9</v>
      </c>
      <c r="AU564">
        <v>7</v>
      </c>
      <c r="AV564">
        <v>8</v>
      </c>
    </row>
    <row r="565" spans="1:48">
      <c r="A565">
        <v>25</v>
      </c>
      <c r="B565" t="str">
        <f>IF(HR_Data[[#This Row],[Age]]&lt;25,"&lt;25",
IF(HR_Data[[#This Row],[Age]]&lt;35,"25–34",
IF(HR_Data[[#This Row],[Age]]&lt;45,"35–44",
IF(HR_Data[[#This Row],[Age]]&lt;55,"45–54","55+"))))</f>
        <v>25–34</v>
      </c>
      <c r="C565" t="s">
        <v>43</v>
      </c>
      <c r="D565">
        <f>(HR[[#This Row],[OverTimeFlag]]*3+HR[[#This Row],[LowJobSatisFlag]]*5+HR[[#This Row],[LowWLBFlag]]*4+HR[[#This Row],[LowSalaryFlag]]*3+HR[[#This Row],[LowEnviFlag]]*4+HR[[#This Row],[LowProFlag]]*1)</f>
        <v>7</v>
      </c>
      <c r="E565">
        <f>HR_Data[[#This Row],[OvertimeFlag]] + HR_Data[[#This Row],[LowSatisfactionFlag]] + HR_Data[[#This Row],[LowWorkLifeBalanceFlag]]</f>
        <v>1</v>
      </c>
      <c r="F565" t="s">
        <v>36</v>
      </c>
      <c r="G565">
        <v>883</v>
      </c>
      <c r="H565" t="s">
        <v>37</v>
      </c>
      <c r="I565">
        <v>26</v>
      </c>
      <c r="J565" t="str">
        <f>IF(AND(HR_Data[[#This Row],[Attrition]]="Yes",HR_Data[[#This Row],[YearsAtCompany]]&lt;2),"Yes","No")</f>
        <v>No</v>
      </c>
      <c r="K565">
        <v>1</v>
      </c>
      <c r="L565" t="s">
        <v>51</v>
      </c>
      <c r="M565">
        <v>1</v>
      </c>
      <c r="N565">
        <v>781</v>
      </c>
      <c r="P565">
        <v>3</v>
      </c>
      <c r="Q565" t="s">
        <v>39</v>
      </c>
      <c r="R565">
        <v>32</v>
      </c>
      <c r="S565">
        <v>3</v>
      </c>
      <c r="T565">
        <v>2</v>
      </c>
      <c r="U565" t="s">
        <v>40</v>
      </c>
      <c r="V565">
        <v>4</v>
      </c>
      <c r="W565" t="s">
        <v>41</v>
      </c>
      <c r="X565">
        <v>6180</v>
      </c>
      <c r="Y565" t="str">
        <f>IF(AND(HR_Data[[#This Row],[OverTime]]="Yes",HR_Data[[#This Row],[JobSatisfaction]]&lt;=2,HR_Data[[#This Row],[MonthlyIncome]]&lt;AVERAGE(HR_Data[MonthlyIncome])),
"High Risk",
IF(OR(HR_Data[[#This Row],[OverTime]]="Yes",HR_Data[[#This Row],[JobSatisfaction]]&lt;=2),
"Medium Risk",
"Low Risk"))</f>
        <v>Low Risk</v>
      </c>
      <c r="Z565" t="str">
        <f>IF(HR_Data[[#This Row],[MonthlyIncome]]&lt;3000,"Low",IF(HR_Data[[#This Row],[MonthlyIncome]]&lt;7000,"Medium","High"))</f>
        <v>Medium</v>
      </c>
      <c r="AA565" s="5">
        <f>IF(HR_Data[[#This Row],[OverTime]]="Yes",1,0)</f>
        <v>0</v>
      </c>
      <c r="AB565" s="5">
        <f>IF(HR_Data[[#This Row],[JobSatisfaction]]&lt;=2,1,0)</f>
        <v>0</v>
      </c>
      <c r="AC565" s="5">
        <f>IF(HR_Data[[#This Row],[WorkLifeBalance]]&lt;=2,1,0)</f>
        <v>1</v>
      </c>
      <c r="AD565" s="5">
        <f>IF(HR_Data[[#This Row],[MonthlyIncome]]&lt;AVERAGE(HR_Data[MonthlyIncome]),1,0)</f>
        <v>1</v>
      </c>
      <c r="AE565">
        <v>22807</v>
      </c>
      <c r="AF565">
        <v>1</v>
      </c>
      <c r="AG565" t="s">
        <v>42</v>
      </c>
      <c r="AH565" t="s">
        <v>43</v>
      </c>
      <c r="AI565">
        <v>23</v>
      </c>
      <c r="AJ565">
        <v>4</v>
      </c>
      <c r="AK565">
        <v>2</v>
      </c>
      <c r="AL565">
        <f>IF(HR_Data[[#This Row],[OverTime]]="Yes",2,0)
+IF(HR_Data[[#This Row],[WorkLifeBalance]]&lt;=2,2,0)
+IF(HR_Data[[#This Row],[MonthlyIncome]]&lt;5000,2,0)
+IF(HR_Data[[#This Row],[JobSatisfaction]]&lt;=2,1,0)
+IF(HR_Data[[#This Row],[EnvironmentSatisfaction]]&lt;=2,1,0)
+IF(HR_Data[[#This Row],[YearsAtCompany]]&lt;2,2,0)</f>
        <v>2</v>
      </c>
      <c r="AM565" t="str">
        <f>IF(HR_Data[[#This Row],[RiskScore2]]&gt;=6,"High",
IF(HR_Data[[#This Row],[RiskScore2]]&gt;=3,"Medium","Low"))</f>
        <v>Low</v>
      </c>
      <c r="AN565">
        <v>80</v>
      </c>
      <c r="AO565">
        <v>0</v>
      </c>
      <c r="AP565">
        <v>6</v>
      </c>
      <c r="AQ565">
        <v>5</v>
      </c>
      <c r="AR565">
        <v>2</v>
      </c>
      <c r="AS565">
        <v>6</v>
      </c>
      <c r="AT565">
        <v>5</v>
      </c>
      <c r="AU565">
        <v>1</v>
      </c>
      <c r="AV565">
        <v>4</v>
      </c>
    </row>
    <row r="566" spans="1:48">
      <c r="A566">
        <v>45</v>
      </c>
      <c r="B566" t="str">
        <f>IF(HR_Data[[#This Row],[Age]]&lt;25,"&lt;25",
IF(HR_Data[[#This Row],[Age]]&lt;35,"25–34",
IF(HR_Data[[#This Row],[Age]]&lt;45,"35–44",
IF(HR_Data[[#This Row],[Age]]&lt;55,"45–54","55+"))))</f>
        <v>45–54</v>
      </c>
      <c r="C566" t="s">
        <v>43</v>
      </c>
      <c r="D566">
        <f>(HR[[#This Row],[OverTimeFlag]]*3+HR[[#This Row],[LowJobSatisFlag]]*5+HR[[#This Row],[LowWLBFlag]]*4+HR[[#This Row],[LowSalaryFlag]]*3+HR[[#This Row],[LowEnviFlag]]*4+HR[[#This Row],[LowProFlag]]*1)</f>
        <v>4</v>
      </c>
      <c r="E566">
        <f>HR_Data[[#This Row],[OvertimeFlag]] + HR_Data[[#This Row],[LowSatisfactionFlag]] + HR_Data[[#This Row],[LowWorkLifeBalanceFlag]]</f>
        <v>0</v>
      </c>
      <c r="F566" t="s">
        <v>36</v>
      </c>
      <c r="G566">
        <v>954</v>
      </c>
      <c r="H566" t="s">
        <v>37</v>
      </c>
      <c r="I566">
        <v>2</v>
      </c>
      <c r="J566" t="str">
        <f>IF(AND(HR_Data[[#This Row],[Attrition]]="Yes",HR_Data[[#This Row],[YearsAtCompany]]&lt;2),"Yes","No")</f>
        <v>No</v>
      </c>
      <c r="K566">
        <v>2</v>
      </c>
      <c r="L566" t="s">
        <v>60</v>
      </c>
      <c r="M566">
        <v>1</v>
      </c>
      <c r="N566">
        <v>783</v>
      </c>
      <c r="P566">
        <v>2</v>
      </c>
      <c r="Q566" t="s">
        <v>46</v>
      </c>
      <c r="R566">
        <v>46</v>
      </c>
      <c r="S566">
        <v>1</v>
      </c>
      <c r="T566">
        <v>2</v>
      </c>
      <c r="U566" t="s">
        <v>57</v>
      </c>
      <c r="V566">
        <v>3</v>
      </c>
      <c r="W566" t="s">
        <v>41</v>
      </c>
      <c r="X566">
        <v>6632</v>
      </c>
      <c r="Y566" t="str">
        <f>IF(AND(HR_Data[[#This Row],[OverTime]]="Yes",HR_Data[[#This Row],[JobSatisfaction]]&lt;=2,HR_Data[[#This Row],[MonthlyIncome]]&lt;AVERAGE(HR_Data[MonthlyIncome])),
"High Risk",
IF(OR(HR_Data[[#This Row],[OverTime]]="Yes",HR_Data[[#This Row],[JobSatisfaction]]&lt;=2),
"Medium Risk",
"Low Risk"))</f>
        <v>Low Risk</v>
      </c>
      <c r="Z566" t="str">
        <f>IF(HR_Data[[#This Row],[MonthlyIncome]]&lt;3000,"Low",IF(HR_Data[[#This Row],[MonthlyIncome]]&lt;7000,"Medium","High"))</f>
        <v>Medium</v>
      </c>
      <c r="AA566" s="5">
        <f>IF(HR_Data[[#This Row],[OverTime]]="Yes",1,0)</f>
        <v>0</v>
      </c>
      <c r="AB566" s="5">
        <f>IF(HR_Data[[#This Row],[JobSatisfaction]]&lt;=2,1,0)</f>
        <v>0</v>
      </c>
      <c r="AC566" s="5">
        <f>IF(HR_Data[[#This Row],[WorkLifeBalance]]&lt;=2,1,0)</f>
        <v>0</v>
      </c>
      <c r="AD566" s="5">
        <f>IF(HR_Data[[#This Row],[MonthlyIncome]]&lt;AVERAGE(HR_Data[MonthlyIncome]),1,0)</f>
        <v>0</v>
      </c>
      <c r="AE566">
        <v>12388</v>
      </c>
      <c r="AF566">
        <v>0</v>
      </c>
      <c r="AG566" t="s">
        <v>42</v>
      </c>
      <c r="AH566" t="s">
        <v>43</v>
      </c>
      <c r="AI566">
        <v>13</v>
      </c>
      <c r="AJ566">
        <v>3</v>
      </c>
      <c r="AK566">
        <v>1</v>
      </c>
      <c r="AL566">
        <f>IF(HR_Data[[#This Row],[OverTime]]="Yes",2,0)
+IF(HR_Data[[#This Row],[WorkLifeBalance]]&lt;=2,2,0)
+IF(HR_Data[[#This Row],[MonthlyIncome]]&lt;5000,2,0)
+IF(HR_Data[[#This Row],[JobSatisfaction]]&lt;=2,1,0)
+IF(HR_Data[[#This Row],[EnvironmentSatisfaction]]&lt;=2,1,0)
+IF(HR_Data[[#This Row],[YearsAtCompany]]&lt;2,2,0)</f>
        <v>1</v>
      </c>
      <c r="AM566" t="str">
        <f>IF(HR_Data[[#This Row],[RiskScore2]]&gt;=6,"High",
IF(HR_Data[[#This Row],[RiskScore2]]&gt;=3,"Medium","Low"))</f>
        <v>Low</v>
      </c>
      <c r="AN566">
        <v>80</v>
      </c>
      <c r="AO566">
        <v>0</v>
      </c>
      <c r="AP566">
        <v>9</v>
      </c>
      <c r="AQ566">
        <v>3</v>
      </c>
      <c r="AR566">
        <v>3</v>
      </c>
      <c r="AS566">
        <v>8</v>
      </c>
      <c r="AT566">
        <v>7</v>
      </c>
      <c r="AU566">
        <v>3</v>
      </c>
      <c r="AV566">
        <v>1</v>
      </c>
    </row>
    <row r="567" spans="1:48">
      <c r="A567">
        <v>23</v>
      </c>
      <c r="B567" t="str">
        <f>IF(HR_Data[[#This Row],[Age]]&lt;25,"&lt;25",
IF(HR_Data[[#This Row],[Age]]&lt;35,"25–34",
IF(HR_Data[[#This Row],[Age]]&lt;45,"35–44",
IF(HR_Data[[#This Row],[Age]]&lt;55,"45–54","55+"))))</f>
        <v>&lt;25</v>
      </c>
      <c r="C567" t="s">
        <v>43</v>
      </c>
      <c r="D567">
        <f>(HR[[#This Row],[OverTimeFlag]]*3+HR[[#This Row],[LowJobSatisFlag]]*5+HR[[#This Row],[LowWLBFlag]]*4+HR[[#This Row],[LowSalaryFlag]]*3+HR[[#This Row],[LowEnviFlag]]*4+HR[[#This Row],[LowProFlag]]*1)</f>
        <v>7</v>
      </c>
      <c r="E567">
        <f>HR_Data[[#This Row],[OvertimeFlag]] + HR_Data[[#This Row],[LowSatisfactionFlag]] + HR_Data[[#This Row],[LowWorkLifeBalanceFlag]]</f>
        <v>0</v>
      </c>
      <c r="F567" t="s">
        <v>36</v>
      </c>
      <c r="G567">
        <v>310</v>
      </c>
      <c r="H567" t="s">
        <v>45</v>
      </c>
      <c r="I567">
        <v>10</v>
      </c>
      <c r="J567" t="str">
        <f>IF(AND(HR_Data[[#This Row],[Attrition]]="Yes",HR_Data[[#This Row],[YearsAtCompany]]&lt;2),"Yes","No")</f>
        <v>No</v>
      </c>
      <c r="K567">
        <v>1</v>
      </c>
      <c r="L567" t="s">
        <v>51</v>
      </c>
      <c r="M567">
        <v>1</v>
      </c>
      <c r="N567">
        <v>784</v>
      </c>
      <c r="P567">
        <v>1</v>
      </c>
      <c r="Q567" t="s">
        <v>46</v>
      </c>
      <c r="R567">
        <v>79</v>
      </c>
      <c r="S567">
        <v>4</v>
      </c>
      <c r="T567">
        <v>1</v>
      </c>
      <c r="U567" t="s">
        <v>47</v>
      </c>
      <c r="V567">
        <v>3</v>
      </c>
      <c r="W567" t="s">
        <v>41</v>
      </c>
      <c r="X567">
        <v>3505</v>
      </c>
      <c r="Y567" t="str">
        <f>IF(AND(HR_Data[[#This Row],[OverTime]]="Yes",HR_Data[[#This Row],[JobSatisfaction]]&lt;=2,HR_Data[[#This Row],[MonthlyIncome]]&lt;AVERAGE(HR_Data[MonthlyIncome])),
"High Risk",
IF(OR(HR_Data[[#This Row],[OverTime]]="Yes",HR_Data[[#This Row],[JobSatisfaction]]&lt;=2),
"Medium Risk",
"Low Risk"))</f>
        <v>Low Risk</v>
      </c>
      <c r="Z567" t="str">
        <f>IF(HR_Data[[#This Row],[MonthlyIncome]]&lt;3000,"Low",IF(HR_Data[[#This Row],[MonthlyIncome]]&lt;7000,"Medium","High"))</f>
        <v>Medium</v>
      </c>
      <c r="AA567" s="5">
        <f>IF(HR_Data[[#This Row],[OverTime]]="Yes",1,0)</f>
        <v>0</v>
      </c>
      <c r="AB567" s="5">
        <f>IF(HR_Data[[#This Row],[JobSatisfaction]]&lt;=2,1,0)</f>
        <v>0</v>
      </c>
      <c r="AC567" s="5">
        <f>IF(HR_Data[[#This Row],[WorkLifeBalance]]&lt;=2,1,0)</f>
        <v>0</v>
      </c>
      <c r="AD567" s="5">
        <f>IF(HR_Data[[#This Row],[MonthlyIncome]]&lt;AVERAGE(HR_Data[MonthlyIncome]),1,0)</f>
        <v>1</v>
      </c>
      <c r="AE567">
        <v>19630</v>
      </c>
      <c r="AF567">
        <v>1</v>
      </c>
      <c r="AG567" t="s">
        <v>42</v>
      </c>
      <c r="AH567" t="s">
        <v>43</v>
      </c>
      <c r="AI567">
        <v>18</v>
      </c>
      <c r="AJ567">
        <v>3</v>
      </c>
      <c r="AK567">
        <v>4</v>
      </c>
      <c r="AL567">
        <f>IF(HR_Data[[#This Row],[OverTime]]="Yes",2,0)
+IF(HR_Data[[#This Row],[WorkLifeBalance]]&lt;=2,2,0)
+IF(HR_Data[[#This Row],[MonthlyIncome]]&lt;5000,2,0)
+IF(HR_Data[[#This Row],[JobSatisfaction]]&lt;=2,1,0)
+IF(HR_Data[[#This Row],[EnvironmentSatisfaction]]&lt;=2,1,0)
+IF(HR_Data[[#This Row],[YearsAtCompany]]&lt;2,2,0)</f>
        <v>3</v>
      </c>
      <c r="AM567" t="str">
        <f>IF(HR_Data[[#This Row],[RiskScore2]]&gt;=6,"High",
IF(HR_Data[[#This Row],[RiskScore2]]&gt;=3,"Medium","Low"))</f>
        <v>Medium</v>
      </c>
      <c r="AN567">
        <v>80</v>
      </c>
      <c r="AO567">
        <v>0</v>
      </c>
      <c r="AP567">
        <v>2</v>
      </c>
      <c r="AQ567">
        <v>3</v>
      </c>
      <c r="AR567">
        <v>3</v>
      </c>
      <c r="AS567">
        <v>2</v>
      </c>
      <c r="AT567">
        <v>2</v>
      </c>
      <c r="AU567">
        <v>0</v>
      </c>
      <c r="AV567">
        <v>2</v>
      </c>
    </row>
    <row r="568" spans="1:48">
      <c r="A568">
        <v>47</v>
      </c>
      <c r="B568" t="str">
        <f>IF(HR_Data[[#This Row],[Age]]&lt;25,"&lt;25",
IF(HR_Data[[#This Row],[Age]]&lt;35,"25–34",
IF(HR_Data[[#This Row],[Age]]&lt;45,"35–44",
IF(HR_Data[[#This Row],[Age]]&lt;55,"45–54","55+"))))</f>
        <v>45–54</v>
      </c>
      <c r="C568" t="s">
        <v>35</v>
      </c>
      <c r="D568">
        <f>(HR[[#This Row],[OverTimeFlag]]*3+HR[[#This Row],[LowJobSatisFlag]]*5+HR[[#This Row],[LowWLBFlag]]*4+HR[[#This Row],[LowSalaryFlag]]*3+HR[[#This Row],[LowEnviFlag]]*4+HR[[#This Row],[LowProFlag]]*1)</f>
        <v>10</v>
      </c>
      <c r="E568">
        <f>HR_Data[[#This Row],[OvertimeFlag]] + HR_Data[[#This Row],[LowSatisfactionFlag]] + HR_Data[[#This Row],[LowWorkLifeBalanceFlag]]</f>
        <v>1</v>
      </c>
      <c r="F568" t="s">
        <v>44</v>
      </c>
      <c r="G568">
        <v>719</v>
      </c>
      <c r="H568" t="s">
        <v>37</v>
      </c>
      <c r="I568">
        <v>27</v>
      </c>
      <c r="J568" t="str">
        <f>IF(AND(HR_Data[[#This Row],[Attrition]]="Yes",HR_Data[[#This Row],[YearsAtCompany]]&lt;2),"Yes","No")</f>
        <v>No</v>
      </c>
      <c r="K568">
        <v>2</v>
      </c>
      <c r="L568" t="s">
        <v>38</v>
      </c>
      <c r="M568">
        <v>1</v>
      </c>
      <c r="N568">
        <v>785</v>
      </c>
      <c r="P568">
        <v>2</v>
      </c>
      <c r="Q568" t="s">
        <v>39</v>
      </c>
      <c r="R568">
        <v>77</v>
      </c>
      <c r="S568">
        <v>4</v>
      </c>
      <c r="T568">
        <v>2</v>
      </c>
      <c r="U568" t="s">
        <v>40</v>
      </c>
      <c r="V568">
        <v>3</v>
      </c>
      <c r="W568" t="s">
        <v>41</v>
      </c>
      <c r="X568">
        <v>6397</v>
      </c>
      <c r="Y568" t="str">
        <f>IF(AND(HR_Data[[#This Row],[OverTime]]="Yes",HR_Data[[#This Row],[JobSatisfaction]]&lt;=2,HR_Data[[#This Row],[MonthlyIncome]]&lt;AVERAGE(HR_Data[MonthlyIncome])),
"High Risk",
IF(OR(HR_Data[[#This Row],[OverTime]]="Yes",HR_Data[[#This Row],[JobSatisfaction]]&lt;=2),
"Medium Risk",
"Low Risk"))</f>
        <v>Medium Risk</v>
      </c>
      <c r="Z568" t="str">
        <f>IF(HR_Data[[#This Row],[MonthlyIncome]]&lt;3000,"Low",IF(HR_Data[[#This Row],[MonthlyIncome]]&lt;7000,"Medium","High"))</f>
        <v>Medium</v>
      </c>
      <c r="AA568" s="5">
        <f>IF(HR_Data[[#This Row],[OverTime]]="Yes",1,0)</f>
        <v>1</v>
      </c>
      <c r="AB568" s="5">
        <f>IF(HR_Data[[#This Row],[JobSatisfaction]]&lt;=2,1,0)</f>
        <v>0</v>
      </c>
      <c r="AC568" s="5">
        <f>IF(HR_Data[[#This Row],[WorkLifeBalance]]&lt;=2,1,0)</f>
        <v>0</v>
      </c>
      <c r="AD568" s="5">
        <f>IF(HR_Data[[#This Row],[MonthlyIncome]]&lt;AVERAGE(HR_Data[MonthlyIncome]),1,0)</f>
        <v>1</v>
      </c>
      <c r="AE568">
        <v>10339</v>
      </c>
      <c r="AF568">
        <v>4</v>
      </c>
      <c r="AG568" t="s">
        <v>42</v>
      </c>
      <c r="AH568" t="s">
        <v>35</v>
      </c>
      <c r="AI568">
        <v>12</v>
      </c>
      <c r="AJ568">
        <v>3</v>
      </c>
      <c r="AK568">
        <v>4</v>
      </c>
      <c r="AL568">
        <f>IF(HR_Data[[#This Row],[OverTime]]="Yes",2,0)
+IF(HR_Data[[#This Row],[WorkLifeBalance]]&lt;=2,2,0)
+IF(HR_Data[[#This Row],[MonthlyIncome]]&lt;5000,2,0)
+IF(HR_Data[[#This Row],[JobSatisfaction]]&lt;=2,1,0)
+IF(HR_Data[[#This Row],[EnvironmentSatisfaction]]&lt;=2,1,0)
+IF(HR_Data[[#This Row],[YearsAtCompany]]&lt;2,2,0)</f>
        <v>3</v>
      </c>
      <c r="AM568" t="str">
        <f>IF(HR_Data[[#This Row],[RiskScore2]]&gt;=6,"High",
IF(HR_Data[[#This Row],[RiskScore2]]&gt;=3,"Medium","Low"))</f>
        <v>Medium</v>
      </c>
      <c r="AN568">
        <v>80</v>
      </c>
      <c r="AO568">
        <v>0</v>
      </c>
      <c r="AP568">
        <v>8</v>
      </c>
      <c r="AQ568">
        <v>2</v>
      </c>
      <c r="AR568">
        <v>3</v>
      </c>
      <c r="AS568">
        <v>5</v>
      </c>
      <c r="AT568">
        <v>4</v>
      </c>
      <c r="AU568">
        <v>1</v>
      </c>
      <c r="AV568">
        <v>3</v>
      </c>
    </row>
    <row r="569" spans="1:48">
      <c r="A569">
        <v>34</v>
      </c>
      <c r="B569" t="str">
        <f>IF(HR_Data[[#This Row],[Age]]&lt;25,"&lt;25",
IF(HR_Data[[#This Row],[Age]]&lt;35,"25–34",
IF(HR_Data[[#This Row],[Age]]&lt;45,"35–44",
IF(HR_Data[[#This Row],[Age]]&lt;55,"45–54","55+"))))</f>
        <v>25–34</v>
      </c>
      <c r="C569" t="s">
        <v>43</v>
      </c>
      <c r="D569">
        <f>(HR[[#This Row],[OverTimeFlag]]*3+HR[[#This Row],[LowJobSatisFlag]]*5+HR[[#This Row],[LowWLBFlag]]*4+HR[[#This Row],[LowSalaryFlag]]*3+HR[[#This Row],[LowEnviFlag]]*4+HR[[#This Row],[LowProFlag]]*1)</f>
        <v>3</v>
      </c>
      <c r="E569">
        <f>HR_Data[[#This Row],[OvertimeFlag]] + HR_Data[[#This Row],[LowSatisfactionFlag]] + HR_Data[[#This Row],[LowWorkLifeBalanceFlag]]</f>
        <v>0</v>
      </c>
      <c r="F569" t="s">
        <v>36</v>
      </c>
      <c r="G569">
        <v>304</v>
      </c>
      <c r="H569" t="s">
        <v>37</v>
      </c>
      <c r="I569">
        <v>2</v>
      </c>
      <c r="J569" t="str">
        <f>IF(AND(HR_Data[[#This Row],[Attrition]]="Yes",HR_Data[[#This Row],[YearsAtCompany]]&lt;2),"Yes","No")</f>
        <v>No</v>
      </c>
      <c r="K569">
        <v>3</v>
      </c>
      <c r="L569" t="s">
        <v>49</v>
      </c>
      <c r="M569">
        <v>1</v>
      </c>
      <c r="N569">
        <v>786</v>
      </c>
      <c r="P569">
        <v>4</v>
      </c>
      <c r="Q569" t="s">
        <v>46</v>
      </c>
      <c r="R569">
        <v>60</v>
      </c>
      <c r="S569">
        <v>3</v>
      </c>
      <c r="T569">
        <v>2</v>
      </c>
      <c r="U569" t="s">
        <v>40</v>
      </c>
      <c r="V569">
        <v>4</v>
      </c>
      <c r="W569" t="s">
        <v>41</v>
      </c>
      <c r="X569">
        <v>6274</v>
      </c>
      <c r="Y569" t="str">
        <f>IF(AND(HR_Data[[#This Row],[OverTime]]="Yes",HR_Data[[#This Row],[JobSatisfaction]]&lt;=2,HR_Data[[#This Row],[MonthlyIncome]]&lt;AVERAGE(HR_Data[MonthlyIncome])),
"High Risk",
IF(OR(HR_Data[[#This Row],[OverTime]]="Yes",HR_Data[[#This Row],[JobSatisfaction]]&lt;=2),
"Medium Risk",
"Low Risk"))</f>
        <v>Low Risk</v>
      </c>
      <c r="Z569" t="str">
        <f>IF(HR_Data[[#This Row],[MonthlyIncome]]&lt;3000,"Low",IF(HR_Data[[#This Row],[MonthlyIncome]]&lt;7000,"Medium","High"))</f>
        <v>Medium</v>
      </c>
      <c r="AA569" s="5">
        <f>IF(HR_Data[[#This Row],[OverTime]]="Yes",1,0)</f>
        <v>0</v>
      </c>
      <c r="AB569" s="5">
        <f>IF(HR_Data[[#This Row],[JobSatisfaction]]&lt;=2,1,0)</f>
        <v>0</v>
      </c>
      <c r="AC569" s="5">
        <f>IF(HR_Data[[#This Row],[WorkLifeBalance]]&lt;=2,1,0)</f>
        <v>0</v>
      </c>
      <c r="AD569" s="5">
        <f>IF(HR_Data[[#This Row],[MonthlyIncome]]&lt;AVERAGE(HR_Data[MonthlyIncome]),1,0)</f>
        <v>1</v>
      </c>
      <c r="AE569">
        <v>18686</v>
      </c>
      <c r="AF569">
        <v>1</v>
      </c>
      <c r="AG569" t="s">
        <v>42</v>
      </c>
      <c r="AH569" t="s">
        <v>43</v>
      </c>
      <c r="AI569">
        <v>22</v>
      </c>
      <c r="AJ569">
        <v>4</v>
      </c>
      <c r="AK569">
        <v>3</v>
      </c>
      <c r="AL569">
        <f>IF(HR_Data[[#This Row],[OverTime]]="Yes",2,0)
+IF(HR_Data[[#This Row],[WorkLifeBalance]]&lt;=2,2,0)
+IF(HR_Data[[#This Row],[MonthlyIncome]]&lt;5000,2,0)
+IF(HR_Data[[#This Row],[JobSatisfaction]]&lt;=2,1,0)
+IF(HR_Data[[#This Row],[EnvironmentSatisfaction]]&lt;=2,1,0)
+IF(HR_Data[[#This Row],[YearsAtCompany]]&lt;2,2,0)</f>
        <v>0</v>
      </c>
      <c r="AM569" t="str">
        <f>IF(HR_Data[[#This Row],[RiskScore2]]&gt;=6,"High",
IF(HR_Data[[#This Row],[RiskScore2]]&gt;=3,"Medium","Low"))</f>
        <v>Low</v>
      </c>
      <c r="AN569">
        <v>80</v>
      </c>
      <c r="AO569">
        <v>0</v>
      </c>
      <c r="AP569">
        <v>6</v>
      </c>
      <c r="AQ569">
        <v>5</v>
      </c>
      <c r="AR569">
        <v>3</v>
      </c>
      <c r="AS569">
        <v>6</v>
      </c>
      <c r="AT569">
        <v>5</v>
      </c>
      <c r="AU569">
        <v>1</v>
      </c>
      <c r="AV569">
        <v>4</v>
      </c>
    </row>
    <row r="570" spans="1:48">
      <c r="A570">
        <v>55</v>
      </c>
      <c r="B570" t="str">
        <f>IF(HR_Data[[#This Row],[Age]]&lt;25,"&lt;25",
IF(HR_Data[[#This Row],[Age]]&lt;35,"25–34",
IF(HR_Data[[#This Row],[Age]]&lt;45,"35–44",
IF(HR_Data[[#This Row],[Age]]&lt;55,"45–54","55+"))))</f>
        <v>55+</v>
      </c>
      <c r="C570" t="s">
        <v>35</v>
      </c>
      <c r="D570">
        <f>(HR[[#This Row],[OverTimeFlag]]*3+HR[[#This Row],[LowJobSatisFlag]]*5+HR[[#This Row],[LowWLBFlag]]*4+HR[[#This Row],[LowSalaryFlag]]*3+HR[[#This Row],[LowEnviFlag]]*4+HR[[#This Row],[LowProFlag]]*1)</f>
        <v>8</v>
      </c>
      <c r="E570">
        <f>HR_Data[[#This Row],[OvertimeFlag]] + HR_Data[[#This Row],[LowSatisfactionFlag]] + HR_Data[[#This Row],[LowWorkLifeBalanceFlag]]</f>
        <v>2</v>
      </c>
      <c r="F570" t="s">
        <v>36</v>
      </c>
      <c r="G570">
        <v>725</v>
      </c>
      <c r="H570" t="s">
        <v>45</v>
      </c>
      <c r="I570">
        <v>2</v>
      </c>
      <c r="J570" t="str">
        <f>IF(AND(HR_Data[[#This Row],[Attrition]]="Yes",HR_Data[[#This Row],[YearsAtCompany]]&lt;2),"Yes","No")</f>
        <v>No</v>
      </c>
      <c r="K570">
        <v>3</v>
      </c>
      <c r="L570" t="s">
        <v>51</v>
      </c>
      <c r="M570">
        <v>1</v>
      </c>
      <c r="N570">
        <v>787</v>
      </c>
      <c r="P570">
        <v>4</v>
      </c>
      <c r="Q570" t="s">
        <v>46</v>
      </c>
      <c r="R570">
        <v>78</v>
      </c>
      <c r="S570">
        <v>3</v>
      </c>
      <c r="T570">
        <v>5</v>
      </c>
      <c r="U570" t="s">
        <v>56</v>
      </c>
      <c r="V570">
        <v>1</v>
      </c>
      <c r="W570" t="s">
        <v>48</v>
      </c>
      <c r="X570">
        <v>19859</v>
      </c>
      <c r="Y570" t="str">
        <f>IF(AND(HR_Data[[#This Row],[OverTime]]="Yes",HR_Data[[#This Row],[JobSatisfaction]]&lt;=2,HR_Data[[#This Row],[MonthlyIncome]]&lt;AVERAGE(HR_Data[MonthlyIncome])),
"High Risk",
IF(OR(HR_Data[[#This Row],[OverTime]]="Yes",HR_Data[[#This Row],[JobSatisfaction]]&lt;=2),
"Medium Risk",
"Low Risk"))</f>
        <v>Medium Risk</v>
      </c>
      <c r="Z570" t="str">
        <f>IF(HR_Data[[#This Row],[MonthlyIncome]]&lt;3000,"Low",IF(HR_Data[[#This Row],[MonthlyIncome]]&lt;7000,"Medium","High"))</f>
        <v>High</v>
      </c>
      <c r="AA570" s="5">
        <f>IF(HR_Data[[#This Row],[OverTime]]="Yes",1,0)</f>
        <v>1</v>
      </c>
      <c r="AB570" s="5">
        <f>IF(HR_Data[[#This Row],[JobSatisfaction]]&lt;=2,1,0)</f>
        <v>1</v>
      </c>
      <c r="AC570" s="5">
        <f>IF(HR_Data[[#This Row],[WorkLifeBalance]]&lt;=2,1,0)</f>
        <v>0</v>
      </c>
      <c r="AD570" s="5">
        <f>IF(HR_Data[[#This Row],[MonthlyIncome]]&lt;AVERAGE(HR_Data[MonthlyIncome]),1,0)</f>
        <v>0</v>
      </c>
      <c r="AE570">
        <v>21199</v>
      </c>
      <c r="AF570">
        <v>5</v>
      </c>
      <c r="AG570" t="s">
        <v>42</v>
      </c>
      <c r="AH570" t="s">
        <v>35</v>
      </c>
      <c r="AI570">
        <v>13</v>
      </c>
      <c r="AJ570">
        <v>3</v>
      </c>
      <c r="AK570">
        <v>4</v>
      </c>
      <c r="AL570">
        <f>IF(HR_Data[[#This Row],[OverTime]]="Yes",2,0)
+IF(HR_Data[[#This Row],[WorkLifeBalance]]&lt;=2,2,0)
+IF(HR_Data[[#This Row],[MonthlyIncome]]&lt;5000,2,0)
+IF(HR_Data[[#This Row],[JobSatisfaction]]&lt;=2,1,0)
+IF(HR_Data[[#This Row],[EnvironmentSatisfaction]]&lt;=2,1,0)
+IF(HR_Data[[#This Row],[YearsAtCompany]]&lt;2,2,0)</f>
        <v>3</v>
      </c>
      <c r="AM570" t="str">
        <f>IF(HR_Data[[#This Row],[RiskScore2]]&gt;=6,"High",
IF(HR_Data[[#This Row],[RiskScore2]]&gt;=3,"Medium","Low"))</f>
        <v>Medium</v>
      </c>
      <c r="AN570">
        <v>80</v>
      </c>
      <c r="AO570">
        <v>1</v>
      </c>
      <c r="AP570">
        <v>24</v>
      </c>
      <c r="AQ570">
        <v>2</v>
      </c>
      <c r="AR570">
        <v>3</v>
      </c>
      <c r="AS570">
        <v>5</v>
      </c>
      <c r="AT570">
        <v>2</v>
      </c>
      <c r="AU570">
        <v>1</v>
      </c>
      <c r="AV570">
        <v>4</v>
      </c>
    </row>
    <row r="571" spans="1:48">
      <c r="A571">
        <v>36</v>
      </c>
      <c r="B571" t="str">
        <f>IF(HR_Data[[#This Row],[Age]]&lt;25,"&lt;25",
IF(HR_Data[[#This Row],[Age]]&lt;35,"25–34",
IF(HR_Data[[#This Row],[Age]]&lt;45,"35–44",
IF(HR_Data[[#This Row],[Age]]&lt;55,"45–54","55+"))))</f>
        <v>35–44</v>
      </c>
      <c r="C571" t="s">
        <v>43</v>
      </c>
      <c r="D571">
        <f>(HR[[#This Row],[OverTimeFlag]]*3+HR[[#This Row],[LowJobSatisFlag]]*5+HR[[#This Row],[LowWLBFlag]]*4+HR[[#This Row],[LowSalaryFlag]]*3+HR[[#This Row],[LowEnviFlag]]*4+HR[[#This Row],[LowProFlag]]*1)</f>
        <v>9</v>
      </c>
      <c r="E571">
        <f>HR_Data[[#This Row],[OvertimeFlag]] + HR_Data[[#This Row],[LowSatisfactionFlag]] + HR_Data[[#This Row],[LowWorkLifeBalanceFlag]]</f>
        <v>1</v>
      </c>
      <c r="F571" t="s">
        <v>55</v>
      </c>
      <c r="G571">
        <v>1434</v>
      </c>
      <c r="H571" t="s">
        <v>37</v>
      </c>
      <c r="I571">
        <v>8</v>
      </c>
      <c r="J571" t="str">
        <f>IF(AND(HR_Data[[#This Row],[Attrition]]="Yes",HR_Data[[#This Row],[YearsAtCompany]]&lt;2),"Yes","No")</f>
        <v>No</v>
      </c>
      <c r="K571">
        <v>4</v>
      </c>
      <c r="L571" t="s">
        <v>38</v>
      </c>
      <c r="M571">
        <v>1</v>
      </c>
      <c r="N571">
        <v>789</v>
      </c>
      <c r="P571">
        <v>1</v>
      </c>
      <c r="Q571" t="s">
        <v>46</v>
      </c>
      <c r="R571">
        <v>76</v>
      </c>
      <c r="S571">
        <v>2</v>
      </c>
      <c r="T571">
        <v>3</v>
      </c>
      <c r="U571" t="s">
        <v>40</v>
      </c>
      <c r="V571">
        <v>1</v>
      </c>
      <c r="W571" t="s">
        <v>41</v>
      </c>
      <c r="X571">
        <v>7587</v>
      </c>
      <c r="Y571" t="str">
        <f>IF(AND(HR_Data[[#This Row],[OverTime]]="Yes",HR_Data[[#This Row],[JobSatisfaction]]&lt;=2,HR_Data[[#This Row],[MonthlyIncome]]&lt;AVERAGE(HR_Data[MonthlyIncome])),
"High Risk",
IF(OR(HR_Data[[#This Row],[OverTime]]="Yes",HR_Data[[#This Row],[JobSatisfaction]]&lt;=2),
"Medium Risk",
"Low Risk"))</f>
        <v>Medium Risk</v>
      </c>
      <c r="Z571" t="str">
        <f>IF(HR_Data[[#This Row],[MonthlyIncome]]&lt;3000,"Low",IF(HR_Data[[#This Row],[MonthlyIncome]]&lt;7000,"Medium","High"))</f>
        <v>High</v>
      </c>
      <c r="AA571" s="5">
        <f>IF(HR_Data[[#This Row],[OverTime]]="Yes",1,0)</f>
        <v>0</v>
      </c>
      <c r="AB571" s="5">
        <f>IF(HR_Data[[#This Row],[JobSatisfaction]]&lt;=2,1,0)</f>
        <v>1</v>
      </c>
      <c r="AC571" s="5">
        <f>IF(HR_Data[[#This Row],[WorkLifeBalance]]&lt;=2,1,0)</f>
        <v>0</v>
      </c>
      <c r="AD571" s="5">
        <f>IF(HR_Data[[#This Row],[MonthlyIncome]]&lt;AVERAGE(HR_Data[MonthlyIncome]),1,0)</f>
        <v>0</v>
      </c>
      <c r="AE571">
        <v>14229</v>
      </c>
      <c r="AF571">
        <v>1</v>
      </c>
      <c r="AG571" t="s">
        <v>42</v>
      </c>
      <c r="AH571" t="s">
        <v>43</v>
      </c>
      <c r="AI571">
        <v>15</v>
      </c>
      <c r="AJ571">
        <v>3</v>
      </c>
      <c r="AK571">
        <v>2</v>
      </c>
      <c r="AL571">
        <f>IF(HR_Data[[#This Row],[OverTime]]="Yes",2,0)
+IF(HR_Data[[#This Row],[WorkLifeBalance]]&lt;=2,2,0)
+IF(HR_Data[[#This Row],[MonthlyIncome]]&lt;5000,2,0)
+IF(HR_Data[[#This Row],[JobSatisfaction]]&lt;=2,1,0)
+IF(HR_Data[[#This Row],[EnvironmentSatisfaction]]&lt;=2,1,0)
+IF(HR_Data[[#This Row],[YearsAtCompany]]&lt;2,2,0)</f>
        <v>2</v>
      </c>
      <c r="AM571" t="str">
        <f>IF(HR_Data[[#This Row],[RiskScore2]]&gt;=6,"High",
IF(HR_Data[[#This Row],[RiskScore2]]&gt;=3,"Medium","Low"))</f>
        <v>Low</v>
      </c>
      <c r="AN571">
        <v>80</v>
      </c>
      <c r="AO571">
        <v>0</v>
      </c>
      <c r="AP571">
        <v>10</v>
      </c>
      <c r="AQ571">
        <v>1</v>
      </c>
      <c r="AR571">
        <v>3</v>
      </c>
      <c r="AS571">
        <v>10</v>
      </c>
      <c r="AT571">
        <v>7</v>
      </c>
      <c r="AU571">
        <v>0</v>
      </c>
      <c r="AV571">
        <v>9</v>
      </c>
    </row>
    <row r="572" spans="1:48">
      <c r="A572">
        <v>52</v>
      </c>
      <c r="B572" t="str">
        <f>IF(HR_Data[[#This Row],[Age]]&lt;25,"&lt;25",
IF(HR_Data[[#This Row],[Age]]&lt;35,"25–34",
IF(HR_Data[[#This Row],[Age]]&lt;45,"35–44",
IF(HR_Data[[#This Row],[Age]]&lt;55,"45–54","55+"))))</f>
        <v>45–54</v>
      </c>
      <c r="C572" t="s">
        <v>43</v>
      </c>
      <c r="D572">
        <f>(HR[[#This Row],[OverTimeFlag]]*3+HR[[#This Row],[LowJobSatisFlag]]*5+HR[[#This Row],[LowWLBFlag]]*4+HR[[#This Row],[LowSalaryFlag]]*3+HR[[#This Row],[LowEnviFlag]]*4+HR[[#This Row],[LowProFlag]]*1)</f>
        <v>3</v>
      </c>
      <c r="E572">
        <f>HR_Data[[#This Row],[OvertimeFlag]] + HR_Data[[#This Row],[LowSatisfactionFlag]] + HR_Data[[#This Row],[LowWorkLifeBalanceFlag]]</f>
        <v>0</v>
      </c>
      <c r="F572" t="s">
        <v>55</v>
      </c>
      <c r="G572">
        <v>715</v>
      </c>
      <c r="H572" t="s">
        <v>45</v>
      </c>
      <c r="I572">
        <v>19</v>
      </c>
      <c r="J572" t="str">
        <f>IF(AND(HR_Data[[#This Row],[Attrition]]="Yes",HR_Data[[#This Row],[YearsAtCompany]]&lt;2),"Yes","No")</f>
        <v>No</v>
      </c>
      <c r="K572">
        <v>4</v>
      </c>
      <c r="L572" t="s">
        <v>51</v>
      </c>
      <c r="M572">
        <v>1</v>
      </c>
      <c r="N572">
        <v>791</v>
      </c>
      <c r="P572">
        <v>4</v>
      </c>
      <c r="Q572" t="s">
        <v>46</v>
      </c>
      <c r="R572">
        <v>41</v>
      </c>
      <c r="S572">
        <v>3</v>
      </c>
      <c r="T572">
        <v>1</v>
      </c>
      <c r="U572" t="s">
        <v>47</v>
      </c>
      <c r="V572">
        <v>4</v>
      </c>
      <c r="W572" t="s">
        <v>48</v>
      </c>
      <c r="X572">
        <v>4258</v>
      </c>
      <c r="Y572" t="str">
        <f>IF(AND(HR_Data[[#This Row],[OverTime]]="Yes",HR_Data[[#This Row],[JobSatisfaction]]&lt;=2,HR_Data[[#This Row],[MonthlyIncome]]&lt;AVERAGE(HR_Data[MonthlyIncome])),
"High Risk",
IF(OR(HR_Data[[#This Row],[OverTime]]="Yes",HR_Data[[#This Row],[JobSatisfaction]]&lt;=2),
"Medium Risk",
"Low Risk"))</f>
        <v>Low Risk</v>
      </c>
      <c r="Z572" t="str">
        <f>IF(HR_Data[[#This Row],[MonthlyIncome]]&lt;3000,"Low",IF(HR_Data[[#This Row],[MonthlyIncome]]&lt;7000,"Medium","High"))</f>
        <v>Medium</v>
      </c>
      <c r="AA572" s="5">
        <f>IF(HR_Data[[#This Row],[OverTime]]="Yes",1,0)</f>
        <v>0</v>
      </c>
      <c r="AB572" s="5">
        <f>IF(HR_Data[[#This Row],[JobSatisfaction]]&lt;=2,1,0)</f>
        <v>0</v>
      </c>
      <c r="AC572" s="5">
        <f>IF(HR_Data[[#This Row],[WorkLifeBalance]]&lt;=2,1,0)</f>
        <v>0</v>
      </c>
      <c r="AD572" s="5">
        <f>IF(HR_Data[[#This Row],[MonthlyIncome]]&lt;AVERAGE(HR_Data[MonthlyIncome]),1,0)</f>
        <v>1</v>
      </c>
      <c r="AE572">
        <v>26589</v>
      </c>
      <c r="AF572">
        <v>0</v>
      </c>
      <c r="AG572" t="s">
        <v>42</v>
      </c>
      <c r="AH572" t="s">
        <v>43</v>
      </c>
      <c r="AI572">
        <v>18</v>
      </c>
      <c r="AJ572">
        <v>3</v>
      </c>
      <c r="AK572">
        <v>1</v>
      </c>
      <c r="AL572">
        <f>IF(HR_Data[[#This Row],[OverTime]]="Yes",2,0)
+IF(HR_Data[[#This Row],[WorkLifeBalance]]&lt;=2,2,0)
+IF(HR_Data[[#This Row],[MonthlyIncome]]&lt;5000,2,0)
+IF(HR_Data[[#This Row],[JobSatisfaction]]&lt;=2,1,0)
+IF(HR_Data[[#This Row],[EnvironmentSatisfaction]]&lt;=2,1,0)
+IF(HR_Data[[#This Row],[YearsAtCompany]]&lt;2,2,0)</f>
        <v>2</v>
      </c>
      <c r="AM572" t="str">
        <f>IF(HR_Data[[#This Row],[RiskScore2]]&gt;=6,"High",
IF(HR_Data[[#This Row],[RiskScore2]]&gt;=3,"Medium","Low"))</f>
        <v>Low</v>
      </c>
      <c r="AN572">
        <v>80</v>
      </c>
      <c r="AO572">
        <v>1</v>
      </c>
      <c r="AP572">
        <v>5</v>
      </c>
      <c r="AQ572">
        <v>3</v>
      </c>
      <c r="AR572">
        <v>3</v>
      </c>
      <c r="AS572">
        <v>4</v>
      </c>
      <c r="AT572">
        <v>3</v>
      </c>
      <c r="AU572">
        <v>1</v>
      </c>
      <c r="AV572">
        <v>2</v>
      </c>
    </row>
    <row r="573" spans="1:48">
      <c r="A573">
        <v>26</v>
      </c>
      <c r="B573" t="str">
        <f>IF(HR_Data[[#This Row],[Age]]&lt;25,"&lt;25",
IF(HR_Data[[#This Row],[Age]]&lt;35,"25–34",
IF(HR_Data[[#This Row],[Age]]&lt;45,"35–44",
IF(HR_Data[[#This Row],[Age]]&lt;55,"45–54","55+"))))</f>
        <v>25–34</v>
      </c>
      <c r="C573" t="s">
        <v>43</v>
      </c>
      <c r="D573">
        <f>(HR[[#This Row],[OverTimeFlag]]*3+HR[[#This Row],[LowJobSatisFlag]]*5+HR[[#This Row],[LowWLBFlag]]*4+HR[[#This Row],[LowSalaryFlag]]*3+HR[[#This Row],[LowEnviFlag]]*4+HR[[#This Row],[LowProFlag]]*1)</f>
        <v>7</v>
      </c>
      <c r="E573">
        <f>HR_Data[[#This Row],[OvertimeFlag]] + HR_Data[[#This Row],[LowSatisfactionFlag]] + HR_Data[[#This Row],[LowWorkLifeBalanceFlag]]</f>
        <v>0</v>
      </c>
      <c r="F573" t="s">
        <v>44</v>
      </c>
      <c r="G573">
        <v>575</v>
      </c>
      <c r="H573" t="s">
        <v>45</v>
      </c>
      <c r="I573">
        <v>1</v>
      </c>
      <c r="J573" t="str">
        <f>IF(AND(HR_Data[[#This Row],[Attrition]]="Yes",HR_Data[[#This Row],[YearsAtCompany]]&lt;2),"Yes","No")</f>
        <v>No</v>
      </c>
      <c r="K573">
        <v>2</v>
      </c>
      <c r="L573" t="s">
        <v>38</v>
      </c>
      <c r="M573">
        <v>1</v>
      </c>
      <c r="N573">
        <v>792</v>
      </c>
      <c r="P573">
        <v>1</v>
      </c>
      <c r="Q573" t="s">
        <v>39</v>
      </c>
      <c r="R573">
        <v>71</v>
      </c>
      <c r="S573">
        <v>1</v>
      </c>
      <c r="T573">
        <v>1</v>
      </c>
      <c r="U573" t="s">
        <v>50</v>
      </c>
      <c r="V573">
        <v>4</v>
      </c>
      <c r="W573" t="s">
        <v>52</v>
      </c>
      <c r="X573">
        <v>4364</v>
      </c>
      <c r="Y573" t="str">
        <f>IF(AND(HR_Data[[#This Row],[OverTime]]="Yes",HR_Data[[#This Row],[JobSatisfaction]]&lt;=2,HR_Data[[#This Row],[MonthlyIncome]]&lt;AVERAGE(HR_Data[MonthlyIncome])),
"High Risk",
IF(OR(HR_Data[[#This Row],[OverTime]]="Yes",HR_Data[[#This Row],[JobSatisfaction]]&lt;=2),
"Medium Risk",
"Low Risk"))</f>
        <v>Low Risk</v>
      </c>
      <c r="Z573" t="str">
        <f>IF(HR_Data[[#This Row],[MonthlyIncome]]&lt;3000,"Low",IF(HR_Data[[#This Row],[MonthlyIncome]]&lt;7000,"Medium","High"))</f>
        <v>Medium</v>
      </c>
      <c r="AA573" s="5">
        <f>IF(HR_Data[[#This Row],[OverTime]]="Yes",1,0)</f>
        <v>0</v>
      </c>
      <c r="AB573" s="5">
        <f>IF(HR_Data[[#This Row],[JobSatisfaction]]&lt;=2,1,0)</f>
        <v>0</v>
      </c>
      <c r="AC573" s="5">
        <f>IF(HR_Data[[#This Row],[WorkLifeBalance]]&lt;=2,1,0)</f>
        <v>0</v>
      </c>
      <c r="AD573" s="5">
        <f>IF(HR_Data[[#This Row],[MonthlyIncome]]&lt;AVERAGE(HR_Data[MonthlyIncome]),1,0)</f>
        <v>1</v>
      </c>
      <c r="AE573">
        <v>5288</v>
      </c>
      <c r="AF573">
        <v>3</v>
      </c>
      <c r="AG573" t="s">
        <v>42</v>
      </c>
      <c r="AH573" t="s">
        <v>43</v>
      </c>
      <c r="AI573">
        <v>14</v>
      </c>
      <c r="AJ573">
        <v>3</v>
      </c>
      <c r="AK573">
        <v>1</v>
      </c>
      <c r="AL573">
        <f>IF(HR_Data[[#This Row],[OverTime]]="Yes",2,0)
+IF(HR_Data[[#This Row],[WorkLifeBalance]]&lt;=2,2,0)
+IF(HR_Data[[#This Row],[MonthlyIncome]]&lt;5000,2,0)
+IF(HR_Data[[#This Row],[JobSatisfaction]]&lt;=2,1,0)
+IF(HR_Data[[#This Row],[EnvironmentSatisfaction]]&lt;=2,1,0)
+IF(HR_Data[[#This Row],[YearsAtCompany]]&lt;2,2,0)</f>
        <v>3</v>
      </c>
      <c r="AM573" t="str">
        <f>IF(HR_Data[[#This Row],[RiskScore2]]&gt;=6,"High",
IF(HR_Data[[#This Row],[RiskScore2]]&gt;=3,"Medium","Low"))</f>
        <v>Medium</v>
      </c>
      <c r="AN573">
        <v>80</v>
      </c>
      <c r="AO573">
        <v>1</v>
      </c>
      <c r="AP573">
        <v>5</v>
      </c>
      <c r="AQ573">
        <v>2</v>
      </c>
      <c r="AR573">
        <v>3</v>
      </c>
      <c r="AS573">
        <v>2</v>
      </c>
      <c r="AT573">
        <v>2</v>
      </c>
      <c r="AU573">
        <v>2</v>
      </c>
      <c r="AV573">
        <v>0</v>
      </c>
    </row>
    <row r="574" spans="1:48">
      <c r="A574">
        <v>29</v>
      </c>
      <c r="B574" t="str">
        <f>IF(HR_Data[[#This Row],[Age]]&lt;25,"&lt;25",
IF(HR_Data[[#This Row],[Age]]&lt;35,"25–34",
IF(HR_Data[[#This Row],[Age]]&lt;45,"35–44",
IF(HR_Data[[#This Row],[Age]]&lt;55,"45–54","55+"))))</f>
        <v>25–34</v>
      </c>
      <c r="C574" t="s">
        <v>43</v>
      </c>
      <c r="D574">
        <f>(HR[[#This Row],[OverTimeFlag]]*3+HR[[#This Row],[LowJobSatisFlag]]*5+HR[[#This Row],[LowWLBFlag]]*4+HR[[#This Row],[LowSalaryFlag]]*3+HR[[#This Row],[LowEnviFlag]]*4+HR[[#This Row],[LowProFlag]]*1)</f>
        <v>11</v>
      </c>
      <c r="E574">
        <f>HR_Data[[#This Row],[OvertimeFlag]] + HR_Data[[#This Row],[LowSatisfactionFlag]] + HR_Data[[#This Row],[LowWorkLifeBalanceFlag]]</f>
        <v>1</v>
      </c>
      <c r="F574" t="s">
        <v>36</v>
      </c>
      <c r="G574">
        <v>657</v>
      </c>
      <c r="H574" t="s">
        <v>45</v>
      </c>
      <c r="I574">
        <v>27</v>
      </c>
      <c r="J574" t="str">
        <f>IF(AND(HR_Data[[#This Row],[Attrition]]="Yes",HR_Data[[#This Row],[YearsAtCompany]]&lt;2),"Yes","No")</f>
        <v>No</v>
      </c>
      <c r="K574">
        <v>3</v>
      </c>
      <c r="L574" t="s">
        <v>51</v>
      </c>
      <c r="M574">
        <v>1</v>
      </c>
      <c r="N574">
        <v>793</v>
      </c>
      <c r="P574">
        <v>2</v>
      </c>
      <c r="Q574" t="s">
        <v>39</v>
      </c>
      <c r="R574">
        <v>66</v>
      </c>
      <c r="S574">
        <v>3</v>
      </c>
      <c r="T574">
        <v>2</v>
      </c>
      <c r="U574" t="s">
        <v>54</v>
      </c>
      <c r="V574">
        <v>3</v>
      </c>
      <c r="W574" t="s">
        <v>48</v>
      </c>
      <c r="X574">
        <v>4335</v>
      </c>
      <c r="Y574" t="str">
        <f>IF(AND(HR_Data[[#This Row],[OverTime]]="Yes",HR_Data[[#This Row],[JobSatisfaction]]&lt;=2,HR_Data[[#This Row],[MonthlyIncome]]&lt;AVERAGE(HR_Data[MonthlyIncome])),
"High Risk",
IF(OR(HR_Data[[#This Row],[OverTime]]="Yes",HR_Data[[#This Row],[JobSatisfaction]]&lt;=2),
"Medium Risk",
"Low Risk"))</f>
        <v>Low Risk</v>
      </c>
      <c r="Z574" t="str">
        <f>IF(HR_Data[[#This Row],[MonthlyIncome]]&lt;3000,"Low",IF(HR_Data[[#This Row],[MonthlyIncome]]&lt;7000,"Medium","High"))</f>
        <v>Medium</v>
      </c>
      <c r="AA574" s="5">
        <f>IF(HR_Data[[#This Row],[OverTime]]="Yes",1,0)</f>
        <v>0</v>
      </c>
      <c r="AB574" s="5">
        <f>IF(HR_Data[[#This Row],[JobSatisfaction]]&lt;=2,1,0)</f>
        <v>0</v>
      </c>
      <c r="AC574" s="5">
        <f>IF(HR_Data[[#This Row],[WorkLifeBalance]]&lt;=2,1,0)</f>
        <v>1</v>
      </c>
      <c r="AD574" s="5">
        <f>IF(HR_Data[[#This Row],[MonthlyIncome]]&lt;AVERAGE(HR_Data[MonthlyIncome]),1,0)</f>
        <v>1</v>
      </c>
      <c r="AE574">
        <v>25549</v>
      </c>
      <c r="AF574">
        <v>4</v>
      </c>
      <c r="AG574" t="s">
        <v>42</v>
      </c>
      <c r="AH574" t="s">
        <v>43</v>
      </c>
      <c r="AI574">
        <v>12</v>
      </c>
      <c r="AJ574">
        <v>3</v>
      </c>
      <c r="AK574">
        <v>1</v>
      </c>
      <c r="AL574">
        <f>IF(HR_Data[[#This Row],[OverTime]]="Yes",2,0)
+IF(HR_Data[[#This Row],[WorkLifeBalance]]&lt;=2,2,0)
+IF(HR_Data[[#This Row],[MonthlyIncome]]&lt;5000,2,0)
+IF(HR_Data[[#This Row],[JobSatisfaction]]&lt;=2,1,0)
+IF(HR_Data[[#This Row],[EnvironmentSatisfaction]]&lt;=2,1,0)
+IF(HR_Data[[#This Row],[YearsAtCompany]]&lt;2,2,0)</f>
        <v>5</v>
      </c>
      <c r="AM574" t="str">
        <f>IF(HR_Data[[#This Row],[RiskScore2]]&gt;=6,"High",
IF(HR_Data[[#This Row],[RiskScore2]]&gt;=3,"Medium","Low"))</f>
        <v>Medium</v>
      </c>
      <c r="AN574">
        <v>80</v>
      </c>
      <c r="AO574">
        <v>1</v>
      </c>
      <c r="AP574">
        <v>11</v>
      </c>
      <c r="AQ574">
        <v>3</v>
      </c>
      <c r="AR574">
        <v>2</v>
      </c>
      <c r="AS574">
        <v>8</v>
      </c>
      <c r="AT574">
        <v>7</v>
      </c>
      <c r="AU574">
        <v>1</v>
      </c>
      <c r="AV574">
        <v>1</v>
      </c>
    </row>
    <row r="575" spans="1:48">
      <c r="A575">
        <v>26</v>
      </c>
      <c r="B575" t="str">
        <f>IF(HR_Data[[#This Row],[Age]]&lt;25,"&lt;25",
IF(HR_Data[[#This Row],[Age]]&lt;35,"25–34",
IF(HR_Data[[#This Row],[Age]]&lt;45,"35–44",
IF(HR_Data[[#This Row],[Age]]&lt;55,"45–54","55+"))))</f>
        <v>25–34</v>
      </c>
      <c r="C575" t="s">
        <v>35</v>
      </c>
      <c r="D575">
        <f>(HR[[#This Row],[OverTimeFlag]]*3+HR[[#This Row],[LowJobSatisFlag]]*5+HR[[#This Row],[LowWLBFlag]]*4+HR[[#This Row],[LowSalaryFlag]]*3+HR[[#This Row],[LowEnviFlag]]*4+HR[[#This Row],[LowProFlag]]*1)</f>
        <v>12</v>
      </c>
      <c r="E575">
        <f>HR_Data[[#This Row],[OvertimeFlag]] + HR_Data[[#This Row],[LowSatisfactionFlag]] + HR_Data[[#This Row],[LowWorkLifeBalanceFlag]]</f>
        <v>2</v>
      </c>
      <c r="F575" t="s">
        <v>36</v>
      </c>
      <c r="G575">
        <v>1146</v>
      </c>
      <c r="H575" t="s">
        <v>37</v>
      </c>
      <c r="I575">
        <v>8</v>
      </c>
      <c r="J575" t="str">
        <f>IF(AND(HR_Data[[#This Row],[Attrition]]="Yes",HR_Data[[#This Row],[YearsAtCompany]]&lt;2),"Yes","No")</f>
        <v>No</v>
      </c>
      <c r="K575">
        <v>3</v>
      </c>
      <c r="L575" t="s">
        <v>60</v>
      </c>
      <c r="M575">
        <v>1</v>
      </c>
      <c r="N575">
        <v>796</v>
      </c>
      <c r="P575">
        <v>4</v>
      </c>
      <c r="Q575" t="s">
        <v>46</v>
      </c>
      <c r="R575">
        <v>38</v>
      </c>
      <c r="S575">
        <v>2</v>
      </c>
      <c r="T575">
        <v>2</v>
      </c>
      <c r="U575" t="s">
        <v>40</v>
      </c>
      <c r="V575">
        <v>1</v>
      </c>
      <c r="W575" t="s">
        <v>41</v>
      </c>
      <c r="X575">
        <v>5326</v>
      </c>
      <c r="Y575" t="str">
        <f>IF(AND(HR_Data[[#This Row],[OverTime]]="Yes",HR_Data[[#This Row],[JobSatisfaction]]&lt;=2,HR_Data[[#This Row],[MonthlyIncome]]&lt;AVERAGE(HR_Data[MonthlyIncome])),
"High Risk",
IF(OR(HR_Data[[#This Row],[OverTime]]="Yes",HR_Data[[#This Row],[JobSatisfaction]]&lt;=2),
"Medium Risk",
"Low Risk"))</f>
        <v>Medium Risk</v>
      </c>
      <c r="Z575" t="str">
        <f>IF(HR_Data[[#This Row],[MonthlyIncome]]&lt;3000,"Low",IF(HR_Data[[#This Row],[MonthlyIncome]]&lt;7000,"Medium","High"))</f>
        <v>Medium</v>
      </c>
      <c r="AA575" s="5">
        <f>IF(HR_Data[[#This Row],[OverTime]]="Yes",1,0)</f>
        <v>0</v>
      </c>
      <c r="AB575" s="5">
        <f>IF(HR_Data[[#This Row],[JobSatisfaction]]&lt;=2,1,0)</f>
        <v>1</v>
      </c>
      <c r="AC575" s="5">
        <f>IF(HR_Data[[#This Row],[WorkLifeBalance]]&lt;=2,1,0)</f>
        <v>1</v>
      </c>
      <c r="AD575" s="5">
        <f>IF(HR_Data[[#This Row],[MonthlyIncome]]&lt;AVERAGE(HR_Data[MonthlyIncome]),1,0)</f>
        <v>1</v>
      </c>
      <c r="AE575">
        <v>3064</v>
      </c>
      <c r="AF575">
        <v>6</v>
      </c>
      <c r="AG575" t="s">
        <v>42</v>
      </c>
      <c r="AH575" t="s">
        <v>43</v>
      </c>
      <c r="AI575">
        <v>17</v>
      </c>
      <c r="AJ575">
        <v>3</v>
      </c>
      <c r="AK575">
        <v>3</v>
      </c>
      <c r="AL575">
        <f>IF(HR_Data[[#This Row],[OverTime]]="Yes",2,0)
+IF(HR_Data[[#This Row],[WorkLifeBalance]]&lt;=2,2,0)
+IF(HR_Data[[#This Row],[MonthlyIncome]]&lt;5000,2,0)
+IF(HR_Data[[#This Row],[JobSatisfaction]]&lt;=2,1,0)
+IF(HR_Data[[#This Row],[EnvironmentSatisfaction]]&lt;=2,1,0)
+IF(HR_Data[[#This Row],[YearsAtCompany]]&lt;2,2,0)</f>
        <v>3</v>
      </c>
      <c r="AM575" t="str">
        <f>IF(HR_Data[[#This Row],[RiskScore2]]&gt;=6,"High",
IF(HR_Data[[#This Row],[RiskScore2]]&gt;=3,"Medium","Low"))</f>
        <v>Medium</v>
      </c>
      <c r="AN575">
        <v>80</v>
      </c>
      <c r="AO575">
        <v>0</v>
      </c>
      <c r="AP575">
        <v>6</v>
      </c>
      <c r="AQ575">
        <v>2</v>
      </c>
      <c r="AR575">
        <v>2</v>
      </c>
      <c r="AS575">
        <v>4</v>
      </c>
      <c r="AT575">
        <v>3</v>
      </c>
      <c r="AU575">
        <v>1</v>
      </c>
      <c r="AV575">
        <v>2</v>
      </c>
    </row>
    <row r="576" spans="1:48">
      <c r="A576">
        <v>34</v>
      </c>
      <c r="B576" t="str">
        <f>IF(HR_Data[[#This Row],[Age]]&lt;25,"&lt;25",
IF(HR_Data[[#This Row],[Age]]&lt;35,"25–34",
IF(HR_Data[[#This Row],[Age]]&lt;45,"35–44",
IF(HR_Data[[#This Row],[Age]]&lt;55,"45–54","55+"))))</f>
        <v>25–34</v>
      </c>
      <c r="C576" t="s">
        <v>43</v>
      </c>
      <c r="D576">
        <f>(HR[[#This Row],[OverTimeFlag]]*3+HR[[#This Row],[LowJobSatisFlag]]*5+HR[[#This Row],[LowWLBFlag]]*4+HR[[#This Row],[LowSalaryFlag]]*3+HR[[#This Row],[LowEnviFlag]]*4+HR[[#This Row],[LowProFlag]]*1)</f>
        <v>7</v>
      </c>
      <c r="E576">
        <f>HR_Data[[#This Row],[OvertimeFlag]] + HR_Data[[#This Row],[LowSatisfactionFlag]] + HR_Data[[#This Row],[LowWorkLifeBalanceFlag]]</f>
        <v>0</v>
      </c>
      <c r="F576" t="s">
        <v>36</v>
      </c>
      <c r="G576">
        <v>182</v>
      </c>
      <c r="H576" t="s">
        <v>45</v>
      </c>
      <c r="I576">
        <v>1</v>
      </c>
      <c r="J576" t="str">
        <f>IF(AND(HR_Data[[#This Row],[Attrition]]="Yes",HR_Data[[#This Row],[YearsAtCompany]]&lt;2),"Yes","No")</f>
        <v>No</v>
      </c>
      <c r="K576">
        <v>4</v>
      </c>
      <c r="L576" t="s">
        <v>38</v>
      </c>
      <c r="M576">
        <v>1</v>
      </c>
      <c r="N576">
        <v>797</v>
      </c>
      <c r="P576">
        <v>2</v>
      </c>
      <c r="Q576" t="s">
        <v>39</v>
      </c>
      <c r="R576">
        <v>72</v>
      </c>
      <c r="S576">
        <v>4</v>
      </c>
      <c r="T576">
        <v>1</v>
      </c>
      <c r="U576" t="s">
        <v>47</v>
      </c>
      <c r="V576">
        <v>4</v>
      </c>
      <c r="W576" t="s">
        <v>41</v>
      </c>
      <c r="X576">
        <v>3280</v>
      </c>
      <c r="Y576" t="str">
        <f>IF(AND(HR_Data[[#This Row],[OverTime]]="Yes",HR_Data[[#This Row],[JobSatisfaction]]&lt;=2,HR_Data[[#This Row],[MonthlyIncome]]&lt;AVERAGE(HR_Data[MonthlyIncome])),
"High Risk",
IF(OR(HR_Data[[#This Row],[OverTime]]="Yes",HR_Data[[#This Row],[JobSatisfaction]]&lt;=2),
"Medium Risk",
"Low Risk"))</f>
        <v>Low Risk</v>
      </c>
      <c r="Z576" t="str">
        <f>IF(HR_Data[[#This Row],[MonthlyIncome]]&lt;3000,"Low",IF(HR_Data[[#This Row],[MonthlyIncome]]&lt;7000,"Medium","High"))</f>
        <v>Medium</v>
      </c>
      <c r="AA576" s="5">
        <f>IF(HR_Data[[#This Row],[OverTime]]="Yes",1,0)</f>
        <v>0</v>
      </c>
      <c r="AB576" s="5">
        <f>IF(HR_Data[[#This Row],[JobSatisfaction]]&lt;=2,1,0)</f>
        <v>0</v>
      </c>
      <c r="AC576" s="5">
        <f>IF(HR_Data[[#This Row],[WorkLifeBalance]]&lt;=2,1,0)</f>
        <v>0</v>
      </c>
      <c r="AD576" s="5">
        <f>IF(HR_Data[[#This Row],[MonthlyIncome]]&lt;AVERAGE(HR_Data[MonthlyIncome]),1,0)</f>
        <v>1</v>
      </c>
      <c r="AE576">
        <v>13551</v>
      </c>
      <c r="AF576">
        <v>2</v>
      </c>
      <c r="AG576" t="s">
        <v>42</v>
      </c>
      <c r="AH576" t="s">
        <v>43</v>
      </c>
      <c r="AI576">
        <v>16</v>
      </c>
      <c r="AJ576">
        <v>3</v>
      </c>
      <c r="AK576">
        <v>3</v>
      </c>
      <c r="AL576">
        <f>IF(HR_Data[[#This Row],[OverTime]]="Yes",2,0)
+IF(HR_Data[[#This Row],[WorkLifeBalance]]&lt;=2,2,0)
+IF(HR_Data[[#This Row],[MonthlyIncome]]&lt;5000,2,0)
+IF(HR_Data[[#This Row],[JobSatisfaction]]&lt;=2,1,0)
+IF(HR_Data[[#This Row],[EnvironmentSatisfaction]]&lt;=2,1,0)
+IF(HR_Data[[#This Row],[YearsAtCompany]]&lt;2,2,0)</f>
        <v>3</v>
      </c>
      <c r="AM576" t="str">
        <f>IF(HR_Data[[#This Row],[RiskScore2]]&gt;=6,"High",
IF(HR_Data[[#This Row],[RiskScore2]]&gt;=3,"Medium","Low"))</f>
        <v>Medium</v>
      </c>
      <c r="AN576">
        <v>80</v>
      </c>
      <c r="AO576">
        <v>0</v>
      </c>
      <c r="AP576">
        <v>10</v>
      </c>
      <c r="AQ576">
        <v>2</v>
      </c>
      <c r="AR576">
        <v>3</v>
      </c>
      <c r="AS576">
        <v>4</v>
      </c>
      <c r="AT576">
        <v>2</v>
      </c>
      <c r="AU576">
        <v>1</v>
      </c>
      <c r="AV576">
        <v>3</v>
      </c>
    </row>
    <row r="577" spans="1:48">
      <c r="A577">
        <v>54</v>
      </c>
      <c r="B577" t="str">
        <f>IF(HR_Data[[#This Row],[Age]]&lt;25,"&lt;25",
IF(HR_Data[[#This Row],[Age]]&lt;35,"25–34",
IF(HR_Data[[#This Row],[Age]]&lt;45,"35–44",
IF(HR_Data[[#This Row],[Age]]&lt;55,"45–54","55+"))))</f>
        <v>45–54</v>
      </c>
      <c r="C577" t="s">
        <v>43</v>
      </c>
      <c r="D577">
        <f>(HR[[#This Row],[OverTimeFlag]]*3+HR[[#This Row],[LowJobSatisFlag]]*5+HR[[#This Row],[LowWLBFlag]]*4+HR[[#This Row],[LowSalaryFlag]]*3+HR[[#This Row],[LowEnviFlag]]*4+HR[[#This Row],[LowProFlag]]*1)</f>
        <v>11</v>
      </c>
      <c r="E577">
        <f>HR_Data[[#This Row],[OvertimeFlag]] + HR_Data[[#This Row],[LowSatisfactionFlag]] + HR_Data[[#This Row],[LowWorkLifeBalanceFlag]]</f>
        <v>2</v>
      </c>
      <c r="F577" t="s">
        <v>36</v>
      </c>
      <c r="G577">
        <v>376</v>
      </c>
      <c r="H577" t="s">
        <v>45</v>
      </c>
      <c r="I577">
        <v>19</v>
      </c>
      <c r="J577" t="str">
        <f>IF(AND(HR_Data[[#This Row],[Attrition]]="Yes",HR_Data[[#This Row],[YearsAtCompany]]&lt;2),"Yes","No")</f>
        <v>No</v>
      </c>
      <c r="K577">
        <v>4</v>
      </c>
      <c r="L577" t="s">
        <v>51</v>
      </c>
      <c r="M577">
        <v>1</v>
      </c>
      <c r="N577">
        <v>799</v>
      </c>
      <c r="P577">
        <v>4</v>
      </c>
      <c r="Q577" t="s">
        <v>39</v>
      </c>
      <c r="R577">
        <v>95</v>
      </c>
      <c r="S577">
        <v>3</v>
      </c>
      <c r="T577">
        <v>2</v>
      </c>
      <c r="U577" t="s">
        <v>53</v>
      </c>
      <c r="V577">
        <v>1</v>
      </c>
      <c r="W577" t="s">
        <v>52</v>
      </c>
      <c r="X577">
        <v>5485</v>
      </c>
      <c r="Y577" t="str">
        <f>IF(AND(HR_Data[[#This Row],[OverTime]]="Yes",HR_Data[[#This Row],[JobSatisfaction]]&lt;=2,HR_Data[[#This Row],[MonthlyIncome]]&lt;AVERAGE(HR_Data[MonthlyIncome])),
"High Risk",
IF(OR(HR_Data[[#This Row],[OverTime]]="Yes",HR_Data[[#This Row],[JobSatisfaction]]&lt;=2),
"Medium Risk",
"Low Risk"))</f>
        <v>High Risk</v>
      </c>
      <c r="Z577" t="str">
        <f>IF(HR_Data[[#This Row],[MonthlyIncome]]&lt;3000,"Low",IF(HR_Data[[#This Row],[MonthlyIncome]]&lt;7000,"Medium","High"))</f>
        <v>Medium</v>
      </c>
      <c r="AA577" s="5">
        <f>IF(HR_Data[[#This Row],[OverTime]]="Yes",1,0)</f>
        <v>1</v>
      </c>
      <c r="AB577" s="5">
        <f>IF(HR_Data[[#This Row],[JobSatisfaction]]&lt;=2,1,0)</f>
        <v>1</v>
      </c>
      <c r="AC577" s="5">
        <f>IF(HR_Data[[#This Row],[WorkLifeBalance]]&lt;=2,1,0)</f>
        <v>0</v>
      </c>
      <c r="AD577" s="5">
        <f>IF(HR_Data[[#This Row],[MonthlyIncome]]&lt;AVERAGE(HR_Data[MonthlyIncome]),1,0)</f>
        <v>1</v>
      </c>
      <c r="AE577">
        <v>22670</v>
      </c>
      <c r="AF577">
        <v>9</v>
      </c>
      <c r="AG577" t="s">
        <v>42</v>
      </c>
      <c r="AH577" t="s">
        <v>35</v>
      </c>
      <c r="AI577">
        <v>11</v>
      </c>
      <c r="AJ577">
        <v>3</v>
      </c>
      <c r="AK577">
        <v>2</v>
      </c>
      <c r="AL577">
        <f>IF(HR_Data[[#This Row],[OverTime]]="Yes",2,0)
+IF(HR_Data[[#This Row],[WorkLifeBalance]]&lt;=2,2,0)
+IF(HR_Data[[#This Row],[MonthlyIncome]]&lt;5000,2,0)
+IF(HR_Data[[#This Row],[JobSatisfaction]]&lt;=2,1,0)
+IF(HR_Data[[#This Row],[EnvironmentSatisfaction]]&lt;=2,1,0)
+IF(HR_Data[[#This Row],[YearsAtCompany]]&lt;2,2,0)</f>
        <v>3</v>
      </c>
      <c r="AM577" t="str">
        <f>IF(HR_Data[[#This Row],[RiskScore2]]&gt;=6,"High",
IF(HR_Data[[#This Row],[RiskScore2]]&gt;=3,"Medium","Low"))</f>
        <v>Medium</v>
      </c>
      <c r="AN577">
        <v>80</v>
      </c>
      <c r="AO577">
        <v>2</v>
      </c>
      <c r="AP577">
        <v>9</v>
      </c>
      <c r="AQ577">
        <v>4</v>
      </c>
      <c r="AR577">
        <v>3</v>
      </c>
      <c r="AS577">
        <v>5</v>
      </c>
      <c r="AT577">
        <v>3</v>
      </c>
      <c r="AU577">
        <v>1</v>
      </c>
      <c r="AV577">
        <v>4</v>
      </c>
    </row>
    <row r="578" spans="1:48">
      <c r="A578">
        <v>27</v>
      </c>
      <c r="B578" t="str">
        <f>IF(HR_Data[[#This Row],[Age]]&lt;25,"&lt;25",
IF(HR_Data[[#This Row],[Age]]&lt;35,"25–34",
IF(HR_Data[[#This Row],[Age]]&lt;45,"35–44",
IF(HR_Data[[#This Row],[Age]]&lt;55,"45–54","55+"))))</f>
        <v>25–34</v>
      </c>
      <c r="C578" t="s">
        <v>43</v>
      </c>
      <c r="D578">
        <f>(HR[[#This Row],[OverTimeFlag]]*3+HR[[#This Row],[LowJobSatisFlag]]*5+HR[[#This Row],[LowWLBFlag]]*4+HR[[#This Row],[LowSalaryFlag]]*3+HR[[#This Row],[LowEnviFlag]]*4+HR[[#This Row],[LowProFlag]]*1)</f>
        <v>3</v>
      </c>
      <c r="E578">
        <f>HR_Data[[#This Row],[OvertimeFlag]] + HR_Data[[#This Row],[LowSatisfactionFlag]] + HR_Data[[#This Row],[LowWorkLifeBalanceFlag]]</f>
        <v>0</v>
      </c>
      <c r="F578" t="s">
        <v>44</v>
      </c>
      <c r="G578">
        <v>829</v>
      </c>
      <c r="H578" t="s">
        <v>37</v>
      </c>
      <c r="I578">
        <v>8</v>
      </c>
      <c r="J578" t="str">
        <f>IF(AND(HR_Data[[#This Row],[Attrition]]="Yes",HR_Data[[#This Row],[YearsAtCompany]]&lt;2),"Yes","No")</f>
        <v>No</v>
      </c>
      <c r="K578">
        <v>1</v>
      </c>
      <c r="L578" t="s">
        <v>59</v>
      </c>
      <c r="M578">
        <v>1</v>
      </c>
      <c r="N578">
        <v>800</v>
      </c>
      <c r="P578">
        <v>3</v>
      </c>
      <c r="Q578" t="s">
        <v>46</v>
      </c>
      <c r="R578">
        <v>84</v>
      </c>
      <c r="S578">
        <v>3</v>
      </c>
      <c r="T578">
        <v>2</v>
      </c>
      <c r="U578" t="s">
        <v>40</v>
      </c>
      <c r="V578">
        <v>4</v>
      </c>
      <c r="W578" t="s">
        <v>48</v>
      </c>
      <c r="X578">
        <v>4342</v>
      </c>
      <c r="Y578" t="str">
        <f>IF(AND(HR_Data[[#This Row],[OverTime]]="Yes",HR_Data[[#This Row],[JobSatisfaction]]&lt;=2,HR_Data[[#This Row],[MonthlyIncome]]&lt;AVERAGE(HR_Data[MonthlyIncome])),
"High Risk",
IF(OR(HR_Data[[#This Row],[OverTime]]="Yes",HR_Data[[#This Row],[JobSatisfaction]]&lt;=2),
"Medium Risk",
"Low Risk"))</f>
        <v>Low Risk</v>
      </c>
      <c r="Z578" t="str">
        <f>IF(HR_Data[[#This Row],[MonthlyIncome]]&lt;3000,"Low",IF(HR_Data[[#This Row],[MonthlyIncome]]&lt;7000,"Medium","High"))</f>
        <v>Medium</v>
      </c>
      <c r="AA578" s="5">
        <f>IF(HR_Data[[#This Row],[OverTime]]="Yes",1,0)</f>
        <v>0</v>
      </c>
      <c r="AB578" s="5">
        <f>IF(HR_Data[[#This Row],[JobSatisfaction]]&lt;=2,1,0)</f>
        <v>0</v>
      </c>
      <c r="AC578" s="5">
        <f>IF(HR_Data[[#This Row],[WorkLifeBalance]]&lt;=2,1,0)</f>
        <v>0</v>
      </c>
      <c r="AD578" s="5">
        <f>IF(HR_Data[[#This Row],[MonthlyIncome]]&lt;AVERAGE(HR_Data[MonthlyIncome]),1,0)</f>
        <v>1</v>
      </c>
      <c r="AE578">
        <v>24008</v>
      </c>
      <c r="AF578">
        <v>0</v>
      </c>
      <c r="AG578" t="s">
        <v>42</v>
      </c>
      <c r="AH578" t="s">
        <v>43</v>
      </c>
      <c r="AI578">
        <v>19</v>
      </c>
      <c r="AJ578">
        <v>3</v>
      </c>
      <c r="AK578">
        <v>2</v>
      </c>
      <c r="AL578">
        <f>IF(HR_Data[[#This Row],[OverTime]]="Yes",2,0)
+IF(HR_Data[[#This Row],[WorkLifeBalance]]&lt;=2,2,0)
+IF(HR_Data[[#This Row],[MonthlyIncome]]&lt;5000,2,0)
+IF(HR_Data[[#This Row],[JobSatisfaction]]&lt;=2,1,0)
+IF(HR_Data[[#This Row],[EnvironmentSatisfaction]]&lt;=2,1,0)
+IF(HR_Data[[#This Row],[YearsAtCompany]]&lt;2,2,0)</f>
        <v>2</v>
      </c>
      <c r="AM578" t="str">
        <f>IF(HR_Data[[#This Row],[RiskScore2]]&gt;=6,"High",
IF(HR_Data[[#This Row],[RiskScore2]]&gt;=3,"Medium","Low"))</f>
        <v>Low</v>
      </c>
      <c r="AN578">
        <v>80</v>
      </c>
      <c r="AO578">
        <v>1</v>
      </c>
      <c r="AP578">
        <v>5</v>
      </c>
      <c r="AQ578">
        <v>3</v>
      </c>
      <c r="AR578">
        <v>3</v>
      </c>
      <c r="AS578">
        <v>4</v>
      </c>
      <c r="AT578">
        <v>2</v>
      </c>
      <c r="AU578">
        <v>1</v>
      </c>
      <c r="AV578">
        <v>1</v>
      </c>
    </row>
    <row r="579" spans="1:48">
      <c r="A579">
        <v>37</v>
      </c>
      <c r="B579" t="str">
        <f>IF(HR_Data[[#This Row],[Age]]&lt;25,"&lt;25",
IF(HR_Data[[#This Row],[Age]]&lt;35,"25–34",
IF(HR_Data[[#This Row],[Age]]&lt;45,"35–44",
IF(HR_Data[[#This Row],[Age]]&lt;55,"45–54","55+"))))</f>
        <v>35–44</v>
      </c>
      <c r="C579" t="s">
        <v>43</v>
      </c>
      <c r="D579">
        <f>(HR[[#This Row],[OverTimeFlag]]*3+HR[[#This Row],[LowJobSatisFlag]]*5+HR[[#This Row],[LowWLBFlag]]*4+HR[[#This Row],[LowSalaryFlag]]*3+HR[[#This Row],[LowEnviFlag]]*4+HR[[#This Row],[LowProFlag]]*1)</f>
        <v>15</v>
      </c>
      <c r="E579">
        <f>HR_Data[[#This Row],[OvertimeFlag]] + HR_Data[[#This Row],[LowSatisfactionFlag]] + HR_Data[[#This Row],[LowWorkLifeBalanceFlag]]</f>
        <v>3</v>
      </c>
      <c r="F579" t="s">
        <v>36</v>
      </c>
      <c r="G579">
        <v>571</v>
      </c>
      <c r="H579" t="s">
        <v>45</v>
      </c>
      <c r="I579">
        <v>10</v>
      </c>
      <c r="J579" t="str">
        <f>IF(AND(HR_Data[[#This Row],[Attrition]]="Yes",HR_Data[[#This Row],[YearsAtCompany]]&lt;2),"Yes","No")</f>
        <v>No</v>
      </c>
      <c r="K579">
        <v>1</v>
      </c>
      <c r="L579" t="s">
        <v>38</v>
      </c>
      <c r="M579">
        <v>1</v>
      </c>
      <c r="N579">
        <v>802</v>
      </c>
      <c r="P579">
        <v>4</v>
      </c>
      <c r="Q579" t="s">
        <v>39</v>
      </c>
      <c r="R579">
        <v>82</v>
      </c>
      <c r="S579">
        <v>3</v>
      </c>
      <c r="T579">
        <v>1</v>
      </c>
      <c r="U579" t="s">
        <v>47</v>
      </c>
      <c r="V579">
        <v>1</v>
      </c>
      <c r="W579" t="s">
        <v>52</v>
      </c>
      <c r="X579">
        <v>2782</v>
      </c>
      <c r="Y579" t="str">
        <f>IF(AND(HR_Data[[#This Row],[OverTime]]="Yes",HR_Data[[#This Row],[JobSatisfaction]]&lt;=2,HR_Data[[#This Row],[MonthlyIncome]]&lt;AVERAGE(HR_Data[MonthlyIncome])),
"High Risk",
IF(OR(HR_Data[[#This Row],[OverTime]]="Yes",HR_Data[[#This Row],[JobSatisfaction]]&lt;=2),
"Medium Risk",
"Low Risk"))</f>
        <v>High Risk</v>
      </c>
      <c r="Z579" t="str">
        <f>IF(HR_Data[[#This Row],[MonthlyIncome]]&lt;3000,"Low",IF(HR_Data[[#This Row],[MonthlyIncome]]&lt;7000,"Medium","High"))</f>
        <v>Low</v>
      </c>
      <c r="AA579" s="5">
        <f>IF(HR_Data[[#This Row],[OverTime]]="Yes",1,0)</f>
        <v>1</v>
      </c>
      <c r="AB579" s="5">
        <f>IF(HR_Data[[#This Row],[JobSatisfaction]]&lt;=2,1,0)</f>
        <v>1</v>
      </c>
      <c r="AC579" s="5">
        <f>IF(HR_Data[[#This Row],[WorkLifeBalance]]&lt;=2,1,0)</f>
        <v>1</v>
      </c>
      <c r="AD579" s="5">
        <f>IF(HR_Data[[#This Row],[MonthlyIncome]]&lt;AVERAGE(HR_Data[MonthlyIncome]),1,0)</f>
        <v>1</v>
      </c>
      <c r="AE579">
        <v>19905</v>
      </c>
      <c r="AF579">
        <v>0</v>
      </c>
      <c r="AG579" t="s">
        <v>42</v>
      </c>
      <c r="AH579" t="s">
        <v>35</v>
      </c>
      <c r="AI579">
        <v>13</v>
      </c>
      <c r="AJ579">
        <v>3</v>
      </c>
      <c r="AK579">
        <v>2</v>
      </c>
      <c r="AL579">
        <f>IF(HR_Data[[#This Row],[OverTime]]="Yes",2,0)
+IF(HR_Data[[#This Row],[WorkLifeBalance]]&lt;=2,2,0)
+IF(HR_Data[[#This Row],[MonthlyIncome]]&lt;5000,2,0)
+IF(HR_Data[[#This Row],[JobSatisfaction]]&lt;=2,1,0)
+IF(HR_Data[[#This Row],[EnvironmentSatisfaction]]&lt;=2,1,0)
+IF(HR_Data[[#This Row],[YearsAtCompany]]&lt;2,2,0)</f>
        <v>7</v>
      </c>
      <c r="AM579" t="str">
        <f>IF(HR_Data[[#This Row],[RiskScore2]]&gt;=6,"High",
IF(HR_Data[[#This Row],[RiskScore2]]&gt;=3,"Medium","Low"))</f>
        <v>High</v>
      </c>
      <c r="AN579">
        <v>80</v>
      </c>
      <c r="AO579">
        <v>2</v>
      </c>
      <c r="AP579">
        <v>6</v>
      </c>
      <c r="AQ579">
        <v>3</v>
      </c>
      <c r="AR579">
        <v>2</v>
      </c>
      <c r="AS579">
        <v>5</v>
      </c>
      <c r="AT579">
        <v>3</v>
      </c>
      <c r="AU579">
        <v>4</v>
      </c>
      <c r="AV579">
        <v>3</v>
      </c>
    </row>
    <row r="580" spans="1:48">
      <c r="A580">
        <v>38</v>
      </c>
      <c r="B580" t="str">
        <f>IF(HR_Data[[#This Row],[Age]]&lt;25,"&lt;25",
IF(HR_Data[[#This Row],[Age]]&lt;35,"25–34",
IF(HR_Data[[#This Row],[Age]]&lt;45,"35–44",
IF(HR_Data[[#This Row],[Age]]&lt;55,"45–54","55+"))))</f>
        <v>35–44</v>
      </c>
      <c r="C580" t="s">
        <v>43</v>
      </c>
      <c r="D580">
        <f>(HR[[#This Row],[OverTimeFlag]]*3+HR[[#This Row],[LowJobSatisFlag]]*5+HR[[#This Row],[LowWLBFlag]]*4+HR[[#This Row],[LowSalaryFlag]]*3+HR[[#This Row],[LowEnviFlag]]*4+HR[[#This Row],[LowProFlag]]*1)</f>
        <v>15</v>
      </c>
      <c r="E580">
        <f>HR_Data[[#This Row],[OvertimeFlag]] + HR_Data[[#This Row],[LowSatisfactionFlag]] + HR_Data[[#This Row],[LowWorkLifeBalanceFlag]]</f>
        <v>2</v>
      </c>
      <c r="F580" t="s">
        <v>44</v>
      </c>
      <c r="G580">
        <v>240</v>
      </c>
      <c r="H580" t="s">
        <v>45</v>
      </c>
      <c r="I580">
        <v>2</v>
      </c>
      <c r="J580" t="str">
        <f>IF(AND(HR_Data[[#This Row],[Attrition]]="Yes",HR_Data[[#This Row],[YearsAtCompany]]&lt;2),"Yes","No")</f>
        <v>No</v>
      </c>
      <c r="K580">
        <v>4</v>
      </c>
      <c r="L580" t="s">
        <v>38</v>
      </c>
      <c r="M580">
        <v>1</v>
      </c>
      <c r="N580">
        <v>803</v>
      </c>
      <c r="P580">
        <v>1</v>
      </c>
      <c r="Q580" t="s">
        <v>39</v>
      </c>
      <c r="R580">
        <v>75</v>
      </c>
      <c r="S580">
        <v>4</v>
      </c>
      <c r="T580">
        <v>2</v>
      </c>
      <c r="U580" t="s">
        <v>53</v>
      </c>
      <c r="V580">
        <v>1</v>
      </c>
      <c r="W580" t="s">
        <v>41</v>
      </c>
      <c r="X580">
        <v>5980</v>
      </c>
      <c r="Y580" t="str">
        <f>IF(AND(HR_Data[[#This Row],[OverTime]]="Yes",HR_Data[[#This Row],[JobSatisfaction]]&lt;=2,HR_Data[[#This Row],[MonthlyIncome]]&lt;AVERAGE(HR_Data[MonthlyIncome])),
"High Risk",
IF(OR(HR_Data[[#This Row],[OverTime]]="Yes",HR_Data[[#This Row],[JobSatisfaction]]&lt;=2),
"Medium Risk",
"Low Risk"))</f>
        <v>High Risk</v>
      </c>
      <c r="Z580" t="str">
        <f>IF(HR_Data[[#This Row],[MonthlyIncome]]&lt;3000,"Low",IF(HR_Data[[#This Row],[MonthlyIncome]]&lt;7000,"Medium","High"))</f>
        <v>Medium</v>
      </c>
      <c r="AA580" s="5">
        <f>IF(HR_Data[[#This Row],[OverTime]]="Yes",1,0)</f>
        <v>1</v>
      </c>
      <c r="AB580" s="5">
        <f>IF(HR_Data[[#This Row],[JobSatisfaction]]&lt;=2,1,0)</f>
        <v>1</v>
      </c>
      <c r="AC580" s="5">
        <f>IF(HR_Data[[#This Row],[WorkLifeBalance]]&lt;=2,1,0)</f>
        <v>0</v>
      </c>
      <c r="AD580" s="5">
        <f>IF(HR_Data[[#This Row],[MonthlyIncome]]&lt;AVERAGE(HR_Data[MonthlyIncome]),1,0)</f>
        <v>1</v>
      </c>
      <c r="AE580">
        <v>26085</v>
      </c>
      <c r="AF580">
        <v>6</v>
      </c>
      <c r="AG580" t="s">
        <v>42</v>
      </c>
      <c r="AH580" t="s">
        <v>35</v>
      </c>
      <c r="AI580">
        <v>12</v>
      </c>
      <c r="AJ580">
        <v>3</v>
      </c>
      <c r="AK580">
        <v>4</v>
      </c>
      <c r="AL580">
        <f>IF(HR_Data[[#This Row],[OverTime]]="Yes",2,0)
+IF(HR_Data[[#This Row],[WorkLifeBalance]]&lt;=2,2,0)
+IF(HR_Data[[#This Row],[MonthlyIncome]]&lt;5000,2,0)
+IF(HR_Data[[#This Row],[JobSatisfaction]]&lt;=2,1,0)
+IF(HR_Data[[#This Row],[EnvironmentSatisfaction]]&lt;=2,1,0)
+IF(HR_Data[[#This Row],[YearsAtCompany]]&lt;2,2,0)</f>
        <v>4</v>
      </c>
      <c r="AM580" t="str">
        <f>IF(HR_Data[[#This Row],[RiskScore2]]&gt;=6,"High",
IF(HR_Data[[#This Row],[RiskScore2]]&gt;=3,"Medium","Low"))</f>
        <v>Medium</v>
      </c>
      <c r="AN580">
        <v>80</v>
      </c>
      <c r="AO580">
        <v>0</v>
      </c>
      <c r="AP580">
        <v>17</v>
      </c>
      <c r="AQ580">
        <v>2</v>
      </c>
      <c r="AR580">
        <v>3</v>
      </c>
      <c r="AS580">
        <v>15</v>
      </c>
      <c r="AT580">
        <v>7</v>
      </c>
      <c r="AU580">
        <v>4</v>
      </c>
      <c r="AV580">
        <v>12</v>
      </c>
    </row>
    <row r="581" spans="1:48">
      <c r="A581">
        <v>34</v>
      </c>
      <c r="B581" t="str">
        <f>IF(HR_Data[[#This Row],[Age]]&lt;25,"&lt;25",
IF(HR_Data[[#This Row],[Age]]&lt;35,"25–34",
IF(HR_Data[[#This Row],[Age]]&lt;45,"35–44",
IF(HR_Data[[#This Row],[Age]]&lt;55,"45–54","55+"))))</f>
        <v>25–34</v>
      </c>
      <c r="C581" t="s">
        <v>43</v>
      </c>
      <c r="D581">
        <f>(HR[[#This Row],[OverTimeFlag]]*3+HR[[#This Row],[LowJobSatisFlag]]*5+HR[[#This Row],[LowWLBFlag]]*4+HR[[#This Row],[LowSalaryFlag]]*3+HR[[#This Row],[LowEnviFlag]]*4+HR[[#This Row],[LowProFlag]]*1)</f>
        <v>8</v>
      </c>
      <c r="E581">
        <f>HR_Data[[#This Row],[OvertimeFlag]] + HR_Data[[#This Row],[LowSatisfactionFlag]] + HR_Data[[#This Row],[LowWorkLifeBalanceFlag]]</f>
        <v>1</v>
      </c>
      <c r="F581" t="s">
        <v>36</v>
      </c>
      <c r="G581">
        <v>121</v>
      </c>
      <c r="H581" t="s">
        <v>45</v>
      </c>
      <c r="I581">
        <v>2</v>
      </c>
      <c r="J581" t="str">
        <f>IF(AND(HR_Data[[#This Row],[Attrition]]="Yes",HR_Data[[#This Row],[YearsAtCompany]]&lt;2),"Yes","No")</f>
        <v>No</v>
      </c>
      <c r="K581">
        <v>4</v>
      </c>
      <c r="L581" t="s">
        <v>51</v>
      </c>
      <c r="M581">
        <v>1</v>
      </c>
      <c r="N581">
        <v>804</v>
      </c>
      <c r="P581">
        <v>3</v>
      </c>
      <c r="Q581" t="s">
        <v>39</v>
      </c>
      <c r="R581">
        <v>86</v>
      </c>
      <c r="S581">
        <v>2</v>
      </c>
      <c r="T581">
        <v>1</v>
      </c>
      <c r="U581" t="s">
        <v>47</v>
      </c>
      <c r="V581">
        <v>1</v>
      </c>
      <c r="W581" t="s">
        <v>41</v>
      </c>
      <c r="X581">
        <v>4381</v>
      </c>
      <c r="Y581" t="str">
        <f>IF(AND(HR_Data[[#This Row],[OverTime]]="Yes",HR_Data[[#This Row],[JobSatisfaction]]&lt;=2,HR_Data[[#This Row],[MonthlyIncome]]&lt;AVERAGE(HR_Data[MonthlyIncome])),
"High Risk",
IF(OR(HR_Data[[#This Row],[OverTime]]="Yes",HR_Data[[#This Row],[JobSatisfaction]]&lt;=2),
"Medium Risk",
"Low Risk"))</f>
        <v>Medium Risk</v>
      </c>
      <c r="Z581" t="str">
        <f>IF(HR_Data[[#This Row],[MonthlyIncome]]&lt;3000,"Low",IF(HR_Data[[#This Row],[MonthlyIncome]]&lt;7000,"Medium","High"))</f>
        <v>Medium</v>
      </c>
      <c r="AA581" s="5">
        <f>IF(HR_Data[[#This Row],[OverTime]]="Yes",1,0)</f>
        <v>0</v>
      </c>
      <c r="AB581" s="5">
        <f>IF(HR_Data[[#This Row],[JobSatisfaction]]&lt;=2,1,0)</f>
        <v>1</v>
      </c>
      <c r="AC581" s="5">
        <f>IF(HR_Data[[#This Row],[WorkLifeBalance]]&lt;=2,1,0)</f>
        <v>0</v>
      </c>
      <c r="AD581" s="5">
        <f>IF(HR_Data[[#This Row],[MonthlyIncome]]&lt;AVERAGE(HR_Data[MonthlyIncome]),1,0)</f>
        <v>1</v>
      </c>
      <c r="AE581">
        <v>7530</v>
      </c>
      <c r="AF581">
        <v>1</v>
      </c>
      <c r="AG581" t="s">
        <v>42</v>
      </c>
      <c r="AH581" t="s">
        <v>43</v>
      </c>
      <c r="AI581">
        <v>11</v>
      </c>
      <c r="AJ581">
        <v>3</v>
      </c>
      <c r="AK581">
        <v>3</v>
      </c>
      <c r="AL581">
        <f>IF(HR_Data[[#This Row],[OverTime]]="Yes",2,0)
+IF(HR_Data[[#This Row],[WorkLifeBalance]]&lt;=2,2,0)
+IF(HR_Data[[#This Row],[MonthlyIncome]]&lt;5000,2,0)
+IF(HR_Data[[#This Row],[JobSatisfaction]]&lt;=2,1,0)
+IF(HR_Data[[#This Row],[EnvironmentSatisfaction]]&lt;=2,1,0)
+IF(HR_Data[[#This Row],[YearsAtCompany]]&lt;2,2,0)</f>
        <v>3</v>
      </c>
      <c r="AM581" t="str">
        <f>IF(HR_Data[[#This Row],[RiskScore2]]&gt;=6,"High",
IF(HR_Data[[#This Row],[RiskScore2]]&gt;=3,"Medium","Low"))</f>
        <v>Medium</v>
      </c>
      <c r="AN581">
        <v>80</v>
      </c>
      <c r="AO581">
        <v>0</v>
      </c>
      <c r="AP581">
        <v>6</v>
      </c>
      <c r="AQ581">
        <v>3</v>
      </c>
      <c r="AR581">
        <v>3</v>
      </c>
      <c r="AS581">
        <v>6</v>
      </c>
      <c r="AT581">
        <v>5</v>
      </c>
      <c r="AU581">
        <v>1</v>
      </c>
      <c r="AV581">
        <v>3</v>
      </c>
    </row>
    <row r="582" spans="1:48">
      <c r="A582">
        <v>35</v>
      </c>
      <c r="B582" t="str">
        <f>IF(HR_Data[[#This Row],[Age]]&lt;25,"&lt;25",
IF(HR_Data[[#This Row],[Age]]&lt;35,"25–34",
IF(HR_Data[[#This Row],[Age]]&lt;45,"35–44",
IF(HR_Data[[#This Row],[Age]]&lt;55,"45–54","55+"))))</f>
        <v>35–44</v>
      </c>
      <c r="C582" t="s">
        <v>43</v>
      </c>
      <c r="D582">
        <f>(HR[[#This Row],[OverTimeFlag]]*3+HR[[#This Row],[LowJobSatisFlag]]*5+HR[[#This Row],[LowWLBFlag]]*4+HR[[#This Row],[LowSalaryFlag]]*3+HR[[#This Row],[LowEnviFlag]]*4+HR[[#This Row],[LowProFlag]]*1)</f>
        <v>11</v>
      </c>
      <c r="E582">
        <f>HR_Data[[#This Row],[OvertimeFlag]] + HR_Data[[#This Row],[LowSatisfactionFlag]] + HR_Data[[#This Row],[LowWorkLifeBalanceFlag]]</f>
        <v>1</v>
      </c>
      <c r="F582" t="s">
        <v>36</v>
      </c>
      <c r="G582">
        <v>384</v>
      </c>
      <c r="H582" t="s">
        <v>37</v>
      </c>
      <c r="I582">
        <v>8</v>
      </c>
      <c r="J582" t="str">
        <f>IF(AND(HR_Data[[#This Row],[Attrition]]="Yes",HR_Data[[#This Row],[YearsAtCompany]]&lt;2),"Yes","No")</f>
        <v>No</v>
      </c>
      <c r="K582">
        <v>4</v>
      </c>
      <c r="L582" t="s">
        <v>38</v>
      </c>
      <c r="M582">
        <v>1</v>
      </c>
      <c r="N582">
        <v>805</v>
      </c>
      <c r="P582">
        <v>1</v>
      </c>
      <c r="Q582" t="s">
        <v>39</v>
      </c>
      <c r="R582">
        <v>72</v>
      </c>
      <c r="S582">
        <v>3</v>
      </c>
      <c r="T582">
        <v>1</v>
      </c>
      <c r="U582" t="s">
        <v>57</v>
      </c>
      <c r="V582">
        <v>4</v>
      </c>
      <c r="W582" t="s">
        <v>48</v>
      </c>
      <c r="X582">
        <v>2572</v>
      </c>
      <c r="Y582" t="str">
        <f>IF(AND(HR_Data[[#This Row],[OverTime]]="Yes",HR_Data[[#This Row],[JobSatisfaction]]&lt;=2,HR_Data[[#This Row],[MonthlyIncome]]&lt;AVERAGE(HR_Data[MonthlyIncome])),
"High Risk",
IF(OR(HR_Data[[#This Row],[OverTime]]="Yes",HR_Data[[#This Row],[JobSatisfaction]]&lt;=2),
"Medium Risk",
"Low Risk"))</f>
        <v>Low Risk</v>
      </c>
      <c r="Z582" t="str">
        <f>IF(HR_Data[[#This Row],[MonthlyIncome]]&lt;3000,"Low",IF(HR_Data[[#This Row],[MonthlyIncome]]&lt;7000,"Medium","High"))</f>
        <v>Low</v>
      </c>
      <c r="AA582" s="5">
        <f>IF(HR_Data[[#This Row],[OverTime]]="Yes",1,0)</f>
        <v>0</v>
      </c>
      <c r="AB582" s="5">
        <f>IF(HR_Data[[#This Row],[JobSatisfaction]]&lt;=2,1,0)</f>
        <v>0</v>
      </c>
      <c r="AC582" s="5">
        <f>IF(HR_Data[[#This Row],[WorkLifeBalance]]&lt;=2,1,0)</f>
        <v>1</v>
      </c>
      <c r="AD582" s="5">
        <f>IF(HR_Data[[#This Row],[MonthlyIncome]]&lt;AVERAGE(HR_Data[MonthlyIncome]),1,0)</f>
        <v>1</v>
      </c>
      <c r="AE582">
        <v>20317</v>
      </c>
      <c r="AF582">
        <v>1</v>
      </c>
      <c r="AG582" t="s">
        <v>42</v>
      </c>
      <c r="AH582" t="s">
        <v>43</v>
      </c>
      <c r="AI582">
        <v>16</v>
      </c>
      <c r="AJ582">
        <v>3</v>
      </c>
      <c r="AK582">
        <v>2</v>
      </c>
      <c r="AL582">
        <f>IF(HR_Data[[#This Row],[OverTime]]="Yes",2,0)
+IF(HR_Data[[#This Row],[WorkLifeBalance]]&lt;=2,2,0)
+IF(HR_Data[[#This Row],[MonthlyIncome]]&lt;5000,2,0)
+IF(HR_Data[[#This Row],[JobSatisfaction]]&lt;=2,1,0)
+IF(HR_Data[[#This Row],[EnvironmentSatisfaction]]&lt;=2,1,0)
+IF(HR_Data[[#This Row],[YearsAtCompany]]&lt;2,2,0)</f>
        <v>5</v>
      </c>
      <c r="AM582" t="str">
        <f>IF(HR_Data[[#This Row],[RiskScore2]]&gt;=6,"High",
IF(HR_Data[[#This Row],[RiskScore2]]&gt;=3,"Medium","Low"))</f>
        <v>Medium</v>
      </c>
      <c r="AN582">
        <v>80</v>
      </c>
      <c r="AO582">
        <v>1</v>
      </c>
      <c r="AP582">
        <v>3</v>
      </c>
      <c r="AQ582">
        <v>1</v>
      </c>
      <c r="AR582">
        <v>2</v>
      </c>
      <c r="AS582">
        <v>3</v>
      </c>
      <c r="AT582">
        <v>2</v>
      </c>
      <c r="AU582">
        <v>0</v>
      </c>
      <c r="AV582">
        <v>2</v>
      </c>
    </row>
    <row r="583" spans="1:48">
      <c r="A583">
        <v>30</v>
      </c>
      <c r="B583" t="str">
        <f>IF(HR_Data[[#This Row],[Age]]&lt;25,"&lt;25",
IF(HR_Data[[#This Row],[Age]]&lt;35,"25–34",
IF(HR_Data[[#This Row],[Age]]&lt;45,"35–44",
IF(HR_Data[[#This Row],[Age]]&lt;55,"45–54","55+"))))</f>
        <v>25–34</v>
      </c>
      <c r="C583" t="s">
        <v>43</v>
      </c>
      <c r="D583">
        <f>(HR[[#This Row],[OverTimeFlag]]*3+HR[[#This Row],[LowJobSatisFlag]]*5+HR[[#This Row],[LowWLBFlag]]*4+HR[[#This Row],[LowSalaryFlag]]*3+HR[[#This Row],[LowEnviFlag]]*4+HR[[#This Row],[LowProFlag]]*1)</f>
        <v>3</v>
      </c>
      <c r="E583">
        <f>HR_Data[[#This Row],[OvertimeFlag]] + HR_Data[[#This Row],[LowSatisfactionFlag]] + HR_Data[[#This Row],[LowWorkLifeBalanceFlag]]</f>
        <v>0</v>
      </c>
      <c r="F583" t="s">
        <v>36</v>
      </c>
      <c r="G583">
        <v>921</v>
      </c>
      <c r="H583" t="s">
        <v>45</v>
      </c>
      <c r="I583">
        <v>1</v>
      </c>
      <c r="J583" t="str">
        <f>IF(AND(HR_Data[[#This Row],[Attrition]]="Yes",HR_Data[[#This Row],[YearsAtCompany]]&lt;2),"Yes","No")</f>
        <v>No</v>
      </c>
      <c r="K583">
        <v>3</v>
      </c>
      <c r="L583" t="s">
        <v>38</v>
      </c>
      <c r="M583">
        <v>1</v>
      </c>
      <c r="N583">
        <v>806</v>
      </c>
      <c r="P583">
        <v>4</v>
      </c>
      <c r="Q583" t="s">
        <v>46</v>
      </c>
      <c r="R583">
        <v>38</v>
      </c>
      <c r="S583">
        <v>1</v>
      </c>
      <c r="T583">
        <v>1</v>
      </c>
      <c r="U583" t="s">
        <v>50</v>
      </c>
      <c r="V583">
        <v>3</v>
      </c>
      <c r="W583" t="s">
        <v>48</v>
      </c>
      <c r="X583">
        <v>3833</v>
      </c>
      <c r="Y583" t="str">
        <f>IF(AND(HR_Data[[#This Row],[OverTime]]="Yes",HR_Data[[#This Row],[JobSatisfaction]]&lt;=2,HR_Data[[#This Row],[MonthlyIncome]]&lt;AVERAGE(HR_Data[MonthlyIncome])),
"High Risk",
IF(OR(HR_Data[[#This Row],[OverTime]]="Yes",HR_Data[[#This Row],[JobSatisfaction]]&lt;=2),
"Medium Risk",
"Low Risk"))</f>
        <v>Low Risk</v>
      </c>
      <c r="Z583" t="str">
        <f>IF(HR_Data[[#This Row],[MonthlyIncome]]&lt;3000,"Low",IF(HR_Data[[#This Row],[MonthlyIncome]]&lt;7000,"Medium","High"))</f>
        <v>Medium</v>
      </c>
      <c r="AA583" s="5">
        <f>IF(HR_Data[[#This Row],[OverTime]]="Yes",1,0)</f>
        <v>0</v>
      </c>
      <c r="AB583" s="5">
        <f>IF(HR_Data[[#This Row],[JobSatisfaction]]&lt;=2,1,0)</f>
        <v>0</v>
      </c>
      <c r="AC583" s="5">
        <f>IF(HR_Data[[#This Row],[WorkLifeBalance]]&lt;=2,1,0)</f>
        <v>0</v>
      </c>
      <c r="AD583" s="5">
        <f>IF(HR_Data[[#This Row],[MonthlyIncome]]&lt;AVERAGE(HR_Data[MonthlyIncome]),1,0)</f>
        <v>1</v>
      </c>
      <c r="AE583">
        <v>24375</v>
      </c>
      <c r="AF583">
        <v>3</v>
      </c>
      <c r="AG583" t="s">
        <v>42</v>
      </c>
      <c r="AH583" t="s">
        <v>43</v>
      </c>
      <c r="AI583">
        <v>21</v>
      </c>
      <c r="AJ583">
        <v>4</v>
      </c>
      <c r="AK583">
        <v>3</v>
      </c>
      <c r="AL583">
        <f>IF(HR_Data[[#This Row],[OverTime]]="Yes",2,0)
+IF(HR_Data[[#This Row],[WorkLifeBalance]]&lt;=2,2,0)
+IF(HR_Data[[#This Row],[MonthlyIncome]]&lt;5000,2,0)
+IF(HR_Data[[#This Row],[JobSatisfaction]]&lt;=2,1,0)
+IF(HR_Data[[#This Row],[EnvironmentSatisfaction]]&lt;=2,1,0)
+IF(HR_Data[[#This Row],[YearsAtCompany]]&lt;2,2,0)</f>
        <v>2</v>
      </c>
      <c r="AM583" t="str">
        <f>IF(HR_Data[[#This Row],[RiskScore2]]&gt;=6,"High",
IF(HR_Data[[#This Row],[RiskScore2]]&gt;=3,"Medium","Low"))</f>
        <v>Low</v>
      </c>
      <c r="AN583">
        <v>80</v>
      </c>
      <c r="AO583">
        <v>2</v>
      </c>
      <c r="AP583">
        <v>7</v>
      </c>
      <c r="AQ583">
        <v>2</v>
      </c>
      <c r="AR583">
        <v>3</v>
      </c>
      <c r="AS583">
        <v>2</v>
      </c>
      <c r="AT583">
        <v>2</v>
      </c>
      <c r="AU583">
        <v>0</v>
      </c>
      <c r="AV583">
        <v>2</v>
      </c>
    </row>
    <row r="584" spans="1:48">
      <c r="A584">
        <v>40</v>
      </c>
      <c r="B584" t="str">
        <f>IF(HR_Data[[#This Row],[Age]]&lt;25,"&lt;25",
IF(HR_Data[[#This Row],[Age]]&lt;35,"25–34",
IF(HR_Data[[#This Row],[Age]]&lt;45,"35–44",
IF(HR_Data[[#This Row],[Age]]&lt;55,"45–54","55+"))))</f>
        <v>35–44</v>
      </c>
      <c r="C584" t="s">
        <v>43</v>
      </c>
      <c r="D584">
        <f>(HR[[#This Row],[OverTimeFlag]]*3+HR[[#This Row],[LowJobSatisFlag]]*5+HR[[#This Row],[LowWLBFlag]]*4+HR[[#This Row],[LowSalaryFlag]]*3+HR[[#This Row],[LowEnviFlag]]*4+HR[[#This Row],[LowProFlag]]*1)</f>
        <v>8</v>
      </c>
      <c r="E584">
        <f>HR_Data[[#This Row],[OvertimeFlag]] + HR_Data[[#This Row],[LowSatisfactionFlag]] + HR_Data[[#This Row],[LowWorkLifeBalanceFlag]]</f>
        <v>1</v>
      </c>
      <c r="F584" t="s">
        <v>44</v>
      </c>
      <c r="G584">
        <v>791</v>
      </c>
      <c r="H584" t="s">
        <v>45</v>
      </c>
      <c r="I584">
        <v>2</v>
      </c>
      <c r="J584" t="str">
        <f>IF(AND(HR_Data[[#This Row],[Attrition]]="Yes",HR_Data[[#This Row],[YearsAtCompany]]&lt;2),"Yes","No")</f>
        <v>No</v>
      </c>
      <c r="K584">
        <v>2</v>
      </c>
      <c r="L584" t="s">
        <v>51</v>
      </c>
      <c r="M584">
        <v>1</v>
      </c>
      <c r="N584">
        <v>807</v>
      </c>
      <c r="P584">
        <v>3</v>
      </c>
      <c r="Q584" t="s">
        <v>39</v>
      </c>
      <c r="R584">
        <v>38</v>
      </c>
      <c r="S584">
        <v>4</v>
      </c>
      <c r="T584">
        <v>2</v>
      </c>
      <c r="U584" t="s">
        <v>54</v>
      </c>
      <c r="V584">
        <v>2</v>
      </c>
      <c r="W584" t="s">
        <v>48</v>
      </c>
      <c r="X584">
        <v>4244</v>
      </c>
      <c r="Y584" t="str">
        <f>IF(AND(HR_Data[[#This Row],[OverTime]]="Yes",HR_Data[[#This Row],[JobSatisfaction]]&lt;=2,HR_Data[[#This Row],[MonthlyIncome]]&lt;AVERAGE(HR_Data[MonthlyIncome])),
"High Risk",
IF(OR(HR_Data[[#This Row],[OverTime]]="Yes",HR_Data[[#This Row],[JobSatisfaction]]&lt;=2),
"Medium Risk",
"Low Risk"))</f>
        <v>Medium Risk</v>
      </c>
      <c r="Z584" t="str">
        <f>IF(HR_Data[[#This Row],[MonthlyIncome]]&lt;3000,"Low",IF(HR_Data[[#This Row],[MonthlyIncome]]&lt;7000,"Medium","High"))</f>
        <v>Medium</v>
      </c>
      <c r="AA584" s="5">
        <f>IF(HR_Data[[#This Row],[OverTime]]="Yes",1,0)</f>
        <v>0</v>
      </c>
      <c r="AB584" s="5">
        <f>IF(HR_Data[[#This Row],[JobSatisfaction]]&lt;=2,1,0)</f>
        <v>1</v>
      </c>
      <c r="AC584" s="5">
        <f>IF(HR_Data[[#This Row],[WorkLifeBalance]]&lt;=2,1,0)</f>
        <v>0</v>
      </c>
      <c r="AD584" s="5">
        <f>IF(HR_Data[[#This Row],[MonthlyIncome]]&lt;AVERAGE(HR_Data[MonthlyIncome]),1,0)</f>
        <v>1</v>
      </c>
      <c r="AE584">
        <v>9931</v>
      </c>
      <c r="AF584">
        <v>1</v>
      </c>
      <c r="AG584" t="s">
        <v>42</v>
      </c>
      <c r="AH584" t="s">
        <v>43</v>
      </c>
      <c r="AI584">
        <v>24</v>
      </c>
      <c r="AJ584">
        <v>4</v>
      </c>
      <c r="AK584">
        <v>4</v>
      </c>
      <c r="AL584">
        <f>IF(HR_Data[[#This Row],[OverTime]]="Yes",2,0)
+IF(HR_Data[[#This Row],[WorkLifeBalance]]&lt;=2,2,0)
+IF(HR_Data[[#This Row],[MonthlyIncome]]&lt;5000,2,0)
+IF(HR_Data[[#This Row],[JobSatisfaction]]&lt;=2,1,0)
+IF(HR_Data[[#This Row],[EnvironmentSatisfaction]]&lt;=2,1,0)
+IF(HR_Data[[#This Row],[YearsAtCompany]]&lt;2,2,0)</f>
        <v>3</v>
      </c>
      <c r="AM584" t="str">
        <f>IF(HR_Data[[#This Row],[RiskScore2]]&gt;=6,"High",
IF(HR_Data[[#This Row],[RiskScore2]]&gt;=3,"Medium","Low"))</f>
        <v>Medium</v>
      </c>
      <c r="AN584">
        <v>80</v>
      </c>
      <c r="AO584">
        <v>1</v>
      </c>
      <c r="AP584">
        <v>8</v>
      </c>
      <c r="AQ584">
        <v>2</v>
      </c>
      <c r="AR584">
        <v>3</v>
      </c>
      <c r="AS584">
        <v>8</v>
      </c>
      <c r="AT584">
        <v>7</v>
      </c>
      <c r="AU584">
        <v>3</v>
      </c>
      <c r="AV584">
        <v>7</v>
      </c>
    </row>
    <row r="585" spans="1:48">
      <c r="A585">
        <v>34</v>
      </c>
      <c r="B585" t="str">
        <f>IF(HR_Data[[#This Row],[Age]]&lt;25,"&lt;25",
IF(HR_Data[[#This Row],[Age]]&lt;35,"25–34",
IF(HR_Data[[#This Row],[Age]]&lt;45,"35–44",
IF(HR_Data[[#This Row],[Age]]&lt;55,"45–54","55+"))))</f>
        <v>25–34</v>
      </c>
      <c r="C585" t="s">
        <v>43</v>
      </c>
      <c r="D585">
        <f>(HR[[#This Row],[OverTimeFlag]]*3+HR[[#This Row],[LowJobSatisFlag]]*5+HR[[#This Row],[LowWLBFlag]]*4+HR[[#This Row],[LowSalaryFlag]]*3+HR[[#This Row],[LowEnviFlag]]*4+HR[[#This Row],[LowProFlag]]*1)</f>
        <v>8</v>
      </c>
      <c r="E585">
        <f>HR_Data[[#This Row],[OvertimeFlag]] + HR_Data[[#This Row],[LowSatisfactionFlag]] + HR_Data[[#This Row],[LowWorkLifeBalanceFlag]]</f>
        <v>1</v>
      </c>
      <c r="F585" t="s">
        <v>36</v>
      </c>
      <c r="G585">
        <v>1111</v>
      </c>
      <c r="H585" t="s">
        <v>37</v>
      </c>
      <c r="I585">
        <v>8</v>
      </c>
      <c r="J585" t="str">
        <f>IF(AND(HR_Data[[#This Row],[Attrition]]="Yes",HR_Data[[#This Row],[YearsAtCompany]]&lt;2),"Yes","No")</f>
        <v>No</v>
      </c>
      <c r="K585">
        <v>2</v>
      </c>
      <c r="L585" t="s">
        <v>38</v>
      </c>
      <c r="M585">
        <v>1</v>
      </c>
      <c r="N585">
        <v>808</v>
      </c>
      <c r="P585">
        <v>3</v>
      </c>
      <c r="Q585" t="s">
        <v>39</v>
      </c>
      <c r="R585">
        <v>93</v>
      </c>
      <c r="S585">
        <v>3</v>
      </c>
      <c r="T585">
        <v>2</v>
      </c>
      <c r="U585" t="s">
        <v>40</v>
      </c>
      <c r="V585">
        <v>1</v>
      </c>
      <c r="W585" t="s">
        <v>48</v>
      </c>
      <c r="X585">
        <v>6500</v>
      </c>
      <c r="Y585" t="str">
        <f>IF(AND(HR_Data[[#This Row],[OverTime]]="Yes",HR_Data[[#This Row],[JobSatisfaction]]&lt;=2,HR_Data[[#This Row],[MonthlyIncome]]&lt;AVERAGE(HR_Data[MonthlyIncome])),
"High Risk",
IF(OR(HR_Data[[#This Row],[OverTime]]="Yes",HR_Data[[#This Row],[JobSatisfaction]]&lt;=2),
"Medium Risk",
"Low Risk"))</f>
        <v>Medium Risk</v>
      </c>
      <c r="Z585" t="str">
        <f>IF(HR_Data[[#This Row],[MonthlyIncome]]&lt;3000,"Low",IF(HR_Data[[#This Row],[MonthlyIncome]]&lt;7000,"Medium","High"))</f>
        <v>Medium</v>
      </c>
      <c r="AA585" s="5">
        <f>IF(HR_Data[[#This Row],[OverTime]]="Yes",1,0)</f>
        <v>0</v>
      </c>
      <c r="AB585" s="5">
        <f>IF(HR_Data[[#This Row],[JobSatisfaction]]&lt;=2,1,0)</f>
        <v>1</v>
      </c>
      <c r="AC585" s="5">
        <f>IF(HR_Data[[#This Row],[WorkLifeBalance]]&lt;=2,1,0)</f>
        <v>0</v>
      </c>
      <c r="AD585" s="5">
        <f>IF(HR_Data[[#This Row],[MonthlyIncome]]&lt;AVERAGE(HR_Data[MonthlyIncome]),1,0)</f>
        <v>1</v>
      </c>
      <c r="AE585">
        <v>13305</v>
      </c>
      <c r="AF585">
        <v>5</v>
      </c>
      <c r="AG585" t="s">
        <v>42</v>
      </c>
      <c r="AH585" t="s">
        <v>43</v>
      </c>
      <c r="AI585">
        <v>17</v>
      </c>
      <c r="AJ585">
        <v>3</v>
      </c>
      <c r="AK585">
        <v>2</v>
      </c>
      <c r="AL585">
        <f>IF(HR_Data[[#This Row],[OverTime]]="Yes",2,0)
+IF(HR_Data[[#This Row],[WorkLifeBalance]]&lt;=2,2,0)
+IF(HR_Data[[#This Row],[MonthlyIncome]]&lt;5000,2,0)
+IF(HR_Data[[#This Row],[JobSatisfaction]]&lt;=2,1,0)
+IF(HR_Data[[#This Row],[EnvironmentSatisfaction]]&lt;=2,1,0)
+IF(HR_Data[[#This Row],[YearsAtCompany]]&lt;2,2,0)</f>
        <v>1</v>
      </c>
      <c r="AM585" t="str">
        <f>IF(HR_Data[[#This Row],[RiskScore2]]&gt;=6,"High",
IF(HR_Data[[#This Row],[RiskScore2]]&gt;=3,"Medium","Low"))</f>
        <v>Low</v>
      </c>
      <c r="AN585">
        <v>80</v>
      </c>
      <c r="AO585">
        <v>1</v>
      </c>
      <c r="AP585">
        <v>6</v>
      </c>
      <c r="AQ585">
        <v>1</v>
      </c>
      <c r="AR585">
        <v>3</v>
      </c>
      <c r="AS585">
        <v>3</v>
      </c>
      <c r="AT585">
        <v>2</v>
      </c>
      <c r="AU585">
        <v>1</v>
      </c>
      <c r="AV585">
        <v>2</v>
      </c>
    </row>
    <row r="586" spans="1:48">
      <c r="A586">
        <v>42</v>
      </c>
      <c r="B586" t="str">
        <f>IF(HR_Data[[#This Row],[Age]]&lt;25,"&lt;25",
IF(HR_Data[[#This Row],[Age]]&lt;35,"25–34",
IF(HR_Data[[#This Row],[Age]]&lt;45,"35–44",
IF(HR_Data[[#This Row],[Age]]&lt;55,"45–54","55+"))))</f>
        <v>35–44</v>
      </c>
      <c r="C586" t="s">
        <v>43</v>
      </c>
      <c r="D586">
        <f>(HR[[#This Row],[OverTimeFlag]]*3+HR[[#This Row],[LowJobSatisFlag]]*5+HR[[#This Row],[LowWLBFlag]]*4+HR[[#This Row],[LowSalaryFlag]]*3+HR[[#This Row],[LowEnviFlag]]*4+HR[[#This Row],[LowProFlag]]*1)</f>
        <v>9</v>
      </c>
      <c r="E586">
        <f>HR_Data[[#This Row],[OvertimeFlag]] + HR_Data[[#This Row],[LowSatisfactionFlag]] + HR_Data[[#This Row],[LowWorkLifeBalanceFlag]]</f>
        <v>1</v>
      </c>
      <c r="F586" t="s">
        <v>44</v>
      </c>
      <c r="G586">
        <v>570</v>
      </c>
      <c r="H586" t="s">
        <v>45</v>
      </c>
      <c r="I586">
        <v>8</v>
      </c>
      <c r="J586" t="str">
        <f>IF(AND(HR_Data[[#This Row],[Attrition]]="Yes",HR_Data[[#This Row],[YearsAtCompany]]&lt;2),"Yes","No")</f>
        <v>No</v>
      </c>
      <c r="K586">
        <v>3</v>
      </c>
      <c r="L586" t="s">
        <v>38</v>
      </c>
      <c r="M586">
        <v>1</v>
      </c>
      <c r="N586">
        <v>809</v>
      </c>
      <c r="P586">
        <v>2</v>
      </c>
      <c r="Q586" t="s">
        <v>46</v>
      </c>
      <c r="R586">
        <v>66</v>
      </c>
      <c r="S586">
        <v>3</v>
      </c>
      <c r="T586">
        <v>5</v>
      </c>
      <c r="U586" t="s">
        <v>56</v>
      </c>
      <c r="V586">
        <v>4</v>
      </c>
      <c r="W586" t="s">
        <v>52</v>
      </c>
      <c r="X586">
        <v>18430</v>
      </c>
      <c r="Y586" t="str">
        <f>IF(AND(HR_Data[[#This Row],[OverTime]]="Yes",HR_Data[[#This Row],[JobSatisfaction]]&lt;=2,HR_Data[[#This Row],[MonthlyIncome]]&lt;AVERAGE(HR_Data[MonthlyIncome])),
"High Risk",
IF(OR(HR_Data[[#This Row],[OverTime]]="Yes",HR_Data[[#This Row],[JobSatisfaction]]&lt;=2),
"Medium Risk",
"Low Risk"))</f>
        <v>Low Risk</v>
      </c>
      <c r="Z586" t="str">
        <f>IF(HR_Data[[#This Row],[MonthlyIncome]]&lt;3000,"Low",IF(HR_Data[[#This Row],[MonthlyIncome]]&lt;7000,"Medium","High"))</f>
        <v>High</v>
      </c>
      <c r="AA586" s="5">
        <f>IF(HR_Data[[#This Row],[OverTime]]="Yes",1,0)</f>
        <v>0</v>
      </c>
      <c r="AB586" s="5">
        <f>IF(HR_Data[[#This Row],[JobSatisfaction]]&lt;=2,1,0)</f>
        <v>0</v>
      </c>
      <c r="AC586" s="5">
        <f>IF(HR_Data[[#This Row],[WorkLifeBalance]]&lt;=2,1,0)</f>
        <v>1</v>
      </c>
      <c r="AD586" s="5">
        <f>IF(HR_Data[[#This Row],[MonthlyIncome]]&lt;AVERAGE(HR_Data[MonthlyIncome]),1,0)</f>
        <v>0</v>
      </c>
      <c r="AE586">
        <v>16225</v>
      </c>
      <c r="AF586">
        <v>1</v>
      </c>
      <c r="AG586" t="s">
        <v>42</v>
      </c>
      <c r="AH586" t="s">
        <v>43</v>
      </c>
      <c r="AI586">
        <v>13</v>
      </c>
      <c r="AJ586">
        <v>3</v>
      </c>
      <c r="AK586">
        <v>2</v>
      </c>
      <c r="AL586">
        <f>IF(HR_Data[[#This Row],[OverTime]]="Yes",2,0)
+IF(HR_Data[[#This Row],[WorkLifeBalance]]&lt;=2,2,0)
+IF(HR_Data[[#This Row],[MonthlyIncome]]&lt;5000,2,0)
+IF(HR_Data[[#This Row],[JobSatisfaction]]&lt;=2,1,0)
+IF(HR_Data[[#This Row],[EnvironmentSatisfaction]]&lt;=2,1,0)
+IF(HR_Data[[#This Row],[YearsAtCompany]]&lt;2,2,0)</f>
        <v>3</v>
      </c>
      <c r="AM586" t="str">
        <f>IF(HR_Data[[#This Row],[RiskScore2]]&gt;=6,"High",
IF(HR_Data[[#This Row],[RiskScore2]]&gt;=3,"Medium","Low"))</f>
        <v>Medium</v>
      </c>
      <c r="AN586">
        <v>80</v>
      </c>
      <c r="AO586">
        <v>1</v>
      </c>
      <c r="AP586">
        <v>24</v>
      </c>
      <c r="AQ586">
        <v>4</v>
      </c>
      <c r="AR586">
        <v>2</v>
      </c>
      <c r="AS586">
        <v>24</v>
      </c>
      <c r="AT586">
        <v>7</v>
      </c>
      <c r="AU586">
        <v>14</v>
      </c>
      <c r="AV586">
        <v>9</v>
      </c>
    </row>
    <row r="587" spans="1:48">
      <c r="A587">
        <v>23</v>
      </c>
      <c r="B587" t="str">
        <f>IF(HR_Data[[#This Row],[Age]]&lt;25,"&lt;25",
IF(HR_Data[[#This Row],[Age]]&lt;35,"25–34",
IF(HR_Data[[#This Row],[Age]]&lt;45,"35–44",
IF(HR_Data[[#This Row],[Age]]&lt;55,"45–54","55+"))))</f>
        <v>&lt;25</v>
      </c>
      <c r="C587" t="s">
        <v>35</v>
      </c>
      <c r="D587">
        <f>(HR[[#This Row],[OverTimeFlag]]*3+HR[[#This Row],[LowJobSatisFlag]]*5+HR[[#This Row],[LowWLBFlag]]*4+HR[[#This Row],[LowSalaryFlag]]*3+HR[[#This Row],[LowEnviFlag]]*4+HR[[#This Row],[LowProFlag]]*1)</f>
        <v>11</v>
      </c>
      <c r="E587">
        <f>HR_Data[[#This Row],[OvertimeFlag]] + HR_Data[[#This Row],[LowSatisfactionFlag]] + HR_Data[[#This Row],[LowWorkLifeBalanceFlag]]</f>
        <v>2</v>
      </c>
      <c r="F587" t="s">
        <v>36</v>
      </c>
      <c r="G587">
        <v>1243</v>
      </c>
      <c r="H587" t="s">
        <v>45</v>
      </c>
      <c r="I587">
        <v>6</v>
      </c>
      <c r="J587" t="str">
        <f>IF(AND(HR_Data[[#This Row],[Attrition]]="Yes",HR_Data[[#This Row],[YearsAtCompany]]&lt;2),"Yes","No")</f>
        <v>Yes</v>
      </c>
      <c r="K587">
        <v>3</v>
      </c>
      <c r="L587" t="s">
        <v>38</v>
      </c>
      <c r="M587">
        <v>1</v>
      </c>
      <c r="N587">
        <v>811</v>
      </c>
      <c r="P587">
        <v>3</v>
      </c>
      <c r="Q587" t="s">
        <v>46</v>
      </c>
      <c r="R587">
        <v>63</v>
      </c>
      <c r="S587">
        <v>4</v>
      </c>
      <c r="T587">
        <v>1</v>
      </c>
      <c r="U587" t="s">
        <v>50</v>
      </c>
      <c r="V587">
        <v>1</v>
      </c>
      <c r="W587" t="s">
        <v>48</v>
      </c>
      <c r="X587">
        <v>1601</v>
      </c>
      <c r="Y587" t="str">
        <f>IF(AND(HR_Data[[#This Row],[OverTime]]="Yes",HR_Data[[#This Row],[JobSatisfaction]]&lt;=2,HR_Data[[#This Row],[MonthlyIncome]]&lt;AVERAGE(HR_Data[MonthlyIncome])),
"High Risk",
IF(OR(HR_Data[[#This Row],[OverTime]]="Yes",HR_Data[[#This Row],[JobSatisfaction]]&lt;=2),
"Medium Risk",
"Low Risk"))</f>
        <v>High Risk</v>
      </c>
      <c r="Z587" t="str">
        <f>IF(HR_Data[[#This Row],[MonthlyIncome]]&lt;3000,"Low",IF(HR_Data[[#This Row],[MonthlyIncome]]&lt;7000,"Medium","High"))</f>
        <v>Low</v>
      </c>
      <c r="AA587" s="5">
        <f>IF(HR_Data[[#This Row],[OverTime]]="Yes",1,0)</f>
        <v>1</v>
      </c>
      <c r="AB587" s="5">
        <f>IF(HR_Data[[#This Row],[JobSatisfaction]]&lt;=2,1,0)</f>
        <v>1</v>
      </c>
      <c r="AC587" s="5">
        <f>IF(HR_Data[[#This Row],[WorkLifeBalance]]&lt;=2,1,0)</f>
        <v>0</v>
      </c>
      <c r="AD587" s="5">
        <f>IF(HR_Data[[#This Row],[MonthlyIncome]]&lt;AVERAGE(HR_Data[MonthlyIncome]),1,0)</f>
        <v>1</v>
      </c>
      <c r="AE587">
        <v>3445</v>
      </c>
      <c r="AF587">
        <v>1</v>
      </c>
      <c r="AG587" t="s">
        <v>42</v>
      </c>
      <c r="AH587" t="s">
        <v>35</v>
      </c>
      <c r="AI587">
        <v>21</v>
      </c>
      <c r="AJ587">
        <v>4</v>
      </c>
      <c r="AK587">
        <v>3</v>
      </c>
      <c r="AL587">
        <f>IF(HR_Data[[#This Row],[OverTime]]="Yes",2,0)
+IF(HR_Data[[#This Row],[WorkLifeBalance]]&lt;=2,2,0)
+IF(HR_Data[[#This Row],[MonthlyIncome]]&lt;5000,2,0)
+IF(HR_Data[[#This Row],[JobSatisfaction]]&lt;=2,1,0)
+IF(HR_Data[[#This Row],[EnvironmentSatisfaction]]&lt;=2,1,0)
+IF(HR_Data[[#This Row],[YearsAtCompany]]&lt;2,2,0)</f>
        <v>7</v>
      </c>
      <c r="AM587" t="str">
        <f>IF(HR_Data[[#This Row],[RiskScore2]]&gt;=6,"High",
IF(HR_Data[[#This Row],[RiskScore2]]&gt;=3,"Medium","Low"))</f>
        <v>High</v>
      </c>
      <c r="AN587">
        <v>80</v>
      </c>
      <c r="AO587">
        <v>2</v>
      </c>
      <c r="AP587">
        <v>1</v>
      </c>
      <c r="AQ587">
        <v>2</v>
      </c>
      <c r="AR587">
        <v>3</v>
      </c>
      <c r="AS587">
        <v>0</v>
      </c>
      <c r="AT587">
        <v>0</v>
      </c>
      <c r="AU587">
        <v>0</v>
      </c>
      <c r="AV587">
        <v>0</v>
      </c>
    </row>
    <row r="588" spans="1:48">
      <c r="A588">
        <v>24</v>
      </c>
      <c r="B588" t="str">
        <f>IF(HR_Data[[#This Row],[Age]]&lt;25,"&lt;25",
IF(HR_Data[[#This Row],[Age]]&lt;35,"25–34",
IF(HR_Data[[#This Row],[Age]]&lt;45,"35–44",
IF(HR_Data[[#This Row],[Age]]&lt;55,"45–54","55+"))))</f>
        <v>&lt;25</v>
      </c>
      <c r="C588" t="s">
        <v>43</v>
      </c>
      <c r="D588">
        <f>(HR[[#This Row],[OverTimeFlag]]*3+HR[[#This Row],[LowJobSatisFlag]]*5+HR[[#This Row],[LowWLBFlag]]*4+HR[[#This Row],[LowSalaryFlag]]*3+HR[[#This Row],[LowEnviFlag]]*4+HR[[#This Row],[LowProFlag]]*1)</f>
        <v>8</v>
      </c>
      <c r="E588">
        <f>HR_Data[[#This Row],[OvertimeFlag]] + HR_Data[[#This Row],[LowSatisfactionFlag]] + HR_Data[[#This Row],[LowWorkLifeBalanceFlag]]</f>
        <v>1</v>
      </c>
      <c r="F588" t="s">
        <v>55</v>
      </c>
      <c r="G588">
        <v>1092</v>
      </c>
      <c r="H588" t="s">
        <v>45</v>
      </c>
      <c r="I588">
        <v>9</v>
      </c>
      <c r="J588" t="str">
        <f>IF(AND(HR_Data[[#This Row],[Attrition]]="Yes",HR_Data[[#This Row],[YearsAtCompany]]&lt;2),"Yes","No")</f>
        <v>No</v>
      </c>
      <c r="K588">
        <v>3</v>
      </c>
      <c r="L588" t="s">
        <v>38</v>
      </c>
      <c r="M588">
        <v>1</v>
      </c>
      <c r="N588">
        <v>812</v>
      </c>
      <c r="P588">
        <v>3</v>
      </c>
      <c r="Q588" t="s">
        <v>46</v>
      </c>
      <c r="R588">
        <v>60</v>
      </c>
      <c r="S588">
        <v>2</v>
      </c>
      <c r="T588">
        <v>1</v>
      </c>
      <c r="U588" t="s">
        <v>50</v>
      </c>
      <c r="V588">
        <v>2</v>
      </c>
      <c r="W588" t="s">
        <v>52</v>
      </c>
      <c r="X588">
        <v>2694</v>
      </c>
      <c r="Y588" t="str">
        <f>IF(AND(HR_Data[[#This Row],[OverTime]]="Yes",HR_Data[[#This Row],[JobSatisfaction]]&lt;=2,HR_Data[[#This Row],[MonthlyIncome]]&lt;AVERAGE(HR_Data[MonthlyIncome])),
"High Risk",
IF(OR(HR_Data[[#This Row],[OverTime]]="Yes",HR_Data[[#This Row],[JobSatisfaction]]&lt;=2),
"Medium Risk",
"Low Risk"))</f>
        <v>Medium Risk</v>
      </c>
      <c r="Z588" t="str">
        <f>IF(HR_Data[[#This Row],[MonthlyIncome]]&lt;3000,"Low",IF(HR_Data[[#This Row],[MonthlyIncome]]&lt;7000,"Medium","High"))</f>
        <v>Low</v>
      </c>
      <c r="AA588" s="5">
        <f>IF(HR_Data[[#This Row],[OverTime]]="Yes",1,0)</f>
        <v>0</v>
      </c>
      <c r="AB588" s="5">
        <f>IF(HR_Data[[#This Row],[JobSatisfaction]]&lt;=2,1,0)</f>
        <v>1</v>
      </c>
      <c r="AC588" s="5">
        <f>IF(HR_Data[[#This Row],[WorkLifeBalance]]&lt;=2,1,0)</f>
        <v>0</v>
      </c>
      <c r="AD588" s="5">
        <f>IF(HR_Data[[#This Row],[MonthlyIncome]]&lt;AVERAGE(HR_Data[MonthlyIncome]),1,0)</f>
        <v>1</v>
      </c>
      <c r="AE588">
        <v>26551</v>
      </c>
      <c r="AF588">
        <v>1</v>
      </c>
      <c r="AG588" t="s">
        <v>42</v>
      </c>
      <c r="AH588" t="s">
        <v>43</v>
      </c>
      <c r="AI588">
        <v>11</v>
      </c>
      <c r="AJ588">
        <v>3</v>
      </c>
      <c r="AK588">
        <v>3</v>
      </c>
      <c r="AL588">
        <f>IF(HR_Data[[#This Row],[OverTime]]="Yes",2,0)
+IF(HR_Data[[#This Row],[WorkLifeBalance]]&lt;=2,2,0)
+IF(HR_Data[[#This Row],[MonthlyIncome]]&lt;5000,2,0)
+IF(HR_Data[[#This Row],[JobSatisfaction]]&lt;=2,1,0)
+IF(HR_Data[[#This Row],[EnvironmentSatisfaction]]&lt;=2,1,0)
+IF(HR_Data[[#This Row],[YearsAtCompany]]&lt;2,2,0)</f>
        <v>5</v>
      </c>
      <c r="AM588" t="str">
        <f>IF(HR_Data[[#This Row],[RiskScore2]]&gt;=6,"High",
IF(HR_Data[[#This Row],[RiskScore2]]&gt;=3,"Medium","Low"))</f>
        <v>Medium</v>
      </c>
      <c r="AN588">
        <v>80</v>
      </c>
      <c r="AO588">
        <v>3</v>
      </c>
      <c r="AP588">
        <v>1</v>
      </c>
      <c r="AQ588">
        <v>4</v>
      </c>
      <c r="AR588">
        <v>3</v>
      </c>
      <c r="AS588">
        <v>1</v>
      </c>
      <c r="AT588">
        <v>0</v>
      </c>
      <c r="AU588">
        <v>0</v>
      </c>
      <c r="AV588">
        <v>0</v>
      </c>
    </row>
    <row r="589" spans="1:48">
      <c r="A589">
        <v>52</v>
      </c>
      <c r="B589" t="str">
        <f>IF(HR_Data[[#This Row],[Age]]&lt;25,"&lt;25",
IF(HR_Data[[#This Row],[Age]]&lt;35,"25–34",
IF(HR_Data[[#This Row],[Age]]&lt;45,"35–44",
IF(HR_Data[[#This Row],[Age]]&lt;55,"45–54","55+"))))</f>
        <v>45–54</v>
      </c>
      <c r="C589" t="s">
        <v>43</v>
      </c>
      <c r="D589">
        <f>(HR[[#This Row],[OverTimeFlag]]*3+HR[[#This Row],[LowJobSatisFlag]]*5+HR[[#This Row],[LowWLBFlag]]*4+HR[[#This Row],[LowSalaryFlag]]*3+HR[[#This Row],[LowEnviFlag]]*4+HR[[#This Row],[LowProFlag]]*1)</f>
        <v>3</v>
      </c>
      <c r="E589">
        <f>HR_Data[[#This Row],[OvertimeFlag]] + HR_Data[[#This Row],[LowSatisfactionFlag]] + HR_Data[[#This Row],[LowWorkLifeBalanceFlag]]</f>
        <v>0</v>
      </c>
      <c r="F589" t="s">
        <v>36</v>
      </c>
      <c r="G589">
        <v>1325</v>
      </c>
      <c r="H589" t="s">
        <v>45</v>
      </c>
      <c r="I589">
        <v>11</v>
      </c>
      <c r="J589" t="str">
        <f>IF(AND(HR_Data[[#This Row],[Attrition]]="Yes",HR_Data[[#This Row],[YearsAtCompany]]&lt;2),"Yes","No")</f>
        <v>No</v>
      </c>
      <c r="K589">
        <v>4</v>
      </c>
      <c r="L589" t="s">
        <v>38</v>
      </c>
      <c r="M589">
        <v>1</v>
      </c>
      <c r="N589">
        <v>813</v>
      </c>
      <c r="P589">
        <v>4</v>
      </c>
      <c r="Q589" t="s">
        <v>39</v>
      </c>
      <c r="R589">
        <v>82</v>
      </c>
      <c r="S589">
        <v>3</v>
      </c>
      <c r="T589">
        <v>2</v>
      </c>
      <c r="U589" t="s">
        <v>50</v>
      </c>
      <c r="V589">
        <v>3</v>
      </c>
      <c r="W589" t="s">
        <v>48</v>
      </c>
      <c r="X589">
        <v>3149</v>
      </c>
      <c r="Y589" t="str">
        <f>IF(AND(HR_Data[[#This Row],[OverTime]]="Yes",HR_Data[[#This Row],[JobSatisfaction]]&lt;=2,HR_Data[[#This Row],[MonthlyIncome]]&lt;AVERAGE(HR_Data[MonthlyIncome])),
"High Risk",
IF(OR(HR_Data[[#This Row],[OverTime]]="Yes",HR_Data[[#This Row],[JobSatisfaction]]&lt;=2),
"Medium Risk",
"Low Risk"))</f>
        <v>Low Risk</v>
      </c>
      <c r="Z589" t="str">
        <f>IF(HR_Data[[#This Row],[MonthlyIncome]]&lt;3000,"Low",IF(HR_Data[[#This Row],[MonthlyIncome]]&lt;7000,"Medium","High"))</f>
        <v>Medium</v>
      </c>
      <c r="AA589" s="5">
        <f>IF(HR_Data[[#This Row],[OverTime]]="Yes",1,0)</f>
        <v>0</v>
      </c>
      <c r="AB589" s="5">
        <f>IF(HR_Data[[#This Row],[JobSatisfaction]]&lt;=2,1,0)</f>
        <v>0</v>
      </c>
      <c r="AC589" s="5">
        <f>IF(HR_Data[[#This Row],[WorkLifeBalance]]&lt;=2,1,0)</f>
        <v>0</v>
      </c>
      <c r="AD589" s="5">
        <f>IF(HR_Data[[#This Row],[MonthlyIncome]]&lt;AVERAGE(HR_Data[MonthlyIncome]),1,0)</f>
        <v>1</v>
      </c>
      <c r="AE589">
        <v>21821</v>
      </c>
      <c r="AF589">
        <v>8</v>
      </c>
      <c r="AG589" t="s">
        <v>42</v>
      </c>
      <c r="AH589" t="s">
        <v>43</v>
      </c>
      <c r="AI589">
        <v>20</v>
      </c>
      <c r="AJ589">
        <v>4</v>
      </c>
      <c r="AK589">
        <v>2</v>
      </c>
      <c r="AL589">
        <f>IF(HR_Data[[#This Row],[OverTime]]="Yes",2,0)
+IF(HR_Data[[#This Row],[WorkLifeBalance]]&lt;=2,2,0)
+IF(HR_Data[[#This Row],[MonthlyIncome]]&lt;5000,2,0)
+IF(HR_Data[[#This Row],[JobSatisfaction]]&lt;=2,1,0)
+IF(HR_Data[[#This Row],[EnvironmentSatisfaction]]&lt;=2,1,0)
+IF(HR_Data[[#This Row],[YearsAtCompany]]&lt;2,2,0)</f>
        <v>2</v>
      </c>
      <c r="AM589" t="str">
        <f>IF(HR_Data[[#This Row],[RiskScore2]]&gt;=6,"High",
IF(HR_Data[[#This Row],[RiskScore2]]&gt;=3,"Medium","Low"))</f>
        <v>Low</v>
      </c>
      <c r="AN589">
        <v>80</v>
      </c>
      <c r="AO589">
        <v>1</v>
      </c>
      <c r="AP589">
        <v>9</v>
      </c>
      <c r="AQ589">
        <v>3</v>
      </c>
      <c r="AR589">
        <v>3</v>
      </c>
      <c r="AS589">
        <v>5</v>
      </c>
      <c r="AT589">
        <v>2</v>
      </c>
      <c r="AU589">
        <v>1</v>
      </c>
      <c r="AV589">
        <v>4</v>
      </c>
    </row>
    <row r="590" spans="1:48">
      <c r="A590">
        <v>50</v>
      </c>
      <c r="B590" t="str">
        <f>IF(HR_Data[[#This Row],[Age]]&lt;25,"&lt;25",
IF(HR_Data[[#This Row],[Age]]&lt;35,"25–34",
IF(HR_Data[[#This Row],[Age]]&lt;45,"35–44",
IF(HR_Data[[#This Row],[Age]]&lt;55,"45–54","55+"))))</f>
        <v>45–54</v>
      </c>
      <c r="C590" t="s">
        <v>43</v>
      </c>
      <c r="D590">
        <f>(HR[[#This Row],[OverTimeFlag]]*3+HR[[#This Row],[LowJobSatisFlag]]*5+HR[[#This Row],[LowWLBFlag]]*4+HR[[#This Row],[LowSalaryFlag]]*3+HR[[#This Row],[LowEnviFlag]]*4+HR[[#This Row],[LowProFlag]]*1)</f>
        <v>0</v>
      </c>
      <c r="E590">
        <f>HR_Data[[#This Row],[OvertimeFlag]] + HR_Data[[#This Row],[LowSatisfactionFlag]] + HR_Data[[#This Row],[LowWorkLifeBalanceFlag]]</f>
        <v>0</v>
      </c>
      <c r="F590" t="s">
        <v>36</v>
      </c>
      <c r="G590">
        <v>691</v>
      </c>
      <c r="H590" t="s">
        <v>45</v>
      </c>
      <c r="I590">
        <v>2</v>
      </c>
      <c r="J590" t="str">
        <f>IF(AND(HR_Data[[#This Row],[Attrition]]="Yes",HR_Data[[#This Row],[YearsAtCompany]]&lt;2),"Yes","No")</f>
        <v>No</v>
      </c>
      <c r="K590">
        <v>3</v>
      </c>
      <c r="L590" t="s">
        <v>51</v>
      </c>
      <c r="M590">
        <v>1</v>
      </c>
      <c r="N590">
        <v>815</v>
      </c>
      <c r="P590">
        <v>3</v>
      </c>
      <c r="Q590" t="s">
        <v>46</v>
      </c>
      <c r="R590">
        <v>64</v>
      </c>
      <c r="S590">
        <v>3</v>
      </c>
      <c r="T590">
        <v>4</v>
      </c>
      <c r="U590" t="s">
        <v>58</v>
      </c>
      <c r="V590">
        <v>3</v>
      </c>
      <c r="W590" t="s">
        <v>48</v>
      </c>
      <c r="X590">
        <v>17639</v>
      </c>
      <c r="Y590" t="str">
        <f>IF(AND(HR_Data[[#This Row],[OverTime]]="Yes",HR_Data[[#This Row],[JobSatisfaction]]&lt;=2,HR_Data[[#This Row],[MonthlyIncome]]&lt;AVERAGE(HR_Data[MonthlyIncome])),
"High Risk",
IF(OR(HR_Data[[#This Row],[OverTime]]="Yes",HR_Data[[#This Row],[JobSatisfaction]]&lt;=2),
"Medium Risk",
"Low Risk"))</f>
        <v>Low Risk</v>
      </c>
      <c r="Z590" t="str">
        <f>IF(HR_Data[[#This Row],[MonthlyIncome]]&lt;3000,"Low",IF(HR_Data[[#This Row],[MonthlyIncome]]&lt;7000,"Medium","High"))</f>
        <v>High</v>
      </c>
      <c r="AA590" s="5">
        <f>IF(HR_Data[[#This Row],[OverTime]]="Yes",1,0)</f>
        <v>0</v>
      </c>
      <c r="AB590" s="5">
        <f>IF(HR_Data[[#This Row],[JobSatisfaction]]&lt;=2,1,0)</f>
        <v>0</v>
      </c>
      <c r="AC590" s="5">
        <f>IF(HR_Data[[#This Row],[WorkLifeBalance]]&lt;=2,1,0)</f>
        <v>0</v>
      </c>
      <c r="AD590" s="5">
        <f>IF(HR_Data[[#This Row],[MonthlyIncome]]&lt;AVERAGE(HR_Data[MonthlyIncome]),1,0)</f>
        <v>0</v>
      </c>
      <c r="AE590">
        <v>6881</v>
      </c>
      <c r="AF590">
        <v>5</v>
      </c>
      <c r="AG590" t="s">
        <v>42</v>
      </c>
      <c r="AH590" t="s">
        <v>43</v>
      </c>
      <c r="AI590">
        <v>16</v>
      </c>
      <c r="AJ590">
        <v>3</v>
      </c>
      <c r="AK590">
        <v>4</v>
      </c>
      <c r="AL590">
        <f>IF(HR_Data[[#This Row],[OverTime]]="Yes",2,0)
+IF(HR_Data[[#This Row],[WorkLifeBalance]]&lt;=2,2,0)
+IF(HR_Data[[#This Row],[MonthlyIncome]]&lt;5000,2,0)
+IF(HR_Data[[#This Row],[JobSatisfaction]]&lt;=2,1,0)
+IF(HR_Data[[#This Row],[EnvironmentSatisfaction]]&lt;=2,1,0)
+IF(HR_Data[[#This Row],[YearsAtCompany]]&lt;2,2,0)</f>
        <v>0</v>
      </c>
      <c r="AM590" t="str">
        <f>IF(HR_Data[[#This Row],[RiskScore2]]&gt;=6,"High",
IF(HR_Data[[#This Row],[RiskScore2]]&gt;=3,"Medium","Low"))</f>
        <v>Low</v>
      </c>
      <c r="AN590">
        <v>80</v>
      </c>
      <c r="AO590">
        <v>0</v>
      </c>
      <c r="AP590">
        <v>30</v>
      </c>
      <c r="AQ590">
        <v>3</v>
      </c>
      <c r="AR590">
        <v>3</v>
      </c>
      <c r="AS590">
        <v>4</v>
      </c>
      <c r="AT590">
        <v>3</v>
      </c>
      <c r="AU590">
        <v>0</v>
      </c>
      <c r="AV590">
        <v>3</v>
      </c>
    </row>
    <row r="591" spans="1:48">
      <c r="A591">
        <v>29</v>
      </c>
      <c r="B591" t="str">
        <f>IF(HR_Data[[#This Row],[Age]]&lt;25,"&lt;25",
IF(HR_Data[[#This Row],[Age]]&lt;35,"25–34",
IF(HR_Data[[#This Row],[Age]]&lt;45,"35–44",
IF(HR_Data[[#This Row],[Age]]&lt;55,"45–54","55+"))))</f>
        <v>25–34</v>
      </c>
      <c r="C591" t="s">
        <v>35</v>
      </c>
      <c r="D591">
        <f>(HR[[#This Row],[OverTimeFlag]]*3+HR[[#This Row],[LowJobSatisFlag]]*5+HR[[#This Row],[LowWLBFlag]]*4+HR[[#This Row],[LowSalaryFlag]]*3+HR[[#This Row],[LowEnviFlag]]*4+HR[[#This Row],[LowProFlag]]*1)</f>
        <v>15</v>
      </c>
      <c r="E591">
        <f>HR_Data[[#This Row],[OvertimeFlag]] + HR_Data[[#This Row],[LowSatisfactionFlag]] + HR_Data[[#This Row],[LowWorkLifeBalanceFlag]]</f>
        <v>2</v>
      </c>
      <c r="F591" t="s">
        <v>36</v>
      </c>
      <c r="G591">
        <v>805</v>
      </c>
      <c r="H591" t="s">
        <v>45</v>
      </c>
      <c r="I591">
        <v>1</v>
      </c>
      <c r="J591" t="str">
        <f>IF(AND(HR_Data[[#This Row],[Attrition]]="Yes",HR_Data[[#This Row],[YearsAtCompany]]&lt;2),"Yes","No")</f>
        <v>Yes</v>
      </c>
      <c r="K591">
        <v>2</v>
      </c>
      <c r="L591" t="s">
        <v>38</v>
      </c>
      <c r="M591">
        <v>1</v>
      </c>
      <c r="N591">
        <v>816</v>
      </c>
      <c r="P591">
        <v>2</v>
      </c>
      <c r="Q591" t="s">
        <v>39</v>
      </c>
      <c r="R591">
        <v>36</v>
      </c>
      <c r="S591">
        <v>2</v>
      </c>
      <c r="T591">
        <v>1</v>
      </c>
      <c r="U591" t="s">
        <v>50</v>
      </c>
      <c r="V591">
        <v>1</v>
      </c>
      <c r="W591" t="s">
        <v>48</v>
      </c>
      <c r="X591">
        <v>2319</v>
      </c>
      <c r="Y591" t="str">
        <f>IF(AND(HR_Data[[#This Row],[OverTime]]="Yes",HR_Data[[#This Row],[JobSatisfaction]]&lt;=2,HR_Data[[#This Row],[MonthlyIncome]]&lt;AVERAGE(HR_Data[MonthlyIncome])),
"High Risk",
IF(OR(HR_Data[[#This Row],[OverTime]]="Yes",HR_Data[[#This Row],[JobSatisfaction]]&lt;=2),
"Medium Risk",
"Low Risk"))</f>
        <v>High Risk</v>
      </c>
      <c r="Z591" t="str">
        <f>IF(HR_Data[[#This Row],[MonthlyIncome]]&lt;3000,"Low",IF(HR_Data[[#This Row],[MonthlyIncome]]&lt;7000,"Medium","High"))</f>
        <v>Low</v>
      </c>
      <c r="AA591" s="5">
        <f>IF(HR_Data[[#This Row],[OverTime]]="Yes",1,0)</f>
        <v>1</v>
      </c>
      <c r="AB591" s="5">
        <f>IF(HR_Data[[#This Row],[JobSatisfaction]]&lt;=2,1,0)</f>
        <v>1</v>
      </c>
      <c r="AC591" s="5">
        <f>IF(HR_Data[[#This Row],[WorkLifeBalance]]&lt;=2,1,0)</f>
        <v>0</v>
      </c>
      <c r="AD591" s="5">
        <f>IF(HR_Data[[#This Row],[MonthlyIncome]]&lt;AVERAGE(HR_Data[MonthlyIncome]),1,0)</f>
        <v>1</v>
      </c>
      <c r="AE591">
        <v>6689</v>
      </c>
      <c r="AF591">
        <v>1</v>
      </c>
      <c r="AG591" t="s">
        <v>42</v>
      </c>
      <c r="AH591" t="s">
        <v>35</v>
      </c>
      <c r="AI591">
        <v>11</v>
      </c>
      <c r="AJ591">
        <v>3</v>
      </c>
      <c r="AK591">
        <v>4</v>
      </c>
      <c r="AL591">
        <f>IF(HR_Data[[#This Row],[OverTime]]="Yes",2,0)
+IF(HR_Data[[#This Row],[WorkLifeBalance]]&lt;=2,2,0)
+IF(HR_Data[[#This Row],[MonthlyIncome]]&lt;5000,2,0)
+IF(HR_Data[[#This Row],[JobSatisfaction]]&lt;=2,1,0)
+IF(HR_Data[[#This Row],[EnvironmentSatisfaction]]&lt;=2,1,0)
+IF(HR_Data[[#This Row],[YearsAtCompany]]&lt;2,2,0)</f>
        <v>8</v>
      </c>
      <c r="AM591" t="str">
        <f>IF(HR_Data[[#This Row],[RiskScore2]]&gt;=6,"High",
IF(HR_Data[[#This Row],[RiskScore2]]&gt;=3,"Medium","Low"))</f>
        <v>High</v>
      </c>
      <c r="AN591">
        <v>80</v>
      </c>
      <c r="AO591">
        <v>1</v>
      </c>
      <c r="AP591">
        <v>1</v>
      </c>
      <c r="AQ591">
        <v>1</v>
      </c>
      <c r="AR591">
        <v>3</v>
      </c>
      <c r="AS591">
        <v>1</v>
      </c>
      <c r="AT591">
        <v>0</v>
      </c>
      <c r="AU591">
        <v>0</v>
      </c>
      <c r="AV591">
        <v>0</v>
      </c>
    </row>
    <row r="592" spans="1:48">
      <c r="A592">
        <v>33</v>
      </c>
      <c r="B592" t="str">
        <f>IF(HR_Data[[#This Row],[Age]]&lt;25,"&lt;25",
IF(HR_Data[[#This Row],[Age]]&lt;35,"25–34",
IF(HR_Data[[#This Row],[Age]]&lt;45,"35–44",
IF(HR_Data[[#This Row],[Age]]&lt;55,"45–54","55+"))))</f>
        <v>25–34</v>
      </c>
      <c r="C592" t="s">
        <v>43</v>
      </c>
      <c r="D592">
        <f>(HR[[#This Row],[OverTimeFlag]]*3+HR[[#This Row],[LowJobSatisFlag]]*5+HR[[#This Row],[LowWLBFlag]]*4+HR[[#This Row],[LowSalaryFlag]]*3+HR[[#This Row],[LowEnviFlag]]*4+HR[[#This Row],[LowProFlag]]*1)</f>
        <v>0</v>
      </c>
      <c r="E592">
        <f>HR_Data[[#This Row],[OvertimeFlag]] + HR_Data[[#This Row],[LowSatisfactionFlag]] + HR_Data[[#This Row],[LowWorkLifeBalanceFlag]]</f>
        <v>0</v>
      </c>
      <c r="F592" t="s">
        <v>36</v>
      </c>
      <c r="G592">
        <v>213</v>
      </c>
      <c r="H592" t="s">
        <v>45</v>
      </c>
      <c r="I592">
        <v>7</v>
      </c>
      <c r="J592" t="str">
        <f>IF(AND(HR_Data[[#This Row],[Attrition]]="Yes",HR_Data[[#This Row],[YearsAtCompany]]&lt;2),"Yes","No")</f>
        <v>No</v>
      </c>
      <c r="K592">
        <v>3</v>
      </c>
      <c r="L592" t="s">
        <v>51</v>
      </c>
      <c r="M592">
        <v>1</v>
      </c>
      <c r="N592">
        <v>817</v>
      </c>
      <c r="P592">
        <v>3</v>
      </c>
      <c r="Q592" t="s">
        <v>46</v>
      </c>
      <c r="R592">
        <v>49</v>
      </c>
      <c r="S592">
        <v>3</v>
      </c>
      <c r="T592">
        <v>3</v>
      </c>
      <c r="U592" t="s">
        <v>58</v>
      </c>
      <c r="V592">
        <v>3</v>
      </c>
      <c r="W592" t="s">
        <v>48</v>
      </c>
      <c r="X592">
        <v>11691</v>
      </c>
      <c r="Y592" t="str">
        <f>IF(AND(HR_Data[[#This Row],[OverTime]]="Yes",HR_Data[[#This Row],[JobSatisfaction]]&lt;=2,HR_Data[[#This Row],[MonthlyIncome]]&lt;AVERAGE(HR_Data[MonthlyIncome])),
"High Risk",
IF(OR(HR_Data[[#This Row],[OverTime]]="Yes",HR_Data[[#This Row],[JobSatisfaction]]&lt;=2),
"Medium Risk",
"Low Risk"))</f>
        <v>Low Risk</v>
      </c>
      <c r="Z592" t="str">
        <f>IF(HR_Data[[#This Row],[MonthlyIncome]]&lt;3000,"Low",IF(HR_Data[[#This Row],[MonthlyIncome]]&lt;7000,"Medium","High"))</f>
        <v>High</v>
      </c>
      <c r="AA592" s="5">
        <f>IF(HR_Data[[#This Row],[OverTime]]="Yes",1,0)</f>
        <v>0</v>
      </c>
      <c r="AB592" s="5">
        <f>IF(HR_Data[[#This Row],[JobSatisfaction]]&lt;=2,1,0)</f>
        <v>0</v>
      </c>
      <c r="AC592" s="5">
        <f>IF(HR_Data[[#This Row],[WorkLifeBalance]]&lt;=2,1,0)</f>
        <v>0</v>
      </c>
      <c r="AD592" s="5">
        <f>IF(HR_Data[[#This Row],[MonthlyIncome]]&lt;AVERAGE(HR_Data[MonthlyIncome]),1,0)</f>
        <v>0</v>
      </c>
      <c r="AE592">
        <v>25995</v>
      </c>
      <c r="AF592">
        <v>0</v>
      </c>
      <c r="AG592" t="s">
        <v>42</v>
      </c>
      <c r="AH592" t="s">
        <v>43</v>
      </c>
      <c r="AI592">
        <v>11</v>
      </c>
      <c r="AJ592">
        <v>3</v>
      </c>
      <c r="AK592">
        <v>4</v>
      </c>
      <c r="AL592">
        <f>IF(HR_Data[[#This Row],[OverTime]]="Yes",2,0)
+IF(HR_Data[[#This Row],[WorkLifeBalance]]&lt;=2,2,0)
+IF(HR_Data[[#This Row],[MonthlyIncome]]&lt;5000,2,0)
+IF(HR_Data[[#This Row],[JobSatisfaction]]&lt;=2,1,0)
+IF(HR_Data[[#This Row],[EnvironmentSatisfaction]]&lt;=2,1,0)
+IF(HR_Data[[#This Row],[YearsAtCompany]]&lt;2,2,0)</f>
        <v>0</v>
      </c>
      <c r="AM592" t="str">
        <f>IF(HR_Data[[#This Row],[RiskScore2]]&gt;=6,"High",
IF(HR_Data[[#This Row],[RiskScore2]]&gt;=3,"Medium","Low"))</f>
        <v>Low</v>
      </c>
      <c r="AN592">
        <v>80</v>
      </c>
      <c r="AO592">
        <v>0</v>
      </c>
      <c r="AP592">
        <v>14</v>
      </c>
      <c r="AQ592">
        <v>3</v>
      </c>
      <c r="AR592">
        <v>4</v>
      </c>
      <c r="AS592">
        <v>13</v>
      </c>
      <c r="AT592">
        <v>9</v>
      </c>
      <c r="AU592">
        <v>3</v>
      </c>
      <c r="AV592">
        <v>7</v>
      </c>
    </row>
    <row r="593" spans="1:48">
      <c r="A593">
        <v>33</v>
      </c>
      <c r="B593" t="str">
        <f>IF(HR_Data[[#This Row],[Age]]&lt;25,"&lt;25",
IF(HR_Data[[#This Row],[Age]]&lt;35,"25–34",
IF(HR_Data[[#This Row],[Age]]&lt;45,"35–44",
IF(HR_Data[[#This Row],[Age]]&lt;55,"45–54","55+"))))</f>
        <v>25–34</v>
      </c>
      <c r="C593" t="s">
        <v>35</v>
      </c>
      <c r="D593">
        <f>(HR[[#This Row],[OverTimeFlag]]*3+HR[[#This Row],[LowJobSatisFlag]]*5+HR[[#This Row],[LowWLBFlag]]*4+HR[[#This Row],[LowSalaryFlag]]*3+HR[[#This Row],[LowEnviFlag]]*4+HR[[#This Row],[LowProFlag]]*1)</f>
        <v>12</v>
      </c>
      <c r="E593">
        <f>HR_Data[[#This Row],[OvertimeFlag]] + HR_Data[[#This Row],[LowSatisfactionFlag]] + HR_Data[[#This Row],[LowWorkLifeBalanceFlag]]</f>
        <v>1</v>
      </c>
      <c r="F593" t="s">
        <v>36</v>
      </c>
      <c r="G593">
        <v>118</v>
      </c>
      <c r="H593" t="s">
        <v>37</v>
      </c>
      <c r="I593">
        <v>16</v>
      </c>
      <c r="J593" t="str">
        <f>IF(AND(HR_Data[[#This Row],[Attrition]]="Yes",HR_Data[[#This Row],[YearsAtCompany]]&lt;2),"Yes","No")</f>
        <v>No</v>
      </c>
      <c r="K593">
        <v>3</v>
      </c>
      <c r="L593" t="s">
        <v>59</v>
      </c>
      <c r="M593">
        <v>1</v>
      </c>
      <c r="N593">
        <v>819</v>
      </c>
      <c r="P593">
        <v>1</v>
      </c>
      <c r="Q593" t="s">
        <v>39</v>
      </c>
      <c r="R593">
        <v>69</v>
      </c>
      <c r="S593">
        <v>3</v>
      </c>
      <c r="T593">
        <v>2</v>
      </c>
      <c r="U593" t="s">
        <v>40</v>
      </c>
      <c r="V593">
        <v>1</v>
      </c>
      <c r="W593" t="s">
        <v>41</v>
      </c>
      <c r="X593">
        <v>5324</v>
      </c>
      <c r="Y593" t="str">
        <f>IF(AND(HR_Data[[#This Row],[OverTime]]="Yes",HR_Data[[#This Row],[JobSatisfaction]]&lt;=2,HR_Data[[#This Row],[MonthlyIncome]]&lt;AVERAGE(HR_Data[MonthlyIncome])),
"High Risk",
IF(OR(HR_Data[[#This Row],[OverTime]]="Yes",HR_Data[[#This Row],[JobSatisfaction]]&lt;=2),
"Medium Risk",
"Low Risk"))</f>
        <v>Medium Risk</v>
      </c>
      <c r="Z593" t="str">
        <f>IF(HR_Data[[#This Row],[MonthlyIncome]]&lt;3000,"Low",IF(HR_Data[[#This Row],[MonthlyIncome]]&lt;7000,"Medium","High"))</f>
        <v>Medium</v>
      </c>
      <c r="AA593" s="5">
        <f>IF(HR_Data[[#This Row],[OverTime]]="Yes",1,0)</f>
        <v>0</v>
      </c>
      <c r="AB593" s="5">
        <f>IF(HR_Data[[#This Row],[JobSatisfaction]]&lt;=2,1,0)</f>
        <v>1</v>
      </c>
      <c r="AC593" s="5">
        <f>IF(HR_Data[[#This Row],[WorkLifeBalance]]&lt;=2,1,0)</f>
        <v>0</v>
      </c>
      <c r="AD593" s="5">
        <f>IF(HR_Data[[#This Row],[MonthlyIncome]]&lt;AVERAGE(HR_Data[MonthlyIncome]),1,0)</f>
        <v>1</v>
      </c>
      <c r="AE593">
        <v>26507</v>
      </c>
      <c r="AF593">
        <v>5</v>
      </c>
      <c r="AG593" t="s">
        <v>42</v>
      </c>
      <c r="AH593" t="s">
        <v>43</v>
      </c>
      <c r="AI593">
        <v>15</v>
      </c>
      <c r="AJ593">
        <v>3</v>
      </c>
      <c r="AK593">
        <v>3</v>
      </c>
      <c r="AL593">
        <f>IF(HR_Data[[#This Row],[OverTime]]="Yes",2,0)
+IF(HR_Data[[#This Row],[WorkLifeBalance]]&lt;=2,2,0)
+IF(HR_Data[[#This Row],[MonthlyIncome]]&lt;5000,2,0)
+IF(HR_Data[[#This Row],[JobSatisfaction]]&lt;=2,1,0)
+IF(HR_Data[[#This Row],[EnvironmentSatisfaction]]&lt;=2,1,0)
+IF(HR_Data[[#This Row],[YearsAtCompany]]&lt;2,2,0)</f>
        <v>2</v>
      </c>
      <c r="AM593" t="str">
        <f>IF(HR_Data[[#This Row],[RiskScore2]]&gt;=6,"High",
IF(HR_Data[[#This Row],[RiskScore2]]&gt;=3,"Medium","Low"))</f>
        <v>Low</v>
      </c>
      <c r="AN593">
        <v>80</v>
      </c>
      <c r="AO593">
        <v>0</v>
      </c>
      <c r="AP593">
        <v>6</v>
      </c>
      <c r="AQ593">
        <v>3</v>
      </c>
      <c r="AR593">
        <v>3</v>
      </c>
      <c r="AS593">
        <v>3</v>
      </c>
      <c r="AT593">
        <v>2</v>
      </c>
      <c r="AU593">
        <v>0</v>
      </c>
      <c r="AV593">
        <v>2</v>
      </c>
    </row>
    <row r="594" spans="1:48">
      <c r="A594">
        <v>47</v>
      </c>
      <c r="B594" t="str">
        <f>IF(HR_Data[[#This Row],[Age]]&lt;25,"&lt;25",
IF(HR_Data[[#This Row],[Age]]&lt;35,"25–34",
IF(HR_Data[[#This Row],[Age]]&lt;45,"35–44",
IF(HR_Data[[#This Row],[Age]]&lt;55,"45–54","55+"))))</f>
        <v>45–54</v>
      </c>
      <c r="C594" t="s">
        <v>43</v>
      </c>
      <c r="D594">
        <f>(HR[[#This Row],[OverTimeFlag]]*3+HR[[#This Row],[LowJobSatisFlag]]*5+HR[[#This Row],[LowWLBFlag]]*4+HR[[#This Row],[LowSalaryFlag]]*3+HR[[#This Row],[LowEnviFlag]]*4+HR[[#This Row],[LowProFlag]]*1)</f>
        <v>7</v>
      </c>
      <c r="E594">
        <f>HR_Data[[#This Row],[OvertimeFlag]] + HR_Data[[#This Row],[LowSatisfactionFlag]] + HR_Data[[#This Row],[LowWorkLifeBalanceFlag]]</f>
        <v>2</v>
      </c>
      <c r="F594" t="s">
        <v>36</v>
      </c>
      <c r="G594">
        <v>202</v>
      </c>
      <c r="H594" t="s">
        <v>45</v>
      </c>
      <c r="I594">
        <v>2</v>
      </c>
      <c r="J594" t="str">
        <f>IF(AND(HR_Data[[#This Row],[Attrition]]="Yes",HR_Data[[#This Row],[YearsAtCompany]]&lt;2),"Yes","No")</f>
        <v>No</v>
      </c>
      <c r="K594">
        <v>2</v>
      </c>
      <c r="L594" t="s">
        <v>49</v>
      </c>
      <c r="M594">
        <v>1</v>
      </c>
      <c r="N594">
        <v>820</v>
      </c>
      <c r="P594">
        <v>3</v>
      </c>
      <c r="Q594" t="s">
        <v>39</v>
      </c>
      <c r="R594">
        <v>33</v>
      </c>
      <c r="S594">
        <v>3</v>
      </c>
      <c r="T594">
        <v>4</v>
      </c>
      <c r="U594" t="s">
        <v>56</v>
      </c>
      <c r="V594">
        <v>4</v>
      </c>
      <c r="W594" t="s">
        <v>48</v>
      </c>
      <c r="X594">
        <v>16752</v>
      </c>
      <c r="Y594" t="str">
        <f>IF(AND(HR_Data[[#This Row],[OverTime]]="Yes",HR_Data[[#This Row],[JobSatisfaction]]&lt;=2,HR_Data[[#This Row],[MonthlyIncome]]&lt;AVERAGE(HR_Data[MonthlyIncome])),
"High Risk",
IF(OR(HR_Data[[#This Row],[OverTime]]="Yes",HR_Data[[#This Row],[JobSatisfaction]]&lt;=2),
"Medium Risk",
"Low Risk"))</f>
        <v>Medium Risk</v>
      </c>
      <c r="Z594" t="str">
        <f>IF(HR_Data[[#This Row],[MonthlyIncome]]&lt;3000,"Low",IF(HR_Data[[#This Row],[MonthlyIncome]]&lt;7000,"Medium","High"))</f>
        <v>High</v>
      </c>
      <c r="AA594" s="5">
        <f>IF(HR_Data[[#This Row],[OverTime]]="Yes",1,0)</f>
        <v>1</v>
      </c>
      <c r="AB594" s="5">
        <f>IF(HR_Data[[#This Row],[JobSatisfaction]]&lt;=2,1,0)</f>
        <v>0</v>
      </c>
      <c r="AC594" s="5">
        <f>IF(HR_Data[[#This Row],[WorkLifeBalance]]&lt;=2,1,0)</f>
        <v>1</v>
      </c>
      <c r="AD594" s="5">
        <f>IF(HR_Data[[#This Row],[MonthlyIncome]]&lt;AVERAGE(HR_Data[MonthlyIncome]),1,0)</f>
        <v>0</v>
      </c>
      <c r="AE594">
        <v>12982</v>
      </c>
      <c r="AF594">
        <v>1</v>
      </c>
      <c r="AG594" t="s">
        <v>42</v>
      </c>
      <c r="AH594" t="s">
        <v>35</v>
      </c>
      <c r="AI594">
        <v>11</v>
      </c>
      <c r="AJ594">
        <v>3</v>
      </c>
      <c r="AK594">
        <v>3</v>
      </c>
      <c r="AL594">
        <f>IF(HR_Data[[#This Row],[OverTime]]="Yes",2,0)
+IF(HR_Data[[#This Row],[WorkLifeBalance]]&lt;=2,2,0)
+IF(HR_Data[[#This Row],[MonthlyIncome]]&lt;5000,2,0)
+IF(HR_Data[[#This Row],[JobSatisfaction]]&lt;=2,1,0)
+IF(HR_Data[[#This Row],[EnvironmentSatisfaction]]&lt;=2,1,0)
+IF(HR_Data[[#This Row],[YearsAtCompany]]&lt;2,2,0)</f>
        <v>4</v>
      </c>
      <c r="AM594" t="str">
        <f>IF(HR_Data[[#This Row],[RiskScore2]]&gt;=6,"High",
IF(HR_Data[[#This Row],[RiskScore2]]&gt;=3,"Medium","Low"))</f>
        <v>Medium</v>
      </c>
      <c r="AN594">
        <v>80</v>
      </c>
      <c r="AO594">
        <v>1</v>
      </c>
      <c r="AP594">
        <v>26</v>
      </c>
      <c r="AQ594">
        <v>3</v>
      </c>
      <c r="AR594">
        <v>2</v>
      </c>
      <c r="AS594">
        <v>26</v>
      </c>
      <c r="AT594">
        <v>14</v>
      </c>
      <c r="AU594">
        <v>3</v>
      </c>
      <c r="AV594">
        <v>0</v>
      </c>
    </row>
    <row r="595" spans="1:48">
      <c r="A595">
        <v>36</v>
      </c>
      <c r="B595" t="str">
        <f>IF(HR_Data[[#This Row],[Age]]&lt;25,"&lt;25",
IF(HR_Data[[#This Row],[Age]]&lt;35,"25–34",
IF(HR_Data[[#This Row],[Age]]&lt;45,"35–44",
IF(HR_Data[[#This Row],[Age]]&lt;55,"45–54","55+"))))</f>
        <v>35–44</v>
      </c>
      <c r="C595" t="s">
        <v>43</v>
      </c>
      <c r="D595">
        <f>(HR[[#This Row],[OverTimeFlag]]*3+HR[[#This Row],[LowJobSatisFlag]]*5+HR[[#This Row],[LowWLBFlag]]*4+HR[[#This Row],[LowSalaryFlag]]*3+HR[[#This Row],[LowEnviFlag]]*4+HR[[#This Row],[LowProFlag]]*1)</f>
        <v>8</v>
      </c>
      <c r="E595">
        <f>HR_Data[[#This Row],[OvertimeFlag]] + HR_Data[[#This Row],[LowSatisfactionFlag]] + HR_Data[[#This Row],[LowWorkLifeBalanceFlag]]</f>
        <v>1</v>
      </c>
      <c r="F595" t="s">
        <v>36</v>
      </c>
      <c r="G595">
        <v>676</v>
      </c>
      <c r="H595" t="s">
        <v>45</v>
      </c>
      <c r="I595">
        <v>1</v>
      </c>
      <c r="J595" t="str">
        <f>IF(AND(HR_Data[[#This Row],[Attrition]]="Yes",HR_Data[[#This Row],[YearsAtCompany]]&lt;2),"Yes","No")</f>
        <v>No</v>
      </c>
      <c r="K595">
        <v>3</v>
      </c>
      <c r="L595" t="s">
        <v>49</v>
      </c>
      <c r="M595">
        <v>1</v>
      </c>
      <c r="N595">
        <v>823</v>
      </c>
      <c r="P595">
        <v>3</v>
      </c>
      <c r="Q595" t="s">
        <v>39</v>
      </c>
      <c r="R595">
        <v>35</v>
      </c>
      <c r="S595">
        <v>3</v>
      </c>
      <c r="T595">
        <v>2</v>
      </c>
      <c r="U595" t="s">
        <v>53</v>
      </c>
      <c r="V595">
        <v>2</v>
      </c>
      <c r="W595" t="s">
        <v>48</v>
      </c>
      <c r="X595">
        <v>5228</v>
      </c>
      <c r="Y595" t="str">
        <f>IF(AND(HR_Data[[#This Row],[OverTime]]="Yes",HR_Data[[#This Row],[JobSatisfaction]]&lt;=2,HR_Data[[#This Row],[MonthlyIncome]]&lt;AVERAGE(HR_Data[MonthlyIncome])),
"High Risk",
IF(OR(HR_Data[[#This Row],[OverTime]]="Yes",HR_Data[[#This Row],[JobSatisfaction]]&lt;=2),
"Medium Risk",
"Low Risk"))</f>
        <v>Medium Risk</v>
      </c>
      <c r="Z595" t="str">
        <f>IF(HR_Data[[#This Row],[MonthlyIncome]]&lt;3000,"Low",IF(HR_Data[[#This Row],[MonthlyIncome]]&lt;7000,"Medium","High"))</f>
        <v>Medium</v>
      </c>
      <c r="AA595" s="5">
        <f>IF(HR_Data[[#This Row],[OverTime]]="Yes",1,0)</f>
        <v>0</v>
      </c>
      <c r="AB595" s="5">
        <f>IF(HR_Data[[#This Row],[JobSatisfaction]]&lt;=2,1,0)</f>
        <v>1</v>
      </c>
      <c r="AC595" s="5">
        <f>IF(HR_Data[[#This Row],[WorkLifeBalance]]&lt;=2,1,0)</f>
        <v>0</v>
      </c>
      <c r="AD595" s="5">
        <f>IF(HR_Data[[#This Row],[MonthlyIncome]]&lt;AVERAGE(HR_Data[MonthlyIncome]),1,0)</f>
        <v>1</v>
      </c>
      <c r="AE595">
        <v>23361</v>
      </c>
      <c r="AF595">
        <v>0</v>
      </c>
      <c r="AG595" t="s">
        <v>42</v>
      </c>
      <c r="AH595" t="s">
        <v>43</v>
      </c>
      <c r="AI595">
        <v>15</v>
      </c>
      <c r="AJ595">
        <v>3</v>
      </c>
      <c r="AK595">
        <v>1</v>
      </c>
      <c r="AL595">
        <f>IF(HR_Data[[#This Row],[OverTime]]="Yes",2,0)
+IF(HR_Data[[#This Row],[WorkLifeBalance]]&lt;=2,2,0)
+IF(HR_Data[[#This Row],[MonthlyIncome]]&lt;5000,2,0)
+IF(HR_Data[[#This Row],[JobSatisfaction]]&lt;=2,1,0)
+IF(HR_Data[[#This Row],[EnvironmentSatisfaction]]&lt;=2,1,0)
+IF(HR_Data[[#This Row],[YearsAtCompany]]&lt;2,2,0)</f>
        <v>1</v>
      </c>
      <c r="AM595" t="str">
        <f>IF(HR_Data[[#This Row],[RiskScore2]]&gt;=6,"High",
IF(HR_Data[[#This Row],[RiskScore2]]&gt;=3,"Medium","Low"))</f>
        <v>Low</v>
      </c>
      <c r="AN595">
        <v>80</v>
      </c>
      <c r="AO595">
        <v>1</v>
      </c>
      <c r="AP595">
        <v>10</v>
      </c>
      <c r="AQ595">
        <v>2</v>
      </c>
      <c r="AR595">
        <v>3</v>
      </c>
      <c r="AS595">
        <v>9</v>
      </c>
      <c r="AT595">
        <v>7</v>
      </c>
      <c r="AU595">
        <v>0</v>
      </c>
      <c r="AV595">
        <v>5</v>
      </c>
    </row>
    <row r="596" spans="1:48">
      <c r="A596">
        <v>29</v>
      </c>
      <c r="B596" t="str">
        <f>IF(HR_Data[[#This Row],[Age]]&lt;25,"&lt;25",
IF(HR_Data[[#This Row],[Age]]&lt;35,"25–34",
IF(HR_Data[[#This Row],[Age]]&lt;45,"35–44",
IF(HR_Data[[#This Row],[Age]]&lt;55,"45–54","55+"))))</f>
        <v>25–34</v>
      </c>
      <c r="C596" t="s">
        <v>43</v>
      </c>
      <c r="D596">
        <f>(HR[[#This Row],[OverTimeFlag]]*3+HR[[#This Row],[LowJobSatisFlag]]*5+HR[[#This Row],[LowWLBFlag]]*4+HR[[#This Row],[LowSalaryFlag]]*3+HR[[#This Row],[LowEnviFlag]]*4+HR[[#This Row],[LowProFlag]]*1)</f>
        <v>3</v>
      </c>
      <c r="E596">
        <f>HR_Data[[#This Row],[OvertimeFlag]] + HR_Data[[#This Row],[LowSatisfactionFlag]] + HR_Data[[#This Row],[LowWorkLifeBalanceFlag]]</f>
        <v>0</v>
      </c>
      <c r="F596" t="s">
        <v>36</v>
      </c>
      <c r="G596">
        <v>1252</v>
      </c>
      <c r="H596" t="s">
        <v>45</v>
      </c>
      <c r="I596">
        <v>23</v>
      </c>
      <c r="J596" t="str">
        <f>IF(AND(HR_Data[[#This Row],[Attrition]]="Yes",HR_Data[[#This Row],[YearsAtCompany]]&lt;2),"Yes","No")</f>
        <v>No</v>
      </c>
      <c r="K596">
        <v>2</v>
      </c>
      <c r="L596" t="s">
        <v>38</v>
      </c>
      <c r="M596">
        <v>1</v>
      </c>
      <c r="N596">
        <v>824</v>
      </c>
      <c r="P596">
        <v>3</v>
      </c>
      <c r="Q596" t="s">
        <v>46</v>
      </c>
      <c r="R596">
        <v>81</v>
      </c>
      <c r="S596">
        <v>4</v>
      </c>
      <c r="T596">
        <v>1</v>
      </c>
      <c r="U596" t="s">
        <v>47</v>
      </c>
      <c r="V596">
        <v>3</v>
      </c>
      <c r="W596" t="s">
        <v>48</v>
      </c>
      <c r="X596">
        <v>2700</v>
      </c>
      <c r="Y596" t="str">
        <f>IF(AND(HR_Data[[#This Row],[OverTime]]="Yes",HR_Data[[#This Row],[JobSatisfaction]]&lt;=2,HR_Data[[#This Row],[MonthlyIncome]]&lt;AVERAGE(HR_Data[MonthlyIncome])),
"High Risk",
IF(OR(HR_Data[[#This Row],[OverTime]]="Yes",HR_Data[[#This Row],[JobSatisfaction]]&lt;=2),
"Medium Risk",
"Low Risk"))</f>
        <v>Low Risk</v>
      </c>
      <c r="Z596" t="str">
        <f>IF(HR_Data[[#This Row],[MonthlyIncome]]&lt;3000,"Low",IF(HR_Data[[#This Row],[MonthlyIncome]]&lt;7000,"Medium","High"))</f>
        <v>Low</v>
      </c>
      <c r="AA596" s="5">
        <f>IF(HR_Data[[#This Row],[OverTime]]="Yes",1,0)</f>
        <v>0</v>
      </c>
      <c r="AB596" s="5">
        <f>IF(HR_Data[[#This Row],[JobSatisfaction]]&lt;=2,1,0)</f>
        <v>0</v>
      </c>
      <c r="AC596" s="5">
        <f>IF(HR_Data[[#This Row],[WorkLifeBalance]]&lt;=2,1,0)</f>
        <v>0</v>
      </c>
      <c r="AD596" s="5">
        <f>IF(HR_Data[[#This Row],[MonthlyIncome]]&lt;AVERAGE(HR_Data[MonthlyIncome]),1,0)</f>
        <v>1</v>
      </c>
      <c r="AE596">
        <v>23779</v>
      </c>
      <c r="AF596">
        <v>1</v>
      </c>
      <c r="AG596" t="s">
        <v>42</v>
      </c>
      <c r="AH596" t="s">
        <v>43</v>
      </c>
      <c r="AI596">
        <v>24</v>
      </c>
      <c r="AJ596">
        <v>4</v>
      </c>
      <c r="AK596">
        <v>3</v>
      </c>
      <c r="AL596">
        <f>IF(HR_Data[[#This Row],[OverTime]]="Yes",2,0)
+IF(HR_Data[[#This Row],[WorkLifeBalance]]&lt;=2,2,0)
+IF(HR_Data[[#This Row],[MonthlyIncome]]&lt;5000,2,0)
+IF(HR_Data[[#This Row],[JobSatisfaction]]&lt;=2,1,0)
+IF(HR_Data[[#This Row],[EnvironmentSatisfaction]]&lt;=2,1,0)
+IF(HR_Data[[#This Row],[YearsAtCompany]]&lt;2,2,0)</f>
        <v>2</v>
      </c>
      <c r="AM596" t="str">
        <f>IF(HR_Data[[#This Row],[RiskScore2]]&gt;=6,"High",
IF(HR_Data[[#This Row],[RiskScore2]]&gt;=3,"Medium","Low"))</f>
        <v>Low</v>
      </c>
      <c r="AN596">
        <v>80</v>
      </c>
      <c r="AO596">
        <v>1</v>
      </c>
      <c r="AP596">
        <v>10</v>
      </c>
      <c r="AQ596">
        <v>3</v>
      </c>
      <c r="AR596">
        <v>3</v>
      </c>
      <c r="AS596">
        <v>10</v>
      </c>
      <c r="AT596">
        <v>7</v>
      </c>
      <c r="AU596">
        <v>0</v>
      </c>
      <c r="AV596">
        <v>7</v>
      </c>
    </row>
    <row r="597" spans="1:48">
      <c r="A597">
        <v>58</v>
      </c>
      <c r="B597" t="str">
        <f>IF(HR_Data[[#This Row],[Age]]&lt;25,"&lt;25",
IF(HR_Data[[#This Row],[Age]]&lt;35,"25–34",
IF(HR_Data[[#This Row],[Age]]&lt;45,"35–44",
IF(HR_Data[[#This Row],[Age]]&lt;55,"45–54","55+"))))</f>
        <v>55+</v>
      </c>
      <c r="C597" t="s">
        <v>35</v>
      </c>
      <c r="D597">
        <f>(HR[[#This Row],[OverTimeFlag]]*3+HR[[#This Row],[LowJobSatisFlag]]*5+HR[[#This Row],[LowWLBFlag]]*4+HR[[#This Row],[LowSalaryFlag]]*3+HR[[#This Row],[LowEnviFlag]]*4+HR[[#This Row],[LowProFlag]]*1)</f>
        <v>9</v>
      </c>
      <c r="E597">
        <f>HR_Data[[#This Row],[OvertimeFlag]] + HR_Data[[#This Row],[LowSatisfactionFlag]] + HR_Data[[#This Row],[LowWorkLifeBalanceFlag]]</f>
        <v>2</v>
      </c>
      <c r="F597" t="s">
        <v>36</v>
      </c>
      <c r="G597">
        <v>286</v>
      </c>
      <c r="H597" t="s">
        <v>45</v>
      </c>
      <c r="I597">
        <v>2</v>
      </c>
      <c r="J597" t="str">
        <f>IF(AND(HR_Data[[#This Row],[Attrition]]="Yes",HR_Data[[#This Row],[YearsAtCompany]]&lt;2),"Yes","No")</f>
        <v>No</v>
      </c>
      <c r="K597">
        <v>4</v>
      </c>
      <c r="L597" t="s">
        <v>38</v>
      </c>
      <c r="M597">
        <v>1</v>
      </c>
      <c r="N597">
        <v>825</v>
      </c>
      <c r="P597">
        <v>4</v>
      </c>
      <c r="Q597" t="s">
        <v>46</v>
      </c>
      <c r="R597">
        <v>31</v>
      </c>
      <c r="S597">
        <v>3</v>
      </c>
      <c r="T597">
        <v>5</v>
      </c>
      <c r="U597" t="s">
        <v>58</v>
      </c>
      <c r="V597">
        <v>2</v>
      </c>
      <c r="W597" t="s">
        <v>41</v>
      </c>
      <c r="X597">
        <v>19246</v>
      </c>
      <c r="Y597" t="str">
        <f>IF(AND(HR_Data[[#This Row],[OverTime]]="Yes",HR_Data[[#This Row],[JobSatisfaction]]&lt;=2,HR_Data[[#This Row],[MonthlyIncome]]&lt;AVERAGE(HR_Data[MonthlyIncome])),
"High Risk",
IF(OR(HR_Data[[#This Row],[OverTime]]="Yes",HR_Data[[#This Row],[JobSatisfaction]]&lt;=2),
"Medium Risk",
"Low Risk"))</f>
        <v>Medium Risk</v>
      </c>
      <c r="Z597" t="str">
        <f>IF(HR_Data[[#This Row],[MonthlyIncome]]&lt;3000,"Low",IF(HR_Data[[#This Row],[MonthlyIncome]]&lt;7000,"Medium","High"))</f>
        <v>High</v>
      </c>
      <c r="AA597" s="5">
        <f>IF(HR_Data[[#This Row],[OverTime]]="Yes",1,0)</f>
        <v>1</v>
      </c>
      <c r="AB597" s="5">
        <f>IF(HR_Data[[#This Row],[JobSatisfaction]]&lt;=2,1,0)</f>
        <v>1</v>
      </c>
      <c r="AC597" s="5">
        <f>IF(HR_Data[[#This Row],[WorkLifeBalance]]&lt;=2,1,0)</f>
        <v>0</v>
      </c>
      <c r="AD597" s="5">
        <f>IF(HR_Data[[#This Row],[MonthlyIncome]]&lt;AVERAGE(HR_Data[MonthlyIncome]),1,0)</f>
        <v>0</v>
      </c>
      <c r="AE597">
        <v>25761</v>
      </c>
      <c r="AF597">
        <v>7</v>
      </c>
      <c r="AG597" t="s">
        <v>42</v>
      </c>
      <c r="AH597" t="s">
        <v>35</v>
      </c>
      <c r="AI597">
        <v>12</v>
      </c>
      <c r="AJ597">
        <v>3</v>
      </c>
      <c r="AK597">
        <v>4</v>
      </c>
      <c r="AL597">
        <f>IF(HR_Data[[#This Row],[OverTime]]="Yes",2,0)
+IF(HR_Data[[#This Row],[WorkLifeBalance]]&lt;=2,2,0)
+IF(HR_Data[[#This Row],[MonthlyIncome]]&lt;5000,2,0)
+IF(HR_Data[[#This Row],[JobSatisfaction]]&lt;=2,1,0)
+IF(HR_Data[[#This Row],[EnvironmentSatisfaction]]&lt;=2,1,0)
+IF(HR_Data[[#This Row],[YearsAtCompany]]&lt;2,2,0)</f>
        <v>3</v>
      </c>
      <c r="AM597" t="str">
        <f>IF(HR_Data[[#This Row],[RiskScore2]]&gt;=6,"High",
IF(HR_Data[[#This Row],[RiskScore2]]&gt;=3,"Medium","Low"))</f>
        <v>Medium</v>
      </c>
      <c r="AN597">
        <v>80</v>
      </c>
      <c r="AO597">
        <v>0</v>
      </c>
      <c r="AP597">
        <v>40</v>
      </c>
      <c r="AQ597">
        <v>2</v>
      </c>
      <c r="AR597">
        <v>3</v>
      </c>
      <c r="AS597">
        <v>31</v>
      </c>
      <c r="AT597">
        <v>15</v>
      </c>
      <c r="AU597">
        <v>13</v>
      </c>
      <c r="AV597">
        <v>8</v>
      </c>
    </row>
    <row r="598" spans="1:48">
      <c r="A598">
        <v>35</v>
      </c>
      <c r="B598" t="str">
        <f>IF(HR_Data[[#This Row],[Age]]&lt;25,"&lt;25",
IF(HR_Data[[#This Row],[Age]]&lt;35,"25–34",
IF(HR_Data[[#This Row],[Age]]&lt;45,"35–44",
IF(HR_Data[[#This Row],[Age]]&lt;55,"45–54","55+"))))</f>
        <v>35–44</v>
      </c>
      <c r="C598" t="s">
        <v>43</v>
      </c>
      <c r="D598">
        <f>(HR[[#This Row],[OverTimeFlag]]*3+HR[[#This Row],[LowJobSatisFlag]]*5+HR[[#This Row],[LowWLBFlag]]*4+HR[[#This Row],[LowSalaryFlag]]*3+HR[[#This Row],[LowEnviFlag]]*4+HR[[#This Row],[LowProFlag]]*1)</f>
        <v>3</v>
      </c>
      <c r="E598">
        <f>HR_Data[[#This Row],[OvertimeFlag]] + HR_Data[[#This Row],[LowSatisfactionFlag]] + HR_Data[[#This Row],[LowWorkLifeBalanceFlag]]</f>
        <v>0</v>
      </c>
      <c r="F598" t="s">
        <v>36</v>
      </c>
      <c r="G598">
        <v>1258</v>
      </c>
      <c r="H598" t="s">
        <v>45</v>
      </c>
      <c r="I598">
        <v>1</v>
      </c>
      <c r="J598" t="str">
        <f>IF(AND(HR_Data[[#This Row],[Attrition]]="Yes",HR_Data[[#This Row],[YearsAtCompany]]&lt;2),"Yes","No")</f>
        <v>No</v>
      </c>
      <c r="K598">
        <v>4</v>
      </c>
      <c r="L598" t="s">
        <v>38</v>
      </c>
      <c r="M598">
        <v>1</v>
      </c>
      <c r="N598">
        <v>826</v>
      </c>
      <c r="P598">
        <v>4</v>
      </c>
      <c r="Q598" t="s">
        <v>39</v>
      </c>
      <c r="R598">
        <v>40</v>
      </c>
      <c r="S598">
        <v>4</v>
      </c>
      <c r="T598">
        <v>1</v>
      </c>
      <c r="U598" t="s">
        <v>47</v>
      </c>
      <c r="V598">
        <v>3</v>
      </c>
      <c r="W598" t="s">
        <v>41</v>
      </c>
      <c r="X598">
        <v>2506</v>
      </c>
      <c r="Y598" t="str">
        <f>IF(AND(HR_Data[[#This Row],[OverTime]]="Yes",HR_Data[[#This Row],[JobSatisfaction]]&lt;=2,HR_Data[[#This Row],[MonthlyIncome]]&lt;AVERAGE(HR_Data[MonthlyIncome])),
"High Risk",
IF(OR(HR_Data[[#This Row],[OverTime]]="Yes",HR_Data[[#This Row],[JobSatisfaction]]&lt;=2),
"Medium Risk",
"Low Risk"))</f>
        <v>Low Risk</v>
      </c>
      <c r="Z598" t="str">
        <f>IF(HR_Data[[#This Row],[MonthlyIncome]]&lt;3000,"Low",IF(HR_Data[[#This Row],[MonthlyIncome]]&lt;7000,"Medium","High"))</f>
        <v>Low</v>
      </c>
      <c r="AA598" s="5">
        <f>IF(HR_Data[[#This Row],[OverTime]]="Yes",1,0)</f>
        <v>0</v>
      </c>
      <c r="AB598" s="5">
        <f>IF(HR_Data[[#This Row],[JobSatisfaction]]&lt;=2,1,0)</f>
        <v>0</v>
      </c>
      <c r="AC598" s="5">
        <f>IF(HR_Data[[#This Row],[WorkLifeBalance]]&lt;=2,1,0)</f>
        <v>0</v>
      </c>
      <c r="AD598" s="5">
        <f>IF(HR_Data[[#This Row],[MonthlyIncome]]&lt;AVERAGE(HR_Data[MonthlyIncome]),1,0)</f>
        <v>1</v>
      </c>
      <c r="AE598">
        <v>13301</v>
      </c>
      <c r="AF598">
        <v>3</v>
      </c>
      <c r="AG598" t="s">
        <v>42</v>
      </c>
      <c r="AH598" t="s">
        <v>43</v>
      </c>
      <c r="AI598">
        <v>13</v>
      </c>
      <c r="AJ598">
        <v>3</v>
      </c>
      <c r="AK598">
        <v>3</v>
      </c>
      <c r="AL598">
        <f>IF(HR_Data[[#This Row],[OverTime]]="Yes",2,0)
+IF(HR_Data[[#This Row],[WorkLifeBalance]]&lt;=2,2,0)
+IF(HR_Data[[#This Row],[MonthlyIncome]]&lt;5000,2,0)
+IF(HR_Data[[#This Row],[JobSatisfaction]]&lt;=2,1,0)
+IF(HR_Data[[#This Row],[EnvironmentSatisfaction]]&lt;=2,1,0)
+IF(HR_Data[[#This Row],[YearsAtCompany]]&lt;2,2,0)</f>
        <v>2</v>
      </c>
      <c r="AM598" t="str">
        <f>IF(HR_Data[[#This Row],[RiskScore2]]&gt;=6,"High",
IF(HR_Data[[#This Row],[RiskScore2]]&gt;=3,"Medium","Low"))</f>
        <v>Low</v>
      </c>
      <c r="AN598">
        <v>80</v>
      </c>
      <c r="AO598">
        <v>0</v>
      </c>
      <c r="AP598">
        <v>7</v>
      </c>
      <c r="AQ598">
        <v>0</v>
      </c>
      <c r="AR598">
        <v>3</v>
      </c>
      <c r="AS598">
        <v>2</v>
      </c>
      <c r="AT598">
        <v>2</v>
      </c>
      <c r="AU598">
        <v>2</v>
      </c>
      <c r="AV598">
        <v>2</v>
      </c>
    </row>
    <row r="599" spans="1:48">
      <c r="A599">
        <v>42</v>
      </c>
      <c r="B599" t="str">
        <f>IF(HR_Data[[#This Row],[Age]]&lt;25,"&lt;25",
IF(HR_Data[[#This Row],[Age]]&lt;35,"25–34",
IF(HR_Data[[#This Row],[Age]]&lt;45,"35–44",
IF(HR_Data[[#This Row],[Age]]&lt;55,"45–54","55+"))))</f>
        <v>35–44</v>
      </c>
      <c r="C599" t="s">
        <v>43</v>
      </c>
      <c r="D599">
        <f>(HR[[#This Row],[OverTimeFlag]]*3+HR[[#This Row],[LowJobSatisFlag]]*5+HR[[#This Row],[LowWLBFlag]]*4+HR[[#This Row],[LowSalaryFlag]]*3+HR[[#This Row],[LowEnviFlag]]*4+HR[[#This Row],[LowProFlag]]*1)</f>
        <v>6</v>
      </c>
      <c r="E599">
        <f>HR_Data[[#This Row],[OvertimeFlag]] + HR_Data[[#This Row],[LowSatisfactionFlag]] + HR_Data[[#This Row],[LowWorkLifeBalanceFlag]]</f>
        <v>1</v>
      </c>
      <c r="F599" t="s">
        <v>36</v>
      </c>
      <c r="G599">
        <v>932</v>
      </c>
      <c r="H599" t="s">
        <v>45</v>
      </c>
      <c r="I599">
        <v>1</v>
      </c>
      <c r="J599" t="str">
        <f>IF(AND(HR_Data[[#This Row],[Attrition]]="Yes",HR_Data[[#This Row],[YearsAtCompany]]&lt;2),"Yes","No")</f>
        <v>No</v>
      </c>
      <c r="K599">
        <v>2</v>
      </c>
      <c r="L599" t="s">
        <v>38</v>
      </c>
      <c r="M599">
        <v>1</v>
      </c>
      <c r="N599">
        <v>827</v>
      </c>
      <c r="P599">
        <v>4</v>
      </c>
      <c r="Q599" t="s">
        <v>39</v>
      </c>
      <c r="R599">
        <v>43</v>
      </c>
      <c r="S599">
        <v>2</v>
      </c>
      <c r="T599">
        <v>2</v>
      </c>
      <c r="U599" t="s">
        <v>53</v>
      </c>
      <c r="V599">
        <v>4</v>
      </c>
      <c r="W599" t="s">
        <v>48</v>
      </c>
      <c r="X599">
        <v>6062</v>
      </c>
      <c r="Y599" t="str">
        <f>IF(AND(HR_Data[[#This Row],[OverTime]]="Yes",HR_Data[[#This Row],[JobSatisfaction]]&lt;=2,HR_Data[[#This Row],[MonthlyIncome]]&lt;AVERAGE(HR_Data[MonthlyIncome])),
"High Risk",
IF(OR(HR_Data[[#This Row],[OverTime]]="Yes",HR_Data[[#This Row],[JobSatisfaction]]&lt;=2),
"Medium Risk",
"Low Risk"))</f>
        <v>Medium Risk</v>
      </c>
      <c r="Z599" t="str">
        <f>IF(HR_Data[[#This Row],[MonthlyIncome]]&lt;3000,"Low",IF(HR_Data[[#This Row],[MonthlyIncome]]&lt;7000,"Medium","High"))</f>
        <v>Medium</v>
      </c>
      <c r="AA599" s="5">
        <f>IF(HR_Data[[#This Row],[OverTime]]="Yes",1,0)</f>
        <v>1</v>
      </c>
      <c r="AB599" s="5">
        <f>IF(HR_Data[[#This Row],[JobSatisfaction]]&lt;=2,1,0)</f>
        <v>0</v>
      </c>
      <c r="AC599" s="5">
        <f>IF(HR_Data[[#This Row],[WorkLifeBalance]]&lt;=2,1,0)</f>
        <v>0</v>
      </c>
      <c r="AD599" s="5">
        <f>IF(HR_Data[[#This Row],[MonthlyIncome]]&lt;AVERAGE(HR_Data[MonthlyIncome]),1,0)</f>
        <v>1</v>
      </c>
      <c r="AE599">
        <v>4051</v>
      </c>
      <c r="AF599">
        <v>9</v>
      </c>
      <c r="AG599" t="s">
        <v>42</v>
      </c>
      <c r="AH599" t="s">
        <v>35</v>
      </c>
      <c r="AI599">
        <v>13</v>
      </c>
      <c r="AJ599">
        <v>3</v>
      </c>
      <c r="AK599">
        <v>4</v>
      </c>
      <c r="AL599">
        <f>IF(HR_Data[[#This Row],[OverTime]]="Yes",2,0)
+IF(HR_Data[[#This Row],[WorkLifeBalance]]&lt;=2,2,0)
+IF(HR_Data[[#This Row],[MonthlyIncome]]&lt;5000,2,0)
+IF(HR_Data[[#This Row],[JobSatisfaction]]&lt;=2,1,0)
+IF(HR_Data[[#This Row],[EnvironmentSatisfaction]]&lt;=2,1,0)
+IF(HR_Data[[#This Row],[YearsAtCompany]]&lt;2,2,0)</f>
        <v>2</v>
      </c>
      <c r="AM599" t="str">
        <f>IF(HR_Data[[#This Row],[RiskScore2]]&gt;=6,"High",
IF(HR_Data[[#This Row],[RiskScore2]]&gt;=3,"Medium","Low"))</f>
        <v>Low</v>
      </c>
      <c r="AN599">
        <v>80</v>
      </c>
      <c r="AO599">
        <v>1</v>
      </c>
      <c r="AP599">
        <v>8</v>
      </c>
      <c r="AQ599">
        <v>4</v>
      </c>
      <c r="AR599">
        <v>3</v>
      </c>
      <c r="AS599">
        <v>4</v>
      </c>
      <c r="AT599">
        <v>3</v>
      </c>
      <c r="AU599">
        <v>0</v>
      </c>
      <c r="AV599">
        <v>2</v>
      </c>
    </row>
    <row r="600" spans="1:48">
      <c r="A600">
        <v>28</v>
      </c>
      <c r="B600" t="str">
        <f>IF(HR_Data[[#This Row],[Age]]&lt;25,"&lt;25",
IF(HR_Data[[#This Row],[Age]]&lt;35,"25–34",
IF(HR_Data[[#This Row],[Age]]&lt;45,"35–44",
IF(HR_Data[[#This Row],[Age]]&lt;55,"45–54","55+"))))</f>
        <v>25–34</v>
      </c>
      <c r="C600" t="s">
        <v>35</v>
      </c>
      <c r="D600">
        <f>(HR[[#This Row],[OverTimeFlag]]*3+HR[[#This Row],[LowJobSatisFlag]]*5+HR[[#This Row],[LowWLBFlag]]*4+HR[[#This Row],[LowSalaryFlag]]*3+HR[[#This Row],[LowEnviFlag]]*4+HR[[#This Row],[LowProFlag]]*1)</f>
        <v>7</v>
      </c>
      <c r="E600">
        <f>HR_Data[[#This Row],[OvertimeFlag]] + HR_Data[[#This Row],[LowSatisfactionFlag]] + HR_Data[[#This Row],[LowWorkLifeBalanceFlag]]</f>
        <v>1</v>
      </c>
      <c r="F600" t="s">
        <v>36</v>
      </c>
      <c r="G600">
        <v>890</v>
      </c>
      <c r="H600" t="s">
        <v>45</v>
      </c>
      <c r="I600">
        <v>2</v>
      </c>
      <c r="J600" t="str">
        <f>IF(AND(HR_Data[[#This Row],[Attrition]]="Yes",HR_Data[[#This Row],[YearsAtCompany]]&lt;2),"Yes","No")</f>
        <v>No</v>
      </c>
      <c r="K600">
        <v>4</v>
      </c>
      <c r="L600" t="s">
        <v>51</v>
      </c>
      <c r="M600">
        <v>1</v>
      </c>
      <c r="N600">
        <v>828</v>
      </c>
      <c r="P600">
        <v>3</v>
      </c>
      <c r="Q600" t="s">
        <v>46</v>
      </c>
      <c r="R600">
        <v>46</v>
      </c>
      <c r="S600">
        <v>3</v>
      </c>
      <c r="T600">
        <v>1</v>
      </c>
      <c r="U600" t="s">
        <v>47</v>
      </c>
      <c r="V600">
        <v>3</v>
      </c>
      <c r="W600" t="s">
        <v>41</v>
      </c>
      <c r="X600">
        <v>4382</v>
      </c>
      <c r="Y600" t="str">
        <f>IF(AND(HR_Data[[#This Row],[OverTime]]="Yes",HR_Data[[#This Row],[JobSatisfaction]]&lt;=2,HR_Data[[#This Row],[MonthlyIncome]]&lt;AVERAGE(HR_Data[MonthlyIncome])),
"High Risk",
IF(OR(HR_Data[[#This Row],[OverTime]]="Yes",HR_Data[[#This Row],[JobSatisfaction]]&lt;=2),
"Medium Risk",
"Low Risk"))</f>
        <v>Low Risk</v>
      </c>
      <c r="Z600" t="str">
        <f>IF(HR_Data[[#This Row],[MonthlyIncome]]&lt;3000,"Low",IF(HR_Data[[#This Row],[MonthlyIncome]]&lt;7000,"Medium","High"))</f>
        <v>Medium</v>
      </c>
      <c r="AA600" s="5">
        <f>IF(HR_Data[[#This Row],[OverTime]]="Yes",1,0)</f>
        <v>0</v>
      </c>
      <c r="AB600" s="5">
        <f>IF(HR_Data[[#This Row],[JobSatisfaction]]&lt;=2,1,0)</f>
        <v>0</v>
      </c>
      <c r="AC600" s="5">
        <f>IF(HR_Data[[#This Row],[WorkLifeBalance]]&lt;=2,1,0)</f>
        <v>1</v>
      </c>
      <c r="AD600" s="5">
        <f>IF(HR_Data[[#This Row],[MonthlyIncome]]&lt;AVERAGE(HR_Data[MonthlyIncome]),1,0)</f>
        <v>1</v>
      </c>
      <c r="AE600">
        <v>16374</v>
      </c>
      <c r="AF600">
        <v>6</v>
      </c>
      <c r="AG600" t="s">
        <v>42</v>
      </c>
      <c r="AH600" t="s">
        <v>43</v>
      </c>
      <c r="AI600">
        <v>17</v>
      </c>
      <c r="AJ600">
        <v>3</v>
      </c>
      <c r="AK600">
        <v>4</v>
      </c>
      <c r="AL600">
        <f>IF(HR_Data[[#This Row],[OverTime]]="Yes",2,0)
+IF(HR_Data[[#This Row],[WorkLifeBalance]]&lt;=2,2,0)
+IF(HR_Data[[#This Row],[MonthlyIncome]]&lt;5000,2,0)
+IF(HR_Data[[#This Row],[JobSatisfaction]]&lt;=2,1,0)
+IF(HR_Data[[#This Row],[EnvironmentSatisfaction]]&lt;=2,1,0)
+IF(HR_Data[[#This Row],[YearsAtCompany]]&lt;2,2,0)</f>
        <v>4</v>
      </c>
      <c r="AM600" t="str">
        <f>IF(HR_Data[[#This Row],[RiskScore2]]&gt;=6,"High",
IF(HR_Data[[#This Row],[RiskScore2]]&gt;=3,"Medium","Low"))</f>
        <v>Medium</v>
      </c>
      <c r="AN600">
        <v>80</v>
      </c>
      <c r="AO600">
        <v>0</v>
      </c>
      <c r="AP600">
        <v>5</v>
      </c>
      <c r="AQ600">
        <v>3</v>
      </c>
      <c r="AR600">
        <v>2</v>
      </c>
      <c r="AS600">
        <v>2</v>
      </c>
      <c r="AT600">
        <v>2</v>
      </c>
      <c r="AU600">
        <v>2</v>
      </c>
      <c r="AV600">
        <v>1</v>
      </c>
    </row>
    <row r="601" spans="1:48">
      <c r="A601">
        <v>36</v>
      </c>
      <c r="B601" t="str">
        <f>IF(HR_Data[[#This Row],[Age]]&lt;25,"&lt;25",
IF(HR_Data[[#This Row],[Age]]&lt;35,"25–34",
IF(HR_Data[[#This Row],[Age]]&lt;45,"35–44",
IF(HR_Data[[#This Row],[Age]]&lt;55,"45–54","55+"))))</f>
        <v>35–44</v>
      </c>
      <c r="C601" t="s">
        <v>43</v>
      </c>
      <c r="D601">
        <f>(HR[[#This Row],[OverTimeFlag]]*3+HR[[#This Row],[LowJobSatisFlag]]*5+HR[[#This Row],[LowWLBFlag]]*4+HR[[#This Row],[LowSalaryFlag]]*3+HR[[#This Row],[LowEnviFlag]]*4+HR[[#This Row],[LowProFlag]]*1)</f>
        <v>8</v>
      </c>
      <c r="E601">
        <f>HR_Data[[#This Row],[OvertimeFlag]] + HR_Data[[#This Row],[LowSatisfactionFlag]] + HR_Data[[#This Row],[LowWorkLifeBalanceFlag]]</f>
        <v>1</v>
      </c>
      <c r="F601" t="s">
        <v>36</v>
      </c>
      <c r="G601">
        <v>1041</v>
      </c>
      <c r="H601" t="s">
        <v>61</v>
      </c>
      <c r="I601">
        <v>13</v>
      </c>
      <c r="J601" t="str">
        <f>IF(AND(HR_Data[[#This Row],[Attrition]]="Yes",HR_Data[[#This Row],[YearsAtCompany]]&lt;2),"Yes","No")</f>
        <v>No</v>
      </c>
      <c r="K601">
        <v>3</v>
      </c>
      <c r="L601" t="s">
        <v>61</v>
      </c>
      <c r="M601">
        <v>1</v>
      </c>
      <c r="N601">
        <v>829</v>
      </c>
      <c r="P601">
        <v>3</v>
      </c>
      <c r="Q601" t="s">
        <v>46</v>
      </c>
      <c r="R601">
        <v>36</v>
      </c>
      <c r="S601">
        <v>3</v>
      </c>
      <c r="T601">
        <v>1</v>
      </c>
      <c r="U601" t="s">
        <v>61</v>
      </c>
      <c r="V601">
        <v>2</v>
      </c>
      <c r="W601" t="s">
        <v>48</v>
      </c>
      <c r="X601">
        <v>2143</v>
      </c>
      <c r="Y601" t="str">
        <f>IF(AND(HR_Data[[#This Row],[OverTime]]="Yes",HR_Data[[#This Row],[JobSatisfaction]]&lt;=2,HR_Data[[#This Row],[MonthlyIncome]]&lt;AVERAGE(HR_Data[MonthlyIncome])),
"High Risk",
IF(OR(HR_Data[[#This Row],[OverTime]]="Yes",HR_Data[[#This Row],[JobSatisfaction]]&lt;=2),
"Medium Risk",
"Low Risk"))</f>
        <v>Medium Risk</v>
      </c>
      <c r="Z601" t="str">
        <f>IF(HR_Data[[#This Row],[MonthlyIncome]]&lt;3000,"Low",IF(HR_Data[[#This Row],[MonthlyIncome]]&lt;7000,"Medium","High"))</f>
        <v>Low</v>
      </c>
      <c r="AA601" s="5">
        <f>IF(HR_Data[[#This Row],[OverTime]]="Yes",1,0)</f>
        <v>0</v>
      </c>
      <c r="AB601" s="5">
        <f>IF(HR_Data[[#This Row],[JobSatisfaction]]&lt;=2,1,0)</f>
        <v>1</v>
      </c>
      <c r="AC601" s="5">
        <f>IF(HR_Data[[#This Row],[WorkLifeBalance]]&lt;=2,1,0)</f>
        <v>0</v>
      </c>
      <c r="AD601" s="5">
        <f>IF(HR_Data[[#This Row],[MonthlyIncome]]&lt;AVERAGE(HR_Data[MonthlyIncome]),1,0)</f>
        <v>1</v>
      </c>
      <c r="AE601">
        <v>25527</v>
      </c>
      <c r="AF601">
        <v>4</v>
      </c>
      <c r="AG601" t="s">
        <v>42</v>
      </c>
      <c r="AH601" t="s">
        <v>43</v>
      </c>
      <c r="AI601">
        <v>13</v>
      </c>
      <c r="AJ601">
        <v>3</v>
      </c>
      <c r="AK601">
        <v>2</v>
      </c>
      <c r="AL601">
        <f>IF(HR_Data[[#This Row],[OverTime]]="Yes",2,0)
+IF(HR_Data[[#This Row],[WorkLifeBalance]]&lt;=2,2,0)
+IF(HR_Data[[#This Row],[MonthlyIncome]]&lt;5000,2,0)
+IF(HR_Data[[#This Row],[JobSatisfaction]]&lt;=2,1,0)
+IF(HR_Data[[#This Row],[EnvironmentSatisfaction]]&lt;=2,1,0)
+IF(HR_Data[[#This Row],[YearsAtCompany]]&lt;2,2,0)</f>
        <v>3</v>
      </c>
      <c r="AM601" t="str">
        <f>IF(HR_Data[[#This Row],[RiskScore2]]&gt;=6,"High",
IF(HR_Data[[#This Row],[RiskScore2]]&gt;=3,"Medium","Low"))</f>
        <v>Medium</v>
      </c>
      <c r="AN601">
        <v>80</v>
      </c>
      <c r="AO601">
        <v>1</v>
      </c>
      <c r="AP601">
        <v>8</v>
      </c>
      <c r="AQ601">
        <v>2</v>
      </c>
      <c r="AR601">
        <v>3</v>
      </c>
      <c r="AS601">
        <v>5</v>
      </c>
      <c r="AT601">
        <v>2</v>
      </c>
      <c r="AU601">
        <v>0</v>
      </c>
      <c r="AV601">
        <v>4</v>
      </c>
    </row>
    <row r="602" spans="1:48">
      <c r="A602">
        <v>32</v>
      </c>
      <c r="B602" t="str">
        <f>IF(HR_Data[[#This Row],[Age]]&lt;25,"&lt;25",
IF(HR_Data[[#This Row],[Age]]&lt;35,"25–34",
IF(HR_Data[[#This Row],[Age]]&lt;45,"35–44",
IF(HR_Data[[#This Row],[Age]]&lt;55,"45–54","55+"))))</f>
        <v>25–34</v>
      </c>
      <c r="C602" t="s">
        <v>43</v>
      </c>
      <c r="D602">
        <f>(HR[[#This Row],[OverTimeFlag]]*3+HR[[#This Row],[LowJobSatisFlag]]*5+HR[[#This Row],[LowWLBFlag]]*4+HR[[#This Row],[LowSalaryFlag]]*3+HR[[#This Row],[LowEnviFlag]]*4+HR[[#This Row],[LowProFlag]]*1)</f>
        <v>4</v>
      </c>
      <c r="E602">
        <f>HR_Data[[#This Row],[OvertimeFlag]] + HR_Data[[#This Row],[LowSatisfactionFlag]] + HR_Data[[#This Row],[LowWorkLifeBalanceFlag]]</f>
        <v>0</v>
      </c>
      <c r="F602" t="s">
        <v>36</v>
      </c>
      <c r="G602">
        <v>859</v>
      </c>
      <c r="H602" t="s">
        <v>45</v>
      </c>
      <c r="I602">
        <v>4</v>
      </c>
      <c r="J602" t="str">
        <f>IF(AND(HR_Data[[#This Row],[Attrition]]="Yes",HR_Data[[#This Row],[YearsAtCompany]]&lt;2),"Yes","No")</f>
        <v>No</v>
      </c>
      <c r="K602">
        <v>3</v>
      </c>
      <c r="L602" t="s">
        <v>38</v>
      </c>
      <c r="M602">
        <v>1</v>
      </c>
      <c r="N602">
        <v>830</v>
      </c>
      <c r="P602">
        <v>3</v>
      </c>
      <c r="Q602" t="s">
        <v>39</v>
      </c>
      <c r="R602">
        <v>98</v>
      </c>
      <c r="S602">
        <v>2</v>
      </c>
      <c r="T602">
        <v>2</v>
      </c>
      <c r="U602" t="s">
        <v>53</v>
      </c>
      <c r="V602">
        <v>3</v>
      </c>
      <c r="W602" t="s">
        <v>48</v>
      </c>
      <c r="X602">
        <v>6162</v>
      </c>
      <c r="Y602" t="str">
        <f>IF(AND(HR_Data[[#This Row],[OverTime]]="Yes",HR_Data[[#This Row],[JobSatisfaction]]&lt;=2,HR_Data[[#This Row],[MonthlyIncome]]&lt;AVERAGE(HR_Data[MonthlyIncome])),
"High Risk",
IF(OR(HR_Data[[#This Row],[OverTime]]="Yes",HR_Data[[#This Row],[JobSatisfaction]]&lt;=2),
"Medium Risk",
"Low Risk"))</f>
        <v>Low Risk</v>
      </c>
      <c r="Z602" t="str">
        <f>IF(HR_Data[[#This Row],[MonthlyIncome]]&lt;3000,"Low",IF(HR_Data[[#This Row],[MonthlyIncome]]&lt;7000,"Medium","High"))</f>
        <v>Medium</v>
      </c>
      <c r="AA602" s="5">
        <f>IF(HR_Data[[#This Row],[OverTime]]="Yes",1,0)</f>
        <v>0</v>
      </c>
      <c r="AB602" s="5">
        <f>IF(HR_Data[[#This Row],[JobSatisfaction]]&lt;=2,1,0)</f>
        <v>0</v>
      </c>
      <c r="AC602" s="5">
        <f>IF(HR_Data[[#This Row],[WorkLifeBalance]]&lt;=2,1,0)</f>
        <v>0</v>
      </c>
      <c r="AD602" s="5">
        <f>IF(HR_Data[[#This Row],[MonthlyIncome]]&lt;AVERAGE(HR_Data[MonthlyIncome]),1,0)</f>
        <v>1</v>
      </c>
      <c r="AE602">
        <v>19124</v>
      </c>
      <c r="AF602">
        <v>1</v>
      </c>
      <c r="AG602" t="s">
        <v>42</v>
      </c>
      <c r="AH602" t="s">
        <v>43</v>
      </c>
      <c r="AI602">
        <v>12</v>
      </c>
      <c r="AJ602">
        <v>3</v>
      </c>
      <c r="AK602">
        <v>3</v>
      </c>
      <c r="AL602">
        <f>IF(HR_Data[[#This Row],[OverTime]]="Yes",2,0)
+IF(HR_Data[[#This Row],[WorkLifeBalance]]&lt;=2,2,0)
+IF(HR_Data[[#This Row],[MonthlyIncome]]&lt;5000,2,0)
+IF(HR_Data[[#This Row],[JobSatisfaction]]&lt;=2,1,0)
+IF(HR_Data[[#This Row],[EnvironmentSatisfaction]]&lt;=2,1,0)
+IF(HR_Data[[#This Row],[YearsAtCompany]]&lt;2,2,0)</f>
        <v>0</v>
      </c>
      <c r="AM602" t="str">
        <f>IF(HR_Data[[#This Row],[RiskScore2]]&gt;=6,"High",
IF(HR_Data[[#This Row],[RiskScore2]]&gt;=3,"Medium","Low"))</f>
        <v>Low</v>
      </c>
      <c r="AN602">
        <v>80</v>
      </c>
      <c r="AO602">
        <v>1</v>
      </c>
      <c r="AP602">
        <v>14</v>
      </c>
      <c r="AQ602">
        <v>3</v>
      </c>
      <c r="AR602">
        <v>3</v>
      </c>
      <c r="AS602">
        <v>14</v>
      </c>
      <c r="AT602">
        <v>13</v>
      </c>
      <c r="AU602">
        <v>6</v>
      </c>
      <c r="AV602">
        <v>8</v>
      </c>
    </row>
    <row r="603" spans="1:48">
      <c r="A603">
        <v>40</v>
      </c>
      <c r="B603" t="str">
        <f>IF(HR_Data[[#This Row],[Age]]&lt;25,"&lt;25",
IF(HR_Data[[#This Row],[Age]]&lt;35,"25–34",
IF(HR_Data[[#This Row],[Age]]&lt;45,"35–44",
IF(HR_Data[[#This Row],[Age]]&lt;55,"45–54","55+"))))</f>
        <v>35–44</v>
      </c>
      <c r="C603" t="s">
        <v>43</v>
      </c>
      <c r="D603">
        <f>(HR[[#This Row],[OverTimeFlag]]*3+HR[[#This Row],[LowJobSatisFlag]]*5+HR[[#This Row],[LowWLBFlag]]*4+HR[[#This Row],[LowSalaryFlag]]*3+HR[[#This Row],[LowEnviFlag]]*4+HR[[#This Row],[LowProFlag]]*1)</f>
        <v>7</v>
      </c>
      <c r="E603">
        <f>HR_Data[[#This Row],[OvertimeFlag]] + HR_Data[[#This Row],[LowSatisfactionFlag]] + HR_Data[[#This Row],[LowWorkLifeBalanceFlag]]</f>
        <v>0</v>
      </c>
      <c r="F603" t="s">
        <v>44</v>
      </c>
      <c r="G603">
        <v>720</v>
      </c>
      <c r="H603" t="s">
        <v>45</v>
      </c>
      <c r="I603">
        <v>16</v>
      </c>
      <c r="J603" t="str">
        <f>IF(AND(HR_Data[[#This Row],[Attrition]]="Yes",HR_Data[[#This Row],[YearsAtCompany]]&lt;2),"Yes","No")</f>
        <v>No</v>
      </c>
      <c r="K603">
        <v>4</v>
      </c>
      <c r="L603" t="s">
        <v>51</v>
      </c>
      <c r="M603">
        <v>1</v>
      </c>
      <c r="N603">
        <v>832</v>
      </c>
      <c r="P603">
        <v>1</v>
      </c>
      <c r="Q603" t="s">
        <v>46</v>
      </c>
      <c r="R603">
        <v>51</v>
      </c>
      <c r="S603">
        <v>2</v>
      </c>
      <c r="T603">
        <v>2</v>
      </c>
      <c r="U603" t="s">
        <v>50</v>
      </c>
      <c r="V603">
        <v>3</v>
      </c>
      <c r="W603" t="s">
        <v>41</v>
      </c>
      <c r="X603">
        <v>5094</v>
      </c>
      <c r="Y603" t="str">
        <f>IF(AND(HR_Data[[#This Row],[OverTime]]="Yes",HR_Data[[#This Row],[JobSatisfaction]]&lt;=2,HR_Data[[#This Row],[MonthlyIncome]]&lt;AVERAGE(HR_Data[MonthlyIncome])),
"High Risk",
IF(OR(HR_Data[[#This Row],[OverTime]]="Yes",HR_Data[[#This Row],[JobSatisfaction]]&lt;=2),
"Medium Risk",
"Low Risk"))</f>
        <v>Low Risk</v>
      </c>
      <c r="Z603" t="str">
        <f>IF(HR_Data[[#This Row],[MonthlyIncome]]&lt;3000,"Low",IF(HR_Data[[#This Row],[MonthlyIncome]]&lt;7000,"Medium","High"))</f>
        <v>Medium</v>
      </c>
      <c r="AA603" s="5">
        <f>IF(HR_Data[[#This Row],[OverTime]]="Yes",1,0)</f>
        <v>0</v>
      </c>
      <c r="AB603" s="5">
        <f>IF(HR_Data[[#This Row],[JobSatisfaction]]&lt;=2,1,0)</f>
        <v>0</v>
      </c>
      <c r="AC603" s="5">
        <f>IF(HR_Data[[#This Row],[WorkLifeBalance]]&lt;=2,1,0)</f>
        <v>0</v>
      </c>
      <c r="AD603" s="5">
        <f>IF(HR_Data[[#This Row],[MonthlyIncome]]&lt;AVERAGE(HR_Data[MonthlyIncome]),1,0)</f>
        <v>1</v>
      </c>
      <c r="AE603">
        <v>11983</v>
      </c>
      <c r="AF603">
        <v>6</v>
      </c>
      <c r="AG603" t="s">
        <v>42</v>
      </c>
      <c r="AH603" t="s">
        <v>43</v>
      </c>
      <c r="AI603">
        <v>14</v>
      </c>
      <c r="AJ603">
        <v>3</v>
      </c>
      <c r="AK603">
        <v>4</v>
      </c>
      <c r="AL603">
        <f>IF(HR_Data[[#This Row],[OverTime]]="Yes",2,0)
+IF(HR_Data[[#This Row],[WorkLifeBalance]]&lt;=2,2,0)
+IF(HR_Data[[#This Row],[MonthlyIncome]]&lt;5000,2,0)
+IF(HR_Data[[#This Row],[JobSatisfaction]]&lt;=2,1,0)
+IF(HR_Data[[#This Row],[EnvironmentSatisfaction]]&lt;=2,1,0)
+IF(HR_Data[[#This Row],[YearsAtCompany]]&lt;2,2,0)</f>
        <v>3</v>
      </c>
      <c r="AM603" t="str">
        <f>IF(HR_Data[[#This Row],[RiskScore2]]&gt;=6,"High",
IF(HR_Data[[#This Row],[RiskScore2]]&gt;=3,"Medium","Low"))</f>
        <v>Medium</v>
      </c>
      <c r="AN603">
        <v>80</v>
      </c>
      <c r="AO603">
        <v>0</v>
      </c>
      <c r="AP603">
        <v>10</v>
      </c>
      <c r="AQ603">
        <v>6</v>
      </c>
      <c r="AR603">
        <v>3</v>
      </c>
      <c r="AS603">
        <v>1</v>
      </c>
      <c r="AT603">
        <v>0</v>
      </c>
      <c r="AU603">
        <v>0</v>
      </c>
      <c r="AV603">
        <v>0</v>
      </c>
    </row>
    <row r="604" spans="1:48">
      <c r="A604">
        <v>30</v>
      </c>
      <c r="B604" t="str">
        <f>IF(HR_Data[[#This Row],[Age]]&lt;25,"&lt;25",
IF(HR_Data[[#This Row],[Age]]&lt;35,"25–34",
IF(HR_Data[[#This Row],[Age]]&lt;45,"35–44",
IF(HR_Data[[#This Row],[Age]]&lt;55,"45–54","55+"))))</f>
        <v>25–34</v>
      </c>
      <c r="C604" t="s">
        <v>43</v>
      </c>
      <c r="D604">
        <f>(HR[[#This Row],[OverTimeFlag]]*3+HR[[#This Row],[LowJobSatisFlag]]*5+HR[[#This Row],[LowWLBFlag]]*4+HR[[#This Row],[LowSalaryFlag]]*3+HR[[#This Row],[LowEnviFlag]]*4+HR[[#This Row],[LowProFlag]]*1)</f>
        <v>7</v>
      </c>
      <c r="E604">
        <f>HR_Data[[#This Row],[OvertimeFlag]] + HR_Data[[#This Row],[LowSatisfactionFlag]] + HR_Data[[#This Row],[LowWorkLifeBalanceFlag]]</f>
        <v>2</v>
      </c>
      <c r="F604" t="s">
        <v>36</v>
      </c>
      <c r="G604">
        <v>946</v>
      </c>
      <c r="H604" t="s">
        <v>45</v>
      </c>
      <c r="I604">
        <v>2</v>
      </c>
      <c r="J604" t="str">
        <f>IF(AND(HR_Data[[#This Row],[Attrition]]="Yes",HR_Data[[#This Row],[YearsAtCompany]]&lt;2),"Yes","No")</f>
        <v>No</v>
      </c>
      <c r="K604">
        <v>3</v>
      </c>
      <c r="L604" t="s">
        <v>51</v>
      </c>
      <c r="M604">
        <v>1</v>
      </c>
      <c r="N604">
        <v>833</v>
      </c>
      <c r="P604">
        <v>3</v>
      </c>
      <c r="Q604" t="s">
        <v>39</v>
      </c>
      <c r="R604">
        <v>52</v>
      </c>
      <c r="S604">
        <v>2</v>
      </c>
      <c r="T604">
        <v>2</v>
      </c>
      <c r="U604" t="s">
        <v>53</v>
      </c>
      <c r="V604">
        <v>4</v>
      </c>
      <c r="W604" t="s">
        <v>41</v>
      </c>
      <c r="X604">
        <v>6877</v>
      </c>
      <c r="Y604" t="str">
        <f>IF(AND(HR_Data[[#This Row],[OverTime]]="Yes",HR_Data[[#This Row],[JobSatisfaction]]&lt;=2,HR_Data[[#This Row],[MonthlyIncome]]&lt;AVERAGE(HR_Data[MonthlyIncome])),
"High Risk",
IF(OR(HR_Data[[#This Row],[OverTime]]="Yes",HR_Data[[#This Row],[JobSatisfaction]]&lt;=2),
"Medium Risk",
"Low Risk"))</f>
        <v>Medium Risk</v>
      </c>
      <c r="Z604" t="str">
        <f>IF(HR_Data[[#This Row],[MonthlyIncome]]&lt;3000,"Low",IF(HR_Data[[#This Row],[MonthlyIncome]]&lt;7000,"Medium","High"))</f>
        <v>Medium</v>
      </c>
      <c r="AA604" s="5">
        <f>IF(HR_Data[[#This Row],[OverTime]]="Yes",1,0)</f>
        <v>1</v>
      </c>
      <c r="AB604" s="5">
        <f>IF(HR_Data[[#This Row],[JobSatisfaction]]&lt;=2,1,0)</f>
        <v>0</v>
      </c>
      <c r="AC604" s="5">
        <f>IF(HR_Data[[#This Row],[WorkLifeBalance]]&lt;=2,1,0)</f>
        <v>1</v>
      </c>
      <c r="AD604" s="5">
        <f>IF(HR_Data[[#This Row],[MonthlyIncome]]&lt;AVERAGE(HR_Data[MonthlyIncome]),1,0)</f>
        <v>0</v>
      </c>
      <c r="AE604">
        <v>20234</v>
      </c>
      <c r="AF604">
        <v>5</v>
      </c>
      <c r="AG604" t="s">
        <v>42</v>
      </c>
      <c r="AH604" t="s">
        <v>35</v>
      </c>
      <c r="AI604">
        <v>24</v>
      </c>
      <c r="AJ604">
        <v>4</v>
      </c>
      <c r="AK604">
        <v>2</v>
      </c>
      <c r="AL604">
        <f>IF(HR_Data[[#This Row],[OverTime]]="Yes",2,0)
+IF(HR_Data[[#This Row],[WorkLifeBalance]]&lt;=2,2,0)
+IF(HR_Data[[#This Row],[MonthlyIncome]]&lt;5000,2,0)
+IF(HR_Data[[#This Row],[JobSatisfaction]]&lt;=2,1,0)
+IF(HR_Data[[#This Row],[EnvironmentSatisfaction]]&lt;=2,1,0)
+IF(HR_Data[[#This Row],[YearsAtCompany]]&lt;2,2,0)</f>
        <v>6</v>
      </c>
      <c r="AM604" t="str">
        <f>IF(HR_Data[[#This Row],[RiskScore2]]&gt;=6,"High",
IF(HR_Data[[#This Row],[RiskScore2]]&gt;=3,"Medium","Low"))</f>
        <v>High</v>
      </c>
      <c r="AN604">
        <v>80</v>
      </c>
      <c r="AO604">
        <v>0</v>
      </c>
      <c r="AP604">
        <v>12</v>
      </c>
      <c r="AQ604">
        <v>4</v>
      </c>
      <c r="AR604">
        <v>2</v>
      </c>
      <c r="AS604">
        <v>0</v>
      </c>
      <c r="AT604">
        <v>0</v>
      </c>
      <c r="AU604">
        <v>0</v>
      </c>
      <c r="AV604">
        <v>0</v>
      </c>
    </row>
    <row r="605" spans="1:48">
      <c r="A605">
        <v>45</v>
      </c>
      <c r="B605" t="str">
        <f>IF(HR_Data[[#This Row],[Age]]&lt;25,"&lt;25",
IF(HR_Data[[#This Row],[Age]]&lt;35,"25–34",
IF(HR_Data[[#This Row],[Age]]&lt;45,"35–44",
IF(HR_Data[[#This Row],[Age]]&lt;55,"45–54","55+"))))</f>
        <v>45–54</v>
      </c>
      <c r="C605" t="s">
        <v>43</v>
      </c>
      <c r="D605">
        <f>(HR[[#This Row],[OverTimeFlag]]*3+HR[[#This Row],[LowJobSatisFlag]]*5+HR[[#This Row],[LowWLBFlag]]*4+HR[[#This Row],[LowSalaryFlag]]*3+HR[[#This Row],[LowEnviFlag]]*4+HR[[#This Row],[LowProFlag]]*1)</f>
        <v>7</v>
      </c>
      <c r="E605">
        <f>HR_Data[[#This Row],[OvertimeFlag]] + HR_Data[[#This Row],[LowSatisfactionFlag]] + HR_Data[[#This Row],[LowWorkLifeBalanceFlag]]</f>
        <v>0</v>
      </c>
      <c r="F605" t="s">
        <v>36</v>
      </c>
      <c r="G605">
        <v>252</v>
      </c>
      <c r="H605" t="s">
        <v>45</v>
      </c>
      <c r="I605">
        <v>2</v>
      </c>
      <c r="J605" t="str">
        <f>IF(AND(HR_Data[[#This Row],[Attrition]]="Yes",HR_Data[[#This Row],[YearsAtCompany]]&lt;2),"Yes","No")</f>
        <v>No</v>
      </c>
      <c r="K605">
        <v>3</v>
      </c>
      <c r="L605" t="s">
        <v>38</v>
      </c>
      <c r="M605">
        <v>1</v>
      </c>
      <c r="N605">
        <v>834</v>
      </c>
      <c r="P605">
        <v>2</v>
      </c>
      <c r="Q605" t="s">
        <v>39</v>
      </c>
      <c r="R605">
        <v>95</v>
      </c>
      <c r="S605">
        <v>2</v>
      </c>
      <c r="T605">
        <v>1</v>
      </c>
      <c r="U605" t="s">
        <v>47</v>
      </c>
      <c r="V605">
        <v>3</v>
      </c>
      <c r="W605" t="s">
        <v>41</v>
      </c>
      <c r="X605">
        <v>2274</v>
      </c>
      <c r="Y605" t="str">
        <f>IF(AND(HR_Data[[#This Row],[OverTime]]="Yes",HR_Data[[#This Row],[JobSatisfaction]]&lt;=2,HR_Data[[#This Row],[MonthlyIncome]]&lt;AVERAGE(HR_Data[MonthlyIncome])),
"High Risk",
IF(OR(HR_Data[[#This Row],[OverTime]]="Yes",HR_Data[[#This Row],[JobSatisfaction]]&lt;=2),
"Medium Risk",
"Low Risk"))</f>
        <v>Low Risk</v>
      </c>
      <c r="Z605" t="str">
        <f>IF(HR_Data[[#This Row],[MonthlyIncome]]&lt;3000,"Low",IF(HR_Data[[#This Row],[MonthlyIncome]]&lt;7000,"Medium","High"))</f>
        <v>Low</v>
      </c>
      <c r="AA605" s="5">
        <f>IF(HR_Data[[#This Row],[OverTime]]="Yes",1,0)</f>
        <v>0</v>
      </c>
      <c r="AB605" s="5">
        <f>IF(HR_Data[[#This Row],[JobSatisfaction]]&lt;=2,1,0)</f>
        <v>0</v>
      </c>
      <c r="AC605" s="5">
        <f>IF(HR_Data[[#This Row],[WorkLifeBalance]]&lt;=2,1,0)</f>
        <v>0</v>
      </c>
      <c r="AD605" s="5">
        <f>IF(HR_Data[[#This Row],[MonthlyIncome]]&lt;AVERAGE(HR_Data[MonthlyIncome]),1,0)</f>
        <v>1</v>
      </c>
      <c r="AE605">
        <v>6153</v>
      </c>
      <c r="AF605">
        <v>1</v>
      </c>
      <c r="AG605" t="s">
        <v>42</v>
      </c>
      <c r="AH605" t="s">
        <v>43</v>
      </c>
      <c r="AI605">
        <v>14</v>
      </c>
      <c r="AJ605">
        <v>3</v>
      </c>
      <c r="AK605">
        <v>4</v>
      </c>
      <c r="AL605">
        <f>IF(HR_Data[[#This Row],[OverTime]]="Yes",2,0)
+IF(HR_Data[[#This Row],[WorkLifeBalance]]&lt;=2,2,0)
+IF(HR_Data[[#This Row],[MonthlyIncome]]&lt;5000,2,0)
+IF(HR_Data[[#This Row],[JobSatisfaction]]&lt;=2,1,0)
+IF(HR_Data[[#This Row],[EnvironmentSatisfaction]]&lt;=2,1,0)
+IF(HR_Data[[#This Row],[YearsAtCompany]]&lt;2,2,0)</f>
        <v>5</v>
      </c>
      <c r="AM605" t="str">
        <f>IF(HR_Data[[#This Row],[RiskScore2]]&gt;=6,"High",
IF(HR_Data[[#This Row],[RiskScore2]]&gt;=3,"Medium","Low"))</f>
        <v>Medium</v>
      </c>
      <c r="AN605">
        <v>80</v>
      </c>
      <c r="AO605">
        <v>0</v>
      </c>
      <c r="AP605">
        <v>1</v>
      </c>
      <c r="AQ605">
        <v>3</v>
      </c>
      <c r="AR605">
        <v>3</v>
      </c>
      <c r="AS605">
        <v>1</v>
      </c>
      <c r="AT605">
        <v>0</v>
      </c>
      <c r="AU605">
        <v>0</v>
      </c>
      <c r="AV605">
        <v>0</v>
      </c>
    </row>
    <row r="606" spans="1:48">
      <c r="A606">
        <v>42</v>
      </c>
      <c r="B606" t="str">
        <f>IF(HR_Data[[#This Row],[Age]]&lt;25,"&lt;25",
IF(HR_Data[[#This Row],[Age]]&lt;35,"25–34",
IF(HR_Data[[#This Row],[Age]]&lt;45,"35–44",
IF(HR_Data[[#This Row],[Age]]&lt;55,"45–54","55+"))))</f>
        <v>35–44</v>
      </c>
      <c r="C606" t="s">
        <v>43</v>
      </c>
      <c r="D606">
        <f>(HR[[#This Row],[OverTimeFlag]]*3+HR[[#This Row],[LowJobSatisFlag]]*5+HR[[#This Row],[LowWLBFlag]]*4+HR[[#This Row],[LowSalaryFlag]]*3+HR[[#This Row],[LowEnviFlag]]*4+HR[[#This Row],[LowProFlag]]*1)</f>
        <v>17</v>
      </c>
      <c r="E606">
        <f>HR_Data[[#This Row],[OvertimeFlag]] + HR_Data[[#This Row],[LowSatisfactionFlag]] + HR_Data[[#This Row],[LowWorkLifeBalanceFlag]]</f>
        <v>2</v>
      </c>
      <c r="F606" t="s">
        <v>36</v>
      </c>
      <c r="G606">
        <v>933</v>
      </c>
      <c r="H606" t="s">
        <v>45</v>
      </c>
      <c r="I606">
        <v>29</v>
      </c>
      <c r="J606" t="str">
        <f>IF(AND(HR_Data[[#This Row],[Attrition]]="Yes",HR_Data[[#This Row],[YearsAtCompany]]&lt;2),"Yes","No")</f>
        <v>No</v>
      </c>
      <c r="K606">
        <v>3</v>
      </c>
      <c r="L606" t="s">
        <v>38</v>
      </c>
      <c r="M606">
        <v>1</v>
      </c>
      <c r="N606">
        <v>836</v>
      </c>
      <c r="P606">
        <v>2</v>
      </c>
      <c r="Q606" t="s">
        <v>46</v>
      </c>
      <c r="R606">
        <v>98</v>
      </c>
      <c r="S606">
        <v>3</v>
      </c>
      <c r="T606">
        <v>2</v>
      </c>
      <c r="U606" t="s">
        <v>53</v>
      </c>
      <c r="V606">
        <v>2</v>
      </c>
      <c r="W606" t="s">
        <v>48</v>
      </c>
      <c r="X606">
        <v>4434</v>
      </c>
      <c r="Y606" t="str">
        <f>IF(AND(HR_Data[[#This Row],[OverTime]]="Yes",HR_Data[[#This Row],[JobSatisfaction]]&lt;=2,HR_Data[[#This Row],[MonthlyIncome]]&lt;AVERAGE(HR_Data[MonthlyIncome])),
"High Risk",
IF(OR(HR_Data[[#This Row],[OverTime]]="Yes",HR_Data[[#This Row],[JobSatisfaction]]&lt;=2),
"Medium Risk",
"Low Risk"))</f>
        <v>Medium Risk</v>
      </c>
      <c r="Z606" t="str">
        <f>IF(HR_Data[[#This Row],[MonthlyIncome]]&lt;3000,"Low",IF(HR_Data[[#This Row],[MonthlyIncome]]&lt;7000,"Medium","High"))</f>
        <v>Medium</v>
      </c>
      <c r="AA606" s="5">
        <f>IF(HR_Data[[#This Row],[OverTime]]="Yes",1,0)</f>
        <v>0</v>
      </c>
      <c r="AB606" s="5">
        <f>IF(HR_Data[[#This Row],[JobSatisfaction]]&lt;=2,1,0)</f>
        <v>1</v>
      </c>
      <c r="AC606" s="5">
        <f>IF(HR_Data[[#This Row],[WorkLifeBalance]]&lt;=2,1,0)</f>
        <v>1</v>
      </c>
      <c r="AD606" s="5">
        <f>IF(HR_Data[[#This Row],[MonthlyIncome]]&lt;AVERAGE(HR_Data[MonthlyIncome]),1,0)</f>
        <v>1</v>
      </c>
      <c r="AE606">
        <v>11806</v>
      </c>
      <c r="AF606">
        <v>1</v>
      </c>
      <c r="AG606" t="s">
        <v>42</v>
      </c>
      <c r="AH606" t="s">
        <v>43</v>
      </c>
      <c r="AI606">
        <v>13</v>
      </c>
      <c r="AJ606">
        <v>3</v>
      </c>
      <c r="AK606">
        <v>4</v>
      </c>
      <c r="AL606">
        <f>IF(HR_Data[[#This Row],[OverTime]]="Yes",2,0)
+IF(HR_Data[[#This Row],[WorkLifeBalance]]&lt;=2,2,0)
+IF(HR_Data[[#This Row],[MonthlyIncome]]&lt;5000,2,0)
+IF(HR_Data[[#This Row],[JobSatisfaction]]&lt;=2,1,0)
+IF(HR_Data[[#This Row],[EnvironmentSatisfaction]]&lt;=2,1,0)
+IF(HR_Data[[#This Row],[YearsAtCompany]]&lt;2,2,0)</f>
        <v>6</v>
      </c>
      <c r="AM606" t="str">
        <f>IF(HR_Data[[#This Row],[RiskScore2]]&gt;=6,"High",
IF(HR_Data[[#This Row],[RiskScore2]]&gt;=3,"Medium","Low"))</f>
        <v>High</v>
      </c>
      <c r="AN606">
        <v>80</v>
      </c>
      <c r="AO606">
        <v>1</v>
      </c>
      <c r="AP606">
        <v>10</v>
      </c>
      <c r="AQ606">
        <v>3</v>
      </c>
      <c r="AR606">
        <v>2</v>
      </c>
      <c r="AS606">
        <v>9</v>
      </c>
      <c r="AT606">
        <v>8</v>
      </c>
      <c r="AU606">
        <v>7</v>
      </c>
      <c r="AV606">
        <v>8</v>
      </c>
    </row>
    <row r="607" spans="1:48">
      <c r="A607">
        <v>38</v>
      </c>
      <c r="B607" t="str">
        <f>IF(HR_Data[[#This Row],[Age]]&lt;25,"&lt;25",
IF(HR_Data[[#This Row],[Age]]&lt;35,"25–34",
IF(HR_Data[[#This Row],[Age]]&lt;45,"35–44",
IF(HR_Data[[#This Row],[Age]]&lt;55,"45–54","55+"))))</f>
        <v>35–44</v>
      </c>
      <c r="C607" t="s">
        <v>43</v>
      </c>
      <c r="D607">
        <f>(HR[[#This Row],[OverTimeFlag]]*3+HR[[#This Row],[LowJobSatisFlag]]*5+HR[[#This Row],[LowWLBFlag]]*4+HR[[#This Row],[LowSalaryFlag]]*3+HR[[#This Row],[LowEnviFlag]]*4+HR[[#This Row],[LowProFlag]]*1)</f>
        <v>16</v>
      </c>
      <c r="E607">
        <f>HR_Data[[#This Row],[OvertimeFlag]] + HR_Data[[#This Row],[LowSatisfactionFlag]] + HR_Data[[#This Row],[LowWorkLifeBalanceFlag]]</f>
        <v>2</v>
      </c>
      <c r="F607" t="s">
        <v>44</v>
      </c>
      <c r="G607">
        <v>471</v>
      </c>
      <c r="H607" t="s">
        <v>45</v>
      </c>
      <c r="I607">
        <v>12</v>
      </c>
      <c r="J607" t="str">
        <f>IF(AND(HR_Data[[#This Row],[Attrition]]="Yes",HR_Data[[#This Row],[YearsAtCompany]]&lt;2),"Yes","No")</f>
        <v>No</v>
      </c>
      <c r="K607">
        <v>3</v>
      </c>
      <c r="L607" t="s">
        <v>38</v>
      </c>
      <c r="M607">
        <v>1</v>
      </c>
      <c r="N607">
        <v>837</v>
      </c>
      <c r="P607">
        <v>1</v>
      </c>
      <c r="Q607" t="s">
        <v>46</v>
      </c>
      <c r="R607">
        <v>45</v>
      </c>
      <c r="S607">
        <v>2</v>
      </c>
      <c r="T607">
        <v>2</v>
      </c>
      <c r="U607" t="s">
        <v>54</v>
      </c>
      <c r="V607">
        <v>1</v>
      </c>
      <c r="W607" t="s">
        <v>52</v>
      </c>
      <c r="X607">
        <v>6288</v>
      </c>
      <c r="Y607" t="str">
        <f>IF(AND(HR_Data[[#This Row],[OverTime]]="Yes",HR_Data[[#This Row],[JobSatisfaction]]&lt;=2,HR_Data[[#This Row],[MonthlyIncome]]&lt;AVERAGE(HR_Data[MonthlyIncome])),
"High Risk",
IF(OR(HR_Data[[#This Row],[OverTime]]="Yes",HR_Data[[#This Row],[JobSatisfaction]]&lt;=2),
"Medium Risk",
"Low Risk"))</f>
        <v>Medium Risk</v>
      </c>
      <c r="Z607" t="str">
        <f>IF(HR_Data[[#This Row],[MonthlyIncome]]&lt;3000,"Low",IF(HR_Data[[#This Row],[MonthlyIncome]]&lt;7000,"Medium","High"))</f>
        <v>Medium</v>
      </c>
      <c r="AA607" s="5">
        <f>IF(HR_Data[[#This Row],[OverTime]]="Yes",1,0)</f>
        <v>0</v>
      </c>
      <c r="AB607" s="5">
        <f>IF(HR_Data[[#This Row],[JobSatisfaction]]&lt;=2,1,0)</f>
        <v>1</v>
      </c>
      <c r="AC607" s="5">
        <f>IF(HR_Data[[#This Row],[WorkLifeBalance]]&lt;=2,1,0)</f>
        <v>1</v>
      </c>
      <c r="AD607" s="5">
        <f>IF(HR_Data[[#This Row],[MonthlyIncome]]&lt;AVERAGE(HR_Data[MonthlyIncome]),1,0)</f>
        <v>1</v>
      </c>
      <c r="AE607">
        <v>4284</v>
      </c>
      <c r="AF607">
        <v>2</v>
      </c>
      <c r="AG607" t="s">
        <v>42</v>
      </c>
      <c r="AH607" t="s">
        <v>43</v>
      </c>
      <c r="AI607">
        <v>15</v>
      </c>
      <c r="AJ607">
        <v>3</v>
      </c>
      <c r="AK607">
        <v>3</v>
      </c>
      <c r="AL607">
        <f>IF(HR_Data[[#This Row],[OverTime]]="Yes",2,0)
+IF(HR_Data[[#This Row],[WorkLifeBalance]]&lt;=2,2,0)
+IF(HR_Data[[#This Row],[MonthlyIncome]]&lt;5000,2,0)
+IF(HR_Data[[#This Row],[JobSatisfaction]]&lt;=2,1,0)
+IF(HR_Data[[#This Row],[EnvironmentSatisfaction]]&lt;=2,1,0)
+IF(HR_Data[[#This Row],[YearsAtCompany]]&lt;2,2,0)</f>
        <v>4</v>
      </c>
      <c r="AM607" t="str">
        <f>IF(HR_Data[[#This Row],[RiskScore2]]&gt;=6,"High",
IF(HR_Data[[#This Row],[RiskScore2]]&gt;=3,"Medium","Low"))</f>
        <v>Medium</v>
      </c>
      <c r="AN607">
        <v>80</v>
      </c>
      <c r="AO607">
        <v>1</v>
      </c>
      <c r="AP607">
        <v>13</v>
      </c>
      <c r="AQ607">
        <v>3</v>
      </c>
      <c r="AR607">
        <v>2</v>
      </c>
      <c r="AS607">
        <v>4</v>
      </c>
      <c r="AT607">
        <v>3</v>
      </c>
      <c r="AU607">
        <v>1</v>
      </c>
      <c r="AV607">
        <v>2</v>
      </c>
    </row>
    <row r="608" spans="1:48">
      <c r="A608">
        <v>34</v>
      </c>
      <c r="B608" t="str">
        <f>IF(HR_Data[[#This Row],[Age]]&lt;25,"&lt;25",
IF(HR_Data[[#This Row],[Age]]&lt;35,"25–34",
IF(HR_Data[[#This Row],[Age]]&lt;45,"35–44",
IF(HR_Data[[#This Row],[Age]]&lt;55,"45–54","55+"))))</f>
        <v>25–34</v>
      </c>
      <c r="C608" t="s">
        <v>43</v>
      </c>
      <c r="D608">
        <f>(HR[[#This Row],[OverTimeFlag]]*3+HR[[#This Row],[LowJobSatisFlag]]*5+HR[[#This Row],[LowWLBFlag]]*4+HR[[#This Row],[LowSalaryFlag]]*3+HR[[#This Row],[LowEnviFlag]]*4+HR[[#This Row],[LowProFlag]]*1)</f>
        <v>3</v>
      </c>
      <c r="E608">
        <f>HR_Data[[#This Row],[OvertimeFlag]] + HR_Data[[#This Row],[LowSatisfactionFlag]] + HR_Data[[#This Row],[LowWorkLifeBalanceFlag]]</f>
        <v>0</v>
      </c>
      <c r="F608" t="s">
        <v>44</v>
      </c>
      <c r="G608">
        <v>702</v>
      </c>
      <c r="H608" t="s">
        <v>45</v>
      </c>
      <c r="I608">
        <v>16</v>
      </c>
      <c r="J608" t="str">
        <f>IF(AND(HR_Data[[#This Row],[Attrition]]="Yes",HR_Data[[#This Row],[YearsAtCompany]]&lt;2),"Yes","No")</f>
        <v>No</v>
      </c>
      <c r="K608">
        <v>4</v>
      </c>
      <c r="L608" t="s">
        <v>38</v>
      </c>
      <c r="M608">
        <v>1</v>
      </c>
      <c r="N608">
        <v>838</v>
      </c>
      <c r="P608">
        <v>3</v>
      </c>
      <c r="Q608" t="s">
        <v>39</v>
      </c>
      <c r="R608">
        <v>100</v>
      </c>
      <c r="S608">
        <v>2</v>
      </c>
      <c r="T608">
        <v>1</v>
      </c>
      <c r="U608" t="s">
        <v>47</v>
      </c>
      <c r="V608">
        <v>4</v>
      </c>
      <c r="W608" t="s">
        <v>41</v>
      </c>
      <c r="X608">
        <v>2553</v>
      </c>
      <c r="Y608" t="str">
        <f>IF(AND(HR_Data[[#This Row],[OverTime]]="Yes",HR_Data[[#This Row],[JobSatisfaction]]&lt;=2,HR_Data[[#This Row],[MonthlyIncome]]&lt;AVERAGE(HR_Data[MonthlyIncome])),
"High Risk",
IF(OR(HR_Data[[#This Row],[OverTime]]="Yes",HR_Data[[#This Row],[JobSatisfaction]]&lt;=2),
"Medium Risk",
"Low Risk"))</f>
        <v>Low Risk</v>
      </c>
      <c r="Z608" t="str">
        <f>IF(HR_Data[[#This Row],[MonthlyIncome]]&lt;3000,"Low",IF(HR_Data[[#This Row],[MonthlyIncome]]&lt;7000,"Medium","High"))</f>
        <v>Low</v>
      </c>
      <c r="AA608" s="5">
        <f>IF(HR_Data[[#This Row],[OverTime]]="Yes",1,0)</f>
        <v>0</v>
      </c>
      <c r="AB608" s="5">
        <f>IF(HR_Data[[#This Row],[JobSatisfaction]]&lt;=2,1,0)</f>
        <v>0</v>
      </c>
      <c r="AC608" s="5">
        <f>IF(HR_Data[[#This Row],[WorkLifeBalance]]&lt;=2,1,0)</f>
        <v>0</v>
      </c>
      <c r="AD608" s="5">
        <f>IF(HR_Data[[#This Row],[MonthlyIncome]]&lt;AVERAGE(HR_Data[MonthlyIncome]),1,0)</f>
        <v>1</v>
      </c>
      <c r="AE608">
        <v>8306</v>
      </c>
      <c r="AF608">
        <v>1</v>
      </c>
      <c r="AG608" t="s">
        <v>42</v>
      </c>
      <c r="AH608" t="s">
        <v>43</v>
      </c>
      <c r="AI608">
        <v>16</v>
      </c>
      <c r="AJ608">
        <v>3</v>
      </c>
      <c r="AK608">
        <v>3</v>
      </c>
      <c r="AL608">
        <f>IF(HR_Data[[#This Row],[OverTime]]="Yes",2,0)
+IF(HR_Data[[#This Row],[WorkLifeBalance]]&lt;=2,2,0)
+IF(HR_Data[[#This Row],[MonthlyIncome]]&lt;5000,2,0)
+IF(HR_Data[[#This Row],[JobSatisfaction]]&lt;=2,1,0)
+IF(HR_Data[[#This Row],[EnvironmentSatisfaction]]&lt;=2,1,0)
+IF(HR_Data[[#This Row],[YearsAtCompany]]&lt;2,2,0)</f>
        <v>2</v>
      </c>
      <c r="AM608" t="str">
        <f>IF(HR_Data[[#This Row],[RiskScore2]]&gt;=6,"High",
IF(HR_Data[[#This Row],[RiskScore2]]&gt;=3,"Medium","Low"))</f>
        <v>Low</v>
      </c>
      <c r="AN608">
        <v>80</v>
      </c>
      <c r="AO608">
        <v>0</v>
      </c>
      <c r="AP608">
        <v>6</v>
      </c>
      <c r="AQ608">
        <v>3</v>
      </c>
      <c r="AR608">
        <v>3</v>
      </c>
      <c r="AS608">
        <v>5</v>
      </c>
      <c r="AT608">
        <v>2</v>
      </c>
      <c r="AU608">
        <v>1</v>
      </c>
      <c r="AV608">
        <v>3</v>
      </c>
    </row>
    <row r="609" spans="1:48">
      <c r="A609">
        <v>49</v>
      </c>
      <c r="B609" t="str">
        <f>IF(HR_Data[[#This Row],[Age]]&lt;25,"&lt;25",
IF(HR_Data[[#This Row],[Age]]&lt;35,"25–34",
IF(HR_Data[[#This Row],[Age]]&lt;45,"35–44",
IF(HR_Data[[#This Row],[Age]]&lt;55,"45–54","55+"))))</f>
        <v>45–54</v>
      </c>
      <c r="C609" t="s">
        <v>35</v>
      </c>
      <c r="D609">
        <f>(HR[[#This Row],[OverTimeFlag]]*3+HR[[#This Row],[LowJobSatisFlag]]*5+HR[[#This Row],[LowWLBFlag]]*4+HR[[#This Row],[LowSalaryFlag]]*3+HR[[#This Row],[LowEnviFlag]]*4+HR[[#This Row],[LowProFlag]]*1)</f>
        <v>1</v>
      </c>
      <c r="E609">
        <f>HR_Data[[#This Row],[OvertimeFlag]] + HR_Data[[#This Row],[LowSatisfactionFlag]] + HR_Data[[#This Row],[LowWorkLifeBalanceFlag]]</f>
        <v>0</v>
      </c>
      <c r="F609" t="s">
        <v>36</v>
      </c>
      <c r="G609">
        <v>1184</v>
      </c>
      <c r="H609" t="s">
        <v>37</v>
      </c>
      <c r="I609">
        <v>11</v>
      </c>
      <c r="J609" t="str">
        <f>IF(AND(HR_Data[[#This Row],[Attrition]]="Yes",HR_Data[[#This Row],[YearsAtCompany]]&lt;2),"Yes","No")</f>
        <v>No</v>
      </c>
      <c r="K609">
        <v>3</v>
      </c>
      <c r="L609" t="s">
        <v>59</v>
      </c>
      <c r="M609">
        <v>1</v>
      </c>
      <c r="N609">
        <v>840</v>
      </c>
      <c r="P609">
        <v>3</v>
      </c>
      <c r="Q609" t="s">
        <v>39</v>
      </c>
      <c r="R609">
        <v>43</v>
      </c>
      <c r="S609">
        <v>3</v>
      </c>
      <c r="T609">
        <v>3</v>
      </c>
      <c r="U609" t="s">
        <v>40</v>
      </c>
      <c r="V609">
        <v>4</v>
      </c>
      <c r="W609" t="s">
        <v>48</v>
      </c>
      <c r="X609">
        <v>7654</v>
      </c>
      <c r="Y609" t="str">
        <f>IF(AND(HR_Data[[#This Row],[OverTime]]="Yes",HR_Data[[#This Row],[JobSatisfaction]]&lt;=2,HR_Data[[#This Row],[MonthlyIncome]]&lt;AVERAGE(HR_Data[MonthlyIncome])),
"High Risk",
IF(OR(HR_Data[[#This Row],[OverTime]]="Yes",HR_Data[[#This Row],[JobSatisfaction]]&lt;=2),
"Medium Risk",
"Low Risk"))</f>
        <v>Low Risk</v>
      </c>
      <c r="Z609" t="str">
        <f>IF(HR_Data[[#This Row],[MonthlyIncome]]&lt;3000,"Low",IF(HR_Data[[#This Row],[MonthlyIncome]]&lt;7000,"Medium","High"))</f>
        <v>High</v>
      </c>
      <c r="AA609" s="5">
        <f>IF(HR_Data[[#This Row],[OverTime]]="Yes",1,0)</f>
        <v>0</v>
      </c>
      <c r="AB609" s="5">
        <f>IF(HR_Data[[#This Row],[JobSatisfaction]]&lt;=2,1,0)</f>
        <v>0</v>
      </c>
      <c r="AC609" s="5">
        <f>IF(HR_Data[[#This Row],[WorkLifeBalance]]&lt;=2,1,0)</f>
        <v>0</v>
      </c>
      <c r="AD609" s="5">
        <f>IF(HR_Data[[#This Row],[MonthlyIncome]]&lt;AVERAGE(HR_Data[MonthlyIncome]),1,0)</f>
        <v>0</v>
      </c>
      <c r="AE609">
        <v>5860</v>
      </c>
      <c r="AF609">
        <v>1</v>
      </c>
      <c r="AG609" t="s">
        <v>42</v>
      </c>
      <c r="AH609" t="s">
        <v>43</v>
      </c>
      <c r="AI609">
        <v>18</v>
      </c>
      <c r="AJ609">
        <v>3</v>
      </c>
      <c r="AK609">
        <v>1</v>
      </c>
      <c r="AL609">
        <f>IF(HR_Data[[#This Row],[OverTime]]="Yes",2,0)
+IF(HR_Data[[#This Row],[WorkLifeBalance]]&lt;=2,2,0)
+IF(HR_Data[[#This Row],[MonthlyIncome]]&lt;5000,2,0)
+IF(HR_Data[[#This Row],[JobSatisfaction]]&lt;=2,1,0)
+IF(HR_Data[[#This Row],[EnvironmentSatisfaction]]&lt;=2,1,0)
+IF(HR_Data[[#This Row],[YearsAtCompany]]&lt;2,2,0)</f>
        <v>0</v>
      </c>
      <c r="AM609" t="str">
        <f>IF(HR_Data[[#This Row],[RiskScore2]]&gt;=6,"High",
IF(HR_Data[[#This Row],[RiskScore2]]&gt;=3,"Medium","Low"))</f>
        <v>Low</v>
      </c>
      <c r="AN609">
        <v>80</v>
      </c>
      <c r="AO609">
        <v>2</v>
      </c>
      <c r="AP609">
        <v>9</v>
      </c>
      <c r="AQ609">
        <v>3</v>
      </c>
      <c r="AR609">
        <v>4</v>
      </c>
      <c r="AS609">
        <v>9</v>
      </c>
      <c r="AT609">
        <v>8</v>
      </c>
      <c r="AU609">
        <v>7</v>
      </c>
      <c r="AV609">
        <v>7</v>
      </c>
    </row>
    <row r="610" spans="1:48">
      <c r="A610">
        <v>55</v>
      </c>
      <c r="B610" t="str">
        <f>IF(HR_Data[[#This Row],[Age]]&lt;25,"&lt;25",
IF(HR_Data[[#This Row],[Age]]&lt;35,"25–34",
IF(HR_Data[[#This Row],[Age]]&lt;45,"35–44",
IF(HR_Data[[#This Row],[Age]]&lt;55,"45–54","55+"))))</f>
        <v>55+</v>
      </c>
      <c r="C610" t="s">
        <v>35</v>
      </c>
      <c r="D610">
        <f>(HR[[#This Row],[OverTimeFlag]]*3+HR[[#This Row],[LowJobSatisFlag]]*5+HR[[#This Row],[LowWLBFlag]]*4+HR[[#This Row],[LowSalaryFlag]]*3+HR[[#This Row],[LowEnviFlag]]*4+HR[[#This Row],[LowProFlag]]*1)</f>
        <v>8</v>
      </c>
      <c r="E610">
        <f>HR_Data[[#This Row],[OvertimeFlag]] + HR_Data[[#This Row],[LowSatisfactionFlag]] + HR_Data[[#This Row],[LowWorkLifeBalanceFlag]]</f>
        <v>1</v>
      </c>
      <c r="F610" t="s">
        <v>36</v>
      </c>
      <c r="G610">
        <v>436</v>
      </c>
      <c r="H610" t="s">
        <v>37</v>
      </c>
      <c r="I610">
        <v>2</v>
      </c>
      <c r="J610" t="str">
        <f>IF(AND(HR_Data[[#This Row],[Attrition]]="Yes",HR_Data[[#This Row],[YearsAtCompany]]&lt;2),"Yes","No")</f>
        <v>No</v>
      </c>
      <c r="K610">
        <v>1</v>
      </c>
      <c r="L610" t="s">
        <v>51</v>
      </c>
      <c r="M610">
        <v>1</v>
      </c>
      <c r="N610">
        <v>842</v>
      </c>
      <c r="P610">
        <v>3</v>
      </c>
      <c r="Q610" t="s">
        <v>46</v>
      </c>
      <c r="R610">
        <v>37</v>
      </c>
      <c r="S610">
        <v>3</v>
      </c>
      <c r="T610">
        <v>2</v>
      </c>
      <c r="U610" t="s">
        <v>40</v>
      </c>
      <c r="V610">
        <v>4</v>
      </c>
      <c r="W610" t="s">
        <v>41</v>
      </c>
      <c r="X610">
        <v>5160</v>
      </c>
      <c r="Y610" t="str">
        <f>IF(AND(HR_Data[[#This Row],[OverTime]]="Yes",HR_Data[[#This Row],[JobSatisfaction]]&lt;=2,HR_Data[[#This Row],[MonthlyIncome]]&lt;AVERAGE(HR_Data[MonthlyIncome])),
"High Risk",
IF(OR(HR_Data[[#This Row],[OverTime]]="Yes",HR_Data[[#This Row],[JobSatisfaction]]&lt;=2),
"Medium Risk",
"Low Risk"))</f>
        <v>Low Risk</v>
      </c>
      <c r="Z610" t="str">
        <f>IF(HR_Data[[#This Row],[MonthlyIncome]]&lt;3000,"Low",IF(HR_Data[[#This Row],[MonthlyIncome]]&lt;7000,"Medium","High"))</f>
        <v>Medium</v>
      </c>
      <c r="AA610" s="5">
        <f>IF(HR_Data[[#This Row],[OverTime]]="Yes",1,0)</f>
        <v>0</v>
      </c>
      <c r="AB610" s="5">
        <f>IF(HR_Data[[#This Row],[JobSatisfaction]]&lt;=2,1,0)</f>
        <v>0</v>
      </c>
      <c r="AC610" s="5">
        <f>IF(HR_Data[[#This Row],[WorkLifeBalance]]&lt;=2,1,0)</f>
        <v>1</v>
      </c>
      <c r="AD610" s="5">
        <f>IF(HR_Data[[#This Row],[MonthlyIncome]]&lt;AVERAGE(HR_Data[MonthlyIncome]),1,0)</f>
        <v>1</v>
      </c>
      <c r="AE610">
        <v>21519</v>
      </c>
      <c r="AF610">
        <v>4</v>
      </c>
      <c r="AG610" t="s">
        <v>42</v>
      </c>
      <c r="AH610" t="s">
        <v>43</v>
      </c>
      <c r="AI610">
        <v>16</v>
      </c>
      <c r="AJ610">
        <v>3</v>
      </c>
      <c r="AK610">
        <v>3</v>
      </c>
      <c r="AL610">
        <f>IF(HR_Data[[#This Row],[OverTime]]="Yes",2,0)
+IF(HR_Data[[#This Row],[WorkLifeBalance]]&lt;=2,2,0)
+IF(HR_Data[[#This Row],[MonthlyIncome]]&lt;5000,2,0)
+IF(HR_Data[[#This Row],[JobSatisfaction]]&lt;=2,1,0)
+IF(HR_Data[[#This Row],[EnvironmentSatisfaction]]&lt;=2,1,0)
+IF(HR_Data[[#This Row],[YearsAtCompany]]&lt;2,2,0)</f>
        <v>2</v>
      </c>
      <c r="AM610" t="str">
        <f>IF(HR_Data[[#This Row],[RiskScore2]]&gt;=6,"High",
IF(HR_Data[[#This Row],[RiskScore2]]&gt;=3,"Medium","Low"))</f>
        <v>Low</v>
      </c>
      <c r="AN610">
        <v>80</v>
      </c>
      <c r="AO610">
        <v>0</v>
      </c>
      <c r="AP610">
        <v>12</v>
      </c>
      <c r="AQ610">
        <v>3</v>
      </c>
      <c r="AR610">
        <v>2</v>
      </c>
      <c r="AS610">
        <v>9</v>
      </c>
      <c r="AT610">
        <v>7</v>
      </c>
      <c r="AU610">
        <v>7</v>
      </c>
      <c r="AV610">
        <v>3</v>
      </c>
    </row>
    <row r="611" spans="1:48">
      <c r="A611">
        <v>43</v>
      </c>
      <c r="B611" t="str">
        <f>IF(HR_Data[[#This Row],[Age]]&lt;25,"&lt;25",
IF(HR_Data[[#This Row],[Age]]&lt;35,"25–34",
IF(HR_Data[[#This Row],[Age]]&lt;45,"35–44",
IF(HR_Data[[#This Row],[Age]]&lt;55,"45–54","55+"))))</f>
        <v>35–44</v>
      </c>
      <c r="C611" t="s">
        <v>43</v>
      </c>
      <c r="D611">
        <f>(HR[[#This Row],[OverTimeFlag]]*3+HR[[#This Row],[LowJobSatisFlag]]*5+HR[[#This Row],[LowWLBFlag]]*4+HR[[#This Row],[LowSalaryFlag]]*3+HR[[#This Row],[LowEnviFlag]]*4+HR[[#This Row],[LowProFlag]]*1)</f>
        <v>9</v>
      </c>
      <c r="E611">
        <f>HR_Data[[#This Row],[OvertimeFlag]] + HR_Data[[#This Row],[LowSatisfactionFlag]] + HR_Data[[#This Row],[LowWorkLifeBalanceFlag]]</f>
        <v>1</v>
      </c>
      <c r="F611" t="s">
        <v>36</v>
      </c>
      <c r="G611">
        <v>589</v>
      </c>
      <c r="H611" t="s">
        <v>45</v>
      </c>
      <c r="I611">
        <v>14</v>
      </c>
      <c r="J611" t="str">
        <f>IF(AND(HR_Data[[#This Row],[Attrition]]="Yes",HR_Data[[#This Row],[YearsAtCompany]]&lt;2),"Yes","No")</f>
        <v>No</v>
      </c>
      <c r="K611">
        <v>2</v>
      </c>
      <c r="L611" t="s">
        <v>38</v>
      </c>
      <c r="M611">
        <v>1</v>
      </c>
      <c r="N611">
        <v>843</v>
      </c>
      <c r="P611">
        <v>2</v>
      </c>
      <c r="Q611" t="s">
        <v>46</v>
      </c>
      <c r="R611">
        <v>94</v>
      </c>
      <c r="S611">
        <v>3</v>
      </c>
      <c r="T611">
        <v>4</v>
      </c>
      <c r="U611" t="s">
        <v>58</v>
      </c>
      <c r="V611">
        <v>1</v>
      </c>
      <c r="W611" t="s">
        <v>48</v>
      </c>
      <c r="X611">
        <v>17159</v>
      </c>
      <c r="Y611" t="str">
        <f>IF(AND(HR_Data[[#This Row],[OverTime]]="Yes",HR_Data[[#This Row],[JobSatisfaction]]&lt;=2,HR_Data[[#This Row],[MonthlyIncome]]&lt;AVERAGE(HR_Data[MonthlyIncome])),
"High Risk",
IF(OR(HR_Data[[#This Row],[OverTime]]="Yes",HR_Data[[#This Row],[JobSatisfaction]]&lt;=2),
"Medium Risk",
"Low Risk"))</f>
        <v>Medium Risk</v>
      </c>
      <c r="Z611" t="str">
        <f>IF(HR_Data[[#This Row],[MonthlyIncome]]&lt;3000,"Low",IF(HR_Data[[#This Row],[MonthlyIncome]]&lt;7000,"Medium","High"))</f>
        <v>High</v>
      </c>
      <c r="AA611" s="5">
        <f>IF(HR_Data[[#This Row],[OverTime]]="Yes",1,0)</f>
        <v>0</v>
      </c>
      <c r="AB611" s="5">
        <f>IF(HR_Data[[#This Row],[JobSatisfaction]]&lt;=2,1,0)</f>
        <v>1</v>
      </c>
      <c r="AC611" s="5">
        <f>IF(HR_Data[[#This Row],[WorkLifeBalance]]&lt;=2,1,0)</f>
        <v>0</v>
      </c>
      <c r="AD611" s="5">
        <f>IF(HR_Data[[#This Row],[MonthlyIncome]]&lt;AVERAGE(HR_Data[MonthlyIncome]),1,0)</f>
        <v>0</v>
      </c>
      <c r="AE611">
        <v>5200</v>
      </c>
      <c r="AF611">
        <v>6</v>
      </c>
      <c r="AG611" t="s">
        <v>42</v>
      </c>
      <c r="AH611" t="s">
        <v>43</v>
      </c>
      <c r="AI611">
        <v>24</v>
      </c>
      <c r="AJ611">
        <v>4</v>
      </c>
      <c r="AK611">
        <v>3</v>
      </c>
      <c r="AL611">
        <f>IF(HR_Data[[#This Row],[OverTime]]="Yes",2,0)
+IF(HR_Data[[#This Row],[WorkLifeBalance]]&lt;=2,2,0)
+IF(HR_Data[[#This Row],[MonthlyIncome]]&lt;5000,2,0)
+IF(HR_Data[[#This Row],[JobSatisfaction]]&lt;=2,1,0)
+IF(HR_Data[[#This Row],[EnvironmentSatisfaction]]&lt;=2,1,0)
+IF(HR_Data[[#This Row],[YearsAtCompany]]&lt;2,2,0)</f>
        <v>2</v>
      </c>
      <c r="AM611" t="str">
        <f>IF(HR_Data[[#This Row],[RiskScore2]]&gt;=6,"High",
IF(HR_Data[[#This Row],[RiskScore2]]&gt;=3,"Medium","Low"))</f>
        <v>Low</v>
      </c>
      <c r="AN611">
        <v>80</v>
      </c>
      <c r="AO611">
        <v>1</v>
      </c>
      <c r="AP611">
        <v>22</v>
      </c>
      <c r="AQ611">
        <v>3</v>
      </c>
      <c r="AR611">
        <v>3</v>
      </c>
      <c r="AS611">
        <v>4</v>
      </c>
      <c r="AT611">
        <v>1</v>
      </c>
      <c r="AU611">
        <v>1</v>
      </c>
      <c r="AV611">
        <v>0</v>
      </c>
    </row>
    <row r="612" spans="1:48">
      <c r="A612">
        <v>27</v>
      </c>
      <c r="B612" t="str">
        <f>IF(HR_Data[[#This Row],[Age]]&lt;25,"&lt;25",
IF(HR_Data[[#This Row],[Age]]&lt;35,"25–34",
IF(HR_Data[[#This Row],[Age]]&lt;45,"35–44",
IF(HR_Data[[#This Row],[Age]]&lt;55,"45–54","55+"))))</f>
        <v>25–34</v>
      </c>
      <c r="C612" t="s">
        <v>43</v>
      </c>
      <c r="D612">
        <f>(HR[[#This Row],[OverTimeFlag]]*3+HR[[#This Row],[LowJobSatisFlag]]*5+HR[[#This Row],[LowWLBFlag]]*4+HR[[#This Row],[LowSalaryFlag]]*3+HR[[#This Row],[LowEnviFlag]]*4+HR[[#This Row],[LowProFlag]]*1)</f>
        <v>3</v>
      </c>
      <c r="E612">
        <f>HR_Data[[#This Row],[OvertimeFlag]] + HR_Data[[#This Row],[LowSatisfactionFlag]] + HR_Data[[#This Row],[LowWorkLifeBalanceFlag]]</f>
        <v>1</v>
      </c>
      <c r="F612" t="s">
        <v>36</v>
      </c>
      <c r="G612">
        <v>269</v>
      </c>
      <c r="H612" t="s">
        <v>45</v>
      </c>
      <c r="I612">
        <v>5</v>
      </c>
      <c r="J612" t="str">
        <f>IF(AND(HR_Data[[#This Row],[Attrition]]="Yes",HR_Data[[#This Row],[YearsAtCompany]]&lt;2),"Yes","No")</f>
        <v>No</v>
      </c>
      <c r="K612">
        <v>1</v>
      </c>
      <c r="L612" t="s">
        <v>60</v>
      </c>
      <c r="M612">
        <v>1</v>
      </c>
      <c r="N612">
        <v>844</v>
      </c>
      <c r="P612">
        <v>3</v>
      </c>
      <c r="Q612" t="s">
        <v>46</v>
      </c>
      <c r="R612">
        <v>42</v>
      </c>
      <c r="S612">
        <v>2</v>
      </c>
      <c r="T612">
        <v>3</v>
      </c>
      <c r="U612" t="s">
        <v>58</v>
      </c>
      <c r="V612">
        <v>4</v>
      </c>
      <c r="W612" t="s">
        <v>52</v>
      </c>
      <c r="X612">
        <v>12808</v>
      </c>
      <c r="Y612" t="str">
        <f>IF(AND(HR_Data[[#This Row],[OverTime]]="Yes",HR_Data[[#This Row],[JobSatisfaction]]&lt;=2,HR_Data[[#This Row],[MonthlyIncome]]&lt;AVERAGE(HR_Data[MonthlyIncome])),
"High Risk",
IF(OR(HR_Data[[#This Row],[OverTime]]="Yes",HR_Data[[#This Row],[JobSatisfaction]]&lt;=2),
"Medium Risk",
"Low Risk"))</f>
        <v>Medium Risk</v>
      </c>
      <c r="Z612" t="str">
        <f>IF(HR_Data[[#This Row],[MonthlyIncome]]&lt;3000,"Low",IF(HR_Data[[#This Row],[MonthlyIncome]]&lt;7000,"Medium","High"))</f>
        <v>High</v>
      </c>
      <c r="AA612" s="5">
        <f>IF(HR_Data[[#This Row],[OverTime]]="Yes",1,0)</f>
        <v>1</v>
      </c>
      <c r="AB612" s="5">
        <f>IF(HR_Data[[#This Row],[JobSatisfaction]]&lt;=2,1,0)</f>
        <v>0</v>
      </c>
      <c r="AC612" s="5">
        <f>IF(HR_Data[[#This Row],[WorkLifeBalance]]&lt;=2,1,0)</f>
        <v>0</v>
      </c>
      <c r="AD612" s="5">
        <f>IF(HR_Data[[#This Row],[MonthlyIncome]]&lt;AVERAGE(HR_Data[MonthlyIncome]),1,0)</f>
        <v>0</v>
      </c>
      <c r="AE612">
        <v>8842</v>
      </c>
      <c r="AF612">
        <v>1</v>
      </c>
      <c r="AG612" t="s">
        <v>42</v>
      </c>
      <c r="AH612" t="s">
        <v>35</v>
      </c>
      <c r="AI612">
        <v>16</v>
      </c>
      <c r="AJ612">
        <v>3</v>
      </c>
      <c r="AK612">
        <v>2</v>
      </c>
      <c r="AL612">
        <f>IF(HR_Data[[#This Row],[OverTime]]="Yes",2,0)
+IF(HR_Data[[#This Row],[WorkLifeBalance]]&lt;=2,2,0)
+IF(HR_Data[[#This Row],[MonthlyIncome]]&lt;5000,2,0)
+IF(HR_Data[[#This Row],[JobSatisfaction]]&lt;=2,1,0)
+IF(HR_Data[[#This Row],[EnvironmentSatisfaction]]&lt;=2,1,0)
+IF(HR_Data[[#This Row],[YearsAtCompany]]&lt;2,2,0)</f>
        <v>2</v>
      </c>
      <c r="AM612" t="str">
        <f>IF(HR_Data[[#This Row],[RiskScore2]]&gt;=6,"High",
IF(HR_Data[[#This Row],[RiskScore2]]&gt;=3,"Medium","Low"))</f>
        <v>Low</v>
      </c>
      <c r="AN612">
        <v>80</v>
      </c>
      <c r="AO612">
        <v>1</v>
      </c>
      <c r="AP612">
        <v>9</v>
      </c>
      <c r="AQ612">
        <v>3</v>
      </c>
      <c r="AR612">
        <v>3</v>
      </c>
      <c r="AS612">
        <v>9</v>
      </c>
      <c r="AT612">
        <v>8</v>
      </c>
      <c r="AU612">
        <v>0</v>
      </c>
      <c r="AV612">
        <v>8</v>
      </c>
    </row>
    <row r="613" spans="1:48">
      <c r="A613">
        <v>35</v>
      </c>
      <c r="B613" t="str">
        <f>IF(HR_Data[[#This Row],[Age]]&lt;25,"&lt;25",
IF(HR_Data[[#This Row],[Age]]&lt;35,"25–34",
IF(HR_Data[[#This Row],[Age]]&lt;45,"35–44",
IF(HR_Data[[#This Row],[Age]]&lt;55,"45–54","55+"))))</f>
        <v>35–44</v>
      </c>
      <c r="C613" t="s">
        <v>43</v>
      </c>
      <c r="D613">
        <f>(HR[[#This Row],[OverTimeFlag]]*3+HR[[#This Row],[LowJobSatisFlag]]*5+HR[[#This Row],[LowWLBFlag]]*4+HR[[#This Row],[LowSalaryFlag]]*3+HR[[#This Row],[LowEnviFlag]]*4+HR[[#This Row],[LowProFlag]]*1)</f>
        <v>0</v>
      </c>
      <c r="E613">
        <f>HR_Data[[#This Row],[OvertimeFlag]] + HR_Data[[#This Row],[LowSatisfactionFlag]] + HR_Data[[#This Row],[LowWorkLifeBalanceFlag]]</f>
        <v>0</v>
      </c>
      <c r="F613" t="s">
        <v>36</v>
      </c>
      <c r="G613">
        <v>950</v>
      </c>
      <c r="H613" t="s">
        <v>45</v>
      </c>
      <c r="I613">
        <v>7</v>
      </c>
      <c r="J613" t="str">
        <f>IF(AND(HR_Data[[#This Row],[Attrition]]="Yes",HR_Data[[#This Row],[YearsAtCompany]]&lt;2),"Yes","No")</f>
        <v>No</v>
      </c>
      <c r="K613">
        <v>3</v>
      </c>
      <c r="L613" t="s">
        <v>49</v>
      </c>
      <c r="M613">
        <v>1</v>
      </c>
      <c r="N613">
        <v>845</v>
      </c>
      <c r="P613">
        <v>3</v>
      </c>
      <c r="Q613" t="s">
        <v>46</v>
      </c>
      <c r="R613">
        <v>59</v>
      </c>
      <c r="S613">
        <v>3</v>
      </c>
      <c r="T613">
        <v>3</v>
      </c>
      <c r="U613" t="s">
        <v>53</v>
      </c>
      <c r="V613">
        <v>3</v>
      </c>
      <c r="W613" t="s">
        <v>41</v>
      </c>
      <c r="X613">
        <v>10221</v>
      </c>
      <c r="Y613" t="str">
        <f>IF(AND(HR_Data[[#This Row],[OverTime]]="Yes",HR_Data[[#This Row],[JobSatisfaction]]&lt;=2,HR_Data[[#This Row],[MonthlyIncome]]&lt;AVERAGE(HR_Data[MonthlyIncome])),
"High Risk",
IF(OR(HR_Data[[#This Row],[OverTime]]="Yes",HR_Data[[#This Row],[JobSatisfaction]]&lt;=2),
"Medium Risk",
"Low Risk"))</f>
        <v>Low Risk</v>
      </c>
      <c r="Z613" t="str">
        <f>IF(HR_Data[[#This Row],[MonthlyIncome]]&lt;3000,"Low",IF(HR_Data[[#This Row],[MonthlyIncome]]&lt;7000,"Medium","High"))</f>
        <v>High</v>
      </c>
      <c r="AA613" s="5">
        <f>IF(HR_Data[[#This Row],[OverTime]]="Yes",1,0)</f>
        <v>0</v>
      </c>
      <c r="AB613" s="5">
        <f>IF(HR_Data[[#This Row],[JobSatisfaction]]&lt;=2,1,0)</f>
        <v>0</v>
      </c>
      <c r="AC613" s="5">
        <f>IF(HR_Data[[#This Row],[WorkLifeBalance]]&lt;=2,1,0)</f>
        <v>0</v>
      </c>
      <c r="AD613" s="5">
        <f>IF(HR_Data[[#This Row],[MonthlyIncome]]&lt;AVERAGE(HR_Data[MonthlyIncome]),1,0)</f>
        <v>0</v>
      </c>
      <c r="AE613">
        <v>18869</v>
      </c>
      <c r="AF613">
        <v>3</v>
      </c>
      <c r="AG613" t="s">
        <v>42</v>
      </c>
      <c r="AH613" t="s">
        <v>43</v>
      </c>
      <c r="AI613">
        <v>21</v>
      </c>
      <c r="AJ613">
        <v>4</v>
      </c>
      <c r="AK613">
        <v>2</v>
      </c>
      <c r="AL613">
        <f>IF(HR_Data[[#This Row],[OverTime]]="Yes",2,0)
+IF(HR_Data[[#This Row],[WorkLifeBalance]]&lt;=2,2,0)
+IF(HR_Data[[#This Row],[MonthlyIncome]]&lt;5000,2,0)
+IF(HR_Data[[#This Row],[JobSatisfaction]]&lt;=2,1,0)
+IF(HR_Data[[#This Row],[EnvironmentSatisfaction]]&lt;=2,1,0)
+IF(HR_Data[[#This Row],[YearsAtCompany]]&lt;2,2,0)</f>
        <v>0</v>
      </c>
      <c r="AM613" t="str">
        <f>IF(HR_Data[[#This Row],[RiskScore2]]&gt;=6,"High",
IF(HR_Data[[#This Row],[RiskScore2]]&gt;=3,"Medium","Low"))</f>
        <v>Low</v>
      </c>
      <c r="AN613">
        <v>80</v>
      </c>
      <c r="AO613">
        <v>0</v>
      </c>
      <c r="AP613">
        <v>17</v>
      </c>
      <c r="AQ613">
        <v>3</v>
      </c>
      <c r="AR613">
        <v>4</v>
      </c>
      <c r="AS613">
        <v>8</v>
      </c>
      <c r="AT613">
        <v>5</v>
      </c>
      <c r="AU613">
        <v>1</v>
      </c>
      <c r="AV613">
        <v>6</v>
      </c>
    </row>
    <row r="614" spans="1:48">
      <c r="A614">
        <v>28</v>
      </c>
      <c r="B614" t="str">
        <f>IF(HR_Data[[#This Row],[Age]]&lt;25,"&lt;25",
IF(HR_Data[[#This Row],[Age]]&lt;35,"25–34",
IF(HR_Data[[#This Row],[Age]]&lt;45,"35–44",
IF(HR_Data[[#This Row],[Age]]&lt;55,"45–54","55+"))))</f>
        <v>25–34</v>
      </c>
      <c r="C614" t="s">
        <v>43</v>
      </c>
      <c r="D614">
        <f>(HR[[#This Row],[OverTimeFlag]]*3+HR[[#This Row],[LowJobSatisFlag]]*5+HR[[#This Row],[LowWLBFlag]]*4+HR[[#This Row],[LowSalaryFlag]]*3+HR[[#This Row],[LowEnviFlag]]*4+HR[[#This Row],[LowProFlag]]*1)</f>
        <v>16</v>
      </c>
      <c r="E614">
        <f>HR_Data[[#This Row],[OvertimeFlag]] + HR_Data[[#This Row],[LowSatisfactionFlag]] + HR_Data[[#This Row],[LowWorkLifeBalanceFlag]]</f>
        <v>2</v>
      </c>
      <c r="F614" t="s">
        <v>36</v>
      </c>
      <c r="G614">
        <v>760</v>
      </c>
      <c r="H614" t="s">
        <v>37</v>
      </c>
      <c r="I614">
        <v>2</v>
      </c>
      <c r="J614" t="str">
        <f>IF(AND(HR_Data[[#This Row],[Attrition]]="Yes",HR_Data[[#This Row],[YearsAtCompany]]&lt;2),"Yes","No")</f>
        <v>No</v>
      </c>
      <c r="K614">
        <v>4</v>
      </c>
      <c r="L614" t="s">
        <v>59</v>
      </c>
      <c r="M614">
        <v>1</v>
      </c>
      <c r="N614">
        <v>846</v>
      </c>
      <c r="P614">
        <v>2</v>
      </c>
      <c r="Q614" t="s">
        <v>39</v>
      </c>
      <c r="R614">
        <v>81</v>
      </c>
      <c r="S614">
        <v>3</v>
      </c>
      <c r="T614">
        <v>2</v>
      </c>
      <c r="U614" t="s">
        <v>40</v>
      </c>
      <c r="V614">
        <v>2</v>
      </c>
      <c r="W614" t="s">
        <v>48</v>
      </c>
      <c r="X614">
        <v>4779</v>
      </c>
      <c r="Y614" t="str">
        <f>IF(AND(HR_Data[[#This Row],[OverTime]]="Yes",HR_Data[[#This Row],[JobSatisfaction]]&lt;=2,HR_Data[[#This Row],[MonthlyIncome]]&lt;AVERAGE(HR_Data[MonthlyIncome])),
"High Risk",
IF(OR(HR_Data[[#This Row],[OverTime]]="Yes",HR_Data[[#This Row],[JobSatisfaction]]&lt;=2),
"Medium Risk",
"Low Risk"))</f>
        <v>High Risk</v>
      </c>
      <c r="Z614" t="str">
        <f>IF(HR_Data[[#This Row],[MonthlyIncome]]&lt;3000,"Low",IF(HR_Data[[#This Row],[MonthlyIncome]]&lt;7000,"Medium","High"))</f>
        <v>Medium</v>
      </c>
      <c r="AA614" s="5">
        <f>IF(HR_Data[[#This Row],[OverTime]]="Yes",1,0)</f>
        <v>1</v>
      </c>
      <c r="AB614" s="5">
        <f>IF(HR_Data[[#This Row],[JobSatisfaction]]&lt;=2,1,0)</f>
        <v>1</v>
      </c>
      <c r="AC614" s="5">
        <f>IF(HR_Data[[#This Row],[WorkLifeBalance]]&lt;=2,1,0)</f>
        <v>0</v>
      </c>
      <c r="AD614" s="5">
        <f>IF(HR_Data[[#This Row],[MonthlyIncome]]&lt;AVERAGE(HR_Data[MonthlyIncome]),1,0)</f>
        <v>1</v>
      </c>
      <c r="AE614">
        <v>3698</v>
      </c>
      <c r="AF614">
        <v>1</v>
      </c>
      <c r="AG614" t="s">
        <v>42</v>
      </c>
      <c r="AH614" t="s">
        <v>35</v>
      </c>
      <c r="AI614">
        <v>20</v>
      </c>
      <c r="AJ614">
        <v>4</v>
      </c>
      <c r="AK614">
        <v>1</v>
      </c>
      <c r="AL614">
        <f>IF(HR_Data[[#This Row],[OverTime]]="Yes",2,0)
+IF(HR_Data[[#This Row],[WorkLifeBalance]]&lt;=2,2,0)
+IF(HR_Data[[#This Row],[MonthlyIncome]]&lt;5000,2,0)
+IF(HR_Data[[#This Row],[JobSatisfaction]]&lt;=2,1,0)
+IF(HR_Data[[#This Row],[EnvironmentSatisfaction]]&lt;=2,1,0)
+IF(HR_Data[[#This Row],[YearsAtCompany]]&lt;2,2,0)</f>
        <v>6</v>
      </c>
      <c r="AM614" t="str">
        <f>IF(HR_Data[[#This Row],[RiskScore2]]&gt;=6,"High",
IF(HR_Data[[#This Row],[RiskScore2]]&gt;=3,"Medium","Low"))</f>
        <v>High</v>
      </c>
      <c r="AN614">
        <v>80</v>
      </c>
      <c r="AO614">
        <v>0</v>
      </c>
      <c r="AP614">
        <v>8</v>
      </c>
      <c r="AQ614">
        <v>2</v>
      </c>
      <c r="AR614">
        <v>3</v>
      </c>
      <c r="AS614">
        <v>8</v>
      </c>
      <c r="AT614">
        <v>7</v>
      </c>
      <c r="AU614">
        <v>7</v>
      </c>
      <c r="AV614">
        <v>5</v>
      </c>
    </row>
    <row r="615" spans="1:48">
      <c r="A615">
        <v>34</v>
      </c>
      <c r="B615" t="str">
        <f>IF(HR_Data[[#This Row],[Age]]&lt;25,"&lt;25",
IF(HR_Data[[#This Row],[Age]]&lt;35,"25–34",
IF(HR_Data[[#This Row],[Age]]&lt;45,"35–44",
IF(HR_Data[[#This Row],[Age]]&lt;55,"45–54","55+"))))</f>
        <v>25–34</v>
      </c>
      <c r="C615" t="s">
        <v>43</v>
      </c>
      <c r="D615">
        <f>(HR[[#This Row],[OverTimeFlag]]*3+HR[[#This Row],[LowJobSatisFlag]]*5+HR[[#This Row],[LowWLBFlag]]*4+HR[[#This Row],[LowSalaryFlag]]*3+HR[[#This Row],[LowEnviFlag]]*4+HR[[#This Row],[LowProFlag]]*1)</f>
        <v>7</v>
      </c>
      <c r="E615">
        <f>HR_Data[[#This Row],[OvertimeFlag]] + HR_Data[[#This Row],[LowSatisfactionFlag]] + HR_Data[[#This Row],[LowWorkLifeBalanceFlag]]</f>
        <v>1</v>
      </c>
      <c r="F615" t="s">
        <v>36</v>
      </c>
      <c r="G615">
        <v>829</v>
      </c>
      <c r="H615" t="s">
        <v>61</v>
      </c>
      <c r="I615">
        <v>3</v>
      </c>
      <c r="J615" t="str">
        <f>IF(AND(HR_Data[[#This Row],[Attrition]]="Yes",HR_Data[[#This Row],[YearsAtCompany]]&lt;2),"Yes","No")</f>
        <v>No</v>
      </c>
      <c r="K615">
        <v>2</v>
      </c>
      <c r="L615" t="s">
        <v>61</v>
      </c>
      <c r="M615">
        <v>1</v>
      </c>
      <c r="N615">
        <v>847</v>
      </c>
      <c r="P615">
        <v>3</v>
      </c>
      <c r="Q615" t="s">
        <v>46</v>
      </c>
      <c r="R615">
        <v>88</v>
      </c>
      <c r="S615">
        <v>3</v>
      </c>
      <c r="T615">
        <v>1</v>
      </c>
      <c r="U615" t="s">
        <v>61</v>
      </c>
      <c r="V615">
        <v>4</v>
      </c>
      <c r="W615" t="s">
        <v>48</v>
      </c>
      <c r="X615">
        <v>3737</v>
      </c>
      <c r="Y615" t="str">
        <f>IF(AND(HR_Data[[#This Row],[OverTime]]="Yes",HR_Data[[#This Row],[JobSatisfaction]]&lt;=2,HR_Data[[#This Row],[MonthlyIncome]]&lt;AVERAGE(HR_Data[MonthlyIncome])),
"High Risk",
IF(OR(HR_Data[[#This Row],[OverTime]]="Yes",HR_Data[[#This Row],[JobSatisfaction]]&lt;=2),
"Medium Risk",
"Low Risk"))</f>
        <v>Low Risk</v>
      </c>
      <c r="Z615" t="str">
        <f>IF(HR_Data[[#This Row],[MonthlyIncome]]&lt;3000,"Low",IF(HR_Data[[#This Row],[MonthlyIncome]]&lt;7000,"Medium","High"))</f>
        <v>Medium</v>
      </c>
      <c r="AA615" s="5">
        <f>IF(HR_Data[[#This Row],[OverTime]]="Yes",1,0)</f>
        <v>0</v>
      </c>
      <c r="AB615" s="5">
        <f>IF(HR_Data[[#This Row],[JobSatisfaction]]&lt;=2,1,0)</f>
        <v>0</v>
      </c>
      <c r="AC615" s="5">
        <f>IF(HR_Data[[#This Row],[WorkLifeBalance]]&lt;=2,1,0)</f>
        <v>1</v>
      </c>
      <c r="AD615" s="5">
        <f>IF(HR_Data[[#This Row],[MonthlyIncome]]&lt;AVERAGE(HR_Data[MonthlyIncome]),1,0)</f>
        <v>1</v>
      </c>
      <c r="AE615">
        <v>2243</v>
      </c>
      <c r="AF615">
        <v>0</v>
      </c>
      <c r="AG615" t="s">
        <v>42</v>
      </c>
      <c r="AH615" t="s">
        <v>43</v>
      </c>
      <c r="AI615">
        <v>19</v>
      </c>
      <c r="AJ615">
        <v>3</v>
      </c>
      <c r="AK615">
        <v>3</v>
      </c>
      <c r="AL615">
        <f>IF(HR_Data[[#This Row],[OverTime]]="Yes",2,0)
+IF(HR_Data[[#This Row],[WorkLifeBalance]]&lt;=2,2,0)
+IF(HR_Data[[#This Row],[MonthlyIncome]]&lt;5000,2,0)
+IF(HR_Data[[#This Row],[JobSatisfaction]]&lt;=2,1,0)
+IF(HR_Data[[#This Row],[EnvironmentSatisfaction]]&lt;=2,1,0)
+IF(HR_Data[[#This Row],[YearsAtCompany]]&lt;2,2,0)</f>
        <v>4</v>
      </c>
      <c r="AM615" t="str">
        <f>IF(HR_Data[[#This Row],[RiskScore2]]&gt;=6,"High",
IF(HR_Data[[#This Row],[RiskScore2]]&gt;=3,"Medium","Low"))</f>
        <v>Medium</v>
      </c>
      <c r="AN615">
        <v>80</v>
      </c>
      <c r="AO615">
        <v>1</v>
      </c>
      <c r="AP615">
        <v>4</v>
      </c>
      <c r="AQ615">
        <v>1</v>
      </c>
      <c r="AR615">
        <v>1</v>
      </c>
      <c r="AS615">
        <v>3</v>
      </c>
      <c r="AT615">
        <v>2</v>
      </c>
      <c r="AU615">
        <v>0</v>
      </c>
      <c r="AV615">
        <v>2</v>
      </c>
    </row>
    <row r="616" spans="1:48">
      <c r="A616">
        <v>26</v>
      </c>
      <c r="B616" t="str">
        <f>IF(HR_Data[[#This Row],[Age]]&lt;25,"&lt;25",
IF(HR_Data[[#This Row],[Age]]&lt;35,"25–34",
IF(HR_Data[[#This Row],[Age]]&lt;45,"35–44",
IF(HR_Data[[#This Row],[Age]]&lt;55,"45–54","55+"))))</f>
        <v>25–34</v>
      </c>
      <c r="C616" t="s">
        <v>35</v>
      </c>
      <c r="D616">
        <f>(HR[[#This Row],[OverTimeFlag]]*3+HR[[#This Row],[LowJobSatisFlag]]*5+HR[[#This Row],[LowWLBFlag]]*4+HR[[#This Row],[LowSalaryFlag]]*3+HR[[#This Row],[LowEnviFlag]]*4+HR[[#This Row],[LowProFlag]]*1)</f>
        <v>6</v>
      </c>
      <c r="E616">
        <f>HR_Data[[#This Row],[OvertimeFlag]] + HR_Data[[#This Row],[LowSatisfactionFlag]] + HR_Data[[#This Row],[LowWorkLifeBalanceFlag]]</f>
        <v>1</v>
      </c>
      <c r="F616" t="s">
        <v>44</v>
      </c>
      <c r="G616">
        <v>887</v>
      </c>
      <c r="H616" t="s">
        <v>45</v>
      </c>
      <c r="I616">
        <v>5</v>
      </c>
      <c r="J616" t="str">
        <f>IF(AND(HR_Data[[#This Row],[Attrition]]="Yes",HR_Data[[#This Row],[YearsAtCompany]]&lt;2),"Yes","No")</f>
        <v>No</v>
      </c>
      <c r="K616">
        <v>2</v>
      </c>
      <c r="L616" t="s">
        <v>51</v>
      </c>
      <c r="M616">
        <v>1</v>
      </c>
      <c r="N616">
        <v>848</v>
      </c>
      <c r="P616">
        <v>3</v>
      </c>
      <c r="Q616" t="s">
        <v>39</v>
      </c>
      <c r="R616">
        <v>88</v>
      </c>
      <c r="S616">
        <v>2</v>
      </c>
      <c r="T616">
        <v>1</v>
      </c>
      <c r="U616" t="s">
        <v>47</v>
      </c>
      <c r="V616">
        <v>3</v>
      </c>
      <c r="W616" t="s">
        <v>48</v>
      </c>
      <c r="X616">
        <v>2366</v>
      </c>
      <c r="Y616" t="str">
        <f>IF(AND(HR_Data[[#This Row],[OverTime]]="Yes",HR_Data[[#This Row],[JobSatisfaction]]&lt;=2,HR_Data[[#This Row],[MonthlyIncome]]&lt;AVERAGE(HR_Data[MonthlyIncome])),
"High Risk",
IF(OR(HR_Data[[#This Row],[OverTime]]="Yes",HR_Data[[#This Row],[JobSatisfaction]]&lt;=2),
"Medium Risk",
"Low Risk"))</f>
        <v>Medium Risk</v>
      </c>
      <c r="Z616" t="str">
        <f>IF(HR_Data[[#This Row],[MonthlyIncome]]&lt;3000,"Low",IF(HR_Data[[#This Row],[MonthlyIncome]]&lt;7000,"Medium","High"))</f>
        <v>Low</v>
      </c>
      <c r="AA616" s="5">
        <f>IF(HR_Data[[#This Row],[OverTime]]="Yes",1,0)</f>
        <v>1</v>
      </c>
      <c r="AB616" s="5">
        <f>IF(HR_Data[[#This Row],[JobSatisfaction]]&lt;=2,1,0)</f>
        <v>0</v>
      </c>
      <c r="AC616" s="5">
        <f>IF(HR_Data[[#This Row],[WorkLifeBalance]]&lt;=2,1,0)</f>
        <v>0</v>
      </c>
      <c r="AD616" s="5">
        <f>IF(HR_Data[[#This Row],[MonthlyIncome]]&lt;AVERAGE(HR_Data[MonthlyIncome]),1,0)</f>
        <v>1</v>
      </c>
      <c r="AE616">
        <v>20898</v>
      </c>
      <c r="AF616">
        <v>1</v>
      </c>
      <c r="AG616" t="s">
        <v>42</v>
      </c>
      <c r="AH616" t="s">
        <v>35</v>
      </c>
      <c r="AI616">
        <v>14</v>
      </c>
      <c r="AJ616">
        <v>3</v>
      </c>
      <c r="AK616">
        <v>1</v>
      </c>
      <c r="AL616">
        <f>IF(HR_Data[[#This Row],[OverTime]]="Yes",2,0)
+IF(HR_Data[[#This Row],[WorkLifeBalance]]&lt;=2,2,0)
+IF(HR_Data[[#This Row],[MonthlyIncome]]&lt;5000,2,0)
+IF(HR_Data[[#This Row],[JobSatisfaction]]&lt;=2,1,0)
+IF(HR_Data[[#This Row],[EnvironmentSatisfaction]]&lt;=2,1,0)
+IF(HR_Data[[#This Row],[YearsAtCompany]]&lt;2,2,0)</f>
        <v>4</v>
      </c>
      <c r="AM616" t="str">
        <f>IF(HR_Data[[#This Row],[RiskScore2]]&gt;=6,"High",
IF(HR_Data[[#This Row],[RiskScore2]]&gt;=3,"Medium","Low"))</f>
        <v>Medium</v>
      </c>
      <c r="AN616">
        <v>80</v>
      </c>
      <c r="AO616">
        <v>1</v>
      </c>
      <c r="AP616">
        <v>8</v>
      </c>
      <c r="AQ616">
        <v>2</v>
      </c>
      <c r="AR616">
        <v>3</v>
      </c>
      <c r="AS616">
        <v>8</v>
      </c>
      <c r="AT616">
        <v>7</v>
      </c>
      <c r="AU616">
        <v>1</v>
      </c>
      <c r="AV616">
        <v>7</v>
      </c>
    </row>
    <row r="617" spans="1:48">
      <c r="A617">
        <v>27</v>
      </c>
      <c r="B617" t="str">
        <f>IF(HR_Data[[#This Row],[Age]]&lt;25,"&lt;25",
IF(HR_Data[[#This Row],[Age]]&lt;35,"25–34",
IF(HR_Data[[#This Row],[Age]]&lt;45,"35–44",
IF(HR_Data[[#This Row],[Age]]&lt;55,"45–54","55+"))))</f>
        <v>25–34</v>
      </c>
      <c r="C617" t="s">
        <v>43</v>
      </c>
      <c r="D617">
        <f>(HR[[#This Row],[OverTimeFlag]]*3+HR[[#This Row],[LowJobSatisFlag]]*5+HR[[#This Row],[LowWLBFlag]]*4+HR[[#This Row],[LowSalaryFlag]]*3+HR[[#This Row],[LowEnviFlag]]*4+HR[[#This Row],[LowProFlag]]*1)</f>
        <v>7</v>
      </c>
      <c r="E617">
        <f>HR_Data[[#This Row],[OvertimeFlag]] + HR_Data[[#This Row],[LowSatisfactionFlag]] + HR_Data[[#This Row],[LowWorkLifeBalanceFlag]]</f>
        <v>1</v>
      </c>
      <c r="F617" t="s">
        <v>55</v>
      </c>
      <c r="G617">
        <v>443</v>
      </c>
      <c r="H617" t="s">
        <v>45</v>
      </c>
      <c r="I617">
        <v>3</v>
      </c>
      <c r="J617" t="str">
        <f>IF(AND(HR_Data[[#This Row],[Attrition]]="Yes",HR_Data[[#This Row],[YearsAtCompany]]&lt;2),"Yes","No")</f>
        <v>No</v>
      </c>
      <c r="K617">
        <v>3</v>
      </c>
      <c r="L617" t="s">
        <v>51</v>
      </c>
      <c r="M617">
        <v>1</v>
      </c>
      <c r="N617">
        <v>850</v>
      </c>
      <c r="P617">
        <v>4</v>
      </c>
      <c r="Q617" t="s">
        <v>46</v>
      </c>
      <c r="R617">
        <v>50</v>
      </c>
      <c r="S617">
        <v>3</v>
      </c>
      <c r="T617">
        <v>1</v>
      </c>
      <c r="U617" t="s">
        <v>47</v>
      </c>
      <c r="V617">
        <v>4</v>
      </c>
      <c r="W617" t="s">
        <v>48</v>
      </c>
      <c r="X617">
        <v>1706</v>
      </c>
      <c r="Y617" t="str">
        <f>IF(AND(HR_Data[[#This Row],[OverTime]]="Yes",HR_Data[[#This Row],[JobSatisfaction]]&lt;=2,HR_Data[[#This Row],[MonthlyIncome]]&lt;AVERAGE(HR_Data[MonthlyIncome])),
"High Risk",
IF(OR(HR_Data[[#This Row],[OverTime]]="Yes",HR_Data[[#This Row],[JobSatisfaction]]&lt;=2),
"Medium Risk",
"Low Risk"))</f>
        <v>Low Risk</v>
      </c>
      <c r="Z617" t="str">
        <f>IF(HR_Data[[#This Row],[MonthlyIncome]]&lt;3000,"Low",IF(HR_Data[[#This Row],[MonthlyIncome]]&lt;7000,"Medium","High"))</f>
        <v>Low</v>
      </c>
      <c r="AA617" s="5">
        <f>IF(HR_Data[[#This Row],[OverTime]]="Yes",1,0)</f>
        <v>0</v>
      </c>
      <c r="AB617" s="5">
        <f>IF(HR_Data[[#This Row],[JobSatisfaction]]&lt;=2,1,0)</f>
        <v>0</v>
      </c>
      <c r="AC617" s="5">
        <f>IF(HR_Data[[#This Row],[WorkLifeBalance]]&lt;=2,1,0)</f>
        <v>1</v>
      </c>
      <c r="AD617" s="5">
        <f>IF(HR_Data[[#This Row],[MonthlyIncome]]&lt;AVERAGE(HR_Data[MonthlyIncome]),1,0)</f>
        <v>1</v>
      </c>
      <c r="AE617">
        <v>16571</v>
      </c>
      <c r="AF617">
        <v>1</v>
      </c>
      <c r="AG617" t="s">
        <v>42</v>
      </c>
      <c r="AH617" t="s">
        <v>43</v>
      </c>
      <c r="AI617">
        <v>11</v>
      </c>
      <c r="AJ617">
        <v>3</v>
      </c>
      <c r="AK617">
        <v>3</v>
      </c>
      <c r="AL617">
        <f>IF(HR_Data[[#This Row],[OverTime]]="Yes",2,0)
+IF(HR_Data[[#This Row],[WorkLifeBalance]]&lt;=2,2,0)
+IF(HR_Data[[#This Row],[MonthlyIncome]]&lt;5000,2,0)
+IF(HR_Data[[#This Row],[JobSatisfaction]]&lt;=2,1,0)
+IF(HR_Data[[#This Row],[EnvironmentSatisfaction]]&lt;=2,1,0)
+IF(HR_Data[[#This Row],[YearsAtCompany]]&lt;2,2,0)</f>
        <v>6</v>
      </c>
      <c r="AM617" t="str">
        <f>IF(HR_Data[[#This Row],[RiskScore2]]&gt;=6,"High",
IF(HR_Data[[#This Row],[RiskScore2]]&gt;=3,"Medium","Low"))</f>
        <v>High</v>
      </c>
      <c r="AN617">
        <v>80</v>
      </c>
      <c r="AO617">
        <v>3</v>
      </c>
      <c r="AP617">
        <v>0</v>
      </c>
      <c r="AQ617">
        <v>6</v>
      </c>
      <c r="AR617">
        <v>2</v>
      </c>
      <c r="AS617">
        <v>0</v>
      </c>
      <c r="AT617">
        <v>0</v>
      </c>
      <c r="AU617">
        <v>0</v>
      </c>
      <c r="AV617">
        <v>0</v>
      </c>
    </row>
    <row r="618" spans="1:48">
      <c r="A618">
        <v>51</v>
      </c>
      <c r="B618" t="str">
        <f>IF(HR_Data[[#This Row],[Age]]&lt;25,"&lt;25",
IF(HR_Data[[#This Row],[Age]]&lt;35,"25–34",
IF(HR_Data[[#This Row],[Age]]&lt;45,"35–44",
IF(HR_Data[[#This Row],[Age]]&lt;55,"45–54","55+"))))</f>
        <v>45–54</v>
      </c>
      <c r="C618" t="s">
        <v>43</v>
      </c>
      <c r="D618">
        <f>(HR[[#This Row],[OverTimeFlag]]*3+HR[[#This Row],[LowJobSatisFlag]]*5+HR[[#This Row],[LowWLBFlag]]*4+HR[[#This Row],[LowSalaryFlag]]*3+HR[[#This Row],[LowEnviFlag]]*4+HR[[#This Row],[LowProFlag]]*1)</f>
        <v>8</v>
      </c>
      <c r="E618">
        <f>HR_Data[[#This Row],[OvertimeFlag]] + HR_Data[[#This Row],[LowSatisfactionFlag]] + HR_Data[[#This Row],[LowWorkLifeBalanceFlag]]</f>
        <v>1</v>
      </c>
      <c r="F618" t="s">
        <v>36</v>
      </c>
      <c r="G618">
        <v>1318</v>
      </c>
      <c r="H618" t="s">
        <v>37</v>
      </c>
      <c r="I618">
        <v>26</v>
      </c>
      <c r="J618" t="str">
        <f>IF(AND(HR_Data[[#This Row],[Attrition]]="Yes",HR_Data[[#This Row],[YearsAtCompany]]&lt;2),"Yes","No")</f>
        <v>No</v>
      </c>
      <c r="K618">
        <v>4</v>
      </c>
      <c r="L618" t="s">
        <v>59</v>
      </c>
      <c r="M618">
        <v>1</v>
      </c>
      <c r="N618">
        <v>851</v>
      </c>
      <c r="P618">
        <v>1</v>
      </c>
      <c r="Q618" t="s">
        <v>39</v>
      </c>
      <c r="R618">
        <v>66</v>
      </c>
      <c r="S618">
        <v>3</v>
      </c>
      <c r="T618">
        <v>4</v>
      </c>
      <c r="U618" t="s">
        <v>56</v>
      </c>
      <c r="V618">
        <v>3</v>
      </c>
      <c r="W618" t="s">
        <v>48</v>
      </c>
      <c r="X618">
        <v>16307</v>
      </c>
      <c r="Y618" t="str">
        <f>IF(AND(HR_Data[[#This Row],[OverTime]]="Yes",HR_Data[[#This Row],[JobSatisfaction]]&lt;=2,HR_Data[[#This Row],[MonthlyIncome]]&lt;AVERAGE(HR_Data[MonthlyIncome])),
"High Risk",
IF(OR(HR_Data[[#This Row],[OverTime]]="Yes",HR_Data[[#This Row],[JobSatisfaction]]&lt;=2),
"Medium Risk",
"Low Risk"))</f>
        <v>Low Risk</v>
      </c>
      <c r="Z618" t="str">
        <f>IF(HR_Data[[#This Row],[MonthlyIncome]]&lt;3000,"Low",IF(HR_Data[[#This Row],[MonthlyIncome]]&lt;7000,"Medium","High"))</f>
        <v>High</v>
      </c>
      <c r="AA618" s="5">
        <f>IF(HR_Data[[#This Row],[OverTime]]="Yes",1,0)</f>
        <v>0</v>
      </c>
      <c r="AB618" s="5">
        <f>IF(HR_Data[[#This Row],[JobSatisfaction]]&lt;=2,1,0)</f>
        <v>0</v>
      </c>
      <c r="AC618" s="5">
        <f>IF(HR_Data[[#This Row],[WorkLifeBalance]]&lt;=2,1,0)</f>
        <v>1</v>
      </c>
      <c r="AD618" s="5">
        <f>IF(HR_Data[[#This Row],[MonthlyIncome]]&lt;AVERAGE(HR_Data[MonthlyIncome]),1,0)</f>
        <v>0</v>
      </c>
      <c r="AE618">
        <v>5594</v>
      </c>
      <c r="AF618">
        <v>2</v>
      </c>
      <c r="AG618" t="s">
        <v>42</v>
      </c>
      <c r="AH618" t="s">
        <v>43</v>
      </c>
      <c r="AI618">
        <v>14</v>
      </c>
      <c r="AJ618">
        <v>3</v>
      </c>
      <c r="AK618">
        <v>3</v>
      </c>
      <c r="AL618">
        <f>IF(HR_Data[[#This Row],[OverTime]]="Yes",2,0)
+IF(HR_Data[[#This Row],[WorkLifeBalance]]&lt;=2,2,0)
+IF(HR_Data[[#This Row],[MonthlyIncome]]&lt;5000,2,0)
+IF(HR_Data[[#This Row],[JobSatisfaction]]&lt;=2,1,0)
+IF(HR_Data[[#This Row],[EnvironmentSatisfaction]]&lt;=2,1,0)
+IF(HR_Data[[#This Row],[YearsAtCompany]]&lt;2,2,0)</f>
        <v>3</v>
      </c>
      <c r="AM618" t="str">
        <f>IF(HR_Data[[#This Row],[RiskScore2]]&gt;=6,"High",
IF(HR_Data[[#This Row],[RiskScore2]]&gt;=3,"Medium","Low"))</f>
        <v>Medium</v>
      </c>
      <c r="AN618">
        <v>80</v>
      </c>
      <c r="AO618">
        <v>1</v>
      </c>
      <c r="AP618">
        <v>29</v>
      </c>
      <c r="AQ618">
        <v>2</v>
      </c>
      <c r="AR618">
        <v>2</v>
      </c>
      <c r="AS618">
        <v>20</v>
      </c>
      <c r="AT618">
        <v>6</v>
      </c>
      <c r="AU618">
        <v>4</v>
      </c>
      <c r="AV618">
        <v>17</v>
      </c>
    </row>
    <row r="619" spans="1:48">
      <c r="A619">
        <v>44</v>
      </c>
      <c r="B619" t="str">
        <f>IF(HR_Data[[#This Row],[Age]]&lt;25,"&lt;25",
IF(HR_Data[[#This Row],[Age]]&lt;35,"25–34",
IF(HR_Data[[#This Row],[Age]]&lt;45,"35–44",
IF(HR_Data[[#This Row],[Age]]&lt;55,"45–54","55+"))))</f>
        <v>35–44</v>
      </c>
      <c r="C619" t="s">
        <v>43</v>
      </c>
      <c r="D619">
        <f>(HR[[#This Row],[OverTimeFlag]]*3+HR[[#This Row],[LowJobSatisFlag]]*5+HR[[#This Row],[LowWLBFlag]]*4+HR[[#This Row],[LowSalaryFlag]]*3+HR[[#This Row],[LowEnviFlag]]*4+HR[[#This Row],[LowProFlag]]*1)</f>
        <v>12</v>
      </c>
      <c r="E619">
        <f>HR_Data[[#This Row],[OvertimeFlag]] + HR_Data[[#This Row],[LowSatisfactionFlag]] + HR_Data[[#This Row],[LowWorkLifeBalanceFlag]]</f>
        <v>2</v>
      </c>
      <c r="F619" t="s">
        <v>36</v>
      </c>
      <c r="G619">
        <v>625</v>
      </c>
      <c r="H619" t="s">
        <v>45</v>
      </c>
      <c r="I619">
        <v>4</v>
      </c>
      <c r="J619" t="str">
        <f>IF(AND(HR_Data[[#This Row],[Attrition]]="Yes",HR_Data[[#This Row],[YearsAtCompany]]&lt;2),"Yes","No")</f>
        <v>No</v>
      </c>
      <c r="K619">
        <v>3</v>
      </c>
      <c r="L619" t="s">
        <v>51</v>
      </c>
      <c r="M619">
        <v>1</v>
      </c>
      <c r="N619">
        <v>852</v>
      </c>
      <c r="P619">
        <v>4</v>
      </c>
      <c r="Q619" t="s">
        <v>46</v>
      </c>
      <c r="R619">
        <v>50</v>
      </c>
      <c r="S619">
        <v>3</v>
      </c>
      <c r="T619">
        <v>2</v>
      </c>
      <c r="U619" t="s">
        <v>54</v>
      </c>
      <c r="V619">
        <v>2</v>
      </c>
      <c r="W619" t="s">
        <v>41</v>
      </c>
      <c r="X619">
        <v>5933</v>
      </c>
      <c r="Y619" t="str">
        <f>IF(AND(HR_Data[[#This Row],[OverTime]]="Yes",HR_Data[[#This Row],[JobSatisfaction]]&lt;=2,HR_Data[[#This Row],[MonthlyIncome]]&lt;AVERAGE(HR_Data[MonthlyIncome])),
"High Risk",
IF(OR(HR_Data[[#This Row],[OverTime]]="Yes",HR_Data[[#This Row],[JobSatisfaction]]&lt;=2),
"Medium Risk",
"Low Risk"))</f>
        <v>Medium Risk</v>
      </c>
      <c r="Z619" t="str">
        <f>IF(HR_Data[[#This Row],[MonthlyIncome]]&lt;3000,"Low",IF(HR_Data[[#This Row],[MonthlyIncome]]&lt;7000,"Medium","High"))</f>
        <v>Medium</v>
      </c>
      <c r="AA619" s="5">
        <f>IF(HR_Data[[#This Row],[OverTime]]="Yes",1,0)</f>
        <v>0</v>
      </c>
      <c r="AB619" s="5">
        <f>IF(HR_Data[[#This Row],[JobSatisfaction]]&lt;=2,1,0)</f>
        <v>1</v>
      </c>
      <c r="AC619" s="5">
        <f>IF(HR_Data[[#This Row],[WorkLifeBalance]]&lt;=2,1,0)</f>
        <v>1</v>
      </c>
      <c r="AD619" s="5">
        <f>IF(HR_Data[[#This Row],[MonthlyIncome]]&lt;AVERAGE(HR_Data[MonthlyIncome]),1,0)</f>
        <v>1</v>
      </c>
      <c r="AE619">
        <v>5197</v>
      </c>
      <c r="AF619">
        <v>9</v>
      </c>
      <c r="AG619" t="s">
        <v>42</v>
      </c>
      <c r="AH619" t="s">
        <v>43</v>
      </c>
      <c r="AI619">
        <v>12</v>
      </c>
      <c r="AJ619">
        <v>3</v>
      </c>
      <c r="AK619">
        <v>4</v>
      </c>
      <c r="AL619">
        <f>IF(HR_Data[[#This Row],[OverTime]]="Yes",2,0)
+IF(HR_Data[[#This Row],[WorkLifeBalance]]&lt;=2,2,0)
+IF(HR_Data[[#This Row],[MonthlyIncome]]&lt;5000,2,0)
+IF(HR_Data[[#This Row],[JobSatisfaction]]&lt;=2,1,0)
+IF(HR_Data[[#This Row],[EnvironmentSatisfaction]]&lt;=2,1,0)
+IF(HR_Data[[#This Row],[YearsAtCompany]]&lt;2,2,0)</f>
        <v>3</v>
      </c>
      <c r="AM619" t="str">
        <f>IF(HR_Data[[#This Row],[RiskScore2]]&gt;=6,"High",
IF(HR_Data[[#This Row],[RiskScore2]]&gt;=3,"Medium","Low"))</f>
        <v>Medium</v>
      </c>
      <c r="AN619">
        <v>80</v>
      </c>
      <c r="AO619">
        <v>0</v>
      </c>
      <c r="AP619">
        <v>10</v>
      </c>
      <c r="AQ619">
        <v>2</v>
      </c>
      <c r="AR619">
        <v>2</v>
      </c>
      <c r="AS619">
        <v>5</v>
      </c>
      <c r="AT619">
        <v>2</v>
      </c>
      <c r="AU619">
        <v>2</v>
      </c>
      <c r="AV619">
        <v>3</v>
      </c>
    </row>
    <row r="620" spans="1:48">
      <c r="A620">
        <v>25</v>
      </c>
      <c r="B620" t="str">
        <f>IF(HR_Data[[#This Row],[Age]]&lt;25,"&lt;25",
IF(HR_Data[[#This Row],[Age]]&lt;35,"25–34",
IF(HR_Data[[#This Row],[Age]]&lt;45,"35–44",
IF(HR_Data[[#This Row],[Age]]&lt;55,"45–54","55+"))))</f>
        <v>25–34</v>
      </c>
      <c r="C620" t="s">
        <v>43</v>
      </c>
      <c r="D620">
        <f>(HR[[#This Row],[OverTimeFlag]]*3+HR[[#This Row],[LowJobSatisFlag]]*5+HR[[#This Row],[LowWLBFlag]]*4+HR[[#This Row],[LowSalaryFlag]]*3+HR[[#This Row],[LowEnviFlag]]*4+HR[[#This Row],[LowProFlag]]*1)</f>
        <v>16</v>
      </c>
      <c r="E620">
        <f>HR_Data[[#This Row],[OvertimeFlag]] + HR_Data[[#This Row],[LowSatisfactionFlag]] + HR_Data[[#This Row],[LowWorkLifeBalanceFlag]]</f>
        <v>2</v>
      </c>
      <c r="F620" t="s">
        <v>36</v>
      </c>
      <c r="G620">
        <v>180</v>
      </c>
      <c r="H620" t="s">
        <v>45</v>
      </c>
      <c r="I620">
        <v>2</v>
      </c>
      <c r="J620" t="str">
        <f>IF(AND(HR_Data[[#This Row],[Attrition]]="Yes",HR_Data[[#This Row],[YearsAtCompany]]&lt;2),"Yes","No")</f>
        <v>No</v>
      </c>
      <c r="K620">
        <v>1</v>
      </c>
      <c r="L620" t="s">
        <v>51</v>
      </c>
      <c r="M620">
        <v>1</v>
      </c>
      <c r="N620">
        <v>854</v>
      </c>
      <c r="P620">
        <v>1</v>
      </c>
      <c r="Q620" t="s">
        <v>46</v>
      </c>
      <c r="R620">
        <v>65</v>
      </c>
      <c r="S620">
        <v>4</v>
      </c>
      <c r="T620">
        <v>1</v>
      </c>
      <c r="U620" t="s">
        <v>47</v>
      </c>
      <c r="V620">
        <v>1</v>
      </c>
      <c r="W620" t="s">
        <v>41</v>
      </c>
      <c r="X620">
        <v>3424</v>
      </c>
      <c r="Y620" t="str">
        <f>IF(AND(HR_Data[[#This Row],[OverTime]]="Yes",HR_Data[[#This Row],[JobSatisfaction]]&lt;=2,HR_Data[[#This Row],[MonthlyIncome]]&lt;AVERAGE(HR_Data[MonthlyIncome])),
"High Risk",
IF(OR(HR_Data[[#This Row],[OverTime]]="Yes",HR_Data[[#This Row],[JobSatisfaction]]&lt;=2),
"Medium Risk",
"Low Risk"))</f>
        <v>Medium Risk</v>
      </c>
      <c r="Z620" t="str">
        <f>IF(HR_Data[[#This Row],[MonthlyIncome]]&lt;3000,"Low",IF(HR_Data[[#This Row],[MonthlyIncome]]&lt;7000,"Medium","High"))</f>
        <v>Medium</v>
      </c>
      <c r="AA620" s="5">
        <f>IF(HR_Data[[#This Row],[OverTime]]="Yes",1,0)</f>
        <v>0</v>
      </c>
      <c r="AB620" s="5">
        <f>IF(HR_Data[[#This Row],[JobSatisfaction]]&lt;=2,1,0)</f>
        <v>1</v>
      </c>
      <c r="AC620" s="5">
        <f>IF(HR_Data[[#This Row],[WorkLifeBalance]]&lt;=2,1,0)</f>
        <v>1</v>
      </c>
      <c r="AD620" s="5">
        <f>IF(HR_Data[[#This Row],[MonthlyIncome]]&lt;AVERAGE(HR_Data[MonthlyIncome]),1,0)</f>
        <v>1</v>
      </c>
      <c r="AE620">
        <v>21632</v>
      </c>
      <c r="AF620">
        <v>7</v>
      </c>
      <c r="AG620" t="s">
        <v>42</v>
      </c>
      <c r="AH620" t="s">
        <v>43</v>
      </c>
      <c r="AI620">
        <v>13</v>
      </c>
      <c r="AJ620">
        <v>3</v>
      </c>
      <c r="AK620">
        <v>3</v>
      </c>
      <c r="AL620">
        <f>IF(HR_Data[[#This Row],[OverTime]]="Yes",2,0)
+IF(HR_Data[[#This Row],[WorkLifeBalance]]&lt;=2,2,0)
+IF(HR_Data[[#This Row],[MonthlyIncome]]&lt;5000,2,0)
+IF(HR_Data[[#This Row],[JobSatisfaction]]&lt;=2,1,0)
+IF(HR_Data[[#This Row],[EnvironmentSatisfaction]]&lt;=2,1,0)
+IF(HR_Data[[#This Row],[YearsAtCompany]]&lt;2,2,0)</f>
        <v>6</v>
      </c>
      <c r="AM620" t="str">
        <f>IF(HR_Data[[#This Row],[RiskScore2]]&gt;=6,"High",
IF(HR_Data[[#This Row],[RiskScore2]]&gt;=3,"Medium","Low"))</f>
        <v>High</v>
      </c>
      <c r="AN620">
        <v>80</v>
      </c>
      <c r="AO620">
        <v>0</v>
      </c>
      <c r="AP620">
        <v>6</v>
      </c>
      <c r="AQ620">
        <v>3</v>
      </c>
      <c r="AR620">
        <v>2</v>
      </c>
      <c r="AS620">
        <v>4</v>
      </c>
      <c r="AT620">
        <v>3</v>
      </c>
      <c r="AU620">
        <v>0</v>
      </c>
      <c r="AV620">
        <v>1</v>
      </c>
    </row>
    <row r="621" spans="1:48">
      <c r="A621">
        <v>33</v>
      </c>
      <c r="B621" t="str">
        <f>IF(HR_Data[[#This Row],[Age]]&lt;25,"&lt;25",
IF(HR_Data[[#This Row],[Age]]&lt;35,"25–34",
IF(HR_Data[[#This Row],[Age]]&lt;45,"35–44",
IF(HR_Data[[#This Row],[Age]]&lt;55,"45–54","55+"))))</f>
        <v>25–34</v>
      </c>
      <c r="C621" t="s">
        <v>43</v>
      </c>
      <c r="D621">
        <f>(HR[[#This Row],[OverTimeFlag]]*3+HR[[#This Row],[LowJobSatisFlag]]*5+HR[[#This Row],[LowWLBFlag]]*4+HR[[#This Row],[LowSalaryFlag]]*3+HR[[#This Row],[LowEnviFlag]]*4+HR[[#This Row],[LowProFlag]]*1)</f>
        <v>12</v>
      </c>
      <c r="E621">
        <f>HR_Data[[#This Row],[OvertimeFlag]] + HR_Data[[#This Row],[LowSatisfactionFlag]] + HR_Data[[#This Row],[LowWorkLifeBalanceFlag]]</f>
        <v>1</v>
      </c>
      <c r="F621" t="s">
        <v>36</v>
      </c>
      <c r="G621">
        <v>586</v>
      </c>
      <c r="H621" t="s">
        <v>37</v>
      </c>
      <c r="I621">
        <v>1</v>
      </c>
      <c r="J621" t="str">
        <f>IF(AND(HR_Data[[#This Row],[Attrition]]="Yes",HR_Data[[#This Row],[YearsAtCompany]]&lt;2),"Yes","No")</f>
        <v>No</v>
      </c>
      <c r="K621">
        <v>3</v>
      </c>
      <c r="L621" t="s">
        <v>51</v>
      </c>
      <c r="M621">
        <v>1</v>
      </c>
      <c r="N621">
        <v>855</v>
      </c>
      <c r="P621">
        <v>1</v>
      </c>
      <c r="Q621" t="s">
        <v>46</v>
      </c>
      <c r="R621">
        <v>48</v>
      </c>
      <c r="S621">
        <v>4</v>
      </c>
      <c r="T621">
        <v>2</v>
      </c>
      <c r="U621" t="s">
        <v>40</v>
      </c>
      <c r="V621">
        <v>1</v>
      </c>
      <c r="W621" t="s">
        <v>52</v>
      </c>
      <c r="X621">
        <v>4037</v>
      </c>
      <c r="Y621" t="str">
        <f>IF(AND(HR_Data[[#This Row],[OverTime]]="Yes",HR_Data[[#This Row],[JobSatisfaction]]&lt;=2,HR_Data[[#This Row],[MonthlyIncome]]&lt;AVERAGE(HR_Data[MonthlyIncome])),
"High Risk",
IF(OR(HR_Data[[#This Row],[OverTime]]="Yes",HR_Data[[#This Row],[JobSatisfaction]]&lt;=2),
"Medium Risk",
"Low Risk"))</f>
        <v>Medium Risk</v>
      </c>
      <c r="Z621" t="str">
        <f>IF(HR_Data[[#This Row],[MonthlyIncome]]&lt;3000,"Low",IF(HR_Data[[#This Row],[MonthlyIncome]]&lt;7000,"Medium","High"))</f>
        <v>Medium</v>
      </c>
      <c r="AA621" s="5">
        <f>IF(HR_Data[[#This Row],[OverTime]]="Yes",1,0)</f>
        <v>0</v>
      </c>
      <c r="AB621" s="5">
        <f>IF(HR_Data[[#This Row],[JobSatisfaction]]&lt;=2,1,0)</f>
        <v>1</v>
      </c>
      <c r="AC621" s="5">
        <f>IF(HR_Data[[#This Row],[WorkLifeBalance]]&lt;=2,1,0)</f>
        <v>0</v>
      </c>
      <c r="AD621" s="5">
        <f>IF(HR_Data[[#This Row],[MonthlyIncome]]&lt;AVERAGE(HR_Data[MonthlyIncome]),1,0)</f>
        <v>1</v>
      </c>
      <c r="AE621">
        <v>21816</v>
      </c>
      <c r="AF621">
        <v>1</v>
      </c>
      <c r="AG621" t="s">
        <v>42</v>
      </c>
      <c r="AH621" t="s">
        <v>43</v>
      </c>
      <c r="AI621">
        <v>22</v>
      </c>
      <c r="AJ621">
        <v>4</v>
      </c>
      <c r="AK621">
        <v>1</v>
      </c>
      <c r="AL621">
        <f>IF(HR_Data[[#This Row],[OverTime]]="Yes",2,0)
+IF(HR_Data[[#This Row],[WorkLifeBalance]]&lt;=2,2,0)
+IF(HR_Data[[#This Row],[MonthlyIncome]]&lt;5000,2,0)
+IF(HR_Data[[#This Row],[JobSatisfaction]]&lt;=2,1,0)
+IF(HR_Data[[#This Row],[EnvironmentSatisfaction]]&lt;=2,1,0)
+IF(HR_Data[[#This Row],[YearsAtCompany]]&lt;2,2,0)</f>
        <v>4</v>
      </c>
      <c r="AM621" t="str">
        <f>IF(HR_Data[[#This Row],[RiskScore2]]&gt;=6,"High",
IF(HR_Data[[#This Row],[RiskScore2]]&gt;=3,"Medium","Low"))</f>
        <v>Medium</v>
      </c>
      <c r="AN621">
        <v>80</v>
      </c>
      <c r="AO621">
        <v>1</v>
      </c>
      <c r="AP621">
        <v>9</v>
      </c>
      <c r="AQ621">
        <v>5</v>
      </c>
      <c r="AR621">
        <v>3</v>
      </c>
      <c r="AS621">
        <v>9</v>
      </c>
      <c r="AT621">
        <v>8</v>
      </c>
      <c r="AU621">
        <v>0</v>
      </c>
      <c r="AV621">
        <v>8</v>
      </c>
    </row>
    <row r="622" spans="1:48">
      <c r="A622">
        <v>35</v>
      </c>
      <c r="B622" t="str">
        <f>IF(HR_Data[[#This Row],[Age]]&lt;25,"&lt;25",
IF(HR_Data[[#This Row],[Age]]&lt;35,"25–34",
IF(HR_Data[[#This Row],[Age]]&lt;45,"35–44",
IF(HR_Data[[#This Row],[Age]]&lt;55,"45–54","55+"))))</f>
        <v>35–44</v>
      </c>
      <c r="C622" t="s">
        <v>43</v>
      </c>
      <c r="D622">
        <f>(HR[[#This Row],[OverTimeFlag]]*3+HR[[#This Row],[LowJobSatisFlag]]*5+HR[[#This Row],[LowWLBFlag]]*4+HR[[#This Row],[LowSalaryFlag]]*3+HR[[#This Row],[LowEnviFlag]]*4+HR[[#This Row],[LowProFlag]]*1)</f>
        <v>12</v>
      </c>
      <c r="E622">
        <f>HR_Data[[#This Row],[OvertimeFlag]] + HR_Data[[#This Row],[LowSatisfactionFlag]] + HR_Data[[#This Row],[LowWorkLifeBalanceFlag]]</f>
        <v>2</v>
      </c>
      <c r="F622" t="s">
        <v>36</v>
      </c>
      <c r="G622">
        <v>1343</v>
      </c>
      <c r="H622" t="s">
        <v>45</v>
      </c>
      <c r="I622">
        <v>27</v>
      </c>
      <c r="J622" t="str">
        <f>IF(AND(HR_Data[[#This Row],[Attrition]]="Yes",HR_Data[[#This Row],[YearsAtCompany]]&lt;2),"Yes","No")</f>
        <v>No</v>
      </c>
      <c r="K622">
        <v>1</v>
      </c>
      <c r="L622" t="s">
        <v>51</v>
      </c>
      <c r="M622">
        <v>1</v>
      </c>
      <c r="N622">
        <v>856</v>
      </c>
      <c r="P622">
        <v>3</v>
      </c>
      <c r="Q622" t="s">
        <v>39</v>
      </c>
      <c r="R622">
        <v>53</v>
      </c>
      <c r="S622">
        <v>2</v>
      </c>
      <c r="T622">
        <v>1</v>
      </c>
      <c r="U622" t="s">
        <v>47</v>
      </c>
      <c r="V622">
        <v>1</v>
      </c>
      <c r="W622" t="s">
        <v>41</v>
      </c>
      <c r="X622">
        <v>2559</v>
      </c>
      <c r="Y622" t="str">
        <f>IF(AND(HR_Data[[#This Row],[OverTime]]="Yes",HR_Data[[#This Row],[JobSatisfaction]]&lt;=2,HR_Data[[#This Row],[MonthlyIncome]]&lt;AVERAGE(HR_Data[MonthlyIncome])),
"High Risk",
IF(OR(HR_Data[[#This Row],[OverTime]]="Yes",HR_Data[[#This Row],[JobSatisfaction]]&lt;=2),
"Medium Risk",
"Low Risk"))</f>
        <v>Medium Risk</v>
      </c>
      <c r="Z622" t="str">
        <f>IF(HR_Data[[#This Row],[MonthlyIncome]]&lt;3000,"Low",IF(HR_Data[[#This Row],[MonthlyIncome]]&lt;7000,"Medium","High"))</f>
        <v>Low</v>
      </c>
      <c r="AA622" s="5">
        <f>IF(HR_Data[[#This Row],[OverTime]]="Yes",1,0)</f>
        <v>0</v>
      </c>
      <c r="AB622" s="5">
        <f>IF(HR_Data[[#This Row],[JobSatisfaction]]&lt;=2,1,0)</f>
        <v>1</v>
      </c>
      <c r="AC622" s="5">
        <f>IF(HR_Data[[#This Row],[WorkLifeBalance]]&lt;=2,1,0)</f>
        <v>1</v>
      </c>
      <c r="AD622" s="5">
        <f>IF(HR_Data[[#This Row],[MonthlyIncome]]&lt;AVERAGE(HR_Data[MonthlyIncome]),1,0)</f>
        <v>1</v>
      </c>
      <c r="AE622">
        <v>17852</v>
      </c>
      <c r="AF622">
        <v>1</v>
      </c>
      <c r="AG622" t="s">
        <v>42</v>
      </c>
      <c r="AH622" t="s">
        <v>43</v>
      </c>
      <c r="AI622">
        <v>11</v>
      </c>
      <c r="AJ622">
        <v>3</v>
      </c>
      <c r="AK622">
        <v>4</v>
      </c>
      <c r="AL622">
        <f>IF(HR_Data[[#This Row],[OverTime]]="Yes",2,0)
+IF(HR_Data[[#This Row],[WorkLifeBalance]]&lt;=2,2,0)
+IF(HR_Data[[#This Row],[MonthlyIncome]]&lt;5000,2,0)
+IF(HR_Data[[#This Row],[JobSatisfaction]]&lt;=2,1,0)
+IF(HR_Data[[#This Row],[EnvironmentSatisfaction]]&lt;=2,1,0)
+IF(HR_Data[[#This Row],[YearsAtCompany]]&lt;2,2,0)</f>
        <v>5</v>
      </c>
      <c r="AM622" t="str">
        <f>IF(HR_Data[[#This Row],[RiskScore2]]&gt;=6,"High",
IF(HR_Data[[#This Row],[RiskScore2]]&gt;=3,"Medium","Low"))</f>
        <v>Medium</v>
      </c>
      <c r="AN622">
        <v>80</v>
      </c>
      <c r="AO622">
        <v>0</v>
      </c>
      <c r="AP622">
        <v>6</v>
      </c>
      <c r="AQ622">
        <v>3</v>
      </c>
      <c r="AR622">
        <v>2</v>
      </c>
      <c r="AS622">
        <v>6</v>
      </c>
      <c r="AT622">
        <v>5</v>
      </c>
      <c r="AU622">
        <v>1</v>
      </c>
      <c r="AV622">
        <v>1</v>
      </c>
    </row>
    <row r="623" spans="1:48">
      <c r="A623">
        <v>36</v>
      </c>
      <c r="B623" t="str">
        <f>IF(HR_Data[[#This Row],[Age]]&lt;25,"&lt;25",
IF(HR_Data[[#This Row],[Age]]&lt;35,"25–34",
IF(HR_Data[[#This Row],[Age]]&lt;45,"35–44",
IF(HR_Data[[#This Row],[Age]]&lt;55,"45–54","55+"))))</f>
        <v>35–44</v>
      </c>
      <c r="C623" t="s">
        <v>43</v>
      </c>
      <c r="D623">
        <f>(HR[[#This Row],[OverTimeFlag]]*3+HR[[#This Row],[LowJobSatisFlag]]*5+HR[[#This Row],[LowWLBFlag]]*4+HR[[#This Row],[LowSalaryFlag]]*3+HR[[#This Row],[LowEnviFlag]]*4+HR[[#This Row],[LowProFlag]]*1)</f>
        <v>14</v>
      </c>
      <c r="E623">
        <f>HR_Data[[#This Row],[OvertimeFlag]] + HR_Data[[#This Row],[LowSatisfactionFlag]] + HR_Data[[#This Row],[LowWorkLifeBalanceFlag]]</f>
        <v>2</v>
      </c>
      <c r="F623" t="s">
        <v>36</v>
      </c>
      <c r="G623">
        <v>928</v>
      </c>
      <c r="H623" t="s">
        <v>37</v>
      </c>
      <c r="I623">
        <v>1</v>
      </c>
      <c r="J623" t="str">
        <f>IF(AND(HR_Data[[#This Row],[Attrition]]="Yes",HR_Data[[#This Row],[YearsAtCompany]]&lt;2),"Yes","No")</f>
        <v>No</v>
      </c>
      <c r="K623">
        <v>2</v>
      </c>
      <c r="L623" t="s">
        <v>38</v>
      </c>
      <c r="M623">
        <v>1</v>
      </c>
      <c r="N623">
        <v>857</v>
      </c>
      <c r="P623">
        <v>2</v>
      </c>
      <c r="Q623" t="s">
        <v>46</v>
      </c>
      <c r="R623">
        <v>56</v>
      </c>
      <c r="S623">
        <v>3</v>
      </c>
      <c r="T623">
        <v>2</v>
      </c>
      <c r="U623" t="s">
        <v>40</v>
      </c>
      <c r="V623">
        <v>4</v>
      </c>
      <c r="W623" t="s">
        <v>48</v>
      </c>
      <c r="X623">
        <v>6201</v>
      </c>
      <c r="Y623" t="str">
        <f>IF(AND(HR_Data[[#This Row],[OverTime]]="Yes",HR_Data[[#This Row],[JobSatisfaction]]&lt;=2,HR_Data[[#This Row],[MonthlyIncome]]&lt;AVERAGE(HR_Data[MonthlyIncome])),
"High Risk",
IF(OR(HR_Data[[#This Row],[OverTime]]="Yes",HR_Data[[#This Row],[JobSatisfaction]]&lt;=2),
"Medium Risk",
"Low Risk"))</f>
        <v>Medium Risk</v>
      </c>
      <c r="Z623" t="str">
        <f>IF(HR_Data[[#This Row],[MonthlyIncome]]&lt;3000,"Low",IF(HR_Data[[#This Row],[MonthlyIncome]]&lt;7000,"Medium","High"))</f>
        <v>Medium</v>
      </c>
      <c r="AA623" s="5">
        <f>IF(HR_Data[[#This Row],[OverTime]]="Yes",1,0)</f>
        <v>1</v>
      </c>
      <c r="AB623" s="5">
        <f>IF(HR_Data[[#This Row],[JobSatisfaction]]&lt;=2,1,0)</f>
        <v>0</v>
      </c>
      <c r="AC623" s="5">
        <f>IF(HR_Data[[#This Row],[WorkLifeBalance]]&lt;=2,1,0)</f>
        <v>1</v>
      </c>
      <c r="AD623" s="5">
        <f>IF(HR_Data[[#This Row],[MonthlyIncome]]&lt;AVERAGE(HR_Data[MonthlyIncome]),1,0)</f>
        <v>1</v>
      </c>
      <c r="AE623">
        <v>2823</v>
      </c>
      <c r="AF623">
        <v>1</v>
      </c>
      <c r="AG623" t="s">
        <v>42</v>
      </c>
      <c r="AH623" t="s">
        <v>35</v>
      </c>
      <c r="AI623">
        <v>14</v>
      </c>
      <c r="AJ623">
        <v>3</v>
      </c>
      <c r="AK623">
        <v>4</v>
      </c>
      <c r="AL623">
        <f>IF(HR_Data[[#This Row],[OverTime]]="Yes",2,0)
+IF(HR_Data[[#This Row],[WorkLifeBalance]]&lt;=2,2,0)
+IF(HR_Data[[#This Row],[MonthlyIncome]]&lt;5000,2,0)
+IF(HR_Data[[#This Row],[JobSatisfaction]]&lt;=2,1,0)
+IF(HR_Data[[#This Row],[EnvironmentSatisfaction]]&lt;=2,1,0)
+IF(HR_Data[[#This Row],[YearsAtCompany]]&lt;2,2,0)</f>
        <v>5</v>
      </c>
      <c r="AM623" t="str">
        <f>IF(HR_Data[[#This Row],[RiskScore2]]&gt;=6,"High",
IF(HR_Data[[#This Row],[RiskScore2]]&gt;=3,"Medium","Low"))</f>
        <v>Medium</v>
      </c>
      <c r="AN623">
        <v>80</v>
      </c>
      <c r="AO623">
        <v>1</v>
      </c>
      <c r="AP623">
        <v>18</v>
      </c>
      <c r="AQ623">
        <v>1</v>
      </c>
      <c r="AR623">
        <v>2</v>
      </c>
      <c r="AS623">
        <v>18</v>
      </c>
      <c r="AT623">
        <v>14</v>
      </c>
      <c r="AU623">
        <v>4</v>
      </c>
      <c r="AV623">
        <v>11</v>
      </c>
    </row>
    <row r="624" spans="1:48">
      <c r="A624">
        <v>32</v>
      </c>
      <c r="B624" t="str">
        <f>IF(HR_Data[[#This Row],[Age]]&lt;25,"&lt;25",
IF(HR_Data[[#This Row],[Age]]&lt;35,"25–34",
IF(HR_Data[[#This Row],[Age]]&lt;45,"35–44",
IF(HR_Data[[#This Row],[Age]]&lt;55,"45–54","55+"))))</f>
        <v>25–34</v>
      </c>
      <c r="C624" t="s">
        <v>43</v>
      </c>
      <c r="D624">
        <f>(HR[[#This Row],[OverTimeFlag]]*3+HR[[#This Row],[LowJobSatisFlag]]*5+HR[[#This Row],[LowWLBFlag]]*4+HR[[#This Row],[LowSalaryFlag]]*3+HR[[#This Row],[LowEnviFlag]]*4+HR[[#This Row],[LowProFlag]]*1)</f>
        <v>11</v>
      </c>
      <c r="E624">
        <f>HR_Data[[#This Row],[OvertimeFlag]] + HR_Data[[#This Row],[LowSatisfactionFlag]] + HR_Data[[#This Row],[LowWorkLifeBalanceFlag]]</f>
        <v>1</v>
      </c>
      <c r="F624" t="s">
        <v>36</v>
      </c>
      <c r="G624">
        <v>117</v>
      </c>
      <c r="H624" t="s">
        <v>37</v>
      </c>
      <c r="I624">
        <v>13</v>
      </c>
      <c r="J624" t="str">
        <f>IF(AND(HR_Data[[#This Row],[Attrition]]="Yes",HR_Data[[#This Row],[YearsAtCompany]]&lt;2),"Yes","No")</f>
        <v>No</v>
      </c>
      <c r="K624">
        <v>4</v>
      </c>
      <c r="L624" t="s">
        <v>38</v>
      </c>
      <c r="M624">
        <v>1</v>
      </c>
      <c r="N624">
        <v>859</v>
      </c>
      <c r="P624">
        <v>2</v>
      </c>
      <c r="Q624" t="s">
        <v>46</v>
      </c>
      <c r="R624">
        <v>73</v>
      </c>
      <c r="S624">
        <v>3</v>
      </c>
      <c r="T624">
        <v>2</v>
      </c>
      <c r="U624" t="s">
        <v>40</v>
      </c>
      <c r="V624">
        <v>4</v>
      </c>
      <c r="W624" t="s">
        <v>52</v>
      </c>
      <c r="X624">
        <v>4403</v>
      </c>
      <c r="Y624" t="str">
        <f>IF(AND(HR_Data[[#This Row],[OverTime]]="Yes",HR_Data[[#This Row],[JobSatisfaction]]&lt;=2,HR_Data[[#This Row],[MonthlyIncome]]&lt;AVERAGE(HR_Data[MonthlyIncome])),
"High Risk",
IF(OR(HR_Data[[#This Row],[OverTime]]="Yes",HR_Data[[#This Row],[JobSatisfaction]]&lt;=2),
"Medium Risk",
"Low Risk"))</f>
        <v>Low Risk</v>
      </c>
      <c r="Z624" t="str">
        <f>IF(HR_Data[[#This Row],[MonthlyIncome]]&lt;3000,"Low",IF(HR_Data[[#This Row],[MonthlyIncome]]&lt;7000,"Medium","High"))</f>
        <v>Medium</v>
      </c>
      <c r="AA624" s="5">
        <f>IF(HR_Data[[#This Row],[OverTime]]="Yes",1,0)</f>
        <v>0</v>
      </c>
      <c r="AB624" s="5">
        <f>IF(HR_Data[[#This Row],[JobSatisfaction]]&lt;=2,1,0)</f>
        <v>0</v>
      </c>
      <c r="AC624" s="5">
        <f>IF(HR_Data[[#This Row],[WorkLifeBalance]]&lt;=2,1,0)</f>
        <v>1</v>
      </c>
      <c r="AD624" s="5">
        <f>IF(HR_Data[[#This Row],[MonthlyIncome]]&lt;AVERAGE(HR_Data[MonthlyIncome]),1,0)</f>
        <v>1</v>
      </c>
      <c r="AE624">
        <v>9250</v>
      </c>
      <c r="AF624">
        <v>2</v>
      </c>
      <c r="AG624" t="s">
        <v>42</v>
      </c>
      <c r="AH624" t="s">
        <v>43</v>
      </c>
      <c r="AI624">
        <v>11</v>
      </c>
      <c r="AJ624">
        <v>3</v>
      </c>
      <c r="AK624">
        <v>3</v>
      </c>
      <c r="AL624">
        <f>IF(HR_Data[[#This Row],[OverTime]]="Yes",2,0)
+IF(HR_Data[[#This Row],[WorkLifeBalance]]&lt;=2,2,0)
+IF(HR_Data[[#This Row],[MonthlyIncome]]&lt;5000,2,0)
+IF(HR_Data[[#This Row],[JobSatisfaction]]&lt;=2,1,0)
+IF(HR_Data[[#This Row],[EnvironmentSatisfaction]]&lt;=2,1,0)
+IF(HR_Data[[#This Row],[YearsAtCompany]]&lt;2,2,0)</f>
        <v>5</v>
      </c>
      <c r="AM624" t="str">
        <f>IF(HR_Data[[#This Row],[RiskScore2]]&gt;=6,"High",
IF(HR_Data[[#This Row],[RiskScore2]]&gt;=3,"Medium","Low"))</f>
        <v>Medium</v>
      </c>
      <c r="AN624">
        <v>80</v>
      </c>
      <c r="AO624">
        <v>1</v>
      </c>
      <c r="AP624">
        <v>8</v>
      </c>
      <c r="AQ624">
        <v>3</v>
      </c>
      <c r="AR624">
        <v>2</v>
      </c>
      <c r="AS624">
        <v>5</v>
      </c>
      <c r="AT624">
        <v>2</v>
      </c>
      <c r="AU624">
        <v>0</v>
      </c>
      <c r="AV624">
        <v>3</v>
      </c>
    </row>
    <row r="625" spans="1:48">
      <c r="A625">
        <v>30</v>
      </c>
      <c r="B625" t="str">
        <f>IF(HR_Data[[#This Row],[Age]]&lt;25,"&lt;25",
IF(HR_Data[[#This Row],[Age]]&lt;35,"25–34",
IF(HR_Data[[#This Row],[Age]]&lt;45,"35–44",
IF(HR_Data[[#This Row],[Age]]&lt;55,"45–54","55+"))))</f>
        <v>25–34</v>
      </c>
      <c r="C625" t="s">
        <v>43</v>
      </c>
      <c r="D625">
        <f>(HR[[#This Row],[OverTimeFlag]]*3+HR[[#This Row],[LowJobSatisFlag]]*5+HR[[#This Row],[LowWLBFlag]]*4+HR[[#This Row],[LowSalaryFlag]]*3+HR[[#This Row],[LowEnviFlag]]*4+HR[[#This Row],[LowProFlag]]*1)</f>
        <v>11</v>
      </c>
      <c r="E625">
        <f>HR_Data[[#This Row],[OvertimeFlag]] + HR_Data[[#This Row],[LowSatisfactionFlag]] + HR_Data[[#This Row],[LowWorkLifeBalanceFlag]]</f>
        <v>1</v>
      </c>
      <c r="F625" t="s">
        <v>44</v>
      </c>
      <c r="G625">
        <v>1012</v>
      </c>
      <c r="H625" t="s">
        <v>45</v>
      </c>
      <c r="I625">
        <v>5</v>
      </c>
      <c r="J625" t="str">
        <f>IF(AND(HR_Data[[#This Row],[Attrition]]="Yes",HR_Data[[#This Row],[YearsAtCompany]]&lt;2),"Yes","No")</f>
        <v>No</v>
      </c>
      <c r="K625">
        <v>4</v>
      </c>
      <c r="L625" t="s">
        <v>38</v>
      </c>
      <c r="M625">
        <v>1</v>
      </c>
      <c r="N625">
        <v>861</v>
      </c>
      <c r="P625">
        <v>2</v>
      </c>
      <c r="Q625" t="s">
        <v>46</v>
      </c>
      <c r="R625">
        <v>75</v>
      </c>
      <c r="S625">
        <v>2</v>
      </c>
      <c r="T625">
        <v>1</v>
      </c>
      <c r="U625" t="s">
        <v>47</v>
      </c>
      <c r="V625">
        <v>4</v>
      </c>
      <c r="W625" t="s">
        <v>52</v>
      </c>
      <c r="X625">
        <v>3761</v>
      </c>
      <c r="Y625" t="str">
        <f>IF(AND(HR_Data[[#This Row],[OverTime]]="Yes",HR_Data[[#This Row],[JobSatisfaction]]&lt;=2,HR_Data[[#This Row],[MonthlyIncome]]&lt;AVERAGE(HR_Data[MonthlyIncome])),
"High Risk",
IF(OR(HR_Data[[#This Row],[OverTime]]="Yes",HR_Data[[#This Row],[JobSatisfaction]]&lt;=2),
"Medium Risk",
"Low Risk"))</f>
        <v>Low Risk</v>
      </c>
      <c r="Z625" t="str">
        <f>IF(HR_Data[[#This Row],[MonthlyIncome]]&lt;3000,"Low",IF(HR_Data[[#This Row],[MonthlyIncome]]&lt;7000,"Medium","High"))</f>
        <v>Medium</v>
      </c>
      <c r="AA625" s="5">
        <f>IF(HR_Data[[#This Row],[OverTime]]="Yes",1,0)</f>
        <v>0</v>
      </c>
      <c r="AB625" s="5">
        <f>IF(HR_Data[[#This Row],[JobSatisfaction]]&lt;=2,1,0)</f>
        <v>0</v>
      </c>
      <c r="AC625" s="5">
        <f>IF(HR_Data[[#This Row],[WorkLifeBalance]]&lt;=2,1,0)</f>
        <v>1</v>
      </c>
      <c r="AD625" s="5">
        <f>IF(HR_Data[[#This Row],[MonthlyIncome]]&lt;AVERAGE(HR_Data[MonthlyIncome]),1,0)</f>
        <v>1</v>
      </c>
      <c r="AE625">
        <v>2373</v>
      </c>
      <c r="AF625">
        <v>9</v>
      </c>
      <c r="AG625" t="s">
        <v>42</v>
      </c>
      <c r="AH625" t="s">
        <v>43</v>
      </c>
      <c r="AI625">
        <v>12</v>
      </c>
      <c r="AJ625">
        <v>3</v>
      </c>
      <c r="AK625">
        <v>2</v>
      </c>
      <c r="AL625">
        <f>IF(HR_Data[[#This Row],[OverTime]]="Yes",2,0)
+IF(HR_Data[[#This Row],[WorkLifeBalance]]&lt;=2,2,0)
+IF(HR_Data[[#This Row],[MonthlyIncome]]&lt;5000,2,0)
+IF(HR_Data[[#This Row],[JobSatisfaction]]&lt;=2,1,0)
+IF(HR_Data[[#This Row],[EnvironmentSatisfaction]]&lt;=2,1,0)
+IF(HR_Data[[#This Row],[YearsAtCompany]]&lt;2,2,0)</f>
        <v>5</v>
      </c>
      <c r="AM625" t="str">
        <f>IF(HR_Data[[#This Row],[RiskScore2]]&gt;=6,"High",
IF(HR_Data[[#This Row],[RiskScore2]]&gt;=3,"Medium","Low"))</f>
        <v>Medium</v>
      </c>
      <c r="AN625">
        <v>80</v>
      </c>
      <c r="AO625">
        <v>1</v>
      </c>
      <c r="AP625">
        <v>10</v>
      </c>
      <c r="AQ625">
        <v>3</v>
      </c>
      <c r="AR625">
        <v>2</v>
      </c>
      <c r="AS625">
        <v>5</v>
      </c>
      <c r="AT625">
        <v>4</v>
      </c>
      <c r="AU625">
        <v>0</v>
      </c>
      <c r="AV625">
        <v>3</v>
      </c>
    </row>
    <row r="626" spans="1:48">
      <c r="A626">
        <v>53</v>
      </c>
      <c r="B626" t="str">
        <f>IF(HR_Data[[#This Row],[Age]]&lt;25,"&lt;25",
IF(HR_Data[[#This Row],[Age]]&lt;35,"25–34",
IF(HR_Data[[#This Row],[Age]]&lt;45,"35–44",
IF(HR_Data[[#This Row],[Age]]&lt;55,"45–54","55+"))))</f>
        <v>45–54</v>
      </c>
      <c r="C626" t="s">
        <v>43</v>
      </c>
      <c r="D626">
        <f>(HR[[#This Row],[OverTimeFlag]]*3+HR[[#This Row],[LowJobSatisFlag]]*5+HR[[#This Row],[LowWLBFlag]]*4+HR[[#This Row],[LowSalaryFlag]]*3+HR[[#This Row],[LowEnviFlag]]*4+HR[[#This Row],[LowProFlag]]*1)</f>
        <v>7</v>
      </c>
      <c r="E626">
        <f>HR_Data[[#This Row],[OvertimeFlag]] + HR_Data[[#This Row],[LowSatisfactionFlag]] + HR_Data[[#This Row],[LowWorkLifeBalanceFlag]]</f>
        <v>1</v>
      </c>
      <c r="F626" t="s">
        <v>36</v>
      </c>
      <c r="G626">
        <v>661</v>
      </c>
      <c r="H626" t="s">
        <v>37</v>
      </c>
      <c r="I626">
        <v>7</v>
      </c>
      <c r="J626" t="str">
        <f>IF(AND(HR_Data[[#This Row],[Attrition]]="Yes",HR_Data[[#This Row],[YearsAtCompany]]&lt;2),"Yes","No")</f>
        <v>No</v>
      </c>
      <c r="K626">
        <v>2</v>
      </c>
      <c r="L626" t="s">
        <v>59</v>
      </c>
      <c r="M626">
        <v>1</v>
      </c>
      <c r="N626">
        <v>862</v>
      </c>
      <c r="P626">
        <v>1</v>
      </c>
      <c r="Q626" t="s">
        <v>39</v>
      </c>
      <c r="R626">
        <v>78</v>
      </c>
      <c r="S626">
        <v>2</v>
      </c>
      <c r="T626">
        <v>3</v>
      </c>
      <c r="U626" t="s">
        <v>40</v>
      </c>
      <c r="V626">
        <v>4</v>
      </c>
      <c r="W626" t="s">
        <v>48</v>
      </c>
      <c r="X626">
        <v>10934</v>
      </c>
      <c r="Y626" t="str">
        <f>IF(AND(HR_Data[[#This Row],[OverTime]]="Yes",HR_Data[[#This Row],[JobSatisfaction]]&lt;=2,HR_Data[[#This Row],[MonthlyIncome]]&lt;AVERAGE(HR_Data[MonthlyIncome])),
"High Risk",
IF(OR(HR_Data[[#This Row],[OverTime]]="Yes",HR_Data[[#This Row],[JobSatisfaction]]&lt;=2),
"Medium Risk",
"Low Risk"))</f>
        <v>Medium Risk</v>
      </c>
      <c r="Z626" t="str">
        <f>IF(HR_Data[[#This Row],[MonthlyIncome]]&lt;3000,"Low",IF(HR_Data[[#This Row],[MonthlyIncome]]&lt;7000,"Medium","High"))</f>
        <v>High</v>
      </c>
      <c r="AA626" s="5">
        <f>IF(HR_Data[[#This Row],[OverTime]]="Yes",1,0)</f>
        <v>1</v>
      </c>
      <c r="AB626" s="5">
        <f>IF(HR_Data[[#This Row],[JobSatisfaction]]&lt;=2,1,0)</f>
        <v>0</v>
      </c>
      <c r="AC626" s="5">
        <f>IF(HR_Data[[#This Row],[WorkLifeBalance]]&lt;=2,1,0)</f>
        <v>0</v>
      </c>
      <c r="AD626" s="5">
        <f>IF(HR_Data[[#This Row],[MonthlyIncome]]&lt;AVERAGE(HR_Data[MonthlyIncome]),1,0)</f>
        <v>0</v>
      </c>
      <c r="AE626">
        <v>20715</v>
      </c>
      <c r="AF626">
        <v>7</v>
      </c>
      <c r="AG626" t="s">
        <v>42</v>
      </c>
      <c r="AH626" t="s">
        <v>35</v>
      </c>
      <c r="AI626">
        <v>18</v>
      </c>
      <c r="AJ626">
        <v>3</v>
      </c>
      <c r="AK626">
        <v>4</v>
      </c>
      <c r="AL626">
        <f>IF(HR_Data[[#This Row],[OverTime]]="Yes",2,0)
+IF(HR_Data[[#This Row],[WorkLifeBalance]]&lt;=2,2,0)
+IF(HR_Data[[#This Row],[MonthlyIncome]]&lt;5000,2,0)
+IF(HR_Data[[#This Row],[JobSatisfaction]]&lt;=2,1,0)
+IF(HR_Data[[#This Row],[EnvironmentSatisfaction]]&lt;=2,1,0)
+IF(HR_Data[[#This Row],[YearsAtCompany]]&lt;2,2,0)</f>
        <v>3</v>
      </c>
      <c r="AM626" t="str">
        <f>IF(HR_Data[[#This Row],[RiskScore2]]&gt;=6,"High",
IF(HR_Data[[#This Row],[RiskScore2]]&gt;=3,"Medium","Low"))</f>
        <v>Medium</v>
      </c>
      <c r="AN626">
        <v>80</v>
      </c>
      <c r="AO626">
        <v>1</v>
      </c>
      <c r="AP626">
        <v>35</v>
      </c>
      <c r="AQ626">
        <v>3</v>
      </c>
      <c r="AR626">
        <v>3</v>
      </c>
      <c r="AS626">
        <v>5</v>
      </c>
      <c r="AT626">
        <v>2</v>
      </c>
      <c r="AU626">
        <v>0</v>
      </c>
      <c r="AV626">
        <v>4</v>
      </c>
    </row>
    <row r="627" spans="1:48">
      <c r="A627">
        <v>45</v>
      </c>
      <c r="B627" t="str">
        <f>IF(HR_Data[[#This Row],[Age]]&lt;25,"&lt;25",
IF(HR_Data[[#This Row],[Age]]&lt;35,"25–34",
IF(HR_Data[[#This Row],[Age]]&lt;45,"35–44",
IF(HR_Data[[#This Row],[Age]]&lt;55,"45–54","55+"))))</f>
        <v>45–54</v>
      </c>
      <c r="C627" t="s">
        <v>43</v>
      </c>
      <c r="D627">
        <f>(HR[[#This Row],[OverTimeFlag]]*3+HR[[#This Row],[LowJobSatisFlag]]*5+HR[[#This Row],[LowWLBFlag]]*4+HR[[#This Row],[LowSalaryFlag]]*3+HR[[#This Row],[LowEnviFlag]]*4+HR[[#This Row],[LowProFlag]]*1)</f>
        <v>8</v>
      </c>
      <c r="E627">
        <f>HR_Data[[#This Row],[OvertimeFlag]] + HR_Data[[#This Row],[LowSatisfactionFlag]] + HR_Data[[#This Row],[LowWorkLifeBalanceFlag]]</f>
        <v>2</v>
      </c>
      <c r="F627" t="s">
        <v>36</v>
      </c>
      <c r="G627">
        <v>930</v>
      </c>
      <c r="H627" t="s">
        <v>37</v>
      </c>
      <c r="I627">
        <v>9</v>
      </c>
      <c r="J627" t="str">
        <f>IF(AND(HR_Data[[#This Row],[Attrition]]="Yes",HR_Data[[#This Row],[YearsAtCompany]]&lt;2),"Yes","No")</f>
        <v>No</v>
      </c>
      <c r="K627">
        <v>3</v>
      </c>
      <c r="L627" t="s">
        <v>59</v>
      </c>
      <c r="M627">
        <v>1</v>
      </c>
      <c r="N627">
        <v>864</v>
      </c>
      <c r="P627">
        <v>4</v>
      </c>
      <c r="Q627" t="s">
        <v>46</v>
      </c>
      <c r="R627">
        <v>74</v>
      </c>
      <c r="S627">
        <v>3</v>
      </c>
      <c r="T627">
        <v>3</v>
      </c>
      <c r="U627" t="s">
        <v>40</v>
      </c>
      <c r="V627">
        <v>1</v>
      </c>
      <c r="W627" t="s">
        <v>52</v>
      </c>
      <c r="X627">
        <v>10761</v>
      </c>
      <c r="Y627" t="str">
        <f>IF(AND(HR_Data[[#This Row],[OverTime]]="Yes",HR_Data[[#This Row],[JobSatisfaction]]&lt;=2,HR_Data[[#This Row],[MonthlyIncome]]&lt;AVERAGE(HR_Data[MonthlyIncome])),
"High Risk",
IF(OR(HR_Data[[#This Row],[OverTime]]="Yes",HR_Data[[#This Row],[JobSatisfaction]]&lt;=2),
"Medium Risk",
"Low Risk"))</f>
        <v>Medium Risk</v>
      </c>
      <c r="Z627" t="str">
        <f>IF(HR_Data[[#This Row],[MonthlyIncome]]&lt;3000,"Low",IF(HR_Data[[#This Row],[MonthlyIncome]]&lt;7000,"Medium","High"))</f>
        <v>High</v>
      </c>
      <c r="AA627" s="5">
        <f>IF(HR_Data[[#This Row],[OverTime]]="Yes",1,0)</f>
        <v>1</v>
      </c>
      <c r="AB627" s="5">
        <f>IF(HR_Data[[#This Row],[JobSatisfaction]]&lt;=2,1,0)</f>
        <v>1</v>
      </c>
      <c r="AC627" s="5">
        <f>IF(HR_Data[[#This Row],[WorkLifeBalance]]&lt;=2,1,0)</f>
        <v>0</v>
      </c>
      <c r="AD627" s="5">
        <f>IF(HR_Data[[#This Row],[MonthlyIncome]]&lt;AVERAGE(HR_Data[MonthlyIncome]),1,0)</f>
        <v>0</v>
      </c>
      <c r="AE627">
        <v>19239</v>
      </c>
      <c r="AF627">
        <v>4</v>
      </c>
      <c r="AG627" t="s">
        <v>42</v>
      </c>
      <c r="AH627" t="s">
        <v>35</v>
      </c>
      <c r="AI627">
        <v>12</v>
      </c>
      <c r="AJ627">
        <v>3</v>
      </c>
      <c r="AK627">
        <v>3</v>
      </c>
      <c r="AL627">
        <f>IF(HR_Data[[#This Row],[OverTime]]="Yes",2,0)
+IF(HR_Data[[#This Row],[WorkLifeBalance]]&lt;=2,2,0)
+IF(HR_Data[[#This Row],[MonthlyIncome]]&lt;5000,2,0)
+IF(HR_Data[[#This Row],[JobSatisfaction]]&lt;=2,1,0)
+IF(HR_Data[[#This Row],[EnvironmentSatisfaction]]&lt;=2,1,0)
+IF(HR_Data[[#This Row],[YearsAtCompany]]&lt;2,2,0)</f>
        <v>3</v>
      </c>
      <c r="AM627" t="str">
        <f>IF(HR_Data[[#This Row],[RiskScore2]]&gt;=6,"High",
IF(HR_Data[[#This Row],[RiskScore2]]&gt;=3,"Medium","Low"))</f>
        <v>Medium</v>
      </c>
      <c r="AN627">
        <v>80</v>
      </c>
      <c r="AO627">
        <v>1</v>
      </c>
      <c r="AP627">
        <v>18</v>
      </c>
      <c r="AQ627">
        <v>2</v>
      </c>
      <c r="AR627">
        <v>3</v>
      </c>
      <c r="AS627">
        <v>5</v>
      </c>
      <c r="AT627">
        <v>4</v>
      </c>
      <c r="AU627">
        <v>0</v>
      </c>
      <c r="AV627">
        <v>2</v>
      </c>
    </row>
    <row r="628" spans="1:48">
      <c r="A628">
        <v>32</v>
      </c>
      <c r="B628" t="str">
        <f>IF(HR_Data[[#This Row],[Age]]&lt;25,"&lt;25",
IF(HR_Data[[#This Row],[Age]]&lt;35,"25–34",
IF(HR_Data[[#This Row],[Age]]&lt;45,"35–44",
IF(HR_Data[[#This Row],[Age]]&lt;55,"45–54","55+"))))</f>
        <v>25–34</v>
      </c>
      <c r="C628" t="s">
        <v>43</v>
      </c>
      <c r="D628">
        <f>(HR[[#This Row],[OverTimeFlag]]*3+HR[[#This Row],[LowJobSatisFlag]]*5+HR[[#This Row],[LowWLBFlag]]*4+HR[[#This Row],[LowSalaryFlag]]*3+HR[[#This Row],[LowEnviFlag]]*4+HR[[#This Row],[LowProFlag]]*1)</f>
        <v>7</v>
      </c>
      <c r="E628">
        <f>HR_Data[[#This Row],[OvertimeFlag]] + HR_Data[[#This Row],[LowSatisfactionFlag]] + HR_Data[[#This Row],[LowWorkLifeBalanceFlag]]</f>
        <v>1</v>
      </c>
      <c r="F628" t="s">
        <v>36</v>
      </c>
      <c r="G628">
        <v>638</v>
      </c>
      <c r="H628" t="s">
        <v>45</v>
      </c>
      <c r="I628">
        <v>8</v>
      </c>
      <c r="J628" t="str">
        <f>IF(AND(HR_Data[[#This Row],[Attrition]]="Yes",HR_Data[[#This Row],[YearsAtCompany]]&lt;2),"Yes","No")</f>
        <v>No</v>
      </c>
      <c r="K628">
        <v>2</v>
      </c>
      <c r="L628" t="s">
        <v>51</v>
      </c>
      <c r="M628">
        <v>1</v>
      </c>
      <c r="N628">
        <v>865</v>
      </c>
      <c r="P628">
        <v>3</v>
      </c>
      <c r="Q628" t="s">
        <v>39</v>
      </c>
      <c r="R628">
        <v>91</v>
      </c>
      <c r="S628">
        <v>4</v>
      </c>
      <c r="T628">
        <v>2</v>
      </c>
      <c r="U628" t="s">
        <v>47</v>
      </c>
      <c r="V628">
        <v>3</v>
      </c>
      <c r="W628" t="s">
        <v>48</v>
      </c>
      <c r="X628">
        <v>5175</v>
      </c>
      <c r="Y628" t="str">
        <f>IF(AND(HR_Data[[#This Row],[OverTime]]="Yes",HR_Data[[#This Row],[JobSatisfaction]]&lt;=2,HR_Data[[#This Row],[MonthlyIncome]]&lt;AVERAGE(HR_Data[MonthlyIncome])),
"High Risk",
IF(OR(HR_Data[[#This Row],[OverTime]]="Yes",HR_Data[[#This Row],[JobSatisfaction]]&lt;=2),
"Medium Risk",
"Low Risk"))</f>
        <v>Low Risk</v>
      </c>
      <c r="Z628" t="str">
        <f>IF(HR_Data[[#This Row],[MonthlyIncome]]&lt;3000,"Low",IF(HR_Data[[#This Row],[MonthlyIncome]]&lt;7000,"Medium","High"))</f>
        <v>Medium</v>
      </c>
      <c r="AA628" s="5">
        <f>IF(HR_Data[[#This Row],[OverTime]]="Yes",1,0)</f>
        <v>0</v>
      </c>
      <c r="AB628" s="5">
        <f>IF(HR_Data[[#This Row],[JobSatisfaction]]&lt;=2,1,0)</f>
        <v>0</v>
      </c>
      <c r="AC628" s="5">
        <f>IF(HR_Data[[#This Row],[WorkLifeBalance]]&lt;=2,1,0)</f>
        <v>1</v>
      </c>
      <c r="AD628" s="5">
        <f>IF(HR_Data[[#This Row],[MonthlyIncome]]&lt;AVERAGE(HR_Data[MonthlyIncome]),1,0)</f>
        <v>1</v>
      </c>
      <c r="AE628">
        <v>22162</v>
      </c>
      <c r="AF628">
        <v>5</v>
      </c>
      <c r="AG628" t="s">
        <v>42</v>
      </c>
      <c r="AH628" t="s">
        <v>43</v>
      </c>
      <c r="AI628">
        <v>12</v>
      </c>
      <c r="AJ628">
        <v>3</v>
      </c>
      <c r="AK628">
        <v>3</v>
      </c>
      <c r="AL628">
        <f>IF(HR_Data[[#This Row],[OverTime]]="Yes",2,0)
+IF(HR_Data[[#This Row],[WorkLifeBalance]]&lt;=2,2,0)
+IF(HR_Data[[#This Row],[MonthlyIncome]]&lt;5000,2,0)
+IF(HR_Data[[#This Row],[JobSatisfaction]]&lt;=2,1,0)
+IF(HR_Data[[#This Row],[EnvironmentSatisfaction]]&lt;=2,1,0)
+IF(HR_Data[[#This Row],[YearsAtCompany]]&lt;2,2,0)</f>
        <v>2</v>
      </c>
      <c r="AM628" t="str">
        <f>IF(HR_Data[[#This Row],[RiskScore2]]&gt;=6,"High",
IF(HR_Data[[#This Row],[RiskScore2]]&gt;=3,"Medium","Low"))</f>
        <v>Low</v>
      </c>
      <c r="AN628">
        <v>80</v>
      </c>
      <c r="AO628">
        <v>1</v>
      </c>
      <c r="AP628">
        <v>9</v>
      </c>
      <c r="AQ628">
        <v>3</v>
      </c>
      <c r="AR628">
        <v>2</v>
      </c>
      <c r="AS628">
        <v>5</v>
      </c>
      <c r="AT628">
        <v>3</v>
      </c>
      <c r="AU628">
        <v>1</v>
      </c>
      <c r="AV628">
        <v>3</v>
      </c>
    </row>
    <row r="629" spans="1:48">
      <c r="A629">
        <v>52</v>
      </c>
      <c r="B629" t="str">
        <f>IF(HR_Data[[#This Row],[Age]]&lt;25,"&lt;25",
IF(HR_Data[[#This Row],[Age]]&lt;35,"25–34",
IF(HR_Data[[#This Row],[Age]]&lt;45,"35–44",
IF(HR_Data[[#This Row],[Age]]&lt;55,"45–54","55+"))))</f>
        <v>45–54</v>
      </c>
      <c r="C629" t="s">
        <v>43</v>
      </c>
      <c r="D629">
        <f>(HR[[#This Row],[OverTimeFlag]]*3+HR[[#This Row],[LowJobSatisFlag]]*5+HR[[#This Row],[LowWLBFlag]]*4+HR[[#This Row],[LowSalaryFlag]]*3+HR[[#This Row],[LowEnviFlag]]*4+HR[[#This Row],[LowProFlag]]*1)</f>
        <v>0</v>
      </c>
      <c r="E629">
        <f>HR_Data[[#This Row],[OvertimeFlag]] + HR_Data[[#This Row],[LowSatisfactionFlag]] + HR_Data[[#This Row],[LowWorkLifeBalanceFlag]]</f>
        <v>0</v>
      </c>
      <c r="F629" t="s">
        <v>44</v>
      </c>
      <c r="G629">
        <v>890</v>
      </c>
      <c r="H629" t="s">
        <v>45</v>
      </c>
      <c r="I629">
        <v>25</v>
      </c>
      <c r="J629" t="str">
        <f>IF(AND(HR_Data[[#This Row],[Attrition]]="Yes",HR_Data[[#This Row],[YearsAtCompany]]&lt;2),"Yes","No")</f>
        <v>No</v>
      </c>
      <c r="K629">
        <v>4</v>
      </c>
      <c r="L629" t="s">
        <v>51</v>
      </c>
      <c r="M629">
        <v>1</v>
      </c>
      <c r="N629">
        <v>867</v>
      </c>
      <c r="P629">
        <v>3</v>
      </c>
      <c r="Q629" t="s">
        <v>39</v>
      </c>
      <c r="R629">
        <v>81</v>
      </c>
      <c r="S629">
        <v>2</v>
      </c>
      <c r="T629">
        <v>4</v>
      </c>
      <c r="U629" t="s">
        <v>53</v>
      </c>
      <c r="V629">
        <v>4</v>
      </c>
      <c r="W629" t="s">
        <v>48</v>
      </c>
      <c r="X629">
        <v>13826</v>
      </c>
      <c r="Y629" t="str">
        <f>IF(AND(HR_Data[[#This Row],[OverTime]]="Yes",HR_Data[[#This Row],[JobSatisfaction]]&lt;=2,HR_Data[[#This Row],[MonthlyIncome]]&lt;AVERAGE(HR_Data[MonthlyIncome])),
"High Risk",
IF(OR(HR_Data[[#This Row],[OverTime]]="Yes",HR_Data[[#This Row],[JobSatisfaction]]&lt;=2),
"Medium Risk",
"Low Risk"))</f>
        <v>Low Risk</v>
      </c>
      <c r="Z629" t="str">
        <f>IF(HR_Data[[#This Row],[MonthlyIncome]]&lt;3000,"Low",IF(HR_Data[[#This Row],[MonthlyIncome]]&lt;7000,"Medium","High"))</f>
        <v>High</v>
      </c>
      <c r="AA629" s="5">
        <f>IF(HR_Data[[#This Row],[OverTime]]="Yes",1,0)</f>
        <v>0</v>
      </c>
      <c r="AB629" s="5">
        <f>IF(HR_Data[[#This Row],[JobSatisfaction]]&lt;=2,1,0)</f>
        <v>0</v>
      </c>
      <c r="AC629" s="5">
        <f>IF(HR_Data[[#This Row],[WorkLifeBalance]]&lt;=2,1,0)</f>
        <v>0</v>
      </c>
      <c r="AD629" s="5">
        <f>IF(HR_Data[[#This Row],[MonthlyIncome]]&lt;AVERAGE(HR_Data[MonthlyIncome]),1,0)</f>
        <v>0</v>
      </c>
      <c r="AE629">
        <v>19028</v>
      </c>
      <c r="AF629">
        <v>3</v>
      </c>
      <c r="AG629" t="s">
        <v>42</v>
      </c>
      <c r="AH629" t="s">
        <v>43</v>
      </c>
      <c r="AI629">
        <v>22</v>
      </c>
      <c r="AJ629">
        <v>4</v>
      </c>
      <c r="AK629">
        <v>3</v>
      </c>
      <c r="AL629">
        <f>IF(HR_Data[[#This Row],[OverTime]]="Yes",2,0)
+IF(HR_Data[[#This Row],[WorkLifeBalance]]&lt;=2,2,0)
+IF(HR_Data[[#This Row],[MonthlyIncome]]&lt;5000,2,0)
+IF(HR_Data[[#This Row],[JobSatisfaction]]&lt;=2,1,0)
+IF(HR_Data[[#This Row],[EnvironmentSatisfaction]]&lt;=2,1,0)
+IF(HR_Data[[#This Row],[YearsAtCompany]]&lt;2,2,0)</f>
        <v>0</v>
      </c>
      <c r="AM629" t="str">
        <f>IF(HR_Data[[#This Row],[RiskScore2]]&gt;=6,"High",
IF(HR_Data[[#This Row],[RiskScore2]]&gt;=3,"Medium","Low"))</f>
        <v>Low</v>
      </c>
      <c r="AN629">
        <v>80</v>
      </c>
      <c r="AO629">
        <v>0</v>
      </c>
      <c r="AP629">
        <v>31</v>
      </c>
      <c r="AQ629">
        <v>3</v>
      </c>
      <c r="AR629">
        <v>3</v>
      </c>
      <c r="AS629">
        <v>9</v>
      </c>
      <c r="AT629">
        <v>8</v>
      </c>
      <c r="AU629">
        <v>0</v>
      </c>
      <c r="AV629">
        <v>0</v>
      </c>
    </row>
    <row r="630" spans="1:48">
      <c r="A630">
        <v>37</v>
      </c>
      <c r="B630" t="str">
        <f>IF(HR_Data[[#This Row],[Age]]&lt;25,"&lt;25",
IF(HR_Data[[#This Row],[Age]]&lt;35,"25–34",
IF(HR_Data[[#This Row],[Age]]&lt;45,"35–44",
IF(HR_Data[[#This Row],[Age]]&lt;55,"45–54","55+"))))</f>
        <v>35–44</v>
      </c>
      <c r="C630" t="s">
        <v>43</v>
      </c>
      <c r="D630">
        <f>(HR[[#This Row],[OverTimeFlag]]*3+HR[[#This Row],[LowJobSatisFlag]]*5+HR[[#This Row],[LowWLBFlag]]*4+HR[[#This Row],[LowSalaryFlag]]*3+HR[[#This Row],[LowEnviFlag]]*4+HR[[#This Row],[LowProFlag]]*1)</f>
        <v>3</v>
      </c>
      <c r="E630">
        <f>HR_Data[[#This Row],[OvertimeFlag]] + HR_Data[[#This Row],[LowSatisfactionFlag]] + HR_Data[[#This Row],[LowWorkLifeBalanceFlag]]</f>
        <v>0</v>
      </c>
      <c r="F630" t="s">
        <v>36</v>
      </c>
      <c r="G630">
        <v>342</v>
      </c>
      <c r="H630" t="s">
        <v>37</v>
      </c>
      <c r="I630">
        <v>16</v>
      </c>
      <c r="J630" t="str">
        <f>IF(AND(HR_Data[[#This Row],[Attrition]]="Yes",HR_Data[[#This Row],[YearsAtCompany]]&lt;2),"Yes","No")</f>
        <v>No</v>
      </c>
      <c r="K630">
        <v>4</v>
      </c>
      <c r="L630" t="s">
        <v>59</v>
      </c>
      <c r="M630">
        <v>1</v>
      </c>
      <c r="N630">
        <v>868</v>
      </c>
      <c r="P630">
        <v>4</v>
      </c>
      <c r="Q630" t="s">
        <v>46</v>
      </c>
      <c r="R630">
        <v>66</v>
      </c>
      <c r="S630">
        <v>2</v>
      </c>
      <c r="T630">
        <v>2</v>
      </c>
      <c r="U630" t="s">
        <v>40</v>
      </c>
      <c r="V630">
        <v>3</v>
      </c>
      <c r="W630" t="s">
        <v>52</v>
      </c>
      <c r="X630">
        <v>6334</v>
      </c>
      <c r="Y630" t="str">
        <f>IF(AND(HR_Data[[#This Row],[OverTime]]="Yes",HR_Data[[#This Row],[JobSatisfaction]]&lt;=2,HR_Data[[#This Row],[MonthlyIncome]]&lt;AVERAGE(HR_Data[MonthlyIncome])),
"High Risk",
IF(OR(HR_Data[[#This Row],[OverTime]]="Yes",HR_Data[[#This Row],[JobSatisfaction]]&lt;=2),
"Medium Risk",
"Low Risk"))</f>
        <v>Low Risk</v>
      </c>
      <c r="Z630" t="str">
        <f>IF(HR_Data[[#This Row],[MonthlyIncome]]&lt;3000,"Low",IF(HR_Data[[#This Row],[MonthlyIncome]]&lt;7000,"Medium","High"))</f>
        <v>Medium</v>
      </c>
      <c r="AA630" s="5">
        <f>IF(HR_Data[[#This Row],[OverTime]]="Yes",1,0)</f>
        <v>0</v>
      </c>
      <c r="AB630" s="5">
        <f>IF(HR_Data[[#This Row],[JobSatisfaction]]&lt;=2,1,0)</f>
        <v>0</v>
      </c>
      <c r="AC630" s="5">
        <f>IF(HR_Data[[#This Row],[WorkLifeBalance]]&lt;=2,1,0)</f>
        <v>0</v>
      </c>
      <c r="AD630" s="5">
        <f>IF(HR_Data[[#This Row],[MonthlyIncome]]&lt;AVERAGE(HR_Data[MonthlyIncome]),1,0)</f>
        <v>1</v>
      </c>
      <c r="AE630">
        <v>24558</v>
      </c>
      <c r="AF630">
        <v>4</v>
      </c>
      <c r="AG630" t="s">
        <v>42</v>
      </c>
      <c r="AH630" t="s">
        <v>43</v>
      </c>
      <c r="AI630">
        <v>19</v>
      </c>
      <c r="AJ630">
        <v>3</v>
      </c>
      <c r="AK630">
        <v>4</v>
      </c>
      <c r="AL630">
        <f>IF(HR_Data[[#This Row],[OverTime]]="Yes",2,0)
+IF(HR_Data[[#This Row],[WorkLifeBalance]]&lt;=2,2,0)
+IF(HR_Data[[#This Row],[MonthlyIncome]]&lt;5000,2,0)
+IF(HR_Data[[#This Row],[JobSatisfaction]]&lt;=2,1,0)
+IF(HR_Data[[#This Row],[EnvironmentSatisfaction]]&lt;=2,1,0)
+IF(HR_Data[[#This Row],[YearsAtCompany]]&lt;2,2,0)</f>
        <v>2</v>
      </c>
      <c r="AM630" t="str">
        <f>IF(HR_Data[[#This Row],[RiskScore2]]&gt;=6,"High",
IF(HR_Data[[#This Row],[RiskScore2]]&gt;=3,"Medium","Low"))</f>
        <v>Low</v>
      </c>
      <c r="AN630">
        <v>80</v>
      </c>
      <c r="AO630">
        <v>2</v>
      </c>
      <c r="AP630">
        <v>9</v>
      </c>
      <c r="AQ630">
        <v>2</v>
      </c>
      <c r="AR630">
        <v>3</v>
      </c>
      <c r="AS630">
        <v>1</v>
      </c>
      <c r="AT630">
        <v>0</v>
      </c>
      <c r="AU630">
        <v>0</v>
      </c>
      <c r="AV630">
        <v>0</v>
      </c>
    </row>
    <row r="631" spans="1:48">
      <c r="A631">
        <v>28</v>
      </c>
      <c r="B631" t="str">
        <f>IF(HR_Data[[#This Row],[Age]]&lt;25,"&lt;25",
IF(HR_Data[[#This Row],[Age]]&lt;35,"25–34",
IF(HR_Data[[#This Row],[Age]]&lt;45,"35–44",
IF(HR_Data[[#This Row],[Age]]&lt;55,"45–54","55+"))))</f>
        <v>25–34</v>
      </c>
      <c r="C631" t="s">
        <v>43</v>
      </c>
      <c r="D631">
        <f>(HR[[#This Row],[OverTimeFlag]]*3+HR[[#This Row],[LowJobSatisFlag]]*5+HR[[#This Row],[LowWLBFlag]]*4+HR[[#This Row],[LowSalaryFlag]]*3+HR[[#This Row],[LowEnviFlag]]*4+HR[[#This Row],[LowProFlag]]*1)</f>
        <v>7</v>
      </c>
      <c r="E631">
        <f>HR_Data[[#This Row],[OvertimeFlag]] + HR_Data[[#This Row],[LowSatisfactionFlag]] + HR_Data[[#This Row],[LowWorkLifeBalanceFlag]]</f>
        <v>0</v>
      </c>
      <c r="F631" t="s">
        <v>36</v>
      </c>
      <c r="G631">
        <v>1169</v>
      </c>
      <c r="H631" t="s">
        <v>61</v>
      </c>
      <c r="I631">
        <v>8</v>
      </c>
      <c r="J631" t="str">
        <f>IF(AND(HR_Data[[#This Row],[Attrition]]="Yes",HR_Data[[#This Row],[YearsAtCompany]]&lt;2),"Yes","No")</f>
        <v>No</v>
      </c>
      <c r="K631">
        <v>2</v>
      </c>
      <c r="L631" t="s">
        <v>51</v>
      </c>
      <c r="M631">
        <v>1</v>
      </c>
      <c r="N631">
        <v>869</v>
      </c>
      <c r="P631">
        <v>2</v>
      </c>
      <c r="Q631" t="s">
        <v>46</v>
      </c>
      <c r="R631">
        <v>63</v>
      </c>
      <c r="S631">
        <v>2</v>
      </c>
      <c r="T631">
        <v>1</v>
      </c>
      <c r="U631" t="s">
        <v>61</v>
      </c>
      <c r="V631">
        <v>4</v>
      </c>
      <c r="W631" t="s">
        <v>52</v>
      </c>
      <c r="X631">
        <v>4936</v>
      </c>
      <c r="Y631" t="str">
        <f>IF(AND(HR_Data[[#This Row],[OverTime]]="Yes",HR_Data[[#This Row],[JobSatisfaction]]&lt;=2,HR_Data[[#This Row],[MonthlyIncome]]&lt;AVERAGE(HR_Data[MonthlyIncome])),
"High Risk",
IF(OR(HR_Data[[#This Row],[OverTime]]="Yes",HR_Data[[#This Row],[JobSatisfaction]]&lt;=2),
"Medium Risk",
"Low Risk"))</f>
        <v>Low Risk</v>
      </c>
      <c r="Z631" t="str">
        <f>IF(HR_Data[[#This Row],[MonthlyIncome]]&lt;3000,"Low",IF(HR_Data[[#This Row],[MonthlyIncome]]&lt;7000,"Medium","High"))</f>
        <v>Medium</v>
      </c>
      <c r="AA631" s="5">
        <f>IF(HR_Data[[#This Row],[OverTime]]="Yes",1,0)</f>
        <v>0</v>
      </c>
      <c r="AB631" s="5">
        <f>IF(HR_Data[[#This Row],[JobSatisfaction]]&lt;=2,1,0)</f>
        <v>0</v>
      </c>
      <c r="AC631" s="5">
        <f>IF(HR_Data[[#This Row],[WorkLifeBalance]]&lt;=2,1,0)</f>
        <v>0</v>
      </c>
      <c r="AD631" s="5">
        <f>IF(HR_Data[[#This Row],[MonthlyIncome]]&lt;AVERAGE(HR_Data[MonthlyIncome]),1,0)</f>
        <v>1</v>
      </c>
      <c r="AE631">
        <v>23965</v>
      </c>
      <c r="AF631">
        <v>1</v>
      </c>
      <c r="AG631" t="s">
        <v>42</v>
      </c>
      <c r="AH631" t="s">
        <v>43</v>
      </c>
      <c r="AI631">
        <v>13</v>
      </c>
      <c r="AJ631">
        <v>3</v>
      </c>
      <c r="AK631">
        <v>4</v>
      </c>
      <c r="AL631">
        <f>IF(HR_Data[[#This Row],[OverTime]]="Yes",2,0)
+IF(HR_Data[[#This Row],[WorkLifeBalance]]&lt;=2,2,0)
+IF(HR_Data[[#This Row],[MonthlyIncome]]&lt;5000,2,0)
+IF(HR_Data[[#This Row],[JobSatisfaction]]&lt;=2,1,0)
+IF(HR_Data[[#This Row],[EnvironmentSatisfaction]]&lt;=2,1,0)
+IF(HR_Data[[#This Row],[YearsAtCompany]]&lt;2,2,0)</f>
        <v>3</v>
      </c>
      <c r="AM631" t="str">
        <f>IF(HR_Data[[#This Row],[RiskScore2]]&gt;=6,"High",
IF(HR_Data[[#This Row],[RiskScore2]]&gt;=3,"Medium","Low"))</f>
        <v>Medium</v>
      </c>
      <c r="AN631">
        <v>80</v>
      </c>
      <c r="AO631">
        <v>1</v>
      </c>
      <c r="AP631">
        <v>6</v>
      </c>
      <c r="AQ631">
        <v>6</v>
      </c>
      <c r="AR631">
        <v>3</v>
      </c>
      <c r="AS631">
        <v>5</v>
      </c>
      <c r="AT631">
        <v>1</v>
      </c>
      <c r="AU631">
        <v>0</v>
      </c>
      <c r="AV631">
        <v>4</v>
      </c>
    </row>
    <row r="632" spans="1:48">
      <c r="A632">
        <v>22</v>
      </c>
      <c r="B632" t="str">
        <f>IF(HR_Data[[#This Row],[Age]]&lt;25,"&lt;25",
IF(HR_Data[[#This Row],[Age]]&lt;35,"25–34",
IF(HR_Data[[#This Row],[Age]]&lt;45,"35–44",
IF(HR_Data[[#This Row],[Age]]&lt;55,"45–54","55+"))))</f>
        <v>&lt;25</v>
      </c>
      <c r="C632" t="s">
        <v>43</v>
      </c>
      <c r="D632">
        <f>(HR[[#This Row],[OverTimeFlag]]*3+HR[[#This Row],[LowJobSatisFlag]]*5+HR[[#This Row],[LowWLBFlag]]*4+HR[[#This Row],[LowSalaryFlag]]*3+HR[[#This Row],[LowEnviFlag]]*4+HR[[#This Row],[LowProFlag]]*1)</f>
        <v>7</v>
      </c>
      <c r="E632">
        <f>HR_Data[[#This Row],[OvertimeFlag]] + HR_Data[[#This Row],[LowSatisfactionFlag]] + HR_Data[[#This Row],[LowWorkLifeBalanceFlag]]</f>
        <v>1</v>
      </c>
      <c r="F632" t="s">
        <v>36</v>
      </c>
      <c r="G632">
        <v>1230</v>
      </c>
      <c r="H632" t="s">
        <v>45</v>
      </c>
      <c r="I632">
        <v>1</v>
      </c>
      <c r="J632" t="str">
        <f>IF(AND(HR_Data[[#This Row],[Attrition]]="Yes",HR_Data[[#This Row],[YearsAtCompany]]&lt;2),"Yes","No")</f>
        <v>No</v>
      </c>
      <c r="K632">
        <v>2</v>
      </c>
      <c r="L632" t="s">
        <v>38</v>
      </c>
      <c r="M632">
        <v>1</v>
      </c>
      <c r="N632">
        <v>872</v>
      </c>
      <c r="P632">
        <v>4</v>
      </c>
      <c r="Q632" t="s">
        <v>46</v>
      </c>
      <c r="R632">
        <v>33</v>
      </c>
      <c r="S632">
        <v>2</v>
      </c>
      <c r="T632">
        <v>2</v>
      </c>
      <c r="U632" t="s">
        <v>53</v>
      </c>
      <c r="V632">
        <v>4</v>
      </c>
      <c r="W632" t="s">
        <v>48</v>
      </c>
      <c r="X632">
        <v>4775</v>
      </c>
      <c r="Y632" t="str">
        <f>IF(AND(HR_Data[[#This Row],[OverTime]]="Yes",HR_Data[[#This Row],[JobSatisfaction]]&lt;=2,HR_Data[[#This Row],[MonthlyIncome]]&lt;AVERAGE(HR_Data[MonthlyIncome])),
"High Risk",
IF(OR(HR_Data[[#This Row],[OverTime]]="Yes",HR_Data[[#This Row],[JobSatisfaction]]&lt;=2),
"Medium Risk",
"Low Risk"))</f>
        <v>Low Risk</v>
      </c>
      <c r="Z632" t="str">
        <f>IF(HR_Data[[#This Row],[MonthlyIncome]]&lt;3000,"Low",IF(HR_Data[[#This Row],[MonthlyIncome]]&lt;7000,"Medium","High"))</f>
        <v>Medium</v>
      </c>
      <c r="AA632" s="5">
        <f>IF(HR_Data[[#This Row],[OverTime]]="Yes",1,0)</f>
        <v>0</v>
      </c>
      <c r="AB632" s="5">
        <f>IF(HR_Data[[#This Row],[JobSatisfaction]]&lt;=2,1,0)</f>
        <v>0</v>
      </c>
      <c r="AC632" s="5">
        <f>IF(HR_Data[[#This Row],[WorkLifeBalance]]&lt;=2,1,0)</f>
        <v>1</v>
      </c>
      <c r="AD632" s="5">
        <f>IF(HR_Data[[#This Row],[MonthlyIncome]]&lt;AVERAGE(HR_Data[MonthlyIncome]),1,0)</f>
        <v>1</v>
      </c>
      <c r="AE632">
        <v>19146</v>
      </c>
      <c r="AF632">
        <v>6</v>
      </c>
      <c r="AG632" t="s">
        <v>42</v>
      </c>
      <c r="AH632" t="s">
        <v>43</v>
      </c>
      <c r="AI632">
        <v>22</v>
      </c>
      <c r="AJ632">
        <v>4</v>
      </c>
      <c r="AK632">
        <v>1</v>
      </c>
      <c r="AL632">
        <f>IF(HR_Data[[#This Row],[OverTime]]="Yes",2,0)
+IF(HR_Data[[#This Row],[WorkLifeBalance]]&lt;=2,2,0)
+IF(HR_Data[[#This Row],[MonthlyIncome]]&lt;5000,2,0)
+IF(HR_Data[[#This Row],[JobSatisfaction]]&lt;=2,1,0)
+IF(HR_Data[[#This Row],[EnvironmentSatisfaction]]&lt;=2,1,0)
+IF(HR_Data[[#This Row],[YearsAtCompany]]&lt;2,2,0)</f>
        <v>4</v>
      </c>
      <c r="AM632" t="str">
        <f>IF(HR_Data[[#This Row],[RiskScore2]]&gt;=6,"High",
IF(HR_Data[[#This Row],[RiskScore2]]&gt;=3,"Medium","Low"))</f>
        <v>Medium</v>
      </c>
      <c r="AN632">
        <v>80</v>
      </c>
      <c r="AO632">
        <v>2</v>
      </c>
      <c r="AP632">
        <v>4</v>
      </c>
      <c r="AQ632">
        <v>2</v>
      </c>
      <c r="AR632">
        <v>1</v>
      </c>
      <c r="AS632">
        <v>2</v>
      </c>
      <c r="AT632">
        <v>2</v>
      </c>
      <c r="AU632">
        <v>2</v>
      </c>
      <c r="AV632">
        <v>2</v>
      </c>
    </row>
    <row r="633" spans="1:48">
      <c r="A633">
        <v>44</v>
      </c>
      <c r="B633" t="str">
        <f>IF(HR_Data[[#This Row],[Age]]&lt;25,"&lt;25",
IF(HR_Data[[#This Row],[Age]]&lt;35,"25–34",
IF(HR_Data[[#This Row],[Age]]&lt;45,"35–44",
IF(HR_Data[[#This Row],[Age]]&lt;55,"45–54","55+"))))</f>
        <v>35–44</v>
      </c>
      <c r="C633" t="s">
        <v>43</v>
      </c>
      <c r="D633">
        <f>(HR[[#This Row],[OverTimeFlag]]*3+HR[[#This Row],[LowJobSatisFlag]]*5+HR[[#This Row],[LowWLBFlag]]*4+HR[[#This Row],[LowSalaryFlag]]*3+HR[[#This Row],[LowEnviFlag]]*4+HR[[#This Row],[LowProFlag]]*1)</f>
        <v>14</v>
      </c>
      <c r="E633">
        <f>HR_Data[[#This Row],[OvertimeFlag]] + HR_Data[[#This Row],[LowSatisfactionFlag]] + HR_Data[[#This Row],[LowWorkLifeBalanceFlag]]</f>
        <v>2</v>
      </c>
      <c r="F633" t="s">
        <v>36</v>
      </c>
      <c r="G633">
        <v>986</v>
      </c>
      <c r="H633" t="s">
        <v>45</v>
      </c>
      <c r="I633">
        <v>8</v>
      </c>
      <c r="J633" t="str">
        <f>IF(AND(HR_Data[[#This Row],[Attrition]]="Yes",HR_Data[[#This Row],[YearsAtCompany]]&lt;2),"Yes","No")</f>
        <v>No</v>
      </c>
      <c r="K633">
        <v>4</v>
      </c>
      <c r="L633" t="s">
        <v>38</v>
      </c>
      <c r="M633">
        <v>1</v>
      </c>
      <c r="N633">
        <v>874</v>
      </c>
      <c r="P633">
        <v>1</v>
      </c>
      <c r="Q633" t="s">
        <v>46</v>
      </c>
      <c r="R633">
        <v>62</v>
      </c>
      <c r="S633">
        <v>4</v>
      </c>
      <c r="T633">
        <v>1</v>
      </c>
      <c r="U633" t="s">
        <v>50</v>
      </c>
      <c r="V633">
        <v>4</v>
      </c>
      <c r="W633" t="s">
        <v>48</v>
      </c>
      <c r="X633">
        <v>2818</v>
      </c>
      <c r="Y633" t="str">
        <f>IF(AND(HR_Data[[#This Row],[OverTime]]="Yes",HR_Data[[#This Row],[JobSatisfaction]]&lt;=2,HR_Data[[#This Row],[MonthlyIncome]]&lt;AVERAGE(HR_Data[MonthlyIncome])),
"High Risk",
IF(OR(HR_Data[[#This Row],[OverTime]]="Yes",HR_Data[[#This Row],[JobSatisfaction]]&lt;=2),
"Medium Risk",
"Low Risk"))</f>
        <v>Medium Risk</v>
      </c>
      <c r="Z633" t="str">
        <f>IF(HR_Data[[#This Row],[MonthlyIncome]]&lt;3000,"Low",IF(HR_Data[[#This Row],[MonthlyIncome]]&lt;7000,"Medium","High"))</f>
        <v>Low</v>
      </c>
      <c r="AA633" s="5">
        <f>IF(HR_Data[[#This Row],[OverTime]]="Yes",1,0)</f>
        <v>1</v>
      </c>
      <c r="AB633" s="5">
        <f>IF(HR_Data[[#This Row],[JobSatisfaction]]&lt;=2,1,0)</f>
        <v>0</v>
      </c>
      <c r="AC633" s="5">
        <f>IF(HR_Data[[#This Row],[WorkLifeBalance]]&lt;=2,1,0)</f>
        <v>1</v>
      </c>
      <c r="AD633" s="5">
        <f>IF(HR_Data[[#This Row],[MonthlyIncome]]&lt;AVERAGE(HR_Data[MonthlyIncome]),1,0)</f>
        <v>1</v>
      </c>
      <c r="AE633">
        <v>5044</v>
      </c>
      <c r="AF633">
        <v>2</v>
      </c>
      <c r="AG633" t="s">
        <v>42</v>
      </c>
      <c r="AH633" t="s">
        <v>35</v>
      </c>
      <c r="AI633">
        <v>24</v>
      </c>
      <c r="AJ633">
        <v>4</v>
      </c>
      <c r="AK633">
        <v>3</v>
      </c>
      <c r="AL633">
        <f>IF(HR_Data[[#This Row],[OverTime]]="Yes",2,0)
+IF(HR_Data[[#This Row],[WorkLifeBalance]]&lt;=2,2,0)
+IF(HR_Data[[#This Row],[MonthlyIncome]]&lt;5000,2,0)
+IF(HR_Data[[#This Row],[JobSatisfaction]]&lt;=2,1,0)
+IF(HR_Data[[#This Row],[EnvironmentSatisfaction]]&lt;=2,1,0)
+IF(HR_Data[[#This Row],[YearsAtCompany]]&lt;2,2,0)</f>
        <v>7</v>
      </c>
      <c r="AM633" t="str">
        <f>IF(HR_Data[[#This Row],[RiskScore2]]&gt;=6,"High",
IF(HR_Data[[#This Row],[RiskScore2]]&gt;=3,"Medium","Low"))</f>
        <v>High</v>
      </c>
      <c r="AN633">
        <v>80</v>
      </c>
      <c r="AO633">
        <v>1</v>
      </c>
      <c r="AP633">
        <v>10</v>
      </c>
      <c r="AQ633">
        <v>2</v>
      </c>
      <c r="AR633">
        <v>2</v>
      </c>
      <c r="AS633">
        <v>3</v>
      </c>
      <c r="AT633">
        <v>2</v>
      </c>
      <c r="AU633">
        <v>0</v>
      </c>
      <c r="AV633">
        <v>2</v>
      </c>
    </row>
    <row r="634" spans="1:48">
      <c r="A634">
        <v>42</v>
      </c>
      <c r="B634" t="str">
        <f>IF(HR_Data[[#This Row],[Age]]&lt;25,"&lt;25",
IF(HR_Data[[#This Row],[Age]]&lt;35,"25–34",
IF(HR_Data[[#This Row],[Age]]&lt;45,"35–44",
IF(HR_Data[[#This Row],[Age]]&lt;55,"45–54","55+"))))</f>
        <v>35–44</v>
      </c>
      <c r="C634" t="s">
        <v>43</v>
      </c>
      <c r="D634">
        <f>(HR[[#This Row],[OverTimeFlag]]*3+HR[[#This Row],[LowJobSatisFlag]]*5+HR[[#This Row],[LowWLBFlag]]*4+HR[[#This Row],[LowSalaryFlag]]*3+HR[[#This Row],[LowEnviFlag]]*4+HR[[#This Row],[LowProFlag]]*1)</f>
        <v>10</v>
      </c>
      <c r="E634">
        <f>HR_Data[[#This Row],[OvertimeFlag]] + HR_Data[[#This Row],[LowSatisfactionFlag]] + HR_Data[[#This Row],[LowWorkLifeBalanceFlag]]</f>
        <v>1</v>
      </c>
      <c r="F634" t="s">
        <v>44</v>
      </c>
      <c r="G634">
        <v>1271</v>
      </c>
      <c r="H634" t="s">
        <v>45</v>
      </c>
      <c r="I634">
        <v>2</v>
      </c>
      <c r="J634" t="str">
        <f>IF(AND(HR_Data[[#This Row],[Attrition]]="Yes",HR_Data[[#This Row],[YearsAtCompany]]&lt;2),"Yes","No")</f>
        <v>No</v>
      </c>
      <c r="K634">
        <v>1</v>
      </c>
      <c r="L634" t="s">
        <v>51</v>
      </c>
      <c r="M634">
        <v>1</v>
      </c>
      <c r="N634">
        <v>875</v>
      </c>
      <c r="P634">
        <v>2</v>
      </c>
      <c r="Q634" t="s">
        <v>46</v>
      </c>
      <c r="R634">
        <v>35</v>
      </c>
      <c r="S634">
        <v>3</v>
      </c>
      <c r="T634">
        <v>1</v>
      </c>
      <c r="U634" t="s">
        <v>47</v>
      </c>
      <c r="V634">
        <v>4</v>
      </c>
      <c r="W634" t="s">
        <v>41</v>
      </c>
      <c r="X634">
        <v>2515</v>
      </c>
      <c r="Y634" t="str">
        <f>IF(AND(HR_Data[[#This Row],[OverTime]]="Yes",HR_Data[[#This Row],[JobSatisfaction]]&lt;=2,HR_Data[[#This Row],[MonthlyIncome]]&lt;AVERAGE(HR_Data[MonthlyIncome])),
"High Risk",
IF(OR(HR_Data[[#This Row],[OverTime]]="Yes",HR_Data[[#This Row],[JobSatisfaction]]&lt;=2),
"Medium Risk",
"Low Risk"))</f>
        <v>Medium Risk</v>
      </c>
      <c r="Z634" t="str">
        <f>IF(HR_Data[[#This Row],[MonthlyIncome]]&lt;3000,"Low",IF(HR_Data[[#This Row],[MonthlyIncome]]&lt;7000,"Medium","High"))</f>
        <v>Low</v>
      </c>
      <c r="AA634" s="5">
        <f>IF(HR_Data[[#This Row],[OverTime]]="Yes",1,0)</f>
        <v>1</v>
      </c>
      <c r="AB634" s="5">
        <f>IF(HR_Data[[#This Row],[JobSatisfaction]]&lt;=2,1,0)</f>
        <v>0</v>
      </c>
      <c r="AC634" s="5">
        <f>IF(HR_Data[[#This Row],[WorkLifeBalance]]&lt;=2,1,0)</f>
        <v>0</v>
      </c>
      <c r="AD634" s="5">
        <f>IF(HR_Data[[#This Row],[MonthlyIncome]]&lt;AVERAGE(HR_Data[MonthlyIncome]),1,0)</f>
        <v>1</v>
      </c>
      <c r="AE634">
        <v>9068</v>
      </c>
      <c r="AF634">
        <v>5</v>
      </c>
      <c r="AG634" t="s">
        <v>42</v>
      </c>
      <c r="AH634" t="s">
        <v>35</v>
      </c>
      <c r="AI634">
        <v>14</v>
      </c>
      <c r="AJ634">
        <v>3</v>
      </c>
      <c r="AK634">
        <v>4</v>
      </c>
      <c r="AL634">
        <f>IF(HR_Data[[#This Row],[OverTime]]="Yes",2,0)
+IF(HR_Data[[#This Row],[WorkLifeBalance]]&lt;=2,2,0)
+IF(HR_Data[[#This Row],[MonthlyIncome]]&lt;5000,2,0)
+IF(HR_Data[[#This Row],[JobSatisfaction]]&lt;=2,1,0)
+IF(HR_Data[[#This Row],[EnvironmentSatisfaction]]&lt;=2,1,0)
+IF(HR_Data[[#This Row],[YearsAtCompany]]&lt;2,2,0)</f>
        <v>5</v>
      </c>
      <c r="AM634" t="str">
        <f>IF(HR_Data[[#This Row],[RiskScore2]]&gt;=6,"High",
IF(HR_Data[[#This Row],[RiskScore2]]&gt;=3,"Medium","Low"))</f>
        <v>Medium</v>
      </c>
      <c r="AN634">
        <v>80</v>
      </c>
      <c r="AO634">
        <v>0</v>
      </c>
      <c r="AP634">
        <v>8</v>
      </c>
      <c r="AQ634">
        <v>2</v>
      </c>
      <c r="AR634">
        <v>3</v>
      </c>
      <c r="AS634">
        <v>2</v>
      </c>
      <c r="AT634">
        <v>1</v>
      </c>
      <c r="AU634">
        <v>2</v>
      </c>
      <c r="AV634">
        <v>2</v>
      </c>
    </row>
    <row r="635" spans="1:48">
      <c r="A635">
        <v>36</v>
      </c>
      <c r="B635" t="str">
        <f>IF(HR_Data[[#This Row],[Age]]&lt;25,"&lt;25",
IF(HR_Data[[#This Row],[Age]]&lt;35,"25–34",
IF(HR_Data[[#This Row],[Age]]&lt;45,"35–44",
IF(HR_Data[[#This Row],[Age]]&lt;55,"45–54","55+"))))</f>
        <v>35–44</v>
      </c>
      <c r="C635" t="s">
        <v>43</v>
      </c>
      <c r="D635">
        <f>(HR[[#This Row],[OverTimeFlag]]*3+HR[[#This Row],[LowJobSatisFlag]]*5+HR[[#This Row],[LowWLBFlag]]*4+HR[[#This Row],[LowSalaryFlag]]*3+HR[[#This Row],[LowEnviFlag]]*4+HR[[#This Row],[LowProFlag]]*1)</f>
        <v>12</v>
      </c>
      <c r="E635">
        <f>HR_Data[[#This Row],[OvertimeFlag]] + HR_Data[[#This Row],[LowSatisfactionFlag]] + HR_Data[[#This Row],[LowWorkLifeBalanceFlag]]</f>
        <v>1</v>
      </c>
      <c r="F635" t="s">
        <v>36</v>
      </c>
      <c r="G635">
        <v>1278</v>
      </c>
      <c r="H635" t="s">
        <v>61</v>
      </c>
      <c r="I635">
        <v>8</v>
      </c>
      <c r="J635" t="str">
        <f>IF(AND(HR_Data[[#This Row],[Attrition]]="Yes",HR_Data[[#This Row],[YearsAtCompany]]&lt;2),"Yes","No")</f>
        <v>No</v>
      </c>
      <c r="K635">
        <v>3</v>
      </c>
      <c r="L635" t="s">
        <v>38</v>
      </c>
      <c r="M635">
        <v>1</v>
      </c>
      <c r="N635">
        <v>878</v>
      </c>
      <c r="P635">
        <v>1</v>
      </c>
      <c r="Q635" t="s">
        <v>46</v>
      </c>
      <c r="R635">
        <v>77</v>
      </c>
      <c r="S635">
        <v>2</v>
      </c>
      <c r="T635">
        <v>1</v>
      </c>
      <c r="U635" t="s">
        <v>61</v>
      </c>
      <c r="V635">
        <v>1</v>
      </c>
      <c r="W635" t="s">
        <v>48</v>
      </c>
      <c r="X635">
        <v>2342</v>
      </c>
      <c r="Y635" t="str">
        <f>IF(AND(HR_Data[[#This Row],[OverTime]]="Yes",HR_Data[[#This Row],[JobSatisfaction]]&lt;=2,HR_Data[[#This Row],[MonthlyIncome]]&lt;AVERAGE(HR_Data[MonthlyIncome])),
"High Risk",
IF(OR(HR_Data[[#This Row],[OverTime]]="Yes",HR_Data[[#This Row],[JobSatisfaction]]&lt;=2),
"Medium Risk",
"Low Risk"))</f>
        <v>Medium Risk</v>
      </c>
      <c r="Z635" t="str">
        <f>IF(HR_Data[[#This Row],[MonthlyIncome]]&lt;3000,"Low",IF(HR_Data[[#This Row],[MonthlyIncome]]&lt;7000,"Medium","High"))</f>
        <v>Low</v>
      </c>
      <c r="AA635" s="5">
        <f>IF(HR_Data[[#This Row],[OverTime]]="Yes",1,0)</f>
        <v>0</v>
      </c>
      <c r="AB635" s="5">
        <f>IF(HR_Data[[#This Row],[JobSatisfaction]]&lt;=2,1,0)</f>
        <v>1</v>
      </c>
      <c r="AC635" s="5">
        <f>IF(HR_Data[[#This Row],[WorkLifeBalance]]&lt;=2,1,0)</f>
        <v>0</v>
      </c>
      <c r="AD635" s="5">
        <f>IF(HR_Data[[#This Row],[MonthlyIncome]]&lt;AVERAGE(HR_Data[MonthlyIncome]),1,0)</f>
        <v>1</v>
      </c>
      <c r="AE635">
        <v>8635</v>
      </c>
      <c r="AF635">
        <v>0</v>
      </c>
      <c r="AG635" t="s">
        <v>42</v>
      </c>
      <c r="AH635" t="s">
        <v>43</v>
      </c>
      <c r="AI635">
        <v>21</v>
      </c>
      <c r="AJ635">
        <v>4</v>
      </c>
      <c r="AK635">
        <v>3</v>
      </c>
      <c r="AL635">
        <f>IF(HR_Data[[#This Row],[OverTime]]="Yes",2,0)
+IF(HR_Data[[#This Row],[WorkLifeBalance]]&lt;=2,2,0)
+IF(HR_Data[[#This Row],[MonthlyIncome]]&lt;5000,2,0)
+IF(HR_Data[[#This Row],[JobSatisfaction]]&lt;=2,1,0)
+IF(HR_Data[[#This Row],[EnvironmentSatisfaction]]&lt;=2,1,0)
+IF(HR_Data[[#This Row],[YearsAtCompany]]&lt;2,2,0)</f>
        <v>4</v>
      </c>
      <c r="AM635" t="str">
        <f>IF(HR_Data[[#This Row],[RiskScore2]]&gt;=6,"High",
IF(HR_Data[[#This Row],[RiskScore2]]&gt;=3,"Medium","Low"))</f>
        <v>Medium</v>
      </c>
      <c r="AN635">
        <v>80</v>
      </c>
      <c r="AO635">
        <v>0</v>
      </c>
      <c r="AP635">
        <v>6</v>
      </c>
      <c r="AQ635">
        <v>3</v>
      </c>
      <c r="AR635">
        <v>3</v>
      </c>
      <c r="AS635">
        <v>5</v>
      </c>
      <c r="AT635">
        <v>4</v>
      </c>
      <c r="AU635">
        <v>0</v>
      </c>
      <c r="AV635">
        <v>3</v>
      </c>
    </row>
    <row r="636" spans="1:48">
      <c r="A636">
        <v>25</v>
      </c>
      <c r="B636" t="str">
        <f>IF(HR_Data[[#This Row],[Age]]&lt;25,"&lt;25",
IF(HR_Data[[#This Row],[Age]]&lt;35,"25–34",
IF(HR_Data[[#This Row],[Age]]&lt;45,"35–44",
IF(HR_Data[[#This Row],[Age]]&lt;55,"45–54","55+"))))</f>
        <v>25–34</v>
      </c>
      <c r="C636" t="s">
        <v>43</v>
      </c>
      <c r="D636">
        <f>(HR[[#This Row],[OverTimeFlag]]*3+HR[[#This Row],[LowJobSatisFlag]]*5+HR[[#This Row],[LowWLBFlag]]*4+HR[[#This Row],[LowSalaryFlag]]*3+HR[[#This Row],[LowEnviFlag]]*4+HR[[#This Row],[LowProFlag]]*1)</f>
        <v>11</v>
      </c>
      <c r="E636">
        <f>HR_Data[[#This Row],[OvertimeFlag]] + HR_Data[[#This Row],[LowSatisfactionFlag]] + HR_Data[[#This Row],[LowWorkLifeBalanceFlag]]</f>
        <v>2</v>
      </c>
      <c r="F636" t="s">
        <v>36</v>
      </c>
      <c r="G636">
        <v>141</v>
      </c>
      <c r="H636" t="s">
        <v>37</v>
      </c>
      <c r="I636">
        <v>3</v>
      </c>
      <c r="J636" t="str">
        <f>IF(AND(HR_Data[[#This Row],[Attrition]]="Yes",HR_Data[[#This Row],[YearsAtCompany]]&lt;2),"Yes","No")</f>
        <v>No</v>
      </c>
      <c r="K636">
        <v>1</v>
      </c>
      <c r="L636" t="s">
        <v>49</v>
      </c>
      <c r="M636">
        <v>1</v>
      </c>
      <c r="N636">
        <v>879</v>
      </c>
      <c r="P636">
        <v>3</v>
      </c>
      <c r="Q636" t="s">
        <v>46</v>
      </c>
      <c r="R636">
        <v>98</v>
      </c>
      <c r="S636">
        <v>3</v>
      </c>
      <c r="T636">
        <v>2</v>
      </c>
      <c r="U636" t="s">
        <v>40</v>
      </c>
      <c r="V636">
        <v>1</v>
      </c>
      <c r="W636" t="s">
        <v>48</v>
      </c>
      <c r="X636">
        <v>4194</v>
      </c>
      <c r="Y636" t="str">
        <f>IF(AND(HR_Data[[#This Row],[OverTime]]="Yes",HR_Data[[#This Row],[JobSatisfaction]]&lt;=2,HR_Data[[#This Row],[MonthlyIncome]]&lt;AVERAGE(HR_Data[MonthlyIncome])),
"High Risk",
IF(OR(HR_Data[[#This Row],[OverTime]]="Yes",HR_Data[[#This Row],[JobSatisfaction]]&lt;=2),
"Medium Risk",
"Low Risk"))</f>
        <v>High Risk</v>
      </c>
      <c r="Z636" t="str">
        <f>IF(HR_Data[[#This Row],[MonthlyIncome]]&lt;3000,"Low",IF(HR_Data[[#This Row],[MonthlyIncome]]&lt;7000,"Medium","High"))</f>
        <v>Medium</v>
      </c>
      <c r="AA636" s="5">
        <f>IF(HR_Data[[#This Row],[OverTime]]="Yes",1,0)</f>
        <v>1</v>
      </c>
      <c r="AB636" s="5">
        <f>IF(HR_Data[[#This Row],[JobSatisfaction]]&lt;=2,1,0)</f>
        <v>1</v>
      </c>
      <c r="AC636" s="5">
        <f>IF(HR_Data[[#This Row],[WorkLifeBalance]]&lt;=2,1,0)</f>
        <v>0</v>
      </c>
      <c r="AD636" s="5">
        <f>IF(HR_Data[[#This Row],[MonthlyIncome]]&lt;AVERAGE(HR_Data[MonthlyIncome]),1,0)</f>
        <v>1</v>
      </c>
      <c r="AE636">
        <v>14363</v>
      </c>
      <c r="AF636">
        <v>1</v>
      </c>
      <c r="AG636" t="s">
        <v>42</v>
      </c>
      <c r="AH636" t="s">
        <v>35</v>
      </c>
      <c r="AI636">
        <v>18</v>
      </c>
      <c r="AJ636">
        <v>3</v>
      </c>
      <c r="AK636">
        <v>4</v>
      </c>
      <c r="AL636">
        <f>IF(HR_Data[[#This Row],[OverTime]]="Yes",2,0)
+IF(HR_Data[[#This Row],[WorkLifeBalance]]&lt;=2,2,0)
+IF(HR_Data[[#This Row],[MonthlyIncome]]&lt;5000,2,0)
+IF(HR_Data[[#This Row],[JobSatisfaction]]&lt;=2,1,0)
+IF(HR_Data[[#This Row],[EnvironmentSatisfaction]]&lt;=2,1,0)
+IF(HR_Data[[#This Row],[YearsAtCompany]]&lt;2,2,0)</f>
        <v>5</v>
      </c>
      <c r="AM636" t="str">
        <f>IF(HR_Data[[#This Row],[RiskScore2]]&gt;=6,"High",
IF(HR_Data[[#This Row],[RiskScore2]]&gt;=3,"Medium","Low"))</f>
        <v>Medium</v>
      </c>
      <c r="AN636">
        <v>80</v>
      </c>
      <c r="AO636">
        <v>0</v>
      </c>
      <c r="AP636">
        <v>5</v>
      </c>
      <c r="AQ636">
        <v>3</v>
      </c>
      <c r="AR636">
        <v>3</v>
      </c>
      <c r="AS636">
        <v>5</v>
      </c>
      <c r="AT636">
        <v>3</v>
      </c>
      <c r="AU636">
        <v>0</v>
      </c>
      <c r="AV636">
        <v>3</v>
      </c>
    </row>
    <row r="637" spans="1:48">
      <c r="A637">
        <v>35</v>
      </c>
      <c r="B637" t="str">
        <f>IF(HR_Data[[#This Row],[Age]]&lt;25,"&lt;25",
IF(HR_Data[[#This Row],[Age]]&lt;35,"25–34",
IF(HR_Data[[#This Row],[Age]]&lt;45,"35–44",
IF(HR_Data[[#This Row],[Age]]&lt;55,"45–54","55+"))))</f>
        <v>35–44</v>
      </c>
      <c r="C637" t="s">
        <v>43</v>
      </c>
      <c r="D637">
        <f>(HR[[#This Row],[OverTimeFlag]]*3+HR[[#This Row],[LowJobSatisFlag]]*5+HR[[#This Row],[LowWLBFlag]]*4+HR[[#This Row],[LowSalaryFlag]]*3+HR[[#This Row],[LowEnviFlag]]*4+HR[[#This Row],[LowProFlag]]*1)</f>
        <v>4</v>
      </c>
      <c r="E637">
        <f>HR_Data[[#This Row],[OvertimeFlag]] + HR_Data[[#This Row],[LowSatisfactionFlag]] + HR_Data[[#This Row],[LowWorkLifeBalanceFlag]]</f>
        <v>1</v>
      </c>
      <c r="F637" t="s">
        <v>36</v>
      </c>
      <c r="G637">
        <v>607</v>
      </c>
      <c r="H637" t="s">
        <v>45</v>
      </c>
      <c r="I637">
        <v>9</v>
      </c>
      <c r="J637" t="str">
        <f>IF(AND(HR_Data[[#This Row],[Attrition]]="Yes",HR_Data[[#This Row],[YearsAtCompany]]&lt;2),"Yes","No")</f>
        <v>No</v>
      </c>
      <c r="K637">
        <v>3</v>
      </c>
      <c r="L637" t="s">
        <v>38</v>
      </c>
      <c r="M637">
        <v>1</v>
      </c>
      <c r="N637">
        <v>880</v>
      </c>
      <c r="P637">
        <v>4</v>
      </c>
      <c r="Q637" t="s">
        <v>39</v>
      </c>
      <c r="R637">
        <v>66</v>
      </c>
      <c r="S637">
        <v>2</v>
      </c>
      <c r="T637">
        <v>3</v>
      </c>
      <c r="U637" t="s">
        <v>53</v>
      </c>
      <c r="V637">
        <v>3</v>
      </c>
      <c r="W637" t="s">
        <v>48</v>
      </c>
      <c r="X637">
        <v>10685</v>
      </c>
      <c r="Y637" t="str">
        <f>IF(AND(HR_Data[[#This Row],[OverTime]]="Yes",HR_Data[[#This Row],[JobSatisfaction]]&lt;=2,HR_Data[[#This Row],[MonthlyIncome]]&lt;AVERAGE(HR_Data[MonthlyIncome])),
"High Risk",
IF(OR(HR_Data[[#This Row],[OverTime]]="Yes",HR_Data[[#This Row],[JobSatisfaction]]&lt;=2),
"Medium Risk",
"Low Risk"))</f>
        <v>Medium Risk</v>
      </c>
      <c r="Z637" t="str">
        <f>IF(HR_Data[[#This Row],[MonthlyIncome]]&lt;3000,"Low",IF(HR_Data[[#This Row],[MonthlyIncome]]&lt;7000,"Medium","High"))</f>
        <v>High</v>
      </c>
      <c r="AA637" s="5">
        <f>IF(HR_Data[[#This Row],[OverTime]]="Yes",1,0)</f>
        <v>1</v>
      </c>
      <c r="AB637" s="5">
        <f>IF(HR_Data[[#This Row],[JobSatisfaction]]&lt;=2,1,0)</f>
        <v>0</v>
      </c>
      <c r="AC637" s="5">
        <f>IF(HR_Data[[#This Row],[WorkLifeBalance]]&lt;=2,1,0)</f>
        <v>0</v>
      </c>
      <c r="AD637" s="5">
        <f>IF(HR_Data[[#This Row],[MonthlyIncome]]&lt;AVERAGE(HR_Data[MonthlyIncome]),1,0)</f>
        <v>0</v>
      </c>
      <c r="AE637">
        <v>23457</v>
      </c>
      <c r="AF637">
        <v>1</v>
      </c>
      <c r="AG637" t="s">
        <v>42</v>
      </c>
      <c r="AH637" t="s">
        <v>35</v>
      </c>
      <c r="AI637">
        <v>20</v>
      </c>
      <c r="AJ637">
        <v>4</v>
      </c>
      <c r="AK637">
        <v>2</v>
      </c>
      <c r="AL637">
        <f>IF(HR_Data[[#This Row],[OverTime]]="Yes",2,0)
+IF(HR_Data[[#This Row],[WorkLifeBalance]]&lt;=2,2,0)
+IF(HR_Data[[#This Row],[MonthlyIncome]]&lt;5000,2,0)
+IF(HR_Data[[#This Row],[JobSatisfaction]]&lt;=2,1,0)
+IF(HR_Data[[#This Row],[EnvironmentSatisfaction]]&lt;=2,1,0)
+IF(HR_Data[[#This Row],[YearsAtCompany]]&lt;2,2,0)</f>
        <v>2</v>
      </c>
      <c r="AM637" t="str">
        <f>IF(HR_Data[[#This Row],[RiskScore2]]&gt;=6,"High",
IF(HR_Data[[#This Row],[RiskScore2]]&gt;=3,"Medium","Low"))</f>
        <v>Low</v>
      </c>
      <c r="AN637">
        <v>80</v>
      </c>
      <c r="AO637">
        <v>1</v>
      </c>
      <c r="AP637">
        <v>17</v>
      </c>
      <c r="AQ637">
        <v>2</v>
      </c>
      <c r="AR637">
        <v>3</v>
      </c>
      <c r="AS637">
        <v>17</v>
      </c>
      <c r="AT637">
        <v>14</v>
      </c>
      <c r="AU637">
        <v>5</v>
      </c>
      <c r="AV637">
        <v>15</v>
      </c>
    </row>
    <row r="638" spans="1:48">
      <c r="A638">
        <v>35</v>
      </c>
      <c r="B638" t="str">
        <f>IF(HR_Data[[#This Row],[Age]]&lt;25,"&lt;25",
IF(HR_Data[[#This Row],[Age]]&lt;35,"25–34",
IF(HR_Data[[#This Row],[Age]]&lt;45,"35–44",
IF(HR_Data[[#This Row],[Age]]&lt;55,"45–54","55+"))))</f>
        <v>35–44</v>
      </c>
      <c r="C638" t="s">
        <v>35</v>
      </c>
      <c r="D638">
        <f>(HR[[#This Row],[OverTimeFlag]]*3+HR[[#This Row],[LowJobSatisFlag]]*5+HR[[#This Row],[LowWLBFlag]]*4+HR[[#This Row],[LowSalaryFlag]]*3+HR[[#This Row],[LowEnviFlag]]*4+HR[[#This Row],[LowProFlag]]*1)</f>
        <v>16</v>
      </c>
      <c r="E638">
        <f>HR_Data[[#This Row],[OvertimeFlag]] + HR_Data[[#This Row],[LowSatisfactionFlag]] + HR_Data[[#This Row],[LowWorkLifeBalanceFlag]]</f>
        <v>3</v>
      </c>
      <c r="F638" t="s">
        <v>44</v>
      </c>
      <c r="G638">
        <v>130</v>
      </c>
      <c r="H638" t="s">
        <v>45</v>
      </c>
      <c r="I638">
        <v>25</v>
      </c>
      <c r="J638" t="str">
        <f>IF(AND(HR_Data[[#This Row],[Attrition]]="Yes",HR_Data[[#This Row],[YearsAtCompany]]&lt;2),"Yes","No")</f>
        <v>No</v>
      </c>
      <c r="K638">
        <v>4</v>
      </c>
      <c r="L638" t="s">
        <v>38</v>
      </c>
      <c r="M638">
        <v>1</v>
      </c>
      <c r="N638">
        <v>881</v>
      </c>
      <c r="P638">
        <v>4</v>
      </c>
      <c r="Q638" t="s">
        <v>39</v>
      </c>
      <c r="R638">
        <v>96</v>
      </c>
      <c r="S638">
        <v>3</v>
      </c>
      <c r="T638">
        <v>1</v>
      </c>
      <c r="U638" t="s">
        <v>47</v>
      </c>
      <c r="V638">
        <v>2</v>
      </c>
      <c r="W638" t="s">
        <v>52</v>
      </c>
      <c r="X638">
        <v>2022</v>
      </c>
      <c r="Y638" t="str">
        <f>IF(AND(HR_Data[[#This Row],[OverTime]]="Yes",HR_Data[[#This Row],[JobSatisfaction]]&lt;=2,HR_Data[[#This Row],[MonthlyIncome]]&lt;AVERAGE(HR_Data[MonthlyIncome])),
"High Risk",
IF(OR(HR_Data[[#This Row],[OverTime]]="Yes",HR_Data[[#This Row],[JobSatisfaction]]&lt;=2),
"Medium Risk",
"Low Risk"))</f>
        <v>High Risk</v>
      </c>
      <c r="Z638" t="str">
        <f>IF(HR_Data[[#This Row],[MonthlyIncome]]&lt;3000,"Low",IF(HR_Data[[#This Row],[MonthlyIncome]]&lt;7000,"Medium","High"))</f>
        <v>Low</v>
      </c>
      <c r="AA638" s="5">
        <f>IF(HR_Data[[#This Row],[OverTime]]="Yes",1,0)</f>
        <v>1</v>
      </c>
      <c r="AB638" s="5">
        <f>IF(HR_Data[[#This Row],[JobSatisfaction]]&lt;=2,1,0)</f>
        <v>1</v>
      </c>
      <c r="AC638" s="5">
        <f>IF(HR_Data[[#This Row],[WorkLifeBalance]]&lt;=2,1,0)</f>
        <v>1</v>
      </c>
      <c r="AD638" s="5">
        <f>IF(HR_Data[[#This Row],[MonthlyIncome]]&lt;AVERAGE(HR_Data[MonthlyIncome]),1,0)</f>
        <v>1</v>
      </c>
      <c r="AE638">
        <v>16612</v>
      </c>
      <c r="AF638">
        <v>1</v>
      </c>
      <c r="AG638" t="s">
        <v>42</v>
      </c>
      <c r="AH638" t="s">
        <v>35</v>
      </c>
      <c r="AI638">
        <v>19</v>
      </c>
      <c r="AJ638">
        <v>3</v>
      </c>
      <c r="AK638">
        <v>1</v>
      </c>
      <c r="AL638">
        <f>IF(HR_Data[[#This Row],[OverTime]]="Yes",2,0)
+IF(HR_Data[[#This Row],[WorkLifeBalance]]&lt;=2,2,0)
+IF(HR_Data[[#This Row],[MonthlyIncome]]&lt;5000,2,0)
+IF(HR_Data[[#This Row],[JobSatisfaction]]&lt;=2,1,0)
+IF(HR_Data[[#This Row],[EnvironmentSatisfaction]]&lt;=2,1,0)
+IF(HR_Data[[#This Row],[YearsAtCompany]]&lt;2,2,0)</f>
        <v>7</v>
      </c>
      <c r="AM638" t="str">
        <f>IF(HR_Data[[#This Row],[RiskScore2]]&gt;=6,"High",
IF(HR_Data[[#This Row],[RiskScore2]]&gt;=3,"Medium","Low"))</f>
        <v>High</v>
      </c>
      <c r="AN638">
        <v>80</v>
      </c>
      <c r="AO638">
        <v>1</v>
      </c>
      <c r="AP638">
        <v>10</v>
      </c>
      <c r="AQ638">
        <v>3</v>
      </c>
      <c r="AR638">
        <v>2</v>
      </c>
      <c r="AS638">
        <v>10</v>
      </c>
      <c r="AT638">
        <v>2</v>
      </c>
      <c r="AU638">
        <v>7</v>
      </c>
      <c r="AV638">
        <v>8</v>
      </c>
    </row>
    <row r="639" spans="1:48">
      <c r="A639">
        <v>32</v>
      </c>
      <c r="B639" t="str">
        <f>IF(HR_Data[[#This Row],[Age]]&lt;25,"&lt;25",
IF(HR_Data[[#This Row],[Age]]&lt;35,"25–34",
IF(HR_Data[[#This Row],[Age]]&lt;45,"35–44",
IF(HR_Data[[#This Row],[Age]]&lt;55,"45–54","55+"))))</f>
        <v>25–34</v>
      </c>
      <c r="C639" t="s">
        <v>43</v>
      </c>
      <c r="D639">
        <f>(HR[[#This Row],[OverTimeFlag]]*3+HR[[#This Row],[LowJobSatisFlag]]*5+HR[[#This Row],[LowWLBFlag]]*4+HR[[#This Row],[LowSalaryFlag]]*3+HR[[#This Row],[LowEnviFlag]]*4+HR[[#This Row],[LowProFlag]]*1)</f>
        <v>3</v>
      </c>
      <c r="E639">
        <f>HR_Data[[#This Row],[OvertimeFlag]] + HR_Data[[#This Row],[LowSatisfactionFlag]] + HR_Data[[#This Row],[LowWorkLifeBalanceFlag]]</f>
        <v>0</v>
      </c>
      <c r="F639" t="s">
        <v>55</v>
      </c>
      <c r="G639">
        <v>300</v>
      </c>
      <c r="H639" t="s">
        <v>45</v>
      </c>
      <c r="I639">
        <v>1</v>
      </c>
      <c r="J639" t="str">
        <f>IF(AND(HR_Data[[#This Row],[Attrition]]="Yes",HR_Data[[#This Row],[YearsAtCompany]]&lt;2),"Yes","No")</f>
        <v>No</v>
      </c>
      <c r="K639">
        <v>3</v>
      </c>
      <c r="L639" t="s">
        <v>38</v>
      </c>
      <c r="M639">
        <v>1</v>
      </c>
      <c r="N639">
        <v>882</v>
      </c>
      <c r="P639">
        <v>4</v>
      </c>
      <c r="Q639" t="s">
        <v>46</v>
      </c>
      <c r="R639">
        <v>61</v>
      </c>
      <c r="S639">
        <v>3</v>
      </c>
      <c r="T639">
        <v>1</v>
      </c>
      <c r="U639" t="s">
        <v>50</v>
      </c>
      <c r="V639">
        <v>4</v>
      </c>
      <c r="W639" t="s">
        <v>52</v>
      </c>
      <c r="X639">
        <v>2314</v>
      </c>
      <c r="Y639" t="str">
        <f>IF(AND(HR_Data[[#This Row],[OverTime]]="Yes",HR_Data[[#This Row],[JobSatisfaction]]&lt;=2,HR_Data[[#This Row],[MonthlyIncome]]&lt;AVERAGE(HR_Data[MonthlyIncome])),
"High Risk",
IF(OR(HR_Data[[#This Row],[OverTime]]="Yes",HR_Data[[#This Row],[JobSatisfaction]]&lt;=2),
"Medium Risk",
"Low Risk"))</f>
        <v>Low Risk</v>
      </c>
      <c r="Z639" t="str">
        <f>IF(HR_Data[[#This Row],[MonthlyIncome]]&lt;3000,"Low",IF(HR_Data[[#This Row],[MonthlyIncome]]&lt;7000,"Medium","High"))</f>
        <v>Low</v>
      </c>
      <c r="AA639" s="5">
        <f>IF(HR_Data[[#This Row],[OverTime]]="Yes",1,0)</f>
        <v>0</v>
      </c>
      <c r="AB639" s="5">
        <f>IF(HR_Data[[#This Row],[JobSatisfaction]]&lt;=2,1,0)</f>
        <v>0</v>
      </c>
      <c r="AC639" s="5">
        <f>IF(HR_Data[[#This Row],[WorkLifeBalance]]&lt;=2,1,0)</f>
        <v>0</v>
      </c>
      <c r="AD639" s="5">
        <f>IF(HR_Data[[#This Row],[MonthlyIncome]]&lt;AVERAGE(HR_Data[MonthlyIncome]),1,0)</f>
        <v>1</v>
      </c>
      <c r="AE639">
        <v>9148</v>
      </c>
      <c r="AF639">
        <v>0</v>
      </c>
      <c r="AG639" t="s">
        <v>42</v>
      </c>
      <c r="AH639" t="s">
        <v>43</v>
      </c>
      <c r="AI639">
        <v>12</v>
      </c>
      <c r="AJ639">
        <v>3</v>
      </c>
      <c r="AK639">
        <v>2</v>
      </c>
      <c r="AL639">
        <f>IF(HR_Data[[#This Row],[OverTime]]="Yes",2,0)
+IF(HR_Data[[#This Row],[WorkLifeBalance]]&lt;=2,2,0)
+IF(HR_Data[[#This Row],[MonthlyIncome]]&lt;5000,2,0)
+IF(HR_Data[[#This Row],[JobSatisfaction]]&lt;=2,1,0)
+IF(HR_Data[[#This Row],[EnvironmentSatisfaction]]&lt;=2,1,0)
+IF(HR_Data[[#This Row],[YearsAtCompany]]&lt;2,2,0)</f>
        <v>2</v>
      </c>
      <c r="AM639" t="str">
        <f>IF(HR_Data[[#This Row],[RiskScore2]]&gt;=6,"High",
IF(HR_Data[[#This Row],[RiskScore2]]&gt;=3,"Medium","Low"))</f>
        <v>Low</v>
      </c>
      <c r="AN639">
        <v>80</v>
      </c>
      <c r="AO639">
        <v>1</v>
      </c>
      <c r="AP639">
        <v>4</v>
      </c>
      <c r="AQ639">
        <v>2</v>
      </c>
      <c r="AR639">
        <v>3</v>
      </c>
      <c r="AS639">
        <v>3</v>
      </c>
      <c r="AT639">
        <v>0</v>
      </c>
      <c r="AU639">
        <v>0</v>
      </c>
      <c r="AV639">
        <v>2</v>
      </c>
    </row>
    <row r="640" spans="1:48">
      <c r="A640">
        <v>25</v>
      </c>
      <c r="B640" t="str">
        <f>IF(HR_Data[[#This Row],[Age]]&lt;25,"&lt;25",
IF(HR_Data[[#This Row],[Age]]&lt;35,"25–34",
IF(HR_Data[[#This Row],[Age]]&lt;45,"35–44",
IF(HR_Data[[#This Row],[Age]]&lt;55,"45–54","55+"))))</f>
        <v>25–34</v>
      </c>
      <c r="C640" t="s">
        <v>43</v>
      </c>
      <c r="D640">
        <f>(HR[[#This Row],[OverTimeFlag]]*3+HR[[#This Row],[LowJobSatisFlag]]*5+HR[[#This Row],[LowWLBFlag]]*4+HR[[#This Row],[LowSalaryFlag]]*3+HR[[#This Row],[LowEnviFlag]]*4+HR[[#This Row],[LowProFlag]]*1)</f>
        <v>8</v>
      </c>
      <c r="E640">
        <f>HR_Data[[#This Row],[OvertimeFlag]] + HR_Data[[#This Row],[LowSatisfactionFlag]] + HR_Data[[#This Row],[LowWorkLifeBalanceFlag]]</f>
        <v>1</v>
      </c>
      <c r="F640" t="s">
        <v>36</v>
      </c>
      <c r="G640">
        <v>583</v>
      </c>
      <c r="H640" t="s">
        <v>37</v>
      </c>
      <c r="I640">
        <v>4</v>
      </c>
      <c r="J640" t="str">
        <f>IF(AND(HR_Data[[#This Row],[Attrition]]="Yes",HR_Data[[#This Row],[YearsAtCompany]]&lt;2),"Yes","No")</f>
        <v>No</v>
      </c>
      <c r="K640">
        <v>1</v>
      </c>
      <c r="L640" t="s">
        <v>59</v>
      </c>
      <c r="M640">
        <v>1</v>
      </c>
      <c r="N640">
        <v>885</v>
      </c>
      <c r="P640">
        <v>3</v>
      </c>
      <c r="Q640" t="s">
        <v>46</v>
      </c>
      <c r="R640">
        <v>87</v>
      </c>
      <c r="S640">
        <v>2</v>
      </c>
      <c r="T640">
        <v>2</v>
      </c>
      <c r="U640" t="s">
        <v>40</v>
      </c>
      <c r="V640">
        <v>1</v>
      </c>
      <c r="W640" t="s">
        <v>48</v>
      </c>
      <c r="X640">
        <v>4256</v>
      </c>
      <c r="Y640" t="str">
        <f>IF(AND(HR_Data[[#This Row],[OverTime]]="Yes",HR_Data[[#This Row],[JobSatisfaction]]&lt;=2,HR_Data[[#This Row],[MonthlyIncome]]&lt;AVERAGE(HR_Data[MonthlyIncome])),
"High Risk",
IF(OR(HR_Data[[#This Row],[OverTime]]="Yes",HR_Data[[#This Row],[JobSatisfaction]]&lt;=2),
"Medium Risk",
"Low Risk"))</f>
        <v>Medium Risk</v>
      </c>
      <c r="Z640" t="str">
        <f>IF(HR_Data[[#This Row],[MonthlyIncome]]&lt;3000,"Low",IF(HR_Data[[#This Row],[MonthlyIncome]]&lt;7000,"Medium","High"))</f>
        <v>Medium</v>
      </c>
      <c r="AA640" s="5">
        <f>IF(HR_Data[[#This Row],[OverTime]]="Yes",1,0)</f>
        <v>0</v>
      </c>
      <c r="AB640" s="5">
        <f>IF(HR_Data[[#This Row],[JobSatisfaction]]&lt;=2,1,0)</f>
        <v>1</v>
      </c>
      <c r="AC640" s="5">
        <f>IF(HR_Data[[#This Row],[WorkLifeBalance]]&lt;=2,1,0)</f>
        <v>0</v>
      </c>
      <c r="AD640" s="5">
        <f>IF(HR_Data[[#This Row],[MonthlyIncome]]&lt;AVERAGE(HR_Data[MonthlyIncome]),1,0)</f>
        <v>1</v>
      </c>
      <c r="AE640">
        <v>18154</v>
      </c>
      <c r="AF640">
        <v>1</v>
      </c>
      <c r="AG640" t="s">
        <v>42</v>
      </c>
      <c r="AH640" t="s">
        <v>43</v>
      </c>
      <c r="AI640">
        <v>12</v>
      </c>
      <c r="AJ640">
        <v>3</v>
      </c>
      <c r="AK640">
        <v>1</v>
      </c>
      <c r="AL640">
        <f>IF(HR_Data[[#This Row],[OverTime]]="Yes",2,0)
+IF(HR_Data[[#This Row],[WorkLifeBalance]]&lt;=2,2,0)
+IF(HR_Data[[#This Row],[MonthlyIncome]]&lt;5000,2,0)
+IF(HR_Data[[#This Row],[JobSatisfaction]]&lt;=2,1,0)
+IF(HR_Data[[#This Row],[EnvironmentSatisfaction]]&lt;=2,1,0)
+IF(HR_Data[[#This Row],[YearsAtCompany]]&lt;2,2,0)</f>
        <v>3</v>
      </c>
      <c r="AM640" t="str">
        <f>IF(HR_Data[[#This Row],[RiskScore2]]&gt;=6,"High",
IF(HR_Data[[#This Row],[RiskScore2]]&gt;=3,"Medium","Low"))</f>
        <v>Medium</v>
      </c>
      <c r="AN640">
        <v>80</v>
      </c>
      <c r="AO640">
        <v>0</v>
      </c>
      <c r="AP640">
        <v>5</v>
      </c>
      <c r="AQ640">
        <v>1</v>
      </c>
      <c r="AR640">
        <v>4</v>
      </c>
      <c r="AS640">
        <v>5</v>
      </c>
      <c r="AT640">
        <v>2</v>
      </c>
      <c r="AU640">
        <v>0</v>
      </c>
      <c r="AV640">
        <v>3</v>
      </c>
    </row>
    <row r="641" spans="1:48">
      <c r="A641">
        <v>49</v>
      </c>
      <c r="B641" t="str">
        <f>IF(HR_Data[[#This Row],[Age]]&lt;25,"&lt;25",
IF(HR_Data[[#This Row],[Age]]&lt;35,"25–34",
IF(HR_Data[[#This Row],[Age]]&lt;45,"35–44",
IF(HR_Data[[#This Row],[Age]]&lt;55,"45–54","55+"))))</f>
        <v>45–54</v>
      </c>
      <c r="C641" t="s">
        <v>43</v>
      </c>
      <c r="D641">
        <f>(HR[[#This Row],[OverTimeFlag]]*3+HR[[#This Row],[LowJobSatisFlag]]*5+HR[[#This Row],[LowWLBFlag]]*4+HR[[#This Row],[LowSalaryFlag]]*3+HR[[#This Row],[LowEnviFlag]]*4+HR[[#This Row],[LowProFlag]]*1)</f>
        <v>8</v>
      </c>
      <c r="E641">
        <f>HR_Data[[#This Row],[OvertimeFlag]] + HR_Data[[#This Row],[LowSatisfactionFlag]] + HR_Data[[#This Row],[LowWorkLifeBalanceFlag]]</f>
        <v>1</v>
      </c>
      <c r="F641" t="s">
        <v>36</v>
      </c>
      <c r="G641">
        <v>1418</v>
      </c>
      <c r="H641" t="s">
        <v>45</v>
      </c>
      <c r="I641">
        <v>1</v>
      </c>
      <c r="J641" t="str">
        <f>IF(AND(HR_Data[[#This Row],[Attrition]]="Yes",HR_Data[[#This Row],[YearsAtCompany]]&lt;2),"Yes","No")</f>
        <v>No</v>
      </c>
      <c r="K641">
        <v>3</v>
      </c>
      <c r="L641" t="s">
        <v>60</v>
      </c>
      <c r="M641">
        <v>1</v>
      </c>
      <c r="N641">
        <v>887</v>
      </c>
      <c r="P641">
        <v>3</v>
      </c>
      <c r="Q641" t="s">
        <v>39</v>
      </c>
      <c r="R641">
        <v>36</v>
      </c>
      <c r="S641">
        <v>3</v>
      </c>
      <c r="T641">
        <v>1</v>
      </c>
      <c r="U641" t="s">
        <v>47</v>
      </c>
      <c r="V641">
        <v>1</v>
      </c>
      <c r="W641" t="s">
        <v>48</v>
      </c>
      <c r="X641">
        <v>3580</v>
      </c>
      <c r="Y641" t="str">
        <f>IF(AND(HR_Data[[#This Row],[OverTime]]="Yes",HR_Data[[#This Row],[JobSatisfaction]]&lt;=2,HR_Data[[#This Row],[MonthlyIncome]]&lt;AVERAGE(HR_Data[MonthlyIncome])),
"High Risk",
IF(OR(HR_Data[[#This Row],[OverTime]]="Yes",HR_Data[[#This Row],[JobSatisfaction]]&lt;=2),
"Medium Risk",
"Low Risk"))</f>
        <v>Medium Risk</v>
      </c>
      <c r="Z641" t="str">
        <f>IF(HR_Data[[#This Row],[MonthlyIncome]]&lt;3000,"Low",IF(HR_Data[[#This Row],[MonthlyIncome]]&lt;7000,"Medium","High"))</f>
        <v>Medium</v>
      </c>
      <c r="AA641" s="5">
        <f>IF(HR_Data[[#This Row],[OverTime]]="Yes",1,0)</f>
        <v>0</v>
      </c>
      <c r="AB641" s="5">
        <f>IF(HR_Data[[#This Row],[JobSatisfaction]]&lt;=2,1,0)</f>
        <v>1</v>
      </c>
      <c r="AC641" s="5">
        <f>IF(HR_Data[[#This Row],[WorkLifeBalance]]&lt;=2,1,0)</f>
        <v>0</v>
      </c>
      <c r="AD641" s="5">
        <f>IF(HR_Data[[#This Row],[MonthlyIncome]]&lt;AVERAGE(HR_Data[MonthlyIncome]),1,0)</f>
        <v>1</v>
      </c>
      <c r="AE641">
        <v>10554</v>
      </c>
      <c r="AF641">
        <v>2</v>
      </c>
      <c r="AG641" t="s">
        <v>42</v>
      </c>
      <c r="AH641" t="s">
        <v>43</v>
      </c>
      <c r="AI641">
        <v>16</v>
      </c>
      <c r="AJ641">
        <v>3</v>
      </c>
      <c r="AK641">
        <v>2</v>
      </c>
      <c r="AL641">
        <f>IF(HR_Data[[#This Row],[OverTime]]="Yes",2,0)
+IF(HR_Data[[#This Row],[WorkLifeBalance]]&lt;=2,2,0)
+IF(HR_Data[[#This Row],[MonthlyIncome]]&lt;5000,2,0)
+IF(HR_Data[[#This Row],[JobSatisfaction]]&lt;=2,1,0)
+IF(HR_Data[[#This Row],[EnvironmentSatisfaction]]&lt;=2,1,0)
+IF(HR_Data[[#This Row],[YearsAtCompany]]&lt;2,2,0)</f>
        <v>3</v>
      </c>
      <c r="AM641" t="str">
        <f>IF(HR_Data[[#This Row],[RiskScore2]]&gt;=6,"High",
IF(HR_Data[[#This Row],[RiskScore2]]&gt;=3,"Medium","Low"))</f>
        <v>Medium</v>
      </c>
      <c r="AN641">
        <v>80</v>
      </c>
      <c r="AO641">
        <v>1</v>
      </c>
      <c r="AP641">
        <v>7</v>
      </c>
      <c r="AQ641">
        <v>2</v>
      </c>
      <c r="AR641">
        <v>3</v>
      </c>
      <c r="AS641">
        <v>4</v>
      </c>
      <c r="AT641">
        <v>2</v>
      </c>
      <c r="AU641">
        <v>0</v>
      </c>
      <c r="AV641">
        <v>2</v>
      </c>
    </row>
    <row r="642" spans="1:48">
      <c r="A642">
        <v>24</v>
      </c>
      <c r="B642" t="str">
        <f>IF(HR_Data[[#This Row],[Age]]&lt;25,"&lt;25",
IF(HR_Data[[#This Row],[Age]]&lt;35,"25–34",
IF(HR_Data[[#This Row],[Age]]&lt;45,"35–44",
IF(HR_Data[[#This Row],[Age]]&lt;55,"45–54","55+"))))</f>
        <v>&lt;25</v>
      </c>
      <c r="C642" t="s">
        <v>43</v>
      </c>
      <c r="D642">
        <f>(HR[[#This Row],[OverTimeFlag]]*3+HR[[#This Row],[LowJobSatisFlag]]*5+HR[[#This Row],[LowWLBFlag]]*4+HR[[#This Row],[LowSalaryFlag]]*3+HR[[#This Row],[LowEnviFlag]]*4+HR[[#This Row],[LowProFlag]]*1)</f>
        <v>11</v>
      </c>
      <c r="E642">
        <f>HR_Data[[#This Row],[OvertimeFlag]] + HR_Data[[#This Row],[LowSatisfactionFlag]] + HR_Data[[#This Row],[LowWorkLifeBalanceFlag]]</f>
        <v>1</v>
      </c>
      <c r="F642" t="s">
        <v>55</v>
      </c>
      <c r="G642">
        <v>1269</v>
      </c>
      <c r="H642" t="s">
        <v>45</v>
      </c>
      <c r="I642">
        <v>4</v>
      </c>
      <c r="J642" t="str">
        <f>IF(AND(HR_Data[[#This Row],[Attrition]]="Yes",HR_Data[[#This Row],[YearsAtCompany]]&lt;2),"Yes","No")</f>
        <v>No</v>
      </c>
      <c r="K642">
        <v>1</v>
      </c>
      <c r="L642" t="s">
        <v>38</v>
      </c>
      <c r="M642">
        <v>1</v>
      </c>
      <c r="N642">
        <v>888</v>
      </c>
      <c r="P642">
        <v>1</v>
      </c>
      <c r="Q642" t="s">
        <v>46</v>
      </c>
      <c r="R642">
        <v>46</v>
      </c>
      <c r="S642">
        <v>2</v>
      </c>
      <c r="T642">
        <v>1</v>
      </c>
      <c r="U642" t="s">
        <v>50</v>
      </c>
      <c r="V642">
        <v>4</v>
      </c>
      <c r="W642" t="s">
        <v>48</v>
      </c>
      <c r="X642">
        <v>3162</v>
      </c>
      <c r="Y642" t="str">
        <f>IF(AND(HR_Data[[#This Row],[OverTime]]="Yes",HR_Data[[#This Row],[JobSatisfaction]]&lt;=2,HR_Data[[#This Row],[MonthlyIncome]]&lt;AVERAGE(HR_Data[MonthlyIncome])),
"High Risk",
IF(OR(HR_Data[[#This Row],[OverTime]]="Yes",HR_Data[[#This Row],[JobSatisfaction]]&lt;=2),
"Medium Risk",
"Low Risk"))</f>
        <v>Low Risk</v>
      </c>
      <c r="Z642" t="str">
        <f>IF(HR_Data[[#This Row],[MonthlyIncome]]&lt;3000,"Low",IF(HR_Data[[#This Row],[MonthlyIncome]]&lt;7000,"Medium","High"))</f>
        <v>Medium</v>
      </c>
      <c r="AA642" s="5">
        <f>IF(HR_Data[[#This Row],[OverTime]]="Yes",1,0)</f>
        <v>0</v>
      </c>
      <c r="AB642" s="5">
        <f>IF(HR_Data[[#This Row],[JobSatisfaction]]&lt;=2,1,0)</f>
        <v>0</v>
      </c>
      <c r="AC642" s="5">
        <f>IF(HR_Data[[#This Row],[WorkLifeBalance]]&lt;=2,1,0)</f>
        <v>1</v>
      </c>
      <c r="AD642" s="5">
        <f>IF(HR_Data[[#This Row],[MonthlyIncome]]&lt;AVERAGE(HR_Data[MonthlyIncome]),1,0)</f>
        <v>1</v>
      </c>
      <c r="AE642">
        <v>10778</v>
      </c>
      <c r="AF642">
        <v>0</v>
      </c>
      <c r="AG642" t="s">
        <v>42</v>
      </c>
      <c r="AH642" t="s">
        <v>43</v>
      </c>
      <c r="AI642">
        <v>17</v>
      </c>
      <c r="AJ642">
        <v>3</v>
      </c>
      <c r="AK642">
        <v>4</v>
      </c>
      <c r="AL642">
        <f>IF(HR_Data[[#This Row],[OverTime]]="Yes",2,0)
+IF(HR_Data[[#This Row],[WorkLifeBalance]]&lt;=2,2,0)
+IF(HR_Data[[#This Row],[MonthlyIncome]]&lt;5000,2,0)
+IF(HR_Data[[#This Row],[JobSatisfaction]]&lt;=2,1,0)
+IF(HR_Data[[#This Row],[EnvironmentSatisfaction]]&lt;=2,1,0)
+IF(HR_Data[[#This Row],[YearsAtCompany]]&lt;2,2,0)</f>
        <v>5</v>
      </c>
      <c r="AM642" t="str">
        <f>IF(HR_Data[[#This Row],[RiskScore2]]&gt;=6,"High",
IF(HR_Data[[#This Row],[RiskScore2]]&gt;=3,"Medium","Low"))</f>
        <v>Medium</v>
      </c>
      <c r="AN642">
        <v>80</v>
      </c>
      <c r="AO642">
        <v>0</v>
      </c>
      <c r="AP642">
        <v>6</v>
      </c>
      <c r="AQ642">
        <v>2</v>
      </c>
      <c r="AR642">
        <v>2</v>
      </c>
      <c r="AS642">
        <v>5</v>
      </c>
      <c r="AT642">
        <v>2</v>
      </c>
      <c r="AU642">
        <v>3</v>
      </c>
      <c r="AV642">
        <v>4</v>
      </c>
    </row>
    <row r="643" spans="1:48">
      <c r="A643">
        <v>32</v>
      </c>
      <c r="B643" t="str">
        <f>IF(HR_Data[[#This Row],[Age]]&lt;25,"&lt;25",
IF(HR_Data[[#This Row],[Age]]&lt;35,"25–34",
IF(HR_Data[[#This Row],[Age]]&lt;45,"35–44",
IF(HR_Data[[#This Row],[Age]]&lt;55,"45–54","55+"))))</f>
        <v>25–34</v>
      </c>
      <c r="C643" t="s">
        <v>43</v>
      </c>
      <c r="D643">
        <f>(HR[[#This Row],[OverTimeFlag]]*3+HR[[#This Row],[LowJobSatisFlag]]*5+HR[[#This Row],[LowWLBFlag]]*4+HR[[#This Row],[LowSalaryFlag]]*3+HR[[#This Row],[LowEnviFlag]]*4+HR[[#This Row],[LowProFlag]]*1)</f>
        <v>10</v>
      </c>
      <c r="E643">
        <f>HR_Data[[#This Row],[OvertimeFlag]] + HR_Data[[#This Row],[LowSatisfactionFlag]] + HR_Data[[#This Row],[LowWorkLifeBalanceFlag]]</f>
        <v>1</v>
      </c>
      <c r="F643" t="s">
        <v>44</v>
      </c>
      <c r="G643">
        <v>379</v>
      </c>
      <c r="H643" t="s">
        <v>37</v>
      </c>
      <c r="I643">
        <v>5</v>
      </c>
      <c r="J643" t="str">
        <f>IF(AND(HR_Data[[#This Row],[Attrition]]="Yes",HR_Data[[#This Row],[YearsAtCompany]]&lt;2),"Yes","No")</f>
        <v>No</v>
      </c>
      <c r="K643">
        <v>2</v>
      </c>
      <c r="L643" t="s">
        <v>38</v>
      </c>
      <c r="M643">
        <v>1</v>
      </c>
      <c r="N643">
        <v>889</v>
      </c>
      <c r="P643">
        <v>2</v>
      </c>
      <c r="Q643" t="s">
        <v>46</v>
      </c>
      <c r="R643">
        <v>48</v>
      </c>
      <c r="S643">
        <v>3</v>
      </c>
      <c r="T643">
        <v>2</v>
      </c>
      <c r="U643" t="s">
        <v>40</v>
      </c>
      <c r="V643">
        <v>2</v>
      </c>
      <c r="W643" t="s">
        <v>48</v>
      </c>
      <c r="X643">
        <v>6524</v>
      </c>
      <c r="Y643" t="str">
        <f>IF(AND(HR_Data[[#This Row],[OverTime]]="Yes",HR_Data[[#This Row],[JobSatisfaction]]&lt;=2,HR_Data[[#This Row],[MonthlyIncome]]&lt;AVERAGE(HR_Data[MonthlyIncome])),
"High Risk",
IF(OR(HR_Data[[#This Row],[OverTime]]="Yes",HR_Data[[#This Row],[JobSatisfaction]]&lt;=2),
"Medium Risk",
"Low Risk"))</f>
        <v>Medium Risk</v>
      </c>
      <c r="Z643" t="str">
        <f>IF(HR_Data[[#This Row],[MonthlyIncome]]&lt;3000,"Low",IF(HR_Data[[#This Row],[MonthlyIncome]]&lt;7000,"Medium","High"))</f>
        <v>Medium</v>
      </c>
      <c r="AA643" s="5">
        <f>IF(HR_Data[[#This Row],[OverTime]]="Yes",1,0)</f>
        <v>0</v>
      </c>
      <c r="AB643" s="5">
        <f>IF(HR_Data[[#This Row],[JobSatisfaction]]&lt;=2,1,0)</f>
        <v>1</v>
      </c>
      <c r="AC643" s="5">
        <f>IF(HR_Data[[#This Row],[WorkLifeBalance]]&lt;=2,1,0)</f>
        <v>0</v>
      </c>
      <c r="AD643" s="5">
        <f>IF(HR_Data[[#This Row],[MonthlyIncome]]&lt;AVERAGE(HR_Data[MonthlyIncome]),1,0)</f>
        <v>0</v>
      </c>
      <c r="AE643">
        <v>8891</v>
      </c>
      <c r="AF643">
        <v>1</v>
      </c>
      <c r="AG643" t="s">
        <v>42</v>
      </c>
      <c r="AH643" t="s">
        <v>43</v>
      </c>
      <c r="AI643">
        <v>14</v>
      </c>
      <c r="AJ643">
        <v>3</v>
      </c>
      <c r="AK643">
        <v>4</v>
      </c>
      <c r="AL643">
        <f>IF(HR_Data[[#This Row],[OverTime]]="Yes",2,0)
+IF(HR_Data[[#This Row],[WorkLifeBalance]]&lt;=2,2,0)
+IF(HR_Data[[#This Row],[MonthlyIncome]]&lt;5000,2,0)
+IF(HR_Data[[#This Row],[JobSatisfaction]]&lt;=2,1,0)
+IF(HR_Data[[#This Row],[EnvironmentSatisfaction]]&lt;=2,1,0)
+IF(HR_Data[[#This Row],[YearsAtCompany]]&lt;2,2,0)</f>
        <v>2</v>
      </c>
      <c r="AM643" t="str">
        <f>IF(HR_Data[[#This Row],[RiskScore2]]&gt;=6,"High",
IF(HR_Data[[#This Row],[RiskScore2]]&gt;=3,"Medium","Low"))</f>
        <v>Low</v>
      </c>
      <c r="AN643">
        <v>80</v>
      </c>
      <c r="AO643">
        <v>1</v>
      </c>
      <c r="AP643">
        <v>10</v>
      </c>
      <c r="AQ643">
        <v>3</v>
      </c>
      <c r="AR643">
        <v>3</v>
      </c>
      <c r="AS643">
        <v>10</v>
      </c>
      <c r="AT643">
        <v>8</v>
      </c>
      <c r="AU643">
        <v>5</v>
      </c>
      <c r="AV643">
        <v>3</v>
      </c>
    </row>
    <row r="644" spans="1:48">
      <c r="A644">
        <v>38</v>
      </c>
      <c r="B644" t="str">
        <f>IF(HR_Data[[#This Row],[Age]]&lt;25,"&lt;25",
IF(HR_Data[[#This Row],[Age]]&lt;35,"25–34",
IF(HR_Data[[#This Row],[Age]]&lt;45,"35–44",
IF(HR_Data[[#This Row],[Age]]&lt;55,"45–54","55+"))))</f>
        <v>35–44</v>
      </c>
      <c r="C644" t="s">
        <v>43</v>
      </c>
      <c r="D644">
        <f>(HR[[#This Row],[OverTimeFlag]]*3+HR[[#This Row],[LowJobSatisFlag]]*5+HR[[#This Row],[LowWLBFlag]]*4+HR[[#This Row],[LowSalaryFlag]]*3+HR[[#This Row],[LowEnviFlag]]*4+HR[[#This Row],[LowProFlag]]*1)</f>
        <v>12</v>
      </c>
      <c r="E644">
        <f>HR_Data[[#This Row],[OvertimeFlag]] + HR_Data[[#This Row],[LowSatisfactionFlag]] + HR_Data[[#This Row],[LowWorkLifeBalanceFlag]]</f>
        <v>1</v>
      </c>
      <c r="F644" t="s">
        <v>36</v>
      </c>
      <c r="G644">
        <v>395</v>
      </c>
      <c r="H644" t="s">
        <v>37</v>
      </c>
      <c r="I644">
        <v>9</v>
      </c>
      <c r="J644" t="str">
        <f>IF(AND(HR_Data[[#This Row],[Attrition]]="Yes",HR_Data[[#This Row],[YearsAtCompany]]&lt;2),"Yes","No")</f>
        <v>No</v>
      </c>
      <c r="K644">
        <v>3</v>
      </c>
      <c r="L644" t="s">
        <v>59</v>
      </c>
      <c r="M644">
        <v>1</v>
      </c>
      <c r="N644">
        <v>893</v>
      </c>
      <c r="P644">
        <v>2</v>
      </c>
      <c r="Q644" t="s">
        <v>46</v>
      </c>
      <c r="R644">
        <v>98</v>
      </c>
      <c r="S644">
        <v>2</v>
      </c>
      <c r="T644">
        <v>1</v>
      </c>
      <c r="U644" t="s">
        <v>57</v>
      </c>
      <c r="V644">
        <v>2</v>
      </c>
      <c r="W644" t="s">
        <v>48</v>
      </c>
      <c r="X644">
        <v>2899</v>
      </c>
      <c r="Y644" t="str">
        <f>IF(AND(HR_Data[[#This Row],[OverTime]]="Yes",HR_Data[[#This Row],[JobSatisfaction]]&lt;=2,HR_Data[[#This Row],[MonthlyIncome]]&lt;AVERAGE(HR_Data[MonthlyIncome])),
"High Risk",
IF(OR(HR_Data[[#This Row],[OverTime]]="Yes",HR_Data[[#This Row],[JobSatisfaction]]&lt;=2),
"Medium Risk",
"Low Risk"))</f>
        <v>Medium Risk</v>
      </c>
      <c r="Z644" t="str">
        <f>IF(HR_Data[[#This Row],[MonthlyIncome]]&lt;3000,"Low",IF(HR_Data[[#This Row],[MonthlyIncome]]&lt;7000,"Medium","High"))</f>
        <v>Low</v>
      </c>
      <c r="AA644" s="5">
        <f>IF(HR_Data[[#This Row],[OverTime]]="Yes",1,0)</f>
        <v>0</v>
      </c>
      <c r="AB644" s="5">
        <f>IF(HR_Data[[#This Row],[JobSatisfaction]]&lt;=2,1,0)</f>
        <v>1</v>
      </c>
      <c r="AC644" s="5">
        <f>IF(HR_Data[[#This Row],[WorkLifeBalance]]&lt;=2,1,0)</f>
        <v>0</v>
      </c>
      <c r="AD644" s="5">
        <f>IF(HR_Data[[#This Row],[MonthlyIncome]]&lt;AVERAGE(HR_Data[MonthlyIncome]),1,0)</f>
        <v>1</v>
      </c>
      <c r="AE644">
        <v>12102</v>
      </c>
      <c r="AF644">
        <v>0</v>
      </c>
      <c r="AG644" t="s">
        <v>42</v>
      </c>
      <c r="AH644" t="s">
        <v>43</v>
      </c>
      <c r="AI644">
        <v>19</v>
      </c>
      <c r="AJ644">
        <v>3</v>
      </c>
      <c r="AK644">
        <v>4</v>
      </c>
      <c r="AL644">
        <f>IF(HR_Data[[#This Row],[OverTime]]="Yes",2,0)
+IF(HR_Data[[#This Row],[WorkLifeBalance]]&lt;=2,2,0)
+IF(HR_Data[[#This Row],[MonthlyIncome]]&lt;5000,2,0)
+IF(HR_Data[[#This Row],[JobSatisfaction]]&lt;=2,1,0)
+IF(HR_Data[[#This Row],[EnvironmentSatisfaction]]&lt;=2,1,0)
+IF(HR_Data[[#This Row],[YearsAtCompany]]&lt;2,2,0)</f>
        <v>4</v>
      </c>
      <c r="AM644" t="str">
        <f>IF(HR_Data[[#This Row],[RiskScore2]]&gt;=6,"High",
IF(HR_Data[[#This Row],[RiskScore2]]&gt;=3,"Medium","Low"))</f>
        <v>Medium</v>
      </c>
      <c r="AN644">
        <v>80</v>
      </c>
      <c r="AO644">
        <v>1</v>
      </c>
      <c r="AP644">
        <v>3</v>
      </c>
      <c r="AQ644">
        <v>3</v>
      </c>
      <c r="AR644">
        <v>3</v>
      </c>
      <c r="AS644">
        <v>2</v>
      </c>
      <c r="AT644">
        <v>2</v>
      </c>
      <c r="AU644">
        <v>1</v>
      </c>
      <c r="AV644">
        <v>2</v>
      </c>
    </row>
    <row r="645" spans="1:48">
      <c r="A645">
        <v>42</v>
      </c>
      <c r="B645" t="str">
        <f>IF(HR_Data[[#This Row],[Age]]&lt;25,"&lt;25",
IF(HR_Data[[#This Row],[Age]]&lt;35,"25–34",
IF(HR_Data[[#This Row],[Age]]&lt;45,"35–44",
IF(HR_Data[[#This Row],[Age]]&lt;55,"45–54","55+"))))</f>
        <v>35–44</v>
      </c>
      <c r="C645" t="s">
        <v>43</v>
      </c>
      <c r="D645">
        <f>(HR[[#This Row],[OverTimeFlag]]*3+HR[[#This Row],[LowJobSatisFlag]]*5+HR[[#This Row],[LowWLBFlag]]*4+HR[[#This Row],[LowSalaryFlag]]*3+HR[[#This Row],[LowEnviFlag]]*4+HR[[#This Row],[LowProFlag]]*1)</f>
        <v>10</v>
      </c>
      <c r="E645">
        <f>HR_Data[[#This Row],[OvertimeFlag]] + HR_Data[[#This Row],[LowSatisfactionFlag]] + HR_Data[[#This Row],[LowWorkLifeBalanceFlag]]</f>
        <v>2</v>
      </c>
      <c r="F645" t="s">
        <v>36</v>
      </c>
      <c r="G645">
        <v>1265</v>
      </c>
      <c r="H645" t="s">
        <v>45</v>
      </c>
      <c r="I645">
        <v>3</v>
      </c>
      <c r="J645" t="str">
        <f>IF(AND(HR_Data[[#This Row],[Attrition]]="Yes",HR_Data[[#This Row],[YearsAtCompany]]&lt;2),"Yes","No")</f>
        <v>No</v>
      </c>
      <c r="K645">
        <v>3</v>
      </c>
      <c r="L645" t="s">
        <v>38</v>
      </c>
      <c r="M645">
        <v>1</v>
      </c>
      <c r="N645">
        <v>894</v>
      </c>
      <c r="P645">
        <v>3</v>
      </c>
      <c r="Q645" t="s">
        <v>39</v>
      </c>
      <c r="R645">
        <v>95</v>
      </c>
      <c r="S645">
        <v>4</v>
      </c>
      <c r="T645">
        <v>2</v>
      </c>
      <c r="U645" t="s">
        <v>50</v>
      </c>
      <c r="V645">
        <v>4</v>
      </c>
      <c r="W645" t="s">
        <v>48</v>
      </c>
      <c r="X645">
        <v>5231</v>
      </c>
      <c r="Y645" t="str">
        <f>IF(AND(HR_Data[[#This Row],[OverTime]]="Yes",HR_Data[[#This Row],[JobSatisfaction]]&lt;=2,HR_Data[[#This Row],[MonthlyIncome]]&lt;AVERAGE(HR_Data[MonthlyIncome])),
"High Risk",
IF(OR(HR_Data[[#This Row],[OverTime]]="Yes",HR_Data[[#This Row],[JobSatisfaction]]&lt;=2),
"Medium Risk",
"Low Risk"))</f>
        <v>Medium Risk</v>
      </c>
      <c r="Z645" t="str">
        <f>IF(HR_Data[[#This Row],[MonthlyIncome]]&lt;3000,"Low",IF(HR_Data[[#This Row],[MonthlyIncome]]&lt;7000,"Medium","High"))</f>
        <v>Medium</v>
      </c>
      <c r="AA645" s="5">
        <f>IF(HR_Data[[#This Row],[OverTime]]="Yes",1,0)</f>
        <v>1</v>
      </c>
      <c r="AB645" s="5">
        <f>IF(HR_Data[[#This Row],[JobSatisfaction]]&lt;=2,1,0)</f>
        <v>0</v>
      </c>
      <c r="AC645" s="5">
        <f>IF(HR_Data[[#This Row],[WorkLifeBalance]]&lt;=2,1,0)</f>
        <v>1</v>
      </c>
      <c r="AD645" s="5">
        <f>IF(HR_Data[[#This Row],[MonthlyIncome]]&lt;AVERAGE(HR_Data[MonthlyIncome]),1,0)</f>
        <v>1</v>
      </c>
      <c r="AE645">
        <v>23726</v>
      </c>
      <c r="AF645">
        <v>2</v>
      </c>
      <c r="AG645" t="s">
        <v>42</v>
      </c>
      <c r="AH645" t="s">
        <v>35</v>
      </c>
      <c r="AI645">
        <v>13</v>
      </c>
      <c r="AJ645">
        <v>3</v>
      </c>
      <c r="AK645">
        <v>2</v>
      </c>
      <c r="AL645">
        <f>IF(HR_Data[[#This Row],[OverTime]]="Yes",2,0)
+IF(HR_Data[[#This Row],[WorkLifeBalance]]&lt;=2,2,0)
+IF(HR_Data[[#This Row],[MonthlyIncome]]&lt;5000,2,0)
+IF(HR_Data[[#This Row],[JobSatisfaction]]&lt;=2,1,0)
+IF(HR_Data[[#This Row],[EnvironmentSatisfaction]]&lt;=2,1,0)
+IF(HR_Data[[#This Row],[YearsAtCompany]]&lt;2,2,0)</f>
        <v>4</v>
      </c>
      <c r="AM645" t="str">
        <f>IF(HR_Data[[#This Row],[RiskScore2]]&gt;=6,"High",
IF(HR_Data[[#This Row],[RiskScore2]]&gt;=3,"Medium","Low"))</f>
        <v>Medium</v>
      </c>
      <c r="AN645">
        <v>80</v>
      </c>
      <c r="AO645">
        <v>1</v>
      </c>
      <c r="AP645">
        <v>17</v>
      </c>
      <c r="AQ645">
        <v>1</v>
      </c>
      <c r="AR645">
        <v>2</v>
      </c>
      <c r="AS645">
        <v>5</v>
      </c>
      <c r="AT645">
        <v>3</v>
      </c>
      <c r="AU645">
        <v>1</v>
      </c>
      <c r="AV645">
        <v>3</v>
      </c>
    </row>
    <row r="646" spans="1:48">
      <c r="A646">
        <v>31</v>
      </c>
      <c r="B646" t="str">
        <f>IF(HR_Data[[#This Row],[Age]]&lt;25,"&lt;25",
IF(HR_Data[[#This Row],[Age]]&lt;35,"25–34",
IF(HR_Data[[#This Row],[Age]]&lt;45,"35–44",
IF(HR_Data[[#This Row],[Age]]&lt;55,"45–54","55+"))))</f>
        <v>25–34</v>
      </c>
      <c r="C646" t="s">
        <v>43</v>
      </c>
      <c r="D646">
        <f>(HR[[#This Row],[OverTimeFlag]]*3+HR[[#This Row],[LowJobSatisFlag]]*5+HR[[#This Row],[LowWLBFlag]]*4+HR[[#This Row],[LowSalaryFlag]]*3+HR[[#This Row],[LowEnviFlag]]*4+HR[[#This Row],[LowProFlag]]*1)</f>
        <v>6</v>
      </c>
      <c r="E646">
        <f>HR_Data[[#This Row],[OvertimeFlag]] + HR_Data[[#This Row],[LowSatisfactionFlag]] + HR_Data[[#This Row],[LowWorkLifeBalanceFlag]]</f>
        <v>1</v>
      </c>
      <c r="F646" t="s">
        <v>36</v>
      </c>
      <c r="G646">
        <v>1222</v>
      </c>
      <c r="H646" t="s">
        <v>45</v>
      </c>
      <c r="I646">
        <v>11</v>
      </c>
      <c r="J646" t="str">
        <f>IF(AND(HR_Data[[#This Row],[Attrition]]="Yes",HR_Data[[#This Row],[YearsAtCompany]]&lt;2),"Yes","No")</f>
        <v>No</v>
      </c>
      <c r="K646">
        <v>4</v>
      </c>
      <c r="L646" t="s">
        <v>38</v>
      </c>
      <c r="M646">
        <v>1</v>
      </c>
      <c r="N646">
        <v>895</v>
      </c>
      <c r="P646">
        <v>4</v>
      </c>
      <c r="Q646" t="s">
        <v>46</v>
      </c>
      <c r="R646">
        <v>48</v>
      </c>
      <c r="S646">
        <v>3</v>
      </c>
      <c r="T646">
        <v>1</v>
      </c>
      <c r="U646" t="s">
        <v>47</v>
      </c>
      <c r="V646">
        <v>4</v>
      </c>
      <c r="W646" t="s">
        <v>48</v>
      </c>
      <c r="X646">
        <v>2356</v>
      </c>
      <c r="Y646" t="str">
        <f>IF(AND(HR_Data[[#This Row],[OverTime]]="Yes",HR_Data[[#This Row],[JobSatisfaction]]&lt;=2,HR_Data[[#This Row],[MonthlyIncome]]&lt;AVERAGE(HR_Data[MonthlyIncome])),
"High Risk",
IF(OR(HR_Data[[#This Row],[OverTime]]="Yes",HR_Data[[#This Row],[JobSatisfaction]]&lt;=2),
"Medium Risk",
"Low Risk"))</f>
        <v>Medium Risk</v>
      </c>
      <c r="Z646" t="str">
        <f>IF(HR_Data[[#This Row],[MonthlyIncome]]&lt;3000,"Low",IF(HR_Data[[#This Row],[MonthlyIncome]]&lt;7000,"Medium","High"))</f>
        <v>Low</v>
      </c>
      <c r="AA646" s="5">
        <f>IF(HR_Data[[#This Row],[OverTime]]="Yes",1,0)</f>
        <v>1</v>
      </c>
      <c r="AB646" s="5">
        <f>IF(HR_Data[[#This Row],[JobSatisfaction]]&lt;=2,1,0)</f>
        <v>0</v>
      </c>
      <c r="AC646" s="5">
        <f>IF(HR_Data[[#This Row],[WorkLifeBalance]]&lt;=2,1,0)</f>
        <v>0</v>
      </c>
      <c r="AD646" s="5">
        <f>IF(HR_Data[[#This Row],[MonthlyIncome]]&lt;AVERAGE(HR_Data[MonthlyIncome]),1,0)</f>
        <v>1</v>
      </c>
      <c r="AE646">
        <v>14871</v>
      </c>
      <c r="AF646">
        <v>3</v>
      </c>
      <c r="AG646" t="s">
        <v>42</v>
      </c>
      <c r="AH646" t="s">
        <v>35</v>
      </c>
      <c r="AI646">
        <v>19</v>
      </c>
      <c r="AJ646">
        <v>3</v>
      </c>
      <c r="AK646">
        <v>2</v>
      </c>
      <c r="AL646">
        <f>IF(HR_Data[[#This Row],[OverTime]]="Yes",2,0)
+IF(HR_Data[[#This Row],[WorkLifeBalance]]&lt;=2,2,0)
+IF(HR_Data[[#This Row],[MonthlyIncome]]&lt;5000,2,0)
+IF(HR_Data[[#This Row],[JobSatisfaction]]&lt;=2,1,0)
+IF(HR_Data[[#This Row],[EnvironmentSatisfaction]]&lt;=2,1,0)
+IF(HR_Data[[#This Row],[YearsAtCompany]]&lt;2,2,0)</f>
        <v>4</v>
      </c>
      <c r="AM646" t="str">
        <f>IF(HR_Data[[#This Row],[RiskScore2]]&gt;=6,"High",
IF(HR_Data[[#This Row],[RiskScore2]]&gt;=3,"Medium","Low"))</f>
        <v>Medium</v>
      </c>
      <c r="AN646">
        <v>80</v>
      </c>
      <c r="AO646">
        <v>1</v>
      </c>
      <c r="AP646">
        <v>8</v>
      </c>
      <c r="AQ646">
        <v>2</v>
      </c>
      <c r="AR646">
        <v>3</v>
      </c>
      <c r="AS646">
        <v>6</v>
      </c>
      <c r="AT646">
        <v>4</v>
      </c>
      <c r="AU646">
        <v>0</v>
      </c>
      <c r="AV646">
        <v>2</v>
      </c>
    </row>
    <row r="647" spans="1:48">
      <c r="A647">
        <v>29</v>
      </c>
      <c r="B647" t="str">
        <f>IF(HR_Data[[#This Row],[Age]]&lt;25,"&lt;25",
IF(HR_Data[[#This Row],[Age]]&lt;35,"25–34",
IF(HR_Data[[#This Row],[Age]]&lt;45,"35–44",
IF(HR_Data[[#This Row],[Age]]&lt;55,"45–54","55+"))))</f>
        <v>25–34</v>
      </c>
      <c r="C647" t="s">
        <v>35</v>
      </c>
      <c r="D647">
        <f>(HR[[#This Row],[OverTimeFlag]]*3+HR[[#This Row],[LowJobSatisFlag]]*5+HR[[#This Row],[LowWLBFlag]]*4+HR[[#This Row],[LowSalaryFlag]]*3+HR[[#This Row],[LowEnviFlag]]*4+HR[[#This Row],[LowProFlag]]*1)</f>
        <v>10</v>
      </c>
      <c r="E647">
        <f>HR_Data[[#This Row],[OvertimeFlag]] + HR_Data[[#This Row],[LowSatisfactionFlag]] + HR_Data[[#This Row],[LowWorkLifeBalanceFlag]]</f>
        <v>1</v>
      </c>
      <c r="F647" t="s">
        <v>36</v>
      </c>
      <c r="G647">
        <v>341</v>
      </c>
      <c r="H647" t="s">
        <v>37</v>
      </c>
      <c r="I647">
        <v>1</v>
      </c>
      <c r="J647" t="str">
        <f>IF(AND(HR_Data[[#This Row],[Attrition]]="Yes",HR_Data[[#This Row],[YearsAtCompany]]&lt;2),"Yes","No")</f>
        <v>No</v>
      </c>
      <c r="K647">
        <v>3</v>
      </c>
      <c r="L647" t="s">
        <v>51</v>
      </c>
      <c r="M647">
        <v>1</v>
      </c>
      <c r="N647">
        <v>896</v>
      </c>
      <c r="P647">
        <v>2</v>
      </c>
      <c r="Q647" t="s">
        <v>39</v>
      </c>
      <c r="R647">
        <v>48</v>
      </c>
      <c r="S647">
        <v>2</v>
      </c>
      <c r="T647">
        <v>1</v>
      </c>
      <c r="U647" t="s">
        <v>57</v>
      </c>
      <c r="V647">
        <v>3</v>
      </c>
      <c r="W647" t="s">
        <v>52</v>
      </c>
      <c r="X647">
        <v>2800</v>
      </c>
      <c r="Y647" t="str">
        <f>IF(AND(HR_Data[[#This Row],[OverTime]]="Yes",HR_Data[[#This Row],[JobSatisfaction]]&lt;=2,HR_Data[[#This Row],[MonthlyIncome]]&lt;AVERAGE(HR_Data[MonthlyIncome])),
"High Risk",
IF(OR(HR_Data[[#This Row],[OverTime]]="Yes",HR_Data[[#This Row],[JobSatisfaction]]&lt;=2),
"Medium Risk",
"Low Risk"))</f>
        <v>Medium Risk</v>
      </c>
      <c r="Z647" t="str">
        <f>IF(HR_Data[[#This Row],[MonthlyIncome]]&lt;3000,"Low",IF(HR_Data[[#This Row],[MonthlyIncome]]&lt;7000,"Medium","High"))</f>
        <v>Low</v>
      </c>
      <c r="AA647" s="5">
        <f>IF(HR_Data[[#This Row],[OverTime]]="Yes",1,0)</f>
        <v>1</v>
      </c>
      <c r="AB647" s="5">
        <f>IF(HR_Data[[#This Row],[JobSatisfaction]]&lt;=2,1,0)</f>
        <v>0</v>
      </c>
      <c r="AC647" s="5">
        <f>IF(HR_Data[[#This Row],[WorkLifeBalance]]&lt;=2,1,0)</f>
        <v>0</v>
      </c>
      <c r="AD647" s="5">
        <f>IF(HR_Data[[#This Row],[MonthlyIncome]]&lt;AVERAGE(HR_Data[MonthlyIncome]),1,0)</f>
        <v>1</v>
      </c>
      <c r="AE647">
        <v>23522</v>
      </c>
      <c r="AF647">
        <v>6</v>
      </c>
      <c r="AG647" t="s">
        <v>42</v>
      </c>
      <c r="AH647" t="s">
        <v>35</v>
      </c>
      <c r="AI647">
        <v>19</v>
      </c>
      <c r="AJ647">
        <v>3</v>
      </c>
      <c r="AK647">
        <v>3</v>
      </c>
      <c r="AL647">
        <f>IF(HR_Data[[#This Row],[OverTime]]="Yes",2,0)
+IF(HR_Data[[#This Row],[WorkLifeBalance]]&lt;=2,2,0)
+IF(HR_Data[[#This Row],[MonthlyIncome]]&lt;5000,2,0)
+IF(HR_Data[[#This Row],[JobSatisfaction]]&lt;=2,1,0)
+IF(HR_Data[[#This Row],[EnvironmentSatisfaction]]&lt;=2,1,0)
+IF(HR_Data[[#This Row],[YearsAtCompany]]&lt;2,2,0)</f>
        <v>5</v>
      </c>
      <c r="AM647" t="str">
        <f>IF(HR_Data[[#This Row],[RiskScore2]]&gt;=6,"High",
IF(HR_Data[[#This Row],[RiskScore2]]&gt;=3,"Medium","Low"))</f>
        <v>Medium</v>
      </c>
      <c r="AN647">
        <v>80</v>
      </c>
      <c r="AO647">
        <v>3</v>
      </c>
      <c r="AP647">
        <v>5</v>
      </c>
      <c r="AQ647">
        <v>3</v>
      </c>
      <c r="AR647">
        <v>3</v>
      </c>
      <c r="AS647">
        <v>3</v>
      </c>
      <c r="AT647">
        <v>2</v>
      </c>
      <c r="AU647">
        <v>0</v>
      </c>
      <c r="AV647">
        <v>2</v>
      </c>
    </row>
    <row r="648" spans="1:48">
      <c r="A648">
        <v>53</v>
      </c>
      <c r="B648" t="str">
        <f>IF(HR_Data[[#This Row],[Age]]&lt;25,"&lt;25",
IF(HR_Data[[#This Row],[Age]]&lt;35,"25–34",
IF(HR_Data[[#This Row],[Age]]&lt;45,"35–44",
IF(HR_Data[[#This Row],[Age]]&lt;55,"45–54","55+"))))</f>
        <v>45–54</v>
      </c>
      <c r="C648" t="s">
        <v>43</v>
      </c>
      <c r="D648">
        <f>(HR[[#This Row],[OverTimeFlag]]*3+HR[[#This Row],[LowJobSatisFlag]]*5+HR[[#This Row],[LowWLBFlag]]*4+HR[[#This Row],[LowSalaryFlag]]*3+HR[[#This Row],[LowEnviFlag]]*4+HR[[#This Row],[LowProFlag]]*1)</f>
        <v>4</v>
      </c>
      <c r="E648">
        <f>HR_Data[[#This Row],[OvertimeFlag]] + HR_Data[[#This Row],[LowSatisfactionFlag]] + HR_Data[[#This Row],[LowWorkLifeBalanceFlag]]</f>
        <v>0</v>
      </c>
      <c r="F648" t="s">
        <v>36</v>
      </c>
      <c r="G648">
        <v>868</v>
      </c>
      <c r="H648" t="s">
        <v>37</v>
      </c>
      <c r="I648">
        <v>8</v>
      </c>
      <c r="J648" t="str">
        <f>IF(AND(HR_Data[[#This Row],[Attrition]]="Yes",HR_Data[[#This Row],[YearsAtCompany]]&lt;2),"Yes","No")</f>
        <v>No</v>
      </c>
      <c r="K648">
        <v>3</v>
      </c>
      <c r="L648" t="s">
        <v>59</v>
      </c>
      <c r="M648">
        <v>1</v>
      </c>
      <c r="N648">
        <v>897</v>
      </c>
      <c r="P648">
        <v>1</v>
      </c>
      <c r="Q648" t="s">
        <v>46</v>
      </c>
      <c r="R648">
        <v>73</v>
      </c>
      <c r="S648">
        <v>3</v>
      </c>
      <c r="T648">
        <v>4</v>
      </c>
      <c r="U648" t="s">
        <v>40</v>
      </c>
      <c r="V648">
        <v>4</v>
      </c>
      <c r="W648" t="s">
        <v>48</v>
      </c>
      <c r="X648">
        <v>11836</v>
      </c>
      <c r="Y648" t="str">
        <f>IF(AND(HR_Data[[#This Row],[OverTime]]="Yes",HR_Data[[#This Row],[JobSatisfaction]]&lt;=2,HR_Data[[#This Row],[MonthlyIncome]]&lt;AVERAGE(HR_Data[MonthlyIncome])),
"High Risk",
IF(OR(HR_Data[[#This Row],[OverTime]]="Yes",HR_Data[[#This Row],[JobSatisfaction]]&lt;=2),
"Medium Risk",
"Low Risk"))</f>
        <v>Low Risk</v>
      </c>
      <c r="Z648" t="str">
        <f>IF(HR_Data[[#This Row],[MonthlyIncome]]&lt;3000,"Low",IF(HR_Data[[#This Row],[MonthlyIncome]]&lt;7000,"Medium","High"))</f>
        <v>High</v>
      </c>
      <c r="AA648" s="5">
        <f>IF(HR_Data[[#This Row],[OverTime]]="Yes",1,0)</f>
        <v>0</v>
      </c>
      <c r="AB648" s="5">
        <f>IF(HR_Data[[#This Row],[JobSatisfaction]]&lt;=2,1,0)</f>
        <v>0</v>
      </c>
      <c r="AC648" s="5">
        <f>IF(HR_Data[[#This Row],[WorkLifeBalance]]&lt;=2,1,0)</f>
        <v>0</v>
      </c>
      <c r="AD648" s="5">
        <f>IF(HR_Data[[#This Row],[MonthlyIncome]]&lt;AVERAGE(HR_Data[MonthlyIncome]),1,0)</f>
        <v>0</v>
      </c>
      <c r="AE648">
        <v>22789</v>
      </c>
      <c r="AF648">
        <v>5</v>
      </c>
      <c r="AG648" t="s">
        <v>42</v>
      </c>
      <c r="AH648" t="s">
        <v>43</v>
      </c>
      <c r="AI648">
        <v>14</v>
      </c>
      <c r="AJ648">
        <v>3</v>
      </c>
      <c r="AK648">
        <v>3</v>
      </c>
      <c r="AL648">
        <f>IF(HR_Data[[#This Row],[OverTime]]="Yes",2,0)
+IF(HR_Data[[#This Row],[WorkLifeBalance]]&lt;=2,2,0)
+IF(HR_Data[[#This Row],[MonthlyIncome]]&lt;5000,2,0)
+IF(HR_Data[[#This Row],[JobSatisfaction]]&lt;=2,1,0)
+IF(HR_Data[[#This Row],[EnvironmentSatisfaction]]&lt;=2,1,0)
+IF(HR_Data[[#This Row],[YearsAtCompany]]&lt;2,2,0)</f>
        <v>1</v>
      </c>
      <c r="AM648" t="str">
        <f>IF(HR_Data[[#This Row],[RiskScore2]]&gt;=6,"High",
IF(HR_Data[[#This Row],[RiskScore2]]&gt;=3,"Medium","Low"))</f>
        <v>Low</v>
      </c>
      <c r="AN648">
        <v>80</v>
      </c>
      <c r="AO648">
        <v>1</v>
      </c>
      <c r="AP648">
        <v>28</v>
      </c>
      <c r="AQ648">
        <v>3</v>
      </c>
      <c r="AR648">
        <v>3</v>
      </c>
      <c r="AS648">
        <v>2</v>
      </c>
      <c r="AT648">
        <v>0</v>
      </c>
      <c r="AU648">
        <v>2</v>
      </c>
      <c r="AV648">
        <v>2</v>
      </c>
    </row>
    <row r="649" spans="1:48">
      <c r="A649">
        <v>35</v>
      </c>
      <c r="B649" t="str">
        <f>IF(HR_Data[[#This Row],[Age]]&lt;25,"&lt;25",
IF(HR_Data[[#This Row],[Age]]&lt;35,"25–34",
IF(HR_Data[[#This Row],[Age]]&lt;45,"35–44",
IF(HR_Data[[#This Row],[Age]]&lt;55,"45–54","55+"))))</f>
        <v>35–44</v>
      </c>
      <c r="C649" t="s">
        <v>43</v>
      </c>
      <c r="D649">
        <f>(HR[[#This Row],[OverTimeFlag]]*3+HR[[#This Row],[LowJobSatisFlag]]*5+HR[[#This Row],[LowWLBFlag]]*4+HR[[#This Row],[LowSalaryFlag]]*3+HR[[#This Row],[LowEnviFlag]]*4+HR[[#This Row],[LowProFlag]]*1)</f>
        <v>5</v>
      </c>
      <c r="E649">
        <f>HR_Data[[#This Row],[OvertimeFlag]] + HR_Data[[#This Row],[LowSatisfactionFlag]] + HR_Data[[#This Row],[LowWorkLifeBalanceFlag]]</f>
        <v>1</v>
      </c>
      <c r="F649" t="s">
        <v>36</v>
      </c>
      <c r="G649">
        <v>672</v>
      </c>
      <c r="H649" t="s">
        <v>45</v>
      </c>
      <c r="I649">
        <v>25</v>
      </c>
      <c r="J649" t="str">
        <f>IF(AND(HR_Data[[#This Row],[Attrition]]="Yes",HR_Data[[#This Row],[YearsAtCompany]]&lt;2),"Yes","No")</f>
        <v>No</v>
      </c>
      <c r="K649">
        <v>3</v>
      </c>
      <c r="L649" t="s">
        <v>60</v>
      </c>
      <c r="M649">
        <v>1</v>
      </c>
      <c r="N649">
        <v>899</v>
      </c>
      <c r="P649">
        <v>4</v>
      </c>
      <c r="Q649" t="s">
        <v>46</v>
      </c>
      <c r="R649">
        <v>78</v>
      </c>
      <c r="S649">
        <v>2</v>
      </c>
      <c r="T649">
        <v>3</v>
      </c>
      <c r="U649" t="s">
        <v>53</v>
      </c>
      <c r="V649">
        <v>2</v>
      </c>
      <c r="W649" t="s">
        <v>48</v>
      </c>
      <c r="X649">
        <v>10903</v>
      </c>
      <c r="Y649" t="str">
        <f>IF(AND(HR_Data[[#This Row],[OverTime]]="Yes",HR_Data[[#This Row],[JobSatisfaction]]&lt;=2,HR_Data[[#This Row],[MonthlyIncome]]&lt;AVERAGE(HR_Data[MonthlyIncome])),
"High Risk",
IF(OR(HR_Data[[#This Row],[OverTime]]="Yes",HR_Data[[#This Row],[JobSatisfaction]]&lt;=2),
"Medium Risk",
"Low Risk"))</f>
        <v>Medium Risk</v>
      </c>
      <c r="Z649" t="str">
        <f>IF(HR_Data[[#This Row],[MonthlyIncome]]&lt;3000,"Low",IF(HR_Data[[#This Row],[MonthlyIncome]]&lt;7000,"Medium","High"))</f>
        <v>High</v>
      </c>
      <c r="AA649" s="5">
        <f>IF(HR_Data[[#This Row],[OverTime]]="Yes",1,0)</f>
        <v>0</v>
      </c>
      <c r="AB649" s="5">
        <f>IF(HR_Data[[#This Row],[JobSatisfaction]]&lt;=2,1,0)</f>
        <v>1</v>
      </c>
      <c r="AC649" s="5">
        <f>IF(HR_Data[[#This Row],[WorkLifeBalance]]&lt;=2,1,0)</f>
        <v>0</v>
      </c>
      <c r="AD649" s="5">
        <f>IF(HR_Data[[#This Row],[MonthlyIncome]]&lt;AVERAGE(HR_Data[MonthlyIncome]),1,0)</f>
        <v>0</v>
      </c>
      <c r="AE649">
        <v>9129</v>
      </c>
      <c r="AF649">
        <v>3</v>
      </c>
      <c r="AG649" t="s">
        <v>42</v>
      </c>
      <c r="AH649" t="s">
        <v>43</v>
      </c>
      <c r="AI649">
        <v>16</v>
      </c>
      <c r="AJ649">
        <v>3</v>
      </c>
      <c r="AK649">
        <v>1</v>
      </c>
      <c r="AL649">
        <f>IF(HR_Data[[#This Row],[OverTime]]="Yes",2,0)
+IF(HR_Data[[#This Row],[WorkLifeBalance]]&lt;=2,2,0)
+IF(HR_Data[[#This Row],[MonthlyIncome]]&lt;5000,2,0)
+IF(HR_Data[[#This Row],[JobSatisfaction]]&lt;=2,1,0)
+IF(HR_Data[[#This Row],[EnvironmentSatisfaction]]&lt;=2,1,0)
+IF(HR_Data[[#This Row],[YearsAtCompany]]&lt;2,2,0)</f>
        <v>1</v>
      </c>
      <c r="AM649" t="str">
        <f>IF(HR_Data[[#This Row],[RiskScore2]]&gt;=6,"High",
IF(HR_Data[[#This Row],[RiskScore2]]&gt;=3,"Medium","Low"))</f>
        <v>Low</v>
      </c>
      <c r="AN649">
        <v>80</v>
      </c>
      <c r="AO649">
        <v>0</v>
      </c>
      <c r="AP649">
        <v>16</v>
      </c>
      <c r="AQ649">
        <v>2</v>
      </c>
      <c r="AR649">
        <v>3</v>
      </c>
      <c r="AS649">
        <v>13</v>
      </c>
      <c r="AT649">
        <v>10</v>
      </c>
      <c r="AU649">
        <v>4</v>
      </c>
      <c r="AV649">
        <v>8</v>
      </c>
    </row>
    <row r="650" spans="1:48">
      <c r="A650">
        <v>37</v>
      </c>
      <c r="B650" t="str">
        <f>IF(HR_Data[[#This Row],[Age]]&lt;25,"&lt;25",
IF(HR_Data[[#This Row],[Age]]&lt;35,"25–34",
IF(HR_Data[[#This Row],[Age]]&lt;45,"35–44",
IF(HR_Data[[#This Row],[Age]]&lt;55,"45–54","55+"))))</f>
        <v>35–44</v>
      </c>
      <c r="C650" t="s">
        <v>43</v>
      </c>
      <c r="D650">
        <f>(HR[[#This Row],[OverTimeFlag]]*3+HR[[#This Row],[LowJobSatisFlag]]*5+HR[[#This Row],[LowWLBFlag]]*4+HR[[#This Row],[LowSalaryFlag]]*3+HR[[#This Row],[LowEnviFlag]]*4+HR[[#This Row],[LowProFlag]]*1)</f>
        <v>3</v>
      </c>
      <c r="E650">
        <f>HR_Data[[#This Row],[OvertimeFlag]] + HR_Data[[#This Row],[LowSatisfactionFlag]] + HR_Data[[#This Row],[LowWorkLifeBalanceFlag]]</f>
        <v>0</v>
      </c>
      <c r="F650" t="s">
        <v>44</v>
      </c>
      <c r="G650">
        <v>1231</v>
      </c>
      <c r="H650" t="s">
        <v>37</v>
      </c>
      <c r="I650">
        <v>21</v>
      </c>
      <c r="J650" t="str">
        <f>IF(AND(HR_Data[[#This Row],[Attrition]]="Yes",HR_Data[[#This Row],[YearsAtCompany]]&lt;2),"Yes","No")</f>
        <v>No</v>
      </c>
      <c r="K650">
        <v>2</v>
      </c>
      <c r="L650" t="s">
        <v>51</v>
      </c>
      <c r="M650">
        <v>1</v>
      </c>
      <c r="N650">
        <v>900</v>
      </c>
      <c r="P650">
        <v>3</v>
      </c>
      <c r="Q650" t="s">
        <v>39</v>
      </c>
      <c r="R650">
        <v>54</v>
      </c>
      <c r="S650">
        <v>3</v>
      </c>
      <c r="T650">
        <v>1</v>
      </c>
      <c r="U650" t="s">
        <v>57</v>
      </c>
      <c r="V650">
        <v>4</v>
      </c>
      <c r="W650" t="s">
        <v>48</v>
      </c>
      <c r="X650">
        <v>2973</v>
      </c>
      <c r="Y650" t="str">
        <f>IF(AND(HR_Data[[#This Row],[OverTime]]="Yes",HR_Data[[#This Row],[JobSatisfaction]]&lt;=2,HR_Data[[#This Row],[MonthlyIncome]]&lt;AVERAGE(HR_Data[MonthlyIncome])),
"High Risk",
IF(OR(HR_Data[[#This Row],[OverTime]]="Yes",HR_Data[[#This Row],[JobSatisfaction]]&lt;=2),
"Medium Risk",
"Low Risk"))</f>
        <v>Low Risk</v>
      </c>
      <c r="Z650" t="str">
        <f>IF(HR_Data[[#This Row],[MonthlyIncome]]&lt;3000,"Low",IF(HR_Data[[#This Row],[MonthlyIncome]]&lt;7000,"Medium","High"))</f>
        <v>Low</v>
      </c>
      <c r="AA650" s="5">
        <f>IF(HR_Data[[#This Row],[OverTime]]="Yes",1,0)</f>
        <v>0</v>
      </c>
      <c r="AB650" s="5">
        <f>IF(HR_Data[[#This Row],[JobSatisfaction]]&lt;=2,1,0)</f>
        <v>0</v>
      </c>
      <c r="AC650" s="5">
        <f>IF(HR_Data[[#This Row],[WorkLifeBalance]]&lt;=2,1,0)</f>
        <v>0</v>
      </c>
      <c r="AD650" s="5">
        <f>IF(HR_Data[[#This Row],[MonthlyIncome]]&lt;AVERAGE(HR_Data[MonthlyIncome]),1,0)</f>
        <v>1</v>
      </c>
      <c r="AE650">
        <v>21222</v>
      </c>
      <c r="AF650">
        <v>5</v>
      </c>
      <c r="AG650" t="s">
        <v>42</v>
      </c>
      <c r="AH650" t="s">
        <v>43</v>
      </c>
      <c r="AI650">
        <v>15</v>
      </c>
      <c r="AJ650">
        <v>3</v>
      </c>
      <c r="AK650">
        <v>2</v>
      </c>
      <c r="AL650">
        <f>IF(HR_Data[[#This Row],[OverTime]]="Yes",2,0)
+IF(HR_Data[[#This Row],[WorkLifeBalance]]&lt;=2,2,0)
+IF(HR_Data[[#This Row],[MonthlyIncome]]&lt;5000,2,0)
+IF(HR_Data[[#This Row],[JobSatisfaction]]&lt;=2,1,0)
+IF(HR_Data[[#This Row],[EnvironmentSatisfaction]]&lt;=2,1,0)
+IF(HR_Data[[#This Row],[YearsAtCompany]]&lt;2,2,0)</f>
        <v>2</v>
      </c>
      <c r="AM650" t="str">
        <f>IF(HR_Data[[#This Row],[RiskScore2]]&gt;=6,"High",
IF(HR_Data[[#This Row],[RiskScore2]]&gt;=3,"Medium","Low"))</f>
        <v>Low</v>
      </c>
      <c r="AN650">
        <v>80</v>
      </c>
      <c r="AO650">
        <v>1</v>
      </c>
      <c r="AP650">
        <v>10</v>
      </c>
      <c r="AQ650">
        <v>3</v>
      </c>
      <c r="AR650">
        <v>3</v>
      </c>
      <c r="AS650">
        <v>5</v>
      </c>
      <c r="AT650">
        <v>4</v>
      </c>
      <c r="AU650">
        <v>0</v>
      </c>
      <c r="AV650">
        <v>0</v>
      </c>
    </row>
    <row r="651" spans="1:48">
      <c r="A651">
        <v>53</v>
      </c>
      <c r="B651" t="str">
        <f>IF(HR_Data[[#This Row],[Age]]&lt;25,"&lt;25",
IF(HR_Data[[#This Row],[Age]]&lt;35,"25–34",
IF(HR_Data[[#This Row],[Age]]&lt;45,"35–44",
IF(HR_Data[[#This Row],[Age]]&lt;55,"45–54","55+"))))</f>
        <v>45–54</v>
      </c>
      <c r="C651" t="s">
        <v>43</v>
      </c>
      <c r="D651">
        <f>(HR[[#This Row],[OverTimeFlag]]*3+HR[[#This Row],[LowJobSatisFlag]]*5+HR[[#This Row],[LowWLBFlag]]*4+HR[[#This Row],[LowSalaryFlag]]*3+HR[[#This Row],[LowEnviFlag]]*4+HR[[#This Row],[LowProFlag]]*1)</f>
        <v>0</v>
      </c>
      <c r="E651">
        <f>HR_Data[[#This Row],[OvertimeFlag]] + HR_Data[[#This Row],[LowSatisfactionFlag]] + HR_Data[[#This Row],[LowWorkLifeBalanceFlag]]</f>
        <v>0</v>
      </c>
      <c r="F651" t="s">
        <v>36</v>
      </c>
      <c r="G651">
        <v>102</v>
      </c>
      <c r="H651" t="s">
        <v>45</v>
      </c>
      <c r="I651">
        <v>23</v>
      </c>
      <c r="J651" t="str">
        <f>IF(AND(HR_Data[[#This Row],[Attrition]]="Yes",HR_Data[[#This Row],[YearsAtCompany]]&lt;2),"Yes","No")</f>
        <v>No</v>
      </c>
      <c r="K651">
        <v>4</v>
      </c>
      <c r="L651" t="s">
        <v>38</v>
      </c>
      <c r="M651">
        <v>1</v>
      </c>
      <c r="N651">
        <v>901</v>
      </c>
      <c r="P651">
        <v>4</v>
      </c>
      <c r="Q651" t="s">
        <v>39</v>
      </c>
      <c r="R651">
        <v>72</v>
      </c>
      <c r="S651">
        <v>3</v>
      </c>
      <c r="T651">
        <v>4</v>
      </c>
      <c r="U651" t="s">
        <v>58</v>
      </c>
      <c r="V651">
        <v>4</v>
      </c>
      <c r="W651" t="s">
        <v>41</v>
      </c>
      <c r="X651">
        <v>14275</v>
      </c>
      <c r="Y651" t="str">
        <f>IF(AND(HR_Data[[#This Row],[OverTime]]="Yes",HR_Data[[#This Row],[JobSatisfaction]]&lt;=2,HR_Data[[#This Row],[MonthlyIncome]]&lt;AVERAGE(HR_Data[MonthlyIncome])),
"High Risk",
IF(OR(HR_Data[[#This Row],[OverTime]]="Yes",HR_Data[[#This Row],[JobSatisfaction]]&lt;=2),
"Medium Risk",
"Low Risk"))</f>
        <v>Low Risk</v>
      </c>
      <c r="Z651" t="str">
        <f>IF(HR_Data[[#This Row],[MonthlyIncome]]&lt;3000,"Low",IF(HR_Data[[#This Row],[MonthlyIncome]]&lt;7000,"Medium","High"))</f>
        <v>High</v>
      </c>
      <c r="AA651" s="5">
        <f>IF(HR_Data[[#This Row],[OverTime]]="Yes",1,0)</f>
        <v>0</v>
      </c>
      <c r="AB651" s="5">
        <f>IF(HR_Data[[#This Row],[JobSatisfaction]]&lt;=2,1,0)</f>
        <v>0</v>
      </c>
      <c r="AC651" s="5">
        <f>IF(HR_Data[[#This Row],[WorkLifeBalance]]&lt;=2,1,0)</f>
        <v>0</v>
      </c>
      <c r="AD651" s="5">
        <f>IF(HR_Data[[#This Row],[MonthlyIncome]]&lt;AVERAGE(HR_Data[MonthlyIncome]),1,0)</f>
        <v>0</v>
      </c>
      <c r="AE651">
        <v>20206</v>
      </c>
      <c r="AF651">
        <v>6</v>
      </c>
      <c r="AG651" t="s">
        <v>42</v>
      </c>
      <c r="AH651" t="s">
        <v>43</v>
      </c>
      <c r="AI651">
        <v>18</v>
      </c>
      <c r="AJ651">
        <v>3</v>
      </c>
      <c r="AK651">
        <v>3</v>
      </c>
      <c r="AL651">
        <f>IF(HR_Data[[#This Row],[OverTime]]="Yes",2,0)
+IF(HR_Data[[#This Row],[WorkLifeBalance]]&lt;=2,2,0)
+IF(HR_Data[[#This Row],[MonthlyIncome]]&lt;5000,2,0)
+IF(HR_Data[[#This Row],[JobSatisfaction]]&lt;=2,1,0)
+IF(HR_Data[[#This Row],[EnvironmentSatisfaction]]&lt;=2,1,0)
+IF(HR_Data[[#This Row],[YearsAtCompany]]&lt;2,2,0)</f>
        <v>0</v>
      </c>
      <c r="AM651" t="str">
        <f>IF(HR_Data[[#This Row],[RiskScore2]]&gt;=6,"High",
IF(HR_Data[[#This Row],[RiskScore2]]&gt;=3,"Medium","Low"))</f>
        <v>Low</v>
      </c>
      <c r="AN651">
        <v>80</v>
      </c>
      <c r="AO651">
        <v>0</v>
      </c>
      <c r="AP651">
        <v>33</v>
      </c>
      <c r="AQ651">
        <v>0</v>
      </c>
      <c r="AR651">
        <v>3</v>
      </c>
      <c r="AS651">
        <v>12</v>
      </c>
      <c r="AT651">
        <v>9</v>
      </c>
      <c r="AU651">
        <v>3</v>
      </c>
      <c r="AV651">
        <v>8</v>
      </c>
    </row>
    <row r="652" spans="1:48">
      <c r="A652">
        <v>43</v>
      </c>
      <c r="B652" t="str">
        <f>IF(HR_Data[[#This Row],[Age]]&lt;25,"&lt;25",
IF(HR_Data[[#This Row],[Age]]&lt;35,"25–34",
IF(HR_Data[[#This Row],[Age]]&lt;45,"35–44",
IF(HR_Data[[#This Row],[Age]]&lt;55,"45–54","55+"))))</f>
        <v>35–44</v>
      </c>
      <c r="C652" t="s">
        <v>43</v>
      </c>
      <c r="D652">
        <f>(HR[[#This Row],[OverTimeFlag]]*3+HR[[#This Row],[LowJobSatisFlag]]*5+HR[[#This Row],[LowWLBFlag]]*4+HR[[#This Row],[LowSalaryFlag]]*3+HR[[#This Row],[LowEnviFlag]]*4+HR[[#This Row],[LowProFlag]]*1)</f>
        <v>7</v>
      </c>
      <c r="E652">
        <f>HR_Data[[#This Row],[OvertimeFlag]] + HR_Data[[#This Row],[LowSatisfactionFlag]] + HR_Data[[#This Row],[LowWorkLifeBalanceFlag]]</f>
        <v>1</v>
      </c>
      <c r="F652" t="s">
        <v>44</v>
      </c>
      <c r="G652">
        <v>422</v>
      </c>
      <c r="H652" t="s">
        <v>45</v>
      </c>
      <c r="I652">
        <v>1</v>
      </c>
      <c r="J652" t="str">
        <f>IF(AND(HR_Data[[#This Row],[Attrition]]="Yes",HR_Data[[#This Row],[YearsAtCompany]]&lt;2),"Yes","No")</f>
        <v>No</v>
      </c>
      <c r="K652">
        <v>3</v>
      </c>
      <c r="L652" t="s">
        <v>38</v>
      </c>
      <c r="M652">
        <v>1</v>
      </c>
      <c r="N652">
        <v>902</v>
      </c>
      <c r="P652">
        <v>4</v>
      </c>
      <c r="Q652" t="s">
        <v>39</v>
      </c>
      <c r="R652">
        <v>33</v>
      </c>
      <c r="S652">
        <v>3</v>
      </c>
      <c r="T652">
        <v>2</v>
      </c>
      <c r="U652" t="s">
        <v>54</v>
      </c>
      <c r="V652">
        <v>4</v>
      </c>
      <c r="W652" t="s">
        <v>48</v>
      </c>
      <c r="X652">
        <v>5562</v>
      </c>
      <c r="Y652" t="str">
        <f>IF(AND(HR_Data[[#This Row],[OverTime]]="Yes",HR_Data[[#This Row],[JobSatisfaction]]&lt;=2,HR_Data[[#This Row],[MonthlyIncome]]&lt;AVERAGE(HR_Data[MonthlyIncome])),
"High Risk",
IF(OR(HR_Data[[#This Row],[OverTime]]="Yes",HR_Data[[#This Row],[JobSatisfaction]]&lt;=2),
"Medium Risk",
"Low Risk"))</f>
        <v>Low Risk</v>
      </c>
      <c r="Z652" t="str">
        <f>IF(HR_Data[[#This Row],[MonthlyIncome]]&lt;3000,"Low",IF(HR_Data[[#This Row],[MonthlyIncome]]&lt;7000,"Medium","High"))</f>
        <v>Medium</v>
      </c>
      <c r="AA652" s="5">
        <f>IF(HR_Data[[#This Row],[OverTime]]="Yes",1,0)</f>
        <v>0</v>
      </c>
      <c r="AB652" s="5">
        <f>IF(HR_Data[[#This Row],[JobSatisfaction]]&lt;=2,1,0)</f>
        <v>0</v>
      </c>
      <c r="AC652" s="5">
        <f>IF(HR_Data[[#This Row],[WorkLifeBalance]]&lt;=2,1,0)</f>
        <v>1</v>
      </c>
      <c r="AD652" s="5">
        <f>IF(HR_Data[[#This Row],[MonthlyIncome]]&lt;AVERAGE(HR_Data[MonthlyIncome]),1,0)</f>
        <v>1</v>
      </c>
      <c r="AE652">
        <v>21782</v>
      </c>
      <c r="AF652">
        <v>4</v>
      </c>
      <c r="AG652" t="s">
        <v>42</v>
      </c>
      <c r="AH652" t="s">
        <v>43</v>
      </c>
      <c r="AI652">
        <v>13</v>
      </c>
      <c r="AJ652">
        <v>3</v>
      </c>
      <c r="AK652">
        <v>2</v>
      </c>
      <c r="AL652">
        <f>IF(HR_Data[[#This Row],[OverTime]]="Yes",2,0)
+IF(HR_Data[[#This Row],[WorkLifeBalance]]&lt;=2,2,0)
+IF(HR_Data[[#This Row],[MonthlyIncome]]&lt;5000,2,0)
+IF(HR_Data[[#This Row],[JobSatisfaction]]&lt;=2,1,0)
+IF(HR_Data[[#This Row],[EnvironmentSatisfaction]]&lt;=2,1,0)
+IF(HR_Data[[#This Row],[YearsAtCompany]]&lt;2,2,0)</f>
        <v>2</v>
      </c>
      <c r="AM652" t="str">
        <f>IF(HR_Data[[#This Row],[RiskScore2]]&gt;=6,"High",
IF(HR_Data[[#This Row],[RiskScore2]]&gt;=3,"Medium","Low"))</f>
        <v>Low</v>
      </c>
      <c r="AN652">
        <v>80</v>
      </c>
      <c r="AO652">
        <v>1</v>
      </c>
      <c r="AP652">
        <v>12</v>
      </c>
      <c r="AQ652">
        <v>2</v>
      </c>
      <c r="AR652">
        <v>2</v>
      </c>
      <c r="AS652">
        <v>5</v>
      </c>
      <c r="AT652">
        <v>2</v>
      </c>
      <c r="AU652">
        <v>2</v>
      </c>
      <c r="AV652">
        <v>2</v>
      </c>
    </row>
    <row r="653" spans="1:48">
      <c r="A653">
        <v>47</v>
      </c>
      <c r="B653" t="str">
        <f>IF(HR_Data[[#This Row],[Age]]&lt;25,"&lt;25",
IF(HR_Data[[#This Row],[Age]]&lt;35,"25–34",
IF(HR_Data[[#This Row],[Age]]&lt;45,"35–44",
IF(HR_Data[[#This Row],[Age]]&lt;55,"45–54","55+"))))</f>
        <v>45–54</v>
      </c>
      <c r="C653" t="s">
        <v>43</v>
      </c>
      <c r="D653">
        <f>(HR[[#This Row],[OverTimeFlag]]*3+HR[[#This Row],[LowJobSatisFlag]]*5+HR[[#This Row],[LowWLBFlag]]*4+HR[[#This Row],[LowSalaryFlag]]*3+HR[[#This Row],[LowEnviFlag]]*4+HR[[#This Row],[LowProFlag]]*1)</f>
        <v>7</v>
      </c>
      <c r="E653">
        <f>HR_Data[[#This Row],[OvertimeFlag]] + HR_Data[[#This Row],[LowSatisfactionFlag]] + HR_Data[[#This Row],[LowWorkLifeBalanceFlag]]</f>
        <v>1</v>
      </c>
      <c r="F653" t="s">
        <v>36</v>
      </c>
      <c r="G653">
        <v>249</v>
      </c>
      <c r="H653" t="s">
        <v>37</v>
      </c>
      <c r="I653">
        <v>2</v>
      </c>
      <c r="J653" t="str">
        <f>IF(AND(HR_Data[[#This Row],[Attrition]]="Yes",HR_Data[[#This Row],[YearsAtCompany]]&lt;2),"Yes","No")</f>
        <v>No</v>
      </c>
      <c r="K653">
        <v>2</v>
      </c>
      <c r="L653" t="s">
        <v>59</v>
      </c>
      <c r="M653">
        <v>1</v>
      </c>
      <c r="N653">
        <v>903</v>
      </c>
      <c r="P653">
        <v>3</v>
      </c>
      <c r="Q653" t="s">
        <v>39</v>
      </c>
      <c r="R653">
        <v>35</v>
      </c>
      <c r="S653">
        <v>3</v>
      </c>
      <c r="T653">
        <v>2</v>
      </c>
      <c r="U653" t="s">
        <v>40</v>
      </c>
      <c r="V653">
        <v>4</v>
      </c>
      <c r="W653" t="s">
        <v>48</v>
      </c>
      <c r="X653">
        <v>4537</v>
      </c>
      <c r="Y653" t="str">
        <f>IF(AND(HR_Data[[#This Row],[OverTime]]="Yes",HR_Data[[#This Row],[JobSatisfaction]]&lt;=2,HR_Data[[#This Row],[MonthlyIncome]]&lt;AVERAGE(HR_Data[MonthlyIncome])),
"High Risk",
IF(OR(HR_Data[[#This Row],[OverTime]]="Yes",HR_Data[[#This Row],[JobSatisfaction]]&lt;=2),
"Medium Risk",
"Low Risk"))</f>
        <v>Medium Risk</v>
      </c>
      <c r="Z653" t="str">
        <f>IF(HR_Data[[#This Row],[MonthlyIncome]]&lt;3000,"Low",IF(HR_Data[[#This Row],[MonthlyIncome]]&lt;7000,"Medium","High"))</f>
        <v>Medium</v>
      </c>
      <c r="AA653" s="5">
        <f>IF(HR_Data[[#This Row],[OverTime]]="Yes",1,0)</f>
        <v>1</v>
      </c>
      <c r="AB653" s="5">
        <f>IF(HR_Data[[#This Row],[JobSatisfaction]]&lt;=2,1,0)</f>
        <v>0</v>
      </c>
      <c r="AC653" s="5">
        <f>IF(HR_Data[[#This Row],[WorkLifeBalance]]&lt;=2,1,0)</f>
        <v>0</v>
      </c>
      <c r="AD653" s="5">
        <f>IF(HR_Data[[#This Row],[MonthlyIncome]]&lt;AVERAGE(HR_Data[MonthlyIncome]),1,0)</f>
        <v>1</v>
      </c>
      <c r="AE653">
        <v>17783</v>
      </c>
      <c r="AF653">
        <v>0</v>
      </c>
      <c r="AG653" t="s">
        <v>42</v>
      </c>
      <c r="AH653" t="s">
        <v>35</v>
      </c>
      <c r="AI653">
        <v>22</v>
      </c>
      <c r="AJ653">
        <v>4</v>
      </c>
      <c r="AK653">
        <v>1</v>
      </c>
      <c r="AL653">
        <f>IF(HR_Data[[#This Row],[OverTime]]="Yes",2,0)
+IF(HR_Data[[#This Row],[WorkLifeBalance]]&lt;=2,2,0)
+IF(HR_Data[[#This Row],[MonthlyIncome]]&lt;5000,2,0)
+IF(HR_Data[[#This Row],[JobSatisfaction]]&lt;=2,1,0)
+IF(HR_Data[[#This Row],[EnvironmentSatisfaction]]&lt;=2,1,0)
+IF(HR_Data[[#This Row],[YearsAtCompany]]&lt;2,2,0)</f>
        <v>4</v>
      </c>
      <c r="AM653" t="str">
        <f>IF(HR_Data[[#This Row],[RiskScore2]]&gt;=6,"High",
IF(HR_Data[[#This Row],[RiskScore2]]&gt;=3,"Medium","Low"))</f>
        <v>Medium</v>
      </c>
      <c r="AN653">
        <v>80</v>
      </c>
      <c r="AO653">
        <v>1</v>
      </c>
      <c r="AP653">
        <v>8</v>
      </c>
      <c r="AQ653">
        <v>2</v>
      </c>
      <c r="AR653">
        <v>3</v>
      </c>
      <c r="AS653">
        <v>7</v>
      </c>
      <c r="AT653">
        <v>6</v>
      </c>
      <c r="AU653">
        <v>7</v>
      </c>
      <c r="AV653">
        <v>7</v>
      </c>
    </row>
    <row r="654" spans="1:48">
      <c r="A654">
        <v>37</v>
      </c>
      <c r="B654" t="str">
        <f>IF(HR_Data[[#This Row],[Age]]&lt;25,"&lt;25",
IF(HR_Data[[#This Row],[Age]]&lt;35,"25–34",
IF(HR_Data[[#This Row],[Age]]&lt;45,"35–44",
IF(HR_Data[[#This Row],[Age]]&lt;55,"45–54","55+"))))</f>
        <v>35–44</v>
      </c>
      <c r="C654" t="s">
        <v>43</v>
      </c>
      <c r="D654">
        <f>(HR[[#This Row],[OverTimeFlag]]*3+HR[[#This Row],[LowJobSatisFlag]]*5+HR[[#This Row],[LowWLBFlag]]*4+HR[[#This Row],[LowSalaryFlag]]*3+HR[[#This Row],[LowEnviFlag]]*4+HR[[#This Row],[LowProFlag]]*1)</f>
        <v>12</v>
      </c>
      <c r="E654">
        <f>HR_Data[[#This Row],[OvertimeFlag]] + HR_Data[[#This Row],[LowSatisfactionFlag]] + HR_Data[[#This Row],[LowWorkLifeBalanceFlag]]</f>
        <v>2</v>
      </c>
      <c r="F654" t="s">
        <v>55</v>
      </c>
      <c r="G654">
        <v>1252</v>
      </c>
      <c r="H654" t="s">
        <v>37</v>
      </c>
      <c r="I654">
        <v>19</v>
      </c>
      <c r="J654" t="str">
        <f>IF(AND(HR_Data[[#This Row],[Attrition]]="Yes",HR_Data[[#This Row],[YearsAtCompany]]&lt;2),"Yes","No")</f>
        <v>No</v>
      </c>
      <c r="K654">
        <v>2</v>
      </c>
      <c r="L654" t="s">
        <v>51</v>
      </c>
      <c r="M654">
        <v>1</v>
      </c>
      <c r="N654">
        <v>904</v>
      </c>
      <c r="P654">
        <v>1</v>
      </c>
      <c r="Q654" t="s">
        <v>46</v>
      </c>
      <c r="R654">
        <v>32</v>
      </c>
      <c r="S654">
        <v>3</v>
      </c>
      <c r="T654">
        <v>3</v>
      </c>
      <c r="U654" t="s">
        <v>40</v>
      </c>
      <c r="V654">
        <v>2</v>
      </c>
      <c r="W654" t="s">
        <v>41</v>
      </c>
      <c r="X654">
        <v>7642</v>
      </c>
      <c r="Y654" t="str">
        <f>IF(AND(HR_Data[[#This Row],[OverTime]]="Yes",HR_Data[[#This Row],[JobSatisfaction]]&lt;=2,HR_Data[[#This Row],[MonthlyIncome]]&lt;AVERAGE(HR_Data[MonthlyIncome])),
"High Risk",
IF(OR(HR_Data[[#This Row],[OverTime]]="Yes",HR_Data[[#This Row],[JobSatisfaction]]&lt;=2),
"Medium Risk",
"Low Risk"))</f>
        <v>Medium Risk</v>
      </c>
      <c r="Z654" t="str">
        <f>IF(HR_Data[[#This Row],[MonthlyIncome]]&lt;3000,"Low",IF(HR_Data[[#This Row],[MonthlyIncome]]&lt;7000,"Medium","High"))</f>
        <v>High</v>
      </c>
      <c r="AA654" s="5">
        <f>IF(HR_Data[[#This Row],[OverTime]]="Yes",1,0)</f>
        <v>1</v>
      </c>
      <c r="AB654" s="5">
        <f>IF(HR_Data[[#This Row],[JobSatisfaction]]&lt;=2,1,0)</f>
        <v>1</v>
      </c>
      <c r="AC654" s="5">
        <f>IF(HR_Data[[#This Row],[WorkLifeBalance]]&lt;=2,1,0)</f>
        <v>0</v>
      </c>
      <c r="AD654" s="5">
        <f>IF(HR_Data[[#This Row],[MonthlyIncome]]&lt;AVERAGE(HR_Data[MonthlyIncome]),1,0)</f>
        <v>0</v>
      </c>
      <c r="AE654">
        <v>4814</v>
      </c>
      <c r="AF654">
        <v>1</v>
      </c>
      <c r="AG654" t="s">
        <v>42</v>
      </c>
      <c r="AH654" t="s">
        <v>35</v>
      </c>
      <c r="AI654">
        <v>13</v>
      </c>
      <c r="AJ654">
        <v>3</v>
      </c>
      <c r="AK654">
        <v>4</v>
      </c>
      <c r="AL654">
        <f>IF(HR_Data[[#This Row],[OverTime]]="Yes",2,0)
+IF(HR_Data[[#This Row],[WorkLifeBalance]]&lt;=2,2,0)
+IF(HR_Data[[#This Row],[MonthlyIncome]]&lt;5000,2,0)
+IF(HR_Data[[#This Row],[JobSatisfaction]]&lt;=2,1,0)
+IF(HR_Data[[#This Row],[EnvironmentSatisfaction]]&lt;=2,1,0)
+IF(HR_Data[[#This Row],[YearsAtCompany]]&lt;2,2,0)</f>
        <v>4</v>
      </c>
      <c r="AM654" t="str">
        <f>IF(HR_Data[[#This Row],[RiskScore2]]&gt;=6,"High",
IF(HR_Data[[#This Row],[RiskScore2]]&gt;=3,"Medium","Low"))</f>
        <v>Medium</v>
      </c>
      <c r="AN654">
        <v>80</v>
      </c>
      <c r="AO654">
        <v>0</v>
      </c>
      <c r="AP654">
        <v>10</v>
      </c>
      <c r="AQ654">
        <v>2</v>
      </c>
      <c r="AR654">
        <v>3</v>
      </c>
      <c r="AS654">
        <v>10</v>
      </c>
      <c r="AT654">
        <v>0</v>
      </c>
      <c r="AU654">
        <v>0</v>
      </c>
      <c r="AV654">
        <v>9</v>
      </c>
    </row>
    <row r="655" spans="1:48">
      <c r="A655">
        <v>50</v>
      </c>
      <c r="B655" t="str">
        <f>IF(HR_Data[[#This Row],[Age]]&lt;25,"&lt;25",
IF(HR_Data[[#This Row],[Age]]&lt;35,"25–34",
IF(HR_Data[[#This Row],[Age]]&lt;45,"35–44",
IF(HR_Data[[#This Row],[Age]]&lt;55,"45–54","55+"))))</f>
        <v>45–54</v>
      </c>
      <c r="C655" t="s">
        <v>43</v>
      </c>
      <c r="D655">
        <f>(HR[[#This Row],[OverTimeFlag]]*3+HR[[#This Row],[LowJobSatisFlag]]*5+HR[[#This Row],[LowWLBFlag]]*4+HR[[#This Row],[LowSalaryFlag]]*3+HR[[#This Row],[LowEnviFlag]]*4+HR[[#This Row],[LowProFlag]]*1)</f>
        <v>10</v>
      </c>
      <c r="E655">
        <f>HR_Data[[#This Row],[OvertimeFlag]] + HR_Data[[#This Row],[LowSatisfactionFlag]] + HR_Data[[#This Row],[LowWorkLifeBalanceFlag]]</f>
        <v>1</v>
      </c>
      <c r="F655" t="s">
        <v>55</v>
      </c>
      <c r="G655">
        <v>881</v>
      </c>
      <c r="H655" t="s">
        <v>45</v>
      </c>
      <c r="I655">
        <v>2</v>
      </c>
      <c r="J655" t="str">
        <f>IF(AND(HR_Data[[#This Row],[Attrition]]="Yes",HR_Data[[#This Row],[YearsAtCompany]]&lt;2),"Yes","No")</f>
        <v>No</v>
      </c>
      <c r="K655">
        <v>4</v>
      </c>
      <c r="L655" t="s">
        <v>38</v>
      </c>
      <c r="M655">
        <v>1</v>
      </c>
      <c r="N655">
        <v>905</v>
      </c>
      <c r="P655">
        <v>1</v>
      </c>
      <c r="Q655" t="s">
        <v>46</v>
      </c>
      <c r="R655">
        <v>98</v>
      </c>
      <c r="S655">
        <v>3</v>
      </c>
      <c r="T655">
        <v>4</v>
      </c>
      <c r="U655" t="s">
        <v>56</v>
      </c>
      <c r="V655">
        <v>1</v>
      </c>
      <c r="W655" t="s">
        <v>52</v>
      </c>
      <c r="X655">
        <v>17924</v>
      </c>
      <c r="Y655" t="str">
        <f>IF(AND(HR_Data[[#This Row],[OverTime]]="Yes",HR_Data[[#This Row],[JobSatisfaction]]&lt;=2,HR_Data[[#This Row],[MonthlyIncome]]&lt;AVERAGE(HR_Data[MonthlyIncome])),
"High Risk",
IF(OR(HR_Data[[#This Row],[OverTime]]="Yes",HR_Data[[#This Row],[JobSatisfaction]]&lt;=2),
"Medium Risk",
"Low Risk"))</f>
        <v>Medium Risk</v>
      </c>
      <c r="Z655" t="str">
        <f>IF(HR_Data[[#This Row],[MonthlyIncome]]&lt;3000,"Low",IF(HR_Data[[#This Row],[MonthlyIncome]]&lt;7000,"Medium","High"))</f>
        <v>High</v>
      </c>
      <c r="AA655" s="5">
        <f>IF(HR_Data[[#This Row],[OverTime]]="Yes",1,0)</f>
        <v>0</v>
      </c>
      <c r="AB655" s="5">
        <f>IF(HR_Data[[#This Row],[JobSatisfaction]]&lt;=2,1,0)</f>
        <v>1</v>
      </c>
      <c r="AC655" s="5">
        <f>IF(HR_Data[[#This Row],[WorkLifeBalance]]&lt;=2,1,0)</f>
        <v>0</v>
      </c>
      <c r="AD655" s="5">
        <f>IF(HR_Data[[#This Row],[MonthlyIncome]]&lt;AVERAGE(HR_Data[MonthlyIncome]),1,0)</f>
        <v>0</v>
      </c>
      <c r="AE655">
        <v>4544</v>
      </c>
      <c r="AF655">
        <v>1</v>
      </c>
      <c r="AG655" t="s">
        <v>42</v>
      </c>
      <c r="AH655" t="s">
        <v>43</v>
      </c>
      <c r="AI655">
        <v>11</v>
      </c>
      <c r="AJ655">
        <v>3</v>
      </c>
      <c r="AK655">
        <v>4</v>
      </c>
      <c r="AL655">
        <f>IF(HR_Data[[#This Row],[OverTime]]="Yes",2,0)
+IF(HR_Data[[#This Row],[WorkLifeBalance]]&lt;=2,2,0)
+IF(HR_Data[[#This Row],[MonthlyIncome]]&lt;5000,2,0)
+IF(HR_Data[[#This Row],[JobSatisfaction]]&lt;=2,1,0)
+IF(HR_Data[[#This Row],[EnvironmentSatisfaction]]&lt;=2,1,0)
+IF(HR_Data[[#This Row],[YearsAtCompany]]&lt;2,2,0)</f>
        <v>2</v>
      </c>
      <c r="AM655" t="str">
        <f>IF(HR_Data[[#This Row],[RiskScore2]]&gt;=6,"High",
IF(HR_Data[[#This Row],[RiskScore2]]&gt;=3,"Medium","Low"))</f>
        <v>Low</v>
      </c>
      <c r="AN655">
        <v>80</v>
      </c>
      <c r="AO655">
        <v>1</v>
      </c>
      <c r="AP655">
        <v>31</v>
      </c>
      <c r="AQ655">
        <v>3</v>
      </c>
      <c r="AR655">
        <v>3</v>
      </c>
      <c r="AS655">
        <v>31</v>
      </c>
      <c r="AT655">
        <v>6</v>
      </c>
      <c r="AU655">
        <v>14</v>
      </c>
      <c r="AV655">
        <v>7</v>
      </c>
    </row>
    <row r="656" spans="1:48">
      <c r="A656">
        <v>39</v>
      </c>
      <c r="B656" t="str">
        <f>IF(HR_Data[[#This Row],[Age]]&lt;25,"&lt;25",
IF(HR_Data[[#This Row],[Age]]&lt;35,"25–34",
IF(HR_Data[[#This Row],[Age]]&lt;45,"35–44",
IF(HR_Data[[#This Row],[Age]]&lt;55,"45–54","55+"))))</f>
        <v>35–44</v>
      </c>
      <c r="C656" t="s">
        <v>43</v>
      </c>
      <c r="D656">
        <f>(HR[[#This Row],[OverTimeFlag]]*3+HR[[#This Row],[LowJobSatisFlag]]*5+HR[[#This Row],[LowWLBFlag]]*4+HR[[#This Row],[LowSalaryFlag]]*3+HR[[#This Row],[LowEnviFlag]]*4+HR[[#This Row],[LowProFlag]]*1)</f>
        <v>3</v>
      </c>
      <c r="E656">
        <f>HR_Data[[#This Row],[OvertimeFlag]] + HR_Data[[#This Row],[LowSatisfactionFlag]] + HR_Data[[#This Row],[LowWorkLifeBalanceFlag]]</f>
        <v>0</v>
      </c>
      <c r="F656" t="s">
        <v>36</v>
      </c>
      <c r="G656">
        <v>1383</v>
      </c>
      <c r="H656" t="s">
        <v>61</v>
      </c>
      <c r="I656">
        <v>2</v>
      </c>
      <c r="J656" t="str">
        <f>IF(AND(HR_Data[[#This Row],[Attrition]]="Yes",HR_Data[[#This Row],[YearsAtCompany]]&lt;2),"Yes","No")</f>
        <v>No</v>
      </c>
      <c r="K656">
        <v>3</v>
      </c>
      <c r="L656" t="s">
        <v>38</v>
      </c>
      <c r="M656">
        <v>1</v>
      </c>
      <c r="N656">
        <v>909</v>
      </c>
      <c r="P656">
        <v>4</v>
      </c>
      <c r="Q656" t="s">
        <v>39</v>
      </c>
      <c r="R656">
        <v>42</v>
      </c>
      <c r="S656">
        <v>2</v>
      </c>
      <c r="T656">
        <v>2</v>
      </c>
      <c r="U656" t="s">
        <v>61</v>
      </c>
      <c r="V656">
        <v>4</v>
      </c>
      <c r="W656" t="s">
        <v>48</v>
      </c>
      <c r="X656">
        <v>5204</v>
      </c>
      <c r="Y656" t="str">
        <f>IF(AND(HR_Data[[#This Row],[OverTime]]="Yes",HR_Data[[#This Row],[JobSatisfaction]]&lt;=2,HR_Data[[#This Row],[MonthlyIncome]]&lt;AVERAGE(HR_Data[MonthlyIncome])),
"High Risk",
IF(OR(HR_Data[[#This Row],[OverTime]]="Yes",HR_Data[[#This Row],[JobSatisfaction]]&lt;=2),
"Medium Risk",
"Low Risk"))</f>
        <v>Low Risk</v>
      </c>
      <c r="Z656" t="str">
        <f>IF(HR_Data[[#This Row],[MonthlyIncome]]&lt;3000,"Low",IF(HR_Data[[#This Row],[MonthlyIncome]]&lt;7000,"Medium","High"))</f>
        <v>Medium</v>
      </c>
      <c r="AA656" s="5">
        <f>IF(HR_Data[[#This Row],[OverTime]]="Yes",1,0)</f>
        <v>0</v>
      </c>
      <c r="AB656" s="5">
        <f>IF(HR_Data[[#This Row],[JobSatisfaction]]&lt;=2,1,0)</f>
        <v>0</v>
      </c>
      <c r="AC656" s="5">
        <f>IF(HR_Data[[#This Row],[WorkLifeBalance]]&lt;=2,1,0)</f>
        <v>0</v>
      </c>
      <c r="AD656" s="5">
        <f>IF(HR_Data[[#This Row],[MonthlyIncome]]&lt;AVERAGE(HR_Data[MonthlyIncome]),1,0)</f>
        <v>1</v>
      </c>
      <c r="AE656">
        <v>7790</v>
      </c>
      <c r="AF656">
        <v>8</v>
      </c>
      <c r="AG656" t="s">
        <v>42</v>
      </c>
      <c r="AH656" t="s">
        <v>43</v>
      </c>
      <c r="AI656">
        <v>11</v>
      </c>
      <c r="AJ656">
        <v>3</v>
      </c>
      <c r="AK656">
        <v>3</v>
      </c>
      <c r="AL656">
        <f>IF(HR_Data[[#This Row],[OverTime]]="Yes",2,0)
+IF(HR_Data[[#This Row],[WorkLifeBalance]]&lt;=2,2,0)
+IF(HR_Data[[#This Row],[MonthlyIncome]]&lt;5000,2,0)
+IF(HR_Data[[#This Row],[JobSatisfaction]]&lt;=2,1,0)
+IF(HR_Data[[#This Row],[EnvironmentSatisfaction]]&lt;=2,1,0)
+IF(HR_Data[[#This Row],[YearsAtCompany]]&lt;2,2,0)</f>
        <v>0</v>
      </c>
      <c r="AM656" t="str">
        <f>IF(HR_Data[[#This Row],[RiskScore2]]&gt;=6,"High",
IF(HR_Data[[#This Row],[RiskScore2]]&gt;=3,"Medium","Low"))</f>
        <v>Low</v>
      </c>
      <c r="AN656">
        <v>80</v>
      </c>
      <c r="AO656">
        <v>2</v>
      </c>
      <c r="AP656">
        <v>13</v>
      </c>
      <c r="AQ656">
        <v>2</v>
      </c>
      <c r="AR656">
        <v>3</v>
      </c>
      <c r="AS656">
        <v>5</v>
      </c>
      <c r="AT656">
        <v>4</v>
      </c>
      <c r="AU656">
        <v>0</v>
      </c>
      <c r="AV656">
        <v>4</v>
      </c>
    </row>
    <row r="657" spans="1:48">
      <c r="A657">
        <v>33</v>
      </c>
      <c r="B657" t="str">
        <f>IF(HR_Data[[#This Row],[Age]]&lt;25,"&lt;25",
IF(HR_Data[[#This Row],[Age]]&lt;35,"25–34",
IF(HR_Data[[#This Row],[Age]]&lt;45,"35–44",
IF(HR_Data[[#This Row],[Age]]&lt;55,"45–54","55+"))))</f>
        <v>25–34</v>
      </c>
      <c r="C657" t="s">
        <v>43</v>
      </c>
      <c r="D657">
        <f>(HR[[#This Row],[OverTimeFlag]]*3+HR[[#This Row],[LowJobSatisFlag]]*5+HR[[#This Row],[LowWLBFlag]]*4+HR[[#This Row],[LowSalaryFlag]]*3+HR[[#This Row],[LowEnviFlag]]*4+HR[[#This Row],[LowProFlag]]*1)</f>
        <v>11</v>
      </c>
      <c r="E657">
        <f>HR_Data[[#This Row],[OvertimeFlag]] + HR_Data[[#This Row],[LowSatisfactionFlag]] + HR_Data[[#This Row],[LowWorkLifeBalanceFlag]]</f>
        <v>2</v>
      </c>
      <c r="F657" t="s">
        <v>36</v>
      </c>
      <c r="G657">
        <v>1075</v>
      </c>
      <c r="H657" t="s">
        <v>61</v>
      </c>
      <c r="I657">
        <v>3</v>
      </c>
      <c r="J657" t="str">
        <f>IF(AND(HR_Data[[#This Row],[Attrition]]="Yes",HR_Data[[#This Row],[YearsAtCompany]]&lt;2),"Yes","No")</f>
        <v>No</v>
      </c>
      <c r="K657">
        <v>2</v>
      </c>
      <c r="L657" t="s">
        <v>61</v>
      </c>
      <c r="M657">
        <v>1</v>
      </c>
      <c r="N657">
        <v>910</v>
      </c>
      <c r="P657">
        <v>4</v>
      </c>
      <c r="Q657" t="s">
        <v>46</v>
      </c>
      <c r="R657">
        <v>57</v>
      </c>
      <c r="S657">
        <v>3</v>
      </c>
      <c r="T657">
        <v>1</v>
      </c>
      <c r="U657" t="s">
        <v>61</v>
      </c>
      <c r="V657">
        <v>2</v>
      </c>
      <c r="W657" t="s">
        <v>52</v>
      </c>
      <c r="X657">
        <v>2277</v>
      </c>
      <c r="Y657" t="str">
        <f>IF(AND(HR_Data[[#This Row],[OverTime]]="Yes",HR_Data[[#This Row],[JobSatisfaction]]&lt;=2,HR_Data[[#This Row],[MonthlyIncome]]&lt;AVERAGE(HR_Data[MonthlyIncome])),
"High Risk",
IF(OR(HR_Data[[#This Row],[OverTime]]="Yes",HR_Data[[#This Row],[JobSatisfaction]]&lt;=2),
"Medium Risk",
"Low Risk"))</f>
        <v>High Risk</v>
      </c>
      <c r="Z657" t="str">
        <f>IF(HR_Data[[#This Row],[MonthlyIncome]]&lt;3000,"Low",IF(HR_Data[[#This Row],[MonthlyIncome]]&lt;7000,"Medium","High"))</f>
        <v>Low</v>
      </c>
      <c r="AA657" s="5">
        <f>IF(HR_Data[[#This Row],[OverTime]]="Yes",1,0)</f>
        <v>1</v>
      </c>
      <c r="AB657" s="5">
        <f>IF(HR_Data[[#This Row],[JobSatisfaction]]&lt;=2,1,0)</f>
        <v>1</v>
      </c>
      <c r="AC657" s="5">
        <f>IF(HR_Data[[#This Row],[WorkLifeBalance]]&lt;=2,1,0)</f>
        <v>0</v>
      </c>
      <c r="AD657" s="5">
        <f>IF(HR_Data[[#This Row],[MonthlyIncome]]&lt;AVERAGE(HR_Data[MonthlyIncome]),1,0)</f>
        <v>1</v>
      </c>
      <c r="AE657">
        <v>22650</v>
      </c>
      <c r="AF657">
        <v>3</v>
      </c>
      <c r="AG657" t="s">
        <v>42</v>
      </c>
      <c r="AH657" t="s">
        <v>35</v>
      </c>
      <c r="AI657">
        <v>11</v>
      </c>
      <c r="AJ657">
        <v>3</v>
      </c>
      <c r="AK657">
        <v>3</v>
      </c>
      <c r="AL657">
        <f>IF(HR_Data[[#This Row],[OverTime]]="Yes",2,0)
+IF(HR_Data[[#This Row],[WorkLifeBalance]]&lt;=2,2,0)
+IF(HR_Data[[#This Row],[MonthlyIncome]]&lt;5000,2,0)
+IF(HR_Data[[#This Row],[JobSatisfaction]]&lt;=2,1,0)
+IF(HR_Data[[#This Row],[EnvironmentSatisfaction]]&lt;=2,1,0)
+IF(HR_Data[[#This Row],[YearsAtCompany]]&lt;2,2,0)</f>
        <v>5</v>
      </c>
      <c r="AM657" t="str">
        <f>IF(HR_Data[[#This Row],[RiskScore2]]&gt;=6,"High",
IF(HR_Data[[#This Row],[RiskScore2]]&gt;=3,"Medium","Low"))</f>
        <v>Medium</v>
      </c>
      <c r="AN657">
        <v>80</v>
      </c>
      <c r="AO657">
        <v>1</v>
      </c>
      <c r="AP657">
        <v>7</v>
      </c>
      <c r="AQ657">
        <v>4</v>
      </c>
      <c r="AR657">
        <v>4</v>
      </c>
      <c r="AS657">
        <v>4</v>
      </c>
      <c r="AT657">
        <v>3</v>
      </c>
      <c r="AU657">
        <v>0</v>
      </c>
      <c r="AV657">
        <v>3</v>
      </c>
    </row>
    <row r="658" spans="1:48">
      <c r="A658">
        <v>32</v>
      </c>
      <c r="B658" t="str">
        <f>IF(HR_Data[[#This Row],[Age]]&lt;25,"&lt;25",
IF(HR_Data[[#This Row],[Age]]&lt;35,"25–34",
IF(HR_Data[[#This Row],[Age]]&lt;45,"35–44",
IF(HR_Data[[#This Row],[Age]]&lt;55,"45–54","55+"))))</f>
        <v>25–34</v>
      </c>
      <c r="C658" t="s">
        <v>35</v>
      </c>
      <c r="D658">
        <f>(HR[[#This Row],[OverTimeFlag]]*3+HR[[#This Row],[LowJobSatisFlag]]*5+HR[[#This Row],[LowWLBFlag]]*4+HR[[#This Row],[LowSalaryFlag]]*3+HR[[#This Row],[LowEnviFlag]]*4+HR[[#This Row],[LowProFlag]]*1)</f>
        <v>14</v>
      </c>
      <c r="E658">
        <f>HR_Data[[#This Row],[OvertimeFlag]] + HR_Data[[#This Row],[LowSatisfactionFlag]] + HR_Data[[#This Row],[LowWorkLifeBalanceFlag]]</f>
        <v>2</v>
      </c>
      <c r="F658" t="s">
        <v>36</v>
      </c>
      <c r="G658">
        <v>374</v>
      </c>
      <c r="H658" t="s">
        <v>45</v>
      </c>
      <c r="I658">
        <v>25</v>
      </c>
      <c r="J658" t="str">
        <f>IF(AND(HR_Data[[#This Row],[Attrition]]="Yes",HR_Data[[#This Row],[YearsAtCompany]]&lt;2),"Yes","No")</f>
        <v>Yes</v>
      </c>
      <c r="K658">
        <v>4</v>
      </c>
      <c r="L658" t="s">
        <v>38</v>
      </c>
      <c r="M658">
        <v>1</v>
      </c>
      <c r="N658">
        <v>911</v>
      </c>
      <c r="P658">
        <v>1</v>
      </c>
      <c r="Q658" t="s">
        <v>46</v>
      </c>
      <c r="R658">
        <v>87</v>
      </c>
      <c r="S658">
        <v>3</v>
      </c>
      <c r="T658">
        <v>1</v>
      </c>
      <c r="U658" t="s">
        <v>50</v>
      </c>
      <c r="V658">
        <v>4</v>
      </c>
      <c r="W658" t="s">
        <v>41</v>
      </c>
      <c r="X658">
        <v>2795</v>
      </c>
      <c r="Y658" t="str">
        <f>IF(AND(HR_Data[[#This Row],[OverTime]]="Yes",HR_Data[[#This Row],[JobSatisfaction]]&lt;=2,HR_Data[[#This Row],[MonthlyIncome]]&lt;AVERAGE(HR_Data[MonthlyIncome])),
"High Risk",
IF(OR(HR_Data[[#This Row],[OverTime]]="Yes",HR_Data[[#This Row],[JobSatisfaction]]&lt;=2),
"Medium Risk",
"Low Risk"))</f>
        <v>Medium Risk</v>
      </c>
      <c r="Z658" t="str">
        <f>IF(HR_Data[[#This Row],[MonthlyIncome]]&lt;3000,"Low",IF(HR_Data[[#This Row],[MonthlyIncome]]&lt;7000,"Medium","High"))</f>
        <v>Low</v>
      </c>
      <c r="AA658" s="5">
        <f>IF(HR_Data[[#This Row],[OverTime]]="Yes",1,0)</f>
        <v>1</v>
      </c>
      <c r="AB658" s="5">
        <f>IF(HR_Data[[#This Row],[JobSatisfaction]]&lt;=2,1,0)</f>
        <v>0</v>
      </c>
      <c r="AC658" s="5">
        <f>IF(HR_Data[[#This Row],[WorkLifeBalance]]&lt;=2,1,0)</f>
        <v>1</v>
      </c>
      <c r="AD658" s="5">
        <f>IF(HR_Data[[#This Row],[MonthlyIncome]]&lt;AVERAGE(HR_Data[MonthlyIncome]),1,0)</f>
        <v>1</v>
      </c>
      <c r="AE658">
        <v>18016</v>
      </c>
      <c r="AF658">
        <v>1</v>
      </c>
      <c r="AG658" t="s">
        <v>42</v>
      </c>
      <c r="AH658" t="s">
        <v>35</v>
      </c>
      <c r="AI658">
        <v>24</v>
      </c>
      <c r="AJ658">
        <v>4</v>
      </c>
      <c r="AK658">
        <v>3</v>
      </c>
      <c r="AL658">
        <f>IF(HR_Data[[#This Row],[OverTime]]="Yes",2,0)
+IF(HR_Data[[#This Row],[WorkLifeBalance]]&lt;=2,2,0)
+IF(HR_Data[[#This Row],[MonthlyIncome]]&lt;5000,2,0)
+IF(HR_Data[[#This Row],[JobSatisfaction]]&lt;=2,1,0)
+IF(HR_Data[[#This Row],[EnvironmentSatisfaction]]&lt;=2,1,0)
+IF(HR_Data[[#This Row],[YearsAtCompany]]&lt;2,2,0)</f>
        <v>9</v>
      </c>
      <c r="AM658" t="str">
        <f>IF(HR_Data[[#This Row],[RiskScore2]]&gt;=6,"High",
IF(HR_Data[[#This Row],[RiskScore2]]&gt;=3,"Medium","Low"))</f>
        <v>High</v>
      </c>
      <c r="AN658">
        <v>80</v>
      </c>
      <c r="AO658">
        <v>0</v>
      </c>
      <c r="AP658">
        <v>1</v>
      </c>
      <c r="AQ658">
        <v>2</v>
      </c>
      <c r="AR658">
        <v>1</v>
      </c>
      <c r="AS658">
        <v>1</v>
      </c>
      <c r="AT658">
        <v>0</v>
      </c>
      <c r="AU658">
        <v>0</v>
      </c>
      <c r="AV658">
        <v>1</v>
      </c>
    </row>
    <row r="659" spans="1:48">
      <c r="A659">
        <v>29</v>
      </c>
      <c r="B659" t="str">
        <f>IF(HR_Data[[#This Row],[Age]]&lt;25,"&lt;25",
IF(HR_Data[[#This Row],[Age]]&lt;35,"25–34",
IF(HR_Data[[#This Row],[Age]]&lt;45,"35–44",
IF(HR_Data[[#This Row],[Age]]&lt;55,"45–54","55+"))))</f>
        <v>25–34</v>
      </c>
      <c r="C659" t="s">
        <v>43</v>
      </c>
      <c r="D659">
        <f>(HR[[#This Row],[OverTimeFlag]]*3+HR[[#This Row],[LowJobSatisFlag]]*5+HR[[#This Row],[LowWLBFlag]]*4+HR[[#This Row],[LowSalaryFlag]]*3+HR[[#This Row],[LowEnviFlag]]*4+HR[[#This Row],[LowProFlag]]*1)</f>
        <v>7</v>
      </c>
      <c r="E659">
        <f>HR_Data[[#This Row],[OvertimeFlag]] + HR_Data[[#This Row],[LowSatisfactionFlag]] + HR_Data[[#This Row],[LowWorkLifeBalanceFlag]]</f>
        <v>0</v>
      </c>
      <c r="F659" t="s">
        <v>36</v>
      </c>
      <c r="G659">
        <v>1086</v>
      </c>
      <c r="H659" t="s">
        <v>45</v>
      </c>
      <c r="I659">
        <v>7</v>
      </c>
      <c r="J659" t="str">
        <f>IF(AND(HR_Data[[#This Row],[Attrition]]="Yes",HR_Data[[#This Row],[YearsAtCompany]]&lt;2),"Yes","No")</f>
        <v>No</v>
      </c>
      <c r="K659">
        <v>1</v>
      </c>
      <c r="L659" t="s">
        <v>51</v>
      </c>
      <c r="M659">
        <v>1</v>
      </c>
      <c r="N659">
        <v>912</v>
      </c>
      <c r="P659">
        <v>1</v>
      </c>
      <c r="Q659" t="s">
        <v>39</v>
      </c>
      <c r="R659">
        <v>62</v>
      </c>
      <c r="S659">
        <v>2</v>
      </c>
      <c r="T659">
        <v>1</v>
      </c>
      <c r="U659" t="s">
        <v>50</v>
      </c>
      <c r="V659">
        <v>4</v>
      </c>
      <c r="W659" t="s">
        <v>52</v>
      </c>
      <c r="X659">
        <v>2532</v>
      </c>
      <c r="Y659" t="str">
        <f>IF(AND(HR_Data[[#This Row],[OverTime]]="Yes",HR_Data[[#This Row],[JobSatisfaction]]&lt;=2,HR_Data[[#This Row],[MonthlyIncome]]&lt;AVERAGE(HR_Data[MonthlyIncome])),
"High Risk",
IF(OR(HR_Data[[#This Row],[OverTime]]="Yes",HR_Data[[#This Row],[JobSatisfaction]]&lt;=2),
"Medium Risk",
"Low Risk"))</f>
        <v>Low Risk</v>
      </c>
      <c r="Z659" t="str">
        <f>IF(HR_Data[[#This Row],[MonthlyIncome]]&lt;3000,"Low",IF(HR_Data[[#This Row],[MonthlyIncome]]&lt;7000,"Medium","High"))</f>
        <v>Low</v>
      </c>
      <c r="AA659" s="5">
        <f>IF(HR_Data[[#This Row],[OverTime]]="Yes",1,0)</f>
        <v>0</v>
      </c>
      <c r="AB659" s="5">
        <f>IF(HR_Data[[#This Row],[JobSatisfaction]]&lt;=2,1,0)</f>
        <v>0</v>
      </c>
      <c r="AC659" s="5">
        <f>IF(HR_Data[[#This Row],[WorkLifeBalance]]&lt;=2,1,0)</f>
        <v>0</v>
      </c>
      <c r="AD659" s="5">
        <f>IF(HR_Data[[#This Row],[MonthlyIncome]]&lt;AVERAGE(HR_Data[MonthlyIncome]),1,0)</f>
        <v>1</v>
      </c>
      <c r="AE659">
        <v>6054</v>
      </c>
      <c r="AF659">
        <v>6</v>
      </c>
      <c r="AG659" t="s">
        <v>42</v>
      </c>
      <c r="AH659" t="s">
        <v>43</v>
      </c>
      <c r="AI659">
        <v>14</v>
      </c>
      <c r="AJ659">
        <v>3</v>
      </c>
      <c r="AK659">
        <v>3</v>
      </c>
      <c r="AL659">
        <f>IF(HR_Data[[#This Row],[OverTime]]="Yes",2,0)
+IF(HR_Data[[#This Row],[WorkLifeBalance]]&lt;=2,2,0)
+IF(HR_Data[[#This Row],[MonthlyIncome]]&lt;5000,2,0)
+IF(HR_Data[[#This Row],[JobSatisfaction]]&lt;=2,1,0)
+IF(HR_Data[[#This Row],[EnvironmentSatisfaction]]&lt;=2,1,0)
+IF(HR_Data[[#This Row],[YearsAtCompany]]&lt;2,2,0)</f>
        <v>3</v>
      </c>
      <c r="AM659" t="str">
        <f>IF(HR_Data[[#This Row],[RiskScore2]]&gt;=6,"High",
IF(HR_Data[[#This Row],[RiskScore2]]&gt;=3,"Medium","Low"))</f>
        <v>Medium</v>
      </c>
      <c r="AN659">
        <v>80</v>
      </c>
      <c r="AO659">
        <v>3</v>
      </c>
      <c r="AP659">
        <v>8</v>
      </c>
      <c r="AQ659">
        <v>5</v>
      </c>
      <c r="AR659">
        <v>3</v>
      </c>
      <c r="AS659">
        <v>4</v>
      </c>
      <c r="AT659">
        <v>3</v>
      </c>
      <c r="AU659">
        <v>0</v>
      </c>
      <c r="AV659">
        <v>3</v>
      </c>
    </row>
    <row r="660" spans="1:48">
      <c r="A660">
        <v>44</v>
      </c>
      <c r="B660" t="str">
        <f>IF(HR_Data[[#This Row],[Age]]&lt;25,"&lt;25",
IF(HR_Data[[#This Row],[Age]]&lt;35,"25–34",
IF(HR_Data[[#This Row],[Age]]&lt;45,"35–44",
IF(HR_Data[[#This Row],[Age]]&lt;55,"45–54","55+"))))</f>
        <v>35–44</v>
      </c>
      <c r="C660" t="s">
        <v>43</v>
      </c>
      <c r="D660">
        <f>(HR[[#This Row],[OverTimeFlag]]*3+HR[[#This Row],[LowJobSatisFlag]]*5+HR[[#This Row],[LowWLBFlag]]*4+HR[[#This Row],[LowSalaryFlag]]*3+HR[[#This Row],[LowEnviFlag]]*4+HR[[#This Row],[LowProFlag]]*1)</f>
        <v>16</v>
      </c>
      <c r="E660">
        <f>HR_Data[[#This Row],[OvertimeFlag]] + HR_Data[[#This Row],[LowSatisfactionFlag]] + HR_Data[[#This Row],[LowWorkLifeBalanceFlag]]</f>
        <v>2</v>
      </c>
      <c r="F660" t="s">
        <v>36</v>
      </c>
      <c r="G660">
        <v>661</v>
      </c>
      <c r="H660" t="s">
        <v>45</v>
      </c>
      <c r="I660">
        <v>9</v>
      </c>
      <c r="J660" t="str">
        <f>IF(AND(HR_Data[[#This Row],[Attrition]]="Yes",HR_Data[[#This Row],[YearsAtCompany]]&lt;2),"Yes","No")</f>
        <v>No</v>
      </c>
      <c r="K660">
        <v>2</v>
      </c>
      <c r="L660" t="s">
        <v>38</v>
      </c>
      <c r="M660">
        <v>1</v>
      </c>
      <c r="N660">
        <v>913</v>
      </c>
      <c r="P660">
        <v>2</v>
      </c>
      <c r="Q660" t="s">
        <v>46</v>
      </c>
      <c r="R660">
        <v>61</v>
      </c>
      <c r="S660">
        <v>3</v>
      </c>
      <c r="T660">
        <v>1</v>
      </c>
      <c r="U660" t="s">
        <v>47</v>
      </c>
      <c r="V660">
        <v>1</v>
      </c>
      <c r="W660" t="s">
        <v>48</v>
      </c>
      <c r="X660">
        <v>2559</v>
      </c>
      <c r="Y660" t="str">
        <f>IF(AND(HR_Data[[#This Row],[OverTime]]="Yes",HR_Data[[#This Row],[JobSatisfaction]]&lt;=2,HR_Data[[#This Row],[MonthlyIncome]]&lt;AVERAGE(HR_Data[MonthlyIncome])),
"High Risk",
IF(OR(HR_Data[[#This Row],[OverTime]]="Yes",HR_Data[[#This Row],[JobSatisfaction]]&lt;=2),
"Medium Risk",
"Low Risk"))</f>
        <v>High Risk</v>
      </c>
      <c r="Z660" t="str">
        <f>IF(HR_Data[[#This Row],[MonthlyIncome]]&lt;3000,"Low",IF(HR_Data[[#This Row],[MonthlyIncome]]&lt;7000,"Medium","High"))</f>
        <v>Low</v>
      </c>
      <c r="AA660" s="5">
        <f>IF(HR_Data[[#This Row],[OverTime]]="Yes",1,0)</f>
        <v>1</v>
      </c>
      <c r="AB660" s="5">
        <f>IF(HR_Data[[#This Row],[JobSatisfaction]]&lt;=2,1,0)</f>
        <v>1</v>
      </c>
      <c r="AC660" s="5">
        <f>IF(HR_Data[[#This Row],[WorkLifeBalance]]&lt;=2,1,0)</f>
        <v>0</v>
      </c>
      <c r="AD660" s="5">
        <f>IF(HR_Data[[#This Row],[MonthlyIncome]]&lt;AVERAGE(HR_Data[MonthlyIncome]),1,0)</f>
        <v>1</v>
      </c>
      <c r="AE660">
        <v>7508</v>
      </c>
      <c r="AF660">
        <v>1</v>
      </c>
      <c r="AG660" t="s">
        <v>42</v>
      </c>
      <c r="AH660" t="s">
        <v>35</v>
      </c>
      <c r="AI660">
        <v>13</v>
      </c>
      <c r="AJ660">
        <v>3</v>
      </c>
      <c r="AK660">
        <v>4</v>
      </c>
      <c r="AL660">
        <f>IF(HR_Data[[#This Row],[OverTime]]="Yes",2,0)
+IF(HR_Data[[#This Row],[WorkLifeBalance]]&lt;=2,2,0)
+IF(HR_Data[[#This Row],[MonthlyIncome]]&lt;5000,2,0)
+IF(HR_Data[[#This Row],[JobSatisfaction]]&lt;=2,1,0)
+IF(HR_Data[[#This Row],[EnvironmentSatisfaction]]&lt;=2,1,0)
+IF(HR_Data[[#This Row],[YearsAtCompany]]&lt;2,2,0)</f>
        <v>6</v>
      </c>
      <c r="AM660" t="str">
        <f>IF(HR_Data[[#This Row],[RiskScore2]]&gt;=6,"High",
IF(HR_Data[[#This Row],[RiskScore2]]&gt;=3,"Medium","Low"))</f>
        <v>High</v>
      </c>
      <c r="AN660">
        <v>80</v>
      </c>
      <c r="AO660">
        <v>0</v>
      </c>
      <c r="AP660">
        <v>8</v>
      </c>
      <c r="AQ660">
        <v>0</v>
      </c>
      <c r="AR660">
        <v>3</v>
      </c>
      <c r="AS660">
        <v>8</v>
      </c>
      <c r="AT660">
        <v>7</v>
      </c>
      <c r="AU660">
        <v>7</v>
      </c>
      <c r="AV660">
        <v>1</v>
      </c>
    </row>
    <row r="661" spans="1:48">
      <c r="A661">
        <v>28</v>
      </c>
      <c r="B661" t="str">
        <f>IF(HR_Data[[#This Row],[Age]]&lt;25,"&lt;25",
IF(HR_Data[[#This Row],[Age]]&lt;35,"25–34",
IF(HR_Data[[#This Row],[Age]]&lt;45,"35–44",
IF(HR_Data[[#This Row],[Age]]&lt;55,"45–54","55+"))))</f>
        <v>25–34</v>
      </c>
      <c r="C661" t="s">
        <v>43</v>
      </c>
      <c r="D661">
        <f>(HR[[#This Row],[OverTimeFlag]]*3+HR[[#This Row],[LowJobSatisFlag]]*5+HR[[#This Row],[LowWLBFlag]]*4+HR[[#This Row],[LowSalaryFlag]]*3+HR[[#This Row],[LowEnviFlag]]*4+HR[[#This Row],[LowProFlag]]*1)</f>
        <v>7</v>
      </c>
      <c r="E661">
        <f>HR_Data[[#This Row],[OvertimeFlag]] + HR_Data[[#This Row],[LowSatisfactionFlag]] + HR_Data[[#This Row],[LowWorkLifeBalanceFlag]]</f>
        <v>0</v>
      </c>
      <c r="F661" t="s">
        <v>36</v>
      </c>
      <c r="G661">
        <v>821</v>
      </c>
      <c r="H661" t="s">
        <v>37</v>
      </c>
      <c r="I661">
        <v>5</v>
      </c>
      <c r="J661" t="str">
        <f>IF(AND(HR_Data[[#This Row],[Attrition]]="Yes",HR_Data[[#This Row],[YearsAtCompany]]&lt;2),"Yes","No")</f>
        <v>No</v>
      </c>
      <c r="K661">
        <v>4</v>
      </c>
      <c r="L661" t="s">
        <v>51</v>
      </c>
      <c r="M661">
        <v>1</v>
      </c>
      <c r="N661">
        <v>916</v>
      </c>
      <c r="P661">
        <v>1</v>
      </c>
      <c r="Q661" t="s">
        <v>46</v>
      </c>
      <c r="R661">
        <v>98</v>
      </c>
      <c r="S661">
        <v>3</v>
      </c>
      <c r="T661">
        <v>2</v>
      </c>
      <c r="U661" t="s">
        <v>40</v>
      </c>
      <c r="V661">
        <v>4</v>
      </c>
      <c r="W661" t="s">
        <v>41</v>
      </c>
      <c r="X661">
        <v>4908</v>
      </c>
      <c r="Y661" t="str">
        <f>IF(AND(HR_Data[[#This Row],[OverTime]]="Yes",HR_Data[[#This Row],[JobSatisfaction]]&lt;=2,HR_Data[[#This Row],[MonthlyIncome]]&lt;AVERAGE(HR_Data[MonthlyIncome])),
"High Risk",
IF(OR(HR_Data[[#This Row],[OverTime]]="Yes",HR_Data[[#This Row],[JobSatisfaction]]&lt;=2),
"Medium Risk",
"Low Risk"))</f>
        <v>Low Risk</v>
      </c>
      <c r="Z661" t="str">
        <f>IF(HR_Data[[#This Row],[MonthlyIncome]]&lt;3000,"Low",IF(HR_Data[[#This Row],[MonthlyIncome]]&lt;7000,"Medium","High"))</f>
        <v>Medium</v>
      </c>
      <c r="AA661" s="5">
        <f>IF(HR_Data[[#This Row],[OverTime]]="Yes",1,0)</f>
        <v>0</v>
      </c>
      <c r="AB661" s="5">
        <f>IF(HR_Data[[#This Row],[JobSatisfaction]]&lt;=2,1,0)</f>
        <v>0</v>
      </c>
      <c r="AC661" s="5">
        <f>IF(HR_Data[[#This Row],[WorkLifeBalance]]&lt;=2,1,0)</f>
        <v>0</v>
      </c>
      <c r="AD661" s="5">
        <f>IF(HR_Data[[#This Row],[MonthlyIncome]]&lt;AVERAGE(HR_Data[MonthlyIncome]),1,0)</f>
        <v>1</v>
      </c>
      <c r="AE661">
        <v>24252</v>
      </c>
      <c r="AF661">
        <v>1</v>
      </c>
      <c r="AG661" t="s">
        <v>42</v>
      </c>
      <c r="AH661" t="s">
        <v>43</v>
      </c>
      <c r="AI661">
        <v>14</v>
      </c>
      <c r="AJ661">
        <v>3</v>
      </c>
      <c r="AK661">
        <v>2</v>
      </c>
      <c r="AL661">
        <f>IF(HR_Data[[#This Row],[OverTime]]="Yes",2,0)
+IF(HR_Data[[#This Row],[WorkLifeBalance]]&lt;=2,2,0)
+IF(HR_Data[[#This Row],[MonthlyIncome]]&lt;5000,2,0)
+IF(HR_Data[[#This Row],[JobSatisfaction]]&lt;=2,1,0)
+IF(HR_Data[[#This Row],[EnvironmentSatisfaction]]&lt;=2,1,0)
+IF(HR_Data[[#This Row],[YearsAtCompany]]&lt;2,2,0)</f>
        <v>3</v>
      </c>
      <c r="AM661" t="str">
        <f>IF(HR_Data[[#This Row],[RiskScore2]]&gt;=6,"High",
IF(HR_Data[[#This Row],[RiskScore2]]&gt;=3,"Medium","Low"))</f>
        <v>Medium</v>
      </c>
      <c r="AN661">
        <v>80</v>
      </c>
      <c r="AO661">
        <v>0</v>
      </c>
      <c r="AP661">
        <v>4</v>
      </c>
      <c r="AQ661">
        <v>3</v>
      </c>
      <c r="AR661">
        <v>3</v>
      </c>
      <c r="AS661">
        <v>4</v>
      </c>
      <c r="AT661">
        <v>2</v>
      </c>
      <c r="AU661">
        <v>0</v>
      </c>
      <c r="AV661">
        <v>2</v>
      </c>
    </row>
    <row r="662" spans="1:48">
      <c r="A662">
        <v>58</v>
      </c>
      <c r="B662" t="str">
        <f>IF(HR_Data[[#This Row],[Age]]&lt;25,"&lt;25",
IF(HR_Data[[#This Row],[Age]]&lt;35,"25–34",
IF(HR_Data[[#This Row],[Age]]&lt;45,"35–44",
IF(HR_Data[[#This Row],[Age]]&lt;55,"45–54","55+"))))</f>
        <v>55+</v>
      </c>
      <c r="C662" t="s">
        <v>35</v>
      </c>
      <c r="D662">
        <f>(HR[[#This Row],[OverTimeFlag]]*3+HR[[#This Row],[LowJobSatisFlag]]*5+HR[[#This Row],[LowWLBFlag]]*4+HR[[#This Row],[LowSalaryFlag]]*3+HR[[#This Row],[LowEnviFlag]]*4+HR[[#This Row],[LowProFlag]]*1)</f>
        <v>10</v>
      </c>
      <c r="E662">
        <f>HR_Data[[#This Row],[OvertimeFlag]] + HR_Data[[#This Row],[LowSatisfactionFlag]] + HR_Data[[#This Row],[LowWorkLifeBalanceFlag]]</f>
        <v>2</v>
      </c>
      <c r="F662" t="s">
        <v>44</v>
      </c>
      <c r="G662">
        <v>781</v>
      </c>
      <c r="H662" t="s">
        <v>45</v>
      </c>
      <c r="I662">
        <v>2</v>
      </c>
      <c r="J662" t="str">
        <f>IF(AND(HR_Data[[#This Row],[Attrition]]="Yes",HR_Data[[#This Row],[YearsAtCompany]]&lt;2),"Yes","No")</f>
        <v>Yes</v>
      </c>
      <c r="K662">
        <v>1</v>
      </c>
      <c r="L662" t="s">
        <v>38</v>
      </c>
      <c r="M662">
        <v>1</v>
      </c>
      <c r="N662">
        <v>918</v>
      </c>
      <c r="P662">
        <v>4</v>
      </c>
      <c r="Q662" t="s">
        <v>46</v>
      </c>
      <c r="R662">
        <v>57</v>
      </c>
      <c r="S662">
        <v>2</v>
      </c>
      <c r="T662">
        <v>1</v>
      </c>
      <c r="U662" t="s">
        <v>50</v>
      </c>
      <c r="V662">
        <v>4</v>
      </c>
      <c r="W662" t="s">
        <v>52</v>
      </c>
      <c r="X662">
        <v>2380</v>
      </c>
      <c r="Y662" t="str">
        <f>IF(AND(HR_Data[[#This Row],[OverTime]]="Yes",HR_Data[[#This Row],[JobSatisfaction]]&lt;=2,HR_Data[[#This Row],[MonthlyIncome]]&lt;AVERAGE(HR_Data[MonthlyIncome])),
"High Risk",
IF(OR(HR_Data[[#This Row],[OverTime]]="Yes",HR_Data[[#This Row],[JobSatisfaction]]&lt;=2),
"Medium Risk",
"Low Risk"))</f>
        <v>Medium Risk</v>
      </c>
      <c r="Z662" t="str">
        <f>IF(HR_Data[[#This Row],[MonthlyIncome]]&lt;3000,"Low",IF(HR_Data[[#This Row],[MonthlyIncome]]&lt;7000,"Medium","High"))</f>
        <v>Low</v>
      </c>
      <c r="AA662" s="5">
        <f>IF(HR_Data[[#This Row],[OverTime]]="Yes",1,0)</f>
        <v>1</v>
      </c>
      <c r="AB662" s="5">
        <f>IF(HR_Data[[#This Row],[JobSatisfaction]]&lt;=2,1,0)</f>
        <v>0</v>
      </c>
      <c r="AC662" s="5">
        <f>IF(HR_Data[[#This Row],[WorkLifeBalance]]&lt;=2,1,0)</f>
        <v>1</v>
      </c>
      <c r="AD662" s="5">
        <f>IF(HR_Data[[#This Row],[MonthlyIncome]]&lt;AVERAGE(HR_Data[MonthlyIncome]),1,0)</f>
        <v>1</v>
      </c>
      <c r="AE662">
        <v>13384</v>
      </c>
      <c r="AF662">
        <v>9</v>
      </c>
      <c r="AG662" t="s">
        <v>42</v>
      </c>
      <c r="AH662" t="s">
        <v>35</v>
      </c>
      <c r="AI662">
        <v>14</v>
      </c>
      <c r="AJ662">
        <v>3</v>
      </c>
      <c r="AK662">
        <v>4</v>
      </c>
      <c r="AL662">
        <f>IF(HR_Data[[#This Row],[OverTime]]="Yes",2,0)
+IF(HR_Data[[#This Row],[WorkLifeBalance]]&lt;=2,2,0)
+IF(HR_Data[[#This Row],[MonthlyIncome]]&lt;5000,2,0)
+IF(HR_Data[[#This Row],[JobSatisfaction]]&lt;=2,1,0)
+IF(HR_Data[[#This Row],[EnvironmentSatisfaction]]&lt;=2,1,0)
+IF(HR_Data[[#This Row],[YearsAtCompany]]&lt;2,2,0)</f>
        <v>8</v>
      </c>
      <c r="AM662" t="str">
        <f>IF(HR_Data[[#This Row],[RiskScore2]]&gt;=6,"High",
IF(HR_Data[[#This Row],[RiskScore2]]&gt;=3,"Medium","Low"))</f>
        <v>High</v>
      </c>
      <c r="AN662">
        <v>80</v>
      </c>
      <c r="AO662">
        <v>1</v>
      </c>
      <c r="AP662">
        <v>3</v>
      </c>
      <c r="AQ662">
        <v>3</v>
      </c>
      <c r="AR662">
        <v>2</v>
      </c>
      <c r="AS662">
        <v>1</v>
      </c>
      <c r="AT662">
        <v>0</v>
      </c>
      <c r="AU662">
        <v>0</v>
      </c>
      <c r="AV662">
        <v>0</v>
      </c>
    </row>
    <row r="663" spans="1:48">
      <c r="A663">
        <v>43</v>
      </c>
      <c r="B663" t="str">
        <f>IF(HR_Data[[#This Row],[Age]]&lt;25,"&lt;25",
IF(HR_Data[[#This Row],[Age]]&lt;35,"25–34",
IF(HR_Data[[#This Row],[Age]]&lt;45,"35–44",
IF(HR_Data[[#This Row],[Age]]&lt;55,"45–54","55+"))))</f>
        <v>35–44</v>
      </c>
      <c r="C663" t="s">
        <v>43</v>
      </c>
      <c r="D663">
        <f>(HR[[#This Row],[OverTimeFlag]]*3+HR[[#This Row],[LowJobSatisFlag]]*5+HR[[#This Row],[LowWLBFlag]]*4+HR[[#This Row],[LowSalaryFlag]]*3+HR[[#This Row],[LowEnviFlag]]*4+HR[[#This Row],[LowProFlag]]*1)</f>
        <v>12</v>
      </c>
      <c r="E663">
        <f>HR_Data[[#This Row],[OvertimeFlag]] + HR_Data[[#This Row],[LowSatisfactionFlag]] + HR_Data[[#This Row],[LowWorkLifeBalanceFlag]]</f>
        <v>1</v>
      </c>
      <c r="F663" t="s">
        <v>36</v>
      </c>
      <c r="G663">
        <v>177</v>
      </c>
      <c r="H663" t="s">
        <v>45</v>
      </c>
      <c r="I663">
        <v>8</v>
      </c>
      <c r="J663" t="str">
        <f>IF(AND(HR_Data[[#This Row],[Attrition]]="Yes",HR_Data[[#This Row],[YearsAtCompany]]&lt;2),"Yes","No")</f>
        <v>No</v>
      </c>
      <c r="K663">
        <v>3</v>
      </c>
      <c r="L663" t="s">
        <v>38</v>
      </c>
      <c r="M663">
        <v>1</v>
      </c>
      <c r="N663">
        <v>920</v>
      </c>
      <c r="P663">
        <v>1</v>
      </c>
      <c r="Q663" t="s">
        <v>39</v>
      </c>
      <c r="R663">
        <v>55</v>
      </c>
      <c r="S663">
        <v>3</v>
      </c>
      <c r="T663">
        <v>2</v>
      </c>
      <c r="U663" t="s">
        <v>53</v>
      </c>
      <c r="V663">
        <v>2</v>
      </c>
      <c r="W663" t="s">
        <v>52</v>
      </c>
      <c r="X663">
        <v>4765</v>
      </c>
      <c r="Y663" t="str">
        <f>IF(AND(HR_Data[[#This Row],[OverTime]]="Yes",HR_Data[[#This Row],[JobSatisfaction]]&lt;=2,HR_Data[[#This Row],[MonthlyIncome]]&lt;AVERAGE(HR_Data[MonthlyIncome])),
"High Risk",
IF(OR(HR_Data[[#This Row],[OverTime]]="Yes",HR_Data[[#This Row],[JobSatisfaction]]&lt;=2),
"Medium Risk",
"Low Risk"))</f>
        <v>Medium Risk</v>
      </c>
      <c r="Z663" t="str">
        <f>IF(HR_Data[[#This Row],[MonthlyIncome]]&lt;3000,"Low",IF(HR_Data[[#This Row],[MonthlyIncome]]&lt;7000,"Medium","High"))</f>
        <v>Medium</v>
      </c>
      <c r="AA663" s="5">
        <f>IF(HR_Data[[#This Row],[OverTime]]="Yes",1,0)</f>
        <v>0</v>
      </c>
      <c r="AB663" s="5">
        <f>IF(HR_Data[[#This Row],[JobSatisfaction]]&lt;=2,1,0)</f>
        <v>1</v>
      </c>
      <c r="AC663" s="5">
        <f>IF(HR_Data[[#This Row],[WorkLifeBalance]]&lt;=2,1,0)</f>
        <v>0</v>
      </c>
      <c r="AD663" s="5">
        <f>IF(HR_Data[[#This Row],[MonthlyIncome]]&lt;AVERAGE(HR_Data[MonthlyIncome]),1,0)</f>
        <v>1</v>
      </c>
      <c r="AE663">
        <v>23814</v>
      </c>
      <c r="AF663">
        <v>4</v>
      </c>
      <c r="AG663" t="s">
        <v>42</v>
      </c>
      <c r="AH663" t="s">
        <v>43</v>
      </c>
      <c r="AI663">
        <v>21</v>
      </c>
      <c r="AJ663">
        <v>4</v>
      </c>
      <c r="AK663">
        <v>3</v>
      </c>
      <c r="AL663">
        <f>IF(HR_Data[[#This Row],[OverTime]]="Yes",2,0)
+IF(HR_Data[[#This Row],[WorkLifeBalance]]&lt;=2,2,0)
+IF(HR_Data[[#This Row],[MonthlyIncome]]&lt;5000,2,0)
+IF(HR_Data[[#This Row],[JobSatisfaction]]&lt;=2,1,0)
+IF(HR_Data[[#This Row],[EnvironmentSatisfaction]]&lt;=2,1,0)
+IF(HR_Data[[#This Row],[YearsAtCompany]]&lt;2,2,0)</f>
        <v>6</v>
      </c>
      <c r="AM663" t="str">
        <f>IF(HR_Data[[#This Row],[RiskScore2]]&gt;=6,"High",
IF(HR_Data[[#This Row],[RiskScore2]]&gt;=3,"Medium","Low"))</f>
        <v>High</v>
      </c>
      <c r="AN663">
        <v>80</v>
      </c>
      <c r="AO663">
        <v>1</v>
      </c>
      <c r="AP663">
        <v>4</v>
      </c>
      <c r="AQ663">
        <v>2</v>
      </c>
      <c r="AR663">
        <v>4</v>
      </c>
      <c r="AS663">
        <v>1</v>
      </c>
      <c r="AT663">
        <v>0</v>
      </c>
      <c r="AU663">
        <v>0</v>
      </c>
      <c r="AV663">
        <v>0</v>
      </c>
    </row>
    <row r="664" spans="1:48">
      <c r="A664">
        <v>20</v>
      </c>
      <c r="B664" t="str">
        <f>IF(HR_Data[[#This Row],[Age]]&lt;25,"&lt;25",
IF(HR_Data[[#This Row],[Age]]&lt;35,"25–34",
IF(HR_Data[[#This Row],[Age]]&lt;45,"35–44",
IF(HR_Data[[#This Row],[Age]]&lt;55,"45–54","55+"))))</f>
        <v>&lt;25</v>
      </c>
      <c r="C664" t="s">
        <v>35</v>
      </c>
      <c r="D664">
        <f>(HR[[#This Row],[OverTimeFlag]]*3+HR[[#This Row],[LowJobSatisFlag]]*5+HR[[#This Row],[LowWLBFlag]]*4+HR[[#This Row],[LowSalaryFlag]]*3+HR[[#This Row],[LowEnviFlag]]*4+HR[[#This Row],[LowProFlag]]*1)</f>
        <v>7</v>
      </c>
      <c r="E664">
        <f>HR_Data[[#This Row],[OvertimeFlag]] + HR_Data[[#This Row],[LowSatisfactionFlag]] + HR_Data[[#This Row],[LowWorkLifeBalanceFlag]]</f>
        <v>1</v>
      </c>
      <c r="F664" t="s">
        <v>36</v>
      </c>
      <c r="G664">
        <v>500</v>
      </c>
      <c r="H664" t="s">
        <v>37</v>
      </c>
      <c r="I664">
        <v>2</v>
      </c>
      <c r="J664" t="str">
        <f>IF(AND(HR_Data[[#This Row],[Attrition]]="Yes",HR_Data[[#This Row],[YearsAtCompany]]&lt;2),"Yes","No")</f>
        <v>No</v>
      </c>
      <c r="K664">
        <v>3</v>
      </c>
      <c r="L664" t="s">
        <v>51</v>
      </c>
      <c r="M664">
        <v>1</v>
      </c>
      <c r="N664">
        <v>922</v>
      </c>
      <c r="P664">
        <v>3</v>
      </c>
      <c r="Q664" t="s">
        <v>39</v>
      </c>
      <c r="R664">
        <v>49</v>
      </c>
      <c r="S664">
        <v>2</v>
      </c>
      <c r="T664">
        <v>1</v>
      </c>
      <c r="U664" t="s">
        <v>57</v>
      </c>
      <c r="V664">
        <v>3</v>
      </c>
      <c r="W664" t="s">
        <v>41</v>
      </c>
      <c r="X664">
        <v>2044</v>
      </c>
      <c r="Y664" t="str">
        <f>IF(AND(HR_Data[[#This Row],[OverTime]]="Yes",HR_Data[[#This Row],[JobSatisfaction]]&lt;=2,HR_Data[[#This Row],[MonthlyIncome]]&lt;AVERAGE(HR_Data[MonthlyIncome])),
"High Risk",
IF(OR(HR_Data[[#This Row],[OverTime]]="Yes",HR_Data[[#This Row],[JobSatisfaction]]&lt;=2),
"Medium Risk",
"Low Risk"))</f>
        <v>Low Risk</v>
      </c>
      <c r="Z664" t="str">
        <f>IF(HR_Data[[#This Row],[MonthlyIncome]]&lt;3000,"Low",IF(HR_Data[[#This Row],[MonthlyIncome]]&lt;7000,"Medium","High"))</f>
        <v>Low</v>
      </c>
      <c r="AA664" s="5">
        <f>IF(HR_Data[[#This Row],[OverTime]]="Yes",1,0)</f>
        <v>0</v>
      </c>
      <c r="AB664" s="5">
        <f>IF(HR_Data[[#This Row],[JobSatisfaction]]&lt;=2,1,0)</f>
        <v>0</v>
      </c>
      <c r="AC664" s="5">
        <f>IF(HR_Data[[#This Row],[WorkLifeBalance]]&lt;=2,1,0)</f>
        <v>1</v>
      </c>
      <c r="AD664" s="5">
        <f>IF(HR_Data[[#This Row],[MonthlyIncome]]&lt;AVERAGE(HR_Data[MonthlyIncome]),1,0)</f>
        <v>1</v>
      </c>
      <c r="AE664">
        <v>22052</v>
      </c>
      <c r="AF664">
        <v>1</v>
      </c>
      <c r="AG664" t="s">
        <v>42</v>
      </c>
      <c r="AH664" t="s">
        <v>43</v>
      </c>
      <c r="AI664">
        <v>13</v>
      </c>
      <c r="AJ664">
        <v>3</v>
      </c>
      <c r="AK664">
        <v>4</v>
      </c>
      <c r="AL664">
        <f>IF(HR_Data[[#This Row],[OverTime]]="Yes",2,0)
+IF(HR_Data[[#This Row],[WorkLifeBalance]]&lt;=2,2,0)
+IF(HR_Data[[#This Row],[MonthlyIncome]]&lt;5000,2,0)
+IF(HR_Data[[#This Row],[JobSatisfaction]]&lt;=2,1,0)
+IF(HR_Data[[#This Row],[EnvironmentSatisfaction]]&lt;=2,1,0)
+IF(HR_Data[[#This Row],[YearsAtCompany]]&lt;2,2,0)</f>
        <v>4</v>
      </c>
      <c r="AM664" t="str">
        <f>IF(HR_Data[[#This Row],[RiskScore2]]&gt;=6,"High",
IF(HR_Data[[#This Row],[RiskScore2]]&gt;=3,"Medium","Low"))</f>
        <v>Medium</v>
      </c>
      <c r="AN664">
        <v>80</v>
      </c>
      <c r="AO664">
        <v>0</v>
      </c>
      <c r="AP664">
        <v>2</v>
      </c>
      <c r="AQ664">
        <v>3</v>
      </c>
      <c r="AR664">
        <v>2</v>
      </c>
      <c r="AS664">
        <v>2</v>
      </c>
      <c r="AT664">
        <v>2</v>
      </c>
      <c r="AU664">
        <v>0</v>
      </c>
      <c r="AV664">
        <v>2</v>
      </c>
    </row>
    <row r="665" spans="1:48">
      <c r="A665">
        <v>21</v>
      </c>
      <c r="B665" t="str">
        <f>IF(HR_Data[[#This Row],[Age]]&lt;25,"&lt;25",
IF(HR_Data[[#This Row],[Age]]&lt;35,"25–34",
IF(HR_Data[[#This Row],[Age]]&lt;45,"35–44",
IF(HR_Data[[#This Row],[Age]]&lt;55,"45–54","55+"))))</f>
        <v>&lt;25</v>
      </c>
      <c r="C665" t="s">
        <v>35</v>
      </c>
      <c r="D665">
        <f>(HR[[#This Row],[OverTimeFlag]]*3+HR[[#This Row],[LowJobSatisFlag]]*5+HR[[#This Row],[LowWLBFlag]]*4+HR[[#This Row],[LowSalaryFlag]]*3+HR[[#This Row],[LowEnviFlag]]*4+HR[[#This Row],[LowProFlag]]*1)</f>
        <v>7</v>
      </c>
      <c r="E665">
        <f>HR_Data[[#This Row],[OvertimeFlag]] + HR_Data[[#This Row],[LowSatisfactionFlag]] + HR_Data[[#This Row],[LowWorkLifeBalanceFlag]]</f>
        <v>1</v>
      </c>
      <c r="F665" t="s">
        <v>36</v>
      </c>
      <c r="G665">
        <v>1427</v>
      </c>
      <c r="H665" t="s">
        <v>45</v>
      </c>
      <c r="I665">
        <v>18</v>
      </c>
      <c r="J665" t="str">
        <f>IF(AND(HR_Data[[#This Row],[Attrition]]="Yes",HR_Data[[#This Row],[YearsAtCompany]]&lt;2),"Yes","No")</f>
        <v>Yes</v>
      </c>
      <c r="K665">
        <v>1</v>
      </c>
      <c r="L665" t="s">
        <v>49</v>
      </c>
      <c r="M665">
        <v>1</v>
      </c>
      <c r="N665">
        <v>923</v>
      </c>
      <c r="P665">
        <v>4</v>
      </c>
      <c r="Q665" t="s">
        <v>39</v>
      </c>
      <c r="R665">
        <v>65</v>
      </c>
      <c r="S665">
        <v>3</v>
      </c>
      <c r="T665">
        <v>1</v>
      </c>
      <c r="U665" t="s">
        <v>47</v>
      </c>
      <c r="V665">
        <v>4</v>
      </c>
      <c r="W665" t="s">
        <v>41</v>
      </c>
      <c r="X665">
        <v>2693</v>
      </c>
      <c r="Y665" t="str">
        <f>IF(AND(HR_Data[[#This Row],[OverTime]]="Yes",HR_Data[[#This Row],[JobSatisfaction]]&lt;=2,HR_Data[[#This Row],[MonthlyIncome]]&lt;AVERAGE(HR_Data[MonthlyIncome])),
"High Risk",
IF(OR(HR_Data[[#This Row],[OverTime]]="Yes",HR_Data[[#This Row],[JobSatisfaction]]&lt;=2),
"Medium Risk",
"Low Risk"))</f>
        <v>Low Risk</v>
      </c>
      <c r="Z665" t="str">
        <f>IF(HR_Data[[#This Row],[MonthlyIncome]]&lt;3000,"Low",IF(HR_Data[[#This Row],[MonthlyIncome]]&lt;7000,"Medium","High"))</f>
        <v>Low</v>
      </c>
      <c r="AA665" s="5">
        <f>IF(HR_Data[[#This Row],[OverTime]]="Yes",1,0)</f>
        <v>0</v>
      </c>
      <c r="AB665" s="5">
        <f>IF(HR_Data[[#This Row],[JobSatisfaction]]&lt;=2,1,0)</f>
        <v>0</v>
      </c>
      <c r="AC665" s="5">
        <f>IF(HR_Data[[#This Row],[WorkLifeBalance]]&lt;=2,1,0)</f>
        <v>1</v>
      </c>
      <c r="AD665" s="5">
        <f>IF(HR_Data[[#This Row],[MonthlyIncome]]&lt;AVERAGE(HR_Data[MonthlyIncome]),1,0)</f>
        <v>1</v>
      </c>
      <c r="AE665">
        <v>8870</v>
      </c>
      <c r="AF665">
        <v>1</v>
      </c>
      <c r="AG665" t="s">
        <v>42</v>
      </c>
      <c r="AH665" t="s">
        <v>43</v>
      </c>
      <c r="AI665">
        <v>19</v>
      </c>
      <c r="AJ665">
        <v>3</v>
      </c>
      <c r="AK665">
        <v>1</v>
      </c>
      <c r="AL665">
        <f>IF(HR_Data[[#This Row],[OverTime]]="Yes",2,0)
+IF(HR_Data[[#This Row],[WorkLifeBalance]]&lt;=2,2,0)
+IF(HR_Data[[#This Row],[MonthlyIncome]]&lt;5000,2,0)
+IF(HR_Data[[#This Row],[JobSatisfaction]]&lt;=2,1,0)
+IF(HR_Data[[#This Row],[EnvironmentSatisfaction]]&lt;=2,1,0)
+IF(HR_Data[[#This Row],[YearsAtCompany]]&lt;2,2,0)</f>
        <v>6</v>
      </c>
      <c r="AM665" t="str">
        <f>IF(HR_Data[[#This Row],[RiskScore2]]&gt;=6,"High",
IF(HR_Data[[#This Row],[RiskScore2]]&gt;=3,"Medium","Low"))</f>
        <v>High</v>
      </c>
      <c r="AN665">
        <v>80</v>
      </c>
      <c r="AO665">
        <v>0</v>
      </c>
      <c r="AP665">
        <v>1</v>
      </c>
      <c r="AQ665">
        <v>3</v>
      </c>
      <c r="AR665">
        <v>2</v>
      </c>
      <c r="AS665">
        <v>1</v>
      </c>
      <c r="AT665">
        <v>0</v>
      </c>
      <c r="AU665">
        <v>0</v>
      </c>
      <c r="AV665">
        <v>0</v>
      </c>
    </row>
    <row r="666" spans="1:48">
      <c r="A666">
        <v>36</v>
      </c>
      <c r="B666" t="str">
        <f>IF(HR_Data[[#This Row],[Age]]&lt;25,"&lt;25",
IF(HR_Data[[#This Row],[Age]]&lt;35,"25–34",
IF(HR_Data[[#This Row],[Age]]&lt;45,"35–44",
IF(HR_Data[[#This Row],[Age]]&lt;55,"45–54","55+"))))</f>
        <v>35–44</v>
      </c>
      <c r="C666" t="s">
        <v>43</v>
      </c>
      <c r="D666">
        <f>(HR[[#This Row],[OverTimeFlag]]*3+HR[[#This Row],[LowJobSatisFlag]]*5+HR[[#This Row],[LowWLBFlag]]*4+HR[[#This Row],[LowSalaryFlag]]*3+HR[[#This Row],[LowEnviFlag]]*4+HR[[#This Row],[LowProFlag]]*1)</f>
        <v>7</v>
      </c>
      <c r="E666">
        <f>HR_Data[[#This Row],[OvertimeFlag]] + HR_Data[[#This Row],[LowSatisfactionFlag]] + HR_Data[[#This Row],[LowWorkLifeBalanceFlag]]</f>
        <v>2</v>
      </c>
      <c r="F666" t="s">
        <v>36</v>
      </c>
      <c r="G666">
        <v>1425</v>
      </c>
      <c r="H666" t="s">
        <v>45</v>
      </c>
      <c r="I666">
        <v>14</v>
      </c>
      <c r="J666" t="str">
        <f>IF(AND(HR_Data[[#This Row],[Attrition]]="Yes",HR_Data[[#This Row],[YearsAtCompany]]&lt;2),"Yes","No")</f>
        <v>No</v>
      </c>
      <c r="K666">
        <v>1</v>
      </c>
      <c r="L666" t="s">
        <v>38</v>
      </c>
      <c r="M666">
        <v>1</v>
      </c>
      <c r="N666">
        <v>924</v>
      </c>
      <c r="P666">
        <v>3</v>
      </c>
      <c r="Q666" t="s">
        <v>46</v>
      </c>
      <c r="R666">
        <v>68</v>
      </c>
      <c r="S666">
        <v>3</v>
      </c>
      <c r="T666">
        <v>2</v>
      </c>
      <c r="U666" t="s">
        <v>54</v>
      </c>
      <c r="V666">
        <v>4</v>
      </c>
      <c r="W666" t="s">
        <v>48</v>
      </c>
      <c r="X666">
        <v>6586</v>
      </c>
      <c r="Y666" t="str">
        <f>IF(AND(HR_Data[[#This Row],[OverTime]]="Yes",HR_Data[[#This Row],[JobSatisfaction]]&lt;=2,HR_Data[[#This Row],[MonthlyIncome]]&lt;AVERAGE(HR_Data[MonthlyIncome])),
"High Risk",
IF(OR(HR_Data[[#This Row],[OverTime]]="Yes",HR_Data[[#This Row],[JobSatisfaction]]&lt;=2),
"Medium Risk",
"Low Risk"))</f>
        <v>Medium Risk</v>
      </c>
      <c r="Z666" t="str">
        <f>IF(HR_Data[[#This Row],[MonthlyIncome]]&lt;3000,"Low",IF(HR_Data[[#This Row],[MonthlyIncome]]&lt;7000,"Medium","High"))</f>
        <v>Medium</v>
      </c>
      <c r="AA666" s="5">
        <f>IF(HR_Data[[#This Row],[OverTime]]="Yes",1,0)</f>
        <v>1</v>
      </c>
      <c r="AB666" s="5">
        <f>IF(HR_Data[[#This Row],[JobSatisfaction]]&lt;=2,1,0)</f>
        <v>0</v>
      </c>
      <c r="AC666" s="5">
        <f>IF(HR_Data[[#This Row],[WorkLifeBalance]]&lt;=2,1,0)</f>
        <v>1</v>
      </c>
      <c r="AD666" s="5">
        <f>IF(HR_Data[[#This Row],[MonthlyIncome]]&lt;AVERAGE(HR_Data[MonthlyIncome]),1,0)</f>
        <v>0</v>
      </c>
      <c r="AE666">
        <v>4821</v>
      </c>
      <c r="AF666">
        <v>0</v>
      </c>
      <c r="AG666" t="s">
        <v>42</v>
      </c>
      <c r="AH666" t="s">
        <v>35</v>
      </c>
      <c r="AI666">
        <v>17</v>
      </c>
      <c r="AJ666">
        <v>3</v>
      </c>
      <c r="AK666">
        <v>1</v>
      </c>
      <c r="AL666">
        <f>IF(HR_Data[[#This Row],[OverTime]]="Yes",2,0)
+IF(HR_Data[[#This Row],[WorkLifeBalance]]&lt;=2,2,0)
+IF(HR_Data[[#This Row],[MonthlyIncome]]&lt;5000,2,0)
+IF(HR_Data[[#This Row],[JobSatisfaction]]&lt;=2,1,0)
+IF(HR_Data[[#This Row],[EnvironmentSatisfaction]]&lt;=2,1,0)
+IF(HR_Data[[#This Row],[YearsAtCompany]]&lt;2,2,0)</f>
        <v>4</v>
      </c>
      <c r="AM666" t="str">
        <f>IF(HR_Data[[#This Row],[RiskScore2]]&gt;=6,"High",
IF(HR_Data[[#This Row],[RiskScore2]]&gt;=3,"Medium","Low"))</f>
        <v>Medium</v>
      </c>
      <c r="AN666">
        <v>80</v>
      </c>
      <c r="AO666">
        <v>1</v>
      </c>
      <c r="AP666">
        <v>17</v>
      </c>
      <c r="AQ666">
        <v>2</v>
      </c>
      <c r="AR666">
        <v>2</v>
      </c>
      <c r="AS666">
        <v>16</v>
      </c>
      <c r="AT666">
        <v>8</v>
      </c>
      <c r="AU666">
        <v>4</v>
      </c>
      <c r="AV666">
        <v>11</v>
      </c>
    </row>
    <row r="667" spans="1:48">
      <c r="A667">
        <v>47</v>
      </c>
      <c r="B667" t="str">
        <f>IF(HR_Data[[#This Row],[Age]]&lt;25,"&lt;25",
IF(HR_Data[[#This Row],[Age]]&lt;35,"25–34",
IF(HR_Data[[#This Row],[Age]]&lt;45,"35–44",
IF(HR_Data[[#This Row],[Age]]&lt;55,"45–54","55+"))))</f>
        <v>45–54</v>
      </c>
      <c r="C667" t="s">
        <v>43</v>
      </c>
      <c r="D667">
        <f>(HR[[#This Row],[OverTimeFlag]]*3+HR[[#This Row],[LowJobSatisFlag]]*5+HR[[#This Row],[LowWLBFlag]]*4+HR[[#This Row],[LowSalaryFlag]]*3+HR[[#This Row],[LowEnviFlag]]*4+HR[[#This Row],[LowProFlag]]*1)</f>
        <v>10</v>
      </c>
      <c r="E667">
        <f>HR_Data[[#This Row],[OvertimeFlag]] + HR_Data[[#This Row],[LowSatisfactionFlag]] + HR_Data[[#This Row],[LowWorkLifeBalanceFlag]]</f>
        <v>2</v>
      </c>
      <c r="F667" t="s">
        <v>36</v>
      </c>
      <c r="G667">
        <v>1454</v>
      </c>
      <c r="H667" t="s">
        <v>37</v>
      </c>
      <c r="I667">
        <v>2</v>
      </c>
      <c r="J667" t="str">
        <f>IF(AND(HR_Data[[#This Row],[Attrition]]="Yes",HR_Data[[#This Row],[YearsAtCompany]]&lt;2),"Yes","No")</f>
        <v>No</v>
      </c>
      <c r="K667">
        <v>4</v>
      </c>
      <c r="L667" t="s">
        <v>38</v>
      </c>
      <c r="M667">
        <v>1</v>
      </c>
      <c r="N667">
        <v>925</v>
      </c>
      <c r="P667">
        <v>4</v>
      </c>
      <c r="Q667" t="s">
        <v>39</v>
      </c>
      <c r="R667">
        <v>65</v>
      </c>
      <c r="S667">
        <v>2</v>
      </c>
      <c r="T667">
        <v>1</v>
      </c>
      <c r="U667" t="s">
        <v>57</v>
      </c>
      <c r="V667">
        <v>4</v>
      </c>
      <c r="W667" t="s">
        <v>41</v>
      </c>
      <c r="X667">
        <v>3294</v>
      </c>
      <c r="Y667" t="str">
        <f>IF(AND(HR_Data[[#This Row],[OverTime]]="Yes",HR_Data[[#This Row],[JobSatisfaction]]&lt;=2,HR_Data[[#This Row],[MonthlyIncome]]&lt;AVERAGE(HR_Data[MonthlyIncome])),
"High Risk",
IF(OR(HR_Data[[#This Row],[OverTime]]="Yes",HR_Data[[#This Row],[JobSatisfaction]]&lt;=2),
"Medium Risk",
"Low Risk"))</f>
        <v>Medium Risk</v>
      </c>
      <c r="Z667" t="str">
        <f>IF(HR_Data[[#This Row],[MonthlyIncome]]&lt;3000,"Low",IF(HR_Data[[#This Row],[MonthlyIncome]]&lt;7000,"Medium","High"))</f>
        <v>Medium</v>
      </c>
      <c r="AA667" s="5">
        <f>IF(HR_Data[[#This Row],[OverTime]]="Yes",1,0)</f>
        <v>1</v>
      </c>
      <c r="AB667" s="5">
        <f>IF(HR_Data[[#This Row],[JobSatisfaction]]&lt;=2,1,0)</f>
        <v>0</v>
      </c>
      <c r="AC667" s="5">
        <f>IF(HR_Data[[#This Row],[WorkLifeBalance]]&lt;=2,1,0)</f>
        <v>1</v>
      </c>
      <c r="AD667" s="5">
        <f>IF(HR_Data[[#This Row],[MonthlyIncome]]&lt;AVERAGE(HR_Data[MonthlyIncome]),1,0)</f>
        <v>1</v>
      </c>
      <c r="AE667">
        <v>13137</v>
      </c>
      <c r="AF667">
        <v>1</v>
      </c>
      <c r="AG667" t="s">
        <v>42</v>
      </c>
      <c r="AH667" t="s">
        <v>35</v>
      </c>
      <c r="AI667">
        <v>18</v>
      </c>
      <c r="AJ667">
        <v>3</v>
      </c>
      <c r="AK667">
        <v>1</v>
      </c>
      <c r="AL667">
        <f>IF(HR_Data[[#This Row],[OverTime]]="Yes",2,0)
+IF(HR_Data[[#This Row],[WorkLifeBalance]]&lt;=2,2,0)
+IF(HR_Data[[#This Row],[MonthlyIncome]]&lt;5000,2,0)
+IF(HR_Data[[#This Row],[JobSatisfaction]]&lt;=2,1,0)
+IF(HR_Data[[#This Row],[EnvironmentSatisfaction]]&lt;=2,1,0)
+IF(HR_Data[[#This Row],[YearsAtCompany]]&lt;2,2,0)</f>
        <v>6</v>
      </c>
      <c r="AM667" t="str">
        <f>IF(HR_Data[[#This Row],[RiskScore2]]&gt;=6,"High",
IF(HR_Data[[#This Row],[RiskScore2]]&gt;=3,"Medium","Low"))</f>
        <v>High</v>
      </c>
      <c r="AN667">
        <v>80</v>
      </c>
      <c r="AO667">
        <v>0</v>
      </c>
      <c r="AP667">
        <v>3</v>
      </c>
      <c r="AQ667">
        <v>3</v>
      </c>
      <c r="AR667">
        <v>2</v>
      </c>
      <c r="AS667">
        <v>3</v>
      </c>
      <c r="AT667">
        <v>2</v>
      </c>
      <c r="AU667">
        <v>1</v>
      </c>
      <c r="AV667">
        <v>2</v>
      </c>
    </row>
    <row r="668" spans="1:48">
      <c r="A668">
        <v>22</v>
      </c>
      <c r="B668" t="str">
        <f>IF(HR_Data[[#This Row],[Age]]&lt;25,"&lt;25",
IF(HR_Data[[#This Row],[Age]]&lt;35,"25–34",
IF(HR_Data[[#This Row],[Age]]&lt;45,"35–44",
IF(HR_Data[[#This Row],[Age]]&lt;55,"45–54","55+"))))</f>
        <v>&lt;25</v>
      </c>
      <c r="C668" t="s">
        <v>35</v>
      </c>
      <c r="D668">
        <f>(HR[[#This Row],[OverTimeFlag]]*3+HR[[#This Row],[LowJobSatisFlag]]*5+HR[[#This Row],[LowWLBFlag]]*4+HR[[#This Row],[LowSalaryFlag]]*3+HR[[#This Row],[LowEnviFlag]]*4+HR[[#This Row],[LowProFlag]]*1)</f>
        <v>10</v>
      </c>
      <c r="E668">
        <f>HR_Data[[#This Row],[OvertimeFlag]] + HR_Data[[#This Row],[LowSatisfactionFlag]] + HR_Data[[#This Row],[LowWorkLifeBalanceFlag]]</f>
        <v>1</v>
      </c>
      <c r="F668" t="s">
        <v>36</v>
      </c>
      <c r="G668">
        <v>617</v>
      </c>
      <c r="H668" t="s">
        <v>45</v>
      </c>
      <c r="I668">
        <v>3</v>
      </c>
      <c r="J668" t="str">
        <f>IF(AND(HR_Data[[#This Row],[Attrition]]="Yes",HR_Data[[#This Row],[YearsAtCompany]]&lt;2),"Yes","No")</f>
        <v>No</v>
      </c>
      <c r="K668">
        <v>1</v>
      </c>
      <c r="L668" t="s">
        <v>38</v>
      </c>
      <c r="M668">
        <v>1</v>
      </c>
      <c r="N668">
        <v>926</v>
      </c>
      <c r="P668">
        <v>2</v>
      </c>
      <c r="Q668" t="s">
        <v>39</v>
      </c>
      <c r="R668">
        <v>34</v>
      </c>
      <c r="S668">
        <v>3</v>
      </c>
      <c r="T668">
        <v>2</v>
      </c>
      <c r="U668" t="s">
        <v>53</v>
      </c>
      <c r="V668">
        <v>3</v>
      </c>
      <c r="W668" t="s">
        <v>48</v>
      </c>
      <c r="X668">
        <v>4171</v>
      </c>
      <c r="Y668" t="str">
        <f>IF(AND(HR_Data[[#This Row],[OverTime]]="Yes",HR_Data[[#This Row],[JobSatisfaction]]&lt;=2,HR_Data[[#This Row],[MonthlyIncome]]&lt;AVERAGE(HR_Data[MonthlyIncome])),
"High Risk",
IF(OR(HR_Data[[#This Row],[OverTime]]="Yes",HR_Data[[#This Row],[JobSatisfaction]]&lt;=2),
"Medium Risk",
"Low Risk"))</f>
        <v>Medium Risk</v>
      </c>
      <c r="Z668" t="str">
        <f>IF(HR_Data[[#This Row],[MonthlyIncome]]&lt;3000,"Low",IF(HR_Data[[#This Row],[MonthlyIncome]]&lt;7000,"Medium","High"))</f>
        <v>Medium</v>
      </c>
      <c r="AA668" s="5">
        <f>IF(HR_Data[[#This Row],[OverTime]]="Yes",1,0)</f>
        <v>1</v>
      </c>
      <c r="AB668" s="5">
        <f>IF(HR_Data[[#This Row],[JobSatisfaction]]&lt;=2,1,0)</f>
        <v>0</v>
      </c>
      <c r="AC668" s="5">
        <f>IF(HR_Data[[#This Row],[WorkLifeBalance]]&lt;=2,1,0)</f>
        <v>0</v>
      </c>
      <c r="AD668" s="5">
        <f>IF(HR_Data[[#This Row],[MonthlyIncome]]&lt;AVERAGE(HR_Data[MonthlyIncome]),1,0)</f>
        <v>1</v>
      </c>
      <c r="AE668">
        <v>10022</v>
      </c>
      <c r="AF668">
        <v>0</v>
      </c>
      <c r="AG668" t="s">
        <v>42</v>
      </c>
      <c r="AH668" t="s">
        <v>35</v>
      </c>
      <c r="AI668">
        <v>19</v>
      </c>
      <c r="AJ668">
        <v>3</v>
      </c>
      <c r="AK668">
        <v>1</v>
      </c>
      <c r="AL668">
        <f>IF(HR_Data[[#This Row],[OverTime]]="Yes",2,0)
+IF(HR_Data[[#This Row],[WorkLifeBalance]]&lt;=2,2,0)
+IF(HR_Data[[#This Row],[MonthlyIncome]]&lt;5000,2,0)
+IF(HR_Data[[#This Row],[JobSatisfaction]]&lt;=2,1,0)
+IF(HR_Data[[#This Row],[EnvironmentSatisfaction]]&lt;=2,1,0)
+IF(HR_Data[[#This Row],[YearsAtCompany]]&lt;2,2,0)</f>
        <v>5</v>
      </c>
      <c r="AM668" t="str">
        <f>IF(HR_Data[[#This Row],[RiskScore2]]&gt;=6,"High",
IF(HR_Data[[#This Row],[RiskScore2]]&gt;=3,"Medium","Low"))</f>
        <v>Medium</v>
      </c>
      <c r="AN668">
        <v>80</v>
      </c>
      <c r="AO668">
        <v>1</v>
      </c>
      <c r="AP668">
        <v>4</v>
      </c>
      <c r="AQ668">
        <v>3</v>
      </c>
      <c r="AR668">
        <v>4</v>
      </c>
      <c r="AS668">
        <v>3</v>
      </c>
      <c r="AT668">
        <v>2</v>
      </c>
      <c r="AU668">
        <v>0</v>
      </c>
      <c r="AV668">
        <v>2</v>
      </c>
    </row>
    <row r="669" spans="1:48">
      <c r="A669">
        <v>41</v>
      </c>
      <c r="B669" t="str">
        <f>IF(HR_Data[[#This Row],[Age]]&lt;25,"&lt;25",
IF(HR_Data[[#This Row],[Age]]&lt;35,"25–34",
IF(HR_Data[[#This Row],[Age]]&lt;45,"35–44",
IF(HR_Data[[#This Row],[Age]]&lt;55,"45–54","55+"))))</f>
        <v>35–44</v>
      </c>
      <c r="C669" t="s">
        <v>35</v>
      </c>
      <c r="D669">
        <f>(HR[[#This Row],[OverTimeFlag]]*3+HR[[#This Row],[LowJobSatisFlag]]*5+HR[[#This Row],[LowWLBFlag]]*4+HR[[#This Row],[LowSalaryFlag]]*3+HR[[#This Row],[LowEnviFlag]]*4+HR[[#This Row],[LowProFlag]]*1)</f>
        <v>14</v>
      </c>
      <c r="E669">
        <f>HR_Data[[#This Row],[OvertimeFlag]] + HR_Data[[#This Row],[LowSatisfactionFlag]] + HR_Data[[#This Row],[LowWorkLifeBalanceFlag]]</f>
        <v>2</v>
      </c>
      <c r="F669" t="s">
        <v>36</v>
      </c>
      <c r="G669">
        <v>1085</v>
      </c>
      <c r="H669" t="s">
        <v>45</v>
      </c>
      <c r="I669">
        <v>2</v>
      </c>
      <c r="J669" t="str">
        <f>IF(AND(HR_Data[[#This Row],[Attrition]]="Yes",HR_Data[[#This Row],[YearsAtCompany]]&lt;2),"Yes","No")</f>
        <v>No</v>
      </c>
      <c r="K669">
        <v>4</v>
      </c>
      <c r="L669" t="s">
        <v>38</v>
      </c>
      <c r="M669">
        <v>1</v>
      </c>
      <c r="N669">
        <v>927</v>
      </c>
      <c r="P669">
        <v>2</v>
      </c>
      <c r="Q669" t="s">
        <v>39</v>
      </c>
      <c r="R669">
        <v>57</v>
      </c>
      <c r="S669">
        <v>1</v>
      </c>
      <c r="T669">
        <v>1</v>
      </c>
      <c r="U669" t="s">
        <v>50</v>
      </c>
      <c r="V669">
        <v>4</v>
      </c>
      <c r="W669" t="s">
        <v>52</v>
      </c>
      <c r="X669">
        <v>2778</v>
      </c>
      <c r="Y669" t="str">
        <f>IF(AND(HR_Data[[#This Row],[OverTime]]="Yes",HR_Data[[#This Row],[JobSatisfaction]]&lt;=2,HR_Data[[#This Row],[MonthlyIncome]]&lt;AVERAGE(HR_Data[MonthlyIncome])),
"High Risk",
IF(OR(HR_Data[[#This Row],[OverTime]]="Yes",HR_Data[[#This Row],[JobSatisfaction]]&lt;=2),
"Medium Risk",
"Low Risk"))</f>
        <v>Medium Risk</v>
      </c>
      <c r="Z669" t="str">
        <f>IF(HR_Data[[#This Row],[MonthlyIncome]]&lt;3000,"Low",IF(HR_Data[[#This Row],[MonthlyIncome]]&lt;7000,"Medium","High"))</f>
        <v>Low</v>
      </c>
      <c r="AA669" s="5">
        <f>IF(HR_Data[[#This Row],[OverTime]]="Yes",1,0)</f>
        <v>1</v>
      </c>
      <c r="AB669" s="5">
        <f>IF(HR_Data[[#This Row],[JobSatisfaction]]&lt;=2,1,0)</f>
        <v>0</v>
      </c>
      <c r="AC669" s="5">
        <f>IF(HR_Data[[#This Row],[WorkLifeBalance]]&lt;=2,1,0)</f>
        <v>1</v>
      </c>
      <c r="AD669" s="5">
        <f>IF(HR_Data[[#This Row],[MonthlyIncome]]&lt;AVERAGE(HR_Data[MonthlyIncome]),1,0)</f>
        <v>1</v>
      </c>
      <c r="AE669">
        <v>17725</v>
      </c>
      <c r="AF669">
        <v>4</v>
      </c>
      <c r="AG669" t="s">
        <v>42</v>
      </c>
      <c r="AH669" t="s">
        <v>35</v>
      </c>
      <c r="AI669">
        <v>13</v>
      </c>
      <c r="AJ669">
        <v>3</v>
      </c>
      <c r="AK669">
        <v>3</v>
      </c>
      <c r="AL669">
        <f>IF(HR_Data[[#This Row],[OverTime]]="Yes",2,0)
+IF(HR_Data[[#This Row],[WorkLifeBalance]]&lt;=2,2,0)
+IF(HR_Data[[#This Row],[MonthlyIncome]]&lt;5000,2,0)
+IF(HR_Data[[#This Row],[JobSatisfaction]]&lt;=2,1,0)
+IF(HR_Data[[#This Row],[EnvironmentSatisfaction]]&lt;=2,1,0)
+IF(HR_Data[[#This Row],[YearsAtCompany]]&lt;2,2,0)</f>
        <v>7</v>
      </c>
      <c r="AM669" t="str">
        <f>IF(HR_Data[[#This Row],[RiskScore2]]&gt;=6,"High",
IF(HR_Data[[#This Row],[RiskScore2]]&gt;=3,"Medium","Low"))</f>
        <v>High</v>
      </c>
      <c r="AN669">
        <v>80</v>
      </c>
      <c r="AO669">
        <v>1</v>
      </c>
      <c r="AP669">
        <v>10</v>
      </c>
      <c r="AQ669">
        <v>1</v>
      </c>
      <c r="AR669">
        <v>2</v>
      </c>
      <c r="AS669">
        <v>7</v>
      </c>
      <c r="AT669">
        <v>7</v>
      </c>
      <c r="AU669">
        <v>1</v>
      </c>
      <c r="AV669">
        <v>0</v>
      </c>
    </row>
    <row r="670" spans="1:48">
      <c r="A670">
        <v>28</v>
      </c>
      <c r="B670" t="str">
        <f>IF(HR_Data[[#This Row],[Age]]&lt;25,"&lt;25",
IF(HR_Data[[#This Row],[Age]]&lt;35,"25–34",
IF(HR_Data[[#This Row],[Age]]&lt;45,"35–44",
IF(HR_Data[[#This Row],[Age]]&lt;55,"45–54","55+"))))</f>
        <v>25–34</v>
      </c>
      <c r="C670" t="s">
        <v>43</v>
      </c>
      <c r="D670">
        <f>(HR[[#This Row],[OverTimeFlag]]*3+HR[[#This Row],[LowJobSatisFlag]]*5+HR[[#This Row],[LowWLBFlag]]*4+HR[[#This Row],[LowSalaryFlag]]*3+HR[[#This Row],[LowEnviFlag]]*4+HR[[#This Row],[LowProFlag]]*1)</f>
        <v>3</v>
      </c>
      <c r="E670">
        <f>HR_Data[[#This Row],[OvertimeFlag]] + HR_Data[[#This Row],[LowSatisfactionFlag]] + HR_Data[[#This Row],[LowWorkLifeBalanceFlag]]</f>
        <v>0</v>
      </c>
      <c r="F670" t="s">
        <v>36</v>
      </c>
      <c r="G670">
        <v>995</v>
      </c>
      <c r="H670" t="s">
        <v>45</v>
      </c>
      <c r="I670">
        <v>9</v>
      </c>
      <c r="J670" t="str">
        <f>IF(AND(HR_Data[[#This Row],[Attrition]]="Yes",HR_Data[[#This Row],[YearsAtCompany]]&lt;2),"Yes","No")</f>
        <v>No</v>
      </c>
      <c r="K670">
        <v>3</v>
      </c>
      <c r="L670" t="s">
        <v>51</v>
      </c>
      <c r="M670">
        <v>1</v>
      </c>
      <c r="N670">
        <v>930</v>
      </c>
      <c r="P670">
        <v>3</v>
      </c>
      <c r="Q670" t="s">
        <v>39</v>
      </c>
      <c r="R670">
        <v>77</v>
      </c>
      <c r="S670">
        <v>3</v>
      </c>
      <c r="T670">
        <v>1</v>
      </c>
      <c r="U670" t="s">
        <v>47</v>
      </c>
      <c r="V670">
        <v>3</v>
      </c>
      <c r="W670" t="s">
        <v>52</v>
      </c>
      <c r="X670">
        <v>2377</v>
      </c>
      <c r="Y670" t="str">
        <f>IF(AND(HR_Data[[#This Row],[OverTime]]="Yes",HR_Data[[#This Row],[JobSatisfaction]]&lt;=2,HR_Data[[#This Row],[MonthlyIncome]]&lt;AVERAGE(HR_Data[MonthlyIncome])),
"High Risk",
IF(OR(HR_Data[[#This Row],[OverTime]]="Yes",HR_Data[[#This Row],[JobSatisfaction]]&lt;=2),
"Medium Risk",
"Low Risk"))</f>
        <v>Low Risk</v>
      </c>
      <c r="Z670" t="str">
        <f>IF(HR_Data[[#This Row],[MonthlyIncome]]&lt;3000,"Low",IF(HR_Data[[#This Row],[MonthlyIncome]]&lt;7000,"Medium","High"))</f>
        <v>Low</v>
      </c>
      <c r="AA670" s="5">
        <f>IF(HR_Data[[#This Row],[OverTime]]="Yes",1,0)</f>
        <v>0</v>
      </c>
      <c r="AB670" s="5">
        <f>IF(HR_Data[[#This Row],[JobSatisfaction]]&lt;=2,1,0)</f>
        <v>0</v>
      </c>
      <c r="AC670" s="5">
        <f>IF(HR_Data[[#This Row],[WorkLifeBalance]]&lt;=2,1,0)</f>
        <v>0</v>
      </c>
      <c r="AD670" s="5">
        <f>IF(HR_Data[[#This Row],[MonthlyIncome]]&lt;AVERAGE(HR_Data[MonthlyIncome]),1,0)</f>
        <v>1</v>
      </c>
      <c r="AE670">
        <v>9834</v>
      </c>
      <c r="AF670">
        <v>5</v>
      </c>
      <c r="AG670" t="s">
        <v>42</v>
      </c>
      <c r="AH670" t="s">
        <v>43</v>
      </c>
      <c r="AI670">
        <v>18</v>
      </c>
      <c r="AJ670">
        <v>3</v>
      </c>
      <c r="AK670">
        <v>2</v>
      </c>
      <c r="AL670">
        <f>IF(HR_Data[[#This Row],[OverTime]]="Yes",2,0)
+IF(HR_Data[[#This Row],[WorkLifeBalance]]&lt;=2,2,0)
+IF(HR_Data[[#This Row],[MonthlyIncome]]&lt;5000,2,0)
+IF(HR_Data[[#This Row],[JobSatisfaction]]&lt;=2,1,0)
+IF(HR_Data[[#This Row],[EnvironmentSatisfaction]]&lt;=2,1,0)
+IF(HR_Data[[#This Row],[YearsAtCompany]]&lt;2,2,0)</f>
        <v>2</v>
      </c>
      <c r="AM670" t="str">
        <f>IF(HR_Data[[#This Row],[RiskScore2]]&gt;=6,"High",
IF(HR_Data[[#This Row],[RiskScore2]]&gt;=3,"Medium","Low"))</f>
        <v>Low</v>
      </c>
      <c r="AN670">
        <v>80</v>
      </c>
      <c r="AO670">
        <v>1</v>
      </c>
      <c r="AP670">
        <v>6</v>
      </c>
      <c r="AQ670">
        <v>2</v>
      </c>
      <c r="AR670">
        <v>3</v>
      </c>
      <c r="AS670">
        <v>2</v>
      </c>
      <c r="AT670">
        <v>2</v>
      </c>
      <c r="AU670">
        <v>2</v>
      </c>
      <c r="AV670">
        <v>2</v>
      </c>
    </row>
    <row r="671" spans="1:48">
      <c r="A671">
        <v>39</v>
      </c>
      <c r="B671" t="str">
        <f>IF(HR_Data[[#This Row],[Age]]&lt;25,"&lt;25",
IF(HR_Data[[#This Row],[Age]]&lt;35,"25–34",
IF(HR_Data[[#This Row],[Age]]&lt;45,"35–44",
IF(HR_Data[[#This Row],[Age]]&lt;55,"45–54","55+"))))</f>
        <v>35–44</v>
      </c>
      <c r="C671" t="s">
        <v>35</v>
      </c>
      <c r="D671">
        <f>(HR[[#This Row],[OverTimeFlag]]*3+HR[[#This Row],[LowJobSatisFlag]]*5+HR[[#This Row],[LowWLBFlag]]*4+HR[[#This Row],[LowSalaryFlag]]*3+HR[[#This Row],[LowEnviFlag]]*4+HR[[#This Row],[LowProFlag]]*1)</f>
        <v>15</v>
      </c>
      <c r="E671">
        <f>HR_Data[[#This Row],[OvertimeFlag]] + HR_Data[[#This Row],[LowSatisfactionFlag]] + HR_Data[[#This Row],[LowWorkLifeBalanceFlag]]</f>
        <v>3</v>
      </c>
      <c r="F671" t="s">
        <v>36</v>
      </c>
      <c r="G671">
        <v>1122</v>
      </c>
      <c r="H671" t="s">
        <v>45</v>
      </c>
      <c r="I671">
        <v>6</v>
      </c>
      <c r="J671" t="str">
        <f>IF(AND(HR_Data[[#This Row],[Attrition]]="Yes",HR_Data[[#This Row],[YearsAtCompany]]&lt;2),"Yes","No")</f>
        <v>No</v>
      </c>
      <c r="K671">
        <v>3</v>
      </c>
      <c r="L671" t="s">
        <v>51</v>
      </c>
      <c r="M671">
        <v>1</v>
      </c>
      <c r="N671">
        <v>932</v>
      </c>
      <c r="P671">
        <v>4</v>
      </c>
      <c r="Q671" t="s">
        <v>46</v>
      </c>
      <c r="R671">
        <v>70</v>
      </c>
      <c r="S671">
        <v>3</v>
      </c>
      <c r="T671">
        <v>1</v>
      </c>
      <c r="U671" t="s">
        <v>50</v>
      </c>
      <c r="V671">
        <v>1</v>
      </c>
      <c r="W671" t="s">
        <v>48</v>
      </c>
      <c r="X671">
        <v>2404</v>
      </c>
      <c r="Y671" t="str">
        <f>IF(AND(HR_Data[[#This Row],[OverTime]]="Yes",HR_Data[[#This Row],[JobSatisfaction]]&lt;=2,HR_Data[[#This Row],[MonthlyIncome]]&lt;AVERAGE(HR_Data[MonthlyIncome])),
"High Risk",
IF(OR(HR_Data[[#This Row],[OverTime]]="Yes",HR_Data[[#This Row],[JobSatisfaction]]&lt;=2),
"Medium Risk",
"Low Risk"))</f>
        <v>High Risk</v>
      </c>
      <c r="Z671" t="str">
        <f>IF(HR_Data[[#This Row],[MonthlyIncome]]&lt;3000,"Low",IF(HR_Data[[#This Row],[MonthlyIncome]]&lt;7000,"Medium","High"))</f>
        <v>Low</v>
      </c>
      <c r="AA671" s="5">
        <f>IF(HR_Data[[#This Row],[OverTime]]="Yes",1,0)</f>
        <v>1</v>
      </c>
      <c r="AB671" s="5">
        <f>IF(HR_Data[[#This Row],[JobSatisfaction]]&lt;=2,1,0)</f>
        <v>1</v>
      </c>
      <c r="AC671" s="5">
        <f>IF(HR_Data[[#This Row],[WorkLifeBalance]]&lt;=2,1,0)</f>
        <v>1</v>
      </c>
      <c r="AD671" s="5">
        <f>IF(HR_Data[[#This Row],[MonthlyIncome]]&lt;AVERAGE(HR_Data[MonthlyIncome]),1,0)</f>
        <v>1</v>
      </c>
      <c r="AE671">
        <v>4303</v>
      </c>
      <c r="AF671">
        <v>7</v>
      </c>
      <c r="AG671" t="s">
        <v>42</v>
      </c>
      <c r="AH671" t="s">
        <v>35</v>
      </c>
      <c r="AI671">
        <v>21</v>
      </c>
      <c r="AJ671">
        <v>4</v>
      </c>
      <c r="AK671">
        <v>4</v>
      </c>
      <c r="AL671">
        <f>IF(HR_Data[[#This Row],[OverTime]]="Yes",2,0)
+IF(HR_Data[[#This Row],[WorkLifeBalance]]&lt;=2,2,0)
+IF(HR_Data[[#This Row],[MonthlyIncome]]&lt;5000,2,0)
+IF(HR_Data[[#This Row],[JobSatisfaction]]&lt;=2,1,0)
+IF(HR_Data[[#This Row],[EnvironmentSatisfaction]]&lt;=2,1,0)
+IF(HR_Data[[#This Row],[YearsAtCompany]]&lt;2,2,0)</f>
        <v>7</v>
      </c>
      <c r="AM671" t="str">
        <f>IF(HR_Data[[#This Row],[RiskScore2]]&gt;=6,"High",
IF(HR_Data[[#This Row],[RiskScore2]]&gt;=3,"Medium","Low"))</f>
        <v>High</v>
      </c>
      <c r="AN671">
        <v>80</v>
      </c>
      <c r="AO671">
        <v>0</v>
      </c>
      <c r="AP671">
        <v>8</v>
      </c>
      <c r="AQ671">
        <v>2</v>
      </c>
      <c r="AR671">
        <v>1</v>
      </c>
      <c r="AS671">
        <v>2</v>
      </c>
      <c r="AT671">
        <v>2</v>
      </c>
      <c r="AU671">
        <v>2</v>
      </c>
      <c r="AV671">
        <v>2</v>
      </c>
    </row>
    <row r="672" spans="1:48">
      <c r="A672">
        <v>27</v>
      </c>
      <c r="B672" t="str">
        <f>IF(HR_Data[[#This Row],[Age]]&lt;25,"&lt;25",
IF(HR_Data[[#This Row],[Age]]&lt;35,"25–34",
IF(HR_Data[[#This Row],[Age]]&lt;45,"35–44",
IF(HR_Data[[#This Row],[Age]]&lt;55,"45–54","55+"))))</f>
        <v>25–34</v>
      </c>
      <c r="C672" t="s">
        <v>43</v>
      </c>
      <c r="D672">
        <f>(HR[[#This Row],[OverTimeFlag]]*3+HR[[#This Row],[LowJobSatisFlag]]*5+HR[[#This Row],[LowWLBFlag]]*4+HR[[#This Row],[LowSalaryFlag]]*3+HR[[#This Row],[LowEnviFlag]]*4+HR[[#This Row],[LowProFlag]]*1)</f>
        <v>7</v>
      </c>
      <c r="E672">
        <f>HR_Data[[#This Row],[OvertimeFlag]] + HR_Data[[#This Row],[LowSatisfactionFlag]] + HR_Data[[#This Row],[LowWorkLifeBalanceFlag]]</f>
        <v>0</v>
      </c>
      <c r="F672" t="s">
        <v>36</v>
      </c>
      <c r="G672">
        <v>618</v>
      </c>
      <c r="H672" t="s">
        <v>45</v>
      </c>
      <c r="I672">
        <v>4</v>
      </c>
      <c r="J672" t="str">
        <f>IF(AND(HR_Data[[#This Row],[Attrition]]="Yes",HR_Data[[#This Row],[YearsAtCompany]]&lt;2),"Yes","No")</f>
        <v>No</v>
      </c>
      <c r="K672">
        <v>3</v>
      </c>
      <c r="L672" t="s">
        <v>38</v>
      </c>
      <c r="M672">
        <v>1</v>
      </c>
      <c r="N672">
        <v>933</v>
      </c>
      <c r="P672">
        <v>2</v>
      </c>
      <c r="Q672" t="s">
        <v>39</v>
      </c>
      <c r="R672">
        <v>76</v>
      </c>
      <c r="S672">
        <v>3</v>
      </c>
      <c r="T672">
        <v>1</v>
      </c>
      <c r="U672" t="s">
        <v>47</v>
      </c>
      <c r="V672">
        <v>3</v>
      </c>
      <c r="W672" t="s">
        <v>41</v>
      </c>
      <c r="X672">
        <v>2318</v>
      </c>
      <c r="Y672" t="str">
        <f>IF(AND(HR_Data[[#This Row],[OverTime]]="Yes",HR_Data[[#This Row],[JobSatisfaction]]&lt;=2,HR_Data[[#This Row],[MonthlyIncome]]&lt;AVERAGE(HR_Data[MonthlyIncome])),
"High Risk",
IF(OR(HR_Data[[#This Row],[OverTime]]="Yes",HR_Data[[#This Row],[JobSatisfaction]]&lt;=2),
"Medium Risk",
"Low Risk"))</f>
        <v>Low Risk</v>
      </c>
      <c r="Z672" t="str">
        <f>IF(HR_Data[[#This Row],[MonthlyIncome]]&lt;3000,"Low",IF(HR_Data[[#This Row],[MonthlyIncome]]&lt;7000,"Medium","High"))</f>
        <v>Low</v>
      </c>
      <c r="AA672" s="5">
        <f>IF(HR_Data[[#This Row],[OverTime]]="Yes",1,0)</f>
        <v>0</v>
      </c>
      <c r="AB672" s="5">
        <f>IF(HR_Data[[#This Row],[JobSatisfaction]]&lt;=2,1,0)</f>
        <v>0</v>
      </c>
      <c r="AC672" s="5">
        <f>IF(HR_Data[[#This Row],[WorkLifeBalance]]&lt;=2,1,0)</f>
        <v>0</v>
      </c>
      <c r="AD672" s="5">
        <f>IF(HR_Data[[#This Row],[MonthlyIncome]]&lt;AVERAGE(HR_Data[MonthlyIncome]),1,0)</f>
        <v>1</v>
      </c>
      <c r="AE672">
        <v>17808</v>
      </c>
      <c r="AF672">
        <v>1</v>
      </c>
      <c r="AG672" t="s">
        <v>42</v>
      </c>
      <c r="AH672" t="s">
        <v>43</v>
      </c>
      <c r="AI672">
        <v>19</v>
      </c>
      <c r="AJ672">
        <v>3</v>
      </c>
      <c r="AK672">
        <v>3</v>
      </c>
      <c r="AL672">
        <f>IF(HR_Data[[#This Row],[OverTime]]="Yes",2,0)
+IF(HR_Data[[#This Row],[WorkLifeBalance]]&lt;=2,2,0)
+IF(HR_Data[[#This Row],[MonthlyIncome]]&lt;5000,2,0)
+IF(HR_Data[[#This Row],[JobSatisfaction]]&lt;=2,1,0)
+IF(HR_Data[[#This Row],[EnvironmentSatisfaction]]&lt;=2,1,0)
+IF(HR_Data[[#This Row],[YearsAtCompany]]&lt;2,2,0)</f>
        <v>5</v>
      </c>
      <c r="AM672" t="str">
        <f>IF(HR_Data[[#This Row],[RiskScore2]]&gt;=6,"High",
IF(HR_Data[[#This Row],[RiskScore2]]&gt;=3,"Medium","Low"))</f>
        <v>Medium</v>
      </c>
      <c r="AN672">
        <v>80</v>
      </c>
      <c r="AO672">
        <v>0</v>
      </c>
      <c r="AP672">
        <v>1</v>
      </c>
      <c r="AQ672">
        <v>2</v>
      </c>
      <c r="AR672">
        <v>3</v>
      </c>
      <c r="AS672">
        <v>1</v>
      </c>
      <c r="AT672">
        <v>1</v>
      </c>
      <c r="AU672">
        <v>0</v>
      </c>
      <c r="AV672">
        <v>0</v>
      </c>
    </row>
    <row r="673" spans="1:48">
      <c r="A673">
        <v>34</v>
      </c>
      <c r="B673" t="str">
        <f>IF(HR_Data[[#This Row],[Age]]&lt;25,"&lt;25",
IF(HR_Data[[#This Row],[Age]]&lt;35,"25–34",
IF(HR_Data[[#This Row],[Age]]&lt;45,"35–44",
IF(HR_Data[[#This Row],[Age]]&lt;55,"45–54","55+"))))</f>
        <v>25–34</v>
      </c>
      <c r="C673" t="s">
        <v>43</v>
      </c>
      <c r="D673">
        <f>(HR[[#This Row],[OverTimeFlag]]*3+HR[[#This Row],[LowJobSatisFlag]]*5+HR[[#This Row],[LowWLBFlag]]*4+HR[[#This Row],[LowSalaryFlag]]*3+HR[[#This Row],[LowEnviFlag]]*4+HR[[#This Row],[LowProFlag]]*1)</f>
        <v>12</v>
      </c>
      <c r="E673">
        <f>HR_Data[[#This Row],[OvertimeFlag]] + HR_Data[[#This Row],[LowSatisfactionFlag]] + HR_Data[[#This Row],[LowWorkLifeBalanceFlag]]</f>
        <v>1</v>
      </c>
      <c r="F673" t="s">
        <v>36</v>
      </c>
      <c r="G673">
        <v>546</v>
      </c>
      <c r="H673" t="s">
        <v>45</v>
      </c>
      <c r="I673">
        <v>10</v>
      </c>
      <c r="J673" t="str">
        <f>IF(AND(HR_Data[[#This Row],[Attrition]]="Yes",HR_Data[[#This Row],[YearsAtCompany]]&lt;2),"Yes","No")</f>
        <v>No</v>
      </c>
      <c r="K673">
        <v>3</v>
      </c>
      <c r="L673" t="s">
        <v>38</v>
      </c>
      <c r="M673">
        <v>1</v>
      </c>
      <c r="N673">
        <v>934</v>
      </c>
      <c r="P673">
        <v>2</v>
      </c>
      <c r="Q673" t="s">
        <v>46</v>
      </c>
      <c r="R673">
        <v>83</v>
      </c>
      <c r="S673">
        <v>3</v>
      </c>
      <c r="T673">
        <v>1</v>
      </c>
      <c r="U673" t="s">
        <v>50</v>
      </c>
      <c r="V673">
        <v>2</v>
      </c>
      <c r="W673" t="s">
        <v>52</v>
      </c>
      <c r="X673">
        <v>2008</v>
      </c>
      <c r="Y673" t="str">
        <f>IF(AND(HR_Data[[#This Row],[OverTime]]="Yes",HR_Data[[#This Row],[JobSatisfaction]]&lt;=2,HR_Data[[#This Row],[MonthlyIncome]]&lt;AVERAGE(HR_Data[MonthlyIncome])),
"High Risk",
IF(OR(HR_Data[[#This Row],[OverTime]]="Yes",HR_Data[[#This Row],[JobSatisfaction]]&lt;=2),
"Medium Risk",
"Low Risk"))</f>
        <v>Medium Risk</v>
      </c>
      <c r="Z673" t="str">
        <f>IF(HR_Data[[#This Row],[MonthlyIncome]]&lt;3000,"Low",IF(HR_Data[[#This Row],[MonthlyIncome]]&lt;7000,"Medium","High"))</f>
        <v>Low</v>
      </c>
      <c r="AA673" s="5">
        <f>IF(HR_Data[[#This Row],[OverTime]]="Yes",1,0)</f>
        <v>0</v>
      </c>
      <c r="AB673" s="5">
        <f>IF(HR_Data[[#This Row],[JobSatisfaction]]&lt;=2,1,0)</f>
        <v>1</v>
      </c>
      <c r="AC673" s="5">
        <f>IF(HR_Data[[#This Row],[WorkLifeBalance]]&lt;=2,1,0)</f>
        <v>0</v>
      </c>
      <c r="AD673" s="5">
        <f>IF(HR_Data[[#This Row],[MonthlyIncome]]&lt;AVERAGE(HR_Data[MonthlyIncome]),1,0)</f>
        <v>1</v>
      </c>
      <c r="AE673">
        <v>6896</v>
      </c>
      <c r="AF673">
        <v>1</v>
      </c>
      <c r="AG673" t="s">
        <v>42</v>
      </c>
      <c r="AH673" t="s">
        <v>43</v>
      </c>
      <c r="AI673">
        <v>14</v>
      </c>
      <c r="AJ673">
        <v>3</v>
      </c>
      <c r="AK673">
        <v>2</v>
      </c>
      <c r="AL673">
        <f>IF(HR_Data[[#This Row],[OverTime]]="Yes",2,0)
+IF(HR_Data[[#This Row],[WorkLifeBalance]]&lt;=2,2,0)
+IF(HR_Data[[#This Row],[MonthlyIncome]]&lt;5000,2,0)
+IF(HR_Data[[#This Row],[JobSatisfaction]]&lt;=2,1,0)
+IF(HR_Data[[#This Row],[EnvironmentSatisfaction]]&lt;=2,1,0)
+IF(HR_Data[[#This Row],[YearsAtCompany]]&lt;2,2,0)</f>
        <v>6</v>
      </c>
      <c r="AM673" t="str">
        <f>IF(HR_Data[[#This Row],[RiskScore2]]&gt;=6,"High",
IF(HR_Data[[#This Row],[RiskScore2]]&gt;=3,"Medium","Low"))</f>
        <v>High</v>
      </c>
      <c r="AN673">
        <v>80</v>
      </c>
      <c r="AO673">
        <v>2</v>
      </c>
      <c r="AP673">
        <v>1</v>
      </c>
      <c r="AQ673">
        <v>3</v>
      </c>
      <c r="AR673">
        <v>3</v>
      </c>
      <c r="AS673">
        <v>1</v>
      </c>
      <c r="AT673">
        <v>0</v>
      </c>
      <c r="AU673">
        <v>1</v>
      </c>
      <c r="AV673">
        <v>0</v>
      </c>
    </row>
    <row r="674" spans="1:48">
      <c r="A674">
        <v>42</v>
      </c>
      <c r="B674" t="str">
        <f>IF(HR_Data[[#This Row],[Age]]&lt;25,"&lt;25",
IF(HR_Data[[#This Row],[Age]]&lt;35,"25–34",
IF(HR_Data[[#This Row],[Age]]&lt;45,"35–44",
IF(HR_Data[[#This Row],[Age]]&lt;55,"45–54","55+"))))</f>
        <v>35–44</v>
      </c>
      <c r="C674" t="s">
        <v>43</v>
      </c>
      <c r="D674">
        <f>(HR[[#This Row],[OverTimeFlag]]*3+HR[[#This Row],[LowJobSatisFlag]]*5+HR[[#This Row],[LowWLBFlag]]*4+HR[[#This Row],[LowSalaryFlag]]*3+HR[[#This Row],[LowEnviFlag]]*4+HR[[#This Row],[LowProFlag]]*1)</f>
        <v>3</v>
      </c>
      <c r="E674">
        <f>HR_Data[[#This Row],[OvertimeFlag]] + HR_Data[[#This Row],[LowSatisfactionFlag]] + HR_Data[[#This Row],[LowWorkLifeBalanceFlag]]</f>
        <v>0</v>
      </c>
      <c r="F674" t="s">
        <v>36</v>
      </c>
      <c r="G674">
        <v>462</v>
      </c>
      <c r="H674" t="s">
        <v>37</v>
      </c>
      <c r="I674">
        <v>14</v>
      </c>
      <c r="J674" t="str">
        <f>IF(AND(HR_Data[[#This Row],[Attrition]]="Yes",HR_Data[[#This Row],[YearsAtCompany]]&lt;2),"Yes","No")</f>
        <v>No</v>
      </c>
      <c r="K674">
        <v>2</v>
      </c>
      <c r="L674" t="s">
        <v>51</v>
      </c>
      <c r="M674">
        <v>1</v>
      </c>
      <c r="N674">
        <v>936</v>
      </c>
      <c r="P674">
        <v>3</v>
      </c>
      <c r="Q674" t="s">
        <v>39</v>
      </c>
      <c r="R674">
        <v>68</v>
      </c>
      <c r="S674">
        <v>2</v>
      </c>
      <c r="T674">
        <v>2</v>
      </c>
      <c r="U674" t="s">
        <v>40</v>
      </c>
      <c r="V674">
        <v>3</v>
      </c>
      <c r="W674" t="s">
        <v>41</v>
      </c>
      <c r="X674">
        <v>6244</v>
      </c>
      <c r="Y674" t="str">
        <f>IF(AND(HR_Data[[#This Row],[OverTime]]="Yes",HR_Data[[#This Row],[JobSatisfaction]]&lt;=2,HR_Data[[#This Row],[MonthlyIncome]]&lt;AVERAGE(HR_Data[MonthlyIncome])),
"High Risk",
IF(OR(HR_Data[[#This Row],[OverTime]]="Yes",HR_Data[[#This Row],[JobSatisfaction]]&lt;=2),
"Medium Risk",
"Low Risk"))</f>
        <v>Low Risk</v>
      </c>
      <c r="Z674" t="str">
        <f>IF(HR_Data[[#This Row],[MonthlyIncome]]&lt;3000,"Low",IF(HR_Data[[#This Row],[MonthlyIncome]]&lt;7000,"Medium","High"))</f>
        <v>Medium</v>
      </c>
      <c r="AA674" s="5">
        <f>IF(HR_Data[[#This Row],[OverTime]]="Yes",1,0)</f>
        <v>0</v>
      </c>
      <c r="AB674" s="5">
        <f>IF(HR_Data[[#This Row],[JobSatisfaction]]&lt;=2,1,0)</f>
        <v>0</v>
      </c>
      <c r="AC674" s="5">
        <f>IF(HR_Data[[#This Row],[WorkLifeBalance]]&lt;=2,1,0)</f>
        <v>0</v>
      </c>
      <c r="AD674" s="5">
        <f>IF(HR_Data[[#This Row],[MonthlyIncome]]&lt;AVERAGE(HR_Data[MonthlyIncome]),1,0)</f>
        <v>1</v>
      </c>
      <c r="AE674">
        <v>7824</v>
      </c>
      <c r="AF674">
        <v>7</v>
      </c>
      <c r="AG674" t="s">
        <v>42</v>
      </c>
      <c r="AH674" t="s">
        <v>43</v>
      </c>
      <c r="AI674">
        <v>17</v>
      </c>
      <c r="AJ674">
        <v>3</v>
      </c>
      <c r="AK674">
        <v>1</v>
      </c>
      <c r="AL674">
        <f>IF(HR_Data[[#This Row],[OverTime]]="Yes",2,0)
+IF(HR_Data[[#This Row],[WorkLifeBalance]]&lt;=2,2,0)
+IF(HR_Data[[#This Row],[MonthlyIncome]]&lt;5000,2,0)
+IF(HR_Data[[#This Row],[JobSatisfaction]]&lt;=2,1,0)
+IF(HR_Data[[#This Row],[EnvironmentSatisfaction]]&lt;=2,1,0)
+IF(HR_Data[[#This Row],[YearsAtCompany]]&lt;2,2,0)</f>
        <v>0</v>
      </c>
      <c r="AM674" t="str">
        <f>IF(HR_Data[[#This Row],[RiskScore2]]&gt;=6,"High",
IF(HR_Data[[#This Row],[RiskScore2]]&gt;=3,"Medium","Low"))</f>
        <v>Low</v>
      </c>
      <c r="AN674">
        <v>80</v>
      </c>
      <c r="AO674">
        <v>0</v>
      </c>
      <c r="AP674">
        <v>10</v>
      </c>
      <c r="AQ674">
        <v>6</v>
      </c>
      <c r="AR674">
        <v>3</v>
      </c>
      <c r="AS674">
        <v>5</v>
      </c>
      <c r="AT674">
        <v>4</v>
      </c>
      <c r="AU674">
        <v>0</v>
      </c>
      <c r="AV674">
        <v>3</v>
      </c>
    </row>
    <row r="675" spans="1:48">
      <c r="A675">
        <v>33</v>
      </c>
      <c r="B675" t="str">
        <f>IF(HR_Data[[#This Row],[Age]]&lt;25,"&lt;25",
IF(HR_Data[[#This Row],[Age]]&lt;35,"25–34",
IF(HR_Data[[#This Row],[Age]]&lt;45,"35–44",
IF(HR_Data[[#This Row],[Age]]&lt;55,"45–54","55+"))))</f>
        <v>25–34</v>
      </c>
      <c r="C675" t="s">
        <v>43</v>
      </c>
      <c r="D675">
        <f>(HR[[#This Row],[OverTimeFlag]]*3+HR[[#This Row],[LowJobSatisFlag]]*5+HR[[#This Row],[LowWLBFlag]]*4+HR[[#This Row],[LowSalaryFlag]]*3+HR[[#This Row],[LowEnviFlag]]*4+HR[[#This Row],[LowProFlag]]*1)</f>
        <v>11</v>
      </c>
      <c r="E675">
        <f>HR_Data[[#This Row],[OvertimeFlag]] + HR_Data[[#This Row],[LowSatisfactionFlag]] + HR_Data[[#This Row],[LowWorkLifeBalanceFlag]]</f>
        <v>2</v>
      </c>
      <c r="F675" t="s">
        <v>36</v>
      </c>
      <c r="G675">
        <v>1198</v>
      </c>
      <c r="H675" t="s">
        <v>45</v>
      </c>
      <c r="I675">
        <v>1</v>
      </c>
      <c r="J675" t="str">
        <f>IF(AND(HR_Data[[#This Row],[Attrition]]="Yes",HR_Data[[#This Row],[YearsAtCompany]]&lt;2),"Yes","No")</f>
        <v>No</v>
      </c>
      <c r="K675">
        <v>4</v>
      </c>
      <c r="L675" t="s">
        <v>49</v>
      </c>
      <c r="M675">
        <v>1</v>
      </c>
      <c r="N675">
        <v>939</v>
      </c>
      <c r="P675">
        <v>3</v>
      </c>
      <c r="Q675" t="s">
        <v>46</v>
      </c>
      <c r="R675">
        <v>100</v>
      </c>
      <c r="S675">
        <v>2</v>
      </c>
      <c r="T675">
        <v>1</v>
      </c>
      <c r="U675" t="s">
        <v>47</v>
      </c>
      <c r="V675">
        <v>1</v>
      </c>
      <c r="W675" t="s">
        <v>41</v>
      </c>
      <c r="X675">
        <v>2799</v>
      </c>
      <c r="Y675" t="str">
        <f>IF(AND(HR_Data[[#This Row],[OverTime]]="Yes",HR_Data[[#This Row],[JobSatisfaction]]&lt;=2,HR_Data[[#This Row],[MonthlyIncome]]&lt;AVERAGE(HR_Data[MonthlyIncome])),
"High Risk",
IF(OR(HR_Data[[#This Row],[OverTime]]="Yes",HR_Data[[#This Row],[JobSatisfaction]]&lt;=2),
"Medium Risk",
"Low Risk"))</f>
        <v>High Risk</v>
      </c>
      <c r="Z675" t="str">
        <f>IF(HR_Data[[#This Row],[MonthlyIncome]]&lt;3000,"Low",IF(HR_Data[[#This Row],[MonthlyIncome]]&lt;7000,"Medium","High"))</f>
        <v>Low</v>
      </c>
      <c r="AA675" s="5">
        <f>IF(HR_Data[[#This Row],[OverTime]]="Yes",1,0)</f>
        <v>1</v>
      </c>
      <c r="AB675" s="5">
        <f>IF(HR_Data[[#This Row],[JobSatisfaction]]&lt;=2,1,0)</f>
        <v>1</v>
      </c>
      <c r="AC675" s="5">
        <f>IF(HR_Data[[#This Row],[WorkLifeBalance]]&lt;=2,1,0)</f>
        <v>0</v>
      </c>
      <c r="AD675" s="5">
        <f>IF(HR_Data[[#This Row],[MonthlyIncome]]&lt;AVERAGE(HR_Data[MonthlyIncome]),1,0)</f>
        <v>1</v>
      </c>
      <c r="AE675">
        <v>3339</v>
      </c>
      <c r="AF675">
        <v>3</v>
      </c>
      <c r="AG675" t="s">
        <v>42</v>
      </c>
      <c r="AH675" t="s">
        <v>35</v>
      </c>
      <c r="AI675">
        <v>11</v>
      </c>
      <c r="AJ675">
        <v>3</v>
      </c>
      <c r="AK675">
        <v>2</v>
      </c>
      <c r="AL675">
        <f>IF(HR_Data[[#This Row],[OverTime]]="Yes",2,0)
+IF(HR_Data[[#This Row],[WorkLifeBalance]]&lt;=2,2,0)
+IF(HR_Data[[#This Row],[MonthlyIncome]]&lt;5000,2,0)
+IF(HR_Data[[#This Row],[JobSatisfaction]]&lt;=2,1,0)
+IF(HR_Data[[#This Row],[EnvironmentSatisfaction]]&lt;=2,1,0)
+IF(HR_Data[[#This Row],[YearsAtCompany]]&lt;2,2,0)</f>
        <v>5</v>
      </c>
      <c r="AM675" t="str">
        <f>IF(HR_Data[[#This Row],[RiskScore2]]&gt;=6,"High",
IF(HR_Data[[#This Row],[RiskScore2]]&gt;=3,"Medium","Low"))</f>
        <v>Medium</v>
      </c>
      <c r="AN675">
        <v>80</v>
      </c>
      <c r="AO675">
        <v>0</v>
      </c>
      <c r="AP675">
        <v>6</v>
      </c>
      <c r="AQ675">
        <v>1</v>
      </c>
      <c r="AR675">
        <v>3</v>
      </c>
      <c r="AS675">
        <v>3</v>
      </c>
      <c r="AT675">
        <v>2</v>
      </c>
      <c r="AU675">
        <v>0</v>
      </c>
      <c r="AV675">
        <v>2</v>
      </c>
    </row>
    <row r="676" spans="1:48">
      <c r="A676">
        <v>58</v>
      </c>
      <c r="B676" t="str">
        <f>IF(HR_Data[[#This Row],[Age]]&lt;25,"&lt;25",
IF(HR_Data[[#This Row],[Age]]&lt;35,"25–34",
IF(HR_Data[[#This Row],[Age]]&lt;45,"35–44",
IF(HR_Data[[#This Row],[Age]]&lt;55,"45–54","55+"))))</f>
        <v>55+</v>
      </c>
      <c r="C676" t="s">
        <v>43</v>
      </c>
      <c r="D676">
        <f>(HR[[#This Row],[OverTimeFlag]]*3+HR[[#This Row],[LowJobSatisFlag]]*5+HR[[#This Row],[LowWLBFlag]]*4+HR[[#This Row],[LowSalaryFlag]]*3+HR[[#This Row],[LowEnviFlag]]*4+HR[[#This Row],[LowProFlag]]*1)</f>
        <v>8</v>
      </c>
      <c r="E676">
        <f>HR_Data[[#This Row],[OvertimeFlag]] + HR_Data[[#This Row],[LowSatisfactionFlag]] + HR_Data[[#This Row],[LowWorkLifeBalanceFlag]]</f>
        <v>2</v>
      </c>
      <c r="F676" t="s">
        <v>36</v>
      </c>
      <c r="G676">
        <v>1272</v>
      </c>
      <c r="H676" t="s">
        <v>45</v>
      </c>
      <c r="I676">
        <v>5</v>
      </c>
      <c r="J676" t="str">
        <f>IF(AND(HR_Data[[#This Row],[Attrition]]="Yes",HR_Data[[#This Row],[YearsAtCompany]]&lt;2),"Yes","No")</f>
        <v>No</v>
      </c>
      <c r="K676">
        <v>3</v>
      </c>
      <c r="L676" t="s">
        <v>60</v>
      </c>
      <c r="M676">
        <v>1</v>
      </c>
      <c r="N676">
        <v>940</v>
      </c>
      <c r="P676">
        <v>3</v>
      </c>
      <c r="Q676" t="s">
        <v>39</v>
      </c>
      <c r="R676">
        <v>37</v>
      </c>
      <c r="S676">
        <v>2</v>
      </c>
      <c r="T676">
        <v>3</v>
      </c>
      <c r="U676" t="s">
        <v>54</v>
      </c>
      <c r="V676">
        <v>2</v>
      </c>
      <c r="W676" t="s">
        <v>52</v>
      </c>
      <c r="X676">
        <v>10552</v>
      </c>
      <c r="Y676" t="str">
        <f>IF(AND(HR_Data[[#This Row],[OverTime]]="Yes",HR_Data[[#This Row],[JobSatisfaction]]&lt;=2,HR_Data[[#This Row],[MonthlyIncome]]&lt;AVERAGE(HR_Data[MonthlyIncome])),
"High Risk",
IF(OR(HR_Data[[#This Row],[OverTime]]="Yes",HR_Data[[#This Row],[JobSatisfaction]]&lt;=2),
"Medium Risk",
"Low Risk"))</f>
        <v>Medium Risk</v>
      </c>
      <c r="Z676" t="str">
        <f>IF(HR_Data[[#This Row],[MonthlyIncome]]&lt;3000,"Low",IF(HR_Data[[#This Row],[MonthlyIncome]]&lt;7000,"Medium","High"))</f>
        <v>High</v>
      </c>
      <c r="AA676" s="5">
        <f>IF(HR_Data[[#This Row],[OverTime]]="Yes",1,0)</f>
        <v>1</v>
      </c>
      <c r="AB676" s="5">
        <f>IF(HR_Data[[#This Row],[JobSatisfaction]]&lt;=2,1,0)</f>
        <v>1</v>
      </c>
      <c r="AC676" s="5">
        <f>IF(HR_Data[[#This Row],[WorkLifeBalance]]&lt;=2,1,0)</f>
        <v>0</v>
      </c>
      <c r="AD676" s="5">
        <f>IF(HR_Data[[#This Row],[MonthlyIncome]]&lt;AVERAGE(HR_Data[MonthlyIncome]),1,0)</f>
        <v>0</v>
      </c>
      <c r="AE676">
        <v>9255</v>
      </c>
      <c r="AF676">
        <v>2</v>
      </c>
      <c r="AG676" t="s">
        <v>42</v>
      </c>
      <c r="AH676" t="s">
        <v>35</v>
      </c>
      <c r="AI676">
        <v>13</v>
      </c>
      <c r="AJ676">
        <v>3</v>
      </c>
      <c r="AK676">
        <v>4</v>
      </c>
      <c r="AL676">
        <f>IF(HR_Data[[#This Row],[OverTime]]="Yes",2,0)
+IF(HR_Data[[#This Row],[WorkLifeBalance]]&lt;=2,2,0)
+IF(HR_Data[[#This Row],[MonthlyIncome]]&lt;5000,2,0)
+IF(HR_Data[[#This Row],[JobSatisfaction]]&lt;=2,1,0)
+IF(HR_Data[[#This Row],[EnvironmentSatisfaction]]&lt;=2,1,0)
+IF(HR_Data[[#This Row],[YearsAtCompany]]&lt;2,2,0)</f>
        <v>3</v>
      </c>
      <c r="AM676" t="str">
        <f>IF(HR_Data[[#This Row],[RiskScore2]]&gt;=6,"High",
IF(HR_Data[[#This Row],[RiskScore2]]&gt;=3,"Medium","Low"))</f>
        <v>Medium</v>
      </c>
      <c r="AN676">
        <v>80</v>
      </c>
      <c r="AO676">
        <v>1</v>
      </c>
      <c r="AP676">
        <v>24</v>
      </c>
      <c r="AQ676">
        <v>3</v>
      </c>
      <c r="AR676">
        <v>3</v>
      </c>
      <c r="AS676">
        <v>6</v>
      </c>
      <c r="AT676">
        <v>0</v>
      </c>
      <c r="AU676">
        <v>0</v>
      </c>
      <c r="AV676">
        <v>4</v>
      </c>
    </row>
    <row r="677" spans="1:48">
      <c r="A677">
        <v>31</v>
      </c>
      <c r="B677" t="str">
        <f>IF(HR_Data[[#This Row],[Age]]&lt;25,"&lt;25",
IF(HR_Data[[#This Row],[Age]]&lt;35,"25–34",
IF(HR_Data[[#This Row],[Age]]&lt;45,"35–44",
IF(HR_Data[[#This Row],[Age]]&lt;55,"45–54","55+"))))</f>
        <v>25–34</v>
      </c>
      <c r="C677" t="s">
        <v>43</v>
      </c>
      <c r="D677">
        <f>(HR[[#This Row],[OverTimeFlag]]*3+HR[[#This Row],[LowJobSatisFlag]]*5+HR[[#This Row],[LowWLBFlag]]*4+HR[[#This Row],[LowSalaryFlag]]*3+HR[[#This Row],[LowEnviFlag]]*4+HR[[#This Row],[LowProFlag]]*1)</f>
        <v>8</v>
      </c>
      <c r="E677">
        <f>HR_Data[[#This Row],[OvertimeFlag]] + HR_Data[[#This Row],[LowSatisfactionFlag]] + HR_Data[[#This Row],[LowWorkLifeBalanceFlag]]</f>
        <v>0</v>
      </c>
      <c r="F677" t="s">
        <v>36</v>
      </c>
      <c r="G677">
        <v>154</v>
      </c>
      <c r="H677" t="s">
        <v>37</v>
      </c>
      <c r="I677">
        <v>7</v>
      </c>
      <c r="J677" t="str">
        <f>IF(AND(HR_Data[[#This Row],[Attrition]]="Yes",HR_Data[[#This Row],[YearsAtCompany]]&lt;2),"Yes","No")</f>
        <v>No</v>
      </c>
      <c r="K677">
        <v>4</v>
      </c>
      <c r="L677" t="s">
        <v>38</v>
      </c>
      <c r="M677">
        <v>1</v>
      </c>
      <c r="N677">
        <v>941</v>
      </c>
      <c r="P677">
        <v>2</v>
      </c>
      <c r="Q677" t="s">
        <v>46</v>
      </c>
      <c r="R677">
        <v>41</v>
      </c>
      <c r="S677">
        <v>2</v>
      </c>
      <c r="T677">
        <v>1</v>
      </c>
      <c r="U677" t="s">
        <v>57</v>
      </c>
      <c r="V677">
        <v>3</v>
      </c>
      <c r="W677" t="s">
        <v>48</v>
      </c>
      <c r="X677">
        <v>2329</v>
      </c>
      <c r="Y677" t="str">
        <f>IF(AND(HR_Data[[#This Row],[OverTime]]="Yes",HR_Data[[#This Row],[JobSatisfaction]]&lt;=2,HR_Data[[#This Row],[MonthlyIncome]]&lt;AVERAGE(HR_Data[MonthlyIncome])),
"High Risk",
IF(OR(HR_Data[[#This Row],[OverTime]]="Yes",HR_Data[[#This Row],[JobSatisfaction]]&lt;=2),
"Medium Risk",
"Low Risk"))</f>
        <v>Low Risk</v>
      </c>
      <c r="Z677" t="str">
        <f>IF(HR_Data[[#This Row],[MonthlyIncome]]&lt;3000,"Low",IF(HR_Data[[#This Row],[MonthlyIncome]]&lt;7000,"Medium","High"))</f>
        <v>Low</v>
      </c>
      <c r="AA677" s="5">
        <f>IF(HR_Data[[#This Row],[OverTime]]="Yes",1,0)</f>
        <v>0</v>
      </c>
      <c r="AB677" s="5">
        <f>IF(HR_Data[[#This Row],[JobSatisfaction]]&lt;=2,1,0)</f>
        <v>0</v>
      </c>
      <c r="AC677" s="5">
        <f>IF(HR_Data[[#This Row],[WorkLifeBalance]]&lt;=2,1,0)</f>
        <v>0</v>
      </c>
      <c r="AD677" s="5">
        <f>IF(HR_Data[[#This Row],[MonthlyIncome]]&lt;AVERAGE(HR_Data[MonthlyIncome]),1,0)</f>
        <v>1</v>
      </c>
      <c r="AE677">
        <v>11737</v>
      </c>
      <c r="AF677">
        <v>3</v>
      </c>
      <c r="AG677" t="s">
        <v>42</v>
      </c>
      <c r="AH677" t="s">
        <v>43</v>
      </c>
      <c r="AI677">
        <v>15</v>
      </c>
      <c r="AJ677">
        <v>3</v>
      </c>
      <c r="AK677">
        <v>2</v>
      </c>
      <c r="AL677">
        <f>IF(HR_Data[[#This Row],[OverTime]]="Yes",2,0)
+IF(HR_Data[[#This Row],[WorkLifeBalance]]&lt;=2,2,0)
+IF(HR_Data[[#This Row],[MonthlyIncome]]&lt;5000,2,0)
+IF(HR_Data[[#This Row],[JobSatisfaction]]&lt;=2,1,0)
+IF(HR_Data[[#This Row],[EnvironmentSatisfaction]]&lt;=2,1,0)
+IF(HR_Data[[#This Row],[YearsAtCompany]]&lt;2,2,0)</f>
        <v>3</v>
      </c>
      <c r="AM677" t="str">
        <f>IF(HR_Data[[#This Row],[RiskScore2]]&gt;=6,"High",
IF(HR_Data[[#This Row],[RiskScore2]]&gt;=3,"Medium","Low"))</f>
        <v>Medium</v>
      </c>
      <c r="AN677">
        <v>80</v>
      </c>
      <c r="AO677">
        <v>0</v>
      </c>
      <c r="AP677">
        <v>13</v>
      </c>
      <c r="AQ677">
        <v>2</v>
      </c>
      <c r="AR677">
        <v>4</v>
      </c>
      <c r="AS677">
        <v>7</v>
      </c>
      <c r="AT677">
        <v>7</v>
      </c>
      <c r="AU677">
        <v>5</v>
      </c>
      <c r="AV677">
        <v>2</v>
      </c>
    </row>
    <row r="678" spans="1:48">
      <c r="A678">
        <v>35</v>
      </c>
      <c r="B678" t="str">
        <f>IF(HR_Data[[#This Row],[Age]]&lt;25,"&lt;25",
IF(HR_Data[[#This Row],[Age]]&lt;35,"25–34",
IF(HR_Data[[#This Row],[Age]]&lt;45,"35–44",
IF(HR_Data[[#This Row],[Age]]&lt;55,"45–54","55+"))))</f>
        <v>35–44</v>
      </c>
      <c r="C678" t="s">
        <v>43</v>
      </c>
      <c r="D678">
        <f>(HR[[#This Row],[OverTimeFlag]]*3+HR[[#This Row],[LowJobSatisFlag]]*5+HR[[#This Row],[LowWLBFlag]]*4+HR[[#This Row],[LowSalaryFlag]]*3+HR[[#This Row],[LowEnviFlag]]*4+HR[[#This Row],[LowProFlag]]*1)</f>
        <v>10</v>
      </c>
      <c r="E678">
        <f>HR_Data[[#This Row],[OvertimeFlag]] + HR_Data[[#This Row],[LowSatisfactionFlag]] + HR_Data[[#This Row],[LowWorkLifeBalanceFlag]]</f>
        <v>2</v>
      </c>
      <c r="F678" t="s">
        <v>36</v>
      </c>
      <c r="G678">
        <v>1137</v>
      </c>
      <c r="H678" t="s">
        <v>45</v>
      </c>
      <c r="I678">
        <v>21</v>
      </c>
      <c r="J678" t="str">
        <f>IF(AND(HR_Data[[#This Row],[Attrition]]="Yes",HR_Data[[#This Row],[YearsAtCompany]]&lt;2),"Yes","No")</f>
        <v>No</v>
      </c>
      <c r="K678">
        <v>1</v>
      </c>
      <c r="L678" t="s">
        <v>38</v>
      </c>
      <c r="M678">
        <v>1</v>
      </c>
      <c r="N678">
        <v>942</v>
      </c>
      <c r="P678">
        <v>4</v>
      </c>
      <c r="Q678" t="s">
        <v>39</v>
      </c>
      <c r="R678">
        <v>51</v>
      </c>
      <c r="S678">
        <v>3</v>
      </c>
      <c r="T678">
        <v>2</v>
      </c>
      <c r="U678" t="s">
        <v>54</v>
      </c>
      <c r="V678">
        <v>4</v>
      </c>
      <c r="W678" t="s">
        <v>48</v>
      </c>
      <c r="X678">
        <v>4014</v>
      </c>
      <c r="Y678" t="str">
        <f>IF(AND(HR_Data[[#This Row],[OverTime]]="Yes",HR_Data[[#This Row],[JobSatisfaction]]&lt;=2,HR_Data[[#This Row],[MonthlyIncome]]&lt;AVERAGE(HR_Data[MonthlyIncome])),
"High Risk",
IF(OR(HR_Data[[#This Row],[OverTime]]="Yes",HR_Data[[#This Row],[JobSatisfaction]]&lt;=2),
"Medium Risk",
"Low Risk"))</f>
        <v>Medium Risk</v>
      </c>
      <c r="Z678" t="str">
        <f>IF(HR_Data[[#This Row],[MonthlyIncome]]&lt;3000,"Low",IF(HR_Data[[#This Row],[MonthlyIncome]]&lt;7000,"Medium","High"))</f>
        <v>Medium</v>
      </c>
      <c r="AA678" s="5">
        <f>IF(HR_Data[[#This Row],[OverTime]]="Yes",1,0)</f>
        <v>1</v>
      </c>
      <c r="AB678" s="5">
        <f>IF(HR_Data[[#This Row],[JobSatisfaction]]&lt;=2,1,0)</f>
        <v>0</v>
      </c>
      <c r="AC678" s="5">
        <f>IF(HR_Data[[#This Row],[WorkLifeBalance]]&lt;=2,1,0)</f>
        <v>1</v>
      </c>
      <c r="AD678" s="5">
        <f>IF(HR_Data[[#This Row],[MonthlyIncome]]&lt;AVERAGE(HR_Data[MonthlyIncome]),1,0)</f>
        <v>1</v>
      </c>
      <c r="AE678">
        <v>19170</v>
      </c>
      <c r="AF678">
        <v>1</v>
      </c>
      <c r="AG678" t="s">
        <v>42</v>
      </c>
      <c r="AH678" t="s">
        <v>35</v>
      </c>
      <c r="AI678">
        <v>25</v>
      </c>
      <c r="AJ678">
        <v>4</v>
      </c>
      <c r="AK678">
        <v>4</v>
      </c>
      <c r="AL678">
        <f>IF(HR_Data[[#This Row],[OverTime]]="Yes",2,0)
+IF(HR_Data[[#This Row],[WorkLifeBalance]]&lt;=2,2,0)
+IF(HR_Data[[#This Row],[MonthlyIncome]]&lt;5000,2,0)
+IF(HR_Data[[#This Row],[JobSatisfaction]]&lt;=2,1,0)
+IF(HR_Data[[#This Row],[EnvironmentSatisfaction]]&lt;=2,1,0)
+IF(HR_Data[[#This Row],[YearsAtCompany]]&lt;2,2,0)</f>
        <v>6</v>
      </c>
      <c r="AM678" t="str">
        <f>IF(HR_Data[[#This Row],[RiskScore2]]&gt;=6,"High",
IF(HR_Data[[#This Row],[RiskScore2]]&gt;=3,"Medium","Low"))</f>
        <v>High</v>
      </c>
      <c r="AN678">
        <v>80</v>
      </c>
      <c r="AO678">
        <v>1</v>
      </c>
      <c r="AP678">
        <v>10</v>
      </c>
      <c r="AQ678">
        <v>2</v>
      </c>
      <c r="AR678">
        <v>1</v>
      </c>
      <c r="AS678">
        <v>10</v>
      </c>
      <c r="AT678">
        <v>6</v>
      </c>
      <c r="AU678">
        <v>0</v>
      </c>
      <c r="AV678">
        <v>7</v>
      </c>
    </row>
    <row r="679" spans="1:48">
      <c r="A679">
        <v>49</v>
      </c>
      <c r="B679" t="str">
        <f>IF(HR_Data[[#This Row],[Age]]&lt;25,"&lt;25",
IF(HR_Data[[#This Row],[Age]]&lt;35,"25–34",
IF(HR_Data[[#This Row],[Age]]&lt;45,"35–44",
IF(HR_Data[[#This Row],[Age]]&lt;55,"45–54","55+"))))</f>
        <v>45–54</v>
      </c>
      <c r="C679" t="s">
        <v>43</v>
      </c>
      <c r="D679">
        <f>(HR[[#This Row],[OverTimeFlag]]*3+HR[[#This Row],[LowJobSatisFlag]]*5+HR[[#This Row],[LowWLBFlag]]*4+HR[[#This Row],[LowSalaryFlag]]*3+HR[[#This Row],[LowEnviFlag]]*4+HR[[#This Row],[LowProFlag]]*1)</f>
        <v>13</v>
      </c>
      <c r="E679">
        <f>HR_Data[[#This Row],[OvertimeFlag]] + HR_Data[[#This Row],[LowSatisfactionFlag]] + HR_Data[[#This Row],[LowWorkLifeBalanceFlag]]</f>
        <v>2</v>
      </c>
      <c r="F679" t="s">
        <v>36</v>
      </c>
      <c r="G679">
        <v>527</v>
      </c>
      <c r="H679" t="s">
        <v>45</v>
      </c>
      <c r="I679">
        <v>8</v>
      </c>
      <c r="J679" t="str">
        <f>IF(AND(HR_Data[[#This Row],[Attrition]]="Yes",HR_Data[[#This Row],[YearsAtCompany]]&lt;2),"Yes","No")</f>
        <v>No</v>
      </c>
      <c r="K679">
        <v>2</v>
      </c>
      <c r="L679" t="s">
        <v>49</v>
      </c>
      <c r="M679">
        <v>1</v>
      </c>
      <c r="N679">
        <v>944</v>
      </c>
      <c r="P679">
        <v>1</v>
      </c>
      <c r="Q679" t="s">
        <v>39</v>
      </c>
      <c r="R679">
        <v>51</v>
      </c>
      <c r="S679">
        <v>3</v>
      </c>
      <c r="T679">
        <v>3</v>
      </c>
      <c r="U679" t="s">
        <v>50</v>
      </c>
      <c r="V679">
        <v>2</v>
      </c>
      <c r="W679" t="s">
        <v>48</v>
      </c>
      <c r="X679">
        <v>7403</v>
      </c>
      <c r="Y679" t="str">
        <f>IF(AND(HR_Data[[#This Row],[OverTime]]="Yes",HR_Data[[#This Row],[JobSatisfaction]]&lt;=2,HR_Data[[#This Row],[MonthlyIncome]]&lt;AVERAGE(HR_Data[MonthlyIncome])),
"High Risk",
IF(OR(HR_Data[[#This Row],[OverTime]]="Yes",HR_Data[[#This Row],[JobSatisfaction]]&lt;=2),
"Medium Risk",
"Low Risk"))</f>
        <v>Medium Risk</v>
      </c>
      <c r="Z679" t="str">
        <f>IF(HR_Data[[#This Row],[MonthlyIncome]]&lt;3000,"Low",IF(HR_Data[[#This Row],[MonthlyIncome]]&lt;7000,"Medium","High"))</f>
        <v>High</v>
      </c>
      <c r="AA679" s="5">
        <f>IF(HR_Data[[#This Row],[OverTime]]="Yes",1,0)</f>
        <v>0</v>
      </c>
      <c r="AB679" s="5">
        <f>IF(HR_Data[[#This Row],[JobSatisfaction]]&lt;=2,1,0)</f>
        <v>1</v>
      </c>
      <c r="AC679" s="5">
        <f>IF(HR_Data[[#This Row],[WorkLifeBalance]]&lt;=2,1,0)</f>
        <v>1</v>
      </c>
      <c r="AD679" s="5">
        <f>IF(HR_Data[[#This Row],[MonthlyIncome]]&lt;AVERAGE(HR_Data[MonthlyIncome]),1,0)</f>
        <v>0</v>
      </c>
      <c r="AE679">
        <v>22477</v>
      </c>
      <c r="AF679">
        <v>4</v>
      </c>
      <c r="AG679" t="s">
        <v>42</v>
      </c>
      <c r="AH679" t="s">
        <v>43</v>
      </c>
      <c r="AI679">
        <v>11</v>
      </c>
      <c r="AJ679">
        <v>3</v>
      </c>
      <c r="AK679">
        <v>3</v>
      </c>
      <c r="AL679">
        <f>IF(HR_Data[[#This Row],[OverTime]]="Yes",2,0)
+IF(HR_Data[[#This Row],[WorkLifeBalance]]&lt;=2,2,0)
+IF(HR_Data[[#This Row],[MonthlyIncome]]&lt;5000,2,0)
+IF(HR_Data[[#This Row],[JobSatisfaction]]&lt;=2,1,0)
+IF(HR_Data[[#This Row],[EnvironmentSatisfaction]]&lt;=2,1,0)
+IF(HR_Data[[#This Row],[YearsAtCompany]]&lt;2,2,0)</f>
        <v>4</v>
      </c>
      <c r="AM679" t="str">
        <f>IF(HR_Data[[#This Row],[RiskScore2]]&gt;=6,"High",
IF(HR_Data[[#This Row],[RiskScore2]]&gt;=3,"Medium","Low"))</f>
        <v>Medium</v>
      </c>
      <c r="AN679">
        <v>80</v>
      </c>
      <c r="AO679">
        <v>1</v>
      </c>
      <c r="AP679">
        <v>29</v>
      </c>
      <c r="AQ679">
        <v>3</v>
      </c>
      <c r="AR679">
        <v>2</v>
      </c>
      <c r="AS679">
        <v>26</v>
      </c>
      <c r="AT679">
        <v>9</v>
      </c>
      <c r="AU679">
        <v>1</v>
      </c>
      <c r="AV679">
        <v>7</v>
      </c>
    </row>
    <row r="680" spans="1:48">
      <c r="A680">
        <v>48</v>
      </c>
      <c r="B680" t="str">
        <f>IF(HR_Data[[#This Row],[Age]]&lt;25,"&lt;25",
IF(HR_Data[[#This Row],[Age]]&lt;35,"25–34",
IF(HR_Data[[#This Row],[Age]]&lt;45,"35–44",
IF(HR_Data[[#This Row],[Age]]&lt;55,"45–54","55+"))))</f>
        <v>45–54</v>
      </c>
      <c r="C680" t="s">
        <v>43</v>
      </c>
      <c r="D680">
        <f>(HR[[#This Row],[OverTimeFlag]]*3+HR[[#This Row],[LowJobSatisFlag]]*5+HR[[#This Row],[LowWLBFlag]]*4+HR[[#This Row],[LowSalaryFlag]]*3+HR[[#This Row],[LowEnviFlag]]*4+HR[[#This Row],[LowProFlag]]*1)</f>
        <v>7</v>
      </c>
      <c r="E680">
        <f>HR_Data[[#This Row],[OvertimeFlag]] + HR_Data[[#This Row],[LowSatisfactionFlag]] + HR_Data[[#This Row],[LowWorkLifeBalanceFlag]]</f>
        <v>1</v>
      </c>
      <c r="F680" t="s">
        <v>36</v>
      </c>
      <c r="G680">
        <v>1469</v>
      </c>
      <c r="H680" t="s">
        <v>45</v>
      </c>
      <c r="I680">
        <v>20</v>
      </c>
      <c r="J680" t="str">
        <f>IF(AND(HR_Data[[#This Row],[Attrition]]="Yes",HR_Data[[#This Row],[YearsAtCompany]]&lt;2),"Yes","No")</f>
        <v>No</v>
      </c>
      <c r="K680">
        <v>4</v>
      </c>
      <c r="L680" t="s">
        <v>51</v>
      </c>
      <c r="M680">
        <v>1</v>
      </c>
      <c r="N680">
        <v>945</v>
      </c>
      <c r="P680">
        <v>4</v>
      </c>
      <c r="Q680" t="s">
        <v>46</v>
      </c>
      <c r="R680">
        <v>51</v>
      </c>
      <c r="S680">
        <v>3</v>
      </c>
      <c r="T680">
        <v>1</v>
      </c>
      <c r="U680" t="s">
        <v>47</v>
      </c>
      <c r="V680">
        <v>3</v>
      </c>
      <c r="W680" t="s">
        <v>48</v>
      </c>
      <c r="X680">
        <v>2259</v>
      </c>
      <c r="Y680" t="str">
        <f>IF(AND(HR_Data[[#This Row],[OverTime]]="Yes",HR_Data[[#This Row],[JobSatisfaction]]&lt;=2,HR_Data[[#This Row],[MonthlyIncome]]&lt;AVERAGE(HR_Data[MonthlyIncome])),
"High Risk",
IF(OR(HR_Data[[#This Row],[OverTime]]="Yes",HR_Data[[#This Row],[JobSatisfaction]]&lt;=2),
"Medium Risk",
"Low Risk"))</f>
        <v>Low Risk</v>
      </c>
      <c r="Z680" t="str">
        <f>IF(HR_Data[[#This Row],[MonthlyIncome]]&lt;3000,"Low",IF(HR_Data[[#This Row],[MonthlyIncome]]&lt;7000,"Medium","High"))</f>
        <v>Low</v>
      </c>
      <c r="AA680" s="5">
        <f>IF(HR_Data[[#This Row],[OverTime]]="Yes",1,0)</f>
        <v>0</v>
      </c>
      <c r="AB680" s="5">
        <f>IF(HR_Data[[#This Row],[JobSatisfaction]]&lt;=2,1,0)</f>
        <v>0</v>
      </c>
      <c r="AC680" s="5">
        <f>IF(HR_Data[[#This Row],[WorkLifeBalance]]&lt;=2,1,0)</f>
        <v>1</v>
      </c>
      <c r="AD680" s="5">
        <f>IF(HR_Data[[#This Row],[MonthlyIncome]]&lt;AVERAGE(HR_Data[MonthlyIncome]),1,0)</f>
        <v>1</v>
      </c>
      <c r="AE680">
        <v>5543</v>
      </c>
      <c r="AF680">
        <v>4</v>
      </c>
      <c r="AG680" t="s">
        <v>42</v>
      </c>
      <c r="AH680" t="s">
        <v>43</v>
      </c>
      <c r="AI680">
        <v>17</v>
      </c>
      <c r="AJ680">
        <v>3</v>
      </c>
      <c r="AK680">
        <v>1</v>
      </c>
      <c r="AL680">
        <f>IF(HR_Data[[#This Row],[OverTime]]="Yes",2,0)
+IF(HR_Data[[#This Row],[WorkLifeBalance]]&lt;=2,2,0)
+IF(HR_Data[[#This Row],[MonthlyIncome]]&lt;5000,2,0)
+IF(HR_Data[[#This Row],[JobSatisfaction]]&lt;=2,1,0)
+IF(HR_Data[[#This Row],[EnvironmentSatisfaction]]&lt;=2,1,0)
+IF(HR_Data[[#This Row],[YearsAtCompany]]&lt;2,2,0)</f>
        <v>6</v>
      </c>
      <c r="AM680" t="str">
        <f>IF(HR_Data[[#This Row],[RiskScore2]]&gt;=6,"High",
IF(HR_Data[[#This Row],[RiskScore2]]&gt;=3,"Medium","Low"))</f>
        <v>High</v>
      </c>
      <c r="AN680">
        <v>80</v>
      </c>
      <c r="AO680">
        <v>2</v>
      </c>
      <c r="AP680">
        <v>13</v>
      </c>
      <c r="AQ680">
        <v>2</v>
      </c>
      <c r="AR680">
        <v>2</v>
      </c>
      <c r="AS680">
        <v>0</v>
      </c>
      <c r="AT680">
        <v>0</v>
      </c>
      <c r="AU680">
        <v>0</v>
      </c>
      <c r="AV680">
        <v>0</v>
      </c>
    </row>
    <row r="681" spans="1:48">
      <c r="A681">
        <v>31</v>
      </c>
      <c r="B681" t="str">
        <f>IF(HR_Data[[#This Row],[Age]]&lt;25,"&lt;25",
IF(HR_Data[[#This Row],[Age]]&lt;35,"25–34",
IF(HR_Data[[#This Row],[Age]]&lt;45,"35–44",
IF(HR_Data[[#This Row],[Age]]&lt;55,"45–54","55+"))))</f>
        <v>25–34</v>
      </c>
      <c r="C681" t="s">
        <v>43</v>
      </c>
      <c r="D681">
        <f>(HR[[#This Row],[OverTimeFlag]]*3+HR[[#This Row],[LowJobSatisFlag]]*5+HR[[#This Row],[LowWLBFlag]]*4+HR[[#This Row],[LowSalaryFlag]]*3+HR[[#This Row],[LowEnviFlag]]*4+HR[[#This Row],[LowProFlag]]*1)</f>
        <v>4</v>
      </c>
      <c r="E681">
        <f>HR_Data[[#This Row],[OvertimeFlag]] + HR_Data[[#This Row],[LowSatisfactionFlag]] + HR_Data[[#This Row],[LowWorkLifeBalanceFlag]]</f>
        <v>1</v>
      </c>
      <c r="F681" t="s">
        <v>55</v>
      </c>
      <c r="G681">
        <v>1188</v>
      </c>
      <c r="H681" t="s">
        <v>37</v>
      </c>
      <c r="I681">
        <v>20</v>
      </c>
      <c r="J681" t="str">
        <f>IF(AND(HR_Data[[#This Row],[Attrition]]="Yes",HR_Data[[#This Row],[YearsAtCompany]]&lt;2),"Yes","No")</f>
        <v>No</v>
      </c>
      <c r="K681">
        <v>2</v>
      </c>
      <c r="L681" t="s">
        <v>59</v>
      </c>
      <c r="M681">
        <v>1</v>
      </c>
      <c r="N681">
        <v>947</v>
      </c>
      <c r="P681">
        <v>4</v>
      </c>
      <c r="Q681" t="s">
        <v>39</v>
      </c>
      <c r="R681">
        <v>45</v>
      </c>
      <c r="S681">
        <v>3</v>
      </c>
      <c r="T681">
        <v>2</v>
      </c>
      <c r="U681" t="s">
        <v>40</v>
      </c>
      <c r="V681">
        <v>3</v>
      </c>
      <c r="W681" t="s">
        <v>48</v>
      </c>
      <c r="X681">
        <v>6932</v>
      </c>
      <c r="Y681" t="str">
        <f>IF(AND(HR_Data[[#This Row],[OverTime]]="Yes",HR_Data[[#This Row],[JobSatisfaction]]&lt;=2,HR_Data[[#This Row],[MonthlyIncome]]&lt;AVERAGE(HR_Data[MonthlyIncome])),
"High Risk",
IF(OR(HR_Data[[#This Row],[OverTime]]="Yes",HR_Data[[#This Row],[JobSatisfaction]]&lt;=2),
"Medium Risk",
"Low Risk"))</f>
        <v>Low Risk</v>
      </c>
      <c r="Z681" t="str">
        <f>IF(HR_Data[[#This Row],[MonthlyIncome]]&lt;3000,"Low",IF(HR_Data[[#This Row],[MonthlyIncome]]&lt;7000,"Medium","High"))</f>
        <v>Medium</v>
      </c>
      <c r="AA681" s="5">
        <f>IF(HR_Data[[#This Row],[OverTime]]="Yes",1,0)</f>
        <v>0</v>
      </c>
      <c r="AB681" s="5">
        <f>IF(HR_Data[[#This Row],[JobSatisfaction]]&lt;=2,1,0)</f>
        <v>0</v>
      </c>
      <c r="AC681" s="5">
        <f>IF(HR_Data[[#This Row],[WorkLifeBalance]]&lt;=2,1,0)</f>
        <v>1</v>
      </c>
      <c r="AD681" s="5">
        <f>IF(HR_Data[[#This Row],[MonthlyIncome]]&lt;AVERAGE(HR_Data[MonthlyIncome]),1,0)</f>
        <v>0</v>
      </c>
      <c r="AE681">
        <v>24406</v>
      </c>
      <c r="AF681">
        <v>1</v>
      </c>
      <c r="AG681" t="s">
        <v>42</v>
      </c>
      <c r="AH681" t="s">
        <v>43</v>
      </c>
      <c r="AI681">
        <v>13</v>
      </c>
      <c r="AJ681">
        <v>3</v>
      </c>
      <c r="AK681">
        <v>4</v>
      </c>
      <c r="AL681">
        <f>IF(HR_Data[[#This Row],[OverTime]]="Yes",2,0)
+IF(HR_Data[[#This Row],[WorkLifeBalance]]&lt;=2,2,0)
+IF(HR_Data[[#This Row],[MonthlyIncome]]&lt;5000,2,0)
+IF(HR_Data[[#This Row],[JobSatisfaction]]&lt;=2,1,0)
+IF(HR_Data[[#This Row],[EnvironmentSatisfaction]]&lt;=2,1,0)
+IF(HR_Data[[#This Row],[YearsAtCompany]]&lt;2,2,0)</f>
        <v>2</v>
      </c>
      <c r="AM681" t="str">
        <f>IF(HR_Data[[#This Row],[RiskScore2]]&gt;=6,"High",
IF(HR_Data[[#This Row],[RiskScore2]]&gt;=3,"Medium","Low"))</f>
        <v>Low</v>
      </c>
      <c r="AN681">
        <v>80</v>
      </c>
      <c r="AO681">
        <v>1</v>
      </c>
      <c r="AP681">
        <v>9</v>
      </c>
      <c r="AQ681">
        <v>2</v>
      </c>
      <c r="AR681">
        <v>2</v>
      </c>
      <c r="AS681">
        <v>9</v>
      </c>
      <c r="AT681">
        <v>8</v>
      </c>
      <c r="AU681">
        <v>0</v>
      </c>
      <c r="AV681">
        <v>0</v>
      </c>
    </row>
    <row r="682" spans="1:48">
      <c r="A682">
        <v>36</v>
      </c>
      <c r="B682" t="str">
        <f>IF(HR_Data[[#This Row],[Age]]&lt;25,"&lt;25",
IF(HR_Data[[#This Row],[Age]]&lt;35,"25–34",
IF(HR_Data[[#This Row],[Age]]&lt;45,"35–44",
IF(HR_Data[[#This Row],[Age]]&lt;55,"45–54","55+"))))</f>
        <v>35–44</v>
      </c>
      <c r="C682" t="s">
        <v>43</v>
      </c>
      <c r="D682">
        <f>(HR[[#This Row],[OverTimeFlag]]*3+HR[[#This Row],[LowJobSatisFlag]]*5+HR[[#This Row],[LowWLBFlag]]*4+HR[[#This Row],[LowSalaryFlag]]*3+HR[[#This Row],[LowEnviFlag]]*4+HR[[#This Row],[LowProFlag]]*1)</f>
        <v>7</v>
      </c>
      <c r="E682">
        <f>HR_Data[[#This Row],[OvertimeFlag]] + HR_Data[[#This Row],[LowSatisfactionFlag]] + HR_Data[[#This Row],[LowWorkLifeBalanceFlag]]</f>
        <v>0</v>
      </c>
      <c r="F682" t="s">
        <v>36</v>
      </c>
      <c r="G682">
        <v>188</v>
      </c>
      <c r="H682" t="s">
        <v>45</v>
      </c>
      <c r="I682">
        <v>7</v>
      </c>
      <c r="J682" t="str">
        <f>IF(AND(HR_Data[[#This Row],[Attrition]]="Yes",HR_Data[[#This Row],[YearsAtCompany]]&lt;2),"Yes","No")</f>
        <v>No</v>
      </c>
      <c r="K682">
        <v>4</v>
      </c>
      <c r="L682" t="s">
        <v>49</v>
      </c>
      <c r="M682">
        <v>1</v>
      </c>
      <c r="N682">
        <v>949</v>
      </c>
      <c r="P682">
        <v>2</v>
      </c>
      <c r="Q682" t="s">
        <v>46</v>
      </c>
      <c r="R682">
        <v>65</v>
      </c>
      <c r="S682">
        <v>3</v>
      </c>
      <c r="T682">
        <v>1</v>
      </c>
      <c r="U682" t="s">
        <v>47</v>
      </c>
      <c r="V682">
        <v>4</v>
      </c>
      <c r="W682" t="s">
        <v>41</v>
      </c>
      <c r="X682">
        <v>4678</v>
      </c>
      <c r="Y682" t="str">
        <f>IF(AND(HR_Data[[#This Row],[OverTime]]="Yes",HR_Data[[#This Row],[JobSatisfaction]]&lt;=2,HR_Data[[#This Row],[MonthlyIncome]]&lt;AVERAGE(HR_Data[MonthlyIncome])),
"High Risk",
IF(OR(HR_Data[[#This Row],[OverTime]]="Yes",HR_Data[[#This Row],[JobSatisfaction]]&lt;=2),
"Medium Risk",
"Low Risk"))</f>
        <v>Low Risk</v>
      </c>
      <c r="Z682" t="str">
        <f>IF(HR_Data[[#This Row],[MonthlyIncome]]&lt;3000,"Low",IF(HR_Data[[#This Row],[MonthlyIncome]]&lt;7000,"Medium","High"))</f>
        <v>Medium</v>
      </c>
      <c r="AA682" s="5">
        <f>IF(HR_Data[[#This Row],[OverTime]]="Yes",1,0)</f>
        <v>0</v>
      </c>
      <c r="AB682" s="5">
        <f>IF(HR_Data[[#This Row],[JobSatisfaction]]&lt;=2,1,0)</f>
        <v>0</v>
      </c>
      <c r="AC682" s="5">
        <f>IF(HR_Data[[#This Row],[WorkLifeBalance]]&lt;=2,1,0)</f>
        <v>0</v>
      </c>
      <c r="AD682" s="5">
        <f>IF(HR_Data[[#This Row],[MonthlyIncome]]&lt;AVERAGE(HR_Data[MonthlyIncome]),1,0)</f>
        <v>1</v>
      </c>
      <c r="AE682">
        <v>23293</v>
      </c>
      <c r="AF682">
        <v>2</v>
      </c>
      <c r="AG682" t="s">
        <v>42</v>
      </c>
      <c r="AH682" t="s">
        <v>43</v>
      </c>
      <c r="AI682">
        <v>18</v>
      </c>
      <c r="AJ682">
        <v>3</v>
      </c>
      <c r="AK682">
        <v>3</v>
      </c>
      <c r="AL682">
        <f>IF(HR_Data[[#This Row],[OverTime]]="Yes",2,0)
+IF(HR_Data[[#This Row],[WorkLifeBalance]]&lt;=2,2,0)
+IF(HR_Data[[#This Row],[MonthlyIncome]]&lt;5000,2,0)
+IF(HR_Data[[#This Row],[JobSatisfaction]]&lt;=2,1,0)
+IF(HR_Data[[#This Row],[EnvironmentSatisfaction]]&lt;=2,1,0)
+IF(HR_Data[[#This Row],[YearsAtCompany]]&lt;2,2,0)</f>
        <v>3</v>
      </c>
      <c r="AM682" t="str">
        <f>IF(HR_Data[[#This Row],[RiskScore2]]&gt;=6,"High",
IF(HR_Data[[#This Row],[RiskScore2]]&gt;=3,"Medium","Low"))</f>
        <v>Medium</v>
      </c>
      <c r="AN682">
        <v>80</v>
      </c>
      <c r="AO682">
        <v>0</v>
      </c>
      <c r="AP682">
        <v>8</v>
      </c>
      <c r="AQ682">
        <v>6</v>
      </c>
      <c r="AR682">
        <v>3</v>
      </c>
      <c r="AS682">
        <v>6</v>
      </c>
      <c r="AT682">
        <v>2</v>
      </c>
      <c r="AU682">
        <v>0</v>
      </c>
      <c r="AV682">
        <v>1</v>
      </c>
    </row>
    <row r="683" spans="1:48">
      <c r="A683">
        <v>38</v>
      </c>
      <c r="B683" t="str">
        <f>IF(HR_Data[[#This Row],[Age]]&lt;25,"&lt;25",
IF(HR_Data[[#This Row],[Age]]&lt;35,"25–34",
IF(HR_Data[[#This Row],[Age]]&lt;45,"35–44",
IF(HR_Data[[#This Row],[Age]]&lt;55,"45–54","55+"))))</f>
        <v>35–44</v>
      </c>
      <c r="C683" t="s">
        <v>43</v>
      </c>
      <c r="D683">
        <f>(HR[[#This Row],[OverTimeFlag]]*3+HR[[#This Row],[LowJobSatisFlag]]*5+HR[[#This Row],[LowWLBFlag]]*4+HR[[#This Row],[LowSalaryFlag]]*3+HR[[#This Row],[LowEnviFlag]]*4+HR[[#This Row],[LowProFlag]]*1)</f>
        <v>6</v>
      </c>
      <c r="E683">
        <f>HR_Data[[#This Row],[OvertimeFlag]] + HR_Data[[#This Row],[LowSatisfactionFlag]] + HR_Data[[#This Row],[LowWorkLifeBalanceFlag]]</f>
        <v>1</v>
      </c>
      <c r="F683" t="s">
        <v>36</v>
      </c>
      <c r="G683">
        <v>1333</v>
      </c>
      <c r="H683" t="s">
        <v>45</v>
      </c>
      <c r="I683">
        <v>1</v>
      </c>
      <c r="J683" t="str">
        <f>IF(AND(HR_Data[[#This Row],[Attrition]]="Yes",HR_Data[[#This Row],[YearsAtCompany]]&lt;2),"Yes","No")</f>
        <v>No</v>
      </c>
      <c r="K683">
        <v>3</v>
      </c>
      <c r="L683" t="s">
        <v>60</v>
      </c>
      <c r="M683">
        <v>1</v>
      </c>
      <c r="N683">
        <v>950</v>
      </c>
      <c r="P683">
        <v>4</v>
      </c>
      <c r="Q683" t="s">
        <v>39</v>
      </c>
      <c r="R683">
        <v>80</v>
      </c>
      <c r="S683">
        <v>3</v>
      </c>
      <c r="T683">
        <v>3</v>
      </c>
      <c r="U683" t="s">
        <v>58</v>
      </c>
      <c r="V683">
        <v>1</v>
      </c>
      <c r="W683" t="s">
        <v>48</v>
      </c>
      <c r="X683">
        <v>13582</v>
      </c>
      <c r="Y683" t="str">
        <f>IF(AND(HR_Data[[#This Row],[OverTime]]="Yes",HR_Data[[#This Row],[JobSatisfaction]]&lt;=2,HR_Data[[#This Row],[MonthlyIncome]]&lt;AVERAGE(HR_Data[MonthlyIncome])),
"High Risk",
IF(OR(HR_Data[[#This Row],[OverTime]]="Yes",HR_Data[[#This Row],[JobSatisfaction]]&lt;=2),
"Medium Risk",
"Low Risk"))</f>
        <v>Medium Risk</v>
      </c>
      <c r="Z683" t="str">
        <f>IF(HR_Data[[#This Row],[MonthlyIncome]]&lt;3000,"Low",IF(HR_Data[[#This Row],[MonthlyIncome]]&lt;7000,"Medium","High"))</f>
        <v>High</v>
      </c>
      <c r="AA683" s="5">
        <f>IF(HR_Data[[#This Row],[OverTime]]="Yes",1,0)</f>
        <v>0</v>
      </c>
      <c r="AB683" s="5">
        <f>IF(HR_Data[[#This Row],[JobSatisfaction]]&lt;=2,1,0)</f>
        <v>1</v>
      </c>
      <c r="AC683" s="5">
        <f>IF(HR_Data[[#This Row],[WorkLifeBalance]]&lt;=2,1,0)</f>
        <v>0</v>
      </c>
      <c r="AD683" s="5">
        <f>IF(HR_Data[[#This Row],[MonthlyIncome]]&lt;AVERAGE(HR_Data[MonthlyIncome]),1,0)</f>
        <v>0</v>
      </c>
      <c r="AE683">
        <v>16292</v>
      </c>
      <c r="AF683">
        <v>1</v>
      </c>
      <c r="AG683" t="s">
        <v>42</v>
      </c>
      <c r="AH683" t="s">
        <v>43</v>
      </c>
      <c r="AI683">
        <v>13</v>
      </c>
      <c r="AJ683">
        <v>3</v>
      </c>
      <c r="AK683">
        <v>2</v>
      </c>
      <c r="AL683">
        <f>IF(HR_Data[[#This Row],[OverTime]]="Yes",2,0)
+IF(HR_Data[[#This Row],[WorkLifeBalance]]&lt;=2,2,0)
+IF(HR_Data[[#This Row],[MonthlyIncome]]&lt;5000,2,0)
+IF(HR_Data[[#This Row],[JobSatisfaction]]&lt;=2,1,0)
+IF(HR_Data[[#This Row],[EnvironmentSatisfaction]]&lt;=2,1,0)
+IF(HR_Data[[#This Row],[YearsAtCompany]]&lt;2,2,0)</f>
        <v>1</v>
      </c>
      <c r="AM683" t="str">
        <f>IF(HR_Data[[#This Row],[RiskScore2]]&gt;=6,"High",
IF(HR_Data[[#This Row],[RiskScore2]]&gt;=3,"Medium","Low"))</f>
        <v>Low</v>
      </c>
      <c r="AN683">
        <v>80</v>
      </c>
      <c r="AO683">
        <v>1</v>
      </c>
      <c r="AP683">
        <v>15</v>
      </c>
      <c r="AQ683">
        <v>3</v>
      </c>
      <c r="AR683">
        <v>3</v>
      </c>
      <c r="AS683">
        <v>15</v>
      </c>
      <c r="AT683">
        <v>12</v>
      </c>
      <c r="AU683">
        <v>5</v>
      </c>
      <c r="AV683">
        <v>11</v>
      </c>
    </row>
    <row r="684" spans="1:48">
      <c r="A684">
        <v>32</v>
      </c>
      <c r="B684" t="str">
        <f>IF(HR_Data[[#This Row],[Age]]&lt;25,"&lt;25",
IF(HR_Data[[#This Row],[Age]]&lt;35,"25–34",
IF(HR_Data[[#This Row],[Age]]&lt;45,"35–44",
IF(HR_Data[[#This Row],[Age]]&lt;55,"45–54","55+"))))</f>
        <v>25–34</v>
      </c>
      <c r="C684" t="s">
        <v>43</v>
      </c>
      <c r="D684">
        <f>(HR[[#This Row],[OverTimeFlag]]*3+HR[[#This Row],[LowJobSatisFlag]]*5+HR[[#This Row],[LowWLBFlag]]*4+HR[[#This Row],[LowSalaryFlag]]*3+HR[[#This Row],[LowEnviFlag]]*4+HR[[#This Row],[LowProFlag]]*1)</f>
        <v>8</v>
      </c>
      <c r="E684">
        <f>HR_Data[[#This Row],[OvertimeFlag]] + HR_Data[[#This Row],[LowSatisfactionFlag]] + HR_Data[[#This Row],[LowWorkLifeBalanceFlag]]</f>
        <v>1</v>
      </c>
      <c r="F684" t="s">
        <v>55</v>
      </c>
      <c r="G684">
        <v>1184</v>
      </c>
      <c r="H684" t="s">
        <v>45</v>
      </c>
      <c r="I684">
        <v>1</v>
      </c>
      <c r="J684" t="str">
        <f>IF(AND(HR_Data[[#This Row],[Attrition]]="Yes",HR_Data[[#This Row],[YearsAtCompany]]&lt;2),"Yes","No")</f>
        <v>No</v>
      </c>
      <c r="K684">
        <v>3</v>
      </c>
      <c r="L684" t="s">
        <v>38</v>
      </c>
      <c r="M684">
        <v>1</v>
      </c>
      <c r="N684">
        <v>951</v>
      </c>
      <c r="P684">
        <v>3</v>
      </c>
      <c r="Q684" t="s">
        <v>39</v>
      </c>
      <c r="R684">
        <v>70</v>
      </c>
      <c r="S684">
        <v>2</v>
      </c>
      <c r="T684">
        <v>1</v>
      </c>
      <c r="U684" t="s">
        <v>50</v>
      </c>
      <c r="V684">
        <v>2</v>
      </c>
      <c r="W684" t="s">
        <v>48</v>
      </c>
      <c r="X684">
        <v>2332</v>
      </c>
      <c r="Y684" t="str">
        <f>IF(AND(HR_Data[[#This Row],[OverTime]]="Yes",HR_Data[[#This Row],[JobSatisfaction]]&lt;=2,HR_Data[[#This Row],[MonthlyIncome]]&lt;AVERAGE(HR_Data[MonthlyIncome])),
"High Risk",
IF(OR(HR_Data[[#This Row],[OverTime]]="Yes",HR_Data[[#This Row],[JobSatisfaction]]&lt;=2),
"Medium Risk",
"Low Risk"))</f>
        <v>Medium Risk</v>
      </c>
      <c r="Z684" t="str">
        <f>IF(HR_Data[[#This Row],[MonthlyIncome]]&lt;3000,"Low",IF(HR_Data[[#This Row],[MonthlyIncome]]&lt;7000,"Medium","High"))</f>
        <v>Low</v>
      </c>
      <c r="AA684" s="5">
        <f>IF(HR_Data[[#This Row],[OverTime]]="Yes",1,0)</f>
        <v>0</v>
      </c>
      <c r="AB684" s="5">
        <f>IF(HR_Data[[#This Row],[JobSatisfaction]]&lt;=2,1,0)</f>
        <v>1</v>
      </c>
      <c r="AC684" s="5">
        <f>IF(HR_Data[[#This Row],[WorkLifeBalance]]&lt;=2,1,0)</f>
        <v>0</v>
      </c>
      <c r="AD684" s="5">
        <f>IF(HR_Data[[#This Row],[MonthlyIncome]]&lt;AVERAGE(HR_Data[MonthlyIncome]),1,0)</f>
        <v>1</v>
      </c>
      <c r="AE684">
        <v>3974</v>
      </c>
      <c r="AF684">
        <v>6</v>
      </c>
      <c r="AG684" t="s">
        <v>42</v>
      </c>
      <c r="AH684" t="s">
        <v>43</v>
      </c>
      <c r="AI684">
        <v>20</v>
      </c>
      <c r="AJ684">
        <v>4</v>
      </c>
      <c r="AK684">
        <v>3</v>
      </c>
      <c r="AL684">
        <f>IF(HR_Data[[#This Row],[OverTime]]="Yes",2,0)
+IF(HR_Data[[#This Row],[WorkLifeBalance]]&lt;=2,2,0)
+IF(HR_Data[[#This Row],[MonthlyIncome]]&lt;5000,2,0)
+IF(HR_Data[[#This Row],[JobSatisfaction]]&lt;=2,1,0)
+IF(HR_Data[[#This Row],[EnvironmentSatisfaction]]&lt;=2,1,0)
+IF(HR_Data[[#This Row],[YearsAtCompany]]&lt;2,2,0)</f>
        <v>3</v>
      </c>
      <c r="AM684" t="str">
        <f>IF(HR_Data[[#This Row],[RiskScore2]]&gt;=6,"High",
IF(HR_Data[[#This Row],[RiskScore2]]&gt;=3,"Medium","Low"))</f>
        <v>Medium</v>
      </c>
      <c r="AN684">
        <v>80</v>
      </c>
      <c r="AO684">
        <v>0</v>
      </c>
      <c r="AP684">
        <v>5</v>
      </c>
      <c r="AQ684">
        <v>3</v>
      </c>
      <c r="AR684">
        <v>3</v>
      </c>
      <c r="AS684">
        <v>3</v>
      </c>
      <c r="AT684">
        <v>0</v>
      </c>
      <c r="AU684">
        <v>0</v>
      </c>
      <c r="AV684">
        <v>2</v>
      </c>
    </row>
    <row r="685" spans="1:48">
      <c r="A685">
        <v>25</v>
      </c>
      <c r="B685" t="str">
        <f>IF(HR_Data[[#This Row],[Age]]&lt;25,"&lt;25",
IF(HR_Data[[#This Row],[Age]]&lt;35,"25–34",
IF(HR_Data[[#This Row],[Age]]&lt;45,"35–44",
IF(HR_Data[[#This Row],[Age]]&lt;55,"45–54","55+"))))</f>
        <v>25–34</v>
      </c>
      <c r="C685" t="s">
        <v>35</v>
      </c>
      <c r="D685">
        <f>(HR[[#This Row],[OverTimeFlag]]*3+HR[[#This Row],[LowJobSatisFlag]]*5+HR[[#This Row],[LowWLBFlag]]*4+HR[[#This Row],[LowSalaryFlag]]*3+HR[[#This Row],[LowEnviFlag]]*4+HR[[#This Row],[LowProFlag]]*1)</f>
        <v>11</v>
      </c>
      <c r="E685">
        <f>HR_Data[[#This Row],[OvertimeFlag]] + HR_Data[[#This Row],[LowSatisfactionFlag]] + HR_Data[[#This Row],[LowWorkLifeBalanceFlag]]</f>
        <v>2</v>
      </c>
      <c r="F685" t="s">
        <v>36</v>
      </c>
      <c r="G685">
        <v>867</v>
      </c>
      <c r="H685" t="s">
        <v>37</v>
      </c>
      <c r="I685">
        <v>19</v>
      </c>
      <c r="J685" t="str">
        <f>IF(AND(HR_Data[[#This Row],[Attrition]]="Yes",HR_Data[[#This Row],[YearsAtCompany]]&lt;2),"Yes","No")</f>
        <v>Yes</v>
      </c>
      <c r="K685">
        <v>2</v>
      </c>
      <c r="L685" t="s">
        <v>59</v>
      </c>
      <c r="M685">
        <v>1</v>
      </c>
      <c r="N685">
        <v>952</v>
      </c>
      <c r="P685">
        <v>3</v>
      </c>
      <c r="Q685" t="s">
        <v>46</v>
      </c>
      <c r="R685">
        <v>36</v>
      </c>
      <c r="S685">
        <v>2</v>
      </c>
      <c r="T685">
        <v>1</v>
      </c>
      <c r="U685" t="s">
        <v>57</v>
      </c>
      <c r="V685">
        <v>2</v>
      </c>
      <c r="W685" t="s">
        <v>48</v>
      </c>
      <c r="X685">
        <v>2413</v>
      </c>
      <c r="Y685" t="str">
        <f>IF(AND(HR_Data[[#This Row],[OverTime]]="Yes",HR_Data[[#This Row],[JobSatisfaction]]&lt;=2,HR_Data[[#This Row],[MonthlyIncome]]&lt;AVERAGE(HR_Data[MonthlyIncome])),
"High Risk",
IF(OR(HR_Data[[#This Row],[OverTime]]="Yes",HR_Data[[#This Row],[JobSatisfaction]]&lt;=2),
"Medium Risk",
"Low Risk"))</f>
        <v>High Risk</v>
      </c>
      <c r="Z685" t="str">
        <f>IF(HR_Data[[#This Row],[MonthlyIncome]]&lt;3000,"Low",IF(HR_Data[[#This Row],[MonthlyIncome]]&lt;7000,"Medium","High"))</f>
        <v>Low</v>
      </c>
      <c r="AA685" s="5">
        <f>IF(HR_Data[[#This Row],[OverTime]]="Yes",1,0)</f>
        <v>1</v>
      </c>
      <c r="AB685" s="5">
        <f>IF(HR_Data[[#This Row],[JobSatisfaction]]&lt;=2,1,0)</f>
        <v>1</v>
      </c>
      <c r="AC685" s="5">
        <f>IF(HR_Data[[#This Row],[WorkLifeBalance]]&lt;=2,1,0)</f>
        <v>0</v>
      </c>
      <c r="AD685" s="5">
        <f>IF(HR_Data[[#This Row],[MonthlyIncome]]&lt;AVERAGE(HR_Data[MonthlyIncome]),1,0)</f>
        <v>1</v>
      </c>
      <c r="AE685">
        <v>18798</v>
      </c>
      <c r="AF685">
        <v>1</v>
      </c>
      <c r="AG685" t="s">
        <v>42</v>
      </c>
      <c r="AH685" t="s">
        <v>35</v>
      </c>
      <c r="AI685">
        <v>18</v>
      </c>
      <c r="AJ685">
        <v>3</v>
      </c>
      <c r="AK685">
        <v>3</v>
      </c>
      <c r="AL685">
        <f>IF(HR_Data[[#This Row],[OverTime]]="Yes",2,0)
+IF(HR_Data[[#This Row],[WorkLifeBalance]]&lt;=2,2,0)
+IF(HR_Data[[#This Row],[MonthlyIncome]]&lt;5000,2,0)
+IF(HR_Data[[#This Row],[JobSatisfaction]]&lt;=2,1,0)
+IF(HR_Data[[#This Row],[EnvironmentSatisfaction]]&lt;=2,1,0)
+IF(HR_Data[[#This Row],[YearsAtCompany]]&lt;2,2,0)</f>
        <v>7</v>
      </c>
      <c r="AM685" t="str">
        <f>IF(HR_Data[[#This Row],[RiskScore2]]&gt;=6,"High",
IF(HR_Data[[#This Row],[RiskScore2]]&gt;=3,"Medium","Low"))</f>
        <v>High</v>
      </c>
      <c r="AN685">
        <v>80</v>
      </c>
      <c r="AO685">
        <v>3</v>
      </c>
      <c r="AP685">
        <v>1</v>
      </c>
      <c r="AQ685">
        <v>2</v>
      </c>
      <c r="AR685">
        <v>3</v>
      </c>
      <c r="AS685">
        <v>1</v>
      </c>
      <c r="AT685">
        <v>0</v>
      </c>
      <c r="AU685">
        <v>0</v>
      </c>
      <c r="AV685">
        <v>0</v>
      </c>
    </row>
    <row r="686" spans="1:48">
      <c r="A686">
        <v>40</v>
      </c>
      <c r="B686" t="str">
        <f>IF(HR_Data[[#This Row],[Age]]&lt;25,"&lt;25",
IF(HR_Data[[#This Row],[Age]]&lt;35,"25–34",
IF(HR_Data[[#This Row],[Age]]&lt;45,"35–44",
IF(HR_Data[[#This Row],[Age]]&lt;55,"45–54","55+"))))</f>
        <v>35–44</v>
      </c>
      <c r="C686" t="s">
        <v>43</v>
      </c>
      <c r="D686">
        <f>(HR[[#This Row],[OverTimeFlag]]*3+HR[[#This Row],[LowJobSatisFlag]]*5+HR[[#This Row],[LowWLBFlag]]*4+HR[[#This Row],[LowSalaryFlag]]*3+HR[[#This Row],[LowEnviFlag]]*4+HR[[#This Row],[LowProFlag]]*1)</f>
        <v>13</v>
      </c>
      <c r="E686">
        <f>HR_Data[[#This Row],[OvertimeFlag]] + HR_Data[[#This Row],[LowSatisfactionFlag]] + HR_Data[[#This Row],[LowWorkLifeBalanceFlag]]</f>
        <v>2</v>
      </c>
      <c r="F686" t="s">
        <v>36</v>
      </c>
      <c r="G686">
        <v>658</v>
      </c>
      <c r="H686" t="s">
        <v>37</v>
      </c>
      <c r="I686">
        <v>10</v>
      </c>
      <c r="J686" t="str">
        <f>IF(AND(HR_Data[[#This Row],[Attrition]]="Yes",HR_Data[[#This Row],[YearsAtCompany]]&lt;2),"Yes","No")</f>
        <v>No</v>
      </c>
      <c r="K686">
        <v>4</v>
      </c>
      <c r="L686" t="s">
        <v>59</v>
      </c>
      <c r="M686">
        <v>1</v>
      </c>
      <c r="N686">
        <v>954</v>
      </c>
      <c r="P686">
        <v>1</v>
      </c>
      <c r="Q686" t="s">
        <v>46</v>
      </c>
      <c r="R686">
        <v>67</v>
      </c>
      <c r="S686">
        <v>2</v>
      </c>
      <c r="T686">
        <v>3</v>
      </c>
      <c r="U686" t="s">
        <v>40</v>
      </c>
      <c r="V686">
        <v>2</v>
      </c>
      <c r="W686" t="s">
        <v>52</v>
      </c>
      <c r="X686">
        <v>9705</v>
      </c>
      <c r="Y686" t="str">
        <f>IF(AND(HR_Data[[#This Row],[OverTime]]="Yes",HR_Data[[#This Row],[JobSatisfaction]]&lt;=2,HR_Data[[#This Row],[MonthlyIncome]]&lt;AVERAGE(HR_Data[MonthlyIncome])),
"High Risk",
IF(OR(HR_Data[[#This Row],[OverTime]]="Yes",HR_Data[[#This Row],[JobSatisfaction]]&lt;=2),
"Medium Risk",
"Low Risk"))</f>
        <v>Medium Risk</v>
      </c>
      <c r="Z686" t="str">
        <f>IF(HR_Data[[#This Row],[MonthlyIncome]]&lt;3000,"Low",IF(HR_Data[[#This Row],[MonthlyIncome]]&lt;7000,"Medium","High"))</f>
        <v>High</v>
      </c>
      <c r="AA686" s="5">
        <f>IF(HR_Data[[#This Row],[OverTime]]="Yes",1,0)</f>
        <v>0</v>
      </c>
      <c r="AB686" s="5">
        <f>IF(HR_Data[[#This Row],[JobSatisfaction]]&lt;=2,1,0)</f>
        <v>1</v>
      </c>
      <c r="AC686" s="5">
        <f>IF(HR_Data[[#This Row],[WorkLifeBalance]]&lt;=2,1,0)</f>
        <v>1</v>
      </c>
      <c r="AD686" s="5">
        <f>IF(HR_Data[[#This Row],[MonthlyIncome]]&lt;AVERAGE(HR_Data[MonthlyIncome]),1,0)</f>
        <v>0</v>
      </c>
      <c r="AE686">
        <v>20652</v>
      </c>
      <c r="AF686">
        <v>2</v>
      </c>
      <c r="AG686" t="s">
        <v>42</v>
      </c>
      <c r="AH686" t="s">
        <v>43</v>
      </c>
      <c r="AI686">
        <v>12</v>
      </c>
      <c r="AJ686">
        <v>3</v>
      </c>
      <c r="AK686">
        <v>2</v>
      </c>
      <c r="AL686">
        <f>IF(HR_Data[[#This Row],[OverTime]]="Yes",2,0)
+IF(HR_Data[[#This Row],[WorkLifeBalance]]&lt;=2,2,0)
+IF(HR_Data[[#This Row],[MonthlyIncome]]&lt;5000,2,0)
+IF(HR_Data[[#This Row],[JobSatisfaction]]&lt;=2,1,0)
+IF(HR_Data[[#This Row],[EnvironmentSatisfaction]]&lt;=2,1,0)
+IF(HR_Data[[#This Row],[YearsAtCompany]]&lt;2,2,0)</f>
        <v>6</v>
      </c>
      <c r="AM686" t="str">
        <f>IF(HR_Data[[#This Row],[RiskScore2]]&gt;=6,"High",
IF(HR_Data[[#This Row],[RiskScore2]]&gt;=3,"Medium","Low"))</f>
        <v>High</v>
      </c>
      <c r="AN686">
        <v>80</v>
      </c>
      <c r="AO686">
        <v>1</v>
      </c>
      <c r="AP686">
        <v>11</v>
      </c>
      <c r="AQ686">
        <v>2</v>
      </c>
      <c r="AR686">
        <v>2</v>
      </c>
      <c r="AS686">
        <v>1</v>
      </c>
      <c r="AT686">
        <v>0</v>
      </c>
      <c r="AU686">
        <v>0</v>
      </c>
      <c r="AV686">
        <v>0</v>
      </c>
    </row>
    <row r="687" spans="1:48">
      <c r="A687">
        <v>26</v>
      </c>
      <c r="B687" t="str">
        <f>IF(HR_Data[[#This Row],[Age]]&lt;25,"&lt;25",
IF(HR_Data[[#This Row],[Age]]&lt;35,"25–34",
IF(HR_Data[[#This Row],[Age]]&lt;45,"35–44",
IF(HR_Data[[#This Row],[Age]]&lt;55,"45–54","55+"))))</f>
        <v>25–34</v>
      </c>
      <c r="C687" t="s">
        <v>43</v>
      </c>
      <c r="D687">
        <f>(HR[[#This Row],[OverTimeFlag]]*3+HR[[#This Row],[LowJobSatisFlag]]*5+HR[[#This Row],[LowWLBFlag]]*4+HR[[#This Row],[LowSalaryFlag]]*3+HR[[#This Row],[LowEnviFlag]]*4+HR[[#This Row],[LowProFlag]]*1)</f>
        <v>8</v>
      </c>
      <c r="E687">
        <f>HR_Data[[#This Row],[OvertimeFlag]] + HR_Data[[#This Row],[LowSatisfactionFlag]] + HR_Data[[#This Row],[LowWorkLifeBalanceFlag]]</f>
        <v>1</v>
      </c>
      <c r="F687" t="s">
        <v>44</v>
      </c>
      <c r="G687">
        <v>1283</v>
      </c>
      <c r="H687" t="s">
        <v>37</v>
      </c>
      <c r="I687">
        <v>1</v>
      </c>
      <c r="J687" t="str">
        <f>IF(AND(HR_Data[[#This Row],[Attrition]]="Yes",HR_Data[[#This Row],[YearsAtCompany]]&lt;2),"Yes","No")</f>
        <v>No</v>
      </c>
      <c r="K687">
        <v>3</v>
      </c>
      <c r="L687" t="s">
        <v>51</v>
      </c>
      <c r="M687">
        <v>1</v>
      </c>
      <c r="N687">
        <v>956</v>
      </c>
      <c r="P687">
        <v>3</v>
      </c>
      <c r="Q687" t="s">
        <v>46</v>
      </c>
      <c r="R687">
        <v>52</v>
      </c>
      <c r="S687">
        <v>2</v>
      </c>
      <c r="T687">
        <v>2</v>
      </c>
      <c r="U687" t="s">
        <v>40</v>
      </c>
      <c r="V687">
        <v>1</v>
      </c>
      <c r="W687" t="s">
        <v>41</v>
      </c>
      <c r="X687">
        <v>4294</v>
      </c>
      <c r="Y687" t="str">
        <f>IF(AND(HR_Data[[#This Row],[OverTime]]="Yes",HR_Data[[#This Row],[JobSatisfaction]]&lt;=2,HR_Data[[#This Row],[MonthlyIncome]]&lt;AVERAGE(HR_Data[MonthlyIncome])),
"High Risk",
IF(OR(HR_Data[[#This Row],[OverTime]]="Yes",HR_Data[[#This Row],[JobSatisfaction]]&lt;=2),
"Medium Risk",
"Low Risk"))</f>
        <v>Medium Risk</v>
      </c>
      <c r="Z687" t="str">
        <f>IF(HR_Data[[#This Row],[MonthlyIncome]]&lt;3000,"Low",IF(HR_Data[[#This Row],[MonthlyIncome]]&lt;7000,"Medium","High"))</f>
        <v>Medium</v>
      </c>
      <c r="AA687" s="5">
        <f>IF(HR_Data[[#This Row],[OverTime]]="Yes",1,0)</f>
        <v>0</v>
      </c>
      <c r="AB687" s="5">
        <f>IF(HR_Data[[#This Row],[JobSatisfaction]]&lt;=2,1,0)</f>
        <v>1</v>
      </c>
      <c r="AC687" s="5">
        <f>IF(HR_Data[[#This Row],[WorkLifeBalance]]&lt;=2,1,0)</f>
        <v>0</v>
      </c>
      <c r="AD687" s="5">
        <f>IF(HR_Data[[#This Row],[MonthlyIncome]]&lt;AVERAGE(HR_Data[MonthlyIncome]),1,0)</f>
        <v>1</v>
      </c>
      <c r="AE687">
        <v>11148</v>
      </c>
      <c r="AF687">
        <v>1</v>
      </c>
      <c r="AG687" t="s">
        <v>42</v>
      </c>
      <c r="AH687" t="s">
        <v>43</v>
      </c>
      <c r="AI687">
        <v>12</v>
      </c>
      <c r="AJ687">
        <v>3</v>
      </c>
      <c r="AK687">
        <v>2</v>
      </c>
      <c r="AL687">
        <f>IF(HR_Data[[#This Row],[OverTime]]="Yes",2,0)
+IF(HR_Data[[#This Row],[WorkLifeBalance]]&lt;=2,2,0)
+IF(HR_Data[[#This Row],[MonthlyIncome]]&lt;5000,2,0)
+IF(HR_Data[[#This Row],[JobSatisfaction]]&lt;=2,1,0)
+IF(HR_Data[[#This Row],[EnvironmentSatisfaction]]&lt;=2,1,0)
+IF(HR_Data[[#This Row],[YearsAtCompany]]&lt;2,2,0)</f>
        <v>3</v>
      </c>
      <c r="AM687" t="str">
        <f>IF(HR_Data[[#This Row],[RiskScore2]]&gt;=6,"High",
IF(HR_Data[[#This Row],[RiskScore2]]&gt;=3,"Medium","Low"))</f>
        <v>Medium</v>
      </c>
      <c r="AN687">
        <v>80</v>
      </c>
      <c r="AO687">
        <v>0</v>
      </c>
      <c r="AP687">
        <v>7</v>
      </c>
      <c r="AQ687">
        <v>2</v>
      </c>
      <c r="AR687">
        <v>3</v>
      </c>
      <c r="AS687">
        <v>7</v>
      </c>
      <c r="AT687">
        <v>7</v>
      </c>
      <c r="AU687">
        <v>0</v>
      </c>
      <c r="AV687">
        <v>7</v>
      </c>
    </row>
    <row r="688" spans="1:48">
      <c r="A688">
        <v>41</v>
      </c>
      <c r="B688" t="str">
        <f>IF(HR_Data[[#This Row],[Age]]&lt;25,"&lt;25",
IF(HR_Data[[#This Row],[Age]]&lt;35,"25–34",
IF(HR_Data[[#This Row],[Age]]&lt;45,"35–44",
IF(HR_Data[[#This Row],[Age]]&lt;55,"45–54","55+"))))</f>
        <v>35–44</v>
      </c>
      <c r="C688" t="s">
        <v>43</v>
      </c>
      <c r="D688">
        <f>(HR[[#This Row],[OverTimeFlag]]*3+HR[[#This Row],[LowJobSatisFlag]]*5+HR[[#This Row],[LowWLBFlag]]*4+HR[[#This Row],[LowSalaryFlag]]*3+HR[[#This Row],[LowEnviFlag]]*4+HR[[#This Row],[LowProFlag]]*1)</f>
        <v>11</v>
      </c>
      <c r="E688">
        <f>HR_Data[[#This Row],[OvertimeFlag]] + HR_Data[[#This Row],[LowSatisfactionFlag]] + HR_Data[[#This Row],[LowWorkLifeBalanceFlag]]</f>
        <v>2</v>
      </c>
      <c r="F688" t="s">
        <v>36</v>
      </c>
      <c r="G688">
        <v>263</v>
      </c>
      <c r="H688" t="s">
        <v>45</v>
      </c>
      <c r="I688">
        <v>6</v>
      </c>
      <c r="J688" t="str">
        <f>IF(AND(HR_Data[[#This Row],[Attrition]]="Yes",HR_Data[[#This Row],[YearsAtCompany]]&lt;2),"Yes","No")</f>
        <v>No</v>
      </c>
      <c r="K688">
        <v>3</v>
      </c>
      <c r="L688" t="s">
        <v>51</v>
      </c>
      <c r="M688">
        <v>1</v>
      </c>
      <c r="N688">
        <v>957</v>
      </c>
      <c r="P688">
        <v>4</v>
      </c>
      <c r="Q688" t="s">
        <v>46</v>
      </c>
      <c r="R688">
        <v>59</v>
      </c>
      <c r="S688">
        <v>3</v>
      </c>
      <c r="T688">
        <v>1</v>
      </c>
      <c r="U688" t="s">
        <v>50</v>
      </c>
      <c r="V688">
        <v>1</v>
      </c>
      <c r="W688" t="s">
        <v>41</v>
      </c>
      <c r="X688">
        <v>4721</v>
      </c>
      <c r="Y688" t="str">
        <f>IF(AND(HR_Data[[#This Row],[OverTime]]="Yes",HR_Data[[#This Row],[JobSatisfaction]]&lt;=2,HR_Data[[#This Row],[MonthlyIncome]]&lt;AVERAGE(HR_Data[MonthlyIncome])),
"High Risk",
IF(OR(HR_Data[[#This Row],[OverTime]]="Yes",HR_Data[[#This Row],[JobSatisfaction]]&lt;=2),
"Medium Risk",
"Low Risk"))</f>
        <v>High Risk</v>
      </c>
      <c r="Z688" t="str">
        <f>IF(HR_Data[[#This Row],[MonthlyIncome]]&lt;3000,"Low",IF(HR_Data[[#This Row],[MonthlyIncome]]&lt;7000,"Medium","High"))</f>
        <v>Medium</v>
      </c>
      <c r="AA688" s="5">
        <f>IF(HR_Data[[#This Row],[OverTime]]="Yes",1,0)</f>
        <v>1</v>
      </c>
      <c r="AB688" s="5">
        <f>IF(HR_Data[[#This Row],[JobSatisfaction]]&lt;=2,1,0)</f>
        <v>1</v>
      </c>
      <c r="AC688" s="5">
        <f>IF(HR_Data[[#This Row],[WorkLifeBalance]]&lt;=2,1,0)</f>
        <v>0</v>
      </c>
      <c r="AD688" s="5">
        <f>IF(HR_Data[[#This Row],[MonthlyIncome]]&lt;AVERAGE(HR_Data[MonthlyIncome]),1,0)</f>
        <v>1</v>
      </c>
      <c r="AE688">
        <v>3119</v>
      </c>
      <c r="AF688">
        <v>2</v>
      </c>
      <c r="AG688" t="s">
        <v>42</v>
      </c>
      <c r="AH688" t="s">
        <v>35</v>
      </c>
      <c r="AI688">
        <v>13</v>
      </c>
      <c r="AJ688">
        <v>3</v>
      </c>
      <c r="AK688">
        <v>3</v>
      </c>
      <c r="AL688">
        <f>IF(HR_Data[[#This Row],[OverTime]]="Yes",2,0)
+IF(HR_Data[[#This Row],[WorkLifeBalance]]&lt;=2,2,0)
+IF(HR_Data[[#This Row],[MonthlyIncome]]&lt;5000,2,0)
+IF(HR_Data[[#This Row],[JobSatisfaction]]&lt;=2,1,0)
+IF(HR_Data[[#This Row],[EnvironmentSatisfaction]]&lt;=2,1,0)
+IF(HR_Data[[#This Row],[YearsAtCompany]]&lt;2,2,0)</f>
        <v>5</v>
      </c>
      <c r="AM688" t="str">
        <f>IF(HR_Data[[#This Row],[RiskScore2]]&gt;=6,"High",
IF(HR_Data[[#This Row],[RiskScore2]]&gt;=3,"Medium","Low"))</f>
        <v>Medium</v>
      </c>
      <c r="AN688">
        <v>80</v>
      </c>
      <c r="AO688">
        <v>0</v>
      </c>
      <c r="AP688">
        <v>20</v>
      </c>
      <c r="AQ688">
        <v>3</v>
      </c>
      <c r="AR688">
        <v>3</v>
      </c>
      <c r="AS688">
        <v>18</v>
      </c>
      <c r="AT688">
        <v>13</v>
      </c>
      <c r="AU688">
        <v>2</v>
      </c>
      <c r="AV688">
        <v>17</v>
      </c>
    </row>
    <row r="689" spans="1:48">
      <c r="A689">
        <v>36</v>
      </c>
      <c r="B689" t="str">
        <f>IF(HR_Data[[#This Row],[Age]]&lt;25,"&lt;25",
IF(HR_Data[[#This Row],[Age]]&lt;35,"25–34",
IF(HR_Data[[#This Row],[Age]]&lt;45,"35–44",
IF(HR_Data[[#This Row],[Age]]&lt;55,"45–54","55+"))))</f>
        <v>35–44</v>
      </c>
      <c r="C689" t="s">
        <v>43</v>
      </c>
      <c r="D689">
        <f>(HR[[#This Row],[OverTimeFlag]]*3+HR[[#This Row],[LowJobSatisFlag]]*5+HR[[#This Row],[LowWLBFlag]]*4+HR[[#This Row],[LowSalaryFlag]]*3+HR[[#This Row],[LowEnviFlag]]*4+HR[[#This Row],[LowProFlag]]*1)</f>
        <v>3</v>
      </c>
      <c r="E689">
        <f>HR_Data[[#This Row],[OvertimeFlag]] + HR_Data[[#This Row],[LowSatisfactionFlag]] + HR_Data[[#This Row],[LowWorkLifeBalanceFlag]]</f>
        <v>0</v>
      </c>
      <c r="F689" t="s">
        <v>36</v>
      </c>
      <c r="G689">
        <v>938</v>
      </c>
      <c r="H689" t="s">
        <v>45</v>
      </c>
      <c r="I689">
        <v>2</v>
      </c>
      <c r="J689" t="str">
        <f>IF(AND(HR_Data[[#This Row],[Attrition]]="Yes",HR_Data[[#This Row],[YearsAtCompany]]&lt;2),"Yes","No")</f>
        <v>No</v>
      </c>
      <c r="K689">
        <v>4</v>
      </c>
      <c r="L689" t="s">
        <v>51</v>
      </c>
      <c r="M689">
        <v>1</v>
      </c>
      <c r="N689">
        <v>958</v>
      </c>
      <c r="P689">
        <v>3</v>
      </c>
      <c r="Q689" t="s">
        <v>46</v>
      </c>
      <c r="R689">
        <v>79</v>
      </c>
      <c r="S689">
        <v>3</v>
      </c>
      <c r="T689">
        <v>1</v>
      </c>
      <c r="U689" t="s">
        <v>50</v>
      </c>
      <c r="V689">
        <v>3</v>
      </c>
      <c r="W689" t="s">
        <v>41</v>
      </c>
      <c r="X689">
        <v>2519</v>
      </c>
      <c r="Y689" t="str">
        <f>IF(AND(HR_Data[[#This Row],[OverTime]]="Yes",HR_Data[[#This Row],[JobSatisfaction]]&lt;=2,HR_Data[[#This Row],[MonthlyIncome]]&lt;AVERAGE(HR_Data[MonthlyIncome])),
"High Risk",
IF(OR(HR_Data[[#This Row],[OverTime]]="Yes",HR_Data[[#This Row],[JobSatisfaction]]&lt;=2),
"Medium Risk",
"Low Risk"))</f>
        <v>Low Risk</v>
      </c>
      <c r="Z689" t="str">
        <f>IF(HR_Data[[#This Row],[MonthlyIncome]]&lt;3000,"Low",IF(HR_Data[[#This Row],[MonthlyIncome]]&lt;7000,"Medium","High"))</f>
        <v>Low</v>
      </c>
      <c r="AA689" s="5">
        <f>IF(HR_Data[[#This Row],[OverTime]]="Yes",1,0)</f>
        <v>0</v>
      </c>
      <c r="AB689" s="5">
        <f>IF(HR_Data[[#This Row],[JobSatisfaction]]&lt;=2,1,0)</f>
        <v>0</v>
      </c>
      <c r="AC689" s="5">
        <f>IF(HR_Data[[#This Row],[WorkLifeBalance]]&lt;=2,1,0)</f>
        <v>0</v>
      </c>
      <c r="AD689" s="5">
        <f>IF(HR_Data[[#This Row],[MonthlyIncome]]&lt;AVERAGE(HR_Data[MonthlyIncome]),1,0)</f>
        <v>1</v>
      </c>
      <c r="AE689">
        <v>12287</v>
      </c>
      <c r="AF689">
        <v>4</v>
      </c>
      <c r="AG689" t="s">
        <v>42</v>
      </c>
      <c r="AH689" t="s">
        <v>43</v>
      </c>
      <c r="AI689">
        <v>21</v>
      </c>
      <c r="AJ689">
        <v>4</v>
      </c>
      <c r="AK689">
        <v>3</v>
      </c>
      <c r="AL689">
        <f>IF(HR_Data[[#This Row],[OverTime]]="Yes",2,0)
+IF(HR_Data[[#This Row],[WorkLifeBalance]]&lt;=2,2,0)
+IF(HR_Data[[#This Row],[MonthlyIncome]]&lt;5000,2,0)
+IF(HR_Data[[#This Row],[JobSatisfaction]]&lt;=2,1,0)
+IF(HR_Data[[#This Row],[EnvironmentSatisfaction]]&lt;=2,1,0)
+IF(HR_Data[[#This Row],[YearsAtCompany]]&lt;2,2,0)</f>
        <v>2</v>
      </c>
      <c r="AM689" t="str">
        <f>IF(HR_Data[[#This Row],[RiskScore2]]&gt;=6,"High",
IF(HR_Data[[#This Row],[RiskScore2]]&gt;=3,"Medium","Low"))</f>
        <v>Low</v>
      </c>
      <c r="AN689">
        <v>80</v>
      </c>
      <c r="AO689">
        <v>0</v>
      </c>
      <c r="AP689">
        <v>16</v>
      </c>
      <c r="AQ689">
        <v>6</v>
      </c>
      <c r="AR689">
        <v>3</v>
      </c>
      <c r="AS689">
        <v>11</v>
      </c>
      <c r="AT689">
        <v>8</v>
      </c>
      <c r="AU689">
        <v>3</v>
      </c>
      <c r="AV689">
        <v>9</v>
      </c>
    </row>
    <row r="690" spans="1:48">
      <c r="A690">
        <v>19</v>
      </c>
      <c r="B690" t="str">
        <f>IF(HR_Data[[#This Row],[Age]]&lt;25,"&lt;25",
IF(HR_Data[[#This Row],[Age]]&lt;35,"25–34",
IF(HR_Data[[#This Row],[Age]]&lt;45,"35–44",
IF(HR_Data[[#This Row],[Age]]&lt;55,"45–54","55+"))))</f>
        <v>&lt;25</v>
      </c>
      <c r="C690" t="s">
        <v>35</v>
      </c>
      <c r="D690">
        <f>(HR[[#This Row],[OverTimeFlag]]*3+HR[[#This Row],[LowJobSatisFlag]]*5+HR[[#This Row],[LowWLBFlag]]*4+HR[[#This Row],[LowSalaryFlag]]*3+HR[[#This Row],[LowEnviFlag]]*4+HR[[#This Row],[LowProFlag]]*1)</f>
        <v>11</v>
      </c>
      <c r="E690">
        <f>HR_Data[[#This Row],[OvertimeFlag]] + HR_Data[[#This Row],[LowSatisfactionFlag]] + HR_Data[[#This Row],[LowWorkLifeBalanceFlag]]</f>
        <v>2</v>
      </c>
      <c r="F690" t="s">
        <v>36</v>
      </c>
      <c r="G690">
        <v>419</v>
      </c>
      <c r="H690" t="s">
        <v>37</v>
      </c>
      <c r="I690">
        <v>21</v>
      </c>
      <c r="J690" t="str">
        <f>IF(AND(HR_Data[[#This Row],[Attrition]]="Yes",HR_Data[[#This Row],[YearsAtCompany]]&lt;2),"Yes","No")</f>
        <v>Yes</v>
      </c>
      <c r="K690">
        <v>3</v>
      </c>
      <c r="L690" t="s">
        <v>49</v>
      </c>
      <c r="M690">
        <v>1</v>
      </c>
      <c r="N690">
        <v>959</v>
      </c>
      <c r="P690">
        <v>4</v>
      </c>
      <c r="Q690" t="s">
        <v>46</v>
      </c>
      <c r="R690">
        <v>37</v>
      </c>
      <c r="S690">
        <v>2</v>
      </c>
      <c r="T690">
        <v>1</v>
      </c>
      <c r="U690" t="s">
        <v>57</v>
      </c>
      <c r="V690">
        <v>2</v>
      </c>
      <c r="W690" t="s">
        <v>41</v>
      </c>
      <c r="X690">
        <v>2121</v>
      </c>
      <c r="Y690" t="str">
        <f>IF(AND(HR_Data[[#This Row],[OverTime]]="Yes",HR_Data[[#This Row],[JobSatisfaction]]&lt;=2,HR_Data[[#This Row],[MonthlyIncome]]&lt;AVERAGE(HR_Data[MonthlyIncome])),
"High Risk",
IF(OR(HR_Data[[#This Row],[OverTime]]="Yes",HR_Data[[#This Row],[JobSatisfaction]]&lt;=2),
"Medium Risk",
"Low Risk"))</f>
        <v>High Risk</v>
      </c>
      <c r="Z690" t="str">
        <f>IF(HR_Data[[#This Row],[MonthlyIncome]]&lt;3000,"Low",IF(HR_Data[[#This Row],[MonthlyIncome]]&lt;7000,"Medium","High"))</f>
        <v>Low</v>
      </c>
      <c r="AA690" s="5">
        <f>IF(HR_Data[[#This Row],[OverTime]]="Yes",1,0)</f>
        <v>1</v>
      </c>
      <c r="AB690" s="5">
        <f>IF(HR_Data[[#This Row],[JobSatisfaction]]&lt;=2,1,0)</f>
        <v>1</v>
      </c>
      <c r="AC690" s="5">
        <f>IF(HR_Data[[#This Row],[WorkLifeBalance]]&lt;=2,1,0)</f>
        <v>0</v>
      </c>
      <c r="AD690" s="5">
        <f>IF(HR_Data[[#This Row],[MonthlyIncome]]&lt;AVERAGE(HR_Data[MonthlyIncome]),1,0)</f>
        <v>1</v>
      </c>
      <c r="AE690">
        <v>9947</v>
      </c>
      <c r="AF690">
        <v>1</v>
      </c>
      <c r="AG690" t="s">
        <v>42</v>
      </c>
      <c r="AH690" t="s">
        <v>35</v>
      </c>
      <c r="AI690">
        <v>13</v>
      </c>
      <c r="AJ690">
        <v>3</v>
      </c>
      <c r="AK690">
        <v>2</v>
      </c>
      <c r="AL690">
        <f>IF(HR_Data[[#This Row],[OverTime]]="Yes",2,0)
+IF(HR_Data[[#This Row],[WorkLifeBalance]]&lt;=2,2,0)
+IF(HR_Data[[#This Row],[MonthlyIncome]]&lt;5000,2,0)
+IF(HR_Data[[#This Row],[JobSatisfaction]]&lt;=2,1,0)
+IF(HR_Data[[#This Row],[EnvironmentSatisfaction]]&lt;=2,1,0)
+IF(HR_Data[[#This Row],[YearsAtCompany]]&lt;2,2,0)</f>
        <v>7</v>
      </c>
      <c r="AM690" t="str">
        <f>IF(HR_Data[[#This Row],[RiskScore2]]&gt;=6,"High",
IF(HR_Data[[#This Row],[RiskScore2]]&gt;=3,"Medium","Low"))</f>
        <v>High</v>
      </c>
      <c r="AN690">
        <v>80</v>
      </c>
      <c r="AO690">
        <v>0</v>
      </c>
      <c r="AP690">
        <v>1</v>
      </c>
      <c r="AQ690">
        <v>3</v>
      </c>
      <c r="AR690">
        <v>4</v>
      </c>
      <c r="AS690">
        <v>1</v>
      </c>
      <c r="AT690">
        <v>0</v>
      </c>
      <c r="AU690">
        <v>0</v>
      </c>
      <c r="AV690">
        <v>0</v>
      </c>
    </row>
    <row r="691" spans="1:48">
      <c r="A691">
        <v>20</v>
      </c>
      <c r="B691" t="str">
        <f>IF(HR_Data[[#This Row],[Age]]&lt;25,"&lt;25",
IF(HR_Data[[#This Row],[Age]]&lt;35,"25–34",
IF(HR_Data[[#This Row],[Age]]&lt;45,"35–44",
IF(HR_Data[[#This Row],[Age]]&lt;55,"45–54","55+"))))</f>
        <v>&lt;25</v>
      </c>
      <c r="C691" t="s">
        <v>35</v>
      </c>
      <c r="D691">
        <f>(HR[[#This Row],[OverTimeFlag]]*3+HR[[#This Row],[LowJobSatisFlag]]*5+HR[[#This Row],[LowWLBFlag]]*4+HR[[#This Row],[LowSalaryFlag]]*3+HR[[#This Row],[LowEnviFlag]]*4+HR[[#This Row],[LowProFlag]]*1)</f>
        <v>12</v>
      </c>
      <c r="E691">
        <f>HR_Data[[#This Row],[OvertimeFlag]] + HR_Data[[#This Row],[LowSatisfactionFlag]] + HR_Data[[#This Row],[LowWorkLifeBalanceFlag]]</f>
        <v>1</v>
      </c>
      <c r="F691" t="s">
        <v>36</v>
      </c>
      <c r="G691">
        <v>129</v>
      </c>
      <c r="H691" t="s">
        <v>45</v>
      </c>
      <c r="I691">
        <v>4</v>
      </c>
      <c r="J691" t="str">
        <f>IF(AND(HR_Data[[#This Row],[Attrition]]="Yes",HR_Data[[#This Row],[YearsAtCompany]]&lt;2),"Yes","No")</f>
        <v>Yes</v>
      </c>
      <c r="K691">
        <v>3</v>
      </c>
      <c r="L691" t="s">
        <v>60</v>
      </c>
      <c r="M691">
        <v>1</v>
      </c>
      <c r="N691">
        <v>960</v>
      </c>
      <c r="P691">
        <v>1</v>
      </c>
      <c r="Q691" t="s">
        <v>46</v>
      </c>
      <c r="R691">
        <v>84</v>
      </c>
      <c r="S691">
        <v>3</v>
      </c>
      <c r="T691">
        <v>1</v>
      </c>
      <c r="U691" t="s">
        <v>50</v>
      </c>
      <c r="V691">
        <v>1</v>
      </c>
      <c r="W691" t="s">
        <v>41</v>
      </c>
      <c r="X691">
        <v>2973</v>
      </c>
      <c r="Y691" t="str">
        <f>IF(AND(HR_Data[[#This Row],[OverTime]]="Yes",HR_Data[[#This Row],[JobSatisfaction]]&lt;=2,HR_Data[[#This Row],[MonthlyIncome]]&lt;AVERAGE(HR_Data[MonthlyIncome])),
"High Risk",
IF(OR(HR_Data[[#This Row],[OverTime]]="Yes",HR_Data[[#This Row],[JobSatisfaction]]&lt;=2),
"Medium Risk",
"Low Risk"))</f>
        <v>Medium Risk</v>
      </c>
      <c r="Z691" t="str">
        <f>IF(HR_Data[[#This Row],[MonthlyIncome]]&lt;3000,"Low",IF(HR_Data[[#This Row],[MonthlyIncome]]&lt;7000,"Medium","High"))</f>
        <v>Low</v>
      </c>
      <c r="AA691" s="5">
        <f>IF(HR_Data[[#This Row],[OverTime]]="Yes",1,0)</f>
        <v>0</v>
      </c>
      <c r="AB691" s="5">
        <f>IF(HR_Data[[#This Row],[JobSatisfaction]]&lt;=2,1,0)</f>
        <v>1</v>
      </c>
      <c r="AC691" s="5">
        <f>IF(HR_Data[[#This Row],[WorkLifeBalance]]&lt;=2,1,0)</f>
        <v>0</v>
      </c>
      <c r="AD691" s="5">
        <f>IF(HR_Data[[#This Row],[MonthlyIncome]]&lt;AVERAGE(HR_Data[MonthlyIncome]),1,0)</f>
        <v>1</v>
      </c>
      <c r="AE691">
        <v>13008</v>
      </c>
      <c r="AF691">
        <v>1</v>
      </c>
      <c r="AG691" t="s">
        <v>42</v>
      </c>
      <c r="AH691" t="s">
        <v>43</v>
      </c>
      <c r="AI691">
        <v>19</v>
      </c>
      <c r="AJ691">
        <v>3</v>
      </c>
      <c r="AK691">
        <v>2</v>
      </c>
      <c r="AL691">
        <f>IF(HR_Data[[#This Row],[OverTime]]="Yes",2,0)
+IF(HR_Data[[#This Row],[WorkLifeBalance]]&lt;=2,2,0)
+IF(HR_Data[[#This Row],[MonthlyIncome]]&lt;5000,2,0)
+IF(HR_Data[[#This Row],[JobSatisfaction]]&lt;=2,1,0)
+IF(HR_Data[[#This Row],[EnvironmentSatisfaction]]&lt;=2,1,0)
+IF(HR_Data[[#This Row],[YearsAtCompany]]&lt;2,2,0)</f>
        <v>6</v>
      </c>
      <c r="AM691" t="str">
        <f>IF(HR_Data[[#This Row],[RiskScore2]]&gt;=6,"High",
IF(HR_Data[[#This Row],[RiskScore2]]&gt;=3,"Medium","Low"))</f>
        <v>High</v>
      </c>
      <c r="AN691">
        <v>80</v>
      </c>
      <c r="AO691">
        <v>0</v>
      </c>
      <c r="AP691">
        <v>1</v>
      </c>
      <c r="AQ691">
        <v>2</v>
      </c>
      <c r="AR691">
        <v>3</v>
      </c>
      <c r="AS691">
        <v>1</v>
      </c>
      <c r="AT691">
        <v>0</v>
      </c>
      <c r="AU691">
        <v>0</v>
      </c>
      <c r="AV691">
        <v>0</v>
      </c>
    </row>
    <row r="692" spans="1:48">
      <c r="A692">
        <v>31</v>
      </c>
      <c r="B692" t="str">
        <f>IF(HR_Data[[#This Row],[Age]]&lt;25,"&lt;25",
IF(HR_Data[[#This Row],[Age]]&lt;35,"25–34",
IF(HR_Data[[#This Row],[Age]]&lt;45,"35–44",
IF(HR_Data[[#This Row],[Age]]&lt;55,"45–54","55+"))))</f>
        <v>25–34</v>
      </c>
      <c r="C692" t="s">
        <v>43</v>
      </c>
      <c r="D692">
        <f>(HR[[#This Row],[OverTimeFlag]]*3+HR[[#This Row],[LowJobSatisFlag]]*5+HR[[#This Row],[LowWLBFlag]]*4+HR[[#This Row],[LowSalaryFlag]]*3+HR[[#This Row],[LowEnviFlag]]*4+HR[[#This Row],[LowProFlag]]*1)</f>
        <v>11</v>
      </c>
      <c r="E692">
        <f>HR_Data[[#This Row],[OvertimeFlag]] + HR_Data[[#This Row],[LowSatisfactionFlag]] + HR_Data[[#This Row],[LowWorkLifeBalanceFlag]]</f>
        <v>2</v>
      </c>
      <c r="F692" t="s">
        <v>36</v>
      </c>
      <c r="G692">
        <v>616</v>
      </c>
      <c r="H692" t="s">
        <v>45</v>
      </c>
      <c r="I692">
        <v>12</v>
      </c>
      <c r="J692" t="str">
        <f>IF(AND(HR_Data[[#This Row],[Attrition]]="Yes",HR_Data[[#This Row],[YearsAtCompany]]&lt;2),"Yes","No")</f>
        <v>No</v>
      </c>
      <c r="K692">
        <v>3</v>
      </c>
      <c r="L692" t="s">
        <v>51</v>
      </c>
      <c r="M692">
        <v>1</v>
      </c>
      <c r="N692">
        <v>961</v>
      </c>
      <c r="P692">
        <v>4</v>
      </c>
      <c r="Q692" t="s">
        <v>39</v>
      </c>
      <c r="R692">
        <v>41</v>
      </c>
      <c r="S692">
        <v>3</v>
      </c>
      <c r="T692">
        <v>2</v>
      </c>
      <c r="U692" t="s">
        <v>54</v>
      </c>
      <c r="V692">
        <v>4</v>
      </c>
      <c r="W692" t="s">
        <v>48</v>
      </c>
      <c r="X692">
        <v>5855</v>
      </c>
      <c r="Y692" t="str">
        <f>IF(AND(HR_Data[[#This Row],[OverTime]]="Yes",HR_Data[[#This Row],[JobSatisfaction]]&lt;=2,HR_Data[[#This Row],[MonthlyIncome]]&lt;AVERAGE(HR_Data[MonthlyIncome])),
"High Risk",
IF(OR(HR_Data[[#This Row],[OverTime]]="Yes",HR_Data[[#This Row],[JobSatisfaction]]&lt;=2),
"Medium Risk",
"Low Risk"))</f>
        <v>Medium Risk</v>
      </c>
      <c r="Z692" t="str">
        <f>IF(HR_Data[[#This Row],[MonthlyIncome]]&lt;3000,"Low",IF(HR_Data[[#This Row],[MonthlyIncome]]&lt;7000,"Medium","High"))</f>
        <v>Medium</v>
      </c>
      <c r="AA692" s="5">
        <f>IF(HR_Data[[#This Row],[OverTime]]="Yes",1,0)</f>
        <v>1</v>
      </c>
      <c r="AB692" s="5">
        <f>IF(HR_Data[[#This Row],[JobSatisfaction]]&lt;=2,1,0)</f>
        <v>0</v>
      </c>
      <c r="AC692" s="5">
        <f>IF(HR_Data[[#This Row],[WorkLifeBalance]]&lt;=2,1,0)</f>
        <v>1</v>
      </c>
      <c r="AD692" s="5">
        <f>IF(HR_Data[[#This Row],[MonthlyIncome]]&lt;AVERAGE(HR_Data[MonthlyIncome]),1,0)</f>
        <v>1</v>
      </c>
      <c r="AE692">
        <v>17369</v>
      </c>
      <c r="AF692">
        <v>0</v>
      </c>
      <c r="AG692" t="s">
        <v>42</v>
      </c>
      <c r="AH692" t="s">
        <v>35</v>
      </c>
      <c r="AI692">
        <v>11</v>
      </c>
      <c r="AJ692">
        <v>3</v>
      </c>
      <c r="AK692">
        <v>3</v>
      </c>
      <c r="AL692">
        <f>IF(HR_Data[[#This Row],[OverTime]]="Yes",2,0)
+IF(HR_Data[[#This Row],[WorkLifeBalance]]&lt;=2,2,0)
+IF(HR_Data[[#This Row],[MonthlyIncome]]&lt;5000,2,0)
+IF(HR_Data[[#This Row],[JobSatisfaction]]&lt;=2,1,0)
+IF(HR_Data[[#This Row],[EnvironmentSatisfaction]]&lt;=2,1,0)
+IF(HR_Data[[#This Row],[YearsAtCompany]]&lt;2,2,0)</f>
        <v>4</v>
      </c>
      <c r="AM692" t="str">
        <f>IF(HR_Data[[#This Row],[RiskScore2]]&gt;=6,"High",
IF(HR_Data[[#This Row],[RiskScore2]]&gt;=3,"Medium","Low"))</f>
        <v>Medium</v>
      </c>
      <c r="AN692">
        <v>80</v>
      </c>
      <c r="AO692">
        <v>2</v>
      </c>
      <c r="AP692">
        <v>10</v>
      </c>
      <c r="AQ692">
        <v>2</v>
      </c>
      <c r="AR692">
        <v>1</v>
      </c>
      <c r="AS692">
        <v>9</v>
      </c>
      <c r="AT692">
        <v>7</v>
      </c>
      <c r="AU692">
        <v>8</v>
      </c>
      <c r="AV692">
        <v>5</v>
      </c>
    </row>
    <row r="693" spans="1:48">
      <c r="A693">
        <v>40</v>
      </c>
      <c r="B693" t="str">
        <f>IF(HR_Data[[#This Row],[Age]]&lt;25,"&lt;25",
IF(HR_Data[[#This Row],[Age]]&lt;35,"25–34",
IF(HR_Data[[#This Row],[Age]]&lt;45,"35–44",
IF(HR_Data[[#This Row],[Age]]&lt;55,"45–54","55+"))))</f>
        <v>35–44</v>
      </c>
      <c r="C693" t="s">
        <v>43</v>
      </c>
      <c r="D693">
        <f>(HR[[#This Row],[OverTimeFlag]]*3+HR[[#This Row],[LowJobSatisFlag]]*5+HR[[#This Row],[LowWLBFlag]]*4+HR[[#This Row],[LowSalaryFlag]]*3+HR[[#This Row],[LowEnviFlag]]*4+HR[[#This Row],[LowProFlag]]*1)</f>
        <v>11</v>
      </c>
      <c r="E693">
        <f>HR_Data[[#This Row],[OvertimeFlag]] + HR_Data[[#This Row],[LowSatisfactionFlag]] + HR_Data[[#This Row],[LowWorkLifeBalanceFlag]]</f>
        <v>2</v>
      </c>
      <c r="F693" t="s">
        <v>44</v>
      </c>
      <c r="G693">
        <v>1469</v>
      </c>
      <c r="H693" t="s">
        <v>45</v>
      </c>
      <c r="I693">
        <v>9</v>
      </c>
      <c r="J693" t="str">
        <f>IF(AND(HR_Data[[#This Row],[Attrition]]="Yes",HR_Data[[#This Row],[YearsAtCompany]]&lt;2),"Yes","No")</f>
        <v>No</v>
      </c>
      <c r="K693">
        <v>4</v>
      </c>
      <c r="L693" t="s">
        <v>51</v>
      </c>
      <c r="M693">
        <v>1</v>
      </c>
      <c r="N693">
        <v>964</v>
      </c>
      <c r="P693">
        <v>4</v>
      </c>
      <c r="Q693" t="s">
        <v>46</v>
      </c>
      <c r="R693">
        <v>35</v>
      </c>
      <c r="S693">
        <v>3</v>
      </c>
      <c r="T693">
        <v>1</v>
      </c>
      <c r="U693" t="s">
        <v>47</v>
      </c>
      <c r="V693">
        <v>2</v>
      </c>
      <c r="W693" t="s">
        <v>52</v>
      </c>
      <c r="X693">
        <v>3617</v>
      </c>
      <c r="Y693" t="str">
        <f>IF(AND(HR_Data[[#This Row],[OverTime]]="Yes",HR_Data[[#This Row],[JobSatisfaction]]&lt;=2,HR_Data[[#This Row],[MonthlyIncome]]&lt;AVERAGE(HR_Data[MonthlyIncome])),
"High Risk",
IF(OR(HR_Data[[#This Row],[OverTime]]="Yes",HR_Data[[#This Row],[JobSatisfaction]]&lt;=2),
"Medium Risk",
"Low Risk"))</f>
        <v>High Risk</v>
      </c>
      <c r="Z693" t="str">
        <f>IF(HR_Data[[#This Row],[MonthlyIncome]]&lt;3000,"Low",IF(HR_Data[[#This Row],[MonthlyIncome]]&lt;7000,"Medium","High"))</f>
        <v>Medium</v>
      </c>
      <c r="AA693" s="5">
        <f>IF(HR_Data[[#This Row],[OverTime]]="Yes",1,0)</f>
        <v>1</v>
      </c>
      <c r="AB693" s="5">
        <f>IF(HR_Data[[#This Row],[JobSatisfaction]]&lt;=2,1,0)</f>
        <v>1</v>
      </c>
      <c r="AC693" s="5">
        <f>IF(HR_Data[[#This Row],[WorkLifeBalance]]&lt;=2,1,0)</f>
        <v>0</v>
      </c>
      <c r="AD693" s="5">
        <f>IF(HR_Data[[#This Row],[MonthlyIncome]]&lt;AVERAGE(HR_Data[MonthlyIncome]),1,0)</f>
        <v>1</v>
      </c>
      <c r="AE693">
        <v>25063</v>
      </c>
      <c r="AF693">
        <v>8</v>
      </c>
      <c r="AG693" t="s">
        <v>42</v>
      </c>
      <c r="AH693" t="s">
        <v>35</v>
      </c>
      <c r="AI693">
        <v>14</v>
      </c>
      <c r="AJ693">
        <v>3</v>
      </c>
      <c r="AK693">
        <v>4</v>
      </c>
      <c r="AL693">
        <f>IF(HR_Data[[#This Row],[OverTime]]="Yes",2,0)
+IF(HR_Data[[#This Row],[WorkLifeBalance]]&lt;=2,2,0)
+IF(HR_Data[[#This Row],[MonthlyIncome]]&lt;5000,2,0)
+IF(HR_Data[[#This Row],[JobSatisfaction]]&lt;=2,1,0)
+IF(HR_Data[[#This Row],[EnvironmentSatisfaction]]&lt;=2,1,0)
+IF(HR_Data[[#This Row],[YearsAtCompany]]&lt;2,2,0)</f>
        <v>7</v>
      </c>
      <c r="AM693" t="str">
        <f>IF(HR_Data[[#This Row],[RiskScore2]]&gt;=6,"High",
IF(HR_Data[[#This Row],[RiskScore2]]&gt;=3,"Medium","Low"))</f>
        <v>High</v>
      </c>
      <c r="AN693">
        <v>80</v>
      </c>
      <c r="AO693">
        <v>1</v>
      </c>
      <c r="AP693">
        <v>3</v>
      </c>
      <c r="AQ693">
        <v>2</v>
      </c>
      <c r="AR693">
        <v>3</v>
      </c>
      <c r="AS693">
        <v>1</v>
      </c>
      <c r="AT693">
        <v>1</v>
      </c>
      <c r="AU693">
        <v>0</v>
      </c>
      <c r="AV693">
        <v>0</v>
      </c>
    </row>
    <row r="694" spans="1:48">
      <c r="A694">
        <v>32</v>
      </c>
      <c r="B694" t="str">
        <f>IF(HR_Data[[#This Row],[Age]]&lt;25,"&lt;25",
IF(HR_Data[[#This Row],[Age]]&lt;35,"25–34",
IF(HR_Data[[#This Row],[Age]]&lt;45,"35–44",
IF(HR_Data[[#This Row],[Age]]&lt;55,"45–54","55+"))))</f>
        <v>25–34</v>
      </c>
      <c r="C694" t="s">
        <v>43</v>
      </c>
      <c r="D694">
        <f>(HR[[#This Row],[OverTimeFlag]]*3+HR[[#This Row],[LowJobSatisFlag]]*5+HR[[#This Row],[LowWLBFlag]]*4+HR[[#This Row],[LowSalaryFlag]]*3+HR[[#This Row],[LowEnviFlag]]*4+HR[[#This Row],[LowProFlag]]*1)</f>
        <v>6</v>
      </c>
      <c r="E694">
        <f>HR_Data[[#This Row],[OvertimeFlag]] + HR_Data[[#This Row],[LowSatisfactionFlag]] + HR_Data[[#This Row],[LowWorkLifeBalanceFlag]]</f>
        <v>1</v>
      </c>
      <c r="F694" t="s">
        <v>36</v>
      </c>
      <c r="G694">
        <v>498</v>
      </c>
      <c r="H694" t="s">
        <v>45</v>
      </c>
      <c r="I694">
        <v>3</v>
      </c>
      <c r="J694" t="str">
        <f>IF(AND(HR_Data[[#This Row],[Attrition]]="Yes",HR_Data[[#This Row],[YearsAtCompany]]&lt;2),"Yes","No")</f>
        <v>No</v>
      </c>
      <c r="K694">
        <v>4</v>
      </c>
      <c r="L694" t="s">
        <v>51</v>
      </c>
      <c r="M694">
        <v>1</v>
      </c>
      <c r="N694">
        <v>966</v>
      </c>
      <c r="P694">
        <v>3</v>
      </c>
      <c r="Q694" t="s">
        <v>39</v>
      </c>
      <c r="R694">
        <v>93</v>
      </c>
      <c r="S694">
        <v>3</v>
      </c>
      <c r="T694">
        <v>2</v>
      </c>
      <c r="U694" t="s">
        <v>53</v>
      </c>
      <c r="V694">
        <v>1</v>
      </c>
      <c r="W694" t="s">
        <v>48</v>
      </c>
      <c r="X694">
        <v>6725</v>
      </c>
      <c r="Y694" t="str">
        <f>IF(AND(HR_Data[[#This Row],[OverTime]]="Yes",HR_Data[[#This Row],[JobSatisfaction]]&lt;=2,HR_Data[[#This Row],[MonthlyIncome]]&lt;AVERAGE(HR_Data[MonthlyIncome])),
"High Risk",
IF(OR(HR_Data[[#This Row],[OverTime]]="Yes",HR_Data[[#This Row],[JobSatisfaction]]&lt;=2),
"Medium Risk",
"Low Risk"))</f>
        <v>Medium Risk</v>
      </c>
      <c r="Z694" t="str">
        <f>IF(HR_Data[[#This Row],[MonthlyIncome]]&lt;3000,"Low",IF(HR_Data[[#This Row],[MonthlyIncome]]&lt;7000,"Medium","High"))</f>
        <v>Medium</v>
      </c>
      <c r="AA694" s="5">
        <f>IF(HR_Data[[#This Row],[OverTime]]="Yes",1,0)</f>
        <v>0</v>
      </c>
      <c r="AB694" s="5">
        <f>IF(HR_Data[[#This Row],[JobSatisfaction]]&lt;=2,1,0)</f>
        <v>1</v>
      </c>
      <c r="AC694" s="5">
        <f>IF(HR_Data[[#This Row],[WorkLifeBalance]]&lt;=2,1,0)</f>
        <v>0</v>
      </c>
      <c r="AD694" s="5">
        <f>IF(HR_Data[[#This Row],[MonthlyIncome]]&lt;AVERAGE(HR_Data[MonthlyIncome]),1,0)</f>
        <v>0</v>
      </c>
      <c r="AE694">
        <v>13554</v>
      </c>
      <c r="AF694">
        <v>1</v>
      </c>
      <c r="AG694" t="s">
        <v>42</v>
      </c>
      <c r="AH694" t="s">
        <v>43</v>
      </c>
      <c r="AI694">
        <v>12</v>
      </c>
      <c r="AJ694">
        <v>3</v>
      </c>
      <c r="AK694">
        <v>3</v>
      </c>
      <c r="AL694">
        <f>IF(HR_Data[[#This Row],[OverTime]]="Yes",2,0)
+IF(HR_Data[[#This Row],[WorkLifeBalance]]&lt;=2,2,0)
+IF(HR_Data[[#This Row],[MonthlyIncome]]&lt;5000,2,0)
+IF(HR_Data[[#This Row],[JobSatisfaction]]&lt;=2,1,0)
+IF(HR_Data[[#This Row],[EnvironmentSatisfaction]]&lt;=2,1,0)
+IF(HR_Data[[#This Row],[YearsAtCompany]]&lt;2,2,0)</f>
        <v>1</v>
      </c>
      <c r="AM694" t="str">
        <f>IF(HR_Data[[#This Row],[RiskScore2]]&gt;=6,"High",
IF(HR_Data[[#This Row],[RiskScore2]]&gt;=3,"Medium","Low"))</f>
        <v>Low</v>
      </c>
      <c r="AN694">
        <v>80</v>
      </c>
      <c r="AO694">
        <v>1</v>
      </c>
      <c r="AP694">
        <v>8</v>
      </c>
      <c r="AQ694">
        <v>2</v>
      </c>
      <c r="AR694">
        <v>4</v>
      </c>
      <c r="AS694">
        <v>8</v>
      </c>
      <c r="AT694">
        <v>7</v>
      </c>
      <c r="AU694">
        <v>6</v>
      </c>
      <c r="AV694">
        <v>3</v>
      </c>
    </row>
    <row r="695" spans="1:48">
      <c r="A695">
        <v>36</v>
      </c>
      <c r="B695" t="str">
        <f>IF(HR_Data[[#This Row],[Age]]&lt;25,"&lt;25",
IF(HR_Data[[#This Row],[Age]]&lt;35,"25–34",
IF(HR_Data[[#This Row],[Age]]&lt;45,"35–44",
IF(HR_Data[[#This Row],[Age]]&lt;55,"45–54","55+"))))</f>
        <v>35–44</v>
      </c>
      <c r="C695" t="s">
        <v>35</v>
      </c>
      <c r="D695">
        <f>(HR[[#This Row],[OverTimeFlag]]*3+HR[[#This Row],[LowJobSatisFlag]]*5+HR[[#This Row],[LowWLBFlag]]*4+HR[[#This Row],[LowSalaryFlag]]*3+HR[[#This Row],[LowEnviFlag]]*4+HR[[#This Row],[LowProFlag]]*1)</f>
        <v>3</v>
      </c>
      <c r="E695">
        <f>HR_Data[[#This Row],[OvertimeFlag]] + HR_Data[[#This Row],[LowSatisfactionFlag]] + HR_Data[[#This Row],[LowWorkLifeBalanceFlag]]</f>
        <v>1</v>
      </c>
      <c r="F695" t="s">
        <v>36</v>
      </c>
      <c r="G695">
        <v>530</v>
      </c>
      <c r="H695" t="s">
        <v>37</v>
      </c>
      <c r="I695">
        <v>3</v>
      </c>
      <c r="J695" t="str">
        <f>IF(AND(HR_Data[[#This Row],[Attrition]]="Yes",HR_Data[[#This Row],[YearsAtCompany]]&lt;2),"Yes","No")</f>
        <v>No</v>
      </c>
      <c r="K695">
        <v>1</v>
      </c>
      <c r="L695" t="s">
        <v>38</v>
      </c>
      <c r="M695">
        <v>1</v>
      </c>
      <c r="N695">
        <v>967</v>
      </c>
      <c r="P695">
        <v>3</v>
      </c>
      <c r="Q695" t="s">
        <v>46</v>
      </c>
      <c r="R695">
        <v>51</v>
      </c>
      <c r="S695">
        <v>2</v>
      </c>
      <c r="T695">
        <v>3</v>
      </c>
      <c r="U695" t="s">
        <v>40</v>
      </c>
      <c r="V695">
        <v>4</v>
      </c>
      <c r="W695" t="s">
        <v>48</v>
      </c>
      <c r="X695">
        <v>10325</v>
      </c>
      <c r="Y695" t="str">
        <f>IF(AND(HR_Data[[#This Row],[OverTime]]="Yes",HR_Data[[#This Row],[JobSatisfaction]]&lt;=2,HR_Data[[#This Row],[MonthlyIncome]]&lt;AVERAGE(HR_Data[MonthlyIncome])),
"High Risk",
IF(OR(HR_Data[[#This Row],[OverTime]]="Yes",HR_Data[[#This Row],[JobSatisfaction]]&lt;=2),
"Medium Risk",
"Low Risk"))</f>
        <v>Medium Risk</v>
      </c>
      <c r="Z695" t="str">
        <f>IF(HR_Data[[#This Row],[MonthlyIncome]]&lt;3000,"Low",IF(HR_Data[[#This Row],[MonthlyIncome]]&lt;7000,"Medium","High"))</f>
        <v>High</v>
      </c>
      <c r="AA695" s="5">
        <f>IF(HR_Data[[#This Row],[OverTime]]="Yes",1,0)</f>
        <v>1</v>
      </c>
      <c r="AB695" s="5">
        <f>IF(HR_Data[[#This Row],[JobSatisfaction]]&lt;=2,1,0)</f>
        <v>0</v>
      </c>
      <c r="AC695" s="5">
        <f>IF(HR_Data[[#This Row],[WorkLifeBalance]]&lt;=2,1,0)</f>
        <v>0</v>
      </c>
      <c r="AD695" s="5">
        <f>IF(HR_Data[[#This Row],[MonthlyIncome]]&lt;AVERAGE(HR_Data[MonthlyIncome]),1,0)</f>
        <v>0</v>
      </c>
      <c r="AE695">
        <v>5518</v>
      </c>
      <c r="AF695">
        <v>1</v>
      </c>
      <c r="AG695" t="s">
        <v>42</v>
      </c>
      <c r="AH695" t="s">
        <v>35</v>
      </c>
      <c r="AI695">
        <v>11</v>
      </c>
      <c r="AJ695">
        <v>3</v>
      </c>
      <c r="AK695">
        <v>1</v>
      </c>
      <c r="AL695">
        <f>IF(HR_Data[[#This Row],[OverTime]]="Yes",2,0)
+IF(HR_Data[[#This Row],[WorkLifeBalance]]&lt;=2,2,0)
+IF(HR_Data[[#This Row],[MonthlyIncome]]&lt;5000,2,0)
+IF(HR_Data[[#This Row],[JobSatisfaction]]&lt;=2,1,0)
+IF(HR_Data[[#This Row],[EnvironmentSatisfaction]]&lt;=2,1,0)
+IF(HR_Data[[#This Row],[YearsAtCompany]]&lt;2,2,0)</f>
        <v>2</v>
      </c>
      <c r="AM695" t="str">
        <f>IF(HR_Data[[#This Row],[RiskScore2]]&gt;=6,"High",
IF(HR_Data[[#This Row],[RiskScore2]]&gt;=3,"Medium","Low"))</f>
        <v>Low</v>
      </c>
      <c r="AN695">
        <v>80</v>
      </c>
      <c r="AO695">
        <v>1</v>
      </c>
      <c r="AP695">
        <v>16</v>
      </c>
      <c r="AQ695">
        <v>6</v>
      </c>
      <c r="AR695">
        <v>3</v>
      </c>
      <c r="AS695">
        <v>16</v>
      </c>
      <c r="AT695">
        <v>7</v>
      </c>
      <c r="AU695">
        <v>3</v>
      </c>
      <c r="AV695">
        <v>7</v>
      </c>
    </row>
    <row r="696" spans="1:48">
      <c r="A696">
        <v>33</v>
      </c>
      <c r="B696" t="str">
        <f>IF(HR_Data[[#This Row],[Age]]&lt;25,"&lt;25",
IF(HR_Data[[#This Row],[Age]]&lt;35,"25–34",
IF(HR_Data[[#This Row],[Age]]&lt;45,"35–44",
IF(HR_Data[[#This Row],[Age]]&lt;55,"45–54","55+"))))</f>
        <v>25–34</v>
      </c>
      <c r="C696" t="s">
        <v>43</v>
      </c>
      <c r="D696">
        <f>(HR[[#This Row],[OverTimeFlag]]*3+HR[[#This Row],[LowJobSatisFlag]]*5+HR[[#This Row],[LowWLBFlag]]*4+HR[[#This Row],[LowSalaryFlag]]*3+HR[[#This Row],[LowEnviFlag]]*4+HR[[#This Row],[LowProFlag]]*1)</f>
        <v>4</v>
      </c>
      <c r="E696">
        <f>HR_Data[[#This Row],[OvertimeFlag]] + HR_Data[[#This Row],[LowSatisfactionFlag]] + HR_Data[[#This Row],[LowWorkLifeBalanceFlag]]</f>
        <v>0</v>
      </c>
      <c r="F696" t="s">
        <v>36</v>
      </c>
      <c r="G696">
        <v>1069</v>
      </c>
      <c r="H696" t="s">
        <v>45</v>
      </c>
      <c r="I696">
        <v>1</v>
      </c>
      <c r="J696" t="str">
        <f>IF(AND(HR_Data[[#This Row],[Attrition]]="Yes",HR_Data[[#This Row],[YearsAtCompany]]&lt;2),"Yes","No")</f>
        <v>No</v>
      </c>
      <c r="K696">
        <v>3</v>
      </c>
      <c r="L696" t="s">
        <v>38</v>
      </c>
      <c r="M696">
        <v>1</v>
      </c>
      <c r="N696">
        <v>969</v>
      </c>
      <c r="P696">
        <v>2</v>
      </c>
      <c r="Q696" t="s">
        <v>39</v>
      </c>
      <c r="R696">
        <v>42</v>
      </c>
      <c r="S696">
        <v>2</v>
      </c>
      <c r="T696">
        <v>2</v>
      </c>
      <c r="U696" t="s">
        <v>54</v>
      </c>
      <c r="V696">
        <v>4</v>
      </c>
      <c r="W696" t="s">
        <v>41</v>
      </c>
      <c r="X696">
        <v>6949</v>
      </c>
      <c r="Y696" t="str">
        <f>IF(AND(HR_Data[[#This Row],[OverTime]]="Yes",HR_Data[[#This Row],[JobSatisfaction]]&lt;=2,HR_Data[[#This Row],[MonthlyIncome]]&lt;AVERAGE(HR_Data[MonthlyIncome])),
"High Risk",
IF(OR(HR_Data[[#This Row],[OverTime]]="Yes",HR_Data[[#This Row],[JobSatisfaction]]&lt;=2),
"Medium Risk",
"Low Risk"))</f>
        <v>Low Risk</v>
      </c>
      <c r="Z696" t="str">
        <f>IF(HR_Data[[#This Row],[MonthlyIncome]]&lt;3000,"Low",IF(HR_Data[[#This Row],[MonthlyIncome]]&lt;7000,"Medium","High"))</f>
        <v>Medium</v>
      </c>
      <c r="AA696" s="5">
        <f>IF(HR_Data[[#This Row],[OverTime]]="Yes",1,0)</f>
        <v>0</v>
      </c>
      <c r="AB696" s="5">
        <f>IF(HR_Data[[#This Row],[JobSatisfaction]]&lt;=2,1,0)</f>
        <v>0</v>
      </c>
      <c r="AC696" s="5">
        <f>IF(HR_Data[[#This Row],[WorkLifeBalance]]&lt;=2,1,0)</f>
        <v>0</v>
      </c>
      <c r="AD696" s="5">
        <f>IF(HR_Data[[#This Row],[MonthlyIncome]]&lt;AVERAGE(HR_Data[MonthlyIncome]),1,0)</f>
        <v>0</v>
      </c>
      <c r="AE696">
        <v>12291</v>
      </c>
      <c r="AF696">
        <v>0</v>
      </c>
      <c r="AG696" t="s">
        <v>42</v>
      </c>
      <c r="AH696" t="s">
        <v>43</v>
      </c>
      <c r="AI696">
        <v>14</v>
      </c>
      <c r="AJ696">
        <v>3</v>
      </c>
      <c r="AK696">
        <v>1</v>
      </c>
      <c r="AL696">
        <f>IF(HR_Data[[#This Row],[OverTime]]="Yes",2,0)
+IF(HR_Data[[#This Row],[WorkLifeBalance]]&lt;=2,2,0)
+IF(HR_Data[[#This Row],[MonthlyIncome]]&lt;5000,2,0)
+IF(HR_Data[[#This Row],[JobSatisfaction]]&lt;=2,1,0)
+IF(HR_Data[[#This Row],[EnvironmentSatisfaction]]&lt;=2,1,0)
+IF(HR_Data[[#This Row],[YearsAtCompany]]&lt;2,2,0)</f>
        <v>1</v>
      </c>
      <c r="AM696" t="str">
        <f>IF(HR_Data[[#This Row],[RiskScore2]]&gt;=6,"High",
IF(HR_Data[[#This Row],[RiskScore2]]&gt;=3,"Medium","Low"))</f>
        <v>Low</v>
      </c>
      <c r="AN696">
        <v>80</v>
      </c>
      <c r="AO696">
        <v>0</v>
      </c>
      <c r="AP696">
        <v>6</v>
      </c>
      <c r="AQ696">
        <v>3</v>
      </c>
      <c r="AR696">
        <v>3</v>
      </c>
      <c r="AS696">
        <v>5</v>
      </c>
      <c r="AT696">
        <v>0</v>
      </c>
      <c r="AU696">
        <v>1</v>
      </c>
      <c r="AV696">
        <v>4</v>
      </c>
    </row>
    <row r="697" spans="1:48">
      <c r="A697">
        <v>37</v>
      </c>
      <c r="B697" t="str">
        <f>IF(HR_Data[[#This Row],[Age]]&lt;25,"&lt;25",
IF(HR_Data[[#This Row],[Age]]&lt;35,"25–34",
IF(HR_Data[[#This Row],[Age]]&lt;45,"35–44",
IF(HR_Data[[#This Row],[Age]]&lt;55,"45–54","55+"))))</f>
        <v>35–44</v>
      </c>
      <c r="C697" t="s">
        <v>35</v>
      </c>
      <c r="D697">
        <f>(HR[[#This Row],[OverTimeFlag]]*3+HR[[#This Row],[LowJobSatisFlag]]*5+HR[[#This Row],[LowWLBFlag]]*4+HR[[#This Row],[LowSalaryFlag]]*3+HR[[#This Row],[LowEnviFlag]]*4+HR[[#This Row],[LowProFlag]]*1)</f>
        <v>9</v>
      </c>
      <c r="E697">
        <f>HR_Data[[#This Row],[OvertimeFlag]] + HR_Data[[#This Row],[LowSatisfactionFlag]] + HR_Data[[#This Row],[LowWorkLifeBalanceFlag]]</f>
        <v>1</v>
      </c>
      <c r="F697" t="s">
        <v>36</v>
      </c>
      <c r="G697">
        <v>625</v>
      </c>
      <c r="H697" t="s">
        <v>37</v>
      </c>
      <c r="I697">
        <v>1</v>
      </c>
      <c r="J697" t="str">
        <f>IF(AND(HR_Data[[#This Row],[Attrition]]="Yes",HR_Data[[#This Row],[YearsAtCompany]]&lt;2),"Yes","No")</f>
        <v>No</v>
      </c>
      <c r="K697">
        <v>4</v>
      </c>
      <c r="L697" t="s">
        <v>38</v>
      </c>
      <c r="M697">
        <v>1</v>
      </c>
      <c r="N697">
        <v>970</v>
      </c>
      <c r="P697">
        <v>1</v>
      </c>
      <c r="Q697" t="s">
        <v>46</v>
      </c>
      <c r="R697">
        <v>46</v>
      </c>
      <c r="S697">
        <v>2</v>
      </c>
      <c r="T697">
        <v>3</v>
      </c>
      <c r="U697" t="s">
        <v>40</v>
      </c>
      <c r="V697">
        <v>3</v>
      </c>
      <c r="W697" t="s">
        <v>48</v>
      </c>
      <c r="X697">
        <v>10609</v>
      </c>
      <c r="Y697" t="str">
        <f>IF(AND(HR_Data[[#This Row],[OverTime]]="Yes",HR_Data[[#This Row],[JobSatisfaction]]&lt;=2,HR_Data[[#This Row],[MonthlyIncome]]&lt;AVERAGE(HR_Data[MonthlyIncome])),
"High Risk",
IF(OR(HR_Data[[#This Row],[OverTime]]="Yes",HR_Data[[#This Row],[JobSatisfaction]]&lt;=2),
"Medium Risk",
"Low Risk"))</f>
        <v>Low Risk</v>
      </c>
      <c r="Z697" t="str">
        <f>IF(HR_Data[[#This Row],[MonthlyIncome]]&lt;3000,"Low",IF(HR_Data[[#This Row],[MonthlyIncome]]&lt;7000,"Medium","High"))</f>
        <v>High</v>
      </c>
      <c r="AA697" s="5">
        <f>IF(HR_Data[[#This Row],[OverTime]]="Yes",1,0)</f>
        <v>0</v>
      </c>
      <c r="AB697" s="5">
        <f>IF(HR_Data[[#This Row],[JobSatisfaction]]&lt;=2,1,0)</f>
        <v>0</v>
      </c>
      <c r="AC697" s="5">
        <f>IF(HR_Data[[#This Row],[WorkLifeBalance]]&lt;=2,1,0)</f>
        <v>1</v>
      </c>
      <c r="AD697" s="5">
        <f>IF(HR_Data[[#This Row],[MonthlyIncome]]&lt;AVERAGE(HR_Data[MonthlyIncome]),1,0)</f>
        <v>0</v>
      </c>
      <c r="AE697">
        <v>14922</v>
      </c>
      <c r="AF697">
        <v>5</v>
      </c>
      <c r="AG697" t="s">
        <v>42</v>
      </c>
      <c r="AH697" t="s">
        <v>43</v>
      </c>
      <c r="AI697">
        <v>11</v>
      </c>
      <c r="AJ697">
        <v>3</v>
      </c>
      <c r="AK697">
        <v>3</v>
      </c>
      <c r="AL697">
        <f>IF(HR_Data[[#This Row],[OverTime]]="Yes",2,0)
+IF(HR_Data[[#This Row],[WorkLifeBalance]]&lt;=2,2,0)
+IF(HR_Data[[#This Row],[MonthlyIncome]]&lt;5000,2,0)
+IF(HR_Data[[#This Row],[JobSatisfaction]]&lt;=2,1,0)
+IF(HR_Data[[#This Row],[EnvironmentSatisfaction]]&lt;=2,1,0)
+IF(HR_Data[[#This Row],[YearsAtCompany]]&lt;2,2,0)</f>
        <v>3</v>
      </c>
      <c r="AM697" t="str">
        <f>IF(HR_Data[[#This Row],[RiskScore2]]&gt;=6,"High",
IF(HR_Data[[#This Row],[RiskScore2]]&gt;=3,"Medium","Low"))</f>
        <v>Medium</v>
      </c>
      <c r="AN697">
        <v>80</v>
      </c>
      <c r="AO697">
        <v>0</v>
      </c>
      <c r="AP697">
        <v>17</v>
      </c>
      <c r="AQ697">
        <v>2</v>
      </c>
      <c r="AR697">
        <v>1</v>
      </c>
      <c r="AS697">
        <v>14</v>
      </c>
      <c r="AT697">
        <v>1</v>
      </c>
      <c r="AU697">
        <v>11</v>
      </c>
      <c r="AV697">
        <v>7</v>
      </c>
    </row>
    <row r="698" spans="1:48">
      <c r="A698">
        <v>45</v>
      </c>
      <c r="B698" t="str">
        <f>IF(HR_Data[[#This Row],[Age]]&lt;25,"&lt;25",
IF(HR_Data[[#This Row],[Age]]&lt;35,"25–34",
IF(HR_Data[[#This Row],[Age]]&lt;45,"35–44",
IF(HR_Data[[#This Row],[Age]]&lt;55,"45–54","55+"))))</f>
        <v>45–54</v>
      </c>
      <c r="C698" t="s">
        <v>43</v>
      </c>
      <c r="D698">
        <f>(HR[[#This Row],[OverTimeFlag]]*3+HR[[#This Row],[LowJobSatisFlag]]*5+HR[[#This Row],[LowWLBFlag]]*4+HR[[#This Row],[LowSalaryFlag]]*3+HR[[#This Row],[LowEnviFlag]]*4+HR[[#This Row],[LowProFlag]]*1)</f>
        <v>12</v>
      </c>
      <c r="E698">
        <f>HR_Data[[#This Row],[OvertimeFlag]] + HR_Data[[#This Row],[LowSatisfactionFlag]] + HR_Data[[#This Row],[LowWorkLifeBalanceFlag]]</f>
        <v>2</v>
      </c>
      <c r="F698" t="s">
        <v>55</v>
      </c>
      <c r="G698">
        <v>805</v>
      </c>
      <c r="H698" t="s">
        <v>45</v>
      </c>
      <c r="I698">
        <v>4</v>
      </c>
      <c r="J698" t="str">
        <f>IF(AND(HR_Data[[#This Row],[Attrition]]="Yes",HR_Data[[#This Row],[YearsAtCompany]]&lt;2),"Yes","No")</f>
        <v>No</v>
      </c>
      <c r="K698">
        <v>2</v>
      </c>
      <c r="L698" t="s">
        <v>38</v>
      </c>
      <c r="M698">
        <v>1</v>
      </c>
      <c r="N698">
        <v>972</v>
      </c>
      <c r="P698">
        <v>3</v>
      </c>
      <c r="Q698" t="s">
        <v>46</v>
      </c>
      <c r="R698">
        <v>57</v>
      </c>
      <c r="S698">
        <v>3</v>
      </c>
      <c r="T698">
        <v>2</v>
      </c>
      <c r="U698" t="s">
        <v>50</v>
      </c>
      <c r="V698">
        <v>2</v>
      </c>
      <c r="W698" t="s">
        <v>48</v>
      </c>
      <c r="X698">
        <v>4447</v>
      </c>
      <c r="Y698" t="str">
        <f>IF(AND(HR_Data[[#This Row],[OverTime]]="Yes",HR_Data[[#This Row],[JobSatisfaction]]&lt;=2,HR_Data[[#This Row],[MonthlyIncome]]&lt;AVERAGE(HR_Data[MonthlyIncome])),
"High Risk",
IF(OR(HR_Data[[#This Row],[OverTime]]="Yes",HR_Data[[#This Row],[JobSatisfaction]]&lt;=2),
"Medium Risk",
"Low Risk"))</f>
        <v>Medium Risk</v>
      </c>
      <c r="Z698" t="str">
        <f>IF(HR_Data[[#This Row],[MonthlyIncome]]&lt;3000,"Low",IF(HR_Data[[#This Row],[MonthlyIncome]]&lt;7000,"Medium","High"))</f>
        <v>Medium</v>
      </c>
      <c r="AA698" s="5">
        <f>IF(HR_Data[[#This Row],[OverTime]]="Yes",1,0)</f>
        <v>0</v>
      </c>
      <c r="AB698" s="5">
        <f>IF(HR_Data[[#This Row],[JobSatisfaction]]&lt;=2,1,0)</f>
        <v>1</v>
      </c>
      <c r="AC698" s="5">
        <f>IF(HR_Data[[#This Row],[WorkLifeBalance]]&lt;=2,1,0)</f>
        <v>1</v>
      </c>
      <c r="AD698" s="5">
        <f>IF(HR_Data[[#This Row],[MonthlyIncome]]&lt;AVERAGE(HR_Data[MonthlyIncome]),1,0)</f>
        <v>1</v>
      </c>
      <c r="AE698">
        <v>23163</v>
      </c>
      <c r="AF698">
        <v>1</v>
      </c>
      <c r="AG698" t="s">
        <v>42</v>
      </c>
      <c r="AH698" t="s">
        <v>43</v>
      </c>
      <c r="AI698">
        <v>12</v>
      </c>
      <c r="AJ698">
        <v>3</v>
      </c>
      <c r="AK698">
        <v>2</v>
      </c>
      <c r="AL698">
        <f>IF(HR_Data[[#This Row],[OverTime]]="Yes",2,0)
+IF(HR_Data[[#This Row],[WorkLifeBalance]]&lt;=2,2,0)
+IF(HR_Data[[#This Row],[MonthlyIncome]]&lt;5000,2,0)
+IF(HR_Data[[#This Row],[JobSatisfaction]]&lt;=2,1,0)
+IF(HR_Data[[#This Row],[EnvironmentSatisfaction]]&lt;=2,1,0)
+IF(HR_Data[[#This Row],[YearsAtCompany]]&lt;2,2,0)</f>
        <v>5</v>
      </c>
      <c r="AM698" t="str">
        <f>IF(HR_Data[[#This Row],[RiskScore2]]&gt;=6,"High",
IF(HR_Data[[#This Row],[RiskScore2]]&gt;=3,"Medium","Low"))</f>
        <v>Medium</v>
      </c>
      <c r="AN698">
        <v>80</v>
      </c>
      <c r="AO698">
        <v>0</v>
      </c>
      <c r="AP698">
        <v>9</v>
      </c>
      <c r="AQ698">
        <v>5</v>
      </c>
      <c r="AR698">
        <v>2</v>
      </c>
      <c r="AS698">
        <v>9</v>
      </c>
      <c r="AT698">
        <v>7</v>
      </c>
      <c r="AU698">
        <v>0</v>
      </c>
      <c r="AV698">
        <v>8</v>
      </c>
    </row>
    <row r="699" spans="1:48">
      <c r="A699">
        <v>29</v>
      </c>
      <c r="B699" t="str">
        <f>IF(HR_Data[[#This Row],[Age]]&lt;25,"&lt;25",
IF(HR_Data[[#This Row],[Age]]&lt;35,"25–34",
IF(HR_Data[[#This Row],[Age]]&lt;45,"35–44",
IF(HR_Data[[#This Row],[Age]]&lt;55,"45–54","55+"))))</f>
        <v>25–34</v>
      </c>
      <c r="C699" t="s">
        <v>43</v>
      </c>
      <c r="D699">
        <f>(HR[[#This Row],[OverTimeFlag]]*3+HR[[#This Row],[LowJobSatisFlag]]*5+HR[[#This Row],[LowWLBFlag]]*4+HR[[#This Row],[LowSalaryFlag]]*3+HR[[#This Row],[LowEnviFlag]]*4+HR[[#This Row],[LowProFlag]]*1)</f>
        <v>3</v>
      </c>
      <c r="E699">
        <f>HR_Data[[#This Row],[OvertimeFlag]] + HR_Data[[#This Row],[LowSatisfactionFlag]] + HR_Data[[#This Row],[LowWorkLifeBalanceFlag]]</f>
        <v>0</v>
      </c>
      <c r="F699" t="s">
        <v>44</v>
      </c>
      <c r="G699">
        <v>1404</v>
      </c>
      <c r="H699" t="s">
        <v>37</v>
      </c>
      <c r="I699">
        <v>20</v>
      </c>
      <c r="J699" t="str">
        <f>IF(AND(HR_Data[[#This Row],[Attrition]]="Yes",HR_Data[[#This Row],[YearsAtCompany]]&lt;2),"Yes","No")</f>
        <v>No</v>
      </c>
      <c r="K699">
        <v>3</v>
      </c>
      <c r="L699" t="s">
        <v>60</v>
      </c>
      <c r="M699">
        <v>1</v>
      </c>
      <c r="N699">
        <v>974</v>
      </c>
      <c r="P699">
        <v>3</v>
      </c>
      <c r="Q699" t="s">
        <v>39</v>
      </c>
      <c r="R699">
        <v>84</v>
      </c>
      <c r="S699">
        <v>3</v>
      </c>
      <c r="T699">
        <v>1</v>
      </c>
      <c r="U699" t="s">
        <v>57</v>
      </c>
      <c r="V699">
        <v>4</v>
      </c>
      <c r="W699" t="s">
        <v>48</v>
      </c>
      <c r="X699">
        <v>2157</v>
      </c>
      <c r="Y699" t="str">
        <f>IF(AND(HR_Data[[#This Row],[OverTime]]="Yes",HR_Data[[#This Row],[JobSatisfaction]]&lt;=2,HR_Data[[#This Row],[MonthlyIncome]]&lt;AVERAGE(HR_Data[MonthlyIncome])),
"High Risk",
IF(OR(HR_Data[[#This Row],[OverTime]]="Yes",HR_Data[[#This Row],[JobSatisfaction]]&lt;=2),
"Medium Risk",
"Low Risk"))</f>
        <v>Low Risk</v>
      </c>
      <c r="Z699" t="str">
        <f>IF(HR_Data[[#This Row],[MonthlyIncome]]&lt;3000,"Low",IF(HR_Data[[#This Row],[MonthlyIncome]]&lt;7000,"Medium","High"))</f>
        <v>Low</v>
      </c>
      <c r="AA699" s="5">
        <f>IF(HR_Data[[#This Row],[OverTime]]="Yes",1,0)</f>
        <v>0</v>
      </c>
      <c r="AB699" s="5">
        <f>IF(HR_Data[[#This Row],[JobSatisfaction]]&lt;=2,1,0)</f>
        <v>0</v>
      </c>
      <c r="AC699" s="5">
        <f>IF(HR_Data[[#This Row],[WorkLifeBalance]]&lt;=2,1,0)</f>
        <v>0</v>
      </c>
      <c r="AD699" s="5">
        <f>IF(HR_Data[[#This Row],[MonthlyIncome]]&lt;AVERAGE(HR_Data[MonthlyIncome]),1,0)</f>
        <v>1</v>
      </c>
      <c r="AE699">
        <v>18203</v>
      </c>
      <c r="AF699">
        <v>1</v>
      </c>
      <c r="AG699" t="s">
        <v>42</v>
      </c>
      <c r="AH699" t="s">
        <v>43</v>
      </c>
      <c r="AI699">
        <v>15</v>
      </c>
      <c r="AJ699">
        <v>3</v>
      </c>
      <c r="AK699">
        <v>2</v>
      </c>
      <c r="AL699">
        <f>IF(HR_Data[[#This Row],[OverTime]]="Yes",2,0)
+IF(HR_Data[[#This Row],[WorkLifeBalance]]&lt;=2,2,0)
+IF(HR_Data[[#This Row],[MonthlyIncome]]&lt;5000,2,0)
+IF(HR_Data[[#This Row],[JobSatisfaction]]&lt;=2,1,0)
+IF(HR_Data[[#This Row],[EnvironmentSatisfaction]]&lt;=2,1,0)
+IF(HR_Data[[#This Row],[YearsAtCompany]]&lt;2,2,0)</f>
        <v>2</v>
      </c>
      <c r="AM699" t="str">
        <f>IF(HR_Data[[#This Row],[RiskScore2]]&gt;=6,"High",
IF(HR_Data[[#This Row],[RiskScore2]]&gt;=3,"Medium","Low"))</f>
        <v>Low</v>
      </c>
      <c r="AN699">
        <v>80</v>
      </c>
      <c r="AO699">
        <v>1</v>
      </c>
      <c r="AP699">
        <v>3</v>
      </c>
      <c r="AQ699">
        <v>5</v>
      </c>
      <c r="AR699">
        <v>3</v>
      </c>
      <c r="AS699">
        <v>3</v>
      </c>
      <c r="AT699">
        <v>1</v>
      </c>
      <c r="AU699">
        <v>0</v>
      </c>
      <c r="AV699">
        <v>2</v>
      </c>
    </row>
    <row r="700" spans="1:48">
      <c r="A700">
        <v>35</v>
      </c>
      <c r="B700" t="str">
        <f>IF(HR_Data[[#This Row],[Age]]&lt;25,"&lt;25",
IF(HR_Data[[#This Row],[Age]]&lt;35,"25–34",
IF(HR_Data[[#This Row],[Age]]&lt;45,"35–44",
IF(HR_Data[[#This Row],[Age]]&lt;55,"45–54","55+"))))</f>
        <v>35–44</v>
      </c>
      <c r="C700" t="s">
        <v>43</v>
      </c>
      <c r="D700">
        <f>(HR[[#This Row],[OverTimeFlag]]*3+HR[[#This Row],[LowJobSatisFlag]]*5+HR[[#This Row],[LowWLBFlag]]*4+HR[[#This Row],[LowSalaryFlag]]*3+HR[[#This Row],[LowEnviFlag]]*4+HR[[#This Row],[LowProFlag]]*1)</f>
        <v>3</v>
      </c>
      <c r="E700">
        <f>HR_Data[[#This Row],[OvertimeFlag]] + HR_Data[[#This Row],[LowSatisfactionFlag]] + HR_Data[[#This Row],[LowWorkLifeBalanceFlag]]</f>
        <v>0</v>
      </c>
      <c r="F700" t="s">
        <v>36</v>
      </c>
      <c r="G700">
        <v>1219</v>
      </c>
      <c r="H700" t="s">
        <v>37</v>
      </c>
      <c r="I700">
        <v>18</v>
      </c>
      <c r="J700" t="str">
        <f>IF(AND(HR_Data[[#This Row],[Attrition]]="Yes",HR_Data[[#This Row],[YearsAtCompany]]&lt;2),"Yes","No")</f>
        <v>No</v>
      </c>
      <c r="K700">
        <v>3</v>
      </c>
      <c r="L700" t="s">
        <v>51</v>
      </c>
      <c r="M700">
        <v>1</v>
      </c>
      <c r="N700">
        <v>975</v>
      </c>
      <c r="P700">
        <v>3</v>
      </c>
      <c r="Q700" t="s">
        <v>39</v>
      </c>
      <c r="R700">
        <v>86</v>
      </c>
      <c r="S700">
        <v>3</v>
      </c>
      <c r="T700">
        <v>2</v>
      </c>
      <c r="U700" t="s">
        <v>40</v>
      </c>
      <c r="V700">
        <v>3</v>
      </c>
      <c r="W700" t="s">
        <v>48</v>
      </c>
      <c r="X700">
        <v>4601</v>
      </c>
      <c r="Y700" t="str">
        <f>IF(AND(HR_Data[[#This Row],[OverTime]]="Yes",HR_Data[[#This Row],[JobSatisfaction]]&lt;=2,HR_Data[[#This Row],[MonthlyIncome]]&lt;AVERAGE(HR_Data[MonthlyIncome])),
"High Risk",
IF(OR(HR_Data[[#This Row],[OverTime]]="Yes",HR_Data[[#This Row],[JobSatisfaction]]&lt;=2),
"Medium Risk",
"Low Risk"))</f>
        <v>Low Risk</v>
      </c>
      <c r="Z700" t="str">
        <f>IF(HR_Data[[#This Row],[MonthlyIncome]]&lt;3000,"Low",IF(HR_Data[[#This Row],[MonthlyIncome]]&lt;7000,"Medium","High"))</f>
        <v>Medium</v>
      </c>
      <c r="AA700" s="5">
        <f>IF(HR_Data[[#This Row],[OverTime]]="Yes",1,0)</f>
        <v>0</v>
      </c>
      <c r="AB700" s="5">
        <f>IF(HR_Data[[#This Row],[JobSatisfaction]]&lt;=2,1,0)</f>
        <v>0</v>
      </c>
      <c r="AC700" s="5">
        <f>IF(HR_Data[[#This Row],[WorkLifeBalance]]&lt;=2,1,0)</f>
        <v>0</v>
      </c>
      <c r="AD700" s="5">
        <f>IF(HR_Data[[#This Row],[MonthlyIncome]]&lt;AVERAGE(HR_Data[MonthlyIncome]),1,0)</f>
        <v>1</v>
      </c>
      <c r="AE700">
        <v>6179</v>
      </c>
      <c r="AF700">
        <v>1</v>
      </c>
      <c r="AG700" t="s">
        <v>42</v>
      </c>
      <c r="AH700" t="s">
        <v>43</v>
      </c>
      <c r="AI700">
        <v>16</v>
      </c>
      <c r="AJ700">
        <v>3</v>
      </c>
      <c r="AK700">
        <v>2</v>
      </c>
      <c r="AL700">
        <f>IF(HR_Data[[#This Row],[OverTime]]="Yes",2,0)
+IF(HR_Data[[#This Row],[WorkLifeBalance]]&lt;=2,2,0)
+IF(HR_Data[[#This Row],[MonthlyIncome]]&lt;5000,2,0)
+IF(HR_Data[[#This Row],[JobSatisfaction]]&lt;=2,1,0)
+IF(HR_Data[[#This Row],[EnvironmentSatisfaction]]&lt;=2,1,0)
+IF(HR_Data[[#This Row],[YearsAtCompany]]&lt;2,2,0)</f>
        <v>2</v>
      </c>
      <c r="AM700" t="str">
        <f>IF(HR_Data[[#This Row],[RiskScore2]]&gt;=6,"High",
IF(HR_Data[[#This Row],[RiskScore2]]&gt;=3,"Medium","Low"))</f>
        <v>Low</v>
      </c>
      <c r="AN700">
        <v>80</v>
      </c>
      <c r="AO700">
        <v>0</v>
      </c>
      <c r="AP700">
        <v>5</v>
      </c>
      <c r="AQ700">
        <v>3</v>
      </c>
      <c r="AR700">
        <v>3</v>
      </c>
      <c r="AS700">
        <v>5</v>
      </c>
      <c r="AT700">
        <v>2</v>
      </c>
      <c r="AU700">
        <v>1</v>
      </c>
      <c r="AV700">
        <v>0</v>
      </c>
    </row>
    <row r="701" spans="1:48">
      <c r="A701">
        <v>52</v>
      </c>
      <c r="B701" t="str">
        <f>IF(HR_Data[[#This Row],[Age]]&lt;25,"&lt;25",
IF(HR_Data[[#This Row],[Age]]&lt;35,"25–34",
IF(HR_Data[[#This Row],[Age]]&lt;45,"35–44",
IF(HR_Data[[#This Row],[Age]]&lt;55,"45–54","55+"))))</f>
        <v>45–54</v>
      </c>
      <c r="C701" t="s">
        <v>43</v>
      </c>
      <c r="D701">
        <f>(HR[[#This Row],[OverTimeFlag]]*3+HR[[#This Row],[LowJobSatisFlag]]*5+HR[[#This Row],[LowWLBFlag]]*4+HR[[#This Row],[LowSalaryFlag]]*3+HR[[#This Row],[LowEnviFlag]]*4+HR[[#This Row],[LowProFlag]]*1)</f>
        <v>5</v>
      </c>
      <c r="E701">
        <f>HR_Data[[#This Row],[OvertimeFlag]] + HR_Data[[#This Row],[LowSatisfactionFlag]] + HR_Data[[#This Row],[LowWorkLifeBalanceFlag]]</f>
        <v>1</v>
      </c>
      <c r="F701" t="s">
        <v>36</v>
      </c>
      <c r="G701">
        <v>1053</v>
      </c>
      <c r="H701" t="s">
        <v>45</v>
      </c>
      <c r="I701">
        <v>1</v>
      </c>
      <c r="J701" t="str">
        <f>IF(AND(HR_Data[[#This Row],[Attrition]]="Yes",HR_Data[[#This Row],[YearsAtCompany]]&lt;2),"Yes","No")</f>
        <v>No</v>
      </c>
      <c r="K701">
        <v>2</v>
      </c>
      <c r="L701" t="s">
        <v>38</v>
      </c>
      <c r="M701">
        <v>1</v>
      </c>
      <c r="N701">
        <v>976</v>
      </c>
      <c r="P701">
        <v>4</v>
      </c>
      <c r="Q701" t="s">
        <v>46</v>
      </c>
      <c r="R701">
        <v>70</v>
      </c>
      <c r="S701">
        <v>3</v>
      </c>
      <c r="T701">
        <v>4</v>
      </c>
      <c r="U701" t="s">
        <v>56</v>
      </c>
      <c r="V701">
        <v>4</v>
      </c>
      <c r="W701" t="s">
        <v>48</v>
      </c>
      <c r="X701">
        <v>17099</v>
      </c>
      <c r="Y701" t="str">
        <f>IF(AND(HR_Data[[#This Row],[OverTime]]="Yes",HR_Data[[#This Row],[JobSatisfaction]]&lt;=2,HR_Data[[#This Row],[MonthlyIncome]]&lt;AVERAGE(HR_Data[MonthlyIncome])),
"High Risk",
IF(OR(HR_Data[[#This Row],[OverTime]]="Yes",HR_Data[[#This Row],[JobSatisfaction]]&lt;=2),
"Medium Risk",
"Low Risk"))</f>
        <v>Low Risk</v>
      </c>
      <c r="Z701" t="str">
        <f>IF(HR_Data[[#This Row],[MonthlyIncome]]&lt;3000,"Low",IF(HR_Data[[#This Row],[MonthlyIncome]]&lt;7000,"Medium","High"))</f>
        <v>High</v>
      </c>
      <c r="AA701" s="5">
        <f>IF(HR_Data[[#This Row],[OverTime]]="Yes",1,0)</f>
        <v>0</v>
      </c>
      <c r="AB701" s="5">
        <f>IF(HR_Data[[#This Row],[JobSatisfaction]]&lt;=2,1,0)</f>
        <v>0</v>
      </c>
      <c r="AC701" s="5">
        <f>IF(HR_Data[[#This Row],[WorkLifeBalance]]&lt;=2,1,0)</f>
        <v>1</v>
      </c>
      <c r="AD701" s="5">
        <f>IF(HR_Data[[#This Row],[MonthlyIncome]]&lt;AVERAGE(HR_Data[MonthlyIncome]),1,0)</f>
        <v>0</v>
      </c>
      <c r="AE701">
        <v>13829</v>
      </c>
      <c r="AF701">
        <v>2</v>
      </c>
      <c r="AG701" t="s">
        <v>42</v>
      </c>
      <c r="AH701" t="s">
        <v>43</v>
      </c>
      <c r="AI701">
        <v>15</v>
      </c>
      <c r="AJ701">
        <v>3</v>
      </c>
      <c r="AK701">
        <v>2</v>
      </c>
      <c r="AL701">
        <f>IF(HR_Data[[#This Row],[OverTime]]="Yes",2,0)
+IF(HR_Data[[#This Row],[WorkLifeBalance]]&lt;=2,2,0)
+IF(HR_Data[[#This Row],[MonthlyIncome]]&lt;5000,2,0)
+IF(HR_Data[[#This Row],[JobSatisfaction]]&lt;=2,1,0)
+IF(HR_Data[[#This Row],[EnvironmentSatisfaction]]&lt;=2,1,0)
+IF(HR_Data[[#This Row],[YearsAtCompany]]&lt;2,2,0)</f>
        <v>2</v>
      </c>
      <c r="AM701" t="str">
        <f>IF(HR_Data[[#This Row],[RiskScore2]]&gt;=6,"High",
IF(HR_Data[[#This Row],[RiskScore2]]&gt;=3,"Medium","Low"))</f>
        <v>Low</v>
      </c>
      <c r="AN701">
        <v>80</v>
      </c>
      <c r="AO701">
        <v>1</v>
      </c>
      <c r="AP701">
        <v>26</v>
      </c>
      <c r="AQ701">
        <v>2</v>
      </c>
      <c r="AR701">
        <v>2</v>
      </c>
      <c r="AS701">
        <v>9</v>
      </c>
      <c r="AT701">
        <v>8</v>
      </c>
      <c r="AU701">
        <v>7</v>
      </c>
      <c r="AV701">
        <v>8</v>
      </c>
    </row>
    <row r="702" spans="1:48">
      <c r="A702">
        <v>58</v>
      </c>
      <c r="B702" t="str">
        <f>IF(HR_Data[[#This Row],[Age]]&lt;25,"&lt;25",
IF(HR_Data[[#This Row],[Age]]&lt;35,"25–34",
IF(HR_Data[[#This Row],[Age]]&lt;45,"35–44",
IF(HR_Data[[#This Row],[Age]]&lt;55,"45–54","55+"))))</f>
        <v>55+</v>
      </c>
      <c r="C702" t="s">
        <v>35</v>
      </c>
      <c r="D702">
        <f>(HR[[#This Row],[OverTimeFlag]]*3+HR[[#This Row],[LowJobSatisFlag]]*5+HR[[#This Row],[LowWLBFlag]]*4+HR[[#This Row],[LowSalaryFlag]]*3+HR[[#This Row],[LowEnviFlag]]*4+HR[[#This Row],[LowProFlag]]*1)</f>
        <v>3</v>
      </c>
      <c r="E702">
        <f>HR_Data[[#This Row],[OvertimeFlag]] + HR_Data[[#This Row],[LowSatisfactionFlag]] + HR_Data[[#This Row],[LowWorkLifeBalanceFlag]]</f>
        <v>0</v>
      </c>
      <c r="F702" t="s">
        <v>36</v>
      </c>
      <c r="G702">
        <v>289</v>
      </c>
      <c r="H702" t="s">
        <v>45</v>
      </c>
      <c r="I702">
        <v>2</v>
      </c>
      <c r="J702" t="str">
        <f>IF(AND(HR_Data[[#This Row],[Attrition]]="Yes",HR_Data[[#This Row],[YearsAtCompany]]&lt;2),"Yes","No")</f>
        <v>Yes</v>
      </c>
      <c r="K702">
        <v>3</v>
      </c>
      <c r="L702" t="s">
        <v>60</v>
      </c>
      <c r="M702">
        <v>1</v>
      </c>
      <c r="N702">
        <v>977</v>
      </c>
      <c r="P702">
        <v>4</v>
      </c>
      <c r="Q702" t="s">
        <v>46</v>
      </c>
      <c r="R702">
        <v>51</v>
      </c>
      <c r="S702">
        <v>3</v>
      </c>
      <c r="T702">
        <v>1</v>
      </c>
      <c r="U702" t="s">
        <v>47</v>
      </c>
      <c r="V702">
        <v>3</v>
      </c>
      <c r="W702" t="s">
        <v>41</v>
      </c>
      <c r="X702">
        <v>2479</v>
      </c>
      <c r="Y702" t="str">
        <f>IF(AND(HR_Data[[#This Row],[OverTime]]="Yes",HR_Data[[#This Row],[JobSatisfaction]]&lt;=2,HR_Data[[#This Row],[MonthlyIncome]]&lt;AVERAGE(HR_Data[MonthlyIncome])),
"High Risk",
IF(OR(HR_Data[[#This Row],[OverTime]]="Yes",HR_Data[[#This Row],[JobSatisfaction]]&lt;=2),
"Medium Risk",
"Low Risk"))</f>
        <v>Low Risk</v>
      </c>
      <c r="Z702" t="str">
        <f>IF(HR_Data[[#This Row],[MonthlyIncome]]&lt;3000,"Low",IF(HR_Data[[#This Row],[MonthlyIncome]]&lt;7000,"Medium","High"))</f>
        <v>Low</v>
      </c>
      <c r="AA702" s="5">
        <f>IF(HR_Data[[#This Row],[OverTime]]="Yes",1,0)</f>
        <v>0</v>
      </c>
      <c r="AB702" s="5">
        <f>IF(HR_Data[[#This Row],[JobSatisfaction]]&lt;=2,1,0)</f>
        <v>0</v>
      </c>
      <c r="AC702" s="5">
        <f>IF(HR_Data[[#This Row],[WorkLifeBalance]]&lt;=2,1,0)</f>
        <v>0</v>
      </c>
      <c r="AD702" s="5">
        <f>IF(HR_Data[[#This Row],[MonthlyIncome]]&lt;AVERAGE(HR_Data[MonthlyIncome]),1,0)</f>
        <v>1</v>
      </c>
      <c r="AE702">
        <v>26227</v>
      </c>
      <c r="AF702">
        <v>4</v>
      </c>
      <c r="AG702" t="s">
        <v>42</v>
      </c>
      <c r="AH702" t="s">
        <v>43</v>
      </c>
      <c r="AI702">
        <v>24</v>
      </c>
      <c r="AJ702">
        <v>4</v>
      </c>
      <c r="AK702">
        <v>1</v>
      </c>
      <c r="AL702">
        <f>IF(HR_Data[[#This Row],[OverTime]]="Yes",2,0)
+IF(HR_Data[[#This Row],[WorkLifeBalance]]&lt;=2,2,0)
+IF(HR_Data[[#This Row],[MonthlyIncome]]&lt;5000,2,0)
+IF(HR_Data[[#This Row],[JobSatisfaction]]&lt;=2,1,0)
+IF(HR_Data[[#This Row],[EnvironmentSatisfaction]]&lt;=2,1,0)
+IF(HR_Data[[#This Row],[YearsAtCompany]]&lt;2,2,0)</f>
        <v>4</v>
      </c>
      <c r="AM702" t="str">
        <f>IF(HR_Data[[#This Row],[RiskScore2]]&gt;=6,"High",
IF(HR_Data[[#This Row],[RiskScore2]]&gt;=3,"Medium","Low"))</f>
        <v>Medium</v>
      </c>
      <c r="AN702">
        <v>80</v>
      </c>
      <c r="AO702">
        <v>0</v>
      </c>
      <c r="AP702">
        <v>7</v>
      </c>
      <c r="AQ702">
        <v>4</v>
      </c>
      <c r="AR702">
        <v>3</v>
      </c>
      <c r="AS702">
        <v>1</v>
      </c>
      <c r="AT702">
        <v>0</v>
      </c>
      <c r="AU702">
        <v>0</v>
      </c>
      <c r="AV702">
        <v>0</v>
      </c>
    </row>
    <row r="703" spans="1:48">
      <c r="A703">
        <v>53</v>
      </c>
      <c r="B703" t="str">
        <f>IF(HR_Data[[#This Row],[Age]]&lt;25,"&lt;25",
IF(HR_Data[[#This Row],[Age]]&lt;35,"25–34",
IF(HR_Data[[#This Row],[Age]]&lt;45,"35–44",
IF(HR_Data[[#This Row],[Age]]&lt;55,"45–54","55+"))))</f>
        <v>45–54</v>
      </c>
      <c r="C703" t="s">
        <v>43</v>
      </c>
      <c r="D703">
        <f>(HR[[#This Row],[OverTimeFlag]]*3+HR[[#This Row],[LowJobSatisFlag]]*5+HR[[#This Row],[LowWLBFlag]]*4+HR[[#This Row],[LowSalaryFlag]]*3+HR[[#This Row],[LowEnviFlag]]*4+HR[[#This Row],[LowProFlag]]*1)</f>
        <v>1</v>
      </c>
      <c r="E703">
        <f>HR_Data[[#This Row],[OvertimeFlag]] + HR_Data[[#This Row],[LowSatisfactionFlag]] + HR_Data[[#This Row],[LowWorkLifeBalanceFlag]]</f>
        <v>0</v>
      </c>
      <c r="F703" t="s">
        <v>36</v>
      </c>
      <c r="G703">
        <v>1376</v>
      </c>
      <c r="H703" t="s">
        <v>37</v>
      </c>
      <c r="I703">
        <v>2</v>
      </c>
      <c r="J703" t="str">
        <f>IF(AND(HR_Data[[#This Row],[Attrition]]="Yes",HR_Data[[#This Row],[YearsAtCompany]]&lt;2),"Yes","No")</f>
        <v>No</v>
      </c>
      <c r="K703">
        <v>2</v>
      </c>
      <c r="L703" t="s">
        <v>51</v>
      </c>
      <c r="M703">
        <v>1</v>
      </c>
      <c r="N703">
        <v>981</v>
      </c>
      <c r="P703">
        <v>3</v>
      </c>
      <c r="Q703" t="s">
        <v>46</v>
      </c>
      <c r="R703">
        <v>45</v>
      </c>
      <c r="S703">
        <v>3</v>
      </c>
      <c r="T703">
        <v>4</v>
      </c>
      <c r="U703" t="s">
        <v>56</v>
      </c>
      <c r="V703">
        <v>3</v>
      </c>
      <c r="W703" t="s">
        <v>52</v>
      </c>
      <c r="X703">
        <v>14852</v>
      </c>
      <c r="Y703" t="str">
        <f>IF(AND(HR_Data[[#This Row],[OverTime]]="Yes",HR_Data[[#This Row],[JobSatisfaction]]&lt;=2,HR_Data[[#This Row],[MonthlyIncome]]&lt;AVERAGE(HR_Data[MonthlyIncome])),
"High Risk",
IF(OR(HR_Data[[#This Row],[OverTime]]="Yes",HR_Data[[#This Row],[JobSatisfaction]]&lt;=2),
"Medium Risk",
"Low Risk"))</f>
        <v>Low Risk</v>
      </c>
      <c r="Z703" t="str">
        <f>IF(HR_Data[[#This Row],[MonthlyIncome]]&lt;3000,"Low",IF(HR_Data[[#This Row],[MonthlyIncome]]&lt;7000,"Medium","High"))</f>
        <v>High</v>
      </c>
      <c r="AA703" s="5">
        <f>IF(HR_Data[[#This Row],[OverTime]]="Yes",1,0)</f>
        <v>0</v>
      </c>
      <c r="AB703" s="5">
        <f>IF(HR_Data[[#This Row],[JobSatisfaction]]&lt;=2,1,0)</f>
        <v>0</v>
      </c>
      <c r="AC703" s="5">
        <f>IF(HR_Data[[#This Row],[WorkLifeBalance]]&lt;=2,1,0)</f>
        <v>0</v>
      </c>
      <c r="AD703" s="5">
        <f>IF(HR_Data[[#This Row],[MonthlyIncome]]&lt;AVERAGE(HR_Data[MonthlyIncome]),1,0)</f>
        <v>0</v>
      </c>
      <c r="AE703">
        <v>13938</v>
      </c>
      <c r="AF703">
        <v>6</v>
      </c>
      <c r="AG703" t="s">
        <v>42</v>
      </c>
      <c r="AH703" t="s">
        <v>43</v>
      </c>
      <c r="AI703">
        <v>13</v>
      </c>
      <c r="AJ703">
        <v>3</v>
      </c>
      <c r="AK703">
        <v>3</v>
      </c>
      <c r="AL703">
        <f>IF(HR_Data[[#This Row],[OverTime]]="Yes",2,0)
+IF(HR_Data[[#This Row],[WorkLifeBalance]]&lt;=2,2,0)
+IF(HR_Data[[#This Row],[MonthlyIncome]]&lt;5000,2,0)
+IF(HR_Data[[#This Row],[JobSatisfaction]]&lt;=2,1,0)
+IF(HR_Data[[#This Row],[EnvironmentSatisfaction]]&lt;=2,1,0)
+IF(HR_Data[[#This Row],[YearsAtCompany]]&lt;2,2,0)</f>
        <v>0</v>
      </c>
      <c r="AM703" t="str">
        <f>IF(HR_Data[[#This Row],[RiskScore2]]&gt;=6,"High",
IF(HR_Data[[#This Row],[RiskScore2]]&gt;=3,"Medium","Low"))</f>
        <v>Low</v>
      </c>
      <c r="AN703">
        <v>80</v>
      </c>
      <c r="AO703">
        <v>1</v>
      </c>
      <c r="AP703">
        <v>22</v>
      </c>
      <c r="AQ703">
        <v>3</v>
      </c>
      <c r="AR703">
        <v>4</v>
      </c>
      <c r="AS703">
        <v>17</v>
      </c>
      <c r="AT703">
        <v>13</v>
      </c>
      <c r="AU703">
        <v>15</v>
      </c>
      <c r="AV703">
        <v>2</v>
      </c>
    </row>
    <row r="704" spans="1:48">
      <c r="A704">
        <v>30</v>
      </c>
      <c r="B704" t="str">
        <f>IF(HR_Data[[#This Row],[Age]]&lt;25,"&lt;25",
IF(HR_Data[[#This Row],[Age]]&lt;35,"25–34",
IF(HR_Data[[#This Row],[Age]]&lt;45,"35–44",
IF(HR_Data[[#This Row],[Age]]&lt;55,"45–54","55+"))))</f>
        <v>25–34</v>
      </c>
      <c r="C704" t="s">
        <v>43</v>
      </c>
      <c r="D704">
        <f>(HR[[#This Row],[OverTimeFlag]]*3+HR[[#This Row],[LowJobSatisFlag]]*5+HR[[#This Row],[LowWLBFlag]]*4+HR[[#This Row],[LowSalaryFlag]]*3+HR[[#This Row],[LowEnviFlag]]*4+HR[[#This Row],[LowProFlag]]*1)</f>
        <v>1</v>
      </c>
      <c r="E704">
        <f>HR_Data[[#This Row],[OvertimeFlag]] + HR_Data[[#This Row],[LowSatisfactionFlag]] + HR_Data[[#This Row],[LowWorkLifeBalanceFlag]]</f>
        <v>0</v>
      </c>
      <c r="F704" t="s">
        <v>36</v>
      </c>
      <c r="G704">
        <v>231</v>
      </c>
      <c r="H704" t="s">
        <v>37</v>
      </c>
      <c r="I704">
        <v>8</v>
      </c>
      <c r="J704" t="str">
        <f>IF(AND(HR_Data[[#This Row],[Attrition]]="Yes",HR_Data[[#This Row],[YearsAtCompany]]&lt;2),"Yes","No")</f>
        <v>No</v>
      </c>
      <c r="K704">
        <v>2</v>
      </c>
      <c r="L704" t="s">
        <v>49</v>
      </c>
      <c r="M704">
        <v>1</v>
      </c>
      <c r="N704">
        <v>982</v>
      </c>
      <c r="P704">
        <v>3</v>
      </c>
      <c r="Q704" t="s">
        <v>46</v>
      </c>
      <c r="R704">
        <v>62</v>
      </c>
      <c r="S704">
        <v>3</v>
      </c>
      <c r="T704">
        <v>3</v>
      </c>
      <c r="U704" t="s">
        <v>40</v>
      </c>
      <c r="V704">
        <v>3</v>
      </c>
      <c r="W704" t="s">
        <v>52</v>
      </c>
      <c r="X704">
        <v>7264</v>
      </c>
      <c r="Y704" t="str">
        <f>IF(AND(HR_Data[[#This Row],[OverTime]]="Yes",HR_Data[[#This Row],[JobSatisfaction]]&lt;=2,HR_Data[[#This Row],[MonthlyIncome]]&lt;AVERAGE(HR_Data[MonthlyIncome])),
"High Risk",
IF(OR(HR_Data[[#This Row],[OverTime]]="Yes",HR_Data[[#This Row],[JobSatisfaction]]&lt;=2),
"Medium Risk",
"Low Risk"))</f>
        <v>Low Risk</v>
      </c>
      <c r="Z704" t="str">
        <f>IF(HR_Data[[#This Row],[MonthlyIncome]]&lt;3000,"Low",IF(HR_Data[[#This Row],[MonthlyIncome]]&lt;7000,"Medium","High"))</f>
        <v>High</v>
      </c>
      <c r="AA704" s="5">
        <f>IF(HR_Data[[#This Row],[OverTime]]="Yes",1,0)</f>
        <v>0</v>
      </c>
      <c r="AB704" s="5">
        <f>IF(HR_Data[[#This Row],[JobSatisfaction]]&lt;=2,1,0)</f>
        <v>0</v>
      </c>
      <c r="AC704" s="5">
        <f>IF(HR_Data[[#This Row],[WorkLifeBalance]]&lt;=2,1,0)</f>
        <v>0</v>
      </c>
      <c r="AD704" s="5">
        <f>IF(HR_Data[[#This Row],[MonthlyIncome]]&lt;AVERAGE(HR_Data[MonthlyIncome]),1,0)</f>
        <v>0</v>
      </c>
      <c r="AE704">
        <v>9977</v>
      </c>
      <c r="AF704">
        <v>5</v>
      </c>
      <c r="AG704" t="s">
        <v>42</v>
      </c>
      <c r="AH704" t="s">
        <v>43</v>
      </c>
      <c r="AI704">
        <v>11</v>
      </c>
      <c r="AJ704">
        <v>3</v>
      </c>
      <c r="AK704">
        <v>1</v>
      </c>
      <c r="AL704">
        <f>IF(HR_Data[[#This Row],[OverTime]]="Yes",2,0)
+IF(HR_Data[[#This Row],[WorkLifeBalance]]&lt;=2,2,0)
+IF(HR_Data[[#This Row],[MonthlyIncome]]&lt;5000,2,0)
+IF(HR_Data[[#This Row],[JobSatisfaction]]&lt;=2,1,0)
+IF(HR_Data[[#This Row],[EnvironmentSatisfaction]]&lt;=2,1,0)
+IF(HR_Data[[#This Row],[YearsAtCompany]]&lt;2,2,0)</f>
        <v>0</v>
      </c>
      <c r="AM704" t="str">
        <f>IF(HR_Data[[#This Row],[RiskScore2]]&gt;=6,"High",
IF(HR_Data[[#This Row],[RiskScore2]]&gt;=3,"Medium","Low"))</f>
        <v>Low</v>
      </c>
      <c r="AN704">
        <v>80</v>
      </c>
      <c r="AO704">
        <v>1</v>
      </c>
      <c r="AP704">
        <v>10</v>
      </c>
      <c r="AQ704">
        <v>2</v>
      </c>
      <c r="AR704">
        <v>4</v>
      </c>
      <c r="AS704">
        <v>8</v>
      </c>
      <c r="AT704">
        <v>4</v>
      </c>
      <c r="AU704">
        <v>7</v>
      </c>
      <c r="AV704">
        <v>7</v>
      </c>
    </row>
    <row r="705" spans="1:48">
      <c r="A705">
        <v>38</v>
      </c>
      <c r="B705" t="str">
        <f>IF(HR_Data[[#This Row],[Age]]&lt;25,"&lt;25",
IF(HR_Data[[#This Row],[Age]]&lt;35,"25–34",
IF(HR_Data[[#This Row],[Age]]&lt;45,"35–44",
IF(HR_Data[[#This Row],[Age]]&lt;55,"45–54","55+"))))</f>
        <v>35–44</v>
      </c>
      <c r="C705" t="s">
        <v>43</v>
      </c>
      <c r="D705">
        <f>(HR[[#This Row],[OverTimeFlag]]*3+HR[[#This Row],[LowJobSatisFlag]]*5+HR[[#This Row],[LowWLBFlag]]*4+HR[[#This Row],[LowSalaryFlag]]*3+HR[[#This Row],[LowEnviFlag]]*4+HR[[#This Row],[LowProFlag]]*1)</f>
        <v>6</v>
      </c>
      <c r="E705">
        <f>HR_Data[[#This Row],[OvertimeFlag]] + HR_Data[[#This Row],[LowSatisfactionFlag]] + HR_Data[[#This Row],[LowWorkLifeBalanceFlag]]</f>
        <v>1</v>
      </c>
      <c r="F705" t="s">
        <v>55</v>
      </c>
      <c r="G705">
        <v>152</v>
      </c>
      <c r="H705" t="s">
        <v>37</v>
      </c>
      <c r="I705">
        <v>10</v>
      </c>
      <c r="J705" t="str">
        <f>IF(AND(HR_Data[[#This Row],[Attrition]]="Yes",HR_Data[[#This Row],[YearsAtCompany]]&lt;2),"Yes","No")</f>
        <v>No</v>
      </c>
      <c r="K705">
        <v>3</v>
      </c>
      <c r="L705" t="s">
        <v>60</v>
      </c>
      <c r="M705">
        <v>1</v>
      </c>
      <c r="N705">
        <v>983</v>
      </c>
      <c r="P705">
        <v>3</v>
      </c>
      <c r="Q705" t="s">
        <v>39</v>
      </c>
      <c r="R705">
        <v>85</v>
      </c>
      <c r="S705">
        <v>3</v>
      </c>
      <c r="T705">
        <v>2</v>
      </c>
      <c r="U705" t="s">
        <v>40</v>
      </c>
      <c r="V705">
        <v>4</v>
      </c>
      <c r="W705" t="s">
        <v>41</v>
      </c>
      <c r="X705">
        <v>5666</v>
      </c>
      <c r="Y705" t="str">
        <f>IF(AND(HR_Data[[#This Row],[OverTime]]="Yes",HR_Data[[#This Row],[JobSatisfaction]]&lt;=2,HR_Data[[#This Row],[MonthlyIncome]]&lt;AVERAGE(HR_Data[MonthlyIncome])),
"High Risk",
IF(OR(HR_Data[[#This Row],[OverTime]]="Yes",HR_Data[[#This Row],[JobSatisfaction]]&lt;=2),
"Medium Risk",
"Low Risk"))</f>
        <v>Medium Risk</v>
      </c>
      <c r="Z705" t="str">
        <f>IF(HR_Data[[#This Row],[MonthlyIncome]]&lt;3000,"Low",IF(HR_Data[[#This Row],[MonthlyIncome]]&lt;7000,"Medium","High"))</f>
        <v>Medium</v>
      </c>
      <c r="AA705" s="5">
        <f>IF(HR_Data[[#This Row],[OverTime]]="Yes",1,0)</f>
        <v>1</v>
      </c>
      <c r="AB705" s="5">
        <f>IF(HR_Data[[#This Row],[JobSatisfaction]]&lt;=2,1,0)</f>
        <v>0</v>
      </c>
      <c r="AC705" s="5">
        <f>IF(HR_Data[[#This Row],[WorkLifeBalance]]&lt;=2,1,0)</f>
        <v>0</v>
      </c>
      <c r="AD705" s="5">
        <f>IF(HR_Data[[#This Row],[MonthlyIncome]]&lt;AVERAGE(HR_Data[MonthlyIncome]),1,0)</f>
        <v>1</v>
      </c>
      <c r="AE705">
        <v>19899</v>
      </c>
      <c r="AF705">
        <v>1</v>
      </c>
      <c r="AG705" t="s">
        <v>42</v>
      </c>
      <c r="AH705" t="s">
        <v>35</v>
      </c>
      <c r="AI705">
        <v>13</v>
      </c>
      <c r="AJ705">
        <v>3</v>
      </c>
      <c r="AK705">
        <v>2</v>
      </c>
      <c r="AL705">
        <f>IF(HR_Data[[#This Row],[OverTime]]="Yes",2,0)
+IF(HR_Data[[#This Row],[WorkLifeBalance]]&lt;=2,2,0)
+IF(HR_Data[[#This Row],[MonthlyIncome]]&lt;5000,2,0)
+IF(HR_Data[[#This Row],[JobSatisfaction]]&lt;=2,1,0)
+IF(HR_Data[[#This Row],[EnvironmentSatisfaction]]&lt;=2,1,0)
+IF(HR_Data[[#This Row],[YearsAtCompany]]&lt;2,2,0)</f>
        <v>2</v>
      </c>
      <c r="AM705" t="str">
        <f>IF(HR_Data[[#This Row],[RiskScore2]]&gt;=6,"High",
IF(HR_Data[[#This Row],[RiskScore2]]&gt;=3,"Medium","Low"))</f>
        <v>Low</v>
      </c>
      <c r="AN705">
        <v>80</v>
      </c>
      <c r="AO705">
        <v>0</v>
      </c>
      <c r="AP705">
        <v>6</v>
      </c>
      <c r="AQ705">
        <v>1</v>
      </c>
      <c r="AR705">
        <v>3</v>
      </c>
      <c r="AS705">
        <v>5</v>
      </c>
      <c r="AT705">
        <v>3</v>
      </c>
      <c r="AU705">
        <v>1</v>
      </c>
      <c r="AV705">
        <v>3</v>
      </c>
    </row>
    <row r="706" spans="1:48">
      <c r="A706">
        <v>35</v>
      </c>
      <c r="B706" t="str">
        <f>IF(HR_Data[[#This Row],[Age]]&lt;25,"&lt;25",
IF(HR_Data[[#This Row],[Age]]&lt;35,"25–34",
IF(HR_Data[[#This Row],[Age]]&lt;45,"35–44",
IF(HR_Data[[#This Row],[Age]]&lt;55,"45–54","55+"))))</f>
        <v>35–44</v>
      </c>
      <c r="C706" t="s">
        <v>43</v>
      </c>
      <c r="D706">
        <f>(HR[[#This Row],[OverTimeFlag]]*3+HR[[#This Row],[LowJobSatisFlag]]*5+HR[[#This Row],[LowWLBFlag]]*4+HR[[#This Row],[LowSalaryFlag]]*3+HR[[#This Row],[LowEnviFlag]]*4+HR[[#This Row],[LowProFlag]]*1)</f>
        <v>0</v>
      </c>
      <c r="E706">
        <f>HR_Data[[#This Row],[OvertimeFlag]] + HR_Data[[#This Row],[LowSatisfactionFlag]] + HR_Data[[#This Row],[LowWorkLifeBalanceFlag]]</f>
        <v>0</v>
      </c>
      <c r="F706" t="s">
        <v>36</v>
      </c>
      <c r="G706">
        <v>882</v>
      </c>
      <c r="H706" t="s">
        <v>37</v>
      </c>
      <c r="I706">
        <v>3</v>
      </c>
      <c r="J706" t="str">
        <f>IF(AND(HR_Data[[#This Row],[Attrition]]="Yes",HR_Data[[#This Row],[YearsAtCompany]]&lt;2),"Yes","No")</f>
        <v>No</v>
      </c>
      <c r="K706">
        <v>4</v>
      </c>
      <c r="L706" t="s">
        <v>38</v>
      </c>
      <c r="M706">
        <v>1</v>
      </c>
      <c r="N706">
        <v>984</v>
      </c>
      <c r="P706">
        <v>4</v>
      </c>
      <c r="Q706" t="s">
        <v>46</v>
      </c>
      <c r="R706">
        <v>92</v>
      </c>
      <c r="S706">
        <v>3</v>
      </c>
      <c r="T706">
        <v>3</v>
      </c>
      <c r="U706" t="s">
        <v>40</v>
      </c>
      <c r="V706">
        <v>4</v>
      </c>
      <c r="W706" t="s">
        <v>52</v>
      </c>
      <c r="X706">
        <v>7823</v>
      </c>
      <c r="Y706" t="str">
        <f>IF(AND(HR_Data[[#This Row],[OverTime]]="Yes",HR_Data[[#This Row],[JobSatisfaction]]&lt;=2,HR_Data[[#This Row],[MonthlyIncome]]&lt;AVERAGE(HR_Data[MonthlyIncome])),
"High Risk",
IF(OR(HR_Data[[#This Row],[OverTime]]="Yes",HR_Data[[#This Row],[JobSatisfaction]]&lt;=2),
"Medium Risk",
"Low Risk"))</f>
        <v>Low Risk</v>
      </c>
      <c r="Z706" t="str">
        <f>IF(HR_Data[[#This Row],[MonthlyIncome]]&lt;3000,"Low",IF(HR_Data[[#This Row],[MonthlyIncome]]&lt;7000,"Medium","High"))</f>
        <v>High</v>
      </c>
      <c r="AA706" s="5">
        <f>IF(HR_Data[[#This Row],[OverTime]]="Yes",1,0)</f>
        <v>0</v>
      </c>
      <c r="AB706" s="5">
        <f>IF(HR_Data[[#This Row],[JobSatisfaction]]&lt;=2,1,0)</f>
        <v>0</v>
      </c>
      <c r="AC706" s="5">
        <f>IF(HR_Data[[#This Row],[WorkLifeBalance]]&lt;=2,1,0)</f>
        <v>0</v>
      </c>
      <c r="AD706" s="5">
        <f>IF(HR_Data[[#This Row],[MonthlyIncome]]&lt;AVERAGE(HR_Data[MonthlyIncome]),1,0)</f>
        <v>0</v>
      </c>
      <c r="AE706">
        <v>6812</v>
      </c>
      <c r="AF706">
        <v>6</v>
      </c>
      <c r="AG706" t="s">
        <v>42</v>
      </c>
      <c r="AH706" t="s">
        <v>43</v>
      </c>
      <c r="AI706">
        <v>13</v>
      </c>
      <c r="AJ706">
        <v>3</v>
      </c>
      <c r="AK706">
        <v>2</v>
      </c>
      <c r="AL706">
        <f>IF(HR_Data[[#This Row],[OverTime]]="Yes",2,0)
+IF(HR_Data[[#This Row],[WorkLifeBalance]]&lt;=2,2,0)
+IF(HR_Data[[#This Row],[MonthlyIncome]]&lt;5000,2,0)
+IF(HR_Data[[#This Row],[JobSatisfaction]]&lt;=2,1,0)
+IF(HR_Data[[#This Row],[EnvironmentSatisfaction]]&lt;=2,1,0)
+IF(HR_Data[[#This Row],[YearsAtCompany]]&lt;2,2,0)</f>
        <v>0</v>
      </c>
      <c r="AM706" t="str">
        <f>IF(HR_Data[[#This Row],[RiskScore2]]&gt;=6,"High",
IF(HR_Data[[#This Row],[RiskScore2]]&gt;=3,"Medium","Low"))</f>
        <v>Low</v>
      </c>
      <c r="AN706">
        <v>80</v>
      </c>
      <c r="AO706">
        <v>1</v>
      </c>
      <c r="AP706">
        <v>12</v>
      </c>
      <c r="AQ706">
        <v>2</v>
      </c>
      <c r="AR706">
        <v>3</v>
      </c>
      <c r="AS706">
        <v>10</v>
      </c>
      <c r="AT706">
        <v>9</v>
      </c>
      <c r="AU706">
        <v>0</v>
      </c>
      <c r="AV706">
        <v>8</v>
      </c>
    </row>
    <row r="707" spans="1:48">
      <c r="A707">
        <v>39</v>
      </c>
      <c r="B707" t="str">
        <f>IF(HR_Data[[#This Row],[Age]]&lt;25,"&lt;25",
IF(HR_Data[[#This Row],[Age]]&lt;35,"25–34",
IF(HR_Data[[#This Row],[Age]]&lt;45,"35–44",
IF(HR_Data[[#This Row],[Age]]&lt;55,"45–54","55+"))))</f>
        <v>35–44</v>
      </c>
      <c r="C707" t="s">
        <v>43</v>
      </c>
      <c r="D707">
        <f>(HR[[#This Row],[OverTimeFlag]]*3+HR[[#This Row],[LowJobSatisFlag]]*5+HR[[#This Row],[LowWLBFlag]]*4+HR[[#This Row],[LowSalaryFlag]]*3+HR[[#This Row],[LowEnviFlag]]*4+HR[[#This Row],[LowProFlag]]*1)</f>
        <v>4</v>
      </c>
      <c r="E707">
        <f>HR_Data[[#This Row],[OvertimeFlag]] + HR_Data[[#This Row],[LowSatisfactionFlag]] + HR_Data[[#This Row],[LowWorkLifeBalanceFlag]]</f>
        <v>0</v>
      </c>
      <c r="F707" t="s">
        <v>36</v>
      </c>
      <c r="G707">
        <v>903</v>
      </c>
      <c r="H707" t="s">
        <v>37</v>
      </c>
      <c r="I707">
        <v>2</v>
      </c>
      <c r="J707" t="str">
        <f>IF(AND(HR_Data[[#This Row],[Attrition]]="Yes",HR_Data[[#This Row],[YearsAtCompany]]&lt;2),"Yes","No")</f>
        <v>No</v>
      </c>
      <c r="K707">
        <v>5</v>
      </c>
      <c r="L707" t="s">
        <v>38</v>
      </c>
      <c r="M707">
        <v>1</v>
      </c>
      <c r="N707">
        <v>985</v>
      </c>
      <c r="P707">
        <v>1</v>
      </c>
      <c r="Q707" t="s">
        <v>46</v>
      </c>
      <c r="R707">
        <v>41</v>
      </c>
      <c r="S707">
        <v>4</v>
      </c>
      <c r="T707">
        <v>3</v>
      </c>
      <c r="U707" t="s">
        <v>40</v>
      </c>
      <c r="V707">
        <v>3</v>
      </c>
      <c r="W707" t="s">
        <v>41</v>
      </c>
      <c r="X707">
        <v>7880</v>
      </c>
      <c r="Y707" t="str">
        <f>IF(AND(HR_Data[[#This Row],[OverTime]]="Yes",HR_Data[[#This Row],[JobSatisfaction]]&lt;=2,HR_Data[[#This Row],[MonthlyIncome]]&lt;AVERAGE(HR_Data[MonthlyIncome])),
"High Risk",
IF(OR(HR_Data[[#This Row],[OverTime]]="Yes",HR_Data[[#This Row],[JobSatisfaction]]&lt;=2),
"Medium Risk",
"Low Risk"))</f>
        <v>Low Risk</v>
      </c>
      <c r="Z707" t="str">
        <f>IF(HR_Data[[#This Row],[MonthlyIncome]]&lt;3000,"Low",IF(HR_Data[[#This Row],[MonthlyIncome]]&lt;7000,"Medium","High"))</f>
        <v>High</v>
      </c>
      <c r="AA707" s="5">
        <f>IF(HR_Data[[#This Row],[OverTime]]="Yes",1,0)</f>
        <v>0</v>
      </c>
      <c r="AB707" s="5">
        <f>IF(HR_Data[[#This Row],[JobSatisfaction]]&lt;=2,1,0)</f>
        <v>0</v>
      </c>
      <c r="AC707" s="5">
        <f>IF(HR_Data[[#This Row],[WorkLifeBalance]]&lt;=2,1,0)</f>
        <v>0</v>
      </c>
      <c r="AD707" s="5">
        <f>IF(HR_Data[[#This Row],[MonthlyIncome]]&lt;AVERAGE(HR_Data[MonthlyIncome]),1,0)</f>
        <v>0</v>
      </c>
      <c r="AE707">
        <v>2560</v>
      </c>
      <c r="AF707">
        <v>0</v>
      </c>
      <c r="AG707" t="s">
        <v>42</v>
      </c>
      <c r="AH707" t="s">
        <v>43</v>
      </c>
      <c r="AI707">
        <v>18</v>
      </c>
      <c r="AJ707">
        <v>3</v>
      </c>
      <c r="AK707">
        <v>4</v>
      </c>
      <c r="AL707">
        <f>IF(HR_Data[[#This Row],[OverTime]]="Yes",2,0)
+IF(HR_Data[[#This Row],[WorkLifeBalance]]&lt;=2,2,0)
+IF(HR_Data[[#This Row],[MonthlyIncome]]&lt;5000,2,0)
+IF(HR_Data[[#This Row],[JobSatisfaction]]&lt;=2,1,0)
+IF(HR_Data[[#This Row],[EnvironmentSatisfaction]]&lt;=2,1,0)
+IF(HR_Data[[#This Row],[YearsAtCompany]]&lt;2,2,0)</f>
        <v>1</v>
      </c>
      <c r="AM707" t="str">
        <f>IF(HR_Data[[#This Row],[RiskScore2]]&gt;=6,"High",
IF(HR_Data[[#This Row],[RiskScore2]]&gt;=3,"Medium","Low"))</f>
        <v>Low</v>
      </c>
      <c r="AN707">
        <v>80</v>
      </c>
      <c r="AO707">
        <v>0</v>
      </c>
      <c r="AP707">
        <v>9</v>
      </c>
      <c r="AQ707">
        <v>3</v>
      </c>
      <c r="AR707">
        <v>3</v>
      </c>
      <c r="AS707">
        <v>8</v>
      </c>
      <c r="AT707">
        <v>7</v>
      </c>
      <c r="AU707">
        <v>0</v>
      </c>
      <c r="AV707">
        <v>7</v>
      </c>
    </row>
    <row r="708" spans="1:48">
      <c r="A708">
        <v>40</v>
      </c>
      <c r="B708" t="str">
        <f>IF(HR_Data[[#This Row],[Age]]&lt;25,"&lt;25",
IF(HR_Data[[#This Row],[Age]]&lt;35,"25–34",
IF(HR_Data[[#This Row],[Age]]&lt;45,"35–44",
IF(HR_Data[[#This Row],[Age]]&lt;55,"45–54","55+"))))</f>
        <v>35–44</v>
      </c>
      <c r="C708" t="s">
        <v>35</v>
      </c>
      <c r="D708">
        <f>(HR[[#This Row],[OverTimeFlag]]*3+HR[[#This Row],[LowJobSatisFlag]]*5+HR[[#This Row],[LowWLBFlag]]*4+HR[[#This Row],[LowSalaryFlag]]*3+HR[[#This Row],[LowEnviFlag]]*4+HR[[#This Row],[LowProFlag]]*1)</f>
        <v>16</v>
      </c>
      <c r="E708">
        <f>HR_Data[[#This Row],[OvertimeFlag]] + HR_Data[[#This Row],[LowSatisfactionFlag]] + HR_Data[[#This Row],[LowWorkLifeBalanceFlag]]</f>
        <v>3</v>
      </c>
      <c r="F708" t="s">
        <v>55</v>
      </c>
      <c r="G708">
        <v>1479</v>
      </c>
      <c r="H708" t="s">
        <v>37</v>
      </c>
      <c r="I708">
        <v>24</v>
      </c>
      <c r="J708" t="str">
        <f>IF(AND(HR_Data[[#This Row],[Attrition]]="Yes",HR_Data[[#This Row],[YearsAtCompany]]&lt;2),"Yes","No")</f>
        <v>Yes</v>
      </c>
      <c r="K708">
        <v>3</v>
      </c>
      <c r="L708" t="s">
        <v>38</v>
      </c>
      <c r="M708">
        <v>1</v>
      </c>
      <c r="N708">
        <v>986</v>
      </c>
      <c r="P708">
        <v>2</v>
      </c>
      <c r="Q708" t="s">
        <v>39</v>
      </c>
      <c r="R708">
        <v>100</v>
      </c>
      <c r="S708">
        <v>4</v>
      </c>
      <c r="T708">
        <v>4</v>
      </c>
      <c r="U708" t="s">
        <v>40</v>
      </c>
      <c r="V708">
        <v>2</v>
      </c>
      <c r="W708" t="s">
        <v>41</v>
      </c>
      <c r="X708">
        <v>13194</v>
      </c>
      <c r="Y708" t="str">
        <f>IF(AND(HR_Data[[#This Row],[OverTime]]="Yes",HR_Data[[#This Row],[JobSatisfaction]]&lt;=2,HR_Data[[#This Row],[MonthlyIncome]]&lt;AVERAGE(HR_Data[MonthlyIncome])),
"High Risk",
IF(OR(HR_Data[[#This Row],[OverTime]]="Yes",HR_Data[[#This Row],[JobSatisfaction]]&lt;=2),
"Medium Risk",
"Low Risk"))</f>
        <v>Medium Risk</v>
      </c>
      <c r="Z708" t="str">
        <f>IF(HR_Data[[#This Row],[MonthlyIncome]]&lt;3000,"Low",IF(HR_Data[[#This Row],[MonthlyIncome]]&lt;7000,"Medium","High"))</f>
        <v>High</v>
      </c>
      <c r="AA708" s="5">
        <f>IF(HR_Data[[#This Row],[OverTime]]="Yes",1,0)</f>
        <v>1</v>
      </c>
      <c r="AB708" s="5">
        <f>IF(HR_Data[[#This Row],[JobSatisfaction]]&lt;=2,1,0)</f>
        <v>1</v>
      </c>
      <c r="AC708" s="5">
        <f>IF(HR_Data[[#This Row],[WorkLifeBalance]]&lt;=2,1,0)</f>
        <v>1</v>
      </c>
      <c r="AD708" s="5">
        <f>IF(HR_Data[[#This Row],[MonthlyIncome]]&lt;AVERAGE(HR_Data[MonthlyIncome]),1,0)</f>
        <v>0</v>
      </c>
      <c r="AE708">
        <v>17071</v>
      </c>
      <c r="AF708">
        <v>4</v>
      </c>
      <c r="AG708" t="s">
        <v>42</v>
      </c>
      <c r="AH708" t="s">
        <v>35</v>
      </c>
      <c r="AI708">
        <v>16</v>
      </c>
      <c r="AJ708">
        <v>3</v>
      </c>
      <c r="AK708">
        <v>4</v>
      </c>
      <c r="AL708">
        <f>IF(HR_Data[[#This Row],[OverTime]]="Yes",2,0)
+IF(HR_Data[[#This Row],[WorkLifeBalance]]&lt;=2,2,0)
+IF(HR_Data[[#This Row],[MonthlyIncome]]&lt;5000,2,0)
+IF(HR_Data[[#This Row],[JobSatisfaction]]&lt;=2,1,0)
+IF(HR_Data[[#This Row],[EnvironmentSatisfaction]]&lt;=2,1,0)
+IF(HR_Data[[#This Row],[YearsAtCompany]]&lt;2,2,0)</f>
        <v>8</v>
      </c>
      <c r="AM708" t="str">
        <f>IF(HR_Data[[#This Row],[RiskScore2]]&gt;=6,"High",
IF(HR_Data[[#This Row],[RiskScore2]]&gt;=3,"Medium","Low"))</f>
        <v>High</v>
      </c>
      <c r="AN708">
        <v>80</v>
      </c>
      <c r="AO708">
        <v>0</v>
      </c>
      <c r="AP708">
        <v>22</v>
      </c>
      <c r="AQ708">
        <v>2</v>
      </c>
      <c r="AR708">
        <v>2</v>
      </c>
      <c r="AS708">
        <v>1</v>
      </c>
      <c r="AT708">
        <v>0</v>
      </c>
      <c r="AU708">
        <v>0</v>
      </c>
      <c r="AV708">
        <v>0</v>
      </c>
    </row>
    <row r="709" spans="1:48">
      <c r="A709">
        <v>47</v>
      </c>
      <c r="B709" t="str">
        <f>IF(HR_Data[[#This Row],[Age]]&lt;25,"&lt;25",
IF(HR_Data[[#This Row],[Age]]&lt;35,"25–34",
IF(HR_Data[[#This Row],[Age]]&lt;45,"35–44",
IF(HR_Data[[#This Row],[Age]]&lt;55,"45–54","55+"))))</f>
        <v>45–54</v>
      </c>
      <c r="C709" t="s">
        <v>43</v>
      </c>
      <c r="D709">
        <f>(HR[[#This Row],[OverTimeFlag]]*3+HR[[#This Row],[LowJobSatisFlag]]*5+HR[[#This Row],[LowWLBFlag]]*4+HR[[#This Row],[LowSalaryFlag]]*3+HR[[#This Row],[LowEnviFlag]]*4+HR[[#This Row],[LowProFlag]]*1)</f>
        <v>6</v>
      </c>
      <c r="E709">
        <f>HR_Data[[#This Row],[OvertimeFlag]] + HR_Data[[#This Row],[LowSatisfactionFlag]] + HR_Data[[#This Row],[LowWorkLifeBalanceFlag]]</f>
        <v>1</v>
      </c>
      <c r="F709" t="s">
        <v>44</v>
      </c>
      <c r="G709">
        <v>1379</v>
      </c>
      <c r="H709" t="s">
        <v>45</v>
      </c>
      <c r="I709">
        <v>16</v>
      </c>
      <c r="J709" t="str">
        <f>IF(AND(HR_Data[[#This Row],[Attrition]]="Yes",HR_Data[[#This Row],[YearsAtCompany]]&lt;2),"Yes","No")</f>
        <v>No</v>
      </c>
      <c r="K709">
        <v>4</v>
      </c>
      <c r="L709" t="s">
        <v>51</v>
      </c>
      <c r="M709">
        <v>1</v>
      </c>
      <c r="N709">
        <v>987</v>
      </c>
      <c r="P709">
        <v>3</v>
      </c>
      <c r="Q709" t="s">
        <v>46</v>
      </c>
      <c r="R709">
        <v>64</v>
      </c>
      <c r="S709">
        <v>4</v>
      </c>
      <c r="T709">
        <v>2</v>
      </c>
      <c r="U709" t="s">
        <v>53</v>
      </c>
      <c r="V709">
        <v>3</v>
      </c>
      <c r="W709" t="s">
        <v>52</v>
      </c>
      <c r="X709">
        <v>5067</v>
      </c>
      <c r="Y709" t="str">
        <f>IF(AND(HR_Data[[#This Row],[OverTime]]="Yes",HR_Data[[#This Row],[JobSatisfaction]]&lt;=2,HR_Data[[#This Row],[MonthlyIncome]]&lt;AVERAGE(HR_Data[MonthlyIncome])),
"High Risk",
IF(OR(HR_Data[[#This Row],[OverTime]]="Yes",HR_Data[[#This Row],[JobSatisfaction]]&lt;=2),
"Medium Risk",
"Low Risk"))</f>
        <v>Medium Risk</v>
      </c>
      <c r="Z709" t="str">
        <f>IF(HR_Data[[#This Row],[MonthlyIncome]]&lt;3000,"Low",IF(HR_Data[[#This Row],[MonthlyIncome]]&lt;7000,"Medium","High"))</f>
        <v>Medium</v>
      </c>
      <c r="AA709" s="5">
        <f>IF(HR_Data[[#This Row],[OverTime]]="Yes",1,0)</f>
        <v>1</v>
      </c>
      <c r="AB709" s="5">
        <f>IF(HR_Data[[#This Row],[JobSatisfaction]]&lt;=2,1,0)</f>
        <v>0</v>
      </c>
      <c r="AC709" s="5">
        <f>IF(HR_Data[[#This Row],[WorkLifeBalance]]&lt;=2,1,0)</f>
        <v>0</v>
      </c>
      <c r="AD709" s="5">
        <f>IF(HR_Data[[#This Row],[MonthlyIncome]]&lt;AVERAGE(HR_Data[MonthlyIncome]),1,0)</f>
        <v>1</v>
      </c>
      <c r="AE709">
        <v>6759</v>
      </c>
      <c r="AF709">
        <v>1</v>
      </c>
      <c r="AG709" t="s">
        <v>42</v>
      </c>
      <c r="AH709" t="s">
        <v>35</v>
      </c>
      <c r="AI709">
        <v>19</v>
      </c>
      <c r="AJ709">
        <v>3</v>
      </c>
      <c r="AK709">
        <v>3</v>
      </c>
      <c r="AL709">
        <f>IF(HR_Data[[#This Row],[OverTime]]="Yes",2,0)
+IF(HR_Data[[#This Row],[WorkLifeBalance]]&lt;=2,2,0)
+IF(HR_Data[[#This Row],[MonthlyIncome]]&lt;5000,2,0)
+IF(HR_Data[[#This Row],[JobSatisfaction]]&lt;=2,1,0)
+IF(HR_Data[[#This Row],[EnvironmentSatisfaction]]&lt;=2,1,0)
+IF(HR_Data[[#This Row],[YearsAtCompany]]&lt;2,2,0)</f>
        <v>2</v>
      </c>
      <c r="AM709" t="str">
        <f>IF(HR_Data[[#This Row],[RiskScore2]]&gt;=6,"High",
IF(HR_Data[[#This Row],[RiskScore2]]&gt;=3,"Medium","Low"))</f>
        <v>Low</v>
      </c>
      <c r="AN709">
        <v>80</v>
      </c>
      <c r="AO709">
        <v>0</v>
      </c>
      <c r="AP709">
        <v>20</v>
      </c>
      <c r="AQ709">
        <v>3</v>
      </c>
      <c r="AR709">
        <v>4</v>
      </c>
      <c r="AS709">
        <v>19</v>
      </c>
      <c r="AT709">
        <v>10</v>
      </c>
      <c r="AU709">
        <v>2</v>
      </c>
      <c r="AV709">
        <v>7</v>
      </c>
    </row>
    <row r="710" spans="1:48">
      <c r="A710">
        <v>36</v>
      </c>
      <c r="B710" t="str">
        <f>IF(HR_Data[[#This Row],[Age]]&lt;25,"&lt;25",
IF(HR_Data[[#This Row],[Age]]&lt;35,"25–34",
IF(HR_Data[[#This Row],[Age]]&lt;45,"35–44",
IF(HR_Data[[#This Row],[Age]]&lt;55,"45–54","55+"))))</f>
        <v>35–44</v>
      </c>
      <c r="C710" t="s">
        <v>43</v>
      </c>
      <c r="D710">
        <f>(HR[[#This Row],[OverTimeFlag]]*3+HR[[#This Row],[LowJobSatisFlag]]*5+HR[[#This Row],[LowWLBFlag]]*4+HR[[#This Row],[LowSalaryFlag]]*3+HR[[#This Row],[LowEnviFlag]]*4+HR[[#This Row],[LowProFlag]]*1)</f>
        <v>7</v>
      </c>
      <c r="E710">
        <f>HR_Data[[#This Row],[OvertimeFlag]] + HR_Data[[#This Row],[LowSatisfactionFlag]] + HR_Data[[#This Row],[LowWorkLifeBalanceFlag]]</f>
        <v>0</v>
      </c>
      <c r="F710" t="s">
        <v>55</v>
      </c>
      <c r="G710">
        <v>1229</v>
      </c>
      <c r="H710" t="s">
        <v>37</v>
      </c>
      <c r="I710">
        <v>8</v>
      </c>
      <c r="J710" t="str">
        <f>IF(AND(HR_Data[[#This Row],[Attrition]]="Yes",HR_Data[[#This Row],[YearsAtCompany]]&lt;2),"Yes","No")</f>
        <v>No</v>
      </c>
      <c r="K710">
        <v>4</v>
      </c>
      <c r="L710" t="s">
        <v>60</v>
      </c>
      <c r="M710">
        <v>1</v>
      </c>
      <c r="N710">
        <v>990</v>
      </c>
      <c r="P710">
        <v>1</v>
      </c>
      <c r="Q710" t="s">
        <v>46</v>
      </c>
      <c r="R710">
        <v>84</v>
      </c>
      <c r="S710">
        <v>3</v>
      </c>
      <c r="T710">
        <v>2</v>
      </c>
      <c r="U710" t="s">
        <v>40</v>
      </c>
      <c r="V710">
        <v>4</v>
      </c>
      <c r="W710" t="s">
        <v>52</v>
      </c>
      <c r="X710">
        <v>5079</v>
      </c>
      <c r="Y710" t="str">
        <f>IF(AND(HR_Data[[#This Row],[OverTime]]="Yes",HR_Data[[#This Row],[JobSatisfaction]]&lt;=2,HR_Data[[#This Row],[MonthlyIncome]]&lt;AVERAGE(HR_Data[MonthlyIncome])),
"High Risk",
IF(OR(HR_Data[[#This Row],[OverTime]]="Yes",HR_Data[[#This Row],[JobSatisfaction]]&lt;=2),
"Medium Risk",
"Low Risk"))</f>
        <v>Low Risk</v>
      </c>
      <c r="Z710" t="str">
        <f>IF(HR_Data[[#This Row],[MonthlyIncome]]&lt;3000,"Low",IF(HR_Data[[#This Row],[MonthlyIncome]]&lt;7000,"Medium","High"))</f>
        <v>Medium</v>
      </c>
      <c r="AA710" s="5">
        <f>IF(HR_Data[[#This Row],[OverTime]]="Yes",1,0)</f>
        <v>0</v>
      </c>
      <c r="AB710" s="5">
        <f>IF(HR_Data[[#This Row],[JobSatisfaction]]&lt;=2,1,0)</f>
        <v>0</v>
      </c>
      <c r="AC710" s="5">
        <f>IF(HR_Data[[#This Row],[WorkLifeBalance]]&lt;=2,1,0)</f>
        <v>0</v>
      </c>
      <c r="AD710" s="5">
        <f>IF(HR_Data[[#This Row],[MonthlyIncome]]&lt;AVERAGE(HR_Data[MonthlyIncome]),1,0)</f>
        <v>1</v>
      </c>
      <c r="AE710">
        <v>25952</v>
      </c>
      <c r="AF710">
        <v>4</v>
      </c>
      <c r="AG710" t="s">
        <v>42</v>
      </c>
      <c r="AH710" t="s">
        <v>43</v>
      </c>
      <c r="AI710">
        <v>13</v>
      </c>
      <c r="AJ710">
        <v>3</v>
      </c>
      <c r="AK710">
        <v>4</v>
      </c>
      <c r="AL710">
        <f>IF(HR_Data[[#This Row],[OverTime]]="Yes",2,0)
+IF(HR_Data[[#This Row],[WorkLifeBalance]]&lt;=2,2,0)
+IF(HR_Data[[#This Row],[MonthlyIncome]]&lt;5000,2,0)
+IF(HR_Data[[#This Row],[JobSatisfaction]]&lt;=2,1,0)
+IF(HR_Data[[#This Row],[EnvironmentSatisfaction]]&lt;=2,1,0)
+IF(HR_Data[[#This Row],[YearsAtCompany]]&lt;2,2,0)</f>
        <v>1</v>
      </c>
      <c r="AM710" t="str">
        <f>IF(HR_Data[[#This Row],[RiskScore2]]&gt;=6,"High",
IF(HR_Data[[#This Row],[RiskScore2]]&gt;=3,"Medium","Low"))</f>
        <v>Low</v>
      </c>
      <c r="AN710">
        <v>80</v>
      </c>
      <c r="AO710">
        <v>2</v>
      </c>
      <c r="AP710">
        <v>12</v>
      </c>
      <c r="AQ710">
        <v>3</v>
      </c>
      <c r="AR710">
        <v>3</v>
      </c>
      <c r="AS710">
        <v>7</v>
      </c>
      <c r="AT710">
        <v>7</v>
      </c>
      <c r="AU710">
        <v>0</v>
      </c>
      <c r="AV710">
        <v>7</v>
      </c>
    </row>
    <row r="711" spans="1:48">
      <c r="A711">
        <v>31</v>
      </c>
      <c r="B711" t="str">
        <f>IF(HR_Data[[#This Row],[Age]]&lt;25,"&lt;25",
IF(HR_Data[[#This Row],[Age]]&lt;35,"25–34",
IF(HR_Data[[#This Row],[Age]]&lt;45,"35–44",
IF(HR_Data[[#This Row],[Age]]&lt;55,"45–54","55+"))))</f>
        <v>25–34</v>
      </c>
      <c r="C711" t="s">
        <v>35</v>
      </c>
      <c r="D711">
        <f>(HR[[#This Row],[OverTimeFlag]]*3+HR[[#This Row],[LowJobSatisFlag]]*5+HR[[#This Row],[LowWLBFlag]]*4+HR[[#This Row],[LowSalaryFlag]]*3+HR[[#This Row],[LowEnviFlag]]*4+HR[[#This Row],[LowProFlag]]*1)</f>
        <v>11</v>
      </c>
      <c r="E711">
        <f>HR_Data[[#This Row],[OvertimeFlag]] + HR_Data[[#This Row],[LowSatisfactionFlag]] + HR_Data[[#This Row],[LowWorkLifeBalanceFlag]]</f>
        <v>2</v>
      </c>
      <c r="F711" t="s">
        <v>55</v>
      </c>
      <c r="G711">
        <v>335</v>
      </c>
      <c r="H711" t="s">
        <v>45</v>
      </c>
      <c r="I711">
        <v>9</v>
      </c>
      <c r="J711" t="str">
        <f>IF(AND(HR_Data[[#This Row],[Attrition]]="Yes",HR_Data[[#This Row],[YearsAtCompany]]&lt;2),"Yes","No")</f>
        <v>No</v>
      </c>
      <c r="K711">
        <v>2</v>
      </c>
      <c r="L711" t="s">
        <v>51</v>
      </c>
      <c r="M711">
        <v>1</v>
      </c>
      <c r="N711">
        <v>991</v>
      </c>
      <c r="P711">
        <v>3</v>
      </c>
      <c r="Q711" t="s">
        <v>46</v>
      </c>
      <c r="R711">
        <v>46</v>
      </c>
      <c r="S711">
        <v>2</v>
      </c>
      <c r="T711">
        <v>1</v>
      </c>
      <c r="U711" t="s">
        <v>47</v>
      </c>
      <c r="V711">
        <v>1</v>
      </c>
      <c r="W711" t="s">
        <v>41</v>
      </c>
      <c r="X711">
        <v>2321</v>
      </c>
      <c r="Y711" t="str">
        <f>IF(AND(HR_Data[[#This Row],[OverTime]]="Yes",HR_Data[[#This Row],[JobSatisfaction]]&lt;=2,HR_Data[[#This Row],[MonthlyIncome]]&lt;AVERAGE(HR_Data[MonthlyIncome])),
"High Risk",
IF(OR(HR_Data[[#This Row],[OverTime]]="Yes",HR_Data[[#This Row],[JobSatisfaction]]&lt;=2),
"Medium Risk",
"Low Risk"))</f>
        <v>High Risk</v>
      </c>
      <c r="Z711" t="str">
        <f>IF(HR_Data[[#This Row],[MonthlyIncome]]&lt;3000,"Low",IF(HR_Data[[#This Row],[MonthlyIncome]]&lt;7000,"Medium","High"))</f>
        <v>Low</v>
      </c>
      <c r="AA711" s="5">
        <f>IF(HR_Data[[#This Row],[OverTime]]="Yes",1,0)</f>
        <v>1</v>
      </c>
      <c r="AB711" s="5">
        <f>IF(HR_Data[[#This Row],[JobSatisfaction]]&lt;=2,1,0)</f>
        <v>1</v>
      </c>
      <c r="AC711" s="5">
        <f>IF(HR_Data[[#This Row],[WorkLifeBalance]]&lt;=2,1,0)</f>
        <v>0</v>
      </c>
      <c r="AD711" s="5">
        <f>IF(HR_Data[[#This Row],[MonthlyIncome]]&lt;AVERAGE(HR_Data[MonthlyIncome]),1,0)</f>
        <v>1</v>
      </c>
      <c r="AE711">
        <v>10322</v>
      </c>
      <c r="AF711">
        <v>0</v>
      </c>
      <c r="AG711" t="s">
        <v>42</v>
      </c>
      <c r="AH711" t="s">
        <v>35</v>
      </c>
      <c r="AI711">
        <v>22</v>
      </c>
      <c r="AJ711">
        <v>4</v>
      </c>
      <c r="AK711">
        <v>1</v>
      </c>
      <c r="AL711">
        <f>IF(HR_Data[[#This Row],[OverTime]]="Yes",2,0)
+IF(HR_Data[[#This Row],[WorkLifeBalance]]&lt;=2,2,0)
+IF(HR_Data[[#This Row],[MonthlyIncome]]&lt;5000,2,0)
+IF(HR_Data[[#This Row],[JobSatisfaction]]&lt;=2,1,0)
+IF(HR_Data[[#This Row],[EnvironmentSatisfaction]]&lt;=2,1,0)
+IF(HR_Data[[#This Row],[YearsAtCompany]]&lt;2,2,0)</f>
        <v>5</v>
      </c>
      <c r="AM711" t="str">
        <f>IF(HR_Data[[#This Row],[RiskScore2]]&gt;=6,"High",
IF(HR_Data[[#This Row],[RiskScore2]]&gt;=3,"Medium","Low"))</f>
        <v>Medium</v>
      </c>
      <c r="AN711">
        <v>80</v>
      </c>
      <c r="AO711">
        <v>0</v>
      </c>
      <c r="AP711">
        <v>4</v>
      </c>
      <c r="AQ711">
        <v>0</v>
      </c>
      <c r="AR711">
        <v>3</v>
      </c>
      <c r="AS711">
        <v>3</v>
      </c>
      <c r="AT711">
        <v>2</v>
      </c>
      <c r="AU711">
        <v>1</v>
      </c>
      <c r="AV711">
        <v>2</v>
      </c>
    </row>
    <row r="712" spans="1:48">
      <c r="A712">
        <v>33</v>
      </c>
      <c r="B712" t="str">
        <f>IF(HR_Data[[#This Row],[Age]]&lt;25,"&lt;25",
IF(HR_Data[[#This Row],[Age]]&lt;35,"25–34",
IF(HR_Data[[#This Row],[Age]]&lt;45,"35–44",
IF(HR_Data[[#This Row],[Age]]&lt;55,"45–54","55+"))))</f>
        <v>25–34</v>
      </c>
      <c r="C712" t="s">
        <v>43</v>
      </c>
      <c r="D712">
        <f>(HR[[#This Row],[OverTimeFlag]]*3+HR[[#This Row],[LowJobSatisFlag]]*5+HR[[#This Row],[LowWLBFlag]]*4+HR[[#This Row],[LowSalaryFlag]]*3+HR[[#This Row],[LowEnviFlag]]*4+HR[[#This Row],[LowProFlag]]*1)</f>
        <v>1</v>
      </c>
      <c r="E712">
        <f>HR_Data[[#This Row],[OvertimeFlag]] + HR_Data[[#This Row],[LowSatisfactionFlag]] + HR_Data[[#This Row],[LowWorkLifeBalanceFlag]]</f>
        <v>0</v>
      </c>
      <c r="F712" t="s">
        <v>55</v>
      </c>
      <c r="G712">
        <v>722</v>
      </c>
      <c r="H712" t="s">
        <v>37</v>
      </c>
      <c r="I712">
        <v>17</v>
      </c>
      <c r="J712" t="str">
        <f>IF(AND(HR_Data[[#This Row],[Attrition]]="Yes",HR_Data[[#This Row],[YearsAtCompany]]&lt;2),"Yes","No")</f>
        <v>No</v>
      </c>
      <c r="K712">
        <v>3</v>
      </c>
      <c r="L712" t="s">
        <v>38</v>
      </c>
      <c r="M712">
        <v>1</v>
      </c>
      <c r="N712">
        <v>992</v>
      </c>
      <c r="P712">
        <v>4</v>
      </c>
      <c r="Q712" t="s">
        <v>46</v>
      </c>
      <c r="R712">
        <v>38</v>
      </c>
      <c r="S712">
        <v>3</v>
      </c>
      <c r="T712">
        <v>4</v>
      </c>
      <c r="U712" t="s">
        <v>56</v>
      </c>
      <c r="V712">
        <v>3</v>
      </c>
      <c r="W712" t="s">
        <v>41</v>
      </c>
      <c r="X712">
        <v>17444</v>
      </c>
      <c r="Y712" t="str">
        <f>IF(AND(HR_Data[[#This Row],[OverTime]]="Yes",HR_Data[[#This Row],[JobSatisfaction]]&lt;=2,HR_Data[[#This Row],[MonthlyIncome]]&lt;AVERAGE(HR_Data[MonthlyIncome])),
"High Risk",
IF(OR(HR_Data[[#This Row],[OverTime]]="Yes",HR_Data[[#This Row],[JobSatisfaction]]&lt;=2),
"Medium Risk",
"Low Risk"))</f>
        <v>Low Risk</v>
      </c>
      <c r="Z712" t="str">
        <f>IF(HR_Data[[#This Row],[MonthlyIncome]]&lt;3000,"Low",IF(HR_Data[[#This Row],[MonthlyIncome]]&lt;7000,"Medium","High"))</f>
        <v>High</v>
      </c>
      <c r="AA712" s="5">
        <f>IF(HR_Data[[#This Row],[OverTime]]="Yes",1,0)</f>
        <v>0</v>
      </c>
      <c r="AB712" s="5">
        <f>IF(HR_Data[[#This Row],[JobSatisfaction]]&lt;=2,1,0)</f>
        <v>0</v>
      </c>
      <c r="AC712" s="5">
        <f>IF(HR_Data[[#This Row],[WorkLifeBalance]]&lt;=2,1,0)</f>
        <v>0</v>
      </c>
      <c r="AD712" s="5">
        <f>IF(HR_Data[[#This Row],[MonthlyIncome]]&lt;AVERAGE(HR_Data[MonthlyIncome]),1,0)</f>
        <v>0</v>
      </c>
      <c r="AE712">
        <v>20489</v>
      </c>
      <c r="AF712">
        <v>1</v>
      </c>
      <c r="AG712" t="s">
        <v>42</v>
      </c>
      <c r="AH712" t="s">
        <v>43</v>
      </c>
      <c r="AI712">
        <v>11</v>
      </c>
      <c r="AJ712">
        <v>3</v>
      </c>
      <c r="AK712">
        <v>4</v>
      </c>
      <c r="AL712">
        <f>IF(HR_Data[[#This Row],[OverTime]]="Yes",2,0)
+IF(HR_Data[[#This Row],[WorkLifeBalance]]&lt;=2,2,0)
+IF(HR_Data[[#This Row],[MonthlyIncome]]&lt;5000,2,0)
+IF(HR_Data[[#This Row],[JobSatisfaction]]&lt;=2,1,0)
+IF(HR_Data[[#This Row],[EnvironmentSatisfaction]]&lt;=2,1,0)
+IF(HR_Data[[#This Row],[YearsAtCompany]]&lt;2,2,0)</f>
        <v>0</v>
      </c>
      <c r="AM712" t="str">
        <f>IF(HR_Data[[#This Row],[RiskScore2]]&gt;=6,"High",
IF(HR_Data[[#This Row],[RiskScore2]]&gt;=3,"Medium","Low"))</f>
        <v>Low</v>
      </c>
      <c r="AN712">
        <v>80</v>
      </c>
      <c r="AO712">
        <v>0</v>
      </c>
      <c r="AP712">
        <v>10</v>
      </c>
      <c r="AQ712">
        <v>2</v>
      </c>
      <c r="AR712">
        <v>3</v>
      </c>
      <c r="AS712">
        <v>10</v>
      </c>
      <c r="AT712">
        <v>8</v>
      </c>
      <c r="AU712">
        <v>6</v>
      </c>
      <c r="AV712">
        <v>0</v>
      </c>
    </row>
    <row r="713" spans="1:48">
      <c r="A713">
        <v>29</v>
      </c>
      <c r="B713" t="str">
        <f>IF(HR_Data[[#This Row],[Age]]&lt;25,"&lt;25",
IF(HR_Data[[#This Row],[Age]]&lt;35,"25–34",
IF(HR_Data[[#This Row],[Age]]&lt;45,"35–44",
IF(HR_Data[[#This Row],[Age]]&lt;55,"45–54","55+"))))</f>
        <v>25–34</v>
      </c>
      <c r="C713" t="s">
        <v>35</v>
      </c>
      <c r="D713">
        <f>(HR[[#This Row],[OverTimeFlag]]*3+HR[[#This Row],[LowJobSatisFlag]]*5+HR[[#This Row],[LowWLBFlag]]*4+HR[[#This Row],[LowSalaryFlag]]*3+HR[[#This Row],[LowEnviFlag]]*4+HR[[#This Row],[LowProFlag]]*1)</f>
        <v>11</v>
      </c>
      <c r="E713">
        <f>HR_Data[[#This Row],[OvertimeFlag]] + HR_Data[[#This Row],[LowSatisfactionFlag]] + HR_Data[[#This Row],[LowWorkLifeBalanceFlag]]</f>
        <v>2</v>
      </c>
      <c r="F713" t="s">
        <v>36</v>
      </c>
      <c r="G713">
        <v>906</v>
      </c>
      <c r="H713" t="s">
        <v>45</v>
      </c>
      <c r="I713">
        <v>10</v>
      </c>
      <c r="J713" t="str">
        <f>IF(AND(HR_Data[[#This Row],[Attrition]]="Yes",HR_Data[[#This Row],[YearsAtCompany]]&lt;2),"Yes","No")</f>
        <v>Yes</v>
      </c>
      <c r="K713">
        <v>3</v>
      </c>
      <c r="L713" t="s">
        <v>38</v>
      </c>
      <c r="M713">
        <v>1</v>
      </c>
      <c r="N713">
        <v>994</v>
      </c>
      <c r="P713">
        <v>4</v>
      </c>
      <c r="Q713" t="s">
        <v>39</v>
      </c>
      <c r="R713">
        <v>92</v>
      </c>
      <c r="S713">
        <v>2</v>
      </c>
      <c r="T713">
        <v>1</v>
      </c>
      <c r="U713" t="s">
        <v>47</v>
      </c>
      <c r="V713">
        <v>1</v>
      </c>
      <c r="W713" t="s">
        <v>41</v>
      </c>
      <c r="X713">
        <v>2404</v>
      </c>
      <c r="Y713" t="str">
        <f>IF(AND(HR_Data[[#This Row],[OverTime]]="Yes",HR_Data[[#This Row],[JobSatisfaction]]&lt;=2,HR_Data[[#This Row],[MonthlyIncome]]&lt;AVERAGE(HR_Data[MonthlyIncome])),
"High Risk",
IF(OR(HR_Data[[#This Row],[OverTime]]="Yes",HR_Data[[#This Row],[JobSatisfaction]]&lt;=2),
"Medium Risk",
"Low Risk"))</f>
        <v>High Risk</v>
      </c>
      <c r="Z713" t="str">
        <f>IF(HR_Data[[#This Row],[MonthlyIncome]]&lt;3000,"Low",IF(HR_Data[[#This Row],[MonthlyIncome]]&lt;7000,"Medium","High"))</f>
        <v>Low</v>
      </c>
      <c r="AA713" s="5">
        <f>IF(HR_Data[[#This Row],[OverTime]]="Yes",1,0)</f>
        <v>1</v>
      </c>
      <c r="AB713" s="5">
        <f>IF(HR_Data[[#This Row],[JobSatisfaction]]&lt;=2,1,0)</f>
        <v>1</v>
      </c>
      <c r="AC713" s="5">
        <f>IF(HR_Data[[#This Row],[WorkLifeBalance]]&lt;=2,1,0)</f>
        <v>0</v>
      </c>
      <c r="AD713" s="5">
        <f>IF(HR_Data[[#This Row],[MonthlyIncome]]&lt;AVERAGE(HR_Data[MonthlyIncome]),1,0)</f>
        <v>1</v>
      </c>
      <c r="AE713">
        <v>11479</v>
      </c>
      <c r="AF713">
        <v>6</v>
      </c>
      <c r="AG713" t="s">
        <v>42</v>
      </c>
      <c r="AH713" t="s">
        <v>35</v>
      </c>
      <c r="AI713">
        <v>20</v>
      </c>
      <c r="AJ713">
        <v>4</v>
      </c>
      <c r="AK713">
        <v>3</v>
      </c>
      <c r="AL713">
        <f>IF(HR_Data[[#This Row],[OverTime]]="Yes",2,0)
+IF(HR_Data[[#This Row],[WorkLifeBalance]]&lt;=2,2,0)
+IF(HR_Data[[#This Row],[MonthlyIncome]]&lt;5000,2,0)
+IF(HR_Data[[#This Row],[JobSatisfaction]]&lt;=2,1,0)
+IF(HR_Data[[#This Row],[EnvironmentSatisfaction]]&lt;=2,1,0)
+IF(HR_Data[[#This Row],[YearsAtCompany]]&lt;2,2,0)</f>
        <v>7</v>
      </c>
      <c r="AM713" t="str">
        <f>IF(HR_Data[[#This Row],[RiskScore2]]&gt;=6,"High",
IF(HR_Data[[#This Row],[RiskScore2]]&gt;=3,"Medium","Low"))</f>
        <v>High</v>
      </c>
      <c r="AN713">
        <v>80</v>
      </c>
      <c r="AO713">
        <v>0</v>
      </c>
      <c r="AP713">
        <v>3</v>
      </c>
      <c r="AQ713">
        <v>5</v>
      </c>
      <c r="AR713">
        <v>3</v>
      </c>
      <c r="AS713">
        <v>0</v>
      </c>
      <c r="AT713">
        <v>0</v>
      </c>
      <c r="AU713">
        <v>0</v>
      </c>
      <c r="AV713">
        <v>0</v>
      </c>
    </row>
    <row r="714" spans="1:48">
      <c r="A714">
        <v>33</v>
      </c>
      <c r="B714" t="str">
        <f>IF(HR_Data[[#This Row],[Age]]&lt;25,"&lt;25",
IF(HR_Data[[#This Row],[Age]]&lt;35,"25–34",
IF(HR_Data[[#This Row],[Age]]&lt;45,"35–44",
IF(HR_Data[[#This Row],[Age]]&lt;55,"45–54","55+"))))</f>
        <v>25–34</v>
      </c>
      <c r="C714" t="s">
        <v>43</v>
      </c>
      <c r="D714">
        <f>(HR[[#This Row],[OverTimeFlag]]*3+HR[[#This Row],[LowJobSatisFlag]]*5+HR[[#This Row],[LowWLBFlag]]*4+HR[[#This Row],[LowSalaryFlag]]*3+HR[[#This Row],[LowEnviFlag]]*4+HR[[#This Row],[LowProFlag]]*1)</f>
        <v>7</v>
      </c>
      <c r="E714">
        <f>HR_Data[[#This Row],[OvertimeFlag]] + HR_Data[[#This Row],[LowSatisfactionFlag]] + HR_Data[[#This Row],[LowWorkLifeBalanceFlag]]</f>
        <v>0</v>
      </c>
      <c r="F714" t="s">
        <v>36</v>
      </c>
      <c r="G714">
        <v>461</v>
      </c>
      <c r="H714" t="s">
        <v>45</v>
      </c>
      <c r="I714">
        <v>13</v>
      </c>
      <c r="J714" t="str">
        <f>IF(AND(HR_Data[[#This Row],[Attrition]]="Yes",HR_Data[[#This Row],[YearsAtCompany]]&lt;2),"Yes","No")</f>
        <v>No</v>
      </c>
      <c r="K714">
        <v>1</v>
      </c>
      <c r="L714" t="s">
        <v>38</v>
      </c>
      <c r="M714">
        <v>1</v>
      </c>
      <c r="N714">
        <v>995</v>
      </c>
      <c r="P714">
        <v>2</v>
      </c>
      <c r="Q714" t="s">
        <v>39</v>
      </c>
      <c r="R714">
        <v>53</v>
      </c>
      <c r="S714">
        <v>3</v>
      </c>
      <c r="T714">
        <v>1</v>
      </c>
      <c r="U714" t="s">
        <v>47</v>
      </c>
      <c r="V714">
        <v>4</v>
      </c>
      <c r="W714" t="s">
        <v>41</v>
      </c>
      <c r="X714">
        <v>3452</v>
      </c>
      <c r="Y714" t="str">
        <f>IF(AND(HR_Data[[#This Row],[OverTime]]="Yes",HR_Data[[#This Row],[JobSatisfaction]]&lt;=2,HR_Data[[#This Row],[MonthlyIncome]]&lt;AVERAGE(HR_Data[MonthlyIncome])),
"High Risk",
IF(OR(HR_Data[[#This Row],[OverTime]]="Yes",HR_Data[[#This Row],[JobSatisfaction]]&lt;=2),
"Medium Risk",
"Low Risk"))</f>
        <v>Low Risk</v>
      </c>
      <c r="Z714" t="str">
        <f>IF(HR_Data[[#This Row],[MonthlyIncome]]&lt;3000,"Low",IF(HR_Data[[#This Row],[MonthlyIncome]]&lt;7000,"Medium","High"))</f>
        <v>Medium</v>
      </c>
      <c r="AA714" s="5">
        <f>IF(HR_Data[[#This Row],[OverTime]]="Yes",1,0)</f>
        <v>0</v>
      </c>
      <c r="AB714" s="5">
        <f>IF(HR_Data[[#This Row],[JobSatisfaction]]&lt;=2,1,0)</f>
        <v>0</v>
      </c>
      <c r="AC714" s="5">
        <f>IF(HR_Data[[#This Row],[WorkLifeBalance]]&lt;=2,1,0)</f>
        <v>0</v>
      </c>
      <c r="AD714" s="5">
        <f>IF(HR_Data[[#This Row],[MonthlyIncome]]&lt;AVERAGE(HR_Data[MonthlyIncome]),1,0)</f>
        <v>1</v>
      </c>
      <c r="AE714">
        <v>17241</v>
      </c>
      <c r="AF714">
        <v>3</v>
      </c>
      <c r="AG714" t="s">
        <v>42</v>
      </c>
      <c r="AH714" t="s">
        <v>43</v>
      </c>
      <c r="AI714">
        <v>18</v>
      </c>
      <c r="AJ714">
        <v>3</v>
      </c>
      <c r="AK714">
        <v>1</v>
      </c>
      <c r="AL714">
        <f>IF(HR_Data[[#This Row],[OverTime]]="Yes",2,0)
+IF(HR_Data[[#This Row],[WorkLifeBalance]]&lt;=2,2,0)
+IF(HR_Data[[#This Row],[MonthlyIncome]]&lt;5000,2,0)
+IF(HR_Data[[#This Row],[JobSatisfaction]]&lt;=2,1,0)
+IF(HR_Data[[#This Row],[EnvironmentSatisfaction]]&lt;=2,1,0)
+IF(HR_Data[[#This Row],[YearsAtCompany]]&lt;2,2,0)</f>
        <v>3</v>
      </c>
      <c r="AM714" t="str">
        <f>IF(HR_Data[[#This Row],[RiskScore2]]&gt;=6,"High",
IF(HR_Data[[#This Row],[RiskScore2]]&gt;=3,"Medium","Low"))</f>
        <v>Medium</v>
      </c>
      <c r="AN714">
        <v>80</v>
      </c>
      <c r="AO714">
        <v>0</v>
      </c>
      <c r="AP714">
        <v>5</v>
      </c>
      <c r="AQ714">
        <v>4</v>
      </c>
      <c r="AR714">
        <v>3</v>
      </c>
      <c r="AS714">
        <v>3</v>
      </c>
      <c r="AT714">
        <v>2</v>
      </c>
      <c r="AU714">
        <v>0</v>
      </c>
      <c r="AV714">
        <v>2</v>
      </c>
    </row>
    <row r="715" spans="1:48">
      <c r="A715">
        <v>45</v>
      </c>
      <c r="B715" t="str">
        <f>IF(HR_Data[[#This Row],[Age]]&lt;25,"&lt;25",
IF(HR_Data[[#This Row],[Age]]&lt;35,"25–34",
IF(HR_Data[[#This Row],[Age]]&lt;45,"35–44",
IF(HR_Data[[#This Row],[Age]]&lt;55,"45–54","55+"))))</f>
        <v>45–54</v>
      </c>
      <c r="C715" t="s">
        <v>43</v>
      </c>
      <c r="D715">
        <f>(HR[[#This Row],[OverTimeFlag]]*3+HR[[#This Row],[LowJobSatisFlag]]*5+HR[[#This Row],[LowWLBFlag]]*4+HR[[#This Row],[LowSalaryFlag]]*3+HR[[#This Row],[LowEnviFlag]]*4+HR[[#This Row],[LowProFlag]]*1)</f>
        <v>3</v>
      </c>
      <c r="E715">
        <f>HR_Data[[#This Row],[OvertimeFlag]] + HR_Data[[#This Row],[LowSatisfactionFlag]] + HR_Data[[#This Row],[LowWorkLifeBalanceFlag]]</f>
        <v>0</v>
      </c>
      <c r="F715" t="s">
        <v>36</v>
      </c>
      <c r="G715">
        <v>974</v>
      </c>
      <c r="H715" t="s">
        <v>45</v>
      </c>
      <c r="I715">
        <v>1</v>
      </c>
      <c r="J715" t="str">
        <f>IF(AND(HR_Data[[#This Row],[Attrition]]="Yes",HR_Data[[#This Row],[YearsAtCompany]]&lt;2),"Yes","No")</f>
        <v>No</v>
      </c>
      <c r="K715">
        <v>4</v>
      </c>
      <c r="L715" t="s">
        <v>51</v>
      </c>
      <c r="M715">
        <v>1</v>
      </c>
      <c r="N715">
        <v>996</v>
      </c>
      <c r="P715">
        <v>4</v>
      </c>
      <c r="Q715" t="s">
        <v>39</v>
      </c>
      <c r="R715">
        <v>91</v>
      </c>
      <c r="S715">
        <v>3</v>
      </c>
      <c r="T715">
        <v>1</v>
      </c>
      <c r="U715" t="s">
        <v>50</v>
      </c>
      <c r="V715">
        <v>4</v>
      </c>
      <c r="W715" t="s">
        <v>52</v>
      </c>
      <c r="X715">
        <v>2270</v>
      </c>
      <c r="Y715" t="str">
        <f>IF(AND(HR_Data[[#This Row],[OverTime]]="Yes",HR_Data[[#This Row],[JobSatisfaction]]&lt;=2,HR_Data[[#This Row],[MonthlyIncome]]&lt;AVERAGE(HR_Data[MonthlyIncome])),
"High Risk",
IF(OR(HR_Data[[#This Row],[OverTime]]="Yes",HR_Data[[#This Row],[JobSatisfaction]]&lt;=2),
"Medium Risk",
"Low Risk"))</f>
        <v>Low Risk</v>
      </c>
      <c r="Z715" t="str">
        <f>IF(HR_Data[[#This Row],[MonthlyIncome]]&lt;3000,"Low",IF(HR_Data[[#This Row],[MonthlyIncome]]&lt;7000,"Medium","High"))</f>
        <v>Low</v>
      </c>
      <c r="AA715" s="5">
        <f>IF(HR_Data[[#This Row],[OverTime]]="Yes",1,0)</f>
        <v>0</v>
      </c>
      <c r="AB715" s="5">
        <f>IF(HR_Data[[#This Row],[JobSatisfaction]]&lt;=2,1,0)</f>
        <v>0</v>
      </c>
      <c r="AC715" s="5">
        <f>IF(HR_Data[[#This Row],[WorkLifeBalance]]&lt;=2,1,0)</f>
        <v>0</v>
      </c>
      <c r="AD715" s="5">
        <f>IF(HR_Data[[#This Row],[MonthlyIncome]]&lt;AVERAGE(HR_Data[MonthlyIncome]),1,0)</f>
        <v>1</v>
      </c>
      <c r="AE715">
        <v>11005</v>
      </c>
      <c r="AF715">
        <v>3</v>
      </c>
      <c r="AG715" t="s">
        <v>42</v>
      </c>
      <c r="AH715" t="s">
        <v>43</v>
      </c>
      <c r="AI715">
        <v>14</v>
      </c>
      <c r="AJ715">
        <v>3</v>
      </c>
      <c r="AK715">
        <v>4</v>
      </c>
      <c r="AL715">
        <f>IF(HR_Data[[#This Row],[OverTime]]="Yes",2,0)
+IF(HR_Data[[#This Row],[WorkLifeBalance]]&lt;=2,2,0)
+IF(HR_Data[[#This Row],[MonthlyIncome]]&lt;5000,2,0)
+IF(HR_Data[[#This Row],[JobSatisfaction]]&lt;=2,1,0)
+IF(HR_Data[[#This Row],[EnvironmentSatisfaction]]&lt;=2,1,0)
+IF(HR_Data[[#This Row],[YearsAtCompany]]&lt;2,2,0)</f>
        <v>2</v>
      </c>
      <c r="AM715" t="str">
        <f>IF(HR_Data[[#This Row],[RiskScore2]]&gt;=6,"High",
IF(HR_Data[[#This Row],[RiskScore2]]&gt;=3,"Medium","Low"))</f>
        <v>Low</v>
      </c>
      <c r="AN715">
        <v>80</v>
      </c>
      <c r="AO715">
        <v>2</v>
      </c>
      <c r="AP715">
        <v>8</v>
      </c>
      <c r="AQ715">
        <v>2</v>
      </c>
      <c r="AR715">
        <v>3</v>
      </c>
      <c r="AS715">
        <v>5</v>
      </c>
      <c r="AT715">
        <v>3</v>
      </c>
      <c r="AU715">
        <v>0</v>
      </c>
      <c r="AV715">
        <v>2</v>
      </c>
    </row>
    <row r="716" spans="1:48">
      <c r="A716">
        <v>50</v>
      </c>
      <c r="B716" t="str">
        <f>IF(HR_Data[[#This Row],[Age]]&lt;25,"&lt;25",
IF(HR_Data[[#This Row],[Age]]&lt;35,"25–34",
IF(HR_Data[[#This Row],[Age]]&lt;45,"35–44",
IF(HR_Data[[#This Row],[Age]]&lt;55,"45–54","55+"))))</f>
        <v>45–54</v>
      </c>
      <c r="C716" t="s">
        <v>43</v>
      </c>
      <c r="D716">
        <f>(HR[[#This Row],[OverTimeFlag]]*3+HR[[#This Row],[LowJobSatisFlag]]*5+HR[[#This Row],[LowWLBFlag]]*4+HR[[#This Row],[LowSalaryFlag]]*3+HR[[#This Row],[LowEnviFlag]]*4+HR[[#This Row],[LowProFlag]]*1)</f>
        <v>4</v>
      </c>
      <c r="E716">
        <f>HR_Data[[#This Row],[OvertimeFlag]] + HR_Data[[#This Row],[LowSatisfactionFlag]] + HR_Data[[#This Row],[LowWorkLifeBalanceFlag]]</f>
        <v>1</v>
      </c>
      <c r="F716" t="s">
        <v>36</v>
      </c>
      <c r="G716">
        <v>1126</v>
      </c>
      <c r="H716" t="s">
        <v>45</v>
      </c>
      <c r="I716">
        <v>1</v>
      </c>
      <c r="J716" t="str">
        <f>IF(AND(HR_Data[[#This Row],[Attrition]]="Yes",HR_Data[[#This Row],[YearsAtCompany]]&lt;2),"Yes","No")</f>
        <v>No</v>
      </c>
      <c r="K716">
        <v>2</v>
      </c>
      <c r="L716" t="s">
        <v>51</v>
      </c>
      <c r="M716">
        <v>1</v>
      </c>
      <c r="N716">
        <v>997</v>
      </c>
      <c r="P716">
        <v>4</v>
      </c>
      <c r="Q716" t="s">
        <v>46</v>
      </c>
      <c r="R716">
        <v>66</v>
      </c>
      <c r="S716">
        <v>3</v>
      </c>
      <c r="T716">
        <v>4</v>
      </c>
      <c r="U716" t="s">
        <v>58</v>
      </c>
      <c r="V716">
        <v>4</v>
      </c>
      <c r="W716" t="s">
        <v>52</v>
      </c>
      <c r="X716">
        <v>17399</v>
      </c>
      <c r="Y716" t="str">
        <f>IF(AND(HR_Data[[#This Row],[OverTime]]="Yes",HR_Data[[#This Row],[JobSatisfaction]]&lt;=2,HR_Data[[#This Row],[MonthlyIncome]]&lt;AVERAGE(HR_Data[MonthlyIncome])),
"High Risk",
IF(OR(HR_Data[[#This Row],[OverTime]]="Yes",HR_Data[[#This Row],[JobSatisfaction]]&lt;=2),
"Medium Risk",
"Low Risk"))</f>
        <v>Low Risk</v>
      </c>
      <c r="Z716" t="str">
        <f>IF(HR_Data[[#This Row],[MonthlyIncome]]&lt;3000,"Low",IF(HR_Data[[#This Row],[MonthlyIncome]]&lt;7000,"Medium","High"))</f>
        <v>High</v>
      </c>
      <c r="AA716" s="5">
        <f>IF(HR_Data[[#This Row],[OverTime]]="Yes",1,0)</f>
        <v>0</v>
      </c>
      <c r="AB716" s="5">
        <f>IF(HR_Data[[#This Row],[JobSatisfaction]]&lt;=2,1,0)</f>
        <v>0</v>
      </c>
      <c r="AC716" s="5">
        <f>IF(HR_Data[[#This Row],[WorkLifeBalance]]&lt;=2,1,0)</f>
        <v>1</v>
      </c>
      <c r="AD716" s="5">
        <f>IF(HR_Data[[#This Row],[MonthlyIncome]]&lt;AVERAGE(HR_Data[MonthlyIncome]),1,0)</f>
        <v>0</v>
      </c>
      <c r="AE716">
        <v>6615</v>
      </c>
      <c r="AF716">
        <v>9</v>
      </c>
      <c r="AG716" t="s">
        <v>42</v>
      </c>
      <c r="AH716" t="s">
        <v>43</v>
      </c>
      <c r="AI716">
        <v>22</v>
      </c>
      <c r="AJ716">
        <v>4</v>
      </c>
      <c r="AK716">
        <v>3</v>
      </c>
      <c r="AL716">
        <f>IF(HR_Data[[#This Row],[OverTime]]="Yes",2,0)
+IF(HR_Data[[#This Row],[WorkLifeBalance]]&lt;=2,2,0)
+IF(HR_Data[[#This Row],[MonthlyIncome]]&lt;5000,2,0)
+IF(HR_Data[[#This Row],[JobSatisfaction]]&lt;=2,1,0)
+IF(HR_Data[[#This Row],[EnvironmentSatisfaction]]&lt;=2,1,0)
+IF(HR_Data[[#This Row],[YearsAtCompany]]&lt;2,2,0)</f>
        <v>2</v>
      </c>
      <c r="AM716" t="str">
        <f>IF(HR_Data[[#This Row],[RiskScore2]]&gt;=6,"High",
IF(HR_Data[[#This Row],[RiskScore2]]&gt;=3,"Medium","Low"))</f>
        <v>Low</v>
      </c>
      <c r="AN716">
        <v>80</v>
      </c>
      <c r="AO716">
        <v>1</v>
      </c>
      <c r="AP716">
        <v>32</v>
      </c>
      <c r="AQ716">
        <v>1</v>
      </c>
      <c r="AR716">
        <v>2</v>
      </c>
      <c r="AS716">
        <v>5</v>
      </c>
      <c r="AT716">
        <v>4</v>
      </c>
      <c r="AU716">
        <v>1</v>
      </c>
      <c r="AV716">
        <v>3</v>
      </c>
    </row>
    <row r="717" spans="1:48">
      <c r="A717">
        <v>33</v>
      </c>
      <c r="B717" t="str">
        <f>IF(HR_Data[[#This Row],[Age]]&lt;25,"&lt;25",
IF(HR_Data[[#This Row],[Age]]&lt;35,"25–34",
IF(HR_Data[[#This Row],[Age]]&lt;45,"35–44",
IF(HR_Data[[#This Row],[Age]]&lt;55,"45–54","55+"))))</f>
        <v>25–34</v>
      </c>
      <c r="C717" t="s">
        <v>43</v>
      </c>
      <c r="D717">
        <f>(HR[[#This Row],[OverTimeFlag]]*3+HR[[#This Row],[LowJobSatisFlag]]*5+HR[[#This Row],[LowWLBFlag]]*4+HR[[#This Row],[LowSalaryFlag]]*3+HR[[#This Row],[LowEnviFlag]]*4+HR[[#This Row],[LowProFlag]]*1)</f>
        <v>11</v>
      </c>
      <c r="E717">
        <f>HR_Data[[#This Row],[OvertimeFlag]] + HR_Data[[#This Row],[LowSatisfactionFlag]] + HR_Data[[#This Row],[LowWorkLifeBalanceFlag]]</f>
        <v>2</v>
      </c>
      <c r="F717" t="s">
        <v>44</v>
      </c>
      <c r="G717">
        <v>827</v>
      </c>
      <c r="H717" t="s">
        <v>45</v>
      </c>
      <c r="I717">
        <v>1</v>
      </c>
      <c r="J717" t="str">
        <f>IF(AND(HR_Data[[#This Row],[Attrition]]="Yes",HR_Data[[#This Row],[YearsAtCompany]]&lt;2),"Yes","No")</f>
        <v>No</v>
      </c>
      <c r="K717">
        <v>4</v>
      </c>
      <c r="L717" t="s">
        <v>49</v>
      </c>
      <c r="M717">
        <v>1</v>
      </c>
      <c r="N717">
        <v>998</v>
      </c>
      <c r="P717">
        <v>3</v>
      </c>
      <c r="Q717" t="s">
        <v>39</v>
      </c>
      <c r="R717">
        <v>84</v>
      </c>
      <c r="S717">
        <v>4</v>
      </c>
      <c r="T717">
        <v>2</v>
      </c>
      <c r="U717" t="s">
        <v>54</v>
      </c>
      <c r="V717">
        <v>2</v>
      </c>
      <c r="W717" t="s">
        <v>48</v>
      </c>
      <c r="X717">
        <v>5488</v>
      </c>
      <c r="Y717" t="str">
        <f>IF(AND(HR_Data[[#This Row],[OverTime]]="Yes",HR_Data[[#This Row],[JobSatisfaction]]&lt;=2,HR_Data[[#This Row],[MonthlyIncome]]&lt;AVERAGE(HR_Data[MonthlyIncome])),
"High Risk",
IF(OR(HR_Data[[#This Row],[OverTime]]="Yes",HR_Data[[#This Row],[JobSatisfaction]]&lt;=2),
"Medium Risk",
"Low Risk"))</f>
        <v>High Risk</v>
      </c>
      <c r="Z717" t="str">
        <f>IF(HR_Data[[#This Row],[MonthlyIncome]]&lt;3000,"Low",IF(HR_Data[[#This Row],[MonthlyIncome]]&lt;7000,"Medium","High"))</f>
        <v>Medium</v>
      </c>
      <c r="AA717" s="5">
        <f>IF(HR_Data[[#This Row],[OverTime]]="Yes",1,0)</f>
        <v>1</v>
      </c>
      <c r="AB717" s="5">
        <f>IF(HR_Data[[#This Row],[JobSatisfaction]]&lt;=2,1,0)</f>
        <v>1</v>
      </c>
      <c r="AC717" s="5">
        <f>IF(HR_Data[[#This Row],[WorkLifeBalance]]&lt;=2,1,0)</f>
        <v>0</v>
      </c>
      <c r="AD717" s="5">
        <f>IF(HR_Data[[#This Row],[MonthlyIncome]]&lt;AVERAGE(HR_Data[MonthlyIncome]),1,0)</f>
        <v>1</v>
      </c>
      <c r="AE717">
        <v>20161</v>
      </c>
      <c r="AF717">
        <v>1</v>
      </c>
      <c r="AG717" t="s">
        <v>42</v>
      </c>
      <c r="AH717" t="s">
        <v>35</v>
      </c>
      <c r="AI717">
        <v>13</v>
      </c>
      <c r="AJ717">
        <v>3</v>
      </c>
      <c r="AK717">
        <v>1</v>
      </c>
      <c r="AL717">
        <f>IF(HR_Data[[#This Row],[OverTime]]="Yes",2,0)
+IF(HR_Data[[#This Row],[WorkLifeBalance]]&lt;=2,2,0)
+IF(HR_Data[[#This Row],[MonthlyIncome]]&lt;5000,2,0)
+IF(HR_Data[[#This Row],[JobSatisfaction]]&lt;=2,1,0)
+IF(HR_Data[[#This Row],[EnvironmentSatisfaction]]&lt;=2,1,0)
+IF(HR_Data[[#This Row],[YearsAtCompany]]&lt;2,2,0)</f>
        <v>3</v>
      </c>
      <c r="AM717" t="str">
        <f>IF(HR_Data[[#This Row],[RiskScore2]]&gt;=6,"High",
IF(HR_Data[[#This Row],[RiskScore2]]&gt;=3,"Medium","Low"))</f>
        <v>Medium</v>
      </c>
      <c r="AN717">
        <v>80</v>
      </c>
      <c r="AO717">
        <v>1</v>
      </c>
      <c r="AP717">
        <v>6</v>
      </c>
      <c r="AQ717">
        <v>2</v>
      </c>
      <c r="AR717">
        <v>3</v>
      </c>
      <c r="AS717">
        <v>6</v>
      </c>
      <c r="AT717">
        <v>5</v>
      </c>
      <c r="AU717">
        <v>1</v>
      </c>
      <c r="AV717">
        <v>2</v>
      </c>
    </row>
    <row r="718" spans="1:48">
      <c r="A718">
        <v>41</v>
      </c>
      <c r="B718" t="str">
        <f>IF(HR_Data[[#This Row],[Age]]&lt;25,"&lt;25",
IF(HR_Data[[#This Row],[Age]]&lt;35,"25–34",
IF(HR_Data[[#This Row],[Age]]&lt;45,"35–44",
IF(HR_Data[[#This Row],[Age]]&lt;55,"45–54","55+"))))</f>
        <v>35–44</v>
      </c>
      <c r="C718" t="s">
        <v>43</v>
      </c>
      <c r="D718">
        <f>(HR[[#This Row],[OverTimeFlag]]*3+HR[[#This Row],[LowJobSatisFlag]]*5+HR[[#This Row],[LowWLBFlag]]*4+HR[[#This Row],[LowSalaryFlag]]*3+HR[[#This Row],[LowEnviFlag]]*4+HR[[#This Row],[LowProFlag]]*1)</f>
        <v>4</v>
      </c>
      <c r="E718">
        <f>HR_Data[[#This Row],[OvertimeFlag]] + HR_Data[[#This Row],[LowSatisfactionFlag]] + HR_Data[[#This Row],[LowWorkLifeBalanceFlag]]</f>
        <v>0</v>
      </c>
      <c r="F718" t="s">
        <v>44</v>
      </c>
      <c r="G718">
        <v>840</v>
      </c>
      <c r="H718" t="s">
        <v>45</v>
      </c>
      <c r="I718">
        <v>9</v>
      </c>
      <c r="J718" t="str">
        <f>IF(AND(HR_Data[[#This Row],[Attrition]]="Yes",HR_Data[[#This Row],[YearsAtCompany]]&lt;2),"Yes","No")</f>
        <v>No</v>
      </c>
      <c r="K718">
        <v>3</v>
      </c>
      <c r="L718" t="s">
        <v>51</v>
      </c>
      <c r="M718">
        <v>1</v>
      </c>
      <c r="N718">
        <v>999</v>
      </c>
      <c r="P718">
        <v>1</v>
      </c>
      <c r="Q718" t="s">
        <v>46</v>
      </c>
      <c r="R718">
        <v>64</v>
      </c>
      <c r="S718">
        <v>3</v>
      </c>
      <c r="T718">
        <v>5</v>
      </c>
      <c r="U718" t="s">
        <v>58</v>
      </c>
      <c r="V718">
        <v>3</v>
      </c>
      <c r="W718" t="s">
        <v>52</v>
      </c>
      <c r="X718">
        <v>19419</v>
      </c>
      <c r="Y718" t="str">
        <f>IF(AND(HR_Data[[#This Row],[OverTime]]="Yes",HR_Data[[#This Row],[JobSatisfaction]]&lt;=2,HR_Data[[#This Row],[MonthlyIncome]]&lt;AVERAGE(HR_Data[MonthlyIncome])),
"High Risk",
IF(OR(HR_Data[[#This Row],[OverTime]]="Yes",HR_Data[[#This Row],[JobSatisfaction]]&lt;=2),
"Medium Risk",
"Low Risk"))</f>
        <v>Low Risk</v>
      </c>
      <c r="Z718" t="str">
        <f>IF(HR_Data[[#This Row],[MonthlyIncome]]&lt;3000,"Low",IF(HR_Data[[#This Row],[MonthlyIncome]]&lt;7000,"Medium","High"))</f>
        <v>High</v>
      </c>
      <c r="AA718" s="5">
        <f>IF(HR_Data[[#This Row],[OverTime]]="Yes",1,0)</f>
        <v>0</v>
      </c>
      <c r="AB718" s="5">
        <f>IF(HR_Data[[#This Row],[JobSatisfaction]]&lt;=2,1,0)</f>
        <v>0</v>
      </c>
      <c r="AC718" s="5">
        <f>IF(HR_Data[[#This Row],[WorkLifeBalance]]&lt;=2,1,0)</f>
        <v>0</v>
      </c>
      <c r="AD718" s="5">
        <f>IF(HR_Data[[#This Row],[MonthlyIncome]]&lt;AVERAGE(HR_Data[MonthlyIncome]),1,0)</f>
        <v>0</v>
      </c>
      <c r="AE718">
        <v>3735</v>
      </c>
      <c r="AF718">
        <v>2</v>
      </c>
      <c r="AG718" t="s">
        <v>42</v>
      </c>
      <c r="AH718" t="s">
        <v>43</v>
      </c>
      <c r="AI718">
        <v>17</v>
      </c>
      <c r="AJ718">
        <v>3</v>
      </c>
      <c r="AK718">
        <v>2</v>
      </c>
      <c r="AL718">
        <f>IF(HR_Data[[#This Row],[OverTime]]="Yes",2,0)
+IF(HR_Data[[#This Row],[WorkLifeBalance]]&lt;=2,2,0)
+IF(HR_Data[[#This Row],[MonthlyIncome]]&lt;5000,2,0)
+IF(HR_Data[[#This Row],[JobSatisfaction]]&lt;=2,1,0)
+IF(HR_Data[[#This Row],[EnvironmentSatisfaction]]&lt;=2,1,0)
+IF(HR_Data[[#This Row],[YearsAtCompany]]&lt;2,2,0)</f>
        <v>1</v>
      </c>
      <c r="AM718" t="str">
        <f>IF(HR_Data[[#This Row],[RiskScore2]]&gt;=6,"High",
IF(HR_Data[[#This Row],[RiskScore2]]&gt;=3,"Medium","Low"))</f>
        <v>Low</v>
      </c>
      <c r="AN718">
        <v>80</v>
      </c>
      <c r="AO718">
        <v>1</v>
      </c>
      <c r="AP718">
        <v>21</v>
      </c>
      <c r="AQ718">
        <v>2</v>
      </c>
      <c r="AR718">
        <v>4</v>
      </c>
      <c r="AS718">
        <v>18</v>
      </c>
      <c r="AT718">
        <v>16</v>
      </c>
      <c r="AU718">
        <v>0</v>
      </c>
      <c r="AV718">
        <v>11</v>
      </c>
    </row>
    <row r="719" spans="1:48">
      <c r="A719">
        <v>27</v>
      </c>
      <c r="B719" t="str">
        <f>IF(HR_Data[[#This Row],[Age]]&lt;25,"&lt;25",
IF(HR_Data[[#This Row],[Age]]&lt;35,"25–34",
IF(HR_Data[[#This Row],[Age]]&lt;45,"35–44",
IF(HR_Data[[#This Row],[Age]]&lt;55,"45–54","55+"))))</f>
        <v>25–34</v>
      </c>
      <c r="C719" t="s">
        <v>43</v>
      </c>
      <c r="D719">
        <f>(HR[[#This Row],[OverTimeFlag]]*3+HR[[#This Row],[LowJobSatisFlag]]*5+HR[[#This Row],[LowWLBFlag]]*4+HR[[#This Row],[LowSalaryFlag]]*3+HR[[#This Row],[LowEnviFlag]]*4+HR[[#This Row],[LowProFlag]]*1)</f>
        <v>8</v>
      </c>
      <c r="E719">
        <f>HR_Data[[#This Row],[OvertimeFlag]] + HR_Data[[#This Row],[LowSatisfactionFlag]] + HR_Data[[#This Row],[LowWorkLifeBalanceFlag]]</f>
        <v>1</v>
      </c>
      <c r="F719" t="s">
        <v>36</v>
      </c>
      <c r="G719">
        <v>1134</v>
      </c>
      <c r="H719" t="s">
        <v>45</v>
      </c>
      <c r="I719">
        <v>16</v>
      </c>
      <c r="J719" t="str">
        <f>IF(AND(HR_Data[[#This Row],[Attrition]]="Yes",HR_Data[[#This Row],[YearsAtCompany]]&lt;2),"Yes","No")</f>
        <v>No</v>
      </c>
      <c r="K719">
        <v>4</v>
      </c>
      <c r="L719" t="s">
        <v>60</v>
      </c>
      <c r="M719">
        <v>1</v>
      </c>
      <c r="N719">
        <v>1001</v>
      </c>
      <c r="P719">
        <v>3</v>
      </c>
      <c r="Q719" t="s">
        <v>39</v>
      </c>
      <c r="R719">
        <v>37</v>
      </c>
      <c r="S719">
        <v>3</v>
      </c>
      <c r="T719">
        <v>1</v>
      </c>
      <c r="U719" t="s">
        <v>50</v>
      </c>
      <c r="V719">
        <v>2</v>
      </c>
      <c r="W719" t="s">
        <v>48</v>
      </c>
      <c r="X719">
        <v>2811</v>
      </c>
      <c r="Y719" t="str">
        <f>IF(AND(HR_Data[[#This Row],[OverTime]]="Yes",HR_Data[[#This Row],[JobSatisfaction]]&lt;=2,HR_Data[[#This Row],[MonthlyIncome]]&lt;AVERAGE(HR_Data[MonthlyIncome])),
"High Risk",
IF(OR(HR_Data[[#This Row],[OverTime]]="Yes",HR_Data[[#This Row],[JobSatisfaction]]&lt;=2),
"Medium Risk",
"Low Risk"))</f>
        <v>Medium Risk</v>
      </c>
      <c r="Z719" t="str">
        <f>IF(HR_Data[[#This Row],[MonthlyIncome]]&lt;3000,"Low",IF(HR_Data[[#This Row],[MonthlyIncome]]&lt;7000,"Medium","High"))</f>
        <v>Low</v>
      </c>
      <c r="AA719" s="5">
        <f>IF(HR_Data[[#This Row],[OverTime]]="Yes",1,0)</f>
        <v>0</v>
      </c>
      <c r="AB719" s="5">
        <f>IF(HR_Data[[#This Row],[JobSatisfaction]]&lt;=2,1,0)</f>
        <v>1</v>
      </c>
      <c r="AC719" s="5">
        <f>IF(HR_Data[[#This Row],[WorkLifeBalance]]&lt;=2,1,0)</f>
        <v>0</v>
      </c>
      <c r="AD719" s="5">
        <f>IF(HR_Data[[#This Row],[MonthlyIncome]]&lt;AVERAGE(HR_Data[MonthlyIncome]),1,0)</f>
        <v>1</v>
      </c>
      <c r="AE719">
        <v>12086</v>
      </c>
      <c r="AF719">
        <v>9</v>
      </c>
      <c r="AG719" t="s">
        <v>42</v>
      </c>
      <c r="AH719" t="s">
        <v>43</v>
      </c>
      <c r="AI719">
        <v>14</v>
      </c>
      <c r="AJ719">
        <v>3</v>
      </c>
      <c r="AK719">
        <v>2</v>
      </c>
      <c r="AL719">
        <f>IF(HR_Data[[#This Row],[OverTime]]="Yes",2,0)
+IF(HR_Data[[#This Row],[WorkLifeBalance]]&lt;=2,2,0)
+IF(HR_Data[[#This Row],[MonthlyIncome]]&lt;5000,2,0)
+IF(HR_Data[[#This Row],[JobSatisfaction]]&lt;=2,1,0)
+IF(HR_Data[[#This Row],[EnvironmentSatisfaction]]&lt;=2,1,0)
+IF(HR_Data[[#This Row],[YearsAtCompany]]&lt;2,2,0)</f>
        <v>3</v>
      </c>
      <c r="AM719" t="str">
        <f>IF(HR_Data[[#This Row],[RiskScore2]]&gt;=6,"High",
IF(HR_Data[[#This Row],[RiskScore2]]&gt;=3,"Medium","Low"))</f>
        <v>Medium</v>
      </c>
      <c r="AN719">
        <v>80</v>
      </c>
      <c r="AO719">
        <v>1</v>
      </c>
      <c r="AP719">
        <v>4</v>
      </c>
      <c r="AQ719">
        <v>2</v>
      </c>
      <c r="AR719">
        <v>3</v>
      </c>
      <c r="AS719">
        <v>2</v>
      </c>
      <c r="AT719">
        <v>2</v>
      </c>
      <c r="AU719">
        <v>2</v>
      </c>
      <c r="AV719">
        <v>2</v>
      </c>
    </row>
    <row r="720" spans="1:48">
      <c r="A720">
        <v>45</v>
      </c>
      <c r="B720" t="str">
        <f>IF(HR_Data[[#This Row],[Age]]&lt;25,"&lt;25",
IF(HR_Data[[#This Row],[Age]]&lt;35,"25–34",
IF(HR_Data[[#This Row],[Age]]&lt;45,"35–44",
IF(HR_Data[[#This Row],[Age]]&lt;55,"45–54","55+"))))</f>
        <v>45–54</v>
      </c>
      <c r="C720" t="s">
        <v>43</v>
      </c>
      <c r="D720">
        <f>(HR[[#This Row],[OverTimeFlag]]*3+HR[[#This Row],[LowJobSatisFlag]]*5+HR[[#This Row],[LowWLBFlag]]*4+HR[[#This Row],[LowSalaryFlag]]*3+HR[[#This Row],[LowEnviFlag]]*4+HR[[#This Row],[LowProFlag]]*1)</f>
        <v>11</v>
      </c>
      <c r="E720">
        <f>HR_Data[[#This Row],[OvertimeFlag]] + HR_Data[[#This Row],[LowSatisfactionFlag]] + HR_Data[[#This Row],[LowWorkLifeBalanceFlag]]</f>
        <v>2</v>
      </c>
      <c r="F720" t="s">
        <v>55</v>
      </c>
      <c r="G720">
        <v>248</v>
      </c>
      <c r="H720" t="s">
        <v>45</v>
      </c>
      <c r="I720">
        <v>23</v>
      </c>
      <c r="J720" t="str">
        <f>IF(AND(HR_Data[[#This Row],[Attrition]]="Yes",HR_Data[[#This Row],[YearsAtCompany]]&lt;2),"Yes","No")</f>
        <v>No</v>
      </c>
      <c r="K720">
        <v>2</v>
      </c>
      <c r="L720" t="s">
        <v>38</v>
      </c>
      <c r="M720">
        <v>1</v>
      </c>
      <c r="N720">
        <v>1002</v>
      </c>
      <c r="P720">
        <v>4</v>
      </c>
      <c r="Q720" t="s">
        <v>46</v>
      </c>
      <c r="R720">
        <v>42</v>
      </c>
      <c r="S720">
        <v>3</v>
      </c>
      <c r="T720">
        <v>2</v>
      </c>
      <c r="U720" t="s">
        <v>50</v>
      </c>
      <c r="V720">
        <v>1</v>
      </c>
      <c r="W720" t="s">
        <v>48</v>
      </c>
      <c r="X720">
        <v>3633</v>
      </c>
      <c r="Y720" t="str">
        <f>IF(AND(HR_Data[[#This Row],[OverTime]]="Yes",HR_Data[[#This Row],[JobSatisfaction]]&lt;=2,HR_Data[[#This Row],[MonthlyIncome]]&lt;AVERAGE(HR_Data[MonthlyIncome])),
"High Risk",
IF(OR(HR_Data[[#This Row],[OverTime]]="Yes",HR_Data[[#This Row],[JobSatisfaction]]&lt;=2),
"Medium Risk",
"Low Risk"))</f>
        <v>High Risk</v>
      </c>
      <c r="Z720" t="str">
        <f>IF(HR_Data[[#This Row],[MonthlyIncome]]&lt;3000,"Low",IF(HR_Data[[#This Row],[MonthlyIncome]]&lt;7000,"Medium","High"))</f>
        <v>Medium</v>
      </c>
      <c r="AA720" s="5">
        <f>IF(HR_Data[[#This Row],[OverTime]]="Yes",1,0)</f>
        <v>1</v>
      </c>
      <c r="AB720" s="5">
        <f>IF(HR_Data[[#This Row],[JobSatisfaction]]&lt;=2,1,0)</f>
        <v>1</v>
      </c>
      <c r="AC720" s="5">
        <f>IF(HR_Data[[#This Row],[WorkLifeBalance]]&lt;=2,1,0)</f>
        <v>0</v>
      </c>
      <c r="AD720" s="5">
        <f>IF(HR_Data[[#This Row],[MonthlyIncome]]&lt;AVERAGE(HR_Data[MonthlyIncome]),1,0)</f>
        <v>1</v>
      </c>
      <c r="AE720">
        <v>14039</v>
      </c>
      <c r="AF720">
        <v>1</v>
      </c>
      <c r="AG720" t="s">
        <v>42</v>
      </c>
      <c r="AH720" t="s">
        <v>35</v>
      </c>
      <c r="AI720">
        <v>15</v>
      </c>
      <c r="AJ720">
        <v>3</v>
      </c>
      <c r="AK720">
        <v>3</v>
      </c>
      <c r="AL720">
        <f>IF(HR_Data[[#This Row],[OverTime]]="Yes",2,0)
+IF(HR_Data[[#This Row],[WorkLifeBalance]]&lt;=2,2,0)
+IF(HR_Data[[#This Row],[MonthlyIncome]]&lt;5000,2,0)
+IF(HR_Data[[#This Row],[JobSatisfaction]]&lt;=2,1,0)
+IF(HR_Data[[#This Row],[EnvironmentSatisfaction]]&lt;=2,1,0)
+IF(HR_Data[[#This Row],[YearsAtCompany]]&lt;2,2,0)</f>
        <v>5</v>
      </c>
      <c r="AM720" t="str">
        <f>IF(HR_Data[[#This Row],[RiskScore2]]&gt;=6,"High",
IF(HR_Data[[#This Row],[RiskScore2]]&gt;=3,"Medium","Low"))</f>
        <v>Medium</v>
      </c>
      <c r="AN720">
        <v>80</v>
      </c>
      <c r="AO720">
        <v>1</v>
      </c>
      <c r="AP720">
        <v>9</v>
      </c>
      <c r="AQ720">
        <v>2</v>
      </c>
      <c r="AR720">
        <v>3</v>
      </c>
      <c r="AS720">
        <v>9</v>
      </c>
      <c r="AT720">
        <v>8</v>
      </c>
      <c r="AU720">
        <v>0</v>
      </c>
      <c r="AV720">
        <v>8</v>
      </c>
    </row>
    <row r="721" spans="1:48">
      <c r="A721">
        <v>47</v>
      </c>
      <c r="B721" t="str">
        <f>IF(HR_Data[[#This Row],[Age]]&lt;25,"&lt;25",
IF(HR_Data[[#This Row],[Age]]&lt;35,"25–34",
IF(HR_Data[[#This Row],[Age]]&lt;45,"35–44",
IF(HR_Data[[#This Row],[Age]]&lt;55,"45–54","55+"))))</f>
        <v>45–54</v>
      </c>
      <c r="C721" t="s">
        <v>43</v>
      </c>
      <c r="D721">
        <f>(HR[[#This Row],[OverTimeFlag]]*3+HR[[#This Row],[LowJobSatisFlag]]*5+HR[[#This Row],[LowWLBFlag]]*4+HR[[#This Row],[LowSalaryFlag]]*3+HR[[#This Row],[LowEnviFlag]]*4+HR[[#This Row],[LowProFlag]]*1)</f>
        <v>6</v>
      </c>
      <c r="E721">
        <f>HR_Data[[#This Row],[OvertimeFlag]] + HR_Data[[#This Row],[LowSatisfactionFlag]] + HR_Data[[#This Row],[LowWorkLifeBalanceFlag]]</f>
        <v>1</v>
      </c>
      <c r="F721" t="s">
        <v>36</v>
      </c>
      <c r="G721">
        <v>955</v>
      </c>
      <c r="H721" t="s">
        <v>37</v>
      </c>
      <c r="I721">
        <v>4</v>
      </c>
      <c r="J721" t="str">
        <f>IF(AND(HR_Data[[#This Row],[Attrition]]="Yes",HR_Data[[#This Row],[YearsAtCompany]]&lt;2),"Yes","No")</f>
        <v>No</v>
      </c>
      <c r="K721">
        <v>2</v>
      </c>
      <c r="L721" t="s">
        <v>38</v>
      </c>
      <c r="M721">
        <v>1</v>
      </c>
      <c r="N721">
        <v>1003</v>
      </c>
      <c r="P721">
        <v>4</v>
      </c>
      <c r="Q721" t="s">
        <v>39</v>
      </c>
      <c r="R721">
        <v>83</v>
      </c>
      <c r="S721">
        <v>3</v>
      </c>
      <c r="T721">
        <v>2</v>
      </c>
      <c r="U721" t="s">
        <v>40</v>
      </c>
      <c r="V721">
        <v>4</v>
      </c>
      <c r="W721" t="s">
        <v>41</v>
      </c>
      <c r="X721">
        <v>4163</v>
      </c>
      <c r="Y721" t="str">
        <f>IF(AND(HR_Data[[#This Row],[OverTime]]="Yes",HR_Data[[#This Row],[JobSatisfaction]]&lt;=2,HR_Data[[#This Row],[MonthlyIncome]]&lt;AVERAGE(HR_Data[MonthlyIncome])),
"High Risk",
IF(OR(HR_Data[[#This Row],[OverTime]]="Yes",HR_Data[[#This Row],[JobSatisfaction]]&lt;=2),
"Medium Risk",
"Low Risk"))</f>
        <v>Medium Risk</v>
      </c>
      <c r="Z721" t="str">
        <f>IF(HR_Data[[#This Row],[MonthlyIncome]]&lt;3000,"Low",IF(HR_Data[[#This Row],[MonthlyIncome]]&lt;7000,"Medium","High"))</f>
        <v>Medium</v>
      </c>
      <c r="AA721" s="5">
        <f>IF(HR_Data[[#This Row],[OverTime]]="Yes",1,0)</f>
        <v>1</v>
      </c>
      <c r="AB721" s="5">
        <f>IF(HR_Data[[#This Row],[JobSatisfaction]]&lt;=2,1,0)</f>
        <v>0</v>
      </c>
      <c r="AC721" s="5">
        <f>IF(HR_Data[[#This Row],[WorkLifeBalance]]&lt;=2,1,0)</f>
        <v>0</v>
      </c>
      <c r="AD721" s="5">
        <f>IF(HR_Data[[#This Row],[MonthlyIncome]]&lt;AVERAGE(HR_Data[MonthlyIncome]),1,0)</f>
        <v>1</v>
      </c>
      <c r="AE721">
        <v>8571</v>
      </c>
      <c r="AF721">
        <v>1</v>
      </c>
      <c r="AG721" t="s">
        <v>42</v>
      </c>
      <c r="AH721" t="s">
        <v>35</v>
      </c>
      <c r="AI721">
        <v>17</v>
      </c>
      <c r="AJ721">
        <v>3</v>
      </c>
      <c r="AK721">
        <v>3</v>
      </c>
      <c r="AL721">
        <f>IF(HR_Data[[#This Row],[OverTime]]="Yes",2,0)
+IF(HR_Data[[#This Row],[WorkLifeBalance]]&lt;=2,2,0)
+IF(HR_Data[[#This Row],[MonthlyIncome]]&lt;5000,2,0)
+IF(HR_Data[[#This Row],[JobSatisfaction]]&lt;=2,1,0)
+IF(HR_Data[[#This Row],[EnvironmentSatisfaction]]&lt;=2,1,0)
+IF(HR_Data[[#This Row],[YearsAtCompany]]&lt;2,2,0)</f>
        <v>4</v>
      </c>
      <c r="AM721" t="str">
        <f>IF(HR_Data[[#This Row],[RiskScore2]]&gt;=6,"High",
IF(HR_Data[[#This Row],[RiskScore2]]&gt;=3,"Medium","Low"))</f>
        <v>Medium</v>
      </c>
      <c r="AN721">
        <v>80</v>
      </c>
      <c r="AO721">
        <v>0</v>
      </c>
      <c r="AP721">
        <v>9</v>
      </c>
      <c r="AQ721">
        <v>0</v>
      </c>
      <c r="AR721">
        <v>3</v>
      </c>
      <c r="AS721">
        <v>9</v>
      </c>
      <c r="AT721">
        <v>0</v>
      </c>
      <c r="AU721">
        <v>0</v>
      </c>
      <c r="AV721">
        <v>7</v>
      </c>
    </row>
    <row r="722" spans="1:48">
      <c r="A722">
        <v>30</v>
      </c>
      <c r="B722" t="str">
        <f>IF(HR_Data[[#This Row],[Age]]&lt;25,"&lt;25",
IF(HR_Data[[#This Row],[Age]]&lt;35,"25–34",
IF(HR_Data[[#This Row],[Age]]&lt;45,"35–44",
IF(HR_Data[[#This Row],[Age]]&lt;55,"45–54","55+"))))</f>
        <v>25–34</v>
      </c>
      <c r="C722" t="s">
        <v>35</v>
      </c>
      <c r="D722">
        <f>(HR[[#This Row],[OverTimeFlag]]*3+HR[[#This Row],[LowJobSatisFlag]]*5+HR[[#This Row],[LowWLBFlag]]*4+HR[[#This Row],[LowSalaryFlag]]*3+HR[[#This Row],[LowEnviFlag]]*4+HR[[#This Row],[LowProFlag]]*1)</f>
        <v>10</v>
      </c>
      <c r="E722">
        <f>HR_Data[[#This Row],[OvertimeFlag]] + HR_Data[[#This Row],[LowSatisfactionFlag]] + HR_Data[[#This Row],[LowWorkLifeBalanceFlag]]</f>
        <v>1</v>
      </c>
      <c r="F722" t="s">
        <v>36</v>
      </c>
      <c r="G722">
        <v>138</v>
      </c>
      <c r="H722" t="s">
        <v>45</v>
      </c>
      <c r="I722">
        <v>22</v>
      </c>
      <c r="J722" t="str">
        <f>IF(AND(HR_Data[[#This Row],[Attrition]]="Yes",HR_Data[[#This Row],[YearsAtCompany]]&lt;2),"Yes","No")</f>
        <v>No</v>
      </c>
      <c r="K722">
        <v>3</v>
      </c>
      <c r="L722" t="s">
        <v>38</v>
      </c>
      <c r="M722">
        <v>1</v>
      </c>
      <c r="N722">
        <v>1004</v>
      </c>
      <c r="P722">
        <v>1</v>
      </c>
      <c r="Q722" t="s">
        <v>39</v>
      </c>
      <c r="R722">
        <v>48</v>
      </c>
      <c r="S722">
        <v>3</v>
      </c>
      <c r="T722">
        <v>1</v>
      </c>
      <c r="U722" t="s">
        <v>47</v>
      </c>
      <c r="V722">
        <v>3</v>
      </c>
      <c r="W722" t="s">
        <v>48</v>
      </c>
      <c r="X722">
        <v>2132</v>
      </c>
      <c r="Y722" t="str">
        <f>IF(AND(HR_Data[[#This Row],[OverTime]]="Yes",HR_Data[[#This Row],[JobSatisfaction]]&lt;=2,HR_Data[[#This Row],[MonthlyIncome]]&lt;AVERAGE(HR_Data[MonthlyIncome])),
"High Risk",
IF(OR(HR_Data[[#This Row],[OverTime]]="Yes",HR_Data[[#This Row],[JobSatisfaction]]&lt;=2),
"Medium Risk",
"Low Risk"))</f>
        <v>Medium Risk</v>
      </c>
      <c r="Z722" t="str">
        <f>IF(HR_Data[[#This Row],[MonthlyIncome]]&lt;3000,"Low",IF(HR_Data[[#This Row],[MonthlyIncome]]&lt;7000,"Medium","High"))</f>
        <v>Low</v>
      </c>
      <c r="AA722" s="5">
        <f>IF(HR_Data[[#This Row],[OverTime]]="Yes",1,0)</f>
        <v>1</v>
      </c>
      <c r="AB722" s="5">
        <f>IF(HR_Data[[#This Row],[JobSatisfaction]]&lt;=2,1,0)</f>
        <v>0</v>
      </c>
      <c r="AC722" s="5">
        <f>IF(HR_Data[[#This Row],[WorkLifeBalance]]&lt;=2,1,0)</f>
        <v>0</v>
      </c>
      <c r="AD722" s="5">
        <f>IF(HR_Data[[#This Row],[MonthlyIncome]]&lt;AVERAGE(HR_Data[MonthlyIncome]),1,0)</f>
        <v>1</v>
      </c>
      <c r="AE722">
        <v>11539</v>
      </c>
      <c r="AF722">
        <v>4</v>
      </c>
      <c r="AG722" t="s">
        <v>42</v>
      </c>
      <c r="AH722" t="s">
        <v>35</v>
      </c>
      <c r="AI722">
        <v>11</v>
      </c>
      <c r="AJ722">
        <v>3</v>
      </c>
      <c r="AK722">
        <v>2</v>
      </c>
      <c r="AL722">
        <f>IF(HR_Data[[#This Row],[OverTime]]="Yes",2,0)
+IF(HR_Data[[#This Row],[WorkLifeBalance]]&lt;=2,2,0)
+IF(HR_Data[[#This Row],[MonthlyIncome]]&lt;5000,2,0)
+IF(HR_Data[[#This Row],[JobSatisfaction]]&lt;=2,1,0)
+IF(HR_Data[[#This Row],[EnvironmentSatisfaction]]&lt;=2,1,0)
+IF(HR_Data[[#This Row],[YearsAtCompany]]&lt;2,2,0)</f>
        <v>5</v>
      </c>
      <c r="AM722" t="str">
        <f>IF(HR_Data[[#This Row],[RiskScore2]]&gt;=6,"High",
IF(HR_Data[[#This Row],[RiskScore2]]&gt;=3,"Medium","Low"))</f>
        <v>Medium</v>
      </c>
      <c r="AN722">
        <v>80</v>
      </c>
      <c r="AO722">
        <v>0</v>
      </c>
      <c r="AP722">
        <v>7</v>
      </c>
      <c r="AQ722">
        <v>2</v>
      </c>
      <c r="AR722">
        <v>3</v>
      </c>
      <c r="AS722">
        <v>5</v>
      </c>
      <c r="AT722">
        <v>2</v>
      </c>
      <c r="AU722">
        <v>0</v>
      </c>
      <c r="AV722">
        <v>1</v>
      </c>
    </row>
    <row r="723" spans="1:48">
      <c r="A723">
        <v>50</v>
      </c>
      <c r="B723" t="str">
        <f>IF(HR_Data[[#This Row],[Age]]&lt;25,"&lt;25",
IF(HR_Data[[#This Row],[Age]]&lt;35,"25–34",
IF(HR_Data[[#This Row],[Age]]&lt;45,"35–44",
IF(HR_Data[[#This Row],[Age]]&lt;55,"45–54","55+"))))</f>
        <v>45–54</v>
      </c>
      <c r="C723" t="s">
        <v>43</v>
      </c>
      <c r="D723">
        <f>(HR[[#This Row],[OverTimeFlag]]*3+HR[[#This Row],[LowJobSatisFlag]]*5+HR[[#This Row],[LowWLBFlag]]*4+HR[[#This Row],[LowSalaryFlag]]*3+HR[[#This Row],[LowEnviFlag]]*4+HR[[#This Row],[LowProFlag]]*1)</f>
        <v>3</v>
      </c>
      <c r="E723">
        <f>HR_Data[[#This Row],[OvertimeFlag]] + HR_Data[[#This Row],[LowSatisfactionFlag]] + HR_Data[[#This Row],[LowWorkLifeBalanceFlag]]</f>
        <v>1</v>
      </c>
      <c r="F723" t="s">
        <v>36</v>
      </c>
      <c r="G723">
        <v>939</v>
      </c>
      <c r="H723" t="s">
        <v>45</v>
      </c>
      <c r="I723">
        <v>24</v>
      </c>
      <c r="J723" t="str">
        <f>IF(AND(HR_Data[[#This Row],[Attrition]]="Yes",HR_Data[[#This Row],[YearsAtCompany]]&lt;2),"Yes","No")</f>
        <v>No</v>
      </c>
      <c r="K723">
        <v>3</v>
      </c>
      <c r="L723" t="s">
        <v>38</v>
      </c>
      <c r="M723">
        <v>1</v>
      </c>
      <c r="N723">
        <v>1005</v>
      </c>
      <c r="P723">
        <v>4</v>
      </c>
      <c r="Q723" t="s">
        <v>46</v>
      </c>
      <c r="R723">
        <v>95</v>
      </c>
      <c r="S723">
        <v>3</v>
      </c>
      <c r="T723">
        <v>4</v>
      </c>
      <c r="U723" t="s">
        <v>53</v>
      </c>
      <c r="V723">
        <v>3</v>
      </c>
      <c r="W723" t="s">
        <v>48</v>
      </c>
      <c r="X723">
        <v>13973</v>
      </c>
      <c r="Y723" t="str">
        <f>IF(AND(HR_Data[[#This Row],[OverTime]]="Yes",HR_Data[[#This Row],[JobSatisfaction]]&lt;=2,HR_Data[[#This Row],[MonthlyIncome]]&lt;AVERAGE(HR_Data[MonthlyIncome])),
"High Risk",
IF(OR(HR_Data[[#This Row],[OverTime]]="Yes",HR_Data[[#This Row],[JobSatisfaction]]&lt;=2),
"Medium Risk",
"Low Risk"))</f>
        <v>Medium Risk</v>
      </c>
      <c r="Z723" t="str">
        <f>IF(HR_Data[[#This Row],[MonthlyIncome]]&lt;3000,"Low",IF(HR_Data[[#This Row],[MonthlyIncome]]&lt;7000,"Medium","High"))</f>
        <v>High</v>
      </c>
      <c r="AA723" s="5">
        <f>IF(HR_Data[[#This Row],[OverTime]]="Yes",1,0)</f>
        <v>1</v>
      </c>
      <c r="AB723" s="5">
        <f>IF(HR_Data[[#This Row],[JobSatisfaction]]&lt;=2,1,0)</f>
        <v>0</v>
      </c>
      <c r="AC723" s="5">
        <f>IF(HR_Data[[#This Row],[WorkLifeBalance]]&lt;=2,1,0)</f>
        <v>0</v>
      </c>
      <c r="AD723" s="5">
        <f>IF(HR_Data[[#This Row],[MonthlyIncome]]&lt;AVERAGE(HR_Data[MonthlyIncome]),1,0)</f>
        <v>0</v>
      </c>
      <c r="AE723">
        <v>4161</v>
      </c>
      <c r="AF723">
        <v>3</v>
      </c>
      <c r="AG723" t="s">
        <v>42</v>
      </c>
      <c r="AH723" t="s">
        <v>35</v>
      </c>
      <c r="AI723">
        <v>18</v>
      </c>
      <c r="AJ723">
        <v>3</v>
      </c>
      <c r="AK723">
        <v>4</v>
      </c>
      <c r="AL723">
        <f>IF(HR_Data[[#This Row],[OverTime]]="Yes",2,0)
+IF(HR_Data[[#This Row],[WorkLifeBalance]]&lt;=2,2,0)
+IF(HR_Data[[#This Row],[MonthlyIncome]]&lt;5000,2,0)
+IF(HR_Data[[#This Row],[JobSatisfaction]]&lt;=2,1,0)
+IF(HR_Data[[#This Row],[EnvironmentSatisfaction]]&lt;=2,1,0)
+IF(HR_Data[[#This Row],[YearsAtCompany]]&lt;2,2,0)</f>
        <v>2</v>
      </c>
      <c r="AM723" t="str">
        <f>IF(HR_Data[[#This Row],[RiskScore2]]&gt;=6,"High",
IF(HR_Data[[#This Row],[RiskScore2]]&gt;=3,"Medium","Low"))</f>
        <v>Low</v>
      </c>
      <c r="AN723">
        <v>80</v>
      </c>
      <c r="AO723">
        <v>1</v>
      </c>
      <c r="AP723">
        <v>22</v>
      </c>
      <c r="AQ723">
        <v>2</v>
      </c>
      <c r="AR723">
        <v>3</v>
      </c>
      <c r="AS723">
        <v>12</v>
      </c>
      <c r="AT723">
        <v>11</v>
      </c>
      <c r="AU723">
        <v>1</v>
      </c>
      <c r="AV723">
        <v>5</v>
      </c>
    </row>
    <row r="724" spans="1:48">
      <c r="A724">
        <v>38</v>
      </c>
      <c r="B724" t="str">
        <f>IF(HR_Data[[#This Row],[Age]]&lt;25,"&lt;25",
IF(HR_Data[[#This Row],[Age]]&lt;35,"25–34",
IF(HR_Data[[#This Row],[Age]]&lt;45,"35–44",
IF(HR_Data[[#This Row],[Age]]&lt;55,"45–54","55+"))))</f>
        <v>35–44</v>
      </c>
      <c r="C724" t="s">
        <v>43</v>
      </c>
      <c r="D724">
        <f>(HR[[#This Row],[OverTimeFlag]]*3+HR[[#This Row],[LowJobSatisFlag]]*5+HR[[#This Row],[LowWLBFlag]]*4+HR[[#This Row],[LowSalaryFlag]]*3+HR[[#This Row],[LowEnviFlag]]*4+HR[[#This Row],[LowProFlag]]*1)</f>
        <v>7</v>
      </c>
      <c r="E724">
        <f>HR_Data[[#This Row],[OvertimeFlag]] + HR_Data[[#This Row],[LowSatisfactionFlag]] + HR_Data[[#This Row],[LowWorkLifeBalanceFlag]]</f>
        <v>1</v>
      </c>
      <c r="F724" t="s">
        <v>44</v>
      </c>
      <c r="G724">
        <v>1391</v>
      </c>
      <c r="H724" t="s">
        <v>45</v>
      </c>
      <c r="I724">
        <v>10</v>
      </c>
      <c r="J724" t="str">
        <f>IF(AND(HR_Data[[#This Row],[Attrition]]="Yes",HR_Data[[#This Row],[YearsAtCompany]]&lt;2),"Yes","No")</f>
        <v>No</v>
      </c>
      <c r="K724">
        <v>1</v>
      </c>
      <c r="L724" t="s">
        <v>51</v>
      </c>
      <c r="M724">
        <v>1</v>
      </c>
      <c r="N724">
        <v>1006</v>
      </c>
      <c r="P724">
        <v>3</v>
      </c>
      <c r="Q724" t="s">
        <v>46</v>
      </c>
      <c r="R724">
        <v>66</v>
      </c>
      <c r="S724">
        <v>3</v>
      </c>
      <c r="T724">
        <v>1</v>
      </c>
      <c r="U724" t="s">
        <v>47</v>
      </c>
      <c r="V724">
        <v>3</v>
      </c>
      <c r="W724" t="s">
        <v>48</v>
      </c>
      <c r="X724">
        <v>2684</v>
      </c>
      <c r="Y724" t="str">
        <f>IF(AND(HR_Data[[#This Row],[OverTime]]="Yes",HR_Data[[#This Row],[JobSatisfaction]]&lt;=2,HR_Data[[#This Row],[MonthlyIncome]]&lt;AVERAGE(HR_Data[MonthlyIncome])),
"High Risk",
IF(OR(HR_Data[[#This Row],[OverTime]]="Yes",HR_Data[[#This Row],[JobSatisfaction]]&lt;=2),
"Medium Risk",
"Low Risk"))</f>
        <v>Low Risk</v>
      </c>
      <c r="Z724" t="str">
        <f>IF(HR_Data[[#This Row],[MonthlyIncome]]&lt;3000,"Low",IF(HR_Data[[#This Row],[MonthlyIncome]]&lt;7000,"Medium","High"))</f>
        <v>Low</v>
      </c>
      <c r="AA724" s="5">
        <f>IF(HR_Data[[#This Row],[OverTime]]="Yes",1,0)</f>
        <v>0</v>
      </c>
      <c r="AB724" s="5">
        <f>IF(HR_Data[[#This Row],[JobSatisfaction]]&lt;=2,1,0)</f>
        <v>0</v>
      </c>
      <c r="AC724" s="5">
        <f>IF(HR_Data[[#This Row],[WorkLifeBalance]]&lt;=2,1,0)</f>
        <v>1</v>
      </c>
      <c r="AD724" s="5">
        <f>IF(HR_Data[[#This Row],[MonthlyIncome]]&lt;AVERAGE(HR_Data[MonthlyIncome]),1,0)</f>
        <v>1</v>
      </c>
      <c r="AE724">
        <v>12127</v>
      </c>
      <c r="AF724">
        <v>0</v>
      </c>
      <c r="AG724" t="s">
        <v>42</v>
      </c>
      <c r="AH724" t="s">
        <v>43</v>
      </c>
      <c r="AI724">
        <v>17</v>
      </c>
      <c r="AJ724">
        <v>3</v>
      </c>
      <c r="AK724">
        <v>2</v>
      </c>
      <c r="AL724">
        <f>IF(HR_Data[[#This Row],[OverTime]]="Yes",2,0)
+IF(HR_Data[[#This Row],[WorkLifeBalance]]&lt;=2,2,0)
+IF(HR_Data[[#This Row],[MonthlyIncome]]&lt;5000,2,0)
+IF(HR_Data[[#This Row],[JobSatisfaction]]&lt;=2,1,0)
+IF(HR_Data[[#This Row],[EnvironmentSatisfaction]]&lt;=2,1,0)
+IF(HR_Data[[#This Row],[YearsAtCompany]]&lt;2,2,0)</f>
        <v>4</v>
      </c>
      <c r="AM724" t="str">
        <f>IF(HR_Data[[#This Row],[RiskScore2]]&gt;=6,"High",
IF(HR_Data[[#This Row],[RiskScore2]]&gt;=3,"Medium","Low"))</f>
        <v>Medium</v>
      </c>
      <c r="AN724">
        <v>80</v>
      </c>
      <c r="AO724">
        <v>1</v>
      </c>
      <c r="AP724">
        <v>3</v>
      </c>
      <c r="AQ724">
        <v>0</v>
      </c>
      <c r="AR724">
        <v>2</v>
      </c>
      <c r="AS724">
        <v>2</v>
      </c>
      <c r="AT724">
        <v>1</v>
      </c>
      <c r="AU724">
        <v>0</v>
      </c>
      <c r="AV724">
        <v>2</v>
      </c>
    </row>
    <row r="725" spans="1:48">
      <c r="A725">
        <v>46</v>
      </c>
      <c r="B725" t="str">
        <f>IF(HR_Data[[#This Row],[Age]]&lt;25,"&lt;25",
IF(HR_Data[[#This Row],[Age]]&lt;35,"25–34",
IF(HR_Data[[#This Row],[Age]]&lt;45,"35–44",
IF(HR_Data[[#This Row],[Age]]&lt;55,"45–54","55+"))))</f>
        <v>45–54</v>
      </c>
      <c r="C725" t="s">
        <v>43</v>
      </c>
      <c r="D725">
        <f>(HR[[#This Row],[OverTimeFlag]]*3+HR[[#This Row],[LowJobSatisFlag]]*5+HR[[#This Row],[LowWLBFlag]]*4+HR[[#This Row],[LowSalaryFlag]]*3+HR[[#This Row],[LowEnviFlag]]*4+HR[[#This Row],[LowProFlag]]*1)</f>
        <v>0</v>
      </c>
      <c r="E725">
        <f>HR_Data[[#This Row],[OvertimeFlag]] + HR_Data[[#This Row],[LowSatisfactionFlag]] + HR_Data[[#This Row],[LowWorkLifeBalanceFlag]]</f>
        <v>0</v>
      </c>
      <c r="F725" t="s">
        <v>36</v>
      </c>
      <c r="G725">
        <v>566</v>
      </c>
      <c r="H725" t="s">
        <v>45</v>
      </c>
      <c r="I725">
        <v>7</v>
      </c>
      <c r="J725" t="str">
        <f>IF(AND(HR_Data[[#This Row],[Attrition]]="Yes",HR_Data[[#This Row],[YearsAtCompany]]&lt;2),"Yes","No")</f>
        <v>No</v>
      </c>
      <c r="K725">
        <v>2</v>
      </c>
      <c r="L725" t="s">
        <v>51</v>
      </c>
      <c r="M725">
        <v>1</v>
      </c>
      <c r="N725">
        <v>1007</v>
      </c>
      <c r="P725">
        <v>4</v>
      </c>
      <c r="Q725" t="s">
        <v>46</v>
      </c>
      <c r="R725">
        <v>75</v>
      </c>
      <c r="S725">
        <v>3</v>
      </c>
      <c r="T725">
        <v>3</v>
      </c>
      <c r="U725" t="s">
        <v>53</v>
      </c>
      <c r="V725">
        <v>3</v>
      </c>
      <c r="W725" t="s">
        <v>52</v>
      </c>
      <c r="X725">
        <v>10845</v>
      </c>
      <c r="Y725" t="str">
        <f>IF(AND(HR_Data[[#This Row],[OverTime]]="Yes",HR_Data[[#This Row],[JobSatisfaction]]&lt;=2,HR_Data[[#This Row],[MonthlyIncome]]&lt;AVERAGE(HR_Data[MonthlyIncome])),
"High Risk",
IF(OR(HR_Data[[#This Row],[OverTime]]="Yes",HR_Data[[#This Row],[JobSatisfaction]]&lt;=2),
"Medium Risk",
"Low Risk"))</f>
        <v>Low Risk</v>
      </c>
      <c r="Z725" t="str">
        <f>IF(HR_Data[[#This Row],[MonthlyIncome]]&lt;3000,"Low",IF(HR_Data[[#This Row],[MonthlyIncome]]&lt;7000,"Medium","High"))</f>
        <v>High</v>
      </c>
      <c r="AA725" s="5">
        <f>IF(HR_Data[[#This Row],[OverTime]]="Yes",1,0)</f>
        <v>0</v>
      </c>
      <c r="AB725" s="5">
        <f>IF(HR_Data[[#This Row],[JobSatisfaction]]&lt;=2,1,0)</f>
        <v>0</v>
      </c>
      <c r="AC725" s="5">
        <f>IF(HR_Data[[#This Row],[WorkLifeBalance]]&lt;=2,1,0)</f>
        <v>0</v>
      </c>
      <c r="AD725" s="5">
        <f>IF(HR_Data[[#This Row],[MonthlyIncome]]&lt;AVERAGE(HR_Data[MonthlyIncome]),1,0)</f>
        <v>0</v>
      </c>
      <c r="AE725">
        <v>24208</v>
      </c>
      <c r="AF725">
        <v>6</v>
      </c>
      <c r="AG725" t="s">
        <v>42</v>
      </c>
      <c r="AH725" t="s">
        <v>43</v>
      </c>
      <c r="AI725">
        <v>13</v>
      </c>
      <c r="AJ725">
        <v>3</v>
      </c>
      <c r="AK725">
        <v>2</v>
      </c>
      <c r="AL725">
        <f>IF(HR_Data[[#This Row],[OverTime]]="Yes",2,0)
+IF(HR_Data[[#This Row],[WorkLifeBalance]]&lt;=2,2,0)
+IF(HR_Data[[#This Row],[MonthlyIncome]]&lt;5000,2,0)
+IF(HR_Data[[#This Row],[JobSatisfaction]]&lt;=2,1,0)
+IF(HR_Data[[#This Row],[EnvironmentSatisfaction]]&lt;=2,1,0)
+IF(HR_Data[[#This Row],[YearsAtCompany]]&lt;2,2,0)</f>
        <v>0</v>
      </c>
      <c r="AM725" t="str">
        <f>IF(HR_Data[[#This Row],[RiskScore2]]&gt;=6,"High",
IF(HR_Data[[#This Row],[RiskScore2]]&gt;=3,"Medium","Low"))</f>
        <v>Low</v>
      </c>
      <c r="AN725">
        <v>80</v>
      </c>
      <c r="AO725">
        <v>1</v>
      </c>
      <c r="AP725">
        <v>13</v>
      </c>
      <c r="AQ725">
        <v>3</v>
      </c>
      <c r="AR725">
        <v>3</v>
      </c>
      <c r="AS725">
        <v>8</v>
      </c>
      <c r="AT725">
        <v>7</v>
      </c>
      <c r="AU725">
        <v>0</v>
      </c>
      <c r="AV725">
        <v>7</v>
      </c>
    </row>
    <row r="726" spans="1:48">
      <c r="A726">
        <v>24</v>
      </c>
      <c r="B726" t="str">
        <f>IF(HR_Data[[#This Row],[Age]]&lt;25,"&lt;25",
IF(HR_Data[[#This Row],[Age]]&lt;35,"25–34",
IF(HR_Data[[#This Row],[Age]]&lt;45,"35–44",
IF(HR_Data[[#This Row],[Age]]&lt;55,"45–54","55+"))))</f>
        <v>&lt;25</v>
      </c>
      <c r="C726" t="s">
        <v>43</v>
      </c>
      <c r="D726">
        <f>(HR[[#This Row],[OverTimeFlag]]*3+HR[[#This Row],[LowJobSatisFlag]]*5+HR[[#This Row],[LowWLBFlag]]*4+HR[[#This Row],[LowSalaryFlag]]*3+HR[[#This Row],[LowEnviFlag]]*4+HR[[#This Row],[LowProFlag]]*1)</f>
        <v>3</v>
      </c>
      <c r="E726">
        <f>HR_Data[[#This Row],[OvertimeFlag]] + HR_Data[[#This Row],[LowSatisfactionFlag]] + HR_Data[[#This Row],[LowWorkLifeBalanceFlag]]</f>
        <v>0</v>
      </c>
      <c r="F726" t="s">
        <v>36</v>
      </c>
      <c r="G726">
        <v>1206</v>
      </c>
      <c r="H726" t="s">
        <v>45</v>
      </c>
      <c r="I726">
        <v>17</v>
      </c>
      <c r="J726" t="str">
        <f>IF(AND(HR_Data[[#This Row],[Attrition]]="Yes",HR_Data[[#This Row],[YearsAtCompany]]&lt;2),"Yes","No")</f>
        <v>No</v>
      </c>
      <c r="K726">
        <v>1</v>
      </c>
      <c r="L726" t="s">
        <v>51</v>
      </c>
      <c r="M726">
        <v>1</v>
      </c>
      <c r="N726">
        <v>1009</v>
      </c>
      <c r="P726">
        <v>4</v>
      </c>
      <c r="Q726" t="s">
        <v>39</v>
      </c>
      <c r="R726">
        <v>41</v>
      </c>
      <c r="S726">
        <v>2</v>
      </c>
      <c r="T726">
        <v>2</v>
      </c>
      <c r="U726" t="s">
        <v>53</v>
      </c>
      <c r="V726">
        <v>3</v>
      </c>
      <c r="W726" t="s">
        <v>52</v>
      </c>
      <c r="X726">
        <v>4377</v>
      </c>
      <c r="Y726" t="str">
        <f>IF(AND(HR_Data[[#This Row],[OverTime]]="Yes",HR_Data[[#This Row],[JobSatisfaction]]&lt;=2,HR_Data[[#This Row],[MonthlyIncome]]&lt;AVERAGE(HR_Data[MonthlyIncome])),
"High Risk",
IF(OR(HR_Data[[#This Row],[OverTime]]="Yes",HR_Data[[#This Row],[JobSatisfaction]]&lt;=2),
"Medium Risk",
"Low Risk"))</f>
        <v>Low Risk</v>
      </c>
      <c r="Z726" t="str">
        <f>IF(HR_Data[[#This Row],[MonthlyIncome]]&lt;3000,"Low",IF(HR_Data[[#This Row],[MonthlyIncome]]&lt;7000,"Medium","High"))</f>
        <v>Medium</v>
      </c>
      <c r="AA726" s="5">
        <f>IF(HR_Data[[#This Row],[OverTime]]="Yes",1,0)</f>
        <v>0</v>
      </c>
      <c r="AB726" s="5">
        <f>IF(HR_Data[[#This Row],[JobSatisfaction]]&lt;=2,1,0)</f>
        <v>0</v>
      </c>
      <c r="AC726" s="5">
        <f>IF(HR_Data[[#This Row],[WorkLifeBalance]]&lt;=2,1,0)</f>
        <v>0</v>
      </c>
      <c r="AD726" s="5">
        <f>IF(HR_Data[[#This Row],[MonthlyIncome]]&lt;AVERAGE(HR_Data[MonthlyIncome]),1,0)</f>
        <v>1</v>
      </c>
      <c r="AE726">
        <v>24117</v>
      </c>
      <c r="AF726">
        <v>1</v>
      </c>
      <c r="AG726" t="s">
        <v>42</v>
      </c>
      <c r="AH726" t="s">
        <v>43</v>
      </c>
      <c r="AI726">
        <v>15</v>
      </c>
      <c r="AJ726">
        <v>3</v>
      </c>
      <c r="AK726">
        <v>2</v>
      </c>
      <c r="AL726">
        <f>IF(HR_Data[[#This Row],[OverTime]]="Yes",2,0)
+IF(HR_Data[[#This Row],[WorkLifeBalance]]&lt;=2,2,0)
+IF(HR_Data[[#This Row],[MonthlyIncome]]&lt;5000,2,0)
+IF(HR_Data[[#This Row],[JobSatisfaction]]&lt;=2,1,0)
+IF(HR_Data[[#This Row],[EnvironmentSatisfaction]]&lt;=2,1,0)
+IF(HR_Data[[#This Row],[YearsAtCompany]]&lt;2,2,0)</f>
        <v>2</v>
      </c>
      <c r="AM726" t="str">
        <f>IF(HR_Data[[#This Row],[RiskScore2]]&gt;=6,"High",
IF(HR_Data[[#This Row],[RiskScore2]]&gt;=3,"Medium","Low"))</f>
        <v>Low</v>
      </c>
      <c r="AN726">
        <v>80</v>
      </c>
      <c r="AO726">
        <v>2</v>
      </c>
      <c r="AP726">
        <v>5</v>
      </c>
      <c r="AQ726">
        <v>6</v>
      </c>
      <c r="AR726">
        <v>3</v>
      </c>
      <c r="AS726">
        <v>4</v>
      </c>
      <c r="AT726">
        <v>2</v>
      </c>
      <c r="AU726">
        <v>3</v>
      </c>
      <c r="AV726">
        <v>2</v>
      </c>
    </row>
    <row r="727" spans="1:48">
      <c r="A727">
        <v>35</v>
      </c>
      <c r="B727" t="str">
        <f>IF(HR_Data[[#This Row],[Age]]&lt;25,"&lt;25",
IF(HR_Data[[#This Row],[Age]]&lt;35,"25–34",
IF(HR_Data[[#This Row],[Age]]&lt;45,"35–44",
IF(HR_Data[[#This Row],[Age]]&lt;55,"45–54","55+"))))</f>
        <v>35–44</v>
      </c>
      <c r="C727" t="s">
        <v>35</v>
      </c>
      <c r="D727">
        <f>(HR[[#This Row],[OverTimeFlag]]*3+HR[[#This Row],[LowJobSatisFlag]]*5+HR[[#This Row],[LowWLBFlag]]*4+HR[[#This Row],[LowSalaryFlag]]*3+HR[[#This Row],[LowEnviFlag]]*4+HR[[#This Row],[LowProFlag]]*1)</f>
        <v>15</v>
      </c>
      <c r="E727">
        <f>HR_Data[[#This Row],[OvertimeFlag]] + HR_Data[[#This Row],[LowSatisfactionFlag]] + HR_Data[[#This Row],[LowWorkLifeBalanceFlag]]</f>
        <v>3</v>
      </c>
      <c r="F727" t="s">
        <v>36</v>
      </c>
      <c r="G727">
        <v>622</v>
      </c>
      <c r="H727" t="s">
        <v>45</v>
      </c>
      <c r="I727">
        <v>14</v>
      </c>
      <c r="J727" t="str">
        <f>IF(AND(HR_Data[[#This Row],[Attrition]]="Yes",HR_Data[[#This Row],[YearsAtCompany]]&lt;2),"Yes","No")</f>
        <v>No</v>
      </c>
      <c r="K727">
        <v>4</v>
      </c>
      <c r="L727" t="s">
        <v>49</v>
      </c>
      <c r="M727">
        <v>1</v>
      </c>
      <c r="N727">
        <v>1010</v>
      </c>
      <c r="P727">
        <v>3</v>
      </c>
      <c r="Q727" t="s">
        <v>46</v>
      </c>
      <c r="R727">
        <v>39</v>
      </c>
      <c r="S727">
        <v>2</v>
      </c>
      <c r="T727">
        <v>1</v>
      </c>
      <c r="U727" t="s">
        <v>50</v>
      </c>
      <c r="V727">
        <v>2</v>
      </c>
      <c r="W727" t="s">
        <v>52</v>
      </c>
      <c r="X727">
        <v>3743</v>
      </c>
      <c r="Y727" t="str">
        <f>IF(AND(HR_Data[[#This Row],[OverTime]]="Yes",HR_Data[[#This Row],[JobSatisfaction]]&lt;=2,HR_Data[[#This Row],[MonthlyIncome]]&lt;AVERAGE(HR_Data[MonthlyIncome])),
"High Risk",
IF(OR(HR_Data[[#This Row],[OverTime]]="Yes",HR_Data[[#This Row],[JobSatisfaction]]&lt;=2),
"Medium Risk",
"Low Risk"))</f>
        <v>High Risk</v>
      </c>
      <c r="Z727" t="str">
        <f>IF(HR_Data[[#This Row],[MonthlyIncome]]&lt;3000,"Low",IF(HR_Data[[#This Row],[MonthlyIncome]]&lt;7000,"Medium","High"))</f>
        <v>Medium</v>
      </c>
      <c r="AA727" s="5">
        <f>IF(HR_Data[[#This Row],[OverTime]]="Yes",1,0)</f>
        <v>1</v>
      </c>
      <c r="AB727" s="5">
        <f>IF(HR_Data[[#This Row],[JobSatisfaction]]&lt;=2,1,0)</f>
        <v>1</v>
      </c>
      <c r="AC727" s="5">
        <f>IF(HR_Data[[#This Row],[WorkLifeBalance]]&lt;=2,1,0)</f>
        <v>1</v>
      </c>
      <c r="AD727" s="5">
        <f>IF(HR_Data[[#This Row],[MonthlyIncome]]&lt;AVERAGE(HR_Data[MonthlyIncome]),1,0)</f>
        <v>1</v>
      </c>
      <c r="AE727">
        <v>10074</v>
      </c>
      <c r="AF727">
        <v>1</v>
      </c>
      <c r="AG727" t="s">
        <v>42</v>
      </c>
      <c r="AH727" t="s">
        <v>35</v>
      </c>
      <c r="AI727">
        <v>24</v>
      </c>
      <c r="AJ727">
        <v>4</v>
      </c>
      <c r="AK727">
        <v>4</v>
      </c>
      <c r="AL727">
        <f>IF(HR_Data[[#This Row],[OverTime]]="Yes",2,0)
+IF(HR_Data[[#This Row],[WorkLifeBalance]]&lt;=2,2,0)
+IF(HR_Data[[#This Row],[MonthlyIncome]]&lt;5000,2,0)
+IF(HR_Data[[#This Row],[JobSatisfaction]]&lt;=2,1,0)
+IF(HR_Data[[#This Row],[EnvironmentSatisfaction]]&lt;=2,1,0)
+IF(HR_Data[[#This Row],[YearsAtCompany]]&lt;2,2,0)</f>
        <v>7</v>
      </c>
      <c r="AM727" t="str">
        <f>IF(HR_Data[[#This Row],[RiskScore2]]&gt;=6,"High",
IF(HR_Data[[#This Row],[RiskScore2]]&gt;=3,"Medium","Low"))</f>
        <v>High</v>
      </c>
      <c r="AN727">
        <v>80</v>
      </c>
      <c r="AO727">
        <v>1</v>
      </c>
      <c r="AP727">
        <v>5</v>
      </c>
      <c r="AQ727">
        <v>2</v>
      </c>
      <c r="AR727">
        <v>1</v>
      </c>
      <c r="AS727">
        <v>4</v>
      </c>
      <c r="AT727">
        <v>2</v>
      </c>
      <c r="AU727">
        <v>0</v>
      </c>
      <c r="AV727">
        <v>2</v>
      </c>
    </row>
    <row r="728" spans="1:48">
      <c r="A728">
        <v>31</v>
      </c>
      <c r="B728" t="str">
        <f>IF(HR_Data[[#This Row],[Age]]&lt;25,"&lt;25",
IF(HR_Data[[#This Row],[Age]]&lt;35,"25–34",
IF(HR_Data[[#This Row],[Age]]&lt;45,"35–44",
IF(HR_Data[[#This Row],[Age]]&lt;55,"45–54","55+"))))</f>
        <v>25–34</v>
      </c>
      <c r="C728" t="s">
        <v>43</v>
      </c>
      <c r="D728">
        <f>(HR[[#This Row],[OverTimeFlag]]*3+HR[[#This Row],[LowJobSatisFlag]]*5+HR[[#This Row],[LowWLBFlag]]*4+HR[[#This Row],[LowSalaryFlag]]*3+HR[[#This Row],[LowEnviFlag]]*4+HR[[#This Row],[LowProFlag]]*1)</f>
        <v>8</v>
      </c>
      <c r="E728">
        <f>HR_Data[[#This Row],[OvertimeFlag]] + HR_Data[[#This Row],[LowSatisfactionFlag]] + HR_Data[[#This Row],[LowWorkLifeBalanceFlag]]</f>
        <v>1</v>
      </c>
      <c r="F728" t="s">
        <v>44</v>
      </c>
      <c r="G728">
        <v>853</v>
      </c>
      <c r="H728" t="s">
        <v>45</v>
      </c>
      <c r="I728">
        <v>1</v>
      </c>
      <c r="J728" t="str">
        <f>IF(AND(HR_Data[[#This Row],[Attrition]]="Yes",HR_Data[[#This Row],[YearsAtCompany]]&lt;2),"Yes","No")</f>
        <v>No</v>
      </c>
      <c r="K728">
        <v>1</v>
      </c>
      <c r="L728" t="s">
        <v>38</v>
      </c>
      <c r="M728">
        <v>1</v>
      </c>
      <c r="N728">
        <v>1011</v>
      </c>
      <c r="P728">
        <v>3</v>
      </c>
      <c r="Q728" t="s">
        <v>39</v>
      </c>
      <c r="R728">
        <v>96</v>
      </c>
      <c r="S728">
        <v>3</v>
      </c>
      <c r="T728">
        <v>2</v>
      </c>
      <c r="U728" t="s">
        <v>53</v>
      </c>
      <c r="V728">
        <v>1</v>
      </c>
      <c r="W728" t="s">
        <v>48</v>
      </c>
      <c r="X728">
        <v>4148</v>
      </c>
      <c r="Y728" t="str">
        <f>IF(AND(HR_Data[[#This Row],[OverTime]]="Yes",HR_Data[[#This Row],[JobSatisfaction]]&lt;=2,HR_Data[[#This Row],[MonthlyIncome]]&lt;AVERAGE(HR_Data[MonthlyIncome])),
"High Risk",
IF(OR(HR_Data[[#This Row],[OverTime]]="Yes",HR_Data[[#This Row],[JobSatisfaction]]&lt;=2),
"Medium Risk",
"Low Risk"))</f>
        <v>Medium Risk</v>
      </c>
      <c r="Z728" t="str">
        <f>IF(HR_Data[[#This Row],[MonthlyIncome]]&lt;3000,"Low",IF(HR_Data[[#This Row],[MonthlyIncome]]&lt;7000,"Medium","High"))</f>
        <v>Medium</v>
      </c>
      <c r="AA728" s="5">
        <f>IF(HR_Data[[#This Row],[OverTime]]="Yes",1,0)</f>
        <v>0</v>
      </c>
      <c r="AB728" s="5">
        <f>IF(HR_Data[[#This Row],[JobSatisfaction]]&lt;=2,1,0)</f>
        <v>1</v>
      </c>
      <c r="AC728" s="5">
        <f>IF(HR_Data[[#This Row],[WorkLifeBalance]]&lt;=2,1,0)</f>
        <v>0</v>
      </c>
      <c r="AD728" s="5">
        <f>IF(HR_Data[[#This Row],[MonthlyIncome]]&lt;AVERAGE(HR_Data[MonthlyIncome]),1,0)</f>
        <v>1</v>
      </c>
      <c r="AE728">
        <v>11275</v>
      </c>
      <c r="AF728">
        <v>1</v>
      </c>
      <c r="AG728" t="s">
        <v>42</v>
      </c>
      <c r="AH728" t="s">
        <v>43</v>
      </c>
      <c r="AI728">
        <v>12</v>
      </c>
      <c r="AJ728">
        <v>3</v>
      </c>
      <c r="AK728">
        <v>3</v>
      </c>
      <c r="AL728">
        <f>IF(HR_Data[[#This Row],[OverTime]]="Yes",2,0)
+IF(HR_Data[[#This Row],[WorkLifeBalance]]&lt;=2,2,0)
+IF(HR_Data[[#This Row],[MonthlyIncome]]&lt;5000,2,0)
+IF(HR_Data[[#This Row],[JobSatisfaction]]&lt;=2,1,0)
+IF(HR_Data[[#This Row],[EnvironmentSatisfaction]]&lt;=2,1,0)
+IF(HR_Data[[#This Row],[YearsAtCompany]]&lt;2,2,0)</f>
        <v>3</v>
      </c>
      <c r="AM728" t="str">
        <f>IF(HR_Data[[#This Row],[RiskScore2]]&gt;=6,"High",
IF(HR_Data[[#This Row],[RiskScore2]]&gt;=3,"Medium","Low"))</f>
        <v>Medium</v>
      </c>
      <c r="AN728">
        <v>80</v>
      </c>
      <c r="AO728">
        <v>1</v>
      </c>
      <c r="AP728">
        <v>4</v>
      </c>
      <c r="AQ728">
        <v>1</v>
      </c>
      <c r="AR728">
        <v>3</v>
      </c>
      <c r="AS728">
        <v>4</v>
      </c>
      <c r="AT728">
        <v>3</v>
      </c>
      <c r="AU728">
        <v>0</v>
      </c>
      <c r="AV728">
        <v>3</v>
      </c>
    </row>
    <row r="729" spans="1:48">
      <c r="A729">
        <v>18</v>
      </c>
      <c r="B729" t="str">
        <f>IF(HR_Data[[#This Row],[Age]]&lt;25,"&lt;25",
IF(HR_Data[[#This Row],[Age]]&lt;35,"25–34",
IF(HR_Data[[#This Row],[Age]]&lt;45,"35–44",
IF(HR_Data[[#This Row],[Age]]&lt;55,"45–54","55+"))))</f>
        <v>&lt;25</v>
      </c>
      <c r="C729" t="s">
        <v>43</v>
      </c>
      <c r="D729">
        <f>(HR[[#This Row],[OverTimeFlag]]*3+HR[[#This Row],[LowJobSatisFlag]]*5+HR[[#This Row],[LowWLBFlag]]*4+HR[[#This Row],[LowSalaryFlag]]*3+HR[[#This Row],[LowEnviFlag]]*4+HR[[#This Row],[LowProFlag]]*1)</f>
        <v>7</v>
      </c>
      <c r="E729">
        <f>HR_Data[[#This Row],[OvertimeFlag]] + HR_Data[[#This Row],[LowSatisfactionFlag]] + HR_Data[[#This Row],[LowWorkLifeBalanceFlag]]</f>
        <v>0</v>
      </c>
      <c r="F729" t="s">
        <v>55</v>
      </c>
      <c r="G729">
        <v>287</v>
      </c>
      <c r="H729" t="s">
        <v>45</v>
      </c>
      <c r="I729">
        <v>5</v>
      </c>
      <c r="J729" t="str">
        <f>IF(AND(HR_Data[[#This Row],[Attrition]]="Yes",HR_Data[[#This Row],[YearsAtCompany]]&lt;2),"Yes","No")</f>
        <v>No</v>
      </c>
      <c r="K729">
        <v>2</v>
      </c>
      <c r="L729" t="s">
        <v>38</v>
      </c>
      <c r="M729">
        <v>1</v>
      </c>
      <c r="N729">
        <v>1012</v>
      </c>
      <c r="P729">
        <v>2</v>
      </c>
      <c r="Q729" t="s">
        <v>46</v>
      </c>
      <c r="R729">
        <v>73</v>
      </c>
      <c r="S729">
        <v>3</v>
      </c>
      <c r="T729">
        <v>1</v>
      </c>
      <c r="U729" t="s">
        <v>47</v>
      </c>
      <c r="V729">
        <v>4</v>
      </c>
      <c r="W729" t="s">
        <v>41</v>
      </c>
      <c r="X729">
        <v>1051</v>
      </c>
      <c r="Y729" t="str">
        <f>IF(AND(HR_Data[[#This Row],[OverTime]]="Yes",HR_Data[[#This Row],[JobSatisfaction]]&lt;=2,HR_Data[[#This Row],[MonthlyIncome]]&lt;AVERAGE(HR_Data[MonthlyIncome])),
"High Risk",
IF(OR(HR_Data[[#This Row],[OverTime]]="Yes",HR_Data[[#This Row],[JobSatisfaction]]&lt;=2),
"Medium Risk",
"Low Risk"))</f>
        <v>Low Risk</v>
      </c>
      <c r="Z729" t="str">
        <f>IF(HR_Data[[#This Row],[MonthlyIncome]]&lt;3000,"Low",IF(HR_Data[[#This Row],[MonthlyIncome]]&lt;7000,"Medium","High"))</f>
        <v>Low</v>
      </c>
      <c r="AA729" s="5">
        <f>IF(HR_Data[[#This Row],[OverTime]]="Yes",1,0)</f>
        <v>0</v>
      </c>
      <c r="AB729" s="5">
        <f>IF(HR_Data[[#This Row],[JobSatisfaction]]&lt;=2,1,0)</f>
        <v>0</v>
      </c>
      <c r="AC729" s="5">
        <f>IF(HR_Data[[#This Row],[WorkLifeBalance]]&lt;=2,1,0)</f>
        <v>0</v>
      </c>
      <c r="AD729" s="5">
        <f>IF(HR_Data[[#This Row],[MonthlyIncome]]&lt;AVERAGE(HR_Data[MonthlyIncome]),1,0)</f>
        <v>1</v>
      </c>
      <c r="AE729">
        <v>13493</v>
      </c>
      <c r="AF729">
        <v>1</v>
      </c>
      <c r="AG729" t="s">
        <v>42</v>
      </c>
      <c r="AH729" t="s">
        <v>43</v>
      </c>
      <c r="AI729">
        <v>15</v>
      </c>
      <c r="AJ729">
        <v>3</v>
      </c>
      <c r="AK729">
        <v>4</v>
      </c>
      <c r="AL729">
        <f>IF(HR_Data[[#This Row],[OverTime]]="Yes",2,0)
+IF(HR_Data[[#This Row],[WorkLifeBalance]]&lt;=2,2,0)
+IF(HR_Data[[#This Row],[MonthlyIncome]]&lt;5000,2,0)
+IF(HR_Data[[#This Row],[JobSatisfaction]]&lt;=2,1,0)
+IF(HR_Data[[#This Row],[EnvironmentSatisfaction]]&lt;=2,1,0)
+IF(HR_Data[[#This Row],[YearsAtCompany]]&lt;2,2,0)</f>
        <v>5</v>
      </c>
      <c r="AM729" t="str">
        <f>IF(HR_Data[[#This Row],[RiskScore2]]&gt;=6,"High",
IF(HR_Data[[#This Row],[RiskScore2]]&gt;=3,"Medium","Low"))</f>
        <v>Medium</v>
      </c>
      <c r="AN729">
        <v>80</v>
      </c>
      <c r="AO729">
        <v>0</v>
      </c>
      <c r="AP729">
        <v>0</v>
      </c>
      <c r="AQ729">
        <v>2</v>
      </c>
      <c r="AR729">
        <v>3</v>
      </c>
      <c r="AS729">
        <v>0</v>
      </c>
      <c r="AT729">
        <v>0</v>
      </c>
      <c r="AU729">
        <v>0</v>
      </c>
      <c r="AV729">
        <v>0</v>
      </c>
    </row>
    <row r="730" spans="1:48">
      <c r="A730">
        <v>54</v>
      </c>
      <c r="B730" t="str">
        <f>IF(HR_Data[[#This Row],[Age]]&lt;25,"&lt;25",
IF(HR_Data[[#This Row],[Age]]&lt;35,"25–34",
IF(HR_Data[[#This Row],[Age]]&lt;45,"35–44",
IF(HR_Data[[#This Row],[Age]]&lt;55,"45–54","55+"))))</f>
        <v>45–54</v>
      </c>
      <c r="C730" t="s">
        <v>43</v>
      </c>
      <c r="D730">
        <f>(HR[[#This Row],[OverTimeFlag]]*3+HR[[#This Row],[LowJobSatisFlag]]*5+HR[[#This Row],[LowWLBFlag]]*4+HR[[#This Row],[LowSalaryFlag]]*3+HR[[#This Row],[LowEnviFlag]]*4+HR[[#This Row],[LowProFlag]]*1)</f>
        <v>0</v>
      </c>
      <c r="E730">
        <f>HR_Data[[#This Row],[OvertimeFlag]] + HR_Data[[#This Row],[LowSatisfactionFlag]] + HR_Data[[#This Row],[LowWorkLifeBalanceFlag]]</f>
        <v>0</v>
      </c>
      <c r="F730" t="s">
        <v>36</v>
      </c>
      <c r="G730">
        <v>1441</v>
      </c>
      <c r="H730" t="s">
        <v>45</v>
      </c>
      <c r="I730">
        <v>17</v>
      </c>
      <c r="J730" t="str">
        <f>IF(AND(HR_Data[[#This Row],[Attrition]]="Yes",HR_Data[[#This Row],[YearsAtCompany]]&lt;2),"Yes","No")</f>
        <v>No</v>
      </c>
      <c r="K730">
        <v>3</v>
      </c>
      <c r="L730" t="s">
        <v>60</v>
      </c>
      <c r="M730">
        <v>1</v>
      </c>
      <c r="N730">
        <v>1013</v>
      </c>
      <c r="P730">
        <v>3</v>
      </c>
      <c r="Q730" t="s">
        <v>39</v>
      </c>
      <c r="R730">
        <v>56</v>
      </c>
      <c r="S730">
        <v>3</v>
      </c>
      <c r="T730">
        <v>3</v>
      </c>
      <c r="U730" t="s">
        <v>53</v>
      </c>
      <c r="V730">
        <v>3</v>
      </c>
      <c r="W730" t="s">
        <v>48</v>
      </c>
      <c r="X730">
        <v>10739</v>
      </c>
      <c r="Y730" t="str">
        <f>IF(AND(HR_Data[[#This Row],[OverTime]]="Yes",HR_Data[[#This Row],[JobSatisfaction]]&lt;=2,HR_Data[[#This Row],[MonthlyIncome]]&lt;AVERAGE(HR_Data[MonthlyIncome])),
"High Risk",
IF(OR(HR_Data[[#This Row],[OverTime]]="Yes",HR_Data[[#This Row],[JobSatisfaction]]&lt;=2),
"Medium Risk",
"Low Risk"))</f>
        <v>Low Risk</v>
      </c>
      <c r="Z730" t="str">
        <f>IF(HR_Data[[#This Row],[MonthlyIncome]]&lt;3000,"Low",IF(HR_Data[[#This Row],[MonthlyIncome]]&lt;7000,"Medium","High"))</f>
        <v>High</v>
      </c>
      <c r="AA730" s="5">
        <f>IF(HR_Data[[#This Row],[OverTime]]="Yes",1,0)</f>
        <v>0</v>
      </c>
      <c r="AB730" s="5">
        <f>IF(HR_Data[[#This Row],[JobSatisfaction]]&lt;=2,1,0)</f>
        <v>0</v>
      </c>
      <c r="AC730" s="5">
        <f>IF(HR_Data[[#This Row],[WorkLifeBalance]]&lt;=2,1,0)</f>
        <v>0</v>
      </c>
      <c r="AD730" s="5">
        <f>IF(HR_Data[[#This Row],[MonthlyIncome]]&lt;AVERAGE(HR_Data[MonthlyIncome]),1,0)</f>
        <v>0</v>
      </c>
      <c r="AE730">
        <v>13943</v>
      </c>
      <c r="AF730">
        <v>8</v>
      </c>
      <c r="AG730" t="s">
        <v>42</v>
      </c>
      <c r="AH730" t="s">
        <v>43</v>
      </c>
      <c r="AI730">
        <v>11</v>
      </c>
      <c r="AJ730">
        <v>3</v>
      </c>
      <c r="AK730">
        <v>3</v>
      </c>
      <c r="AL730">
        <f>IF(HR_Data[[#This Row],[OverTime]]="Yes",2,0)
+IF(HR_Data[[#This Row],[WorkLifeBalance]]&lt;=2,2,0)
+IF(HR_Data[[#This Row],[MonthlyIncome]]&lt;5000,2,0)
+IF(HR_Data[[#This Row],[JobSatisfaction]]&lt;=2,1,0)
+IF(HR_Data[[#This Row],[EnvironmentSatisfaction]]&lt;=2,1,0)
+IF(HR_Data[[#This Row],[YearsAtCompany]]&lt;2,2,0)</f>
        <v>0</v>
      </c>
      <c r="AM730" t="str">
        <f>IF(HR_Data[[#This Row],[RiskScore2]]&gt;=6,"High",
IF(HR_Data[[#This Row],[RiskScore2]]&gt;=3,"Medium","Low"))</f>
        <v>Low</v>
      </c>
      <c r="AN730">
        <v>80</v>
      </c>
      <c r="AO730">
        <v>1</v>
      </c>
      <c r="AP730">
        <v>22</v>
      </c>
      <c r="AQ730">
        <v>2</v>
      </c>
      <c r="AR730">
        <v>3</v>
      </c>
      <c r="AS730">
        <v>10</v>
      </c>
      <c r="AT730">
        <v>7</v>
      </c>
      <c r="AU730">
        <v>0</v>
      </c>
      <c r="AV730">
        <v>8</v>
      </c>
    </row>
    <row r="731" spans="1:48">
      <c r="A731">
        <v>35</v>
      </c>
      <c r="B731" t="str">
        <f>IF(HR_Data[[#This Row],[Age]]&lt;25,"&lt;25",
IF(HR_Data[[#This Row],[Age]]&lt;35,"25–34",
IF(HR_Data[[#This Row],[Age]]&lt;45,"35–44",
IF(HR_Data[[#This Row],[Age]]&lt;55,"45–54","55+"))))</f>
        <v>35–44</v>
      </c>
      <c r="C731" t="s">
        <v>43</v>
      </c>
      <c r="D731">
        <f>(HR[[#This Row],[OverTimeFlag]]*3+HR[[#This Row],[LowJobSatisFlag]]*5+HR[[#This Row],[LowWLBFlag]]*4+HR[[#This Row],[LowSalaryFlag]]*3+HR[[#This Row],[LowEnviFlag]]*4+HR[[#This Row],[LowProFlag]]*1)</f>
        <v>8</v>
      </c>
      <c r="E731">
        <f>HR_Data[[#This Row],[OvertimeFlag]] + HR_Data[[#This Row],[LowSatisfactionFlag]] + HR_Data[[#This Row],[LowWorkLifeBalanceFlag]]</f>
        <v>2</v>
      </c>
      <c r="F731" t="s">
        <v>36</v>
      </c>
      <c r="G731">
        <v>583</v>
      </c>
      <c r="H731" t="s">
        <v>45</v>
      </c>
      <c r="I731">
        <v>25</v>
      </c>
      <c r="J731" t="str">
        <f>IF(AND(HR_Data[[#This Row],[Attrition]]="Yes",HR_Data[[#This Row],[YearsAtCompany]]&lt;2),"Yes","No")</f>
        <v>No</v>
      </c>
      <c r="K731">
        <v>4</v>
      </c>
      <c r="L731" t="s">
        <v>51</v>
      </c>
      <c r="M731">
        <v>1</v>
      </c>
      <c r="N731">
        <v>1014</v>
      </c>
      <c r="P731">
        <v>3</v>
      </c>
      <c r="Q731" t="s">
        <v>39</v>
      </c>
      <c r="R731">
        <v>57</v>
      </c>
      <c r="S731">
        <v>3</v>
      </c>
      <c r="T731">
        <v>3</v>
      </c>
      <c r="U731" t="s">
        <v>54</v>
      </c>
      <c r="V731">
        <v>3</v>
      </c>
      <c r="W731" t="s">
        <v>52</v>
      </c>
      <c r="X731">
        <v>10388</v>
      </c>
      <c r="Y731" t="str">
        <f>IF(AND(HR_Data[[#This Row],[OverTime]]="Yes",HR_Data[[#This Row],[JobSatisfaction]]&lt;=2,HR_Data[[#This Row],[MonthlyIncome]]&lt;AVERAGE(HR_Data[MonthlyIncome])),
"High Risk",
IF(OR(HR_Data[[#This Row],[OverTime]]="Yes",HR_Data[[#This Row],[JobSatisfaction]]&lt;=2),
"Medium Risk",
"Low Risk"))</f>
        <v>Medium Risk</v>
      </c>
      <c r="Z731" t="str">
        <f>IF(HR_Data[[#This Row],[MonthlyIncome]]&lt;3000,"Low",IF(HR_Data[[#This Row],[MonthlyIncome]]&lt;7000,"Medium","High"))</f>
        <v>High</v>
      </c>
      <c r="AA731" s="5">
        <f>IF(HR_Data[[#This Row],[OverTime]]="Yes",1,0)</f>
        <v>1</v>
      </c>
      <c r="AB731" s="5">
        <f>IF(HR_Data[[#This Row],[JobSatisfaction]]&lt;=2,1,0)</f>
        <v>0</v>
      </c>
      <c r="AC731" s="5">
        <f>IF(HR_Data[[#This Row],[WorkLifeBalance]]&lt;=2,1,0)</f>
        <v>1</v>
      </c>
      <c r="AD731" s="5">
        <f>IF(HR_Data[[#This Row],[MonthlyIncome]]&lt;AVERAGE(HR_Data[MonthlyIncome]),1,0)</f>
        <v>0</v>
      </c>
      <c r="AE731">
        <v>6975</v>
      </c>
      <c r="AF731">
        <v>1</v>
      </c>
      <c r="AG731" t="s">
        <v>42</v>
      </c>
      <c r="AH731" t="s">
        <v>35</v>
      </c>
      <c r="AI731">
        <v>11</v>
      </c>
      <c r="AJ731">
        <v>3</v>
      </c>
      <c r="AK731">
        <v>3</v>
      </c>
      <c r="AL731">
        <f>IF(HR_Data[[#This Row],[OverTime]]="Yes",2,0)
+IF(HR_Data[[#This Row],[WorkLifeBalance]]&lt;=2,2,0)
+IF(HR_Data[[#This Row],[MonthlyIncome]]&lt;5000,2,0)
+IF(HR_Data[[#This Row],[JobSatisfaction]]&lt;=2,1,0)
+IF(HR_Data[[#This Row],[EnvironmentSatisfaction]]&lt;=2,1,0)
+IF(HR_Data[[#This Row],[YearsAtCompany]]&lt;2,2,0)</f>
        <v>4</v>
      </c>
      <c r="AM731" t="str">
        <f>IF(HR_Data[[#This Row],[RiskScore2]]&gt;=6,"High",
IF(HR_Data[[#This Row],[RiskScore2]]&gt;=3,"Medium","Low"))</f>
        <v>Medium</v>
      </c>
      <c r="AN731">
        <v>80</v>
      </c>
      <c r="AO731">
        <v>1</v>
      </c>
      <c r="AP731">
        <v>16</v>
      </c>
      <c r="AQ731">
        <v>3</v>
      </c>
      <c r="AR731">
        <v>2</v>
      </c>
      <c r="AS731">
        <v>16</v>
      </c>
      <c r="AT731">
        <v>10</v>
      </c>
      <c r="AU731">
        <v>10</v>
      </c>
      <c r="AV731">
        <v>1</v>
      </c>
    </row>
    <row r="732" spans="1:48">
      <c r="A732">
        <v>30</v>
      </c>
      <c r="B732" t="str">
        <f>IF(HR_Data[[#This Row],[Age]]&lt;25,"&lt;25",
IF(HR_Data[[#This Row],[Age]]&lt;35,"25–34",
IF(HR_Data[[#This Row],[Age]]&lt;45,"35–44",
IF(HR_Data[[#This Row],[Age]]&lt;55,"45–54","55+"))))</f>
        <v>25–34</v>
      </c>
      <c r="C732" t="s">
        <v>43</v>
      </c>
      <c r="D732">
        <f>(HR[[#This Row],[OverTimeFlag]]*3+HR[[#This Row],[LowJobSatisFlag]]*5+HR[[#This Row],[LowWLBFlag]]*4+HR[[#This Row],[LowSalaryFlag]]*3+HR[[#This Row],[LowEnviFlag]]*4+HR[[#This Row],[LowProFlag]]*1)</f>
        <v>16</v>
      </c>
      <c r="E732">
        <f>HR_Data[[#This Row],[OvertimeFlag]] + HR_Data[[#This Row],[LowSatisfactionFlag]] + HR_Data[[#This Row],[LowWorkLifeBalanceFlag]]</f>
        <v>3</v>
      </c>
      <c r="F732" t="s">
        <v>36</v>
      </c>
      <c r="G732">
        <v>153</v>
      </c>
      <c r="H732" t="s">
        <v>45</v>
      </c>
      <c r="I732">
        <v>8</v>
      </c>
      <c r="J732" t="str">
        <f>IF(AND(HR_Data[[#This Row],[Attrition]]="Yes",HR_Data[[#This Row],[YearsAtCompany]]&lt;2),"Yes","No")</f>
        <v>No</v>
      </c>
      <c r="K732">
        <v>2</v>
      </c>
      <c r="L732" t="s">
        <v>38</v>
      </c>
      <c r="M732">
        <v>1</v>
      </c>
      <c r="N732">
        <v>1015</v>
      </c>
      <c r="P732">
        <v>2</v>
      </c>
      <c r="Q732" t="s">
        <v>39</v>
      </c>
      <c r="R732">
        <v>73</v>
      </c>
      <c r="S732">
        <v>4</v>
      </c>
      <c r="T732">
        <v>3</v>
      </c>
      <c r="U732" t="s">
        <v>58</v>
      </c>
      <c r="V732">
        <v>1</v>
      </c>
      <c r="W732" t="s">
        <v>48</v>
      </c>
      <c r="X732">
        <v>11416</v>
      </c>
      <c r="Y732" t="str">
        <f>IF(AND(HR_Data[[#This Row],[OverTime]]="Yes",HR_Data[[#This Row],[JobSatisfaction]]&lt;=2,HR_Data[[#This Row],[MonthlyIncome]]&lt;AVERAGE(HR_Data[MonthlyIncome])),
"High Risk",
IF(OR(HR_Data[[#This Row],[OverTime]]="Yes",HR_Data[[#This Row],[JobSatisfaction]]&lt;=2),
"Medium Risk",
"Low Risk"))</f>
        <v>Medium Risk</v>
      </c>
      <c r="Z732" t="str">
        <f>IF(HR_Data[[#This Row],[MonthlyIncome]]&lt;3000,"Low",IF(HR_Data[[#This Row],[MonthlyIncome]]&lt;7000,"Medium","High"))</f>
        <v>High</v>
      </c>
      <c r="AA732" s="5">
        <f>IF(HR_Data[[#This Row],[OverTime]]="Yes",1,0)</f>
        <v>1</v>
      </c>
      <c r="AB732" s="5">
        <f>IF(HR_Data[[#This Row],[JobSatisfaction]]&lt;=2,1,0)</f>
        <v>1</v>
      </c>
      <c r="AC732" s="5">
        <f>IF(HR_Data[[#This Row],[WorkLifeBalance]]&lt;=2,1,0)</f>
        <v>1</v>
      </c>
      <c r="AD732" s="5">
        <f>IF(HR_Data[[#This Row],[MonthlyIncome]]&lt;AVERAGE(HR_Data[MonthlyIncome]),1,0)</f>
        <v>0</v>
      </c>
      <c r="AE732">
        <v>17802</v>
      </c>
      <c r="AF732">
        <v>0</v>
      </c>
      <c r="AG732" t="s">
        <v>42</v>
      </c>
      <c r="AH732" t="s">
        <v>35</v>
      </c>
      <c r="AI732">
        <v>12</v>
      </c>
      <c r="AJ732">
        <v>3</v>
      </c>
      <c r="AK732">
        <v>3</v>
      </c>
      <c r="AL732">
        <f>IF(HR_Data[[#This Row],[OverTime]]="Yes",2,0)
+IF(HR_Data[[#This Row],[WorkLifeBalance]]&lt;=2,2,0)
+IF(HR_Data[[#This Row],[MonthlyIncome]]&lt;5000,2,0)
+IF(HR_Data[[#This Row],[JobSatisfaction]]&lt;=2,1,0)
+IF(HR_Data[[#This Row],[EnvironmentSatisfaction]]&lt;=2,1,0)
+IF(HR_Data[[#This Row],[YearsAtCompany]]&lt;2,2,0)</f>
        <v>6</v>
      </c>
      <c r="AM732" t="str">
        <f>IF(HR_Data[[#This Row],[RiskScore2]]&gt;=6,"High",
IF(HR_Data[[#This Row],[RiskScore2]]&gt;=3,"Medium","Low"))</f>
        <v>High</v>
      </c>
      <c r="AN732">
        <v>80</v>
      </c>
      <c r="AO732">
        <v>3</v>
      </c>
      <c r="AP732">
        <v>9</v>
      </c>
      <c r="AQ732">
        <v>4</v>
      </c>
      <c r="AR732">
        <v>2</v>
      </c>
      <c r="AS732">
        <v>8</v>
      </c>
      <c r="AT732">
        <v>7</v>
      </c>
      <c r="AU732">
        <v>1</v>
      </c>
      <c r="AV732">
        <v>7</v>
      </c>
    </row>
    <row r="733" spans="1:48">
      <c r="A733">
        <v>20</v>
      </c>
      <c r="B733" t="str">
        <f>IF(HR_Data[[#This Row],[Age]]&lt;25,"&lt;25",
IF(HR_Data[[#This Row],[Age]]&lt;35,"25–34",
IF(HR_Data[[#This Row],[Age]]&lt;45,"35–44",
IF(HR_Data[[#This Row],[Age]]&lt;55,"45–54","55+"))))</f>
        <v>&lt;25</v>
      </c>
      <c r="C733" t="s">
        <v>35</v>
      </c>
      <c r="D733">
        <f>(HR[[#This Row],[OverTimeFlag]]*3+HR[[#This Row],[LowJobSatisFlag]]*5+HR[[#This Row],[LowWLBFlag]]*4+HR[[#This Row],[LowSalaryFlag]]*3+HR[[#This Row],[LowEnviFlag]]*4+HR[[#This Row],[LowProFlag]]*1)</f>
        <v>11</v>
      </c>
      <c r="E733">
        <f>HR_Data[[#This Row],[OvertimeFlag]] + HR_Data[[#This Row],[LowSatisfactionFlag]] + HR_Data[[#This Row],[LowWorkLifeBalanceFlag]]</f>
        <v>2</v>
      </c>
      <c r="F733" t="s">
        <v>36</v>
      </c>
      <c r="G733">
        <v>1097</v>
      </c>
      <c r="H733" t="s">
        <v>45</v>
      </c>
      <c r="I733">
        <v>11</v>
      </c>
      <c r="J733" t="str">
        <f>IF(AND(HR_Data[[#This Row],[Attrition]]="Yes",HR_Data[[#This Row],[YearsAtCompany]]&lt;2),"Yes","No")</f>
        <v>Yes</v>
      </c>
      <c r="K733">
        <v>3</v>
      </c>
      <c r="L733" t="s">
        <v>51</v>
      </c>
      <c r="M733">
        <v>1</v>
      </c>
      <c r="N733">
        <v>1016</v>
      </c>
      <c r="P733">
        <v>4</v>
      </c>
      <c r="Q733" t="s">
        <v>39</v>
      </c>
      <c r="R733">
        <v>98</v>
      </c>
      <c r="S733">
        <v>2</v>
      </c>
      <c r="T733">
        <v>1</v>
      </c>
      <c r="U733" t="s">
        <v>47</v>
      </c>
      <c r="V733">
        <v>1</v>
      </c>
      <c r="W733" t="s">
        <v>41</v>
      </c>
      <c r="X733">
        <v>2600</v>
      </c>
      <c r="Y733" t="str">
        <f>IF(AND(HR_Data[[#This Row],[OverTime]]="Yes",HR_Data[[#This Row],[JobSatisfaction]]&lt;=2,HR_Data[[#This Row],[MonthlyIncome]]&lt;AVERAGE(HR_Data[MonthlyIncome])),
"High Risk",
IF(OR(HR_Data[[#This Row],[OverTime]]="Yes",HR_Data[[#This Row],[JobSatisfaction]]&lt;=2),
"Medium Risk",
"Low Risk"))</f>
        <v>High Risk</v>
      </c>
      <c r="Z733" t="str">
        <f>IF(HR_Data[[#This Row],[MonthlyIncome]]&lt;3000,"Low",IF(HR_Data[[#This Row],[MonthlyIncome]]&lt;7000,"Medium","High"))</f>
        <v>Low</v>
      </c>
      <c r="AA733" s="5">
        <f>IF(HR_Data[[#This Row],[OverTime]]="Yes",1,0)</f>
        <v>1</v>
      </c>
      <c r="AB733" s="5">
        <f>IF(HR_Data[[#This Row],[JobSatisfaction]]&lt;=2,1,0)</f>
        <v>1</v>
      </c>
      <c r="AC733" s="5">
        <f>IF(HR_Data[[#This Row],[WorkLifeBalance]]&lt;=2,1,0)</f>
        <v>0</v>
      </c>
      <c r="AD733" s="5">
        <f>IF(HR_Data[[#This Row],[MonthlyIncome]]&lt;AVERAGE(HR_Data[MonthlyIncome]),1,0)</f>
        <v>1</v>
      </c>
      <c r="AE733">
        <v>18275</v>
      </c>
      <c r="AF733">
        <v>1</v>
      </c>
      <c r="AG733" t="s">
        <v>42</v>
      </c>
      <c r="AH733" t="s">
        <v>35</v>
      </c>
      <c r="AI733">
        <v>15</v>
      </c>
      <c r="AJ733">
        <v>3</v>
      </c>
      <c r="AK733">
        <v>1</v>
      </c>
      <c r="AL733">
        <f>IF(HR_Data[[#This Row],[OverTime]]="Yes",2,0)
+IF(HR_Data[[#This Row],[WorkLifeBalance]]&lt;=2,2,0)
+IF(HR_Data[[#This Row],[MonthlyIncome]]&lt;5000,2,0)
+IF(HR_Data[[#This Row],[JobSatisfaction]]&lt;=2,1,0)
+IF(HR_Data[[#This Row],[EnvironmentSatisfaction]]&lt;=2,1,0)
+IF(HR_Data[[#This Row],[YearsAtCompany]]&lt;2,2,0)</f>
        <v>7</v>
      </c>
      <c r="AM733" t="str">
        <f>IF(HR_Data[[#This Row],[RiskScore2]]&gt;=6,"High",
IF(HR_Data[[#This Row],[RiskScore2]]&gt;=3,"Medium","Low"))</f>
        <v>High</v>
      </c>
      <c r="AN733">
        <v>80</v>
      </c>
      <c r="AO733">
        <v>0</v>
      </c>
      <c r="AP733">
        <v>1</v>
      </c>
      <c r="AQ733">
        <v>2</v>
      </c>
      <c r="AR733">
        <v>3</v>
      </c>
      <c r="AS733">
        <v>1</v>
      </c>
      <c r="AT733">
        <v>0</v>
      </c>
      <c r="AU733">
        <v>0</v>
      </c>
      <c r="AV733">
        <v>0</v>
      </c>
    </row>
    <row r="734" spans="1:48">
      <c r="A734">
        <v>30</v>
      </c>
      <c r="B734" t="str">
        <f>IF(HR_Data[[#This Row],[Age]]&lt;25,"&lt;25",
IF(HR_Data[[#This Row],[Age]]&lt;35,"25–34",
IF(HR_Data[[#This Row],[Age]]&lt;45,"35–44",
IF(HR_Data[[#This Row],[Age]]&lt;55,"45–54","55+"))))</f>
        <v>25–34</v>
      </c>
      <c r="C734" t="s">
        <v>35</v>
      </c>
      <c r="D734">
        <f>(HR[[#This Row],[OverTimeFlag]]*3+HR[[#This Row],[LowJobSatisFlag]]*5+HR[[#This Row],[LowWLBFlag]]*4+HR[[#This Row],[LowSalaryFlag]]*3+HR[[#This Row],[LowEnviFlag]]*4+HR[[#This Row],[LowProFlag]]*1)</f>
        <v>12</v>
      </c>
      <c r="E734">
        <f>HR_Data[[#This Row],[OvertimeFlag]] + HR_Data[[#This Row],[LowSatisfactionFlag]] + HR_Data[[#This Row],[LowWorkLifeBalanceFlag]]</f>
        <v>1</v>
      </c>
      <c r="F734" t="s">
        <v>44</v>
      </c>
      <c r="G734">
        <v>109</v>
      </c>
      <c r="H734" t="s">
        <v>45</v>
      </c>
      <c r="I734">
        <v>5</v>
      </c>
      <c r="J734" t="str">
        <f>IF(AND(HR_Data[[#This Row],[Attrition]]="Yes",HR_Data[[#This Row],[YearsAtCompany]]&lt;2),"Yes","No")</f>
        <v>No</v>
      </c>
      <c r="K734">
        <v>3</v>
      </c>
      <c r="L734" t="s">
        <v>51</v>
      </c>
      <c r="M734">
        <v>1</v>
      </c>
      <c r="N734">
        <v>1017</v>
      </c>
      <c r="P734">
        <v>2</v>
      </c>
      <c r="Q734" t="s">
        <v>39</v>
      </c>
      <c r="R734">
        <v>60</v>
      </c>
      <c r="S734">
        <v>3</v>
      </c>
      <c r="T734">
        <v>1</v>
      </c>
      <c r="U734" t="s">
        <v>50</v>
      </c>
      <c r="V734">
        <v>2</v>
      </c>
      <c r="W734" t="s">
        <v>41</v>
      </c>
      <c r="X734">
        <v>2422</v>
      </c>
      <c r="Y734" t="str">
        <f>IF(AND(HR_Data[[#This Row],[OverTime]]="Yes",HR_Data[[#This Row],[JobSatisfaction]]&lt;=2,HR_Data[[#This Row],[MonthlyIncome]]&lt;AVERAGE(HR_Data[MonthlyIncome])),
"High Risk",
IF(OR(HR_Data[[#This Row],[OverTime]]="Yes",HR_Data[[#This Row],[JobSatisfaction]]&lt;=2),
"Medium Risk",
"Low Risk"))</f>
        <v>Medium Risk</v>
      </c>
      <c r="Z734" t="str">
        <f>IF(HR_Data[[#This Row],[MonthlyIncome]]&lt;3000,"Low",IF(HR_Data[[#This Row],[MonthlyIncome]]&lt;7000,"Medium","High"))</f>
        <v>Low</v>
      </c>
      <c r="AA734" s="5">
        <f>IF(HR_Data[[#This Row],[OverTime]]="Yes",1,0)</f>
        <v>0</v>
      </c>
      <c r="AB734" s="5">
        <f>IF(HR_Data[[#This Row],[JobSatisfaction]]&lt;=2,1,0)</f>
        <v>1</v>
      </c>
      <c r="AC734" s="5">
        <f>IF(HR_Data[[#This Row],[WorkLifeBalance]]&lt;=2,1,0)</f>
        <v>0</v>
      </c>
      <c r="AD734" s="5">
        <f>IF(HR_Data[[#This Row],[MonthlyIncome]]&lt;AVERAGE(HR_Data[MonthlyIncome]),1,0)</f>
        <v>1</v>
      </c>
      <c r="AE734">
        <v>25725</v>
      </c>
      <c r="AF734">
        <v>0</v>
      </c>
      <c r="AG734" t="s">
        <v>42</v>
      </c>
      <c r="AH734" t="s">
        <v>43</v>
      </c>
      <c r="AI734">
        <v>17</v>
      </c>
      <c r="AJ734">
        <v>3</v>
      </c>
      <c r="AK734">
        <v>1</v>
      </c>
      <c r="AL734">
        <f>IF(HR_Data[[#This Row],[OverTime]]="Yes",2,0)
+IF(HR_Data[[#This Row],[WorkLifeBalance]]&lt;=2,2,0)
+IF(HR_Data[[#This Row],[MonthlyIncome]]&lt;5000,2,0)
+IF(HR_Data[[#This Row],[JobSatisfaction]]&lt;=2,1,0)
+IF(HR_Data[[#This Row],[EnvironmentSatisfaction]]&lt;=2,1,0)
+IF(HR_Data[[#This Row],[YearsAtCompany]]&lt;2,2,0)</f>
        <v>4</v>
      </c>
      <c r="AM734" t="str">
        <f>IF(HR_Data[[#This Row],[RiskScore2]]&gt;=6,"High",
IF(HR_Data[[#This Row],[RiskScore2]]&gt;=3,"Medium","Low"))</f>
        <v>Medium</v>
      </c>
      <c r="AN734">
        <v>80</v>
      </c>
      <c r="AO734">
        <v>0</v>
      </c>
      <c r="AP734">
        <v>4</v>
      </c>
      <c r="AQ734">
        <v>3</v>
      </c>
      <c r="AR734">
        <v>3</v>
      </c>
      <c r="AS734">
        <v>3</v>
      </c>
      <c r="AT734">
        <v>2</v>
      </c>
      <c r="AU734">
        <v>1</v>
      </c>
      <c r="AV734">
        <v>2</v>
      </c>
    </row>
    <row r="735" spans="1:48">
      <c r="A735">
        <v>26</v>
      </c>
      <c r="B735" t="str">
        <f>IF(HR_Data[[#This Row],[Age]]&lt;25,"&lt;25",
IF(HR_Data[[#This Row],[Age]]&lt;35,"25–34",
IF(HR_Data[[#This Row],[Age]]&lt;45,"35–44",
IF(HR_Data[[#This Row],[Age]]&lt;55,"45–54","55+"))))</f>
        <v>25–34</v>
      </c>
      <c r="C735" t="s">
        <v>43</v>
      </c>
      <c r="D735">
        <f>(HR[[#This Row],[OverTimeFlag]]*3+HR[[#This Row],[LowJobSatisFlag]]*5+HR[[#This Row],[LowWLBFlag]]*4+HR[[#This Row],[LowSalaryFlag]]*3+HR[[#This Row],[LowEnviFlag]]*4+HR[[#This Row],[LowProFlag]]*1)</f>
        <v>3</v>
      </c>
      <c r="E735">
        <f>HR_Data[[#This Row],[OvertimeFlag]] + HR_Data[[#This Row],[LowSatisfactionFlag]] + HR_Data[[#This Row],[LowWorkLifeBalanceFlag]]</f>
        <v>0</v>
      </c>
      <c r="F735" t="s">
        <v>36</v>
      </c>
      <c r="G735">
        <v>1066</v>
      </c>
      <c r="H735" t="s">
        <v>45</v>
      </c>
      <c r="I735">
        <v>2</v>
      </c>
      <c r="J735" t="str">
        <f>IF(AND(HR_Data[[#This Row],[Attrition]]="Yes",HR_Data[[#This Row],[YearsAtCompany]]&lt;2),"Yes","No")</f>
        <v>No</v>
      </c>
      <c r="K735">
        <v>2</v>
      </c>
      <c r="L735" t="s">
        <v>51</v>
      </c>
      <c r="M735">
        <v>1</v>
      </c>
      <c r="N735">
        <v>1018</v>
      </c>
      <c r="P735">
        <v>4</v>
      </c>
      <c r="Q735" t="s">
        <v>46</v>
      </c>
      <c r="R735">
        <v>32</v>
      </c>
      <c r="S735">
        <v>4</v>
      </c>
      <c r="T735">
        <v>2</v>
      </c>
      <c r="U735" t="s">
        <v>53</v>
      </c>
      <c r="V735">
        <v>4</v>
      </c>
      <c r="W735" t="s">
        <v>48</v>
      </c>
      <c r="X735">
        <v>5472</v>
      </c>
      <c r="Y735" t="str">
        <f>IF(AND(HR_Data[[#This Row],[OverTime]]="Yes",HR_Data[[#This Row],[JobSatisfaction]]&lt;=2,HR_Data[[#This Row],[MonthlyIncome]]&lt;AVERAGE(HR_Data[MonthlyIncome])),
"High Risk",
IF(OR(HR_Data[[#This Row],[OverTime]]="Yes",HR_Data[[#This Row],[JobSatisfaction]]&lt;=2),
"Medium Risk",
"Low Risk"))</f>
        <v>Low Risk</v>
      </c>
      <c r="Z735" t="str">
        <f>IF(HR_Data[[#This Row],[MonthlyIncome]]&lt;3000,"Low",IF(HR_Data[[#This Row],[MonthlyIncome]]&lt;7000,"Medium","High"))</f>
        <v>Medium</v>
      </c>
      <c r="AA735" s="5">
        <f>IF(HR_Data[[#This Row],[OverTime]]="Yes",1,0)</f>
        <v>0</v>
      </c>
      <c r="AB735" s="5">
        <f>IF(HR_Data[[#This Row],[JobSatisfaction]]&lt;=2,1,0)</f>
        <v>0</v>
      </c>
      <c r="AC735" s="5">
        <f>IF(HR_Data[[#This Row],[WorkLifeBalance]]&lt;=2,1,0)</f>
        <v>0</v>
      </c>
      <c r="AD735" s="5">
        <f>IF(HR_Data[[#This Row],[MonthlyIncome]]&lt;AVERAGE(HR_Data[MonthlyIncome]),1,0)</f>
        <v>1</v>
      </c>
      <c r="AE735">
        <v>3334</v>
      </c>
      <c r="AF735">
        <v>1</v>
      </c>
      <c r="AG735" t="s">
        <v>42</v>
      </c>
      <c r="AH735" t="s">
        <v>43</v>
      </c>
      <c r="AI735">
        <v>12</v>
      </c>
      <c r="AJ735">
        <v>3</v>
      </c>
      <c r="AK735">
        <v>2</v>
      </c>
      <c r="AL735">
        <f>IF(HR_Data[[#This Row],[OverTime]]="Yes",2,0)
+IF(HR_Data[[#This Row],[WorkLifeBalance]]&lt;=2,2,0)
+IF(HR_Data[[#This Row],[MonthlyIncome]]&lt;5000,2,0)
+IF(HR_Data[[#This Row],[JobSatisfaction]]&lt;=2,1,0)
+IF(HR_Data[[#This Row],[EnvironmentSatisfaction]]&lt;=2,1,0)
+IF(HR_Data[[#This Row],[YearsAtCompany]]&lt;2,2,0)</f>
        <v>0</v>
      </c>
      <c r="AM735" t="str">
        <f>IF(HR_Data[[#This Row],[RiskScore2]]&gt;=6,"High",
IF(HR_Data[[#This Row],[RiskScore2]]&gt;=3,"Medium","Low"))</f>
        <v>Low</v>
      </c>
      <c r="AN735">
        <v>80</v>
      </c>
      <c r="AO735">
        <v>0</v>
      </c>
      <c r="AP735">
        <v>8</v>
      </c>
      <c r="AQ735">
        <v>2</v>
      </c>
      <c r="AR735">
        <v>3</v>
      </c>
      <c r="AS735">
        <v>8</v>
      </c>
      <c r="AT735">
        <v>7</v>
      </c>
      <c r="AU735">
        <v>1</v>
      </c>
      <c r="AV735">
        <v>3</v>
      </c>
    </row>
    <row r="736" spans="1:48">
      <c r="A736">
        <v>22</v>
      </c>
      <c r="B736" t="str">
        <f>IF(HR_Data[[#This Row],[Age]]&lt;25,"&lt;25",
IF(HR_Data[[#This Row],[Age]]&lt;35,"25–34",
IF(HR_Data[[#This Row],[Age]]&lt;45,"35–44",
IF(HR_Data[[#This Row],[Age]]&lt;55,"45–54","55+"))))</f>
        <v>&lt;25</v>
      </c>
      <c r="C736" t="s">
        <v>43</v>
      </c>
      <c r="D736">
        <f>(HR[[#This Row],[OverTimeFlag]]*3+HR[[#This Row],[LowJobSatisFlag]]*5+HR[[#This Row],[LowWLBFlag]]*4+HR[[#This Row],[LowSalaryFlag]]*3+HR[[#This Row],[LowEnviFlag]]*4+HR[[#This Row],[LowProFlag]]*1)</f>
        <v>16</v>
      </c>
      <c r="E736">
        <f>HR_Data[[#This Row],[OvertimeFlag]] + HR_Data[[#This Row],[LowSatisfactionFlag]] + HR_Data[[#This Row],[LowWorkLifeBalanceFlag]]</f>
        <v>2</v>
      </c>
      <c r="F736" t="s">
        <v>36</v>
      </c>
      <c r="G736">
        <v>217</v>
      </c>
      <c r="H736" t="s">
        <v>45</v>
      </c>
      <c r="I736">
        <v>8</v>
      </c>
      <c r="J736" t="str">
        <f>IF(AND(HR_Data[[#This Row],[Attrition]]="Yes",HR_Data[[#This Row],[YearsAtCompany]]&lt;2),"Yes","No")</f>
        <v>No</v>
      </c>
      <c r="K736">
        <v>1</v>
      </c>
      <c r="L736" t="s">
        <v>38</v>
      </c>
      <c r="M736">
        <v>1</v>
      </c>
      <c r="N736">
        <v>1019</v>
      </c>
      <c r="P736">
        <v>2</v>
      </c>
      <c r="Q736" t="s">
        <v>46</v>
      </c>
      <c r="R736">
        <v>94</v>
      </c>
      <c r="S736">
        <v>1</v>
      </c>
      <c r="T736">
        <v>1</v>
      </c>
      <c r="U736" t="s">
        <v>50</v>
      </c>
      <c r="V736">
        <v>1</v>
      </c>
      <c r="W736" t="s">
        <v>48</v>
      </c>
      <c r="X736">
        <v>2451</v>
      </c>
      <c r="Y736" t="str">
        <f>IF(AND(HR_Data[[#This Row],[OverTime]]="Yes",HR_Data[[#This Row],[JobSatisfaction]]&lt;=2,HR_Data[[#This Row],[MonthlyIncome]]&lt;AVERAGE(HR_Data[MonthlyIncome])),
"High Risk",
IF(OR(HR_Data[[#This Row],[OverTime]]="Yes",HR_Data[[#This Row],[JobSatisfaction]]&lt;=2),
"Medium Risk",
"Low Risk"))</f>
        <v>Medium Risk</v>
      </c>
      <c r="Z736" t="str">
        <f>IF(HR_Data[[#This Row],[MonthlyIncome]]&lt;3000,"Low",IF(HR_Data[[#This Row],[MonthlyIncome]]&lt;7000,"Medium","High"))</f>
        <v>Low</v>
      </c>
      <c r="AA736" s="5">
        <f>IF(HR_Data[[#This Row],[OverTime]]="Yes",1,0)</f>
        <v>0</v>
      </c>
      <c r="AB736" s="5">
        <f>IF(HR_Data[[#This Row],[JobSatisfaction]]&lt;=2,1,0)</f>
        <v>1</v>
      </c>
      <c r="AC736" s="5">
        <f>IF(HR_Data[[#This Row],[WorkLifeBalance]]&lt;=2,1,0)</f>
        <v>1</v>
      </c>
      <c r="AD736" s="5">
        <f>IF(HR_Data[[#This Row],[MonthlyIncome]]&lt;AVERAGE(HR_Data[MonthlyIncome]),1,0)</f>
        <v>1</v>
      </c>
      <c r="AE736">
        <v>6881</v>
      </c>
      <c r="AF736">
        <v>1</v>
      </c>
      <c r="AG736" t="s">
        <v>42</v>
      </c>
      <c r="AH736" t="s">
        <v>43</v>
      </c>
      <c r="AI736">
        <v>15</v>
      </c>
      <c r="AJ736">
        <v>3</v>
      </c>
      <c r="AK736">
        <v>1</v>
      </c>
      <c r="AL736">
        <f>IF(HR_Data[[#This Row],[OverTime]]="Yes",2,0)
+IF(HR_Data[[#This Row],[WorkLifeBalance]]&lt;=2,2,0)
+IF(HR_Data[[#This Row],[MonthlyIncome]]&lt;5000,2,0)
+IF(HR_Data[[#This Row],[JobSatisfaction]]&lt;=2,1,0)
+IF(HR_Data[[#This Row],[EnvironmentSatisfaction]]&lt;=2,1,0)
+IF(HR_Data[[#This Row],[YearsAtCompany]]&lt;2,2,0)</f>
        <v>6</v>
      </c>
      <c r="AM736" t="str">
        <f>IF(HR_Data[[#This Row],[RiskScore2]]&gt;=6,"High",
IF(HR_Data[[#This Row],[RiskScore2]]&gt;=3,"Medium","Low"))</f>
        <v>High</v>
      </c>
      <c r="AN736">
        <v>80</v>
      </c>
      <c r="AO736">
        <v>1</v>
      </c>
      <c r="AP736">
        <v>4</v>
      </c>
      <c r="AQ736">
        <v>3</v>
      </c>
      <c r="AR736">
        <v>2</v>
      </c>
      <c r="AS736">
        <v>4</v>
      </c>
      <c r="AT736">
        <v>3</v>
      </c>
      <c r="AU736">
        <v>1</v>
      </c>
      <c r="AV736">
        <v>1</v>
      </c>
    </row>
    <row r="737" spans="1:48">
      <c r="A737">
        <v>48</v>
      </c>
      <c r="B737" t="str">
        <f>IF(HR_Data[[#This Row],[Age]]&lt;25,"&lt;25",
IF(HR_Data[[#This Row],[Age]]&lt;35,"25–34",
IF(HR_Data[[#This Row],[Age]]&lt;45,"35–44",
IF(HR_Data[[#This Row],[Age]]&lt;55,"45–54","55+"))))</f>
        <v>45–54</v>
      </c>
      <c r="C737" t="s">
        <v>43</v>
      </c>
      <c r="D737">
        <f>(HR[[#This Row],[OverTimeFlag]]*3+HR[[#This Row],[LowJobSatisFlag]]*5+HR[[#This Row],[LowWLBFlag]]*4+HR[[#This Row],[LowSalaryFlag]]*3+HR[[#This Row],[LowEnviFlag]]*4+HR[[#This Row],[LowProFlag]]*1)</f>
        <v>7</v>
      </c>
      <c r="E737">
        <f>HR_Data[[#This Row],[OvertimeFlag]] + HR_Data[[#This Row],[LowSatisfactionFlag]] + HR_Data[[#This Row],[LowWorkLifeBalanceFlag]]</f>
        <v>0</v>
      </c>
      <c r="F737" t="s">
        <v>36</v>
      </c>
      <c r="G737">
        <v>277</v>
      </c>
      <c r="H737" t="s">
        <v>45</v>
      </c>
      <c r="I737">
        <v>6</v>
      </c>
      <c r="J737" t="str">
        <f>IF(AND(HR_Data[[#This Row],[Attrition]]="Yes",HR_Data[[#This Row],[YearsAtCompany]]&lt;2),"Yes","No")</f>
        <v>No</v>
      </c>
      <c r="K737">
        <v>3</v>
      </c>
      <c r="L737" t="s">
        <v>38</v>
      </c>
      <c r="M737">
        <v>1</v>
      </c>
      <c r="N737">
        <v>1022</v>
      </c>
      <c r="P737">
        <v>1</v>
      </c>
      <c r="Q737" t="s">
        <v>46</v>
      </c>
      <c r="R737">
        <v>97</v>
      </c>
      <c r="S737">
        <v>2</v>
      </c>
      <c r="T737">
        <v>2</v>
      </c>
      <c r="U737" t="s">
        <v>54</v>
      </c>
      <c r="V737">
        <v>3</v>
      </c>
      <c r="W737" t="s">
        <v>41</v>
      </c>
      <c r="X737">
        <v>4240</v>
      </c>
      <c r="Y737" t="str">
        <f>IF(AND(HR_Data[[#This Row],[OverTime]]="Yes",HR_Data[[#This Row],[JobSatisfaction]]&lt;=2,HR_Data[[#This Row],[MonthlyIncome]]&lt;AVERAGE(HR_Data[MonthlyIncome])),
"High Risk",
IF(OR(HR_Data[[#This Row],[OverTime]]="Yes",HR_Data[[#This Row],[JobSatisfaction]]&lt;=2),
"Medium Risk",
"Low Risk"))</f>
        <v>Low Risk</v>
      </c>
      <c r="Z737" t="str">
        <f>IF(HR_Data[[#This Row],[MonthlyIncome]]&lt;3000,"Low",IF(HR_Data[[#This Row],[MonthlyIncome]]&lt;7000,"Medium","High"))</f>
        <v>Medium</v>
      </c>
      <c r="AA737" s="5">
        <f>IF(HR_Data[[#This Row],[OverTime]]="Yes",1,0)</f>
        <v>0</v>
      </c>
      <c r="AB737" s="5">
        <f>IF(HR_Data[[#This Row],[JobSatisfaction]]&lt;=2,1,0)</f>
        <v>0</v>
      </c>
      <c r="AC737" s="5">
        <f>IF(HR_Data[[#This Row],[WorkLifeBalance]]&lt;=2,1,0)</f>
        <v>0</v>
      </c>
      <c r="AD737" s="5">
        <f>IF(HR_Data[[#This Row],[MonthlyIncome]]&lt;AVERAGE(HR_Data[MonthlyIncome]),1,0)</f>
        <v>1</v>
      </c>
      <c r="AE737">
        <v>13119</v>
      </c>
      <c r="AF737">
        <v>2</v>
      </c>
      <c r="AG737" t="s">
        <v>42</v>
      </c>
      <c r="AH737" t="s">
        <v>43</v>
      </c>
      <c r="AI737">
        <v>13</v>
      </c>
      <c r="AJ737">
        <v>3</v>
      </c>
      <c r="AK737">
        <v>4</v>
      </c>
      <c r="AL737">
        <f>IF(HR_Data[[#This Row],[OverTime]]="Yes",2,0)
+IF(HR_Data[[#This Row],[WorkLifeBalance]]&lt;=2,2,0)
+IF(HR_Data[[#This Row],[MonthlyIncome]]&lt;5000,2,0)
+IF(HR_Data[[#This Row],[JobSatisfaction]]&lt;=2,1,0)
+IF(HR_Data[[#This Row],[EnvironmentSatisfaction]]&lt;=2,1,0)
+IF(HR_Data[[#This Row],[YearsAtCompany]]&lt;2,2,0)</f>
        <v>3</v>
      </c>
      <c r="AM737" t="str">
        <f>IF(HR_Data[[#This Row],[RiskScore2]]&gt;=6,"High",
IF(HR_Data[[#This Row],[RiskScore2]]&gt;=3,"Medium","Low"))</f>
        <v>Medium</v>
      </c>
      <c r="AN737">
        <v>80</v>
      </c>
      <c r="AO737">
        <v>0</v>
      </c>
      <c r="AP737">
        <v>19</v>
      </c>
      <c r="AQ737">
        <v>0</v>
      </c>
      <c r="AR737">
        <v>3</v>
      </c>
      <c r="AS737">
        <v>2</v>
      </c>
      <c r="AT737">
        <v>2</v>
      </c>
      <c r="AU737">
        <v>2</v>
      </c>
      <c r="AV737">
        <v>2</v>
      </c>
    </row>
    <row r="738" spans="1:48">
      <c r="A738">
        <v>48</v>
      </c>
      <c r="B738" t="str">
        <f>IF(HR_Data[[#This Row],[Age]]&lt;25,"&lt;25",
IF(HR_Data[[#This Row],[Age]]&lt;35,"25–34",
IF(HR_Data[[#This Row],[Age]]&lt;45,"35–44",
IF(HR_Data[[#This Row],[Age]]&lt;55,"45–54","55+"))))</f>
        <v>45–54</v>
      </c>
      <c r="C738" t="s">
        <v>43</v>
      </c>
      <c r="D738">
        <f>(HR[[#This Row],[OverTimeFlag]]*3+HR[[#This Row],[LowJobSatisFlag]]*5+HR[[#This Row],[LowWLBFlag]]*4+HR[[#This Row],[LowSalaryFlag]]*3+HR[[#This Row],[LowEnviFlag]]*4+HR[[#This Row],[LowProFlag]]*1)</f>
        <v>0</v>
      </c>
      <c r="E738">
        <f>HR_Data[[#This Row],[OvertimeFlag]] + HR_Data[[#This Row],[LowSatisfactionFlag]] + HR_Data[[#This Row],[LowWorkLifeBalanceFlag]]</f>
        <v>0</v>
      </c>
      <c r="F738" t="s">
        <v>36</v>
      </c>
      <c r="G738">
        <v>1355</v>
      </c>
      <c r="H738" t="s">
        <v>45</v>
      </c>
      <c r="I738">
        <v>4</v>
      </c>
      <c r="J738" t="str">
        <f>IF(AND(HR_Data[[#This Row],[Attrition]]="Yes",HR_Data[[#This Row],[YearsAtCompany]]&lt;2),"Yes","No")</f>
        <v>No</v>
      </c>
      <c r="K738">
        <v>4</v>
      </c>
      <c r="L738" t="s">
        <v>38</v>
      </c>
      <c r="M738">
        <v>1</v>
      </c>
      <c r="N738">
        <v>1024</v>
      </c>
      <c r="P738">
        <v>3</v>
      </c>
      <c r="Q738" t="s">
        <v>46</v>
      </c>
      <c r="R738">
        <v>78</v>
      </c>
      <c r="S738">
        <v>2</v>
      </c>
      <c r="T738">
        <v>3</v>
      </c>
      <c r="U738" t="s">
        <v>54</v>
      </c>
      <c r="V738">
        <v>3</v>
      </c>
      <c r="W738" t="s">
        <v>41</v>
      </c>
      <c r="X738">
        <v>10999</v>
      </c>
      <c r="Y738" t="str">
        <f>IF(AND(HR_Data[[#This Row],[OverTime]]="Yes",HR_Data[[#This Row],[JobSatisfaction]]&lt;=2,HR_Data[[#This Row],[MonthlyIncome]]&lt;AVERAGE(HR_Data[MonthlyIncome])),
"High Risk",
IF(OR(HR_Data[[#This Row],[OverTime]]="Yes",HR_Data[[#This Row],[JobSatisfaction]]&lt;=2),
"Medium Risk",
"Low Risk"))</f>
        <v>Low Risk</v>
      </c>
      <c r="Z738" t="str">
        <f>IF(HR_Data[[#This Row],[MonthlyIncome]]&lt;3000,"Low",IF(HR_Data[[#This Row],[MonthlyIncome]]&lt;7000,"Medium","High"))</f>
        <v>High</v>
      </c>
      <c r="AA738" s="5">
        <f>IF(HR_Data[[#This Row],[OverTime]]="Yes",1,0)</f>
        <v>0</v>
      </c>
      <c r="AB738" s="5">
        <f>IF(HR_Data[[#This Row],[JobSatisfaction]]&lt;=2,1,0)</f>
        <v>0</v>
      </c>
      <c r="AC738" s="5">
        <f>IF(HR_Data[[#This Row],[WorkLifeBalance]]&lt;=2,1,0)</f>
        <v>0</v>
      </c>
      <c r="AD738" s="5">
        <f>IF(HR_Data[[#This Row],[MonthlyIncome]]&lt;AVERAGE(HR_Data[MonthlyIncome]),1,0)</f>
        <v>0</v>
      </c>
      <c r="AE738">
        <v>22245</v>
      </c>
      <c r="AF738">
        <v>7</v>
      </c>
      <c r="AG738" t="s">
        <v>42</v>
      </c>
      <c r="AH738" t="s">
        <v>43</v>
      </c>
      <c r="AI738">
        <v>14</v>
      </c>
      <c r="AJ738">
        <v>3</v>
      </c>
      <c r="AK738">
        <v>2</v>
      </c>
      <c r="AL738">
        <f>IF(HR_Data[[#This Row],[OverTime]]="Yes",2,0)
+IF(HR_Data[[#This Row],[WorkLifeBalance]]&lt;=2,2,0)
+IF(HR_Data[[#This Row],[MonthlyIncome]]&lt;5000,2,0)
+IF(HR_Data[[#This Row],[JobSatisfaction]]&lt;=2,1,0)
+IF(HR_Data[[#This Row],[EnvironmentSatisfaction]]&lt;=2,1,0)
+IF(HR_Data[[#This Row],[YearsAtCompany]]&lt;2,2,0)</f>
        <v>0</v>
      </c>
      <c r="AM738" t="str">
        <f>IF(HR_Data[[#This Row],[RiskScore2]]&gt;=6,"High",
IF(HR_Data[[#This Row],[RiskScore2]]&gt;=3,"Medium","Low"))</f>
        <v>Low</v>
      </c>
      <c r="AN738">
        <v>80</v>
      </c>
      <c r="AO738">
        <v>0</v>
      </c>
      <c r="AP738">
        <v>27</v>
      </c>
      <c r="AQ738">
        <v>3</v>
      </c>
      <c r="AR738">
        <v>3</v>
      </c>
      <c r="AS738">
        <v>15</v>
      </c>
      <c r="AT738">
        <v>11</v>
      </c>
      <c r="AU738">
        <v>4</v>
      </c>
      <c r="AV738">
        <v>8</v>
      </c>
    </row>
    <row r="739" spans="1:48">
      <c r="A739">
        <v>41</v>
      </c>
      <c r="B739" t="str">
        <f>IF(HR_Data[[#This Row],[Age]]&lt;25,"&lt;25",
IF(HR_Data[[#This Row],[Age]]&lt;35,"25–34",
IF(HR_Data[[#This Row],[Age]]&lt;45,"35–44",
IF(HR_Data[[#This Row],[Age]]&lt;55,"45–54","55+"))))</f>
        <v>35–44</v>
      </c>
      <c r="C739" t="s">
        <v>43</v>
      </c>
      <c r="D739">
        <f>(HR[[#This Row],[OverTimeFlag]]*3+HR[[#This Row],[LowJobSatisFlag]]*5+HR[[#This Row],[LowWLBFlag]]*4+HR[[#This Row],[LowSalaryFlag]]*3+HR[[#This Row],[LowEnviFlag]]*4+HR[[#This Row],[LowProFlag]]*1)</f>
        <v>3</v>
      </c>
      <c r="E739">
        <f>HR_Data[[#This Row],[OvertimeFlag]] + HR_Data[[#This Row],[LowSatisfactionFlag]] + HR_Data[[#This Row],[LowWorkLifeBalanceFlag]]</f>
        <v>0</v>
      </c>
      <c r="F739" t="s">
        <v>36</v>
      </c>
      <c r="G739">
        <v>549</v>
      </c>
      <c r="H739" t="s">
        <v>45</v>
      </c>
      <c r="I739">
        <v>7</v>
      </c>
      <c r="J739" t="str">
        <f>IF(AND(HR_Data[[#This Row],[Attrition]]="Yes",HR_Data[[#This Row],[YearsAtCompany]]&lt;2),"Yes","No")</f>
        <v>No</v>
      </c>
      <c r="K739">
        <v>2</v>
      </c>
      <c r="L739" t="s">
        <v>51</v>
      </c>
      <c r="M739">
        <v>1</v>
      </c>
      <c r="N739">
        <v>1025</v>
      </c>
      <c r="P739">
        <v>4</v>
      </c>
      <c r="Q739" t="s">
        <v>39</v>
      </c>
      <c r="R739">
        <v>42</v>
      </c>
      <c r="S739">
        <v>3</v>
      </c>
      <c r="T739">
        <v>2</v>
      </c>
      <c r="U739" t="s">
        <v>53</v>
      </c>
      <c r="V739">
        <v>3</v>
      </c>
      <c r="W739" t="s">
        <v>41</v>
      </c>
      <c r="X739">
        <v>5003</v>
      </c>
      <c r="Y739" t="str">
        <f>IF(AND(HR_Data[[#This Row],[OverTime]]="Yes",HR_Data[[#This Row],[JobSatisfaction]]&lt;=2,HR_Data[[#This Row],[MonthlyIncome]]&lt;AVERAGE(HR_Data[MonthlyIncome])),
"High Risk",
IF(OR(HR_Data[[#This Row],[OverTime]]="Yes",HR_Data[[#This Row],[JobSatisfaction]]&lt;=2),
"Medium Risk",
"Low Risk"))</f>
        <v>Low Risk</v>
      </c>
      <c r="Z739" t="str">
        <f>IF(HR_Data[[#This Row],[MonthlyIncome]]&lt;3000,"Low",IF(HR_Data[[#This Row],[MonthlyIncome]]&lt;7000,"Medium","High"))</f>
        <v>Medium</v>
      </c>
      <c r="AA739" s="5">
        <f>IF(HR_Data[[#This Row],[OverTime]]="Yes",1,0)</f>
        <v>0</v>
      </c>
      <c r="AB739" s="5">
        <f>IF(HR_Data[[#This Row],[JobSatisfaction]]&lt;=2,1,0)</f>
        <v>0</v>
      </c>
      <c r="AC739" s="5">
        <f>IF(HR_Data[[#This Row],[WorkLifeBalance]]&lt;=2,1,0)</f>
        <v>0</v>
      </c>
      <c r="AD739" s="5">
        <f>IF(HR_Data[[#This Row],[MonthlyIncome]]&lt;AVERAGE(HR_Data[MonthlyIncome]),1,0)</f>
        <v>1</v>
      </c>
      <c r="AE739">
        <v>23371</v>
      </c>
      <c r="AF739">
        <v>6</v>
      </c>
      <c r="AG739" t="s">
        <v>42</v>
      </c>
      <c r="AH739" t="s">
        <v>43</v>
      </c>
      <c r="AI739">
        <v>14</v>
      </c>
      <c r="AJ739">
        <v>3</v>
      </c>
      <c r="AK739">
        <v>2</v>
      </c>
      <c r="AL739">
        <f>IF(HR_Data[[#This Row],[OverTime]]="Yes",2,0)
+IF(HR_Data[[#This Row],[WorkLifeBalance]]&lt;=2,2,0)
+IF(HR_Data[[#This Row],[MonthlyIncome]]&lt;5000,2,0)
+IF(HR_Data[[#This Row],[JobSatisfaction]]&lt;=2,1,0)
+IF(HR_Data[[#This Row],[EnvironmentSatisfaction]]&lt;=2,1,0)
+IF(HR_Data[[#This Row],[YearsAtCompany]]&lt;2,2,0)</f>
        <v>0</v>
      </c>
      <c r="AM739" t="str">
        <f>IF(HR_Data[[#This Row],[RiskScore2]]&gt;=6,"High",
IF(HR_Data[[#This Row],[RiskScore2]]&gt;=3,"Medium","Low"))</f>
        <v>Low</v>
      </c>
      <c r="AN739">
        <v>80</v>
      </c>
      <c r="AO739">
        <v>0</v>
      </c>
      <c r="AP739">
        <v>8</v>
      </c>
      <c r="AQ739">
        <v>6</v>
      </c>
      <c r="AR739">
        <v>3</v>
      </c>
      <c r="AS739">
        <v>2</v>
      </c>
      <c r="AT739">
        <v>2</v>
      </c>
      <c r="AU739">
        <v>2</v>
      </c>
      <c r="AV739">
        <v>1</v>
      </c>
    </row>
    <row r="740" spans="1:48">
      <c r="A740">
        <v>39</v>
      </c>
      <c r="B740" t="str">
        <f>IF(HR_Data[[#This Row],[Age]]&lt;25,"&lt;25",
IF(HR_Data[[#This Row],[Age]]&lt;35,"25–34",
IF(HR_Data[[#This Row],[Age]]&lt;45,"35–44",
IF(HR_Data[[#This Row],[Age]]&lt;55,"45–54","55+"))))</f>
        <v>35–44</v>
      </c>
      <c r="C740" t="s">
        <v>43</v>
      </c>
      <c r="D740">
        <f>(HR[[#This Row],[OverTimeFlag]]*3+HR[[#This Row],[LowJobSatisFlag]]*5+HR[[#This Row],[LowWLBFlag]]*4+HR[[#This Row],[LowSalaryFlag]]*3+HR[[#This Row],[LowEnviFlag]]*4+HR[[#This Row],[LowProFlag]]*1)</f>
        <v>1</v>
      </c>
      <c r="E740">
        <f>HR_Data[[#This Row],[OvertimeFlag]] + HR_Data[[#This Row],[LowSatisfactionFlag]] + HR_Data[[#This Row],[LowWorkLifeBalanceFlag]]</f>
        <v>0</v>
      </c>
      <c r="F740" t="s">
        <v>36</v>
      </c>
      <c r="G740">
        <v>466</v>
      </c>
      <c r="H740" t="s">
        <v>45</v>
      </c>
      <c r="I740">
        <v>1</v>
      </c>
      <c r="J740" t="str">
        <f>IF(AND(HR_Data[[#This Row],[Attrition]]="Yes",HR_Data[[#This Row],[YearsAtCompany]]&lt;2),"Yes","No")</f>
        <v>No</v>
      </c>
      <c r="K740">
        <v>1</v>
      </c>
      <c r="L740" t="s">
        <v>38</v>
      </c>
      <c r="M740">
        <v>1</v>
      </c>
      <c r="N740">
        <v>1026</v>
      </c>
      <c r="P740">
        <v>4</v>
      </c>
      <c r="Q740" t="s">
        <v>39</v>
      </c>
      <c r="R740">
        <v>65</v>
      </c>
      <c r="S740">
        <v>2</v>
      </c>
      <c r="T740">
        <v>4</v>
      </c>
      <c r="U740" t="s">
        <v>53</v>
      </c>
      <c r="V740">
        <v>4</v>
      </c>
      <c r="W740" t="s">
        <v>48</v>
      </c>
      <c r="X740">
        <v>12742</v>
      </c>
      <c r="Y740" t="str">
        <f>IF(AND(HR_Data[[#This Row],[OverTime]]="Yes",HR_Data[[#This Row],[JobSatisfaction]]&lt;=2,HR_Data[[#This Row],[MonthlyIncome]]&lt;AVERAGE(HR_Data[MonthlyIncome])),
"High Risk",
IF(OR(HR_Data[[#This Row],[OverTime]]="Yes",HR_Data[[#This Row],[JobSatisfaction]]&lt;=2),
"Medium Risk",
"Low Risk"))</f>
        <v>Low Risk</v>
      </c>
      <c r="Z740" t="str">
        <f>IF(HR_Data[[#This Row],[MonthlyIncome]]&lt;3000,"Low",IF(HR_Data[[#This Row],[MonthlyIncome]]&lt;7000,"Medium","High"))</f>
        <v>High</v>
      </c>
      <c r="AA740" s="5">
        <f>IF(HR_Data[[#This Row],[OverTime]]="Yes",1,0)</f>
        <v>0</v>
      </c>
      <c r="AB740" s="5">
        <f>IF(HR_Data[[#This Row],[JobSatisfaction]]&lt;=2,1,0)</f>
        <v>0</v>
      </c>
      <c r="AC740" s="5">
        <f>IF(HR_Data[[#This Row],[WorkLifeBalance]]&lt;=2,1,0)</f>
        <v>0</v>
      </c>
      <c r="AD740" s="5">
        <f>IF(HR_Data[[#This Row],[MonthlyIncome]]&lt;AVERAGE(HR_Data[MonthlyIncome]),1,0)</f>
        <v>0</v>
      </c>
      <c r="AE740">
        <v>7060</v>
      </c>
      <c r="AF740">
        <v>1</v>
      </c>
      <c r="AG740" t="s">
        <v>42</v>
      </c>
      <c r="AH740" t="s">
        <v>43</v>
      </c>
      <c r="AI740">
        <v>16</v>
      </c>
      <c r="AJ740">
        <v>3</v>
      </c>
      <c r="AK740">
        <v>3</v>
      </c>
      <c r="AL740">
        <f>IF(HR_Data[[#This Row],[OverTime]]="Yes",2,0)
+IF(HR_Data[[#This Row],[WorkLifeBalance]]&lt;=2,2,0)
+IF(HR_Data[[#This Row],[MonthlyIncome]]&lt;5000,2,0)
+IF(HR_Data[[#This Row],[JobSatisfaction]]&lt;=2,1,0)
+IF(HR_Data[[#This Row],[EnvironmentSatisfaction]]&lt;=2,1,0)
+IF(HR_Data[[#This Row],[YearsAtCompany]]&lt;2,2,0)</f>
        <v>0</v>
      </c>
      <c r="AM740" t="str">
        <f>IF(HR_Data[[#This Row],[RiskScore2]]&gt;=6,"High",
IF(HR_Data[[#This Row],[RiskScore2]]&gt;=3,"Medium","Low"))</f>
        <v>Low</v>
      </c>
      <c r="AN740">
        <v>80</v>
      </c>
      <c r="AO740">
        <v>1</v>
      </c>
      <c r="AP740">
        <v>21</v>
      </c>
      <c r="AQ740">
        <v>3</v>
      </c>
      <c r="AR740">
        <v>3</v>
      </c>
      <c r="AS740">
        <v>21</v>
      </c>
      <c r="AT740">
        <v>6</v>
      </c>
      <c r="AU740">
        <v>11</v>
      </c>
      <c r="AV740">
        <v>8</v>
      </c>
    </row>
    <row r="741" spans="1:48">
      <c r="A741">
        <v>27</v>
      </c>
      <c r="B741" t="str">
        <f>IF(HR_Data[[#This Row],[Age]]&lt;25,"&lt;25",
IF(HR_Data[[#This Row],[Age]]&lt;35,"25–34",
IF(HR_Data[[#This Row],[Age]]&lt;45,"35–44",
IF(HR_Data[[#This Row],[Age]]&lt;55,"45–54","55+"))))</f>
        <v>25–34</v>
      </c>
      <c r="C741" t="s">
        <v>43</v>
      </c>
      <c r="D741">
        <f>(HR[[#This Row],[OverTimeFlag]]*3+HR[[#This Row],[LowJobSatisFlag]]*5+HR[[#This Row],[LowWLBFlag]]*4+HR[[#This Row],[LowSalaryFlag]]*3+HR[[#This Row],[LowEnviFlag]]*4+HR[[#This Row],[LowProFlag]]*1)</f>
        <v>7</v>
      </c>
      <c r="E741">
        <f>HR_Data[[#This Row],[OvertimeFlag]] + HR_Data[[#This Row],[LowSatisfactionFlag]] + HR_Data[[#This Row],[LowWorkLifeBalanceFlag]]</f>
        <v>0</v>
      </c>
      <c r="F741" t="s">
        <v>36</v>
      </c>
      <c r="G741">
        <v>1055</v>
      </c>
      <c r="H741" t="s">
        <v>45</v>
      </c>
      <c r="I741">
        <v>2</v>
      </c>
      <c r="J741" t="str">
        <f>IF(AND(HR_Data[[#This Row],[Attrition]]="Yes",HR_Data[[#This Row],[YearsAtCompany]]&lt;2),"Yes","No")</f>
        <v>No</v>
      </c>
      <c r="K741">
        <v>4</v>
      </c>
      <c r="L741" t="s">
        <v>38</v>
      </c>
      <c r="M741">
        <v>1</v>
      </c>
      <c r="N741">
        <v>1027</v>
      </c>
      <c r="P741">
        <v>1</v>
      </c>
      <c r="Q741" t="s">
        <v>39</v>
      </c>
      <c r="R741">
        <v>47</v>
      </c>
      <c r="S741">
        <v>3</v>
      </c>
      <c r="T741">
        <v>2</v>
      </c>
      <c r="U741" t="s">
        <v>53</v>
      </c>
      <c r="V741">
        <v>4</v>
      </c>
      <c r="W741" t="s">
        <v>48</v>
      </c>
      <c r="X741">
        <v>4227</v>
      </c>
      <c r="Y741" t="str">
        <f>IF(AND(HR_Data[[#This Row],[OverTime]]="Yes",HR_Data[[#This Row],[JobSatisfaction]]&lt;=2,HR_Data[[#This Row],[MonthlyIncome]]&lt;AVERAGE(HR_Data[MonthlyIncome])),
"High Risk",
IF(OR(HR_Data[[#This Row],[OverTime]]="Yes",HR_Data[[#This Row],[JobSatisfaction]]&lt;=2),
"Medium Risk",
"Low Risk"))</f>
        <v>Low Risk</v>
      </c>
      <c r="Z741" t="str">
        <f>IF(HR_Data[[#This Row],[MonthlyIncome]]&lt;3000,"Low",IF(HR_Data[[#This Row],[MonthlyIncome]]&lt;7000,"Medium","High"))</f>
        <v>Medium</v>
      </c>
      <c r="AA741" s="5">
        <f>IF(HR_Data[[#This Row],[OverTime]]="Yes",1,0)</f>
        <v>0</v>
      </c>
      <c r="AB741" s="5">
        <f>IF(HR_Data[[#This Row],[JobSatisfaction]]&lt;=2,1,0)</f>
        <v>0</v>
      </c>
      <c r="AC741" s="5">
        <f>IF(HR_Data[[#This Row],[WorkLifeBalance]]&lt;=2,1,0)</f>
        <v>0</v>
      </c>
      <c r="AD741" s="5">
        <f>IF(HR_Data[[#This Row],[MonthlyIncome]]&lt;AVERAGE(HR_Data[MonthlyIncome]),1,0)</f>
        <v>1</v>
      </c>
      <c r="AE741">
        <v>4658</v>
      </c>
      <c r="AF741">
        <v>0</v>
      </c>
      <c r="AG741" t="s">
        <v>42</v>
      </c>
      <c r="AH741" t="s">
        <v>43</v>
      </c>
      <c r="AI741">
        <v>18</v>
      </c>
      <c r="AJ741">
        <v>3</v>
      </c>
      <c r="AK741">
        <v>2</v>
      </c>
      <c r="AL741">
        <f>IF(HR_Data[[#This Row],[OverTime]]="Yes",2,0)
+IF(HR_Data[[#This Row],[WorkLifeBalance]]&lt;=2,2,0)
+IF(HR_Data[[#This Row],[MonthlyIncome]]&lt;5000,2,0)
+IF(HR_Data[[#This Row],[JobSatisfaction]]&lt;=2,1,0)
+IF(HR_Data[[#This Row],[EnvironmentSatisfaction]]&lt;=2,1,0)
+IF(HR_Data[[#This Row],[YearsAtCompany]]&lt;2,2,0)</f>
        <v>3</v>
      </c>
      <c r="AM741" t="str">
        <f>IF(HR_Data[[#This Row],[RiskScore2]]&gt;=6,"High",
IF(HR_Data[[#This Row],[RiskScore2]]&gt;=3,"Medium","Low"))</f>
        <v>Medium</v>
      </c>
      <c r="AN741">
        <v>80</v>
      </c>
      <c r="AO741">
        <v>1</v>
      </c>
      <c r="AP741">
        <v>4</v>
      </c>
      <c r="AQ741">
        <v>2</v>
      </c>
      <c r="AR741">
        <v>3</v>
      </c>
      <c r="AS741">
        <v>3</v>
      </c>
      <c r="AT741">
        <v>2</v>
      </c>
      <c r="AU741">
        <v>2</v>
      </c>
      <c r="AV741">
        <v>2</v>
      </c>
    </row>
    <row r="742" spans="1:48">
      <c r="A742">
        <v>35</v>
      </c>
      <c r="B742" t="str">
        <f>IF(HR_Data[[#This Row],[Age]]&lt;25,"&lt;25",
IF(HR_Data[[#This Row],[Age]]&lt;35,"25–34",
IF(HR_Data[[#This Row],[Age]]&lt;45,"35–44",
IF(HR_Data[[#This Row],[Age]]&lt;55,"45–54","55+"))))</f>
        <v>35–44</v>
      </c>
      <c r="C742" t="s">
        <v>43</v>
      </c>
      <c r="D742">
        <f>(HR[[#This Row],[OverTimeFlag]]*3+HR[[#This Row],[LowJobSatisFlag]]*5+HR[[#This Row],[LowWLBFlag]]*4+HR[[#This Row],[LowSalaryFlag]]*3+HR[[#This Row],[LowEnviFlag]]*4+HR[[#This Row],[LowProFlag]]*1)</f>
        <v>11</v>
      </c>
      <c r="E742">
        <f>HR_Data[[#This Row],[OvertimeFlag]] + HR_Data[[#This Row],[LowSatisfactionFlag]] + HR_Data[[#This Row],[LowWorkLifeBalanceFlag]]</f>
        <v>1</v>
      </c>
      <c r="F742" t="s">
        <v>36</v>
      </c>
      <c r="G742">
        <v>802</v>
      </c>
      <c r="H742" t="s">
        <v>45</v>
      </c>
      <c r="I742">
        <v>10</v>
      </c>
      <c r="J742" t="str">
        <f>IF(AND(HR_Data[[#This Row],[Attrition]]="Yes",HR_Data[[#This Row],[YearsAtCompany]]&lt;2),"Yes","No")</f>
        <v>No</v>
      </c>
      <c r="K742">
        <v>3</v>
      </c>
      <c r="L742" t="s">
        <v>49</v>
      </c>
      <c r="M742">
        <v>1</v>
      </c>
      <c r="N742">
        <v>1028</v>
      </c>
      <c r="P742">
        <v>2</v>
      </c>
      <c r="Q742" t="s">
        <v>46</v>
      </c>
      <c r="R742">
        <v>45</v>
      </c>
      <c r="S742">
        <v>3</v>
      </c>
      <c r="T742">
        <v>1</v>
      </c>
      <c r="U742" t="s">
        <v>50</v>
      </c>
      <c r="V742">
        <v>4</v>
      </c>
      <c r="W742" t="s">
        <v>52</v>
      </c>
      <c r="X742">
        <v>3917</v>
      </c>
      <c r="Y742" t="str">
        <f>IF(AND(HR_Data[[#This Row],[OverTime]]="Yes",HR_Data[[#This Row],[JobSatisfaction]]&lt;=2,HR_Data[[#This Row],[MonthlyIncome]]&lt;AVERAGE(HR_Data[MonthlyIncome])),
"High Risk",
IF(OR(HR_Data[[#This Row],[OverTime]]="Yes",HR_Data[[#This Row],[JobSatisfaction]]&lt;=2),
"Medium Risk",
"Low Risk"))</f>
        <v>Low Risk</v>
      </c>
      <c r="Z742" t="str">
        <f>IF(HR_Data[[#This Row],[MonthlyIncome]]&lt;3000,"Low",IF(HR_Data[[#This Row],[MonthlyIncome]]&lt;7000,"Medium","High"))</f>
        <v>Medium</v>
      </c>
      <c r="AA742" s="5">
        <f>IF(HR_Data[[#This Row],[OverTime]]="Yes",1,0)</f>
        <v>0</v>
      </c>
      <c r="AB742" s="5">
        <f>IF(HR_Data[[#This Row],[JobSatisfaction]]&lt;=2,1,0)</f>
        <v>0</v>
      </c>
      <c r="AC742" s="5">
        <f>IF(HR_Data[[#This Row],[WorkLifeBalance]]&lt;=2,1,0)</f>
        <v>1</v>
      </c>
      <c r="AD742" s="5">
        <f>IF(HR_Data[[#This Row],[MonthlyIncome]]&lt;AVERAGE(HR_Data[MonthlyIncome]),1,0)</f>
        <v>1</v>
      </c>
      <c r="AE742">
        <v>9541</v>
      </c>
      <c r="AF742">
        <v>1</v>
      </c>
      <c r="AG742" t="s">
        <v>42</v>
      </c>
      <c r="AH742" t="s">
        <v>43</v>
      </c>
      <c r="AI742">
        <v>20</v>
      </c>
      <c r="AJ742">
        <v>4</v>
      </c>
      <c r="AK742">
        <v>1</v>
      </c>
      <c r="AL742">
        <f>IF(HR_Data[[#This Row],[OverTime]]="Yes",2,0)
+IF(HR_Data[[#This Row],[WorkLifeBalance]]&lt;=2,2,0)
+IF(HR_Data[[#This Row],[MonthlyIncome]]&lt;5000,2,0)
+IF(HR_Data[[#This Row],[JobSatisfaction]]&lt;=2,1,0)
+IF(HR_Data[[#This Row],[EnvironmentSatisfaction]]&lt;=2,1,0)
+IF(HR_Data[[#This Row],[YearsAtCompany]]&lt;2,2,0)</f>
        <v>5</v>
      </c>
      <c r="AM742" t="str">
        <f>IF(HR_Data[[#This Row],[RiskScore2]]&gt;=6,"High",
IF(HR_Data[[#This Row],[RiskScore2]]&gt;=3,"Medium","Low"))</f>
        <v>Medium</v>
      </c>
      <c r="AN742">
        <v>80</v>
      </c>
      <c r="AO742">
        <v>1</v>
      </c>
      <c r="AP742">
        <v>3</v>
      </c>
      <c r="AQ742">
        <v>4</v>
      </c>
      <c r="AR742">
        <v>2</v>
      </c>
      <c r="AS742">
        <v>3</v>
      </c>
      <c r="AT742">
        <v>2</v>
      </c>
      <c r="AU742">
        <v>1</v>
      </c>
      <c r="AV742">
        <v>2</v>
      </c>
    </row>
    <row r="743" spans="1:48">
      <c r="A743">
        <v>42</v>
      </c>
      <c r="B743" t="str">
        <f>IF(HR_Data[[#This Row],[Age]]&lt;25,"&lt;25",
IF(HR_Data[[#This Row],[Age]]&lt;35,"25–34",
IF(HR_Data[[#This Row],[Age]]&lt;45,"35–44",
IF(HR_Data[[#This Row],[Age]]&lt;55,"45–54","55+"))))</f>
        <v>35–44</v>
      </c>
      <c r="C743" t="s">
        <v>43</v>
      </c>
      <c r="D743">
        <f>(HR[[#This Row],[OverTimeFlag]]*3+HR[[#This Row],[LowJobSatisFlag]]*5+HR[[#This Row],[LowWLBFlag]]*4+HR[[#This Row],[LowSalaryFlag]]*3+HR[[#This Row],[LowEnviFlag]]*4+HR[[#This Row],[LowProFlag]]*1)</f>
        <v>0</v>
      </c>
      <c r="E743">
        <f>HR_Data[[#This Row],[OvertimeFlag]] + HR_Data[[#This Row],[LowSatisfactionFlag]] + HR_Data[[#This Row],[LowWorkLifeBalanceFlag]]</f>
        <v>0</v>
      </c>
      <c r="F743" t="s">
        <v>36</v>
      </c>
      <c r="G743">
        <v>265</v>
      </c>
      <c r="H743" t="s">
        <v>37</v>
      </c>
      <c r="I743">
        <v>5</v>
      </c>
      <c r="J743" t="str">
        <f>IF(AND(HR_Data[[#This Row],[Attrition]]="Yes",HR_Data[[#This Row],[YearsAtCompany]]&lt;2),"Yes","No")</f>
        <v>No</v>
      </c>
      <c r="K743">
        <v>2</v>
      </c>
      <c r="L743" t="s">
        <v>59</v>
      </c>
      <c r="M743">
        <v>1</v>
      </c>
      <c r="N743">
        <v>1029</v>
      </c>
      <c r="P743">
        <v>4</v>
      </c>
      <c r="Q743" t="s">
        <v>46</v>
      </c>
      <c r="R743">
        <v>90</v>
      </c>
      <c r="S743">
        <v>3</v>
      </c>
      <c r="T743">
        <v>5</v>
      </c>
      <c r="U743" t="s">
        <v>56</v>
      </c>
      <c r="V743">
        <v>3</v>
      </c>
      <c r="W743" t="s">
        <v>48</v>
      </c>
      <c r="X743">
        <v>18303</v>
      </c>
      <c r="Y743" t="str">
        <f>IF(AND(HR_Data[[#This Row],[OverTime]]="Yes",HR_Data[[#This Row],[JobSatisfaction]]&lt;=2,HR_Data[[#This Row],[MonthlyIncome]]&lt;AVERAGE(HR_Data[MonthlyIncome])),
"High Risk",
IF(OR(HR_Data[[#This Row],[OverTime]]="Yes",HR_Data[[#This Row],[JobSatisfaction]]&lt;=2),
"Medium Risk",
"Low Risk"))</f>
        <v>Low Risk</v>
      </c>
      <c r="Z743" t="str">
        <f>IF(HR_Data[[#This Row],[MonthlyIncome]]&lt;3000,"Low",IF(HR_Data[[#This Row],[MonthlyIncome]]&lt;7000,"Medium","High"))</f>
        <v>High</v>
      </c>
      <c r="AA743" s="5">
        <f>IF(HR_Data[[#This Row],[OverTime]]="Yes",1,0)</f>
        <v>0</v>
      </c>
      <c r="AB743" s="5">
        <f>IF(HR_Data[[#This Row],[JobSatisfaction]]&lt;=2,1,0)</f>
        <v>0</v>
      </c>
      <c r="AC743" s="5">
        <f>IF(HR_Data[[#This Row],[WorkLifeBalance]]&lt;=2,1,0)</f>
        <v>0</v>
      </c>
      <c r="AD743" s="5">
        <f>IF(HR_Data[[#This Row],[MonthlyIncome]]&lt;AVERAGE(HR_Data[MonthlyIncome]),1,0)</f>
        <v>0</v>
      </c>
      <c r="AE743">
        <v>7770</v>
      </c>
      <c r="AF743">
        <v>6</v>
      </c>
      <c r="AG743" t="s">
        <v>42</v>
      </c>
      <c r="AH743" t="s">
        <v>43</v>
      </c>
      <c r="AI743">
        <v>13</v>
      </c>
      <c r="AJ743">
        <v>3</v>
      </c>
      <c r="AK743">
        <v>2</v>
      </c>
      <c r="AL743">
        <f>IF(HR_Data[[#This Row],[OverTime]]="Yes",2,0)
+IF(HR_Data[[#This Row],[WorkLifeBalance]]&lt;=2,2,0)
+IF(HR_Data[[#This Row],[MonthlyIncome]]&lt;5000,2,0)
+IF(HR_Data[[#This Row],[JobSatisfaction]]&lt;=2,1,0)
+IF(HR_Data[[#This Row],[EnvironmentSatisfaction]]&lt;=2,1,0)
+IF(HR_Data[[#This Row],[YearsAtCompany]]&lt;2,2,0)</f>
        <v>2</v>
      </c>
      <c r="AM743" t="str">
        <f>IF(HR_Data[[#This Row],[RiskScore2]]&gt;=6,"High",
IF(HR_Data[[#This Row],[RiskScore2]]&gt;=3,"Medium","Low"))</f>
        <v>Low</v>
      </c>
      <c r="AN743">
        <v>80</v>
      </c>
      <c r="AO743">
        <v>0</v>
      </c>
      <c r="AP743">
        <v>21</v>
      </c>
      <c r="AQ743">
        <v>3</v>
      </c>
      <c r="AR743">
        <v>4</v>
      </c>
      <c r="AS743">
        <v>1</v>
      </c>
      <c r="AT743">
        <v>0</v>
      </c>
      <c r="AU743">
        <v>0</v>
      </c>
      <c r="AV743">
        <v>0</v>
      </c>
    </row>
    <row r="744" spans="1:48">
      <c r="A744">
        <v>50</v>
      </c>
      <c r="B744" t="str">
        <f>IF(HR_Data[[#This Row],[Age]]&lt;25,"&lt;25",
IF(HR_Data[[#This Row],[Age]]&lt;35,"25–34",
IF(HR_Data[[#This Row],[Age]]&lt;45,"35–44",
IF(HR_Data[[#This Row],[Age]]&lt;55,"45–54","55+"))))</f>
        <v>45–54</v>
      </c>
      <c r="C744" t="s">
        <v>43</v>
      </c>
      <c r="D744">
        <f>(HR[[#This Row],[OverTimeFlag]]*3+HR[[#This Row],[LowJobSatisFlag]]*5+HR[[#This Row],[LowWLBFlag]]*4+HR[[#This Row],[LowSalaryFlag]]*3+HR[[#This Row],[LowEnviFlag]]*4+HR[[#This Row],[LowProFlag]]*1)</f>
        <v>7</v>
      </c>
      <c r="E744">
        <f>HR_Data[[#This Row],[OvertimeFlag]] + HR_Data[[#This Row],[LowSatisfactionFlag]] + HR_Data[[#This Row],[LowWorkLifeBalanceFlag]]</f>
        <v>0</v>
      </c>
      <c r="F744" t="s">
        <v>36</v>
      </c>
      <c r="G744">
        <v>804</v>
      </c>
      <c r="H744" t="s">
        <v>45</v>
      </c>
      <c r="I744">
        <v>9</v>
      </c>
      <c r="J744" t="str">
        <f>IF(AND(HR_Data[[#This Row],[Attrition]]="Yes",HR_Data[[#This Row],[YearsAtCompany]]&lt;2),"Yes","No")</f>
        <v>No</v>
      </c>
      <c r="K744">
        <v>3</v>
      </c>
      <c r="L744" t="s">
        <v>38</v>
      </c>
      <c r="M744">
        <v>1</v>
      </c>
      <c r="N744">
        <v>1030</v>
      </c>
      <c r="P744">
        <v>1</v>
      </c>
      <c r="Q744" t="s">
        <v>46</v>
      </c>
      <c r="R744">
        <v>64</v>
      </c>
      <c r="S744">
        <v>3</v>
      </c>
      <c r="T744">
        <v>1</v>
      </c>
      <c r="U744" t="s">
        <v>50</v>
      </c>
      <c r="V744">
        <v>4</v>
      </c>
      <c r="W744" t="s">
        <v>48</v>
      </c>
      <c r="X744">
        <v>2380</v>
      </c>
      <c r="Y744" t="str">
        <f>IF(AND(HR_Data[[#This Row],[OverTime]]="Yes",HR_Data[[#This Row],[JobSatisfaction]]&lt;=2,HR_Data[[#This Row],[MonthlyIncome]]&lt;AVERAGE(HR_Data[MonthlyIncome])),
"High Risk",
IF(OR(HR_Data[[#This Row],[OverTime]]="Yes",HR_Data[[#This Row],[JobSatisfaction]]&lt;=2),
"Medium Risk",
"Low Risk"))</f>
        <v>Low Risk</v>
      </c>
      <c r="Z744" t="str">
        <f>IF(HR_Data[[#This Row],[MonthlyIncome]]&lt;3000,"Low",IF(HR_Data[[#This Row],[MonthlyIncome]]&lt;7000,"Medium","High"))</f>
        <v>Low</v>
      </c>
      <c r="AA744" s="5">
        <f>IF(HR_Data[[#This Row],[OverTime]]="Yes",1,0)</f>
        <v>0</v>
      </c>
      <c r="AB744" s="5">
        <f>IF(HR_Data[[#This Row],[JobSatisfaction]]&lt;=2,1,0)</f>
        <v>0</v>
      </c>
      <c r="AC744" s="5">
        <f>IF(HR_Data[[#This Row],[WorkLifeBalance]]&lt;=2,1,0)</f>
        <v>0</v>
      </c>
      <c r="AD744" s="5">
        <f>IF(HR_Data[[#This Row],[MonthlyIncome]]&lt;AVERAGE(HR_Data[MonthlyIncome]),1,0)</f>
        <v>1</v>
      </c>
      <c r="AE744">
        <v>20165</v>
      </c>
      <c r="AF744">
        <v>4</v>
      </c>
      <c r="AG744" t="s">
        <v>42</v>
      </c>
      <c r="AH744" t="s">
        <v>43</v>
      </c>
      <c r="AI744">
        <v>18</v>
      </c>
      <c r="AJ744">
        <v>3</v>
      </c>
      <c r="AK744">
        <v>2</v>
      </c>
      <c r="AL744">
        <f>IF(HR_Data[[#This Row],[OverTime]]="Yes",2,0)
+IF(HR_Data[[#This Row],[WorkLifeBalance]]&lt;=2,2,0)
+IF(HR_Data[[#This Row],[MonthlyIncome]]&lt;5000,2,0)
+IF(HR_Data[[#This Row],[JobSatisfaction]]&lt;=2,1,0)
+IF(HR_Data[[#This Row],[EnvironmentSatisfaction]]&lt;=2,1,0)
+IF(HR_Data[[#This Row],[YearsAtCompany]]&lt;2,2,0)</f>
        <v>5</v>
      </c>
      <c r="AM744" t="str">
        <f>IF(HR_Data[[#This Row],[RiskScore2]]&gt;=6,"High",
IF(HR_Data[[#This Row],[RiskScore2]]&gt;=3,"Medium","Low"))</f>
        <v>Medium</v>
      </c>
      <c r="AN744">
        <v>80</v>
      </c>
      <c r="AO744">
        <v>0</v>
      </c>
      <c r="AP744">
        <v>8</v>
      </c>
      <c r="AQ744">
        <v>5</v>
      </c>
      <c r="AR744">
        <v>3</v>
      </c>
      <c r="AS744">
        <v>1</v>
      </c>
      <c r="AT744">
        <v>0</v>
      </c>
      <c r="AU744">
        <v>0</v>
      </c>
      <c r="AV744">
        <v>0</v>
      </c>
    </row>
    <row r="745" spans="1:48">
      <c r="A745">
        <v>59</v>
      </c>
      <c r="B745" t="str">
        <f>IF(HR_Data[[#This Row],[Age]]&lt;25,"&lt;25",
IF(HR_Data[[#This Row],[Age]]&lt;35,"25–34",
IF(HR_Data[[#This Row],[Age]]&lt;45,"35–44",
IF(HR_Data[[#This Row],[Age]]&lt;55,"45–54","55+"))))</f>
        <v>55+</v>
      </c>
      <c r="C745" t="s">
        <v>43</v>
      </c>
      <c r="D745">
        <f>(HR[[#This Row],[OverTimeFlag]]*3+HR[[#This Row],[LowJobSatisFlag]]*5+HR[[#This Row],[LowWLBFlag]]*4+HR[[#This Row],[LowSalaryFlag]]*3+HR[[#This Row],[LowEnviFlag]]*4+HR[[#This Row],[LowProFlag]]*1)</f>
        <v>3</v>
      </c>
      <c r="E745">
        <f>HR_Data[[#This Row],[OvertimeFlag]] + HR_Data[[#This Row],[LowSatisfactionFlag]] + HR_Data[[#This Row],[LowWorkLifeBalanceFlag]]</f>
        <v>1</v>
      </c>
      <c r="F745" t="s">
        <v>36</v>
      </c>
      <c r="G745">
        <v>715</v>
      </c>
      <c r="H745" t="s">
        <v>45</v>
      </c>
      <c r="I745">
        <v>2</v>
      </c>
      <c r="J745" t="str">
        <f>IF(AND(HR_Data[[#This Row],[Attrition]]="Yes",HR_Data[[#This Row],[YearsAtCompany]]&lt;2),"Yes","No")</f>
        <v>No</v>
      </c>
      <c r="K745">
        <v>3</v>
      </c>
      <c r="L745" t="s">
        <v>38</v>
      </c>
      <c r="M745">
        <v>1</v>
      </c>
      <c r="N745">
        <v>1032</v>
      </c>
      <c r="P745">
        <v>3</v>
      </c>
      <c r="Q745" t="s">
        <v>39</v>
      </c>
      <c r="R745">
        <v>69</v>
      </c>
      <c r="S745">
        <v>2</v>
      </c>
      <c r="T745">
        <v>4</v>
      </c>
      <c r="U745" t="s">
        <v>53</v>
      </c>
      <c r="V745">
        <v>4</v>
      </c>
      <c r="W745" t="s">
        <v>41</v>
      </c>
      <c r="X745">
        <v>13726</v>
      </c>
      <c r="Y745" t="str">
        <f>IF(AND(HR_Data[[#This Row],[OverTime]]="Yes",HR_Data[[#This Row],[JobSatisfaction]]&lt;=2,HR_Data[[#This Row],[MonthlyIncome]]&lt;AVERAGE(HR_Data[MonthlyIncome])),
"High Risk",
IF(OR(HR_Data[[#This Row],[OverTime]]="Yes",HR_Data[[#This Row],[JobSatisfaction]]&lt;=2),
"Medium Risk",
"Low Risk"))</f>
        <v>Medium Risk</v>
      </c>
      <c r="Z745" t="str">
        <f>IF(HR_Data[[#This Row],[MonthlyIncome]]&lt;3000,"Low",IF(HR_Data[[#This Row],[MonthlyIncome]]&lt;7000,"Medium","High"))</f>
        <v>High</v>
      </c>
      <c r="AA745" s="5">
        <f>IF(HR_Data[[#This Row],[OverTime]]="Yes",1,0)</f>
        <v>1</v>
      </c>
      <c r="AB745" s="5">
        <f>IF(HR_Data[[#This Row],[JobSatisfaction]]&lt;=2,1,0)</f>
        <v>0</v>
      </c>
      <c r="AC745" s="5">
        <f>IF(HR_Data[[#This Row],[WorkLifeBalance]]&lt;=2,1,0)</f>
        <v>0</v>
      </c>
      <c r="AD745" s="5">
        <f>IF(HR_Data[[#This Row],[MonthlyIncome]]&lt;AVERAGE(HR_Data[MonthlyIncome]),1,0)</f>
        <v>0</v>
      </c>
      <c r="AE745">
        <v>21829</v>
      </c>
      <c r="AF745">
        <v>3</v>
      </c>
      <c r="AG745" t="s">
        <v>42</v>
      </c>
      <c r="AH745" t="s">
        <v>35</v>
      </c>
      <c r="AI745">
        <v>13</v>
      </c>
      <c r="AJ745">
        <v>3</v>
      </c>
      <c r="AK745">
        <v>1</v>
      </c>
      <c r="AL745">
        <f>IF(HR_Data[[#This Row],[OverTime]]="Yes",2,0)
+IF(HR_Data[[#This Row],[WorkLifeBalance]]&lt;=2,2,0)
+IF(HR_Data[[#This Row],[MonthlyIncome]]&lt;5000,2,0)
+IF(HR_Data[[#This Row],[JobSatisfaction]]&lt;=2,1,0)
+IF(HR_Data[[#This Row],[EnvironmentSatisfaction]]&lt;=2,1,0)
+IF(HR_Data[[#This Row],[YearsAtCompany]]&lt;2,2,0)</f>
        <v>2</v>
      </c>
      <c r="AM745" t="str">
        <f>IF(HR_Data[[#This Row],[RiskScore2]]&gt;=6,"High",
IF(HR_Data[[#This Row],[RiskScore2]]&gt;=3,"Medium","Low"))</f>
        <v>Low</v>
      </c>
      <c r="AN745">
        <v>80</v>
      </c>
      <c r="AO745">
        <v>0</v>
      </c>
      <c r="AP745">
        <v>30</v>
      </c>
      <c r="AQ745">
        <v>4</v>
      </c>
      <c r="AR745">
        <v>3</v>
      </c>
      <c r="AS745">
        <v>5</v>
      </c>
      <c r="AT745">
        <v>3</v>
      </c>
      <c r="AU745">
        <v>4</v>
      </c>
      <c r="AV745">
        <v>3</v>
      </c>
    </row>
    <row r="746" spans="1:48">
      <c r="A746">
        <v>37</v>
      </c>
      <c r="B746" t="str">
        <f>IF(HR_Data[[#This Row],[Age]]&lt;25,"&lt;25",
IF(HR_Data[[#This Row],[Age]]&lt;35,"25–34",
IF(HR_Data[[#This Row],[Age]]&lt;45,"35–44",
IF(HR_Data[[#This Row],[Age]]&lt;55,"45–54","55+"))))</f>
        <v>35–44</v>
      </c>
      <c r="C746" t="s">
        <v>35</v>
      </c>
      <c r="D746">
        <f>(HR[[#This Row],[OverTimeFlag]]*3+HR[[#This Row],[LowJobSatisFlag]]*5+HR[[#This Row],[LowWLBFlag]]*4+HR[[#This Row],[LowSalaryFlag]]*3+HR[[#This Row],[LowEnviFlag]]*4+HR[[#This Row],[LowProFlag]]*1)</f>
        <v>16</v>
      </c>
      <c r="E746">
        <f>HR_Data[[#This Row],[OvertimeFlag]] + HR_Data[[#This Row],[LowSatisfactionFlag]] + HR_Data[[#This Row],[LowWorkLifeBalanceFlag]]</f>
        <v>2</v>
      </c>
      <c r="F746" t="s">
        <v>36</v>
      </c>
      <c r="G746">
        <v>1141</v>
      </c>
      <c r="H746" t="s">
        <v>45</v>
      </c>
      <c r="I746">
        <v>11</v>
      </c>
      <c r="J746" t="str">
        <f>IF(AND(HR_Data[[#This Row],[Attrition]]="Yes",HR_Data[[#This Row],[YearsAtCompany]]&lt;2),"Yes","No")</f>
        <v>Yes</v>
      </c>
      <c r="K746">
        <v>2</v>
      </c>
      <c r="L746" t="s">
        <v>51</v>
      </c>
      <c r="M746">
        <v>1</v>
      </c>
      <c r="N746">
        <v>1033</v>
      </c>
      <c r="P746">
        <v>1</v>
      </c>
      <c r="Q746" t="s">
        <v>39</v>
      </c>
      <c r="R746">
        <v>61</v>
      </c>
      <c r="S746">
        <v>1</v>
      </c>
      <c r="T746">
        <v>2</v>
      </c>
      <c r="U746" t="s">
        <v>54</v>
      </c>
      <c r="V746">
        <v>2</v>
      </c>
      <c r="W746" t="s">
        <v>48</v>
      </c>
      <c r="X746">
        <v>4777</v>
      </c>
      <c r="Y746" t="str">
        <f>IF(AND(HR_Data[[#This Row],[OverTime]]="Yes",HR_Data[[#This Row],[JobSatisfaction]]&lt;=2,HR_Data[[#This Row],[MonthlyIncome]]&lt;AVERAGE(HR_Data[MonthlyIncome])),
"High Risk",
IF(OR(HR_Data[[#This Row],[OverTime]]="Yes",HR_Data[[#This Row],[JobSatisfaction]]&lt;=2),
"Medium Risk",
"Low Risk"))</f>
        <v>Medium Risk</v>
      </c>
      <c r="Z746" t="str">
        <f>IF(HR_Data[[#This Row],[MonthlyIncome]]&lt;3000,"Low",IF(HR_Data[[#This Row],[MonthlyIncome]]&lt;7000,"Medium","High"))</f>
        <v>Medium</v>
      </c>
      <c r="AA746" s="5">
        <f>IF(HR_Data[[#This Row],[OverTime]]="Yes",1,0)</f>
        <v>0</v>
      </c>
      <c r="AB746" s="5">
        <f>IF(HR_Data[[#This Row],[JobSatisfaction]]&lt;=2,1,0)</f>
        <v>1</v>
      </c>
      <c r="AC746" s="5">
        <f>IF(HR_Data[[#This Row],[WorkLifeBalance]]&lt;=2,1,0)</f>
        <v>1</v>
      </c>
      <c r="AD746" s="5">
        <f>IF(HR_Data[[#This Row],[MonthlyIncome]]&lt;AVERAGE(HR_Data[MonthlyIncome]),1,0)</f>
        <v>1</v>
      </c>
      <c r="AE746">
        <v>14382</v>
      </c>
      <c r="AF746">
        <v>5</v>
      </c>
      <c r="AG746" t="s">
        <v>42</v>
      </c>
      <c r="AH746" t="s">
        <v>43</v>
      </c>
      <c r="AI746">
        <v>15</v>
      </c>
      <c r="AJ746">
        <v>3</v>
      </c>
      <c r="AK746">
        <v>1</v>
      </c>
      <c r="AL746">
        <f>IF(HR_Data[[#This Row],[OverTime]]="Yes",2,0)
+IF(HR_Data[[#This Row],[WorkLifeBalance]]&lt;=2,2,0)
+IF(HR_Data[[#This Row],[MonthlyIncome]]&lt;5000,2,0)
+IF(HR_Data[[#This Row],[JobSatisfaction]]&lt;=2,1,0)
+IF(HR_Data[[#This Row],[EnvironmentSatisfaction]]&lt;=2,1,0)
+IF(HR_Data[[#This Row],[YearsAtCompany]]&lt;2,2,0)</f>
        <v>8</v>
      </c>
      <c r="AM746" t="str">
        <f>IF(HR_Data[[#This Row],[RiskScore2]]&gt;=6,"High",
IF(HR_Data[[#This Row],[RiskScore2]]&gt;=3,"Medium","Low"))</f>
        <v>High</v>
      </c>
      <c r="AN746">
        <v>80</v>
      </c>
      <c r="AO746">
        <v>0</v>
      </c>
      <c r="AP746">
        <v>15</v>
      </c>
      <c r="AQ746">
        <v>2</v>
      </c>
      <c r="AR746">
        <v>1</v>
      </c>
      <c r="AS746">
        <v>1</v>
      </c>
      <c r="AT746">
        <v>0</v>
      </c>
      <c r="AU746">
        <v>0</v>
      </c>
      <c r="AV746">
        <v>0</v>
      </c>
    </row>
    <row r="747" spans="1:48">
      <c r="A747">
        <v>55</v>
      </c>
      <c r="B747" t="str">
        <f>IF(HR_Data[[#This Row],[Age]]&lt;25,"&lt;25",
IF(HR_Data[[#This Row],[Age]]&lt;35,"25–34",
IF(HR_Data[[#This Row],[Age]]&lt;45,"35–44",
IF(HR_Data[[#This Row],[Age]]&lt;55,"45–54","55+"))))</f>
        <v>55+</v>
      </c>
      <c r="C747" t="s">
        <v>43</v>
      </c>
      <c r="D747">
        <f>(HR[[#This Row],[OverTimeFlag]]*3+HR[[#This Row],[LowJobSatisFlag]]*5+HR[[#This Row],[LowWLBFlag]]*4+HR[[#This Row],[LowSalaryFlag]]*3+HR[[#This Row],[LowEnviFlag]]*4+HR[[#This Row],[LowProFlag]]*1)</f>
        <v>12</v>
      </c>
      <c r="E747">
        <f>HR_Data[[#This Row],[OvertimeFlag]] + HR_Data[[#This Row],[LowSatisfactionFlag]] + HR_Data[[#This Row],[LowWorkLifeBalanceFlag]]</f>
        <v>2</v>
      </c>
      <c r="F747" t="s">
        <v>44</v>
      </c>
      <c r="G747">
        <v>135</v>
      </c>
      <c r="H747" t="s">
        <v>45</v>
      </c>
      <c r="I747">
        <v>18</v>
      </c>
      <c r="J747" t="str">
        <f>IF(AND(HR_Data[[#This Row],[Attrition]]="Yes",HR_Data[[#This Row],[YearsAtCompany]]&lt;2),"Yes","No")</f>
        <v>No</v>
      </c>
      <c r="K747">
        <v>4</v>
      </c>
      <c r="L747" t="s">
        <v>51</v>
      </c>
      <c r="M747">
        <v>1</v>
      </c>
      <c r="N747">
        <v>1034</v>
      </c>
      <c r="P747">
        <v>3</v>
      </c>
      <c r="Q747" t="s">
        <v>46</v>
      </c>
      <c r="R747">
        <v>62</v>
      </c>
      <c r="S747">
        <v>3</v>
      </c>
      <c r="T747">
        <v>2</v>
      </c>
      <c r="U747" t="s">
        <v>54</v>
      </c>
      <c r="V747">
        <v>2</v>
      </c>
      <c r="W747" t="s">
        <v>48</v>
      </c>
      <c r="X747">
        <v>6385</v>
      </c>
      <c r="Y747" t="str">
        <f>IF(AND(HR_Data[[#This Row],[OverTime]]="Yes",HR_Data[[#This Row],[JobSatisfaction]]&lt;=2,HR_Data[[#This Row],[MonthlyIncome]]&lt;AVERAGE(HR_Data[MonthlyIncome])),
"High Risk",
IF(OR(HR_Data[[#This Row],[OverTime]]="Yes",HR_Data[[#This Row],[JobSatisfaction]]&lt;=2),
"Medium Risk",
"Low Risk"))</f>
        <v>High Risk</v>
      </c>
      <c r="Z747" t="str">
        <f>IF(HR_Data[[#This Row],[MonthlyIncome]]&lt;3000,"Low",IF(HR_Data[[#This Row],[MonthlyIncome]]&lt;7000,"Medium","High"))</f>
        <v>Medium</v>
      </c>
      <c r="AA747" s="5">
        <f>IF(HR_Data[[#This Row],[OverTime]]="Yes",1,0)</f>
        <v>1</v>
      </c>
      <c r="AB747" s="5">
        <f>IF(HR_Data[[#This Row],[JobSatisfaction]]&lt;=2,1,0)</f>
        <v>1</v>
      </c>
      <c r="AC747" s="5">
        <f>IF(HR_Data[[#This Row],[WorkLifeBalance]]&lt;=2,1,0)</f>
        <v>0</v>
      </c>
      <c r="AD747" s="5">
        <f>IF(HR_Data[[#This Row],[MonthlyIncome]]&lt;AVERAGE(HR_Data[MonthlyIncome]),1,0)</f>
        <v>1</v>
      </c>
      <c r="AE747">
        <v>12992</v>
      </c>
      <c r="AF747">
        <v>3</v>
      </c>
      <c r="AG747" t="s">
        <v>42</v>
      </c>
      <c r="AH747" t="s">
        <v>35</v>
      </c>
      <c r="AI747">
        <v>14</v>
      </c>
      <c r="AJ747">
        <v>3</v>
      </c>
      <c r="AK747">
        <v>4</v>
      </c>
      <c r="AL747">
        <f>IF(HR_Data[[#This Row],[OverTime]]="Yes",2,0)
+IF(HR_Data[[#This Row],[WorkLifeBalance]]&lt;=2,2,0)
+IF(HR_Data[[#This Row],[MonthlyIncome]]&lt;5000,2,0)
+IF(HR_Data[[#This Row],[JobSatisfaction]]&lt;=2,1,0)
+IF(HR_Data[[#This Row],[EnvironmentSatisfaction]]&lt;=2,1,0)
+IF(HR_Data[[#This Row],[YearsAtCompany]]&lt;2,2,0)</f>
        <v>3</v>
      </c>
      <c r="AM747" t="str">
        <f>IF(HR_Data[[#This Row],[RiskScore2]]&gt;=6,"High",
IF(HR_Data[[#This Row],[RiskScore2]]&gt;=3,"Medium","Low"))</f>
        <v>Medium</v>
      </c>
      <c r="AN747">
        <v>80</v>
      </c>
      <c r="AO747">
        <v>2</v>
      </c>
      <c r="AP747">
        <v>17</v>
      </c>
      <c r="AQ747">
        <v>3</v>
      </c>
      <c r="AR747">
        <v>3</v>
      </c>
      <c r="AS747">
        <v>8</v>
      </c>
      <c r="AT747">
        <v>7</v>
      </c>
      <c r="AU747">
        <v>6</v>
      </c>
      <c r="AV747">
        <v>7</v>
      </c>
    </row>
    <row r="748" spans="1:48">
      <c r="A748">
        <v>41</v>
      </c>
      <c r="B748" t="str">
        <f>IF(HR_Data[[#This Row],[Age]]&lt;25,"&lt;25",
IF(HR_Data[[#This Row],[Age]]&lt;35,"25–34",
IF(HR_Data[[#This Row],[Age]]&lt;45,"35–44",
IF(HR_Data[[#This Row],[Age]]&lt;55,"45–54","55+"))))</f>
        <v>35–44</v>
      </c>
      <c r="C748" t="s">
        <v>43</v>
      </c>
      <c r="D748">
        <f>(HR[[#This Row],[OverTimeFlag]]*3+HR[[#This Row],[LowJobSatisFlag]]*5+HR[[#This Row],[LowWLBFlag]]*4+HR[[#This Row],[LowSalaryFlag]]*3+HR[[#This Row],[LowEnviFlag]]*4+HR[[#This Row],[LowProFlag]]*1)</f>
        <v>5</v>
      </c>
      <c r="E748">
        <f>HR_Data[[#This Row],[OvertimeFlag]] + HR_Data[[#This Row],[LowSatisfactionFlag]] + HR_Data[[#This Row],[LowWorkLifeBalanceFlag]]</f>
        <v>0</v>
      </c>
      <c r="F748" t="s">
        <v>55</v>
      </c>
      <c r="G748">
        <v>247</v>
      </c>
      <c r="H748" t="s">
        <v>45</v>
      </c>
      <c r="I748">
        <v>7</v>
      </c>
      <c r="J748" t="str">
        <f>IF(AND(HR_Data[[#This Row],[Attrition]]="Yes",HR_Data[[#This Row],[YearsAtCompany]]&lt;2),"Yes","No")</f>
        <v>No</v>
      </c>
      <c r="K748">
        <v>1</v>
      </c>
      <c r="L748" t="s">
        <v>38</v>
      </c>
      <c r="M748">
        <v>1</v>
      </c>
      <c r="N748">
        <v>1035</v>
      </c>
      <c r="P748">
        <v>2</v>
      </c>
      <c r="Q748" t="s">
        <v>39</v>
      </c>
      <c r="R748">
        <v>55</v>
      </c>
      <c r="S748">
        <v>1</v>
      </c>
      <c r="T748">
        <v>5</v>
      </c>
      <c r="U748" t="s">
        <v>58</v>
      </c>
      <c r="V748">
        <v>3</v>
      </c>
      <c r="W748" t="s">
        <v>52</v>
      </c>
      <c r="X748">
        <v>19973</v>
      </c>
      <c r="Y748" t="str">
        <f>IF(AND(HR_Data[[#This Row],[OverTime]]="Yes",HR_Data[[#This Row],[JobSatisfaction]]&lt;=2,HR_Data[[#This Row],[MonthlyIncome]]&lt;AVERAGE(HR_Data[MonthlyIncome])),
"High Risk",
IF(OR(HR_Data[[#This Row],[OverTime]]="Yes",HR_Data[[#This Row],[JobSatisfaction]]&lt;=2),
"Medium Risk",
"Low Risk"))</f>
        <v>Low Risk</v>
      </c>
      <c r="Z748" t="str">
        <f>IF(HR_Data[[#This Row],[MonthlyIncome]]&lt;3000,"Low",IF(HR_Data[[#This Row],[MonthlyIncome]]&lt;7000,"Medium","High"))</f>
        <v>High</v>
      </c>
      <c r="AA748" s="5">
        <f>IF(HR_Data[[#This Row],[OverTime]]="Yes",1,0)</f>
        <v>0</v>
      </c>
      <c r="AB748" s="5">
        <f>IF(HR_Data[[#This Row],[JobSatisfaction]]&lt;=2,1,0)</f>
        <v>0</v>
      </c>
      <c r="AC748" s="5">
        <f>IF(HR_Data[[#This Row],[WorkLifeBalance]]&lt;=2,1,0)</f>
        <v>0</v>
      </c>
      <c r="AD748" s="5">
        <f>IF(HR_Data[[#This Row],[MonthlyIncome]]&lt;AVERAGE(HR_Data[MonthlyIncome]),1,0)</f>
        <v>0</v>
      </c>
      <c r="AE748">
        <v>20284</v>
      </c>
      <c r="AF748">
        <v>1</v>
      </c>
      <c r="AG748" t="s">
        <v>42</v>
      </c>
      <c r="AH748" t="s">
        <v>43</v>
      </c>
      <c r="AI748">
        <v>22</v>
      </c>
      <c r="AJ748">
        <v>4</v>
      </c>
      <c r="AK748">
        <v>2</v>
      </c>
      <c r="AL748">
        <f>IF(HR_Data[[#This Row],[OverTime]]="Yes",2,0)
+IF(HR_Data[[#This Row],[WorkLifeBalance]]&lt;=2,2,0)
+IF(HR_Data[[#This Row],[MonthlyIncome]]&lt;5000,2,0)
+IF(HR_Data[[#This Row],[JobSatisfaction]]&lt;=2,1,0)
+IF(HR_Data[[#This Row],[EnvironmentSatisfaction]]&lt;=2,1,0)
+IF(HR_Data[[#This Row],[YearsAtCompany]]&lt;2,2,0)</f>
        <v>1</v>
      </c>
      <c r="AM748" t="str">
        <f>IF(HR_Data[[#This Row],[RiskScore2]]&gt;=6,"High",
IF(HR_Data[[#This Row],[RiskScore2]]&gt;=3,"Medium","Low"))</f>
        <v>Low</v>
      </c>
      <c r="AN748">
        <v>80</v>
      </c>
      <c r="AO748">
        <v>2</v>
      </c>
      <c r="AP748">
        <v>21</v>
      </c>
      <c r="AQ748">
        <v>3</v>
      </c>
      <c r="AR748">
        <v>3</v>
      </c>
      <c r="AS748">
        <v>21</v>
      </c>
      <c r="AT748">
        <v>16</v>
      </c>
      <c r="AU748">
        <v>5</v>
      </c>
      <c r="AV748">
        <v>10</v>
      </c>
    </row>
    <row r="749" spans="1:48">
      <c r="A749">
        <v>38</v>
      </c>
      <c r="B749" t="str">
        <f>IF(HR_Data[[#This Row],[Age]]&lt;25,"&lt;25",
IF(HR_Data[[#This Row],[Age]]&lt;35,"25–34",
IF(HR_Data[[#This Row],[Age]]&lt;45,"35–44",
IF(HR_Data[[#This Row],[Age]]&lt;55,"45–54","55+"))))</f>
        <v>35–44</v>
      </c>
      <c r="C749" t="s">
        <v>43</v>
      </c>
      <c r="D749">
        <f>(HR[[#This Row],[OverTimeFlag]]*3+HR[[#This Row],[LowJobSatisFlag]]*5+HR[[#This Row],[LowWLBFlag]]*4+HR[[#This Row],[LowSalaryFlag]]*3+HR[[#This Row],[LowEnviFlag]]*4+HR[[#This Row],[LowProFlag]]*1)</f>
        <v>7</v>
      </c>
      <c r="E749">
        <f>HR_Data[[#This Row],[OvertimeFlag]] + HR_Data[[#This Row],[LowSatisfactionFlag]] + HR_Data[[#This Row],[LowWorkLifeBalanceFlag]]</f>
        <v>1</v>
      </c>
      <c r="F749" t="s">
        <v>36</v>
      </c>
      <c r="G749">
        <v>1035</v>
      </c>
      <c r="H749" t="s">
        <v>37</v>
      </c>
      <c r="I749">
        <v>3</v>
      </c>
      <c r="J749" t="str">
        <f>IF(AND(HR_Data[[#This Row],[Attrition]]="Yes",HR_Data[[#This Row],[YearsAtCompany]]&lt;2),"Yes","No")</f>
        <v>No</v>
      </c>
      <c r="K749">
        <v>4</v>
      </c>
      <c r="L749" t="s">
        <v>38</v>
      </c>
      <c r="M749">
        <v>1</v>
      </c>
      <c r="N749">
        <v>1036</v>
      </c>
      <c r="P749">
        <v>2</v>
      </c>
      <c r="Q749" t="s">
        <v>46</v>
      </c>
      <c r="R749">
        <v>42</v>
      </c>
      <c r="S749">
        <v>3</v>
      </c>
      <c r="T749">
        <v>2</v>
      </c>
      <c r="U749" t="s">
        <v>40</v>
      </c>
      <c r="V749">
        <v>4</v>
      </c>
      <c r="W749" t="s">
        <v>41</v>
      </c>
      <c r="X749">
        <v>6861</v>
      </c>
      <c r="Y749" t="str">
        <f>IF(AND(HR_Data[[#This Row],[OverTime]]="Yes",HR_Data[[#This Row],[JobSatisfaction]]&lt;=2,HR_Data[[#This Row],[MonthlyIncome]]&lt;AVERAGE(HR_Data[MonthlyIncome])),
"High Risk",
IF(OR(HR_Data[[#This Row],[OverTime]]="Yes",HR_Data[[#This Row],[JobSatisfaction]]&lt;=2),
"Medium Risk",
"Low Risk"))</f>
        <v>Medium Risk</v>
      </c>
      <c r="Z749" t="str">
        <f>IF(HR_Data[[#This Row],[MonthlyIncome]]&lt;3000,"Low",IF(HR_Data[[#This Row],[MonthlyIncome]]&lt;7000,"Medium","High"))</f>
        <v>Medium</v>
      </c>
      <c r="AA749" s="5">
        <f>IF(HR_Data[[#This Row],[OverTime]]="Yes",1,0)</f>
        <v>1</v>
      </c>
      <c r="AB749" s="5">
        <f>IF(HR_Data[[#This Row],[JobSatisfaction]]&lt;=2,1,0)</f>
        <v>0</v>
      </c>
      <c r="AC749" s="5">
        <f>IF(HR_Data[[#This Row],[WorkLifeBalance]]&lt;=2,1,0)</f>
        <v>0</v>
      </c>
      <c r="AD749" s="5">
        <f>IF(HR_Data[[#This Row],[MonthlyIncome]]&lt;AVERAGE(HR_Data[MonthlyIncome]),1,0)</f>
        <v>0</v>
      </c>
      <c r="AE749">
        <v>4981</v>
      </c>
      <c r="AF749">
        <v>8</v>
      </c>
      <c r="AG749" t="s">
        <v>42</v>
      </c>
      <c r="AH749" t="s">
        <v>35</v>
      </c>
      <c r="AI749">
        <v>12</v>
      </c>
      <c r="AJ749">
        <v>3</v>
      </c>
      <c r="AK749">
        <v>3</v>
      </c>
      <c r="AL749">
        <f>IF(HR_Data[[#This Row],[OverTime]]="Yes",2,0)
+IF(HR_Data[[#This Row],[WorkLifeBalance]]&lt;=2,2,0)
+IF(HR_Data[[#This Row],[MonthlyIncome]]&lt;5000,2,0)
+IF(HR_Data[[#This Row],[JobSatisfaction]]&lt;=2,1,0)
+IF(HR_Data[[#This Row],[EnvironmentSatisfaction]]&lt;=2,1,0)
+IF(HR_Data[[#This Row],[YearsAtCompany]]&lt;2,2,0)</f>
        <v>5</v>
      </c>
      <c r="AM749" t="str">
        <f>IF(HR_Data[[#This Row],[RiskScore2]]&gt;=6,"High",
IF(HR_Data[[#This Row],[RiskScore2]]&gt;=3,"Medium","Low"))</f>
        <v>Medium</v>
      </c>
      <c r="AN749">
        <v>80</v>
      </c>
      <c r="AO749">
        <v>0</v>
      </c>
      <c r="AP749">
        <v>19</v>
      </c>
      <c r="AQ749">
        <v>1</v>
      </c>
      <c r="AR749">
        <v>3</v>
      </c>
      <c r="AS749">
        <v>1</v>
      </c>
      <c r="AT749">
        <v>0</v>
      </c>
      <c r="AU749">
        <v>0</v>
      </c>
      <c r="AV749">
        <v>0</v>
      </c>
    </row>
    <row r="750" spans="1:48">
      <c r="A750">
        <v>26</v>
      </c>
      <c r="B750" t="str">
        <f>IF(HR_Data[[#This Row],[Age]]&lt;25,"&lt;25",
IF(HR_Data[[#This Row],[Age]]&lt;35,"25–34",
IF(HR_Data[[#This Row],[Age]]&lt;45,"35–44",
IF(HR_Data[[#This Row],[Age]]&lt;55,"45–54","55+"))))</f>
        <v>25–34</v>
      </c>
      <c r="C750" t="s">
        <v>35</v>
      </c>
      <c r="D750">
        <f>(HR[[#This Row],[OverTimeFlag]]*3+HR[[#This Row],[LowJobSatisFlag]]*5+HR[[#This Row],[LowWLBFlag]]*4+HR[[#This Row],[LowSalaryFlag]]*3+HR[[#This Row],[LowEnviFlag]]*4+HR[[#This Row],[LowProFlag]]*1)</f>
        <v>12</v>
      </c>
      <c r="E750">
        <f>HR_Data[[#This Row],[OvertimeFlag]] + HR_Data[[#This Row],[LowSatisfactionFlag]] + HR_Data[[#This Row],[LowWorkLifeBalanceFlag]]</f>
        <v>1</v>
      </c>
      <c r="F750" t="s">
        <v>55</v>
      </c>
      <c r="G750">
        <v>265</v>
      </c>
      <c r="H750" t="s">
        <v>37</v>
      </c>
      <c r="I750">
        <v>29</v>
      </c>
      <c r="J750" t="str">
        <f>IF(AND(HR_Data[[#This Row],[Attrition]]="Yes",HR_Data[[#This Row],[YearsAtCompany]]&lt;2),"Yes","No")</f>
        <v>No</v>
      </c>
      <c r="K750">
        <v>2</v>
      </c>
      <c r="L750" t="s">
        <v>51</v>
      </c>
      <c r="M750">
        <v>1</v>
      </c>
      <c r="N750">
        <v>1037</v>
      </c>
      <c r="P750">
        <v>2</v>
      </c>
      <c r="Q750" t="s">
        <v>46</v>
      </c>
      <c r="R750">
        <v>79</v>
      </c>
      <c r="S750">
        <v>1</v>
      </c>
      <c r="T750">
        <v>2</v>
      </c>
      <c r="U750" t="s">
        <v>40</v>
      </c>
      <c r="V750">
        <v>1</v>
      </c>
      <c r="W750" t="s">
        <v>41</v>
      </c>
      <c r="X750">
        <v>4969</v>
      </c>
      <c r="Y750" t="str">
        <f>IF(AND(HR_Data[[#This Row],[OverTime]]="Yes",HR_Data[[#This Row],[JobSatisfaction]]&lt;=2,HR_Data[[#This Row],[MonthlyIncome]]&lt;AVERAGE(HR_Data[MonthlyIncome])),
"High Risk",
IF(OR(HR_Data[[#This Row],[OverTime]]="Yes",HR_Data[[#This Row],[JobSatisfaction]]&lt;=2),
"Medium Risk",
"Low Risk"))</f>
        <v>Medium Risk</v>
      </c>
      <c r="Z750" t="str">
        <f>IF(HR_Data[[#This Row],[MonthlyIncome]]&lt;3000,"Low",IF(HR_Data[[#This Row],[MonthlyIncome]]&lt;7000,"Medium","High"))</f>
        <v>Medium</v>
      </c>
      <c r="AA750" s="5">
        <f>IF(HR_Data[[#This Row],[OverTime]]="Yes",1,0)</f>
        <v>0</v>
      </c>
      <c r="AB750" s="5">
        <f>IF(HR_Data[[#This Row],[JobSatisfaction]]&lt;=2,1,0)</f>
        <v>1</v>
      </c>
      <c r="AC750" s="5">
        <f>IF(HR_Data[[#This Row],[WorkLifeBalance]]&lt;=2,1,0)</f>
        <v>0</v>
      </c>
      <c r="AD750" s="5">
        <f>IF(HR_Data[[#This Row],[MonthlyIncome]]&lt;AVERAGE(HR_Data[MonthlyIncome]),1,0)</f>
        <v>1</v>
      </c>
      <c r="AE750">
        <v>21813</v>
      </c>
      <c r="AF750">
        <v>8</v>
      </c>
      <c r="AG750" t="s">
        <v>42</v>
      </c>
      <c r="AH750" t="s">
        <v>43</v>
      </c>
      <c r="AI750">
        <v>18</v>
      </c>
      <c r="AJ750">
        <v>3</v>
      </c>
      <c r="AK750">
        <v>4</v>
      </c>
      <c r="AL750">
        <f>IF(HR_Data[[#This Row],[OverTime]]="Yes",2,0)
+IF(HR_Data[[#This Row],[WorkLifeBalance]]&lt;=2,2,0)
+IF(HR_Data[[#This Row],[MonthlyIncome]]&lt;5000,2,0)
+IF(HR_Data[[#This Row],[JobSatisfaction]]&lt;=2,1,0)
+IF(HR_Data[[#This Row],[EnvironmentSatisfaction]]&lt;=2,1,0)
+IF(HR_Data[[#This Row],[YearsAtCompany]]&lt;2,2,0)</f>
        <v>4</v>
      </c>
      <c r="AM750" t="str">
        <f>IF(HR_Data[[#This Row],[RiskScore2]]&gt;=6,"High",
IF(HR_Data[[#This Row],[RiskScore2]]&gt;=3,"Medium","Low"))</f>
        <v>Medium</v>
      </c>
      <c r="AN750">
        <v>80</v>
      </c>
      <c r="AO750">
        <v>0</v>
      </c>
      <c r="AP750">
        <v>7</v>
      </c>
      <c r="AQ750">
        <v>6</v>
      </c>
      <c r="AR750">
        <v>3</v>
      </c>
      <c r="AS750">
        <v>2</v>
      </c>
      <c r="AT750">
        <v>2</v>
      </c>
      <c r="AU750">
        <v>2</v>
      </c>
      <c r="AV750">
        <v>2</v>
      </c>
    </row>
    <row r="751" spans="1:48">
      <c r="A751">
        <v>52</v>
      </c>
      <c r="B751" t="str">
        <f>IF(HR_Data[[#This Row],[Age]]&lt;25,"&lt;25",
IF(HR_Data[[#This Row],[Age]]&lt;35,"25–34",
IF(HR_Data[[#This Row],[Age]]&lt;45,"35–44",
IF(HR_Data[[#This Row],[Age]]&lt;55,"45–54","55+"))))</f>
        <v>45–54</v>
      </c>
      <c r="C751" t="s">
        <v>35</v>
      </c>
      <c r="D751">
        <f>(HR[[#This Row],[OverTimeFlag]]*3+HR[[#This Row],[LowJobSatisFlag]]*5+HR[[#This Row],[LowWLBFlag]]*4+HR[[#This Row],[LowSalaryFlag]]*3+HR[[#This Row],[LowEnviFlag]]*4+HR[[#This Row],[LowProFlag]]*1)</f>
        <v>5</v>
      </c>
      <c r="E751">
        <f>HR_Data[[#This Row],[OvertimeFlag]] + HR_Data[[#This Row],[LowSatisfactionFlag]] + HR_Data[[#This Row],[LowWorkLifeBalanceFlag]]</f>
        <v>0</v>
      </c>
      <c r="F751" t="s">
        <v>36</v>
      </c>
      <c r="G751">
        <v>266</v>
      </c>
      <c r="H751" t="s">
        <v>37</v>
      </c>
      <c r="I751">
        <v>2</v>
      </c>
      <c r="J751" t="str">
        <f>IF(AND(HR_Data[[#This Row],[Attrition]]="Yes",HR_Data[[#This Row],[YearsAtCompany]]&lt;2),"Yes","No")</f>
        <v>No</v>
      </c>
      <c r="K751">
        <v>1</v>
      </c>
      <c r="L751" t="s">
        <v>59</v>
      </c>
      <c r="M751">
        <v>1</v>
      </c>
      <c r="N751">
        <v>1038</v>
      </c>
      <c r="P751">
        <v>1</v>
      </c>
      <c r="Q751" t="s">
        <v>39</v>
      </c>
      <c r="R751">
        <v>57</v>
      </c>
      <c r="S751">
        <v>1</v>
      </c>
      <c r="T751">
        <v>5</v>
      </c>
      <c r="U751" t="s">
        <v>56</v>
      </c>
      <c r="V751">
        <v>4</v>
      </c>
      <c r="W751" t="s">
        <v>48</v>
      </c>
      <c r="X751">
        <v>19845</v>
      </c>
      <c r="Y751" t="str">
        <f>IF(AND(HR_Data[[#This Row],[OverTime]]="Yes",HR_Data[[#This Row],[JobSatisfaction]]&lt;=2,HR_Data[[#This Row],[MonthlyIncome]]&lt;AVERAGE(HR_Data[MonthlyIncome])),
"High Risk",
IF(OR(HR_Data[[#This Row],[OverTime]]="Yes",HR_Data[[#This Row],[JobSatisfaction]]&lt;=2),
"Medium Risk",
"Low Risk"))</f>
        <v>Low Risk</v>
      </c>
      <c r="Z751" t="str">
        <f>IF(HR_Data[[#This Row],[MonthlyIncome]]&lt;3000,"Low",IF(HR_Data[[#This Row],[MonthlyIncome]]&lt;7000,"Medium","High"))</f>
        <v>High</v>
      </c>
      <c r="AA751" s="5">
        <f>IF(HR_Data[[#This Row],[OverTime]]="Yes",1,0)</f>
        <v>0</v>
      </c>
      <c r="AB751" s="5">
        <f>IF(HR_Data[[#This Row],[JobSatisfaction]]&lt;=2,1,0)</f>
        <v>0</v>
      </c>
      <c r="AC751" s="5">
        <f>IF(HR_Data[[#This Row],[WorkLifeBalance]]&lt;=2,1,0)</f>
        <v>0</v>
      </c>
      <c r="AD751" s="5">
        <f>IF(HR_Data[[#This Row],[MonthlyIncome]]&lt;AVERAGE(HR_Data[MonthlyIncome]),1,0)</f>
        <v>0</v>
      </c>
      <c r="AE751">
        <v>25846</v>
      </c>
      <c r="AF751">
        <v>1</v>
      </c>
      <c r="AG751" t="s">
        <v>42</v>
      </c>
      <c r="AH751" t="s">
        <v>43</v>
      </c>
      <c r="AI751">
        <v>15</v>
      </c>
      <c r="AJ751">
        <v>3</v>
      </c>
      <c r="AK751">
        <v>4</v>
      </c>
      <c r="AL751">
        <f>IF(HR_Data[[#This Row],[OverTime]]="Yes",2,0)
+IF(HR_Data[[#This Row],[WorkLifeBalance]]&lt;=2,2,0)
+IF(HR_Data[[#This Row],[MonthlyIncome]]&lt;5000,2,0)
+IF(HR_Data[[#This Row],[JobSatisfaction]]&lt;=2,1,0)
+IF(HR_Data[[#This Row],[EnvironmentSatisfaction]]&lt;=2,1,0)
+IF(HR_Data[[#This Row],[YearsAtCompany]]&lt;2,2,0)</f>
        <v>1</v>
      </c>
      <c r="AM751" t="str">
        <f>IF(HR_Data[[#This Row],[RiskScore2]]&gt;=6,"High",
IF(HR_Data[[#This Row],[RiskScore2]]&gt;=3,"Medium","Low"))</f>
        <v>Low</v>
      </c>
      <c r="AN751">
        <v>80</v>
      </c>
      <c r="AO751">
        <v>1</v>
      </c>
      <c r="AP751">
        <v>33</v>
      </c>
      <c r="AQ751">
        <v>3</v>
      </c>
      <c r="AR751">
        <v>3</v>
      </c>
      <c r="AS751">
        <v>32</v>
      </c>
      <c r="AT751">
        <v>14</v>
      </c>
      <c r="AU751">
        <v>6</v>
      </c>
      <c r="AV751">
        <v>9</v>
      </c>
    </row>
    <row r="752" spans="1:48">
      <c r="A752">
        <v>44</v>
      </c>
      <c r="B752" t="str">
        <f>IF(HR_Data[[#This Row],[Age]]&lt;25,"&lt;25",
IF(HR_Data[[#This Row],[Age]]&lt;35,"25–34",
IF(HR_Data[[#This Row],[Age]]&lt;45,"35–44",
IF(HR_Data[[#This Row],[Age]]&lt;55,"45–54","55+"))))</f>
        <v>35–44</v>
      </c>
      <c r="C752" t="s">
        <v>43</v>
      </c>
      <c r="D752">
        <f>(HR[[#This Row],[OverTimeFlag]]*3+HR[[#This Row],[LowJobSatisFlag]]*5+HR[[#This Row],[LowWLBFlag]]*4+HR[[#This Row],[LowSalaryFlag]]*3+HR[[#This Row],[LowEnviFlag]]*4+HR[[#This Row],[LowProFlag]]*1)</f>
        <v>4</v>
      </c>
      <c r="E752">
        <f>HR_Data[[#This Row],[OvertimeFlag]] + HR_Data[[#This Row],[LowSatisfactionFlag]] + HR_Data[[#This Row],[LowWorkLifeBalanceFlag]]</f>
        <v>1</v>
      </c>
      <c r="F752" t="s">
        <v>36</v>
      </c>
      <c r="G752">
        <v>1448</v>
      </c>
      <c r="H752" t="s">
        <v>37</v>
      </c>
      <c r="I752">
        <v>28</v>
      </c>
      <c r="J752" t="str">
        <f>IF(AND(HR_Data[[#This Row],[Attrition]]="Yes",HR_Data[[#This Row],[YearsAtCompany]]&lt;2),"Yes","No")</f>
        <v>No</v>
      </c>
      <c r="K752">
        <v>3</v>
      </c>
      <c r="L752" t="s">
        <v>51</v>
      </c>
      <c r="M752">
        <v>1</v>
      </c>
      <c r="N752">
        <v>1039</v>
      </c>
      <c r="P752">
        <v>4</v>
      </c>
      <c r="Q752" t="s">
        <v>39</v>
      </c>
      <c r="R752">
        <v>53</v>
      </c>
      <c r="S752">
        <v>4</v>
      </c>
      <c r="T752">
        <v>4</v>
      </c>
      <c r="U752" t="s">
        <v>40</v>
      </c>
      <c r="V752">
        <v>4</v>
      </c>
      <c r="W752" t="s">
        <v>48</v>
      </c>
      <c r="X752">
        <v>13320</v>
      </c>
      <c r="Y752" t="str">
        <f>IF(AND(HR_Data[[#This Row],[OverTime]]="Yes",HR_Data[[#This Row],[JobSatisfaction]]&lt;=2,HR_Data[[#This Row],[MonthlyIncome]]&lt;AVERAGE(HR_Data[MonthlyIncome])),
"High Risk",
IF(OR(HR_Data[[#This Row],[OverTime]]="Yes",HR_Data[[#This Row],[JobSatisfaction]]&lt;=2),
"Medium Risk",
"Low Risk"))</f>
        <v>Medium Risk</v>
      </c>
      <c r="Z752" t="str">
        <f>IF(HR_Data[[#This Row],[MonthlyIncome]]&lt;3000,"Low",IF(HR_Data[[#This Row],[MonthlyIncome]]&lt;7000,"Medium","High"))</f>
        <v>High</v>
      </c>
      <c r="AA752" s="5">
        <f>IF(HR_Data[[#This Row],[OverTime]]="Yes",1,0)</f>
        <v>1</v>
      </c>
      <c r="AB752" s="5">
        <f>IF(HR_Data[[#This Row],[JobSatisfaction]]&lt;=2,1,0)</f>
        <v>0</v>
      </c>
      <c r="AC752" s="5">
        <f>IF(HR_Data[[#This Row],[WorkLifeBalance]]&lt;=2,1,0)</f>
        <v>0</v>
      </c>
      <c r="AD752" s="5">
        <f>IF(HR_Data[[#This Row],[MonthlyIncome]]&lt;AVERAGE(HR_Data[MonthlyIncome]),1,0)</f>
        <v>0</v>
      </c>
      <c r="AE752">
        <v>11737</v>
      </c>
      <c r="AF752">
        <v>3</v>
      </c>
      <c r="AG752" t="s">
        <v>42</v>
      </c>
      <c r="AH752" t="s">
        <v>35</v>
      </c>
      <c r="AI752">
        <v>18</v>
      </c>
      <c r="AJ752">
        <v>3</v>
      </c>
      <c r="AK752">
        <v>3</v>
      </c>
      <c r="AL752">
        <f>IF(HR_Data[[#This Row],[OverTime]]="Yes",2,0)
+IF(HR_Data[[#This Row],[WorkLifeBalance]]&lt;=2,2,0)
+IF(HR_Data[[#This Row],[MonthlyIncome]]&lt;5000,2,0)
+IF(HR_Data[[#This Row],[JobSatisfaction]]&lt;=2,1,0)
+IF(HR_Data[[#This Row],[EnvironmentSatisfaction]]&lt;=2,1,0)
+IF(HR_Data[[#This Row],[YearsAtCompany]]&lt;2,2,0)</f>
        <v>2</v>
      </c>
      <c r="AM752" t="str">
        <f>IF(HR_Data[[#This Row],[RiskScore2]]&gt;=6,"High",
IF(HR_Data[[#This Row],[RiskScore2]]&gt;=3,"Medium","Low"))</f>
        <v>Low</v>
      </c>
      <c r="AN752">
        <v>80</v>
      </c>
      <c r="AO752">
        <v>1</v>
      </c>
      <c r="AP752">
        <v>23</v>
      </c>
      <c r="AQ752">
        <v>2</v>
      </c>
      <c r="AR752">
        <v>3</v>
      </c>
      <c r="AS752">
        <v>12</v>
      </c>
      <c r="AT752">
        <v>11</v>
      </c>
      <c r="AU752">
        <v>11</v>
      </c>
      <c r="AV752">
        <v>11</v>
      </c>
    </row>
    <row r="753" spans="1:48">
      <c r="A753">
        <v>50</v>
      </c>
      <c r="B753" t="str">
        <f>IF(HR_Data[[#This Row],[Age]]&lt;25,"&lt;25",
IF(HR_Data[[#This Row],[Age]]&lt;35,"25–34",
IF(HR_Data[[#This Row],[Age]]&lt;45,"35–44",
IF(HR_Data[[#This Row],[Age]]&lt;55,"45–54","55+"))))</f>
        <v>45–54</v>
      </c>
      <c r="C753" t="s">
        <v>43</v>
      </c>
      <c r="D753">
        <f>(HR[[#This Row],[OverTimeFlag]]*3+HR[[#This Row],[LowJobSatisFlag]]*5+HR[[#This Row],[LowWLBFlag]]*4+HR[[#This Row],[LowSalaryFlag]]*3+HR[[#This Row],[LowEnviFlag]]*4+HR[[#This Row],[LowProFlag]]*1)</f>
        <v>3</v>
      </c>
      <c r="E753">
        <f>HR_Data[[#This Row],[OvertimeFlag]] + HR_Data[[#This Row],[LowSatisfactionFlag]] + HR_Data[[#This Row],[LowWorkLifeBalanceFlag]]</f>
        <v>0</v>
      </c>
      <c r="F753" t="s">
        <v>55</v>
      </c>
      <c r="G753">
        <v>145</v>
      </c>
      <c r="H753" t="s">
        <v>37</v>
      </c>
      <c r="I753">
        <v>1</v>
      </c>
      <c r="J753" t="str">
        <f>IF(AND(HR_Data[[#This Row],[Attrition]]="Yes",HR_Data[[#This Row],[YearsAtCompany]]&lt;2),"Yes","No")</f>
        <v>No</v>
      </c>
      <c r="K753">
        <v>3</v>
      </c>
      <c r="L753" t="s">
        <v>38</v>
      </c>
      <c r="M753">
        <v>1</v>
      </c>
      <c r="N753">
        <v>1040</v>
      </c>
      <c r="P753">
        <v>4</v>
      </c>
      <c r="Q753" t="s">
        <v>39</v>
      </c>
      <c r="R753">
        <v>95</v>
      </c>
      <c r="S753">
        <v>3</v>
      </c>
      <c r="T753">
        <v>2</v>
      </c>
      <c r="U753" t="s">
        <v>40</v>
      </c>
      <c r="V753">
        <v>3</v>
      </c>
      <c r="W753" t="s">
        <v>48</v>
      </c>
      <c r="X753">
        <v>6347</v>
      </c>
      <c r="Y753" t="str">
        <f>IF(AND(HR_Data[[#This Row],[OverTime]]="Yes",HR_Data[[#This Row],[JobSatisfaction]]&lt;=2,HR_Data[[#This Row],[MonthlyIncome]]&lt;AVERAGE(HR_Data[MonthlyIncome])),
"High Risk",
IF(OR(HR_Data[[#This Row],[OverTime]]="Yes",HR_Data[[#This Row],[JobSatisfaction]]&lt;=2),
"Medium Risk",
"Low Risk"))</f>
        <v>Low Risk</v>
      </c>
      <c r="Z753" t="str">
        <f>IF(HR_Data[[#This Row],[MonthlyIncome]]&lt;3000,"Low",IF(HR_Data[[#This Row],[MonthlyIncome]]&lt;7000,"Medium","High"))</f>
        <v>Medium</v>
      </c>
      <c r="AA753" s="5">
        <f>IF(HR_Data[[#This Row],[OverTime]]="Yes",1,0)</f>
        <v>0</v>
      </c>
      <c r="AB753" s="5">
        <f>IF(HR_Data[[#This Row],[JobSatisfaction]]&lt;=2,1,0)</f>
        <v>0</v>
      </c>
      <c r="AC753" s="5">
        <f>IF(HR_Data[[#This Row],[WorkLifeBalance]]&lt;=2,1,0)</f>
        <v>0</v>
      </c>
      <c r="AD753" s="5">
        <f>IF(HR_Data[[#This Row],[MonthlyIncome]]&lt;AVERAGE(HR_Data[MonthlyIncome]),1,0)</f>
        <v>1</v>
      </c>
      <c r="AE753">
        <v>24920</v>
      </c>
      <c r="AF753">
        <v>0</v>
      </c>
      <c r="AG753" t="s">
        <v>42</v>
      </c>
      <c r="AH753" t="s">
        <v>43</v>
      </c>
      <c r="AI753">
        <v>12</v>
      </c>
      <c r="AJ753">
        <v>3</v>
      </c>
      <c r="AK753">
        <v>1</v>
      </c>
      <c r="AL753">
        <f>IF(HR_Data[[#This Row],[OverTime]]="Yes",2,0)
+IF(HR_Data[[#This Row],[WorkLifeBalance]]&lt;=2,2,0)
+IF(HR_Data[[#This Row],[MonthlyIncome]]&lt;5000,2,0)
+IF(HR_Data[[#This Row],[JobSatisfaction]]&lt;=2,1,0)
+IF(HR_Data[[#This Row],[EnvironmentSatisfaction]]&lt;=2,1,0)
+IF(HR_Data[[#This Row],[YearsAtCompany]]&lt;2,2,0)</f>
        <v>0</v>
      </c>
      <c r="AM753" t="str">
        <f>IF(HR_Data[[#This Row],[RiskScore2]]&gt;=6,"High",
IF(HR_Data[[#This Row],[RiskScore2]]&gt;=3,"Medium","Low"))</f>
        <v>Low</v>
      </c>
      <c r="AN753">
        <v>80</v>
      </c>
      <c r="AO753">
        <v>1</v>
      </c>
      <c r="AP753">
        <v>19</v>
      </c>
      <c r="AQ753">
        <v>3</v>
      </c>
      <c r="AR753">
        <v>3</v>
      </c>
      <c r="AS753">
        <v>18</v>
      </c>
      <c r="AT753">
        <v>7</v>
      </c>
      <c r="AU753">
        <v>0</v>
      </c>
      <c r="AV753">
        <v>13</v>
      </c>
    </row>
    <row r="754" spans="1:48">
      <c r="A754">
        <v>36</v>
      </c>
      <c r="B754" t="str">
        <f>IF(HR_Data[[#This Row],[Age]]&lt;25,"&lt;25",
IF(HR_Data[[#This Row],[Age]]&lt;35,"25–34",
IF(HR_Data[[#This Row],[Age]]&lt;45,"35–44",
IF(HR_Data[[#This Row],[Age]]&lt;55,"45–54","55+"))))</f>
        <v>35–44</v>
      </c>
      <c r="C754" t="s">
        <v>35</v>
      </c>
      <c r="D754">
        <f>(HR[[#This Row],[OverTimeFlag]]*3+HR[[#This Row],[LowJobSatisFlag]]*5+HR[[#This Row],[LowWLBFlag]]*4+HR[[#This Row],[LowSalaryFlag]]*3+HR[[#This Row],[LowEnviFlag]]*4+HR[[#This Row],[LowProFlag]]*1)</f>
        <v>9</v>
      </c>
      <c r="E754">
        <f>HR_Data[[#This Row],[OvertimeFlag]] + HR_Data[[#This Row],[LowSatisfactionFlag]] + HR_Data[[#This Row],[LowWorkLifeBalanceFlag]]</f>
        <v>1</v>
      </c>
      <c r="F754" t="s">
        <v>36</v>
      </c>
      <c r="G754">
        <v>885</v>
      </c>
      <c r="H754" t="s">
        <v>45</v>
      </c>
      <c r="I754">
        <v>16</v>
      </c>
      <c r="J754" t="str">
        <f>IF(AND(HR_Data[[#This Row],[Attrition]]="Yes",HR_Data[[#This Row],[YearsAtCompany]]&lt;2),"Yes","No")</f>
        <v>No</v>
      </c>
      <c r="K754">
        <v>4</v>
      </c>
      <c r="L754" t="s">
        <v>38</v>
      </c>
      <c r="M754">
        <v>1</v>
      </c>
      <c r="N754">
        <v>1042</v>
      </c>
      <c r="P754">
        <v>3</v>
      </c>
      <c r="Q754" t="s">
        <v>39</v>
      </c>
      <c r="R754">
        <v>43</v>
      </c>
      <c r="S754">
        <v>4</v>
      </c>
      <c r="T754">
        <v>1</v>
      </c>
      <c r="U754" t="s">
        <v>50</v>
      </c>
      <c r="V754">
        <v>1</v>
      </c>
      <c r="W754" t="s">
        <v>41</v>
      </c>
      <c r="X754">
        <v>2743</v>
      </c>
      <c r="Y754" t="str">
        <f>IF(AND(HR_Data[[#This Row],[OverTime]]="Yes",HR_Data[[#This Row],[JobSatisfaction]]&lt;=2,HR_Data[[#This Row],[MonthlyIncome]]&lt;AVERAGE(HR_Data[MonthlyIncome])),
"High Risk",
IF(OR(HR_Data[[#This Row],[OverTime]]="Yes",HR_Data[[#This Row],[JobSatisfaction]]&lt;=2),
"Medium Risk",
"Low Risk"))</f>
        <v>Medium Risk</v>
      </c>
      <c r="Z754" t="str">
        <f>IF(HR_Data[[#This Row],[MonthlyIncome]]&lt;3000,"Low",IF(HR_Data[[#This Row],[MonthlyIncome]]&lt;7000,"Medium","High"))</f>
        <v>Low</v>
      </c>
      <c r="AA754" s="5">
        <f>IF(HR_Data[[#This Row],[OverTime]]="Yes",1,0)</f>
        <v>0</v>
      </c>
      <c r="AB754" s="5">
        <f>IF(HR_Data[[#This Row],[JobSatisfaction]]&lt;=2,1,0)</f>
        <v>1</v>
      </c>
      <c r="AC754" s="5">
        <f>IF(HR_Data[[#This Row],[WorkLifeBalance]]&lt;=2,1,0)</f>
        <v>0</v>
      </c>
      <c r="AD754" s="5">
        <f>IF(HR_Data[[#This Row],[MonthlyIncome]]&lt;AVERAGE(HR_Data[MonthlyIncome]),1,0)</f>
        <v>1</v>
      </c>
      <c r="AE754">
        <v>8269</v>
      </c>
      <c r="AF754">
        <v>1</v>
      </c>
      <c r="AG754" t="s">
        <v>42</v>
      </c>
      <c r="AH754" t="s">
        <v>43</v>
      </c>
      <c r="AI754">
        <v>16</v>
      </c>
      <c r="AJ754">
        <v>3</v>
      </c>
      <c r="AK754">
        <v>3</v>
      </c>
      <c r="AL754">
        <f>IF(HR_Data[[#This Row],[OverTime]]="Yes",2,0)
+IF(HR_Data[[#This Row],[WorkLifeBalance]]&lt;=2,2,0)
+IF(HR_Data[[#This Row],[MonthlyIncome]]&lt;5000,2,0)
+IF(HR_Data[[#This Row],[JobSatisfaction]]&lt;=2,1,0)
+IF(HR_Data[[#This Row],[EnvironmentSatisfaction]]&lt;=2,1,0)
+IF(HR_Data[[#This Row],[YearsAtCompany]]&lt;2,2,0)</f>
        <v>3</v>
      </c>
      <c r="AM754" t="str">
        <f>IF(HR_Data[[#This Row],[RiskScore2]]&gt;=6,"High",
IF(HR_Data[[#This Row],[RiskScore2]]&gt;=3,"Medium","Low"))</f>
        <v>Medium</v>
      </c>
      <c r="AN754">
        <v>80</v>
      </c>
      <c r="AO754">
        <v>0</v>
      </c>
      <c r="AP754">
        <v>18</v>
      </c>
      <c r="AQ754">
        <v>1</v>
      </c>
      <c r="AR754">
        <v>3</v>
      </c>
      <c r="AS754">
        <v>17</v>
      </c>
      <c r="AT754">
        <v>13</v>
      </c>
      <c r="AU754">
        <v>15</v>
      </c>
      <c r="AV754">
        <v>14</v>
      </c>
    </row>
    <row r="755" spans="1:48">
      <c r="A755">
        <v>39</v>
      </c>
      <c r="B755" t="str">
        <f>IF(HR_Data[[#This Row],[Age]]&lt;25,"&lt;25",
IF(HR_Data[[#This Row],[Age]]&lt;35,"25–34",
IF(HR_Data[[#This Row],[Age]]&lt;45,"35–44",
IF(HR_Data[[#This Row],[Age]]&lt;55,"45–54","55+"))))</f>
        <v>35–44</v>
      </c>
      <c r="C755" t="s">
        <v>43</v>
      </c>
      <c r="D755">
        <f>(HR[[#This Row],[OverTimeFlag]]*3+HR[[#This Row],[LowJobSatisFlag]]*5+HR[[#This Row],[LowWLBFlag]]*4+HR[[#This Row],[LowSalaryFlag]]*3+HR[[#This Row],[LowEnviFlag]]*4+HR[[#This Row],[LowProFlag]]*1)</f>
        <v>8</v>
      </c>
      <c r="E755">
        <f>HR_Data[[#This Row],[OvertimeFlag]] + HR_Data[[#This Row],[LowSatisfactionFlag]] + HR_Data[[#This Row],[LowWorkLifeBalanceFlag]]</f>
        <v>2</v>
      </c>
      <c r="F755" t="s">
        <v>44</v>
      </c>
      <c r="G755">
        <v>945</v>
      </c>
      <c r="H755" t="s">
        <v>45</v>
      </c>
      <c r="I755">
        <v>22</v>
      </c>
      <c r="J755" t="str">
        <f>IF(AND(HR_Data[[#This Row],[Attrition]]="Yes",HR_Data[[#This Row],[YearsAtCompany]]&lt;2),"Yes","No")</f>
        <v>No</v>
      </c>
      <c r="K755">
        <v>3</v>
      </c>
      <c r="L755" t="s">
        <v>51</v>
      </c>
      <c r="M755">
        <v>1</v>
      </c>
      <c r="N755">
        <v>1043</v>
      </c>
      <c r="P755">
        <v>4</v>
      </c>
      <c r="Q755" t="s">
        <v>39</v>
      </c>
      <c r="R755">
        <v>82</v>
      </c>
      <c r="S755">
        <v>3</v>
      </c>
      <c r="T755">
        <v>3</v>
      </c>
      <c r="U755" t="s">
        <v>53</v>
      </c>
      <c r="V755">
        <v>1</v>
      </c>
      <c r="W755" t="s">
        <v>41</v>
      </c>
      <c r="X755">
        <v>10880</v>
      </c>
      <c r="Y755" t="str">
        <f>IF(AND(HR_Data[[#This Row],[OverTime]]="Yes",HR_Data[[#This Row],[JobSatisfaction]]&lt;=2,HR_Data[[#This Row],[MonthlyIncome]]&lt;AVERAGE(HR_Data[MonthlyIncome])),
"High Risk",
IF(OR(HR_Data[[#This Row],[OverTime]]="Yes",HR_Data[[#This Row],[JobSatisfaction]]&lt;=2),
"Medium Risk",
"Low Risk"))</f>
        <v>Medium Risk</v>
      </c>
      <c r="Z755" t="str">
        <f>IF(HR_Data[[#This Row],[MonthlyIncome]]&lt;3000,"Low",IF(HR_Data[[#This Row],[MonthlyIncome]]&lt;7000,"Medium","High"))</f>
        <v>High</v>
      </c>
      <c r="AA755" s="5">
        <f>IF(HR_Data[[#This Row],[OverTime]]="Yes",1,0)</f>
        <v>1</v>
      </c>
      <c r="AB755" s="5">
        <f>IF(HR_Data[[#This Row],[JobSatisfaction]]&lt;=2,1,0)</f>
        <v>1</v>
      </c>
      <c r="AC755" s="5">
        <f>IF(HR_Data[[#This Row],[WorkLifeBalance]]&lt;=2,1,0)</f>
        <v>0</v>
      </c>
      <c r="AD755" s="5">
        <f>IF(HR_Data[[#This Row],[MonthlyIncome]]&lt;AVERAGE(HR_Data[MonthlyIncome]),1,0)</f>
        <v>0</v>
      </c>
      <c r="AE755">
        <v>5083</v>
      </c>
      <c r="AF755">
        <v>1</v>
      </c>
      <c r="AG755" t="s">
        <v>42</v>
      </c>
      <c r="AH755" t="s">
        <v>35</v>
      </c>
      <c r="AI755">
        <v>13</v>
      </c>
      <c r="AJ755">
        <v>3</v>
      </c>
      <c r="AK755">
        <v>3</v>
      </c>
      <c r="AL755">
        <f>IF(HR_Data[[#This Row],[OverTime]]="Yes",2,0)
+IF(HR_Data[[#This Row],[WorkLifeBalance]]&lt;=2,2,0)
+IF(HR_Data[[#This Row],[MonthlyIncome]]&lt;5000,2,0)
+IF(HR_Data[[#This Row],[JobSatisfaction]]&lt;=2,1,0)
+IF(HR_Data[[#This Row],[EnvironmentSatisfaction]]&lt;=2,1,0)
+IF(HR_Data[[#This Row],[YearsAtCompany]]&lt;2,2,0)</f>
        <v>3</v>
      </c>
      <c r="AM755" t="str">
        <f>IF(HR_Data[[#This Row],[RiskScore2]]&gt;=6,"High",
IF(HR_Data[[#This Row],[RiskScore2]]&gt;=3,"Medium","Low"))</f>
        <v>Medium</v>
      </c>
      <c r="AN755">
        <v>80</v>
      </c>
      <c r="AO755">
        <v>0</v>
      </c>
      <c r="AP755">
        <v>21</v>
      </c>
      <c r="AQ755">
        <v>2</v>
      </c>
      <c r="AR755">
        <v>3</v>
      </c>
      <c r="AS755">
        <v>21</v>
      </c>
      <c r="AT755">
        <v>6</v>
      </c>
      <c r="AU755">
        <v>2</v>
      </c>
      <c r="AV755">
        <v>8</v>
      </c>
    </row>
    <row r="756" spans="1:48">
      <c r="A756">
        <v>33</v>
      </c>
      <c r="B756" t="str">
        <f>IF(HR_Data[[#This Row],[Age]]&lt;25,"&lt;25",
IF(HR_Data[[#This Row],[Age]]&lt;35,"25–34",
IF(HR_Data[[#This Row],[Age]]&lt;45,"35–44",
IF(HR_Data[[#This Row],[Age]]&lt;55,"45–54","55+"))))</f>
        <v>25–34</v>
      </c>
      <c r="C756" t="s">
        <v>43</v>
      </c>
      <c r="D756">
        <f>(HR[[#This Row],[OverTimeFlag]]*3+HR[[#This Row],[LowJobSatisFlag]]*5+HR[[#This Row],[LowWLBFlag]]*4+HR[[#This Row],[LowSalaryFlag]]*3+HR[[#This Row],[LowEnviFlag]]*4+HR[[#This Row],[LowProFlag]]*1)</f>
        <v>11</v>
      </c>
      <c r="E756">
        <f>HR_Data[[#This Row],[OvertimeFlag]] + HR_Data[[#This Row],[LowSatisfactionFlag]] + HR_Data[[#This Row],[LowWorkLifeBalanceFlag]]</f>
        <v>1</v>
      </c>
      <c r="F756" t="s">
        <v>55</v>
      </c>
      <c r="G756">
        <v>1038</v>
      </c>
      <c r="H756" t="s">
        <v>37</v>
      </c>
      <c r="I756">
        <v>8</v>
      </c>
      <c r="J756" t="str">
        <f>IF(AND(HR_Data[[#This Row],[Attrition]]="Yes",HR_Data[[#This Row],[YearsAtCompany]]&lt;2),"Yes","No")</f>
        <v>No</v>
      </c>
      <c r="K756">
        <v>1</v>
      </c>
      <c r="L756" t="s">
        <v>38</v>
      </c>
      <c r="M756">
        <v>1</v>
      </c>
      <c r="N756">
        <v>1044</v>
      </c>
      <c r="P756">
        <v>2</v>
      </c>
      <c r="Q756" t="s">
        <v>39</v>
      </c>
      <c r="R756">
        <v>88</v>
      </c>
      <c r="S756">
        <v>2</v>
      </c>
      <c r="T756">
        <v>1</v>
      </c>
      <c r="U756" t="s">
        <v>57</v>
      </c>
      <c r="V756">
        <v>4</v>
      </c>
      <c r="W756" t="s">
        <v>41</v>
      </c>
      <c r="X756">
        <v>2342</v>
      </c>
      <c r="Y756" t="str">
        <f>IF(AND(HR_Data[[#This Row],[OverTime]]="Yes",HR_Data[[#This Row],[JobSatisfaction]]&lt;=2,HR_Data[[#This Row],[MonthlyIncome]]&lt;AVERAGE(HR_Data[MonthlyIncome])),
"High Risk",
IF(OR(HR_Data[[#This Row],[OverTime]]="Yes",HR_Data[[#This Row],[JobSatisfaction]]&lt;=2),
"Medium Risk",
"Low Risk"))</f>
        <v>Low Risk</v>
      </c>
      <c r="Z756" t="str">
        <f>IF(HR_Data[[#This Row],[MonthlyIncome]]&lt;3000,"Low",IF(HR_Data[[#This Row],[MonthlyIncome]]&lt;7000,"Medium","High"))</f>
        <v>Low</v>
      </c>
      <c r="AA756" s="5">
        <f>IF(HR_Data[[#This Row],[OverTime]]="Yes",1,0)</f>
        <v>0</v>
      </c>
      <c r="AB756" s="5">
        <f>IF(HR_Data[[#This Row],[JobSatisfaction]]&lt;=2,1,0)</f>
        <v>0</v>
      </c>
      <c r="AC756" s="5">
        <f>IF(HR_Data[[#This Row],[WorkLifeBalance]]&lt;=2,1,0)</f>
        <v>1</v>
      </c>
      <c r="AD756" s="5">
        <f>IF(HR_Data[[#This Row],[MonthlyIncome]]&lt;AVERAGE(HR_Data[MonthlyIncome]),1,0)</f>
        <v>1</v>
      </c>
      <c r="AE756">
        <v>21437</v>
      </c>
      <c r="AF756">
        <v>0</v>
      </c>
      <c r="AG756" t="s">
        <v>42</v>
      </c>
      <c r="AH756" t="s">
        <v>43</v>
      </c>
      <c r="AI756">
        <v>19</v>
      </c>
      <c r="AJ756">
        <v>3</v>
      </c>
      <c r="AK756">
        <v>4</v>
      </c>
      <c r="AL756">
        <f>IF(HR_Data[[#This Row],[OverTime]]="Yes",2,0)
+IF(HR_Data[[#This Row],[WorkLifeBalance]]&lt;=2,2,0)
+IF(HR_Data[[#This Row],[MonthlyIncome]]&lt;5000,2,0)
+IF(HR_Data[[#This Row],[JobSatisfaction]]&lt;=2,1,0)
+IF(HR_Data[[#This Row],[EnvironmentSatisfaction]]&lt;=2,1,0)
+IF(HR_Data[[#This Row],[YearsAtCompany]]&lt;2,2,0)</f>
        <v>5</v>
      </c>
      <c r="AM756" t="str">
        <f>IF(HR_Data[[#This Row],[RiskScore2]]&gt;=6,"High",
IF(HR_Data[[#This Row],[RiskScore2]]&gt;=3,"Medium","Low"))</f>
        <v>Medium</v>
      </c>
      <c r="AN756">
        <v>80</v>
      </c>
      <c r="AO756">
        <v>0</v>
      </c>
      <c r="AP756">
        <v>3</v>
      </c>
      <c r="AQ756">
        <v>2</v>
      </c>
      <c r="AR756">
        <v>2</v>
      </c>
      <c r="AS756">
        <v>2</v>
      </c>
      <c r="AT756">
        <v>2</v>
      </c>
      <c r="AU756">
        <v>2</v>
      </c>
      <c r="AV756">
        <v>2</v>
      </c>
    </row>
    <row r="757" spans="1:48">
      <c r="A757">
        <v>45</v>
      </c>
      <c r="B757" t="str">
        <f>IF(HR_Data[[#This Row],[Age]]&lt;25,"&lt;25",
IF(HR_Data[[#This Row],[Age]]&lt;35,"25–34",
IF(HR_Data[[#This Row],[Age]]&lt;45,"35–44",
IF(HR_Data[[#This Row],[Age]]&lt;55,"45–54","55+"))))</f>
        <v>45–54</v>
      </c>
      <c r="C757" t="s">
        <v>43</v>
      </c>
      <c r="D757">
        <f>(HR[[#This Row],[OverTimeFlag]]*3+HR[[#This Row],[LowJobSatisFlag]]*5+HR[[#This Row],[LowWLBFlag]]*4+HR[[#This Row],[LowSalaryFlag]]*3+HR[[#This Row],[LowEnviFlag]]*4+HR[[#This Row],[LowProFlag]]*1)</f>
        <v>0</v>
      </c>
      <c r="E757">
        <f>HR_Data[[#This Row],[OvertimeFlag]] + HR_Data[[#This Row],[LowSatisfactionFlag]] + HR_Data[[#This Row],[LowWorkLifeBalanceFlag]]</f>
        <v>0</v>
      </c>
      <c r="F757" t="s">
        <v>36</v>
      </c>
      <c r="G757">
        <v>1234</v>
      </c>
      <c r="H757" t="s">
        <v>37</v>
      </c>
      <c r="I757">
        <v>11</v>
      </c>
      <c r="J757" t="str">
        <f>IF(AND(HR_Data[[#This Row],[Attrition]]="Yes",HR_Data[[#This Row],[YearsAtCompany]]&lt;2),"Yes","No")</f>
        <v>No</v>
      </c>
      <c r="K757">
        <v>2</v>
      </c>
      <c r="L757" t="s">
        <v>38</v>
      </c>
      <c r="M757">
        <v>1</v>
      </c>
      <c r="N757">
        <v>1045</v>
      </c>
      <c r="P757">
        <v>4</v>
      </c>
      <c r="Q757" t="s">
        <v>39</v>
      </c>
      <c r="R757">
        <v>90</v>
      </c>
      <c r="S757">
        <v>3</v>
      </c>
      <c r="T757">
        <v>4</v>
      </c>
      <c r="U757" t="s">
        <v>56</v>
      </c>
      <c r="V757">
        <v>4</v>
      </c>
      <c r="W757" t="s">
        <v>48</v>
      </c>
      <c r="X757">
        <v>17650</v>
      </c>
      <c r="Y757" t="str">
        <f>IF(AND(HR_Data[[#This Row],[OverTime]]="Yes",HR_Data[[#This Row],[JobSatisfaction]]&lt;=2,HR_Data[[#This Row],[MonthlyIncome]]&lt;AVERAGE(HR_Data[MonthlyIncome])),
"High Risk",
IF(OR(HR_Data[[#This Row],[OverTime]]="Yes",HR_Data[[#This Row],[JobSatisfaction]]&lt;=2),
"Medium Risk",
"Low Risk"))</f>
        <v>Low Risk</v>
      </c>
      <c r="Z757" t="str">
        <f>IF(HR_Data[[#This Row],[MonthlyIncome]]&lt;3000,"Low",IF(HR_Data[[#This Row],[MonthlyIncome]]&lt;7000,"Medium","High"))</f>
        <v>High</v>
      </c>
      <c r="AA757" s="5">
        <f>IF(HR_Data[[#This Row],[OverTime]]="Yes",1,0)</f>
        <v>0</v>
      </c>
      <c r="AB757" s="5">
        <f>IF(HR_Data[[#This Row],[JobSatisfaction]]&lt;=2,1,0)</f>
        <v>0</v>
      </c>
      <c r="AC757" s="5">
        <f>IF(HR_Data[[#This Row],[WorkLifeBalance]]&lt;=2,1,0)</f>
        <v>0</v>
      </c>
      <c r="AD757" s="5">
        <f>IF(HR_Data[[#This Row],[MonthlyIncome]]&lt;AVERAGE(HR_Data[MonthlyIncome]),1,0)</f>
        <v>0</v>
      </c>
      <c r="AE757">
        <v>5404</v>
      </c>
      <c r="AF757">
        <v>3</v>
      </c>
      <c r="AG757" t="s">
        <v>42</v>
      </c>
      <c r="AH757" t="s">
        <v>43</v>
      </c>
      <c r="AI757">
        <v>13</v>
      </c>
      <c r="AJ757">
        <v>3</v>
      </c>
      <c r="AK757">
        <v>2</v>
      </c>
      <c r="AL757">
        <f>IF(HR_Data[[#This Row],[OverTime]]="Yes",2,0)
+IF(HR_Data[[#This Row],[WorkLifeBalance]]&lt;=2,2,0)
+IF(HR_Data[[#This Row],[MonthlyIncome]]&lt;5000,2,0)
+IF(HR_Data[[#This Row],[JobSatisfaction]]&lt;=2,1,0)
+IF(HR_Data[[#This Row],[EnvironmentSatisfaction]]&lt;=2,1,0)
+IF(HR_Data[[#This Row],[YearsAtCompany]]&lt;2,2,0)</f>
        <v>0</v>
      </c>
      <c r="AM757" t="str">
        <f>IF(HR_Data[[#This Row],[RiskScore2]]&gt;=6,"High",
IF(HR_Data[[#This Row],[RiskScore2]]&gt;=3,"Medium","Low"))</f>
        <v>Low</v>
      </c>
      <c r="AN757">
        <v>80</v>
      </c>
      <c r="AO757">
        <v>1</v>
      </c>
      <c r="AP757">
        <v>26</v>
      </c>
      <c r="AQ757">
        <v>4</v>
      </c>
      <c r="AR757">
        <v>4</v>
      </c>
      <c r="AS757">
        <v>9</v>
      </c>
      <c r="AT757">
        <v>3</v>
      </c>
      <c r="AU757">
        <v>1</v>
      </c>
      <c r="AV757">
        <v>1</v>
      </c>
    </row>
    <row r="758" spans="1:48">
      <c r="A758">
        <v>32</v>
      </c>
      <c r="B758" t="str">
        <f>IF(HR_Data[[#This Row],[Age]]&lt;25,"&lt;25",
IF(HR_Data[[#This Row],[Age]]&lt;35,"25–34",
IF(HR_Data[[#This Row],[Age]]&lt;45,"35–44",
IF(HR_Data[[#This Row],[Age]]&lt;55,"45–54","55+"))))</f>
        <v>25–34</v>
      </c>
      <c r="C758" t="s">
        <v>43</v>
      </c>
      <c r="D758">
        <f>(HR[[#This Row],[OverTimeFlag]]*3+HR[[#This Row],[LowJobSatisFlag]]*5+HR[[#This Row],[LowWLBFlag]]*4+HR[[#This Row],[LowSalaryFlag]]*3+HR[[#This Row],[LowEnviFlag]]*4+HR[[#This Row],[LowProFlag]]*1)</f>
        <v>4</v>
      </c>
      <c r="E758">
        <f>HR_Data[[#This Row],[OvertimeFlag]] + HR_Data[[#This Row],[LowSatisfactionFlag]] + HR_Data[[#This Row],[LowWorkLifeBalanceFlag]]</f>
        <v>0</v>
      </c>
      <c r="F758" t="s">
        <v>55</v>
      </c>
      <c r="G758">
        <v>1109</v>
      </c>
      <c r="H758" t="s">
        <v>45</v>
      </c>
      <c r="I758">
        <v>29</v>
      </c>
      <c r="J758" t="str">
        <f>IF(AND(HR_Data[[#This Row],[Attrition]]="Yes",HR_Data[[#This Row],[YearsAtCompany]]&lt;2),"Yes","No")</f>
        <v>No</v>
      </c>
      <c r="K758">
        <v>4</v>
      </c>
      <c r="L758" t="s">
        <v>51</v>
      </c>
      <c r="M758">
        <v>1</v>
      </c>
      <c r="N758">
        <v>1046</v>
      </c>
      <c r="P758">
        <v>4</v>
      </c>
      <c r="Q758" t="s">
        <v>39</v>
      </c>
      <c r="R758">
        <v>69</v>
      </c>
      <c r="S758">
        <v>3</v>
      </c>
      <c r="T758">
        <v>1</v>
      </c>
      <c r="U758" t="s">
        <v>50</v>
      </c>
      <c r="V758">
        <v>3</v>
      </c>
      <c r="W758" t="s">
        <v>41</v>
      </c>
      <c r="X758">
        <v>4025</v>
      </c>
      <c r="Y758" t="str">
        <f>IF(AND(HR_Data[[#This Row],[OverTime]]="Yes",HR_Data[[#This Row],[JobSatisfaction]]&lt;=2,HR_Data[[#This Row],[MonthlyIncome]]&lt;AVERAGE(HR_Data[MonthlyIncome])),
"High Risk",
IF(OR(HR_Data[[#This Row],[OverTime]]="Yes",HR_Data[[#This Row],[JobSatisfaction]]&lt;=2),
"Medium Risk",
"Low Risk"))</f>
        <v>Low Risk</v>
      </c>
      <c r="Z758" t="str">
        <f>IF(HR_Data[[#This Row],[MonthlyIncome]]&lt;3000,"Low",IF(HR_Data[[#This Row],[MonthlyIncome]]&lt;7000,"Medium","High"))</f>
        <v>Medium</v>
      </c>
      <c r="AA758" s="5">
        <f>IF(HR_Data[[#This Row],[OverTime]]="Yes",1,0)</f>
        <v>0</v>
      </c>
      <c r="AB758" s="5">
        <f>IF(HR_Data[[#This Row],[JobSatisfaction]]&lt;=2,1,0)</f>
        <v>0</v>
      </c>
      <c r="AC758" s="5">
        <f>IF(HR_Data[[#This Row],[WorkLifeBalance]]&lt;=2,1,0)</f>
        <v>0</v>
      </c>
      <c r="AD758" s="5">
        <f>IF(HR_Data[[#This Row],[MonthlyIncome]]&lt;AVERAGE(HR_Data[MonthlyIncome]),1,0)</f>
        <v>1</v>
      </c>
      <c r="AE758">
        <v>11135</v>
      </c>
      <c r="AF758">
        <v>9</v>
      </c>
      <c r="AG758" t="s">
        <v>42</v>
      </c>
      <c r="AH758" t="s">
        <v>43</v>
      </c>
      <c r="AI758">
        <v>12</v>
      </c>
      <c r="AJ758">
        <v>3</v>
      </c>
      <c r="AK758">
        <v>2</v>
      </c>
      <c r="AL758">
        <f>IF(HR_Data[[#This Row],[OverTime]]="Yes",2,0)
+IF(HR_Data[[#This Row],[WorkLifeBalance]]&lt;=2,2,0)
+IF(HR_Data[[#This Row],[MonthlyIncome]]&lt;5000,2,0)
+IF(HR_Data[[#This Row],[JobSatisfaction]]&lt;=2,1,0)
+IF(HR_Data[[#This Row],[EnvironmentSatisfaction]]&lt;=2,1,0)
+IF(HR_Data[[#This Row],[YearsAtCompany]]&lt;2,2,0)</f>
        <v>2</v>
      </c>
      <c r="AM758" t="str">
        <f>IF(HR_Data[[#This Row],[RiskScore2]]&gt;=6,"High",
IF(HR_Data[[#This Row],[RiskScore2]]&gt;=3,"Medium","Low"))</f>
        <v>Low</v>
      </c>
      <c r="AN758">
        <v>80</v>
      </c>
      <c r="AO758">
        <v>0</v>
      </c>
      <c r="AP758">
        <v>10</v>
      </c>
      <c r="AQ758">
        <v>2</v>
      </c>
      <c r="AR758">
        <v>3</v>
      </c>
      <c r="AS758">
        <v>8</v>
      </c>
      <c r="AT758">
        <v>7</v>
      </c>
      <c r="AU758">
        <v>7</v>
      </c>
      <c r="AV758">
        <v>7</v>
      </c>
    </row>
    <row r="759" spans="1:48">
      <c r="A759">
        <v>34</v>
      </c>
      <c r="B759" t="str">
        <f>IF(HR_Data[[#This Row],[Age]]&lt;25,"&lt;25",
IF(HR_Data[[#This Row],[Age]]&lt;35,"25–34",
IF(HR_Data[[#This Row],[Age]]&lt;45,"35–44",
IF(HR_Data[[#This Row],[Age]]&lt;55,"45–54","55+"))))</f>
        <v>25–34</v>
      </c>
      <c r="C759" t="s">
        <v>43</v>
      </c>
      <c r="D759">
        <f>(HR[[#This Row],[OverTimeFlag]]*3+HR[[#This Row],[LowJobSatisFlag]]*5+HR[[#This Row],[LowWLBFlag]]*4+HR[[#This Row],[LowSalaryFlag]]*3+HR[[#This Row],[LowEnviFlag]]*4+HR[[#This Row],[LowProFlag]]*1)</f>
        <v>8</v>
      </c>
      <c r="E759">
        <f>HR_Data[[#This Row],[OvertimeFlag]] + HR_Data[[#This Row],[LowSatisfactionFlag]] + HR_Data[[#This Row],[LowWorkLifeBalanceFlag]]</f>
        <v>1</v>
      </c>
      <c r="F759" t="s">
        <v>36</v>
      </c>
      <c r="G759">
        <v>216</v>
      </c>
      <c r="H759" t="s">
        <v>37</v>
      </c>
      <c r="I759">
        <v>1</v>
      </c>
      <c r="J759" t="str">
        <f>IF(AND(HR_Data[[#This Row],[Attrition]]="Yes",HR_Data[[#This Row],[YearsAtCompany]]&lt;2),"Yes","No")</f>
        <v>No</v>
      </c>
      <c r="K759">
        <v>4</v>
      </c>
      <c r="L759" t="s">
        <v>59</v>
      </c>
      <c r="M759">
        <v>1</v>
      </c>
      <c r="N759">
        <v>1047</v>
      </c>
      <c r="P759">
        <v>2</v>
      </c>
      <c r="Q759" t="s">
        <v>46</v>
      </c>
      <c r="R759">
        <v>75</v>
      </c>
      <c r="S759">
        <v>4</v>
      </c>
      <c r="T759">
        <v>2</v>
      </c>
      <c r="U759" t="s">
        <v>40</v>
      </c>
      <c r="V759">
        <v>4</v>
      </c>
      <c r="W759" t="s">
        <v>52</v>
      </c>
      <c r="X759">
        <v>9725</v>
      </c>
      <c r="Y759" t="str">
        <f>IF(AND(HR_Data[[#This Row],[OverTime]]="Yes",HR_Data[[#This Row],[JobSatisfaction]]&lt;=2,HR_Data[[#This Row],[MonthlyIncome]]&lt;AVERAGE(HR_Data[MonthlyIncome])),
"High Risk",
IF(OR(HR_Data[[#This Row],[OverTime]]="Yes",HR_Data[[#This Row],[JobSatisfaction]]&lt;=2),
"Medium Risk",
"Low Risk"))</f>
        <v>Low Risk</v>
      </c>
      <c r="Z759" t="str">
        <f>IF(HR_Data[[#This Row],[MonthlyIncome]]&lt;3000,"Low",IF(HR_Data[[#This Row],[MonthlyIncome]]&lt;7000,"Medium","High"))</f>
        <v>High</v>
      </c>
      <c r="AA759" s="5">
        <f>IF(HR_Data[[#This Row],[OverTime]]="Yes",1,0)</f>
        <v>0</v>
      </c>
      <c r="AB759" s="5">
        <f>IF(HR_Data[[#This Row],[JobSatisfaction]]&lt;=2,1,0)</f>
        <v>0</v>
      </c>
      <c r="AC759" s="5">
        <f>IF(HR_Data[[#This Row],[WorkLifeBalance]]&lt;=2,1,0)</f>
        <v>1</v>
      </c>
      <c r="AD759" s="5">
        <f>IF(HR_Data[[#This Row],[MonthlyIncome]]&lt;AVERAGE(HR_Data[MonthlyIncome]),1,0)</f>
        <v>0</v>
      </c>
      <c r="AE759">
        <v>12278</v>
      </c>
      <c r="AF759">
        <v>0</v>
      </c>
      <c r="AG759" t="s">
        <v>42</v>
      </c>
      <c r="AH759" t="s">
        <v>43</v>
      </c>
      <c r="AI759">
        <v>11</v>
      </c>
      <c r="AJ759">
        <v>3</v>
      </c>
      <c r="AK759">
        <v>4</v>
      </c>
      <c r="AL759">
        <f>IF(HR_Data[[#This Row],[OverTime]]="Yes",2,0)
+IF(HR_Data[[#This Row],[WorkLifeBalance]]&lt;=2,2,0)
+IF(HR_Data[[#This Row],[MonthlyIncome]]&lt;5000,2,0)
+IF(HR_Data[[#This Row],[JobSatisfaction]]&lt;=2,1,0)
+IF(HR_Data[[#This Row],[EnvironmentSatisfaction]]&lt;=2,1,0)
+IF(HR_Data[[#This Row],[YearsAtCompany]]&lt;2,2,0)</f>
        <v>3</v>
      </c>
      <c r="AM759" t="str">
        <f>IF(HR_Data[[#This Row],[RiskScore2]]&gt;=6,"High",
IF(HR_Data[[#This Row],[RiskScore2]]&gt;=3,"Medium","Low"))</f>
        <v>Medium</v>
      </c>
      <c r="AN759">
        <v>80</v>
      </c>
      <c r="AO759">
        <v>1</v>
      </c>
      <c r="AP759">
        <v>16</v>
      </c>
      <c r="AQ759">
        <v>2</v>
      </c>
      <c r="AR759">
        <v>2</v>
      </c>
      <c r="AS759">
        <v>15</v>
      </c>
      <c r="AT759">
        <v>1</v>
      </c>
      <c r="AU759">
        <v>0</v>
      </c>
      <c r="AV759">
        <v>9</v>
      </c>
    </row>
    <row r="760" spans="1:48">
      <c r="A760">
        <v>59</v>
      </c>
      <c r="B760" t="str">
        <f>IF(HR_Data[[#This Row],[Age]]&lt;25,"&lt;25",
IF(HR_Data[[#This Row],[Age]]&lt;35,"25–34",
IF(HR_Data[[#This Row],[Age]]&lt;45,"35–44",
IF(HR_Data[[#This Row],[Age]]&lt;55,"45–54","55+"))))</f>
        <v>55+</v>
      </c>
      <c r="C760" t="s">
        <v>43</v>
      </c>
      <c r="D760">
        <f>(HR[[#This Row],[OverTimeFlag]]*3+HR[[#This Row],[LowJobSatisFlag]]*5+HR[[#This Row],[LowWLBFlag]]*4+HR[[#This Row],[LowSalaryFlag]]*3+HR[[#This Row],[LowEnviFlag]]*4+HR[[#This Row],[LowProFlag]]*1)</f>
        <v>11</v>
      </c>
      <c r="E760">
        <f>HR_Data[[#This Row],[OvertimeFlag]] + HR_Data[[#This Row],[LowSatisfactionFlag]] + HR_Data[[#This Row],[LowWorkLifeBalanceFlag]]</f>
        <v>2</v>
      </c>
      <c r="F760" t="s">
        <v>36</v>
      </c>
      <c r="G760">
        <v>1089</v>
      </c>
      <c r="H760" t="s">
        <v>37</v>
      </c>
      <c r="I760">
        <v>1</v>
      </c>
      <c r="J760" t="str">
        <f>IF(AND(HR_Data[[#This Row],[Attrition]]="Yes",HR_Data[[#This Row],[YearsAtCompany]]&lt;2),"Yes","No")</f>
        <v>No</v>
      </c>
      <c r="K760">
        <v>2</v>
      </c>
      <c r="L760" t="s">
        <v>60</v>
      </c>
      <c r="M760">
        <v>1</v>
      </c>
      <c r="N760">
        <v>1048</v>
      </c>
      <c r="P760">
        <v>2</v>
      </c>
      <c r="Q760" t="s">
        <v>46</v>
      </c>
      <c r="R760">
        <v>66</v>
      </c>
      <c r="S760">
        <v>3</v>
      </c>
      <c r="T760">
        <v>3</v>
      </c>
      <c r="U760" t="s">
        <v>56</v>
      </c>
      <c r="V760">
        <v>4</v>
      </c>
      <c r="W760" t="s">
        <v>48</v>
      </c>
      <c r="X760">
        <v>11904</v>
      </c>
      <c r="Y760" t="str">
        <f>IF(AND(HR_Data[[#This Row],[OverTime]]="Yes",HR_Data[[#This Row],[JobSatisfaction]]&lt;=2,HR_Data[[#This Row],[MonthlyIncome]]&lt;AVERAGE(HR_Data[MonthlyIncome])),
"High Risk",
IF(OR(HR_Data[[#This Row],[OverTime]]="Yes",HR_Data[[#This Row],[JobSatisfaction]]&lt;=2),
"Medium Risk",
"Low Risk"))</f>
        <v>Medium Risk</v>
      </c>
      <c r="Z760" t="str">
        <f>IF(HR_Data[[#This Row],[MonthlyIncome]]&lt;3000,"Low",IF(HR_Data[[#This Row],[MonthlyIncome]]&lt;7000,"Medium","High"))</f>
        <v>High</v>
      </c>
      <c r="AA760" s="5">
        <f>IF(HR_Data[[#This Row],[OverTime]]="Yes",1,0)</f>
        <v>1</v>
      </c>
      <c r="AB760" s="5">
        <f>IF(HR_Data[[#This Row],[JobSatisfaction]]&lt;=2,1,0)</f>
        <v>0</v>
      </c>
      <c r="AC760" s="5">
        <f>IF(HR_Data[[#This Row],[WorkLifeBalance]]&lt;=2,1,0)</f>
        <v>1</v>
      </c>
      <c r="AD760" s="5">
        <f>IF(HR_Data[[#This Row],[MonthlyIncome]]&lt;AVERAGE(HR_Data[MonthlyIncome]),1,0)</f>
        <v>0</v>
      </c>
      <c r="AE760">
        <v>11038</v>
      </c>
      <c r="AF760">
        <v>3</v>
      </c>
      <c r="AG760" t="s">
        <v>42</v>
      </c>
      <c r="AH760" t="s">
        <v>35</v>
      </c>
      <c r="AI760">
        <v>14</v>
      </c>
      <c r="AJ760">
        <v>3</v>
      </c>
      <c r="AK760">
        <v>3</v>
      </c>
      <c r="AL760">
        <f>IF(HR_Data[[#This Row],[OverTime]]="Yes",2,0)
+IF(HR_Data[[#This Row],[WorkLifeBalance]]&lt;=2,2,0)
+IF(HR_Data[[#This Row],[MonthlyIncome]]&lt;5000,2,0)
+IF(HR_Data[[#This Row],[JobSatisfaction]]&lt;=2,1,0)
+IF(HR_Data[[#This Row],[EnvironmentSatisfaction]]&lt;=2,1,0)
+IF(HR_Data[[#This Row],[YearsAtCompany]]&lt;2,2,0)</f>
        <v>5</v>
      </c>
      <c r="AM760" t="str">
        <f>IF(HR_Data[[#This Row],[RiskScore2]]&gt;=6,"High",
IF(HR_Data[[#This Row],[RiskScore2]]&gt;=3,"Medium","Low"))</f>
        <v>Medium</v>
      </c>
      <c r="AN760">
        <v>80</v>
      </c>
      <c r="AO760">
        <v>1</v>
      </c>
      <c r="AP760">
        <v>14</v>
      </c>
      <c r="AQ760">
        <v>1</v>
      </c>
      <c r="AR760">
        <v>1</v>
      </c>
      <c r="AS760">
        <v>6</v>
      </c>
      <c r="AT760">
        <v>4</v>
      </c>
      <c r="AU760">
        <v>0</v>
      </c>
      <c r="AV760">
        <v>4</v>
      </c>
    </row>
    <row r="761" spans="1:48">
      <c r="A761">
        <v>45</v>
      </c>
      <c r="B761" t="str">
        <f>IF(HR_Data[[#This Row],[Age]]&lt;25,"&lt;25",
IF(HR_Data[[#This Row],[Age]]&lt;35,"25–34",
IF(HR_Data[[#This Row],[Age]]&lt;45,"35–44",
IF(HR_Data[[#This Row],[Age]]&lt;55,"45–54","55+"))))</f>
        <v>45–54</v>
      </c>
      <c r="C761" t="s">
        <v>43</v>
      </c>
      <c r="D761">
        <f>(HR[[#This Row],[OverTimeFlag]]*3+HR[[#This Row],[LowJobSatisFlag]]*5+HR[[#This Row],[LowWLBFlag]]*4+HR[[#This Row],[LowSalaryFlag]]*3+HR[[#This Row],[LowEnviFlag]]*4+HR[[#This Row],[LowProFlag]]*1)</f>
        <v>12</v>
      </c>
      <c r="E761">
        <f>HR_Data[[#This Row],[OvertimeFlag]] + HR_Data[[#This Row],[LowSatisfactionFlag]] + HR_Data[[#This Row],[LowWorkLifeBalanceFlag]]</f>
        <v>1</v>
      </c>
      <c r="F761" t="s">
        <v>36</v>
      </c>
      <c r="G761">
        <v>788</v>
      </c>
      <c r="H761" t="s">
        <v>61</v>
      </c>
      <c r="I761">
        <v>24</v>
      </c>
      <c r="J761" t="str">
        <f>IF(AND(HR_Data[[#This Row],[Attrition]]="Yes",HR_Data[[#This Row],[YearsAtCompany]]&lt;2),"Yes","No")</f>
        <v>No</v>
      </c>
      <c r="K761">
        <v>4</v>
      </c>
      <c r="L761" t="s">
        <v>51</v>
      </c>
      <c r="M761">
        <v>1</v>
      </c>
      <c r="N761">
        <v>1049</v>
      </c>
      <c r="P761">
        <v>2</v>
      </c>
      <c r="Q761" t="s">
        <v>46</v>
      </c>
      <c r="R761">
        <v>36</v>
      </c>
      <c r="S761">
        <v>3</v>
      </c>
      <c r="T761">
        <v>1</v>
      </c>
      <c r="U761" t="s">
        <v>61</v>
      </c>
      <c r="V761">
        <v>2</v>
      </c>
      <c r="W761" t="s">
        <v>41</v>
      </c>
      <c r="X761">
        <v>2177</v>
      </c>
      <c r="Y761" t="str">
        <f>IF(AND(HR_Data[[#This Row],[OverTime]]="Yes",HR_Data[[#This Row],[JobSatisfaction]]&lt;=2,HR_Data[[#This Row],[MonthlyIncome]]&lt;AVERAGE(HR_Data[MonthlyIncome])),
"High Risk",
IF(OR(HR_Data[[#This Row],[OverTime]]="Yes",HR_Data[[#This Row],[JobSatisfaction]]&lt;=2),
"Medium Risk",
"Low Risk"))</f>
        <v>Medium Risk</v>
      </c>
      <c r="Z761" t="str">
        <f>IF(HR_Data[[#This Row],[MonthlyIncome]]&lt;3000,"Low",IF(HR_Data[[#This Row],[MonthlyIncome]]&lt;7000,"Medium","High"))</f>
        <v>Low</v>
      </c>
      <c r="AA761" s="5">
        <f>IF(HR_Data[[#This Row],[OverTime]]="Yes",1,0)</f>
        <v>0</v>
      </c>
      <c r="AB761" s="5">
        <f>IF(HR_Data[[#This Row],[JobSatisfaction]]&lt;=2,1,0)</f>
        <v>1</v>
      </c>
      <c r="AC761" s="5">
        <f>IF(HR_Data[[#This Row],[WorkLifeBalance]]&lt;=2,1,0)</f>
        <v>0</v>
      </c>
      <c r="AD761" s="5">
        <f>IF(HR_Data[[#This Row],[MonthlyIncome]]&lt;AVERAGE(HR_Data[MonthlyIncome]),1,0)</f>
        <v>1</v>
      </c>
      <c r="AE761">
        <v>8318</v>
      </c>
      <c r="AF761">
        <v>1</v>
      </c>
      <c r="AG761" t="s">
        <v>42</v>
      </c>
      <c r="AH761" t="s">
        <v>43</v>
      </c>
      <c r="AI761">
        <v>16</v>
      </c>
      <c r="AJ761">
        <v>3</v>
      </c>
      <c r="AK761">
        <v>1</v>
      </c>
      <c r="AL761">
        <f>IF(HR_Data[[#This Row],[OverTime]]="Yes",2,0)
+IF(HR_Data[[#This Row],[WorkLifeBalance]]&lt;=2,2,0)
+IF(HR_Data[[#This Row],[MonthlyIncome]]&lt;5000,2,0)
+IF(HR_Data[[#This Row],[JobSatisfaction]]&lt;=2,1,0)
+IF(HR_Data[[#This Row],[EnvironmentSatisfaction]]&lt;=2,1,0)
+IF(HR_Data[[#This Row],[YearsAtCompany]]&lt;2,2,0)</f>
        <v>4</v>
      </c>
      <c r="AM761" t="str">
        <f>IF(HR_Data[[#This Row],[RiskScore2]]&gt;=6,"High",
IF(HR_Data[[#This Row],[RiskScore2]]&gt;=3,"Medium","Low"))</f>
        <v>Medium</v>
      </c>
      <c r="AN761">
        <v>80</v>
      </c>
      <c r="AO761">
        <v>0</v>
      </c>
      <c r="AP761">
        <v>6</v>
      </c>
      <c r="AQ761">
        <v>3</v>
      </c>
      <c r="AR761">
        <v>3</v>
      </c>
      <c r="AS761">
        <v>6</v>
      </c>
      <c r="AT761">
        <v>3</v>
      </c>
      <c r="AU761">
        <v>0</v>
      </c>
      <c r="AV761">
        <v>4</v>
      </c>
    </row>
    <row r="762" spans="1:48">
      <c r="A762">
        <v>53</v>
      </c>
      <c r="B762" t="str">
        <f>IF(HR_Data[[#This Row],[Age]]&lt;25,"&lt;25",
IF(HR_Data[[#This Row],[Age]]&lt;35,"25–34",
IF(HR_Data[[#This Row],[Age]]&lt;45,"35–44",
IF(HR_Data[[#This Row],[Age]]&lt;55,"45–54","55+"))))</f>
        <v>45–54</v>
      </c>
      <c r="C762" t="s">
        <v>43</v>
      </c>
      <c r="D762">
        <f>(HR[[#This Row],[OverTimeFlag]]*3+HR[[#This Row],[LowJobSatisFlag]]*5+HR[[#This Row],[LowWLBFlag]]*4+HR[[#This Row],[LowSalaryFlag]]*3+HR[[#This Row],[LowEnviFlag]]*4+HR[[#This Row],[LowProFlag]]*1)</f>
        <v>6</v>
      </c>
      <c r="E762">
        <f>HR_Data[[#This Row],[OvertimeFlag]] + HR_Data[[#This Row],[LowSatisfactionFlag]] + HR_Data[[#This Row],[LowWorkLifeBalanceFlag]]</f>
        <v>1</v>
      </c>
      <c r="F762" t="s">
        <v>44</v>
      </c>
      <c r="G762">
        <v>124</v>
      </c>
      <c r="H762" t="s">
        <v>37</v>
      </c>
      <c r="I762">
        <v>2</v>
      </c>
      <c r="J762" t="str">
        <f>IF(AND(HR_Data[[#This Row],[Attrition]]="Yes",HR_Data[[#This Row],[YearsAtCompany]]&lt;2),"Yes","No")</f>
        <v>No</v>
      </c>
      <c r="K762">
        <v>3</v>
      </c>
      <c r="L762" t="s">
        <v>59</v>
      </c>
      <c r="M762">
        <v>1</v>
      </c>
      <c r="N762">
        <v>1050</v>
      </c>
      <c r="P762">
        <v>3</v>
      </c>
      <c r="Q762" t="s">
        <v>39</v>
      </c>
      <c r="R762">
        <v>38</v>
      </c>
      <c r="S762">
        <v>2</v>
      </c>
      <c r="T762">
        <v>3</v>
      </c>
      <c r="U762" t="s">
        <v>40</v>
      </c>
      <c r="V762">
        <v>2</v>
      </c>
      <c r="W762" t="s">
        <v>48</v>
      </c>
      <c r="X762">
        <v>7525</v>
      </c>
      <c r="Y762" t="str">
        <f>IF(AND(HR_Data[[#This Row],[OverTime]]="Yes",HR_Data[[#This Row],[JobSatisfaction]]&lt;=2,HR_Data[[#This Row],[MonthlyIncome]]&lt;AVERAGE(HR_Data[MonthlyIncome])),
"High Risk",
IF(OR(HR_Data[[#This Row],[OverTime]]="Yes",HR_Data[[#This Row],[JobSatisfaction]]&lt;=2),
"Medium Risk",
"Low Risk"))</f>
        <v>Medium Risk</v>
      </c>
      <c r="Z762" t="str">
        <f>IF(HR_Data[[#This Row],[MonthlyIncome]]&lt;3000,"Low",IF(HR_Data[[#This Row],[MonthlyIncome]]&lt;7000,"Medium","High"))</f>
        <v>High</v>
      </c>
      <c r="AA762" s="5">
        <f>IF(HR_Data[[#This Row],[OverTime]]="Yes",1,0)</f>
        <v>0</v>
      </c>
      <c r="AB762" s="5">
        <f>IF(HR_Data[[#This Row],[JobSatisfaction]]&lt;=2,1,0)</f>
        <v>1</v>
      </c>
      <c r="AC762" s="5">
        <f>IF(HR_Data[[#This Row],[WorkLifeBalance]]&lt;=2,1,0)</f>
        <v>0</v>
      </c>
      <c r="AD762" s="5">
        <f>IF(HR_Data[[#This Row],[MonthlyIncome]]&lt;AVERAGE(HR_Data[MonthlyIncome]),1,0)</f>
        <v>0</v>
      </c>
      <c r="AE762">
        <v>23537</v>
      </c>
      <c r="AF762">
        <v>2</v>
      </c>
      <c r="AG762" t="s">
        <v>42</v>
      </c>
      <c r="AH762" t="s">
        <v>43</v>
      </c>
      <c r="AI762">
        <v>12</v>
      </c>
      <c r="AJ762">
        <v>3</v>
      </c>
      <c r="AK762">
        <v>1</v>
      </c>
      <c r="AL762">
        <f>IF(HR_Data[[#This Row],[OverTime]]="Yes",2,0)
+IF(HR_Data[[#This Row],[WorkLifeBalance]]&lt;=2,2,0)
+IF(HR_Data[[#This Row],[MonthlyIncome]]&lt;5000,2,0)
+IF(HR_Data[[#This Row],[JobSatisfaction]]&lt;=2,1,0)
+IF(HR_Data[[#This Row],[EnvironmentSatisfaction]]&lt;=2,1,0)
+IF(HR_Data[[#This Row],[YearsAtCompany]]&lt;2,2,0)</f>
        <v>1</v>
      </c>
      <c r="AM762" t="str">
        <f>IF(HR_Data[[#This Row],[RiskScore2]]&gt;=6,"High",
IF(HR_Data[[#This Row],[RiskScore2]]&gt;=3,"Medium","Low"))</f>
        <v>Low</v>
      </c>
      <c r="AN762">
        <v>80</v>
      </c>
      <c r="AO762">
        <v>1</v>
      </c>
      <c r="AP762">
        <v>30</v>
      </c>
      <c r="AQ762">
        <v>2</v>
      </c>
      <c r="AR762">
        <v>3</v>
      </c>
      <c r="AS762">
        <v>15</v>
      </c>
      <c r="AT762">
        <v>7</v>
      </c>
      <c r="AU762">
        <v>6</v>
      </c>
      <c r="AV762">
        <v>12</v>
      </c>
    </row>
    <row r="763" spans="1:48">
      <c r="A763">
        <v>36</v>
      </c>
      <c r="B763" t="str">
        <f>IF(HR_Data[[#This Row],[Age]]&lt;25,"&lt;25",
IF(HR_Data[[#This Row],[Age]]&lt;35,"25–34",
IF(HR_Data[[#This Row],[Age]]&lt;45,"35–44",
IF(HR_Data[[#This Row],[Age]]&lt;55,"45–54","55+"))))</f>
        <v>35–44</v>
      </c>
      <c r="C763" t="s">
        <v>35</v>
      </c>
      <c r="D763">
        <f>(HR[[#This Row],[OverTimeFlag]]*3+HR[[#This Row],[LowJobSatisFlag]]*5+HR[[#This Row],[LowWLBFlag]]*4+HR[[#This Row],[LowSalaryFlag]]*3+HR[[#This Row],[LowEnviFlag]]*4+HR[[#This Row],[LowProFlag]]*1)</f>
        <v>11</v>
      </c>
      <c r="E763">
        <f>HR_Data[[#This Row],[OvertimeFlag]] + HR_Data[[#This Row],[LowSatisfactionFlag]] + HR_Data[[#This Row],[LowWorkLifeBalanceFlag]]</f>
        <v>1</v>
      </c>
      <c r="F763" t="s">
        <v>36</v>
      </c>
      <c r="G763">
        <v>660</v>
      </c>
      <c r="H763" t="s">
        <v>45</v>
      </c>
      <c r="I763">
        <v>15</v>
      </c>
      <c r="J763" t="str">
        <f>IF(AND(HR_Data[[#This Row],[Attrition]]="Yes",HR_Data[[#This Row],[YearsAtCompany]]&lt;2),"Yes","No")</f>
        <v>Yes</v>
      </c>
      <c r="K763">
        <v>3</v>
      </c>
      <c r="L763" t="s">
        <v>49</v>
      </c>
      <c r="M763">
        <v>1</v>
      </c>
      <c r="N763">
        <v>1052</v>
      </c>
      <c r="P763">
        <v>1</v>
      </c>
      <c r="Q763" t="s">
        <v>46</v>
      </c>
      <c r="R763">
        <v>81</v>
      </c>
      <c r="S763">
        <v>3</v>
      </c>
      <c r="T763">
        <v>2</v>
      </c>
      <c r="U763" t="s">
        <v>50</v>
      </c>
      <c r="V763">
        <v>3</v>
      </c>
      <c r="W763" t="s">
        <v>52</v>
      </c>
      <c r="X763">
        <v>4834</v>
      </c>
      <c r="Y763" t="str">
        <f>IF(AND(HR_Data[[#This Row],[OverTime]]="Yes",HR_Data[[#This Row],[JobSatisfaction]]&lt;=2,HR_Data[[#This Row],[MonthlyIncome]]&lt;AVERAGE(HR_Data[MonthlyIncome])),
"High Risk",
IF(OR(HR_Data[[#This Row],[OverTime]]="Yes",HR_Data[[#This Row],[JobSatisfaction]]&lt;=2),
"Medium Risk",
"Low Risk"))</f>
        <v>Low Risk</v>
      </c>
      <c r="Z763" t="str">
        <f>IF(HR_Data[[#This Row],[MonthlyIncome]]&lt;3000,"Low",IF(HR_Data[[#This Row],[MonthlyIncome]]&lt;7000,"Medium","High"))</f>
        <v>Medium</v>
      </c>
      <c r="AA763" s="5">
        <f>IF(HR_Data[[#This Row],[OverTime]]="Yes",1,0)</f>
        <v>0</v>
      </c>
      <c r="AB763" s="5">
        <f>IF(HR_Data[[#This Row],[JobSatisfaction]]&lt;=2,1,0)</f>
        <v>0</v>
      </c>
      <c r="AC763" s="5">
        <f>IF(HR_Data[[#This Row],[WorkLifeBalance]]&lt;=2,1,0)</f>
        <v>1</v>
      </c>
      <c r="AD763" s="5">
        <f>IF(HR_Data[[#This Row],[MonthlyIncome]]&lt;AVERAGE(HR_Data[MonthlyIncome]),1,0)</f>
        <v>1</v>
      </c>
      <c r="AE763">
        <v>7858</v>
      </c>
      <c r="AF763">
        <v>7</v>
      </c>
      <c r="AG763" t="s">
        <v>42</v>
      </c>
      <c r="AH763" t="s">
        <v>43</v>
      </c>
      <c r="AI763">
        <v>14</v>
      </c>
      <c r="AJ763">
        <v>3</v>
      </c>
      <c r="AK763">
        <v>2</v>
      </c>
      <c r="AL763">
        <f>IF(HR_Data[[#This Row],[OverTime]]="Yes",2,0)
+IF(HR_Data[[#This Row],[WorkLifeBalance]]&lt;=2,2,0)
+IF(HR_Data[[#This Row],[MonthlyIncome]]&lt;5000,2,0)
+IF(HR_Data[[#This Row],[JobSatisfaction]]&lt;=2,1,0)
+IF(HR_Data[[#This Row],[EnvironmentSatisfaction]]&lt;=2,1,0)
+IF(HR_Data[[#This Row],[YearsAtCompany]]&lt;2,2,0)</f>
        <v>7</v>
      </c>
      <c r="AM763" t="str">
        <f>IF(HR_Data[[#This Row],[RiskScore2]]&gt;=6,"High",
IF(HR_Data[[#This Row],[RiskScore2]]&gt;=3,"Medium","Low"))</f>
        <v>High</v>
      </c>
      <c r="AN763">
        <v>80</v>
      </c>
      <c r="AO763">
        <v>1</v>
      </c>
      <c r="AP763">
        <v>9</v>
      </c>
      <c r="AQ763">
        <v>3</v>
      </c>
      <c r="AR763">
        <v>2</v>
      </c>
      <c r="AS763">
        <v>1</v>
      </c>
      <c r="AT763">
        <v>0</v>
      </c>
      <c r="AU763">
        <v>0</v>
      </c>
      <c r="AV763">
        <v>0</v>
      </c>
    </row>
    <row r="764" spans="1:48">
      <c r="A764">
        <v>26</v>
      </c>
      <c r="B764" t="str">
        <f>IF(HR_Data[[#This Row],[Age]]&lt;25,"&lt;25",
IF(HR_Data[[#This Row],[Age]]&lt;35,"25–34",
IF(HR_Data[[#This Row],[Age]]&lt;45,"35–44",
IF(HR_Data[[#This Row],[Age]]&lt;55,"45–54","55+"))))</f>
        <v>25–34</v>
      </c>
      <c r="C764" t="s">
        <v>35</v>
      </c>
      <c r="D764">
        <f>(HR[[#This Row],[OverTimeFlag]]*3+HR[[#This Row],[LowJobSatisFlag]]*5+HR[[#This Row],[LowWLBFlag]]*4+HR[[#This Row],[LowSalaryFlag]]*3+HR[[#This Row],[LowEnviFlag]]*4+HR[[#This Row],[LowProFlag]]*1)</f>
        <v>15</v>
      </c>
      <c r="E764">
        <f>HR_Data[[#This Row],[OvertimeFlag]] + HR_Data[[#This Row],[LowSatisfactionFlag]] + HR_Data[[#This Row],[LowWorkLifeBalanceFlag]]</f>
        <v>2</v>
      </c>
      <c r="F764" t="s">
        <v>44</v>
      </c>
      <c r="G764">
        <v>342</v>
      </c>
      <c r="H764" t="s">
        <v>45</v>
      </c>
      <c r="I764">
        <v>2</v>
      </c>
      <c r="J764" t="str">
        <f>IF(AND(HR_Data[[#This Row],[Attrition]]="Yes",HR_Data[[#This Row],[YearsAtCompany]]&lt;2),"Yes","No")</f>
        <v>No</v>
      </c>
      <c r="K764">
        <v>3</v>
      </c>
      <c r="L764" t="s">
        <v>38</v>
      </c>
      <c r="M764">
        <v>1</v>
      </c>
      <c r="N764">
        <v>1053</v>
      </c>
      <c r="P764">
        <v>1</v>
      </c>
      <c r="Q764" t="s">
        <v>46</v>
      </c>
      <c r="R764">
        <v>57</v>
      </c>
      <c r="S764">
        <v>3</v>
      </c>
      <c r="T764">
        <v>1</v>
      </c>
      <c r="U764" t="s">
        <v>47</v>
      </c>
      <c r="V764">
        <v>1</v>
      </c>
      <c r="W764" t="s">
        <v>48</v>
      </c>
      <c r="X764">
        <v>2042</v>
      </c>
      <c r="Y764" t="str">
        <f>IF(AND(HR_Data[[#This Row],[OverTime]]="Yes",HR_Data[[#This Row],[JobSatisfaction]]&lt;=2,HR_Data[[#This Row],[MonthlyIncome]]&lt;AVERAGE(HR_Data[MonthlyIncome])),
"High Risk",
IF(OR(HR_Data[[#This Row],[OverTime]]="Yes",HR_Data[[#This Row],[JobSatisfaction]]&lt;=2),
"Medium Risk",
"Low Risk"))</f>
        <v>High Risk</v>
      </c>
      <c r="Z764" t="str">
        <f>IF(HR_Data[[#This Row],[MonthlyIncome]]&lt;3000,"Low",IF(HR_Data[[#This Row],[MonthlyIncome]]&lt;7000,"Medium","High"))</f>
        <v>Low</v>
      </c>
      <c r="AA764" s="5">
        <f>IF(HR_Data[[#This Row],[OverTime]]="Yes",1,0)</f>
        <v>1</v>
      </c>
      <c r="AB764" s="5">
        <f>IF(HR_Data[[#This Row],[JobSatisfaction]]&lt;=2,1,0)</f>
        <v>1</v>
      </c>
      <c r="AC764" s="5">
        <f>IF(HR_Data[[#This Row],[WorkLifeBalance]]&lt;=2,1,0)</f>
        <v>0</v>
      </c>
      <c r="AD764" s="5">
        <f>IF(HR_Data[[#This Row],[MonthlyIncome]]&lt;AVERAGE(HR_Data[MonthlyIncome]),1,0)</f>
        <v>1</v>
      </c>
      <c r="AE764">
        <v>15346</v>
      </c>
      <c r="AF764">
        <v>6</v>
      </c>
      <c r="AG764" t="s">
        <v>42</v>
      </c>
      <c r="AH764" t="s">
        <v>35</v>
      </c>
      <c r="AI764">
        <v>14</v>
      </c>
      <c r="AJ764">
        <v>3</v>
      </c>
      <c r="AK764">
        <v>2</v>
      </c>
      <c r="AL764">
        <f>IF(HR_Data[[#This Row],[OverTime]]="Yes",2,0)
+IF(HR_Data[[#This Row],[WorkLifeBalance]]&lt;=2,2,0)
+IF(HR_Data[[#This Row],[MonthlyIncome]]&lt;5000,2,0)
+IF(HR_Data[[#This Row],[JobSatisfaction]]&lt;=2,1,0)
+IF(HR_Data[[#This Row],[EnvironmentSatisfaction]]&lt;=2,1,0)
+IF(HR_Data[[#This Row],[YearsAtCompany]]&lt;2,2,0)</f>
        <v>6</v>
      </c>
      <c r="AM764" t="str">
        <f>IF(HR_Data[[#This Row],[RiskScore2]]&gt;=6,"High",
IF(HR_Data[[#This Row],[RiskScore2]]&gt;=3,"Medium","Low"))</f>
        <v>High</v>
      </c>
      <c r="AN764">
        <v>80</v>
      </c>
      <c r="AO764">
        <v>1</v>
      </c>
      <c r="AP764">
        <v>6</v>
      </c>
      <c r="AQ764">
        <v>2</v>
      </c>
      <c r="AR764">
        <v>3</v>
      </c>
      <c r="AS764">
        <v>3</v>
      </c>
      <c r="AT764">
        <v>2</v>
      </c>
      <c r="AU764">
        <v>1</v>
      </c>
      <c r="AV764">
        <v>2</v>
      </c>
    </row>
    <row r="765" spans="1:48">
      <c r="A765">
        <v>34</v>
      </c>
      <c r="B765" t="str">
        <f>IF(HR_Data[[#This Row],[Age]]&lt;25,"&lt;25",
IF(HR_Data[[#This Row],[Age]]&lt;35,"25–34",
IF(HR_Data[[#This Row],[Age]]&lt;45,"35–44",
IF(HR_Data[[#This Row],[Age]]&lt;55,"45–54","55+"))))</f>
        <v>25–34</v>
      </c>
      <c r="C765" t="s">
        <v>43</v>
      </c>
      <c r="D765">
        <f>(HR[[#This Row],[OverTimeFlag]]*3+HR[[#This Row],[LowJobSatisFlag]]*5+HR[[#This Row],[LowWLBFlag]]*4+HR[[#This Row],[LowSalaryFlag]]*3+HR[[#This Row],[LowEnviFlag]]*4+HR[[#This Row],[LowProFlag]]*1)</f>
        <v>6</v>
      </c>
      <c r="E765">
        <f>HR_Data[[#This Row],[OvertimeFlag]] + HR_Data[[#This Row],[LowSatisfactionFlag]] + HR_Data[[#This Row],[LowWorkLifeBalanceFlag]]</f>
        <v>1</v>
      </c>
      <c r="F765" t="s">
        <v>36</v>
      </c>
      <c r="G765">
        <v>1333</v>
      </c>
      <c r="H765" t="s">
        <v>37</v>
      </c>
      <c r="I765">
        <v>10</v>
      </c>
      <c r="J765" t="str">
        <f>IF(AND(HR_Data[[#This Row],[Attrition]]="Yes",HR_Data[[#This Row],[YearsAtCompany]]&lt;2),"Yes","No")</f>
        <v>No</v>
      </c>
      <c r="K765">
        <v>4</v>
      </c>
      <c r="L765" t="s">
        <v>38</v>
      </c>
      <c r="M765">
        <v>1</v>
      </c>
      <c r="N765">
        <v>1055</v>
      </c>
      <c r="P765">
        <v>3</v>
      </c>
      <c r="Q765" t="s">
        <v>39</v>
      </c>
      <c r="R765">
        <v>87</v>
      </c>
      <c r="S765">
        <v>3</v>
      </c>
      <c r="T765">
        <v>1</v>
      </c>
      <c r="U765" t="s">
        <v>57</v>
      </c>
      <c r="V765">
        <v>3</v>
      </c>
      <c r="W765" t="s">
        <v>48</v>
      </c>
      <c r="X765">
        <v>2220</v>
      </c>
      <c r="Y765" t="str">
        <f>IF(AND(HR_Data[[#This Row],[OverTime]]="Yes",HR_Data[[#This Row],[JobSatisfaction]]&lt;=2,HR_Data[[#This Row],[MonthlyIncome]]&lt;AVERAGE(HR_Data[MonthlyIncome])),
"High Risk",
IF(OR(HR_Data[[#This Row],[OverTime]]="Yes",HR_Data[[#This Row],[JobSatisfaction]]&lt;=2),
"Medium Risk",
"Low Risk"))</f>
        <v>Medium Risk</v>
      </c>
      <c r="Z765" t="str">
        <f>IF(HR_Data[[#This Row],[MonthlyIncome]]&lt;3000,"Low",IF(HR_Data[[#This Row],[MonthlyIncome]]&lt;7000,"Medium","High"))</f>
        <v>Low</v>
      </c>
      <c r="AA765" s="5">
        <f>IF(HR_Data[[#This Row],[OverTime]]="Yes",1,0)</f>
        <v>1</v>
      </c>
      <c r="AB765" s="5">
        <f>IF(HR_Data[[#This Row],[JobSatisfaction]]&lt;=2,1,0)</f>
        <v>0</v>
      </c>
      <c r="AC765" s="5">
        <f>IF(HR_Data[[#This Row],[WorkLifeBalance]]&lt;=2,1,0)</f>
        <v>0</v>
      </c>
      <c r="AD765" s="5">
        <f>IF(HR_Data[[#This Row],[MonthlyIncome]]&lt;AVERAGE(HR_Data[MonthlyIncome]),1,0)</f>
        <v>1</v>
      </c>
      <c r="AE765">
        <v>18410</v>
      </c>
      <c r="AF765">
        <v>1</v>
      </c>
      <c r="AG765" t="s">
        <v>42</v>
      </c>
      <c r="AH765" t="s">
        <v>35</v>
      </c>
      <c r="AI765">
        <v>19</v>
      </c>
      <c r="AJ765">
        <v>3</v>
      </c>
      <c r="AK765">
        <v>4</v>
      </c>
      <c r="AL765">
        <f>IF(HR_Data[[#This Row],[OverTime]]="Yes",2,0)
+IF(HR_Data[[#This Row],[WorkLifeBalance]]&lt;=2,2,0)
+IF(HR_Data[[#This Row],[MonthlyIncome]]&lt;5000,2,0)
+IF(HR_Data[[#This Row],[JobSatisfaction]]&lt;=2,1,0)
+IF(HR_Data[[#This Row],[EnvironmentSatisfaction]]&lt;=2,1,0)
+IF(HR_Data[[#This Row],[YearsAtCompany]]&lt;2,2,0)</f>
        <v>6</v>
      </c>
      <c r="AM765" t="str">
        <f>IF(HR_Data[[#This Row],[RiskScore2]]&gt;=6,"High",
IF(HR_Data[[#This Row],[RiskScore2]]&gt;=3,"Medium","Low"))</f>
        <v>High</v>
      </c>
      <c r="AN765">
        <v>80</v>
      </c>
      <c r="AO765">
        <v>1</v>
      </c>
      <c r="AP765">
        <v>1</v>
      </c>
      <c r="AQ765">
        <v>2</v>
      </c>
      <c r="AR765">
        <v>3</v>
      </c>
      <c r="AS765">
        <v>1</v>
      </c>
      <c r="AT765">
        <v>1</v>
      </c>
      <c r="AU765">
        <v>0</v>
      </c>
      <c r="AV765">
        <v>0</v>
      </c>
    </row>
    <row r="766" spans="1:48">
      <c r="A766">
        <v>28</v>
      </c>
      <c r="B766" t="str">
        <f>IF(HR_Data[[#This Row],[Age]]&lt;25,"&lt;25",
IF(HR_Data[[#This Row],[Age]]&lt;35,"25–34",
IF(HR_Data[[#This Row],[Age]]&lt;45,"35–44",
IF(HR_Data[[#This Row],[Age]]&lt;55,"45–54","55+"))))</f>
        <v>25–34</v>
      </c>
      <c r="C766" t="s">
        <v>43</v>
      </c>
      <c r="D766">
        <f>(HR[[#This Row],[OverTimeFlag]]*3+HR[[#This Row],[LowJobSatisFlag]]*5+HR[[#This Row],[LowWLBFlag]]*4+HR[[#This Row],[LowSalaryFlag]]*3+HR[[#This Row],[LowEnviFlag]]*4+HR[[#This Row],[LowProFlag]]*1)</f>
        <v>8</v>
      </c>
      <c r="E766">
        <f>HR_Data[[#This Row],[OvertimeFlag]] + HR_Data[[#This Row],[LowSatisfactionFlag]] + HR_Data[[#This Row],[LowWorkLifeBalanceFlag]]</f>
        <v>1</v>
      </c>
      <c r="F766" t="s">
        <v>36</v>
      </c>
      <c r="G766">
        <v>1144</v>
      </c>
      <c r="H766" t="s">
        <v>37</v>
      </c>
      <c r="I766">
        <v>10</v>
      </c>
      <c r="J766" t="str">
        <f>IF(AND(HR_Data[[#This Row],[Attrition]]="Yes",HR_Data[[#This Row],[YearsAtCompany]]&lt;2),"Yes","No")</f>
        <v>No</v>
      </c>
      <c r="K766">
        <v>1</v>
      </c>
      <c r="L766" t="s">
        <v>51</v>
      </c>
      <c r="M766">
        <v>1</v>
      </c>
      <c r="N766">
        <v>1056</v>
      </c>
      <c r="P766">
        <v>4</v>
      </c>
      <c r="Q766" t="s">
        <v>46</v>
      </c>
      <c r="R766">
        <v>74</v>
      </c>
      <c r="S766">
        <v>3</v>
      </c>
      <c r="T766">
        <v>1</v>
      </c>
      <c r="U766" t="s">
        <v>57</v>
      </c>
      <c r="V766">
        <v>2</v>
      </c>
      <c r="W766" t="s">
        <v>48</v>
      </c>
      <c r="X766">
        <v>1052</v>
      </c>
      <c r="Y766" t="str">
        <f>IF(AND(HR_Data[[#This Row],[OverTime]]="Yes",HR_Data[[#This Row],[JobSatisfaction]]&lt;=2,HR_Data[[#This Row],[MonthlyIncome]]&lt;AVERAGE(HR_Data[MonthlyIncome])),
"High Risk",
IF(OR(HR_Data[[#This Row],[OverTime]]="Yes",HR_Data[[#This Row],[JobSatisfaction]]&lt;=2),
"Medium Risk",
"Low Risk"))</f>
        <v>Medium Risk</v>
      </c>
      <c r="Z766" t="str">
        <f>IF(HR_Data[[#This Row],[MonthlyIncome]]&lt;3000,"Low",IF(HR_Data[[#This Row],[MonthlyIncome]]&lt;7000,"Medium","High"))</f>
        <v>Low</v>
      </c>
      <c r="AA766" s="5">
        <f>IF(HR_Data[[#This Row],[OverTime]]="Yes",1,0)</f>
        <v>0</v>
      </c>
      <c r="AB766" s="5">
        <f>IF(HR_Data[[#This Row],[JobSatisfaction]]&lt;=2,1,0)</f>
        <v>1</v>
      </c>
      <c r="AC766" s="5">
        <f>IF(HR_Data[[#This Row],[WorkLifeBalance]]&lt;=2,1,0)</f>
        <v>0</v>
      </c>
      <c r="AD766" s="5">
        <f>IF(HR_Data[[#This Row],[MonthlyIncome]]&lt;AVERAGE(HR_Data[MonthlyIncome]),1,0)</f>
        <v>1</v>
      </c>
      <c r="AE766">
        <v>23384</v>
      </c>
      <c r="AF766">
        <v>1</v>
      </c>
      <c r="AG766" t="s">
        <v>42</v>
      </c>
      <c r="AH766" t="s">
        <v>43</v>
      </c>
      <c r="AI766">
        <v>22</v>
      </c>
      <c r="AJ766">
        <v>4</v>
      </c>
      <c r="AK766">
        <v>2</v>
      </c>
      <c r="AL766">
        <f>IF(HR_Data[[#This Row],[OverTime]]="Yes",2,0)
+IF(HR_Data[[#This Row],[WorkLifeBalance]]&lt;=2,2,0)
+IF(HR_Data[[#This Row],[MonthlyIncome]]&lt;5000,2,0)
+IF(HR_Data[[#This Row],[JobSatisfaction]]&lt;=2,1,0)
+IF(HR_Data[[#This Row],[EnvironmentSatisfaction]]&lt;=2,1,0)
+IF(HR_Data[[#This Row],[YearsAtCompany]]&lt;2,2,0)</f>
        <v>5</v>
      </c>
      <c r="AM766" t="str">
        <f>IF(HR_Data[[#This Row],[RiskScore2]]&gt;=6,"High",
IF(HR_Data[[#This Row],[RiskScore2]]&gt;=3,"Medium","Low"))</f>
        <v>Medium</v>
      </c>
      <c r="AN766">
        <v>80</v>
      </c>
      <c r="AO766">
        <v>0</v>
      </c>
      <c r="AP766">
        <v>1</v>
      </c>
      <c r="AQ766">
        <v>5</v>
      </c>
      <c r="AR766">
        <v>3</v>
      </c>
      <c r="AS766">
        <v>1</v>
      </c>
      <c r="AT766">
        <v>0</v>
      </c>
      <c r="AU766">
        <v>0</v>
      </c>
      <c r="AV766">
        <v>0</v>
      </c>
    </row>
    <row r="767" spans="1:48">
      <c r="A767">
        <v>38</v>
      </c>
      <c r="B767" t="str">
        <f>IF(HR_Data[[#This Row],[Age]]&lt;25,"&lt;25",
IF(HR_Data[[#This Row],[Age]]&lt;35,"25–34",
IF(HR_Data[[#This Row],[Age]]&lt;45,"35–44",
IF(HR_Data[[#This Row],[Age]]&lt;55,"45–54","55+"))))</f>
        <v>35–44</v>
      </c>
      <c r="C767" t="s">
        <v>43</v>
      </c>
      <c r="D767">
        <f>(HR[[#This Row],[OverTimeFlag]]*3+HR[[#This Row],[LowJobSatisFlag]]*5+HR[[#This Row],[LowWLBFlag]]*4+HR[[#This Row],[LowSalaryFlag]]*3+HR[[#This Row],[LowEnviFlag]]*4+HR[[#This Row],[LowProFlag]]*1)</f>
        <v>3</v>
      </c>
      <c r="E767">
        <f>HR_Data[[#This Row],[OvertimeFlag]] + HR_Data[[#This Row],[LowSatisfactionFlag]] + HR_Data[[#This Row],[LowWorkLifeBalanceFlag]]</f>
        <v>0</v>
      </c>
      <c r="F767" t="s">
        <v>44</v>
      </c>
      <c r="G767">
        <v>1186</v>
      </c>
      <c r="H767" t="s">
        <v>45</v>
      </c>
      <c r="I767">
        <v>3</v>
      </c>
      <c r="J767" t="str">
        <f>IF(AND(HR_Data[[#This Row],[Attrition]]="Yes",HR_Data[[#This Row],[YearsAtCompany]]&lt;2),"Yes","No")</f>
        <v>No</v>
      </c>
      <c r="K767">
        <v>4</v>
      </c>
      <c r="L767" t="s">
        <v>49</v>
      </c>
      <c r="M767">
        <v>1</v>
      </c>
      <c r="N767">
        <v>1060</v>
      </c>
      <c r="P767">
        <v>3</v>
      </c>
      <c r="Q767" t="s">
        <v>46</v>
      </c>
      <c r="R767">
        <v>44</v>
      </c>
      <c r="S767">
        <v>3</v>
      </c>
      <c r="T767">
        <v>1</v>
      </c>
      <c r="U767" t="s">
        <v>47</v>
      </c>
      <c r="V767">
        <v>3</v>
      </c>
      <c r="W767" t="s">
        <v>48</v>
      </c>
      <c r="X767">
        <v>2821</v>
      </c>
      <c r="Y767" t="str">
        <f>IF(AND(HR_Data[[#This Row],[OverTime]]="Yes",HR_Data[[#This Row],[JobSatisfaction]]&lt;=2,HR_Data[[#This Row],[MonthlyIncome]]&lt;AVERAGE(HR_Data[MonthlyIncome])),
"High Risk",
IF(OR(HR_Data[[#This Row],[OverTime]]="Yes",HR_Data[[#This Row],[JobSatisfaction]]&lt;=2),
"Medium Risk",
"Low Risk"))</f>
        <v>Low Risk</v>
      </c>
      <c r="Z767" t="str">
        <f>IF(HR_Data[[#This Row],[MonthlyIncome]]&lt;3000,"Low",IF(HR_Data[[#This Row],[MonthlyIncome]]&lt;7000,"Medium","High"))</f>
        <v>Low</v>
      </c>
      <c r="AA767" s="5">
        <f>IF(HR_Data[[#This Row],[OverTime]]="Yes",1,0)</f>
        <v>0</v>
      </c>
      <c r="AB767" s="5">
        <f>IF(HR_Data[[#This Row],[JobSatisfaction]]&lt;=2,1,0)</f>
        <v>0</v>
      </c>
      <c r="AC767" s="5">
        <f>IF(HR_Data[[#This Row],[WorkLifeBalance]]&lt;=2,1,0)</f>
        <v>0</v>
      </c>
      <c r="AD767" s="5">
        <f>IF(HR_Data[[#This Row],[MonthlyIncome]]&lt;AVERAGE(HR_Data[MonthlyIncome]),1,0)</f>
        <v>1</v>
      </c>
      <c r="AE767">
        <v>2997</v>
      </c>
      <c r="AF767">
        <v>3</v>
      </c>
      <c r="AG767" t="s">
        <v>42</v>
      </c>
      <c r="AH767" t="s">
        <v>43</v>
      </c>
      <c r="AI767">
        <v>16</v>
      </c>
      <c r="AJ767">
        <v>3</v>
      </c>
      <c r="AK767">
        <v>1</v>
      </c>
      <c r="AL767">
        <f>IF(HR_Data[[#This Row],[OverTime]]="Yes",2,0)
+IF(HR_Data[[#This Row],[WorkLifeBalance]]&lt;=2,2,0)
+IF(HR_Data[[#This Row],[MonthlyIncome]]&lt;5000,2,0)
+IF(HR_Data[[#This Row],[JobSatisfaction]]&lt;=2,1,0)
+IF(HR_Data[[#This Row],[EnvironmentSatisfaction]]&lt;=2,1,0)
+IF(HR_Data[[#This Row],[YearsAtCompany]]&lt;2,2,0)</f>
        <v>2</v>
      </c>
      <c r="AM767" t="str">
        <f>IF(HR_Data[[#This Row],[RiskScore2]]&gt;=6,"High",
IF(HR_Data[[#This Row],[RiskScore2]]&gt;=3,"Medium","Low"))</f>
        <v>Low</v>
      </c>
      <c r="AN767">
        <v>80</v>
      </c>
      <c r="AO767">
        <v>1</v>
      </c>
      <c r="AP767">
        <v>8</v>
      </c>
      <c r="AQ767">
        <v>2</v>
      </c>
      <c r="AR767">
        <v>3</v>
      </c>
      <c r="AS767">
        <v>2</v>
      </c>
      <c r="AT767">
        <v>2</v>
      </c>
      <c r="AU767">
        <v>2</v>
      </c>
      <c r="AV767">
        <v>2</v>
      </c>
    </row>
    <row r="768" spans="1:48">
      <c r="A768">
        <v>50</v>
      </c>
      <c r="B768" t="str">
        <f>IF(HR_Data[[#This Row],[Age]]&lt;25,"&lt;25",
IF(HR_Data[[#This Row],[Age]]&lt;35,"25–34",
IF(HR_Data[[#This Row],[Age]]&lt;45,"35–44",
IF(HR_Data[[#This Row],[Age]]&lt;55,"45–54","55+"))))</f>
        <v>45–54</v>
      </c>
      <c r="C768" t="s">
        <v>43</v>
      </c>
      <c r="D768">
        <f>(HR[[#This Row],[OverTimeFlag]]*3+HR[[#This Row],[LowJobSatisFlag]]*5+HR[[#This Row],[LowWLBFlag]]*4+HR[[#This Row],[LowSalaryFlag]]*3+HR[[#This Row],[LowEnviFlag]]*4+HR[[#This Row],[LowProFlag]]*1)</f>
        <v>12</v>
      </c>
      <c r="E768">
        <f>HR_Data[[#This Row],[OvertimeFlag]] + HR_Data[[#This Row],[LowSatisfactionFlag]] + HR_Data[[#This Row],[LowWorkLifeBalanceFlag]]</f>
        <v>2</v>
      </c>
      <c r="F768" t="s">
        <v>36</v>
      </c>
      <c r="G768">
        <v>1464</v>
      </c>
      <c r="H768" t="s">
        <v>45</v>
      </c>
      <c r="I768">
        <v>2</v>
      </c>
      <c r="J768" t="str">
        <f>IF(AND(HR_Data[[#This Row],[Attrition]]="Yes",HR_Data[[#This Row],[YearsAtCompany]]&lt;2),"Yes","No")</f>
        <v>No</v>
      </c>
      <c r="K768">
        <v>4</v>
      </c>
      <c r="L768" t="s">
        <v>51</v>
      </c>
      <c r="M768">
        <v>1</v>
      </c>
      <c r="N768">
        <v>1061</v>
      </c>
      <c r="P768">
        <v>2</v>
      </c>
      <c r="Q768" t="s">
        <v>46</v>
      </c>
      <c r="R768">
        <v>62</v>
      </c>
      <c r="S768">
        <v>3</v>
      </c>
      <c r="T768">
        <v>5</v>
      </c>
      <c r="U768" t="s">
        <v>58</v>
      </c>
      <c r="V768">
        <v>3</v>
      </c>
      <c r="W768" t="s">
        <v>48</v>
      </c>
      <c r="X768">
        <v>19237</v>
      </c>
      <c r="Y768" t="str">
        <f>IF(AND(HR_Data[[#This Row],[OverTime]]="Yes",HR_Data[[#This Row],[JobSatisfaction]]&lt;=2,HR_Data[[#This Row],[MonthlyIncome]]&lt;AVERAGE(HR_Data[MonthlyIncome])),
"High Risk",
IF(OR(HR_Data[[#This Row],[OverTime]]="Yes",HR_Data[[#This Row],[JobSatisfaction]]&lt;=2),
"Medium Risk",
"Low Risk"))</f>
        <v>Medium Risk</v>
      </c>
      <c r="Z768" t="str">
        <f>IF(HR_Data[[#This Row],[MonthlyIncome]]&lt;3000,"Low",IF(HR_Data[[#This Row],[MonthlyIncome]]&lt;7000,"Medium","High"))</f>
        <v>High</v>
      </c>
      <c r="AA768" s="5">
        <f>IF(HR_Data[[#This Row],[OverTime]]="Yes",1,0)</f>
        <v>1</v>
      </c>
      <c r="AB768" s="5">
        <f>IF(HR_Data[[#This Row],[JobSatisfaction]]&lt;=2,1,0)</f>
        <v>0</v>
      </c>
      <c r="AC768" s="5">
        <f>IF(HR_Data[[#This Row],[WorkLifeBalance]]&lt;=2,1,0)</f>
        <v>1</v>
      </c>
      <c r="AD768" s="5">
        <f>IF(HR_Data[[#This Row],[MonthlyIncome]]&lt;AVERAGE(HR_Data[MonthlyIncome]),1,0)</f>
        <v>0</v>
      </c>
      <c r="AE768">
        <v>12853</v>
      </c>
      <c r="AF768">
        <v>2</v>
      </c>
      <c r="AG768" t="s">
        <v>42</v>
      </c>
      <c r="AH768" t="s">
        <v>35</v>
      </c>
      <c r="AI768">
        <v>11</v>
      </c>
      <c r="AJ768">
        <v>3</v>
      </c>
      <c r="AK768">
        <v>4</v>
      </c>
      <c r="AL768">
        <f>IF(HR_Data[[#This Row],[OverTime]]="Yes",2,0)
+IF(HR_Data[[#This Row],[WorkLifeBalance]]&lt;=2,2,0)
+IF(HR_Data[[#This Row],[MonthlyIncome]]&lt;5000,2,0)
+IF(HR_Data[[#This Row],[JobSatisfaction]]&lt;=2,1,0)
+IF(HR_Data[[#This Row],[EnvironmentSatisfaction]]&lt;=2,1,0)
+IF(HR_Data[[#This Row],[YearsAtCompany]]&lt;2,2,0)</f>
        <v>5</v>
      </c>
      <c r="AM768" t="str">
        <f>IF(HR_Data[[#This Row],[RiskScore2]]&gt;=6,"High",
IF(HR_Data[[#This Row],[RiskScore2]]&gt;=3,"Medium","Low"))</f>
        <v>Medium</v>
      </c>
      <c r="AN768">
        <v>80</v>
      </c>
      <c r="AO768">
        <v>1</v>
      </c>
      <c r="AP768">
        <v>29</v>
      </c>
      <c r="AQ768">
        <v>2</v>
      </c>
      <c r="AR768">
        <v>2</v>
      </c>
      <c r="AS768">
        <v>8</v>
      </c>
      <c r="AT768">
        <v>1</v>
      </c>
      <c r="AU768">
        <v>7</v>
      </c>
      <c r="AV768">
        <v>7</v>
      </c>
    </row>
    <row r="769" spans="1:48">
      <c r="A769">
        <v>37</v>
      </c>
      <c r="B769" t="str">
        <f>IF(HR_Data[[#This Row],[Age]]&lt;25,"&lt;25",
IF(HR_Data[[#This Row],[Age]]&lt;35,"25–34",
IF(HR_Data[[#This Row],[Age]]&lt;45,"35–44",
IF(HR_Data[[#This Row],[Age]]&lt;55,"45–54","55+"))))</f>
        <v>35–44</v>
      </c>
      <c r="C769" t="s">
        <v>43</v>
      </c>
      <c r="D769">
        <f>(HR[[#This Row],[OverTimeFlag]]*3+HR[[#This Row],[LowJobSatisFlag]]*5+HR[[#This Row],[LowWLBFlag]]*4+HR[[#This Row],[LowSalaryFlag]]*3+HR[[#This Row],[LowEnviFlag]]*4+HR[[#This Row],[LowProFlag]]*1)</f>
        <v>12</v>
      </c>
      <c r="E769">
        <f>HR_Data[[#This Row],[OvertimeFlag]] + HR_Data[[#This Row],[LowSatisfactionFlag]] + HR_Data[[#This Row],[LowWorkLifeBalanceFlag]]</f>
        <v>2</v>
      </c>
      <c r="F769" t="s">
        <v>36</v>
      </c>
      <c r="G769">
        <v>124</v>
      </c>
      <c r="H769" t="s">
        <v>45</v>
      </c>
      <c r="I769">
        <v>3</v>
      </c>
      <c r="J769" t="str">
        <f>IF(AND(HR_Data[[#This Row],[Attrition]]="Yes",HR_Data[[#This Row],[YearsAtCompany]]&lt;2),"Yes","No")</f>
        <v>No</v>
      </c>
      <c r="K769">
        <v>3</v>
      </c>
      <c r="L769" t="s">
        <v>49</v>
      </c>
      <c r="M769">
        <v>1</v>
      </c>
      <c r="N769">
        <v>1062</v>
      </c>
      <c r="P769">
        <v>4</v>
      </c>
      <c r="Q769" t="s">
        <v>39</v>
      </c>
      <c r="R769">
        <v>35</v>
      </c>
      <c r="S769">
        <v>3</v>
      </c>
      <c r="T769">
        <v>2</v>
      </c>
      <c r="U769" t="s">
        <v>54</v>
      </c>
      <c r="V769">
        <v>2</v>
      </c>
      <c r="W769" t="s">
        <v>41</v>
      </c>
      <c r="X769">
        <v>4107</v>
      </c>
      <c r="Y769" t="str">
        <f>IF(AND(HR_Data[[#This Row],[OverTime]]="Yes",HR_Data[[#This Row],[JobSatisfaction]]&lt;=2,HR_Data[[#This Row],[MonthlyIncome]]&lt;AVERAGE(HR_Data[MonthlyIncome])),
"High Risk",
IF(OR(HR_Data[[#This Row],[OverTime]]="Yes",HR_Data[[#This Row],[JobSatisfaction]]&lt;=2),
"Medium Risk",
"Low Risk"))</f>
        <v>Medium Risk</v>
      </c>
      <c r="Z769" t="str">
        <f>IF(HR_Data[[#This Row],[MonthlyIncome]]&lt;3000,"Low",IF(HR_Data[[#This Row],[MonthlyIncome]]&lt;7000,"Medium","High"))</f>
        <v>Medium</v>
      </c>
      <c r="AA769" s="5">
        <f>IF(HR_Data[[#This Row],[OverTime]]="Yes",1,0)</f>
        <v>0</v>
      </c>
      <c r="AB769" s="5">
        <f>IF(HR_Data[[#This Row],[JobSatisfaction]]&lt;=2,1,0)</f>
        <v>1</v>
      </c>
      <c r="AC769" s="5">
        <f>IF(HR_Data[[#This Row],[WorkLifeBalance]]&lt;=2,1,0)</f>
        <v>1</v>
      </c>
      <c r="AD769" s="5">
        <f>IF(HR_Data[[#This Row],[MonthlyIncome]]&lt;AVERAGE(HR_Data[MonthlyIncome]),1,0)</f>
        <v>1</v>
      </c>
      <c r="AE769">
        <v>13848</v>
      </c>
      <c r="AF769">
        <v>3</v>
      </c>
      <c r="AG769" t="s">
        <v>42</v>
      </c>
      <c r="AH769" t="s">
        <v>43</v>
      </c>
      <c r="AI769">
        <v>15</v>
      </c>
      <c r="AJ769">
        <v>3</v>
      </c>
      <c r="AK769">
        <v>1</v>
      </c>
      <c r="AL769">
        <f>IF(HR_Data[[#This Row],[OverTime]]="Yes",2,0)
+IF(HR_Data[[#This Row],[WorkLifeBalance]]&lt;=2,2,0)
+IF(HR_Data[[#This Row],[MonthlyIncome]]&lt;5000,2,0)
+IF(HR_Data[[#This Row],[JobSatisfaction]]&lt;=2,1,0)
+IF(HR_Data[[#This Row],[EnvironmentSatisfaction]]&lt;=2,1,0)
+IF(HR_Data[[#This Row],[YearsAtCompany]]&lt;2,2,0)</f>
        <v>5</v>
      </c>
      <c r="AM769" t="str">
        <f>IF(HR_Data[[#This Row],[RiskScore2]]&gt;=6,"High",
IF(HR_Data[[#This Row],[RiskScore2]]&gt;=3,"Medium","Low"))</f>
        <v>Medium</v>
      </c>
      <c r="AN769">
        <v>80</v>
      </c>
      <c r="AO769">
        <v>0</v>
      </c>
      <c r="AP769">
        <v>8</v>
      </c>
      <c r="AQ769">
        <v>3</v>
      </c>
      <c r="AR769">
        <v>2</v>
      </c>
      <c r="AS769">
        <v>4</v>
      </c>
      <c r="AT769">
        <v>3</v>
      </c>
      <c r="AU769">
        <v>0</v>
      </c>
      <c r="AV769">
        <v>1</v>
      </c>
    </row>
    <row r="770" spans="1:48">
      <c r="A770">
        <v>40</v>
      </c>
      <c r="B770" t="str">
        <f>IF(HR_Data[[#This Row],[Age]]&lt;25,"&lt;25",
IF(HR_Data[[#This Row],[Age]]&lt;35,"25–34",
IF(HR_Data[[#This Row],[Age]]&lt;45,"35–44",
IF(HR_Data[[#This Row],[Age]]&lt;55,"45–54","55+"))))</f>
        <v>35–44</v>
      </c>
      <c r="C770" t="s">
        <v>43</v>
      </c>
      <c r="D770">
        <f>(HR[[#This Row],[OverTimeFlag]]*3+HR[[#This Row],[LowJobSatisFlag]]*5+HR[[#This Row],[LowWLBFlag]]*4+HR[[#This Row],[LowSalaryFlag]]*3+HR[[#This Row],[LowEnviFlag]]*4+HR[[#This Row],[LowProFlag]]*1)</f>
        <v>10</v>
      </c>
      <c r="E770">
        <f>HR_Data[[#This Row],[OvertimeFlag]] + HR_Data[[#This Row],[LowSatisfactionFlag]] + HR_Data[[#This Row],[LowWorkLifeBalanceFlag]]</f>
        <v>2</v>
      </c>
      <c r="F770" t="s">
        <v>36</v>
      </c>
      <c r="G770">
        <v>300</v>
      </c>
      <c r="H770" t="s">
        <v>37</v>
      </c>
      <c r="I770">
        <v>26</v>
      </c>
      <c r="J770" t="str">
        <f>IF(AND(HR_Data[[#This Row],[Attrition]]="Yes",HR_Data[[#This Row],[YearsAtCompany]]&lt;2),"Yes","No")</f>
        <v>No</v>
      </c>
      <c r="K770">
        <v>3</v>
      </c>
      <c r="L770" t="s">
        <v>59</v>
      </c>
      <c r="M770">
        <v>1</v>
      </c>
      <c r="N770">
        <v>1066</v>
      </c>
      <c r="P770">
        <v>3</v>
      </c>
      <c r="Q770" t="s">
        <v>46</v>
      </c>
      <c r="R770">
        <v>74</v>
      </c>
      <c r="S770">
        <v>3</v>
      </c>
      <c r="T770">
        <v>2</v>
      </c>
      <c r="U770" t="s">
        <v>40</v>
      </c>
      <c r="V770">
        <v>1</v>
      </c>
      <c r="W770" t="s">
        <v>48</v>
      </c>
      <c r="X770">
        <v>8396</v>
      </c>
      <c r="Y770" t="str">
        <f>IF(AND(HR_Data[[#This Row],[OverTime]]="Yes",HR_Data[[#This Row],[JobSatisfaction]]&lt;=2,HR_Data[[#This Row],[MonthlyIncome]]&lt;AVERAGE(HR_Data[MonthlyIncome])),
"High Risk",
IF(OR(HR_Data[[#This Row],[OverTime]]="Yes",HR_Data[[#This Row],[JobSatisfaction]]&lt;=2),
"Medium Risk",
"Low Risk"))</f>
        <v>Medium Risk</v>
      </c>
      <c r="Z770" t="str">
        <f>IF(HR_Data[[#This Row],[MonthlyIncome]]&lt;3000,"Low",IF(HR_Data[[#This Row],[MonthlyIncome]]&lt;7000,"Medium","High"))</f>
        <v>High</v>
      </c>
      <c r="AA770" s="5">
        <f>IF(HR_Data[[#This Row],[OverTime]]="Yes",1,0)</f>
        <v>0</v>
      </c>
      <c r="AB770" s="5">
        <f>IF(HR_Data[[#This Row],[JobSatisfaction]]&lt;=2,1,0)</f>
        <v>1</v>
      </c>
      <c r="AC770" s="5">
        <f>IF(HR_Data[[#This Row],[WorkLifeBalance]]&lt;=2,1,0)</f>
        <v>1</v>
      </c>
      <c r="AD770" s="5">
        <f>IF(HR_Data[[#This Row],[MonthlyIncome]]&lt;AVERAGE(HR_Data[MonthlyIncome]),1,0)</f>
        <v>0</v>
      </c>
      <c r="AE770">
        <v>22217</v>
      </c>
      <c r="AF770">
        <v>1</v>
      </c>
      <c r="AG770" t="s">
        <v>42</v>
      </c>
      <c r="AH770" t="s">
        <v>43</v>
      </c>
      <c r="AI770">
        <v>14</v>
      </c>
      <c r="AJ770">
        <v>3</v>
      </c>
      <c r="AK770">
        <v>2</v>
      </c>
      <c r="AL770">
        <f>IF(HR_Data[[#This Row],[OverTime]]="Yes",2,0)
+IF(HR_Data[[#This Row],[WorkLifeBalance]]&lt;=2,2,0)
+IF(HR_Data[[#This Row],[MonthlyIncome]]&lt;5000,2,0)
+IF(HR_Data[[#This Row],[JobSatisfaction]]&lt;=2,1,0)
+IF(HR_Data[[#This Row],[EnvironmentSatisfaction]]&lt;=2,1,0)
+IF(HR_Data[[#This Row],[YearsAtCompany]]&lt;2,2,0)</f>
        <v>3</v>
      </c>
      <c r="AM770" t="str">
        <f>IF(HR_Data[[#This Row],[RiskScore2]]&gt;=6,"High",
IF(HR_Data[[#This Row],[RiskScore2]]&gt;=3,"Medium","Low"))</f>
        <v>Medium</v>
      </c>
      <c r="AN770">
        <v>80</v>
      </c>
      <c r="AO770">
        <v>1</v>
      </c>
      <c r="AP770">
        <v>8</v>
      </c>
      <c r="AQ770">
        <v>3</v>
      </c>
      <c r="AR770">
        <v>2</v>
      </c>
      <c r="AS770">
        <v>7</v>
      </c>
      <c r="AT770">
        <v>7</v>
      </c>
      <c r="AU770">
        <v>7</v>
      </c>
      <c r="AV770">
        <v>5</v>
      </c>
    </row>
    <row r="771" spans="1:48">
      <c r="A771">
        <v>26</v>
      </c>
      <c r="B771" t="str">
        <f>IF(HR_Data[[#This Row],[Age]]&lt;25,"&lt;25",
IF(HR_Data[[#This Row],[Age]]&lt;35,"25–34",
IF(HR_Data[[#This Row],[Age]]&lt;45,"35–44",
IF(HR_Data[[#This Row],[Age]]&lt;55,"45–54","55+"))))</f>
        <v>25–34</v>
      </c>
      <c r="C771" t="s">
        <v>43</v>
      </c>
      <c r="D771">
        <f>(HR[[#This Row],[OverTimeFlag]]*3+HR[[#This Row],[LowJobSatisFlag]]*5+HR[[#This Row],[LowWLBFlag]]*4+HR[[#This Row],[LowSalaryFlag]]*3+HR[[#This Row],[LowEnviFlag]]*4+HR[[#This Row],[LowProFlag]]*1)</f>
        <v>7</v>
      </c>
      <c r="E771">
        <f>HR_Data[[#This Row],[OvertimeFlag]] + HR_Data[[#This Row],[LowSatisfactionFlag]] + HR_Data[[#This Row],[LowWorkLifeBalanceFlag]]</f>
        <v>0</v>
      </c>
      <c r="F771" t="s">
        <v>44</v>
      </c>
      <c r="G771">
        <v>921</v>
      </c>
      <c r="H771" t="s">
        <v>45</v>
      </c>
      <c r="I771">
        <v>1</v>
      </c>
      <c r="J771" t="str">
        <f>IF(AND(HR_Data[[#This Row],[Attrition]]="Yes",HR_Data[[#This Row],[YearsAtCompany]]&lt;2),"Yes","No")</f>
        <v>No</v>
      </c>
      <c r="K771">
        <v>1</v>
      </c>
      <c r="L771" t="s">
        <v>51</v>
      </c>
      <c r="M771">
        <v>1</v>
      </c>
      <c r="N771">
        <v>1068</v>
      </c>
      <c r="P771">
        <v>1</v>
      </c>
      <c r="Q771" t="s">
        <v>39</v>
      </c>
      <c r="R771">
        <v>66</v>
      </c>
      <c r="S771">
        <v>2</v>
      </c>
      <c r="T771">
        <v>1</v>
      </c>
      <c r="U771" t="s">
        <v>47</v>
      </c>
      <c r="V771">
        <v>3</v>
      </c>
      <c r="W771" t="s">
        <v>52</v>
      </c>
      <c r="X771">
        <v>2007</v>
      </c>
      <c r="Y771" t="str">
        <f>IF(AND(HR_Data[[#This Row],[OverTime]]="Yes",HR_Data[[#This Row],[JobSatisfaction]]&lt;=2,HR_Data[[#This Row],[MonthlyIncome]]&lt;AVERAGE(HR_Data[MonthlyIncome])),
"High Risk",
IF(OR(HR_Data[[#This Row],[OverTime]]="Yes",HR_Data[[#This Row],[JobSatisfaction]]&lt;=2),
"Medium Risk",
"Low Risk"))</f>
        <v>Low Risk</v>
      </c>
      <c r="Z771" t="str">
        <f>IF(HR_Data[[#This Row],[MonthlyIncome]]&lt;3000,"Low",IF(HR_Data[[#This Row],[MonthlyIncome]]&lt;7000,"Medium","High"))</f>
        <v>Low</v>
      </c>
      <c r="AA771" s="5">
        <f>IF(HR_Data[[#This Row],[OverTime]]="Yes",1,0)</f>
        <v>0</v>
      </c>
      <c r="AB771" s="5">
        <f>IF(HR_Data[[#This Row],[JobSatisfaction]]&lt;=2,1,0)</f>
        <v>0</v>
      </c>
      <c r="AC771" s="5">
        <f>IF(HR_Data[[#This Row],[WorkLifeBalance]]&lt;=2,1,0)</f>
        <v>0</v>
      </c>
      <c r="AD771" s="5">
        <f>IF(HR_Data[[#This Row],[MonthlyIncome]]&lt;AVERAGE(HR_Data[MonthlyIncome]),1,0)</f>
        <v>1</v>
      </c>
      <c r="AE771">
        <v>25265</v>
      </c>
      <c r="AF771">
        <v>1</v>
      </c>
      <c r="AG771" t="s">
        <v>42</v>
      </c>
      <c r="AH771" t="s">
        <v>43</v>
      </c>
      <c r="AI771">
        <v>13</v>
      </c>
      <c r="AJ771">
        <v>3</v>
      </c>
      <c r="AK771">
        <v>3</v>
      </c>
      <c r="AL771">
        <f>IF(HR_Data[[#This Row],[OverTime]]="Yes",2,0)
+IF(HR_Data[[#This Row],[WorkLifeBalance]]&lt;=2,2,0)
+IF(HR_Data[[#This Row],[MonthlyIncome]]&lt;5000,2,0)
+IF(HR_Data[[#This Row],[JobSatisfaction]]&lt;=2,1,0)
+IF(HR_Data[[#This Row],[EnvironmentSatisfaction]]&lt;=2,1,0)
+IF(HR_Data[[#This Row],[YearsAtCompany]]&lt;2,2,0)</f>
        <v>3</v>
      </c>
      <c r="AM771" t="str">
        <f>IF(HR_Data[[#This Row],[RiskScore2]]&gt;=6,"High",
IF(HR_Data[[#This Row],[RiskScore2]]&gt;=3,"Medium","Low"))</f>
        <v>Medium</v>
      </c>
      <c r="AN771">
        <v>80</v>
      </c>
      <c r="AO771">
        <v>2</v>
      </c>
      <c r="AP771">
        <v>5</v>
      </c>
      <c r="AQ771">
        <v>5</v>
      </c>
      <c r="AR771">
        <v>3</v>
      </c>
      <c r="AS771">
        <v>5</v>
      </c>
      <c r="AT771">
        <v>3</v>
      </c>
      <c r="AU771">
        <v>1</v>
      </c>
      <c r="AV771">
        <v>3</v>
      </c>
    </row>
    <row r="772" spans="1:48">
      <c r="A772">
        <v>46</v>
      </c>
      <c r="B772" t="str">
        <f>IF(HR_Data[[#This Row],[Age]]&lt;25,"&lt;25",
IF(HR_Data[[#This Row],[Age]]&lt;35,"25–34",
IF(HR_Data[[#This Row],[Age]]&lt;45,"35–44",
IF(HR_Data[[#This Row],[Age]]&lt;55,"45–54","55+"))))</f>
        <v>45–54</v>
      </c>
      <c r="C772" t="s">
        <v>43</v>
      </c>
      <c r="D772">
        <f>(HR[[#This Row],[OverTimeFlag]]*3+HR[[#This Row],[LowJobSatisFlag]]*5+HR[[#This Row],[LowWLBFlag]]*4+HR[[#This Row],[LowSalaryFlag]]*3+HR[[#This Row],[LowEnviFlag]]*4+HR[[#This Row],[LowProFlag]]*1)</f>
        <v>0</v>
      </c>
      <c r="E772">
        <f>HR_Data[[#This Row],[OvertimeFlag]] + HR_Data[[#This Row],[LowSatisfactionFlag]] + HR_Data[[#This Row],[LowWorkLifeBalanceFlag]]</f>
        <v>0</v>
      </c>
      <c r="F772" t="s">
        <v>36</v>
      </c>
      <c r="G772">
        <v>430</v>
      </c>
      <c r="H772" t="s">
        <v>45</v>
      </c>
      <c r="I772">
        <v>1</v>
      </c>
      <c r="J772" t="str">
        <f>IF(AND(HR_Data[[#This Row],[Attrition]]="Yes",HR_Data[[#This Row],[YearsAtCompany]]&lt;2),"Yes","No")</f>
        <v>No</v>
      </c>
      <c r="K772">
        <v>4</v>
      </c>
      <c r="L772" t="s">
        <v>51</v>
      </c>
      <c r="M772">
        <v>1</v>
      </c>
      <c r="N772">
        <v>1069</v>
      </c>
      <c r="P772">
        <v>4</v>
      </c>
      <c r="Q772" t="s">
        <v>46</v>
      </c>
      <c r="R772">
        <v>40</v>
      </c>
      <c r="S772">
        <v>3</v>
      </c>
      <c r="T772">
        <v>5</v>
      </c>
      <c r="U772" t="s">
        <v>58</v>
      </c>
      <c r="V772">
        <v>4</v>
      </c>
      <c r="W772" t="s">
        <v>52</v>
      </c>
      <c r="X772">
        <v>19627</v>
      </c>
      <c r="Y772" t="str">
        <f>IF(AND(HR_Data[[#This Row],[OverTime]]="Yes",HR_Data[[#This Row],[JobSatisfaction]]&lt;=2,HR_Data[[#This Row],[MonthlyIncome]]&lt;AVERAGE(HR_Data[MonthlyIncome])),
"High Risk",
IF(OR(HR_Data[[#This Row],[OverTime]]="Yes",HR_Data[[#This Row],[JobSatisfaction]]&lt;=2),
"Medium Risk",
"Low Risk"))</f>
        <v>Low Risk</v>
      </c>
      <c r="Z772" t="str">
        <f>IF(HR_Data[[#This Row],[MonthlyIncome]]&lt;3000,"Low",IF(HR_Data[[#This Row],[MonthlyIncome]]&lt;7000,"Medium","High"))</f>
        <v>High</v>
      </c>
      <c r="AA772" s="5">
        <f>IF(HR_Data[[#This Row],[OverTime]]="Yes",1,0)</f>
        <v>0</v>
      </c>
      <c r="AB772" s="5">
        <f>IF(HR_Data[[#This Row],[JobSatisfaction]]&lt;=2,1,0)</f>
        <v>0</v>
      </c>
      <c r="AC772" s="5">
        <f>IF(HR_Data[[#This Row],[WorkLifeBalance]]&lt;=2,1,0)</f>
        <v>0</v>
      </c>
      <c r="AD772" s="5">
        <f>IF(HR_Data[[#This Row],[MonthlyIncome]]&lt;AVERAGE(HR_Data[MonthlyIncome]),1,0)</f>
        <v>0</v>
      </c>
      <c r="AE772">
        <v>21445</v>
      </c>
      <c r="AF772">
        <v>9</v>
      </c>
      <c r="AG772" t="s">
        <v>42</v>
      </c>
      <c r="AH772" t="s">
        <v>43</v>
      </c>
      <c r="AI772">
        <v>17</v>
      </c>
      <c r="AJ772">
        <v>3</v>
      </c>
      <c r="AK772">
        <v>4</v>
      </c>
      <c r="AL772">
        <f>IF(HR_Data[[#This Row],[OverTime]]="Yes",2,0)
+IF(HR_Data[[#This Row],[WorkLifeBalance]]&lt;=2,2,0)
+IF(HR_Data[[#This Row],[MonthlyIncome]]&lt;5000,2,0)
+IF(HR_Data[[#This Row],[JobSatisfaction]]&lt;=2,1,0)
+IF(HR_Data[[#This Row],[EnvironmentSatisfaction]]&lt;=2,1,0)
+IF(HR_Data[[#This Row],[YearsAtCompany]]&lt;2,2,0)</f>
        <v>0</v>
      </c>
      <c r="AM772" t="str">
        <f>IF(HR_Data[[#This Row],[RiskScore2]]&gt;=6,"High",
IF(HR_Data[[#This Row],[RiskScore2]]&gt;=3,"Medium","Low"))</f>
        <v>Low</v>
      </c>
      <c r="AN772">
        <v>80</v>
      </c>
      <c r="AO772">
        <v>2</v>
      </c>
      <c r="AP772">
        <v>23</v>
      </c>
      <c r="AQ772">
        <v>0</v>
      </c>
      <c r="AR772">
        <v>3</v>
      </c>
      <c r="AS772">
        <v>2</v>
      </c>
      <c r="AT772">
        <v>2</v>
      </c>
      <c r="AU772">
        <v>2</v>
      </c>
      <c r="AV772">
        <v>2</v>
      </c>
    </row>
    <row r="773" spans="1:48">
      <c r="A773">
        <v>54</v>
      </c>
      <c r="B773" t="str">
        <f>IF(HR_Data[[#This Row],[Age]]&lt;25,"&lt;25",
IF(HR_Data[[#This Row],[Age]]&lt;35,"25–34",
IF(HR_Data[[#This Row],[Age]]&lt;45,"35–44",
IF(HR_Data[[#This Row],[Age]]&lt;55,"45–54","55+"))))</f>
        <v>45–54</v>
      </c>
      <c r="C773" t="s">
        <v>43</v>
      </c>
      <c r="D773">
        <f>(HR[[#This Row],[OverTimeFlag]]*3+HR[[#This Row],[LowJobSatisFlag]]*5+HR[[#This Row],[LowWLBFlag]]*4+HR[[#This Row],[LowSalaryFlag]]*3+HR[[#This Row],[LowEnviFlag]]*4+HR[[#This Row],[LowProFlag]]*1)</f>
        <v>1</v>
      </c>
      <c r="E773">
        <f>HR_Data[[#This Row],[OvertimeFlag]] + HR_Data[[#This Row],[LowSatisfactionFlag]] + HR_Data[[#This Row],[LowWorkLifeBalanceFlag]]</f>
        <v>0</v>
      </c>
      <c r="F773" t="s">
        <v>36</v>
      </c>
      <c r="G773">
        <v>1082</v>
      </c>
      <c r="H773" t="s">
        <v>37</v>
      </c>
      <c r="I773">
        <v>2</v>
      </c>
      <c r="J773" t="str">
        <f>IF(AND(HR_Data[[#This Row],[Attrition]]="Yes",HR_Data[[#This Row],[YearsAtCompany]]&lt;2),"Yes","No")</f>
        <v>No</v>
      </c>
      <c r="K773">
        <v>4</v>
      </c>
      <c r="L773" t="s">
        <v>38</v>
      </c>
      <c r="M773">
        <v>1</v>
      </c>
      <c r="N773">
        <v>1070</v>
      </c>
      <c r="P773">
        <v>3</v>
      </c>
      <c r="Q773" t="s">
        <v>39</v>
      </c>
      <c r="R773">
        <v>41</v>
      </c>
      <c r="S773">
        <v>2</v>
      </c>
      <c r="T773">
        <v>3</v>
      </c>
      <c r="U773" t="s">
        <v>40</v>
      </c>
      <c r="V773">
        <v>3</v>
      </c>
      <c r="W773" t="s">
        <v>48</v>
      </c>
      <c r="X773">
        <v>10686</v>
      </c>
      <c r="Y773" t="str">
        <f>IF(AND(HR_Data[[#This Row],[OverTime]]="Yes",HR_Data[[#This Row],[JobSatisfaction]]&lt;=2,HR_Data[[#This Row],[MonthlyIncome]]&lt;AVERAGE(HR_Data[MonthlyIncome])),
"High Risk",
IF(OR(HR_Data[[#This Row],[OverTime]]="Yes",HR_Data[[#This Row],[JobSatisfaction]]&lt;=2),
"Medium Risk",
"Low Risk"))</f>
        <v>Low Risk</v>
      </c>
      <c r="Z773" t="str">
        <f>IF(HR_Data[[#This Row],[MonthlyIncome]]&lt;3000,"Low",IF(HR_Data[[#This Row],[MonthlyIncome]]&lt;7000,"Medium","High"))</f>
        <v>High</v>
      </c>
      <c r="AA773" s="5">
        <f>IF(HR_Data[[#This Row],[OverTime]]="Yes",1,0)</f>
        <v>0</v>
      </c>
      <c r="AB773" s="5">
        <f>IF(HR_Data[[#This Row],[JobSatisfaction]]&lt;=2,1,0)</f>
        <v>0</v>
      </c>
      <c r="AC773" s="5">
        <f>IF(HR_Data[[#This Row],[WorkLifeBalance]]&lt;=2,1,0)</f>
        <v>0</v>
      </c>
      <c r="AD773" s="5">
        <f>IF(HR_Data[[#This Row],[MonthlyIncome]]&lt;AVERAGE(HR_Data[MonthlyIncome]),1,0)</f>
        <v>0</v>
      </c>
      <c r="AE773">
        <v>8392</v>
      </c>
      <c r="AF773">
        <v>6</v>
      </c>
      <c r="AG773" t="s">
        <v>42</v>
      </c>
      <c r="AH773" t="s">
        <v>43</v>
      </c>
      <c r="AI773">
        <v>11</v>
      </c>
      <c r="AJ773">
        <v>3</v>
      </c>
      <c r="AK773">
        <v>2</v>
      </c>
      <c r="AL773">
        <f>IF(HR_Data[[#This Row],[OverTime]]="Yes",2,0)
+IF(HR_Data[[#This Row],[WorkLifeBalance]]&lt;=2,2,0)
+IF(HR_Data[[#This Row],[MonthlyIncome]]&lt;5000,2,0)
+IF(HR_Data[[#This Row],[JobSatisfaction]]&lt;=2,1,0)
+IF(HR_Data[[#This Row],[EnvironmentSatisfaction]]&lt;=2,1,0)
+IF(HR_Data[[#This Row],[YearsAtCompany]]&lt;2,2,0)</f>
        <v>0</v>
      </c>
      <c r="AM773" t="str">
        <f>IF(HR_Data[[#This Row],[RiskScore2]]&gt;=6,"High",
IF(HR_Data[[#This Row],[RiskScore2]]&gt;=3,"Medium","Low"))</f>
        <v>Low</v>
      </c>
      <c r="AN773">
        <v>80</v>
      </c>
      <c r="AO773">
        <v>1</v>
      </c>
      <c r="AP773">
        <v>13</v>
      </c>
      <c r="AQ773">
        <v>4</v>
      </c>
      <c r="AR773">
        <v>3</v>
      </c>
      <c r="AS773">
        <v>9</v>
      </c>
      <c r="AT773">
        <v>4</v>
      </c>
      <c r="AU773">
        <v>7</v>
      </c>
      <c r="AV773">
        <v>0</v>
      </c>
    </row>
    <row r="774" spans="1:48">
      <c r="A774">
        <v>56</v>
      </c>
      <c r="B774" t="str">
        <f>IF(HR_Data[[#This Row],[Age]]&lt;25,"&lt;25",
IF(HR_Data[[#This Row],[Age]]&lt;35,"25–34",
IF(HR_Data[[#This Row],[Age]]&lt;45,"35–44",
IF(HR_Data[[#This Row],[Age]]&lt;55,"45–54","55+"))))</f>
        <v>55+</v>
      </c>
      <c r="C774" t="s">
        <v>43</v>
      </c>
      <c r="D774">
        <f>(HR[[#This Row],[OverTimeFlag]]*3+HR[[#This Row],[LowJobSatisFlag]]*5+HR[[#This Row],[LowWLBFlag]]*4+HR[[#This Row],[LowSalaryFlag]]*3+HR[[#This Row],[LowEnviFlag]]*4+HR[[#This Row],[LowProFlag]]*1)</f>
        <v>7</v>
      </c>
      <c r="E774">
        <f>HR_Data[[#This Row],[OvertimeFlag]] + HR_Data[[#This Row],[LowSatisfactionFlag]] + HR_Data[[#This Row],[LowWorkLifeBalanceFlag]]</f>
        <v>0</v>
      </c>
      <c r="F774" t="s">
        <v>44</v>
      </c>
      <c r="G774">
        <v>1240</v>
      </c>
      <c r="H774" t="s">
        <v>45</v>
      </c>
      <c r="I774">
        <v>9</v>
      </c>
      <c r="J774" t="str">
        <f>IF(AND(HR_Data[[#This Row],[Attrition]]="Yes",HR_Data[[#This Row],[YearsAtCompany]]&lt;2),"Yes","No")</f>
        <v>No</v>
      </c>
      <c r="K774">
        <v>3</v>
      </c>
      <c r="L774" t="s">
        <v>51</v>
      </c>
      <c r="M774">
        <v>1</v>
      </c>
      <c r="N774">
        <v>1071</v>
      </c>
      <c r="P774">
        <v>1</v>
      </c>
      <c r="Q774" t="s">
        <v>39</v>
      </c>
      <c r="R774">
        <v>63</v>
      </c>
      <c r="S774">
        <v>3</v>
      </c>
      <c r="T774">
        <v>1</v>
      </c>
      <c r="U774" t="s">
        <v>47</v>
      </c>
      <c r="V774">
        <v>3</v>
      </c>
      <c r="W774" t="s">
        <v>48</v>
      </c>
      <c r="X774">
        <v>2942</v>
      </c>
      <c r="Y774" t="str">
        <f>IF(AND(HR_Data[[#This Row],[OverTime]]="Yes",HR_Data[[#This Row],[JobSatisfaction]]&lt;=2,HR_Data[[#This Row],[MonthlyIncome]]&lt;AVERAGE(HR_Data[MonthlyIncome])),
"High Risk",
IF(OR(HR_Data[[#This Row],[OverTime]]="Yes",HR_Data[[#This Row],[JobSatisfaction]]&lt;=2),
"Medium Risk",
"Low Risk"))</f>
        <v>Low Risk</v>
      </c>
      <c r="Z774" t="str">
        <f>IF(HR_Data[[#This Row],[MonthlyIncome]]&lt;3000,"Low",IF(HR_Data[[#This Row],[MonthlyIncome]]&lt;7000,"Medium","High"))</f>
        <v>Low</v>
      </c>
      <c r="AA774" s="5">
        <f>IF(HR_Data[[#This Row],[OverTime]]="Yes",1,0)</f>
        <v>0</v>
      </c>
      <c r="AB774" s="5">
        <f>IF(HR_Data[[#This Row],[JobSatisfaction]]&lt;=2,1,0)</f>
        <v>0</v>
      </c>
      <c r="AC774" s="5">
        <f>IF(HR_Data[[#This Row],[WorkLifeBalance]]&lt;=2,1,0)</f>
        <v>0</v>
      </c>
      <c r="AD774" s="5">
        <f>IF(HR_Data[[#This Row],[MonthlyIncome]]&lt;AVERAGE(HR_Data[MonthlyIncome]),1,0)</f>
        <v>1</v>
      </c>
      <c r="AE774">
        <v>12154</v>
      </c>
      <c r="AF774">
        <v>2</v>
      </c>
      <c r="AG774" t="s">
        <v>42</v>
      </c>
      <c r="AH774" t="s">
        <v>43</v>
      </c>
      <c r="AI774">
        <v>19</v>
      </c>
      <c r="AJ774">
        <v>3</v>
      </c>
      <c r="AK774">
        <v>2</v>
      </c>
      <c r="AL774">
        <f>IF(HR_Data[[#This Row],[OverTime]]="Yes",2,0)
+IF(HR_Data[[#This Row],[WorkLifeBalance]]&lt;=2,2,0)
+IF(HR_Data[[#This Row],[MonthlyIncome]]&lt;5000,2,0)
+IF(HR_Data[[#This Row],[JobSatisfaction]]&lt;=2,1,0)
+IF(HR_Data[[#This Row],[EnvironmentSatisfaction]]&lt;=2,1,0)
+IF(HR_Data[[#This Row],[YearsAtCompany]]&lt;2,2,0)</f>
        <v>3</v>
      </c>
      <c r="AM774" t="str">
        <f>IF(HR_Data[[#This Row],[RiskScore2]]&gt;=6,"High",
IF(HR_Data[[#This Row],[RiskScore2]]&gt;=3,"Medium","Low"))</f>
        <v>Medium</v>
      </c>
      <c r="AN774">
        <v>80</v>
      </c>
      <c r="AO774">
        <v>1</v>
      </c>
      <c r="AP774">
        <v>18</v>
      </c>
      <c r="AQ774">
        <v>4</v>
      </c>
      <c r="AR774">
        <v>3</v>
      </c>
      <c r="AS774">
        <v>5</v>
      </c>
      <c r="AT774">
        <v>4</v>
      </c>
      <c r="AU774">
        <v>0</v>
      </c>
      <c r="AV774">
        <v>3</v>
      </c>
    </row>
    <row r="775" spans="1:48">
      <c r="A775">
        <v>36</v>
      </c>
      <c r="B775" t="str">
        <f>IF(HR_Data[[#This Row],[Age]]&lt;25,"&lt;25",
IF(HR_Data[[#This Row],[Age]]&lt;35,"25–34",
IF(HR_Data[[#This Row],[Age]]&lt;45,"35–44",
IF(HR_Data[[#This Row],[Age]]&lt;55,"45–54","55+"))))</f>
        <v>35–44</v>
      </c>
      <c r="C775" t="s">
        <v>43</v>
      </c>
      <c r="D775">
        <f>(HR[[#This Row],[OverTimeFlag]]*3+HR[[#This Row],[LowJobSatisFlag]]*5+HR[[#This Row],[LowWLBFlag]]*4+HR[[#This Row],[LowSalaryFlag]]*3+HR[[#This Row],[LowEnviFlag]]*4+HR[[#This Row],[LowProFlag]]*1)</f>
        <v>5</v>
      </c>
      <c r="E775">
        <f>HR_Data[[#This Row],[OvertimeFlag]] + HR_Data[[#This Row],[LowSatisfactionFlag]] + HR_Data[[#This Row],[LowWorkLifeBalanceFlag]]</f>
        <v>1</v>
      </c>
      <c r="F775" t="s">
        <v>36</v>
      </c>
      <c r="G775">
        <v>796</v>
      </c>
      <c r="H775" t="s">
        <v>45</v>
      </c>
      <c r="I775">
        <v>12</v>
      </c>
      <c r="J775" t="str">
        <f>IF(AND(HR_Data[[#This Row],[Attrition]]="Yes",HR_Data[[#This Row],[YearsAtCompany]]&lt;2),"Yes","No")</f>
        <v>No</v>
      </c>
      <c r="K775">
        <v>5</v>
      </c>
      <c r="L775" t="s">
        <v>51</v>
      </c>
      <c r="M775">
        <v>1</v>
      </c>
      <c r="N775">
        <v>1073</v>
      </c>
      <c r="P775">
        <v>4</v>
      </c>
      <c r="Q775" t="s">
        <v>39</v>
      </c>
      <c r="R775">
        <v>51</v>
      </c>
      <c r="S775">
        <v>2</v>
      </c>
      <c r="T775">
        <v>3</v>
      </c>
      <c r="U775" t="s">
        <v>53</v>
      </c>
      <c r="V775">
        <v>4</v>
      </c>
      <c r="W775" t="s">
        <v>41</v>
      </c>
      <c r="X775">
        <v>8858</v>
      </c>
      <c r="Y775" t="str">
        <f>IF(AND(HR_Data[[#This Row],[OverTime]]="Yes",HR_Data[[#This Row],[JobSatisfaction]]&lt;=2,HR_Data[[#This Row],[MonthlyIncome]]&lt;AVERAGE(HR_Data[MonthlyIncome])),
"High Risk",
IF(OR(HR_Data[[#This Row],[OverTime]]="Yes",HR_Data[[#This Row],[JobSatisfaction]]&lt;=2),
"Medium Risk",
"Low Risk"))</f>
        <v>Low Risk</v>
      </c>
      <c r="Z775" t="str">
        <f>IF(HR_Data[[#This Row],[MonthlyIncome]]&lt;3000,"Low",IF(HR_Data[[#This Row],[MonthlyIncome]]&lt;7000,"Medium","High"))</f>
        <v>High</v>
      </c>
      <c r="AA775" s="5">
        <f>IF(HR_Data[[#This Row],[OverTime]]="Yes",1,0)</f>
        <v>0</v>
      </c>
      <c r="AB775" s="5">
        <f>IF(HR_Data[[#This Row],[JobSatisfaction]]&lt;=2,1,0)</f>
        <v>0</v>
      </c>
      <c r="AC775" s="5">
        <f>IF(HR_Data[[#This Row],[WorkLifeBalance]]&lt;=2,1,0)</f>
        <v>1</v>
      </c>
      <c r="AD775" s="5">
        <f>IF(HR_Data[[#This Row],[MonthlyIncome]]&lt;AVERAGE(HR_Data[MonthlyIncome]),1,0)</f>
        <v>0</v>
      </c>
      <c r="AE775">
        <v>15669</v>
      </c>
      <c r="AF775">
        <v>0</v>
      </c>
      <c r="AG775" t="s">
        <v>42</v>
      </c>
      <c r="AH775" t="s">
        <v>43</v>
      </c>
      <c r="AI775">
        <v>11</v>
      </c>
      <c r="AJ775">
        <v>3</v>
      </c>
      <c r="AK775">
        <v>2</v>
      </c>
      <c r="AL775">
        <f>IF(HR_Data[[#This Row],[OverTime]]="Yes",2,0)
+IF(HR_Data[[#This Row],[WorkLifeBalance]]&lt;=2,2,0)
+IF(HR_Data[[#This Row],[MonthlyIncome]]&lt;5000,2,0)
+IF(HR_Data[[#This Row],[JobSatisfaction]]&lt;=2,1,0)
+IF(HR_Data[[#This Row],[EnvironmentSatisfaction]]&lt;=2,1,0)
+IF(HR_Data[[#This Row],[YearsAtCompany]]&lt;2,2,0)</f>
        <v>2</v>
      </c>
      <c r="AM775" t="str">
        <f>IF(HR_Data[[#This Row],[RiskScore2]]&gt;=6,"High",
IF(HR_Data[[#This Row],[RiskScore2]]&gt;=3,"Medium","Low"))</f>
        <v>Low</v>
      </c>
      <c r="AN775">
        <v>80</v>
      </c>
      <c r="AO775">
        <v>0</v>
      </c>
      <c r="AP775">
        <v>15</v>
      </c>
      <c r="AQ775">
        <v>2</v>
      </c>
      <c r="AR775">
        <v>2</v>
      </c>
      <c r="AS775">
        <v>14</v>
      </c>
      <c r="AT775">
        <v>8</v>
      </c>
      <c r="AU775">
        <v>7</v>
      </c>
      <c r="AV775">
        <v>8</v>
      </c>
    </row>
    <row r="776" spans="1:48">
      <c r="A776">
        <v>55</v>
      </c>
      <c r="B776" t="str">
        <f>IF(HR_Data[[#This Row],[Age]]&lt;25,"&lt;25",
IF(HR_Data[[#This Row],[Age]]&lt;35,"25–34",
IF(HR_Data[[#This Row],[Age]]&lt;45,"35–44",
IF(HR_Data[[#This Row],[Age]]&lt;55,"45–54","55+"))))</f>
        <v>55+</v>
      </c>
      <c r="C776" t="s">
        <v>43</v>
      </c>
      <c r="D776">
        <f>(HR[[#This Row],[OverTimeFlag]]*3+HR[[#This Row],[LowJobSatisFlag]]*5+HR[[#This Row],[LowWLBFlag]]*4+HR[[#This Row],[LowSalaryFlag]]*3+HR[[#This Row],[LowEnviFlag]]*4+HR[[#This Row],[LowProFlag]]*1)</f>
        <v>6</v>
      </c>
      <c r="E776">
        <f>HR_Data[[#This Row],[OvertimeFlag]] + HR_Data[[#This Row],[LowSatisfactionFlag]] + HR_Data[[#This Row],[LowWorkLifeBalanceFlag]]</f>
        <v>1</v>
      </c>
      <c r="F776" t="s">
        <v>55</v>
      </c>
      <c r="G776">
        <v>444</v>
      </c>
      <c r="H776" t="s">
        <v>45</v>
      </c>
      <c r="I776">
        <v>2</v>
      </c>
      <c r="J776" t="str">
        <f>IF(AND(HR_Data[[#This Row],[Attrition]]="Yes",HR_Data[[#This Row],[YearsAtCompany]]&lt;2),"Yes","No")</f>
        <v>No</v>
      </c>
      <c r="K776">
        <v>1</v>
      </c>
      <c r="L776" t="s">
        <v>51</v>
      </c>
      <c r="M776">
        <v>1</v>
      </c>
      <c r="N776">
        <v>1074</v>
      </c>
      <c r="P776">
        <v>3</v>
      </c>
      <c r="Q776" t="s">
        <v>46</v>
      </c>
      <c r="R776">
        <v>40</v>
      </c>
      <c r="S776">
        <v>2</v>
      </c>
      <c r="T776">
        <v>4</v>
      </c>
      <c r="U776" t="s">
        <v>56</v>
      </c>
      <c r="V776">
        <v>1</v>
      </c>
      <c r="W776" t="s">
        <v>41</v>
      </c>
      <c r="X776">
        <v>16756</v>
      </c>
      <c r="Y776" t="str">
        <f>IF(AND(HR_Data[[#This Row],[OverTime]]="Yes",HR_Data[[#This Row],[JobSatisfaction]]&lt;=2,HR_Data[[#This Row],[MonthlyIncome]]&lt;AVERAGE(HR_Data[MonthlyIncome])),
"High Risk",
IF(OR(HR_Data[[#This Row],[OverTime]]="Yes",HR_Data[[#This Row],[JobSatisfaction]]&lt;=2),
"Medium Risk",
"Low Risk"))</f>
        <v>Medium Risk</v>
      </c>
      <c r="Z776" t="str">
        <f>IF(HR_Data[[#This Row],[MonthlyIncome]]&lt;3000,"Low",IF(HR_Data[[#This Row],[MonthlyIncome]]&lt;7000,"Medium","High"))</f>
        <v>High</v>
      </c>
      <c r="AA776" s="5">
        <f>IF(HR_Data[[#This Row],[OverTime]]="Yes",1,0)</f>
        <v>0</v>
      </c>
      <c r="AB776" s="5">
        <f>IF(HR_Data[[#This Row],[JobSatisfaction]]&lt;=2,1,0)</f>
        <v>1</v>
      </c>
      <c r="AC776" s="5">
        <f>IF(HR_Data[[#This Row],[WorkLifeBalance]]&lt;=2,1,0)</f>
        <v>0</v>
      </c>
      <c r="AD776" s="5">
        <f>IF(HR_Data[[#This Row],[MonthlyIncome]]&lt;AVERAGE(HR_Data[MonthlyIncome]),1,0)</f>
        <v>0</v>
      </c>
      <c r="AE776">
        <v>17323</v>
      </c>
      <c r="AF776">
        <v>7</v>
      </c>
      <c r="AG776" t="s">
        <v>42</v>
      </c>
      <c r="AH776" t="s">
        <v>43</v>
      </c>
      <c r="AI776">
        <v>15</v>
      </c>
      <c r="AJ776">
        <v>3</v>
      </c>
      <c r="AK776">
        <v>2</v>
      </c>
      <c r="AL776">
        <f>IF(HR_Data[[#This Row],[OverTime]]="Yes",2,0)
+IF(HR_Data[[#This Row],[WorkLifeBalance]]&lt;=2,2,0)
+IF(HR_Data[[#This Row],[MonthlyIncome]]&lt;5000,2,0)
+IF(HR_Data[[#This Row],[JobSatisfaction]]&lt;=2,1,0)
+IF(HR_Data[[#This Row],[EnvironmentSatisfaction]]&lt;=2,1,0)
+IF(HR_Data[[#This Row],[YearsAtCompany]]&lt;2,2,0)</f>
        <v>1</v>
      </c>
      <c r="AM776" t="str">
        <f>IF(HR_Data[[#This Row],[RiskScore2]]&gt;=6,"High",
IF(HR_Data[[#This Row],[RiskScore2]]&gt;=3,"Medium","Low"))</f>
        <v>Low</v>
      </c>
      <c r="AN776">
        <v>80</v>
      </c>
      <c r="AO776">
        <v>0</v>
      </c>
      <c r="AP776">
        <v>31</v>
      </c>
      <c r="AQ776">
        <v>3</v>
      </c>
      <c r="AR776">
        <v>4</v>
      </c>
      <c r="AS776">
        <v>9</v>
      </c>
      <c r="AT776">
        <v>7</v>
      </c>
      <c r="AU776">
        <v>6</v>
      </c>
      <c r="AV776">
        <v>2</v>
      </c>
    </row>
    <row r="777" spans="1:48">
      <c r="A777">
        <v>43</v>
      </c>
      <c r="B777" t="str">
        <f>IF(HR_Data[[#This Row],[Age]]&lt;25,"&lt;25",
IF(HR_Data[[#This Row],[Age]]&lt;35,"25–34",
IF(HR_Data[[#This Row],[Age]]&lt;45,"35–44",
IF(HR_Data[[#This Row],[Age]]&lt;55,"45–54","55+"))))</f>
        <v>35–44</v>
      </c>
      <c r="C777" t="s">
        <v>43</v>
      </c>
      <c r="D777">
        <f>(HR[[#This Row],[OverTimeFlag]]*3+HR[[#This Row],[LowJobSatisFlag]]*5+HR[[#This Row],[LowWLBFlag]]*4+HR[[#This Row],[LowSalaryFlag]]*3+HR[[#This Row],[LowEnviFlag]]*4+HR[[#This Row],[LowProFlag]]*1)</f>
        <v>0</v>
      </c>
      <c r="E777">
        <f>HR_Data[[#This Row],[OvertimeFlag]] + HR_Data[[#This Row],[LowSatisfactionFlag]] + HR_Data[[#This Row],[LowWorkLifeBalanceFlag]]</f>
        <v>0</v>
      </c>
      <c r="F777" t="s">
        <v>36</v>
      </c>
      <c r="G777">
        <v>415</v>
      </c>
      <c r="H777" t="s">
        <v>37</v>
      </c>
      <c r="I777">
        <v>25</v>
      </c>
      <c r="J777" t="str">
        <f>IF(AND(HR_Data[[#This Row],[Attrition]]="Yes",HR_Data[[#This Row],[YearsAtCompany]]&lt;2),"Yes","No")</f>
        <v>No</v>
      </c>
      <c r="K777">
        <v>3</v>
      </c>
      <c r="L777" t="s">
        <v>51</v>
      </c>
      <c r="M777">
        <v>1</v>
      </c>
      <c r="N777">
        <v>1076</v>
      </c>
      <c r="P777">
        <v>3</v>
      </c>
      <c r="Q777" t="s">
        <v>46</v>
      </c>
      <c r="R777">
        <v>79</v>
      </c>
      <c r="S777">
        <v>2</v>
      </c>
      <c r="T777">
        <v>3</v>
      </c>
      <c r="U777" t="s">
        <v>40</v>
      </c>
      <c r="V777">
        <v>4</v>
      </c>
      <c r="W777" t="s">
        <v>52</v>
      </c>
      <c r="X777">
        <v>10798</v>
      </c>
      <c r="Y777" t="str">
        <f>IF(AND(HR_Data[[#This Row],[OverTime]]="Yes",HR_Data[[#This Row],[JobSatisfaction]]&lt;=2,HR_Data[[#This Row],[MonthlyIncome]]&lt;AVERAGE(HR_Data[MonthlyIncome])),
"High Risk",
IF(OR(HR_Data[[#This Row],[OverTime]]="Yes",HR_Data[[#This Row],[JobSatisfaction]]&lt;=2),
"Medium Risk",
"Low Risk"))</f>
        <v>Low Risk</v>
      </c>
      <c r="Z777" t="str">
        <f>IF(HR_Data[[#This Row],[MonthlyIncome]]&lt;3000,"Low",IF(HR_Data[[#This Row],[MonthlyIncome]]&lt;7000,"Medium","High"))</f>
        <v>High</v>
      </c>
      <c r="AA777" s="5">
        <f>IF(HR_Data[[#This Row],[OverTime]]="Yes",1,0)</f>
        <v>0</v>
      </c>
      <c r="AB777" s="5">
        <f>IF(HR_Data[[#This Row],[JobSatisfaction]]&lt;=2,1,0)</f>
        <v>0</v>
      </c>
      <c r="AC777" s="5">
        <f>IF(HR_Data[[#This Row],[WorkLifeBalance]]&lt;=2,1,0)</f>
        <v>0</v>
      </c>
      <c r="AD777" s="5">
        <f>IF(HR_Data[[#This Row],[MonthlyIncome]]&lt;AVERAGE(HR_Data[MonthlyIncome]),1,0)</f>
        <v>0</v>
      </c>
      <c r="AE777">
        <v>5268</v>
      </c>
      <c r="AF777">
        <v>5</v>
      </c>
      <c r="AG777" t="s">
        <v>42</v>
      </c>
      <c r="AH777" t="s">
        <v>43</v>
      </c>
      <c r="AI777">
        <v>13</v>
      </c>
      <c r="AJ777">
        <v>3</v>
      </c>
      <c r="AK777">
        <v>3</v>
      </c>
      <c r="AL777">
        <f>IF(HR_Data[[#This Row],[OverTime]]="Yes",2,0)
+IF(HR_Data[[#This Row],[WorkLifeBalance]]&lt;=2,2,0)
+IF(HR_Data[[#This Row],[MonthlyIncome]]&lt;5000,2,0)
+IF(HR_Data[[#This Row],[JobSatisfaction]]&lt;=2,1,0)
+IF(HR_Data[[#This Row],[EnvironmentSatisfaction]]&lt;=2,1,0)
+IF(HR_Data[[#This Row],[YearsAtCompany]]&lt;2,2,0)</f>
        <v>2</v>
      </c>
      <c r="AM777" t="str">
        <f>IF(HR_Data[[#This Row],[RiskScore2]]&gt;=6,"High",
IF(HR_Data[[#This Row],[RiskScore2]]&gt;=3,"Medium","Low"))</f>
        <v>Low</v>
      </c>
      <c r="AN777">
        <v>80</v>
      </c>
      <c r="AO777">
        <v>1</v>
      </c>
      <c r="AP777">
        <v>18</v>
      </c>
      <c r="AQ777">
        <v>5</v>
      </c>
      <c r="AR777">
        <v>3</v>
      </c>
      <c r="AS777">
        <v>1</v>
      </c>
      <c r="AT777">
        <v>0</v>
      </c>
      <c r="AU777">
        <v>0</v>
      </c>
      <c r="AV777">
        <v>0</v>
      </c>
    </row>
    <row r="778" spans="1:48">
      <c r="A778">
        <v>20</v>
      </c>
      <c r="B778" t="str">
        <f>IF(HR_Data[[#This Row],[Age]]&lt;25,"&lt;25",
IF(HR_Data[[#This Row],[Age]]&lt;35,"25–34",
IF(HR_Data[[#This Row],[Age]]&lt;45,"35–44",
IF(HR_Data[[#This Row],[Age]]&lt;55,"45–54","55+"))))</f>
        <v>&lt;25</v>
      </c>
      <c r="C778" t="s">
        <v>35</v>
      </c>
      <c r="D778">
        <f>(HR[[#This Row],[OverTimeFlag]]*3+HR[[#This Row],[LowJobSatisFlag]]*5+HR[[#This Row],[LowWLBFlag]]*4+HR[[#This Row],[LowSalaryFlag]]*3+HR[[#This Row],[LowEnviFlag]]*4+HR[[#This Row],[LowProFlag]]*1)</f>
        <v>6</v>
      </c>
      <c r="E778">
        <f>HR_Data[[#This Row],[OvertimeFlag]] + HR_Data[[#This Row],[LowSatisfactionFlag]] + HR_Data[[#This Row],[LowWorkLifeBalanceFlag]]</f>
        <v>1</v>
      </c>
      <c r="F778" t="s">
        <v>44</v>
      </c>
      <c r="G778">
        <v>769</v>
      </c>
      <c r="H778" t="s">
        <v>37</v>
      </c>
      <c r="I778">
        <v>9</v>
      </c>
      <c r="J778" t="str">
        <f>IF(AND(HR_Data[[#This Row],[Attrition]]="Yes",HR_Data[[#This Row],[YearsAtCompany]]&lt;2),"Yes","No")</f>
        <v>No</v>
      </c>
      <c r="K778">
        <v>3</v>
      </c>
      <c r="L778" t="s">
        <v>59</v>
      </c>
      <c r="M778">
        <v>1</v>
      </c>
      <c r="N778">
        <v>1077</v>
      </c>
      <c r="P778">
        <v>4</v>
      </c>
      <c r="Q778" t="s">
        <v>39</v>
      </c>
      <c r="R778">
        <v>54</v>
      </c>
      <c r="S778">
        <v>3</v>
      </c>
      <c r="T778">
        <v>1</v>
      </c>
      <c r="U778" t="s">
        <v>57</v>
      </c>
      <c r="V778">
        <v>4</v>
      </c>
      <c r="W778" t="s">
        <v>41</v>
      </c>
      <c r="X778">
        <v>2323</v>
      </c>
      <c r="Y778" t="str">
        <f>IF(AND(HR_Data[[#This Row],[OverTime]]="Yes",HR_Data[[#This Row],[JobSatisfaction]]&lt;=2,HR_Data[[#This Row],[MonthlyIncome]]&lt;AVERAGE(HR_Data[MonthlyIncome])),
"High Risk",
IF(OR(HR_Data[[#This Row],[OverTime]]="Yes",HR_Data[[#This Row],[JobSatisfaction]]&lt;=2),
"Medium Risk",
"Low Risk"))</f>
        <v>Medium Risk</v>
      </c>
      <c r="Z778" t="str">
        <f>IF(HR_Data[[#This Row],[MonthlyIncome]]&lt;3000,"Low",IF(HR_Data[[#This Row],[MonthlyIncome]]&lt;7000,"Medium","High"))</f>
        <v>Low</v>
      </c>
      <c r="AA778" s="5">
        <f>IF(HR_Data[[#This Row],[OverTime]]="Yes",1,0)</f>
        <v>1</v>
      </c>
      <c r="AB778" s="5">
        <f>IF(HR_Data[[#This Row],[JobSatisfaction]]&lt;=2,1,0)</f>
        <v>0</v>
      </c>
      <c r="AC778" s="5">
        <f>IF(HR_Data[[#This Row],[WorkLifeBalance]]&lt;=2,1,0)</f>
        <v>0</v>
      </c>
      <c r="AD778" s="5">
        <f>IF(HR_Data[[#This Row],[MonthlyIncome]]&lt;AVERAGE(HR_Data[MonthlyIncome]),1,0)</f>
        <v>1</v>
      </c>
      <c r="AE778">
        <v>17205</v>
      </c>
      <c r="AF778">
        <v>1</v>
      </c>
      <c r="AG778" t="s">
        <v>42</v>
      </c>
      <c r="AH778" t="s">
        <v>35</v>
      </c>
      <c r="AI778">
        <v>14</v>
      </c>
      <c r="AJ778">
        <v>3</v>
      </c>
      <c r="AK778">
        <v>2</v>
      </c>
      <c r="AL778">
        <f>IF(HR_Data[[#This Row],[OverTime]]="Yes",2,0)
+IF(HR_Data[[#This Row],[WorkLifeBalance]]&lt;=2,2,0)
+IF(HR_Data[[#This Row],[MonthlyIncome]]&lt;5000,2,0)
+IF(HR_Data[[#This Row],[JobSatisfaction]]&lt;=2,1,0)
+IF(HR_Data[[#This Row],[EnvironmentSatisfaction]]&lt;=2,1,0)
+IF(HR_Data[[#This Row],[YearsAtCompany]]&lt;2,2,0)</f>
        <v>4</v>
      </c>
      <c r="AM778" t="str">
        <f>IF(HR_Data[[#This Row],[RiskScore2]]&gt;=6,"High",
IF(HR_Data[[#This Row],[RiskScore2]]&gt;=3,"Medium","Low"))</f>
        <v>Medium</v>
      </c>
      <c r="AN778">
        <v>80</v>
      </c>
      <c r="AO778">
        <v>0</v>
      </c>
      <c r="AP778">
        <v>2</v>
      </c>
      <c r="AQ778">
        <v>3</v>
      </c>
      <c r="AR778">
        <v>3</v>
      </c>
      <c r="AS778">
        <v>2</v>
      </c>
      <c r="AT778">
        <v>2</v>
      </c>
      <c r="AU778">
        <v>0</v>
      </c>
      <c r="AV778">
        <v>2</v>
      </c>
    </row>
    <row r="779" spans="1:48">
      <c r="A779">
        <v>21</v>
      </c>
      <c r="B779" t="str">
        <f>IF(HR_Data[[#This Row],[Age]]&lt;25,"&lt;25",
IF(HR_Data[[#This Row],[Age]]&lt;35,"25–34",
IF(HR_Data[[#This Row],[Age]]&lt;45,"35–44",
IF(HR_Data[[#This Row],[Age]]&lt;55,"45–54","55+"))))</f>
        <v>&lt;25</v>
      </c>
      <c r="C779" t="s">
        <v>35</v>
      </c>
      <c r="D779">
        <f>(HR[[#This Row],[OverTimeFlag]]*3+HR[[#This Row],[LowJobSatisFlag]]*5+HR[[#This Row],[LowWLBFlag]]*4+HR[[#This Row],[LowSalaryFlag]]*3+HR[[#This Row],[LowEnviFlag]]*4+HR[[#This Row],[LowProFlag]]*1)</f>
        <v>12</v>
      </c>
      <c r="E779">
        <f>HR_Data[[#This Row],[OvertimeFlag]] + HR_Data[[#This Row],[LowSatisfactionFlag]] + HR_Data[[#This Row],[LowWorkLifeBalanceFlag]]</f>
        <v>2</v>
      </c>
      <c r="F779" t="s">
        <v>36</v>
      </c>
      <c r="G779">
        <v>1334</v>
      </c>
      <c r="H779" t="s">
        <v>45</v>
      </c>
      <c r="I779">
        <v>10</v>
      </c>
      <c r="J779" t="str">
        <f>IF(AND(HR_Data[[#This Row],[Attrition]]="Yes",HR_Data[[#This Row],[YearsAtCompany]]&lt;2),"Yes","No")</f>
        <v>Yes</v>
      </c>
      <c r="K779">
        <v>3</v>
      </c>
      <c r="L779" t="s">
        <v>38</v>
      </c>
      <c r="M779">
        <v>1</v>
      </c>
      <c r="N779">
        <v>1079</v>
      </c>
      <c r="P779">
        <v>3</v>
      </c>
      <c r="Q779" t="s">
        <v>39</v>
      </c>
      <c r="R779">
        <v>36</v>
      </c>
      <c r="S779">
        <v>2</v>
      </c>
      <c r="T779">
        <v>1</v>
      </c>
      <c r="U779" t="s">
        <v>50</v>
      </c>
      <c r="V779">
        <v>1</v>
      </c>
      <c r="W779" t="s">
        <v>41</v>
      </c>
      <c r="X779">
        <v>1416</v>
      </c>
      <c r="Y779" t="str">
        <f>IF(AND(HR_Data[[#This Row],[OverTime]]="Yes",HR_Data[[#This Row],[JobSatisfaction]]&lt;=2,HR_Data[[#This Row],[MonthlyIncome]]&lt;AVERAGE(HR_Data[MonthlyIncome])),
"High Risk",
IF(OR(HR_Data[[#This Row],[OverTime]]="Yes",HR_Data[[#This Row],[JobSatisfaction]]&lt;=2),
"Medium Risk",
"Low Risk"))</f>
        <v>Medium Risk</v>
      </c>
      <c r="Z779" t="str">
        <f>IF(HR_Data[[#This Row],[MonthlyIncome]]&lt;3000,"Low",IF(HR_Data[[#This Row],[MonthlyIncome]]&lt;7000,"Medium","High"))</f>
        <v>Low</v>
      </c>
      <c r="AA779" s="5">
        <f>IF(HR_Data[[#This Row],[OverTime]]="Yes",1,0)</f>
        <v>0</v>
      </c>
      <c r="AB779" s="5">
        <f>IF(HR_Data[[#This Row],[JobSatisfaction]]&lt;=2,1,0)</f>
        <v>1</v>
      </c>
      <c r="AC779" s="5">
        <f>IF(HR_Data[[#This Row],[WorkLifeBalance]]&lt;=2,1,0)</f>
        <v>1</v>
      </c>
      <c r="AD779" s="5">
        <f>IF(HR_Data[[#This Row],[MonthlyIncome]]&lt;AVERAGE(HR_Data[MonthlyIncome]),1,0)</f>
        <v>1</v>
      </c>
      <c r="AE779">
        <v>17258</v>
      </c>
      <c r="AF779">
        <v>1</v>
      </c>
      <c r="AG779" t="s">
        <v>42</v>
      </c>
      <c r="AH779" t="s">
        <v>43</v>
      </c>
      <c r="AI779">
        <v>13</v>
      </c>
      <c r="AJ779">
        <v>3</v>
      </c>
      <c r="AK779">
        <v>1</v>
      </c>
      <c r="AL779">
        <f>IF(HR_Data[[#This Row],[OverTime]]="Yes",2,0)
+IF(HR_Data[[#This Row],[WorkLifeBalance]]&lt;=2,2,0)
+IF(HR_Data[[#This Row],[MonthlyIncome]]&lt;5000,2,0)
+IF(HR_Data[[#This Row],[JobSatisfaction]]&lt;=2,1,0)
+IF(HR_Data[[#This Row],[EnvironmentSatisfaction]]&lt;=2,1,0)
+IF(HR_Data[[#This Row],[YearsAtCompany]]&lt;2,2,0)</f>
        <v>7</v>
      </c>
      <c r="AM779" t="str">
        <f>IF(HR_Data[[#This Row],[RiskScore2]]&gt;=6,"High",
IF(HR_Data[[#This Row],[RiskScore2]]&gt;=3,"Medium","Low"))</f>
        <v>High</v>
      </c>
      <c r="AN779">
        <v>80</v>
      </c>
      <c r="AO779">
        <v>0</v>
      </c>
      <c r="AP779">
        <v>1</v>
      </c>
      <c r="AQ779">
        <v>6</v>
      </c>
      <c r="AR779">
        <v>2</v>
      </c>
      <c r="AS779">
        <v>1</v>
      </c>
      <c r="AT779">
        <v>0</v>
      </c>
      <c r="AU779">
        <v>1</v>
      </c>
      <c r="AV779">
        <v>0</v>
      </c>
    </row>
    <row r="780" spans="1:48">
      <c r="A780">
        <v>46</v>
      </c>
      <c r="B780" t="str">
        <f>IF(HR_Data[[#This Row],[Age]]&lt;25,"&lt;25",
IF(HR_Data[[#This Row],[Age]]&lt;35,"25–34",
IF(HR_Data[[#This Row],[Age]]&lt;45,"35–44",
IF(HR_Data[[#This Row],[Age]]&lt;55,"45–54","55+"))))</f>
        <v>45–54</v>
      </c>
      <c r="C780" t="s">
        <v>43</v>
      </c>
      <c r="D780">
        <f>(HR[[#This Row],[OverTimeFlag]]*3+HR[[#This Row],[LowJobSatisFlag]]*5+HR[[#This Row],[LowWLBFlag]]*4+HR[[#This Row],[LowSalaryFlag]]*3+HR[[#This Row],[LowEnviFlag]]*4+HR[[#This Row],[LowProFlag]]*1)</f>
        <v>11</v>
      </c>
      <c r="E780">
        <f>HR_Data[[#This Row],[OvertimeFlag]] + HR_Data[[#This Row],[LowSatisfactionFlag]] + HR_Data[[#This Row],[LowWorkLifeBalanceFlag]]</f>
        <v>2</v>
      </c>
      <c r="F780" t="s">
        <v>36</v>
      </c>
      <c r="G780">
        <v>1003</v>
      </c>
      <c r="H780" t="s">
        <v>45</v>
      </c>
      <c r="I780">
        <v>8</v>
      </c>
      <c r="J780" t="str">
        <f>IF(AND(HR_Data[[#This Row],[Attrition]]="Yes",HR_Data[[#This Row],[YearsAtCompany]]&lt;2),"Yes","No")</f>
        <v>No</v>
      </c>
      <c r="K780">
        <v>4</v>
      </c>
      <c r="L780" t="s">
        <v>38</v>
      </c>
      <c r="M780">
        <v>1</v>
      </c>
      <c r="N780">
        <v>1080</v>
      </c>
      <c r="P780">
        <v>4</v>
      </c>
      <c r="Q780" t="s">
        <v>39</v>
      </c>
      <c r="R780">
        <v>74</v>
      </c>
      <c r="S780">
        <v>2</v>
      </c>
      <c r="T780">
        <v>2</v>
      </c>
      <c r="U780" t="s">
        <v>47</v>
      </c>
      <c r="V780">
        <v>1</v>
      </c>
      <c r="W780" t="s">
        <v>52</v>
      </c>
      <c r="X780">
        <v>4615</v>
      </c>
      <c r="Y780" t="str">
        <f>IF(AND(HR_Data[[#This Row],[OverTime]]="Yes",HR_Data[[#This Row],[JobSatisfaction]]&lt;=2,HR_Data[[#This Row],[MonthlyIncome]]&lt;AVERAGE(HR_Data[MonthlyIncome])),
"High Risk",
IF(OR(HR_Data[[#This Row],[OverTime]]="Yes",HR_Data[[#This Row],[JobSatisfaction]]&lt;=2),
"Medium Risk",
"Low Risk"))</f>
        <v>High Risk</v>
      </c>
      <c r="Z780" t="str">
        <f>IF(HR_Data[[#This Row],[MonthlyIncome]]&lt;3000,"Low",IF(HR_Data[[#This Row],[MonthlyIncome]]&lt;7000,"Medium","High"))</f>
        <v>Medium</v>
      </c>
      <c r="AA780" s="5">
        <f>IF(HR_Data[[#This Row],[OverTime]]="Yes",1,0)</f>
        <v>1</v>
      </c>
      <c r="AB780" s="5">
        <f>IF(HR_Data[[#This Row],[JobSatisfaction]]&lt;=2,1,0)</f>
        <v>1</v>
      </c>
      <c r="AC780" s="5">
        <f>IF(HR_Data[[#This Row],[WorkLifeBalance]]&lt;=2,1,0)</f>
        <v>0</v>
      </c>
      <c r="AD780" s="5">
        <f>IF(HR_Data[[#This Row],[MonthlyIncome]]&lt;AVERAGE(HR_Data[MonthlyIncome]),1,0)</f>
        <v>1</v>
      </c>
      <c r="AE780">
        <v>21029</v>
      </c>
      <c r="AF780">
        <v>8</v>
      </c>
      <c r="AG780" t="s">
        <v>42</v>
      </c>
      <c r="AH780" t="s">
        <v>35</v>
      </c>
      <c r="AI780">
        <v>23</v>
      </c>
      <c r="AJ780">
        <v>4</v>
      </c>
      <c r="AK780">
        <v>1</v>
      </c>
      <c r="AL780">
        <f>IF(HR_Data[[#This Row],[OverTime]]="Yes",2,0)
+IF(HR_Data[[#This Row],[WorkLifeBalance]]&lt;=2,2,0)
+IF(HR_Data[[#This Row],[MonthlyIncome]]&lt;5000,2,0)
+IF(HR_Data[[#This Row],[JobSatisfaction]]&lt;=2,1,0)
+IF(HR_Data[[#This Row],[EnvironmentSatisfaction]]&lt;=2,1,0)
+IF(HR_Data[[#This Row],[YearsAtCompany]]&lt;2,2,0)</f>
        <v>5</v>
      </c>
      <c r="AM780" t="str">
        <f>IF(HR_Data[[#This Row],[RiskScore2]]&gt;=6,"High",
IF(HR_Data[[#This Row],[RiskScore2]]&gt;=3,"Medium","Low"))</f>
        <v>Medium</v>
      </c>
      <c r="AN780">
        <v>80</v>
      </c>
      <c r="AO780">
        <v>3</v>
      </c>
      <c r="AP780">
        <v>19</v>
      </c>
      <c r="AQ780">
        <v>2</v>
      </c>
      <c r="AR780">
        <v>3</v>
      </c>
      <c r="AS780">
        <v>16</v>
      </c>
      <c r="AT780">
        <v>13</v>
      </c>
      <c r="AU780">
        <v>1</v>
      </c>
      <c r="AV780">
        <v>7</v>
      </c>
    </row>
    <row r="781" spans="1:48">
      <c r="A781">
        <v>51</v>
      </c>
      <c r="B781" t="str">
        <f>IF(HR_Data[[#This Row],[Age]]&lt;25,"&lt;25",
IF(HR_Data[[#This Row],[Age]]&lt;35,"25–34",
IF(HR_Data[[#This Row],[Age]]&lt;45,"35–44",
IF(HR_Data[[#This Row],[Age]]&lt;55,"45–54","55+"))))</f>
        <v>45–54</v>
      </c>
      <c r="C781" t="s">
        <v>35</v>
      </c>
      <c r="D781">
        <f>(HR[[#This Row],[OverTimeFlag]]*3+HR[[#This Row],[LowJobSatisFlag]]*5+HR[[#This Row],[LowWLBFlag]]*4+HR[[#This Row],[LowSalaryFlag]]*3+HR[[#This Row],[LowEnviFlag]]*4+HR[[#This Row],[LowProFlag]]*1)</f>
        <v>10</v>
      </c>
      <c r="E781">
        <f>HR_Data[[#This Row],[OvertimeFlag]] + HR_Data[[#This Row],[LowSatisfactionFlag]] + HR_Data[[#This Row],[LowWorkLifeBalanceFlag]]</f>
        <v>1</v>
      </c>
      <c r="F781" t="s">
        <v>36</v>
      </c>
      <c r="G781">
        <v>1323</v>
      </c>
      <c r="H781" t="s">
        <v>45</v>
      </c>
      <c r="I781">
        <v>4</v>
      </c>
      <c r="J781" t="str">
        <f>IF(AND(HR_Data[[#This Row],[Attrition]]="Yes",HR_Data[[#This Row],[YearsAtCompany]]&lt;2),"Yes","No")</f>
        <v>No</v>
      </c>
      <c r="K781">
        <v>4</v>
      </c>
      <c r="L781" t="s">
        <v>38</v>
      </c>
      <c r="M781">
        <v>1</v>
      </c>
      <c r="N781">
        <v>1081</v>
      </c>
      <c r="P781">
        <v>1</v>
      </c>
      <c r="Q781" t="s">
        <v>46</v>
      </c>
      <c r="R781">
        <v>34</v>
      </c>
      <c r="S781">
        <v>3</v>
      </c>
      <c r="T781">
        <v>1</v>
      </c>
      <c r="U781" t="s">
        <v>47</v>
      </c>
      <c r="V781">
        <v>3</v>
      </c>
      <c r="W781" t="s">
        <v>48</v>
      </c>
      <c r="X781">
        <v>2461</v>
      </c>
      <c r="Y781" t="str">
        <f>IF(AND(HR_Data[[#This Row],[OverTime]]="Yes",HR_Data[[#This Row],[JobSatisfaction]]&lt;=2,HR_Data[[#This Row],[MonthlyIncome]]&lt;AVERAGE(HR_Data[MonthlyIncome])),
"High Risk",
IF(OR(HR_Data[[#This Row],[OverTime]]="Yes",HR_Data[[#This Row],[JobSatisfaction]]&lt;=2),
"Medium Risk",
"Low Risk"))</f>
        <v>Medium Risk</v>
      </c>
      <c r="Z781" t="str">
        <f>IF(HR_Data[[#This Row],[MonthlyIncome]]&lt;3000,"Low",IF(HR_Data[[#This Row],[MonthlyIncome]]&lt;7000,"Medium","High"))</f>
        <v>Low</v>
      </c>
      <c r="AA781" s="5">
        <f>IF(HR_Data[[#This Row],[OverTime]]="Yes",1,0)</f>
        <v>1</v>
      </c>
      <c r="AB781" s="5">
        <f>IF(HR_Data[[#This Row],[JobSatisfaction]]&lt;=2,1,0)</f>
        <v>0</v>
      </c>
      <c r="AC781" s="5">
        <f>IF(HR_Data[[#This Row],[WorkLifeBalance]]&lt;=2,1,0)</f>
        <v>0</v>
      </c>
      <c r="AD781" s="5">
        <f>IF(HR_Data[[#This Row],[MonthlyIncome]]&lt;AVERAGE(HR_Data[MonthlyIncome]),1,0)</f>
        <v>1</v>
      </c>
      <c r="AE781">
        <v>10332</v>
      </c>
      <c r="AF781">
        <v>9</v>
      </c>
      <c r="AG781" t="s">
        <v>42</v>
      </c>
      <c r="AH781" t="s">
        <v>35</v>
      </c>
      <c r="AI781">
        <v>12</v>
      </c>
      <c r="AJ781">
        <v>3</v>
      </c>
      <c r="AK781">
        <v>3</v>
      </c>
      <c r="AL781">
        <f>IF(HR_Data[[#This Row],[OverTime]]="Yes",2,0)
+IF(HR_Data[[#This Row],[WorkLifeBalance]]&lt;=2,2,0)
+IF(HR_Data[[#This Row],[MonthlyIncome]]&lt;5000,2,0)
+IF(HR_Data[[#This Row],[JobSatisfaction]]&lt;=2,1,0)
+IF(HR_Data[[#This Row],[EnvironmentSatisfaction]]&lt;=2,1,0)
+IF(HR_Data[[#This Row],[YearsAtCompany]]&lt;2,2,0)</f>
        <v>5</v>
      </c>
      <c r="AM781" t="str">
        <f>IF(HR_Data[[#This Row],[RiskScore2]]&gt;=6,"High",
IF(HR_Data[[#This Row],[RiskScore2]]&gt;=3,"Medium","Low"))</f>
        <v>Medium</v>
      </c>
      <c r="AN781">
        <v>80</v>
      </c>
      <c r="AO781">
        <v>3</v>
      </c>
      <c r="AP781">
        <v>18</v>
      </c>
      <c r="AQ781">
        <v>2</v>
      </c>
      <c r="AR781">
        <v>4</v>
      </c>
      <c r="AS781">
        <v>10</v>
      </c>
      <c r="AT781">
        <v>0</v>
      </c>
      <c r="AU781">
        <v>2</v>
      </c>
      <c r="AV781">
        <v>7</v>
      </c>
    </row>
    <row r="782" spans="1:48">
      <c r="A782">
        <v>28</v>
      </c>
      <c r="B782" t="str">
        <f>IF(HR_Data[[#This Row],[Age]]&lt;25,"&lt;25",
IF(HR_Data[[#This Row],[Age]]&lt;35,"25–34",
IF(HR_Data[[#This Row],[Age]]&lt;45,"35–44",
IF(HR_Data[[#This Row],[Age]]&lt;55,"45–54","55+"))))</f>
        <v>25–34</v>
      </c>
      <c r="C782" t="s">
        <v>35</v>
      </c>
      <c r="D782">
        <f>(HR[[#This Row],[OverTimeFlag]]*3+HR[[#This Row],[LowJobSatisFlag]]*5+HR[[#This Row],[LowWLBFlag]]*4+HR[[#This Row],[LowSalaryFlag]]*3+HR[[#This Row],[LowEnviFlag]]*4+HR[[#This Row],[LowProFlag]]*1)</f>
        <v>13</v>
      </c>
      <c r="E782">
        <f>HR_Data[[#This Row],[OvertimeFlag]] + HR_Data[[#This Row],[LowSatisfactionFlag]] + HR_Data[[#This Row],[LowWorkLifeBalanceFlag]]</f>
        <v>2</v>
      </c>
      <c r="F782" t="s">
        <v>55</v>
      </c>
      <c r="G782">
        <v>1366</v>
      </c>
      <c r="H782" t="s">
        <v>45</v>
      </c>
      <c r="I782">
        <v>24</v>
      </c>
      <c r="J782" t="str">
        <f>IF(AND(HR_Data[[#This Row],[Attrition]]="Yes",HR_Data[[#This Row],[YearsAtCompany]]&lt;2),"Yes","No")</f>
        <v>No</v>
      </c>
      <c r="K782">
        <v>2</v>
      </c>
      <c r="L782" t="s">
        <v>60</v>
      </c>
      <c r="M782">
        <v>1</v>
      </c>
      <c r="N782">
        <v>1082</v>
      </c>
      <c r="P782">
        <v>2</v>
      </c>
      <c r="Q782" t="s">
        <v>46</v>
      </c>
      <c r="R782">
        <v>72</v>
      </c>
      <c r="S782">
        <v>2</v>
      </c>
      <c r="T782">
        <v>3</v>
      </c>
      <c r="U782" t="s">
        <v>54</v>
      </c>
      <c r="V782">
        <v>1</v>
      </c>
      <c r="W782" t="s">
        <v>41</v>
      </c>
      <c r="X782">
        <v>8722</v>
      </c>
      <c r="Y782" t="str">
        <f>IF(AND(HR_Data[[#This Row],[OverTime]]="Yes",HR_Data[[#This Row],[JobSatisfaction]]&lt;=2,HR_Data[[#This Row],[MonthlyIncome]]&lt;AVERAGE(HR_Data[MonthlyIncome])),
"High Risk",
IF(OR(HR_Data[[#This Row],[OverTime]]="Yes",HR_Data[[#This Row],[JobSatisfaction]]&lt;=2),
"Medium Risk",
"Low Risk"))</f>
        <v>Medium Risk</v>
      </c>
      <c r="Z782" t="str">
        <f>IF(HR_Data[[#This Row],[MonthlyIncome]]&lt;3000,"Low",IF(HR_Data[[#This Row],[MonthlyIncome]]&lt;7000,"Medium","High"))</f>
        <v>High</v>
      </c>
      <c r="AA782" s="5">
        <f>IF(HR_Data[[#This Row],[OverTime]]="Yes",1,0)</f>
        <v>0</v>
      </c>
      <c r="AB782" s="5">
        <f>IF(HR_Data[[#This Row],[JobSatisfaction]]&lt;=2,1,0)</f>
        <v>1</v>
      </c>
      <c r="AC782" s="5">
        <f>IF(HR_Data[[#This Row],[WorkLifeBalance]]&lt;=2,1,0)</f>
        <v>1</v>
      </c>
      <c r="AD782" s="5">
        <f>IF(HR_Data[[#This Row],[MonthlyIncome]]&lt;AVERAGE(HR_Data[MonthlyIncome]),1,0)</f>
        <v>0</v>
      </c>
      <c r="AE782">
        <v>12355</v>
      </c>
      <c r="AF782">
        <v>1</v>
      </c>
      <c r="AG782" t="s">
        <v>42</v>
      </c>
      <c r="AH782" t="s">
        <v>43</v>
      </c>
      <c r="AI782">
        <v>12</v>
      </c>
      <c r="AJ782">
        <v>3</v>
      </c>
      <c r="AK782">
        <v>1</v>
      </c>
      <c r="AL782">
        <f>IF(HR_Data[[#This Row],[OverTime]]="Yes",2,0)
+IF(HR_Data[[#This Row],[WorkLifeBalance]]&lt;=2,2,0)
+IF(HR_Data[[#This Row],[MonthlyIncome]]&lt;5000,2,0)
+IF(HR_Data[[#This Row],[JobSatisfaction]]&lt;=2,1,0)
+IF(HR_Data[[#This Row],[EnvironmentSatisfaction]]&lt;=2,1,0)
+IF(HR_Data[[#This Row],[YearsAtCompany]]&lt;2,2,0)</f>
        <v>4</v>
      </c>
      <c r="AM782" t="str">
        <f>IF(HR_Data[[#This Row],[RiskScore2]]&gt;=6,"High",
IF(HR_Data[[#This Row],[RiskScore2]]&gt;=3,"Medium","Low"))</f>
        <v>Medium</v>
      </c>
      <c r="AN782">
        <v>80</v>
      </c>
      <c r="AO782">
        <v>0</v>
      </c>
      <c r="AP782">
        <v>10</v>
      </c>
      <c r="AQ782">
        <v>2</v>
      </c>
      <c r="AR782">
        <v>2</v>
      </c>
      <c r="AS782">
        <v>10</v>
      </c>
      <c r="AT782">
        <v>7</v>
      </c>
      <c r="AU782">
        <v>1</v>
      </c>
      <c r="AV782">
        <v>9</v>
      </c>
    </row>
    <row r="783" spans="1:48">
      <c r="A783">
        <v>26</v>
      </c>
      <c r="B783" t="str">
        <f>IF(HR_Data[[#This Row],[Age]]&lt;25,"&lt;25",
IF(HR_Data[[#This Row],[Age]]&lt;35,"25–34",
IF(HR_Data[[#This Row],[Age]]&lt;45,"35–44",
IF(HR_Data[[#This Row],[Age]]&lt;55,"45–54","55+"))))</f>
        <v>25–34</v>
      </c>
      <c r="C783" t="s">
        <v>43</v>
      </c>
      <c r="D783">
        <f>(HR[[#This Row],[OverTimeFlag]]*3+HR[[#This Row],[LowJobSatisFlag]]*5+HR[[#This Row],[LowWLBFlag]]*4+HR[[#This Row],[LowSalaryFlag]]*3+HR[[#This Row],[LowEnviFlag]]*4+HR[[#This Row],[LowProFlag]]*1)</f>
        <v>12</v>
      </c>
      <c r="E783">
        <f>HR_Data[[#This Row],[OvertimeFlag]] + HR_Data[[#This Row],[LowSatisfactionFlag]] + HR_Data[[#This Row],[LowWorkLifeBalanceFlag]]</f>
        <v>1</v>
      </c>
      <c r="F783" t="s">
        <v>36</v>
      </c>
      <c r="G783">
        <v>192</v>
      </c>
      <c r="H783" t="s">
        <v>45</v>
      </c>
      <c r="I783">
        <v>1</v>
      </c>
      <c r="J783" t="str">
        <f>IF(AND(HR_Data[[#This Row],[Attrition]]="Yes",HR_Data[[#This Row],[YearsAtCompany]]&lt;2),"Yes","No")</f>
        <v>No</v>
      </c>
      <c r="K783">
        <v>2</v>
      </c>
      <c r="L783" t="s">
        <v>51</v>
      </c>
      <c r="M783">
        <v>1</v>
      </c>
      <c r="N783">
        <v>1083</v>
      </c>
      <c r="P783">
        <v>1</v>
      </c>
      <c r="Q783" t="s">
        <v>46</v>
      </c>
      <c r="R783">
        <v>59</v>
      </c>
      <c r="S783">
        <v>2</v>
      </c>
      <c r="T783">
        <v>1</v>
      </c>
      <c r="U783" t="s">
        <v>50</v>
      </c>
      <c r="V783">
        <v>1</v>
      </c>
      <c r="W783" t="s">
        <v>48</v>
      </c>
      <c r="X783">
        <v>3955</v>
      </c>
      <c r="Y783" t="str">
        <f>IF(AND(HR_Data[[#This Row],[OverTime]]="Yes",HR_Data[[#This Row],[JobSatisfaction]]&lt;=2,HR_Data[[#This Row],[MonthlyIncome]]&lt;AVERAGE(HR_Data[MonthlyIncome])),
"High Risk",
IF(OR(HR_Data[[#This Row],[OverTime]]="Yes",HR_Data[[#This Row],[JobSatisfaction]]&lt;=2),
"Medium Risk",
"Low Risk"))</f>
        <v>Medium Risk</v>
      </c>
      <c r="Z783" t="str">
        <f>IF(HR_Data[[#This Row],[MonthlyIncome]]&lt;3000,"Low",IF(HR_Data[[#This Row],[MonthlyIncome]]&lt;7000,"Medium","High"))</f>
        <v>Medium</v>
      </c>
      <c r="AA783" s="5">
        <f>IF(HR_Data[[#This Row],[OverTime]]="Yes",1,0)</f>
        <v>0</v>
      </c>
      <c r="AB783" s="5">
        <f>IF(HR_Data[[#This Row],[JobSatisfaction]]&lt;=2,1,0)</f>
        <v>1</v>
      </c>
      <c r="AC783" s="5">
        <f>IF(HR_Data[[#This Row],[WorkLifeBalance]]&lt;=2,1,0)</f>
        <v>0</v>
      </c>
      <c r="AD783" s="5">
        <f>IF(HR_Data[[#This Row],[MonthlyIncome]]&lt;AVERAGE(HR_Data[MonthlyIncome]),1,0)</f>
        <v>1</v>
      </c>
      <c r="AE783">
        <v>11141</v>
      </c>
      <c r="AF783">
        <v>1</v>
      </c>
      <c r="AG783" t="s">
        <v>42</v>
      </c>
      <c r="AH783" t="s">
        <v>43</v>
      </c>
      <c r="AI783">
        <v>16</v>
      </c>
      <c r="AJ783">
        <v>3</v>
      </c>
      <c r="AK783">
        <v>1</v>
      </c>
      <c r="AL783">
        <f>IF(HR_Data[[#This Row],[OverTime]]="Yes",2,0)
+IF(HR_Data[[#This Row],[WorkLifeBalance]]&lt;=2,2,0)
+IF(HR_Data[[#This Row],[MonthlyIncome]]&lt;5000,2,0)
+IF(HR_Data[[#This Row],[JobSatisfaction]]&lt;=2,1,0)
+IF(HR_Data[[#This Row],[EnvironmentSatisfaction]]&lt;=2,1,0)
+IF(HR_Data[[#This Row],[YearsAtCompany]]&lt;2,2,0)</f>
        <v>4</v>
      </c>
      <c r="AM783" t="str">
        <f>IF(HR_Data[[#This Row],[RiskScore2]]&gt;=6,"High",
IF(HR_Data[[#This Row],[RiskScore2]]&gt;=3,"Medium","Low"))</f>
        <v>Medium</v>
      </c>
      <c r="AN783">
        <v>80</v>
      </c>
      <c r="AO783">
        <v>2</v>
      </c>
      <c r="AP783">
        <v>6</v>
      </c>
      <c r="AQ783">
        <v>2</v>
      </c>
      <c r="AR783">
        <v>3</v>
      </c>
      <c r="AS783">
        <v>5</v>
      </c>
      <c r="AT783">
        <v>3</v>
      </c>
      <c r="AU783">
        <v>1</v>
      </c>
      <c r="AV783">
        <v>3</v>
      </c>
    </row>
    <row r="784" spans="1:48">
      <c r="A784">
        <v>30</v>
      </c>
      <c r="B784" t="str">
        <f>IF(HR_Data[[#This Row],[Age]]&lt;25,"&lt;25",
IF(HR_Data[[#This Row],[Age]]&lt;35,"25–34",
IF(HR_Data[[#This Row],[Age]]&lt;45,"35–44",
IF(HR_Data[[#This Row],[Age]]&lt;55,"45–54","55+"))))</f>
        <v>25–34</v>
      </c>
      <c r="C784" t="s">
        <v>43</v>
      </c>
      <c r="D784">
        <f>(HR[[#This Row],[OverTimeFlag]]*3+HR[[#This Row],[LowJobSatisFlag]]*5+HR[[#This Row],[LowWLBFlag]]*4+HR[[#This Row],[LowSalaryFlag]]*3+HR[[#This Row],[LowEnviFlag]]*4+HR[[#This Row],[LowProFlag]]*1)</f>
        <v>9</v>
      </c>
      <c r="E784">
        <f>HR_Data[[#This Row],[OvertimeFlag]] + HR_Data[[#This Row],[LowSatisfactionFlag]] + HR_Data[[#This Row],[LowWorkLifeBalanceFlag]]</f>
        <v>2</v>
      </c>
      <c r="F784" t="s">
        <v>36</v>
      </c>
      <c r="G784">
        <v>1176</v>
      </c>
      <c r="H784" t="s">
        <v>45</v>
      </c>
      <c r="I784">
        <v>20</v>
      </c>
      <c r="J784" t="str">
        <f>IF(AND(HR_Data[[#This Row],[Attrition]]="Yes",HR_Data[[#This Row],[YearsAtCompany]]&lt;2),"Yes","No")</f>
        <v>No</v>
      </c>
      <c r="K784">
        <v>3</v>
      </c>
      <c r="L784" t="s">
        <v>49</v>
      </c>
      <c r="M784">
        <v>1</v>
      </c>
      <c r="N784">
        <v>1084</v>
      </c>
      <c r="P784">
        <v>3</v>
      </c>
      <c r="Q784" t="s">
        <v>46</v>
      </c>
      <c r="R784">
        <v>85</v>
      </c>
      <c r="S784">
        <v>3</v>
      </c>
      <c r="T784">
        <v>2</v>
      </c>
      <c r="U784" t="s">
        <v>53</v>
      </c>
      <c r="V784">
        <v>1</v>
      </c>
      <c r="W784" t="s">
        <v>48</v>
      </c>
      <c r="X784">
        <v>9957</v>
      </c>
      <c r="Y784" t="str">
        <f>IF(AND(HR_Data[[#This Row],[OverTime]]="Yes",HR_Data[[#This Row],[JobSatisfaction]]&lt;=2,HR_Data[[#This Row],[MonthlyIncome]]&lt;AVERAGE(HR_Data[MonthlyIncome])),
"High Risk",
IF(OR(HR_Data[[#This Row],[OverTime]]="Yes",HR_Data[[#This Row],[JobSatisfaction]]&lt;=2),
"Medium Risk",
"Low Risk"))</f>
        <v>Medium Risk</v>
      </c>
      <c r="Z784" t="str">
        <f>IF(HR_Data[[#This Row],[MonthlyIncome]]&lt;3000,"Low",IF(HR_Data[[#This Row],[MonthlyIncome]]&lt;7000,"Medium","High"))</f>
        <v>High</v>
      </c>
      <c r="AA784" s="5">
        <f>IF(HR_Data[[#This Row],[OverTime]]="Yes",1,0)</f>
        <v>0</v>
      </c>
      <c r="AB784" s="5">
        <f>IF(HR_Data[[#This Row],[JobSatisfaction]]&lt;=2,1,0)</f>
        <v>1</v>
      </c>
      <c r="AC784" s="5">
        <f>IF(HR_Data[[#This Row],[WorkLifeBalance]]&lt;=2,1,0)</f>
        <v>1</v>
      </c>
      <c r="AD784" s="5">
        <f>IF(HR_Data[[#This Row],[MonthlyIncome]]&lt;AVERAGE(HR_Data[MonthlyIncome]),1,0)</f>
        <v>0</v>
      </c>
      <c r="AE784">
        <v>9096</v>
      </c>
      <c r="AF784">
        <v>0</v>
      </c>
      <c r="AG784" t="s">
        <v>42</v>
      </c>
      <c r="AH784" t="s">
        <v>43</v>
      </c>
      <c r="AI784">
        <v>15</v>
      </c>
      <c r="AJ784">
        <v>3</v>
      </c>
      <c r="AK784">
        <v>3</v>
      </c>
      <c r="AL784">
        <f>IF(HR_Data[[#This Row],[OverTime]]="Yes",2,0)
+IF(HR_Data[[#This Row],[WorkLifeBalance]]&lt;=2,2,0)
+IF(HR_Data[[#This Row],[MonthlyIncome]]&lt;5000,2,0)
+IF(HR_Data[[#This Row],[JobSatisfaction]]&lt;=2,1,0)
+IF(HR_Data[[#This Row],[EnvironmentSatisfaction]]&lt;=2,1,0)
+IF(HR_Data[[#This Row],[YearsAtCompany]]&lt;2,2,0)</f>
        <v>3</v>
      </c>
      <c r="AM784" t="str">
        <f>IF(HR_Data[[#This Row],[RiskScore2]]&gt;=6,"High",
IF(HR_Data[[#This Row],[RiskScore2]]&gt;=3,"Medium","Low"))</f>
        <v>Medium</v>
      </c>
      <c r="AN784">
        <v>80</v>
      </c>
      <c r="AO784">
        <v>1</v>
      </c>
      <c r="AP784">
        <v>7</v>
      </c>
      <c r="AQ784">
        <v>1</v>
      </c>
      <c r="AR784">
        <v>2</v>
      </c>
      <c r="AS784">
        <v>6</v>
      </c>
      <c r="AT784">
        <v>2</v>
      </c>
      <c r="AU784">
        <v>0</v>
      </c>
      <c r="AV784">
        <v>2</v>
      </c>
    </row>
    <row r="785" spans="1:48">
      <c r="A785">
        <v>41</v>
      </c>
      <c r="B785" t="str">
        <f>IF(HR_Data[[#This Row],[Age]]&lt;25,"&lt;25",
IF(HR_Data[[#This Row],[Age]]&lt;35,"25–34",
IF(HR_Data[[#This Row],[Age]]&lt;45,"35–44",
IF(HR_Data[[#This Row],[Age]]&lt;55,"45–54","55+"))))</f>
        <v>35–44</v>
      </c>
      <c r="C785" t="s">
        <v>43</v>
      </c>
      <c r="D785">
        <f>(HR[[#This Row],[OverTimeFlag]]*3+HR[[#This Row],[LowJobSatisFlag]]*5+HR[[#This Row],[LowWLBFlag]]*4+HR[[#This Row],[LowSalaryFlag]]*3+HR[[#This Row],[LowEnviFlag]]*4+HR[[#This Row],[LowProFlag]]*1)</f>
        <v>7</v>
      </c>
      <c r="E785">
        <f>HR_Data[[#This Row],[OvertimeFlag]] + HR_Data[[#This Row],[LowSatisfactionFlag]] + HR_Data[[#This Row],[LowWorkLifeBalanceFlag]]</f>
        <v>0</v>
      </c>
      <c r="F785" t="s">
        <v>36</v>
      </c>
      <c r="G785">
        <v>509</v>
      </c>
      <c r="H785" t="s">
        <v>45</v>
      </c>
      <c r="I785">
        <v>7</v>
      </c>
      <c r="J785" t="str">
        <f>IF(AND(HR_Data[[#This Row],[Attrition]]="Yes",HR_Data[[#This Row],[YearsAtCompany]]&lt;2),"Yes","No")</f>
        <v>No</v>
      </c>
      <c r="K785">
        <v>2</v>
      </c>
      <c r="L785" t="s">
        <v>60</v>
      </c>
      <c r="M785">
        <v>1</v>
      </c>
      <c r="N785">
        <v>1085</v>
      </c>
      <c r="P785">
        <v>2</v>
      </c>
      <c r="Q785" t="s">
        <v>39</v>
      </c>
      <c r="R785">
        <v>43</v>
      </c>
      <c r="S785">
        <v>4</v>
      </c>
      <c r="T785">
        <v>1</v>
      </c>
      <c r="U785" t="s">
        <v>47</v>
      </c>
      <c r="V785">
        <v>3</v>
      </c>
      <c r="W785" t="s">
        <v>48</v>
      </c>
      <c r="X785">
        <v>3376</v>
      </c>
      <c r="Y785" t="str">
        <f>IF(AND(HR_Data[[#This Row],[OverTime]]="Yes",HR_Data[[#This Row],[JobSatisfaction]]&lt;=2,HR_Data[[#This Row],[MonthlyIncome]]&lt;AVERAGE(HR_Data[MonthlyIncome])),
"High Risk",
IF(OR(HR_Data[[#This Row],[OverTime]]="Yes",HR_Data[[#This Row],[JobSatisfaction]]&lt;=2),
"Medium Risk",
"Low Risk"))</f>
        <v>Low Risk</v>
      </c>
      <c r="Z785" t="str">
        <f>IF(HR_Data[[#This Row],[MonthlyIncome]]&lt;3000,"Low",IF(HR_Data[[#This Row],[MonthlyIncome]]&lt;7000,"Medium","High"))</f>
        <v>Medium</v>
      </c>
      <c r="AA785" s="5">
        <f>IF(HR_Data[[#This Row],[OverTime]]="Yes",1,0)</f>
        <v>0</v>
      </c>
      <c r="AB785" s="5">
        <f>IF(HR_Data[[#This Row],[JobSatisfaction]]&lt;=2,1,0)</f>
        <v>0</v>
      </c>
      <c r="AC785" s="5">
        <f>IF(HR_Data[[#This Row],[WorkLifeBalance]]&lt;=2,1,0)</f>
        <v>0</v>
      </c>
      <c r="AD785" s="5">
        <f>IF(HR_Data[[#This Row],[MonthlyIncome]]&lt;AVERAGE(HR_Data[MonthlyIncome]),1,0)</f>
        <v>1</v>
      </c>
      <c r="AE785">
        <v>18863</v>
      </c>
      <c r="AF785">
        <v>1</v>
      </c>
      <c r="AG785" t="s">
        <v>42</v>
      </c>
      <c r="AH785" t="s">
        <v>43</v>
      </c>
      <c r="AI785">
        <v>13</v>
      </c>
      <c r="AJ785">
        <v>3</v>
      </c>
      <c r="AK785">
        <v>3</v>
      </c>
      <c r="AL785">
        <f>IF(HR_Data[[#This Row],[OverTime]]="Yes",2,0)
+IF(HR_Data[[#This Row],[WorkLifeBalance]]&lt;=2,2,0)
+IF(HR_Data[[#This Row],[MonthlyIncome]]&lt;5000,2,0)
+IF(HR_Data[[#This Row],[JobSatisfaction]]&lt;=2,1,0)
+IF(HR_Data[[#This Row],[EnvironmentSatisfaction]]&lt;=2,1,0)
+IF(HR_Data[[#This Row],[YearsAtCompany]]&lt;2,2,0)</f>
        <v>3</v>
      </c>
      <c r="AM785" t="str">
        <f>IF(HR_Data[[#This Row],[RiskScore2]]&gt;=6,"High",
IF(HR_Data[[#This Row],[RiskScore2]]&gt;=3,"Medium","Low"))</f>
        <v>Medium</v>
      </c>
      <c r="AN785">
        <v>80</v>
      </c>
      <c r="AO785">
        <v>0</v>
      </c>
      <c r="AP785">
        <v>10</v>
      </c>
      <c r="AQ785">
        <v>3</v>
      </c>
      <c r="AR785">
        <v>3</v>
      </c>
      <c r="AS785">
        <v>10</v>
      </c>
      <c r="AT785">
        <v>6</v>
      </c>
      <c r="AU785">
        <v>0</v>
      </c>
      <c r="AV785">
        <v>8</v>
      </c>
    </row>
    <row r="786" spans="1:48">
      <c r="A786">
        <v>38</v>
      </c>
      <c r="B786" t="str">
        <f>IF(HR_Data[[#This Row],[Age]]&lt;25,"&lt;25",
IF(HR_Data[[#This Row],[Age]]&lt;35,"25–34",
IF(HR_Data[[#This Row],[Age]]&lt;45,"35–44",
IF(HR_Data[[#This Row],[Age]]&lt;55,"45–54","55+"))))</f>
        <v>35–44</v>
      </c>
      <c r="C786" t="s">
        <v>43</v>
      </c>
      <c r="D786">
        <f>(HR[[#This Row],[OverTimeFlag]]*3+HR[[#This Row],[LowJobSatisFlag]]*5+HR[[#This Row],[LowWLBFlag]]*4+HR[[#This Row],[LowSalaryFlag]]*3+HR[[#This Row],[LowEnviFlag]]*4+HR[[#This Row],[LowProFlag]]*1)</f>
        <v>4</v>
      </c>
      <c r="E786">
        <f>HR_Data[[#This Row],[OvertimeFlag]] + HR_Data[[#This Row],[LowSatisfactionFlag]] + HR_Data[[#This Row],[LowWorkLifeBalanceFlag]]</f>
        <v>1</v>
      </c>
      <c r="F786" t="s">
        <v>36</v>
      </c>
      <c r="G786">
        <v>330</v>
      </c>
      <c r="H786" t="s">
        <v>45</v>
      </c>
      <c r="I786">
        <v>17</v>
      </c>
      <c r="J786" t="str">
        <f>IF(AND(HR_Data[[#This Row],[Attrition]]="Yes",HR_Data[[#This Row],[YearsAtCompany]]&lt;2),"Yes","No")</f>
        <v>No</v>
      </c>
      <c r="K786">
        <v>1</v>
      </c>
      <c r="L786" t="s">
        <v>38</v>
      </c>
      <c r="M786">
        <v>1</v>
      </c>
      <c r="N786">
        <v>1088</v>
      </c>
      <c r="P786">
        <v>3</v>
      </c>
      <c r="Q786" t="s">
        <v>39</v>
      </c>
      <c r="R786">
        <v>65</v>
      </c>
      <c r="S786">
        <v>2</v>
      </c>
      <c r="T786">
        <v>3</v>
      </c>
      <c r="U786" t="s">
        <v>54</v>
      </c>
      <c r="V786">
        <v>3</v>
      </c>
      <c r="W786" t="s">
        <v>48</v>
      </c>
      <c r="X786">
        <v>8823</v>
      </c>
      <c r="Y786" t="str">
        <f>IF(AND(HR_Data[[#This Row],[OverTime]]="Yes",HR_Data[[#This Row],[JobSatisfaction]]&lt;=2,HR_Data[[#This Row],[MonthlyIncome]]&lt;AVERAGE(HR_Data[MonthlyIncome])),
"High Risk",
IF(OR(HR_Data[[#This Row],[OverTime]]="Yes",HR_Data[[#This Row],[JobSatisfaction]]&lt;=2),
"Medium Risk",
"Low Risk"))</f>
        <v>Low Risk</v>
      </c>
      <c r="Z786" t="str">
        <f>IF(HR_Data[[#This Row],[MonthlyIncome]]&lt;3000,"Low",IF(HR_Data[[#This Row],[MonthlyIncome]]&lt;7000,"Medium","High"))</f>
        <v>High</v>
      </c>
      <c r="AA786" s="5">
        <f>IF(HR_Data[[#This Row],[OverTime]]="Yes",1,0)</f>
        <v>0</v>
      </c>
      <c r="AB786" s="5">
        <f>IF(HR_Data[[#This Row],[JobSatisfaction]]&lt;=2,1,0)</f>
        <v>0</v>
      </c>
      <c r="AC786" s="5">
        <f>IF(HR_Data[[#This Row],[WorkLifeBalance]]&lt;=2,1,0)</f>
        <v>1</v>
      </c>
      <c r="AD786" s="5">
        <f>IF(HR_Data[[#This Row],[MonthlyIncome]]&lt;AVERAGE(HR_Data[MonthlyIncome]),1,0)</f>
        <v>0</v>
      </c>
      <c r="AE786">
        <v>24608</v>
      </c>
      <c r="AF786">
        <v>0</v>
      </c>
      <c r="AG786" t="s">
        <v>42</v>
      </c>
      <c r="AH786" t="s">
        <v>43</v>
      </c>
      <c r="AI786">
        <v>18</v>
      </c>
      <c r="AJ786">
        <v>3</v>
      </c>
      <c r="AK786">
        <v>1</v>
      </c>
      <c r="AL786">
        <f>IF(HR_Data[[#This Row],[OverTime]]="Yes",2,0)
+IF(HR_Data[[#This Row],[WorkLifeBalance]]&lt;=2,2,0)
+IF(HR_Data[[#This Row],[MonthlyIncome]]&lt;5000,2,0)
+IF(HR_Data[[#This Row],[JobSatisfaction]]&lt;=2,1,0)
+IF(HR_Data[[#This Row],[EnvironmentSatisfaction]]&lt;=2,1,0)
+IF(HR_Data[[#This Row],[YearsAtCompany]]&lt;2,2,0)</f>
        <v>2</v>
      </c>
      <c r="AM786" t="str">
        <f>IF(HR_Data[[#This Row],[RiskScore2]]&gt;=6,"High",
IF(HR_Data[[#This Row],[RiskScore2]]&gt;=3,"Medium","Low"))</f>
        <v>Low</v>
      </c>
      <c r="AN786">
        <v>80</v>
      </c>
      <c r="AO786">
        <v>1</v>
      </c>
      <c r="AP786">
        <v>20</v>
      </c>
      <c r="AQ786">
        <v>4</v>
      </c>
      <c r="AR786">
        <v>2</v>
      </c>
      <c r="AS786">
        <v>19</v>
      </c>
      <c r="AT786">
        <v>9</v>
      </c>
      <c r="AU786">
        <v>1</v>
      </c>
      <c r="AV786">
        <v>9</v>
      </c>
    </row>
    <row r="787" spans="1:48">
      <c r="A787">
        <v>40</v>
      </c>
      <c r="B787" t="str">
        <f>IF(HR_Data[[#This Row],[Age]]&lt;25,"&lt;25",
IF(HR_Data[[#This Row],[Age]]&lt;35,"25–34",
IF(HR_Data[[#This Row],[Age]]&lt;45,"35–44",
IF(HR_Data[[#This Row],[Age]]&lt;55,"45–54","55+"))))</f>
        <v>35–44</v>
      </c>
      <c r="C787" t="s">
        <v>43</v>
      </c>
      <c r="D787">
        <f>(HR[[#This Row],[OverTimeFlag]]*3+HR[[#This Row],[LowJobSatisFlag]]*5+HR[[#This Row],[LowWLBFlag]]*4+HR[[#This Row],[LowSalaryFlag]]*3+HR[[#This Row],[LowEnviFlag]]*4+HR[[#This Row],[LowProFlag]]*1)</f>
        <v>5</v>
      </c>
      <c r="E787">
        <f>HR_Data[[#This Row],[OvertimeFlag]] + HR_Data[[#This Row],[LowSatisfactionFlag]] + HR_Data[[#This Row],[LowWorkLifeBalanceFlag]]</f>
        <v>0</v>
      </c>
      <c r="F787" t="s">
        <v>36</v>
      </c>
      <c r="G787">
        <v>1492</v>
      </c>
      <c r="H787" t="s">
        <v>45</v>
      </c>
      <c r="I787">
        <v>20</v>
      </c>
      <c r="J787" t="str">
        <f>IF(AND(HR_Data[[#This Row],[Attrition]]="Yes",HR_Data[[#This Row],[YearsAtCompany]]&lt;2),"Yes","No")</f>
        <v>No</v>
      </c>
      <c r="K787">
        <v>4</v>
      </c>
      <c r="L787" t="s">
        <v>60</v>
      </c>
      <c r="M787">
        <v>1</v>
      </c>
      <c r="N787">
        <v>1092</v>
      </c>
      <c r="P787">
        <v>1</v>
      </c>
      <c r="Q787" t="s">
        <v>46</v>
      </c>
      <c r="R787">
        <v>61</v>
      </c>
      <c r="S787">
        <v>3</v>
      </c>
      <c r="T787">
        <v>3</v>
      </c>
      <c r="U787" t="s">
        <v>54</v>
      </c>
      <c r="V787">
        <v>4</v>
      </c>
      <c r="W787" t="s">
        <v>48</v>
      </c>
      <c r="X787">
        <v>10322</v>
      </c>
      <c r="Y787" t="str">
        <f>IF(AND(HR_Data[[#This Row],[OverTime]]="Yes",HR_Data[[#This Row],[JobSatisfaction]]&lt;=2,HR_Data[[#This Row],[MonthlyIncome]]&lt;AVERAGE(HR_Data[MonthlyIncome])),
"High Risk",
IF(OR(HR_Data[[#This Row],[OverTime]]="Yes",HR_Data[[#This Row],[JobSatisfaction]]&lt;=2),
"Medium Risk",
"Low Risk"))</f>
        <v>Low Risk</v>
      </c>
      <c r="Z787" t="str">
        <f>IF(HR_Data[[#This Row],[MonthlyIncome]]&lt;3000,"Low",IF(HR_Data[[#This Row],[MonthlyIncome]]&lt;7000,"Medium","High"))</f>
        <v>High</v>
      </c>
      <c r="AA787" s="5">
        <f>IF(HR_Data[[#This Row],[OverTime]]="Yes",1,0)</f>
        <v>0</v>
      </c>
      <c r="AB787" s="5">
        <f>IF(HR_Data[[#This Row],[JobSatisfaction]]&lt;=2,1,0)</f>
        <v>0</v>
      </c>
      <c r="AC787" s="5">
        <f>IF(HR_Data[[#This Row],[WorkLifeBalance]]&lt;=2,1,0)</f>
        <v>0</v>
      </c>
      <c r="AD787" s="5">
        <f>IF(HR_Data[[#This Row],[MonthlyIncome]]&lt;AVERAGE(HR_Data[MonthlyIncome]),1,0)</f>
        <v>0</v>
      </c>
      <c r="AE787">
        <v>26542</v>
      </c>
      <c r="AF787">
        <v>4</v>
      </c>
      <c r="AG787" t="s">
        <v>42</v>
      </c>
      <c r="AH787" t="s">
        <v>43</v>
      </c>
      <c r="AI787">
        <v>20</v>
      </c>
      <c r="AJ787">
        <v>4</v>
      </c>
      <c r="AK787">
        <v>4</v>
      </c>
      <c r="AL787">
        <f>IF(HR_Data[[#This Row],[OverTime]]="Yes",2,0)
+IF(HR_Data[[#This Row],[WorkLifeBalance]]&lt;=2,2,0)
+IF(HR_Data[[#This Row],[MonthlyIncome]]&lt;5000,2,0)
+IF(HR_Data[[#This Row],[JobSatisfaction]]&lt;=2,1,0)
+IF(HR_Data[[#This Row],[EnvironmentSatisfaction]]&lt;=2,1,0)
+IF(HR_Data[[#This Row],[YearsAtCompany]]&lt;2,2,0)</f>
        <v>1</v>
      </c>
      <c r="AM787" t="str">
        <f>IF(HR_Data[[#This Row],[RiskScore2]]&gt;=6,"High",
IF(HR_Data[[#This Row],[RiskScore2]]&gt;=3,"Medium","Low"))</f>
        <v>Low</v>
      </c>
      <c r="AN787">
        <v>80</v>
      </c>
      <c r="AO787">
        <v>1</v>
      </c>
      <c r="AP787">
        <v>14</v>
      </c>
      <c r="AQ787">
        <v>6</v>
      </c>
      <c r="AR787">
        <v>3</v>
      </c>
      <c r="AS787">
        <v>11</v>
      </c>
      <c r="AT787">
        <v>10</v>
      </c>
      <c r="AU787">
        <v>11</v>
      </c>
      <c r="AV787">
        <v>1</v>
      </c>
    </row>
    <row r="788" spans="1:48">
      <c r="A788">
        <v>27</v>
      </c>
      <c r="B788" t="str">
        <f>IF(HR_Data[[#This Row],[Age]]&lt;25,"&lt;25",
IF(HR_Data[[#This Row],[Age]]&lt;35,"25–34",
IF(HR_Data[[#This Row],[Age]]&lt;45,"35–44",
IF(HR_Data[[#This Row],[Age]]&lt;55,"45–54","55+"))))</f>
        <v>25–34</v>
      </c>
      <c r="C788" t="s">
        <v>43</v>
      </c>
      <c r="D788">
        <f>(HR[[#This Row],[OverTimeFlag]]*3+HR[[#This Row],[LowJobSatisFlag]]*5+HR[[#This Row],[LowWLBFlag]]*4+HR[[#This Row],[LowSalaryFlag]]*3+HR[[#This Row],[LowEnviFlag]]*4+HR[[#This Row],[LowProFlag]]*1)</f>
        <v>7</v>
      </c>
      <c r="E788">
        <f>HR_Data[[#This Row],[OvertimeFlag]] + HR_Data[[#This Row],[LowSatisfactionFlag]] + HR_Data[[#This Row],[LowWorkLifeBalanceFlag]]</f>
        <v>0</v>
      </c>
      <c r="F788" t="s">
        <v>55</v>
      </c>
      <c r="G788">
        <v>1277</v>
      </c>
      <c r="H788" t="s">
        <v>45</v>
      </c>
      <c r="I788">
        <v>8</v>
      </c>
      <c r="J788" t="str">
        <f>IF(AND(HR_Data[[#This Row],[Attrition]]="Yes",HR_Data[[#This Row],[YearsAtCompany]]&lt;2),"Yes","No")</f>
        <v>No</v>
      </c>
      <c r="K788">
        <v>5</v>
      </c>
      <c r="L788" t="s">
        <v>38</v>
      </c>
      <c r="M788">
        <v>1</v>
      </c>
      <c r="N788">
        <v>1094</v>
      </c>
      <c r="P788">
        <v>1</v>
      </c>
      <c r="Q788" t="s">
        <v>46</v>
      </c>
      <c r="R788">
        <v>87</v>
      </c>
      <c r="S788">
        <v>1</v>
      </c>
      <c r="T788">
        <v>1</v>
      </c>
      <c r="U788" t="s">
        <v>50</v>
      </c>
      <c r="V788">
        <v>3</v>
      </c>
      <c r="W788" t="s">
        <v>48</v>
      </c>
      <c r="X788">
        <v>4621</v>
      </c>
      <c r="Y788" t="str">
        <f>IF(AND(HR_Data[[#This Row],[OverTime]]="Yes",HR_Data[[#This Row],[JobSatisfaction]]&lt;=2,HR_Data[[#This Row],[MonthlyIncome]]&lt;AVERAGE(HR_Data[MonthlyIncome])),
"High Risk",
IF(OR(HR_Data[[#This Row],[OverTime]]="Yes",HR_Data[[#This Row],[JobSatisfaction]]&lt;=2),
"Medium Risk",
"Low Risk"))</f>
        <v>Low Risk</v>
      </c>
      <c r="Z788" t="str">
        <f>IF(HR_Data[[#This Row],[MonthlyIncome]]&lt;3000,"Low",IF(HR_Data[[#This Row],[MonthlyIncome]]&lt;7000,"Medium","High"))</f>
        <v>Medium</v>
      </c>
      <c r="AA788" s="5">
        <f>IF(HR_Data[[#This Row],[OverTime]]="Yes",1,0)</f>
        <v>0</v>
      </c>
      <c r="AB788" s="5">
        <f>IF(HR_Data[[#This Row],[JobSatisfaction]]&lt;=2,1,0)</f>
        <v>0</v>
      </c>
      <c r="AC788" s="5">
        <f>IF(HR_Data[[#This Row],[WorkLifeBalance]]&lt;=2,1,0)</f>
        <v>0</v>
      </c>
      <c r="AD788" s="5">
        <f>IF(HR_Data[[#This Row],[MonthlyIncome]]&lt;AVERAGE(HR_Data[MonthlyIncome]),1,0)</f>
        <v>1</v>
      </c>
      <c r="AE788">
        <v>5869</v>
      </c>
      <c r="AF788">
        <v>1</v>
      </c>
      <c r="AG788" t="s">
        <v>42</v>
      </c>
      <c r="AH788" t="s">
        <v>43</v>
      </c>
      <c r="AI788">
        <v>19</v>
      </c>
      <c r="AJ788">
        <v>3</v>
      </c>
      <c r="AK788">
        <v>4</v>
      </c>
      <c r="AL788">
        <f>IF(HR_Data[[#This Row],[OverTime]]="Yes",2,0)
+IF(HR_Data[[#This Row],[WorkLifeBalance]]&lt;=2,2,0)
+IF(HR_Data[[#This Row],[MonthlyIncome]]&lt;5000,2,0)
+IF(HR_Data[[#This Row],[JobSatisfaction]]&lt;=2,1,0)
+IF(HR_Data[[#This Row],[EnvironmentSatisfaction]]&lt;=2,1,0)
+IF(HR_Data[[#This Row],[YearsAtCompany]]&lt;2,2,0)</f>
        <v>3</v>
      </c>
      <c r="AM788" t="str">
        <f>IF(HR_Data[[#This Row],[RiskScore2]]&gt;=6,"High",
IF(HR_Data[[#This Row],[RiskScore2]]&gt;=3,"Medium","Low"))</f>
        <v>Medium</v>
      </c>
      <c r="AN788">
        <v>80</v>
      </c>
      <c r="AO788">
        <v>3</v>
      </c>
      <c r="AP788">
        <v>3</v>
      </c>
      <c r="AQ788">
        <v>4</v>
      </c>
      <c r="AR788">
        <v>3</v>
      </c>
      <c r="AS788">
        <v>3</v>
      </c>
      <c r="AT788">
        <v>2</v>
      </c>
      <c r="AU788">
        <v>1</v>
      </c>
      <c r="AV788">
        <v>2</v>
      </c>
    </row>
    <row r="789" spans="1:48">
      <c r="A789">
        <v>55</v>
      </c>
      <c r="B789" t="str">
        <f>IF(HR_Data[[#This Row],[Age]]&lt;25,"&lt;25",
IF(HR_Data[[#This Row],[Age]]&lt;35,"25–34",
IF(HR_Data[[#This Row],[Age]]&lt;45,"35–44",
IF(HR_Data[[#This Row],[Age]]&lt;55,"45–54","55+"))))</f>
        <v>55+</v>
      </c>
      <c r="C789" t="s">
        <v>43</v>
      </c>
      <c r="D789">
        <f>(HR[[#This Row],[OverTimeFlag]]*3+HR[[#This Row],[LowJobSatisFlag]]*5+HR[[#This Row],[LowWLBFlag]]*4+HR[[#This Row],[LowSalaryFlag]]*3+HR[[#This Row],[LowEnviFlag]]*4+HR[[#This Row],[LowProFlag]]*1)</f>
        <v>5</v>
      </c>
      <c r="E789">
        <f>HR_Data[[#This Row],[OvertimeFlag]] + HR_Data[[#This Row],[LowSatisfactionFlag]] + HR_Data[[#This Row],[LowWorkLifeBalanceFlag]]</f>
        <v>1</v>
      </c>
      <c r="F789" t="s">
        <v>44</v>
      </c>
      <c r="G789">
        <v>1091</v>
      </c>
      <c r="H789" t="s">
        <v>45</v>
      </c>
      <c r="I789">
        <v>2</v>
      </c>
      <c r="J789" t="str">
        <f>IF(AND(HR_Data[[#This Row],[Attrition]]="Yes",HR_Data[[#This Row],[YearsAtCompany]]&lt;2),"Yes","No")</f>
        <v>No</v>
      </c>
      <c r="K789">
        <v>1</v>
      </c>
      <c r="L789" t="s">
        <v>38</v>
      </c>
      <c r="M789">
        <v>1</v>
      </c>
      <c r="N789">
        <v>1096</v>
      </c>
      <c r="P789">
        <v>4</v>
      </c>
      <c r="Q789" t="s">
        <v>46</v>
      </c>
      <c r="R789">
        <v>65</v>
      </c>
      <c r="S789">
        <v>3</v>
      </c>
      <c r="T789">
        <v>3</v>
      </c>
      <c r="U789" t="s">
        <v>53</v>
      </c>
      <c r="V789">
        <v>2</v>
      </c>
      <c r="W789" t="s">
        <v>48</v>
      </c>
      <c r="X789">
        <v>10976</v>
      </c>
      <c r="Y789" t="str">
        <f>IF(AND(HR_Data[[#This Row],[OverTime]]="Yes",HR_Data[[#This Row],[JobSatisfaction]]&lt;=2,HR_Data[[#This Row],[MonthlyIncome]]&lt;AVERAGE(HR_Data[MonthlyIncome])),
"High Risk",
IF(OR(HR_Data[[#This Row],[OverTime]]="Yes",HR_Data[[#This Row],[JobSatisfaction]]&lt;=2),
"Medium Risk",
"Low Risk"))</f>
        <v>Medium Risk</v>
      </c>
      <c r="Z789" t="str">
        <f>IF(HR_Data[[#This Row],[MonthlyIncome]]&lt;3000,"Low",IF(HR_Data[[#This Row],[MonthlyIncome]]&lt;7000,"Medium","High"))</f>
        <v>High</v>
      </c>
      <c r="AA789" s="5">
        <f>IF(HR_Data[[#This Row],[OverTime]]="Yes",1,0)</f>
        <v>0</v>
      </c>
      <c r="AB789" s="5">
        <f>IF(HR_Data[[#This Row],[JobSatisfaction]]&lt;=2,1,0)</f>
        <v>1</v>
      </c>
      <c r="AC789" s="5">
        <f>IF(HR_Data[[#This Row],[WorkLifeBalance]]&lt;=2,1,0)</f>
        <v>0</v>
      </c>
      <c r="AD789" s="5">
        <f>IF(HR_Data[[#This Row],[MonthlyIncome]]&lt;AVERAGE(HR_Data[MonthlyIncome]),1,0)</f>
        <v>0</v>
      </c>
      <c r="AE789">
        <v>15813</v>
      </c>
      <c r="AF789">
        <v>3</v>
      </c>
      <c r="AG789" t="s">
        <v>42</v>
      </c>
      <c r="AH789" t="s">
        <v>43</v>
      </c>
      <c r="AI789">
        <v>18</v>
      </c>
      <c r="AJ789">
        <v>3</v>
      </c>
      <c r="AK789">
        <v>2</v>
      </c>
      <c r="AL789">
        <f>IF(HR_Data[[#This Row],[OverTime]]="Yes",2,0)
+IF(HR_Data[[#This Row],[WorkLifeBalance]]&lt;=2,2,0)
+IF(HR_Data[[#This Row],[MonthlyIncome]]&lt;5000,2,0)
+IF(HR_Data[[#This Row],[JobSatisfaction]]&lt;=2,1,0)
+IF(HR_Data[[#This Row],[EnvironmentSatisfaction]]&lt;=2,1,0)
+IF(HR_Data[[#This Row],[YearsAtCompany]]&lt;2,2,0)</f>
        <v>1</v>
      </c>
      <c r="AM789" t="str">
        <f>IF(HR_Data[[#This Row],[RiskScore2]]&gt;=6,"High",
IF(HR_Data[[#This Row],[RiskScore2]]&gt;=3,"Medium","Low"))</f>
        <v>Low</v>
      </c>
      <c r="AN789">
        <v>80</v>
      </c>
      <c r="AO789">
        <v>1</v>
      </c>
      <c r="AP789">
        <v>23</v>
      </c>
      <c r="AQ789">
        <v>4</v>
      </c>
      <c r="AR789">
        <v>3</v>
      </c>
      <c r="AS789">
        <v>3</v>
      </c>
      <c r="AT789">
        <v>2</v>
      </c>
      <c r="AU789">
        <v>1</v>
      </c>
      <c r="AV789">
        <v>2</v>
      </c>
    </row>
    <row r="790" spans="1:48">
      <c r="A790">
        <v>28</v>
      </c>
      <c r="B790" t="str">
        <f>IF(HR_Data[[#This Row],[Age]]&lt;25,"&lt;25",
IF(HR_Data[[#This Row],[Age]]&lt;35,"25–34",
IF(HR_Data[[#This Row],[Age]]&lt;45,"35–44",
IF(HR_Data[[#This Row],[Age]]&lt;55,"45–54","55+"))))</f>
        <v>25–34</v>
      </c>
      <c r="C790" t="s">
        <v>43</v>
      </c>
      <c r="D790">
        <f>(HR[[#This Row],[OverTimeFlag]]*3+HR[[#This Row],[LowJobSatisFlag]]*5+HR[[#This Row],[LowWLBFlag]]*4+HR[[#This Row],[LowSalaryFlag]]*3+HR[[#This Row],[LowEnviFlag]]*4+HR[[#This Row],[LowProFlag]]*1)</f>
        <v>3</v>
      </c>
      <c r="E790">
        <f>HR_Data[[#This Row],[OvertimeFlag]] + HR_Data[[#This Row],[LowSatisfactionFlag]] + HR_Data[[#This Row],[LowWorkLifeBalanceFlag]]</f>
        <v>0</v>
      </c>
      <c r="F790" t="s">
        <v>36</v>
      </c>
      <c r="G790">
        <v>857</v>
      </c>
      <c r="H790" t="s">
        <v>45</v>
      </c>
      <c r="I790">
        <v>10</v>
      </c>
      <c r="J790" t="str">
        <f>IF(AND(HR_Data[[#This Row],[Attrition]]="Yes",HR_Data[[#This Row],[YearsAtCompany]]&lt;2),"Yes","No")</f>
        <v>No</v>
      </c>
      <c r="K790">
        <v>3</v>
      </c>
      <c r="L790" t="s">
        <v>49</v>
      </c>
      <c r="M790">
        <v>1</v>
      </c>
      <c r="N790">
        <v>1097</v>
      </c>
      <c r="P790">
        <v>3</v>
      </c>
      <c r="Q790" t="s">
        <v>39</v>
      </c>
      <c r="R790">
        <v>59</v>
      </c>
      <c r="S790">
        <v>3</v>
      </c>
      <c r="T790">
        <v>2</v>
      </c>
      <c r="U790" t="s">
        <v>47</v>
      </c>
      <c r="V790">
        <v>3</v>
      </c>
      <c r="W790" t="s">
        <v>41</v>
      </c>
      <c r="X790">
        <v>3660</v>
      </c>
      <c r="Y790" t="str">
        <f>IF(AND(HR_Data[[#This Row],[OverTime]]="Yes",HR_Data[[#This Row],[JobSatisfaction]]&lt;=2,HR_Data[[#This Row],[MonthlyIncome]]&lt;AVERAGE(HR_Data[MonthlyIncome])),
"High Risk",
IF(OR(HR_Data[[#This Row],[OverTime]]="Yes",HR_Data[[#This Row],[JobSatisfaction]]&lt;=2),
"Medium Risk",
"Low Risk"))</f>
        <v>Low Risk</v>
      </c>
      <c r="Z790" t="str">
        <f>IF(HR_Data[[#This Row],[MonthlyIncome]]&lt;3000,"Low",IF(HR_Data[[#This Row],[MonthlyIncome]]&lt;7000,"Medium","High"))</f>
        <v>Medium</v>
      </c>
      <c r="AA790" s="5">
        <f>IF(HR_Data[[#This Row],[OverTime]]="Yes",1,0)</f>
        <v>0</v>
      </c>
      <c r="AB790" s="5">
        <f>IF(HR_Data[[#This Row],[JobSatisfaction]]&lt;=2,1,0)</f>
        <v>0</v>
      </c>
      <c r="AC790" s="5">
        <f>IF(HR_Data[[#This Row],[WorkLifeBalance]]&lt;=2,1,0)</f>
        <v>0</v>
      </c>
      <c r="AD790" s="5">
        <f>IF(HR_Data[[#This Row],[MonthlyIncome]]&lt;AVERAGE(HR_Data[MonthlyIncome]),1,0)</f>
        <v>1</v>
      </c>
      <c r="AE790">
        <v>7909</v>
      </c>
      <c r="AF790">
        <v>3</v>
      </c>
      <c r="AG790" t="s">
        <v>42</v>
      </c>
      <c r="AH790" t="s">
        <v>43</v>
      </c>
      <c r="AI790">
        <v>13</v>
      </c>
      <c r="AJ790">
        <v>3</v>
      </c>
      <c r="AK790">
        <v>4</v>
      </c>
      <c r="AL790">
        <f>IF(HR_Data[[#This Row],[OverTime]]="Yes",2,0)
+IF(HR_Data[[#This Row],[WorkLifeBalance]]&lt;=2,2,0)
+IF(HR_Data[[#This Row],[MonthlyIncome]]&lt;5000,2,0)
+IF(HR_Data[[#This Row],[JobSatisfaction]]&lt;=2,1,0)
+IF(HR_Data[[#This Row],[EnvironmentSatisfaction]]&lt;=2,1,0)
+IF(HR_Data[[#This Row],[YearsAtCompany]]&lt;2,2,0)</f>
        <v>2</v>
      </c>
      <c r="AM790" t="str">
        <f>IF(HR_Data[[#This Row],[RiskScore2]]&gt;=6,"High",
IF(HR_Data[[#This Row],[RiskScore2]]&gt;=3,"Medium","Low"))</f>
        <v>Low</v>
      </c>
      <c r="AN790">
        <v>80</v>
      </c>
      <c r="AO790">
        <v>0</v>
      </c>
      <c r="AP790">
        <v>10</v>
      </c>
      <c r="AQ790">
        <v>4</v>
      </c>
      <c r="AR790">
        <v>4</v>
      </c>
      <c r="AS790">
        <v>8</v>
      </c>
      <c r="AT790">
        <v>7</v>
      </c>
      <c r="AU790">
        <v>1</v>
      </c>
      <c r="AV790">
        <v>7</v>
      </c>
    </row>
    <row r="791" spans="1:48">
      <c r="A791">
        <v>44</v>
      </c>
      <c r="B791" t="str">
        <f>IF(HR_Data[[#This Row],[Age]]&lt;25,"&lt;25",
IF(HR_Data[[#This Row],[Age]]&lt;35,"25–34",
IF(HR_Data[[#This Row],[Age]]&lt;45,"35–44",
IF(HR_Data[[#This Row],[Age]]&lt;55,"45–54","55+"))))</f>
        <v>35–44</v>
      </c>
      <c r="C791" t="s">
        <v>35</v>
      </c>
      <c r="D791">
        <f>(HR[[#This Row],[OverTimeFlag]]*3+HR[[#This Row],[LowJobSatisFlag]]*5+HR[[#This Row],[LowWLBFlag]]*4+HR[[#This Row],[LowSalaryFlag]]*3+HR[[#This Row],[LowEnviFlag]]*4+HR[[#This Row],[LowProFlag]]*1)</f>
        <v>9</v>
      </c>
      <c r="E791">
        <f>HR_Data[[#This Row],[OvertimeFlag]] + HR_Data[[#This Row],[LowSatisfactionFlag]] + HR_Data[[#This Row],[LowWorkLifeBalanceFlag]]</f>
        <v>1</v>
      </c>
      <c r="F791" t="s">
        <v>36</v>
      </c>
      <c r="G791">
        <v>1376</v>
      </c>
      <c r="H791" t="s">
        <v>61</v>
      </c>
      <c r="I791">
        <v>1</v>
      </c>
      <c r="J791" t="str">
        <f>IF(AND(HR_Data[[#This Row],[Attrition]]="Yes",HR_Data[[#This Row],[YearsAtCompany]]&lt;2),"Yes","No")</f>
        <v>No</v>
      </c>
      <c r="K791">
        <v>2</v>
      </c>
      <c r="L791" t="s">
        <v>51</v>
      </c>
      <c r="M791">
        <v>1</v>
      </c>
      <c r="N791">
        <v>1098</v>
      </c>
      <c r="P791">
        <v>2</v>
      </c>
      <c r="Q791" t="s">
        <v>46</v>
      </c>
      <c r="R791">
        <v>91</v>
      </c>
      <c r="S791">
        <v>2</v>
      </c>
      <c r="T791">
        <v>3</v>
      </c>
      <c r="U791" t="s">
        <v>61</v>
      </c>
      <c r="V791">
        <v>1</v>
      </c>
      <c r="W791" t="s">
        <v>48</v>
      </c>
      <c r="X791">
        <v>10482</v>
      </c>
      <c r="Y791" t="str">
        <f>IF(AND(HR_Data[[#This Row],[OverTime]]="Yes",HR_Data[[#This Row],[JobSatisfaction]]&lt;=2,HR_Data[[#This Row],[MonthlyIncome]]&lt;AVERAGE(HR_Data[MonthlyIncome])),
"High Risk",
IF(OR(HR_Data[[#This Row],[OverTime]]="Yes",HR_Data[[#This Row],[JobSatisfaction]]&lt;=2),
"Medium Risk",
"Low Risk"))</f>
        <v>Medium Risk</v>
      </c>
      <c r="Z791" t="str">
        <f>IF(HR_Data[[#This Row],[MonthlyIncome]]&lt;3000,"Low",IF(HR_Data[[#This Row],[MonthlyIncome]]&lt;7000,"Medium","High"))</f>
        <v>High</v>
      </c>
      <c r="AA791" s="5">
        <f>IF(HR_Data[[#This Row],[OverTime]]="Yes",1,0)</f>
        <v>0</v>
      </c>
      <c r="AB791" s="5">
        <f>IF(HR_Data[[#This Row],[JobSatisfaction]]&lt;=2,1,0)</f>
        <v>1</v>
      </c>
      <c r="AC791" s="5">
        <f>IF(HR_Data[[#This Row],[WorkLifeBalance]]&lt;=2,1,0)</f>
        <v>0</v>
      </c>
      <c r="AD791" s="5">
        <f>IF(HR_Data[[#This Row],[MonthlyIncome]]&lt;AVERAGE(HR_Data[MonthlyIncome]),1,0)</f>
        <v>0</v>
      </c>
      <c r="AE791">
        <v>2326</v>
      </c>
      <c r="AF791">
        <v>9</v>
      </c>
      <c r="AG791" t="s">
        <v>42</v>
      </c>
      <c r="AH791" t="s">
        <v>43</v>
      </c>
      <c r="AI791">
        <v>14</v>
      </c>
      <c r="AJ791">
        <v>3</v>
      </c>
      <c r="AK791">
        <v>4</v>
      </c>
      <c r="AL791">
        <f>IF(HR_Data[[#This Row],[OverTime]]="Yes",2,0)
+IF(HR_Data[[#This Row],[WorkLifeBalance]]&lt;=2,2,0)
+IF(HR_Data[[#This Row],[MonthlyIncome]]&lt;5000,2,0)
+IF(HR_Data[[#This Row],[JobSatisfaction]]&lt;=2,1,0)
+IF(HR_Data[[#This Row],[EnvironmentSatisfaction]]&lt;=2,1,0)
+IF(HR_Data[[#This Row],[YearsAtCompany]]&lt;2,2,0)</f>
        <v>2</v>
      </c>
      <c r="AM791" t="str">
        <f>IF(HR_Data[[#This Row],[RiskScore2]]&gt;=6,"High",
IF(HR_Data[[#This Row],[RiskScore2]]&gt;=3,"Medium","Low"))</f>
        <v>Low</v>
      </c>
      <c r="AN791">
        <v>80</v>
      </c>
      <c r="AO791">
        <v>1</v>
      </c>
      <c r="AP791">
        <v>24</v>
      </c>
      <c r="AQ791">
        <v>1</v>
      </c>
      <c r="AR791">
        <v>3</v>
      </c>
      <c r="AS791">
        <v>20</v>
      </c>
      <c r="AT791">
        <v>6</v>
      </c>
      <c r="AU791">
        <v>3</v>
      </c>
      <c r="AV791">
        <v>6</v>
      </c>
    </row>
    <row r="792" spans="1:48">
      <c r="A792">
        <v>33</v>
      </c>
      <c r="B792" t="str">
        <f>IF(HR_Data[[#This Row],[Age]]&lt;25,"&lt;25",
IF(HR_Data[[#This Row],[Age]]&lt;35,"25–34",
IF(HR_Data[[#This Row],[Age]]&lt;45,"35–44",
IF(HR_Data[[#This Row],[Age]]&lt;55,"45–54","55+"))))</f>
        <v>25–34</v>
      </c>
      <c r="C792" t="s">
        <v>43</v>
      </c>
      <c r="D792">
        <f>(HR[[#This Row],[OverTimeFlag]]*3+HR[[#This Row],[LowJobSatisFlag]]*5+HR[[#This Row],[LowWLBFlag]]*4+HR[[#This Row],[LowSalaryFlag]]*3+HR[[#This Row],[LowEnviFlag]]*4+HR[[#This Row],[LowProFlag]]*1)</f>
        <v>0</v>
      </c>
      <c r="E792">
        <f>HR_Data[[#This Row],[OvertimeFlag]] + HR_Data[[#This Row],[LowSatisfactionFlag]] + HR_Data[[#This Row],[LowWorkLifeBalanceFlag]]</f>
        <v>0</v>
      </c>
      <c r="F792" t="s">
        <v>36</v>
      </c>
      <c r="G792">
        <v>654</v>
      </c>
      <c r="H792" t="s">
        <v>45</v>
      </c>
      <c r="I792">
        <v>5</v>
      </c>
      <c r="J792" t="str">
        <f>IF(AND(HR_Data[[#This Row],[Attrition]]="Yes",HR_Data[[#This Row],[YearsAtCompany]]&lt;2),"Yes","No")</f>
        <v>No</v>
      </c>
      <c r="K792">
        <v>3</v>
      </c>
      <c r="L792" t="s">
        <v>38</v>
      </c>
      <c r="M792">
        <v>1</v>
      </c>
      <c r="N792">
        <v>1099</v>
      </c>
      <c r="P792">
        <v>4</v>
      </c>
      <c r="Q792" t="s">
        <v>46</v>
      </c>
      <c r="R792">
        <v>34</v>
      </c>
      <c r="S792">
        <v>2</v>
      </c>
      <c r="T792">
        <v>3</v>
      </c>
      <c r="U792" t="s">
        <v>54</v>
      </c>
      <c r="V792">
        <v>4</v>
      </c>
      <c r="W792" t="s">
        <v>52</v>
      </c>
      <c r="X792">
        <v>7119</v>
      </c>
      <c r="Y792" t="str">
        <f>IF(AND(HR_Data[[#This Row],[OverTime]]="Yes",HR_Data[[#This Row],[JobSatisfaction]]&lt;=2,HR_Data[[#This Row],[MonthlyIncome]]&lt;AVERAGE(HR_Data[MonthlyIncome])),
"High Risk",
IF(OR(HR_Data[[#This Row],[OverTime]]="Yes",HR_Data[[#This Row],[JobSatisfaction]]&lt;=2),
"Medium Risk",
"Low Risk"))</f>
        <v>Low Risk</v>
      </c>
      <c r="Z792" t="str">
        <f>IF(HR_Data[[#This Row],[MonthlyIncome]]&lt;3000,"Low",IF(HR_Data[[#This Row],[MonthlyIncome]]&lt;7000,"Medium","High"))</f>
        <v>High</v>
      </c>
      <c r="AA792" s="5">
        <f>IF(HR_Data[[#This Row],[OverTime]]="Yes",1,0)</f>
        <v>0</v>
      </c>
      <c r="AB792" s="5">
        <f>IF(HR_Data[[#This Row],[JobSatisfaction]]&lt;=2,1,0)</f>
        <v>0</v>
      </c>
      <c r="AC792" s="5">
        <f>IF(HR_Data[[#This Row],[WorkLifeBalance]]&lt;=2,1,0)</f>
        <v>0</v>
      </c>
      <c r="AD792" s="5">
        <f>IF(HR_Data[[#This Row],[MonthlyIncome]]&lt;AVERAGE(HR_Data[MonthlyIncome]),1,0)</f>
        <v>0</v>
      </c>
      <c r="AE792">
        <v>21214</v>
      </c>
      <c r="AF792">
        <v>4</v>
      </c>
      <c r="AG792" t="s">
        <v>42</v>
      </c>
      <c r="AH792" t="s">
        <v>43</v>
      </c>
      <c r="AI792">
        <v>15</v>
      </c>
      <c r="AJ792">
        <v>3</v>
      </c>
      <c r="AK792">
        <v>3</v>
      </c>
      <c r="AL792">
        <f>IF(HR_Data[[#This Row],[OverTime]]="Yes",2,0)
+IF(HR_Data[[#This Row],[WorkLifeBalance]]&lt;=2,2,0)
+IF(HR_Data[[#This Row],[MonthlyIncome]]&lt;5000,2,0)
+IF(HR_Data[[#This Row],[JobSatisfaction]]&lt;=2,1,0)
+IF(HR_Data[[#This Row],[EnvironmentSatisfaction]]&lt;=2,1,0)
+IF(HR_Data[[#This Row],[YearsAtCompany]]&lt;2,2,0)</f>
        <v>0</v>
      </c>
      <c r="AM792" t="str">
        <f>IF(HR_Data[[#This Row],[RiskScore2]]&gt;=6,"High",
IF(HR_Data[[#This Row],[RiskScore2]]&gt;=3,"Medium","Low"))</f>
        <v>Low</v>
      </c>
      <c r="AN792">
        <v>80</v>
      </c>
      <c r="AO792">
        <v>1</v>
      </c>
      <c r="AP792">
        <v>9</v>
      </c>
      <c r="AQ792">
        <v>2</v>
      </c>
      <c r="AR792">
        <v>3</v>
      </c>
      <c r="AS792">
        <v>3</v>
      </c>
      <c r="AT792">
        <v>2</v>
      </c>
      <c r="AU792">
        <v>1</v>
      </c>
      <c r="AV792">
        <v>2</v>
      </c>
    </row>
    <row r="793" spans="1:48">
      <c r="A793">
        <v>35</v>
      </c>
      <c r="B793" t="str">
        <f>IF(HR_Data[[#This Row],[Age]]&lt;25,"&lt;25",
IF(HR_Data[[#This Row],[Age]]&lt;35,"25–34",
IF(HR_Data[[#This Row],[Age]]&lt;45,"35–44",
IF(HR_Data[[#This Row],[Age]]&lt;55,"45–54","55+"))))</f>
        <v>35–44</v>
      </c>
      <c r="C793" t="s">
        <v>35</v>
      </c>
      <c r="D793">
        <f>(HR[[#This Row],[OverTimeFlag]]*3+HR[[#This Row],[LowJobSatisFlag]]*5+HR[[#This Row],[LowWLBFlag]]*4+HR[[#This Row],[LowSalaryFlag]]*3+HR[[#This Row],[LowEnviFlag]]*4+HR[[#This Row],[LowProFlag]]*1)</f>
        <v>8</v>
      </c>
      <c r="E793">
        <f>HR_Data[[#This Row],[OvertimeFlag]] + HR_Data[[#This Row],[LowSatisfactionFlag]] + HR_Data[[#This Row],[LowWorkLifeBalanceFlag]]</f>
        <v>2</v>
      </c>
      <c r="F793" t="s">
        <v>36</v>
      </c>
      <c r="G793">
        <v>1204</v>
      </c>
      <c r="H793" t="s">
        <v>37</v>
      </c>
      <c r="I793">
        <v>4</v>
      </c>
      <c r="J793" t="str">
        <f>IF(AND(HR_Data[[#This Row],[Attrition]]="Yes",HR_Data[[#This Row],[YearsAtCompany]]&lt;2),"Yes","No")</f>
        <v>No</v>
      </c>
      <c r="K793">
        <v>3</v>
      </c>
      <c r="L793" t="s">
        <v>60</v>
      </c>
      <c r="M793">
        <v>1</v>
      </c>
      <c r="N793">
        <v>1100</v>
      </c>
      <c r="P793">
        <v>4</v>
      </c>
      <c r="Q793" t="s">
        <v>46</v>
      </c>
      <c r="R793">
        <v>86</v>
      </c>
      <c r="S793">
        <v>3</v>
      </c>
      <c r="T793">
        <v>3</v>
      </c>
      <c r="U793" t="s">
        <v>40</v>
      </c>
      <c r="V793">
        <v>1</v>
      </c>
      <c r="W793" t="s">
        <v>41</v>
      </c>
      <c r="X793">
        <v>9582</v>
      </c>
      <c r="Y793" t="str">
        <f>IF(AND(HR_Data[[#This Row],[OverTime]]="Yes",HR_Data[[#This Row],[JobSatisfaction]]&lt;=2,HR_Data[[#This Row],[MonthlyIncome]]&lt;AVERAGE(HR_Data[MonthlyIncome])),
"High Risk",
IF(OR(HR_Data[[#This Row],[OverTime]]="Yes",HR_Data[[#This Row],[JobSatisfaction]]&lt;=2),
"Medium Risk",
"Low Risk"))</f>
        <v>Medium Risk</v>
      </c>
      <c r="Z793" t="str">
        <f>IF(HR_Data[[#This Row],[MonthlyIncome]]&lt;3000,"Low",IF(HR_Data[[#This Row],[MonthlyIncome]]&lt;7000,"Medium","High"))</f>
        <v>High</v>
      </c>
      <c r="AA793" s="5">
        <f>IF(HR_Data[[#This Row],[OverTime]]="Yes",1,0)</f>
        <v>1</v>
      </c>
      <c r="AB793" s="5">
        <f>IF(HR_Data[[#This Row],[JobSatisfaction]]&lt;=2,1,0)</f>
        <v>1</v>
      </c>
      <c r="AC793" s="5">
        <f>IF(HR_Data[[#This Row],[WorkLifeBalance]]&lt;=2,1,0)</f>
        <v>0</v>
      </c>
      <c r="AD793" s="5">
        <f>IF(HR_Data[[#This Row],[MonthlyIncome]]&lt;AVERAGE(HR_Data[MonthlyIncome]),1,0)</f>
        <v>0</v>
      </c>
      <c r="AE793">
        <v>10333</v>
      </c>
      <c r="AF793">
        <v>0</v>
      </c>
      <c r="AG793" t="s">
        <v>42</v>
      </c>
      <c r="AH793" t="s">
        <v>35</v>
      </c>
      <c r="AI793">
        <v>22</v>
      </c>
      <c r="AJ793">
        <v>4</v>
      </c>
      <c r="AK793">
        <v>1</v>
      </c>
      <c r="AL793">
        <f>IF(HR_Data[[#This Row],[OverTime]]="Yes",2,0)
+IF(HR_Data[[#This Row],[WorkLifeBalance]]&lt;=2,2,0)
+IF(HR_Data[[#This Row],[MonthlyIncome]]&lt;5000,2,0)
+IF(HR_Data[[#This Row],[JobSatisfaction]]&lt;=2,1,0)
+IF(HR_Data[[#This Row],[EnvironmentSatisfaction]]&lt;=2,1,0)
+IF(HR_Data[[#This Row],[YearsAtCompany]]&lt;2,2,0)</f>
        <v>3</v>
      </c>
      <c r="AM793" t="str">
        <f>IF(HR_Data[[#This Row],[RiskScore2]]&gt;=6,"High",
IF(HR_Data[[#This Row],[RiskScore2]]&gt;=3,"Medium","Low"))</f>
        <v>Medium</v>
      </c>
      <c r="AN793">
        <v>80</v>
      </c>
      <c r="AO793">
        <v>0</v>
      </c>
      <c r="AP793">
        <v>9</v>
      </c>
      <c r="AQ793">
        <v>2</v>
      </c>
      <c r="AR793">
        <v>3</v>
      </c>
      <c r="AS793">
        <v>8</v>
      </c>
      <c r="AT793">
        <v>7</v>
      </c>
      <c r="AU793">
        <v>4</v>
      </c>
      <c r="AV793">
        <v>7</v>
      </c>
    </row>
    <row r="794" spans="1:48">
      <c r="A794">
        <v>33</v>
      </c>
      <c r="B794" t="str">
        <f>IF(HR_Data[[#This Row],[Age]]&lt;25,"&lt;25",
IF(HR_Data[[#This Row],[Age]]&lt;35,"25–34",
IF(HR_Data[[#This Row],[Age]]&lt;45,"35–44",
IF(HR_Data[[#This Row],[Age]]&lt;55,"45–54","55+"))))</f>
        <v>25–34</v>
      </c>
      <c r="C794" t="s">
        <v>35</v>
      </c>
      <c r="D794">
        <f>(HR[[#This Row],[OverTimeFlag]]*3+HR[[#This Row],[LowJobSatisFlag]]*5+HR[[#This Row],[LowWLBFlag]]*4+HR[[#This Row],[LowSalaryFlag]]*3+HR[[#This Row],[LowEnviFlag]]*4+HR[[#This Row],[LowProFlag]]*1)</f>
        <v>7</v>
      </c>
      <c r="E794">
        <f>HR_Data[[#This Row],[OvertimeFlag]] + HR_Data[[#This Row],[LowSatisfactionFlag]] + HR_Data[[#This Row],[LowWorkLifeBalanceFlag]]</f>
        <v>0</v>
      </c>
      <c r="F794" t="s">
        <v>44</v>
      </c>
      <c r="G794">
        <v>827</v>
      </c>
      <c r="H794" t="s">
        <v>45</v>
      </c>
      <c r="I794">
        <v>29</v>
      </c>
      <c r="J794" t="str">
        <f>IF(AND(HR_Data[[#This Row],[Attrition]]="Yes",HR_Data[[#This Row],[YearsAtCompany]]&lt;2),"Yes","No")</f>
        <v>No</v>
      </c>
      <c r="K794">
        <v>4</v>
      </c>
      <c r="L794" t="s">
        <v>51</v>
      </c>
      <c r="M794">
        <v>1</v>
      </c>
      <c r="N794">
        <v>1101</v>
      </c>
      <c r="P794">
        <v>1</v>
      </c>
      <c r="Q794" t="s">
        <v>39</v>
      </c>
      <c r="R794">
        <v>54</v>
      </c>
      <c r="S794">
        <v>2</v>
      </c>
      <c r="T794">
        <v>2</v>
      </c>
      <c r="U794" t="s">
        <v>47</v>
      </c>
      <c r="V794">
        <v>3</v>
      </c>
      <c r="W794" t="s">
        <v>41</v>
      </c>
      <c r="X794">
        <v>4508</v>
      </c>
      <c r="Y794" t="str">
        <f>IF(AND(HR_Data[[#This Row],[OverTime]]="Yes",HR_Data[[#This Row],[JobSatisfaction]]&lt;=2,HR_Data[[#This Row],[MonthlyIncome]]&lt;AVERAGE(HR_Data[MonthlyIncome])),
"High Risk",
IF(OR(HR_Data[[#This Row],[OverTime]]="Yes",HR_Data[[#This Row],[JobSatisfaction]]&lt;=2),
"Medium Risk",
"Low Risk"))</f>
        <v>Low Risk</v>
      </c>
      <c r="Z794" t="str">
        <f>IF(HR_Data[[#This Row],[MonthlyIncome]]&lt;3000,"Low",IF(HR_Data[[#This Row],[MonthlyIncome]]&lt;7000,"Medium","High"))</f>
        <v>Medium</v>
      </c>
      <c r="AA794" s="5">
        <f>IF(HR_Data[[#This Row],[OverTime]]="Yes",1,0)</f>
        <v>0</v>
      </c>
      <c r="AB794" s="5">
        <f>IF(HR_Data[[#This Row],[JobSatisfaction]]&lt;=2,1,0)</f>
        <v>0</v>
      </c>
      <c r="AC794" s="5">
        <f>IF(HR_Data[[#This Row],[WorkLifeBalance]]&lt;=2,1,0)</f>
        <v>0</v>
      </c>
      <c r="AD794" s="5">
        <f>IF(HR_Data[[#This Row],[MonthlyIncome]]&lt;AVERAGE(HR_Data[MonthlyIncome]),1,0)</f>
        <v>1</v>
      </c>
      <c r="AE794">
        <v>3129</v>
      </c>
      <c r="AF794">
        <v>1</v>
      </c>
      <c r="AG794" t="s">
        <v>42</v>
      </c>
      <c r="AH794" t="s">
        <v>43</v>
      </c>
      <c r="AI794">
        <v>22</v>
      </c>
      <c r="AJ794">
        <v>4</v>
      </c>
      <c r="AK794">
        <v>2</v>
      </c>
      <c r="AL794">
        <f>IF(HR_Data[[#This Row],[OverTime]]="Yes",2,0)
+IF(HR_Data[[#This Row],[WorkLifeBalance]]&lt;=2,2,0)
+IF(HR_Data[[#This Row],[MonthlyIncome]]&lt;5000,2,0)
+IF(HR_Data[[#This Row],[JobSatisfaction]]&lt;=2,1,0)
+IF(HR_Data[[#This Row],[EnvironmentSatisfaction]]&lt;=2,1,0)
+IF(HR_Data[[#This Row],[YearsAtCompany]]&lt;2,2,0)</f>
        <v>3</v>
      </c>
      <c r="AM794" t="str">
        <f>IF(HR_Data[[#This Row],[RiskScore2]]&gt;=6,"High",
IF(HR_Data[[#This Row],[RiskScore2]]&gt;=3,"Medium","Low"))</f>
        <v>Medium</v>
      </c>
      <c r="AN794">
        <v>80</v>
      </c>
      <c r="AO794">
        <v>0</v>
      </c>
      <c r="AP794">
        <v>14</v>
      </c>
      <c r="AQ794">
        <v>4</v>
      </c>
      <c r="AR794">
        <v>3</v>
      </c>
      <c r="AS794">
        <v>13</v>
      </c>
      <c r="AT794">
        <v>7</v>
      </c>
      <c r="AU794">
        <v>3</v>
      </c>
      <c r="AV794">
        <v>8</v>
      </c>
    </row>
    <row r="795" spans="1:48">
      <c r="A795">
        <v>28</v>
      </c>
      <c r="B795" t="str">
        <f>IF(HR_Data[[#This Row],[Age]]&lt;25,"&lt;25",
IF(HR_Data[[#This Row],[Age]]&lt;35,"25–34",
IF(HR_Data[[#This Row],[Age]]&lt;45,"35–44",
IF(HR_Data[[#This Row],[Age]]&lt;55,"45–54","55+"))))</f>
        <v>25–34</v>
      </c>
      <c r="C795" t="s">
        <v>43</v>
      </c>
      <c r="D795">
        <f>(HR[[#This Row],[OverTimeFlag]]*3+HR[[#This Row],[LowJobSatisFlag]]*5+HR[[#This Row],[LowWLBFlag]]*4+HR[[#This Row],[LowSalaryFlag]]*3+HR[[#This Row],[LowEnviFlag]]*4+HR[[#This Row],[LowProFlag]]*1)</f>
        <v>11</v>
      </c>
      <c r="E795">
        <f>HR_Data[[#This Row],[OvertimeFlag]] + HR_Data[[#This Row],[LowSatisfactionFlag]] + HR_Data[[#This Row],[LowWorkLifeBalanceFlag]]</f>
        <v>1</v>
      </c>
      <c r="F795" t="s">
        <v>36</v>
      </c>
      <c r="G795">
        <v>895</v>
      </c>
      <c r="H795" t="s">
        <v>45</v>
      </c>
      <c r="I795">
        <v>15</v>
      </c>
      <c r="J795" t="str">
        <f>IF(AND(HR_Data[[#This Row],[Attrition]]="Yes",HR_Data[[#This Row],[YearsAtCompany]]&lt;2),"Yes","No")</f>
        <v>No</v>
      </c>
      <c r="K795">
        <v>2</v>
      </c>
      <c r="L795" t="s">
        <v>38</v>
      </c>
      <c r="M795">
        <v>1</v>
      </c>
      <c r="N795">
        <v>1102</v>
      </c>
      <c r="P795">
        <v>1</v>
      </c>
      <c r="Q795" t="s">
        <v>46</v>
      </c>
      <c r="R795">
        <v>50</v>
      </c>
      <c r="S795">
        <v>3</v>
      </c>
      <c r="T795">
        <v>1</v>
      </c>
      <c r="U795" t="s">
        <v>50</v>
      </c>
      <c r="V795">
        <v>3</v>
      </c>
      <c r="W795" t="s">
        <v>52</v>
      </c>
      <c r="X795">
        <v>2207</v>
      </c>
      <c r="Y795" t="str">
        <f>IF(AND(HR_Data[[#This Row],[OverTime]]="Yes",HR_Data[[#This Row],[JobSatisfaction]]&lt;=2,HR_Data[[#This Row],[MonthlyIncome]]&lt;AVERAGE(HR_Data[MonthlyIncome])),
"High Risk",
IF(OR(HR_Data[[#This Row],[OverTime]]="Yes",HR_Data[[#This Row],[JobSatisfaction]]&lt;=2),
"Medium Risk",
"Low Risk"))</f>
        <v>Low Risk</v>
      </c>
      <c r="Z795" t="str">
        <f>IF(HR_Data[[#This Row],[MonthlyIncome]]&lt;3000,"Low",IF(HR_Data[[#This Row],[MonthlyIncome]]&lt;7000,"Medium","High"))</f>
        <v>Low</v>
      </c>
      <c r="AA795" s="5">
        <f>IF(HR_Data[[#This Row],[OverTime]]="Yes",1,0)</f>
        <v>0</v>
      </c>
      <c r="AB795" s="5">
        <f>IF(HR_Data[[#This Row],[JobSatisfaction]]&lt;=2,1,0)</f>
        <v>0</v>
      </c>
      <c r="AC795" s="5">
        <f>IF(HR_Data[[#This Row],[WorkLifeBalance]]&lt;=2,1,0)</f>
        <v>1</v>
      </c>
      <c r="AD795" s="5">
        <f>IF(HR_Data[[#This Row],[MonthlyIncome]]&lt;AVERAGE(HR_Data[MonthlyIncome]),1,0)</f>
        <v>1</v>
      </c>
      <c r="AE795">
        <v>22482</v>
      </c>
      <c r="AF795">
        <v>1</v>
      </c>
      <c r="AG795" t="s">
        <v>42</v>
      </c>
      <c r="AH795" t="s">
        <v>43</v>
      </c>
      <c r="AI795">
        <v>16</v>
      </c>
      <c r="AJ795">
        <v>3</v>
      </c>
      <c r="AK795">
        <v>4</v>
      </c>
      <c r="AL795">
        <f>IF(HR_Data[[#This Row],[OverTime]]="Yes",2,0)
+IF(HR_Data[[#This Row],[WorkLifeBalance]]&lt;=2,2,0)
+IF(HR_Data[[#This Row],[MonthlyIncome]]&lt;5000,2,0)
+IF(HR_Data[[#This Row],[JobSatisfaction]]&lt;=2,1,0)
+IF(HR_Data[[#This Row],[EnvironmentSatisfaction]]&lt;=2,1,0)
+IF(HR_Data[[#This Row],[YearsAtCompany]]&lt;2,2,0)</f>
        <v>5</v>
      </c>
      <c r="AM795" t="str">
        <f>IF(HR_Data[[#This Row],[RiskScore2]]&gt;=6,"High",
IF(HR_Data[[#This Row],[RiskScore2]]&gt;=3,"Medium","Low"))</f>
        <v>Medium</v>
      </c>
      <c r="AN795">
        <v>80</v>
      </c>
      <c r="AO795">
        <v>1</v>
      </c>
      <c r="AP795">
        <v>4</v>
      </c>
      <c r="AQ795">
        <v>5</v>
      </c>
      <c r="AR795">
        <v>2</v>
      </c>
      <c r="AS795">
        <v>4</v>
      </c>
      <c r="AT795">
        <v>2</v>
      </c>
      <c r="AU795">
        <v>2</v>
      </c>
      <c r="AV795">
        <v>2</v>
      </c>
    </row>
    <row r="796" spans="1:48">
      <c r="A796">
        <v>34</v>
      </c>
      <c r="B796" t="str">
        <f>IF(HR_Data[[#This Row],[Age]]&lt;25,"&lt;25",
IF(HR_Data[[#This Row],[Age]]&lt;35,"25–34",
IF(HR_Data[[#This Row],[Age]]&lt;45,"35–44",
IF(HR_Data[[#This Row],[Age]]&lt;55,"45–54","55+"))))</f>
        <v>25–34</v>
      </c>
      <c r="C796" t="s">
        <v>43</v>
      </c>
      <c r="D796">
        <f>(HR[[#This Row],[OverTimeFlag]]*3+HR[[#This Row],[LowJobSatisFlag]]*5+HR[[#This Row],[LowWLBFlag]]*4+HR[[#This Row],[LowSalaryFlag]]*3+HR[[#This Row],[LowEnviFlag]]*4+HR[[#This Row],[LowProFlag]]*1)</f>
        <v>8</v>
      </c>
      <c r="E796">
        <f>HR_Data[[#This Row],[OvertimeFlag]] + HR_Data[[#This Row],[LowSatisfactionFlag]] + HR_Data[[#This Row],[LowWorkLifeBalanceFlag]]</f>
        <v>1</v>
      </c>
      <c r="F796" t="s">
        <v>44</v>
      </c>
      <c r="G796">
        <v>618</v>
      </c>
      <c r="H796" t="s">
        <v>45</v>
      </c>
      <c r="I796">
        <v>3</v>
      </c>
      <c r="J796" t="str">
        <f>IF(AND(HR_Data[[#This Row],[Attrition]]="Yes",HR_Data[[#This Row],[YearsAtCompany]]&lt;2),"Yes","No")</f>
        <v>No</v>
      </c>
      <c r="K796">
        <v>1</v>
      </c>
      <c r="L796" t="s">
        <v>38</v>
      </c>
      <c r="M796">
        <v>1</v>
      </c>
      <c r="N796">
        <v>1103</v>
      </c>
      <c r="P796">
        <v>1</v>
      </c>
      <c r="Q796" t="s">
        <v>46</v>
      </c>
      <c r="R796">
        <v>45</v>
      </c>
      <c r="S796">
        <v>3</v>
      </c>
      <c r="T796">
        <v>2</v>
      </c>
      <c r="U796" t="s">
        <v>54</v>
      </c>
      <c r="V796">
        <v>4</v>
      </c>
      <c r="W796" t="s">
        <v>41</v>
      </c>
      <c r="X796">
        <v>7756</v>
      </c>
      <c r="Y796" t="str">
        <f>IF(AND(HR_Data[[#This Row],[OverTime]]="Yes",HR_Data[[#This Row],[JobSatisfaction]]&lt;=2,HR_Data[[#This Row],[MonthlyIncome]]&lt;AVERAGE(HR_Data[MonthlyIncome])),
"High Risk",
IF(OR(HR_Data[[#This Row],[OverTime]]="Yes",HR_Data[[#This Row],[JobSatisfaction]]&lt;=2),
"Medium Risk",
"Low Risk"))</f>
        <v>Low Risk</v>
      </c>
      <c r="Z796" t="str">
        <f>IF(HR_Data[[#This Row],[MonthlyIncome]]&lt;3000,"Low",IF(HR_Data[[#This Row],[MonthlyIncome]]&lt;7000,"Medium","High"))</f>
        <v>High</v>
      </c>
      <c r="AA796" s="5">
        <f>IF(HR_Data[[#This Row],[OverTime]]="Yes",1,0)</f>
        <v>0</v>
      </c>
      <c r="AB796" s="5">
        <f>IF(HR_Data[[#This Row],[JobSatisfaction]]&lt;=2,1,0)</f>
        <v>0</v>
      </c>
      <c r="AC796" s="5">
        <f>IF(HR_Data[[#This Row],[WorkLifeBalance]]&lt;=2,1,0)</f>
        <v>1</v>
      </c>
      <c r="AD796" s="5">
        <f>IF(HR_Data[[#This Row],[MonthlyIncome]]&lt;AVERAGE(HR_Data[MonthlyIncome]),1,0)</f>
        <v>0</v>
      </c>
      <c r="AE796">
        <v>22266</v>
      </c>
      <c r="AF796">
        <v>0</v>
      </c>
      <c r="AG796" t="s">
        <v>42</v>
      </c>
      <c r="AH796" t="s">
        <v>43</v>
      </c>
      <c r="AI796">
        <v>17</v>
      </c>
      <c r="AJ796">
        <v>3</v>
      </c>
      <c r="AK796">
        <v>3</v>
      </c>
      <c r="AL796">
        <f>IF(HR_Data[[#This Row],[OverTime]]="Yes",2,0)
+IF(HR_Data[[#This Row],[WorkLifeBalance]]&lt;=2,2,0)
+IF(HR_Data[[#This Row],[MonthlyIncome]]&lt;5000,2,0)
+IF(HR_Data[[#This Row],[JobSatisfaction]]&lt;=2,1,0)
+IF(HR_Data[[#This Row],[EnvironmentSatisfaction]]&lt;=2,1,0)
+IF(HR_Data[[#This Row],[YearsAtCompany]]&lt;2,2,0)</f>
        <v>3</v>
      </c>
      <c r="AM796" t="str">
        <f>IF(HR_Data[[#This Row],[RiskScore2]]&gt;=6,"High",
IF(HR_Data[[#This Row],[RiskScore2]]&gt;=3,"Medium","Low"))</f>
        <v>Medium</v>
      </c>
      <c r="AN796">
        <v>80</v>
      </c>
      <c r="AO796">
        <v>0</v>
      </c>
      <c r="AP796">
        <v>7</v>
      </c>
      <c r="AQ796">
        <v>1</v>
      </c>
      <c r="AR796">
        <v>2</v>
      </c>
      <c r="AS796">
        <v>6</v>
      </c>
      <c r="AT796">
        <v>2</v>
      </c>
      <c r="AU796">
        <v>0</v>
      </c>
      <c r="AV796">
        <v>4</v>
      </c>
    </row>
    <row r="797" spans="1:48">
      <c r="A797">
        <v>37</v>
      </c>
      <c r="B797" t="str">
        <f>IF(HR_Data[[#This Row],[Age]]&lt;25,"&lt;25",
IF(HR_Data[[#This Row],[Age]]&lt;35,"25–34",
IF(HR_Data[[#This Row],[Age]]&lt;45,"35–44",
IF(HR_Data[[#This Row],[Age]]&lt;55,"45–54","55+"))))</f>
        <v>35–44</v>
      </c>
      <c r="C797" t="s">
        <v>43</v>
      </c>
      <c r="D797">
        <f>(HR[[#This Row],[OverTimeFlag]]*3+HR[[#This Row],[LowJobSatisFlag]]*5+HR[[#This Row],[LowWLBFlag]]*4+HR[[#This Row],[LowSalaryFlag]]*3+HR[[#This Row],[LowEnviFlag]]*4+HR[[#This Row],[LowProFlag]]*1)</f>
        <v>3</v>
      </c>
      <c r="E797">
        <f>HR_Data[[#This Row],[OvertimeFlag]] + HR_Data[[#This Row],[LowSatisfactionFlag]] + HR_Data[[#This Row],[LowWorkLifeBalanceFlag]]</f>
        <v>1</v>
      </c>
      <c r="F797" t="s">
        <v>36</v>
      </c>
      <c r="G797">
        <v>309</v>
      </c>
      <c r="H797" t="s">
        <v>37</v>
      </c>
      <c r="I797">
        <v>10</v>
      </c>
      <c r="J797" t="str">
        <f>IF(AND(HR_Data[[#This Row],[Attrition]]="Yes",HR_Data[[#This Row],[YearsAtCompany]]&lt;2),"Yes","No")</f>
        <v>No</v>
      </c>
      <c r="K797">
        <v>4</v>
      </c>
      <c r="L797" t="s">
        <v>38</v>
      </c>
      <c r="M797">
        <v>1</v>
      </c>
      <c r="N797">
        <v>1105</v>
      </c>
      <c r="P797">
        <v>4</v>
      </c>
      <c r="Q797" t="s">
        <v>39</v>
      </c>
      <c r="R797">
        <v>88</v>
      </c>
      <c r="S797">
        <v>2</v>
      </c>
      <c r="T797">
        <v>2</v>
      </c>
      <c r="U797" t="s">
        <v>40</v>
      </c>
      <c r="V797">
        <v>4</v>
      </c>
      <c r="W797" t="s">
        <v>52</v>
      </c>
      <c r="X797">
        <v>6694</v>
      </c>
      <c r="Y797" t="str">
        <f>IF(AND(HR_Data[[#This Row],[OverTime]]="Yes",HR_Data[[#This Row],[JobSatisfaction]]&lt;=2,HR_Data[[#This Row],[MonthlyIncome]]&lt;AVERAGE(HR_Data[MonthlyIncome])),
"High Risk",
IF(OR(HR_Data[[#This Row],[OverTime]]="Yes",HR_Data[[#This Row],[JobSatisfaction]]&lt;=2),
"Medium Risk",
"Low Risk"))</f>
        <v>Medium Risk</v>
      </c>
      <c r="Z797" t="str">
        <f>IF(HR_Data[[#This Row],[MonthlyIncome]]&lt;3000,"Low",IF(HR_Data[[#This Row],[MonthlyIncome]]&lt;7000,"Medium","High"))</f>
        <v>Medium</v>
      </c>
      <c r="AA797" s="5">
        <f>IF(HR_Data[[#This Row],[OverTime]]="Yes",1,0)</f>
        <v>1</v>
      </c>
      <c r="AB797" s="5">
        <f>IF(HR_Data[[#This Row],[JobSatisfaction]]&lt;=2,1,0)</f>
        <v>0</v>
      </c>
      <c r="AC797" s="5">
        <f>IF(HR_Data[[#This Row],[WorkLifeBalance]]&lt;=2,1,0)</f>
        <v>0</v>
      </c>
      <c r="AD797" s="5">
        <f>IF(HR_Data[[#This Row],[MonthlyIncome]]&lt;AVERAGE(HR_Data[MonthlyIncome]),1,0)</f>
        <v>0</v>
      </c>
      <c r="AE797">
        <v>24223</v>
      </c>
      <c r="AF797">
        <v>2</v>
      </c>
      <c r="AG797" t="s">
        <v>42</v>
      </c>
      <c r="AH797" t="s">
        <v>35</v>
      </c>
      <c r="AI797">
        <v>14</v>
      </c>
      <c r="AJ797">
        <v>3</v>
      </c>
      <c r="AK797">
        <v>3</v>
      </c>
      <c r="AL797">
        <f>IF(HR_Data[[#This Row],[OverTime]]="Yes",2,0)
+IF(HR_Data[[#This Row],[WorkLifeBalance]]&lt;=2,2,0)
+IF(HR_Data[[#This Row],[MonthlyIncome]]&lt;5000,2,0)
+IF(HR_Data[[#This Row],[JobSatisfaction]]&lt;=2,1,0)
+IF(HR_Data[[#This Row],[EnvironmentSatisfaction]]&lt;=2,1,0)
+IF(HR_Data[[#This Row],[YearsAtCompany]]&lt;2,2,0)</f>
        <v>4</v>
      </c>
      <c r="AM797" t="str">
        <f>IF(HR_Data[[#This Row],[RiskScore2]]&gt;=6,"High",
IF(HR_Data[[#This Row],[RiskScore2]]&gt;=3,"Medium","Low"))</f>
        <v>Medium</v>
      </c>
      <c r="AN797">
        <v>80</v>
      </c>
      <c r="AO797">
        <v>3</v>
      </c>
      <c r="AP797">
        <v>8</v>
      </c>
      <c r="AQ797">
        <v>5</v>
      </c>
      <c r="AR797">
        <v>3</v>
      </c>
      <c r="AS797">
        <v>1</v>
      </c>
      <c r="AT797">
        <v>0</v>
      </c>
      <c r="AU797">
        <v>0</v>
      </c>
      <c r="AV797">
        <v>0</v>
      </c>
    </row>
    <row r="798" spans="1:48">
      <c r="A798">
        <v>25</v>
      </c>
      <c r="B798" t="str">
        <f>IF(HR_Data[[#This Row],[Age]]&lt;25,"&lt;25",
IF(HR_Data[[#This Row],[Age]]&lt;35,"25–34",
IF(HR_Data[[#This Row],[Age]]&lt;45,"35–44",
IF(HR_Data[[#This Row],[Age]]&lt;55,"45–54","55+"))))</f>
        <v>25–34</v>
      </c>
      <c r="C798" t="s">
        <v>35</v>
      </c>
      <c r="D798">
        <f>(HR[[#This Row],[OverTimeFlag]]*3+HR[[#This Row],[LowJobSatisFlag]]*5+HR[[#This Row],[LowWLBFlag]]*4+HR[[#This Row],[LowSalaryFlag]]*3+HR[[#This Row],[LowEnviFlag]]*4+HR[[#This Row],[LowProFlag]]*1)</f>
        <v>7</v>
      </c>
      <c r="E798">
        <f>HR_Data[[#This Row],[OvertimeFlag]] + HR_Data[[#This Row],[LowSatisfactionFlag]] + HR_Data[[#This Row],[LowWorkLifeBalanceFlag]]</f>
        <v>1</v>
      </c>
      <c r="F798" t="s">
        <v>36</v>
      </c>
      <c r="G798">
        <v>1219</v>
      </c>
      <c r="H798" t="s">
        <v>45</v>
      </c>
      <c r="I798">
        <v>4</v>
      </c>
      <c r="J798" t="str">
        <f>IF(AND(HR_Data[[#This Row],[Attrition]]="Yes",HR_Data[[#This Row],[YearsAtCompany]]&lt;2),"Yes","No")</f>
        <v>No</v>
      </c>
      <c r="K798">
        <v>1</v>
      </c>
      <c r="L798" t="s">
        <v>60</v>
      </c>
      <c r="M798">
        <v>1</v>
      </c>
      <c r="N798">
        <v>1106</v>
      </c>
      <c r="P798">
        <v>4</v>
      </c>
      <c r="Q798" t="s">
        <v>46</v>
      </c>
      <c r="R798">
        <v>32</v>
      </c>
      <c r="S798">
        <v>3</v>
      </c>
      <c r="T798">
        <v>1</v>
      </c>
      <c r="U798" t="s">
        <v>50</v>
      </c>
      <c r="V798">
        <v>4</v>
      </c>
      <c r="W798" t="s">
        <v>48</v>
      </c>
      <c r="X798">
        <v>3691</v>
      </c>
      <c r="Y798" t="str">
        <f>IF(AND(HR_Data[[#This Row],[OverTime]]="Yes",HR_Data[[#This Row],[JobSatisfaction]]&lt;=2,HR_Data[[#This Row],[MonthlyIncome]]&lt;AVERAGE(HR_Data[MonthlyIncome])),
"High Risk",
IF(OR(HR_Data[[#This Row],[OverTime]]="Yes",HR_Data[[#This Row],[JobSatisfaction]]&lt;=2),
"Medium Risk",
"Low Risk"))</f>
        <v>Medium Risk</v>
      </c>
      <c r="Z798" t="str">
        <f>IF(HR_Data[[#This Row],[MonthlyIncome]]&lt;3000,"Low",IF(HR_Data[[#This Row],[MonthlyIncome]]&lt;7000,"Medium","High"))</f>
        <v>Medium</v>
      </c>
      <c r="AA798" s="5">
        <f>IF(HR_Data[[#This Row],[OverTime]]="Yes",1,0)</f>
        <v>1</v>
      </c>
      <c r="AB798" s="5">
        <f>IF(HR_Data[[#This Row],[JobSatisfaction]]&lt;=2,1,0)</f>
        <v>0</v>
      </c>
      <c r="AC798" s="5">
        <f>IF(HR_Data[[#This Row],[WorkLifeBalance]]&lt;=2,1,0)</f>
        <v>0</v>
      </c>
      <c r="AD798" s="5">
        <f>IF(HR_Data[[#This Row],[MonthlyIncome]]&lt;AVERAGE(HR_Data[MonthlyIncome]),1,0)</f>
        <v>1</v>
      </c>
      <c r="AE798">
        <v>4605</v>
      </c>
      <c r="AF798">
        <v>1</v>
      </c>
      <c r="AG798" t="s">
        <v>42</v>
      </c>
      <c r="AH798" t="s">
        <v>35</v>
      </c>
      <c r="AI798">
        <v>15</v>
      </c>
      <c r="AJ798">
        <v>3</v>
      </c>
      <c r="AK798">
        <v>2</v>
      </c>
      <c r="AL798">
        <f>IF(HR_Data[[#This Row],[OverTime]]="Yes",2,0)
+IF(HR_Data[[#This Row],[WorkLifeBalance]]&lt;=2,2,0)
+IF(HR_Data[[#This Row],[MonthlyIncome]]&lt;5000,2,0)
+IF(HR_Data[[#This Row],[JobSatisfaction]]&lt;=2,1,0)
+IF(HR_Data[[#This Row],[EnvironmentSatisfaction]]&lt;=2,1,0)
+IF(HR_Data[[#This Row],[YearsAtCompany]]&lt;2,2,0)</f>
        <v>4</v>
      </c>
      <c r="AM798" t="str">
        <f>IF(HR_Data[[#This Row],[RiskScore2]]&gt;=6,"High",
IF(HR_Data[[#This Row],[RiskScore2]]&gt;=3,"Medium","Low"))</f>
        <v>Medium</v>
      </c>
      <c r="AN798">
        <v>80</v>
      </c>
      <c r="AO798">
        <v>1</v>
      </c>
      <c r="AP798">
        <v>7</v>
      </c>
      <c r="AQ798">
        <v>3</v>
      </c>
      <c r="AR798">
        <v>4</v>
      </c>
      <c r="AS798">
        <v>7</v>
      </c>
      <c r="AT798">
        <v>7</v>
      </c>
      <c r="AU798">
        <v>5</v>
      </c>
      <c r="AV798">
        <v>6</v>
      </c>
    </row>
    <row r="799" spans="1:48">
      <c r="A799">
        <v>26</v>
      </c>
      <c r="B799" t="str">
        <f>IF(HR_Data[[#This Row],[Age]]&lt;25,"&lt;25",
IF(HR_Data[[#This Row],[Age]]&lt;35,"25–34",
IF(HR_Data[[#This Row],[Age]]&lt;45,"35–44",
IF(HR_Data[[#This Row],[Age]]&lt;55,"45–54","55+"))))</f>
        <v>25–34</v>
      </c>
      <c r="C799" t="s">
        <v>35</v>
      </c>
      <c r="D799">
        <f>(HR[[#This Row],[OverTimeFlag]]*3+HR[[#This Row],[LowJobSatisFlag]]*5+HR[[#This Row],[LowWLBFlag]]*4+HR[[#This Row],[LowSalaryFlag]]*3+HR[[#This Row],[LowEnviFlag]]*4+HR[[#This Row],[LowProFlag]]*1)</f>
        <v>11</v>
      </c>
      <c r="E799">
        <f>HR_Data[[#This Row],[OvertimeFlag]] + HR_Data[[#This Row],[LowSatisfactionFlag]] + HR_Data[[#This Row],[LowWorkLifeBalanceFlag]]</f>
        <v>1</v>
      </c>
      <c r="F799" t="s">
        <v>36</v>
      </c>
      <c r="G799">
        <v>1330</v>
      </c>
      <c r="H799" t="s">
        <v>45</v>
      </c>
      <c r="I799">
        <v>21</v>
      </c>
      <c r="J799" t="str">
        <f>IF(AND(HR_Data[[#This Row],[Attrition]]="Yes",HR_Data[[#This Row],[YearsAtCompany]]&lt;2),"Yes","No")</f>
        <v>Yes</v>
      </c>
      <c r="K799">
        <v>3</v>
      </c>
      <c r="L799" t="s">
        <v>51</v>
      </c>
      <c r="M799">
        <v>1</v>
      </c>
      <c r="N799">
        <v>1107</v>
      </c>
      <c r="P799">
        <v>1</v>
      </c>
      <c r="Q799" t="s">
        <v>46</v>
      </c>
      <c r="R799">
        <v>37</v>
      </c>
      <c r="S799">
        <v>3</v>
      </c>
      <c r="T799">
        <v>1</v>
      </c>
      <c r="U799" t="s">
        <v>50</v>
      </c>
      <c r="V799">
        <v>3</v>
      </c>
      <c r="W799" t="s">
        <v>52</v>
      </c>
      <c r="X799">
        <v>2377</v>
      </c>
      <c r="Y799" t="str">
        <f>IF(AND(HR_Data[[#This Row],[OverTime]]="Yes",HR_Data[[#This Row],[JobSatisfaction]]&lt;=2,HR_Data[[#This Row],[MonthlyIncome]]&lt;AVERAGE(HR_Data[MonthlyIncome])),
"High Risk",
IF(OR(HR_Data[[#This Row],[OverTime]]="Yes",HR_Data[[#This Row],[JobSatisfaction]]&lt;=2),
"Medium Risk",
"Low Risk"))</f>
        <v>Low Risk</v>
      </c>
      <c r="Z799" t="str">
        <f>IF(HR_Data[[#This Row],[MonthlyIncome]]&lt;3000,"Low",IF(HR_Data[[#This Row],[MonthlyIncome]]&lt;7000,"Medium","High"))</f>
        <v>Low</v>
      </c>
      <c r="AA799" s="5">
        <f>IF(HR_Data[[#This Row],[OverTime]]="Yes",1,0)</f>
        <v>0</v>
      </c>
      <c r="AB799" s="5">
        <f>IF(HR_Data[[#This Row],[JobSatisfaction]]&lt;=2,1,0)</f>
        <v>0</v>
      </c>
      <c r="AC799" s="5">
        <f>IF(HR_Data[[#This Row],[WorkLifeBalance]]&lt;=2,1,0)</f>
        <v>1</v>
      </c>
      <c r="AD799" s="5">
        <f>IF(HR_Data[[#This Row],[MonthlyIncome]]&lt;AVERAGE(HR_Data[MonthlyIncome]),1,0)</f>
        <v>1</v>
      </c>
      <c r="AE799">
        <v>19373</v>
      </c>
      <c r="AF799">
        <v>1</v>
      </c>
      <c r="AG799" t="s">
        <v>42</v>
      </c>
      <c r="AH799" t="s">
        <v>43</v>
      </c>
      <c r="AI799">
        <v>20</v>
      </c>
      <c r="AJ799">
        <v>4</v>
      </c>
      <c r="AK799">
        <v>3</v>
      </c>
      <c r="AL799">
        <f>IF(HR_Data[[#This Row],[OverTime]]="Yes",2,0)
+IF(HR_Data[[#This Row],[WorkLifeBalance]]&lt;=2,2,0)
+IF(HR_Data[[#This Row],[MonthlyIncome]]&lt;5000,2,0)
+IF(HR_Data[[#This Row],[JobSatisfaction]]&lt;=2,1,0)
+IF(HR_Data[[#This Row],[EnvironmentSatisfaction]]&lt;=2,1,0)
+IF(HR_Data[[#This Row],[YearsAtCompany]]&lt;2,2,0)</f>
        <v>7</v>
      </c>
      <c r="AM799" t="str">
        <f>IF(HR_Data[[#This Row],[RiskScore2]]&gt;=6,"High",
IF(HR_Data[[#This Row],[RiskScore2]]&gt;=3,"Medium","Low"))</f>
        <v>High</v>
      </c>
      <c r="AN799">
        <v>80</v>
      </c>
      <c r="AO799">
        <v>1</v>
      </c>
      <c r="AP799">
        <v>1</v>
      </c>
      <c r="AQ799">
        <v>0</v>
      </c>
      <c r="AR799">
        <v>2</v>
      </c>
      <c r="AS799">
        <v>1</v>
      </c>
      <c r="AT799">
        <v>1</v>
      </c>
      <c r="AU799">
        <v>0</v>
      </c>
      <c r="AV799">
        <v>0</v>
      </c>
    </row>
    <row r="800" spans="1:48">
      <c r="A800">
        <v>33</v>
      </c>
      <c r="B800" t="str">
        <f>IF(HR_Data[[#This Row],[Age]]&lt;25,"&lt;25",
IF(HR_Data[[#This Row],[Age]]&lt;35,"25–34",
IF(HR_Data[[#This Row],[Age]]&lt;45,"35–44",
IF(HR_Data[[#This Row],[Age]]&lt;55,"45–54","55+"))))</f>
        <v>25–34</v>
      </c>
      <c r="C800" t="s">
        <v>35</v>
      </c>
      <c r="D800">
        <f>(HR[[#This Row],[OverTimeFlag]]*3+HR[[#This Row],[LowJobSatisFlag]]*5+HR[[#This Row],[LowWLBFlag]]*4+HR[[#This Row],[LowSalaryFlag]]*3+HR[[#This Row],[LowEnviFlag]]*4+HR[[#This Row],[LowProFlag]]*1)</f>
        <v>15</v>
      </c>
      <c r="E800">
        <f>HR_Data[[#This Row],[OvertimeFlag]] + HR_Data[[#This Row],[LowSatisfactionFlag]] + HR_Data[[#This Row],[LowWorkLifeBalanceFlag]]</f>
        <v>2</v>
      </c>
      <c r="F800" t="s">
        <v>36</v>
      </c>
      <c r="G800">
        <v>1017</v>
      </c>
      <c r="H800" t="s">
        <v>45</v>
      </c>
      <c r="I800">
        <v>25</v>
      </c>
      <c r="J800" t="str">
        <f>IF(AND(HR_Data[[#This Row],[Attrition]]="Yes",HR_Data[[#This Row],[YearsAtCompany]]&lt;2),"Yes","No")</f>
        <v>No</v>
      </c>
      <c r="K800">
        <v>3</v>
      </c>
      <c r="L800" t="s">
        <v>51</v>
      </c>
      <c r="M800">
        <v>1</v>
      </c>
      <c r="N800">
        <v>1108</v>
      </c>
      <c r="P800">
        <v>1</v>
      </c>
      <c r="Q800" t="s">
        <v>46</v>
      </c>
      <c r="R800">
        <v>55</v>
      </c>
      <c r="S800">
        <v>2</v>
      </c>
      <c r="T800">
        <v>1</v>
      </c>
      <c r="U800" t="s">
        <v>47</v>
      </c>
      <c r="V800">
        <v>2</v>
      </c>
      <c r="W800" t="s">
        <v>41</v>
      </c>
      <c r="X800">
        <v>2313</v>
      </c>
      <c r="Y800" t="str">
        <f>IF(AND(HR_Data[[#This Row],[OverTime]]="Yes",HR_Data[[#This Row],[JobSatisfaction]]&lt;=2,HR_Data[[#This Row],[MonthlyIncome]]&lt;AVERAGE(HR_Data[MonthlyIncome])),
"High Risk",
IF(OR(HR_Data[[#This Row],[OverTime]]="Yes",HR_Data[[#This Row],[JobSatisfaction]]&lt;=2),
"Medium Risk",
"Low Risk"))</f>
        <v>High Risk</v>
      </c>
      <c r="Z800" t="str">
        <f>IF(HR_Data[[#This Row],[MonthlyIncome]]&lt;3000,"Low",IF(HR_Data[[#This Row],[MonthlyIncome]]&lt;7000,"Medium","High"))</f>
        <v>Low</v>
      </c>
      <c r="AA800" s="5">
        <f>IF(HR_Data[[#This Row],[OverTime]]="Yes",1,0)</f>
        <v>1</v>
      </c>
      <c r="AB800" s="5">
        <f>IF(HR_Data[[#This Row],[JobSatisfaction]]&lt;=2,1,0)</f>
        <v>1</v>
      </c>
      <c r="AC800" s="5">
        <f>IF(HR_Data[[#This Row],[WorkLifeBalance]]&lt;=2,1,0)</f>
        <v>0</v>
      </c>
      <c r="AD800" s="5">
        <f>IF(HR_Data[[#This Row],[MonthlyIncome]]&lt;AVERAGE(HR_Data[MonthlyIncome]),1,0)</f>
        <v>1</v>
      </c>
      <c r="AE800">
        <v>2993</v>
      </c>
      <c r="AF800">
        <v>4</v>
      </c>
      <c r="AG800" t="s">
        <v>42</v>
      </c>
      <c r="AH800" t="s">
        <v>35</v>
      </c>
      <c r="AI800">
        <v>20</v>
      </c>
      <c r="AJ800">
        <v>4</v>
      </c>
      <c r="AK800">
        <v>2</v>
      </c>
      <c r="AL800">
        <f>IF(HR_Data[[#This Row],[OverTime]]="Yes",2,0)
+IF(HR_Data[[#This Row],[WorkLifeBalance]]&lt;=2,2,0)
+IF(HR_Data[[#This Row],[MonthlyIncome]]&lt;5000,2,0)
+IF(HR_Data[[#This Row],[JobSatisfaction]]&lt;=2,1,0)
+IF(HR_Data[[#This Row],[EnvironmentSatisfaction]]&lt;=2,1,0)
+IF(HR_Data[[#This Row],[YearsAtCompany]]&lt;2,2,0)</f>
        <v>6</v>
      </c>
      <c r="AM800" t="str">
        <f>IF(HR_Data[[#This Row],[RiskScore2]]&gt;=6,"High",
IF(HR_Data[[#This Row],[RiskScore2]]&gt;=3,"Medium","Low"))</f>
        <v>High</v>
      </c>
      <c r="AN800">
        <v>80</v>
      </c>
      <c r="AO800">
        <v>0</v>
      </c>
      <c r="AP800">
        <v>5</v>
      </c>
      <c r="AQ800">
        <v>0</v>
      </c>
      <c r="AR800">
        <v>3</v>
      </c>
      <c r="AS800">
        <v>2</v>
      </c>
      <c r="AT800">
        <v>2</v>
      </c>
      <c r="AU800">
        <v>2</v>
      </c>
      <c r="AV800">
        <v>2</v>
      </c>
    </row>
    <row r="801" spans="1:48">
      <c r="A801">
        <v>42</v>
      </c>
      <c r="B801" t="str">
        <f>IF(HR_Data[[#This Row],[Age]]&lt;25,"&lt;25",
IF(HR_Data[[#This Row],[Age]]&lt;35,"25–34",
IF(HR_Data[[#This Row],[Age]]&lt;45,"35–44",
IF(HR_Data[[#This Row],[Age]]&lt;55,"45–54","55+"))))</f>
        <v>35–44</v>
      </c>
      <c r="C801" t="s">
        <v>43</v>
      </c>
      <c r="D801">
        <f>(HR[[#This Row],[OverTimeFlag]]*3+HR[[#This Row],[LowJobSatisFlag]]*5+HR[[#This Row],[LowWLBFlag]]*4+HR[[#This Row],[LowSalaryFlag]]*3+HR[[#This Row],[LowEnviFlag]]*4+HR[[#This Row],[LowProFlag]]*1)</f>
        <v>6</v>
      </c>
      <c r="E801">
        <f>HR_Data[[#This Row],[OvertimeFlag]] + HR_Data[[#This Row],[LowSatisfactionFlag]] + HR_Data[[#This Row],[LowWorkLifeBalanceFlag]]</f>
        <v>1</v>
      </c>
      <c r="F801" t="s">
        <v>36</v>
      </c>
      <c r="G801">
        <v>469</v>
      </c>
      <c r="H801" t="s">
        <v>45</v>
      </c>
      <c r="I801">
        <v>2</v>
      </c>
      <c r="J801" t="str">
        <f>IF(AND(HR_Data[[#This Row],[Attrition]]="Yes",HR_Data[[#This Row],[YearsAtCompany]]&lt;2),"Yes","No")</f>
        <v>No</v>
      </c>
      <c r="K801">
        <v>2</v>
      </c>
      <c r="L801" t="s">
        <v>51</v>
      </c>
      <c r="M801">
        <v>1</v>
      </c>
      <c r="N801">
        <v>1109</v>
      </c>
      <c r="P801">
        <v>4</v>
      </c>
      <c r="Q801" t="s">
        <v>46</v>
      </c>
      <c r="R801">
        <v>35</v>
      </c>
      <c r="S801">
        <v>3</v>
      </c>
      <c r="T801">
        <v>4</v>
      </c>
      <c r="U801" t="s">
        <v>56</v>
      </c>
      <c r="V801">
        <v>1</v>
      </c>
      <c r="W801" t="s">
        <v>48</v>
      </c>
      <c r="X801">
        <v>17665</v>
      </c>
      <c r="Y801" t="str">
        <f>IF(AND(HR_Data[[#This Row],[OverTime]]="Yes",HR_Data[[#This Row],[JobSatisfaction]]&lt;=2,HR_Data[[#This Row],[MonthlyIncome]]&lt;AVERAGE(HR_Data[MonthlyIncome])),
"High Risk",
IF(OR(HR_Data[[#This Row],[OverTime]]="Yes",HR_Data[[#This Row],[JobSatisfaction]]&lt;=2),
"Medium Risk",
"Low Risk"))</f>
        <v>Medium Risk</v>
      </c>
      <c r="Z801" t="str">
        <f>IF(HR_Data[[#This Row],[MonthlyIncome]]&lt;3000,"Low",IF(HR_Data[[#This Row],[MonthlyIncome]]&lt;7000,"Medium","High"))</f>
        <v>High</v>
      </c>
      <c r="AA801" s="5">
        <f>IF(HR_Data[[#This Row],[OverTime]]="Yes",1,0)</f>
        <v>0</v>
      </c>
      <c r="AB801" s="5">
        <f>IF(HR_Data[[#This Row],[JobSatisfaction]]&lt;=2,1,0)</f>
        <v>1</v>
      </c>
      <c r="AC801" s="5">
        <f>IF(HR_Data[[#This Row],[WorkLifeBalance]]&lt;=2,1,0)</f>
        <v>0</v>
      </c>
      <c r="AD801" s="5">
        <f>IF(HR_Data[[#This Row],[MonthlyIncome]]&lt;AVERAGE(HR_Data[MonthlyIncome]),1,0)</f>
        <v>0</v>
      </c>
      <c r="AE801">
        <v>14399</v>
      </c>
      <c r="AF801">
        <v>0</v>
      </c>
      <c r="AG801" t="s">
        <v>42</v>
      </c>
      <c r="AH801" t="s">
        <v>43</v>
      </c>
      <c r="AI801">
        <v>17</v>
      </c>
      <c r="AJ801">
        <v>3</v>
      </c>
      <c r="AK801">
        <v>4</v>
      </c>
      <c r="AL801">
        <f>IF(HR_Data[[#This Row],[OverTime]]="Yes",2,0)
+IF(HR_Data[[#This Row],[WorkLifeBalance]]&lt;=2,2,0)
+IF(HR_Data[[#This Row],[MonthlyIncome]]&lt;5000,2,0)
+IF(HR_Data[[#This Row],[JobSatisfaction]]&lt;=2,1,0)
+IF(HR_Data[[#This Row],[EnvironmentSatisfaction]]&lt;=2,1,0)
+IF(HR_Data[[#This Row],[YearsAtCompany]]&lt;2,2,0)</f>
        <v>1</v>
      </c>
      <c r="AM801" t="str">
        <f>IF(HR_Data[[#This Row],[RiskScore2]]&gt;=6,"High",
IF(HR_Data[[#This Row],[RiskScore2]]&gt;=3,"Medium","Low"))</f>
        <v>Low</v>
      </c>
      <c r="AN801">
        <v>80</v>
      </c>
      <c r="AO801">
        <v>1</v>
      </c>
      <c r="AP801">
        <v>23</v>
      </c>
      <c r="AQ801">
        <v>3</v>
      </c>
      <c r="AR801">
        <v>3</v>
      </c>
      <c r="AS801">
        <v>22</v>
      </c>
      <c r="AT801">
        <v>6</v>
      </c>
      <c r="AU801">
        <v>13</v>
      </c>
      <c r="AV801">
        <v>7</v>
      </c>
    </row>
    <row r="802" spans="1:48">
      <c r="A802">
        <v>28</v>
      </c>
      <c r="B802" t="str">
        <f>IF(HR_Data[[#This Row],[Age]]&lt;25,"&lt;25",
IF(HR_Data[[#This Row],[Age]]&lt;35,"25–34",
IF(HR_Data[[#This Row],[Age]]&lt;45,"35–44",
IF(HR_Data[[#This Row],[Age]]&lt;55,"45–54","55+"))))</f>
        <v>25–34</v>
      </c>
      <c r="C802" t="s">
        <v>35</v>
      </c>
      <c r="D802">
        <f>(HR[[#This Row],[OverTimeFlag]]*3+HR[[#This Row],[LowJobSatisFlag]]*5+HR[[#This Row],[LowWLBFlag]]*4+HR[[#This Row],[LowSalaryFlag]]*3+HR[[#This Row],[LowEnviFlag]]*4+HR[[#This Row],[LowProFlag]]*1)</f>
        <v>12</v>
      </c>
      <c r="E802">
        <f>HR_Data[[#This Row],[OvertimeFlag]] + HR_Data[[#This Row],[LowSatisfactionFlag]] + HR_Data[[#This Row],[LowWorkLifeBalanceFlag]]</f>
        <v>1</v>
      </c>
      <c r="F802" t="s">
        <v>44</v>
      </c>
      <c r="G802">
        <v>1009</v>
      </c>
      <c r="H802" t="s">
        <v>45</v>
      </c>
      <c r="I802">
        <v>1</v>
      </c>
      <c r="J802" t="str">
        <f>IF(AND(HR_Data[[#This Row],[Attrition]]="Yes",HR_Data[[#This Row],[YearsAtCompany]]&lt;2),"Yes","No")</f>
        <v>Yes</v>
      </c>
      <c r="K802">
        <v>3</v>
      </c>
      <c r="L802" t="s">
        <v>51</v>
      </c>
      <c r="M802">
        <v>1</v>
      </c>
      <c r="N802">
        <v>1111</v>
      </c>
      <c r="P802">
        <v>1</v>
      </c>
      <c r="Q802" t="s">
        <v>46</v>
      </c>
      <c r="R802">
        <v>45</v>
      </c>
      <c r="S802">
        <v>2</v>
      </c>
      <c r="T802">
        <v>1</v>
      </c>
      <c r="U802" t="s">
        <v>50</v>
      </c>
      <c r="V802">
        <v>2</v>
      </c>
      <c r="W802" t="s">
        <v>52</v>
      </c>
      <c r="X802">
        <v>2596</v>
      </c>
      <c r="Y802" t="str">
        <f>IF(AND(HR_Data[[#This Row],[OverTime]]="Yes",HR_Data[[#This Row],[JobSatisfaction]]&lt;=2,HR_Data[[#This Row],[MonthlyIncome]]&lt;AVERAGE(HR_Data[MonthlyIncome])),
"High Risk",
IF(OR(HR_Data[[#This Row],[OverTime]]="Yes",HR_Data[[#This Row],[JobSatisfaction]]&lt;=2),
"Medium Risk",
"Low Risk"))</f>
        <v>Medium Risk</v>
      </c>
      <c r="Z802" t="str">
        <f>IF(HR_Data[[#This Row],[MonthlyIncome]]&lt;3000,"Low",IF(HR_Data[[#This Row],[MonthlyIncome]]&lt;7000,"Medium","High"))</f>
        <v>Low</v>
      </c>
      <c r="AA802" s="5">
        <f>IF(HR_Data[[#This Row],[OverTime]]="Yes",1,0)</f>
        <v>0</v>
      </c>
      <c r="AB802" s="5">
        <f>IF(HR_Data[[#This Row],[JobSatisfaction]]&lt;=2,1,0)</f>
        <v>1</v>
      </c>
      <c r="AC802" s="5">
        <f>IF(HR_Data[[#This Row],[WorkLifeBalance]]&lt;=2,1,0)</f>
        <v>0</v>
      </c>
      <c r="AD802" s="5">
        <f>IF(HR_Data[[#This Row],[MonthlyIncome]]&lt;AVERAGE(HR_Data[MonthlyIncome]),1,0)</f>
        <v>1</v>
      </c>
      <c r="AE802">
        <v>7160</v>
      </c>
      <c r="AF802">
        <v>1</v>
      </c>
      <c r="AG802" t="s">
        <v>42</v>
      </c>
      <c r="AH802" t="s">
        <v>43</v>
      </c>
      <c r="AI802">
        <v>15</v>
      </c>
      <c r="AJ802">
        <v>3</v>
      </c>
      <c r="AK802">
        <v>1</v>
      </c>
      <c r="AL802">
        <f>IF(HR_Data[[#This Row],[OverTime]]="Yes",2,0)
+IF(HR_Data[[#This Row],[WorkLifeBalance]]&lt;=2,2,0)
+IF(HR_Data[[#This Row],[MonthlyIncome]]&lt;5000,2,0)
+IF(HR_Data[[#This Row],[JobSatisfaction]]&lt;=2,1,0)
+IF(HR_Data[[#This Row],[EnvironmentSatisfaction]]&lt;=2,1,0)
+IF(HR_Data[[#This Row],[YearsAtCompany]]&lt;2,2,0)</f>
        <v>6</v>
      </c>
      <c r="AM802" t="str">
        <f>IF(HR_Data[[#This Row],[RiskScore2]]&gt;=6,"High",
IF(HR_Data[[#This Row],[RiskScore2]]&gt;=3,"Medium","Low"))</f>
        <v>High</v>
      </c>
      <c r="AN802">
        <v>80</v>
      </c>
      <c r="AO802">
        <v>2</v>
      </c>
      <c r="AP802">
        <v>1</v>
      </c>
      <c r="AQ802">
        <v>2</v>
      </c>
      <c r="AR802">
        <v>3</v>
      </c>
      <c r="AS802">
        <v>1</v>
      </c>
      <c r="AT802">
        <v>0</v>
      </c>
      <c r="AU802">
        <v>0</v>
      </c>
      <c r="AV802">
        <v>0</v>
      </c>
    </row>
    <row r="803" spans="1:48">
      <c r="A803">
        <v>50</v>
      </c>
      <c r="B803" t="str">
        <f>IF(HR_Data[[#This Row],[Age]]&lt;25,"&lt;25",
IF(HR_Data[[#This Row],[Age]]&lt;35,"25–34",
IF(HR_Data[[#This Row],[Age]]&lt;45,"35–44",
IF(HR_Data[[#This Row],[Age]]&lt;55,"45–54","55+"))))</f>
        <v>45–54</v>
      </c>
      <c r="C803" t="s">
        <v>35</v>
      </c>
      <c r="D803">
        <f>(HR[[#This Row],[OverTimeFlag]]*3+HR[[#This Row],[LowJobSatisFlag]]*5+HR[[#This Row],[LowWLBFlag]]*4+HR[[#This Row],[LowSalaryFlag]]*3+HR[[#This Row],[LowEnviFlag]]*4+HR[[#This Row],[LowProFlag]]*1)</f>
        <v>6</v>
      </c>
      <c r="E803">
        <f>HR_Data[[#This Row],[OvertimeFlag]] + HR_Data[[#This Row],[LowSatisfactionFlag]] + HR_Data[[#This Row],[LowWorkLifeBalanceFlag]]</f>
        <v>1</v>
      </c>
      <c r="F803" t="s">
        <v>44</v>
      </c>
      <c r="G803">
        <v>959</v>
      </c>
      <c r="H803" t="s">
        <v>37</v>
      </c>
      <c r="I803">
        <v>1</v>
      </c>
      <c r="J803" t="str">
        <f>IF(AND(HR_Data[[#This Row],[Attrition]]="Yes",HR_Data[[#This Row],[YearsAtCompany]]&lt;2),"Yes","No")</f>
        <v>Yes</v>
      </c>
      <c r="K803">
        <v>4</v>
      </c>
      <c r="L803" t="s">
        <v>49</v>
      </c>
      <c r="M803">
        <v>1</v>
      </c>
      <c r="N803">
        <v>1113</v>
      </c>
      <c r="P803">
        <v>4</v>
      </c>
      <c r="Q803" t="s">
        <v>46</v>
      </c>
      <c r="R803">
        <v>81</v>
      </c>
      <c r="S803">
        <v>3</v>
      </c>
      <c r="T803">
        <v>2</v>
      </c>
      <c r="U803" t="s">
        <v>40</v>
      </c>
      <c r="V803">
        <v>3</v>
      </c>
      <c r="W803" t="s">
        <v>41</v>
      </c>
      <c r="X803">
        <v>4728</v>
      </c>
      <c r="Y803" t="str">
        <f>IF(AND(HR_Data[[#This Row],[OverTime]]="Yes",HR_Data[[#This Row],[JobSatisfaction]]&lt;=2,HR_Data[[#This Row],[MonthlyIncome]]&lt;AVERAGE(HR_Data[MonthlyIncome])),
"High Risk",
IF(OR(HR_Data[[#This Row],[OverTime]]="Yes",HR_Data[[#This Row],[JobSatisfaction]]&lt;=2),
"Medium Risk",
"Low Risk"))</f>
        <v>Medium Risk</v>
      </c>
      <c r="Z803" t="str">
        <f>IF(HR_Data[[#This Row],[MonthlyIncome]]&lt;3000,"Low",IF(HR_Data[[#This Row],[MonthlyIncome]]&lt;7000,"Medium","High"))</f>
        <v>Medium</v>
      </c>
      <c r="AA803" s="5">
        <f>IF(HR_Data[[#This Row],[OverTime]]="Yes",1,0)</f>
        <v>1</v>
      </c>
      <c r="AB803" s="5">
        <f>IF(HR_Data[[#This Row],[JobSatisfaction]]&lt;=2,1,0)</f>
        <v>0</v>
      </c>
      <c r="AC803" s="5">
        <f>IF(HR_Data[[#This Row],[WorkLifeBalance]]&lt;=2,1,0)</f>
        <v>0</v>
      </c>
      <c r="AD803" s="5">
        <f>IF(HR_Data[[#This Row],[MonthlyIncome]]&lt;AVERAGE(HR_Data[MonthlyIncome]),1,0)</f>
        <v>1</v>
      </c>
      <c r="AE803">
        <v>17251</v>
      </c>
      <c r="AF803">
        <v>3</v>
      </c>
      <c r="AG803" t="s">
        <v>42</v>
      </c>
      <c r="AH803" t="s">
        <v>35</v>
      </c>
      <c r="AI803">
        <v>14</v>
      </c>
      <c r="AJ803">
        <v>3</v>
      </c>
      <c r="AK803">
        <v>4</v>
      </c>
      <c r="AL803">
        <f>IF(HR_Data[[#This Row],[OverTime]]="Yes",2,0)
+IF(HR_Data[[#This Row],[WorkLifeBalance]]&lt;=2,2,0)
+IF(HR_Data[[#This Row],[MonthlyIncome]]&lt;5000,2,0)
+IF(HR_Data[[#This Row],[JobSatisfaction]]&lt;=2,1,0)
+IF(HR_Data[[#This Row],[EnvironmentSatisfaction]]&lt;=2,1,0)
+IF(HR_Data[[#This Row],[YearsAtCompany]]&lt;2,2,0)</f>
        <v>6</v>
      </c>
      <c r="AM803" t="str">
        <f>IF(HR_Data[[#This Row],[RiskScore2]]&gt;=6,"High",
IF(HR_Data[[#This Row],[RiskScore2]]&gt;=3,"Medium","Low"))</f>
        <v>High</v>
      </c>
      <c r="AN803">
        <v>80</v>
      </c>
      <c r="AO803">
        <v>0</v>
      </c>
      <c r="AP803">
        <v>5</v>
      </c>
      <c r="AQ803">
        <v>4</v>
      </c>
      <c r="AR803">
        <v>3</v>
      </c>
      <c r="AS803">
        <v>0</v>
      </c>
      <c r="AT803">
        <v>0</v>
      </c>
      <c r="AU803">
        <v>0</v>
      </c>
      <c r="AV803">
        <v>0</v>
      </c>
    </row>
    <row r="804" spans="1:48">
      <c r="A804">
        <v>33</v>
      </c>
      <c r="B804" t="str">
        <f>IF(HR_Data[[#This Row],[Age]]&lt;25,"&lt;25",
IF(HR_Data[[#This Row],[Age]]&lt;35,"25–34",
IF(HR_Data[[#This Row],[Age]]&lt;45,"35–44",
IF(HR_Data[[#This Row],[Age]]&lt;55,"45–54","55+"))))</f>
        <v>25–34</v>
      </c>
      <c r="C804" t="s">
        <v>43</v>
      </c>
      <c r="D804">
        <f>(HR[[#This Row],[OverTimeFlag]]*3+HR[[#This Row],[LowJobSatisFlag]]*5+HR[[#This Row],[LowWLBFlag]]*4+HR[[#This Row],[LowSalaryFlag]]*3+HR[[#This Row],[LowEnviFlag]]*4+HR[[#This Row],[LowProFlag]]*1)</f>
        <v>8</v>
      </c>
      <c r="E804">
        <f>HR_Data[[#This Row],[OvertimeFlag]] + HR_Data[[#This Row],[LowSatisfactionFlag]] + HR_Data[[#This Row],[LowWorkLifeBalanceFlag]]</f>
        <v>1</v>
      </c>
      <c r="F804" t="s">
        <v>44</v>
      </c>
      <c r="G804">
        <v>970</v>
      </c>
      <c r="H804" t="s">
        <v>37</v>
      </c>
      <c r="I804">
        <v>7</v>
      </c>
      <c r="J804" t="str">
        <f>IF(AND(HR_Data[[#This Row],[Attrition]]="Yes",HR_Data[[#This Row],[YearsAtCompany]]&lt;2),"Yes","No")</f>
        <v>No</v>
      </c>
      <c r="K804">
        <v>3</v>
      </c>
      <c r="L804" t="s">
        <v>38</v>
      </c>
      <c r="M804">
        <v>1</v>
      </c>
      <c r="N804">
        <v>1114</v>
      </c>
      <c r="P804">
        <v>4</v>
      </c>
      <c r="Q804" t="s">
        <v>39</v>
      </c>
      <c r="R804">
        <v>30</v>
      </c>
      <c r="S804">
        <v>3</v>
      </c>
      <c r="T804">
        <v>2</v>
      </c>
      <c r="U804" t="s">
        <v>40</v>
      </c>
      <c r="V804">
        <v>2</v>
      </c>
      <c r="W804" t="s">
        <v>48</v>
      </c>
      <c r="X804">
        <v>4302</v>
      </c>
      <c r="Y804" t="str">
        <f>IF(AND(HR_Data[[#This Row],[OverTime]]="Yes",HR_Data[[#This Row],[JobSatisfaction]]&lt;=2,HR_Data[[#This Row],[MonthlyIncome]]&lt;AVERAGE(HR_Data[MonthlyIncome])),
"High Risk",
IF(OR(HR_Data[[#This Row],[OverTime]]="Yes",HR_Data[[#This Row],[JobSatisfaction]]&lt;=2),
"Medium Risk",
"Low Risk"))</f>
        <v>Medium Risk</v>
      </c>
      <c r="Z804" t="str">
        <f>IF(HR_Data[[#This Row],[MonthlyIncome]]&lt;3000,"Low",IF(HR_Data[[#This Row],[MonthlyIncome]]&lt;7000,"Medium","High"))</f>
        <v>Medium</v>
      </c>
      <c r="AA804" s="5">
        <f>IF(HR_Data[[#This Row],[OverTime]]="Yes",1,0)</f>
        <v>0</v>
      </c>
      <c r="AB804" s="5">
        <f>IF(HR_Data[[#This Row],[JobSatisfaction]]&lt;=2,1,0)</f>
        <v>1</v>
      </c>
      <c r="AC804" s="5">
        <f>IF(HR_Data[[#This Row],[WorkLifeBalance]]&lt;=2,1,0)</f>
        <v>0</v>
      </c>
      <c r="AD804" s="5">
        <f>IF(HR_Data[[#This Row],[MonthlyIncome]]&lt;AVERAGE(HR_Data[MonthlyIncome]),1,0)</f>
        <v>1</v>
      </c>
      <c r="AE804">
        <v>13401</v>
      </c>
      <c r="AF804">
        <v>0</v>
      </c>
      <c r="AG804" t="s">
        <v>42</v>
      </c>
      <c r="AH804" t="s">
        <v>43</v>
      </c>
      <c r="AI804">
        <v>17</v>
      </c>
      <c r="AJ804">
        <v>3</v>
      </c>
      <c r="AK804">
        <v>3</v>
      </c>
      <c r="AL804">
        <f>IF(HR_Data[[#This Row],[OverTime]]="Yes",2,0)
+IF(HR_Data[[#This Row],[WorkLifeBalance]]&lt;=2,2,0)
+IF(HR_Data[[#This Row],[MonthlyIncome]]&lt;5000,2,0)
+IF(HR_Data[[#This Row],[JobSatisfaction]]&lt;=2,1,0)
+IF(HR_Data[[#This Row],[EnvironmentSatisfaction]]&lt;=2,1,0)
+IF(HR_Data[[#This Row],[YearsAtCompany]]&lt;2,2,0)</f>
        <v>3</v>
      </c>
      <c r="AM804" t="str">
        <f>IF(HR_Data[[#This Row],[RiskScore2]]&gt;=6,"High",
IF(HR_Data[[#This Row],[RiskScore2]]&gt;=3,"Medium","Low"))</f>
        <v>Medium</v>
      </c>
      <c r="AN804">
        <v>80</v>
      </c>
      <c r="AO804">
        <v>1</v>
      </c>
      <c r="AP804">
        <v>4</v>
      </c>
      <c r="AQ804">
        <v>3</v>
      </c>
      <c r="AR804">
        <v>3</v>
      </c>
      <c r="AS804">
        <v>3</v>
      </c>
      <c r="AT804">
        <v>2</v>
      </c>
      <c r="AU804">
        <v>0</v>
      </c>
      <c r="AV804">
        <v>2</v>
      </c>
    </row>
    <row r="805" spans="1:48">
      <c r="A805">
        <v>34</v>
      </c>
      <c r="B805" t="str">
        <f>IF(HR_Data[[#This Row],[Age]]&lt;25,"&lt;25",
IF(HR_Data[[#This Row],[Age]]&lt;35,"25–34",
IF(HR_Data[[#This Row],[Age]]&lt;45,"35–44",
IF(HR_Data[[#This Row],[Age]]&lt;55,"45–54","55+"))))</f>
        <v>25–34</v>
      </c>
      <c r="C805" t="s">
        <v>43</v>
      </c>
      <c r="D805">
        <f>(HR[[#This Row],[OverTimeFlag]]*3+HR[[#This Row],[LowJobSatisFlag]]*5+HR[[#This Row],[LowWLBFlag]]*4+HR[[#This Row],[LowSalaryFlag]]*3+HR[[#This Row],[LowEnviFlag]]*4+HR[[#This Row],[LowProFlag]]*1)</f>
        <v>3</v>
      </c>
      <c r="E805">
        <f>HR_Data[[#This Row],[OvertimeFlag]] + HR_Data[[#This Row],[LowSatisfactionFlag]] + HR_Data[[#This Row],[LowWorkLifeBalanceFlag]]</f>
        <v>0</v>
      </c>
      <c r="F805" t="s">
        <v>55</v>
      </c>
      <c r="G805">
        <v>697</v>
      </c>
      <c r="H805" t="s">
        <v>45</v>
      </c>
      <c r="I805">
        <v>3</v>
      </c>
      <c r="J805" t="str">
        <f>IF(AND(HR_Data[[#This Row],[Attrition]]="Yes",HR_Data[[#This Row],[YearsAtCompany]]&lt;2),"Yes","No")</f>
        <v>No</v>
      </c>
      <c r="K805">
        <v>4</v>
      </c>
      <c r="L805" t="s">
        <v>38</v>
      </c>
      <c r="M805">
        <v>1</v>
      </c>
      <c r="N805">
        <v>1115</v>
      </c>
      <c r="P805">
        <v>3</v>
      </c>
      <c r="Q805" t="s">
        <v>46</v>
      </c>
      <c r="R805">
        <v>40</v>
      </c>
      <c r="S805">
        <v>2</v>
      </c>
      <c r="T805">
        <v>1</v>
      </c>
      <c r="U805" t="s">
        <v>47</v>
      </c>
      <c r="V805">
        <v>4</v>
      </c>
      <c r="W805" t="s">
        <v>48</v>
      </c>
      <c r="X805">
        <v>2979</v>
      </c>
      <c r="Y805" t="str">
        <f>IF(AND(HR_Data[[#This Row],[OverTime]]="Yes",HR_Data[[#This Row],[JobSatisfaction]]&lt;=2,HR_Data[[#This Row],[MonthlyIncome]]&lt;AVERAGE(HR_Data[MonthlyIncome])),
"High Risk",
IF(OR(HR_Data[[#This Row],[OverTime]]="Yes",HR_Data[[#This Row],[JobSatisfaction]]&lt;=2),
"Medium Risk",
"Low Risk"))</f>
        <v>Low Risk</v>
      </c>
      <c r="Z805" t="str">
        <f>IF(HR_Data[[#This Row],[MonthlyIncome]]&lt;3000,"Low",IF(HR_Data[[#This Row],[MonthlyIncome]]&lt;7000,"Medium","High"))</f>
        <v>Low</v>
      </c>
      <c r="AA805" s="5">
        <f>IF(HR_Data[[#This Row],[OverTime]]="Yes",1,0)</f>
        <v>0</v>
      </c>
      <c r="AB805" s="5">
        <f>IF(HR_Data[[#This Row],[JobSatisfaction]]&lt;=2,1,0)</f>
        <v>0</v>
      </c>
      <c r="AC805" s="5">
        <f>IF(HR_Data[[#This Row],[WorkLifeBalance]]&lt;=2,1,0)</f>
        <v>0</v>
      </c>
      <c r="AD805" s="5">
        <f>IF(HR_Data[[#This Row],[MonthlyIncome]]&lt;AVERAGE(HR_Data[MonthlyIncome]),1,0)</f>
        <v>1</v>
      </c>
      <c r="AE805">
        <v>22478</v>
      </c>
      <c r="AF805">
        <v>3</v>
      </c>
      <c r="AG805" t="s">
        <v>42</v>
      </c>
      <c r="AH805" t="s">
        <v>43</v>
      </c>
      <c r="AI805">
        <v>17</v>
      </c>
      <c r="AJ805">
        <v>3</v>
      </c>
      <c r="AK805">
        <v>4</v>
      </c>
      <c r="AL805">
        <f>IF(HR_Data[[#This Row],[OverTime]]="Yes",2,0)
+IF(HR_Data[[#This Row],[WorkLifeBalance]]&lt;=2,2,0)
+IF(HR_Data[[#This Row],[MonthlyIncome]]&lt;5000,2,0)
+IF(HR_Data[[#This Row],[JobSatisfaction]]&lt;=2,1,0)
+IF(HR_Data[[#This Row],[EnvironmentSatisfaction]]&lt;=2,1,0)
+IF(HR_Data[[#This Row],[YearsAtCompany]]&lt;2,2,0)</f>
        <v>4</v>
      </c>
      <c r="AM805" t="str">
        <f>IF(HR_Data[[#This Row],[RiskScore2]]&gt;=6,"High",
IF(HR_Data[[#This Row],[RiskScore2]]&gt;=3,"Medium","Low"))</f>
        <v>Medium</v>
      </c>
      <c r="AN805">
        <v>80</v>
      </c>
      <c r="AO805">
        <v>3</v>
      </c>
      <c r="AP805">
        <v>6</v>
      </c>
      <c r="AQ805">
        <v>2</v>
      </c>
      <c r="AR805">
        <v>3</v>
      </c>
      <c r="AS805">
        <v>0</v>
      </c>
      <c r="AT805">
        <v>0</v>
      </c>
      <c r="AU805">
        <v>0</v>
      </c>
      <c r="AV805">
        <v>0</v>
      </c>
    </row>
    <row r="806" spans="1:48">
      <c r="A806">
        <v>48</v>
      </c>
      <c r="B806" t="str">
        <f>IF(HR_Data[[#This Row],[Age]]&lt;25,"&lt;25",
IF(HR_Data[[#This Row],[Age]]&lt;35,"25–34",
IF(HR_Data[[#This Row],[Age]]&lt;45,"35–44",
IF(HR_Data[[#This Row],[Age]]&lt;55,"45–54","55+"))))</f>
        <v>45–54</v>
      </c>
      <c r="C806" t="s">
        <v>43</v>
      </c>
      <c r="D806">
        <f>(HR[[#This Row],[OverTimeFlag]]*3+HR[[#This Row],[LowJobSatisFlag]]*5+HR[[#This Row],[LowWLBFlag]]*4+HR[[#This Row],[LowSalaryFlag]]*3+HR[[#This Row],[LowEnviFlag]]*4+HR[[#This Row],[LowProFlag]]*1)</f>
        <v>8</v>
      </c>
      <c r="E806">
        <f>HR_Data[[#This Row],[OvertimeFlag]] + HR_Data[[#This Row],[LowSatisfactionFlag]] + HR_Data[[#This Row],[LowWorkLifeBalanceFlag]]</f>
        <v>1</v>
      </c>
      <c r="F806" t="s">
        <v>55</v>
      </c>
      <c r="G806">
        <v>1262</v>
      </c>
      <c r="H806" t="s">
        <v>45</v>
      </c>
      <c r="I806">
        <v>1</v>
      </c>
      <c r="J806" t="str">
        <f>IF(AND(HR_Data[[#This Row],[Attrition]]="Yes",HR_Data[[#This Row],[YearsAtCompany]]&lt;2),"Yes","No")</f>
        <v>No</v>
      </c>
      <c r="K806">
        <v>4</v>
      </c>
      <c r="L806" t="s">
        <v>51</v>
      </c>
      <c r="M806">
        <v>1</v>
      </c>
      <c r="N806">
        <v>1116</v>
      </c>
      <c r="P806">
        <v>1</v>
      </c>
      <c r="Q806" t="s">
        <v>46</v>
      </c>
      <c r="R806">
        <v>35</v>
      </c>
      <c r="S806">
        <v>4</v>
      </c>
      <c r="T806">
        <v>4</v>
      </c>
      <c r="U806" t="s">
        <v>56</v>
      </c>
      <c r="V806">
        <v>4</v>
      </c>
      <c r="W806" t="s">
        <v>41</v>
      </c>
      <c r="X806">
        <v>16885</v>
      </c>
      <c r="Y806" t="str">
        <f>IF(AND(HR_Data[[#This Row],[OverTime]]="Yes",HR_Data[[#This Row],[JobSatisfaction]]&lt;=2,HR_Data[[#This Row],[MonthlyIncome]]&lt;AVERAGE(HR_Data[MonthlyIncome])),
"High Risk",
IF(OR(HR_Data[[#This Row],[OverTime]]="Yes",HR_Data[[#This Row],[JobSatisfaction]]&lt;=2),
"Medium Risk",
"Low Risk"))</f>
        <v>Low Risk</v>
      </c>
      <c r="Z806" t="str">
        <f>IF(HR_Data[[#This Row],[MonthlyIncome]]&lt;3000,"Low",IF(HR_Data[[#This Row],[MonthlyIncome]]&lt;7000,"Medium","High"))</f>
        <v>High</v>
      </c>
      <c r="AA806" s="5">
        <f>IF(HR_Data[[#This Row],[OverTime]]="Yes",1,0)</f>
        <v>0</v>
      </c>
      <c r="AB806" s="5">
        <f>IF(HR_Data[[#This Row],[JobSatisfaction]]&lt;=2,1,0)</f>
        <v>0</v>
      </c>
      <c r="AC806" s="5">
        <f>IF(HR_Data[[#This Row],[WorkLifeBalance]]&lt;=2,1,0)</f>
        <v>1</v>
      </c>
      <c r="AD806" s="5">
        <f>IF(HR_Data[[#This Row],[MonthlyIncome]]&lt;AVERAGE(HR_Data[MonthlyIncome]),1,0)</f>
        <v>0</v>
      </c>
      <c r="AE806">
        <v>16154</v>
      </c>
      <c r="AF806">
        <v>2</v>
      </c>
      <c r="AG806" t="s">
        <v>42</v>
      </c>
      <c r="AH806" t="s">
        <v>43</v>
      </c>
      <c r="AI806">
        <v>22</v>
      </c>
      <c r="AJ806">
        <v>4</v>
      </c>
      <c r="AK806">
        <v>3</v>
      </c>
      <c r="AL806">
        <f>IF(HR_Data[[#This Row],[OverTime]]="Yes",2,0)
+IF(HR_Data[[#This Row],[WorkLifeBalance]]&lt;=2,2,0)
+IF(HR_Data[[#This Row],[MonthlyIncome]]&lt;5000,2,0)
+IF(HR_Data[[#This Row],[JobSatisfaction]]&lt;=2,1,0)
+IF(HR_Data[[#This Row],[EnvironmentSatisfaction]]&lt;=2,1,0)
+IF(HR_Data[[#This Row],[YearsAtCompany]]&lt;2,2,0)</f>
        <v>3</v>
      </c>
      <c r="AM806" t="str">
        <f>IF(HR_Data[[#This Row],[RiskScore2]]&gt;=6,"High",
IF(HR_Data[[#This Row],[RiskScore2]]&gt;=3,"Medium","Low"))</f>
        <v>Medium</v>
      </c>
      <c r="AN806">
        <v>80</v>
      </c>
      <c r="AO806">
        <v>0</v>
      </c>
      <c r="AP806">
        <v>27</v>
      </c>
      <c r="AQ806">
        <v>3</v>
      </c>
      <c r="AR806">
        <v>2</v>
      </c>
      <c r="AS806">
        <v>5</v>
      </c>
      <c r="AT806">
        <v>4</v>
      </c>
      <c r="AU806">
        <v>2</v>
      </c>
      <c r="AV806">
        <v>1</v>
      </c>
    </row>
    <row r="807" spans="1:48">
      <c r="A807">
        <v>45</v>
      </c>
      <c r="B807" t="str">
        <f>IF(HR_Data[[#This Row],[Age]]&lt;25,"&lt;25",
IF(HR_Data[[#This Row],[Age]]&lt;35,"25–34",
IF(HR_Data[[#This Row],[Age]]&lt;45,"35–44",
IF(HR_Data[[#This Row],[Age]]&lt;55,"45–54","55+"))))</f>
        <v>45–54</v>
      </c>
      <c r="C807" t="s">
        <v>43</v>
      </c>
      <c r="D807">
        <f>(HR[[#This Row],[OverTimeFlag]]*3+HR[[#This Row],[LowJobSatisFlag]]*5+HR[[#This Row],[LowWLBFlag]]*4+HR[[#This Row],[LowSalaryFlag]]*3+HR[[#This Row],[LowEnviFlag]]*4+HR[[#This Row],[LowProFlag]]*1)</f>
        <v>7</v>
      </c>
      <c r="E807">
        <f>HR_Data[[#This Row],[OvertimeFlag]] + HR_Data[[#This Row],[LowSatisfactionFlag]] + HR_Data[[#This Row],[LowWorkLifeBalanceFlag]]</f>
        <v>0</v>
      </c>
      <c r="F807" t="s">
        <v>55</v>
      </c>
      <c r="G807">
        <v>1050</v>
      </c>
      <c r="H807" t="s">
        <v>37</v>
      </c>
      <c r="I807">
        <v>9</v>
      </c>
      <c r="J807" t="str">
        <f>IF(AND(HR_Data[[#This Row],[Attrition]]="Yes",HR_Data[[#This Row],[YearsAtCompany]]&lt;2),"Yes","No")</f>
        <v>No</v>
      </c>
      <c r="K807">
        <v>4</v>
      </c>
      <c r="L807" t="s">
        <v>38</v>
      </c>
      <c r="M807">
        <v>1</v>
      </c>
      <c r="N807">
        <v>1117</v>
      </c>
      <c r="P807">
        <v>2</v>
      </c>
      <c r="Q807" t="s">
        <v>39</v>
      </c>
      <c r="R807">
        <v>65</v>
      </c>
      <c r="S807">
        <v>2</v>
      </c>
      <c r="T807">
        <v>2</v>
      </c>
      <c r="U807" t="s">
        <v>40</v>
      </c>
      <c r="V807">
        <v>3</v>
      </c>
      <c r="W807" t="s">
        <v>48</v>
      </c>
      <c r="X807">
        <v>5593</v>
      </c>
      <c r="Y807" t="str">
        <f>IF(AND(HR_Data[[#This Row],[OverTime]]="Yes",HR_Data[[#This Row],[JobSatisfaction]]&lt;=2,HR_Data[[#This Row],[MonthlyIncome]]&lt;AVERAGE(HR_Data[MonthlyIncome])),
"High Risk",
IF(OR(HR_Data[[#This Row],[OverTime]]="Yes",HR_Data[[#This Row],[JobSatisfaction]]&lt;=2),
"Medium Risk",
"Low Risk"))</f>
        <v>Low Risk</v>
      </c>
      <c r="Z807" t="str">
        <f>IF(HR_Data[[#This Row],[MonthlyIncome]]&lt;3000,"Low",IF(HR_Data[[#This Row],[MonthlyIncome]]&lt;7000,"Medium","High"))</f>
        <v>Medium</v>
      </c>
      <c r="AA807" s="5">
        <f>IF(HR_Data[[#This Row],[OverTime]]="Yes",1,0)</f>
        <v>0</v>
      </c>
      <c r="AB807" s="5">
        <f>IF(HR_Data[[#This Row],[JobSatisfaction]]&lt;=2,1,0)</f>
        <v>0</v>
      </c>
      <c r="AC807" s="5">
        <f>IF(HR_Data[[#This Row],[WorkLifeBalance]]&lt;=2,1,0)</f>
        <v>0</v>
      </c>
      <c r="AD807" s="5">
        <f>IF(HR_Data[[#This Row],[MonthlyIncome]]&lt;AVERAGE(HR_Data[MonthlyIncome]),1,0)</f>
        <v>1</v>
      </c>
      <c r="AE807">
        <v>17970</v>
      </c>
      <c r="AF807">
        <v>1</v>
      </c>
      <c r="AG807" t="s">
        <v>42</v>
      </c>
      <c r="AH807" t="s">
        <v>43</v>
      </c>
      <c r="AI807">
        <v>13</v>
      </c>
      <c r="AJ807">
        <v>3</v>
      </c>
      <c r="AK807">
        <v>4</v>
      </c>
      <c r="AL807">
        <f>IF(HR_Data[[#This Row],[OverTime]]="Yes",2,0)
+IF(HR_Data[[#This Row],[WorkLifeBalance]]&lt;=2,2,0)
+IF(HR_Data[[#This Row],[MonthlyIncome]]&lt;5000,2,0)
+IF(HR_Data[[#This Row],[JobSatisfaction]]&lt;=2,1,0)
+IF(HR_Data[[#This Row],[EnvironmentSatisfaction]]&lt;=2,1,0)
+IF(HR_Data[[#This Row],[YearsAtCompany]]&lt;2,2,0)</f>
        <v>1</v>
      </c>
      <c r="AM807" t="str">
        <f>IF(HR_Data[[#This Row],[RiskScore2]]&gt;=6,"High",
IF(HR_Data[[#This Row],[RiskScore2]]&gt;=3,"Medium","Low"))</f>
        <v>Low</v>
      </c>
      <c r="AN807">
        <v>80</v>
      </c>
      <c r="AO807">
        <v>1</v>
      </c>
      <c r="AP807">
        <v>15</v>
      </c>
      <c r="AQ807">
        <v>2</v>
      </c>
      <c r="AR807">
        <v>3</v>
      </c>
      <c r="AS807">
        <v>15</v>
      </c>
      <c r="AT807">
        <v>10</v>
      </c>
      <c r="AU807">
        <v>4</v>
      </c>
      <c r="AV807">
        <v>12</v>
      </c>
    </row>
    <row r="808" spans="1:48">
      <c r="A808">
        <v>52</v>
      </c>
      <c r="B808" t="str">
        <f>IF(HR_Data[[#This Row],[Age]]&lt;25,"&lt;25",
IF(HR_Data[[#This Row],[Age]]&lt;35,"25–34",
IF(HR_Data[[#This Row],[Age]]&lt;45,"35–44",
IF(HR_Data[[#This Row],[Age]]&lt;55,"45–54","55+"))))</f>
        <v>45–54</v>
      </c>
      <c r="C808" t="s">
        <v>43</v>
      </c>
      <c r="D808">
        <f>(HR[[#This Row],[OverTimeFlag]]*3+HR[[#This Row],[LowJobSatisFlag]]*5+HR[[#This Row],[LowWLBFlag]]*4+HR[[#This Row],[LowSalaryFlag]]*3+HR[[#This Row],[LowEnviFlag]]*4+HR[[#This Row],[LowProFlag]]*1)</f>
        <v>9</v>
      </c>
      <c r="E808">
        <f>HR_Data[[#This Row],[OvertimeFlag]] + HR_Data[[#This Row],[LowSatisfactionFlag]] + HR_Data[[#This Row],[LowWorkLifeBalanceFlag]]</f>
        <v>1</v>
      </c>
      <c r="F808" t="s">
        <v>36</v>
      </c>
      <c r="G808">
        <v>994</v>
      </c>
      <c r="H808" t="s">
        <v>45</v>
      </c>
      <c r="I808">
        <v>7</v>
      </c>
      <c r="J808" t="str">
        <f>IF(AND(HR_Data[[#This Row],[Attrition]]="Yes",HR_Data[[#This Row],[YearsAtCompany]]&lt;2),"Yes","No")</f>
        <v>No</v>
      </c>
      <c r="K808">
        <v>4</v>
      </c>
      <c r="L808" t="s">
        <v>38</v>
      </c>
      <c r="M808">
        <v>1</v>
      </c>
      <c r="N808">
        <v>1118</v>
      </c>
      <c r="P808">
        <v>2</v>
      </c>
      <c r="Q808" t="s">
        <v>46</v>
      </c>
      <c r="R808">
        <v>87</v>
      </c>
      <c r="S808">
        <v>3</v>
      </c>
      <c r="T808">
        <v>3</v>
      </c>
      <c r="U808" t="s">
        <v>54</v>
      </c>
      <c r="V808">
        <v>2</v>
      </c>
      <c r="W808" t="s">
        <v>41</v>
      </c>
      <c r="X808">
        <v>10445</v>
      </c>
      <c r="Y808" t="str">
        <f>IF(AND(HR_Data[[#This Row],[OverTime]]="Yes",HR_Data[[#This Row],[JobSatisfaction]]&lt;=2,HR_Data[[#This Row],[MonthlyIncome]]&lt;AVERAGE(HR_Data[MonthlyIncome])),
"High Risk",
IF(OR(HR_Data[[#This Row],[OverTime]]="Yes",HR_Data[[#This Row],[JobSatisfaction]]&lt;=2),
"Medium Risk",
"Low Risk"))</f>
        <v>Medium Risk</v>
      </c>
      <c r="Z808" t="str">
        <f>IF(HR_Data[[#This Row],[MonthlyIncome]]&lt;3000,"Low",IF(HR_Data[[#This Row],[MonthlyIncome]]&lt;7000,"Medium","High"))</f>
        <v>High</v>
      </c>
      <c r="AA808" s="5">
        <f>IF(HR_Data[[#This Row],[OverTime]]="Yes",1,0)</f>
        <v>0</v>
      </c>
      <c r="AB808" s="5">
        <f>IF(HR_Data[[#This Row],[JobSatisfaction]]&lt;=2,1,0)</f>
        <v>1</v>
      </c>
      <c r="AC808" s="5">
        <f>IF(HR_Data[[#This Row],[WorkLifeBalance]]&lt;=2,1,0)</f>
        <v>0</v>
      </c>
      <c r="AD808" s="5">
        <f>IF(HR_Data[[#This Row],[MonthlyIncome]]&lt;AVERAGE(HR_Data[MonthlyIncome]),1,0)</f>
        <v>0</v>
      </c>
      <c r="AE808">
        <v>15322</v>
      </c>
      <c r="AF808">
        <v>7</v>
      </c>
      <c r="AG808" t="s">
        <v>42</v>
      </c>
      <c r="AH808" t="s">
        <v>43</v>
      </c>
      <c r="AI808">
        <v>19</v>
      </c>
      <c r="AJ808">
        <v>3</v>
      </c>
      <c r="AK808">
        <v>4</v>
      </c>
      <c r="AL808">
        <f>IF(HR_Data[[#This Row],[OverTime]]="Yes",2,0)
+IF(HR_Data[[#This Row],[WorkLifeBalance]]&lt;=2,2,0)
+IF(HR_Data[[#This Row],[MonthlyIncome]]&lt;5000,2,0)
+IF(HR_Data[[#This Row],[JobSatisfaction]]&lt;=2,1,0)
+IF(HR_Data[[#This Row],[EnvironmentSatisfaction]]&lt;=2,1,0)
+IF(HR_Data[[#This Row],[YearsAtCompany]]&lt;2,2,0)</f>
        <v>2</v>
      </c>
      <c r="AM808" t="str">
        <f>IF(HR_Data[[#This Row],[RiskScore2]]&gt;=6,"High",
IF(HR_Data[[#This Row],[RiskScore2]]&gt;=3,"Medium","Low"))</f>
        <v>Low</v>
      </c>
      <c r="AN808">
        <v>80</v>
      </c>
      <c r="AO808">
        <v>0</v>
      </c>
      <c r="AP808">
        <v>18</v>
      </c>
      <c r="AQ808">
        <v>4</v>
      </c>
      <c r="AR808">
        <v>3</v>
      </c>
      <c r="AS808">
        <v>8</v>
      </c>
      <c r="AT808">
        <v>6</v>
      </c>
      <c r="AU808">
        <v>4</v>
      </c>
      <c r="AV808">
        <v>0</v>
      </c>
    </row>
    <row r="809" spans="1:48">
      <c r="A809">
        <v>38</v>
      </c>
      <c r="B809" t="str">
        <f>IF(HR_Data[[#This Row],[Age]]&lt;25,"&lt;25",
IF(HR_Data[[#This Row],[Age]]&lt;35,"25–34",
IF(HR_Data[[#This Row],[Age]]&lt;45,"35–44",
IF(HR_Data[[#This Row],[Age]]&lt;55,"45–54","55+"))))</f>
        <v>35–44</v>
      </c>
      <c r="C809" t="s">
        <v>43</v>
      </c>
      <c r="D809">
        <f>(HR[[#This Row],[OverTimeFlag]]*3+HR[[#This Row],[LowJobSatisFlag]]*5+HR[[#This Row],[LowWLBFlag]]*4+HR[[#This Row],[LowSalaryFlag]]*3+HR[[#This Row],[LowEnviFlag]]*4+HR[[#This Row],[LowProFlag]]*1)</f>
        <v>3</v>
      </c>
      <c r="E809">
        <f>HR_Data[[#This Row],[OvertimeFlag]] + HR_Data[[#This Row],[LowSatisfactionFlag]] + HR_Data[[#This Row],[LowWorkLifeBalanceFlag]]</f>
        <v>1</v>
      </c>
      <c r="F809" t="s">
        <v>36</v>
      </c>
      <c r="G809">
        <v>770</v>
      </c>
      <c r="H809" t="s">
        <v>37</v>
      </c>
      <c r="I809">
        <v>10</v>
      </c>
      <c r="J809" t="str">
        <f>IF(AND(HR_Data[[#This Row],[Attrition]]="Yes",HR_Data[[#This Row],[YearsAtCompany]]&lt;2),"Yes","No")</f>
        <v>No</v>
      </c>
      <c r="K809">
        <v>4</v>
      </c>
      <c r="L809" t="s">
        <v>59</v>
      </c>
      <c r="M809">
        <v>1</v>
      </c>
      <c r="N809">
        <v>1119</v>
      </c>
      <c r="P809">
        <v>3</v>
      </c>
      <c r="Q809" t="s">
        <v>46</v>
      </c>
      <c r="R809">
        <v>73</v>
      </c>
      <c r="S809">
        <v>2</v>
      </c>
      <c r="T809">
        <v>3</v>
      </c>
      <c r="U809" t="s">
        <v>40</v>
      </c>
      <c r="V809">
        <v>3</v>
      </c>
      <c r="W809" t="s">
        <v>52</v>
      </c>
      <c r="X809">
        <v>8740</v>
      </c>
      <c r="Y809" t="str">
        <f>IF(AND(HR_Data[[#This Row],[OverTime]]="Yes",HR_Data[[#This Row],[JobSatisfaction]]&lt;=2,HR_Data[[#This Row],[MonthlyIncome]]&lt;AVERAGE(HR_Data[MonthlyIncome])),
"High Risk",
IF(OR(HR_Data[[#This Row],[OverTime]]="Yes",HR_Data[[#This Row],[JobSatisfaction]]&lt;=2),
"Medium Risk",
"Low Risk"))</f>
        <v>Medium Risk</v>
      </c>
      <c r="Z809" t="str">
        <f>IF(HR_Data[[#This Row],[MonthlyIncome]]&lt;3000,"Low",IF(HR_Data[[#This Row],[MonthlyIncome]]&lt;7000,"Medium","High"))</f>
        <v>High</v>
      </c>
      <c r="AA809" s="5">
        <f>IF(HR_Data[[#This Row],[OverTime]]="Yes",1,0)</f>
        <v>1</v>
      </c>
      <c r="AB809" s="5">
        <f>IF(HR_Data[[#This Row],[JobSatisfaction]]&lt;=2,1,0)</f>
        <v>0</v>
      </c>
      <c r="AC809" s="5">
        <f>IF(HR_Data[[#This Row],[WorkLifeBalance]]&lt;=2,1,0)</f>
        <v>0</v>
      </c>
      <c r="AD809" s="5">
        <f>IF(HR_Data[[#This Row],[MonthlyIncome]]&lt;AVERAGE(HR_Data[MonthlyIncome]),1,0)</f>
        <v>0</v>
      </c>
      <c r="AE809">
        <v>5569</v>
      </c>
      <c r="AF809">
        <v>0</v>
      </c>
      <c r="AG809" t="s">
        <v>42</v>
      </c>
      <c r="AH809" t="s">
        <v>35</v>
      </c>
      <c r="AI809">
        <v>14</v>
      </c>
      <c r="AJ809">
        <v>3</v>
      </c>
      <c r="AK809">
        <v>2</v>
      </c>
      <c r="AL809">
        <f>IF(HR_Data[[#This Row],[OverTime]]="Yes",2,0)
+IF(HR_Data[[#This Row],[WorkLifeBalance]]&lt;=2,2,0)
+IF(HR_Data[[#This Row],[MonthlyIncome]]&lt;5000,2,0)
+IF(HR_Data[[#This Row],[JobSatisfaction]]&lt;=2,1,0)
+IF(HR_Data[[#This Row],[EnvironmentSatisfaction]]&lt;=2,1,0)
+IF(HR_Data[[#This Row],[YearsAtCompany]]&lt;2,2,0)</f>
        <v>2</v>
      </c>
      <c r="AM809" t="str">
        <f>IF(HR_Data[[#This Row],[RiskScore2]]&gt;=6,"High",
IF(HR_Data[[#This Row],[RiskScore2]]&gt;=3,"Medium","Low"))</f>
        <v>Low</v>
      </c>
      <c r="AN809">
        <v>80</v>
      </c>
      <c r="AO809">
        <v>2</v>
      </c>
      <c r="AP809">
        <v>9</v>
      </c>
      <c r="AQ809">
        <v>2</v>
      </c>
      <c r="AR809">
        <v>3</v>
      </c>
      <c r="AS809">
        <v>8</v>
      </c>
      <c r="AT809">
        <v>7</v>
      </c>
      <c r="AU809">
        <v>2</v>
      </c>
      <c r="AV809">
        <v>7</v>
      </c>
    </row>
    <row r="810" spans="1:48">
      <c r="A810">
        <v>29</v>
      </c>
      <c r="B810" t="str">
        <f>IF(HR_Data[[#This Row],[Age]]&lt;25,"&lt;25",
IF(HR_Data[[#This Row],[Age]]&lt;35,"25–34",
IF(HR_Data[[#This Row],[Age]]&lt;45,"35–44",
IF(HR_Data[[#This Row],[Age]]&lt;55,"45–54","55+"))))</f>
        <v>25–34</v>
      </c>
      <c r="C810" t="s">
        <v>43</v>
      </c>
      <c r="D810">
        <f>(HR[[#This Row],[OverTimeFlag]]*3+HR[[#This Row],[LowJobSatisFlag]]*5+HR[[#This Row],[LowWLBFlag]]*4+HR[[#This Row],[LowSalaryFlag]]*3+HR[[#This Row],[LowEnviFlag]]*4+HR[[#This Row],[LowProFlag]]*1)</f>
        <v>3</v>
      </c>
      <c r="E810">
        <f>HR_Data[[#This Row],[OvertimeFlag]] + HR_Data[[#This Row],[LowSatisfactionFlag]] + HR_Data[[#This Row],[LowWorkLifeBalanceFlag]]</f>
        <v>0</v>
      </c>
      <c r="F810" t="s">
        <v>36</v>
      </c>
      <c r="G810">
        <v>1107</v>
      </c>
      <c r="H810" t="s">
        <v>45</v>
      </c>
      <c r="I810">
        <v>28</v>
      </c>
      <c r="J810" t="str">
        <f>IF(AND(HR_Data[[#This Row],[Attrition]]="Yes",HR_Data[[#This Row],[YearsAtCompany]]&lt;2),"Yes","No")</f>
        <v>No</v>
      </c>
      <c r="K810">
        <v>4</v>
      </c>
      <c r="L810" t="s">
        <v>38</v>
      </c>
      <c r="M810">
        <v>1</v>
      </c>
      <c r="N810">
        <v>1120</v>
      </c>
      <c r="P810">
        <v>3</v>
      </c>
      <c r="Q810" t="s">
        <v>39</v>
      </c>
      <c r="R810">
        <v>93</v>
      </c>
      <c r="S810">
        <v>3</v>
      </c>
      <c r="T810">
        <v>1</v>
      </c>
      <c r="U810" t="s">
        <v>47</v>
      </c>
      <c r="V810">
        <v>4</v>
      </c>
      <c r="W810" t="s">
        <v>52</v>
      </c>
      <c r="X810">
        <v>2514</v>
      </c>
      <c r="Y810" t="str">
        <f>IF(AND(HR_Data[[#This Row],[OverTime]]="Yes",HR_Data[[#This Row],[JobSatisfaction]]&lt;=2,HR_Data[[#This Row],[MonthlyIncome]]&lt;AVERAGE(HR_Data[MonthlyIncome])),
"High Risk",
IF(OR(HR_Data[[#This Row],[OverTime]]="Yes",HR_Data[[#This Row],[JobSatisfaction]]&lt;=2),
"Medium Risk",
"Low Risk"))</f>
        <v>Low Risk</v>
      </c>
      <c r="Z810" t="str">
        <f>IF(HR_Data[[#This Row],[MonthlyIncome]]&lt;3000,"Low",IF(HR_Data[[#This Row],[MonthlyIncome]]&lt;7000,"Medium","High"))</f>
        <v>Low</v>
      </c>
      <c r="AA810" s="5">
        <f>IF(HR_Data[[#This Row],[OverTime]]="Yes",1,0)</f>
        <v>0</v>
      </c>
      <c r="AB810" s="5">
        <f>IF(HR_Data[[#This Row],[JobSatisfaction]]&lt;=2,1,0)</f>
        <v>0</v>
      </c>
      <c r="AC810" s="5">
        <f>IF(HR_Data[[#This Row],[WorkLifeBalance]]&lt;=2,1,0)</f>
        <v>0</v>
      </c>
      <c r="AD810" s="5">
        <f>IF(HR_Data[[#This Row],[MonthlyIncome]]&lt;AVERAGE(HR_Data[MonthlyIncome]),1,0)</f>
        <v>1</v>
      </c>
      <c r="AE810">
        <v>26968</v>
      </c>
      <c r="AF810">
        <v>4</v>
      </c>
      <c r="AG810" t="s">
        <v>42</v>
      </c>
      <c r="AH810" t="s">
        <v>43</v>
      </c>
      <c r="AI810">
        <v>22</v>
      </c>
      <c r="AJ810">
        <v>4</v>
      </c>
      <c r="AK810">
        <v>1</v>
      </c>
      <c r="AL810">
        <f>IF(HR_Data[[#This Row],[OverTime]]="Yes",2,0)
+IF(HR_Data[[#This Row],[WorkLifeBalance]]&lt;=2,2,0)
+IF(HR_Data[[#This Row],[MonthlyIncome]]&lt;5000,2,0)
+IF(HR_Data[[#This Row],[JobSatisfaction]]&lt;=2,1,0)
+IF(HR_Data[[#This Row],[EnvironmentSatisfaction]]&lt;=2,1,0)
+IF(HR_Data[[#This Row],[YearsAtCompany]]&lt;2,2,0)</f>
        <v>2</v>
      </c>
      <c r="AM810" t="str">
        <f>IF(HR_Data[[#This Row],[RiskScore2]]&gt;=6,"High",
IF(HR_Data[[#This Row],[RiskScore2]]&gt;=3,"Medium","Low"))</f>
        <v>Low</v>
      </c>
      <c r="AN810">
        <v>80</v>
      </c>
      <c r="AO810">
        <v>1</v>
      </c>
      <c r="AP810">
        <v>11</v>
      </c>
      <c r="AQ810">
        <v>1</v>
      </c>
      <c r="AR810">
        <v>3</v>
      </c>
      <c r="AS810">
        <v>7</v>
      </c>
      <c r="AT810">
        <v>5</v>
      </c>
      <c r="AU810">
        <v>1</v>
      </c>
      <c r="AV810">
        <v>7</v>
      </c>
    </row>
    <row r="811" spans="1:48">
      <c r="A811">
        <v>28</v>
      </c>
      <c r="B811" t="str">
        <f>IF(HR_Data[[#This Row],[Age]]&lt;25,"&lt;25",
IF(HR_Data[[#This Row],[Age]]&lt;35,"25–34",
IF(HR_Data[[#This Row],[Age]]&lt;45,"35–44",
IF(HR_Data[[#This Row],[Age]]&lt;55,"45–54","55+"))))</f>
        <v>25–34</v>
      </c>
      <c r="C811" t="s">
        <v>43</v>
      </c>
      <c r="D811">
        <f>(HR[[#This Row],[OverTimeFlag]]*3+HR[[#This Row],[LowJobSatisFlag]]*5+HR[[#This Row],[LowWLBFlag]]*4+HR[[#This Row],[LowSalaryFlag]]*3+HR[[#This Row],[LowEnviFlag]]*4+HR[[#This Row],[LowProFlag]]*1)</f>
        <v>9</v>
      </c>
      <c r="E811">
        <f>HR_Data[[#This Row],[OvertimeFlag]] + HR_Data[[#This Row],[LowSatisfactionFlag]] + HR_Data[[#This Row],[LowWorkLifeBalanceFlag]]</f>
        <v>2</v>
      </c>
      <c r="F811" t="s">
        <v>36</v>
      </c>
      <c r="G811">
        <v>950</v>
      </c>
      <c r="H811" t="s">
        <v>45</v>
      </c>
      <c r="I811">
        <v>3</v>
      </c>
      <c r="J811" t="str">
        <f>IF(AND(HR_Data[[#This Row],[Attrition]]="Yes",HR_Data[[#This Row],[YearsAtCompany]]&lt;2),"Yes","No")</f>
        <v>No</v>
      </c>
      <c r="K811">
        <v>3</v>
      </c>
      <c r="L811" t="s">
        <v>51</v>
      </c>
      <c r="M811">
        <v>1</v>
      </c>
      <c r="N811">
        <v>1121</v>
      </c>
      <c r="P811">
        <v>4</v>
      </c>
      <c r="Q811" t="s">
        <v>39</v>
      </c>
      <c r="R811">
        <v>93</v>
      </c>
      <c r="S811">
        <v>3</v>
      </c>
      <c r="T811">
        <v>3</v>
      </c>
      <c r="U811" t="s">
        <v>53</v>
      </c>
      <c r="V811">
        <v>2</v>
      </c>
      <c r="W811" t="s">
        <v>52</v>
      </c>
      <c r="X811">
        <v>7655</v>
      </c>
      <c r="Y811" t="str">
        <f>IF(AND(HR_Data[[#This Row],[OverTime]]="Yes",HR_Data[[#This Row],[JobSatisfaction]]&lt;=2,HR_Data[[#This Row],[MonthlyIncome]]&lt;AVERAGE(HR_Data[MonthlyIncome])),
"High Risk",
IF(OR(HR_Data[[#This Row],[OverTime]]="Yes",HR_Data[[#This Row],[JobSatisfaction]]&lt;=2),
"Medium Risk",
"Low Risk"))</f>
        <v>Medium Risk</v>
      </c>
      <c r="Z811" t="str">
        <f>IF(HR_Data[[#This Row],[MonthlyIncome]]&lt;3000,"Low",IF(HR_Data[[#This Row],[MonthlyIncome]]&lt;7000,"Medium","High"))</f>
        <v>High</v>
      </c>
      <c r="AA811" s="5">
        <f>IF(HR_Data[[#This Row],[OverTime]]="Yes",1,0)</f>
        <v>0</v>
      </c>
      <c r="AB811" s="5">
        <f>IF(HR_Data[[#This Row],[JobSatisfaction]]&lt;=2,1,0)</f>
        <v>1</v>
      </c>
      <c r="AC811" s="5">
        <f>IF(HR_Data[[#This Row],[WorkLifeBalance]]&lt;=2,1,0)</f>
        <v>1</v>
      </c>
      <c r="AD811" s="5">
        <f>IF(HR_Data[[#This Row],[MonthlyIncome]]&lt;AVERAGE(HR_Data[MonthlyIncome]),1,0)</f>
        <v>0</v>
      </c>
      <c r="AE811">
        <v>8039</v>
      </c>
      <c r="AF811">
        <v>0</v>
      </c>
      <c r="AG811" t="s">
        <v>42</v>
      </c>
      <c r="AH811" t="s">
        <v>43</v>
      </c>
      <c r="AI811">
        <v>17</v>
      </c>
      <c r="AJ811">
        <v>3</v>
      </c>
      <c r="AK811">
        <v>2</v>
      </c>
      <c r="AL811">
        <f>IF(HR_Data[[#This Row],[OverTime]]="Yes",2,0)
+IF(HR_Data[[#This Row],[WorkLifeBalance]]&lt;=2,2,0)
+IF(HR_Data[[#This Row],[MonthlyIncome]]&lt;5000,2,0)
+IF(HR_Data[[#This Row],[JobSatisfaction]]&lt;=2,1,0)
+IF(HR_Data[[#This Row],[EnvironmentSatisfaction]]&lt;=2,1,0)
+IF(HR_Data[[#This Row],[YearsAtCompany]]&lt;2,2,0)</f>
        <v>3</v>
      </c>
      <c r="AM811" t="str">
        <f>IF(HR_Data[[#This Row],[RiskScore2]]&gt;=6,"High",
IF(HR_Data[[#This Row],[RiskScore2]]&gt;=3,"Medium","Low"))</f>
        <v>Medium</v>
      </c>
      <c r="AN811">
        <v>80</v>
      </c>
      <c r="AO811">
        <v>3</v>
      </c>
      <c r="AP811">
        <v>10</v>
      </c>
      <c r="AQ811">
        <v>3</v>
      </c>
      <c r="AR811">
        <v>2</v>
      </c>
      <c r="AS811">
        <v>9</v>
      </c>
      <c r="AT811">
        <v>7</v>
      </c>
      <c r="AU811">
        <v>1</v>
      </c>
      <c r="AV811">
        <v>7</v>
      </c>
    </row>
    <row r="812" spans="1:48">
      <c r="A812">
        <v>46</v>
      </c>
      <c r="B812" t="str">
        <f>IF(HR_Data[[#This Row],[Age]]&lt;25,"&lt;25",
IF(HR_Data[[#This Row],[Age]]&lt;35,"25–34",
IF(HR_Data[[#This Row],[Age]]&lt;45,"35–44",
IF(HR_Data[[#This Row],[Age]]&lt;55,"45–54","55+"))))</f>
        <v>45–54</v>
      </c>
      <c r="C812" t="s">
        <v>43</v>
      </c>
      <c r="D812">
        <f>(HR[[#This Row],[OverTimeFlag]]*3+HR[[#This Row],[LowJobSatisFlag]]*5+HR[[#This Row],[LowWLBFlag]]*4+HR[[#This Row],[LowSalaryFlag]]*3+HR[[#This Row],[LowEnviFlag]]*4+HR[[#This Row],[LowProFlag]]*1)</f>
        <v>4</v>
      </c>
      <c r="E812">
        <f>HR_Data[[#This Row],[OvertimeFlag]] + HR_Data[[#This Row],[LowSatisfactionFlag]] + HR_Data[[#This Row],[LowWorkLifeBalanceFlag]]</f>
        <v>0</v>
      </c>
      <c r="F812" t="s">
        <v>36</v>
      </c>
      <c r="G812">
        <v>406</v>
      </c>
      <c r="H812" t="s">
        <v>37</v>
      </c>
      <c r="I812">
        <v>3</v>
      </c>
      <c r="J812" t="str">
        <f>IF(AND(HR_Data[[#This Row],[Attrition]]="Yes",HR_Data[[#This Row],[YearsAtCompany]]&lt;2),"Yes","No")</f>
        <v>No</v>
      </c>
      <c r="K812">
        <v>1</v>
      </c>
      <c r="L812" t="s">
        <v>59</v>
      </c>
      <c r="M812">
        <v>1</v>
      </c>
      <c r="N812">
        <v>1124</v>
      </c>
      <c r="P812">
        <v>1</v>
      </c>
      <c r="Q812" t="s">
        <v>46</v>
      </c>
      <c r="R812">
        <v>52</v>
      </c>
      <c r="S812">
        <v>3</v>
      </c>
      <c r="T812">
        <v>4</v>
      </c>
      <c r="U812" t="s">
        <v>56</v>
      </c>
      <c r="V812">
        <v>3</v>
      </c>
      <c r="W812" t="s">
        <v>48</v>
      </c>
      <c r="X812">
        <v>17465</v>
      </c>
      <c r="Y812" t="str">
        <f>IF(AND(HR_Data[[#This Row],[OverTime]]="Yes",HR_Data[[#This Row],[JobSatisfaction]]&lt;=2,HR_Data[[#This Row],[MonthlyIncome]]&lt;AVERAGE(HR_Data[MonthlyIncome])),
"High Risk",
IF(OR(HR_Data[[#This Row],[OverTime]]="Yes",HR_Data[[#This Row],[JobSatisfaction]]&lt;=2),
"Medium Risk",
"Low Risk"))</f>
        <v>Low Risk</v>
      </c>
      <c r="Z812" t="str">
        <f>IF(HR_Data[[#This Row],[MonthlyIncome]]&lt;3000,"Low",IF(HR_Data[[#This Row],[MonthlyIncome]]&lt;7000,"Medium","High"))</f>
        <v>High</v>
      </c>
      <c r="AA812" s="5">
        <f>IF(HR_Data[[#This Row],[OverTime]]="Yes",1,0)</f>
        <v>0</v>
      </c>
      <c r="AB812" s="5">
        <f>IF(HR_Data[[#This Row],[JobSatisfaction]]&lt;=2,1,0)</f>
        <v>0</v>
      </c>
      <c r="AC812" s="5">
        <f>IF(HR_Data[[#This Row],[WorkLifeBalance]]&lt;=2,1,0)</f>
        <v>0</v>
      </c>
      <c r="AD812" s="5">
        <f>IF(HR_Data[[#This Row],[MonthlyIncome]]&lt;AVERAGE(HR_Data[MonthlyIncome]),1,0)</f>
        <v>0</v>
      </c>
      <c r="AE812">
        <v>15596</v>
      </c>
      <c r="AF812">
        <v>3</v>
      </c>
      <c r="AG812" t="s">
        <v>42</v>
      </c>
      <c r="AH812" t="s">
        <v>43</v>
      </c>
      <c r="AI812">
        <v>12</v>
      </c>
      <c r="AJ812">
        <v>3</v>
      </c>
      <c r="AK812">
        <v>4</v>
      </c>
      <c r="AL812">
        <f>IF(HR_Data[[#This Row],[OverTime]]="Yes",2,0)
+IF(HR_Data[[#This Row],[WorkLifeBalance]]&lt;=2,2,0)
+IF(HR_Data[[#This Row],[MonthlyIncome]]&lt;5000,2,0)
+IF(HR_Data[[#This Row],[JobSatisfaction]]&lt;=2,1,0)
+IF(HR_Data[[#This Row],[EnvironmentSatisfaction]]&lt;=2,1,0)
+IF(HR_Data[[#This Row],[YearsAtCompany]]&lt;2,2,0)</f>
        <v>1</v>
      </c>
      <c r="AM812" t="str">
        <f>IF(HR_Data[[#This Row],[RiskScore2]]&gt;=6,"High",
IF(HR_Data[[#This Row],[RiskScore2]]&gt;=3,"Medium","Low"))</f>
        <v>Low</v>
      </c>
      <c r="AN812">
        <v>80</v>
      </c>
      <c r="AO812">
        <v>1</v>
      </c>
      <c r="AP812">
        <v>23</v>
      </c>
      <c r="AQ812">
        <v>3</v>
      </c>
      <c r="AR812">
        <v>3</v>
      </c>
      <c r="AS812">
        <v>12</v>
      </c>
      <c r="AT812">
        <v>9</v>
      </c>
      <c r="AU812">
        <v>4</v>
      </c>
      <c r="AV812">
        <v>9</v>
      </c>
    </row>
    <row r="813" spans="1:48">
      <c r="A813">
        <v>38</v>
      </c>
      <c r="B813" t="str">
        <f>IF(HR_Data[[#This Row],[Age]]&lt;25,"&lt;25",
IF(HR_Data[[#This Row],[Age]]&lt;35,"25–34",
IF(HR_Data[[#This Row],[Age]]&lt;45,"35–44",
IF(HR_Data[[#This Row],[Age]]&lt;55,"45–54","55+"))))</f>
        <v>35–44</v>
      </c>
      <c r="C813" t="s">
        <v>43</v>
      </c>
      <c r="D813">
        <f>(HR[[#This Row],[OverTimeFlag]]*3+HR[[#This Row],[LowJobSatisFlag]]*5+HR[[#This Row],[LowWLBFlag]]*4+HR[[#This Row],[LowSalaryFlag]]*3+HR[[#This Row],[LowEnviFlag]]*4+HR[[#This Row],[LowProFlag]]*1)</f>
        <v>5</v>
      </c>
      <c r="E813">
        <f>HR_Data[[#This Row],[OvertimeFlag]] + HR_Data[[#This Row],[LowSatisfactionFlag]] + HR_Data[[#This Row],[LowWorkLifeBalanceFlag]]</f>
        <v>1</v>
      </c>
      <c r="F813" t="s">
        <v>36</v>
      </c>
      <c r="G813">
        <v>130</v>
      </c>
      <c r="H813" t="s">
        <v>37</v>
      </c>
      <c r="I813">
        <v>2</v>
      </c>
      <c r="J813" t="str">
        <f>IF(AND(HR_Data[[#This Row],[Attrition]]="Yes",HR_Data[[#This Row],[YearsAtCompany]]&lt;2),"Yes","No")</f>
        <v>No</v>
      </c>
      <c r="K813">
        <v>2</v>
      </c>
      <c r="L813" t="s">
        <v>59</v>
      </c>
      <c r="M813">
        <v>1</v>
      </c>
      <c r="N813">
        <v>1125</v>
      </c>
      <c r="P813">
        <v>4</v>
      </c>
      <c r="Q813" t="s">
        <v>46</v>
      </c>
      <c r="R813">
        <v>32</v>
      </c>
      <c r="S813">
        <v>3</v>
      </c>
      <c r="T813">
        <v>3</v>
      </c>
      <c r="U813" t="s">
        <v>40</v>
      </c>
      <c r="V813">
        <v>2</v>
      </c>
      <c r="W813" t="s">
        <v>41</v>
      </c>
      <c r="X813">
        <v>7351</v>
      </c>
      <c r="Y813" t="str">
        <f>IF(AND(HR_Data[[#This Row],[OverTime]]="Yes",HR_Data[[#This Row],[JobSatisfaction]]&lt;=2,HR_Data[[#This Row],[MonthlyIncome]]&lt;AVERAGE(HR_Data[MonthlyIncome])),
"High Risk",
IF(OR(HR_Data[[#This Row],[OverTime]]="Yes",HR_Data[[#This Row],[JobSatisfaction]]&lt;=2),
"Medium Risk",
"Low Risk"))</f>
        <v>Medium Risk</v>
      </c>
      <c r="Z813" t="str">
        <f>IF(HR_Data[[#This Row],[MonthlyIncome]]&lt;3000,"Low",IF(HR_Data[[#This Row],[MonthlyIncome]]&lt;7000,"Medium","High"))</f>
        <v>High</v>
      </c>
      <c r="AA813" s="5">
        <f>IF(HR_Data[[#This Row],[OverTime]]="Yes",1,0)</f>
        <v>0</v>
      </c>
      <c r="AB813" s="5">
        <f>IF(HR_Data[[#This Row],[JobSatisfaction]]&lt;=2,1,0)</f>
        <v>1</v>
      </c>
      <c r="AC813" s="5">
        <f>IF(HR_Data[[#This Row],[WorkLifeBalance]]&lt;=2,1,0)</f>
        <v>0</v>
      </c>
      <c r="AD813" s="5">
        <f>IF(HR_Data[[#This Row],[MonthlyIncome]]&lt;AVERAGE(HR_Data[MonthlyIncome]),1,0)</f>
        <v>0</v>
      </c>
      <c r="AE813">
        <v>20619</v>
      </c>
      <c r="AF813">
        <v>7</v>
      </c>
      <c r="AG813" t="s">
        <v>42</v>
      </c>
      <c r="AH813" t="s">
        <v>43</v>
      </c>
      <c r="AI813">
        <v>16</v>
      </c>
      <c r="AJ813">
        <v>3</v>
      </c>
      <c r="AK813">
        <v>3</v>
      </c>
      <c r="AL813">
        <f>IF(HR_Data[[#This Row],[OverTime]]="Yes",2,0)
+IF(HR_Data[[#This Row],[WorkLifeBalance]]&lt;=2,2,0)
+IF(HR_Data[[#This Row],[MonthlyIncome]]&lt;5000,2,0)
+IF(HR_Data[[#This Row],[JobSatisfaction]]&lt;=2,1,0)
+IF(HR_Data[[#This Row],[EnvironmentSatisfaction]]&lt;=2,1,0)
+IF(HR_Data[[#This Row],[YearsAtCompany]]&lt;2,2,0)</f>
        <v>3</v>
      </c>
      <c r="AM813" t="str">
        <f>IF(HR_Data[[#This Row],[RiskScore2]]&gt;=6,"High",
IF(HR_Data[[#This Row],[RiskScore2]]&gt;=3,"Medium","Low"))</f>
        <v>Medium</v>
      </c>
      <c r="AN813">
        <v>80</v>
      </c>
      <c r="AO813">
        <v>0</v>
      </c>
      <c r="AP813">
        <v>10</v>
      </c>
      <c r="AQ813">
        <v>2</v>
      </c>
      <c r="AR813">
        <v>3</v>
      </c>
      <c r="AS813">
        <v>1</v>
      </c>
      <c r="AT813">
        <v>0</v>
      </c>
      <c r="AU813">
        <v>0</v>
      </c>
      <c r="AV813">
        <v>0</v>
      </c>
    </row>
    <row r="814" spans="1:48">
      <c r="A814">
        <v>43</v>
      </c>
      <c r="B814" t="str">
        <f>IF(HR_Data[[#This Row],[Age]]&lt;25,"&lt;25",
IF(HR_Data[[#This Row],[Age]]&lt;35,"25–34",
IF(HR_Data[[#This Row],[Age]]&lt;45,"35–44",
IF(HR_Data[[#This Row],[Age]]&lt;55,"45–54","55+"))))</f>
        <v>35–44</v>
      </c>
      <c r="C814" t="s">
        <v>43</v>
      </c>
      <c r="D814">
        <f>(HR[[#This Row],[OverTimeFlag]]*3+HR[[#This Row],[LowJobSatisFlag]]*5+HR[[#This Row],[LowWLBFlag]]*4+HR[[#This Row],[LowSalaryFlag]]*3+HR[[#This Row],[LowEnviFlag]]*4+HR[[#This Row],[LowProFlag]]*1)</f>
        <v>5</v>
      </c>
      <c r="E814">
        <f>HR_Data[[#This Row],[OvertimeFlag]] + HR_Data[[#This Row],[LowSatisfactionFlag]] + HR_Data[[#This Row],[LowWorkLifeBalanceFlag]]</f>
        <v>1</v>
      </c>
      <c r="F814" t="s">
        <v>44</v>
      </c>
      <c r="G814">
        <v>1082</v>
      </c>
      <c r="H814" t="s">
        <v>45</v>
      </c>
      <c r="I814">
        <v>27</v>
      </c>
      <c r="J814" t="str">
        <f>IF(AND(HR_Data[[#This Row],[Attrition]]="Yes",HR_Data[[#This Row],[YearsAtCompany]]&lt;2),"Yes","No")</f>
        <v>No</v>
      </c>
      <c r="K814">
        <v>3</v>
      </c>
      <c r="L814" t="s">
        <v>38</v>
      </c>
      <c r="M814">
        <v>1</v>
      </c>
      <c r="N814">
        <v>1126</v>
      </c>
      <c r="P814">
        <v>3</v>
      </c>
      <c r="Q814" t="s">
        <v>39</v>
      </c>
      <c r="R814">
        <v>83</v>
      </c>
      <c r="S814">
        <v>3</v>
      </c>
      <c r="T814">
        <v>3</v>
      </c>
      <c r="U814" t="s">
        <v>53</v>
      </c>
      <c r="V814">
        <v>1</v>
      </c>
      <c r="W814" t="s">
        <v>48</v>
      </c>
      <c r="X814">
        <v>10820</v>
      </c>
      <c r="Y814" t="str">
        <f>IF(AND(HR_Data[[#This Row],[OverTime]]="Yes",HR_Data[[#This Row],[JobSatisfaction]]&lt;=2,HR_Data[[#This Row],[MonthlyIncome]]&lt;AVERAGE(HR_Data[MonthlyIncome])),
"High Risk",
IF(OR(HR_Data[[#This Row],[OverTime]]="Yes",HR_Data[[#This Row],[JobSatisfaction]]&lt;=2),
"Medium Risk",
"Low Risk"))</f>
        <v>Medium Risk</v>
      </c>
      <c r="Z814" t="str">
        <f>IF(HR_Data[[#This Row],[MonthlyIncome]]&lt;3000,"Low",IF(HR_Data[[#This Row],[MonthlyIncome]]&lt;7000,"Medium","High"))</f>
        <v>High</v>
      </c>
      <c r="AA814" s="5">
        <f>IF(HR_Data[[#This Row],[OverTime]]="Yes",1,0)</f>
        <v>0</v>
      </c>
      <c r="AB814" s="5">
        <f>IF(HR_Data[[#This Row],[JobSatisfaction]]&lt;=2,1,0)</f>
        <v>1</v>
      </c>
      <c r="AC814" s="5">
        <f>IF(HR_Data[[#This Row],[WorkLifeBalance]]&lt;=2,1,0)</f>
        <v>0</v>
      </c>
      <c r="AD814" s="5">
        <f>IF(HR_Data[[#This Row],[MonthlyIncome]]&lt;AVERAGE(HR_Data[MonthlyIncome]),1,0)</f>
        <v>0</v>
      </c>
      <c r="AE814">
        <v>11535</v>
      </c>
      <c r="AF814">
        <v>8</v>
      </c>
      <c r="AG814" t="s">
        <v>42</v>
      </c>
      <c r="AH814" t="s">
        <v>43</v>
      </c>
      <c r="AI814">
        <v>11</v>
      </c>
      <c r="AJ814">
        <v>3</v>
      </c>
      <c r="AK814">
        <v>3</v>
      </c>
      <c r="AL814">
        <f>IF(HR_Data[[#This Row],[OverTime]]="Yes",2,0)
+IF(HR_Data[[#This Row],[WorkLifeBalance]]&lt;=2,2,0)
+IF(HR_Data[[#This Row],[MonthlyIncome]]&lt;5000,2,0)
+IF(HR_Data[[#This Row],[JobSatisfaction]]&lt;=2,1,0)
+IF(HR_Data[[#This Row],[EnvironmentSatisfaction]]&lt;=2,1,0)
+IF(HR_Data[[#This Row],[YearsAtCompany]]&lt;2,2,0)</f>
        <v>1</v>
      </c>
      <c r="AM814" t="str">
        <f>IF(HR_Data[[#This Row],[RiskScore2]]&gt;=6,"High",
IF(HR_Data[[#This Row],[RiskScore2]]&gt;=3,"Medium","Low"))</f>
        <v>Low</v>
      </c>
      <c r="AN814">
        <v>80</v>
      </c>
      <c r="AO814">
        <v>1</v>
      </c>
      <c r="AP814">
        <v>18</v>
      </c>
      <c r="AQ814">
        <v>1</v>
      </c>
      <c r="AR814">
        <v>3</v>
      </c>
      <c r="AS814">
        <v>8</v>
      </c>
      <c r="AT814">
        <v>7</v>
      </c>
      <c r="AU814">
        <v>0</v>
      </c>
      <c r="AV814">
        <v>1</v>
      </c>
    </row>
    <row r="815" spans="1:48">
      <c r="A815">
        <v>39</v>
      </c>
      <c r="B815" t="str">
        <f>IF(HR_Data[[#This Row],[Age]]&lt;25,"&lt;25",
IF(HR_Data[[#This Row],[Age]]&lt;35,"25–34",
IF(HR_Data[[#This Row],[Age]]&lt;45,"35–44",
IF(HR_Data[[#This Row],[Age]]&lt;55,"45–54","55+"))))</f>
        <v>35–44</v>
      </c>
      <c r="C815" t="s">
        <v>35</v>
      </c>
      <c r="D815">
        <f>(HR[[#This Row],[OverTimeFlag]]*3+HR[[#This Row],[LowJobSatisFlag]]*5+HR[[#This Row],[LowWLBFlag]]*4+HR[[#This Row],[LowSalaryFlag]]*3+HR[[#This Row],[LowEnviFlag]]*4+HR[[#This Row],[LowProFlag]]*1)</f>
        <v>5</v>
      </c>
      <c r="E815">
        <f>HR_Data[[#This Row],[OvertimeFlag]] + HR_Data[[#This Row],[LowSatisfactionFlag]] + HR_Data[[#This Row],[LowWorkLifeBalanceFlag]]</f>
        <v>0</v>
      </c>
      <c r="F815" t="s">
        <v>44</v>
      </c>
      <c r="G815">
        <v>203</v>
      </c>
      <c r="H815" t="s">
        <v>45</v>
      </c>
      <c r="I815">
        <v>2</v>
      </c>
      <c r="J815" t="str">
        <f>IF(AND(HR_Data[[#This Row],[Attrition]]="Yes",HR_Data[[#This Row],[YearsAtCompany]]&lt;2),"Yes","No")</f>
        <v>No</v>
      </c>
      <c r="K815">
        <v>3</v>
      </c>
      <c r="L815" t="s">
        <v>38</v>
      </c>
      <c r="M815">
        <v>1</v>
      </c>
      <c r="N815">
        <v>1127</v>
      </c>
      <c r="P815">
        <v>1</v>
      </c>
      <c r="Q815" t="s">
        <v>46</v>
      </c>
      <c r="R815">
        <v>84</v>
      </c>
      <c r="S815">
        <v>3</v>
      </c>
      <c r="T815">
        <v>4</v>
      </c>
      <c r="U815" t="s">
        <v>54</v>
      </c>
      <c r="V815">
        <v>4</v>
      </c>
      <c r="W815" t="s">
        <v>52</v>
      </c>
      <c r="X815">
        <v>12169</v>
      </c>
      <c r="Y815" t="str">
        <f>IF(AND(HR_Data[[#This Row],[OverTime]]="Yes",HR_Data[[#This Row],[JobSatisfaction]]&lt;=2,HR_Data[[#This Row],[MonthlyIncome]]&lt;AVERAGE(HR_Data[MonthlyIncome])),
"High Risk",
IF(OR(HR_Data[[#This Row],[OverTime]]="Yes",HR_Data[[#This Row],[JobSatisfaction]]&lt;=2),
"Medium Risk",
"Low Risk"))</f>
        <v>Low Risk</v>
      </c>
      <c r="Z815" t="str">
        <f>IF(HR_Data[[#This Row],[MonthlyIncome]]&lt;3000,"Low",IF(HR_Data[[#This Row],[MonthlyIncome]]&lt;7000,"Medium","High"))</f>
        <v>High</v>
      </c>
      <c r="AA815" s="5">
        <f>IF(HR_Data[[#This Row],[OverTime]]="Yes",1,0)</f>
        <v>0</v>
      </c>
      <c r="AB815" s="5">
        <f>IF(HR_Data[[#This Row],[JobSatisfaction]]&lt;=2,1,0)</f>
        <v>0</v>
      </c>
      <c r="AC815" s="5">
        <f>IF(HR_Data[[#This Row],[WorkLifeBalance]]&lt;=2,1,0)</f>
        <v>0</v>
      </c>
      <c r="AD815" s="5">
        <f>IF(HR_Data[[#This Row],[MonthlyIncome]]&lt;AVERAGE(HR_Data[MonthlyIncome]),1,0)</f>
        <v>0</v>
      </c>
      <c r="AE815">
        <v>13547</v>
      </c>
      <c r="AF815">
        <v>7</v>
      </c>
      <c r="AG815" t="s">
        <v>42</v>
      </c>
      <c r="AH815" t="s">
        <v>43</v>
      </c>
      <c r="AI815">
        <v>11</v>
      </c>
      <c r="AJ815">
        <v>3</v>
      </c>
      <c r="AK815">
        <v>4</v>
      </c>
      <c r="AL815">
        <f>IF(HR_Data[[#This Row],[OverTime]]="Yes",2,0)
+IF(HR_Data[[#This Row],[WorkLifeBalance]]&lt;=2,2,0)
+IF(HR_Data[[#This Row],[MonthlyIncome]]&lt;5000,2,0)
+IF(HR_Data[[#This Row],[JobSatisfaction]]&lt;=2,1,0)
+IF(HR_Data[[#This Row],[EnvironmentSatisfaction]]&lt;=2,1,0)
+IF(HR_Data[[#This Row],[YearsAtCompany]]&lt;2,2,0)</f>
        <v>1</v>
      </c>
      <c r="AM815" t="str">
        <f>IF(HR_Data[[#This Row],[RiskScore2]]&gt;=6,"High",
IF(HR_Data[[#This Row],[RiskScore2]]&gt;=3,"Medium","Low"))</f>
        <v>Low</v>
      </c>
      <c r="AN815">
        <v>80</v>
      </c>
      <c r="AO815">
        <v>3</v>
      </c>
      <c r="AP815">
        <v>21</v>
      </c>
      <c r="AQ815">
        <v>4</v>
      </c>
      <c r="AR815">
        <v>3</v>
      </c>
      <c r="AS815">
        <v>18</v>
      </c>
      <c r="AT815">
        <v>7</v>
      </c>
      <c r="AU815">
        <v>11</v>
      </c>
      <c r="AV815">
        <v>5</v>
      </c>
    </row>
    <row r="816" spans="1:48">
      <c r="A816">
        <v>40</v>
      </c>
      <c r="B816" t="str">
        <f>IF(HR_Data[[#This Row],[Age]]&lt;25,"&lt;25",
IF(HR_Data[[#This Row],[Age]]&lt;35,"25–34",
IF(HR_Data[[#This Row],[Age]]&lt;45,"35–44",
IF(HR_Data[[#This Row],[Age]]&lt;55,"45–54","55+"))))</f>
        <v>35–44</v>
      </c>
      <c r="C816" t="s">
        <v>43</v>
      </c>
      <c r="D816">
        <f>(HR[[#This Row],[OverTimeFlag]]*3+HR[[#This Row],[LowJobSatisFlag]]*5+HR[[#This Row],[LowWLBFlag]]*4+HR[[#This Row],[LowSalaryFlag]]*3+HR[[#This Row],[LowEnviFlag]]*4+HR[[#This Row],[LowProFlag]]*1)</f>
        <v>0</v>
      </c>
      <c r="E816">
        <f>HR_Data[[#This Row],[OvertimeFlag]] + HR_Data[[#This Row],[LowSatisfactionFlag]] + HR_Data[[#This Row],[LowWorkLifeBalanceFlag]]</f>
        <v>0</v>
      </c>
      <c r="F816" t="s">
        <v>36</v>
      </c>
      <c r="G816">
        <v>1308</v>
      </c>
      <c r="H816" t="s">
        <v>45</v>
      </c>
      <c r="I816">
        <v>14</v>
      </c>
      <c r="J816" t="str">
        <f>IF(AND(HR_Data[[#This Row],[Attrition]]="Yes",HR_Data[[#This Row],[YearsAtCompany]]&lt;2),"Yes","No")</f>
        <v>No</v>
      </c>
      <c r="K816">
        <v>3</v>
      </c>
      <c r="L816" t="s">
        <v>51</v>
      </c>
      <c r="M816">
        <v>1</v>
      </c>
      <c r="N816">
        <v>1128</v>
      </c>
      <c r="P816">
        <v>3</v>
      </c>
      <c r="Q816" t="s">
        <v>46</v>
      </c>
      <c r="R816">
        <v>44</v>
      </c>
      <c r="S816">
        <v>2</v>
      </c>
      <c r="T816">
        <v>5</v>
      </c>
      <c r="U816" t="s">
        <v>58</v>
      </c>
      <c r="V816">
        <v>3</v>
      </c>
      <c r="W816" t="s">
        <v>41</v>
      </c>
      <c r="X816">
        <v>19626</v>
      </c>
      <c r="Y816" t="str">
        <f>IF(AND(HR_Data[[#This Row],[OverTime]]="Yes",HR_Data[[#This Row],[JobSatisfaction]]&lt;=2,HR_Data[[#This Row],[MonthlyIncome]]&lt;AVERAGE(HR_Data[MonthlyIncome])),
"High Risk",
IF(OR(HR_Data[[#This Row],[OverTime]]="Yes",HR_Data[[#This Row],[JobSatisfaction]]&lt;=2),
"Medium Risk",
"Low Risk"))</f>
        <v>Low Risk</v>
      </c>
      <c r="Z816" t="str">
        <f>IF(HR_Data[[#This Row],[MonthlyIncome]]&lt;3000,"Low",IF(HR_Data[[#This Row],[MonthlyIncome]]&lt;7000,"Medium","High"))</f>
        <v>High</v>
      </c>
      <c r="AA816" s="5">
        <f>IF(HR_Data[[#This Row],[OverTime]]="Yes",1,0)</f>
        <v>0</v>
      </c>
      <c r="AB816" s="5">
        <f>IF(HR_Data[[#This Row],[JobSatisfaction]]&lt;=2,1,0)</f>
        <v>0</v>
      </c>
      <c r="AC816" s="5">
        <f>IF(HR_Data[[#This Row],[WorkLifeBalance]]&lt;=2,1,0)</f>
        <v>0</v>
      </c>
      <c r="AD816" s="5">
        <f>IF(HR_Data[[#This Row],[MonthlyIncome]]&lt;AVERAGE(HR_Data[MonthlyIncome]),1,0)</f>
        <v>0</v>
      </c>
      <c r="AE816">
        <v>17544</v>
      </c>
      <c r="AF816">
        <v>1</v>
      </c>
      <c r="AG816" t="s">
        <v>42</v>
      </c>
      <c r="AH816" t="s">
        <v>43</v>
      </c>
      <c r="AI816">
        <v>14</v>
      </c>
      <c r="AJ816">
        <v>3</v>
      </c>
      <c r="AK816">
        <v>1</v>
      </c>
      <c r="AL816">
        <f>IF(HR_Data[[#This Row],[OverTime]]="Yes",2,0)
+IF(HR_Data[[#This Row],[WorkLifeBalance]]&lt;=2,2,0)
+IF(HR_Data[[#This Row],[MonthlyIncome]]&lt;5000,2,0)
+IF(HR_Data[[#This Row],[JobSatisfaction]]&lt;=2,1,0)
+IF(HR_Data[[#This Row],[EnvironmentSatisfaction]]&lt;=2,1,0)
+IF(HR_Data[[#This Row],[YearsAtCompany]]&lt;2,2,0)</f>
        <v>0</v>
      </c>
      <c r="AM816" t="str">
        <f>IF(HR_Data[[#This Row],[RiskScore2]]&gt;=6,"High",
IF(HR_Data[[#This Row],[RiskScore2]]&gt;=3,"Medium","Low"))</f>
        <v>Low</v>
      </c>
      <c r="AN816">
        <v>80</v>
      </c>
      <c r="AO816">
        <v>0</v>
      </c>
      <c r="AP816">
        <v>21</v>
      </c>
      <c r="AQ816">
        <v>2</v>
      </c>
      <c r="AR816">
        <v>4</v>
      </c>
      <c r="AS816">
        <v>20</v>
      </c>
      <c r="AT816">
        <v>7</v>
      </c>
      <c r="AU816">
        <v>4</v>
      </c>
      <c r="AV816">
        <v>9</v>
      </c>
    </row>
    <row r="817" spans="1:48">
      <c r="A817">
        <v>21</v>
      </c>
      <c r="B817" t="str">
        <f>IF(HR_Data[[#This Row],[Age]]&lt;25,"&lt;25",
IF(HR_Data[[#This Row],[Age]]&lt;35,"25–34",
IF(HR_Data[[#This Row],[Age]]&lt;45,"35–44",
IF(HR_Data[[#This Row],[Age]]&lt;55,"45–54","55+"))))</f>
        <v>&lt;25</v>
      </c>
      <c r="C817" t="s">
        <v>43</v>
      </c>
      <c r="D817">
        <f>(HR[[#This Row],[OverTimeFlag]]*3+HR[[#This Row],[LowJobSatisFlag]]*5+HR[[#This Row],[LowWLBFlag]]*4+HR[[#This Row],[LowSalaryFlag]]*3+HR[[#This Row],[LowEnviFlag]]*4+HR[[#This Row],[LowProFlag]]*1)</f>
        <v>11</v>
      </c>
      <c r="E817">
        <f>HR_Data[[#This Row],[OvertimeFlag]] + HR_Data[[#This Row],[LowSatisfactionFlag]] + HR_Data[[#This Row],[LowWorkLifeBalanceFlag]]</f>
        <v>2</v>
      </c>
      <c r="F817" t="s">
        <v>36</v>
      </c>
      <c r="G817">
        <v>984</v>
      </c>
      <c r="H817" t="s">
        <v>45</v>
      </c>
      <c r="I817">
        <v>1</v>
      </c>
      <c r="J817" t="str">
        <f>IF(AND(HR_Data[[#This Row],[Attrition]]="Yes",HR_Data[[#This Row],[YearsAtCompany]]&lt;2),"Yes","No")</f>
        <v>No</v>
      </c>
      <c r="K817">
        <v>1</v>
      </c>
      <c r="L817" t="s">
        <v>60</v>
      </c>
      <c r="M817">
        <v>1</v>
      </c>
      <c r="N817">
        <v>1131</v>
      </c>
      <c r="P817">
        <v>4</v>
      </c>
      <c r="Q817" t="s">
        <v>39</v>
      </c>
      <c r="R817">
        <v>70</v>
      </c>
      <c r="S817">
        <v>2</v>
      </c>
      <c r="T817">
        <v>1</v>
      </c>
      <c r="U817" t="s">
        <v>47</v>
      </c>
      <c r="V817">
        <v>2</v>
      </c>
      <c r="W817" t="s">
        <v>41</v>
      </c>
      <c r="X817">
        <v>2070</v>
      </c>
      <c r="Y817" t="str">
        <f>IF(AND(HR_Data[[#This Row],[OverTime]]="Yes",HR_Data[[#This Row],[JobSatisfaction]]&lt;=2,HR_Data[[#This Row],[MonthlyIncome]]&lt;AVERAGE(HR_Data[MonthlyIncome])),
"High Risk",
IF(OR(HR_Data[[#This Row],[OverTime]]="Yes",HR_Data[[#This Row],[JobSatisfaction]]&lt;=2),
"Medium Risk",
"Low Risk"))</f>
        <v>High Risk</v>
      </c>
      <c r="Z817" t="str">
        <f>IF(HR_Data[[#This Row],[MonthlyIncome]]&lt;3000,"Low",IF(HR_Data[[#This Row],[MonthlyIncome]]&lt;7000,"Medium","High"))</f>
        <v>Low</v>
      </c>
      <c r="AA817" s="5">
        <f>IF(HR_Data[[#This Row],[OverTime]]="Yes",1,0)</f>
        <v>1</v>
      </c>
      <c r="AB817" s="5">
        <f>IF(HR_Data[[#This Row],[JobSatisfaction]]&lt;=2,1,0)</f>
        <v>1</v>
      </c>
      <c r="AC817" s="5">
        <f>IF(HR_Data[[#This Row],[WorkLifeBalance]]&lt;=2,1,0)</f>
        <v>0</v>
      </c>
      <c r="AD817" s="5">
        <f>IF(HR_Data[[#This Row],[MonthlyIncome]]&lt;AVERAGE(HR_Data[MonthlyIncome]),1,0)</f>
        <v>1</v>
      </c>
      <c r="AE817">
        <v>25326</v>
      </c>
      <c r="AF817">
        <v>1</v>
      </c>
      <c r="AG817" t="s">
        <v>42</v>
      </c>
      <c r="AH817" t="s">
        <v>35</v>
      </c>
      <c r="AI817">
        <v>11</v>
      </c>
      <c r="AJ817">
        <v>3</v>
      </c>
      <c r="AK817">
        <v>3</v>
      </c>
      <c r="AL817">
        <f>IF(HR_Data[[#This Row],[OverTime]]="Yes",2,0)
+IF(HR_Data[[#This Row],[WorkLifeBalance]]&lt;=2,2,0)
+IF(HR_Data[[#This Row],[MonthlyIncome]]&lt;5000,2,0)
+IF(HR_Data[[#This Row],[JobSatisfaction]]&lt;=2,1,0)
+IF(HR_Data[[#This Row],[EnvironmentSatisfaction]]&lt;=2,1,0)
+IF(HR_Data[[#This Row],[YearsAtCompany]]&lt;2,2,0)</f>
        <v>5</v>
      </c>
      <c r="AM817" t="str">
        <f>IF(HR_Data[[#This Row],[RiskScore2]]&gt;=6,"High",
IF(HR_Data[[#This Row],[RiskScore2]]&gt;=3,"Medium","Low"))</f>
        <v>Medium</v>
      </c>
      <c r="AN817">
        <v>80</v>
      </c>
      <c r="AO817">
        <v>0</v>
      </c>
      <c r="AP817">
        <v>2</v>
      </c>
      <c r="AQ817">
        <v>6</v>
      </c>
      <c r="AR817">
        <v>4</v>
      </c>
      <c r="AS817">
        <v>2</v>
      </c>
      <c r="AT817">
        <v>2</v>
      </c>
      <c r="AU817">
        <v>2</v>
      </c>
      <c r="AV817">
        <v>2</v>
      </c>
    </row>
    <row r="818" spans="1:48">
      <c r="A818">
        <v>39</v>
      </c>
      <c r="B818" t="str">
        <f>IF(HR_Data[[#This Row],[Age]]&lt;25,"&lt;25",
IF(HR_Data[[#This Row],[Age]]&lt;35,"25–34",
IF(HR_Data[[#This Row],[Age]]&lt;45,"35–44",
IF(HR_Data[[#This Row],[Age]]&lt;55,"45–54","55+"))))</f>
        <v>35–44</v>
      </c>
      <c r="C818" t="s">
        <v>43</v>
      </c>
      <c r="D818">
        <f>(HR[[#This Row],[OverTimeFlag]]*3+HR[[#This Row],[LowJobSatisFlag]]*5+HR[[#This Row],[LowWLBFlag]]*4+HR[[#This Row],[LowSalaryFlag]]*3+HR[[#This Row],[LowEnviFlag]]*4+HR[[#This Row],[LowProFlag]]*1)</f>
        <v>9</v>
      </c>
      <c r="E818">
        <f>HR_Data[[#This Row],[OvertimeFlag]] + HR_Data[[#This Row],[LowSatisfactionFlag]] + HR_Data[[#This Row],[LowWorkLifeBalanceFlag]]</f>
        <v>2</v>
      </c>
      <c r="F818" t="s">
        <v>55</v>
      </c>
      <c r="G818">
        <v>439</v>
      </c>
      <c r="H818" t="s">
        <v>45</v>
      </c>
      <c r="I818">
        <v>9</v>
      </c>
      <c r="J818" t="str">
        <f>IF(AND(HR_Data[[#This Row],[Attrition]]="Yes",HR_Data[[#This Row],[YearsAtCompany]]&lt;2),"Yes","No")</f>
        <v>No</v>
      </c>
      <c r="K818">
        <v>3</v>
      </c>
      <c r="L818" t="s">
        <v>38</v>
      </c>
      <c r="M818">
        <v>1</v>
      </c>
      <c r="N818">
        <v>1132</v>
      </c>
      <c r="P818">
        <v>3</v>
      </c>
      <c r="Q818" t="s">
        <v>46</v>
      </c>
      <c r="R818">
        <v>70</v>
      </c>
      <c r="S818">
        <v>3</v>
      </c>
      <c r="T818">
        <v>2</v>
      </c>
      <c r="U818" t="s">
        <v>50</v>
      </c>
      <c r="V818">
        <v>2</v>
      </c>
      <c r="W818" t="s">
        <v>41</v>
      </c>
      <c r="X818">
        <v>6782</v>
      </c>
      <c r="Y818" t="str">
        <f>IF(AND(HR_Data[[#This Row],[OverTime]]="Yes",HR_Data[[#This Row],[JobSatisfaction]]&lt;=2,HR_Data[[#This Row],[MonthlyIncome]]&lt;AVERAGE(HR_Data[MonthlyIncome])),
"High Risk",
IF(OR(HR_Data[[#This Row],[OverTime]]="Yes",HR_Data[[#This Row],[JobSatisfaction]]&lt;=2),
"Medium Risk",
"Low Risk"))</f>
        <v>Medium Risk</v>
      </c>
      <c r="Z818" t="str">
        <f>IF(HR_Data[[#This Row],[MonthlyIncome]]&lt;3000,"Low",IF(HR_Data[[#This Row],[MonthlyIncome]]&lt;7000,"Medium","High"))</f>
        <v>Medium</v>
      </c>
      <c r="AA818" s="5">
        <f>IF(HR_Data[[#This Row],[OverTime]]="Yes",1,0)</f>
        <v>0</v>
      </c>
      <c r="AB818" s="5">
        <f>IF(HR_Data[[#This Row],[JobSatisfaction]]&lt;=2,1,0)</f>
        <v>1</v>
      </c>
      <c r="AC818" s="5">
        <f>IF(HR_Data[[#This Row],[WorkLifeBalance]]&lt;=2,1,0)</f>
        <v>1</v>
      </c>
      <c r="AD818" s="5">
        <f>IF(HR_Data[[#This Row],[MonthlyIncome]]&lt;AVERAGE(HR_Data[MonthlyIncome]),1,0)</f>
        <v>0</v>
      </c>
      <c r="AE818">
        <v>8770</v>
      </c>
      <c r="AF818">
        <v>9</v>
      </c>
      <c r="AG818" t="s">
        <v>42</v>
      </c>
      <c r="AH818" t="s">
        <v>43</v>
      </c>
      <c r="AI818">
        <v>15</v>
      </c>
      <c r="AJ818">
        <v>3</v>
      </c>
      <c r="AK818">
        <v>3</v>
      </c>
      <c r="AL818">
        <f>IF(HR_Data[[#This Row],[OverTime]]="Yes",2,0)
+IF(HR_Data[[#This Row],[WorkLifeBalance]]&lt;=2,2,0)
+IF(HR_Data[[#This Row],[MonthlyIncome]]&lt;5000,2,0)
+IF(HR_Data[[#This Row],[JobSatisfaction]]&lt;=2,1,0)
+IF(HR_Data[[#This Row],[EnvironmentSatisfaction]]&lt;=2,1,0)
+IF(HR_Data[[#This Row],[YearsAtCompany]]&lt;2,2,0)</f>
        <v>3</v>
      </c>
      <c r="AM818" t="str">
        <f>IF(HR_Data[[#This Row],[RiskScore2]]&gt;=6,"High",
IF(HR_Data[[#This Row],[RiskScore2]]&gt;=3,"Medium","Low"))</f>
        <v>Medium</v>
      </c>
      <c r="AN818">
        <v>80</v>
      </c>
      <c r="AO818">
        <v>0</v>
      </c>
      <c r="AP818">
        <v>9</v>
      </c>
      <c r="AQ818">
        <v>2</v>
      </c>
      <c r="AR818">
        <v>2</v>
      </c>
      <c r="AS818">
        <v>5</v>
      </c>
      <c r="AT818">
        <v>4</v>
      </c>
      <c r="AU818">
        <v>0</v>
      </c>
      <c r="AV818">
        <v>3</v>
      </c>
    </row>
    <row r="819" spans="1:48">
      <c r="A819">
        <v>36</v>
      </c>
      <c r="B819" t="str">
        <f>IF(HR_Data[[#This Row],[Age]]&lt;25,"&lt;25",
IF(HR_Data[[#This Row],[Age]]&lt;35,"25–34",
IF(HR_Data[[#This Row],[Age]]&lt;45,"35–44",
IF(HR_Data[[#This Row],[Age]]&lt;55,"45–54","55+"))))</f>
        <v>35–44</v>
      </c>
      <c r="C819" t="s">
        <v>43</v>
      </c>
      <c r="D819">
        <f>(HR[[#This Row],[OverTimeFlag]]*3+HR[[#This Row],[LowJobSatisFlag]]*5+HR[[#This Row],[LowWLBFlag]]*4+HR[[#This Row],[LowSalaryFlag]]*3+HR[[#This Row],[LowEnviFlag]]*4+HR[[#This Row],[LowProFlag]]*1)</f>
        <v>4</v>
      </c>
      <c r="E819">
        <f>HR_Data[[#This Row],[OvertimeFlag]] + HR_Data[[#This Row],[LowSatisfactionFlag]] + HR_Data[[#This Row],[LowWorkLifeBalanceFlag]]</f>
        <v>0</v>
      </c>
      <c r="F819" t="s">
        <v>55</v>
      </c>
      <c r="G819">
        <v>217</v>
      </c>
      <c r="H819" t="s">
        <v>45</v>
      </c>
      <c r="I819">
        <v>18</v>
      </c>
      <c r="J819" t="str">
        <f>IF(AND(HR_Data[[#This Row],[Attrition]]="Yes",HR_Data[[#This Row],[YearsAtCompany]]&lt;2),"Yes","No")</f>
        <v>No</v>
      </c>
      <c r="K819">
        <v>4</v>
      </c>
      <c r="L819" t="s">
        <v>38</v>
      </c>
      <c r="M819">
        <v>1</v>
      </c>
      <c r="N819">
        <v>1133</v>
      </c>
      <c r="P819">
        <v>1</v>
      </c>
      <c r="Q819" t="s">
        <v>46</v>
      </c>
      <c r="R819">
        <v>78</v>
      </c>
      <c r="S819">
        <v>3</v>
      </c>
      <c r="T819">
        <v>2</v>
      </c>
      <c r="U819" t="s">
        <v>53</v>
      </c>
      <c r="V819">
        <v>4</v>
      </c>
      <c r="W819" t="s">
        <v>41</v>
      </c>
      <c r="X819">
        <v>7779</v>
      </c>
      <c r="Y819" t="str">
        <f>IF(AND(HR_Data[[#This Row],[OverTime]]="Yes",HR_Data[[#This Row],[JobSatisfaction]]&lt;=2,HR_Data[[#This Row],[MonthlyIncome]]&lt;AVERAGE(HR_Data[MonthlyIncome])),
"High Risk",
IF(OR(HR_Data[[#This Row],[OverTime]]="Yes",HR_Data[[#This Row],[JobSatisfaction]]&lt;=2),
"Medium Risk",
"Low Risk"))</f>
        <v>Low Risk</v>
      </c>
      <c r="Z819" t="str">
        <f>IF(HR_Data[[#This Row],[MonthlyIncome]]&lt;3000,"Low",IF(HR_Data[[#This Row],[MonthlyIncome]]&lt;7000,"Medium","High"))</f>
        <v>High</v>
      </c>
      <c r="AA819" s="5">
        <f>IF(HR_Data[[#This Row],[OverTime]]="Yes",1,0)</f>
        <v>0</v>
      </c>
      <c r="AB819" s="5">
        <f>IF(HR_Data[[#This Row],[JobSatisfaction]]&lt;=2,1,0)</f>
        <v>0</v>
      </c>
      <c r="AC819" s="5">
        <f>IF(HR_Data[[#This Row],[WorkLifeBalance]]&lt;=2,1,0)</f>
        <v>0</v>
      </c>
      <c r="AD819" s="5">
        <f>IF(HR_Data[[#This Row],[MonthlyIncome]]&lt;AVERAGE(HR_Data[MonthlyIncome]),1,0)</f>
        <v>0</v>
      </c>
      <c r="AE819">
        <v>23238</v>
      </c>
      <c r="AF819">
        <v>2</v>
      </c>
      <c r="AG819" t="s">
        <v>42</v>
      </c>
      <c r="AH819" t="s">
        <v>43</v>
      </c>
      <c r="AI819">
        <v>20</v>
      </c>
      <c r="AJ819">
        <v>4</v>
      </c>
      <c r="AK819">
        <v>1</v>
      </c>
      <c r="AL819">
        <f>IF(HR_Data[[#This Row],[OverTime]]="Yes",2,0)
+IF(HR_Data[[#This Row],[WorkLifeBalance]]&lt;=2,2,0)
+IF(HR_Data[[#This Row],[MonthlyIncome]]&lt;5000,2,0)
+IF(HR_Data[[#This Row],[JobSatisfaction]]&lt;=2,1,0)
+IF(HR_Data[[#This Row],[EnvironmentSatisfaction]]&lt;=2,1,0)
+IF(HR_Data[[#This Row],[YearsAtCompany]]&lt;2,2,0)</f>
        <v>1</v>
      </c>
      <c r="AM819" t="str">
        <f>IF(HR_Data[[#This Row],[RiskScore2]]&gt;=6,"High",
IF(HR_Data[[#This Row],[RiskScore2]]&gt;=3,"Medium","Low"))</f>
        <v>Low</v>
      </c>
      <c r="AN819">
        <v>80</v>
      </c>
      <c r="AO819">
        <v>0</v>
      </c>
      <c r="AP819">
        <v>18</v>
      </c>
      <c r="AQ819">
        <v>0</v>
      </c>
      <c r="AR819">
        <v>3</v>
      </c>
      <c r="AS819">
        <v>11</v>
      </c>
      <c r="AT819">
        <v>9</v>
      </c>
      <c r="AU819">
        <v>0</v>
      </c>
      <c r="AV819">
        <v>9</v>
      </c>
    </row>
    <row r="820" spans="1:48">
      <c r="A820">
        <v>31</v>
      </c>
      <c r="B820" t="str">
        <f>IF(HR_Data[[#This Row],[Age]]&lt;25,"&lt;25",
IF(HR_Data[[#This Row],[Age]]&lt;35,"25–34",
IF(HR_Data[[#This Row],[Age]]&lt;45,"35–44",
IF(HR_Data[[#This Row],[Age]]&lt;55,"45–54","55+"))))</f>
        <v>25–34</v>
      </c>
      <c r="C820" t="s">
        <v>43</v>
      </c>
      <c r="D820">
        <f>(HR[[#This Row],[OverTimeFlag]]*3+HR[[#This Row],[LowJobSatisFlag]]*5+HR[[#This Row],[LowWLBFlag]]*4+HR[[#This Row],[LowSalaryFlag]]*3+HR[[#This Row],[LowEnviFlag]]*4+HR[[#This Row],[LowProFlag]]*1)</f>
        <v>3</v>
      </c>
      <c r="E820">
        <f>HR_Data[[#This Row],[OvertimeFlag]] + HR_Data[[#This Row],[LowSatisfactionFlag]] + HR_Data[[#This Row],[LowWorkLifeBalanceFlag]]</f>
        <v>0</v>
      </c>
      <c r="F820" t="s">
        <v>44</v>
      </c>
      <c r="G820">
        <v>793</v>
      </c>
      <c r="H820" t="s">
        <v>37</v>
      </c>
      <c r="I820">
        <v>20</v>
      </c>
      <c r="J820" t="str">
        <f>IF(AND(HR_Data[[#This Row],[Attrition]]="Yes",HR_Data[[#This Row],[YearsAtCompany]]&lt;2),"Yes","No")</f>
        <v>No</v>
      </c>
      <c r="K820">
        <v>3</v>
      </c>
      <c r="L820" t="s">
        <v>38</v>
      </c>
      <c r="M820">
        <v>1</v>
      </c>
      <c r="N820">
        <v>1135</v>
      </c>
      <c r="P820">
        <v>3</v>
      </c>
      <c r="Q820" t="s">
        <v>46</v>
      </c>
      <c r="R820">
        <v>67</v>
      </c>
      <c r="S820">
        <v>4</v>
      </c>
      <c r="T820">
        <v>1</v>
      </c>
      <c r="U820" t="s">
        <v>57</v>
      </c>
      <c r="V820">
        <v>4</v>
      </c>
      <c r="W820" t="s">
        <v>48</v>
      </c>
      <c r="X820">
        <v>2791</v>
      </c>
      <c r="Y820" t="str">
        <f>IF(AND(HR_Data[[#This Row],[OverTime]]="Yes",HR_Data[[#This Row],[JobSatisfaction]]&lt;=2,HR_Data[[#This Row],[MonthlyIncome]]&lt;AVERAGE(HR_Data[MonthlyIncome])),
"High Risk",
IF(OR(HR_Data[[#This Row],[OverTime]]="Yes",HR_Data[[#This Row],[JobSatisfaction]]&lt;=2),
"Medium Risk",
"Low Risk"))</f>
        <v>Low Risk</v>
      </c>
      <c r="Z820" t="str">
        <f>IF(HR_Data[[#This Row],[MonthlyIncome]]&lt;3000,"Low",IF(HR_Data[[#This Row],[MonthlyIncome]]&lt;7000,"Medium","High"))</f>
        <v>Low</v>
      </c>
      <c r="AA820" s="5">
        <f>IF(HR_Data[[#This Row],[OverTime]]="Yes",1,0)</f>
        <v>0</v>
      </c>
      <c r="AB820" s="5">
        <f>IF(HR_Data[[#This Row],[JobSatisfaction]]&lt;=2,1,0)</f>
        <v>0</v>
      </c>
      <c r="AC820" s="5">
        <f>IF(HR_Data[[#This Row],[WorkLifeBalance]]&lt;=2,1,0)</f>
        <v>0</v>
      </c>
      <c r="AD820" s="5">
        <f>IF(HR_Data[[#This Row],[MonthlyIncome]]&lt;AVERAGE(HR_Data[MonthlyIncome]),1,0)</f>
        <v>1</v>
      </c>
      <c r="AE820">
        <v>21981</v>
      </c>
      <c r="AF820">
        <v>0</v>
      </c>
      <c r="AG820" t="s">
        <v>42</v>
      </c>
      <c r="AH820" t="s">
        <v>43</v>
      </c>
      <c r="AI820">
        <v>12</v>
      </c>
      <c r="AJ820">
        <v>3</v>
      </c>
      <c r="AK820">
        <v>1</v>
      </c>
      <c r="AL820">
        <f>IF(HR_Data[[#This Row],[OverTime]]="Yes",2,0)
+IF(HR_Data[[#This Row],[WorkLifeBalance]]&lt;=2,2,0)
+IF(HR_Data[[#This Row],[MonthlyIncome]]&lt;5000,2,0)
+IF(HR_Data[[#This Row],[JobSatisfaction]]&lt;=2,1,0)
+IF(HR_Data[[#This Row],[EnvironmentSatisfaction]]&lt;=2,1,0)
+IF(HR_Data[[#This Row],[YearsAtCompany]]&lt;2,2,0)</f>
        <v>2</v>
      </c>
      <c r="AM820" t="str">
        <f>IF(HR_Data[[#This Row],[RiskScore2]]&gt;=6,"High",
IF(HR_Data[[#This Row],[RiskScore2]]&gt;=3,"Medium","Low"))</f>
        <v>Low</v>
      </c>
      <c r="AN820">
        <v>80</v>
      </c>
      <c r="AO820">
        <v>1</v>
      </c>
      <c r="AP820">
        <v>3</v>
      </c>
      <c r="AQ820">
        <v>4</v>
      </c>
      <c r="AR820">
        <v>3</v>
      </c>
      <c r="AS820">
        <v>2</v>
      </c>
      <c r="AT820">
        <v>2</v>
      </c>
      <c r="AU820">
        <v>2</v>
      </c>
      <c r="AV820">
        <v>2</v>
      </c>
    </row>
    <row r="821" spans="1:48">
      <c r="A821">
        <v>28</v>
      </c>
      <c r="B821" t="str">
        <f>IF(HR_Data[[#This Row],[Age]]&lt;25,"&lt;25",
IF(HR_Data[[#This Row],[Age]]&lt;35,"25–34",
IF(HR_Data[[#This Row],[Age]]&lt;45,"35–44",
IF(HR_Data[[#This Row],[Age]]&lt;55,"45–54","55+"))))</f>
        <v>25–34</v>
      </c>
      <c r="C821" t="s">
        <v>43</v>
      </c>
      <c r="D821">
        <f>(HR[[#This Row],[OverTimeFlag]]*3+HR[[#This Row],[LowJobSatisFlag]]*5+HR[[#This Row],[LowWLBFlag]]*4+HR[[#This Row],[LowSalaryFlag]]*3+HR[[#This Row],[LowEnviFlag]]*4+HR[[#This Row],[LowProFlag]]*1)</f>
        <v>16</v>
      </c>
      <c r="E821">
        <f>HR_Data[[#This Row],[OvertimeFlag]] + HR_Data[[#This Row],[LowSatisfactionFlag]] + HR_Data[[#This Row],[LowWorkLifeBalanceFlag]]</f>
        <v>2</v>
      </c>
      <c r="F821" t="s">
        <v>36</v>
      </c>
      <c r="G821">
        <v>1451</v>
      </c>
      <c r="H821" t="s">
        <v>45</v>
      </c>
      <c r="I821">
        <v>2</v>
      </c>
      <c r="J821" t="str">
        <f>IF(AND(HR_Data[[#This Row],[Attrition]]="Yes",HR_Data[[#This Row],[YearsAtCompany]]&lt;2),"Yes","No")</f>
        <v>No</v>
      </c>
      <c r="K821">
        <v>1</v>
      </c>
      <c r="L821" t="s">
        <v>38</v>
      </c>
      <c r="M821">
        <v>1</v>
      </c>
      <c r="N821">
        <v>1136</v>
      </c>
      <c r="P821">
        <v>1</v>
      </c>
      <c r="Q821" t="s">
        <v>46</v>
      </c>
      <c r="R821">
        <v>67</v>
      </c>
      <c r="S821">
        <v>2</v>
      </c>
      <c r="T821">
        <v>1</v>
      </c>
      <c r="U821" t="s">
        <v>47</v>
      </c>
      <c r="V821">
        <v>2</v>
      </c>
      <c r="W821" t="s">
        <v>48</v>
      </c>
      <c r="X821">
        <v>3201</v>
      </c>
      <c r="Y821" t="str">
        <f>IF(AND(HR_Data[[#This Row],[OverTime]]="Yes",HR_Data[[#This Row],[JobSatisfaction]]&lt;=2,HR_Data[[#This Row],[MonthlyIncome]]&lt;AVERAGE(HR_Data[MonthlyIncome])),
"High Risk",
IF(OR(HR_Data[[#This Row],[OverTime]]="Yes",HR_Data[[#This Row],[JobSatisfaction]]&lt;=2),
"Medium Risk",
"Low Risk"))</f>
        <v>Medium Risk</v>
      </c>
      <c r="Z821" t="str">
        <f>IF(HR_Data[[#This Row],[MonthlyIncome]]&lt;3000,"Low",IF(HR_Data[[#This Row],[MonthlyIncome]]&lt;7000,"Medium","High"))</f>
        <v>Medium</v>
      </c>
      <c r="AA821" s="5">
        <f>IF(HR_Data[[#This Row],[OverTime]]="Yes",1,0)</f>
        <v>0</v>
      </c>
      <c r="AB821" s="5">
        <f>IF(HR_Data[[#This Row],[JobSatisfaction]]&lt;=2,1,0)</f>
        <v>1</v>
      </c>
      <c r="AC821" s="5">
        <f>IF(HR_Data[[#This Row],[WorkLifeBalance]]&lt;=2,1,0)</f>
        <v>1</v>
      </c>
      <c r="AD821" s="5">
        <f>IF(HR_Data[[#This Row],[MonthlyIncome]]&lt;AVERAGE(HR_Data[MonthlyIncome]),1,0)</f>
        <v>1</v>
      </c>
      <c r="AE821">
        <v>19911</v>
      </c>
      <c r="AF821">
        <v>0</v>
      </c>
      <c r="AG821" t="s">
        <v>42</v>
      </c>
      <c r="AH821" t="s">
        <v>43</v>
      </c>
      <c r="AI821">
        <v>17</v>
      </c>
      <c r="AJ821">
        <v>3</v>
      </c>
      <c r="AK821">
        <v>1</v>
      </c>
      <c r="AL821">
        <f>IF(HR_Data[[#This Row],[OverTime]]="Yes",2,0)
+IF(HR_Data[[#This Row],[WorkLifeBalance]]&lt;=2,2,0)
+IF(HR_Data[[#This Row],[MonthlyIncome]]&lt;5000,2,0)
+IF(HR_Data[[#This Row],[JobSatisfaction]]&lt;=2,1,0)
+IF(HR_Data[[#This Row],[EnvironmentSatisfaction]]&lt;=2,1,0)
+IF(HR_Data[[#This Row],[YearsAtCompany]]&lt;2,2,0)</f>
        <v>6</v>
      </c>
      <c r="AM821" t="str">
        <f>IF(HR_Data[[#This Row],[RiskScore2]]&gt;=6,"High",
IF(HR_Data[[#This Row],[RiskScore2]]&gt;=3,"Medium","Low"))</f>
        <v>High</v>
      </c>
      <c r="AN821">
        <v>80</v>
      </c>
      <c r="AO821">
        <v>0</v>
      </c>
      <c r="AP821">
        <v>6</v>
      </c>
      <c r="AQ821">
        <v>2</v>
      </c>
      <c r="AR821">
        <v>1</v>
      </c>
      <c r="AS821">
        <v>5</v>
      </c>
      <c r="AT821">
        <v>3</v>
      </c>
      <c r="AU821">
        <v>0</v>
      </c>
      <c r="AV821">
        <v>4</v>
      </c>
    </row>
    <row r="822" spans="1:48">
      <c r="A822">
        <v>35</v>
      </c>
      <c r="B822" t="str">
        <f>IF(HR_Data[[#This Row],[Age]]&lt;25,"&lt;25",
IF(HR_Data[[#This Row],[Age]]&lt;35,"25–34",
IF(HR_Data[[#This Row],[Age]]&lt;45,"35–44",
IF(HR_Data[[#This Row],[Age]]&lt;55,"45–54","55+"))))</f>
        <v>35–44</v>
      </c>
      <c r="C822" t="s">
        <v>43</v>
      </c>
      <c r="D822">
        <f>(HR[[#This Row],[OverTimeFlag]]*3+HR[[#This Row],[LowJobSatisFlag]]*5+HR[[#This Row],[LowWLBFlag]]*4+HR[[#This Row],[LowSalaryFlag]]*3+HR[[#This Row],[LowEnviFlag]]*4+HR[[#This Row],[LowProFlag]]*1)</f>
        <v>3</v>
      </c>
      <c r="E822">
        <f>HR_Data[[#This Row],[OvertimeFlag]] + HR_Data[[#This Row],[LowSatisfactionFlag]] + HR_Data[[#This Row],[LowWorkLifeBalanceFlag]]</f>
        <v>0</v>
      </c>
      <c r="F822" t="s">
        <v>44</v>
      </c>
      <c r="G822">
        <v>1182</v>
      </c>
      <c r="H822" t="s">
        <v>37</v>
      </c>
      <c r="I822">
        <v>11</v>
      </c>
      <c r="J822" t="str">
        <f>IF(AND(HR_Data[[#This Row],[Attrition]]="Yes",HR_Data[[#This Row],[YearsAtCompany]]&lt;2),"Yes","No")</f>
        <v>No</v>
      </c>
      <c r="K822">
        <v>2</v>
      </c>
      <c r="L822" t="s">
        <v>59</v>
      </c>
      <c r="M822">
        <v>1</v>
      </c>
      <c r="N822">
        <v>1137</v>
      </c>
      <c r="P822">
        <v>4</v>
      </c>
      <c r="Q822" t="s">
        <v>46</v>
      </c>
      <c r="R822">
        <v>54</v>
      </c>
      <c r="S822">
        <v>3</v>
      </c>
      <c r="T822">
        <v>2</v>
      </c>
      <c r="U822" t="s">
        <v>40</v>
      </c>
      <c r="V822">
        <v>4</v>
      </c>
      <c r="W822" t="s">
        <v>52</v>
      </c>
      <c r="X822">
        <v>4968</v>
      </c>
      <c r="Y822" t="str">
        <f>IF(AND(HR_Data[[#This Row],[OverTime]]="Yes",HR_Data[[#This Row],[JobSatisfaction]]&lt;=2,HR_Data[[#This Row],[MonthlyIncome]]&lt;AVERAGE(HR_Data[MonthlyIncome])),
"High Risk",
IF(OR(HR_Data[[#This Row],[OverTime]]="Yes",HR_Data[[#This Row],[JobSatisfaction]]&lt;=2),
"Medium Risk",
"Low Risk"))</f>
        <v>Low Risk</v>
      </c>
      <c r="Z822" t="str">
        <f>IF(HR_Data[[#This Row],[MonthlyIncome]]&lt;3000,"Low",IF(HR_Data[[#This Row],[MonthlyIncome]]&lt;7000,"Medium","High"))</f>
        <v>Medium</v>
      </c>
      <c r="AA822" s="5">
        <f>IF(HR_Data[[#This Row],[OverTime]]="Yes",1,0)</f>
        <v>0</v>
      </c>
      <c r="AB822" s="5">
        <f>IF(HR_Data[[#This Row],[JobSatisfaction]]&lt;=2,1,0)</f>
        <v>0</v>
      </c>
      <c r="AC822" s="5">
        <f>IF(HR_Data[[#This Row],[WorkLifeBalance]]&lt;=2,1,0)</f>
        <v>0</v>
      </c>
      <c r="AD822" s="5">
        <f>IF(HR_Data[[#This Row],[MonthlyIncome]]&lt;AVERAGE(HR_Data[MonthlyIncome]),1,0)</f>
        <v>1</v>
      </c>
      <c r="AE822">
        <v>18500</v>
      </c>
      <c r="AF822">
        <v>1</v>
      </c>
      <c r="AG822" t="s">
        <v>42</v>
      </c>
      <c r="AH822" t="s">
        <v>43</v>
      </c>
      <c r="AI822">
        <v>11</v>
      </c>
      <c r="AJ822">
        <v>3</v>
      </c>
      <c r="AK822">
        <v>4</v>
      </c>
      <c r="AL822">
        <f>IF(HR_Data[[#This Row],[OverTime]]="Yes",2,0)
+IF(HR_Data[[#This Row],[WorkLifeBalance]]&lt;=2,2,0)
+IF(HR_Data[[#This Row],[MonthlyIncome]]&lt;5000,2,0)
+IF(HR_Data[[#This Row],[JobSatisfaction]]&lt;=2,1,0)
+IF(HR_Data[[#This Row],[EnvironmentSatisfaction]]&lt;=2,1,0)
+IF(HR_Data[[#This Row],[YearsAtCompany]]&lt;2,2,0)</f>
        <v>2</v>
      </c>
      <c r="AM822" t="str">
        <f>IF(HR_Data[[#This Row],[RiskScore2]]&gt;=6,"High",
IF(HR_Data[[#This Row],[RiskScore2]]&gt;=3,"Medium","Low"))</f>
        <v>Low</v>
      </c>
      <c r="AN822">
        <v>80</v>
      </c>
      <c r="AO822">
        <v>1</v>
      </c>
      <c r="AP822">
        <v>5</v>
      </c>
      <c r="AQ822">
        <v>3</v>
      </c>
      <c r="AR822">
        <v>3</v>
      </c>
      <c r="AS822">
        <v>5</v>
      </c>
      <c r="AT822">
        <v>2</v>
      </c>
      <c r="AU822">
        <v>0</v>
      </c>
      <c r="AV822">
        <v>2</v>
      </c>
    </row>
    <row r="823" spans="1:48">
      <c r="A823">
        <v>49</v>
      </c>
      <c r="B823" t="str">
        <f>IF(HR_Data[[#This Row],[Age]]&lt;25,"&lt;25",
IF(HR_Data[[#This Row],[Age]]&lt;35,"25–34",
IF(HR_Data[[#This Row],[Age]]&lt;45,"35–44",
IF(HR_Data[[#This Row],[Age]]&lt;55,"45–54","55+"))))</f>
        <v>45–54</v>
      </c>
      <c r="C823" t="s">
        <v>43</v>
      </c>
      <c r="D823">
        <f>(HR[[#This Row],[OverTimeFlag]]*3+HR[[#This Row],[LowJobSatisFlag]]*5+HR[[#This Row],[LowWLBFlag]]*4+HR[[#This Row],[LowSalaryFlag]]*3+HR[[#This Row],[LowEnviFlag]]*4+HR[[#This Row],[LowProFlag]]*1)</f>
        <v>5</v>
      </c>
      <c r="E823">
        <f>HR_Data[[#This Row],[OvertimeFlag]] + HR_Data[[#This Row],[LowSatisfactionFlag]] + HR_Data[[#This Row],[LowWorkLifeBalanceFlag]]</f>
        <v>1</v>
      </c>
      <c r="F823" t="s">
        <v>36</v>
      </c>
      <c r="G823">
        <v>174</v>
      </c>
      <c r="H823" t="s">
        <v>37</v>
      </c>
      <c r="I823">
        <v>8</v>
      </c>
      <c r="J823" t="str">
        <f>IF(AND(HR_Data[[#This Row],[Attrition]]="Yes",HR_Data[[#This Row],[YearsAtCompany]]&lt;2),"Yes","No")</f>
        <v>No</v>
      </c>
      <c r="K823">
        <v>4</v>
      </c>
      <c r="L823" t="s">
        <v>60</v>
      </c>
      <c r="M823">
        <v>1</v>
      </c>
      <c r="N823">
        <v>1138</v>
      </c>
      <c r="P823">
        <v>4</v>
      </c>
      <c r="Q823" t="s">
        <v>46</v>
      </c>
      <c r="R823">
        <v>56</v>
      </c>
      <c r="S823">
        <v>2</v>
      </c>
      <c r="T823">
        <v>4</v>
      </c>
      <c r="U823" t="s">
        <v>40</v>
      </c>
      <c r="V823">
        <v>2</v>
      </c>
      <c r="W823" t="s">
        <v>48</v>
      </c>
      <c r="X823">
        <v>13120</v>
      </c>
      <c r="Y823" t="str">
        <f>IF(AND(HR_Data[[#This Row],[OverTime]]="Yes",HR_Data[[#This Row],[JobSatisfaction]]&lt;=2,HR_Data[[#This Row],[MonthlyIncome]]&lt;AVERAGE(HR_Data[MonthlyIncome])),
"High Risk",
IF(OR(HR_Data[[#This Row],[OverTime]]="Yes",HR_Data[[#This Row],[JobSatisfaction]]&lt;=2),
"Medium Risk",
"Low Risk"))</f>
        <v>Medium Risk</v>
      </c>
      <c r="Z823" t="str">
        <f>IF(HR_Data[[#This Row],[MonthlyIncome]]&lt;3000,"Low",IF(HR_Data[[#This Row],[MonthlyIncome]]&lt;7000,"Medium","High"))</f>
        <v>High</v>
      </c>
      <c r="AA823" s="5">
        <f>IF(HR_Data[[#This Row],[OverTime]]="Yes",1,0)</f>
        <v>0</v>
      </c>
      <c r="AB823" s="5">
        <f>IF(HR_Data[[#This Row],[JobSatisfaction]]&lt;=2,1,0)</f>
        <v>1</v>
      </c>
      <c r="AC823" s="5">
        <f>IF(HR_Data[[#This Row],[WorkLifeBalance]]&lt;=2,1,0)</f>
        <v>0</v>
      </c>
      <c r="AD823" s="5">
        <f>IF(HR_Data[[#This Row],[MonthlyIncome]]&lt;AVERAGE(HR_Data[MonthlyIncome]),1,0)</f>
        <v>0</v>
      </c>
      <c r="AE823">
        <v>11879</v>
      </c>
      <c r="AF823">
        <v>6</v>
      </c>
      <c r="AG823" t="s">
        <v>42</v>
      </c>
      <c r="AH823" t="s">
        <v>43</v>
      </c>
      <c r="AI823">
        <v>17</v>
      </c>
      <c r="AJ823">
        <v>3</v>
      </c>
      <c r="AK823">
        <v>2</v>
      </c>
      <c r="AL823">
        <f>IF(HR_Data[[#This Row],[OverTime]]="Yes",2,0)
+IF(HR_Data[[#This Row],[WorkLifeBalance]]&lt;=2,2,0)
+IF(HR_Data[[#This Row],[MonthlyIncome]]&lt;5000,2,0)
+IF(HR_Data[[#This Row],[JobSatisfaction]]&lt;=2,1,0)
+IF(HR_Data[[#This Row],[EnvironmentSatisfaction]]&lt;=2,1,0)
+IF(HR_Data[[#This Row],[YearsAtCompany]]&lt;2,2,0)</f>
        <v>1</v>
      </c>
      <c r="AM823" t="str">
        <f>IF(HR_Data[[#This Row],[RiskScore2]]&gt;=6,"High",
IF(HR_Data[[#This Row],[RiskScore2]]&gt;=3,"Medium","Low"))</f>
        <v>Low</v>
      </c>
      <c r="AN823">
        <v>80</v>
      </c>
      <c r="AO823">
        <v>1</v>
      </c>
      <c r="AP823">
        <v>22</v>
      </c>
      <c r="AQ823">
        <v>3</v>
      </c>
      <c r="AR823">
        <v>3</v>
      </c>
      <c r="AS823">
        <v>9</v>
      </c>
      <c r="AT823">
        <v>8</v>
      </c>
      <c r="AU823">
        <v>2</v>
      </c>
      <c r="AV823">
        <v>3</v>
      </c>
    </row>
    <row r="824" spans="1:48">
      <c r="A824">
        <v>34</v>
      </c>
      <c r="B824" t="str">
        <f>IF(HR_Data[[#This Row],[Age]]&lt;25,"&lt;25",
IF(HR_Data[[#This Row],[Age]]&lt;35,"25–34",
IF(HR_Data[[#This Row],[Age]]&lt;45,"35–44",
IF(HR_Data[[#This Row],[Age]]&lt;55,"45–54","55+"))))</f>
        <v>25–34</v>
      </c>
      <c r="C824" t="s">
        <v>43</v>
      </c>
      <c r="D824">
        <f>(HR[[#This Row],[OverTimeFlag]]*3+HR[[#This Row],[LowJobSatisFlag]]*5+HR[[#This Row],[LowWLBFlag]]*4+HR[[#This Row],[LowSalaryFlag]]*3+HR[[#This Row],[LowEnviFlag]]*4+HR[[#This Row],[LowProFlag]]*1)</f>
        <v>7</v>
      </c>
      <c r="E824">
        <f>HR_Data[[#This Row],[OvertimeFlag]] + HR_Data[[#This Row],[LowSatisfactionFlag]] + HR_Data[[#This Row],[LowWorkLifeBalanceFlag]]</f>
        <v>1</v>
      </c>
      <c r="F824" t="s">
        <v>44</v>
      </c>
      <c r="G824">
        <v>1003</v>
      </c>
      <c r="H824" t="s">
        <v>45</v>
      </c>
      <c r="I824">
        <v>2</v>
      </c>
      <c r="J824" t="str">
        <f>IF(AND(HR_Data[[#This Row],[Attrition]]="Yes",HR_Data[[#This Row],[YearsAtCompany]]&lt;2),"Yes","No")</f>
        <v>No</v>
      </c>
      <c r="K824">
        <v>2</v>
      </c>
      <c r="L824" t="s">
        <v>38</v>
      </c>
      <c r="M824">
        <v>1</v>
      </c>
      <c r="N824">
        <v>1140</v>
      </c>
      <c r="P824">
        <v>4</v>
      </c>
      <c r="Q824" t="s">
        <v>46</v>
      </c>
      <c r="R824">
        <v>95</v>
      </c>
      <c r="S824">
        <v>3</v>
      </c>
      <c r="T824">
        <v>2</v>
      </c>
      <c r="U824" t="s">
        <v>53</v>
      </c>
      <c r="V824">
        <v>3</v>
      </c>
      <c r="W824" t="s">
        <v>41</v>
      </c>
      <c r="X824">
        <v>4033</v>
      </c>
      <c r="Y824" t="str">
        <f>IF(AND(HR_Data[[#This Row],[OverTime]]="Yes",HR_Data[[#This Row],[JobSatisfaction]]&lt;=2,HR_Data[[#This Row],[MonthlyIncome]]&lt;AVERAGE(HR_Data[MonthlyIncome])),
"High Risk",
IF(OR(HR_Data[[#This Row],[OverTime]]="Yes",HR_Data[[#This Row],[JobSatisfaction]]&lt;=2),
"Medium Risk",
"Low Risk"))</f>
        <v>Low Risk</v>
      </c>
      <c r="Z824" t="str">
        <f>IF(HR_Data[[#This Row],[MonthlyIncome]]&lt;3000,"Low",IF(HR_Data[[#This Row],[MonthlyIncome]]&lt;7000,"Medium","High"))</f>
        <v>Medium</v>
      </c>
      <c r="AA824" s="5">
        <f>IF(HR_Data[[#This Row],[OverTime]]="Yes",1,0)</f>
        <v>0</v>
      </c>
      <c r="AB824" s="5">
        <f>IF(HR_Data[[#This Row],[JobSatisfaction]]&lt;=2,1,0)</f>
        <v>0</v>
      </c>
      <c r="AC824" s="5">
        <f>IF(HR_Data[[#This Row],[WorkLifeBalance]]&lt;=2,1,0)</f>
        <v>1</v>
      </c>
      <c r="AD824" s="5">
        <f>IF(HR_Data[[#This Row],[MonthlyIncome]]&lt;AVERAGE(HR_Data[MonthlyIncome]),1,0)</f>
        <v>1</v>
      </c>
      <c r="AE824">
        <v>15834</v>
      </c>
      <c r="AF824">
        <v>2</v>
      </c>
      <c r="AG824" t="s">
        <v>42</v>
      </c>
      <c r="AH824" t="s">
        <v>43</v>
      </c>
      <c r="AI824">
        <v>11</v>
      </c>
      <c r="AJ824">
        <v>3</v>
      </c>
      <c r="AK824">
        <v>4</v>
      </c>
      <c r="AL824">
        <f>IF(HR_Data[[#This Row],[OverTime]]="Yes",2,0)
+IF(HR_Data[[#This Row],[WorkLifeBalance]]&lt;=2,2,0)
+IF(HR_Data[[#This Row],[MonthlyIncome]]&lt;5000,2,0)
+IF(HR_Data[[#This Row],[JobSatisfaction]]&lt;=2,1,0)
+IF(HR_Data[[#This Row],[EnvironmentSatisfaction]]&lt;=2,1,0)
+IF(HR_Data[[#This Row],[YearsAtCompany]]&lt;2,2,0)</f>
        <v>4</v>
      </c>
      <c r="AM824" t="str">
        <f>IF(HR_Data[[#This Row],[RiskScore2]]&gt;=6,"High",
IF(HR_Data[[#This Row],[RiskScore2]]&gt;=3,"Medium","Low"))</f>
        <v>Medium</v>
      </c>
      <c r="AN824">
        <v>80</v>
      </c>
      <c r="AO824">
        <v>0</v>
      </c>
      <c r="AP824">
        <v>5</v>
      </c>
      <c r="AQ824">
        <v>3</v>
      </c>
      <c r="AR824">
        <v>2</v>
      </c>
      <c r="AS824">
        <v>3</v>
      </c>
      <c r="AT824">
        <v>2</v>
      </c>
      <c r="AU824">
        <v>0</v>
      </c>
      <c r="AV824">
        <v>2</v>
      </c>
    </row>
    <row r="825" spans="1:48">
      <c r="A825">
        <v>29</v>
      </c>
      <c r="B825" t="str">
        <f>IF(HR_Data[[#This Row],[Age]]&lt;25,"&lt;25",
IF(HR_Data[[#This Row],[Age]]&lt;35,"25–34",
IF(HR_Data[[#This Row],[Age]]&lt;45,"35–44",
IF(HR_Data[[#This Row],[Age]]&lt;55,"45–54","55+"))))</f>
        <v>25–34</v>
      </c>
      <c r="C825" t="s">
        <v>43</v>
      </c>
      <c r="D825">
        <f>(HR[[#This Row],[OverTimeFlag]]*3+HR[[#This Row],[LowJobSatisFlag]]*5+HR[[#This Row],[LowWLBFlag]]*4+HR[[#This Row],[LowSalaryFlag]]*3+HR[[#This Row],[LowEnviFlag]]*4+HR[[#This Row],[LowProFlag]]*1)</f>
        <v>12</v>
      </c>
      <c r="E825">
        <f>HR_Data[[#This Row],[OvertimeFlag]] + HR_Data[[#This Row],[LowSatisfactionFlag]] + HR_Data[[#This Row],[LowWorkLifeBalanceFlag]]</f>
        <v>2</v>
      </c>
      <c r="F825" t="s">
        <v>44</v>
      </c>
      <c r="G825">
        <v>490</v>
      </c>
      <c r="H825" t="s">
        <v>45</v>
      </c>
      <c r="I825">
        <v>10</v>
      </c>
      <c r="J825" t="str">
        <f>IF(AND(HR_Data[[#This Row],[Attrition]]="Yes",HR_Data[[#This Row],[YearsAtCompany]]&lt;2),"Yes","No")</f>
        <v>No</v>
      </c>
      <c r="K825">
        <v>3</v>
      </c>
      <c r="L825" t="s">
        <v>38</v>
      </c>
      <c r="M825">
        <v>1</v>
      </c>
      <c r="N825">
        <v>1143</v>
      </c>
      <c r="P825">
        <v>4</v>
      </c>
      <c r="Q825" t="s">
        <v>39</v>
      </c>
      <c r="R825">
        <v>61</v>
      </c>
      <c r="S825">
        <v>3</v>
      </c>
      <c r="T825">
        <v>1</v>
      </c>
      <c r="U825" t="s">
        <v>47</v>
      </c>
      <c r="V825">
        <v>2</v>
      </c>
      <c r="W825" t="s">
        <v>52</v>
      </c>
      <c r="X825">
        <v>3291</v>
      </c>
      <c r="Y825" t="str">
        <f>IF(AND(HR_Data[[#This Row],[OverTime]]="Yes",HR_Data[[#This Row],[JobSatisfaction]]&lt;=2,HR_Data[[#This Row],[MonthlyIncome]]&lt;AVERAGE(HR_Data[MonthlyIncome])),
"High Risk",
IF(OR(HR_Data[[#This Row],[OverTime]]="Yes",HR_Data[[#This Row],[JobSatisfaction]]&lt;=2),
"Medium Risk",
"Low Risk"))</f>
        <v>Medium Risk</v>
      </c>
      <c r="Z825" t="str">
        <f>IF(HR_Data[[#This Row],[MonthlyIncome]]&lt;3000,"Low",IF(HR_Data[[#This Row],[MonthlyIncome]]&lt;7000,"Medium","High"))</f>
        <v>Medium</v>
      </c>
      <c r="AA825" s="5">
        <f>IF(HR_Data[[#This Row],[OverTime]]="Yes",1,0)</f>
        <v>0</v>
      </c>
      <c r="AB825" s="5">
        <f>IF(HR_Data[[#This Row],[JobSatisfaction]]&lt;=2,1,0)</f>
        <v>1</v>
      </c>
      <c r="AC825" s="5">
        <f>IF(HR_Data[[#This Row],[WorkLifeBalance]]&lt;=2,1,0)</f>
        <v>1</v>
      </c>
      <c r="AD825" s="5">
        <f>IF(HR_Data[[#This Row],[MonthlyIncome]]&lt;AVERAGE(HR_Data[MonthlyIncome]),1,0)</f>
        <v>1</v>
      </c>
      <c r="AE825">
        <v>17940</v>
      </c>
      <c r="AF825">
        <v>0</v>
      </c>
      <c r="AG825" t="s">
        <v>42</v>
      </c>
      <c r="AH825" t="s">
        <v>43</v>
      </c>
      <c r="AI825">
        <v>14</v>
      </c>
      <c r="AJ825">
        <v>3</v>
      </c>
      <c r="AK825">
        <v>4</v>
      </c>
      <c r="AL825">
        <f>IF(HR_Data[[#This Row],[OverTime]]="Yes",2,0)
+IF(HR_Data[[#This Row],[WorkLifeBalance]]&lt;=2,2,0)
+IF(HR_Data[[#This Row],[MonthlyIncome]]&lt;5000,2,0)
+IF(HR_Data[[#This Row],[JobSatisfaction]]&lt;=2,1,0)
+IF(HR_Data[[#This Row],[EnvironmentSatisfaction]]&lt;=2,1,0)
+IF(HR_Data[[#This Row],[YearsAtCompany]]&lt;2,2,0)</f>
        <v>5</v>
      </c>
      <c r="AM825" t="str">
        <f>IF(HR_Data[[#This Row],[RiskScore2]]&gt;=6,"High",
IF(HR_Data[[#This Row],[RiskScore2]]&gt;=3,"Medium","Low"))</f>
        <v>Medium</v>
      </c>
      <c r="AN825">
        <v>80</v>
      </c>
      <c r="AO825">
        <v>2</v>
      </c>
      <c r="AP825">
        <v>8</v>
      </c>
      <c r="AQ825">
        <v>2</v>
      </c>
      <c r="AR825">
        <v>2</v>
      </c>
      <c r="AS825">
        <v>7</v>
      </c>
      <c r="AT825">
        <v>5</v>
      </c>
      <c r="AU825">
        <v>1</v>
      </c>
      <c r="AV825">
        <v>1</v>
      </c>
    </row>
    <row r="826" spans="1:48">
      <c r="A826">
        <v>42</v>
      </c>
      <c r="B826" t="str">
        <f>IF(HR_Data[[#This Row],[Age]]&lt;25,"&lt;25",
IF(HR_Data[[#This Row],[Age]]&lt;35,"25–34",
IF(HR_Data[[#This Row],[Age]]&lt;45,"35–44",
IF(HR_Data[[#This Row],[Age]]&lt;55,"45–54","55+"))))</f>
        <v>35–44</v>
      </c>
      <c r="C826" t="s">
        <v>43</v>
      </c>
      <c r="D826">
        <f>(HR[[#This Row],[OverTimeFlag]]*3+HR[[#This Row],[LowJobSatisFlag]]*5+HR[[#This Row],[LowWLBFlag]]*4+HR[[#This Row],[LowSalaryFlag]]*3+HR[[#This Row],[LowEnviFlag]]*4+HR[[#This Row],[LowProFlag]]*1)</f>
        <v>7</v>
      </c>
      <c r="E826">
        <f>HR_Data[[#This Row],[OvertimeFlag]] + HR_Data[[#This Row],[LowSatisfactionFlag]] + HR_Data[[#This Row],[LowWorkLifeBalanceFlag]]</f>
        <v>0</v>
      </c>
      <c r="F826" t="s">
        <v>36</v>
      </c>
      <c r="G826">
        <v>188</v>
      </c>
      <c r="H826" t="s">
        <v>45</v>
      </c>
      <c r="I826">
        <v>29</v>
      </c>
      <c r="J826" t="str">
        <f>IF(AND(HR_Data[[#This Row],[Attrition]]="Yes",HR_Data[[#This Row],[YearsAtCompany]]&lt;2),"Yes","No")</f>
        <v>No</v>
      </c>
      <c r="K826">
        <v>3</v>
      </c>
      <c r="L826" t="s">
        <v>51</v>
      </c>
      <c r="M826">
        <v>1</v>
      </c>
      <c r="N826">
        <v>1148</v>
      </c>
      <c r="P826">
        <v>2</v>
      </c>
      <c r="Q826" t="s">
        <v>46</v>
      </c>
      <c r="R826">
        <v>56</v>
      </c>
      <c r="S826">
        <v>1</v>
      </c>
      <c r="T826">
        <v>2</v>
      </c>
      <c r="U826" t="s">
        <v>50</v>
      </c>
      <c r="V826">
        <v>4</v>
      </c>
      <c r="W826" t="s">
        <v>41</v>
      </c>
      <c r="X826">
        <v>4272</v>
      </c>
      <c r="Y826" t="str">
        <f>IF(AND(HR_Data[[#This Row],[OverTime]]="Yes",HR_Data[[#This Row],[JobSatisfaction]]&lt;=2,HR_Data[[#This Row],[MonthlyIncome]]&lt;AVERAGE(HR_Data[MonthlyIncome])),
"High Risk",
IF(OR(HR_Data[[#This Row],[OverTime]]="Yes",HR_Data[[#This Row],[JobSatisfaction]]&lt;=2),
"Medium Risk",
"Low Risk"))</f>
        <v>Low Risk</v>
      </c>
      <c r="Z826" t="str">
        <f>IF(HR_Data[[#This Row],[MonthlyIncome]]&lt;3000,"Low",IF(HR_Data[[#This Row],[MonthlyIncome]]&lt;7000,"Medium","High"))</f>
        <v>Medium</v>
      </c>
      <c r="AA826" s="5">
        <f>IF(HR_Data[[#This Row],[OverTime]]="Yes",1,0)</f>
        <v>0</v>
      </c>
      <c r="AB826" s="5">
        <f>IF(HR_Data[[#This Row],[JobSatisfaction]]&lt;=2,1,0)</f>
        <v>0</v>
      </c>
      <c r="AC826" s="5">
        <f>IF(HR_Data[[#This Row],[WorkLifeBalance]]&lt;=2,1,0)</f>
        <v>0</v>
      </c>
      <c r="AD826" s="5">
        <f>IF(HR_Data[[#This Row],[MonthlyIncome]]&lt;AVERAGE(HR_Data[MonthlyIncome]),1,0)</f>
        <v>1</v>
      </c>
      <c r="AE826">
        <v>9558</v>
      </c>
      <c r="AF826">
        <v>4</v>
      </c>
      <c r="AG826" t="s">
        <v>42</v>
      </c>
      <c r="AH826" t="s">
        <v>43</v>
      </c>
      <c r="AI826">
        <v>19</v>
      </c>
      <c r="AJ826">
        <v>3</v>
      </c>
      <c r="AK826">
        <v>1</v>
      </c>
      <c r="AL826">
        <f>IF(HR_Data[[#This Row],[OverTime]]="Yes",2,0)
+IF(HR_Data[[#This Row],[WorkLifeBalance]]&lt;=2,2,0)
+IF(HR_Data[[#This Row],[MonthlyIncome]]&lt;5000,2,0)
+IF(HR_Data[[#This Row],[JobSatisfaction]]&lt;=2,1,0)
+IF(HR_Data[[#This Row],[EnvironmentSatisfaction]]&lt;=2,1,0)
+IF(HR_Data[[#This Row],[YearsAtCompany]]&lt;2,2,0)</f>
        <v>5</v>
      </c>
      <c r="AM826" t="str">
        <f>IF(HR_Data[[#This Row],[RiskScore2]]&gt;=6,"High",
IF(HR_Data[[#This Row],[RiskScore2]]&gt;=3,"Medium","Low"))</f>
        <v>Medium</v>
      </c>
      <c r="AN826">
        <v>80</v>
      </c>
      <c r="AO826">
        <v>0</v>
      </c>
      <c r="AP826">
        <v>16</v>
      </c>
      <c r="AQ826">
        <v>3</v>
      </c>
      <c r="AR826">
        <v>3</v>
      </c>
      <c r="AS826">
        <v>1</v>
      </c>
      <c r="AT826">
        <v>0</v>
      </c>
      <c r="AU826">
        <v>0</v>
      </c>
      <c r="AV826">
        <v>0</v>
      </c>
    </row>
    <row r="827" spans="1:48">
      <c r="A827">
        <v>29</v>
      </c>
      <c r="B827" t="str">
        <f>IF(HR_Data[[#This Row],[Age]]&lt;25,"&lt;25",
IF(HR_Data[[#This Row],[Age]]&lt;35,"25–34",
IF(HR_Data[[#This Row],[Age]]&lt;45,"35–44",
IF(HR_Data[[#This Row],[Age]]&lt;55,"45–54","55+"))))</f>
        <v>25–34</v>
      </c>
      <c r="C827" t="s">
        <v>43</v>
      </c>
      <c r="D827">
        <f>(HR[[#This Row],[OverTimeFlag]]*3+HR[[#This Row],[LowJobSatisFlag]]*5+HR[[#This Row],[LowWLBFlag]]*4+HR[[#This Row],[LowSalaryFlag]]*3+HR[[#This Row],[LowEnviFlag]]*4+HR[[#This Row],[LowProFlag]]*1)</f>
        <v>14</v>
      </c>
      <c r="E827">
        <f>HR_Data[[#This Row],[OvertimeFlag]] + HR_Data[[#This Row],[LowSatisfactionFlag]] + HR_Data[[#This Row],[LowWorkLifeBalanceFlag]]</f>
        <v>2</v>
      </c>
      <c r="F827" t="s">
        <v>36</v>
      </c>
      <c r="G827">
        <v>718</v>
      </c>
      <c r="H827" t="s">
        <v>45</v>
      </c>
      <c r="I827">
        <v>8</v>
      </c>
      <c r="J827" t="str">
        <f>IF(AND(HR_Data[[#This Row],[Attrition]]="Yes",HR_Data[[#This Row],[YearsAtCompany]]&lt;2),"Yes","No")</f>
        <v>No</v>
      </c>
      <c r="K827">
        <v>1</v>
      </c>
      <c r="L827" t="s">
        <v>51</v>
      </c>
      <c r="M827">
        <v>1</v>
      </c>
      <c r="N827">
        <v>1150</v>
      </c>
      <c r="P827">
        <v>2</v>
      </c>
      <c r="Q827" t="s">
        <v>46</v>
      </c>
      <c r="R827">
        <v>79</v>
      </c>
      <c r="S827">
        <v>2</v>
      </c>
      <c r="T827">
        <v>2</v>
      </c>
      <c r="U827" t="s">
        <v>53</v>
      </c>
      <c r="V827">
        <v>4</v>
      </c>
      <c r="W827" t="s">
        <v>48</v>
      </c>
      <c r="X827">
        <v>5056</v>
      </c>
      <c r="Y827" t="str">
        <f>IF(AND(HR_Data[[#This Row],[OverTime]]="Yes",HR_Data[[#This Row],[JobSatisfaction]]&lt;=2,HR_Data[[#This Row],[MonthlyIncome]]&lt;AVERAGE(HR_Data[MonthlyIncome])),
"High Risk",
IF(OR(HR_Data[[#This Row],[OverTime]]="Yes",HR_Data[[#This Row],[JobSatisfaction]]&lt;=2),
"Medium Risk",
"Low Risk"))</f>
        <v>Medium Risk</v>
      </c>
      <c r="Z827" t="str">
        <f>IF(HR_Data[[#This Row],[MonthlyIncome]]&lt;3000,"Low",IF(HR_Data[[#This Row],[MonthlyIncome]]&lt;7000,"Medium","High"))</f>
        <v>Medium</v>
      </c>
      <c r="AA827" s="5">
        <f>IF(HR_Data[[#This Row],[OverTime]]="Yes",1,0)</f>
        <v>1</v>
      </c>
      <c r="AB827" s="5">
        <f>IF(HR_Data[[#This Row],[JobSatisfaction]]&lt;=2,1,0)</f>
        <v>0</v>
      </c>
      <c r="AC827" s="5">
        <f>IF(HR_Data[[#This Row],[WorkLifeBalance]]&lt;=2,1,0)</f>
        <v>1</v>
      </c>
      <c r="AD827" s="5">
        <f>IF(HR_Data[[#This Row],[MonthlyIncome]]&lt;AVERAGE(HR_Data[MonthlyIncome]),1,0)</f>
        <v>1</v>
      </c>
      <c r="AE827">
        <v>17689</v>
      </c>
      <c r="AF827">
        <v>1</v>
      </c>
      <c r="AG827" t="s">
        <v>42</v>
      </c>
      <c r="AH827" t="s">
        <v>35</v>
      </c>
      <c r="AI827">
        <v>15</v>
      </c>
      <c r="AJ827">
        <v>3</v>
      </c>
      <c r="AK827">
        <v>3</v>
      </c>
      <c r="AL827">
        <f>IF(HR_Data[[#This Row],[OverTime]]="Yes",2,0)
+IF(HR_Data[[#This Row],[WorkLifeBalance]]&lt;=2,2,0)
+IF(HR_Data[[#This Row],[MonthlyIncome]]&lt;5000,2,0)
+IF(HR_Data[[#This Row],[JobSatisfaction]]&lt;=2,1,0)
+IF(HR_Data[[#This Row],[EnvironmentSatisfaction]]&lt;=2,1,0)
+IF(HR_Data[[#This Row],[YearsAtCompany]]&lt;2,2,0)</f>
        <v>5</v>
      </c>
      <c r="AM827" t="str">
        <f>IF(HR_Data[[#This Row],[RiskScore2]]&gt;=6,"High",
IF(HR_Data[[#This Row],[RiskScore2]]&gt;=3,"Medium","Low"))</f>
        <v>Medium</v>
      </c>
      <c r="AN827">
        <v>80</v>
      </c>
      <c r="AO827">
        <v>1</v>
      </c>
      <c r="AP827">
        <v>10</v>
      </c>
      <c r="AQ827">
        <v>2</v>
      </c>
      <c r="AR827">
        <v>2</v>
      </c>
      <c r="AS827">
        <v>10</v>
      </c>
      <c r="AT827">
        <v>7</v>
      </c>
      <c r="AU827">
        <v>1</v>
      </c>
      <c r="AV827">
        <v>2</v>
      </c>
    </row>
    <row r="828" spans="1:48">
      <c r="A828">
        <v>38</v>
      </c>
      <c r="B828" t="str">
        <f>IF(HR_Data[[#This Row],[Age]]&lt;25,"&lt;25",
IF(HR_Data[[#This Row],[Age]]&lt;35,"25–34",
IF(HR_Data[[#This Row],[Age]]&lt;45,"35–44",
IF(HR_Data[[#This Row],[Age]]&lt;55,"45–54","55+"))))</f>
        <v>35–44</v>
      </c>
      <c r="C828" t="s">
        <v>43</v>
      </c>
      <c r="D828">
        <f>(HR[[#This Row],[OverTimeFlag]]*3+HR[[#This Row],[LowJobSatisFlag]]*5+HR[[#This Row],[LowWLBFlag]]*4+HR[[#This Row],[LowSalaryFlag]]*3+HR[[#This Row],[LowEnviFlag]]*4+HR[[#This Row],[LowProFlag]]*1)</f>
        <v>4</v>
      </c>
      <c r="E828">
        <f>HR_Data[[#This Row],[OvertimeFlag]] + HR_Data[[#This Row],[LowSatisfactionFlag]] + HR_Data[[#This Row],[LowWorkLifeBalanceFlag]]</f>
        <v>0</v>
      </c>
      <c r="F828" t="s">
        <v>36</v>
      </c>
      <c r="G828">
        <v>433</v>
      </c>
      <c r="H828" t="s">
        <v>61</v>
      </c>
      <c r="I828">
        <v>1</v>
      </c>
      <c r="J828" t="str">
        <f>IF(AND(HR_Data[[#This Row],[Attrition]]="Yes",HR_Data[[#This Row],[YearsAtCompany]]&lt;2),"Yes","No")</f>
        <v>No</v>
      </c>
      <c r="K828">
        <v>3</v>
      </c>
      <c r="L828" t="s">
        <v>61</v>
      </c>
      <c r="M828">
        <v>1</v>
      </c>
      <c r="N828">
        <v>1152</v>
      </c>
      <c r="P828">
        <v>3</v>
      </c>
      <c r="Q828" t="s">
        <v>46</v>
      </c>
      <c r="R828">
        <v>37</v>
      </c>
      <c r="S828">
        <v>4</v>
      </c>
      <c r="T828">
        <v>1</v>
      </c>
      <c r="U828" t="s">
        <v>61</v>
      </c>
      <c r="V828">
        <v>3</v>
      </c>
      <c r="W828" t="s">
        <v>48</v>
      </c>
      <c r="X828">
        <v>2844</v>
      </c>
      <c r="Y828" t="str">
        <f>IF(AND(HR_Data[[#This Row],[OverTime]]="Yes",HR_Data[[#This Row],[JobSatisfaction]]&lt;=2,HR_Data[[#This Row],[MonthlyIncome]]&lt;AVERAGE(HR_Data[MonthlyIncome])),
"High Risk",
IF(OR(HR_Data[[#This Row],[OverTime]]="Yes",HR_Data[[#This Row],[JobSatisfaction]]&lt;=2),
"Medium Risk",
"Low Risk"))</f>
        <v>Low Risk</v>
      </c>
      <c r="Z828" t="str">
        <f>IF(HR_Data[[#This Row],[MonthlyIncome]]&lt;3000,"Low",IF(HR_Data[[#This Row],[MonthlyIncome]]&lt;7000,"Medium","High"))</f>
        <v>Low</v>
      </c>
      <c r="AA828" s="5">
        <f>IF(HR_Data[[#This Row],[OverTime]]="Yes",1,0)</f>
        <v>0</v>
      </c>
      <c r="AB828" s="5">
        <f>IF(HR_Data[[#This Row],[JobSatisfaction]]&lt;=2,1,0)</f>
        <v>0</v>
      </c>
      <c r="AC828" s="5">
        <f>IF(HR_Data[[#This Row],[WorkLifeBalance]]&lt;=2,1,0)</f>
        <v>0</v>
      </c>
      <c r="AD828" s="5">
        <f>IF(HR_Data[[#This Row],[MonthlyIncome]]&lt;AVERAGE(HR_Data[MonthlyIncome]),1,0)</f>
        <v>1</v>
      </c>
      <c r="AE828">
        <v>6004</v>
      </c>
      <c r="AF828">
        <v>1</v>
      </c>
      <c r="AG828" t="s">
        <v>42</v>
      </c>
      <c r="AH828" t="s">
        <v>43</v>
      </c>
      <c r="AI828">
        <v>13</v>
      </c>
      <c r="AJ828">
        <v>3</v>
      </c>
      <c r="AK828">
        <v>4</v>
      </c>
      <c r="AL828">
        <f>IF(HR_Data[[#This Row],[OverTime]]="Yes",2,0)
+IF(HR_Data[[#This Row],[WorkLifeBalance]]&lt;=2,2,0)
+IF(HR_Data[[#This Row],[MonthlyIncome]]&lt;5000,2,0)
+IF(HR_Data[[#This Row],[JobSatisfaction]]&lt;=2,1,0)
+IF(HR_Data[[#This Row],[EnvironmentSatisfaction]]&lt;=2,1,0)
+IF(HR_Data[[#This Row],[YearsAtCompany]]&lt;2,2,0)</f>
        <v>2</v>
      </c>
      <c r="AM828" t="str">
        <f>IF(HR_Data[[#This Row],[RiskScore2]]&gt;=6,"High",
IF(HR_Data[[#This Row],[RiskScore2]]&gt;=3,"Medium","Low"))</f>
        <v>Low</v>
      </c>
      <c r="AN828">
        <v>80</v>
      </c>
      <c r="AO828">
        <v>1</v>
      </c>
      <c r="AP828">
        <v>7</v>
      </c>
      <c r="AQ828">
        <v>2</v>
      </c>
      <c r="AR828">
        <v>4</v>
      </c>
      <c r="AS828">
        <v>7</v>
      </c>
      <c r="AT828">
        <v>6</v>
      </c>
      <c r="AU828">
        <v>5</v>
      </c>
      <c r="AV828">
        <v>0</v>
      </c>
    </row>
    <row r="829" spans="1:48">
      <c r="A829">
        <v>28</v>
      </c>
      <c r="B829" t="str">
        <f>IF(HR_Data[[#This Row],[Age]]&lt;25,"&lt;25",
IF(HR_Data[[#This Row],[Age]]&lt;35,"25–34",
IF(HR_Data[[#This Row],[Age]]&lt;45,"35–44",
IF(HR_Data[[#This Row],[Age]]&lt;55,"45–54","55+"))))</f>
        <v>25–34</v>
      </c>
      <c r="C829" t="s">
        <v>43</v>
      </c>
      <c r="D829">
        <f>(HR[[#This Row],[OverTimeFlag]]*3+HR[[#This Row],[LowJobSatisFlag]]*5+HR[[#This Row],[LowWLBFlag]]*4+HR[[#This Row],[LowSalaryFlag]]*3+HR[[#This Row],[LowEnviFlag]]*4+HR[[#This Row],[LowProFlag]]*1)</f>
        <v>6</v>
      </c>
      <c r="E829">
        <f>HR_Data[[#This Row],[OvertimeFlag]] + HR_Data[[#This Row],[LowSatisfactionFlag]] + HR_Data[[#This Row],[LowWorkLifeBalanceFlag]]</f>
        <v>1</v>
      </c>
      <c r="F829" t="s">
        <v>44</v>
      </c>
      <c r="G829">
        <v>773</v>
      </c>
      <c r="H829" t="s">
        <v>45</v>
      </c>
      <c r="I829">
        <v>6</v>
      </c>
      <c r="J829" t="str">
        <f>IF(AND(HR_Data[[#This Row],[Attrition]]="Yes",HR_Data[[#This Row],[YearsAtCompany]]&lt;2),"Yes","No")</f>
        <v>No</v>
      </c>
      <c r="K829">
        <v>3</v>
      </c>
      <c r="L829" t="s">
        <v>38</v>
      </c>
      <c r="M829">
        <v>1</v>
      </c>
      <c r="N829">
        <v>1154</v>
      </c>
      <c r="P829">
        <v>3</v>
      </c>
      <c r="Q829" t="s">
        <v>46</v>
      </c>
      <c r="R829">
        <v>39</v>
      </c>
      <c r="S829">
        <v>2</v>
      </c>
      <c r="T829">
        <v>1</v>
      </c>
      <c r="U829" t="s">
        <v>47</v>
      </c>
      <c r="V829">
        <v>3</v>
      </c>
      <c r="W829" t="s">
        <v>52</v>
      </c>
      <c r="X829">
        <v>2703</v>
      </c>
      <c r="Y829" t="str">
        <f>IF(AND(HR_Data[[#This Row],[OverTime]]="Yes",HR_Data[[#This Row],[JobSatisfaction]]&lt;=2,HR_Data[[#This Row],[MonthlyIncome]]&lt;AVERAGE(HR_Data[MonthlyIncome])),
"High Risk",
IF(OR(HR_Data[[#This Row],[OverTime]]="Yes",HR_Data[[#This Row],[JobSatisfaction]]&lt;=2),
"Medium Risk",
"Low Risk"))</f>
        <v>Medium Risk</v>
      </c>
      <c r="Z829" t="str">
        <f>IF(HR_Data[[#This Row],[MonthlyIncome]]&lt;3000,"Low",IF(HR_Data[[#This Row],[MonthlyIncome]]&lt;7000,"Medium","High"))</f>
        <v>Low</v>
      </c>
      <c r="AA829" s="5">
        <f>IF(HR_Data[[#This Row],[OverTime]]="Yes",1,0)</f>
        <v>1</v>
      </c>
      <c r="AB829" s="5">
        <f>IF(HR_Data[[#This Row],[JobSatisfaction]]&lt;=2,1,0)</f>
        <v>0</v>
      </c>
      <c r="AC829" s="5">
        <f>IF(HR_Data[[#This Row],[WorkLifeBalance]]&lt;=2,1,0)</f>
        <v>0</v>
      </c>
      <c r="AD829" s="5">
        <f>IF(HR_Data[[#This Row],[MonthlyIncome]]&lt;AVERAGE(HR_Data[MonthlyIncome]),1,0)</f>
        <v>1</v>
      </c>
      <c r="AE829">
        <v>22088</v>
      </c>
      <c r="AF829">
        <v>1</v>
      </c>
      <c r="AG829" t="s">
        <v>42</v>
      </c>
      <c r="AH829" t="s">
        <v>35</v>
      </c>
      <c r="AI829">
        <v>14</v>
      </c>
      <c r="AJ829">
        <v>3</v>
      </c>
      <c r="AK829">
        <v>4</v>
      </c>
      <c r="AL829">
        <f>IF(HR_Data[[#This Row],[OverTime]]="Yes",2,0)
+IF(HR_Data[[#This Row],[WorkLifeBalance]]&lt;=2,2,0)
+IF(HR_Data[[#This Row],[MonthlyIncome]]&lt;5000,2,0)
+IF(HR_Data[[#This Row],[JobSatisfaction]]&lt;=2,1,0)
+IF(HR_Data[[#This Row],[EnvironmentSatisfaction]]&lt;=2,1,0)
+IF(HR_Data[[#This Row],[YearsAtCompany]]&lt;2,2,0)</f>
        <v>4</v>
      </c>
      <c r="AM829" t="str">
        <f>IF(HR_Data[[#This Row],[RiskScore2]]&gt;=6,"High",
IF(HR_Data[[#This Row],[RiskScore2]]&gt;=3,"Medium","Low"))</f>
        <v>Medium</v>
      </c>
      <c r="AN829">
        <v>80</v>
      </c>
      <c r="AO829">
        <v>1</v>
      </c>
      <c r="AP829">
        <v>3</v>
      </c>
      <c r="AQ829">
        <v>2</v>
      </c>
      <c r="AR829">
        <v>3</v>
      </c>
      <c r="AS829">
        <v>3</v>
      </c>
      <c r="AT829">
        <v>1</v>
      </c>
      <c r="AU829">
        <v>0</v>
      </c>
      <c r="AV829">
        <v>2</v>
      </c>
    </row>
    <row r="830" spans="1:48">
      <c r="A830">
        <v>18</v>
      </c>
      <c r="B830" t="str">
        <f>IF(HR_Data[[#This Row],[Age]]&lt;25,"&lt;25",
IF(HR_Data[[#This Row],[Age]]&lt;35,"25–34",
IF(HR_Data[[#This Row],[Age]]&lt;45,"35–44",
IF(HR_Data[[#This Row],[Age]]&lt;55,"45–54","55+"))))</f>
        <v>&lt;25</v>
      </c>
      <c r="C830" t="s">
        <v>35</v>
      </c>
      <c r="D830">
        <f>(HR[[#This Row],[OverTimeFlag]]*3+HR[[#This Row],[LowJobSatisFlag]]*5+HR[[#This Row],[LowWLBFlag]]*4+HR[[#This Row],[LowSalaryFlag]]*3+HR[[#This Row],[LowEnviFlag]]*4+HR[[#This Row],[LowProFlag]]*1)</f>
        <v>3</v>
      </c>
      <c r="E830">
        <f>HR_Data[[#This Row],[OvertimeFlag]] + HR_Data[[#This Row],[LowSatisfactionFlag]] + HR_Data[[#This Row],[LowWorkLifeBalanceFlag]]</f>
        <v>0</v>
      </c>
      <c r="F830" t="s">
        <v>55</v>
      </c>
      <c r="G830">
        <v>247</v>
      </c>
      <c r="H830" t="s">
        <v>45</v>
      </c>
      <c r="I830">
        <v>8</v>
      </c>
      <c r="J830" t="str">
        <f>IF(AND(HR_Data[[#This Row],[Attrition]]="Yes",HR_Data[[#This Row],[YearsAtCompany]]&lt;2),"Yes","No")</f>
        <v>Yes</v>
      </c>
      <c r="K830">
        <v>1</v>
      </c>
      <c r="L830" t="s">
        <v>51</v>
      </c>
      <c r="M830">
        <v>1</v>
      </c>
      <c r="N830">
        <v>1156</v>
      </c>
      <c r="P830">
        <v>3</v>
      </c>
      <c r="Q830" t="s">
        <v>46</v>
      </c>
      <c r="R830">
        <v>80</v>
      </c>
      <c r="S830">
        <v>3</v>
      </c>
      <c r="T830">
        <v>1</v>
      </c>
      <c r="U830" t="s">
        <v>50</v>
      </c>
      <c r="V830">
        <v>3</v>
      </c>
      <c r="W830" t="s">
        <v>41</v>
      </c>
      <c r="X830">
        <v>1904</v>
      </c>
      <c r="Y830" t="str">
        <f>IF(AND(HR_Data[[#This Row],[OverTime]]="Yes",HR_Data[[#This Row],[JobSatisfaction]]&lt;=2,HR_Data[[#This Row],[MonthlyIncome]]&lt;AVERAGE(HR_Data[MonthlyIncome])),
"High Risk",
IF(OR(HR_Data[[#This Row],[OverTime]]="Yes",HR_Data[[#This Row],[JobSatisfaction]]&lt;=2),
"Medium Risk",
"Low Risk"))</f>
        <v>Low Risk</v>
      </c>
      <c r="Z830" t="str">
        <f>IF(HR_Data[[#This Row],[MonthlyIncome]]&lt;3000,"Low",IF(HR_Data[[#This Row],[MonthlyIncome]]&lt;7000,"Medium","High"))</f>
        <v>Low</v>
      </c>
      <c r="AA830" s="5">
        <f>IF(HR_Data[[#This Row],[OverTime]]="Yes",1,0)</f>
        <v>0</v>
      </c>
      <c r="AB830" s="5">
        <f>IF(HR_Data[[#This Row],[JobSatisfaction]]&lt;=2,1,0)</f>
        <v>0</v>
      </c>
      <c r="AC830" s="5">
        <f>IF(HR_Data[[#This Row],[WorkLifeBalance]]&lt;=2,1,0)</f>
        <v>0</v>
      </c>
      <c r="AD830" s="5">
        <f>IF(HR_Data[[#This Row],[MonthlyIncome]]&lt;AVERAGE(HR_Data[MonthlyIncome]),1,0)</f>
        <v>1</v>
      </c>
      <c r="AE830">
        <v>13556</v>
      </c>
      <c r="AF830">
        <v>1</v>
      </c>
      <c r="AG830" t="s">
        <v>42</v>
      </c>
      <c r="AH830" t="s">
        <v>43</v>
      </c>
      <c r="AI830">
        <v>12</v>
      </c>
      <c r="AJ830">
        <v>3</v>
      </c>
      <c r="AK830">
        <v>4</v>
      </c>
      <c r="AL830">
        <f>IF(HR_Data[[#This Row],[OverTime]]="Yes",2,0)
+IF(HR_Data[[#This Row],[WorkLifeBalance]]&lt;=2,2,0)
+IF(HR_Data[[#This Row],[MonthlyIncome]]&lt;5000,2,0)
+IF(HR_Data[[#This Row],[JobSatisfaction]]&lt;=2,1,0)
+IF(HR_Data[[#This Row],[EnvironmentSatisfaction]]&lt;=2,1,0)
+IF(HR_Data[[#This Row],[YearsAtCompany]]&lt;2,2,0)</f>
        <v>4</v>
      </c>
      <c r="AM830" t="str">
        <f>IF(HR_Data[[#This Row],[RiskScore2]]&gt;=6,"High",
IF(HR_Data[[#This Row],[RiskScore2]]&gt;=3,"Medium","Low"))</f>
        <v>Medium</v>
      </c>
      <c r="AN830">
        <v>80</v>
      </c>
      <c r="AO830">
        <v>0</v>
      </c>
      <c r="AP830">
        <v>0</v>
      </c>
      <c r="AQ830">
        <v>0</v>
      </c>
      <c r="AR830">
        <v>3</v>
      </c>
      <c r="AS830">
        <v>0</v>
      </c>
      <c r="AT830">
        <v>0</v>
      </c>
      <c r="AU830">
        <v>0</v>
      </c>
      <c r="AV830">
        <v>0</v>
      </c>
    </row>
    <row r="831" spans="1:48">
      <c r="A831">
        <v>33</v>
      </c>
      <c r="B831" t="str">
        <f>IF(HR_Data[[#This Row],[Age]]&lt;25,"&lt;25",
IF(HR_Data[[#This Row],[Age]]&lt;35,"25–34",
IF(HR_Data[[#This Row],[Age]]&lt;45,"35–44",
IF(HR_Data[[#This Row],[Age]]&lt;55,"45–54","55+"))))</f>
        <v>25–34</v>
      </c>
      <c r="C831" t="s">
        <v>35</v>
      </c>
      <c r="D831">
        <f>(HR[[#This Row],[OverTimeFlag]]*3+HR[[#This Row],[LowJobSatisFlag]]*5+HR[[#This Row],[LowWLBFlag]]*4+HR[[#This Row],[LowSalaryFlag]]*3+HR[[#This Row],[LowEnviFlag]]*4+HR[[#This Row],[LowProFlag]]*1)</f>
        <v>12</v>
      </c>
      <c r="E831">
        <f>HR_Data[[#This Row],[OvertimeFlag]] + HR_Data[[#This Row],[LowSatisfactionFlag]] + HR_Data[[#This Row],[LowWorkLifeBalanceFlag]]</f>
        <v>2</v>
      </c>
      <c r="F831" t="s">
        <v>36</v>
      </c>
      <c r="G831">
        <v>603</v>
      </c>
      <c r="H831" t="s">
        <v>37</v>
      </c>
      <c r="I831">
        <v>9</v>
      </c>
      <c r="J831" t="str">
        <f>IF(AND(HR_Data[[#This Row],[Attrition]]="Yes",HR_Data[[#This Row],[YearsAtCompany]]&lt;2),"Yes","No")</f>
        <v>No</v>
      </c>
      <c r="K831">
        <v>4</v>
      </c>
      <c r="L831" t="s">
        <v>59</v>
      </c>
      <c r="M831">
        <v>1</v>
      </c>
      <c r="N831">
        <v>1157</v>
      </c>
      <c r="P831">
        <v>1</v>
      </c>
      <c r="Q831" t="s">
        <v>39</v>
      </c>
      <c r="R831">
        <v>77</v>
      </c>
      <c r="S831">
        <v>3</v>
      </c>
      <c r="T831">
        <v>2</v>
      </c>
      <c r="U831" t="s">
        <v>40</v>
      </c>
      <c r="V831">
        <v>1</v>
      </c>
      <c r="W831" t="s">
        <v>41</v>
      </c>
      <c r="X831">
        <v>8224</v>
      </c>
      <c r="Y831" t="str">
        <f>IF(AND(HR_Data[[#This Row],[OverTime]]="Yes",HR_Data[[#This Row],[JobSatisfaction]]&lt;=2,HR_Data[[#This Row],[MonthlyIncome]]&lt;AVERAGE(HR_Data[MonthlyIncome])),
"High Risk",
IF(OR(HR_Data[[#This Row],[OverTime]]="Yes",HR_Data[[#This Row],[JobSatisfaction]]&lt;=2),
"Medium Risk",
"Low Risk"))</f>
        <v>Medium Risk</v>
      </c>
      <c r="Z831" t="str">
        <f>IF(HR_Data[[#This Row],[MonthlyIncome]]&lt;3000,"Low",IF(HR_Data[[#This Row],[MonthlyIncome]]&lt;7000,"Medium","High"))</f>
        <v>High</v>
      </c>
      <c r="AA831" s="5">
        <f>IF(HR_Data[[#This Row],[OverTime]]="Yes",1,0)</f>
        <v>1</v>
      </c>
      <c r="AB831" s="5">
        <f>IF(HR_Data[[#This Row],[JobSatisfaction]]&lt;=2,1,0)</f>
        <v>1</v>
      </c>
      <c r="AC831" s="5">
        <f>IF(HR_Data[[#This Row],[WorkLifeBalance]]&lt;=2,1,0)</f>
        <v>0</v>
      </c>
      <c r="AD831" s="5">
        <f>IF(HR_Data[[#This Row],[MonthlyIncome]]&lt;AVERAGE(HR_Data[MonthlyIncome]),1,0)</f>
        <v>0</v>
      </c>
      <c r="AE831">
        <v>18385</v>
      </c>
      <c r="AF831">
        <v>0</v>
      </c>
      <c r="AG831" t="s">
        <v>42</v>
      </c>
      <c r="AH831" t="s">
        <v>35</v>
      </c>
      <c r="AI831">
        <v>17</v>
      </c>
      <c r="AJ831">
        <v>3</v>
      </c>
      <c r="AK831">
        <v>1</v>
      </c>
      <c r="AL831">
        <f>IF(HR_Data[[#This Row],[OverTime]]="Yes",2,0)
+IF(HR_Data[[#This Row],[WorkLifeBalance]]&lt;=2,2,0)
+IF(HR_Data[[#This Row],[MonthlyIncome]]&lt;5000,2,0)
+IF(HR_Data[[#This Row],[JobSatisfaction]]&lt;=2,1,0)
+IF(HR_Data[[#This Row],[EnvironmentSatisfaction]]&lt;=2,1,0)
+IF(HR_Data[[#This Row],[YearsAtCompany]]&lt;2,2,0)</f>
        <v>4</v>
      </c>
      <c r="AM831" t="str">
        <f>IF(HR_Data[[#This Row],[RiskScore2]]&gt;=6,"High",
IF(HR_Data[[#This Row],[RiskScore2]]&gt;=3,"Medium","Low"))</f>
        <v>Medium</v>
      </c>
      <c r="AN831">
        <v>80</v>
      </c>
      <c r="AO831">
        <v>0</v>
      </c>
      <c r="AP831">
        <v>6</v>
      </c>
      <c r="AQ831">
        <v>3</v>
      </c>
      <c r="AR831">
        <v>3</v>
      </c>
      <c r="AS831">
        <v>5</v>
      </c>
      <c r="AT831">
        <v>2</v>
      </c>
      <c r="AU831">
        <v>0</v>
      </c>
      <c r="AV831">
        <v>3</v>
      </c>
    </row>
    <row r="832" spans="1:48">
      <c r="A832">
        <v>41</v>
      </c>
      <c r="B832" t="str">
        <f>IF(HR_Data[[#This Row],[Age]]&lt;25,"&lt;25",
IF(HR_Data[[#This Row],[Age]]&lt;35,"25–34",
IF(HR_Data[[#This Row],[Age]]&lt;45,"35–44",
IF(HR_Data[[#This Row],[Age]]&lt;55,"45–54","55+"))))</f>
        <v>35–44</v>
      </c>
      <c r="C832" t="s">
        <v>43</v>
      </c>
      <c r="D832">
        <f>(HR[[#This Row],[OverTimeFlag]]*3+HR[[#This Row],[LowJobSatisFlag]]*5+HR[[#This Row],[LowWLBFlag]]*4+HR[[#This Row],[LowSalaryFlag]]*3+HR[[#This Row],[LowEnviFlag]]*4+HR[[#This Row],[LowProFlag]]*1)</f>
        <v>10</v>
      </c>
      <c r="E832">
        <f>HR_Data[[#This Row],[OvertimeFlag]] + HR_Data[[#This Row],[LowSatisfactionFlag]] + HR_Data[[#This Row],[LowWorkLifeBalanceFlag]]</f>
        <v>1</v>
      </c>
      <c r="F832" t="s">
        <v>36</v>
      </c>
      <c r="G832">
        <v>167</v>
      </c>
      <c r="H832" t="s">
        <v>45</v>
      </c>
      <c r="I832">
        <v>12</v>
      </c>
      <c r="J832" t="str">
        <f>IF(AND(HR_Data[[#This Row],[Attrition]]="Yes",HR_Data[[#This Row],[YearsAtCompany]]&lt;2),"Yes","No")</f>
        <v>No</v>
      </c>
      <c r="K832">
        <v>4</v>
      </c>
      <c r="L832" t="s">
        <v>38</v>
      </c>
      <c r="M832">
        <v>1</v>
      </c>
      <c r="N832">
        <v>1158</v>
      </c>
      <c r="P832">
        <v>2</v>
      </c>
      <c r="Q832" t="s">
        <v>46</v>
      </c>
      <c r="R832">
        <v>46</v>
      </c>
      <c r="S832">
        <v>3</v>
      </c>
      <c r="T832">
        <v>1</v>
      </c>
      <c r="U832" t="s">
        <v>50</v>
      </c>
      <c r="V832">
        <v>4</v>
      </c>
      <c r="W832" t="s">
        <v>48</v>
      </c>
      <c r="X832">
        <v>4766</v>
      </c>
      <c r="Y832" t="str">
        <f>IF(AND(HR_Data[[#This Row],[OverTime]]="Yes",HR_Data[[#This Row],[JobSatisfaction]]&lt;=2,HR_Data[[#This Row],[MonthlyIncome]]&lt;AVERAGE(HR_Data[MonthlyIncome])),
"High Risk",
IF(OR(HR_Data[[#This Row],[OverTime]]="Yes",HR_Data[[#This Row],[JobSatisfaction]]&lt;=2),
"Medium Risk",
"Low Risk"))</f>
        <v>Medium Risk</v>
      </c>
      <c r="Z832" t="str">
        <f>IF(HR_Data[[#This Row],[MonthlyIncome]]&lt;3000,"Low",IF(HR_Data[[#This Row],[MonthlyIncome]]&lt;7000,"Medium","High"))</f>
        <v>Medium</v>
      </c>
      <c r="AA832" s="5">
        <f>IF(HR_Data[[#This Row],[OverTime]]="Yes",1,0)</f>
        <v>1</v>
      </c>
      <c r="AB832" s="5">
        <f>IF(HR_Data[[#This Row],[JobSatisfaction]]&lt;=2,1,0)</f>
        <v>0</v>
      </c>
      <c r="AC832" s="5">
        <f>IF(HR_Data[[#This Row],[WorkLifeBalance]]&lt;=2,1,0)</f>
        <v>0</v>
      </c>
      <c r="AD832" s="5">
        <f>IF(HR_Data[[#This Row],[MonthlyIncome]]&lt;AVERAGE(HR_Data[MonthlyIncome]),1,0)</f>
        <v>1</v>
      </c>
      <c r="AE832">
        <v>9051</v>
      </c>
      <c r="AF832">
        <v>3</v>
      </c>
      <c r="AG832" t="s">
        <v>42</v>
      </c>
      <c r="AH832" t="s">
        <v>35</v>
      </c>
      <c r="AI832">
        <v>11</v>
      </c>
      <c r="AJ832">
        <v>3</v>
      </c>
      <c r="AK832">
        <v>1</v>
      </c>
      <c r="AL832">
        <f>IF(HR_Data[[#This Row],[OverTime]]="Yes",2,0)
+IF(HR_Data[[#This Row],[WorkLifeBalance]]&lt;=2,2,0)
+IF(HR_Data[[#This Row],[MonthlyIncome]]&lt;5000,2,0)
+IF(HR_Data[[#This Row],[JobSatisfaction]]&lt;=2,1,0)
+IF(HR_Data[[#This Row],[EnvironmentSatisfaction]]&lt;=2,1,0)
+IF(HR_Data[[#This Row],[YearsAtCompany]]&lt;2,2,0)</f>
        <v>7</v>
      </c>
      <c r="AM832" t="str">
        <f>IF(HR_Data[[#This Row],[RiskScore2]]&gt;=6,"High",
IF(HR_Data[[#This Row],[RiskScore2]]&gt;=3,"Medium","Low"))</f>
        <v>High</v>
      </c>
      <c r="AN832">
        <v>80</v>
      </c>
      <c r="AO832">
        <v>1</v>
      </c>
      <c r="AP832">
        <v>6</v>
      </c>
      <c r="AQ832">
        <v>4</v>
      </c>
      <c r="AR832">
        <v>3</v>
      </c>
      <c r="AS832">
        <v>1</v>
      </c>
      <c r="AT832">
        <v>0</v>
      </c>
      <c r="AU832">
        <v>0</v>
      </c>
      <c r="AV832">
        <v>0</v>
      </c>
    </row>
    <row r="833" spans="1:48">
      <c r="A833">
        <v>31</v>
      </c>
      <c r="B833" t="str">
        <f>IF(HR_Data[[#This Row],[Age]]&lt;25,"&lt;25",
IF(HR_Data[[#This Row],[Age]]&lt;35,"25–34",
IF(HR_Data[[#This Row],[Age]]&lt;45,"35–44",
IF(HR_Data[[#This Row],[Age]]&lt;55,"45–54","55+"))))</f>
        <v>25–34</v>
      </c>
      <c r="C833" t="s">
        <v>35</v>
      </c>
      <c r="D833">
        <f>(HR[[#This Row],[OverTimeFlag]]*3+HR[[#This Row],[LowJobSatisFlag]]*5+HR[[#This Row],[LowWLBFlag]]*4+HR[[#This Row],[LowSalaryFlag]]*3+HR[[#This Row],[LowEnviFlag]]*4+HR[[#This Row],[LowProFlag]]*1)</f>
        <v>7</v>
      </c>
      <c r="E833">
        <f>HR_Data[[#This Row],[OvertimeFlag]] + HR_Data[[#This Row],[LowSatisfactionFlag]] + HR_Data[[#This Row],[LowWorkLifeBalanceFlag]]</f>
        <v>1</v>
      </c>
      <c r="F833" t="s">
        <v>44</v>
      </c>
      <c r="G833">
        <v>874</v>
      </c>
      <c r="H833" t="s">
        <v>45</v>
      </c>
      <c r="I833">
        <v>15</v>
      </c>
      <c r="J833" t="str">
        <f>IF(AND(HR_Data[[#This Row],[Attrition]]="Yes",HR_Data[[#This Row],[YearsAtCompany]]&lt;2),"Yes","No")</f>
        <v>No</v>
      </c>
      <c r="K833">
        <v>3</v>
      </c>
      <c r="L833" t="s">
        <v>51</v>
      </c>
      <c r="M833">
        <v>1</v>
      </c>
      <c r="N833">
        <v>1160</v>
      </c>
      <c r="P833">
        <v>3</v>
      </c>
      <c r="Q833" t="s">
        <v>46</v>
      </c>
      <c r="R833">
        <v>72</v>
      </c>
      <c r="S833">
        <v>3</v>
      </c>
      <c r="T833">
        <v>1</v>
      </c>
      <c r="U833" t="s">
        <v>50</v>
      </c>
      <c r="V833">
        <v>3</v>
      </c>
      <c r="W833" t="s">
        <v>48</v>
      </c>
      <c r="X833">
        <v>2610</v>
      </c>
      <c r="Y833" t="str">
        <f>IF(AND(HR_Data[[#This Row],[OverTime]]="Yes",HR_Data[[#This Row],[JobSatisfaction]]&lt;=2,HR_Data[[#This Row],[MonthlyIncome]]&lt;AVERAGE(HR_Data[MonthlyIncome])),
"High Risk",
IF(OR(HR_Data[[#This Row],[OverTime]]="Yes",HR_Data[[#This Row],[JobSatisfaction]]&lt;=2),
"Medium Risk",
"Low Risk"))</f>
        <v>Low Risk</v>
      </c>
      <c r="Z833" t="str">
        <f>IF(HR_Data[[#This Row],[MonthlyIncome]]&lt;3000,"Low",IF(HR_Data[[#This Row],[MonthlyIncome]]&lt;7000,"Medium","High"))</f>
        <v>Low</v>
      </c>
      <c r="AA833" s="5">
        <f>IF(HR_Data[[#This Row],[OverTime]]="Yes",1,0)</f>
        <v>0</v>
      </c>
      <c r="AB833" s="5">
        <f>IF(HR_Data[[#This Row],[JobSatisfaction]]&lt;=2,1,0)</f>
        <v>0</v>
      </c>
      <c r="AC833" s="5">
        <f>IF(HR_Data[[#This Row],[WorkLifeBalance]]&lt;=2,1,0)</f>
        <v>1</v>
      </c>
      <c r="AD833" s="5">
        <f>IF(HR_Data[[#This Row],[MonthlyIncome]]&lt;AVERAGE(HR_Data[MonthlyIncome]),1,0)</f>
        <v>1</v>
      </c>
      <c r="AE833">
        <v>6233</v>
      </c>
      <c r="AF833">
        <v>1</v>
      </c>
      <c r="AG833" t="s">
        <v>42</v>
      </c>
      <c r="AH833" t="s">
        <v>43</v>
      </c>
      <c r="AI833">
        <v>12</v>
      </c>
      <c r="AJ833">
        <v>3</v>
      </c>
      <c r="AK833">
        <v>3</v>
      </c>
      <c r="AL833">
        <f>IF(HR_Data[[#This Row],[OverTime]]="Yes",2,0)
+IF(HR_Data[[#This Row],[WorkLifeBalance]]&lt;=2,2,0)
+IF(HR_Data[[#This Row],[MonthlyIncome]]&lt;5000,2,0)
+IF(HR_Data[[#This Row],[JobSatisfaction]]&lt;=2,1,0)
+IF(HR_Data[[#This Row],[EnvironmentSatisfaction]]&lt;=2,1,0)
+IF(HR_Data[[#This Row],[YearsAtCompany]]&lt;2,2,0)</f>
        <v>4</v>
      </c>
      <c r="AM833" t="str">
        <f>IF(HR_Data[[#This Row],[RiskScore2]]&gt;=6,"High",
IF(HR_Data[[#This Row],[RiskScore2]]&gt;=3,"Medium","Low"))</f>
        <v>Medium</v>
      </c>
      <c r="AN833">
        <v>80</v>
      </c>
      <c r="AO833">
        <v>1</v>
      </c>
      <c r="AP833">
        <v>2</v>
      </c>
      <c r="AQ833">
        <v>5</v>
      </c>
      <c r="AR833">
        <v>2</v>
      </c>
      <c r="AS833">
        <v>2</v>
      </c>
      <c r="AT833">
        <v>2</v>
      </c>
      <c r="AU833">
        <v>2</v>
      </c>
      <c r="AV833">
        <v>2</v>
      </c>
    </row>
    <row r="834" spans="1:48">
      <c r="A834">
        <v>37</v>
      </c>
      <c r="B834" t="str">
        <f>IF(HR_Data[[#This Row],[Age]]&lt;25,"&lt;25",
IF(HR_Data[[#This Row],[Age]]&lt;35,"25–34",
IF(HR_Data[[#This Row],[Age]]&lt;45,"35–44",
IF(HR_Data[[#This Row],[Age]]&lt;55,"45–54","55+"))))</f>
        <v>35–44</v>
      </c>
      <c r="C834" t="s">
        <v>43</v>
      </c>
      <c r="D834">
        <f>(HR[[#This Row],[OverTimeFlag]]*3+HR[[#This Row],[LowJobSatisFlag]]*5+HR[[#This Row],[LowWLBFlag]]*4+HR[[#This Row],[LowSalaryFlag]]*3+HR[[#This Row],[LowEnviFlag]]*4+HR[[#This Row],[LowProFlag]]*1)</f>
        <v>3</v>
      </c>
      <c r="E834">
        <f>HR_Data[[#This Row],[OvertimeFlag]] + HR_Data[[#This Row],[LowSatisfactionFlag]] + HR_Data[[#This Row],[LowWorkLifeBalanceFlag]]</f>
        <v>0</v>
      </c>
      <c r="F834" t="s">
        <v>36</v>
      </c>
      <c r="G834">
        <v>367</v>
      </c>
      <c r="H834" t="s">
        <v>45</v>
      </c>
      <c r="I834">
        <v>25</v>
      </c>
      <c r="J834" t="str">
        <f>IF(AND(HR_Data[[#This Row],[Attrition]]="Yes",HR_Data[[#This Row],[YearsAtCompany]]&lt;2),"Yes","No")</f>
        <v>No</v>
      </c>
      <c r="K834">
        <v>2</v>
      </c>
      <c r="L834" t="s">
        <v>51</v>
      </c>
      <c r="M834">
        <v>1</v>
      </c>
      <c r="N834">
        <v>1161</v>
      </c>
      <c r="P834">
        <v>3</v>
      </c>
      <c r="Q834" t="s">
        <v>39</v>
      </c>
      <c r="R834">
        <v>52</v>
      </c>
      <c r="S834">
        <v>2</v>
      </c>
      <c r="T834">
        <v>2</v>
      </c>
      <c r="U834" t="s">
        <v>54</v>
      </c>
      <c r="V834">
        <v>4</v>
      </c>
      <c r="W834" t="s">
        <v>52</v>
      </c>
      <c r="X834">
        <v>5731</v>
      </c>
      <c r="Y834" t="str">
        <f>IF(AND(HR_Data[[#This Row],[OverTime]]="Yes",HR_Data[[#This Row],[JobSatisfaction]]&lt;=2,HR_Data[[#This Row],[MonthlyIncome]]&lt;AVERAGE(HR_Data[MonthlyIncome])),
"High Risk",
IF(OR(HR_Data[[#This Row],[OverTime]]="Yes",HR_Data[[#This Row],[JobSatisfaction]]&lt;=2),
"Medium Risk",
"Low Risk"))</f>
        <v>Low Risk</v>
      </c>
      <c r="Z834" t="str">
        <f>IF(HR_Data[[#This Row],[MonthlyIncome]]&lt;3000,"Low",IF(HR_Data[[#This Row],[MonthlyIncome]]&lt;7000,"Medium","High"))</f>
        <v>Medium</v>
      </c>
      <c r="AA834" s="5">
        <f>IF(HR_Data[[#This Row],[OverTime]]="Yes",1,0)</f>
        <v>0</v>
      </c>
      <c r="AB834" s="5">
        <f>IF(HR_Data[[#This Row],[JobSatisfaction]]&lt;=2,1,0)</f>
        <v>0</v>
      </c>
      <c r="AC834" s="5">
        <f>IF(HR_Data[[#This Row],[WorkLifeBalance]]&lt;=2,1,0)</f>
        <v>0</v>
      </c>
      <c r="AD834" s="5">
        <f>IF(HR_Data[[#This Row],[MonthlyIncome]]&lt;AVERAGE(HR_Data[MonthlyIncome]),1,0)</f>
        <v>1</v>
      </c>
      <c r="AE834">
        <v>17171</v>
      </c>
      <c r="AF834">
        <v>7</v>
      </c>
      <c r="AG834" t="s">
        <v>42</v>
      </c>
      <c r="AH834" t="s">
        <v>43</v>
      </c>
      <c r="AI834">
        <v>13</v>
      </c>
      <c r="AJ834">
        <v>3</v>
      </c>
      <c r="AK834">
        <v>3</v>
      </c>
      <c r="AL834">
        <f>IF(HR_Data[[#This Row],[OverTime]]="Yes",2,0)
+IF(HR_Data[[#This Row],[WorkLifeBalance]]&lt;=2,2,0)
+IF(HR_Data[[#This Row],[MonthlyIncome]]&lt;5000,2,0)
+IF(HR_Data[[#This Row],[JobSatisfaction]]&lt;=2,1,0)
+IF(HR_Data[[#This Row],[EnvironmentSatisfaction]]&lt;=2,1,0)
+IF(HR_Data[[#This Row],[YearsAtCompany]]&lt;2,2,0)</f>
        <v>0</v>
      </c>
      <c r="AM834" t="str">
        <f>IF(HR_Data[[#This Row],[RiskScore2]]&gt;=6,"High",
IF(HR_Data[[#This Row],[RiskScore2]]&gt;=3,"Medium","Low"))</f>
        <v>Low</v>
      </c>
      <c r="AN834">
        <v>80</v>
      </c>
      <c r="AO834">
        <v>2</v>
      </c>
      <c r="AP834">
        <v>9</v>
      </c>
      <c r="AQ834">
        <v>2</v>
      </c>
      <c r="AR834">
        <v>3</v>
      </c>
      <c r="AS834">
        <v>6</v>
      </c>
      <c r="AT834">
        <v>2</v>
      </c>
      <c r="AU834">
        <v>1</v>
      </c>
      <c r="AV834">
        <v>3</v>
      </c>
    </row>
    <row r="835" spans="1:48">
      <c r="A835">
        <v>27</v>
      </c>
      <c r="B835" t="str">
        <f>IF(HR_Data[[#This Row],[Age]]&lt;25,"&lt;25",
IF(HR_Data[[#This Row],[Age]]&lt;35,"25–34",
IF(HR_Data[[#This Row],[Age]]&lt;45,"35–44",
IF(HR_Data[[#This Row],[Age]]&lt;55,"45–54","55+"))))</f>
        <v>25–34</v>
      </c>
      <c r="C835" t="s">
        <v>43</v>
      </c>
      <c r="D835">
        <f>(HR[[#This Row],[OverTimeFlag]]*3+HR[[#This Row],[LowJobSatisFlag]]*5+HR[[#This Row],[LowWLBFlag]]*4+HR[[#This Row],[LowSalaryFlag]]*3+HR[[#This Row],[LowEnviFlag]]*4+HR[[#This Row],[LowProFlag]]*1)</f>
        <v>3</v>
      </c>
      <c r="E835">
        <f>HR_Data[[#This Row],[OvertimeFlag]] + HR_Data[[#This Row],[LowSatisfactionFlag]] + HR_Data[[#This Row],[LowWorkLifeBalanceFlag]]</f>
        <v>0</v>
      </c>
      <c r="F835" t="s">
        <v>36</v>
      </c>
      <c r="G835">
        <v>199</v>
      </c>
      <c r="H835" t="s">
        <v>45</v>
      </c>
      <c r="I835">
        <v>6</v>
      </c>
      <c r="J835" t="str">
        <f>IF(AND(HR_Data[[#This Row],[Attrition]]="Yes",HR_Data[[#This Row],[YearsAtCompany]]&lt;2),"Yes","No")</f>
        <v>No</v>
      </c>
      <c r="K835">
        <v>3</v>
      </c>
      <c r="L835" t="s">
        <v>38</v>
      </c>
      <c r="M835">
        <v>1</v>
      </c>
      <c r="N835">
        <v>1162</v>
      </c>
      <c r="P835">
        <v>4</v>
      </c>
      <c r="Q835" t="s">
        <v>46</v>
      </c>
      <c r="R835">
        <v>55</v>
      </c>
      <c r="S835">
        <v>2</v>
      </c>
      <c r="T835">
        <v>1</v>
      </c>
      <c r="U835" t="s">
        <v>47</v>
      </c>
      <c r="V835">
        <v>3</v>
      </c>
      <c r="W835" t="s">
        <v>48</v>
      </c>
      <c r="X835">
        <v>2539</v>
      </c>
      <c r="Y835" t="str">
        <f>IF(AND(HR_Data[[#This Row],[OverTime]]="Yes",HR_Data[[#This Row],[JobSatisfaction]]&lt;=2,HR_Data[[#This Row],[MonthlyIncome]]&lt;AVERAGE(HR_Data[MonthlyIncome])),
"High Risk",
IF(OR(HR_Data[[#This Row],[OverTime]]="Yes",HR_Data[[#This Row],[JobSatisfaction]]&lt;=2),
"Medium Risk",
"Low Risk"))</f>
        <v>Low Risk</v>
      </c>
      <c r="Z835" t="str">
        <f>IF(HR_Data[[#This Row],[MonthlyIncome]]&lt;3000,"Low",IF(HR_Data[[#This Row],[MonthlyIncome]]&lt;7000,"Medium","High"))</f>
        <v>Low</v>
      </c>
      <c r="AA835" s="5">
        <f>IF(HR_Data[[#This Row],[OverTime]]="Yes",1,0)</f>
        <v>0</v>
      </c>
      <c r="AB835" s="5">
        <f>IF(HR_Data[[#This Row],[JobSatisfaction]]&lt;=2,1,0)</f>
        <v>0</v>
      </c>
      <c r="AC835" s="5">
        <f>IF(HR_Data[[#This Row],[WorkLifeBalance]]&lt;=2,1,0)</f>
        <v>0</v>
      </c>
      <c r="AD835" s="5">
        <f>IF(HR_Data[[#This Row],[MonthlyIncome]]&lt;AVERAGE(HR_Data[MonthlyIncome]),1,0)</f>
        <v>1</v>
      </c>
      <c r="AE835">
        <v>7950</v>
      </c>
      <c r="AF835">
        <v>1</v>
      </c>
      <c r="AG835" t="s">
        <v>42</v>
      </c>
      <c r="AH835" t="s">
        <v>43</v>
      </c>
      <c r="AI835">
        <v>13</v>
      </c>
      <c r="AJ835">
        <v>3</v>
      </c>
      <c r="AK835">
        <v>3</v>
      </c>
      <c r="AL835">
        <f>IF(HR_Data[[#This Row],[OverTime]]="Yes",2,0)
+IF(HR_Data[[#This Row],[WorkLifeBalance]]&lt;=2,2,0)
+IF(HR_Data[[#This Row],[MonthlyIncome]]&lt;5000,2,0)
+IF(HR_Data[[#This Row],[JobSatisfaction]]&lt;=2,1,0)
+IF(HR_Data[[#This Row],[EnvironmentSatisfaction]]&lt;=2,1,0)
+IF(HR_Data[[#This Row],[YearsAtCompany]]&lt;2,2,0)</f>
        <v>2</v>
      </c>
      <c r="AM835" t="str">
        <f>IF(HR_Data[[#This Row],[RiskScore2]]&gt;=6,"High",
IF(HR_Data[[#This Row],[RiskScore2]]&gt;=3,"Medium","Low"))</f>
        <v>Low</v>
      </c>
      <c r="AN835">
        <v>80</v>
      </c>
      <c r="AO835">
        <v>1</v>
      </c>
      <c r="AP835">
        <v>4</v>
      </c>
      <c r="AQ835">
        <v>0</v>
      </c>
      <c r="AR835">
        <v>3</v>
      </c>
      <c r="AS835">
        <v>4</v>
      </c>
      <c r="AT835">
        <v>2</v>
      </c>
      <c r="AU835">
        <v>2</v>
      </c>
      <c r="AV835">
        <v>2</v>
      </c>
    </row>
    <row r="836" spans="1:48">
      <c r="A836">
        <v>34</v>
      </c>
      <c r="B836" t="str">
        <f>IF(HR_Data[[#This Row],[Age]]&lt;25,"&lt;25",
IF(HR_Data[[#This Row],[Age]]&lt;35,"25–34",
IF(HR_Data[[#This Row],[Age]]&lt;45,"35–44",
IF(HR_Data[[#This Row],[Age]]&lt;55,"45–54","55+"))))</f>
        <v>25–34</v>
      </c>
      <c r="C836" t="s">
        <v>43</v>
      </c>
      <c r="D836">
        <f>(HR[[#This Row],[OverTimeFlag]]*3+HR[[#This Row],[LowJobSatisFlag]]*5+HR[[#This Row],[LowWLBFlag]]*4+HR[[#This Row],[LowSalaryFlag]]*3+HR[[#This Row],[LowEnviFlag]]*4+HR[[#This Row],[LowProFlag]]*1)</f>
        <v>11</v>
      </c>
      <c r="E836">
        <f>HR_Data[[#This Row],[OvertimeFlag]] + HR_Data[[#This Row],[LowSatisfactionFlag]] + HR_Data[[#This Row],[LowWorkLifeBalanceFlag]]</f>
        <v>1</v>
      </c>
      <c r="F836" t="s">
        <v>36</v>
      </c>
      <c r="G836">
        <v>1400</v>
      </c>
      <c r="H836" t="s">
        <v>37</v>
      </c>
      <c r="I836">
        <v>9</v>
      </c>
      <c r="J836" t="str">
        <f>IF(AND(HR_Data[[#This Row],[Attrition]]="Yes",HR_Data[[#This Row],[YearsAtCompany]]&lt;2),"Yes","No")</f>
        <v>No</v>
      </c>
      <c r="K836">
        <v>1</v>
      </c>
      <c r="L836" t="s">
        <v>38</v>
      </c>
      <c r="M836">
        <v>1</v>
      </c>
      <c r="N836">
        <v>1163</v>
      </c>
      <c r="P836">
        <v>2</v>
      </c>
      <c r="Q836" t="s">
        <v>39</v>
      </c>
      <c r="R836">
        <v>70</v>
      </c>
      <c r="S836">
        <v>3</v>
      </c>
      <c r="T836">
        <v>2</v>
      </c>
      <c r="U836" t="s">
        <v>40</v>
      </c>
      <c r="V836">
        <v>3</v>
      </c>
      <c r="W836" t="s">
        <v>48</v>
      </c>
      <c r="X836">
        <v>5714</v>
      </c>
      <c r="Y836" t="str">
        <f>IF(AND(HR_Data[[#This Row],[OverTime]]="Yes",HR_Data[[#This Row],[JobSatisfaction]]&lt;=2,HR_Data[[#This Row],[MonthlyIncome]]&lt;AVERAGE(HR_Data[MonthlyIncome])),
"High Risk",
IF(OR(HR_Data[[#This Row],[OverTime]]="Yes",HR_Data[[#This Row],[JobSatisfaction]]&lt;=2),
"Medium Risk",
"Low Risk"))</f>
        <v>Low Risk</v>
      </c>
      <c r="Z836" t="str">
        <f>IF(HR_Data[[#This Row],[MonthlyIncome]]&lt;3000,"Low",IF(HR_Data[[#This Row],[MonthlyIncome]]&lt;7000,"Medium","High"))</f>
        <v>Medium</v>
      </c>
      <c r="AA836" s="5">
        <f>IF(HR_Data[[#This Row],[OverTime]]="Yes",1,0)</f>
        <v>0</v>
      </c>
      <c r="AB836" s="5">
        <f>IF(HR_Data[[#This Row],[JobSatisfaction]]&lt;=2,1,0)</f>
        <v>0</v>
      </c>
      <c r="AC836" s="5">
        <f>IF(HR_Data[[#This Row],[WorkLifeBalance]]&lt;=2,1,0)</f>
        <v>1</v>
      </c>
      <c r="AD836" s="5">
        <f>IF(HR_Data[[#This Row],[MonthlyIncome]]&lt;AVERAGE(HR_Data[MonthlyIncome]),1,0)</f>
        <v>1</v>
      </c>
      <c r="AE836">
        <v>5829</v>
      </c>
      <c r="AF836">
        <v>1</v>
      </c>
      <c r="AG836" t="s">
        <v>42</v>
      </c>
      <c r="AH836" t="s">
        <v>43</v>
      </c>
      <c r="AI836">
        <v>20</v>
      </c>
      <c r="AJ836">
        <v>4</v>
      </c>
      <c r="AK836">
        <v>1</v>
      </c>
      <c r="AL836">
        <f>IF(HR_Data[[#This Row],[OverTime]]="Yes",2,0)
+IF(HR_Data[[#This Row],[WorkLifeBalance]]&lt;=2,2,0)
+IF(HR_Data[[#This Row],[MonthlyIncome]]&lt;5000,2,0)
+IF(HR_Data[[#This Row],[JobSatisfaction]]&lt;=2,1,0)
+IF(HR_Data[[#This Row],[EnvironmentSatisfaction]]&lt;=2,1,0)
+IF(HR_Data[[#This Row],[YearsAtCompany]]&lt;2,2,0)</f>
        <v>3</v>
      </c>
      <c r="AM836" t="str">
        <f>IF(HR_Data[[#This Row],[RiskScore2]]&gt;=6,"High",
IF(HR_Data[[#This Row],[RiskScore2]]&gt;=3,"Medium","Low"))</f>
        <v>Medium</v>
      </c>
      <c r="AN836">
        <v>80</v>
      </c>
      <c r="AO836">
        <v>0</v>
      </c>
      <c r="AP836">
        <v>6</v>
      </c>
      <c r="AQ836">
        <v>3</v>
      </c>
      <c r="AR836">
        <v>2</v>
      </c>
      <c r="AS836">
        <v>6</v>
      </c>
      <c r="AT836">
        <v>5</v>
      </c>
      <c r="AU836">
        <v>1</v>
      </c>
      <c r="AV836">
        <v>3</v>
      </c>
    </row>
    <row r="837" spans="1:48">
      <c r="A837">
        <v>35</v>
      </c>
      <c r="B837" t="str">
        <f>IF(HR_Data[[#This Row],[Age]]&lt;25,"&lt;25",
IF(HR_Data[[#This Row],[Age]]&lt;35,"25–34",
IF(HR_Data[[#This Row],[Age]]&lt;45,"35–44",
IF(HR_Data[[#This Row],[Age]]&lt;55,"45–54","55+"))))</f>
        <v>35–44</v>
      </c>
      <c r="C837" t="s">
        <v>43</v>
      </c>
      <c r="D837">
        <f>(HR[[#This Row],[OverTimeFlag]]*3+HR[[#This Row],[LowJobSatisFlag]]*5+HR[[#This Row],[LowWLBFlag]]*4+HR[[#This Row],[LowSalaryFlag]]*3+HR[[#This Row],[LowEnviFlag]]*4+HR[[#This Row],[LowProFlag]]*1)</f>
        <v>7</v>
      </c>
      <c r="E837">
        <f>HR_Data[[#This Row],[OvertimeFlag]] + HR_Data[[#This Row],[LowSatisfactionFlag]] + HR_Data[[#This Row],[LowWorkLifeBalanceFlag]]</f>
        <v>1</v>
      </c>
      <c r="F837" t="s">
        <v>36</v>
      </c>
      <c r="G837">
        <v>528</v>
      </c>
      <c r="H837" t="s">
        <v>61</v>
      </c>
      <c r="I837">
        <v>8</v>
      </c>
      <c r="J837" t="str">
        <f>IF(AND(HR_Data[[#This Row],[Attrition]]="Yes",HR_Data[[#This Row],[YearsAtCompany]]&lt;2),"Yes","No")</f>
        <v>No</v>
      </c>
      <c r="K837">
        <v>4</v>
      </c>
      <c r="L837" t="s">
        <v>60</v>
      </c>
      <c r="M837">
        <v>1</v>
      </c>
      <c r="N837">
        <v>1164</v>
      </c>
      <c r="P837">
        <v>3</v>
      </c>
      <c r="Q837" t="s">
        <v>46</v>
      </c>
      <c r="R837">
        <v>100</v>
      </c>
      <c r="S837">
        <v>3</v>
      </c>
      <c r="T837">
        <v>1</v>
      </c>
      <c r="U837" t="s">
        <v>61</v>
      </c>
      <c r="V837">
        <v>3</v>
      </c>
      <c r="W837" t="s">
        <v>41</v>
      </c>
      <c r="X837">
        <v>4323</v>
      </c>
      <c r="Y837" t="str">
        <f>IF(AND(HR_Data[[#This Row],[OverTime]]="Yes",HR_Data[[#This Row],[JobSatisfaction]]&lt;=2,HR_Data[[#This Row],[MonthlyIncome]]&lt;AVERAGE(HR_Data[MonthlyIncome])),
"High Risk",
IF(OR(HR_Data[[#This Row],[OverTime]]="Yes",HR_Data[[#This Row],[JobSatisfaction]]&lt;=2),
"Medium Risk",
"Low Risk"))</f>
        <v>Low Risk</v>
      </c>
      <c r="Z837" t="str">
        <f>IF(HR_Data[[#This Row],[MonthlyIncome]]&lt;3000,"Low",IF(HR_Data[[#This Row],[MonthlyIncome]]&lt;7000,"Medium","High"))</f>
        <v>Medium</v>
      </c>
      <c r="AA837" s="5">
        <f>IF(HR_Data[[#This Row],[OverTime]]="Yes",1,0)</f>
        <v>0</v>
      </c>
      <c r="AB837" s="5">
        <f>IF(HR_Data[[#This Row],[JobSatisfaction]]&lt;=2,1,0)</f>
        <v>0</v>
      </c>
      <c r="AC837" s="5">
        <f>IF(HR_Data[[#This Row],[WorkLifeBalance]]&lt;=2,1,0)</f>
        <v>1</v>
      </c>
      <c r="AD837" s="5">
        <f>IF(HR_Data[[#This Row],[MonthlyIncome]]&lt;AVERAGE(HR_Data[MonthlyIncome]),1,0)</f>
        <v>1</v>
      </c>
      <c r="AE837">
        <v>7108</v>
      </c>
      <c r="AF837">
        <v>1</v>
      </c>
      <c r="AG837" t="s">
        <v>42</v>
      </c>
      <c r="AH837" t="s">
        <v>43</v>
      </c>
      <c r="AI837">
        <v>17</v>
      </c>
      <c r="AJ837">
        <v>3</v>
      </c>
      <c r="AK837">
        <v>2</v>
      </c>
      <c r="AL837">
        <f>IF(HR_Data[[#This Row],[OverTime]]="Yes",2,0)
+IF(HR_Data[[#This Row],[WorkLifeBalance]]&lt;=2,2,0)
+IF(HR_Data[[#This Row],[MonthlyIncome]]&lt;5000,2,0)
+IF(HR_Data[[#This Row],[JobSatisfaction]]&lt;=2,1,0)
+IF(HR_Data[[#This Row],[EnvironmentSatisfaction]]&lt;=2,1,0)
+IF(HR_Data[[#This Row],[YearsAtCompany]]&lt;2,2,0)</f>
        <v>4</v>
      </c>
      <c r="AM837" t="str">
        <f>IF(HR_Data[[#This Row],[RiskScore2]]&gt;=6,"High",
IF(HR_Data[[#This Row],[RiskScore2]]&gt;=3,"Medium","Low"))</f>
        <v>Medium</v>
      </c>
      <c r="AN837">
        <v>80</v>
      </c>
      <c r="AO837">
        <v>0</v>
      </c>
      <c r="AP837">
        <v>6</v>
      </c>
      <c r="AQ837">
        <v>2</v>
      </c>
      <c r="AR837">
        <v>1</v>
      </c>
      <c r="AS837">
        <v>5</v>
      </c>
      <c r="AT837">
        <v>4</v>
      </c>
      <c r="AU837">
        <v>1</v>
      </c>
      <c r="AV837">
        <v>4</v>
      </c>
    </row>
    <row r="838" spans="1:48">
      <c r="A838">
        <v>29</v>
      </c>
      <c r="B838" t="str">
        <f>IF(HR_Data[[#This Row],[Age]]&lt;25,"&lt;25",
IF(HR_Data[[#This Row],[Age]]&lt;35,"25–34",
IF(HR_Data[[#This Row],[Age]]&lt;45,"35–44",
IF(HR_Data[[#This Row],[Age]]&lt;55,"45–54","55+"))))</f>
        <v>25–34</v>
      </c>
      <c r="C838" t="s">
        <v>35</v>
      </c>
      <c r="D838">
        <f>(HR[[#This Row],[OverTimeFlag]]*3+HR[[#This Row],[LowJobSatisFlag]]*5+HR[[#This Row],[LowWLBFlag]]*4+HR[[#This Row],[LowSalaryFlag]]*3+HR[[#This Row],[LowEnviFlag]]*4+HR[[#This Row],[LowProFlag]]*1)</f>
        <v>9</v>
      </c>
      <c r="E838">
        <f>HR_Data[[#This Row],[OvertimeFlag]] + HR_Data[[#This Row],[LowSatisfactionFlag]] + HR_Data[[#This Row],[LowWorkLifeBalanceFlag]]</f>
        <v>2</v>
      </c>
      <c r="F838" t="s">
        <v>36</v>
      </c>
      <c r="G838">
        <v>408</v>
      </c>
      <c r="H838" t="s">
        <v>37</v>
      </c>
      <c r="I838">
        <v>23</v>
      </c>
      <c r="J838" t="str">
        <f>IF(AND(HR_Data[[#This Row],[Attrition]]="Yes",HR_Data[[#This Row],[YearsAtCompany]]&lt;2),"Yes","No")</f>
        <v>No</v>
      </c>
      <c r="K838">
        <v>1</v>
      </c>
      <c r="L838" t="s">
        <v>38</v>
      </c>
      <c r="M838">
        <v>1</v>
      </c>
      <c r="N838">
        <v>1165</v>
      </c>
      <c r="P838">
        <v>4</v>
      </c>
      <c r="Q838" t="s">
        <v>39</v>
      </c>
      <c r="R838">
        <v>45</v>
      </c>
      <c r="S838">
        <v>2</v>
      </c>
      <c r="T838">
        <v>3</v>
      </c>
      <c r="U838" t="s">
        <v>40</v>
      </c>
      <c r="V838">
        <v>1</v>
      </c>
      <c r="W838" t="s">
        <v>48</v>
      </c>
      <c r="X838">
        <v>7336</v>
      </c>
      <c r="Y838" t="str">
        <f>IF(AND(HR_Data[[#This Row],[OverTime]]="Yes",HR_Data[[#This Row],[JobSatisfaction]]&lt;=2,HR_Data[[#This Row],[MonthlyIncome]]&lt;AVERAGE(HR_Data[MonthlyIncome])),
"High Risk",
IF(OR(HR_Data[[#This Row],[OverTime]]="Yes",HR_Data[[#This Row],[JobSatisfaction]]&lt;=2),
"Medium Risk",
"Low Risk"))</f>
        <v>Medium Risk</v>
      </c>
      <c r="Z838" t="str">
        <f>IF(HR_Data[[#This Row],[MonthlyIncome]]&lt;3000,"Low",IF(HR_Data[[#This Row],[MonthlyIncome]]&lt;7000,"Medium","High"))</f>
        <v>High</v>
      </c>
      <c r="AA838" s="5">
        <f>IF(HR_Data[[#This Row],[OverTime]]="Yes",1,0)</f>
        <v>0</v>
      </c>
      <c r="AB838" s="5">
        <f>IF(HR_Data[[#This Row],[JobSatisfaction]]&lt;=2,1,0)</f>
        <v>1</v>
      </c>
      <c r="AC838" s="5">
        <f>IF(HR_Data[[#This Row],[WorkLifeBalance]]&lt;=2,1,0)</f>
        <v>1</v>
      </c>
      <c r="AD838" s="5">
        <f>IF(HR_Data[[#This Row],[MonthlyIncome]]&lt;AVERAGE(HR_Data[MonthlyIncome]),1,0)</f>
        <v>0</v>
      </c>
      <c r="AE838">
        <v>11162</v>
      </c>
      <c r="AF838">
        <v>1</v>
      </c>
      <c r="AG838" t="s">
        <v>42</v>
      </c>
      <c r="AH838" t="s">
        <v>43</v>
      </c>
      <c r="AI838">
        <v>13</v>
      </c>
      <c r="AJ838">
        <v>3</v>
      </c>
      <c r="AK838">
        <v>1</v>
      </c>
      <c r="AL838">
        <f>IF(HR_Data[[#This Row],[OverTime]]="Yes",2,0)
+IF(HR_Data[[#This Row],[WorkLifeBalance]]&lt;=2,2,0)
+IF(HR_Data[[#This Row],[MonthlyIncome]]&lt;5000,2,0)
+IF(HR_Data[[#This Row],[JobSatisfaction]]&lt;=2,1,0)
+IF(HR_Data[[#This Row],[EnvironmentSatisfaction]]&lt;=2,1,0)
+IF(HR_Data[[#This Row],[YearsAtCompany]]&lt;2,2,0)</f>
        <v>3</v>
      </c>
      <c r="AM838" t="str">
        <f>IF(HR_Data[[#This Row],[RiskScore2]]&gt;=6,"High",
IF(HR_Data[[#This Row],[RiskScore2]]&gt;=3,"Medium","Low"))</f>
        <v>Medium</v>
      </c>
      <c r="AN838">
        <v>80</v>
      </c>
      <c r="AO838">
        <v>1</v>
      </c>
      <c r="AP838">
        <v>11</v>
      </c>
      <c r="AQ838">
        <v>3</v>
      </c>
      <c r="AR838">
        <v>1</v>
      </c>
      <c r="AS838">
        <v>11</v>
      </c>
      <c r="AT838">
        <v>8</v>
      </c>
      <c r="AU838">
        <v>3</v>
      </c>
      <c r="AV838">
        <v>10</v>
      </c>
    </row>
    <row r="839" spans="1:48">
      <c r="A839">
        <v>40</v>
      </c>
      <c r="B839" t="str">
        <f>IF(HR_Data[[#This Row],[Age]]&lt;25,"&lt;25",
IF(HR_Data[[#This Row],[Age]]&lt;35,"25–34",
IF(HR_Data[[#This Row],[Age]]&lt;45,"35–44",
IF(HR_Data[[#This Row],[Age]]&lt;55,"45–54","55+"))))</f>
        <v>35–44</v>
      </c>
      <c r="C839" t="s">
        <v>43</v>
      </c>
      <c r="D839">
        <f>(HR[[#This Row],[OverTimeFlag]]*3+HR[[#This Row],[LowJobSatisFlag]]*5+HR[[#This Row],[LowWLBFlag]]*4+HR[[#This Row],[LowSalaryFlag]]*3+HR[[#This Row],[LowEnviFlag]]*4+HR[[#This Row],[LowProFlag]]*1)</f>
        <v>8</v>
      </c>
      <c r="E839">
        <f>HR_Data[[#This Row],[OvertimeFlag]] + HR_Data[[#This Row],[LowSatisfactionFlag]] + HR_Data[[#This Row],[LowWorkLifeBalanceFlag]]</f>
        <v>1</v>
      </c>
      <c r="F839" t="s">
        <v>44</v>
      </c>
      <c r="G839">
        <v>593</v>
      </c>
      <c r="H839" t="s">
        <v>45</v>
      </c>
      <c r="I839">
        <v>9</v>
      </c>
      <c r="J839" t="str">
        <f>IF(AND(HR_Data[[#This Row],[Attrition]]="Yes",HR_Data[[#This Row],[YearsAtCompany]]&lt;2),"Yes","No")</f>
        <v>No</v>
      </c>
      <c r="K839">
        <v>4</v>
      </c>
      <c r="L839" t="s">
        <v>51</v>
      </c>
      <c r="M839">
        <v>1</v>
      </c>
      <c r="N839">
        <v>1166</v>
      </c>
      <c r="P839">
        <v>2</v>
      </c>
      <c r="Q839" t="s">
        <v>39</v>
      </c>
      <c r="R839">
        <v>88</v>
      </c>
      <c r="S839">
        <v>3</v>
      </c>
      <c r="T839">
        <v>3</v>
      </c>
      <c r="U839" t="s">
        <v>58</v>
      </c>
      <c r="V839">
        <v>3</v>
      </c>
      <c r="W839" t="s">
        <v>41</v>
      </c>
      <c r="X839">
        <v>13499</v>
      </c>
      <c r="Y839" t="str">
        <f>IF(AND(HR_Data[[#This Row],[OverTime]]="Yes",HR_Data[[#This Row],[JobSatisfaction]]&lt;=2,HR_Data[[#This Row],[MonthlyIncome]]&lt;AVERAGE(HR_Data[MonthlyIncome])),
"High Risk",
IF(OR(HR_Data[[#This Row],[OverTime]]="Yes",HR_Data[[#This Row],[JobSatisfaction]]&lt;=2),
"Medium Risk",
"Low Risk"))</f>
        <v>Low Risk</v>
      </c>
      <c r="Z839" t="str">
        <f>IF(HR_Data[[#This Row],[MonthlyIncome]]&lt;3000,"Low",IF(HR_Data[[#This Row],[MonthlyIncome]]&lt;7000,"Medium","High"))</f>
        <v>High</v>
      </c>
      <c r="AA839" s="5">
        <f>IF(HR_Data[[#This Row],[OverTime]]="Yes",1,0)</f>
        <v>0</v>
      </c>
      <c r="AB839" s="5">
        <f>IF(HR_Data[[#This Row],[JobSatisfaction]]&lt;=2,1,0)</f>
        <v>0</v>
      </c>
      <c r="AC839" s="5">
        <f>IF(HR_Data[[#This Row],[WorkLifeBalance]]&lt;=2,1,0)</f>
        <v>1</v>
      </c>
      <c r="AD839" s="5">
        <f>IF(HR_Data[[#This Row],[MonthlyIncome]]&lt;AVERAGE(HR_Data[MonthlyIncome]),1,0)</f>
        <v>0</v>
      </c>
      <c r="AE839">
        <v>13782</v>
      </c>
      <c r="AF839">
        <v>9</v>
      </c>
      <c r="AG839" t="s">
        <v>42</v>
      </c>
      <c r="AH839" t="s">
        <v>43</v>
      </c>
      <c r="AI839">
        <v>17</v>
      </c>
      <c r="AJ839">
        <v>3</v>
      </c>
      <c r="AK839">
        <v>3</v>
      </c>
      <c r="AL839">
        <f>IF(HR_Data[[#This Row],[OverTime]]="Yes",2,0)
+IF(HR_Data[[#This Row],[WorkLifeBalance]]&lt;=2,2,0)
+IF(HR_Data[[#This Row],[MonthlyIncome]]&lt;5000,2,0)
+IF(HR_Data[[#This Row],[JobSatisfaction]]&lt;=2,1,0)
+IF(HR_Data[[#This Row],[EnvironmentSatisfaction]]&lt;=2,1,0)
+IF(HR_Data[[#This Row],[YearsAtCompany]]&lt;2,2,0)</f>
        <v>3</v>
      </c>
      <c r="AM839" t="str">
        <f>IF(HR_Data[[#This Row],[RiskScore2]]&gt;=6,"High",
IF(HR_Data[[#This Row],[RiskScore2]]&gt;=3,"Medium","Low"))</f>
        <v>Medium</v>
      </c>
      <c r="AN839">
        <v>80</v>
      </c>
      <c r="AO839">
        <v>0</v>
      </c>
      <c r="AP839">
        <v>20</v>
      </c>
      <c r="AQ839">
        <v>3</v>
      </c>
      <c r="AR839">
        <v>2</v>
      </c>
      <c r="AS839">
        <v>18</v>
      </c>
      <c r="AT839">
        <v>7</v>
      </c>
      <c r="AU839">
        <v>2</v>
      </c>
      <c r="AV839">
        <v>13</v>
      </c>
    </row>
    <row r="840" spans="1:48">
      <c r="A840">
        <v>42</v>
      </c>
      <c r="B840" t="str">
        <f>IF(HR_Data[[#This Row],[Age]]&lt;25,"&lt;25",
IF(HR_Data[[#This Row],[Age]]&lt;35,"25–34",
IF(HR_Data[[#This Row],[Age]]&lt;45,"35–44",
IF(HR_Data[[#This Row],[Age]]&lt;55,"45–54","55+"))))</f>
        <v>35–44</v>
      </c>
      <c r="C840" t="s">
        <v>35</v>
      </c>
      <c r="D840">
        <f>(HR[[#This Row],[OverTimeFlag]]*3+HR[[#This Row],[LowJobSatisFlag]]*5+HR[[#This Row],[LowWLBFlag]]*4+HR[[#This Row],[LowSalaryFlag]]*3+HR[[#This Row],[LowEnviFlag]]*4+HR[[#This Row],[LowProFlag]]*1)</f>
        <v>13</v>
      </c>
      <c r="E840">
        <f>HR_Data[[#This Row],[OvertimeFlag]] + HR_Data[[#This Row],[LowSatisfactionFlag]] + HR_Data[[#This Row],[LowWorkLifeBalanceFlag]]</f>
        <v>3</v>
      </c>
      <c r="F840" t="s">
        <v>44</v>
      </c>
      <c r="G840">
        <v>481</v>
      </c>
      <c r="H840" t="s">
        <v>37</v>
      </c>
      <c r="I840">
        <v>12</v>
      </c>
      <c r="J840" t="str">
        <f>IF(AND(HR_Data[[#This Row],[Attrition]]="Yes",HR_Data[[#This Row],[YearsAtCompany]]&lt;2),"Yes","No")</f>
        <v>No</v>
      </c>
      <c r="K840">
        <v>3</v>
      </c>
      <c r="L840" t="s">
        <v>38</v>
      </c>
      <c r="M840">
        <v>1</v>
      </c>
      <c r="N840">
        <v>1167</v>
      </c>
      <c r="P840">
        <v>3</v>
      </c>
      <c r="Q840" t="s">
        <v>46</v>
      </c>
      <c r="R840">
        <v>44</v>
      </c>
      <c r="S840">
        <v>3</v>
      </c>
      <c r="T840">
        <v>4</v>
      </c>
      <c r="U840" t="s">
        <v>40</v>
      </c>
      <c r="V840">
        <v>1</v>
      </c>
      <c r="W840" t="s">
        <v>41</v>
      </c>
      <c r="X840">
        <v>13758</v>
      </c>
      <c r="Y840" t="str">
        <f>IF(AND(HR_Data[[#This Row],[OverTime]]="Yes",HR_Data[[#This Row],[JobSatisfaction]]&lt;=2,HR_Data[[#This Row],[MonthlyIncome]]&lt;AVERAGE(HR_Data[MonthlyIncome])),
"High Risk",
IF(OR(HR_Data[[#This Row],[OverTime]]="Yes",HR_Data[[#This Row],[JobSatisfaction]]&lt;=2),
"Medium Risk",
"Low Risk"))</f>
        <v>Medium Risk</v>
      </c>
      <c r="Z840" t="str">
        <f>IF(HR_Data[[#This Row],[MonthlyIncome]]&lt;3000,"Low",IF(HR_Data[[#This Row],[MonthlyIncome]]&lt;7000,"Medium","High"))</f>
        <v>High</v>
      </c>
      <c r="AA840" s="5">
        <f>IF(HR_Data[[#This Row],[OverTime]]="Yes",1,0)</f>
        <v>1</v>
      </c>
      <c r="AB840" s="5">
        <f>IF(HR_Data[[#This Row],[JobSatisfaction]]&lt;=2,1,0)</f>
        <v>1</v>
      </c>
      <c r="AC840" s="5">
        <f>IF(HR_Data[[#This Row],[WorkLifeBalance]]&lt;=2,1,0)</f>
        <v>1</v>
      </c>
      <c r="AD840" s="5">
        <f>IF(HR_Data[[#This Row],[MonthlyIncome]]&lt;AVERAGE(HR_Data[MonthlyIncome]),1,0)</f>
        <v>0</v>
      </c>
      <c r="AE840">
        <v>2447</v>
      </c>
      <c r="AF840">
        <v>0</v>
      </c>
      <c r="AG840" t="s">
        <v>42</v>
      </c>
      <c r="AH840" t="s">
        <v>35</v>
      </c>
      <c r="AI840">
        <v>12</v>
      </c>
      <c r="AJ840">
        <v>3</v>
      </c>
      <c r="AK840">
        <v>2</v>
      </c>
      <c r="AL840">
        <f>IF(HR_Data[[#This Row],[OverTime]]="Yes",2,0)
+IF(HR_Data[[#This Row],[WorkLifeBalance]]&lt;=2,2,0)
+IF(HR_Data[[#This Row],[MonthlyIncome]]&lt;5000,2,0)
+IF(HR_Data[[#This Row],[JobSatisfaction]]&lt;=2,1,0)
+IF(HR_Data[[#This Row],[EnvironmentSatisfaction]]&lt;=2,1,0)
+IF(HR_Data[[#This Row],[YearsAtCompany]]&lt;2,2,0)</f>
        <v>5</v>
      </c>
      <c r="AM840" t="str">
        <f>IF(HR_Data[[#This Row],[RiskScore2]]&gt;=6,"High",
IF(HR_Data[[#This Row],[RiskScore2]]&gt;=3,"Medium","Low"))</f>
        <v>Medium</v>
      </c>
      <c r="AN840">
        <v>80</v>
      </c>
      <c r="AO840">
        <v>0</v>
      </c>
      <c r="AP840">
        <v>22</v>
      </c>
      <c r="AQ840">
        <v>2</v>
      </c>
      <c r="AR840">
        <v>2</v>
      </c>
      <c r="AS840">
        <v>21</v>
      </c>
      <c r="AT840">
        <v>9</v>
      </c>
      <c r="AU840">
        <v>13</v>
      </c>
      <c r="AV840">
        <v>14</v>
      </c>
    </row>
    <row r="841" spans="1:48">
      <c r="A841">
        <v>42</v>
      </c>
      <c r="B841" t="str">
        <f>IF(HR_Data[[#This Row],[Age]]&lt;25,"&lt;25",
IF(HR_Data[[#This Row],[Age]]&lt;35,"25–34",
IF(HR_Data[[#This Row],[Age]]&lt;45,"35–44",
IF(HR_Data[[#This Row],[Age]]&lt;55,"45–54","55+"))))</f>
        <v>35–44</v>
      </c>
      <c r="C841" t="s">
        <v>43</v>
      </c>
      <c r="D841">
        <f>(HR[[#This Row],[OverTimeFlag]]*3+HR[[#This Row],[LowJobSatisFlag]]*5+HR[[#This Row],[LowWLBFlag]]*4+HR[[#This Row],[LowSalaryFlag]]*3+HR[[#This Row],[LowEnviFlag]]*4+HR[[#This Row],[LowProFlag]]*1)</f>
        <v>12</v>
      </c>
      <c r="E841">
        <f>HR_Data[[#This Row],[OvertimeFlag]] + HR_Data[[#This Row],[LowSatisfactionFlag]] + HR_Data[[#This Row],[LowWorkLifeBalanceFlag]]</f>
        <v>1</v>
      </c>
      <c r="F841" t="s">
        <v>36</v>
      </c>
      <c r="G841">
        <v>647</v>
      </c>
      <c r="H841" t="s">
        <v>37</v>
      </c>
      <c r="I841">
        <v>4</v>
      </c>
      <c r="J841" t="str">
        <f>IF(AND(HR_Data[[#This Row],[Attrition]]="Yes",HR_Data[[#This Row],[YearsAtCompany]]&lt;2),"Yes","No")</f>
        <v>No</v>
      </c>
      <c r="K841">
        <v>4</v>
      </c>
      <c r="L841" t="s">
        <v>59</v>
      </c>
      <c r="M841">
        <v>1</v>
      </c>
      <c r="N841">
        <v>1171</v>
      </c>
      <c r="P841">
        <v>2</v>
      </c>
      <c r="Q841" t="s">
        <v>46</v>
      </c>
      <c r="R841">
        <v>45</v>
      </c>
      <c r="S841">
        <v>3</v>
      </c>
      <c r="T841">
        <v>2</v>
      </c>
      <c r="U841" t="s">
        <v>40</v>
      </c>
      <c r="V841">
        <v>1</v>
      </c>
      <c r="W841" t="s">
        <v>41</v>
      </c>
      <c r="X841">
        <v>5155</v>
      </c>
      <c r="Y841" t="str">
        <f>IF(AND(HR_Data[[#This Row],[OverTime]]="Yes",HR_Data[[#This Row],[JobSatisfaction]]&lt;=2,HR_Data[[#This Row],[MonthlyIncome]]&lt;AVERAGE(HR_Data[MonthlyIncome])),
"High Risk",
IF(OR(HR_Data[[#This Row],[OverTime]]="Yes",HR_Data[[#This Row],[JobSatisfaction]]&lt;=2),
"Medium Risk",
"Low Risk"))</f>
        <v>Medium Risk</v>
      </c>
      <c r="Z841" t="str">
        <f>IF(HR_Data[[#This Row],[MonthlyIncome]]&lt;3000,"Low",IF(HR_Data[[#This Row],[MonthlyIncome]]&lt;7000,"Medium","High"))</f>
        <v>Medium</v>
      </c>
      <c r="AA841" s="5">
        <f>IF(HR_Data[[#This Row],[OverTime]]="Yes",1,0)</f>
        <v>0</v>
      </c>
      <c r="AB841" s="5">
        <f>IF(HR_Data[[#This Row],[JobSatisfaction]]&lt;=2,1,0)</f>
        <v>1</v>
      </c>
      <c r="AC841" s="5">
        <f>IF(HR_Data[[#This Row],[WorkLifeBalance]]&lt;=2,1,0)</f>
        <v>0</v>
      </c>
      <c r="AD841" s="5">
        <f>IF(HR_Data[[#This Row],[MonthlyIncome]]&lt;AVERAGE(HR_Data[MonthlyIncome]),1,0)</f>
        <v>1</v>
      </c>
      <c r="AE841">
        <v>2253</v>
      </c>
      <c r="AF841">
        <v>7</v>
      </c>
      <c r="AG841" t="s">
        <v>42</v>
      </c>
      <c r="AH841" t="s">
        <v>43</v>
      </c>
      <c r="AI841">
        <v>13</v>
      </c>
      <c r="AJ841">
        <v>3</v>
      </c>
      <c r="AK841">
        <v>4</v>
      </c>
      <c r="AL841">
        <f>IF(HR_Data[[#This Row],[OverTime]]="Yes",2,0)
+IF(HR_Data[[#This Row],[WorkLifeBalance]]&lt;=2,2,0)
+IF(HR_Data[[#This Row],[MonthlyIncome]]&lt;5000,2,0)
+IF(HR_Data[[#This Row],[JobSatisfaction]]&lt;=2,1,0)
+IF(HR_Data[[#This Row],[EnvironmentSatisfaction]]&lt;=2,1,0)
+IF(HR_Data[[#This Row],[YearsAtCompany]]&lt;2,2,0)</f>
        <v>2</v>
      </c>
      <c r="AM841" t="str">
        <f>IF(HR_Data[[#This Row],[RiskScore2]]&gt;=6,"High",
IF(HR_Data[[#This Row],[RiskScore2]]&gt;=3,"Medium","Low"))</f>
        <v>Low</v>
      </c>
      <c r="AN841">
        <v>80</v>
      </c>
      <c r="AO841">
        <v>0</v>
      </c>
      <c r="AP841">
        <v>9</v>
      </c>
      <c r="AQ841">
        <v>3</v>
      </c>
      <c r="AR841">
        <v>4</v>
      </c>
      <c r="AS841">
        <v>6</v>
      </c>
      <c r="AT841">
        <v>4</v>
      </c>
      <c r="AU841">
        <v>1</v>
      </c>
      <c r="AV841">
        <v>5</v>
      </c>
    </row>
    <row r="842" spans="1:48">
      <c r="A842">
        <v>35</v>
      </c>
      <c r="B842" t="str">
        <f>IF(HR_Data[[#This Row],[Age]]&lt;25,"&lt;25",
IF(HR_Data[[#This Row],[Age]]&lt;35,"25–34",
IF(HR_Data[[#This Row],[Age]]&lt;45,"35–44",
IF(HR_Data[[#This Row],[Age]]&lt;55,"45–54","55+"))))</f>
        <v>35–44</v>
      </c>
      <c r="C842" t="s">
        <v>43</v>
      </c>
      <c r="D842">
        <f>(HR[[#This Row],[OverTimeFlag]]*3+HR[[#This Row],[LowJobSatisFlag]]*5+HR[[#This Row],[LowWLBFlag]]*4+HR[[#This Row],[LowSalaryFlag]]*3+HR[[#This Row],[LowEnviFlag]]*4+HR[[#This Row],[LowProFlag]]*1)</f>
        <v>3</v>
      </c>
      <c r="E842">
        <f>HR_Data[[#This Row],[OvertimeFlag]] + HR_Data[[#This Row],[LowSatisfactionFlag]] + HR_Data[[#This Row],[LowWorkLifeBalanceFlag]]</f>
        <v>0</v>
      </c>
      <c r="F842" t="s">
        <v>36</v>
      </c>
      <c r="G842">
        <v>982</v>
      </c>
      <c r="H842" t="s">
        <v>45</v>
      </c>
      <c r="I842">
        <v>1</v>
      </c>
      <c r="J842" t="str">
        <f>IF(AND(HR_Data[[#This Row],[Attrition]]="Yes",HR_Data[[#This Row],[YearsAtCompany]]&lt;2),"Yes","No")</f>
        <v>No</v>
      </c>
      <c r="K842">
        <v>4</v>
      </c>
      <c r="L842" t="s">
        <v>51</v>
      </c>
      <c r="M842">
        <v>1</v>
      </c>
      <c r="N842">
        <v>1172</v>
      </c>
      <c r="P842">
        <v>4</v>
      </c>
      <c r="Q842" t="s">
        <v>46</v>
      </c>
      <c r="R842">
        <v>58</v>
      </c>
      <c r="S842">
        <v>2</v>
      </c>
      <c r="T842">
        <v>1</v>
      </c>
      <c r="U842" t="s">
        <v>50</v>
      </c>
      <c r="V842">
        <v>3</v>
      </c>
      <c r="W842" t="s">
        <v>48</v>
      </c>
      <c r="X842">
        <v>2258</v>
      </c>
      <c r="Y842" t="str">
        <f>IF(AND(HR_Data[[#This Row],[OverTime]]="Yes",HR_Data[[#This Row],[JobSatisfaction]]&lt;=2,HR_Data[[#This Row],[MonthlyIncome]]&lt;AVERAGE(HR_Data[MonthlyIncome])),
"High Risk",
IF(OR(HR_Data[[#This Row],[OverTime]]="Yes",HR_Data[[#This Row],[JobSatisfaction]]&lt;=2),
"Medium Risk",
"Low Risk"))</f>
        <v>Low Risk</v>
      </c>
      <c r="Z842" t="str">
        <f>IF(HR_Data[[#This Row],[MonthlyIncome]]&lt;3000,"Low",IF(HR_Data[[#This Row],[MonthlyIncome]]&lt;7000,"Medium","High"))</f>
        <v>Low</v>
      </c>
      <c r="AA842" s="5">
        <f>IF(HR_Data[[#This Row],[OverTime]]="Yes",1,0)</f>
        <v>0</v>
      </c>
      <c r="AB842" s="5">
        <f>IF(HR_Data[[#This Row],[JobSatisfaction]]&lt;=2,1,0)</f>
        <v>0</v>
      </c>
      <c r="AC842" s="5">
        <f>IF(HR_Data[[#This Row],[WorkLifeBalance]]&lt;=2,1,0)</f>
        <v>0</v>
      </c>
      <c r="AD842" s="5">
        <f>IF(HR_Data[[#This Row],[MonthlyIncome]]&lt;AVERAGE(HR_Data[MonthlyIncome]),1,0)</f>
        <v>1</v>
      </c>
      <c r="AE842">
        <v>16340</v>
      </c>
      <c r="AF842">
        <v>6</v>
      </c>
      <c r="AG842" t="s">
        <v>42</v>
      </c>
      <c r="AH842" t="s">
        <v>43</v>
      </c>
      <c r="AI842">
        <v>12</v>
      </c>
      <c r="AJ842">
        <v>3</v>
      </c>
      <c r="AK842">
        <v>2</v>
      </c>
      <c r="AL842">
        <f>IF(HR_Data[[#This Row],[OverTime]]="Yes",2,0)
+IF(HR_Data[[#This Row],[WorkLifeBalance]]&lt;=2,2,0)
+IF(HR_Data[[#This Row],[MonthlyIncome]]&lt;5000,2,0)
+IF(HR_Data[[#This Row],[JobSatisfaction]]&lt;=2,1,0)
+IF(HR_Data[[#This Row],[EnvironmentSatisfaction]]&lt;=2,1,0)
+IF(HR_Data[[#This Row],[YearsAtCompany]]&lt;2,2,0)</f>
        <v>2</v>
      </c>
      <c r="AM842" t="str">
        <f>IF(HR_Data[[#This Row],[RiskScore2]]&gt;=6,"High",
IF(HR_Data[[#This Row],[RiskScore2]]&gt;=3,"Medium","Low"))</f>
        <v>Low</v>
      </c>
      <c r="AN842">
        <v>80</v>
      </c>
      <c r="AO842">
        <v>1</v>
      </c>
      <c r="AP842">
        <v>10</v>
      </c>
      <c r="AQ842">
        <v>2</v>
      </c>
      <c r="AR842">
        <v>3</v>
      </c>
      <c r="AS842">
        <v>8</v>
      </c>
      <c r="AT842">
        <v>0</v>
      </c>
      <c r="AU842">
        <v>1</v>
      </c>
      <c r="AV842">
        <v>7</v>
      </c>
    </row>
    <row r="843" spans="1:48">
      <c r="A843">
        <v>24</v>
      </c>
      <c r="B843" t="str">
        <f>IF(HR_Data[[#This Row],[Age]]&lt;25,"&lt;25",
IF(HR_Data[[#This Row],[Age]]&lt;35,"25–34",
IF(HR_Data[[#This Row],[Age]]&lt;45,"35–44",
IF(HR_Data[[#This Row],[Age]]&lt;55,"45–54","55+"))))</f>
        <v>&lt;25</v>
      </c>
      <c r="C843" t="s">
        <v>43</v>
      </c>
      <c r="D843">
        <f>(HR[[#This Row],[OverTimeFlag]]*3+HR[[#This Row],[LowJobSatisFlag]]*5+HR[[#This Row],[LowWLBFlag]]*4+HR[[#This Row],[LowSalaryFlag]]*3+HR[[#This Row],[LowEnviFlag]]*4+HR[[#This Row],[LowProFlag]]*1)</f>
        <v>8</v>
      </c>
      <c r="E843">
        <f>HR_Data[[#This Row],[OvertimeFlag]] + HR_Data[[#This Row],[LowSatisfactionFlag]] + HR_Data[[#This Row],[LowWorkLifeBalanceFlag]]</f>
        <v>1</v>
      </c>
      <c r="F843" t="s">
        <v>36</v>
      </c>
      <c r="G843">
        <v>477</v>
      </c>
      <c r="H843" t="s">
        <v>45</v>
      </c>
      <c r="I843">
        <v>24</v>
      </c>
      <c r="J843" t="str">
        <f>IF(AND(HR_Data[[#This Row],[Attrition]]="Yes",HR_Data[[#This Row],[YearsAtCompany]]&lt;2),"Yes","No")</f>
        <v>No</v>
      </c>
      <c r="K843">
        <v>3</v>
      </c>
      <c r="L843" t="s">
        <v>51</v>
      </c>
      <c r="M843">
        <v>1</v>
      </c>
      <c r="N843">
        <v>1173</v>
      </c>
      <c r="P843">
        <v>4</v>
      </c>
      <c r="Q843" t="s">
        <v>46</v>
      </c>
      <c r="R843">
        <v>49</v>
      </c>
      <c r="S843">
        <v>3</v>
      </c>
      <c r="T843">
        <v>1</v>
      </c>
      <c r="U843" t="s">
        <v>50</v>
      </c>
      <c r="V843">
        <v>2</v>
      </c>
      <c r="W843" t="s">
        <v>41</v>
      </c>
      <c r="X843">
        <v>3597</v>
      </c>
      <c r="Y843" t="str">
        <f>IF(AND(HR_Data[[#This Row],[OverTime]]="Yes",HR_Data[[#This Row],[JobSatisfaction]]&lt;=2,HR_Data[[#This Row],[MonthlyIncome]]&lt;AVERAGE(HR_Data[MonthlyIncome])),
"High Risk",
IF(OR(HR_Data[[#This Row],[OverTime]]="Yes",HR_Data[[#This Row],[JobSatisfaction]]&lt;=2),
"Medium Risk",
"Low Risk"))</f>
        <v>Medium Risk</v>
      </c>
      <c r="Z843" t="str">
        <f>IF(HR_Data[[#This Row],[MonthlyIncome]]&lt;3000,"Low",IF(HR_Data[[#This Row],[MonthlyIncome]]&lt;7000,"Medium","High"))</f>
        <v>Medium</v>
      </c>
      <c r="AA843" s="5">
        <f>IF(HR_Data[[#This Row],[OverTime]]="Yes",1,0)</f>
        <v>0</v>
      </c>
      <c r="AB843" s="5">
        <f>IF(HR_Data[[#This Row],[JobSatisfaction]]&lt;=2,1,0)</f>
        <v>1</v>
      </c>
      <c r="AC843" s="5">
        <f>IF(HR_Data[[#This Row],[WorkLifeBalance]]&lt;=2,1,0)</f>
        <v>0</v>
      </c>
      <c r="AD843" s="5">
        <f>IF(HR_Data[[#This Row],[MonthlyIncome]]&lt;AVERAGE(HR_Data[MonthlyIncome]),1,0)</f>
        <v>1</v>
      </c>
      <c r="AE843">
        <v>6409</v>
      </c>
      <c r="AF843">
        <v>8</v>
      </c>
      <c r="AG843" t="s">
        <v>42</v>
      </c>
      <c r="AH843" t="s">
        <v>43</v>
      </c>
      <c r="AI843">
        <v>22</v>
      </c>
      <c r="AJ843">
        <v>4</v>
      </c>
      <c r="AK843">
        <v>4</v>
      </c>
      <c r="AL843">
        <f>IF(HR_Data[[#This Row],[OverTime]]="Yes",2,0)
+IF(HR_Data[[#This Row],[WorkLifeBalance]]&lt;=2,2,0)
+IF(HR_Data[[#This Row],[MonthlyIncome]]&lt;5000,2,0)
+IF(HR_Data[[#This Row],[JobSatisfaction]]&lt;=2,1,0)
+IF(HR_Data[[#This Row],[EnvironmentSatisfaction]]&lt;=2,1,0)
+IF(HR_Data[[#This Row],[YearsAtCompany]]&lt;2,2,0)</f>
        <v>3</v>
      </c>
      <c r="AM843" t="str">
        <f>IF(HR_Data[[#This Row],[RiskScore2]]&gt;=6,"High",
IF(HR_Data[[#This Row],[RiskScore2]]&gt;=3,"Medium","Low"))</f>
        <v>Medium</v>
      </c>
      <c r="AN843">
        <v>80</v>
      </c>
      <c r="AO843">
        <v>0</v>
      </c>
      <c r="AP843">
        <v>6</v>
      </c>
      <c r="AQ843">
        <v>2</v>
      </c>
      <c r="AR843">
        <v>3</v>
      </c>
      <c r="AS843">
        <v>4</v>
      </c>
      <c r="AT843">
        <v>3</v>
      </c>
      <c r="AU843">
        <v>1</v>
      </c>
      <c r="AV843">
        <v>2</v>
      </c>
    </row>
    <row r="844" spans="1:48">
      <c r="A844">
        <v>28</v>
      </c>
      <c r="B844" t="str">
        <f>IF(HR_Data[[#This Row],[Age]]&lt;25,"&lt;25",
IF(HR_Data[[#This Row],[Age]]&lt;35,"25–34",
IF(HR_Data[[#This Row],[Age]]&lt;45,"35–44",
IF(HR_Data[[#This Row],[Age]]&lt;55,"45–54","55+"))))</f>
        <v>25–34</v>
      </c>
      <c r="C844" t="s">
        <v>35</v>
      </c>
      <c r="D844">
        <f>(HR[[#This Row],[OverTimeFlag]]*3+HR[[#This Row],[LowJobSatisFlag]]*5+HR[[#This Row],[LowWLBFlag]]*4+HR[[#This Row],[LowSalaryFlag]]*3+HR[[#This Row],[LowEnviFlag]]*4+HR[[#This Row],[LowProFlag]]*1)</f>
        <v>10</v>
      </c>
      <c r="E844">
        <f>HR_Data[[#This Row],[OvertimeFlag]] + HR_Data[[#This Row],[LowSatisfactionFlag]] + HR_Data[[#This Row],[LowWorkLifeBalanceFlag]]</f>
        <v>2</v>
      </c>
      <c r="F844" t="s">
        <v>36</v>
      </c>
      <c r="G844">
        <v>1485</v>
      </c>
      <c r="H844" t="s">
        <v>45</v>
      </c>
      <c r="I844">
        <v>12</v>
      </c>
      <c r="J844" t="str">
        <f>IF(AND(HR_Data[[#This Row],[Attrition]]="Yes",HR_Data[[#This Row],[YearsAtCompany]]&lt;2),"Yes","No")</f>
        <v>Yes</v>
      </c>
      <c r="K844">
        <v>1</v>
      </c>
      <c r="L844" t="s">
        <v>38</v>
      </c>
      <c r="M844">
        <v>1</v>
      </c>
      <c r="N844">
        <v>1175</v>
      </c>
      <c r="P844">
        <v>3</v>
      </c>
      <c r="Q844" t="s">
        <v>39</v>
      </c>
      <c r="R844">
        <v>79</v>
      </c>
      <c r="S844">
        <v>3</v>
      </c>
      <c r="T844">
        <v>1</v>
      </c>
      <c r="U844" t="s">
        <v>50</v>
      </c>
      <c r="V844">
        <v>4</v>
      </c>
      <c r="W844" t="s">
        <v>48</v>
      </c>
      <c r="X844">
        <v>2515</v>
      </c>
      <c r="Y844" t="str">
        <f>IF(AND(HR_Data[[#This Row],[OverTime]]="Yes",HR_Data[[#This Row],[JobSatisfaction]]&lt;=2,HR_Data[[#This Row],[MonthlyIncome]]&lt;AVERAGE(HR_Data[MonthlyIncome])),
"High Risk",
IF(OR(HR_Data[[#This Row],[OverTime]]="Yes",HR_Data[[#This Row],[JobSatisfaction]]&lt;=2),
"Medium Risk",
"Low Risk"))</f>
        <v>Medium Risk</v>
      </c>
      <c r="Z844" t="str">
        <f>IF(HR_Data[[#This Row],[MonthlyIncome]]&lt;3000,"Low",IF(HR_Data[[#This Row],[MonthlyIncome]]&lt;7000,"Medium","High"))</f>
        <v>Low</v>
      </c>
      <c r="AA844" s="5">
        <f>IF(HR_Data[[#This Row],[OverTime]]="Yes",1,0)</f>
        <v>1</v>
      </c>
      <c r="AB844" s="5">
        <f>IF(HR_Data[[#This Row],[JobSatisfaction]]&lt;=2,1,0)</f>
        <v>0</v>
      </c>
      <c r="AC844" s="5">
        <f>IF(HR_Data[[#This Row],[WorkLifeBalance]]&lt;=2,1,0)</f>
        <v>1</v>
      </c>
      <c r="AD844" s="5">
        <f>IF(HR_Data[[#This Row],[MonthlyIncome]]&lt;AVERAGE(HR_Data[MonthlyIncome]),1,0)</f>
        <v>1</v>
      </c>
      <c r="AE844">
        <v>22955</v>
      </c>
      <c r="AF844">
        <v>1</v>
      </c>
      <c r="AG844" t="s">
        <v>42</v>
      </c>
      <c r="AH844" t="s">
        <v>35</v>
      </c>
      <c r="AI844">
        <v>11</v>
      </c>
      <c r="AJ844">
        <v>3</v>
      </c>
      <c r="AK844">
        <v>4</v>
      </c>
      <c r="AL844">
        <f>IF(HR_Data[[#This Row],[OverTime]]="Yes",2,0)
+IF(HR_Data[[#This Row],[WorkLifeBalance]]&lt;=2,2,0)
+IF(HR_Data[[#This Row],[MonthlyIncome]]&lt;5000,2,0)
+IF(HR_Data[[#This Row],[JobSatisfaction]]&lt;=2,1,0)
+IF(HR_Data[[#This Row],[EnvironmentSatisfaction]]&lt;=2,1,0)
+IF(HR_Data[[#This Row],[YearsAtCompany]]&lt;2,2,0)</f>
        <v>8</v>
      </c>
      <c r="AM844" t="str">
        <f>IF(HR_Data[[#This Row],[RiskScore2]]&gt;=6,"High",
IF(HR_Data[[#This Row],[RiskScore2]]&gt;=3,"Medium","Low"))</f>
        <v>High</v>
      </c>
      <c r="AN844">
        <v>80</v>
      </c>
      <c r="AO844">
        <v>0</v>
      </c>
      <c r="AP844">
        <v>1</v>
      </c>
      <c r="AQ844">
        <v>4</v>
      </c>
      <c r="AR844">
        <v>2</v>
      </c>
      <c r="AS844">
        <v>1</v>
      </c>
      <c r="AT844">
        <v>1</v>
      </c>
      <c r="AU844">
        <v>0</v>
      </c>
      <c r="AV844">
        <v>0</v>
      </c>
    </row>
    <row r="845" spans="1:48">
      <c r="A845">
        <v>26</v>
      </c>
      <c r="B845" t="str">
        <f>IF(HR_Data[[#This Row],[Age]]&lt;25,"&lt;25",
IF(HR_Data[[#This Row],[Age]]&lt;35,"25–34",
IF(HR_Data[[#This Row],[Age]]&lt;45,"35–44",
IF(HR_Data[[#This Row],[Age]]&lt;55,"45–54","55+"))))</f>
        <v>25–34</v>
      </c>
      <c r="C845" t="s">
        <v>43</v>
      </c>
      <c r="D845">
        <f>(HR[[#This Row],[OverTimeFlag]]*3+HR[[#This Row],[LowJobSatisFlag]]*5+HR[[#This Row],[LowWLBFlag]]*4+HR[[#This Row],[LowSalaryFlag]]*3+HR[[#This Row],[LowEnviFlag]]*4+HR[[#This Row],[LowProFlag]]*1)</f>
        <v>7</v>
      </c>
      <c r="E845">
        <f>HR_Data[[#This Row],[OvertimeFlag]] + HR_Data[[#This Row],[LowSatisfactionFlag]] + HR_Data[[#This Row],[LowWorkLifeBalanceFlag]]</f>
        <v>0</v>
      </c>
      <c r="F845" t="s">
        <v>36</v>
      </c>
      <c r="G845">
        <v>1384</v>
      </c>
      <c r="H845" t="s">
        <v>45</v>
      </c>
      <c r="I845">
        <v>3</v>
      </c>
      <c r="J845" t="str">
        <f>IF(AND(HR_Data[[#This Row],[Attrition]]="Yes",HR_Data[[#This Row],[YearsAtCompany]]&lt;2),"Yes","No")</f>
        <v>No</v>
      </c>
      <c r="K845">
        <v>4</v>
      </c>
      <c r="L845" t="s">
        <v>51</v>
      </c>
      <c r="M845">
        <v>1</v>
      </c>
      <c r="N845">
        <v>1177</v>
      </c>
      <c r="P845">
        <v>1</v>
      </c>
      <c r="Q845" t="s">
        <v>46</v>
      </c>
      <c r="R845">
        <v>82</v>
      </c>
      <c r="S845">
        <v>4</v>
      </c>
      <c r="T845">
        <v>1</v>
      </c>
      <c r="U845" t="s">
        <v>50</v>
      </c>
      <c r="V845">
        <v>4</v>
      </c>
      <c r="W845" t="s">
        <v>48</v>
      </c>
      <c r="X845">
        <v>4420</v>
      </c>
      <c r="Y845" t="str">
        <f>IF(AND(HR_Data[[#This Row],[OverTime]]="Yes",HR_Data[[#This Row],[JobSatisfaction]]&lt;=2,HR_Data[[#This Row],[MonthlyIncome]]&lt;AVERAGE(HR_Data[MonthlyIncome])),
"High Risk",
IF(OR(HR_Data[[#This Row],[OverTime]]="Yes",HR_Data[[#This Row],[JobSatisfaction]]&lt;=2),
"Medium Risk",
"Low Risk"))</f>
        <v>Low Risk</v>
      </c>
      <c r="Z845" t="str">
        <f>IF(HR_Data[[#This Row],[MonthlyIncome]]&lt;3000,"Low",IF(HR_Data[[#This Row],[MonthlyIncome]]&lt;7000,"Medium","High"))</f>
        <v>Medium</v>
      </c>
      <c r="AA845" s="5">
        <f>IF(HR_Data[[#This Row],[OverTime]]="Yes",1,0)</f>
        <v>0</v>
      </c>
      <c r="AB845" s="5">
        <f>IF(HR_Data[[#This Row],[JobSatisfaction]]&lt;=2,1,0)</f>
        <v>0</v>
      </c>
      <c r="AC845" s="5">
        <f>IF(HR_Data[[#This Row],[WorkLifeBalance]]&lt;=2,1,0)</f>
        <v>0</v>
      </c>
      <c r="AD845" s="5">
        <f>IF(HR_Data[[#This Row],[MonthlyIncome]]&lt;AVERAGE(HR_Data[MonthlyIncome]),1,0)</f>
        <v>1</v>
      </c>
      <c r="AE845">
        <v>13421</v>
      </c>
      <c r="AF845">
        <v>1</v>
      </c>
      <c r="AG845" t="s">
        <v>42</v>
      </c>
      <c r="AH845" t="s">
        <v>43</v>
      </c>
      <c r="AI845">
        <v>22</v>
      </c>
      <c r="AJ845">
        <v>4</v>
      </c>
      <c r="AK845">
        <v>2</v>
      </c>
      <c r="AL845">
        <f>IF(HR_Data[[#This Row],[OverTime]]="Yes",2,0)
+IF(HR_Data[[#This Row],[WorkLifeBalance]]&lt;=2,2,0)
+IF(HR_Data[[#This Row],[MonthlyIncome]]&lt;5000,2,0)
+IF(HR_Data[[#This Row],[JobSatisfaction]]&lt;=2,1,0)
+IF(HR_Data[[#This Row],[EnvironmentSatisfaction]]&lt;=2,1,0)
+IF(HR_Data[[#This Row],[YearsAtCompany]]&lt;2,2,0)</f>
        <v>3</v>
      </c>
      <c r="AM845" t="str">
        <f>IF(HR_Data[[#This Row],[RiskScore2]]&gt;=6,"High",
IF(HR_Data[[#This Row],[RiskScore2]]&gt;=3,"Medium","Low"))</f>
        <v>Medium</v>
      </c>
      <c r="AN845">
        <v>80</v>
      </c>
      <c r="AO845">
        <v>1</v>
      </c>
      <c r="AP845">
        <v>8</v>
      </c>
      <c r="AQ845">
        <v>2</v>
      </c>
      <c r="AR845">
        <v>3</v>
      </c>
      <c r="AS845">
        <v>8</v>
      </c>
      <c r="AT845">
        <v>7</v>
      </c>
      <c r="AU845">
        <v>0</v>
      </c>
      <c r="AV845">
        <v>7</v>
      </c>
    </row>
    <row r="846" spans="1:48">
      <c r="A846">
        <v>30</v>
      </c>
      <c r="B846" t="str">
        <f>IF(HR_Data[[#This Row],[Age]]&lt;25,"&lt;25",
IF(HR_Data[[#This Row],[Age]]&lt;35,"25–34",
IF(HR_Data[[#This Row],[Age]]&lt;45,"35–44",
IF(HR_Data[[#This Row],[Age]]&lt;55,"45–54","55+"))))</f>
        <v>25–34</v>
      </c>
      <c r="C846" t="s">
        <v>43</v>
      </c>
      <c r="D846">
        <f>(HR[[#This Row],[OverTimeFlag]]*3+HR[[#This Row],[LowJobSatisFlag]]*5+HR[[#This Row],[LowWLBFlag]]*4+HR[[#This Row],[LowSalaryFlag]]*3+HR[[#This Row],[LowEnviFlag]]*4+HR[[#This Row],[LowProFlag]]*1)</f>
        <v>0</v>
      </c>
      <c r="E846">
        <f>HR_Data[[#This Row],[OvertimeFlag]] + HR_Data[[#This Row],[LowSatisfactionFlag]] + HR_Data[[#This Row],[LowWorkLifeBalanceFlag]]</f>
        <v>0</v>
      </c>
      <c r="F846" t="s">
        <v>36</v>
      </c>
      <c r="G846">
        <v>852</v>
      </c>
      <c r="H846" t="s">
        <v>37</v>
      </c>
      <c r="I846">
        <v>10</v>
      </c>
      <c r="J846" t="str">
        <f>IF(AND(HR_Data[[#This Row],[Attrition]]="Yes",HR_Data[[#This Row],[YearsAtCompany]]&lt;2),"Yes","No")</f>
        <v>No</v>
      </c>
      <c r="K846">
        <v>3</v>
      </c>
      <c r="L846" t="s">
        <v>59</v>
      </c>
      <c r="M846">
        <v>1</v>
      </c>
      <c r="N846">
        <v>1179</v>
      </c>
      <c r="P846">
        <v>3</v>
      </c>
      <c r="Q846" t="s">
        <v>46</v>
      </c>
      <c r="R846">
        <v>72</v>
      </c>
      <c r="S846">
        <v>2</v>
      </c>
      <c r="T846">
        <v>2</v>
      </c>
      <c r="U846" t="s">
        <v>40</v>
      </c>
      <c r="V846">
        <v>3</v>
      </c>
      <c r="W846" t="s">
        <v>48</v>
      </c>
      <c r="X846">
        <v>6578</v>
      </c>
      <c r="Y846" t="str">
        <f>IF(AND(HR_Data[[#This Row],[OverTime]]="Yes",HR_Data[[#This Row],[JobSatisfaction]]&lt;=2,HR_Data[[#This Row],[MonthlyIncome]]&lt;AVERAGE(HR_Data[MonthlyIncome])),
"High Risk",
IF(OR(HR_Data[[#This Row],[OverTime]]="Yes",HR_Data[[#This Row],[JobSatisfaction]]&lt;=2),
"Medium Risk",
"Low Risk"))</f>
        <v>Low Risk</v>
      </c>
      <c r="Z846" t="str">
        <f>IF(HR_Data[[#This Row],[MonthlyIncome]]&lt;3000,"Low",IF(HR_Data[[#This Row],[MonthlyIncome]]&lt;7000,"Medium","High"))</f>
        <v>Medium</v>
      </c>
      <c r="AA846" s="5">
        <f>IF(HR_Data[[#This Row],[OverTime]]="Yes",1,0)</f>
        <v>0</v>
      </c>
      <c r="AB846" s="5">
        <f>IF(HR_Data[[#This Row],[JobSatisfaction]]&lt;=2,1,0)</f>
        <v>0</v>
      </c>
      <c r="AC846" s="5">
        <f>IF(HR_Data[[#This Row],[WorkLifeBalance]]&lt;=2,1,0)</f>
        <v>0</v>
      </c>
      <c r="AD846" s="5">
        <f>IF(HR_Data[[#This Row],[MonthlyIncome]]&lt;AVERAGE(HR_Data[MonthlyIncome]),1,0)</f>
        <v>0</v>
      </c>
      <c r="AE846">
        <v>2706</v>
      </c>
      <c r="AF846">
        <v>1</v>
      </c>
      <c r="AG846" t="s">
        <v>42</v>
      </c>
      <c r="AH846" t="s">
        <v>43</v>
      </c>
      <c r="AI846">
        <v>18</v>
      </c>
      <c r="AJ846">
        <v>3</v>
      </c>
      <c r="AK846">
        <v>1</v>
      </c>
      <c r="AL846">
        <f>IF(HR_Data[[#This Row],[OverTime]]="Yes",2,0)
+IF(HR_Data[[#This Row],[WorkLifeBalance]]&lt;=2,2,0)
+IF(HR_Data[[#This Row],[MonthlyIncome]]&lt;5000,2,0)
+IF(HR_Data[[#This Row],[JobSatisfaction]]&lt;=2,1,0)
+IF(HR_Data[[#This Row],[EnvironmentSatisfaction]]&lt;=2,1,0)
+IF(HR_Data[[#This Row],[YearsAtCompany]]&lt;2,2,0)</f>
        <v>0</v>
      </c>
      <c r="AM846" t="str">
        <f>IF(HR_Data[[#This Row],[RiskScore2]]&gt;=6,"High",
IF(HR_Data[[#This Row],[RiskScore2]]&gt;=3,"Medium","Low"))</f>
        <v>Low</v>
      </c>
      <c r="AN846">
        <v>80</v>
      </c>
      <c r="AO846">
        <v>1</v>
      </c>
      <c r="AP846">
        <v>10</v>
      </c>
      <c r="AQ846">
        <v>3</v>
      </c>
      <c r="AR846">
        <v>3</v>
      </c>
      <c r="AS846">
        <v>10</v>
      </c>
      <c r="AT846">
        <v>3</v>
      </c>
      <c r="AU846">
        <v>1</v>
      </c>
      <c r="AV846">
        <v>4</v>
      </c>
    </row>
    <row r="847" spans="1:48">
      <c r="A847">
        <v>40</v>
      </c>
      <c r="B847" t="str">
        <f>IF(HR_Data[[#This Row],[Age]]&lt;25,"&lt;25",
IF(HR_Data[[#This Row],[Age]]&lt;35,"25–34",
IF(HR_Data[[#This Row],[Age]]&lt;45,"35–44",
IF(HR_Data[[#This Row],[Age]]&lt;55,"45–54","55+"))))</f>
        <v>35–44</v>
      </c>
      <c r="C847" t="s">
        <v>43</v>
      </c>
      <c r="D847">
        <f>(HR[[#This Row],[OverTimeFlag]]*3+HR[[#This Row],[LowJobSatisFlag]]*5+HR[[#This Row],[LowWLBFlag]]*4+HR[[#This Row],[LowSalaryFlag]]*3+HR[[#This Row],[LowEnviFlag]]*4+HR[[#This Row],[LowProFlag]]*1)</f>
        <v>10</v>
      </c>
      <c r="E847">
        <f>HR_Data[[#This Row],[OvertimeFlag]] + HR_Data[[#This Row],[LowSatisfactionFlag]] + HR_Data[[#This Row],[LowWorkLifeBalanceFlag]]</f>
        <v>2</v>
      </c>
      <c r="F847" t="s">
        <v>44</v>
      </c>
      <c r="G847">
        <v>902</v>
      </c>
      <c r="H847" t="s">
        <v>45</v>
      </c>
      <c r="I847">
        <v>26</v>
      </c>
      <c r="J847" t="str">
        <f>IF(AND(HR_Data[[#This Row],[Attrition]]="Yes",HR_Data[[#This Row],[YearsAtCompany]]&lt;2),"Yes","No")</f>
        <v>No</v>
      </c>
      <c r="K847">
        <v>2</v>
      </c>
      <c r="L847" t="s">
        <v>51</v>
      </c>
      <c r="M847">
        <v>1</v>
      </c>
      <c r="N847">
        <v>1180</v>
      </c>
      <c r="P847">
        <v>3</v>
      </c>
      <c r="Q847" t="s">
        <v>39</v>
      </c>
      <c r="R847">
        <v>92</v>
      </c>
      <c r="S847">
        <v>2</v>
      </c>
      <c r="T847">
        <v>2</v>
      </c>
      <c r="U847" t="s">
        <v>47</v>
      </c>
      <c r="V847">
        <v>4</v>
      </c>
      <c r="W847" t="s">
        <v>48</v>
      </c>
      <c r="X847">
        <v>4422</v>
      </c>
      <c r="Y847" t="str">
        <f>IF(AND(HR_Data[[#This Row],[OverTime]]="Yes",HR_Data[[#This Row],[JobSatisfaction]]&lt;=2,HR_Data[[#This Row],[MonthlyIncome]]&lt;AVERAGE(HR_Data[MonthlyIncome])),
"High Risk",
IF(OR(HR_Data[[#This Row],[OverTime]]="Yes",HR_Data[[#This Row],[JobSatisfaction]]&lt;=2),
"Medium Risk",
"Low Risk"))</f>
        <v>Medium Risk</v>
      </c>
      <c r="Z847" t="str">
        <f>IF(HR_Data[[#This Row],[MonthlyIncome]]&lt;3000,"Low",IF(HR_Data[[#This Row],[MonthlyIncome]]&lt;7000,"Medium","High"))</f>
        <v>Medium</v>
      </c>
      <c r="AA847" s="5">
        <f>IF(HR_Data[[#This Row],[OverTime]]="Yes",1,0)</f>
        <v>1</v>
      </c>
      <c r="AB847" s="5">
        <f>IF(HR_Data[[#This Row],[JobSatisfaction]]&lt;=2,1,0)</f>
        <v>0</v>
      </c>
      <c r="AC847" s="5">
        <f>IF(HR_Data[[#This Row],[WorkLifeBalance]]&lt;=2,1,0)</f>
        <v>1</v>
      </c>
      <c r="AD847" s="5">
        <f>IF(HR_Data[[#This Row],[MonthlyIncome]]&lt;AVERAGE(HR_Data[MonthlyIncome]),1,0)</f>
        <v>1</v>
      </c>
      <c r="AE847">
        <v>21203</v>
      </c>
      <c r="AF847">
        <v>3</v>
      </c>
      <c r="AG847" t="s">
        <v>42</v>
      </c>
      <c r="AH847" t="s">
        <v>35</v>
      </c>
      <c r="AI847">
        <v>13</v>
      </c>
      <c r="AJ847">
        <v>3</v>
      </c>
      <c r="AK847">
        <v>4</v>
      </c>
      <c r="AL847">
        <f>IF(HR_Data[[#This Row],[OverTime]]="Yes",2,0)
+IF(HR_Data[[#This Row],[WorkLifeBalance]]&lt;=2,2,0)
+IF(HR_Data[[#This Row],[MonthlyIncome]]&lt;5000,2,0)
+IF(HR_Data[[#This Row],[JobSatisfaction]]&lt;=2,1,0)
+IF(HR_Data[[#This Row],[EnvironmentSatisfaction]]&lt;=2,1,0)
+IF(HR_Data[[#This Row],[YearsAtCompany]]&lt;2,2,0)</f>
        <v>8</v>
      </c>
      <c r="AM847" t="str">
        <f>IF(HR_Data[[#This Row],[RiskScore2]]&gt;=6,"High",
IF(HR_Data[[#This Row],[RiskScore2]]&gt;=3,"Medium","Low"))</f>
        <v>High</v>
      </c>
      <c r="AN847">
        <v>80</v>
      </c>
      <c r="AO847">
        <v>1</v>
      </c>
      <c r="AP847">
        <v>16</v>
      </c>
      <c r="AQ847">
        <v>3</v>
      </c>
      <c r="AR847">
        <v>1</v>
      </c>
      <c r="AS847">
        <v>1</v>
      </c>
      <c r="AT847">
        <v>1</v>
      </c>
      <c r="AU847">
        <v>0</v>
      </c>
      <c r="AV847">
        <v>0</v>
      </c>
    </row>
    <row r="848" spans="1:48">
      <c r="A848">
        <v>35</v>
      </c>
      <c r="B848" t="str">
        <f>IF(HR_Data[[#This Row],[Age]]&lt;25,"&lt;25",
IF(HR_Data[[#This Row],[Age]]&lt;35,"25–34",
IF(HR_Data[[#This Row],[Age]]&lt;45,"35–44",
IF(HR_Data[[#This Row],[Age]]&lt;55,"45–54","55+"))))</f>
        <v>35–44</v>
      </c>
      <c r="C848" t="s">
        <v>43</v>
      </c>
      <c r="D848">
        <f>(HR[[#This Row],[OverTimeFlag]]*3+HR[[#This Row],[LowJobSatisFlag]]*5+HR[[#This Row],[LowWLBFlag]]*4+HR[[#This Row],[LowSalaryFlag]]*3+HR[[#This Row],[LowEnviFlag]]*4+HR[[#This Row],[LowProFlag]]*1)</f>
        <v>6</v>
      </c>
      <c r="E848">
        <f>HR_Data[[#This Row],[OvertimeFlag]] + HR_Data[[#This Row],[LowSatisfactionFlag]] + HR_Data[[#This Row],[LowWorkLifeBalanceFlag]]</f>
        <v>1</v>
      </c>
      <c r="F848" t="s">
        <v>36</v>
      </c>
      <c r="G848">
        <v>819</v>
      </c>
      <c r="H848" t="s">
        <v>45</v>
      </c>
      <c r="I848">
        <v>2</v>
      </c>
      <c r="J848" t="str">
        <f>IF(AND(HR_Data[[#This Row],[Attrition]]="Yes",HR_Data[[#This Row],[YearsAtCompany]]&lt;2),"Yes","No")</f>
        <v>No</v>
      </c>
      <c r="K848">
        <v>3</v>
      </c>
      <c r="L848" t="s">
        <v>38</v>
      </c>
      <c r="M848">
        <v>1</v>
      </c>
      <c r="N848">
        <v>1182</v>
      </c>
      <c r="P848">
        <v>3</v>
      </c>
      <c r="Q848" t="s">
        <v>46</v>
      </c>
      <c r="R848">
        <v>44</v>
      </c>
      <c r="S848">
        <v>2</v>
      </c>
      <c r="T848">
        <v>3</v>
      </c>
      <c r="U848" t="s">
        <v>53</v>
      </c>
      <c r="V848">
        <v>2</v>
      </c>
      <c r="W848" t="s">
        <v>52</v>
      </c>
      <c r="X848">
        <v>10274</v>
      </c>
      <c r="Y848" t="str">
        <f>IF(AND(HR_Data[[#This Row],[OverTime]]="Yes",HR_Data[[#This Row],[JobSatisfaction]]&lt;=2,HR_Data[[#This Row],[MonthlyIncome]]&lt;AVERAGE(HR_Data[MonthlyIncome])),
"High Risk",
IF(OR(HR_Data[[#This Row],[OverTime]]="Yes",HR_Data[[#This Row],[JobSatisfaction]]&lt;=2),
"Medium Risk",
"Low Risk"))</f>
        <v>Medium Risk</v>
      </c>
      <c r="Z848" t="str">
        <f>IF(HR_Data[[#This Row],[MonthlyIncome]]&lt;3000,"Low",IF(HR_Data[[#This Row],[MonthlyIncome]]&lt;7000,"Medium","High"))</f>
        <v>High</v>
      </c>
      <c r="AA848" s="5">
        <f>IF(HR_Data[[#This Row],[OverTime]]="Yes",1,0)</f>
        <v>0</v>
      </c>
      <c r="AB848" s="5">
        <f>IF(HR_Data[[#This Row],[JobSatisfaction]]&lt;=2,1,0)</f>
        <v>1</v>
      </c>
      <c r="AC848" s="5">
        <f>IF(HR_Data[[#This Row],[WorkLifeBalance]]&lt;=2,1,0)</f>
        <v>0</v>
      </c>
      <c r="AD848" s="5">
        <f>IF(HR_Data[[#This Row],[MonthlyIncome]]&lt;AVERAGE(HR_Data[MonthlyIncome]),1,0)</f>
        <v>0</v>
      </c>
      <c r="AE848">
        <v>19588</v>
      </c>
      <c r="AF848">
        <v>2</v>
      </c>
      <c r="AG848" t="s">
        <v>42</v>
      </c>
      <c r="AH848" t="s">
        <v>43</v>
      </c>
      <c r="AI848">
        <v>18</v>
      </c>
      <c r="AJ848">
        <v>3</v>
      </c>
      <c r="AK848">
        <v>2</v>
      </c>
      <c r="AL848">
        <f>IF(HR_Data[[#This Row],[OverTime]]="Yes",2,0)
+IF(HR_Data[[#This Row],[WorkLifeBalance]]&lt;=2,2,0)
+IF(HR_Data[[#This Row],[MonthlyIncome]]&lt;5000,2,0)
+IF(HR_Data[[#This Row],[JobSatisfaction]]&lt;=2,1,0)
+IF(HR_Data[[#This Row],[EnvironmentSatisfaction]]&lt;=2,1,0)
+IF(HR_Data[[#This Row],[YearsAtCompany]]&lt;2,2,0)</f>
        <v>1</v>
      </c>
      <c r="AM848" t="str">
        <f>IF(HR_Data[[#This Row],[RiskScore2]]&gt;=6,"High",
IF(HR_Data[[#This Row],[RiskScore2]]&gt;=3,"Medium","Low"))</f>
        <v>Low</v>
      </c>
      <c r="AN848">
        <v>80</v>
      </c>
      <c r="AO848">
        <v>1</v>
      </c>
      <c r="AP848">
        <v>15</v>
      </c>
      <c r="AQ848">
        <v>2</v>
      </c>
      <c r="AR848">
        <v>4</v>
      </c>
      <c r="AS848">
        <v>7</v>
      </c>
      <c r="AT848">
        <v>7</v>
      </c>
      <c r="AU848">
        <v>6</v>
      </c>
      <c r="AV848">
        <v>4</v>
      </c>
    </row>
    <row r="849" spans="1:48">
      <c r="A849">
        <v>34</v>
      </c>
      <c r="B849" t="str">
        <f>IF(HR_Data[[#This Row],[Age]]&lt;25,"&lt;25",
IF(HR_Data[[#This Row],[Age]]&lt;35,"25–34",
IF(HR_Data[[#This Row],[Age]]&lt;45,"35–44",
IF(HR_Data[[#This Row],[Age]]&lt;55,"45–54","55+"))))</f>
        <v>25–34</v>
      </c>
      <c r="C849" t="s">
        <v>43</v>
      </c>
      <c r="D849">
        <f>(HR[[#This Row],[OverTimeFlag]]*3+HR[[#This Row],[LowJobSatisFlag]]*5+HR[[#This Row],[LowWLBFlag]]*4+HR[[#This Row],[LowSalaryFlag]]*3+HR[[#This Row],[LowEnviFlag]]*4+HR[[#This Row],[LowProFlag]]*1)</f>
        <v>8</v>
      </c>
      <c r="E849">
        <f>HR_Data[[#This Row],[OvertimeFlag]] + HR_Data[[#This Row],[LowSatisfactionFlag]] + HR_Data[[#This Row],[LowWorkLifeBalanceFlag]]</f>
        <v>1</v>
      </c>
      <c r="F849" t="s">
        <v>44</v>
      </c>
      <c r="G849">
        <v>669</v>
      </c>
      <c r="H849" t="s">
        <v>45</v>
      </c>
      <c r="I849">
        <v>1</v>
      </c>
      <c r="J849" t="str">
        <f>IF(AND(HR_Data[[#This Row],[Attrition]]="Yes",HR_Data[[#This Row],[YearsAtCompany]]&lt;2),"Yes","No")</f>
        <v>No</v>
      </c>
      <c r="K849">
        <v>3</v>
      </c>
      <c r="L849" t="s">
        <v>51</v>
      </c>
      <c r="M849">
        <v>1</v>
      </c>
      <c r="N849">
        <v>1184</v>
      </c>
      <c r="P849">
        <v>4</v>
      </c>
      <c r="Q849" t="s">
        <v>46</v>
      </c>
      <c r="R849">
        <v>97</v>
      </c>
      <c r="S849">
        <v>2</v>
      </c>
      <c r="T849">
        <v>2</v>
      </c>
      <c r="U849" t="s">
        <v>54</v>
      </c>
      <c r="V849">
        <v>1</v>
      </c>
      <c r="W849" t="s">
        <v>41</v>
      </c>
      <c r="X849">
        <v>5343</v>
      </c>
      <c r="Y849" t="str">
        <f>IF(AND(HR_Data[[#This Row],[OverTime]]="Yes",HR_Data[[#This Row],[JobSatisfaction]]&lt;=2,HR_Data[[#This Row],[MonthlyIncome]]&lt;AVERAGE(HR_Data[MonthlyIncome])),
"High Risk",
IF(OR(HR_Data[[#This Row],[OverTime]]="Yes",HR_Data[[#This Row],[JobSatisfaction]]&lt;=2),
"Medium Risk",
"Low Risk"))</f>
        <v>Medium Risk</v>
      </c>
      <c r="Z849" t="str">
        <f>IF(HR_Data[[#This Row],[MonthlyIncome]]&lt;3000,"Low",IF(HR_Data[[#This Row],[MonthlyIncome]]&lt;7000,"Medium","High"))</f>
        <v>Medium</v>
      </c>
      <c r="AA849" s="5">
        <f>IF(HR_Data[[#This Row],[OverTime]]="Yes",1,0)</f>
        <v>0</v>
      </c>
      <c r="AB849" s="5">
        <f>IF(HR_Data[[#This Row],[JobSatisfaction]]&lt;=2,1,0)</f>
        <v>1</v>
      </c>
      <c r="AC849" s="5">
        <f>IF(HR_Data[[#This Row],[WorkLifeBalance]]&lt;=2,1,0)</f>
        <v>0</v>
      </c>
      <c r="AD849" s="5">
        <f>IF(HR_Data[[#This Row],[MonthlyIncome]]&lt;AVERAGE(HR_Data[MonthlyIncome]),1,0)</f>
        <v>1</v>
      </c>
      <c r="AE849">
        <v>25755</v>
      </c>
      <c r="AF849">
        <v>0</v>
      </c>
      <c r="AG849" t="s">
        <v>42</v>
      </c>
      <c r="AH849" t="s">
        <v>43</v>
      </c>
      <c r="AI849">
        <v>20</v>
      </c>
      <c r="AJ849">
        <v>4</v>
      </c>
      <c r="AK849">
        <v>3</v>
      </c>
      <c r="AL849">
        <f>IF(HR_Data[[#This Row],[OverTime]]="Yes",2,0)
+IF(HR_Data[[#This Row],[WorkLifeBalance]]&lt;=2,2,0)
+IF(HR_Data[[#This Row],[MonthlyIncome]]&lt;5000,2,0)
+IF(HR_Data[[#This Row],[JobSatisfaction]]&lt;=2,1,0)
+IF(HR_Data[[#This Row],[EnvironmentSatisfaction]]&lt;=2,1,0)
+IF(HR_Data[[#This Row],[YearsAtCompany]]&lt;2,2,0)</f>
        <v>1</v>
      </c>
      <c r="AM849" t="str">
        <f>IF(HR_Data[[#This Row],[RiskScore2]]&gt;=6,"High",
IF(HR_Data[[#This Row],[RiskScore2]]&gt;=3,"Medium","Low"))</f>
        <v>Low</v>
      </c>
      <c r="AN849">
        <v>80</v>
      </c>
      <c r="AO849">
        <v>0</v>
      </c>
      <c r="AP849">
        <v>14</v>
      </c>
      <c r="AQ849">
        <v>3</v>
      </c>
      <c r="AR849">
        <v>3</v>
      </c>
      <c r="AS849">
        <v>13</v>
      </c>
      <c r="AT849">
        <v>9</v>
      </c>
      <c r="AU849">
        <v>4</v>
      </c>
      <c r="AV849">
        <v>9</v>
      </c>
    </row>
    <row r="850" spans="1:48">
      <c r="A850">
        <v>35</v>
      </c>
      <c r="B850" t="str">
        <f>IF(HR_Data[[#This Row],[Age]]&lt;25,"&lt;25",
IF(HR_Data[[#This Row],[Age]]&lt;35,"25–34",
IF(HR_Data[[#This Row],[Age]]&lt;45,"35–44",
IF(HR_Data[[#This Row],[Age]]&lt;55,"45–54","55+"))))</f>
        <v>35–44</v>
      </c>
      <c r="C850" t="s">
        <v>43</v>
      </c>
      <c r="D850">
        <f>(HR[[#This Row],[OverTimeFlag]]*3+HR[[#This Row],[LowJobSatisFlag]]*5+HR[[#This Row],[LowWLBFlag]]*4+HR[[#This Row],[LowSalaryFlag]]*3+HR[[#This Row],[LowEnviFlag]]*4+HR[[#This Row],[LowProFlag]]*1)</f>
        <v>3</v>
      </c>
      <c r="E850">
        <f>HR_Data[[#This Row],[OvertimeFlag]] + HR_Data[[#This Row],[LowSatisfactionFlag]] + HR_Data[[#This Row],[LowWorkLifeBalanceFlag]]</f>
        <v>0</v>
      </c>
      <c r="F850" t="s">
        <v>44</v>
      </c>
      <c r="G850">
        <v>636</v>
      </c>
      <c r="H850" t="s">
        <v>45</v>
      </c>
      <c r="I850">
        <v>4</v>
      </c>
      <c r="J850" t="str">
        <f>IF(AND(HR_Data[[#This Row],[Attrition]]="Yes",HR_Data[[#This Row],[YearsAtCompany]]&lt;2),"Yes","No")</f>
        <v>No</v>
      </c>
      <c r="K850">
        <v>4</v>
      </c>
      <c r="L850" t="s">
        <v>49</v>
      </c>
      <c r="M850">
        <v>1</v>
      </c>
      <c r="N850">
        <v>1185</v>
      </c>
      <c r="P850">
        <v>4</v>
      </c>
      <c r="Q850" t="s">
        <v>46</v>
      </c>
      <c r="R850">
        <v>47</v>
      </c>
      <c r="S850">
        <v>2</v>
      </c>
      <c r="T850">
        <v>1</v>
      </c>
      <c r="U850" t="s">
        <v>50</v>
      </c>
      <c r="V850">
        <v>4</v>
      </c>
      <c r="W850" t="s">
        <v>48</v>
      </c>
      <c r="X850">
        <v>2376</v>
      </c>
      <c r="Y850" t="str">
        <f>IF(AND(HR_Data[[#This Row],[OverTime]]="Yes",HR_Data[[#This Row],[JobSatisfaction]]&lt;=2,HR_Data[[#This Row],[MonthlyIncome]]&lt;AVERAGE(HR_Data[MonthlyIncome])),
"High Risk",
IF(OR(HR_Data[[#This Row],[OverTime]]="Yes",HR_Data[[#This Row],[JobSatisfaction]]&lt;=2),
"Medium Risk",
"Low Risk"))</f>
        <v>Low Risk</v>
      </c>
      <c r="Z850" t="str">
        <f>IF(HR_Data[[#This Row],[MonthlyIncome]]&lt;3000,"Low",IF(HR_Data[[#This Row],[MonthlyIncome]]&lt;7000,"Medium","High"))</f>
        <v>Low</v>
      </c>
      <c r="AA850" s="5">
        <f>IF(HR_Data[[#This Row],[OverTime]]="Yes",1,0)</f>
        <v>0</v>
      </c>
      <c r="AB850" s="5">
        <f>IF(HR_Data[[#This Row],[JobSatisfaction]]&lt;=2,1,0)</f>
        <v>0</v>
      </c>
      <c r="AC850" s="5">
        <f>IF(HR_Data[[#This Row],[WorkLifeBalance]]&lt;=2,1,0)</f>
        <v>0</v>
      </c>
      <c r="AD850" s="5">
        <f>IF(HR_Data[[#This Row],[MonthlyIncome]]&lt;AVERAGE(HR_Data[MonthlyIncome]),1,0)</f>
        <v>1</v>
      </c>
      <c r="AE850">
        <v>26537</v>
      </c>
      <c r="AF850">
        <v>1</v>
      </c>
      <c r="AG850" t="s">
        <v>42</v>
      </c>
      <c r="AH850" t="s">
        <v>43</v>
      </c>
      <c r="AI850">
        <v>13</v>
      </c>
      <c r="AJ850">
        <v>3</v>
      </c>
      <c r="AK850">
        <v>2</v>
      </c>
      <c r="AL850">
        <f>IF(HR_Data[[#This Row],[OverTime]]="Yes",2,0)
+IF(HR_Data[[#This Row],[WorkLifeBalance]]&lt;=2,2,0)
+IF(HR_Data[[#This Row],[MonthlyIncome]]&lt;5000,2,0)
+IF(HR_Data[[#This Row],[JobSatisfaction]]&lt;=2,1,0)
+IF(HR_Data[[#This Row],[EnvironmentSatisfaction]]&lt;=2,1,0)
+IF(HR_Data[[#This Row],[YearsAtCompany]]&lt;2,2,0)</f>
        <v>2</v>
      </c>
      <c r="AM850" t="str">
        <f>IF(HR_Data[[#This Row],[RiskScore2]]&gt;=6,"High",
IF(HR_Data[[#This Row],[RiskScore2]]&gt;=3,"Medium","Low"))</f>
        <v>Low</v>
      </c>
      <c r="AN850">
        <v>80</v>
      </c>
      <c r="AO850">
        <v>1</v>
      </c>
      <c r="AP850">
        <v>2</v>
      </c>
      <c r="AQ850">
        <v>2</v>
      </c>
      <c r="AR850">
        <v>4</v>
      </c>
      <c r="AS850">
        <v>2</v>
      </c>
      <c r="AT850">
        <v>2</v>
      </c>
      <c r="AU850">
        <v>2</v>
      </c>
      <c r="AV850">
        <v>2</v>
      </c>
    </row>
    <row r="851" spans="1:48">
      <c r="A851">
        <v>43</v>
      </c>
      <c r="B851" t="str">
        <f>IF(HR_Data[[#This Row],[Age]]&lt;25,"&lt;25",
IF(HR_Data[[#This Row],[Age]]&lt;35,"25–34",
IF(HR_Data[[#This Row],[Age]]&lt;45,"35–44",
IF(HR_Data[[#This Row],[Age]]&lt;55,"45–54","55+"))))</f>
        <v>35–44</v>
      </c>
      <c r="C851" t="s">
        <v>35</v>
      </c>
      <c r="D851">
        <f>(HR[[#This Row],[OverTimeFlag]]*3+HR[[#This Row],[LowJobSatisFlag]]*5+HR[[#This Row],[LowWLBFlag]]*4+HR[[#This Row],[LowSalaryFlag]]*3+HR[[#This Row],[LowEnviFlag]]*4+HR[[#This Row],[LowProFlag]]*1)</f>
        <v>11</v>
      </c>
      <c r="E851">
        <f>HR_Data[[#This Row],[OvertimeFlag]] + HR_Data[[#This Row],[LowSatisfactionFlag]] + HR_Data[[#This Row],[LowWorkLifeBalanceFlag]]</f>
        <v>1</v>
      </c>
      <c r="F851" t="s">
        <v>36</v>
      </c>
      <c r="G851">
        <v>1372</v>
      </c>
      <c r="H851" t="s">
        <v>37</v>
      </c>
      <c r="I851">
        <v>9</v>
      </c>
      <c r="J851" t="str">
        <f>IF(AND(HR_Data[[#This Row],[Attrition]]="Yes",HR_Data[[#This Row],[YearsAtCompany]]&lt;2),"Yes","No")</f>
        <v>No</v>
      </c>
      <c r="K851">
        <v>3</v>
      </c>
      <c r="L851" t="s">
        <v>59</v>
      </c>
      <c r="M851">
        <v>1</v>
      </c>
      <c r="N851">
        <v>1188</v>
      </c>
      <c r="P851">
        <v>1</v>
      </c>
      <c r="Q851" t="s">
        <v>39</v>
      </c>
      <c r="R851">
        <v>85</v>
      </c>
      <c r="S851">
        <v>1</v>
      </c>
      <c r="T851">
        <v>2</v>
      </c>
      <c r="U851" t="s">
        <v>40</v>
      </c>
      <c r="V851">
        <v>3</v>
      </c>
      <c r="W851" t="s">
        <v>41</v>
      </c>
      <c r="X851">
        <v>5346</v>
      </c>
      <c r="Y851" t="str">
        <f>IF(AND(HR_Data[[#This Row],[OverTime]]="Yes",HR_Data[[#This Row],[JobSatisfaction]]&lt;=2,HR_Data[[#This Row],[MonthlyIncome]]&lt;AVERAGE(HR_Data[MonthlyIncome])),
"High Risk",
IF(OR(HR_Data[[#This Row],[OverTime]]="Yes",HR_Data[[#This Row],[JobSatisfaction]]&lt;=2),
"Medium Risk",
"Low Risk"))</f>
        <v>Low Risk</v>
      </c>
      <c r="Z851" t="str">
        <f>IF(HR_Data[[#This Row],[MonthlyIncome]]&lt;3000,"Low",IF(HR_Data[[#This Row],[MonthlyIncome]]&lt;7000,"Medium","High"))</f>
        <v>Medium</v>
      </c>
      <c r="AA851" s="5">
        <f>IF(HR_Data[[#This Row],[OverTime]]="Yes",1,0)</f>
        <v>0</v>
      </c>
      <c r="AB851" s="5">
        <f>IF(HR_Data[[#This Row],[JobSatisfaction]]&lt;=2,1,0)</f>
        <v>0</v>
      </c>
      <c r="AC851" s="5">
        <f>IF(HR_Data[[#This Row],[WorkLifeBalance]]&lt;=2,1,0)</f>
        <v>1</v>
      </c>
      <c r="AD851" s="5">
        <f>IF(HR_Data[[#This Row],[MonthlyIncome]]&lt;AVERAGE(HR_Data[MonthlyIncome]),1,0)</f>
        <v>1</v>
      </c>
      <c r="AE851">
        <v>9489</v>
      </c>
      <c r="AF851">
        <v>8</v>
      </c>
      <c r="AG851" t="s">
        <v>42</v>
      </c>
      <c r="AH851" t="s">
        <v>43</v>
      </c>
      <c r="AI851">
        <v>13</v>
      </c>
      <c r="AJ851">
        <v>3</v>
      </c>
      <c r="AK851">
        <v>2</v>
      </c>
      <c r="AL851">
        <f>IF(HR_Data[[#This Row],[OverTime]]="Yes",2,0)
+IF(HR_Data[[#This Row],[WorkLifeBalance]]&lt;=2,2,0)
+IF(HR_Data[[#This Row],[MonthlyIncome]]&lt;5000,2,0)
+IF(HR_Data[[#This Row],[JobSatisfaction]]&lt;=2,1,0)
+IF(HR_Data[[#This Row],[EnvironmentSatisfaction]]&lt;=2,1,0)
+IF(HR_Data[[#This Row],[YearsAtCompany]]&lt;2,2,0)</f>
        <v>3</v>
      </c>
      <c r="AM851" t="str">
        <f>IF(HR_Data[[#This Row],[RiskScore2]]&gt;=6,"High",
IF(HR_Data[[#This Row],[RiskScore2]]&gt;=3,"Medium","Low"))</f>
        <v>Medium</v>
      </c>
      <c r="AN851">
        <v>80</v>
      </c>
      <c r="AO851">
        <v>0</v>
      </c>
      <c r="AP851">
        <v>7</v>
      </c>
      <c r="AQ851">
        <v>2</v>
      </c>
      <c r="AR851">
        <v>2</v>
      </c>
      <c r="AS851">
        <v>4</v>
      </c>
      <c r="AT851">
        <v>3</v>
      </c>
      <c r="AU851">
        <v>1</v>
      </c>
      <c r="AV851">
        <v>3</v>
      </c>
    </row>
    <row r="852" spans="1:48">
      <c r="A852">
        <v>32</v>
      </c>
      <c r="B852" t="str">
        <f>IF(HR_Data[[#This Row],[Age]]&lt;25,"&lt;25",
IF(HR_Data[[#This Row],[Age]]&lt;35,"25–34",
IF(HR_Data[[#This Row],[Age]]&lt;45,"35–44",
IF(HR_Data[[#This Row],[Age]]&lt;55,"45–54","55+"))))</f>
        <v>25–34</v>
      </c>
      <c r="C852" t="s">
        <v>43</v>
      </c>
      <c r="D852">
        <f>(HR[[#This Row],[OverTimeFlag]]*3+HR[[#This Row],[LowJobSatisFlag]]*5+HR[[#This Row],[LowWLBFlag]]*4+HR[[#This Row],[LowSalaryFlag]]*3+HR[[#This Row],[LowEnviFlag]]*4+HR[[#This Row],[LowProFlag]]*1)</f>
        <v>8</v>
      </c>
      <c r="E852">
        <f>HR_Data[[#This Row],[OvertimeFlag]] + HR_Data[[#This Row],[LowSatisfactionFlag]] + HR_Data[[#This Row],[LowWorkLifeBalanceFlag]]</f>
        <v>1</v>
      </c>
      <c r="F852" t="s">
        <v>55</v>
      </c>
      <c r="G852">
        <v>862</v>
      </c>
      <c r="H852" t="s">
        <v>37</v>
      </c>
      <c r="I852">
        <v>2</v>
      </c>
      <c r="J852" t="str">
        <f>IF(AND(HR_Data[[#This Row],[Attrition]]="Yes",HR_Data[[#This Row],[YearsAtCompany]]&lt;2),"Yes","No")</f>
        <v>No</v>
      </c>
      <c r="K852">
        <v>1</v>
      </c>
      <c r="L852" t="s">
        <v>38</v>
      </c>
      <c r="M852">
        <v>1</v>
      </c>
      <c r="N852">
        <v>1190</v>
      </c>
      <c r="P852">
        <v>3</v>
      </c>
      <c r="Q852" t="s">
        <v>39</v>
      </c>
      <c r="R852">
        <v>76</v>
      </c>
      <c r="S852">
        <v>3</v>
      </c>
      <c r="T852">
        <v>1</v>
      </c>
      <c r="U852" t="s">
        <v>57</v>
      </c>
      <c r="V852">
        <v>1</v>
      </c>
      <c r="W852" t="s">
        <v>52</v>
      </c>
      <c r="X852">
        <v>2827</v>
      </c>
      <c r="Y852" t="str">
        <f>IF(AND(HR_Data[[#This Row],[OverTime]]="Yes",HR_Data[[#This Row],[JobSatisfaction]]&lt;=2,HR_Data[[#This Row],[MonthlyIncome]]&lt;AVERAGE(HR_Data[MonthlyIncome])),
"High Risk",
IF(OR(HR_Data[[#This Row],[OverTime]]="Yes",HR_Data[[#This Row],[JobSatisfaction]]&lt;=2),
"Medium Risk",
"Low Risk"))</f>
        <v>Medium Risk</v>
      </c>
      <c r="Z852" t="str">
        <f>IF(HR_Data[[#This Row],[MonthlyIncome]]&lt;3000,"Low",IF(HR_Data[[#This Row],[MonthlyIncome]]&lt;7000,"Medium","High"))</f>
        <v>Low</v>
      </c>
      <c r="AA852" s="5">
        <f>IF(HR_Data[[#This Row],[OverTime]]="Yes",1,0)</f>
        <v>0</v>
      </c>
      <c r="AB852" s="5">
        <f>IF(HR_Data[[#This Row],[JobSatisfaction]]&lt;=2,1,0)</f>
        <v>1</v>
      </c>
      <c r="AC852" s="5">
        <f>IF(HR_Data[[#This Row],[WorkLifeBalance]]&lt;=2,1,0)</f>
        <v>0</v>
      </c>
      <c r="AD852" s="5">
        <f>IF(HR_Data[[#This Row],[MonthlyIncome]]&lt;AVERAGE(HR_Data[MonthlyIncome]),1,0)</f>
        <v>1</v>
      </c>
      <c r="AE852">
        <v>14947</v>
      </c>
      <c r="AF852">
        <v>1</v>
      </c>
      <c r="AG852" t="s">
        <v>42</v>
      </c>
      <c r="AH852" t="s">
        <v>43</v>
      </c>
      <c r="AI852">
        <v>12</v>
      </c>
      <c r="AJ852">
        <v>3</v>
      </c>
      <c r="AK852">
        <v>3</v>
      </c>
      <c r="AL852">
        <f>IF(HR_Data[[#This Row],[OverTime]]="Yes",2,0)
+IF(HR_Data[[#This Row],[WorkLifeBalance]]&lt;=2,2,0)
+IF(HR_Data[[#This Row],[MonthlyIncome]]&lt;5000,2,0)
+IF(HR_Data[[#This Row],[JobSatisfaction]]&lt;=2,1,0)
+IF(HR_Data[[#This Row],[EnvironmentSatisfaction]]&lt;=2,1,0)
+IF(HR_Data[[#This Row],[YearsAtCompany]]&lt;2,2,0)</f>
        <v>5</v>
      </c>
      <c r="AM852" t="str">
        <f>IF(HR_Data[[#This Row],[RiskScore2]]&gt;=6,"High",
IF(HR_Data[[#This Row],[RiskScore2]]&gt;=3,"Medium","Low"))</f>
        <v>Medium</v>
      </c>
      <c r="AN852">
        <v>80</v>
      </c>
      <c r="AO852">
        <v>3</v>
      </c>
      <c r="AP852">
        <v>1</v>
      </c>
      <c r="AQ852">
        <v>3</v>
      </c>
      <c r="AR852">
        <v>3</v>
      </c>
      <c r="AS852">
        <v>1</v>
      </c>
      <c r="AT852">
        <v>0</v>
      </c>
      <c r="AU852">
        <v>0</v>
      </c>
      <c r="AV852">
        <v>0</v>
      </c>
    </row>
    <row r="853" spans="1:48">
      <c r="A853">
        <v>56</v>
      </c>
      <c r="B853" t="str">
        <f>IF(HR_Data[[#This Row],[Age]]&lt;25,"&lt;25",
IF(HR_Data[[#This Row],[Age]]&lt;35,"25–34",
IF(HR_Data[[#This Row],[Age]]&lt;45,"35–44",
IF(HR_Data[[#This Row],[Age]]&lt;55,"45–54","55+"))))</f>
        <v>55+</v>
      </c>
      <c r="C853" t="s">
        <v>43</v>
      </c>
      <c r="D853">
        <f>(HR[[#This Row],[OverTimeFlag]]*3+HR[[#This Row],[LowJobSatisFlag]]*5+HR[[#This Row],[LowWLBFlag]]*4+HR[[#This Row],[LowSalaryFlag]]*3+HR[[#This Row],[LowEnviFlag]]*4+HR[[#This Row],[LowProFlag]]*1)</f>
        <v>5</v>
      </c>
      <c r="E853">
        <f>HR_Data[[#This Row],[OvertimeFlag]] + HR_Data[[#This Row],[LowSatisfactionFlag]] + HR_Data[[#This Row],[LowWorkLifeBalanceFlag]]</f>
        <v>1</v>
      </c>
      <c r="F853" t="s">
        <v>36</v>
      </c>
      <c r="G853">
        <v>718</v>
      </c>
      <c r="H853" t="s">
        <v>45</v>
      </c>
      <c r="I853">
        <v>4</v>
      </c>
      <c r="J853" t="str">
        <f>IF(AND(HR_Data[[#This Row],[Attrition]]="Yes",HR_Data[[#This Row],[YearsAtCompany]]&lt;2),"Yes","No")</f>
        <v>No</v>
      </c>
      <c r="K853">
        <v>4</v>
      </c>
      <c r="L853" t="s">
        <v>60</v>
      </c>
      <c r="M853">
        <v>1</v>
      </c>
      <c r="N853">
        <v>1191</v>
      </c>
      <c r="P853">
        <v>4</v>
      </c>
      <c r="Q853" t="s">
        <v>39</v>
      </c>
      <c r="R853">
        <v>92</v>
      </c>
      <c r="S853">
        <v>3</v>
      </c>
      <c r="T853">
        <v>5</v>
      </c>
      <c r="U853" t="s">
        <v>56</v>
      </c>
      <c r="V853">
        <v>1</v>
      </c>
      <c r="W853" t="s">
        <v>52</v>
      </c>
      <c r="X853">
        <v>19943</v>
      </c>
      <c r="Y853" t="str">
        <f>IF(AND(HR_Data[[#This Row],[OverTime]]="Yes",HR_Data[[#This Row],[JobSatisfaction]]&lt;=2,HR_Data[[#This Row],[MonthlyIncome]]&lt;AVERAGE(HR_Data[MonthlyIncome])),
"High Risk",
IF(OR(HR_Data[[#This Row],[OverTime]]="Yes",HR_Data[[#This Row],[JobSatisfaction]]&lt;=2),
"Medium Risk",
"Low Risk"))</f>
        <v>Medium Risk</v>
      </c>
      <c r="Z853" t="str">
        <f>IF(HR_Data[[#This Row],[MonthlyIncome]]&lt;3000,"Low",IF(HR_Data[[#This Row],[MonthlyIncome]]&lt;7000,"Medium","High"))</f>
        <v>High</v>
      </c>
      <c r="AA853" s="5">
        <f>IF(HR_Data[[#This Row],[OverTime]]="Yes",1,0)</f>
        <v>0</v>
      </c>
      <c r="AB853" s="5">
        <f>IF(HR_Data[[#This Row],[JobSatisfaction]]&lt;=2,1,0)</f>
        <v>1</v>
      </c>
      <c r="AC853" s="5">
        <f>IF(HR_Data[[#This Row],[WorkLifeBalance]]&lt;=2,1,0)</f>
        <v>0</v>
      </c>
      <c r="AD853" s="5">
        <f>IF(HR_Data[[#This Row],[MonthlyIncome]]&lt;AVERAGE(HR_Data[MonthlyIncome]),1,0)</f>
        <v>0</v>
      </c>
      <c r="AE853">
        <v>18575</v>
      </c>
      <c r="AF853">
        <v>4</v>
      </c>
      <c r="AG853" t="s">
        <v>42</v>
      </c>
      <c r="AH853" t="s">
        <v>43</v>
      </c>
      <c r="AI853">
        <v>13</v>
      </c>
      <c r="AJ853">
        <v>3</v>
      </c>
      <c r="AK853">
        <v>4</v>
      </c>
      <c r="AL853">
        <f>IF(HR_Data[[#This Row],[OverTime]]="Yes",2,0)
+IF(HR_Data[[#This Row],[WorkLifeBalance]]&lt;=2,2,0)
+IF(HR_Data[[#This Row],[MonthlyIncome]]&lt;5000,2,0)
+IF(HR_Data[[#This Row],[JobSatisfaction]]&lt;=2,1,0)
+IF(HR_Data[[#This Row],[EnvironmentSatisfaction]]&lt;=2,1,0)
+IF(HR_Data[[#This Row],[YearsAtCompany]]&lt;2,2,0)</f>
        <v>1</v>
      </c>
      <c r="AM853" t="str">
        <f>IF(HR_Data[[#This Row],[RiskScore2]]&gt;=6,"High",
IF(HR_Data[[#This Row],[RiskScore2]]&gt;=3,"Medium","Low"))</f>
        <v>Low</v>
      </c>
      <c r="AN853">
        <v>80</v>
      </c>
      <c r="AO853">
        <v>1</v>
      </c>
      <c r="AP853">
        <v>28</v>
      </c>
      <c r="AQ853">
        <v>2</v>
      </c>
      <c r="AR853">
        <v>3</v>
      </c>
      <c r="AS853">
        <v>5</v>
      </c>
      <c r="AT853">
        <v>2</v>
      </c>
      <c r="AU853">
        <v>4</v>
      </c>
      <c r="AV853">
        <v>2</v>
      </c>
    </row>
    <row r="854" spans="1:48">
      <c r="A854">
        <v>29</v>
      </c>
      <c r="B854" t="str">
        <f>IF(HR_Data[[#This Row],[Age]]&lt;25,"&lt;25",
IF(HR_Data[[#This Row],[Age]]&lt;35,"25–34",
IF(HR_Data[[#This Row],[Age]]&lt;45,"35–44",
IF(HR_Data[[#This Row],[Age]]&lt;55,"45–54","55+"))))</f>
        <v>25–34</v>
      </c>
      <c r="C854" t="s">
        <v>43</v>
      </c>
      <c r="D854">
        <f>(HR[[#This Row],[OverTimeFlag]]*3+HR[[#This Row],[LowJobSatisFlag]]*5+HR[[#This Row],[LowWLBFlag]]*4+HR[[#This Row],[LowSalaryFlag]]*3+HR[[#This Row],[LowEnviFlag]]*4+HR[[#This Row],[LowProFlag]]*1)</f>
        <v>7</v>
      </c>
      <c r="E854">
        <f>HR_Data[[#This Row],[OvertimeFlag]] + HR_Data[[#This Row],[LowSatisfactionFlag]] + HR_Data[[#This Row],[LowWorkLifeBalanceFlag]]</f>
        <v>0</v>
      </c>
      <c r="F854" t="s">
        <v>36</v>
      </c>
      <c r="G854">
        <v>1401</v>
      </c>
      <c r="H854" t="s">
        <v>45</v>
      </c>
      <c r="I854">
        <v>6</v>
      </c>
      <c r="J854" t="str">
        <f>IF(AND(HR_Data[[#This Row],[Attrition]]="Yes",HR_Data[[#This Row],[YearsAtCompany]]&lt;2),"Yes","No")</f>
        <v>No</v>
      </c>
      <c r="K854">
        <v>1</v>
      </c>
      <c r="L854" t="s">
        <v>51</v>
      </c>
      <c r="M854">
        <v>1</v>
      </c>
      <c r="N854">
        <v>1192</v>
      </c>
      <c r="P854">
        <v>2</v>
      </c>
      <c r="Q854" t="s">
        <v>39</v>
      </c>
      <c r="R854">
        <v>54</v>
      </c>
      <c r="S854">
        <v>3</v>
      </c>
      <c r="T854">
        <v>1</v>
      </c>
      <c r="U854" t="s">
        <v>50</v>
      </c>
      <c r="V854">
        <v>4</v>
      </c>
      <c r="W854" t="s">
        <v>48</v>
      </c>
      <c r="X854">
        <v>3131</v>
      </c>
      <c r="Y854" t="str">
        <f>IF(AND(HR_Data[[#This Row],[OverTime]]="Yes",HR_Data[[#This Row],[JobSatisfaction]]&lt;=2,HR_Data[[#This Row],[MonthlyIncome]]&lt;AVERAGE(HR_Data[MonthlyIncome])),
"High Risk",
IF(OR(HR_Data[[#This Row],[OverTime]]="Yes",HR_Data[[#This Row],[JobSatisfaction]]&lt;=2),
"Medium Risk",
"Low Risk"))</f>
        <v>Low Risk</v>
      </c>
      <c r="Z854" t="str">
        <f>IF(HR_Data[[#This Row],[MonthlyIncome]]&lt;3000,"Low",IF(HR_Data[[#This Row],[MonthlyIncome]]&lt;7000,"Medium","High"))</f>
        <v>Medium</v>
      </c>
      <c r="AA854" s="5">
        <f>IF(HR_Data[[#This Row],[OverTime]]="Yes",1,0)</f>
        <v>0</v>
      </c>
      <c r="AB854" s="5">
        <f>IF(HR_Data[[#This Row],[JobSatisfaction]]&lt;=2,1,0)</f>
        <v>0</v>
      </c>
      <c r="AC854" s="5">
        <f>IF(HR_Data[[#This Row],[WorkLifeBalance]]&lt;=2,1,0)</f>
        <v>0</v>
      </c>
      <c r="AD854" s="5">
        <f>IF(HR_Data[[#This Row],[MonthlyIncome]]&lt;AVERAGE(HR_Data[MonthlyIncome]),1,0)</f>
        <v>1</v>
      </c>
      <c r="AE854">
        <v>26342</v>
      </c>
      <c r="AF854">
        <v>1</v>
      </c>
      <c r="AG854" t="s">
        <v>42</v>
      </c>
      <c r="AH854" t="s">
        <v>43</v>
      </c>
      <c r="AI854">
        <v>13</v>
      </c>
      <c r="AJ854">
        <v>3</v>
      </c>
      <c r="AK854">
        <v>1</v>
      </c>
      <c r="AL854">
        <f>IF(HR_Data[[#This Row],[OverTime]]="Yes",2,0)
+IF(HR_Data[[#This Row],[WorkLifeBalance]]&lt;=2,2,0)
+IF(HR_Data[[#This Row],[MonthlyIncome]]&lt;5000,2,0)
+IF(HR_Data[[#This Row],[JobSatisfaction]]&lt;=2,1,0)
+IF(HR_Data[[#This Row],[EnvironmentSatisfaction]]&lt;=2,1,0)
+IF(HR_Data[[#This Row],[YearsAtCompany]]&lt;2,2,0)</f>
        <v>3</v>
      </c>
      <c r="AM854" t="str">
        <f>IF(HR_Data[[#This Row],[RiskScore2]]&gt;=6,"High",
IF(HR_Data[[#This Row],[RiskScore2]]&gt;=3,"Medium","Low"))</f>
        <v>Medium</v>
      </c>
      <c r="AN854">
        <v>80</v>
      </c>
      <c r="AO854">
        <v>1</v>
      </c>
      <c r="AP854">
        <v>10</v>
      </c>
      <c r="AQ854">
        <v>5</v>
      </c>
      <c r="AR854">
        <v>3</v>
      </c>
      <c r="AS854">
        <v>10</v>
      </c>
      <c r="AT854">
        <v>8</v>
      </c>
      <c r="AU854">
        <v>0</v>
      </c>
      <c r="AV854">
        <v>8</v>
      </c>
    </row>
    <row r="855" spans="1:48">
      <c r="A855">
        <v>19</v>
      </c>
      <c r="B855" t="str">
        <f>IF(HR_Data[[#This Row],[Age]]&lt;25,"&lt;25",
IF(HR_Data[[#This Row],[Age]]&lt;35,"25–34",
IF(HR_Data[[#This Row],[Age]]&lt;45,"35–44",
IF(HR_Data[[#This Row],[Age]]&lt;55,"45–54","55+"))))</f>
        <v>&lt;25</v>
      </c>
      <c r="C855" t="s">
        <v>43</v>
      </c>
      <c r="D855">
        <f>(HR[[#This Row],[OverTimeFlag]]*3+HR[[#This Row],[LowJobSatisFlag]]*5+HR[[#This Row],[LowWLBFlag]]*4+HR[[#This Row],[LowSalaryFlag]]*3+HR[[#This Row],[LowEnviFlag]]*4+HR[[#This Row],[LowProFlag]]*1)</f>
        <v>8</v>
      </c>
      <c r="E855">
        <f>HR_Data[[#This Row],[OvertimeFlag]] + HR_Data[[#This Row],[LowSatisfactionFlag]] + HR_Data[[#This Row],[LowWorkLifeBalanceFlag]]</f>
        <v>1</v>
      </c>
      <c r="F855" t="s">
        <v>36</v>
      </c>
      <c r="G855">
        <v>645</v>
      </c>
      <c r="H855" t="s">
        <v>45</v>
      </c>
      <c r="I855">
        <v>9</v>
      </c>
      <c r="J855" t="str">
        <f>IF(AND(HR_Data[[#This Row],[Attrition]]="Yes",HR_Data[[#This Row],[YearsAtCompany]]&lt;2),"Yes","No")</f>
        <v>No</v>
      </c>
      <c r="K855">
        <v>2</v>
      </c>
      <c r="L855" t="s">
        <v>38</v>
      </c>
      <c r="M855">
        <v>1</v>
      </c>
      <c r="N855">
        <v>1193</v>
      </c>
      <c r="P855">
        <v>3</v>
      </c>
      <c r="Q855" t="s">
        <v>46</v>
      </c>
      <c r="R855">
        <v>54</v>
      </c>
      <c r="S855">
        <v>3</v>
      </c>
      <c r="T855">
        <v>1</v>
      </c>
      <c r="U855" t="s">
        <v>47</v>
      </c>
      <c r="V855">
        <v>1</v>
      </c>
      <c r="W855" t="s">
        <v>41</v>
      </c>
      <c r="X855">
        <v>2552</v>
      </c>
      <c r="Y855" t="str">
        <f>IF(AND(HR_Data[[#This Row],[OverTime]]="Yes",HR_Data[[#This Row],[JobSatisfaction]]&lt;=2,HR_Data[[#This Row],[MonthlyIncome]]&lt;AVERAGE(HR_Data[MonthlyIncome])),
"High Risk",
IF(OR(HR_Data[[#This Row],[OverTime]]="Yes",HR_Data[[#This Row],[JobSatisfaction]]&lt;=2),
"Medium Risk",
"Low Risk"))</f>
        <v>Medium Risk</v>
      </c>
      <c r="Z855" t="str">
        <f>IF(HR_Data[[#This Row],[MonthlyIncome]]&lt;3000,"Low",IF(HR_Data[[#This Row],[MonthlyIncome]]&lt;7000,"Medium","High"))</f>
        <v>Low</v>
      </c>
      <c r="AA855" s="5">
        <f>IF(HR_Data[[#This Row],[OverTime]]="Yes",1,0)</f>
        <v>0</v>
      </c>
      <c r="AB855" s="5">
        <f>IF(HR_Data[[#This Row],[JobSatisfaction]]&lt;=2,1,0)</f>
        <v>1</v>
      </c>
      <c r="AC855" s="5">
        <f>IF(HR_Data[[#This Row],[WorkLifeBalance]]&lt;=2,1,0)</f>
        <v>0</v>
      </c>
      <c r="AD855" s="5">
        <f>IF(HR_Data[[#This Row],[MonthlyIncome]]&lt;AVERAGE(HR_Data[MonthlyIncome]),1,0)</f>
        <v>1</v>
      </c>
      <c r="AE855">
        <v>7172</v>
      </c>
      <c r="AF855">
        <v>1</v>
      </c>
      <c r="AG855" t="s">
        <v>42</v>
      </c>
      <c r="AH855" t="s">
        <v>43</v>
      </c>
      <c r="AI855">
        <v>25</v>
      </c>
      <c r="AJ855">
        <v>4</v>
      </c>
      <c r="AK855">
        <v>3</v>
      </c>
      <c r="AL855">
        <f>IF(HR_Data[[#This Row],[OverTime]]="Yes",2,0)
+IF(HR_Data[[#This Row],[WorkLifeBalance]]&lt;=2,2,0)
+IF(HR_Data[[#This Row],[MonthlyIncome]]&lt;5000,2,0)
+IF(HR_Data[[#This Row],[JobSatisfaction]]&lt;=2,1,0)
+IF(HR_Data[[#This Row],[EnvironmentSatisfaction]]&lt;=2,1,0)
+IF(HR_Data[[#This Row],[YearsAtCompany]]&lt;2,2,0)</f>
        <v>5</v>
      </c>
      <c r="AM855" t="str">
        <f>IF(HR_Data[[#This Row],[RiskScore2]]&gt;=6,"High",
IF(HR_Data[[#This Row],[RiskScore2]]&gt;=3,"Medium","Low"))</f>
        <v>Medium</v>
      </c>
      <c r="AN855">
        <v>80</v>
      </c>
      <c r="AO855">
        <v>0</v>
      </c>
      <c r="AP855">
        <v>1</v>
      </c>
      <c r="AQ855">
        <v>4</v>
      </c>
      <c r="AR855">
        <v>3</v>
      </c>
      <c r="AS855">
        <v>1</v>
      </c>
      <c r="AT855">
        <v>1</v>
      </c>
      <c r="AU855">
        <v>0</v>
      </c>
      <c r="AV855">
        <v>0</v>
      </c>
    </row>
    <row r="856" spans="1:48">
      <c r="A856">
        <v>45</v>
      </c>
      <c r="B856" t="str">
        <f>IF(HR_Data[[#This Row],[Age]]&lt;25,"&lt;25",
IF(HR_Data[[#This Row],[Age]]&lt;35,"25–34",
IF(HR_Data[[#This Row],[Age]]&lt;45,"35–44",
IF(HR_Data[[#This Row],[Age]]&lt;55,"45–54","55+"))))</f>
        <v>45–54</v>
      </c>
      <c r="C856" t="s">
        <v>43</v>
      </c>
      <c r="D856">
        <f>(HR[[#This Row],[OverTimeFlag]]*3+HR[[#This Row],[LowJobSatisFlag]]*5+HR[[#This Row],[LowWLBFlag]]*4+HR[[#This Row],[LowSalaryFlag]]*3+HR[[#This Row],[LowEnviFlag]]*4+HR[[#This Row],[LowProFlag]]*1)</f>
        <v>14</v>
      </c>
      <c r="E856">
        <f>HR_Data[[#This Row],[OvertimeFlag]] + HR_Data[[#This Row],[LowSatisfactionFlag]] + HR_Data[[#This Row],[LowWorkLifeBalanceFlag]]</f>
        <v>2</v>
      </c>
      <c r="F856" t="s">
        <v>36</v>
      </c>
      <c r="G856">
        <v>1457</v>
      </c>
      <c r="H856" t="s">
        <v>45</v>
      </c>
      <c r="I856">
        <v>7</v>
      </c>
      <c r="J856" t="str">
        <f>IF(AND(HR_Data[[#This Row],[Attrition]]="Yes",HR_Data[[#This Row],[YearsAtCompany]]&lt;2),"Yes","No")</f>
        <v>No</v>
      </c>
      <c r="K856">
        <v>3</v>
      </c>
      <c r="L856" t="s">
        <v>51</v>
      </c>
      <c r="M856">
        <v>1</v>
      </c>
      <c r="N856">
        <v>1195</v>
      </c>
      <c r="P856">
        <v>1</v>
      </c>
      <c r="Q856" t="s">
        <v>39</v>
      </c>
      <c r="R856">
        <v>83</v>
      </c>
      <c r="S856">
        <v>3</v>
      </c>
      <c r="T856">
        <v>1</v>
      </c>
      <c r="U856" t="s">
        <v>47</v>
      </c>
      <c r="V856">
        <v>3</v>
      </c>
      <c r="W856" t="s">
        <v>48</v>
      </c>
      <c r="X856">
        <v>4477</v>
      </c>
      <c r="Y856" t="str">
        <f>IF(AND(HR_Data[[#This Row],[OverTime]]="Yes",HR_Data[[#This Row],[JobSatisfaction]]&lt;=2,HR_Data[[#This Row],[MonthlyIncome]]&lt;AVERAGE(HR_Data[MonthlyIncome])),
"High Risk",
IF(OR(HR_Data[[#This Row],[OverTime]]="Yes",HR_Data[[#This Row],[JobSatisfaction]]&lt;=2),
"Medium Risk",
"Low Risk"))</f>
        <v>Medium Risk</v>
      </c>
      <c r="Z856" t="str">
        <f>IF(HR_Data[[#This Row],[MonthlyIncome]]&lt;3000,"Low",IF(HR_Data[[#This Row],[MonthlyIncome]]&lt;7000,"Medium","High"))</f>
        <v>Medium</v>
      </c>
      <c r="AA856" s="5">
        <f>IF(HR_Data[[#This Row],[OverTime]]="Yes",1,0)</f>
        <v>1</v>
      </c>
      <c r="AB856" s="5">
        <f>IF(HR_Data[[#This Row],[JobSatisfaction]]&lt;=2,1,0)</f>
        <v>0</v>
      </c>
      <c r="AC856" s="5">
        <f>IF(HR_Data[[#This Row],[WorkLifeBalance]]&lt;=2,1,0)</f>
        <v>1</v>
      </c>
      <c r="AD856" s="5">
        <f>IF(HR_Data[[#This Row],[MonthlyIncome]]&lt;AVERAGE(HR_Data[MonthlyIncome]),1,0)</f>
        <v>1</v>
      </c>
      <c r="AE856">
        <v>20100</v>
      </c>
      <c r="AF856">
        <v>4</v>
      </c>
      <c r="AG856" t="s">
        <v>42</v>
      </c>
      <c r="AH856" t="s">
        <v>35</v>
      </c>
      <c r="AI856">
        <v>19</v>
      </c>
      <c r="AJ856">
        <v>3</v>
      </c>
      <c r="AK856">
        <v>3</v>
      </c>
      <c r="AL856">
        <f>IF(HR_Data[[#This Row],[OverTime]]="Yes",2,0)
+IF(HR_Data[[#This Row],[WorkLifeBalance]]&lt;=2,2,0)
+IF(HR_Data[[#This Row],[MonthlyIncome]]&lt;5000,2,0)
+IF(HR_Data[[#This Row],[JobSatisfaction]]&lt;=2,1,0)
+IF(HR_Data[[#This Row],[EnvironmentSatisfaction]]&lt;=2,1,0)
+IF(HR_Data[[#This Row],[YearsAtCompany]]&lt;2,2,0)</f>
        <v>7</v>
      </c>
      <c r="AM856" t="str">
        <f>IF(HR_Data[[#This Row],[RiskScore2]]&gt;=6,"High",
IF(HR_Data[[#This Row],[RiskScore2]]&gt;=3,"Medium","Low"))</f>
        <v>High</v>
      </c>
      <c r="AN856">
        <v>80</v>
      </c>
      <c r="AO856">
        <v>1</v>
      </c>
      <c r="AP856">
        <v>7</v>
      </c>
      <c r="AQ856">
        <v>2</v>
      </c>
      <c r="AR856">
        <v>2</v>
      </c>
      <c r="AS856">
        <v>3</v>
      </c>
      <c r="AT856">
        <v>2</v>
      </c>
      <c r="AU856">
        <v>0</v>
      </c>
      <c r="AV856">
        <v>2</v>
      </c>
    </row>
    <row r="857" spans="1:48">
      <c r="A857">
        <v>37</v>
      </c>
      <c r="B857" t="str">
        <f>IF(HR_Data[[#This Row],[Age]]&lt;25,"&lt;25",
IF(HR_Data[[#This Row],[Age]]&lt;35,"25–34",
IF(HR_Data[[#This Row],[Age]]&lt;45,"35–44",
IF(HR_Data[[#This Row],[Age]]&lt;55,"45–54","55+"))))</f>
        <v>35–44</v>
      </c>
      <c r="C857" t="s">
        <v>43</v>
      </c>
      <c r="D857">
        <f>(HR[[#This Row],[OverTimeFlag]]*3+HR[[#This Row],[LowJobSatisFlag]]*5+HR[[#This Row],[LowWLBFlag]]*4+HR[[#This Row],[LowSalaryFlag]]*3+HR[[#This Row],[LowEnviFlag]]*4+HR[[#This Row],[LowProFlag]]*1)</f>
        <v>7</v>
      </c>
      <c r="E857">
        <f>HR_Data[[#This Row],[OvertimeFlag]] + HR_Data[[#This Row],[LowSatisfactionFlag]] + HR_Data[[#This Row],[LowWorkLifeBalanceFlag]]</f>
        <v>1</v>
      </c>
      <c r="F857" t="s">
        <v>36</v>
      </c>
      <c r="G857">
        <v>977</v>
      </c>
      <c r="H857" t="s">
        <v>45</v>
      </c>
      <c r="I857">
        <v>1</v>
      </c>
      <c r="J857" t="str">
        <f>IF(AND(HR_Data[[#This Row],[Attrition]]="Yes",HR_Data[[#This Row],[YearsAtCompany]]&lt;2),"Yes","No")</f>
        <v>No</v>
      </c>
      <c r="K857">
        <v>3</v>
      </c>
      <c r="L857" t="s">
        <v>38</v>
      </c>
      <c r="M857">
        <v>1</v>
      </c>
      <c r="N857">
        <v>1196</v>
      </c>
      <c r="P857">
        <v>4</v>
      </c>
      <c r="Q857" t="s">
        <v>39</v>
      </c>
      <c r="R857">
        <v>56</v>
      </c>
      <c r="S857">
        <v>2</v>
      </c>
      <c r="T857">
        <v>2</v>
      </c>
      <c r="U857" t="s">
        <v>53</v>
      </c>
      <c r="V857">
        <v>4</v>
      </c>
      <c r="W857" t="s">
        <v>48</v>
      </c>
      <c r="X857">
        <v>6474</v>
      </c>
      <c r="Y857" t="str">
        <f>IF(AND(HR_Data[[#This Row],[OverTime]]="Yes",HR_Data[[#This Row],[JobSatisfaction]]&lt;=2,HR_Data[[#This Row],[MonthlyIncome]]&lt;AVERAGE(HR_Data[MonthlyIncome])),
"High Risk",
IF(OR(HR_Data[[#This Row],[OverTime]]="Yes",HR_Data[[#This Row],[JobSatisfaction]]&lt;=2),
"Medium Risk",
"Low Risk"))</f>
        <v>Low Risk</v>
      </c>
      <c r="Z857" t="str">
        <f>IF(HR_Data[[#This Row],[MonthlyIncome]]&lt;3000,"Low",IF(HR_Data[[#This Row],[MonthlyIncome]]&lt;7000,"Medium","High"))</f>
        <v>Medium</v>
      </c>
      <c r="AA857" s="5">
        <f>IF(HR_Data[[#This Row],[OverTime]]="Yes",1,0)</f>
        <v>0</v>
      </c>
      <c r="AB857" s="5">
        <f>IF(HR_Data[[#This Row],[JobSatisfaction]]&lt;=2,1,0)</f>
        <v>0</v>
      </c>
      <c r="AC857" s="5">
        <f>IF(HR_Data[[#This Row],[WorkLifeBalance]]&lt;=2,1,0)</f>
        <v>1</v>
      </c>
      <c r="AD857" s="5">
        <f>IF(HR_Data[[#This Row],[MonthlyIncome]]&lt;AVERAGE(HR_Data[MonthlyIncome]),1,0)</f>
        <v>1</v>
      </c>
      <c r="AE857">
        <v>9961</v>
      </c>
      <c r="AF857">
        <v>1</v>
      </c>
      <c r="AG857" t="s">
        <v>42</v>
      </c>
      <c r="AH857" t="s">
        <v>43</v>
      </c>
      <c r="AI857">
        <v>13</v>
      </c>
      <c r="AJ857">
        <v>3</v>
      </c>
      <c r="AK857">
        <v>2</v>
      </c>
      <c r="AL857">
        <f>IF(HR_Data[[#This Row],[OverTime]]="Yes",2,0)
+IF(HR_Data[[#This Row],[WorkLifeBalance]]&lt;=2,2,0)
+IF(HR_Data[[#This Row],[MonthlyIncome]]&lt;5000,2,0)
+IF(HR_Data[[#This Row],[JobSatisfaction]]&lt;=2,1,0)
+IF(HR_Data[[#This Row],[EnvironmentSatisfaction]]&lt;=2,1,0)
+IF(HR_Data[[#This Row],[YearsAtCompany]]&lt;2,2,0)</f>
        <v>2</v>
      </c>
      <c r="AM857" t="str">
        <f>IF(HR_Data[[#This Row],[RiskScore2]]&gt;=6,"High",
IF(HR_Data[[#This Row],[RiskScore2]]&gt;=3,"Medium","Low"))</f>
        <v>Low</v>
      </c>
      <c r="AN857">
        <v>80</v>
      </c>
      <c r="AO857">
        <v>1</v>
      </c>
      <c r="AP857">
        <v>14</v>
      </c>
      <c r="AQ857">
        <v>2</v>
      </c>
      <c r="AR857">
        <v>2</v>
      </c>
      <c r="AS857">
        <v>14</v>
      </c>
      <c r="AT857">
        <v>8</v>
      </c>
      <c r="AU857">
        <v>3</v>
      </c>
      <c r="AV857">
        <v>11</v>
      </c>
    </row>
    <row r="858" spans="1:48">
      <c r="A858">
        <v>20</v>
      </c>
      <c r="B858" t="str">
        <f>IF(HR_Data[[#This Row],[Age]]&lt;25,"&lt;25",
IF(HR_Data[[#This Row],[Age]]&lt;35,"25–34",
IF(HR_Data[[#This Row],[Age]]&lt;45,"35–44",
IF(HR_Data[[#This Row],[Age]]&lt;55,"45–54","55+"))))</f>
        <v>&lt;25</v>
      </c>
      <c r="C858" t="s">
        <v>43</v>
      </c>
      <c r="D858">
        <f>(HR[[#This Row],[OverTimeFlag]]*3+HR[[#This Row],[LowJobSatisFlag]]*5+HR[[#This Row],[LowWLBFlag]]*4+HR[[#This Row],[LowSalaryFlag]]*3+HR[[#This Row],[LowEnviFlag]]*4+HR[[#This Row],[LowProFlag]]*1)</f>
        <v>11</v>
      </c>
      <c r="E858">
        <f>HR_Data[[#This Row],[OvertimeFlag]] + HR_Data[[#This Row],[LowSatisfactionFlag]] + HR_Data[[#This Row],[LowWorkLifeBalanceFlag]]</f>
        <v>1</v>
      </c>
      <c r="F858" t="s">
        <v>36</v>
      </c>
      <c r="G858">
        <v>805</v>
      </c>
      <c r="H858" t="s">
        <v>45</v>
      </c>
      <c r="I858">
        <v>3</v>
      </c>
      <c r="J858" t="str">
        <f>IF(AND(HR_Data[[#This Row],[Attrition]]="Yes",HR_Data[[#This Row],[YearsAtCompany]]&lt;2),"Yes","No")</f>
        <v>No</v>
      </c>
      <c r="K858">
        <v>3</v>
      </c>
      <c r="L858" t="s">
        <v>38</v>
      </c>
      <c r="M858">
        <v>1</v>
      </c>
      <c r="N858">
        <v>1198</v>
      </c>
      <c r="P858">
        <v>1</v>
      </c>
      <c r="Q858" t="s">
        <v>46</v>
      </c>
      <c r="R858">
        <v>87</v>
      </c>
      <c r="S858">
        <v>2</v>
      </c>
      <c r="T858">
        <v>1</v>
      </c>
      <c r="U858" t="s">
        <v>50</v>
      </c>
      <c r="V858">
        <v>3</v>
      </c>
      <c r="W858" t="s">
        <v>41</v>
      </c>
      <c r="X858">
        <v>3033</v>
      </c>
      <c r="Y858" t="str">
        <f>IF(AND(HR_Data[[#This Row],[OverTime]]="Yes",HR_Data[[#This Row],[JobSatisfaction]]&lt;=2,HR_Data[[#This Row],[MonthlyIncome]]&lt;AVERAGE(HR_Data[MonthlyIncome])),
"High Risk",
IF(OR(HR_Data[[#This Row],[OverTime]]="Yes",HR_Data[[#This Row],[JobSatisfaction]]&lt;=2),
"Medium Risk",
"Low Risk"))</f>
        <v>Low Risk</v>
      </c>
      <c r="Z858" t="str">
        <f>IF(HR_Data[[#This Row],[MonthlyIncome]]&lt;3000,"Low",IF(HR_Data[[#This Row],[MonthlyIncome]]&lt;7000,"Medium","High"))</f>
        <v>Medium</v>
      </c>
      <c r="AA858" s="5">
        <f>IF(HR_Data[[#This Row],[OverTime]]="Yes",1,0)</f>
        <v>0</v>
      </c>
      <c r="AB858" s="5">
        <f>IF(HR_Data[[#This Row],[JobSatisfaction]]&lt;=2,1,0)</f>
        <v>0</v>
      </c>
      <c r="AC858" s="5">
        <f>IF(HR_Data[[#This Row],[WorkLifeBalance]]&lt;=2,1,0)</f>
        <v>1</v>
      </c>
      <c r="AD858" s="5">
        <f>IF(HR_Data[[#This Row],[MonthlyIncome]]&lt;AVERAGE(HR_Data[MonthlyIncome]),1,0)</f>
        <v>1</v>
      </c>
      <c r="AE858">
        <v>12828</v>
      </c>
      <c r="AF858">
        <v>1</v>
      </c>
      <c r="AG858" t="s">
        <v>42</v>
      </c>
      <c r="AH858" t="s">
        <v>43</v>
      </c>
      <c r="AI858">
        <v>12</v>
      </c>
      <c r="AJ858">
        <v>3</v>
      </c>
      <c r="AK858">
        <v>1</v>
      </c>
      <c r="AL858">
        <f>IF(HR_Data[[#This Row],[OverTime]]="Yes",2,0)
+IF(HR_Data[[#This Row],[WorkLifeBalance]]&lt;=2,2,0)
+IF(HR_Data[[#This Row],[MonthlyIncome]]&lt;5000,2,0)
+IF(HR_Data[[#This Row],[JobSatisfaction]]&lt;=2,1,0)
+IF(HR_Data[[#This Row],[EnvironmentSatisfaction]]&lt;=2,1,0)
+IF(HR_Data[[#This Row],[YearsAtCompany]]&lt;2,2,0)</f>
        <v>5</v>
      </c>
      <c r="AM858" t="str">
        <f>IF(HR_Data[[#This Row],[RiskScore2]]&gt;=6,"High",
IF(HR_Data[[#This Row],[RiskScore2]]&gt;=3,"Medium","Low"))</f>
        <v>Medium</v>
      </c>
      <c r="AN858">
        <v>80</v>
      </c>
      <c r="AO858">
        <v>0</v>
      </c>
      <c r="AP858">
        <v>2</v>
      </c>
      <c r="AQ858">
        <v>2</v>
      </c>
      <c r="AR858">
        <v>2</v>
      </c>
      <c r="AS858">
        <v>2</v>
      </c>
      <c r="AT858">
        <v>2</v>
      </c>
      <c r="AU858">
        <v>1</v>
      </c>
      <c r="AV858">
        <v>2</v>
      </c>
    </row>
    <row r="859" spans="1:48">
      <c r="A859">
        <v>44</v>
      </c>
      <c r="B859" t="str">
        <f>IF(HR_Data[[#This Row],[Age]]&lt;25,"&lt;25",
IF(HR_Data[[#This Row],[Age]]&lt;35,"25–34",
IF(HR_Data[[#This Row],[Age]]&lt;45,"35–44",
IF(HR_Data[[#This Row],[Age]]&lt;55,"45–54","55+"))))</f>
        <v>35–44</v>
      </c>
      <c r="C859" t="s">
        <v>35</v>
      </c>
      <c r="D859">
        <f>(HR[[#This Row],[OverTimeFlag]]*3+HR[[#This Row],[LowJobSatisFlag]]*5+HR[[#This Row],[LowWLBFlag]]*4+HR[[#This Row],[LowSalaryFlag]]*3+HR[[#This Row],[LowEnviFlag]]*4+HR[[#This Row],[LowProFlag]]*1)</f>
        <v>6</v>
      </c>
      <c r="E859">
        <f>HR_Data[[#This Row],[OvertimeFlag]] + HR_Data[[#This Row],[LowSatisfactionFlag]] + HR_Data[[#This Row],[LowWorkLifeBalanceFlag]]</f>
        <v>1</v>
      </c>
      <c r="F859" t="s">
        <v>36</v>
      </c>
      <c r="G859">
        <v>1097</v>
      </c>
      <c r="H859" t="s">
        <v>45</v>
      </c>
      <c r="I859">
        <v>10</v>
      </c>
      <c r="J859" t="str">
        <f>IF(AND(HR_Data[[#This Row],[Attrition]]="Yes",HR_Data[[#This Row],[YearsAtCompany]]&lt;2),"Yes","No")</f>
        <v>No</v>
      </c>
      <c r="K859">
        <v>4</v>
      </c>
      <c r="L859" t="s">
        <v>38</v>
      </c>
      <c r="M859">
        <v>1</v>
      </c>
      <c r="N859">
        <v>1200</v>
      </c>
      <c r="P859">
        <v>3</v>
      </c>
      <c r="Q859" t="s">
        <v>46</v>
      </c>
      <c r="R859">
        <v>96</v>
      </c>
      <c r="S859">
        <v>3</v>
      </c>
      <c r="T859">
        <v>1</v>
      </c>
      <c r="U859" t="s">
        <v>47</v>
      </c>
      <c r="V859">
        <v>3</v>
      </c>
      <c r="W859" t="s">
        <v>41</v>
      </c>
      <c r="X859">
        <v>2936</v>
      </c>
      <c r="Y859" t="str">
        <f>IF(AND(HR_Data[[#This Row],[OverTime]]="Yes",HR_Data[[#This Row],[JobSatisfaction]]&lt;=2,HR_Data[[#This Row],[MonthlyIncome]]&lt;AVERAGE(HR_Data[MonthlyIncome])),
"High Risk",
IF(OR(HR_Data[[#This Row],[OverTime]]="Yes",HR_Data[[#This Row],[JobSatisfaction]]&lt;=2),
"Medium Risk",
"Low Risk"))</f>
        <v>Medium Risk</v>
      </c>
      <c r="Z859" t="str">
        <f>IF(HR_Data[[#This Row],[MonthlyIncome]]&lt;3000,"Low",IF(HR_Data[[#This Row],[MonthlyIncome]]&lt;7000,"Medium","High"))</f>
        <v>Low</v>
      </c>
      <c r="AA859" s="5">
        <f>IF(HR_Data[[#This Row],[OverTime]]="Yes",1,0)</f>
        <v>1</v>
      </c>
      <c r="AB859" s="5">
        <f>IF(HR_Data[[#This Row],[JobSatisfaction]]&lt;=2,1,0)</f>
        <v>0</v>
      </c>
      <c r="AC859" s="5">
        <f>IF(HR_Data[[#This Row],[WorkLifeBalance]]&lt;=2,1,0)</f>
        <v>0</v>
      </c>
      <c r="AD859" s="5">
        <f>IF(HR_Data[[#This Row],[MonthlyIncome]]&lt;AVERAGE(HR_Data[MonthlyIncome]),1,0)</f>
        <v>1</v>
      </c>
      <c r="AE859">
        <v>10826</v>
      </c>
      <c r="AF859">
        <v>1</v>
      </c>
      <c r="AG859" t="s">
        <v>42</v>
      </c>
      <c r="AH859" t="s">
        <v>35</v>
      </c>
      <c r="AI859">
        <v>11</v>
      </c>
      <c r="AJ859">
        <v>3</v>
      </c>
      <c r="AK859">
        <v>3</v>
      </c>
      <c r="AL859">
        <f>IF(HR_Data[[#This Row],[OverTime]]="Yes",2,0)
+IF(HR_Data[[#This Row],[WorkLifeBalance]]&lt;=2,2,0)
+IF(HR_Data[[#This Row],[MonthlyIncome]]&lt;5000,2,0)
+IF(HR_Data[[#This Row],[JobSatisfaction]]&lt;=2,1,0)
+IF(HR_Data[[#This Row],[EnvironmentSatisfaction]]&lt;=2,1,0)
+IF(HR_Data[[#This Row],[YearsAtCompany]]&lt;2,2,0)</f>
        <v>4</v>
      </c>
      <c r="AM859" t="str">
        <f>IF(HR_Data[[#This Row],[RiskScore2]]&gt;=6,"High",
IF(HR_Data[[#This Row],[RiskScore2]]&gt;=3,"Medium","Low"))</f>
        <v>Medium</v>
      </c>
      <c r="AN859">
        <v>80</v>
      </c>
      <c r="AO859">
        <v>0</v>
      </c>
      <c r="AP859">
        <v>6</v>
      </c>
      <c r="AQ859">
        <v>4</v>
      </c>
      <c r="AR859">
        <v>3</v>
      </c>
      <c r="AS859">
        <v>6</v>
      </c>
      <c r="AT859">
        <v>4</v>
      </c>
      <c r="AU859">
        <v>0</v>
      </c>
      <c r="AV859">
        <v>2</v>
      </c>
    </row>
    <row r="860" spans="1:48">
      <c r="A860">
        <v>53</v>
      </c>
      <c r="B860" t="str">
        <f>IF(HR_Data[[#This Row],[Age]]&lt;25,"&lt;25",
IF(HR_Data[[#This Row],[Age]]&lt;35,"25–34",
IF(HR_Data[[#This Row],[Age]]&lt;45,"35–44",
IF(HR_Data[[#This Row],[Age]]&lt;55,"45–54","55+"))))</f>
        <v>45–54</v>
      </c>
      <c r="C860" t="s">
        <v>43</v>
      </c>
      <c r="D860">
        <f>(HR[[#This Row],[OverTimeFlag]]*3+HR[[#This Row],[LowJobSatisFlag]]*5+HR[[#This Row],[LowWLBFlag]]*4+HR[[#This Row],[LowSalaryFlag]]*3+HR[[#This Row],[LowEnviFlag]]*4+HR[[#This Row],[LowProFlag]]*1)</f>
        <v>0</v>
      </c>
      <c r="E860">
        <f>HR_Data[[#This Row],[OvertimeFlag]] + HR_Data[[#This Row],[LowSatisfactionFlag]] + HR_Data[[#This Row],[LowWorkLifeBalanceFlag]]</f>
        <v>0</v>
      </c>
      <c r="F860" t="s">
        <v>36</v>
      </c>
      <c r="G860">
        <v>1223</v>
      </c>
      <c r="H860" t="s">
        <v>45</v>
      </c>
      <c r="I860">
        <v>7</v>
      </c>
      <c r="J860" t="str">
        <f>IF(AND(HR_Data[[#This Row],[Attrition]]="Yes",HR_Data[[#This Row],[YearsAtCompany]]&lt;2),"Yes","No")</f>
        <v>No</v>
      </c>
      <c r="K860">
        <v>2</v>
      </c>
      <c r="L860" t="s">
        <v>51</v>
      </c>
      <c r="M860">
        <v>1</v>
      </c>
      <c r="N860">
        <v>1201</v>
      </c>
      <c r="P860">
        <v>4</v>
      </c>
      <c r="Q860" t="s">
        <v>39</v>
      </c>
      <c r="R860">
        <v>50</v>
      </c>
      <c r="S860">
        <v>3</v>
      </c>
      <c r="T860">
        <v>5</v>
      </c>
      <c r="U860" t="s">
        <v>56</v>
      </c>
      <c r="V860">
        <v>3</v>
      </c>
      <c r="W860" t="s">
        <v>52</v>
      </c>
      <c r="X860">
        <v>18606</v>
      </c>
      <c r="Y860" t="str">
        <f>IF(AND(HR_Data[[#This Row],[OverTime]]="Yes",HR_Data[[#This Row],[JobSatisfaction]]&lt;=2,HR_Data[[#This Row],[MonthlyIncome]]&lt;AVERAGE(HR_Data[MonthlyIncome])),
"High Risk",
IF(OR(HR_Data[[#This Row],[OverTime]]="Yes",HR_Data[[#This Row],[JobSatisfaction]]&lt;=2),
"Medium Risk",
"Low Risk"))</f>
        <v>Low Risk</v>
      </c>
      <c r="Z860" t="str">
        <f>IF(HR_Data[[#This Row],[MonthlyIncome]]&lt;3000,"Low",IF(HR_Data[[#This Row],[MonthlyIncome]]&lt;7000,"Medium","High"))</f>
        <v>High</v>
      </c>
      <c r="AA860" s="5">
        <f>IF(HR_Data[[#This Row],[OverTime]]="Yes",1,0)</f>
        <v>0</v>
      </c>
      <c r="AB860" s="5">
        <f>IF(HR_Data[[#This Row],[JobSatisfaction]]&lt;=2,1,0)</f>
        <v>0</v>
      </c>
      <c r="AC860" s="5">
        <f>IF(HR_Data[[#This Row],[WorkLifeBalance]]&lt;=2,1,0)</f>
        <v>0</v>
      </c>
      <c r="AD860" s="5">
        <f>IF(HR_Data[[#This Row],[MonthlyIncome]]&lt;AVERAGE(HR_Data[MonthlyIncome]),1,0)</f>
        <v>0</v>
      </c>
      <c r="AE860">
        <v>18640</v>
      </c>
      <c r="AF860">
        <v>3</v>
      </c>
      <c r="AG860" t="s">
        <v>42</v>
      </c>
      <c r="AH860" t="s">
        <v>43</v>
      </c>
      <c r="AI860">
        <v>18</v>
      </c>
      <c r="AJ860">
        <v>3</v>
      </c>
      <c r="AK860">
        <v>2</v>
      </c>
      <c r="AL860">
        <f>IF(HR_Data[[#This Row],[OverTime]]="Yes",2,0)
+IF(HR_Data[[#This Row],[WorkLifeBalance]]&lt;=2,2,0)
+IF(HR_Data[[#This Row],[MonthlyIncome]]&lt;5000,2,0)
+IF(HR_Data[[#This Row],[JobSatisfaction]]&lt;=2,1,0)
+IF(HR_Data[[#This Row],[EnvironmentSatisfaction]]&lt;=2,1,0)
+IF(HR_Data[[#This Row],[YearsAtCompany]]&lt;2,2,0)</f>
        <v>0</v>
      </c>
      <c r="AM860" t="str">
        <f>IF(HR_Data[[#This Row],[RiskScore2]]&gt;=6,"High",
IF(HR_Data[[#This Row],[RiskScore2]]&gt;=3,"Medium","Low"))</f>
        <v>Low</v>
      </c>
      <c r="AN860">
        <v>80</v>
      </c>
      <c r="AO860">
        <v>1</v>
      </c>
      <c r="AP860">
        <v>26</v>
      </c>
      <c r="AQ860">
        <v>6</v>
      </c>
      <c r="AR860">
        <v>3</v>
      </c>
      <c r="AS860">
        <v>7</v>
      </c>
      <c r="AT860">
        <v>7</v>
      </c>
      <c r="AU860">
        <v>4</v>
      </c>
      <c r="AV860">
        <v>7</v>
      </c>
    </row>
    <row r="861" spans="1:48">
      <c r="A861">
        <v>29</v>
      </c>
      <c r="B861" t="str">
        <f>IF(HR_Data[[#This Row],[Age]]&lt;25,"&lt;25",
IF(HR_Data[[#This Row],[Age]]&lt;35,"25–34",
IF(HR_Data[[#This Row],[Age]]&lt;45,"35–44",
IF(HR_Data[[#This Row],[Age]]&lt;55,"45–54","55+"))))</f>
        <v>25–34</v>
      </c>
      <c r="C861" t="s">
        <v>43</v>
      </c>
      <c r="D861">
        <f>(HR[[#This Row],[OverTimeFlag]]*3+HR[[#This Row],[LowJobSatisFlag]]*5+HR[[#This Row],[LowWLBFlag]]*4+HR[[#This Row],[LowSalaryFlag]]*3+HR[[#This Row],[LowEnviFlag]]*4+HR[[#This Row],[LowProFlag]]*1)</f>
        <v>14</v>
      </c>
      <c r="E861">
        <f>HR_Data[[#This Row],[OvertimeFlag]] + HR_Data[[#This Row],[LowSatisfactionFlag]] + HR_Data[[#This Row],[LowWorkLifeBalanceFlag]]</f>
        <v>2</v>
      </c>
      <c r="F861" t="s">
        <v>36</v>
      </c>
      <c r="G861">
        <v>942</v>
      </c>
      <c r="H861" t="s">
        <v>45</v>
      </c>
      <c r="I861">
        <v>15</v>
      </c>
      <c r="J861" t="str">
        <f>IF(AND(HR_Data[[#This Row],[Attrition]]="Yes",HR_Data[[#This Row],[YearsAtCompany]]&lt;2),"Yes","No")</f>
        <v>No</v>
      </c>
      <c r="K861">
        <v>1</v>
      </c>
      <c r="L861" t="s">
        <v>38</v>
      </c>
      <c r="M861">
        <v>1</v>
      </c>
      <c r="N861">
        <v>1202</v>
      </c>
      <c r="P861">
        <v>2</v>
      </c>
      <c r="Q861" t="s">
        <v>39</v>
      </c>
      <c r="R861">
        <v>69</v>
      </c>
      <c r="S861">
        <v>1</v>
      </c>
      <c r="T861">
        <v>1</v>
      </c>
      <c r="U861" t="s">
        <v>47</v>
      </c>
      <c r="V861">
        <v>4</v>
      </c>
      <c r="W861" t="s">
        <v>48</v>
      </c>
      <c r="X861">
        <v>2168</v>
      </c>
      <c r="Y861" t="str">
        <f>IF(AND(HR_Data[[#This Row],[OverTime]]="Yes",HR_Data[[#This Row],[JobSatisfaction]]&lt;=2,HR_Data[[#This Row],[MonthlyIncome]]&lt;AVERAGE(HR_Data[MonthlyIncome])),
"High Risk",
IF(OR(HR_Data[[#This Row],[OverTime]]="Yes",HR_Data[[#This Row],[JobSatisfaction]]&lt;=2),
"Medium Risk",
"Low Risk"))</f>
        <v>Medium Risk</v>
      </c>
      <c r="Z861" t="str">
        <f>IF(HR_Data[[#This Row],[MonthlyIncome]]&lt;3000,"Low",IF(HR_Data[[#This Row],[MonthlyIncome]]&lt;7000,"Medium","High"))</f>
        <v>Low</v>
      </c>
      <c r="AA861" s="5">
        <f>IF(HR_Data[[#This Row],[OverTime]]="Yes",1,0)</f>
        <v>1</v>
      </c>
      <c r="AB861" s="5">
        <f>IF(HR_Data[[#This Row],[JobSatisfaction]]&lt;=2,1,0)</f>
        <v>0</v>
      </c>
      <c r="AC861" s="5">
        <f>IF(HR_Data[[#This Row],[WorkLifeBalance]]&lt;=2,1,0)</f>
        <v>1</v>
      </c>
      <c r="AD861" s="5">
        <f>IF(HR_Data[[#This Row],[MonthlyIncome]]&lt;AVERAGE(HR_Data[MonthlyIncome]),1,0)</f>
        <v>1</v>
      </c>
      <c r="AE861">
        <v>26933</v>
      </c>
      <c r="AF861">
        <v>0</v>
      </c>
      <c r="AG861" t="s">
        <v>42</v>
      </c>
      <c r="AH861" t="s">
        <v>35</v>
      </c>
      <c r="AI861">
        <v>18</v>
      </c>
      <c r="AJ861">
        <v>3</v>
      </c>
      <c r="AK861">
        <v>1</v>
      </c>
      <c r="AL861">
        <f>IF(HR_Data[[#This Row],[OverTime]]="Yes",2,0)
+IF(HR_Data[[#This Row],[WorkLifeBalance]]&lt;=2,2,0)
+IF(HR_Data[[#This Row],[MonthlyIncome]]&lt;5000,2,0)
+IF(HR_Data[[#This Row],[JobSatisfaction]]&lt;=2,1,0)
+IF(HR_Data[[#This Row],[EnvironmentSatisfaction]]&lt;=2,1,0)
+IF(HR_Data[[#This Row],[YearsAtCompany]]&lt;2,2,0)</f>
        <v>7</v>
      </c>
      <c r="AM861" t="str">
        <f>IF(HR_Data[[#This Row],[RiskScore2]]&gt;=6,"High",
IF(HR_Data[[#This Row],[RiskScore2]]&gt;=3,"Medium","Low"))</f>
        <v>High</v>
      </c>
      <c r="AN861">
        <v>80</v>
      </c>
      <c r="AO861">
        <v>1</v>
      </c>
      <c r="AP861">
        <v>6</v>
      </c>
      <c r="AQ861">
        <v>2</v>
      </c>
      <c r="AR861">
        <v>2</v>
      </c>
      <c r="AS861">
        <v>5</v>
      </c>
      <c r="AT861">
        <v>4</v>
      </c>
      <c r="AU861">
        <v>1</v>
      </c>
      <c r="AV861">
        <v>3</v>
      </c>
    </row>
    <row r="862" spans="1:48">
      <c r="A862">
        <v>22</v>
      </c>
      <c r="B862" t="str">
        <f>IF(HR_Data[[#This Row],[Age]]&lt;25,"&lt;25",
IF(HR_Data[[#This Row],[Age]]&lt;35,"25–34",
IF(HR_Data[[#This Row],[Age]]&lt;45,"35–44",
IF(HR_Data[[#This Row],[Age]]&lt;55,"45–54","55+"))))</f>
        <v>&lt;25</v>
      </c>
      <c r="C862" t="s">
        <v>35</v>
      </c>
      <c r="D862">
        <f>(HR[[#This Row],[OverTimeFlag]]*3+HR[[#This Row],[LowJobSatisFlag]]*5+HR[[#This Row],[LowWLBFlag]]*4+HR[[#This Row],[LowSalaryFlag]]*3+HR[[#This Row],[LowEnviFlag]]*4+HR[[#This Row],[LowProFlag]]*1)</f>
        <v>6</v>
      </c>
      <c r="E862">
        <f>HR_Data[[#This Row],[OvertimeFlag]] + HR_Data[[#This Row],[LowSatisfactionFlag]] + HR_Data[[#This Row],[LowWorkLifeBalanceFlag]]</f>
        <v>1</v>
      </c>
      <c r="F862" t="s">
        <v>44</v>
      </c>
      <c r="G862">
        <v>1256</v>
      </c>
      <c r="H862" t="s">
        <v>45</v>
      </c>
      <c r="I862">
        <v>3</v>
      </c>
      <c r="J862" t="str">
        <f>IF(AND(HR_Data[[#This Row],[Attrition]]="Yes",HR_Data[[#This Row],[YearsAtCompany]]&lt;2),"Yes","No")</f>
        <v>Yes</v>
      </c>
      <c r="K862">
        <v>4</v>
      </c>
      <c r="L862" t="s">
        <v>38</v>
      </c>
      <c r="M862">
        <v>1</v>
      </c>
      <c r="N862">
        <v>1203</v>
      </c>
      <c r="P862">
        <v>3</v>
      </c>
      <c r="Q862" t="s">
        <v>46</v>
      </c>
      <c r="R862">
        <v>48</v>
      </c>
      <c r="S862">
        <v>2</v>
      </c>
      <c r="T862">
        <v>1</v>
      </c>
      <c r="U862" t="s">
        <v>47</v>
      </c>
      <c r="V862">
        <v>4</v>
      </c>
      <c r="W862" t="s">
        <v>48</v>
      </c>
      <c r="X862">
        <v>2853</v>
      </c>
      <c r="Y862" t="str">
        <f>IF(AND(HR_Data[[#This Row],[OverTime]]="Yes",HR_Data[[#This Row],[JobSatisfaction]]&lt;=2,HR_Data[[#This Row],[MonthlyIncome]]&lt;AVERAGE(HR_Data[MonthlyIncome])),
"High Risk",
IF(OR(HR_Data[[#This Row],[OverTime]]="Yes",HR_Data[[#This Row],[JobSatisfaction]]&lt;=2),
"Medium Risk",
"Low Risk"))</f>
        <v>Medium Risk</v>
      </c>
      <c r="Z862" t="str">
        <f>IF(HR_Data[[#This Row],[MonthlyIncome]]&lt;3000,"Low",IF(HR_Data[[#This Row],[MonthlyIncome]]&lt;7000,"Medium","High"))</f>
        <v>Low</v>
      </c>
      <c r="AA862" s="5">
        <f>IF(HR_Data[[#This Row],[OverTime]]="Yes",1,0)</f>
        <v>1</v>
      </c>
      <c r="AB862" s="5">
        <f>IF(HR_Data[[#This Row],[JobSatisfaction]]&lt;=2,1,0)</f>
        <v>0</v>
      </c>
      <c r="AC862" s="5">
        <f>IF(HR_Data[[#This Row],[WorkLifeBalance]]&lt;=2,1,0)</f>
        <v>0</v>
      </c>
      <c r="AD862" s="5">
        <f>IF(HR_Data[[#This Row],[MonthlyIncome]]&lt;AVERAGE(HR_Data[MonthlyIncome]),1,0)</f>
        <v>1</v>
      </c>
      <c r="AE862">
        <v>4223</v>
      </c>
      <c r="AF862">
        <v>0</v>
      </c>
      <c r="AG862" t="s">
        <v>42</v>
      </c>
      <c r="AH862" t="s">
        <v>35</v>
      </c>
      <c r="AI862">
        <v>11</v>
      </c>
      <c r="AJ862">
        <v>3</v>
      </c>
      <c r="AK862">
        <v>2</v>
      </c>
      <c r="AL862">
        <f>IF(HR_Data[[#This Row],[OverTime]]="Yes",2,0)
+IF(HR_Data[[#This Row],[WorkLifeBalance]]&lt;=2,2,0)
+IF(HR_Data[[#This Row],[MonthlyIncome]]&lt;5000,2,0)
+IF(HR_Data[[#This Row],[JobSatisfaction]]&lt;=2,1,0)
+IF(HR_Data[[#This Row],[EnvironmentSatisfaction]]&lt;=2,1,0)
+IF(HR_Data[[#This Row],[YearsAtCompany]]&lt;2,2,0)</f>
        <v>6</v>
      </c>
      <c r="AM862" t="str">
        <f>IF(HR_Data[[#This Row],[RiskScore2]]&gt;=6,"High",
IF(HR_Data[[#This Row],[RiskScore2]]&gt;=3,"Medium","Low"))</f>
        <v>High</v>
      </c>
      <c r="AN862">
        <v>80</v>
      </c>
      <c r="AO862">
        <v>1</v>
      </c>
      <c r="AP862">
        <v>1</v>
      </c>
      <c r="AQ862">
        <v>5</v>
      </c>
      <c r="AR862">
        <v>3</v>
      </c>
      <c r="AS862">
        <v>0</v>
      </c>
      <c r="AT862">
        <v>0</v>
      </c>
      <c r="AU862">
        <v>0</v>
      </c>
      <c r="AV862">
        <v>0</v>
      </c>
    </row>
    <row r="863" spans="1:48">
      <c r="A863">
        <v>46</v>
      </c>
      <c r="B863" t="str">
        <f>IF(HR_Data[[#This Row],[Age]]&lt;25,"&lt;25",
IF(HR_Data[[#This Row],[Age]]&lt;35,"25–34",
IF(HR_Data[[#This Row],[Age]]&lt;45,"35–44",
IF(HR_Data[[#This Row],[Age]]&lt;55,"45–54","55+"))))</f>
        <v>45–54</v>
      </c>
      <c r="C863" t="s">
        <v>43</v>
      </c>
      <c r="D863">
        <f>(HR[[#This Row],[OverTimeFlag]]*3+HR[[#This Row],[LowJobSatisFlag]]*5+HR[[#This Row],[LowWLBFlag]]*4+HR[[#This Row],[LowSalaryFlag]]*3+HR[[#This Row],[LowEnviFlag]]*4+HR[[#This Row],[LowProFlag]]*1)</f>
        <v>6</v>
      </c>
      <c r="E863">
        <f>HR_Data[[#This Row],[OvertimeFlag]] + HR_Data[[#This Row],[LowSatisfactionFlag]] + HR_Data[[#This Row],[LowWorkLifeBalanceFlag]]</f>
        <v>1</v>
      </c>
      <c r="F863" t="s">
        <v>36</v>
      </c>
      <c r="G863">
        <v>1402</v>
      </c>
      <c r="H863" t="s">
        <v>37</v>
      </c>
      <c r="I863">
        <v>2</v>
      </c>
      <c r="J863" t="str">
        <f>IF(AND(HR_Data[[#This Row],[Attrition]]="Yes",HR_Data[[#This Row],[YearsAtCompany]]&lt;2),"Yes","No")</f>
        <v>No</v>
      </c>
      <c r="K863">
        <v>3</v>
      </c>
      <c r="L863" t="s">
        <v>59</v>
      </c>
      <c r="M863">
        <v>1</v>
      </c>
      <c r="N863">
        <v>1204</v>
      </c>
      <c r="P863">
        <v>3</v>
      </c>
      <c r="Q863" t="s">
        <v>39</v>
      </c>
      <c r="R863">
        <v>69</v>
      </c>
      <c r="S863">
        <v>3</v>
      </c>
      <c r="T863">
        <v>4</v>
      </c>
      <c r="U863" t="s">
        <v>56</v>
      </c>
      <c r="V863">
        <v>1</v>
      </c>
      <c r="W863" t="s">
        <v>48</v>
      </c>
      <c r="X863">
        <v>17048</v>
      </c>
      <c r="Y863" t="str">
        <f>IF(AND(HR_Data[[#This Row],[OverTime]]="Yes",HR_Data[[#This Row],[JobSatisfaction]]&lt;=2,HR_Data[[#This Row],[MonthlyIncome]]&lt;AVERAGE(HR_Data[MonthlyIncome])),
"High Risk",
IF(OR(HR_Data[[#This Row],[OverTime]]="Yes",HR_Data[[#This Row],[JobSatisfaction]]&lt;=2),
"Medium Risk",
"Low Risk"))</f>
        <v>Medium Risk</v>
      </c>
      <c r="Z863" t="str">
        <f>IF(HR_Data[[#This Row],[MonthlyIncome]]&lt;3000,"Low",IF(HR_Data[[#This Row],[MonthlyIncome]]&lt;7000,"Medium","High"))</f>
        <v>High</v>
      </c>
      <c r="AA863" s="5">
        <f>IF(HR_Data[[#This Row],[OverTime]]="Yes",1,0)</f>
        <v>0</v>
      </c>
      <c r="AB863" s="5">
        <f>IF(HR_Data[[#This Row],[JobSatisfaction]]&lt;=2,1,0)</f>
        <v>1</v>
      </c>
      <c r="AC863" s="5">
        <f>IF(HR_Data[[#This Row],[WorkLifeBalance]]&lt;=2,1,0)</f>
        <v>0</v>
      </c>
      <c r="AD863" s="5">
        <f>IF(HR_Data[[#This Row],[MonthlyIncome]]&lt;AVERAGE(HR_Data[MonthlyIncome]),1,0)</f>
        <v>0</v>
      </c>
      <c r="AE863">
        <v>24097</v>
      </c>
      <c r="AF863">
        <v>8</v>
      </c>
      <c r="AG863" t="s">
        <v>42</v>
      </c>
      <c r="AH863" t="s">
        <v>43</v>
      </c>
      <c r="AI863">
        <v>23</v>
      </c>
      <c r="AJ863">
        <v>4</v>
      </c>
      <c r="AK863">
        <v>1</v>
      </c>
      <c r="AL863">
        <f>IF(HR_Data[[#This Row],[OverTime]]="Yes",2,0)
+IF(HR_Data[[#This Row],[WorkLifeBalance]]&lt;=2,2,0)
+IF(HR_Data[[#This Row],[MonthlyIncome]]&lt;5000,2,0)
+IF(HR_Data[[#This Row],[JobSatisfaction]]&lt;=2,1,0)
+IF(HR_Data[[#This Row],[EnvironmentSatisfaction]]&lt;=2,1,0)
+IF(HR_Data[[#This Row],[YearsAtCompany]]&lt;2,2,0)</f>
        <v>1</v>
      </c>
      <c r="AM863" t="str">
        <f>IF(HR_Data[[#This Row],[RiskScore2]]&gt;=6,"High",
IF(HR_Data[[#This Row],[RiskScore2]]&gt;=3,"Medium","Low"))</f>
        <v>Low</v>
      </c>
      <c r="AN863">
        <v>80</v>
      </c>
      <c r="AO863">
        <v>0</v>
      </c>
      <c r="AP863">
        <v>28</v>
      </c>
      <c r="AQ863">
        <v>2</v>
      </c>
      <c r="AR863">
        <v>3</v>
      </c>
      <c r="AS863">
        <v>26</v>
      </c>
      <c r="AT863">
        <v>15</v>
      </c>
      <c r="AU863">
        <v>15</v>
      </c>
      <c r="AV863">
        <v>9</v>
      </c>
    </row>
    <row r="864" spans="1:48">
      <c r="A864">
        <v>44</v>
      </c>
      <c r="B864" t="str">
        <f>IF(HR_Data[[#This Row],[Age]]&lt;25,"&lt;25",
IF(HR_Data[[#This Row],[Age]]&lt;35,"25–34",
IF(HR_Data[[#This Row],[Age]]&lt;45,"35–44",
IF(HR_Data[[#This Row],[Age]]&lt;55,"45–54","55+"))))</f>
        <v>35–44</v>
      </c>
      <c r="C864" t="s">
        <v>43</v>
      </c>
      <c r="D864">
        <f>(HR[[#This Row],[OverTimeFlag]]*3+HR[[#This Row],[LowJobSatisFlag]]*5+HR[[#This Row],[LowWLBFlag]]*4+HR[[#This Row],[LowSalaryFlag]]*3+HR[[#This Row],[LowEnviFlag]]*4+HR[[#This Row],[LowProFlag]]*1)</f>
        <v>3</v>
      </c>
      <c r="E864">
        <f>HR_Data[[#This Row],[OvertimeFlag]] + HR_Data[[#This Row],[LowSatisfactionFlag]] + HR_Data[[#This Row],[LowWorkLifeBalanceFlag]]</f>
        <v>0</v>
      </c>
      <c r="F864" t="s">
        <v>55</v>
      </c>
      <c r="G864">
        <v>111</v>
      </c>
      <c r="H864" t="s">
        <v>45</v>
      </c>
      <c r="I864">
        <v>17</v>
      </c>
      <c r="J864" t="str">
        <f>IF(AND(HR_Data[[#This Row],[Attrition]]="Yes",HR_Data[[#This Row],[YearsAtCompany]]&lt;2),"Yes","No")</f>
        <v>No</v>
      </c>
      <c r="K864">
        <v>3</v>
      </c>
      <c r="L864" t="s">
        <v>38</v>
      </c>
      <c r="M864">
        <v>1</v>
      </c>
      <c r="N864">
        <v>1206</v>
      </c>
      <c r="P864">
        <v>4</v>
      </c>
      <c r="Q864" t="s">
        <v>46</v>
      </c>
      <c r="R864">
        <v>74</v>
      </c>
      <c r="S864">
        <v>1</v>
      </c>
      <c r="T864">
        <v>1</v>
      </c>
      <c r="U864" t="s">
        <v>47</v>
      </c>
      <c r="V864">
        <v>3</v>
      </c>
      <c r="W864" t="s">
        <v>41</v>
      </c>
      <c r="X864">
        <v>2290</v>
      </c>
      <c r="Y864" t="str">
        <f>IF(AND(HR_Data[[#This Row],[OverTime]]="Yes",HR_Data[[#This Row],[JobSatisfaction]]&lt;=2,HR_Data[[#This Row],[MonthlyIncome]]&lt;AVERAGE(HR_Data[MonthlyIncome])),
"High Risk",
IF(OR(HR_Data[[#This Row],[OverTime]]="Yes",HR_Data[[#This Row],[JobSatisfaction]]&lt;=2),
"Medium Risk",
"Low Risk"))</f>
        <v>Low Risk</v>
      </c>
      <c r="Z864" t="str">
        <f>IF(HR_Data[[#This Row],[MonthlyIncome]]&lt;3000,"Low",IF(HR_Data[[#This Row],[MonthlyIncome]]&lt;7000,"Medium","High"))</f>
        <v>Low</v>
      </c>
      <c r="AA864" s="5">
        <f>IF(HR_Data[[#This Row],[OverTime]]="Yes",1,0)</f>
        <v>0</v>
      </c>
      <c r="AB864" s="5">
        <f>IF(HR_Data[[#This Row],[JobSatisfaction]]&lt;=2,1,0)</f>
        <v>0</v>
      </c>
      <c r="AC864" s="5">
        <f>IF(HR_Data[[#This Row],[WorkLifeBalance]]&lt;=2,1,0)</f>
        <v>0</v>
      </c>
      <c r="AD864" s="5">
        <f>IF(HR_Data[[#This Row],[MonthlyIncome]]&lt;AVERAGE(HR_Data[MonthlyIncome]),1,0)</f>
        <v>1</v>
      </c>
      <c r="AE864">
        <v>4279</v>
      </c>
      <c r="AF864">
        <v>2</v>
      </c>
      <c r="AG864" t="s">
        <v>42</v>
      </c>
      <c r="AH864" t="s">
        <v>43</v>
      </c>
      <c r="AI864">
        <v>13</v>
      </c>
      <c r="AJ864">
        <v>3</v>
      </c>
      <c r="AK864">
        <v>4</v>
      </c>
      <c r="AL864">
        <f>IF(HR_Data[[#This Row],[OverTime]]="Yes",2,0)
+IF(HR_Data[[#This Row],[WorkLifeBalance]]&lt;=2,2,0)
+IF(HR_Data[[#This Row],[MonthlyIncome]]&lt;5000,2,0)
+IF(HR_Data[[#This Row],[JobSatisfaction]]&lt;=2,1,0)
+IF(HR_Data[[#This Row],[EnvironmentSatisfaction]]&lt;=2,1,0)
+IF(HR_Data[[#This Row],[YearsAtCompany]]&lt;2,2,0)</f>
        <v>4</v>
      </c>
      <c r="AM864" t="str">
        <f>IF(HR_Data[[#This Row],[RiskScore2]]&gt;=6,"High",
IF(HR_Data[[#This Row],[RiskScore2]]&gt;=3,"Medium","Low"))</f>
        <v>Medium</v>
      </c>
      <c r="AN864">
        <v>80</v>
      </c>
      <c r="AO864">
        <v>0</v>
      </c>
      <c r="AP864">
        <v>6</v>
      </c>
      <c r="AQ864">
        <v>3</v>
      </c>
      <c r="AR864">
        <v>3</v>
      </c>
      <c r="AS864">
        <v>0</v>
      </c>
      <c r="AT864">
        <v>0</v>
      </c>
      <c r="AU864">
        <v>0</v>
      </c>
      <c r="AV864">
        <v>0</v>
      </c>
    </row>
    <row r="865" spans="1:48">
      <c r="A865">
        <v>33</v>
      </c>
      <c r="B865" t="str">
        <f>IF(HR_Data[[#This Row],[Age]]&lt;25,"&lt;25",
IF(HR_Data[[#This Row],[Age]]&lt;35,"25–34",
IF(HR_Data[[#This Row],[Age]]&lt;45,"35–44",
IF(HR_Data[[#This Row],[Age]]&lt;55,"45–54","55+"))))</f>
        <v>25–34</v>
      </c>
      <c r="C865" t="s">
        <v>43</v>
      </c>
      <c r="D865">
        <f>(HR[[#This Row],[OverTimeFlag]]*3+HR[[#This Row],[LowJobSatisFlag]]*5+HR[[#This Row],[LowWLBFlag]]*4+HR[[#This Row],[LowSalaryFlag]]*3+HR[[#This Row],[LowEnviFlag]]*4+HR[[#This Row],[LowProFlag]]*1)</f>
        <v>7</v>
      </c>
      <c r="E865">
        <f>HR_Data[[#This Row],[OvertimeFlag]] + HR_Data[[#This Row],[LowSatisfactionFlag]] + HR_Data[[#This Row],[LowWorkLifeBalanceFlag]]</f>
        <v>0</v>
      </c>
      <c r="F865" t="s">
        <v>36</v>
      </c>
      <c r="G865">
        <v>147</v>
      </c>
      <c r="H865" t="s">
        <v>61</v>
      </c>
      <c r="I865">
        <v>2</v>
      </c>
      <c r="J865" t="str">
        <f>IF(AND(HR_Data[[#This Row],[Attrition]]="Yes",HR_Data[[#This Row],[YearsAtCompany]]&lt;2),"Yes","No")</f>
        <v>No</v>
      </c>
      <c r="K865">
        <v>3</v>
      </c>
      <c r="L865" t="s">
        <v>61</v>
      </c>
      <c r="M865">
        <v>1</v>
      </c>
      <c r="N865">
        <v>1207</v>
      </c>
      <c r="P865">
        <v>2</v>
      </c>
      <c r="Q865" t="s">
        <v>46</v>
      </c>
      <c r="R865">
        <v>99</v>
      </c>
      <c r="S865">
        <v>3</v>
      </c>
      <c r="T865">
        <v>1</v>
      </c>
      <c r="U865" t="s">
        <v>61</v>
      </c>
      <c r="V865">
        <v>3</v>
      </c>
      <c r="W865" t="s">
        <v>48</v>
      </c>
      <c r="X865">
        <v>3600</v>
      </c>
      <c r="Y865" t="str">
        <f>IF(AND(HR_Data[[#This Row],[OverTime]]="Yes",HR_Data[[#This Row],[JobSatisfaction]]&lt;=2,HR_Data[[#This Row],[MonthlyIncome]]&lt;AVERAGE(HR_Data[MonthlyIncome])),
"High Risk",
IF(OR(HR_Data[[#This Row],[OverTime]]="Yes",HR_Data[[#This Row],[JobSatisfaction]]&lt;=2),
"Medium Risk",
"Low Risk"))</f>
        <v>Low Risk</v>
      </c>
      <c r="Z865" t="str">
        <f>IF(HR_Data[[#This Row],[MonthlyIncome]]&lt;3000,"Low",IF(HR_Data[[#This Row],[MonthlyIncome]]&lt;7000,"Medium","High"))</f>
        <v>Medium</v>
      </c>
      <c r="AA865" s="5">
        <f>IF(HR_Data[[#This Row],[OverTime]]="Yes",1,0)</f>
        <v>0</v>
      </c>
      <c r="AB865" s="5">
        <f>IF(HR_Data[[#This Row],[JobSatisfaction]]&lt;=2,1,0)</f>
        <v>0</v>
      </c>
      <c r="AC865" s="5">
        <f>IF(HR_Data[[#This Row],[WorkLifeBalance]]&lt;=2,1,0)</f>
        <v>0</v>
      </c>
      <c r="AD865" s="5">
        <f>IF(HR_Data[[#This Row],[MonthlyIncome]]&lt;AVERAGE(HR_Data[MonthlyIncome]),1,0)</f>
        <v>1</v>
      </c>
      <c r="AE865">
        <v>8429</v>
      </c>
      <c r="AF865">
        <v>1</v>
      </c>
      <c r="AG865" t="s">
        <v>42</v>
      </c>
      <c r="AH865" t="s">
        <v>43</v>
      </c>
      <c r="AI865">
        <v>13</v>
      </c>
      <c r="AJ865">
        <v>3</v>
      </c>
      <c r="AK865">
        <v>4</v>
      </c>
      <c r="AL865">
        <f>IF(HR_Data[[#This Row],[OverTime]]="Yes",2,0)
+IF(HR_Data[[#This Row],[WorkLifeBalance]]&lt;=2,2,0)
+IF(HR_Data[[#This Row],[MonthlyIncome]]&lt;5000,2,0)
+IF(HR_Data[[#This Row],[JobSatisfaction]]&lt;=2,1,0)
+IF(HR_Data[[#This Row],[EnvironmentSatisfaction]]&lt;=2,1,0)
+IF(HR_Data[[#This Row],[YearsAtCompany]]&lt;2,2,0)</f>
        <v>3</v>
      </c>
      <c r="AM865" t="str">
        <f>IF(HR_Data[[#This Row],[RiskScore2]]&gt;=6,"High",
IF(HR_Data[[#This Row],[RiskScore2]]&gt;=3,"Medium","Low"))</f>
        <v>Medium</v>
      </c>
      <c r="AN865">
        <v>80</v>
      </c>
      <c r="AO865">
        <v>1</v>
      </c>
      <c r="AP865">
        <v>5</v>
      </c>
      <c r="AQ865">
        <v>2</v>
      </c>
      <c r="AR865">
        <v>3</v>
      </c>
      <c r="AS865">
        <v>5</v>
      </c>
      <c r="AT865">
        <v>4</v>
      </c>
      <c r="AU865">
        <v>1</v>
      </c>
      <c r="AV865">
        <v>4</v>
      </c>
    </row>
    <row r="866" spans="1:48">
      <c r="A866">
        <v>41</v>
      </c>
      <c r="B866" t="str">
        <f>IF(HR_Data[[#This Row],[Age]]&lt;25,"&lt;25",
IF(HR_Data[[#This Row],[Age]]&lt;35,"25–34",
IF(HR_Data[[#This Row],[Age]]&lt;45,"35–44",
IF(HR_Data[[#This Row],[Age]]&lt;55,"45–54","55+"))))</f>
        <v>35–44</v>
      </c>
      <c r="C866" t="s">
        <v>35</v>
      </c>
      <c r="D866">
        <f>(HR[[#This Row],[OverTimeFlag]]*3+HR[[#This Row],[LowJobSatisFlag]]*5+HR[[#This Row],[LowWLBFlag]]*4+HR[[#This Row],[LowSalaryFlag]]*3+HR[[#This Row],[LowEnviFlag]]*4+HR[[#This Row],[LowProFlag]]*1)</f>
        <v>16</v>
      </c>
      <c r="E866">
        <f>HR_Data[[#This Row],[OvertimeFlag]] + HR_Data[[#This Row],[LowSatisfactionFlag]] + HR_Data[[#This Row],[LowWorkLifeBalanceFlag]]</f>
        <v>2</v>
      </c>
      <c r="F866" t="s">
        <v>55</v>
      </c>
      <c r="G866">
        <v>906</v>
      </c>
      <c r="H866" t="s">
        <v>45</v>
      </c>
      <c r="I866">
        <v>5</v>
      </c>
      <c r="J866" t="str">
        <f>IF(AND(HR_Data[[#This Row],[Attrition]]="Yes",HR_Data[[#This Row],[YearsAtCompany]]&lt;2),"Yes","No")</f>
        <v>Yes</v>
      </c>
      <c r="K866">
        <v>2</v>
      </c>
      <c r="L866" t="s">
        <v>38</v>
      </c>
      <c r="M866">
        <v>1</v>
      </c>
      <c r="N866">
        <v>1210</v>
      </c>
      <c r="P866">
        <v>1</v>
      </c>
      <c r="Q866" t="s">
        <v>46</v>
      </c>
      <c r="R866">
        <v>95</v>
      </c>
      <c r="S866">
        <v>2</v>
      </c>
      <c r="T866">
        <v>1</v>
      </c>
      <c r="U866" t="s">
        <v>47</v>
      </c>
      <c r="V866">
        <v>1</v>
      </c>
      <c r="W866" t="s">
        <v>52</v>
      </c>
      <c r="X866">
        <v>2107</v>
      </c>
      <c r="Y866" t="str">
        <f>IF(AND(HR_Data[[#This Row],[OverTime]]="Yes",HR_Data[[#This Row],[JobSatisfaction]]&lt;=2,HR_Data[[#This Row],[MonthlyIncome]]&lt;AVERAGE(HR_Data[MonthlyIncome])),
"High Risk",
IF(OR(HR_Data[[#This Row],[OverTime]]="Yes",HR_Data[[#This Row],[JobSatisfaction]]&lt;=2),
"Medium Risk",
"Low Risk"))</f>
        <v>Medium Risk</v>
      </c>
      <c r="Z866" t="str">
        <f>IF(HR_Data[[#This Row],[MonthlyIncome]]&lt;3000,"Low",IF(HR_Data[[#This Row],[MonthlyIncome]]&lt;7000,"Medium","High"))</f>
        <v>Low</v>
      </c>
      <c r="AA866" s="5">
        <f>IF(HR_Data[[#This Row],[OverTime]]="Yes",1,0)</f>
        <v>0</v>
      </c>
      <c r="AB866" s="5">
        <f>IF(HR_Data[[#This Row],[JobSatisfaction]]&lt;=2,1,0)</f>
        <v>1</v>
      </c>
      <c r="AC866" s="5">
        <f>IF(HR_Data[[#This Row],[WorkLifeBalance]]&lt;=2,1,0)</f>
        <v>1</v>
      </c>
      <c r="AD866" s="5">
        <f>IF(HR_Data[[#This Row],[MonthlyIncome]]&lt;AVERAGE(HR_Data[MonthlyIncome]),1,0)</f>
        <v>1</v>
      </c>
      <c r="AE866">
        <v>20293</v>
      </c>
      <c r="AF866">
        <v>6</v>
      </c>
      <c r="AG866" t="s">
        <v>42</v>
      </c>
      <c r="AH866" t="s">
        <v>43</v>
      </c>
      <c r="AI866">
        <v>17</v>
      </c>
      <c r="AJ866">
        <v>3</v>
      </c>
      <c r="AK866">
        <v>1</v>
      </c>
      <c r="AL866">
        <f>IF(HR_Data[[#This Row],[OverTime]]="Yes",2,0)
+IF(HR_Data[[#This Row],[WorkLifeBalance]]&lt;=2,2,0)
+IF(HR_Data[[#This Row],[MonthlyIncome]]&lt;5000,2,0)
+IF(HR_Data[[#This Row],[JobSatisfaction]]&lt;=2,1,0)
+IF(HR_Data[[#This Row],[EnvironmentSatisfaction]]&lt;=2,1,0)
+IF(HR_Data[[#This Row],[YearsAtCompany]]&lt;2,2,0)</f>
        <v>8</v>
      </c>
      <c r="AM866" t="str">
        <f>IF(HR_Data[[#This Row],[RiskScore2]]&gt;=6,"High",
IF(HR_Data[[#This Row],[RiskScore2]]&gt;=3,"Medium","Low"))</f>
        <v>High</v>
      </c>
      <c r="AN866">
        <v>80</v>
      </c>
      <c r="AO866">
        <v>1</v>
      </c>
      <c r="AP866">
        <v>5</v>
      </c>
      <c r="AQ866">
        <v>2</v>
      </c>
      <c r="AR866">
        <v>1</v>
      </c>
      <c r="AS866">
        <v>1</v>
      </c>
      <c r="AT866">
        <v>0</v>
      </c>
      <c r="AU866">
        <v>0</v>
      </c>
      <c r="AV866">
        <v>0</v>
      </c>
    </row>
    <row r="867" spans="1:48">
      <c r="A867">
        <v>30</v>
      </c>
      <c r="B867" t="str">
        <f>IF(HR_Data[[#This Row],[Age]]&lt;25,"&lt;25",
IF(HR_Data[[#This Row],[Age]]&lt;35,"25–34",
IF(HR_Data[[#This Row],[Age]]&lt;45,"35–44",
IF(HR_Data[[#This Row],[Age]]&lt;55,"45–54","55+"))))</f>
        <v>25–34</v>
      </c>
      <c r="C867" t="s">
        <v>43</v>
      </c>
      <c r="D867">
        <f>(HR[[#This Row],[OverTimeFlag]]*3+HR[[#This Row],[LowJobSatisFlag]]*5+HR[[#This Row],[LowWLBFlag]]*4+HR[[#This Row],[LowSalaryFlag]]*3+HR[[#This Row],[LowEnviFlag]]*4+HR[[#This Row],[LowProFlag]]*1)</f>
        <v>8</v>
      </c>
      <c r="E867">
        <f>HR_Data[[#This Row],[OvertimeFlag]] + HR_Data[[#This Row],[LowSatisfactionFlag]] + HR_Data[[#This Row],[LowWorkLifeBalanceFlag]]</f>
        <v>1</v>
      </c>
      <c r="F867" t="s">
        <v>36</v>
      </c>
      <c r="G867">
        <v>1329</v>
      </c>
      <c r="H867" t="s">
        <v>37</v>
      </c>
      <c r="I867">
        <v>29</v>
      </c>
      <c r="J867" t="str">
        <f>IF(AND(HR_Data[[#This Row],[Attrition]]="Yes",HR_Data[[#This Row],[YearsAtCompany]]&lt;2),"Yes","No")</f>
        <v>No</v>
      </c>
      <c r="K867">
        <v>4</v>
      </c>
      <c r="L867" t="s">
        <v>38</v>
      </c>
      <c r="M867">
        <v>1</v>
      </c>
      <c r="N867">
        <v>1211</v>
      </c>
      <c r="P867">
        <v>3</v>
      </c>
      <c r="Q867" t="s">
        <v>46</v>
      </c>
      <c r="R867">
        <v>61</v>
      </c>
      <c r="S867">
        <v>3</v>
      </c>
      <c r="T867">
        <v>2</v>
      </c>
      <c r="U867" t="s">
        <v>40</v>
      </c>
      <c r="V867">
        <v>1</v>
      </c>
      <c r="W867" t="s">
        <v>52</v>
      </c>
      <c r="X867">
        <v>4115</v>
      </c>
      <c r="Y867" t="str">
        <f>IF(AND(HR_Data[[#This Row],[OverTime]]="Yes",HR_Data[[#This Row],[JobSatisfaction]]&lt;=2,HR_Data[[#This Row],[MonthlyIncome]]&lt;AVERAGE(HR_Data[MonthlyIncome])),
"High Risk",
IF(OR(HR_Data[[#This Row],[OverTime]]="Yes",HR_Data[[#This Row],[JobSatisfaction]]&lt;=2),
"Medium Risk",
"Low Risk"))</f>
        <v>Medium Risk</v>
      </c>
      <c r="Z867" t="str">
        <f>IF(HR_Data[[#This Row],[MonthlyIncome]]&lt;3000,"Low",IF(HR_Data[[#This Row],[MonthlyIncome]]&lt;7000,"Medium","High"))</f>
        <v>Medium</v>
      </c>
      <c r="AA867" s="5">
        <f>IF(HR_Data[[#This Row],[OverTime]]="Yes",1,0)</f>
        <v>0</v>
      </c>
      <c r="AB867" s="5">
        <f>IF(HR_Data[[#This Row],[JobSatisfaction]]&lt;=2,1,0)</f>
        <v>1</v>
      </c>
      <c r="AC867" s="5">
        <f>IF(HR_Data[[#This Row],[WorkLifeBalance]]&lt;=2,1,0)</f>
        <v>0</v>
      </c>
      <c r="AD867" s="5">
        <f>IF(HR_Data[[#This Row],[MonthlyIncome]]&lt;AVERAGE(HR_Data[MonthlyIncome]),1,0)</f>
        <v>1</v>
      </c>
      <c r="AE867">
        <v>13192</v>
      </c>
      <c r="AF867">
        <v>8</v>
      </c>
      <c r="AG867" t="s">
        <v>42</v>
      </c>
      <c r="AH867" t="s">
        <v>43</v>
      </c>
      <c r="AI867">
        <v>19</v>
      </c>
      <c r="AJ867">
        <v>3</v>
      </c>
      <c r="AK867">
        <v>3</v>
      </c>
      <c r="AL867">
        <f>IF(HR_Data[[#This Row],[OverTime]]="Yes",2,0)
+IF(HR_Data[[#This Row],[WorkLifeBalance]]&lt;=2,2,0)
+IF(HR_Data[[#This Row],[MonthlyIncome]]&lt;5000,2,0)
+IF(HR_Data[[#This Row],[JobSatisfaction]]&lt;=2,1,0)
+IF(HR_Data[[#This Row],[EnvironmentSatisfaction]]&lt;=2,1,0)
+IF(HR_Data[[#This Row],[YearsAtCompany]]&lt;2,2,0)</f>
        <v>3</v>
      </c>
      <c r="AM867" t="str">
        <f>IF(HR_Data[[#This Row],[RiskScore2]]&gt;=6,"High",
IF(HR_Data[[#This Row],[RiskScore2]]&gt;=3,"Medium","Low"))</f>
        <v>Medium</v>
      </c>
      <c r="AN867">
        <v>80</v>
      </c>
      <c r="AO867">
        <v>3</v>
      </c>
      <c r="AP867">
        <v>8</v>
      </c>
      <c r="AQ867">
        <v>3</v>
      </c>
      <c r="AR867">
        <v>3</v>
      </c>
      <c r="AS867">
        <v>4</v>
      </c>
      <c r="AT867">
        <v>3</v>
      </c>
      <c r="AU867">
        <v>0</v>
      </c>
      <c r="AV867">
        <v>3</v>
      </c>
    </row>
    <row r="868" spans="1:48">
      <c r="A868">
        <v>40</v>
      </c>
      <c r="B868" t="str">
        <f>IF(HR_Data[[#This Row],[Age]]&lt;25,"&lt;25",
IF(HR_Data[[#This Row],[Age]]&lt;35,"25–34",
IF(HR_Data[[#This Row],[Age]]&lt;45,"35–44",
IF(HR_Data[[#This Row],[Age]]&lt;55,"45–54","55+"))))</f>
        <v>35–44</v>
      </c>
      <c r="C868" t="s">
        <v>43</v>
      </c>
      <c r="D868">
        <f>(HR[[#This Row],[OverTimeFlag]]*3+HR[[#This Row],[LowJobSatisFlag]]*5+HR[[#This Row],[LowWLBFlag]]*4+HR[[#This Row],[LowSalaryFlag]]*3+HR[[#This Row],[LowEnviFlag]]*4+HR[[#This Row],[LowProFlag]]*1)</f>
        <v>12</v>
      </c>
      <c r="E868">
        <f>HR_Data[[#This Row],[OvertimeFlag]] + HR_Data[[#This Row],[LowSatisfactionFlag]] + HR_Data[[#This Row],[LowWorkLifeBalanceFlag]]</f>
        <v>1</v>
      </c>
      <c r="F868" t="s">
        <v>44</v>
      </c>
      <c r="G868">
        <v>1184</v>
      </c>
      <c r="H868" t="s">
        <v>37</v>
      </c>
      <c r="I868">
        <v>2</v>
      </c>
      <c r="J868" t="str">
        <f>IF(AND(HR_Data[[#This Row],[Attrition]]="Yes",HR_Data[[#This Row],[YearsAtCompany]]&lt;2),"Yes","No")</f>
        <v>No</v>
      </c>
      <c r="K868">
        <v>4</v>
      </c>
      <c r="L868" t="s">
        <v>51</v>
      </c>
      <c r="M868">
        <v>1</v>
      </c>
      <c r="N868">
        <v>1212</v>
      </c>
      <c r="P868">
        <v>2</v>
      </c>
      <c r="Q868" t="s">
        <v>46</v>
      </c>
      <c r="R868">
        <v>62</v>
      </c>
      <c r="S868">
        <v>3</v>
      </c>
      <c r="T868">
        <v>2</v>
      </c>
      <c r="U868" t="s">
        <v>40</v>
      </c>
      <c r="V868">
        <v>2</v>
      </c>
      <c r="W868" t="s">
        <v>48</v>
      </c>
      <c r="X868">
        <v>4327</v>
      </c>
      <c r="Y868" t="str">
        <f>IF(AND(HR_Data[[#This Row],[OverTime]]="Yes",HR_Data[[#This Row],[JobSatisfaction]]&lt;=2,HR_Data[[#This Row],[MonthlyIncome]]&lt;AVERAGE(HR_Data[MonthlyIncome])),
"High Risk",
IF(OR(HR_Data[[#This Row],[OverTime]]="Yes",HR_Data[[#This Row],[JobSatisfaction]]&lt;=2),
"Medium Risk",
"Low Risk"))</f>
        <v>Medium Risk</v>
      </c>
      <c r="Z868" t="str">
        <f>IF(HR_Data[[#This Row],[MonthlyIncome]]&lt;3000,"Low",IF(HR_Data[[#This Row],[MonthlyIncome]]&lt;7000,"Medium","High"))</f>
        <v>Medium</v>
      </c>
      <c r="AA868" s="5">
        <f>IF(HR_Data[[#This Row],[OverTime]]="Yes",1,0)</f>
        <v>0</v>
      </c>
      <c r="AB868" s="5">
        <f>IF(HR_Data[[#This Row],[JobSatisfaction]]&lt;=2,1,0)</f>
        <v>1</v>
      </c>
      <c r="AC868" s="5">
        <f>IF(HR_Data[[#This Row],[WorkLifeBalance]]&lt;=2,1,0)</f>
        <v>0</v>
      </c>
      <c r="AD868" s="5">
        <f>IF(HR_Data[[#This Row],[MonthlyIncome]]&lt;AVERAGE(HR_Data[MonthlyIncome]),1,0)</f>
        <v>1</v>
      </c>
      <c r="AE868">
        <v>25440</v>
      </c>
      <c r="AF868">
        <v>5</v>
      </c>
      <c r="AG868" t="s">
        <v>42</v>
      </c>
      <c r="AH868" t="s">
        <v>43</v>
      </c>
      <c r="AI868">
        <v>12</v>
      </c>
      <c r="AJ868">
        <v>3</v>
      </c>
      <c r="AK868">
        <v>4</v>
      </c>
      <c r="AL868">
        <f>IF(HR_Data[[#This Row],[OverTime]]="Yes",2,0)
+IF(HR_Data[[#This Row],[WorkLifeBalance]]&lt;=2,2,0)
+IF(HR_Data[[#This Row],[MonthlyIncome]]&lt;5000,2,0)
+IF(HR_Data[[#This Row],[JobSatisfaction]]&lt;=2,1,0)
+IF(HR_Data[[#This Row],[EnvironmentSatisfaction]]&lt;=2,1,0)
+IF(HR_Data[[#This Row],[YearsAtCompany]]&lt;2,2,0)</f>
        <v>6</v>
      </c>
      <c r="AM868" t="str">
        <f>IF(HR_Data[[#This Row],[RiskScore2]]&gt;=6,"High",
IF(HR_Data[[#This Row],[RiskScore2]]&gt;=3,"Medium","Low"))</f>
        <v>High</v>
      </c>
      <c r="AN868">
        <v>80</v>
      </c>
      <c r="AO868">
        <v>3</v>
      </c>
      <c r="AP868">
        <v>5</v>
      </c>
      <c r="AQ868">
        <v>2</v>
      </c>
      <c r="AR868">
        <v>3</v>
      </c>
      <c r="AS868">
        <v>0</v>
      </c>
      <c r="AT868">
        <v>0</v>
      </c>
      <c r="AU868">
        <v>0</v>
      </c>
      <c r="AV868">
        <v>0</v>
      </c>
    </row>
    <row r="869" spans="1:48">
      <c r="A869">
        <v>50</v>
      </c>
      <c r="B869" t="str">
        <f>IF(HR_Data[[#This Row],[Age]]&lt;25,"&lt;25",
IF(HR_Data[[#This Row],[Age]]&lt;35,"25–34",
IF(HR_Data[[#This Row],[Age]]&lt;45,"35–44",
IF(HR_Data[[#This Row],[Age]]&lt;55,"45–54","55+"))))</f>
        <v>45–54</v>
      </c>
      <c r="C869" t="s">
        <v>43</v>
      </c>
      <c r="D869">
        <f>(HR[[#This Row],[OverTimeFlag]]*3+HR[[#This Row],[LowJobSatisFlag]]*5+HR[[#This Row],[LowWLBFlag]]*4+HR[[#This Row],[LowSalaryFlag]]*3+HR[[#This Row],[LowEnviFlag]]*4+HR[[#This Row],[LowProFlag]]*1)</f>
        <v>5</v>
      </c>
      <c r="E869">
        <f>HR_Data[[#This Row],[OvertimeFlag]] + HR_Data[[#This Row],[LowSatisfactionFlag]] + HR_Data[[#This Row],[LowWorkLifeBalanceFlag]]</f>
        <v>1</v>
      </c>
      <c r="F869" t="s">
        <v>44</v>
      </c>
      <c r="G869">
        <v>1421</v>
      </c>
      <c r="H869" t="s">
        <v>45</v>
      </c>
      <c r="I869">
        <v>2</v>
      </c>
      <c r="J869" t="str">
        <f>IF(AND(HR_Data[[#This Row],[Attrition]]="Yes",HR_Data[[#This Row],[YearsAtCompany]]&lt;2),"Yes","No")</f>
        <v>No</v>
      </c>
      <c r="K869">
        <v>3</v>
      </c>
      <c r="L869" t="s">
        <v>51</v>
      </c>
      <c r="M869">
        <v>1</v>
      </c>
      <c r="N869">
        <v>1215</v>
      </c>
      <c r="P869">
        <v>4</v>
      </c>
      <c r="Q869" t="s">
        <v>39</v>
      </c>
      <c r="R869">
        <v>30</v>
      </c>
      <c r="S869">
        <v>3</v>
      </c>
      <c r="T869">
        <v>4</v>
      </c>
      <c r="U869" t="s">
        <v>56</v>
      </c>
      <c r="V869">
        <v>1</v>
      </c>
      <c r="W869" t="s">
        <v>48</v>
      </c>
      <c r="X869">
        <v>17856</v>
      </c>
      <c r="Y869" t="str">
        <f>IF(AND(HR_Data[[#This Row],[OverTime]]="Yes",HR_Data[[#This Row],[JobSatisfaction]]&lt;=2,HR_Data[[#This Row],[MonthlyIncome]]&lt;AVERAGE(HR_Data[MonthlyIncome])),
"High Risk",
IF(OR(HR_Data[[#This Row],[OverTime]]="Yes",HR_Data[[#This Row],[JobSatisfaction]]&lt;=2),
"Medium Risk",
"Low Risk"))</f>
        <v>Medium Risk</v>
      </c>
      <c r="Z869" t="str">
        <f>IF(HR_Data[[#This Row],[MonthlyIncome]]&lt;3000,"Low",IF(HR_Data[[#This Row],[MonthlyIncome]]&lt;7000,"Medium","High"))</f>
        <v>High</v>
      </c>
      <c r="AA869" s="5">
        <f>IF(HR_Data[[#This Row],[OverTime]]="Yes",1,0)</f>
        <v>0</v>
      </c>
      <c r="AB869" s="5">
        <f>IF(HR_Data[[#This Row],[JobSatisfaction]]&lt;=2,1,0)</f>
        <v>1</v>
      </c>
      <c r="AC869" s="5">
        <f>IF(HR_Data[[#This Row],[WorkLifeBalance]]&lt;=2,1,0)</f>
        <v>0</v>
      </c>
      <c r="AD869" s="5">
        <f>IF(HR_Data[[#This Row],[MonthlyIncome]]&lt;AVERAGE(HR_Data[MonthlyIncome]),1,0)</f>
        <v>0</v>
      </c>
      <c r="AE869">
        <v>9490</v>
      </c>
      <c r="AF869">
        <v>2</v>
      </c>
      <c r="AG869" t="s">
        <v>42</v>
      </c>
      <c r="AH869" t="s">
        <v>43</v>
      </c>
      <c r="AI869">
        <v>22</v>
      </c>
      <c r="AJ869">
        <v>4</v>
      </c>
      <c r="AK869">
        <v>3</v>
      </c>
      <c r="AL869">
        <f>IF(HR_Data[[#This Row],[OverTime]]="Yes",2,0)
+IF(HR_Data[[#This Row],[WorkLifeBalance]]&lt;=2,2,0)
+IF(HR_Data[[#This Row],[MonthlyIncome]]&lt;5000,2,0)
+IF(HR_Data[[#This Row],[JobSatisfaction]]&lt;=2,1,0)
+IF(HR_Data[[#This Row],[EnvironmentSatisfaction]]&lt;=2,1,0)
+IF(HR_Data[[#This Row],[YearsAtCompany]]&lt;2,2,0)</f>
        <v>1</v>
      </c>
      <c r="AM869" t="str">
        <f>IF(HR_Data[[#This Row],[RiskScore2]]&gt;=6,"High",
IF(HR_Data[[#This Row],[RiskScore2]]&gt;=3,"Medium","Low"))</f>
        <v>Low</v>
      </c>
      <c r="AN869">
        <v>80</v>
      </c>
      <c r="AO869">
        <v>1</v>
      </c>
      <c r="AP869">
        <v>32</v>
      </c>
      <c r="AQ869">
        <v>3</v>
      </c>
      <c r="AR869">
        <v>3</v>
      </c>
      <c r="AS869">
        <v>2</v>
      </c>
      <c r="AT869">
        <v>2</v>
      </c>
      <c r="AU869">
        <v>2</v>
      </c>
      <c r="AV869">
        <v>2</v>
      </c>
    </row>
    <row r="870" spans="1:48">
      <c r="A870">
        <v>28</v>
      </c>
      <c r="B870" t="str">
        <f>IF(HR_Data[[#This Row],[Age]]&lt;25,"&lt;25",
IF(HR_Data[[#This Row],[Age]]&lt;35,"25–34",
IF(HR_Data[[#This Row],[Age]]&lt;45,"35–44",
IF(HR_Data[[#This Row],[Age]]&lt;55,"45–54","55+"))))</f>
        <v>25–34</v>
      </c>
      <c r="C870" t="s">
        <v>43</v>
      </c>
      <c r="D870">
        <f>(HR[[#This Row],[OverTimeFlag]]*3+HR[[#This Row],[LowJobSatisFlag]]*5+HR[[#This Row],[LowWLBFlag]]*4+HR[[#This Row],[LowSalaryFlag]]*3+HR[[#This Row],[LowEnviFlag]]*4+HR[[#This Row],[LowProFlag]]*1)</f>
        <v>8</v>
      </c>
      <c r="E870">
        <f>HR_Data[[#This Row],[OvertimeFlag]] + HR_Data[[#This Row],[LowSatisfactionFlag]] + HR_Data[[#This Row],[LowWorkLifeBalanceFlag]]</f>
        <v>1</v>
      </c>
      <c r="F870" t="s">
        <v>36</v>
      </c>
      <c r="G870">
        <v>1179</v>
      </c>
      <c r="H870" t="s">
        <v>45</v>
      </c>
      <c r="I870">
        <v>19</v>
      </c>
      <c r="J870" t="str">
        <f>IF(AND(HR_Data[[#This Row],[Attrition]]="Yes",HR_Data[[#This Row],[YearsAtCompany]]&lt;2),"Yes","No")</f>
        <v>No</v>
      </c>
      <c r="K870">
        <v>4</v>
      </c>
      <c r="L870" t="s">
        <v>51</v>
      </c>
      <c r="M870">
        <v>1</v>
      </c>
      <c r="N870">
        <v>1216</v>
      </c>
      <c r="P870">
        <v>4</v>
      </c>
      <c r="Q870" t="s">
        <v>46</v>
      </c>
      <c r="R870">
        <v>78</v>
      </c>
      <c r="S870">
        <v>2</v>
      </c>
      <c r="T870">
        <v>1</v>
      </c>
      <c r="U870" t="s">
        <v>50</v>
      </c>
      <c r="V870">
        <v>1</v>
      </c>
      <c r="W870" t="s">
        <v>48</v>
      </c>
      <c r="X870">
        <v>3196</v>
      </c>
      <c r="Y870" t="str">
        <f>IF(AND(HR_Data[[#This Row],[OverTime]]="Yes",HR_Data[[#This Row],[JobSatisfaction]]&lt;=2,HR_Data[[#This Row],[MonthlyIncome]]&lt;AVERAGE(HR_Data[MonthlyIncome])),
"High Risk",
IF(OR(HR_Data[[#This Row],[OverTime]]="Yes",HR_Data[[#This Row],[JobSatisfaction]]&lt;=2),
"Medium Risk",
"Low Risk"))</f>
        <v>Medium Risk</v>
      </c>
      <c r="Z870" t="str">
        <f>IF(HR_Data[[#This Row],[MonthlyIncome]]&lt;3000,"Low",IF(HR_Data[[#This Row],[MonthlyIncome]]&lt;7000,"Medium","High"))</f>
        <v>Medium</v>
      </c>
      <c r="AA870" s="5">
        <f>IF(HR_Data[[#This Row],[OverTime]]="Yes",1,0)</f>
        <v>0</v>
      </c>
      <c r="AB870" s="5">
        <f>IF(HR_Data[[#This Row],[JobSatisfaction]]&lt;=2,1,0)</f>
        <v>1</v>
      </c>
      <c r="AC870" s="5">
        <f>IF(HR_Data[[#This Row],[WorkLifeBalance]]&lt;=2,1,0)</f>
        <v>0</v>
      </c>
      <c r="AD870" s="5">
        <f>IF(HR_Data[[#This Row],[MonthlyIncome]]&lt;AVERAGE(HR_Data[MonthlyIncome]),1,0)</f>
        <v>1</v>
      </c>
      <c r="AE870">
        <v>12449</v>
      </c>
      <c r="AF870">
        <v>1</v>
      </c>
      <c r="AG870" t="s">
        <v>42</v>
      </c>
      <c r="AH870" t="s">
        <v>43</v>
      </c>
      <c r="AI870">
        <v>12</v>
      </c>
      <c r="AJ870">
        <v>3</v>
      </c>
      <c r="AK870">
        <v>3</v>
      </c>
      <c r="AL870">
        <f>IF(HR_Data[[#This Row],[OverTime]]="Yes",2,0)
+IF(HR_Data[[#This Row],[WorkLifeBalance]]&lt;=2,2,0)
+IF(HR_Data[[#This Row],[MonthlyIncome]]&lt;5000,2,0)
+IF(HR_Data[[#This Row],[JobSatisfaction]]&lt;=2,1,0)
+IF(HR_Data[[#This Row],[EnvironmentSatisfaction]]&lt;=2,1,0)
+IF(HR_Data[[#This Row],[YearsAtCompany]]&lt;2,2,0)</f>
        <v>3</v>
      </c>
      <c r="AM870" t="str">
        <f>IF(HR_Data[[#This Row],[RiskScore2]]&gt;=6,"High",
IF(HR_Data[[#This Row],[RiskScore2]]&gt;=3,"Medium","Low"))</f>
        <v>Medium</v>
      </c>
      <c r="AN870">
        <v>80</v>
      </c>
      <c r="AO870">
        <v>3</v>
      </c>
      <c r="AP870">
        <v>6</v>
      </c>
      <c r="AQ870">
        <v>2</v>
      </c>
      <c r="AR870">
        <v>3</v>
      </c>
      <c r="AS870">
        <v>6</v>
      </c>
      <c r="AT870">
        <v>5</v>
      </c>
      <c r="AU870">
        <v>3</v>
      </c>
      <c r="AV870">
        <v>3</v>
      </c>
    </row>
    <row r="871" spans="1:48">
      <c r="A871">
        <v>46</v>
      </c>
      <c r="B871" t="str">
        <f>IF(HR_Data[[#This Row],[Age]]&lt;25,"&lt;25",
IF(HR_Data[[#This Row],[Age]]&lt;35,"25–34",
IF(HR_Data[[#This Row],[Age]]&lt;45,"35–44",
IF(HR_Data[[#This Row],[Age]]&lt;55,"45–54","55+"))))</f>
        <v>45–54</v>
      </c>
      <c r="C871" t="s">
        <v>43</v>
      </c>
      <c r="D871">
        <f>(HR[[#This Row],[OverTimeFlag]]*3+HR[[#This Row],[LowJobSatisFlag]]*5+HR[[#This Row],[LowWLBFlag]]*4+HR[[#This Row],[LowSalaryFlag]]*3+HR[[#This Row],[LowEnviFlag]]*4+HR[[#This Row],[LowProFlag]]*1)</f>
        <v>5</v>
      </c>
      <c r="E871">
        <f>HR_Data[[#This Row],[OvertimeFlag]] + HR_Data[[#This Row],[LowSatisfactionFlag]] + HR_Data[[#This Row],[LowWorkLifeBalanceFlag]]</f>
        <v>1</v>
      </c>
      <c r="F871" t="s">
        <v>36</v>
      </c>
      <c r="G871">
        <v>1450</v>
      </c>
      <c r="H871" t="s">
        <v>45</v>
      </c>
      <c r="I871">
        <v>15</v>
      </c>
      <c r="J871" t="str">
        <f>IF(AND(HR_Data[[#This Row],[Attrition]]="Yes",HR_Data[[#This Row],[YearsAtCompany]]&lt;2),"Yes","No")</f>
        <v>No</v>
      </c>
      <c r="K871">
        <v>2</v>
      </c>
      <c r="L871" t="s">
        <v>38</v>
      </c>
      <c r="M871">
        <v>1</v>
      </c>
      <c r="N871">
        <v>1217</v>
      </c>
      <c r="P871">
        <v>4</v>
      </c>
      <c r="Q871" t="s">
        <v>46</v>
      </c>
      <c r="R871">
        <v>52</v>
      </c>
      <c r="S871">
        <v>3</v>
      </c>
      <c r="T871">
        <v>5</v>
      </c>
      <c r="U871" t="s">
        <v>58</v>
      </c>
      <c r="V871">
        <v>2</v>
      </c>
      <c r="W871" t="s">
        <v>48</v>
      </c>
      <c r="X871">
        <v>19081</v>
      </c>
      <c r="Y871" t="str">
        <f>IF(AND(HR_Data[[#This Row],[OverTime]]="Yes",HR_Data[[#This Row],[JobSatisfaction]]&lt;=2,HR_Data[[#This Row],[MonthlyIncome]]&lt;AVERAGE(HR_Data[MonthlyIncome])),
"High Risk",
IF(OR(HR_Data[[#This Row],[OverTime]]="Yes",HR_Data[[#This Row],[JobSatisfaction]]&lt;=2),
"Medium Risk",
"Low Risk"))</f>
        <v>Medium Risk</v>
      </c>
      <c r="Z871" t="str">
        <f>IF(HR_Data[[#This Row],[MonthlyIncome]]&lt;3000,"Low",IF(HR_Data[[#This Row],[MonthlyIncome]]&lt;7000,"Medium","High"))</f>
        <v>High</v>
      </c>
      <c r="AA871" s="5">
        <f>IF(HR_Data[[#This Row],[OverTime]]="Yes",1,0)</f>
        <v>0</v>
      </c>
      <c r="AB871" s="5">
        <f>IF(HR_Data[[#This Row],[JobSatisfaction]]&lt;=2,1,0)</f>
        <v>1</v>
      </c>
      <c r="AC871" s="5">
        <f>IF(HR_Data[[#This Row],[WorkLifeBalance]]&lt;=2,1,0)</f>
        <v>0</v>
      </c>
      <c r="AD871" s="5">
        <f>IF(HR_Data[[#This Row],[MonthlyIncome]]&lt;AVERAGE(HR_Data[MonthlyIncome]),1,0)</f>
        <v>0</v>
      </c>
      <c r="AE871">
        <v>10849</v>
      </c>
      <c r="AF871">
        <v>5</v>
      </c>
      <c r="AG871" t="s">
        <v>42</v>
      </c>
      <c r="AH871" t="s">
        <v>43</v>
      </c>
      <c r="AI871">
        <v>11</v>
      </c>
      <c r="AJ871">
        <v>3</v>
      </c>
      <c r="AK871">
        <v>1</v>
      </c>
      <c r="AL871">
        <f>IF(HR_Data[[#This Row],[OverTime]]="Yes",2,0)
+IF(HR_Data[[#This Row],[WorkLifeBalance]]&lt;=2,2,0)
+IF(HR_Data[[#This Row],[MonthlyIncome]]&lt;5000,2,0)
+IF(HR_Data[[#This Row],[JobSatisfaction]]&lt;=2,1,0)
+IF(HR_Data[[#This Row],[EnvironmentSatisfaction]]&lt;=2,1,0)
+IF(HR_Data[[#This Row],[YearsAtCompany]]&lt;2,2,0)</f>
        <v>1</v>
      </c>
      <c r="AM871" t="str">
        <f>IF(HR_Data[[#This Row],[RiskScore2]]&gt;=6,"High",
IF(HR_Data[[#This Row],[RiskScore2]]&gt;=3,"Medium","Low"))</f>
        <v>Low</v>
      </c>
      <c r="AN871">
        <v>80</v>
      </c>
      <c r="AO871">
        <v>1</v>
      </c>
      <c r="AP871">
        <v>25</v>
      </c>
      <c r="AQ871">
        <v>2</v>
      </c>
      <c r="AR871">
        <v>3</v>
      </c>
      <c r="AS871">
        <v>4</v>
      </c>
      <c r="AT871">
        <v>2</v>
      </c>
      <c r="AU871">
        <v>0</v>
      </c>
      <c r="AV871">
        <v>3</v>
      </c>
    </row>
    <row r="872" spans="1:48">
      <c r="A872">
        <v>35</v>
      </c>
      <c r="B872" t="str">
        <f>IF(HR_Data[[#This Row],[Age]]&lt;25,"&lt;25",
IF(HR_Data[[#This Row],[Age]]&lt;35,"25–34",
IF(HR_Data[[#This Row],[Age]]&lt;45,"35–44",
IF(HR_Data[[#This Row],[Age]]&lt;55,"45–54","55+"))))</f>
        <v>35–44</v>
      </c>
      <c r="C872" t="s">
        <v>43</v>
      </c>
      <c r="D872">
        <f>(HR[[#This Row],[OverTimeFlag]]*3+HR[[#This Row],[LowJobSatisFlag]]*5+HR[[#This Row],[LowWLBFlag]]*4+HR[[#This Row],[LowSalaryFlag]]*3+HR[[#This Row],[LowEnviFlag]]*4+HR[[#This Row],[LowProFlag]]*1)</f>
        <v>8</v>
      </c>
      <c r="E872">
        <f>HR_Data[[#This Row],[OvertimeFlag]] + HR_Data[[#This Row],[LowSatisfactionFlag]] + HR_Data[[#This Row],[LowWorkLifeBalanceFlag]]</f>
        <v>2</v>
      </c>
      <c r="F872" t="s">
        <v>36</v>
      </c>
      <c r="G872">
        <v>1361</v>
      </c>
      <c r="H872" t="s">
        <v>37</v>
      </c>
      <c r="I872">
        <v>17</v>
      </c>
      <c r="J872" t="str">
        <f>IF(AND(HR_Data[[#This Row],[Attrition]]="Yes",HR_Data[[#This Row],[YearsAtCompany]]&lt;2),"Yes","No")</f>
        <v>No</v>
      </c>
      <c r="K872">
        <v>4</v>
      </c>
      <c r="L872" t="s">
        <v>38</v>
      </c>
      <c r="M872">
        <v>1</v>
      </c>
      <c r="N872">
        <v>1218</v>
      </c>
      <c r="P872">
        <v>3</v>
      </c>
      <c r="Q872" t="s">
        <v>46</v>
      </c>
      <c r="R872">
        <v>94</v>
      </c>
      <c r="S872">
        <v>3</v>
      </c>
      <c r="T872">
        <v>2</v>
      </c>
      <c r="U872" t="s">
        <v>40</v>
      </c>
      <c r="V872">
        <v>1</v>
      </c>
      <c r="W872" t="s">
        <v>48</v>
      </c>
      <c r="X872">
        <v>8966</v>
      </c>
      <c r="Y872" t="str">
        <f>IF(AND(HR_Data[[#This Row],[OverTime]]="Yes",HR_Data[[#This Row],[JobSatisfaction]]&lt;=2,HR_Data[[#This Row],[MonthlyIncome]]&lt;AVERAGE(HR_Data[MonthlyIncome])),
"High Risk",
IF(OR(HR_Data[[#This Row],[OverTime]]="Yes",HR_Data[[#This Row],[JobSatisfaction]]&lt;=2),
"Medium Risk",
"Low Risk"))</f>
        <v>Medium Risk</v>
      </c>
      <c r="Z872" t="str">
        <f>IF(HR_Data[[#This Row],[MonthlyIncome]]&lt;3000,"Low",IF(HR_Data[[#This Row],[MonthlyIncome]]&lt;7000,"Medium","High"))</f>
        <v>High</v>
      </c>
      <c r="AA872" s="5">
        <f>IF(HR_Data[[#This Row],[OverTime]]="Yes",1,0)</f>
        <v>1</v>
      </c>
      <c r="AB872" s="5">
        <f>IF(HR_Data[[#This Row],[JobSatisfaction]]&lt;=2,1,0)</f>
        <v>1</v>
      </c>
      <c r="AC872" s="5">
        <f>IF(HR_Data[[#This Row],[WorkLifeBalance]]&lt;=2,1,0)</f>
        <v>0</v>
      </c>
      <c r="AD872" s="5">
        <f>IF(HR_Data[[#This Row],[MonthlyIncome]]&lt;AVERAGE(HR_Data[MonthlyIncome]),1,0)</f>
        <v>0</v>
      </c>
      <c r="AE872">
        <v>21026</v>
      </c>
      <c r="AF872">
        <v>3</v>
      </c>
      <c r="AG872" t="s">
        <v>42</v>
      </c>
      <c r="AH872" t="s">
        <v>35</v>
      </c>
      <c r="AI872">
        <v>15</v>
      </c>
      <c r="AJ872">
        <v>3</v>
      </c>
      <c r="AK872">
        <v>4</v>
      </c>
      <c r="AL872">
        <f>IF(HR_Data[[#This Row],[OverTime]]="Yes",2,0)
+IF(HR_Data[[#This Row],[WorkLifeBalance]]&lt;=2,2,0)
+IF(HR_Data[[#This Row],[MonthlyIncome]]&lt;5000,2,0)
+IF(HR_Data[[#This Row],[JobSatisfaction]]&lt;=2,1,0)
+IF(HR_Data[[#This Row],[EnvironmentSatisfaction]]&lt;=2,1,0)
+IF(HR_Data[[#This Row],[YearsAtCompany]]&lt;2,2,0)</f>
        <v>3</v>
      </c>
      <c r="AM872" t="str">
        <f>IF(HR_Data[[#This Row],[RiskScore2]]&gt;=6,"High",
IF(HR_Data[[#This Row],[RiskScore2]]&gt;=3,"Medium","Low"))</f>
        <v>Medium</v>
      </c>
      <c r="AN872">
        <v>80</v>
      </c>
      <c r="AO872">
        <v>3</v>
      </c>
      <c r="AP872">
        <v>15</v>
      </c>
      <c r="AQ872">
        <v>2</v>
      </c>
      <c r="AR872">
        <v>3</v>
      </c>
      <c r="AS872">
        <v>7</v>
      </c>
      <c r="AT872">
        <v>7</v>
      </c>
      <c r="AU872">
        <v>1</v>
      </c>
      <c r="AV872">
        <v>7</v>
      </c>
    </row>
    <row r="873" spans="1:48">
      <c r="A873">
        <v>24</v>
      </c>
      <c r="B873" t="str">
        <f>IF(HR_Data[[#This Row],[Age]]&lt;25,"&lt;25",
IF(HR_Data[[#This Row],[Age]]&lt;35,"25–34",
IF(HR_Data[[#This Row],[Age]]&lt;45,"35–44",
IF(HR_Data[[#This Row],[Age]]&lt;55,"45–54","55+"))))</f>
        <v>&lt;25</v>
      </c>
      <c r="C873" t="s">
        <v>35</v>
      </c>
      <c r="D873">
        <f>(HR[[#This Row],[OverTimeFlag]]*3+HR[[#This Row],[LowJobSatisFlag]]*5+HR[[#This Row],[LowWLBFlag]]*4+HR[[#This Row],[LowSalaryFlag]]*3+HR[[#This Row],[LowEnviFlag]]*4+HR[[#This Row],[LowProFlag]]*1)</f>
        <v>12</v>
      </c>
      <c r="E873">
        <f>HR_Data[[#This Row],[OvertimeFlag]] + HR_Data[[#This Row],[LowSatisfactionFlag]] + HR_Data[[#This Row],[LowWorkLifeBalanceFlag]]</f>
        <v>2</v>
      </c>
      <c r="F873" t="s">
        <v>36</v>
      </c>
      <c r="G873">
        <v>984</v>
      </c>
      <c r="H873" t="s">
        <v>45</v>
      </c>
      <c r="I873">
        <v>17</v>
      </c>
      <c r="J873" t="str">
        <f>IF(AND(HR_Data[[#This Row],[Attrition]]="Yes",HR_Data[[#This Row],[YearsAtCompany]]&lt;2),"Yes","No")</f>
        <v>Yes</v>
      </c>
      <c r="K873">
        <v>2</v>
      </c>
      <c r="L873" t="s">
        <v>38</v>
      </c>
      <c r="M873">
        <v>1</v>
      </c>
      <c r="N873">
        <v>1219</v>
      </c>
      <c r="P873">
        <v>4</v>
      </c>
      <c r="Q873" t="s">
        <v>39</v>
      </c>
      <c r="R873">
        <v>97</v>
      </c>
      <c r="S873">
        <v>3</v>
      </c>
      <c r="T873">
        <v>1</v>
      </c>
      <c r="U873" t="s">
        <v>50</v>
      </c>
      <c r="V873">
        <v>2</v>
      </c>
      <c r="W873" t="s">
        <v>48</v>
      </c>
      <c r="X873">
        <v>2210</v>
      </c>
      <c r="Y873" t="str">
        <f>IF(AND(HR_Data[[#This Row],[OverTime]]="Yes",HR_Data[[#This Row],[JobSatisfaction]]&lt;=2,HR_Data[[#This Row],[MonthlyIncome]]&lt;AVERAGE(HR_Data[MonthlyIncome])),
"High Risk",
IF(OR(HR_Data[[#This Row],[OverTime]]="Yes",HR_Data[[#This Row],[JobSatisfaction]]&lt;=2),
"Medium Risk",
"Low Risk"))</f>
        <v>Medium Risk</v>
      </c>
      <c r="Z873" t="str">
        <f>IF(HR_Data[[#This Row],[MonthlyIncome]]&lt;3000,"Low",IF(HR_Data[[#This Row],[MonthlyIncome]]&lt;7000,"Medium","High"))</f>
        <v>Low</v>
      </c>
      <c r="AA873" s="5">
        <f>IF(HR_Data[[#This Row],[OverTime]]="Yes",1,0)</f>
        <v>0</v>
      </c>
      <c r="AB873" s="5">
        <f>IF(HR_Data[[#This Row],[JobSatisfaction]]&lt;=2,1,0)</f>
        <v>1</v>
      </c>
      <c r="AC873" s="5">
        <f>IF(HR_Data[[#This Row],[WorkLifeBalance]]&lt;=2,1,0)</f>
        <v>1</v>
      </c>
      <c r="AD873" s="5">
        <f>IF(HR_Data[[#This Row],[MonthlyIncome]]&lt;AVERAGE(HR_Data[MonthlyIncome]),1,0)</f>
        <v>1</v>
      </c>
      <c r="AE873">
        <v>3372</v>
      </c>
      <c r="AF873">
        <v>1</v>
      </c>
      <c r="AG873" t="s">
        <v>42</v>
      </c>
      <c r="AH873" t="s">
        <v>43</v>
      </c>
      <c r="AI873">
        <v>13</v>
      </c>
      <c r="AJ873">
        <v>3</v>
      </c>
      <c r="AK873">
        <v>1</v>
      </c>
      <c r="AL873">
        <f>IF(HR_Data[[#This Row],[OverTime]]="Yes",2,0)
+IF(HR_Data[[#This Row],[WorkLifeBalance]]&lt;=2,2,0)
+IF(HR_Data[[#This Row],[MonthlyIncome]]&lt;5000,2,0)
+IF(HR_Data[[#This Row],[JobSatisfaction]]&lt;=2,1,0)
+IF(HR_Data[[#This Row],[EnvironmentSatisfaction]]&lt;=2,1,0)
+IF(HR_Data[[#This Row],[YearsAtCompany]]&lt;2,2,0)</f>
        <v>7</v>
      </c>
      <c r="AM873" t="str">
        <f>IF(HR_Data[[#This Row],[RiskScore2]]&gt;=6,"High",
IF(HR_Data[[#This Row],[RiskScore2]]&gt;=3,"Medium","Low"))</f>
        <v>High</v>
      </c>
      <c r="AN873">
        <v>80</v>
      </c>
      <c r="AO873">
        <v>1</v>
      </c>
      <c r="AP873">
        <v>1</v>
      </c>
      <c r="AQ873">
        <v>3</v>
      </c>
      <c r="AR873">
        <v>1</v>
      </c>
      <c r="AS873">
        <v>1</v>
      </c>
      <c r="AT873">
        <v>0</v>
      </c>
      <c r="AU873">
        <v>0</v>
      </c>
      <c r="AV873">
        <v>0</v>
      </c>
    </row>
    <row r="874" spans="1:48">
      <c r="A874">
        <v>33</v>
      </c>
      <c r="B874" t="str">
        <f>IF(HR_Data[[#This Row],[Age]]&lt;25,"&lt;25",
IF(HR_Data[[#This Row],[Age]]&lt;35,"25–34",
IF(HR_Data[[#This Row],[Age]]&lt;45,"35–44",
IF(HR_Data[[#This Row],[Age]]&lt;55,"45–54","55+"))))</f>
        <v>25–34</v>
      </c>
      <c r="C874" t="s">
        <v>43</v>
      </c>
      <c r="D874">
        <f>(HR[[#This Row],[OverTimeFlag]]*3+HR[[#This Row],[LowJobSatisFlag]]*5+HR[[#This Row],[LowWLBFlag]]*4+HR[[#This Row],[LowSalaryFlag]]*3+HR[[#This Row],[LowEnviFlag]]*4+HR[[#This Row],[LowProFlag]]*1)</f>
        <v>11</v>
      </c>
      <c r="E874">
        <f>HR_Data[[#This Row],[OvertimeFlag]] + HR_Data[[#This Row],[LowSatisfactionFlag]] + HR_Data[[#This Row],[LowWorkLifeBalanceFlag]]</f>
        <v>1</v>
      </c>
      <c r="F874" t="s">
        <v>44</v>
      </c>
      <c r="G874">
        <v>1146</v>
      </c>
      <c r="H874" t="s">
        <v>37</v>
      </c>
      <c r="I874">
        <v>25</v>
      </c>
      <c r="J874" t="str">
        <f>IF(AND(HR_Data[[#This Row],[Attrition]]="Yes",HR_Data[[#This Row],[YearsAtCompany]]&lt;2),"Yes","No")</f>
        <v>No</v>
      </c>
      <c r="K874">
        <v>3</v>
      </c>
      <c r="L874" t="s">
        <v>51</v>
      </c>
      <c r="M874">
        <v>1</v>
      </c>
      <c r="N874">
        <v>1220</v>
      </c>
      <c r="P874">
        <v>2</v>
      </c>
      <c r="Q874" t="s">
        <v>39</v>
      </c>
      <c r="R874">
        <v>82</v>
      </c>
      <c r="S874">
        <v>3</v>
      </c>
      <c r="T874">
        <v>2</v>
      </c>
      <c r="U874" t="s">
        <v>40</v>
      </c>
      <c r="V874">
        <v>3</v>
      </c>
      <c r="W874" t="s">
        <v>48</v>
      </c>
      <c r="X874">
        <v>4539</v>
      </c>
      <c r="Y874" t="str">
        <f>IF(AND(HR_Data[[#This Row],[OverTime]]="Yes",HR_Data[[#This Row],[JobSatisfaction]]&lt;=2,HR_Data[[#This Row],[MonthlyIncome]]&lt;AVERAGE(HR_Data[MonthlyIncome])),
"High Risk",
IF(OR(HR_Data[[#This Row],[OverTime]]="Yes",HR_Data[[#This Row],[JobSatisfaction]]&lt;=2),
"Medium Risk",
"Low Risk"))</f>
        <v>Low Risk</v>
      </c>
      <c r="Z874" t="str">
        <f>IF(HR_Data[[#This Row],[MonthlyIncome]]&lt;3000,"Low",IF(HR_Data[[#This Row],[MonthlyIncome]]&lt;7000,"Medium","High"))</f>
        <v>Medium</v>
      </c>
      <c r="AA874" s="5">
        <f>IF(HR_Data[[#This Row],[OverTime]]="Yes",1,0)</f>
        <v>0</v>
      </c>
      <c r="AB874" s="5">
        <f>IF(HR_Data[[#This Row],[JobSatisfaction]]&lt;=2,1,0)</f>
        <v>0</v>
      </c>
      <c r="AC874" s="5">
        <f>IF(HR_Data[[#This Row],[WorkLifeBalance]]&lt;=2,1,0)</f>
        <v>1</v>
      </c>
      <c r="AD874" s="5">
        <f>IF(HR_Data[[#This Row],[MonthlyIncome]]&lt;AVERAGE(HR_Data[MonthlyIncome]),1,0)</f>
        <v>1</v>
      </c>
      <c r="AE874">
        <v>4905</v>
      </c>
      <c r="AF874">
        <v>1</v>
      </c>
      <c r="AG874" t="s">
        <v>42</v>
      </c>
      <c r="AH874" t="s">
        <v>43</v>
      </c>
      <c r="AI874">
        <v>12</v>
      </c>
      <c r="AJ874">
        <v>3</v>
      </c>
      <c r="AK874">
        <v>1</v>
      </c>
      <c r="AL874">
        <f>IF(HR_Data[[#This Row],[OverTime]]="Yes",2,0)
+IF(HR_Data[[#This Row],[WorkLifeBalance]]&lt;=2,2,0)
+IF(HR_Data[[#This Row],[MonthlyIncome]]&lt;5000,2,0)
+IF(HR_Data[[#This Row],[JobSatisfaction]]&lt;=2,1,0)
+IF(HR_Data[[#This Row],[EnvironmentSatisfaction]]&lt;=2,1,0)
+IF(HR_Data[[#This Row],[YearsAtCompany]]&lt;2,2,0)</f>
        <v>5</v>
      </c>
      <c r="AM874" t="str">
        <f>IF(HR_Data[[#This Row],[RiskScore2]]&gt;=6,"High",
IF(HR_Data[[#This Row],[RiskScore2]]&gt;=3,"Medium","Low"))</f>
        <v>Medium</v>
      </c>
      <c r="AN874">
        <v>80</v>
      </c>
      <c r="AO874">
        <v>1</v>
      </c>
      <c r="AP874">
        <v>10</v>
      </c>
      <c r="AQ874">
        <v>3</v>
      </c>
      <c r="AR874">
        <v>2</v>
      </c>
      <c r="AS874">
        <v>10</v>
      </c>
      <c r="AT874">
        <v>7</v>
      </c>
      <c r="AU874">
        <v>0</v>
      </c>
      <c r="AV874">
        <v>1</v>
      </c>
    </row>
    <row r="875" spans="1:48">
      <c r="A875">
        <v>36</v>
      </c>
      <c r="B875" t="str">
        <f>IF(HR_Data[[#This Row],[Age]]&lt;25,"&lt;25",
IF(HR_Data[[#This Row],[Age]]&lt;35,"25–34",
IF(HR_Data[[#This Row],[Age]]&lt;45,"35–44",
IF(HR_Data[[#This Row],[Age]]&lt;55,"45–54","55+"))))</f>
        <v>35–44</v>
      </c>
      <c r="C875" t="s">
        <v>43</v>
      </c>
      <c r="D875">
        <f>(HR[[#This Row],[OverTimeFlag]]*3+HR[[#This Row],[LowJobSatisFlag]]*5+HR[[#This Row],[LowWLBFlag]]*4+HR[[#This Row],[LowSalaryFlag]]*3+HR[[#This Row],[LowEnviFlag]]*4+HR[[#This Row],[LowProFlag]]*1)</f>
        <v>3</v>
      </c>
      <c r="E875">
        <f>HR_Data[[#This Row],[OvertimeFlag]] + HR_Data[[#This Row],[LowSatisfactionFlag]] + HR_Data[[#This Row],[LowWorkLifeBalanceFlag]]</f>
        <v>0</v>
      </c>
      <c r="F875" t="s">
        <v>36</v>
      </c>
      <c r="G875">
        <v>917</v>
      </c>
      <c r="H875" t="s">
        <v>45</v>
      </c>
      <c r="I875">
        <v>6</v>
      </c>
      <c r="J875" t="str">
        <f>IF(AND(HR_Data[[#This Row],[Attrition]]="Yes",HR_Data[[#This Row],[YearsAtCompany]]&lt;2),"Yes","No")</f>
        <v>No</v>
      </c>
      <c r="K875">
        <v>4</v>
      </c>
      <c r="L875" t="s">
        <v>38</v>
      </c>
      <c r="M875">
        <v>1</v>
      </c>
      <c r="N875">
        <v>1221</v>
      </c>
      <c r="P875">
        <v>3</v>
      </c>
      <c r="Q875" t="s">
        <v>46</v>
      </c>
      <c r="R875">
        <v>60</v>
      </c>
      <c r="S875">
        <v>1</v>
      </c>
      <c r="T875">
        <v>1</v>
      </c>
      <c r="U875" t="s">
        <v>50</v>
      </c>
      <c r="V875">
        <v>3</v>
      </c>
      <c r="W875" t="s">
        <v>52</v>
      </c>
      <c r="X875">
        <v>2741</v>
      </c>
      <c r="Y875" t="str">
        <f>IF(AND(HR_Data[[#This Row],[OverTime]]="Yes",HR_Data[[#This Row],[JobSatisfaction]]&lt;=2,HR_Data[[#This Row],[MonthlyIncome]]&lt;AVERAGE(HR_Data[MonthlyIncome])),
"High Risk",
IF(OR(HR_Data[[#This Row],[OverTime]]="Yes",HR_Data[[#This Row],[JobSatisfaction]]&lt;=2),
"Medium Risk",
"Low Risk"))</f>
        <v>Low Risk</v>
      </c>
      <c r="Z875" t="str">
        <f>IF(HR_Data[[#This Row],[MonthlyIncome]]&lt;3000,"Low",IF(HR_Data[[#This Row],[MonthlyIncome]]&lt;7000,"Medium","High"))</f>
        <v>Low</v>
      </c>
      <c r="AA875" s="5">
        <f>IF(HR_Data[[#This Row],[OverTime]]="Yes",1,0)</f>
        <v>0</v>
      </c>
      <c r="AB875" s="5">
        <f>IF(HR_Data[[#This Row],[JobSatisfaction]]&lt;=2,1,0)</f>
        <v>0</v>
      </c>
      <c r="AC875" s="5">
        <f>IF(HR_Data[[#This Row],[WorkLifeBalance]]&lt;=2,1,0)</f>
        <v>0</v>
      </c>
      <c r="AD875" s="5">
        <f>IF(HR_Data[[#This Row],[MonthlyIncome]]&lt;AVERAGE(HR_Data[MonthlyIncome]),1,0)</f>
        <v>1</v>
      </c>
      <c r="AE875">
        <v>6865</v>
      </c>
      <c r="AF875">
        <v>1</v>
      </c>
      <c r="AG875" t="s">
        <v>42</v>
      </c>
      <c r="AH875" t="s">
        <v>43</v>
      </c>
      <c r="AI875">
        <v>14</v>
      </c>
      <c r="AJ875">
        <v>3</v>
      </c>
      <c r="AK875">
        <v>3</v>
      </c>
      <c r="AL875">
        <f>IF(HR_Data[[#This Row],[OverTime]]="Yes",2,0)
+IF(HR_Data[[#This Row],[WorkLifeBalance]]&lt;=2,2,0)
+IF(HR_Data[[#This Row],[MonthlyIncome]]&lt;5000,2,0)
+IF(HR_Data[[#This Row],[JobSatisfaction]]&lt;=2,1,0)
+IF(HR_Data[[#This Row],[EnvironmentSatisfaction]]&lt;=2,1,0)
+IF(HR_Data[[#This Row],[YearsAtCompany]]&lt;2,2,0)</f>
        <v>2</v>
      </c>
      <c r="AM875" t="str">
        <f>IF(HR_Data[[#This Row],[RiskScore2]]&gt;=6,"High",
IF(HR_Data[[#This Row],[RiskScore2]]&gt;=3,"Medium","Low"))</f>
        <v>Low</v>
      </c>
      <c r="AN875">
        <v>80</v>
      </c>
      <c r="AO875">
        <v>1</v>
      </c>
      <c r="AP875">
        <v>7</v>
      </c>
      <c r="AQ875">
        <v>4</v>
      </c>
      <c r="AR875">
        <v>3</v>
      </c>
      <c r="AS875">
        <v>7</v>
      </c>
      <c r="AT875">
        <v>7</v>
      </c>
      <c r="AU875">
        <v>1</v>
      </c>
      <c r="AV875">
        <v>7</v>
      </c>
    </row>
    <row r="876" spans="1:48">
      <c r="A876">
        <v>30</v>
      </c>
      <c r="B876" t="str">
        <f>IF(HR_Data[[#This Row],[Age]]&lt;25,"&lt;25",
IF(HR_Data[[#This Row],[Age]]&lt;35,"25–34",
IF(HR_Data[[#This Row],[Age]]&lt;45,"35–44",
IF(HR_Data[[#This Row],[Age]]&lt;55,"45–54","55+"))))</f>
        <v>25–34</v>
      </c>
      <c r="C876" t="s">
        <v>43</v>
      </c>
      <c r="D876">
        <f>(HR[[#This Row],[OverTimeFlag]]*3+HR[[#This Row],[LowJobSatisFlag]]*5+HR[[#This Row],[LowWLBFlag]]*4+HR[[#This Row],[LowSalaryFlag]]*3+HR[[#This Row],[LowEnviFlag]]*4+HR[[#This Row],[LowProFlag]]*1)</f>
        <v>8</v>
      </c>
      <c r="E876">
        <f>HR_Data[[#This Row],[OvertimeFlag]] + HR_Data[[#This Row],[LowSatisfactionFlag]] + HR_Data[[#This Row],[LowWorkLifeBalanceFlag]]</f>
        <v>1</v>
      </c>
      <c r="F876" t="s">
        <v>36</v>
      </c>
      <c r="G876">
        <v>853</v>
      </c>
      <c r="H876" t="s">
        <v>45</v>
      </c>
      <c r="I876">
        <v>7</v>
      </c>
      <c r="J876" t="str">
        <f>IF(AND(HR_Data[[#This Row],[Attrition]]="Yes",HR_Data[[#This Row],[YearsAtCompany]]&lt;2),"Yes","No")</f>
        <v>No</v>
      </c>
      <c r="K876">
        <v>4</v>
      </c>
      <c r="L876" t="s">
        <v>38</v>
      </c>
      <c r="M876">
        <v>1</v>
      </c>
      <c r="N876">
        <v>1224</v>
      </c>
      <c r="P876">
        <v>3</v>
      </c>
      <c r="Q876" t="s">
        <v>46</v>
      </c>
      <c r="R876">
        <v>49</v>
      </c>
      <c r="S876">
        <v>3</v>
      </c>
      <c r="T876">
        <v>2</v>
      </c>
      <c r="U876" t="s">
        <v>50</v>
      </c>
      <c r="V876">
        <v>3</v>
      </c>
      <c r="W876" t="s">
        <v>52</v>
      </c>
      <c r="X876">
        <v>3491</v>
      </c>
      <c r="Y876" t="str">
        <f>IF(AND(HR_Data[[#This Row],[OverTime]]="Yes",HR_Data[[#This Row],[JobSatisfaction]]&lt;=2,HR_Data[[#This Row],[MonthlyIncome]]&lt;AVERAGE(HR_Data[MonthlyIncome])),
"High Risk",
IF(OR(HR_Data[[#This Row],[OverTime]]="Yes",HR_Data[[#This Row],[JobSatisfaction]]&lt;=2),
"Medium Risk",
"Low Risk"))</f>
        <v>Low Risk</v>
      </c>
      <c r="Z876" t="str">
        <f>IF(HR_Data[[#This Row],[MonthlyIncome]]&lt;3000,"Low",IF(HR_Data[[#This Row],[MonthlyIncome]]&lt;7000,"Medium","High"))</f>
        <v>Medium</v>
      </c>
      <c r="AA876" s="5">
        <f>IF(HR_Data[[#This Row],[OverTime]]="Yes",1,0)</f>
        <v>0</v>
      </c>
      <c r="AB876" s="5">
        <f>IF(HR_Data[[#This Row],[JobSatisfaction]]&lt;=2,1,0)</f>
        <v>0</v>
      </c>
      <c r="AC876" s="5">
        <f>IF(HR_Data[[#This Row],[WorkLifeBalance]]&lt;=2,1,0)</f>
        <v>1</v>
      </c>
      <c r="AD876" s="5">
        <f>IF(HR_Data[[#This Row],[MonthlyIncome]]&lt;AVERAGE(HR_Data[MonthlyIncome]),1,0)</f>
        <v>1</v>
      </c>
      <c r="AE876">
        <v>11309</v>
      </c>
      <c r="AF876">
        <v>1</v>
      </c>
      <c r="AG876" t="s">
        <v>42</v>
      </c>
      <c r="AH876" t="s">
        <v>43</v>
      </c>
      <c r="AI876">
        <v>13</v>
      </c>
      <c r="AJ876">
        <v>3</v>
      </c>
      <c r="AK876">
        <v>1</v>
      </c>
      <c r="AL876">
        <f>IF(HR_Data[[#This Row],[OverTime]]="Yes",2,0)
+IF(HR_Data[[#This Row],[WorkLifeBalance]]&lt;=2,2,0)
+IF(HR_Data[[#This Row],[MonthlyIncome]]&lt;5000,2,0)
+IF(HR_Data[[#This Row],[JobSatisfaction]]&lt;=2,1,0)
+IF(HR_Data[[#This Row],[EnvironmentSatisfaction]]&lt;=2,1,0)
+IF(HR_Data[[#This Row],[YearsAtCompany]]&lt;2,2,0)</f>
        <v>4</v>
      </c>
      <c r="AM876" t="str">
        <f>IF(HR_Data[[#This Row],[RiskScore2]]&gt;=6,"High",
IF(HR_Data[[#This Row],[RiskScore2]]&gt;=3,"Medium","Low"))</f>
        <v>Medium</v>
      </c>
      <c r="AN876">
        <v>80</v>
      </c>
      <c r="AO876">
        <v>3</v>
      </c>
      <c r="AP876">
        <v>10</v>
      </c>
      <c r="AQ876">
        <v>4</v>
      </c>
      <c r="AR876">
        <v>2</v>
      </c>
      <c r="AS876">
        <v>10</v>
      </c>
      <c r="AT876">
        <v>7</v>
      </c>
      <c r="AU876">
        <v>8</v>
      </c>
      <c r="AV876">
        <v>9</v>
      </c>
    </row>
    <row r="877" spans="1:48">
      <c r="A877">
        <v>44</v>
      </c>
      <c r="B877" t="str">
        <f>IF(HR_Data[[#This Row],[Age]]&lt;25,"&lt;25",
IF(HR_Data[[#This Row],[Age]]&lt;35,"25–34",
IF(HR_Data[[#This Row],[Age]]&lt;45,"35–44",
IF(HR_Data[[#This Row],[Age]]&lt;55,"45–54","55+"))))</f>
        <v>35–44</v>
      </c>
      <c r="C877" t="s">
        <v>43</v>
      </c>
      <c r="D877">
        <f>(HR[[#This Row],[OverTimeFlag]]*3+HR[[#This Row],[LowJobSatisFlag]]*5+HR[[#This Row],[LowWLBFlag]]*4+HR[[#This Row],[LowSalaryFlag]]*3+HR[[#This Row],[LowEnviFlag]]*4+HR[[#This Row],[LowProFlag]]*1)</f>
        <v>4</v>
      </c>
      <c r="E877">
        <f>HR_Data[[#This Row],[OvertimeFlag]] + HR_Data[[#This Row],[LowSatisfactionFlag]] + HR_Data[[#This Row],[LowWorkLifeBalanceFlag]]</f>
        <v>0</v>
      </c>
      <c r="F877" t="s">
        <v>36</v>
      </c>
      <c r="G877">
        <v>200</v>
      </c>
      <c r="H877" t="s">
        <v>45</v>
      </c>
      <c r="I877">
        <v>29</v>
      </c>
      <c r="J877" t="str">
        <f>IF(AND(HR_Data[[#This Row],[Attrition]]="Yes",HR_Data[[#This Row],[YearsAtCompany]]&lt;2),"Yes","No")</f>
        <v>No</v>
      </c>
      <c r="K877">
        <v>4</v>
      </c>
      <c r="L877" t="s">
        <v>49</v>
      </c>
      <c r="M877">
        <v>1</v>
      </c>
      <c r="N877">
        <v>1225</v>
      </c>
      <c r="P877">
        <v>4</v>
      </c>
      <c r="Q877" t="s">
        <v>46</v>
      </c>
      <c r="R877">
        <v>32</v>
      </c>
      <c r="S877">
        <v>3</v>
      </c>
      <c r="T877">
        <v>2</v>
      </c>
      <c r="U877" t="s">
        <v>47</v>
      </c>
      <c r="V877">
        <v>4</v>
      </c>
      <c r="W877" t="s">
        <v>41</v>
      </c>
      <c r="X877">
        <v>4541</v>
      </c>
      <c r="Y877" t="str">
        <f>IF(AND(HR_Data[[#This Row],[OverTime]]="Yes",HR_Data[[#This Row],[JobSatisfaction]]&lt;=2,HR_Data[[#This Row],[MonthlyIncome]]&lt;AVERAGE(HR_Data[MonthlyIncome])),
"High Risk",
IF(OR(HR_Data[[#This Row],[OverTime]]="Yes",HR_Data[[#This Row],[JobSatisfaction]]&lt;=2),
"Medium Risk",
"Low Risk"))</f>
        <v>Low Risk</v>
      </c>
      <c r="Z877" t="str">
        <f>IF(HR_Data[[#This Row],[MonthlyIncome]]&lt;3000,"Low",IF(HR_Data[[#This Row],[MonthlyIncome]]&lt;7000,"Medium","High"))</f>
        <v>Medium</v>
      </c>
      <c r="AA877" s="5">
        <f>IF(HR_Data[[#This Row],[OverTime]]="Yes",1,0)</f>
        <v>0</v>
      </c>
      <c r="AB877" s="5">
        <f>IF(HR_Data[[#This Row],[JobSatisfaction]]&lt;=2,1,0)</f>
        <v>0</v>
      </c>
      <c r="AC877" s="5">
        <f>IF(HR_Data[[#This Row],[WorkLifeBalance]]&lt;=2,1,0)</f>
        <v>0</v>
      </c>
      <c r="AD877" s="5">
        <f>IF(HR_Data[[#This Row],[MonthlyIncome]]&lt;AVERAGE(HR_Data[MonthlyIncome]),1,0)</f>
        <v>1</v>
      </c>
      <c r="AE877">
        <v>7744</v>
      </c>
      <c r="AF877">
        <v>1</v>
      </c>
      <c r="AG877" t="s">
        <v>42</v>
      </c>
      <c r="AH877" t="s">
        <v>43</v>
      </c>
      <c r="AI877">
        <v>25</v>
      </c>
      <c r="AJ877">
        <v>4</v>
      </c>
      <c r="AK877">
        <v>2</v>
      </c>
      <c r="AL877">
        <f>IF(HR_Data[[#This Row],[OverTime]]="Yes",2,0)
+IF(HR_Data[[#This Row],[WorkLifeBalance]]&lt;=2,2,0)
+IF(HR_Data[[#This Row],[MonthlyIncome]]&lt;5000,2,0)
+IF(HR_Data[[#This Row],[JobSatisfaction]]&lt;=2,1,0)
+IF(HR_Data[[#This Row],[EnvironmentSatisfaction]]&lt;=2,1,0)
+IF(HR_Data[[#This Row],[YearsAtCompany]]&lt;2,2,0)</f>
        <v>2</v>
      </c>
      <c r="AM877" t="str">
        <f>IF(HR_Data[[#This Row],[RiskScore2]]&gt;=6,"High",
IF(HR_Data[[#This Row],[RiskScore2]]&gt;=3,"Medium","Low"))</f>
        <v>Low</v>
      </c>
      <c r="AN877">
        <v>80</v>
      </c>
      <c r="AO877">
        <v>0</v>
      </c>
      <c r="AP877">
        <v>20</v>
      </c>
      <c r="AQ877">
        <v>3</v>
      </c>
      <c r="AR877">
        <v>3</v>
      </c>
      <c r="AS877">
        <v>20</v>
      </c>
      <c r="AT877">
        <v>11</v>
      </c>
      <c r="AU877">
        <v>13</v>
      </c>
      <c r="AV877">
        <v>17</v>
      </c>
    </row>
    <row r="878" spans="1:48">
      <c r="A878">
        <v>20</v>
      </c>
      <c r="B878" t="str">
        <f>IF(HR_Data[[#This Row],[Age]]&lt;25,"&lt;25",
IF(HR_Data[[#This Row],[Age]]&lt;35,"25–34",
IF(HR_Data[[#This Row],[Age]]&lt;45,"35–44",
IF(HR_Data[[#This Row],[Age]]&lt;55,"45–54","55+"))))</f>
        <v>&lt;25</v>
      </c>
      <c r="C878" t="s">
        <v>43</v>
      </c>
      <c r="D878">
        <f>(HR[[#This Row],[OverTimeFlag]]*3+HR[[#This Row],[LowJobSatisFlag]]*5+HR[[#This Row],[LowWLBFlag]]*4+HR[[#This Row],[LowSalaryFlag]]*3+HR[[#This Row],[LowEnviFlag]]*4+HR[[#This Row],[LowProFlag]]*1)</f>
        <v>3</v>
      </c>
      <c r="E878">
        <f>HR_Data[[#This Row],[OvertimeFlag]] + HR_Data[[#This Row],[LowSatisfactionFlag]] + HR_Data[[#This Row],[LowWorkLifeBalanceFlag]]</f>
        <v>0</v>
      </c>
      <c r="F878" t="s">
        <v>36</v>
      </c>
      <c r="G878">
        <v>654</v>
      </c>
      <c r="H878" t="s">
        <v>37</v>
      </c>
      <c r="I878">
        <v>21</v>
      </c>
      <c r="J878" t="str">
        <f>IF(AND(HR_Data[[#This Row],[Attrition]]="Yes",HR_Data[[#This Row],[YearsAtCompany]]&lt;2),"Yes","No")</f>
        <v>No</v>
      </c>
      <c r="K878">
        <v>3</v>
      </c>
      <c r="L878" t="s">
        <v>59</v>
      </c>
      <c r="M878">
        <v>1</v>
      </c>
      <c r="N878">
        <v>1226</v>
      </c>
      <c r="P878">
        <v>3</v>
      </c>
      <c r="Q878" t="s">
        <v>46</v>
      </c>
      <c r="R878">
        <v>43</v>
      </c>
      <c r="S878">
        <v>4</v>
      </c>
      <c r="T878">
        <v>1</v>
      </c>
      <c r="U878" t="s">
        <v>57</v>
      </c>
      <c r="V878">
        <v>4</v>
      </c>
      <c r="W878" t="s">
        <v>41</v>
      </c>
      <c r="X878">
        <v>2678</v>
      </c>
      <c r="Y878" t="str">
        <f>IF(AND(HR_Data[[#This Row],[OverTime]]="Yes",HR_Data[[#This Row],[JobSatisfaction]]&lt;=2,HR_Data[[#This Row],[MonthlyIncome]]&lt;AVERAGE(HR_Data[MonthlyIncome])),
"High Risk",
IF(OR(HR_Data[[#This Row],[OverTime]]="Yes",HR_Data[[#This Row],[JobSatisfaction]]&lt;=2),
"Medium Risk",
"Low Risk"))</f>
        <v>Low Risk</v>
      </c>
      <c r="Z878" t="str">
        <f>IF(HR_Data[[#This Row],[MonthlyIncome]]&lt;3000,"Low",IF(HR_Data[[#This Row],[MonthlyIncome]]&lt;7000,"Medium","High"))</f>
        <v>Low</v>
      </c>
      <c r="AA878" s="5">
        <f>IF(HR_Data[[#This Row],[OverTime]]="Yes",1,0)</f>
        <v>0</v>
      </c>
      <c r="AB878" s="5">
        <f>IF(HR_Data[[#This Row],[JobSatisfaction]]&lt;=2,1,0)</f>
        <v>0</v>
      </c>
      <c r="AC878" s="5">
        <f>IF(HR_Data[[#This Row],[WorkLifeBalance]]&lt;=2,1,0)</f>
        <v>0</v>
      </c>
      <c r="AD878" s="5">
        <f>IF(HR_Data[[#This Row],[MonthlyIncome]]&lt;AVERAGE(HR_Data[MonthlyIncome]),1,0)</f>
        <v>1</v>
      </c>
      <c r="AE878">
        <v>5050</v>
      </c>
      <c r="AF878">
        <v>1</v>
      </c>
      <c r="AG878" t="s">
        <v>42</v>
      </c>
      <c r="AH878" t="s">
        <v>43</v>
      </c>
      <c r="AI878">
        <v>17</v>
      </c>
      <c r="AJ878">
        <v>3</v>
      </c>
      <c r="AK878">
        <v>4</v>
      </c>
      <c r="AL878">
        <f>IF(HR_Data[[#This Row],[OverTime]]="Yes",2,0)
+IF(HR_Data[[#This Row],[WorkLifeBalance]]&lt;=2,2,0)
+IF(HR_Data[[#This Row],[MonthlyIncome]]&lt;5000,2,0)
+IF(HR_Data[[#This Row],[JobSatisfaction]]&lt;=2,1,0)
+IF(HR_Data[[#This Row],[EnvironmentSatisfaction]]&lt;=2,1,0)
+IF(HR_Data[[#This Row],[YearsAtCompany]]&lt;2,2,0)</f>
        <v>2</v>
      </c>
      <c r="AM878" t="str">
        <f>IF(HR_Data[[#This Row],[RiskScore2]]&gt;=6,"High",
IF(HR_Data[[#This Row],[RiskScore2]]&gt;=3,"Medium","Low"))</f>
        <v>Low</v>
      </c>
      <c r="AN878">
        <v>80</v>
      </c>
      <c r="AO878">
        <v>0</v>
      </c>
      <c r="AP878">
        <v>2</v>
      </c>
      <c r="AQ878">
        <v>2</v>
      </c>
      <c r="AR878">
        <v>3</v>
      </c>
      <c r="AS878">
        <v>2</v>
      </c>
      <c r="AT878">
        <v>1</v>
      </c>
      <c r="AU878">
        <v>2</v>
      </c>
      <c r="AV878">
        <v>2</v>
      </c>
    </row>
    <row r="879" spans="1:48">
      <c r="A879">
        <v>46</v>
      </c>
      <c r="B879" t="str">
        <f>IF(HR_Data[[#This Row],[Age]]&lt;25,"&lt;25",
IF(HR_Data[[#This Row],[Age]]&lt;35,"25–34",
IF(HR_Data[[#This Row],[Age]]&lt;45,"35–44",
IF(HR_Data[[#This Row],[Age]]&lt;55,"45–54","55+"))))</f>
        <v>45–54</v>
      </c>
      <c r="C879" t="s">
        <v>43</v>
      </c>
      <c r="D879">
        <f>(HR[[#This Row],[OverTimeFlag]]*3+HR[[#This Row],[LowJobSatisFlag]]*5+HR[[#This Row],[LowWLBFlag]]*4+HR[[#This Row],[LowSalaryFlag]]*3+HR[[#This Row],[LowEnviFlag]]*4+HR[[#This Row],[LowProFlag]]*1)</f>
        <v>4</v>
      </c>
      <c r="E879">
        <f>HR_Data[[#This Row],[OvertimeFlag]] + HR_Data[[#This Row],[LowSatisfactionFlag]] + HR_Data[[#This Row],[LowWorkLifeBalanceFlag]]</f>
        <v>1</v>
      </c>
      <c r="F879" t="s">
        <v>36</v>
      </c>
      <c r="G879">
        <v>150</v>
      </c>
      <c r="H879" t="s">
        <v>45</v>
      </c>
      <c r="I879">
        <v>2</v>
      </c>
      <c r="J879" t="str">
        <f>IF(AND(HR_Data[[#This Row],[Attrition]]="Yes",HR_Data[[#This Row],[YearsAtCompany]]&lt;2),"Yes","No")</f>
        <v>No</v>
      </c>
      <c r="K879">
        <v>4</v>
      </c>
      <c r="L879" t="s">
        <v>60</v>
      </c>
      <c r="M879">
        <v>1</v>
      </c>
      <c r="N879">
        <v>1228</v>
      </c>
      <c r="P879">
        <v>4</v>
      </c>
      <c r="Q879" t="s">
        <v>46</v>
      </c>
      <c r="R879">
        <v>60</v>
      </c>
      <c r="S879">
        <v>3</v>
      </c>
      <c r="T879">
        <v>2</v>
      </c>
      <c r="U879" t="s">
        <v>53</v>
      </c>
      <c r="V879">
        <v>4</v>
      </c>
      <c r="W879" t="s">
        <v>52</v>
      </c>
      <c r="X879">
        <v>7379</v>
      </c>
      <c r="Y879" t="str">
        <f>IF(AND(HR_Data[[#This Row],[OverTime]]="Yes",HR_Data[[#This Row],[JobSatisfaction]]&lt;=2,HR_Data[[#This Row],[MonthlyIncome]]&lt;AVERAGE(HR_Data[MonthlyIncome])),
"High Risk",
IF(OR(HR_Data[[#This Row],[OverTime]]="Yes",HR_Data[[#This Row],[JobSatisfaction]]&lt;=2),
"Medium Risk",
"Low Risk"))</f>
        <v>Low Risk</v>
      </c>
      <c r="Z879" t="str">
        <f>IF(HR_Data[[#This Row],[MonthlyIncome]]&lt;3000,"Low",IF(HR_Data[[#This Row],[MonthlyIncome]]&lt;7000,"Medium","High"))</f>
        <v>High</v>
      </c>
      <c r="AA879" s="5">
        <f>IF(HR_Data[[#This Row],[OverTime]]="Yes",1,0)</f>
        <v>0</v>
      </c>
      <c r="AB879" s="5">
        <f>IF(HR_Data[[#This Row],[JobSatisfaction]]&lt;=2,1,0)</f>
        <v>0</v>
      </c>
      <c r="AC879" s="5">
        <f>IF(HR_Data[[#This Row],[WorkLifeBalance]]&lt;=2,1,0)</f>
        <v>1</v>
      </c>
      <c r="AD879" s="5">
        <f>IF(HR_Data[[#This Row],[MonthlyIncome]]&lt;AVERAGE(HR_Data[MonthlyIncome]),1,0)</f>
        <v>0</v>
      </c>
      <c r="AE879">
        <v>17433</v>
      </c>
      <c r="AF879">
        <v>2</v>
      </c>
      <c r="AG879" t="s">
        <v>42</v>
      </c>
      <c r="AH879" t="s">
        <v>43</v>
      </c>
      <c r="AI879">
        <v>11</v>
      </c>
      <c r="AJ879">
        <v>3</v>
      </c>
      <c r="AK879">
        <v>3</v>
      </c>
      <c r="AL879">
        <f>IF(HR_Data[[#This Row],[OverTime]]="Yes",2,0)
+IF(HR_Data[[#This Row],[WorkLifeBalance]]&lt;=2,2,0)
+IF(HR_Data[[#This Row],[MonthlyIncome]]&lt;5000,2,0)
+IF(HR_Data[[#This Row],[JobSatisfaction]]&lt;=2,1,0)
+IF(HR_Data[[#This Row],[EnvironmentSatisfaction]]&lt;=2,1,0)
+IF(HR_Data[[#This Row],[YearsAtCompany]]&lt;2,2,0)</f>
        <v>2</v>
      </c>
      <c r="AM879" t="str">
        <f>IF(HR_Data[[#This Row],[RiskScore2]]&gt;=6,"High",
IF(HR_Data[[#This Row],[RiskScore2]]&gt;=3,"Medium","Low"))</f>
        <v>Low</v>
      </c>
      <c r="AN879">
        <v>80</v>
      </c>
      <c r="AO879">
        <v>1</v>
      </c>
      <c r="AP879">
        <v>12</v>
      </c>
      <c r="AQ879">
        <v>3</v>
      </c>
      <c r="AR879">
        <v>2</v>
      </c>
      <c r="AS879">
        <v>6</v>
      </c>
      <c r="AT879">
        <v>3</v>
      </c>
      <c r="AU879">
        <v>1</v>
      </c>
      <c r="AV879">
        <v>4</v>
      </c>
    </row>
    <row r="880" spans="1:48">
      <c r="A880">
        <v>42</v>
      </c>
      <c r="B880" t="str">
        <f>IF(HR_Data[[#This Row],[Age]]&lt;25,"&lt;25",
IF(HR_Data[[#This Row],[Age]]&lt;35,"25–34",
IF(HR_Data[[#This Row],[Age]]&lt;45,"35–44",
IF(HR_Data[[#This Row],[Age]]&lt;55,"45–54","55+"))))</f>
        <v>35–44</v>
      </c>
      <c r="C880" t="s">
        <v>43</v>
      </c>
      <c r="D880">
        <f>(HR[[#This Row],[OverTimeFlag]]*3+HR[[#This Row],[LowJobSatisFlag]]*5+HR[[#This Row],[LowWLBFlag]]*4+HR[[#This Row],[LowSalaryFlag]]*3+HR[[#This Row],[LowEnviFlag]]*4+HR[[#This Row],[LowProFlag]]*1)</f>
        <v>8</v>
      </c>
      <c r="E880">
        <f>HR_Data[[#This Row],[OvertimeFlag]] + HR_Data[[#This Row],[LowSatisfactionFlag]] + HR_Data[[#This Row],[LowWorkLifeBalanceFlag]]</f>
        <v>1</v>
      </c>
      <c r="F880" t="s">
        <v>55</v>
      </c>
      <c r="G880">
        <v>179</v>
      </c>
      <c r="H880" t="s">
        <v>61</v>
      </c>
      <c r="I880">
        <v>2</v>
      </c>
      <c r="J880" t="str">
        <f>IF(AND(HR_Data[[#This Row],[Attrition]]="Yes",HR_Data[[#This Row],[YearsAtCompany]]&lt;2),"Yes","No")</f>
        <v>No</v>
      </c>
      <c r="K880">
        <v>5</v>
      </c>
      <c r="L880" t="s">
        <v>51</v>
      </c>
      <c r="M880">
        <v>1</v>
      </c>
      <c r="N880">
        <v>1231</v>
      </c>
      <c r="P880">
        <v>4</v>
      </c>
      <c r="Q880" t="s">
        <v>46</v>
      </c>
      <c r="R880">
        <v>79</v>
      </c>
      <c r="S880">
        <v>4</v>
      </c>
      <c r="T880">
        <v>2</v>
      </c>
      <c r="U880" t="s">
        <v>61</v>
      </c>
      <c r="V880">
        <v>1</v>
      </c>
      <c r="W880" t="s">
        <v>48</v>
      </c>
      <c r="X880">
        <v>6272</v>
      </c>
      <c r="Y880" t="str">
        <f>IF(AND(HR_Data[[#This Row],[OverTime]]="Yes",HR_Data[[#This Row],[JobSatisfaction]]&lt;=2,HR_Data[[#This Row],[MonthlyIncome]]&lt;AVERAGE(HR_Data[MonthlyIncome])),
"High Risk",
IF(OR(HR_Data[[#This Row],[OverTime]]="Yes",HR_Data[[#This Row],[JobSatisfaction]]&lt;=2),
"Medium Risk",
"Low Risk"))</f>
        <v>Medium Risk</v>
      </c>
      <c r="Z880" t="str">
        <f>IF(HR_Data[[#This Row],[MonthlyIncome]]&lt;3000,"Low",IF(HR_Data[[#This Row],[MonthlyIncome]]&lt;7000,"Medium","High"))</f>
        <v>Medium</v>
      </c>
      <c r="AA880" s="5">
        <f>IF(HR_Data[[#This Row],[OverTime]]="Yes",1,0)</f>
        <v>0</v>
      </c>
      <c r="AB880" s="5">
        <f>IF(HR_Data[[#This Row],[JobSatisfaction]]&lt;=2,1,0)</f>
        <v>1</v>
      </c>
      <c r="AC880" s="5">
        <f>IF(HR_Data[[#This Row],[WorkLifeBalance]]&lt;=2,1,0)</f>
        <v>0</v>
      </c>
      <c r="AD880" s="5">
        <f>IF(HR_Data[[#This Row],[MonthlyIncome]]&lt;AVERAGE(HR_Data[MonthlyIncome]),1,0)</f>
        <v>1</v>
      </c>
      <c r="AE880">
        <v>12858</v>
      </c>
      <c r="AF880">
        <v>7</v>
      </c>
      <c r="AG880" t="s">
        <v>42</v>
      </c>
      <c r="AH880" t="s">
        <v>43</v>
      </c>
      <c r="AI880">
        <v>16</v>
      </c>
      <c r="AJ880">
        <v>3</v>
      </c>
      <c r="AK880">
        <v>1</v>
      </c>
      <c r="AL880">
        <f>IF(HR_Data[[#This Row],[OverTime]]="Yes",2,0)
+IF(HR_Data[[#This Row],[WorkLifeBalance]]&lt;=2,2,0)
+IF(HR_Data[[#This Row],[MonthlyIncome]]&lt;5000,2,0)
+IF(HR_Data[[#This Row],[JobSatisfaction]]&lt;=2,1,0)
+IF(HR_Data[[#This Row],[EnvironmentSatisfaction]]&lt;=2,1,0)
+IF(HR_Data[[#This Row],[YearsAtCompany]]&lt;2,2,0)</f>
        <v>1</v>
      </c>
      <c r="AM880" t="str">
        <f>IF(HR_Data[[#This Row],[RiskScore2]]&gt;=6,"High",
IF(HR_Data[[#This Row],[RiskScore2]]&gt;=3,"Medium","Low"))</f>
        <v>Low</v>
      </c>
      <c r="AN880">
        <v>80</v>
      </c>
      <c r="AO880">
        <v>1</v>
      </c>
      <c r="AP880">
        <v>10</v>
      </c>
      <c r="AQ880">
        <v>3</v>
      </c>
      <c r="AR880">
        <v>4</v>
      </c>
      <c r="AS880">
        <v>4</v>
      </c>
      <c r="AT880">
        <v>3</v>
      </c>
      <c r="AU880">
        <v>0</v>
      </c>
      <c r="AV880">
        <v>3</v>
      </c>
    </row>
    <row r="881" spans="1:48">
      <c r="A881">
        <v>60</v>
      </c>
      <c r="B881" t="str">
        <f>IF(HR_Data[[#This Row],[Age]]&lt;25,"&lt;25",
IF(HR_Data[[#This Row],[Age]]&lt;35,"25–34",
IF(HR_Data[[#This Row],[Age]]&lt;45,"35–44",
IF(HR_Data[[#This Row],[Age]]&lt;55,"45–54","55+"))))</f>
        <v>55+</v>
      </c>
      <c r="C881" t="s">
        <v>43</v>
      </c>
      <c r="D881">
        <f>(HR[[#This Row],[OverTimeFlag]]*3+HR[[#This Row],[LowJobSatisFlag]]*5+HR[[#This Row],[LowWLBFlag]]*4+HR[[#This Row],[LowSalaryFlag]]*3+HR[[#This Row],[LowEnviFlag]]*4+HR[[#This Row],[LowProFlag]]*1)</f>
        <v>10</v>
      </c>
      <c r="E881">
        <f>HR_Data[[#This Row],[OvertimeFlag]] + HR_Data[[#This Row],[LowSatisfactionFlag]] + HR_Data[[#This Row],[LowWorkLifeBalanceFlag]]</f>
        <v>1</v>
      </c>
      <c r="F881" t="s">
        <v>36</v>
      </c>
      <c r="G881">
        <v>696</v>
      </c>
      <c r="H881" t="s">
        <v>37</v>
      </c>
      <c r="I881">
        <v>7</v>
      </c>
      <c r="J881" t="str">
        <f>IF(AND(HR_Data[[#This Row],[Attrition]]="Yes",HR_Data[[#This Row],[YearsAtCompany]]&lt;2),"Yes","No")</f>
        <v>No</v>
      </c>
      <c r="K881">
        <v>4</v>
      </c>
      <c r="L881" t="s">
        <v>59</v>
      </c>
      <c r="M881">
        <v>1</v>
      </c>
      <c r="N881">
        <v>1233</v>
      </c>
      <c r="P881">
        <v>2</v>
      </c>
      <c r="Q881" t="s">
        <v>46</v>
      </c>
      <c r="R881">
        <v>52</v>
      </c>
      <c r="S881">
        <v>4</v>
      </c>
      <c r="T881">
        <v>2</v>
      </c>
      <c r="U881" t="s">
        <v>40</v>
      </c>
      <c r="V881">
        <v>4</v>
      </c>
      <c r="W881" t="s">
        <v>52</v>
      </c>
      <c r="X881">
        <v>5220</v>
      </c>
      <c r="Y881" t="str">
        <f>IF(AND(HR_Data[[#This Row],[OverTime]]="Yes",HR_Data[[#This Row],[JobSatisfaction]]&lt;=2,HR_Data[[#This Row],[MonthlyIncome]]&lt;AVERAGE(HR_Data[MonthlyIncome])),
"High Risk",
IF(OR(HR_Data[[#This Row],[OverTime]]="Yes",HR_Data[[#This Row],[JobSatisfaction]]&lt;=2),
"Medium Risk",
"Low Risk"))</f>
        <v>Medium Risk</v>
      </c>
      <c r="Z881" t="str">
        <f>IF(HR_Data[[#This Row],[MonthlyIncome]]&lt;3000,"Low",IF(HR_Data[[#This Row],[MonthlyIncome]]&lt;7000,"Medium","High"))</f>
        <v>Medium</v>
      </c>
      <c r="AA881" s="5">
        <f>IF(HR_Data[[#This Row],[OverTime]]="Yes",1,0)</f>
        <v>1</v>
      </c>
      <c r="AB881" s="5">
        <f>IF(HR_Data[[#This Row],[JobSatisfaction]]&lt;=2,1,0)</f>
        <v>0</v>
      </c>
      <c r="AC881" s="5">
        <f>IF(HR_Data[[#This Row],[WorkLifeBalance]]&lt;=2,1,0)</f>
        <v>0</v>
      </c>
      <c r="AD881" s="5">
        <f>IF(HR_Data[[#This Row],[MonthlyIncome]]&lt;AVERAGE(HR_Data[MonthlyIncome]),1,0)</f>
        <v>1</v>
      </c>
      <c r="AE881">
        <v>10893</v>
      </c>
      <c r="AF881">
        <v>0</v>
      </c>
      <c r="AG881" t="s">
        <v>42</v>
      </c>
      <c r="AH881" t="s">
        <v>35</v>
      </c>
      <c r="AI881">
        <v>18</v>
      </c>
      <c r="AJ881">
        <v>3</v>
      </c>
      <c r="AK881">
        <v>2</v>
      </c>
      <c r="AL881">
        <f>IF(HR_Data[[#This Row],[OverTime]]="Yes",2,0)
+IF(HR_Data[[#This Row],[WorkLifeBalance]]&lt;=2,2,0)
+IF(HR_Data[[#This Row],[MonthlyIncome]]&lt;5000,2,0)
+IF(HR_Data[[#This Row],[JobSatisfaction]]&lt;=2,1,0)
+IF(HR_Data[[#This Row],[EnvironmentSatisfaction]]&lt;=2,1,0)
+IF(HR_Data[[#This Row],[YearsAtCompany]]&lt;2,2,0)</f>
        <v>3</v>
      </c>
      <c r="AM881" t="str">
        <f>IF(HR_Data[[#This Row],[RiskScore2]]&gt;=6,"High",
IF(HR_Data[[#This Row],[RiskScore2]]&gt;=3,"Medium","Low"))</f>
        <v>Medium</v>
      </c>
      <c r="AN881">
        <v>80</v>
      </c>
      <c r="AO881">
        <v>1</v>
      </c>
      <c r="AP881">
        <v>12</v>
      </c>
      <c r="AQ881">
        <v>3</v>
      </c>
      <c r="AR881">
        <v>3</v>
      </c>
      <c r="AS881">
        <v>11</v>
      </c>
      <c r="AT881">
        <v>7</v>
      </c>
      <c r="AU881">
        <v>1</v>
      </c>
      <c r="AV881">
        <v>9</v>
      </c>
    </row>
    <row r="882" spans="1:48">
      <c r="A882">
        <v>32</v>
      </c>
      <c r="B882" t="str">
        <f>IF(HR_Data[[#This Row],[Age]]&lt;25,"&lt;25",
IF(HR_Data[[#This Row],[Age]]&lt;35,"25–34",
IF(HR_Data[[#This Row],[Age]]&lt;45,"35–44",
IF(HR_Data[[#This Row],[Age]]&lt;55,"45–54","55+"))))</f>
        <v>25–34</v>
      </c>
      <c r="C882" t="s">
        <v>43</v>
      </c>
      <c r="D882">
        <f>(HR[[#This Row],[OverTimeFlag]]*3+HR[[#This Row],[LowJobSatisFlag]]*5+HR[[#This Row],[LowWLBFlag]]*4+HR[[#This Row],[LowSalaryFlag]]*3+HR[[#This Row],[LowEnviFlag]]*4+HR[[#This Row],[LowProFlag]]*1)</f>
        <v>8</v>
      </c>
      <c r="E882">
        <f>HR_Data[[#This Row],[OvertimeFlag]] + HR_Data[[#This Row],[LowSatisfactionFlag]] + HR_Data[[#This Row],[LowWorkLifeBalanceFlag]]</f>
        <v>1</v>
      </c>
      <c r="F882" t="s">
        <v>44</v>
      </c>
      <c r="G882">
        <v>116</v>
      </c>
      <c r="H882" t="s">
        <v>45</v>
      </c>
      <c r="I882">
        <v>13</v>
      </c>
      <c r="J882" t="str">
        <f>IF(AND(HR_Data[[#This Row],[Attrition]]="Yes",HR_Data[[#This Row],[YearsAtCompany]]&lt;2),"Yes","No")</f>
        <v>No</v>
      </c>
      <c r="K882">
        <v>3</v>
      </c>
      <c r="L882" t="s">
        <v>49</v>
      </c>
      <c r="M882">
        <v>1</v>
      </c>
      <c r="N882">
        <v>1234</v>
      </c>
      <c r="P882">
        <v>3</v>
      </c>
      <c r="Q882" t="s">
        <v>39</v>
      </c>
      <c r="R882">
        <v>77</v>
      </c>
      <c r="S882">
        <v>2</v>
      </c>
      <c r="T882">
        <v>1</v>
      </c>
      <c r="U882" t="s">
        <v>50</v>
      </c>
      <c r="V882">
        <v>2</v>
      </c>
      <c r="W882" t="s">
        <v>48</v>
      </c>
      <c r="X882">
        <v>2743</v>
      </c>
      <c r="Y882" t="str">
        <f>IF(AND(HR_Data[[#This Row],[OverTime]]="Yes",HR_Data[[#This Row],[JobSatisfaction]]&lt;=2,HR_Data[[#This Row],[MonthlyIncome]]&lt;AVERAGE(HR_Data[MonthlyIncome])),
"High Risk",
IF(OR(HR_Data[[#This Row],[OverTime]]="Yes",HR_Data[[#This Row],[JobSatisfaction]]&lt;=2),
"Medium Risk",
"Low Risk"))</f>
        <v>Medium Risk</v>
      </c>
      <c r="Z882" t="str">
        <f>IF(HR_Data[[#This Row],[MonthlyIncome]]&lt;3000,"Low",IF(HR_Data[[#This Row],[MonthlyIncome]]&lt;7000,"Medium","High"))</f>
        <v>Low</v>
      </c>
      <c r="AA882" s="5">
        <f>IF(HR_Data[[#This Row],[OverTime]]="Yes",1,0)</f>
        <v>0</v>
      </c>
      <c r="AB882" s="5">
        <f>IF(HR_Data[[#This Row],[JobSatisfaction]]&lt;=2,1,0)</f>
        <v>1</v>
      </c>
      <c r="AC882" s="5">
        <f>IF(HR_Data[[#This Row],[WorkLifeBalance]]&lt;=2,1,0)</f>
        <v>0</v>
      </c>
      <c r="AD882" s="5">
        <f>IF(HR_Data[[#This Row],[MonthlyIncome]]&lt;AVERAGE(HR_Data[MonthlyIncome]),1,0)</f>
        <v>1</v>
      </c>
      <c r="AE882">
        <v>7331</v>
      </c>
      <c r="AF882">
        <v>1</v>
      </c>
      <c r="AG882" t="s">
        <v>42</v>
      </c>
      <c r="AH882" t="s">
        <v>43</v>
      </c>
      <c r="AI882">
        <v>20</v>
      </c>
      <c r="AJ882">
        <v>4</v>
      </c>
      <c r="AK882">
        <v>3</v>
      </c>
      <c r="AL882">
        <f>IF(HR_Data[[#This Row],[OverTime]]="Yes",2,0)
+IF(HR_Data[[#This Row],[WorkLifeBalance]]&lt;=2,2,0)
+IF(HR_Data[[#This Row],[MonthlyIncome]]&lt;5000,2,0)
+IF(HR_Data[[#This Row],[JobSatisfaction]]&lt;=2,1,0)
+IF(HR_Data[[#This Row],[EnvironmentSatisfaction]]&lt;=2,1,0)
+IF(HR_Data[[#This Row],[YearsAtCompany]]&lt;2,2,0)</f>
        <v>3</v>
      </c>
      <c r="AM882" t="str">
        <f>IF(HR_Data[[#This Row],[RiskScore2]]&gt;=6,"High",
IF(HR_Data[[#This Row],[RiskScore2]]&gt;=3,"Medium","Low"))</f>
        <v>Medium</v>
      </c>
      <c r="AN882">
        <v>80</v>
      </c>
      <c r="AO882">
        <v>1</v>
      </c>
      <c r="AP882">
        <v>2</v>
      </c>
      <c r="AQ882">
        <v>2</v>
      </c>
      <c r="AR882">
        <v>3</v>
      </c>
      <c r="AS882">
        <v>2</v>
      </c>
      <c r="AT882">
        <v>2</v>
      </c>
      <c r="AU882">
        <v>2</v>
      </c>
      <c r="AV882">
        <v>2</v>
      </c>
    </row>
    <row r="883" spans="1:48">
      <c r="A883">
        <v>32</v>
      </c>
      <c r="B883" t="str">
        <f>IF(HR_Data[[#This Row],[Age]]&lt;25,"&lt;25",
IF(HR_Data[[#This Row],[Age]]&lt;35,"25–34",
IF(HR_Data[[#This Row],[Age]]&lt;45,"35–44",
IF(HR_Data[[#This Row],[Age]]&lt;55,"45–54","55+"))))</f>
        <v>25–34</v>
      </c>
      <c r="C883" t="s">
        <v>43</v>
      </c>
      <c r="D883">
        <f>(HR[[#This Row],[OverTimeFlag]]*3+HR[[#This Row],[LowJobSatisFlag]]*5+HR[[#This Row],[LowWLBFlag]]*4+HR[[#This Row],[LowSalaryFlag]]*3+HR[[#This Row],[LowEnviFlag]]*4+HR[[#This Row],[LowProFlag]]*1)</f>
        <v>6</v>
      </c>
      <c r="E883">
        <f>HR_Data[[#This Row],[OvertimeFlag]] + HR_Data[[#This Row],[LowSatisfactionFlag]] + HR_Data[[#This Row],[LowWorkLifeBalanceFlag]]</f>
        <v>1</v>
      </c>
      <c r="F883" t="s">
        <v>44</v>
      </c>
      <c r="G883">
        <v>1316</v>
      </c>
      <c r="H883" t="s">
        <v>45</v>
      </c>
      <c r="I883">
        <v>2</v>
      </c>
      <c r="J883" t="str">
        <f>IF(AND(HR_Data[[#This Row],[Attrition]]="Yes",HR_Data[[#This Row],[YearsAtCompany]]&lt;2),"Yes","No")</f>
        <v>No</v>
      </c>
      <c r="K883">
        <v>2</v>
      </c>
      <c r="L883" t="s">
        <v>38</v>
      </c>
      <c r="M883">
        <v>1</v>
      </c>
      <c r="N883">
        <v>1235</v>
      </c>
      <c r="P883">
        <v>4</v>
      </c>
      <c r="Q883" t="s">
        <v>39</v>
      </c>
      <c r="R883">
        <v>38</v>
      </c>
      <c r="S883">
        <v>3</v>
      </c>
      <c r="T883">
        <v>2</v>
      </c>
      <c r="U883" t="s">
        <v>47</v>
      </c>
      <c r="V883">
        <v>3</v>
      </c>
      <c r="W883" t="s">
        <v>41</v>
      </c>
      <c r="X883">
        <v>4998</v>
      </c>
      <c r="Y883" t="str">
        <f>IF(AND(HR_Data[[#This Row],[OverTime]]="Yes",HR_Data[[#This Row],[JobSatisfaction]]&lt;=2,HR_Data[[#This Row],[MonthlyIncome]]&lt;AVERAGE(HR_Data[MonthlyIncome])),
"High Risk",
IF(OR(HR_Data[[#This Row],[OverTime]]="Yes",HR_Data[[#This Row],[JobSatisfaction]]&lt;=2),
"Medium Risk",
"Low Risk"))</f>
        <v>Medium Risk</v>
      </c>
      <c r="Z883" t="str">
        <f>IF(HR_Data[[#This Row],[MonthlyIncome]]&lt;3000,"Low",IF(HR_Data[[#This Row],[MonthlyIncome]]&lt;7000,"Medium","High"))</f>
        <v>Medium</v>
      </c>
      <c r="AA883" s="5">
        <f>IF(HR_Data[[#This Row],[OverTime]]="Yes",1,0)</f>
        <v>1</v>
      </c>
      <c r="AB883" s="5">
        <f>IF(HR_Data[[#This Row],[JobSatisfaction]]&lt;=2,1,0)</f>
        <v>0</v>
      </c>
      <c r="AC883" s="5">
        <f>IF(HR_Data[[#This Row],[WorkLifeBalance]]&lt;=2,1,0)</f>
        <v>0</v>
      </c>
      <c r="AD883" s="5">
        <f>IF(HR_Data[[#This Row],[MonthlyIncome]]&lt;AVERAGE(HR_Data[MonthlyIncome]),1,0)</f>
        <v>1</v>
      </c>
      <c r="AE883">
        <v>2338</v>
      </c>
      <c r="AF883">
        <v>4</v>
      </c>
      <c r="AG883" t="s">
        <v>42</v>
      </c>
      <c r="AH883" t="s">
        <v>35</v>
      </c>
      <c r="AI883">
        <v>14</v>
      </c>
      <c r="AJ883">
        <v>3</v>
      </c>
      <c r="AK883">
        <v>4</v>
      </c>
      <c r="AL883">
        <f>IF(HR_Data[[#This Row],[OverTime]]="Yes",2,0)
+IF(HR_Data[[#This Row],[WorkLifeBalance]]&lt;=2,2,0)
+IF(HR_Data[[#This Row],[MonthlyIncome]]&lt;5000,2,0)
+IF(HR_Data[[#This Row],[JobSatisfaction]]&lt;=2,1,0)
+IF(HR_Data[[#This Row],[EnvironmentSatisfaction]]&lt;=2,1,0)
+IF(HR_Data[[#This Row],[YearsAtCompany]]&lt;2,2,0)</f>
        <v>4</v>
      </c>
      <c r="AM883" t="str">
        <f>IF(HR_Data[[#This Row],[RiskScore2]]&gt;=6,"High",
IF(HR_Data[[#This Row],[RiskScore2]]&gt;=3,"Medium","Low"))</f>
        <v>Medium</v>
      </c>
      <c r="AN883">
        <v>80</v>
      </c>
      <c r="AO883">
        <v>0</v>
      </c>
      <c r="AP883">
        <v>10</v>
      </c>
      <c r="AQ883">
        <v>2</v>
      </c>
      <c r="AR883">
        <v>3</v>
      </c>
      <c r="AS883">
        <v>8</v>
      </c>
      <c r="AT883">
        <v>7</v>
      </c>
      <c r="AU883">
        <v>0</v>
      </c>
      <c r="AV883">
        <v>7</v>
      </c>
    </row>
    <row r="884" spans="1:48">
      <c r="A884">
        <v>36</v>
      </c>
      <c r="B884" t="str">
        <f>IF(HR_Data[[#This Row],[Age]]&lt;25,"&lt;25",
IF(HR_Data[[#This Row],[Age]]&lt;35,"25–34",
IF(HR_Data[[#This Row],[Age]]&lt;45,"35–44",
IF(HR_Data[[#This Row],[Age]]&lt;55,"45–54","55+"))))</f>
        <v>35–44</v>
      </c>
      <c r="C884" t="s">
        <v>43</v>
      </c>
      <c r="D884">
        <f>(HR[[#This Row],[OverTimeFlag]]*3+HR[[#This Row],[LowJobSatisFlag]]*5+HR[[#This Row],[LowWLBFlag]]*4+HR[[#This Row],[LowSalaryFlag]]*3+HR[[#This Row],[LowEnviFlag]]*4+HR[[#This Row],[LowProFlag]]*1)</f>
        <v>9</v>
      </c>
      <c r="E884">
        <f>HR_Data[[#This Row],[OvertimeFlag]] + HR_Data[[#This Row],[LowSatisfactionFlag]] + HR_Data[[#This Row],[LowWorkLifeBalanceFlag]]</f>
        <v>2</v>
      </c>
      <c r="F884" t="s">
        <v>36</v>
      </c>
      <c r="G884">
        <v>363</v>
      </c>
      <c r="H884" t="s">
        <v>45</v>
      </c>
      <c r="I884">
        <v>1</v>
      </c>
      <c r="J884" t="str">
        <f>IF(AND(HR_Data[[#This Row],[Attrition]]="Yes",HR_Data[[#This Row],[YearsAtCompany]]&lt;2),"Yes","No")</f>
        <v>No</v>
      </c>
      <c r="K884">
        <v>3</v>
      </c>
      <c r="L884" t="s">
        <v>60</v>
      </c>
      <c r="M884">
        <v>1</v>
      </c>
      <c r="N884">
        <v>1237</v>
      </c>
      <c r="P884">
        <v>3</v>
      </c>
      <c r="Q884" t="s">
        <v>39</v>
      </c>
      <c r="R884">
        <v>77</v>
      </c>
      <c r="S884">
        <v>1</v>
      </c>
      <c r="T884">
        <v>3</v>
      </c>
      <c r="U884" t="s">
        <v>53</v>
      </c>
      <c r="V884">
        <v>1</v>
      </c>
      <c r="W884" t="s">
        <v>52</v>
      </c>
      <c r="X884">
        <v>10252</v>
      </c>
      <c r="Y884" t="str">
        <f>IF(AND(HR_Data[[#This Row],[OverTime]]="Yes",HR_Data[[#This Row],[JobSatisfaction]]&lt;=2,HR_Data[[#This Row],[MonthlyIncome]]&lt;AVERAGE(HR_Data[MonthlyIncome])),
"High Risk",
IF(OR(HR_Data[[#This Row],[OverTime]]="Yes",HR_Data[[#This Row],[JobSatisfaction]]&lt;=2),
"Medium Risk",
"Low Risk"))</f>
        <v>Medium Risk</v>
      </c>
      <c r="Z884" t="str">
        <f>IF(HR_Data[[#This Row],[MonthlyIncome]]&lt;3000,"Low",IF(HR_Data[[#This Row],[MonthlyIncome]]&lt;7000,"Medium","High"))</f>
        <v>High</v>
      </c>
      <c r="AA884" s="5">
        <f>IF(HR_Data[[#This Row],[OverTime]]="Yes",1,0)</f>
        <v>1</v>
      </c>
      <c r="AB884" s="5">
        <f>IF(HR_Data[[#This Row],[JobSatisfaction]]&lt;=2,1,0)</f>
        <v>1</v>
      </c>
      <c r="AC884" s="5">
        <f>IF(HR_Data[[#This Row],[WorkLifeBalance]]&lt;=2,1,0)</f>
        <v>0</v>
      </c>
      <c r="AD884" s="5">
        <f>IF(HR_Data[[#This Row],[MonthlyIncome]]&lt;AVERAGE(HR_Data[MonthlyIncome]),1,0)</f>
        <v>0</v>
      </c>
      <c r="AE884">
        <v>4235</v>
      </c>
      <c r="AF884">
        <v>2</v>
      </c>
      <c r="AG884" t="s">
        <v>42</v>
      </c>
      <c r="AH884" t="s">
        <v>35</v>
      </c>
      <c r="AI884">
        <v>21</v>
      </c>
      <c r="AJ884">
        <v>4</v>
      </c>
      <c r="AK884">
        <v>3</v>
      </c>
      <c r="AL884">
        <f>IF(HR_Data[[#This Row],[OverTime]]="Yes",2,0)
+IF(HR_Data[[#This Row],[WorkLifeBalance]]&lt;=2,2,0)
+IF(HR_Data[[#This Row],[MonthlyIncome]]&lt;5000,2,0)
+IF(HR_Data[[#This Row],[JobSatisfaction]]&lt;=2,1,0)
+IF(HR_Data[[#This Row],[EnvironmentSatisfaction]]&lt;=2,1,0)
+IF(HR_Data[[#This Row],[YearsAtCompany]]&lt;2,2,0)</f>
        <v>3</v>
      </c>
      <c r="AM884" t="str">
        <f>IF(HR_Data[[#This Row],[RiskScore2]]&gt;=6,"High",
IF(HR_Data[[#This Row],[RiskScore2]]&gt;=3,"Medium","Low"))</f>
        <v>Medium</v>
      </c>
      <c r="AN884">
        <v>80</v>
      </c>
      <c r="AO884">
        <v>1</v>
      </c>
      <c r="AP884">
        <v>17</v>
      </c>
      <c r="AQ884">
        <v>2</v>
      </c>
      <c r="AR884">
        <v>3</v>
      </c>
      <c r="AS884">
        <v>7</v>
      </c>
      <c r="AT884">
        <v>7</v>
      </c>
      <c r="AU884">
        <v>7</v>
      </c>
      <c r="AV884">
        <v>7</v>
      </c>
    </row>
    <row r="885" spans="1:48">
      <c r="A885">
        <v>33</v>
      </c>
      <c r="B885" t="str">
        <f>IF(HR_Data[[#This Row],[Age]]&lt;25,"&lt;25",
IF(HR_Data[[#This Row],[Age]]&lt;35,"25–34",
IF(HR_Data[[#This Row],[Age]]&lt;45,"35–44",
IF(HR_Data[[#This Row],[Age]]&lt;55,"45–54","55+"))))</f>
        <v>25–34</v>
      </c>
      <c r="C885" t="s">
        <v>43</v>
      </c>
      <c r="D885">
        <f>(HR[[#This Row],[OverTimeFlag]]*3+HR[[#This Row],[LowJobSatisFlag]]*5+HR[[#This Row],[LowWLBFlag]]*4+HR[[#This Row],[LowSalaryFlag]]*3+HR[[#This Row],[LowEnviFlag]]*4+HR[[#This Row],[LowProFlag]]*1)</f>
        <v>7</v>
      </c>
      <c r="E885">
        <f>HR_Data[[#This Row],[OvertimeFlag]] + HR_Data[[#This Row],[LowSatisfactionFlag]] + HR_Data[[#This Row],[LowWorkLifeBalanceFlag]]</f>
        <v>0</v>
      </c>
      <c r="F885" t="s">
        <v>36</v>
      </c>
      <c r="G885">
        <v>117</v>
      </c>
      <c r="H885" t="s">
        <v>45</v>
      </c>
      <c r="I885">
        <v>9</v>
      </c>
      <c r="J885" t="str">
        <f>IF(AND(HR_Data[[#This Row],[Attrition]]="Yes",HR_Data[[#This Row],[YearsAtCompany]]&lt;2),"Yes","No")</f>
        <v>No</v>
      </c>
      <c r="K885">
        <v>3</v>
      </c>
      <c r="L885" t="s">
        <v>51</v>
      </c>
      <c r="M885">
        <v>1</v>
      </c>
      <c r="N885">
        <v>1238</v>
      </c>
      <c r="P885">
        <v>1</v>
      </c>
      <c r="Q885" t="s">
        <v>46</v>
      </c>
      <c r="R885">
        <v>60</v>
      </c>
      <c r="S885">
        <v>3</v>
      </c>
      <c r="T885">
        <v>1</v>
      </c>
      <c r="U885" t="s">
        <v>47</v>
      </c>
      <c r="V885">
        <v>4</v>
      </c>
      <c r="W885" t="s">
        <v>48</v>
      </c>
      <c r="X885">
        <v>2781</v>
      </c>
      <c r="Y885" t="str">
        <f>IF(AND(HR_Data[[#This Row],[OverTime]]="Yes",HR_Data[[#This Row],[JobSatisfaction]]&lt;=2,HR_Data[[#This Row],[MonthlyIncome]]&lt;AVERAGE(HR_Data[MonthlyIncome])),
"High Risk",
IF(OR(HR_Data[[#This Row],[OverTime]]="Yes",HR_Data[[#This Row],[JobSatisfaction]]&lt;=2),
"Medium Risk",
"Low Risk"))</f>
        <v>Low Risk</v>
      </c>
      <c r="Z885" t="str">
        <f>IF(HR_Data[[#This Row],[MonthlyIncome]]&lt;3000,"Low",IF(HR_Data[[#This Row],[MonthlyIncome]]&lt;7000,"Medium","High"))</f>
        <v>Low</v>
      </c>
      <c r="AA885" s="5">
        <f>IF(HR_Data[[#This Row],[OverTime]]="Yes",1,0)</f>
        <v>0</v>
      </c>
      <c r="AB885" s="5">
        <f>IF(HR_Data[[#This Row],[JobSatisfaction]]&lt;=2,1,0)</f>
        <v>0</v>
      </c>
      <c r="AC885" s="5">
        <f>IF(HR_Data[[#This Row],[WorkLifeBalance]]&lt;=2,1,0)</f>
        <v>0</v>
      </c>
      <c r="AD885" s="5">
        <f>IF(HR_Data[[#This Row],[MonthlyIncome]]&lt;AVERAGE(HR_Data[MonthlyIncome]),1,0)</f>
        <v>1</v>
      </c>
      <c r="AE885">
        <v>6311</v>
      </c>
      <c r="AF885">
        <v>0</v>
      </c>
      <c r="AG885" t="s">
        <v>42</v>
      </c>
      <c r="AH885" t="s">
        <v>43</v>
      </c>
      <c r="AI885">
        <v>13</v>
      </c>
      <c r="AJ885">
        <v>3</v>
      </c>
      <c r="AK885">
        <v>2</v>
      </c>
      <c r="AL885">
        <f>IF(HR_Data[[#This Row],[OverTime]]="Yes",2,0)
+IF(HR_Data[[#This Row],[WorkLifeBalance]]&lt;=2,2,0)
+IF(HR_Data[[#This Row],[MonthlyIncome]]&lt;5000,2,0)
+IF(HR_Data[[#This Row],[JobSatisfaction]]&lt;=2,1,0)
+IF(HR_Data[[#This Row],[EnvironmentSatisfaction]]&lt;=2,1,0)
+IF(HR_Data[[#This Row],[YearsAtCompany]]&lt;2,2,0)</f>
        <v>3</v>
      </c>
      <c r="AM885" t="str">
        <f>IF(HR_Data[[#This Row],[RiskScore2]]&gt;=6,"High",
IF(HR_Data[[#This Row],[RiskScore2]]&gt;=3,"Medium","Low"))</f>
        <v>Medium</v>
      </c>
      <c r="AN885">
        <v>80</v>
      </c>
      <c r="AO885">
        <v>1</v>
      </c>
      <c r="AP885">
        <v>15</v>
      </c>
      <c r="AQ885">
        <v>5</v>
      </c>
      <c r="AR885">
        <v>3</v>
      </c>
      <c r="AS885">
        <v>14</v>
      </c>
      <c r="AT885">
        <v>10</v>
      </c>
      <c r="AU885">
        <v>4</v>
      </c>
      <c r="AV885">
        <v>10</v>
      </c>
    </row>
    <row r="886" spans="1:48">
      <c r="A886">
        <v>40</v>
      </c>
      <c r="B886" t="str">
        <f>IF(HR_Data[[#This Row],[Age]]&lt;25,"&lt;25",
IF(HR_Data[[#This Row],[Age]]&lt;35,"25–34",
IF(HR_Data[[#This Row],[Age]]&lt;45,"35–44",
IF(HR_Data[[#This Row],[Age]]&lt;55,"45–54","55+"))))</f>
        <v>35–44</v>
      </c>
      <c r="C886" t="s">
        <v>43</v>
      </c>
      <c r="D886">
        <f>(HR[[#This Row],[OverTimeFlag]]*3+HR[[#This Row],[LowJobSatisFlag]]*5+HR[[#This Row],[LowWLBFlag]]*4+HR[[#This Row],[LowSalaryFlag]]*3+HR[[#This Row],[LowEnviFlag]]*4+HR[[#This Row],[LowProFlag]]*1)</f>
        <v>9</v>
      </c>
      <c r="E886">
        <f>HR_Data[[#This Row],[OvertimeFlag]] + HR_Data[[#This Row],[LowSatisfactionFlag]] + HR_Data[[#This Row],[LowWorkLifeBalanceFlag]]</f>
        <v>1</v>
      </c>
      <c r="F886" t="s">
        <v>36</v>
      </c>
      <c r="G886">
        <v>107</v>
      </c>
      <c r="H886" t="s">
        <v>37</v>
      </c>
      <c r="I886">
        <v>10</v>
      </c>
      <c r="J886" t="str">
        <f>IF(AND(HR_Data[[#This Row],[Attrition]]="Yes",HR_Data[[#This Row],[YearsAtCompany]]&lt;2),"Yes","No")</f>
        <v>No</v>
      </c>
      <c r="K886">
        <v>3</v>
      </c>
      <c r="L886" t="s">
        <v>60</v>
      </c>
      <c r="M886">
        <v>1</v>
      </c>
      <c r="N886">
        <v>1239</v>
      </c>
      <c r="P886">
        <v>2</v>
      </c>
      <c r="Q886" t="s">
        <v>39</v>
      </c>
      <c r="R886">
        <v>84</v>
      </c>
      <c r="S886">
        <v>2</v>
      </c>
      <c r="T886">
        <v>2</v>
      </c>
      <c r="U886" t="s">
        <v>40</v>
      </c>
      <c r="V886">
        <v>2</v>
      </c>
      <c r="W886" t="s">
        <v>52</v>
      </c>
      <c r="X886">
        <v>6852</v>
      </c>
      <c r="Y886" t="str">
        <f>IF(AND(HR_Data[[#This Row],[OverTime]]="Yes",HR_Data[[#This Row],[JobSatisfaction]]&lt;=2,HR_Data[[#This Row],[MonthlyIncome]]&lt;AVERAGE(HR_Data[MonthlyIncome])),
"High Risk",
IF(OR(HR_Data[[#This Row],[OverTime]]="Yes",HR_Data[[#This Row],[JobSatisfaction]]&lt;=2),
"Medium Risk",
"Low Risk"))</f>
        <v>Medium Risk</v>
      </c>
      <c r="Z886" t="str">
        <f>IF(HR_Data[[#This Row],[MonthlyIncome]]&lt;3000,"Low",IF(HR_Data[[#This Row],[MonthlyIncome]]&lt;7000,"Medium","High"))</f>
        <v>Medium</v>
      </c>
      <c r="AA886" s="5">
        <f>IF(HR_Data[[#This Row],[OverTime]]="Yes",1,0)</f>
        <v>0</v>
      </c>
      <c r="AB886" s="5">
        <f>IF(HR_Data[[#This Row],[JobSatisfaction]]&lt;=2,1,0)</f>
        <v>1</v>
      </c>
      <c r="AC886" s="5">
        <f>IF(HR_Data[[#This Row],[WorkLifeBalance]]&lt;=2,1,0)</f>
        <v>0</v>
      </c>
      <c r="AD886" s="5">
        <f>IF(HR_Data[[#This Row],[MonthlyIncome]]&lt;AVERAGE(HR_Data[MonthlyIncome]),1,0)</f>
        <v>0</v>
      </c>
      <c r="AE886">
        <v>11591</v>
      </c>
      <c r="AF886">
        <v>7</v>
      </c>
      <c r="AG886" t="s">
        <v>42</v>
      </c>
      <c r="AH886" t="s">
        <v>43</v>
      </c>
      <c r="AI886">
        <v>12</v>
      </c>
      <c r="AJ886">
        <v>3</v>
      </c>
      <c r="AK886">
        <v>2</v>
      </c>
      <c r="AL886">
        <f>IF(HR_Data[[#This Row],[OverTime]]="Yes",2,0)
+IF(HR_Data[[#This Row],[WorkLifeBalance]]&lt;=2,2,0)
+IF(HR_Data[[#This Row],[MonthlyIncome]]&lt;5000,2,0)
+IF(HR_Data[[#This Row],[JobSatisfaction]]&lt;=2,1,0)
+IF(HR_Data[[#This Row],[EnvironmentSatisfaction]]&lt;=2,1,0)
+IF(HR_Data[[#This Row],[YearsAtCompany]]&lt;2,2,0)</f>
        <v>2</v>
      </c>
      <c r="AM886" t="str">
        <f>IF(HR_Data[[#This Row],[RiskScore2]]&gt;=6,"High",
IF(HR_Data[[#This Row],[RiskScore2]]&gt;=3,"Medium","Low"))</f>
        <v>Low</v>
      </c>
      <c r="AN886">
        <v>80</v>
      </c>
      <c r="AO886">
        <v>1</v>
      </c>
      <c r="AP886">
        <v>7</v>
      </c>
      <c r="AQ886">
        <v>2</v>
      </c>
      <c r="AR886">
        <v>4</v>
      </c>
      <c r="AS886">
        <v>5</v>
      </c>
      <c r="AT886">
        <v>1</v>
      </c>
      <c r="AU886">
        <v>1</v>
      </c>
      <c r="AV886">
        <v>3</v>
      </c>
    </row>
    <row r="887" spans="1:48">
      <c r="A887">
        <v>25</v>
      </c>
      <c r="B887" t="str">
        <f>IF(HR_Data[[#This Row],[Age]]&lt;25,"&lt;25",
IF(HR_Data[[#This Row],[Age]]&lt;35,"25–34",
IF(HR_Data[[#This Row],[Age]]&lt;45,"35–44",
IF(HR_Data[[#This Row],[Age]]&lt;55,"45–54","55+"))))</f>
        <v>25–34</v>
      </c>
      <c r="C887" t="s">
        <v>43</v>
      </c>
      <c r="D887">
        <f>(HR[[#This Row],[OverTimeFlag]]*3+HR[[#This Row],[LowJobSatisFlag]]*5+HR[[#This Row],[LowWLBFlag]]*4+HR[[#This Row],[LowSalaryFlag]]*3+HR[[#This Row],[LowEnviFlag]]*4+HR[[#This Row],[LowProFlag]]*1)</f>
        <v>3</v>
      </c>
      <c r="E887">
        <f>HR_Data[[#This Row],[OvertimeFlag]] + HR_Data[[#This Row],[LowSatisfactionFlag]] + HR_Data[[#This Row],[LowWorkLifeBalanceFlag]]</f>
        <v>0</v>
      </c>
      <c r="F887" t="s">
        <v>36</v>
      </c>
      <c r="G887">
        <v>1356</v>
      </c>
      <c r="H887" t="s">
        <v>37</v>
      </c>
      <c r="I887">
        <v>10</v>
      </c>
      <c r="J887" t="str">
        <f>IF(AND(HR_Data[[#This Row],[Attrition]]="Yes",HR_Data[[#This Row],[YearsAtCompany]]&lt;2),"Yes","No")</f>
        <v>No</v>
      </c>
      <c r="K887">
        <v>4</v>
      </c>
      <c r="L887" t="s">
        <v>38</v>
      </c>
      <c r="M887">
        <v>1</v>
      </c>
      <c r="N887">
        <v>1240</v>
      </c>
      <c r="P887">
        <v>3</v>
      </c>
      <c r="Q887" t="s">
        <v>46</v>
      </c>
      <c r="R887">
        <v>57</v>
      </c>
      <c r="S887">
        <v>3</v>
      </c>
      <c r="T887">
        <v>2</v>
      </c>
      <c r="U887" t="s">
        <v>40</v>
      </c>
      <c r="V887">
        <v>4</v>
      </c>
      <c r="W887" t="s">
        <v>41</v>
      </c>
      <c r="X887">
        <v>4950</v>
      </c>
      <c r="Y887" t="str">
        <f>IF(AND(HR_Data[[#This Row],[OverTime]]="Yes",HR_Data[[#This Row],[JobSatisfaction]]&lt;=2,HR_Data[[#This Row],[MonthlyIncome]]&lt;AVERAGE(HR_Data[MonthlyIncome])),
"High Risk",
IF(OR(HR_Data[[#This Row],[OverTime]]="Yes",HR_Data[[#This Row],[JobSatisfaction]]&lt;=2),
"Medium Risk",
"Low Risk"))</f>
        <v>Low Risk</v>
      </c>
      <c r="Z887" t="str">
        <f>IF(HR_Data[[#This Row],[MonthlyIncome]]&lt;3000,"Low",IF(HR_Data[[#This Row],[MonthlyIncome]]&lt;7000,"Medium","High"))</f>
        <v>Medium</v>
      </c>
      <c r="AA887" s="5">
        <f>IF(HR_Data[[#This Row],[OverTime]]="Yes",1,0)</f>
        <v>0</v>
      </c>
      <c r="AB887" s="5">
        <f>IF(HR_Data[[#This Row],[JobSatisfaction]]&lt;=2,1,0)</f>
        <v>0</v>
      </c>
      <c r="AC887" s="5">
        <f>IF(HR_Data[[#This Row],[WorkLifeBalance]]&lt;=2,1,0)</f>
        <v>0</v>
      </c>
      <c r="AD887" s="5">
        <f>IF(HR_Data[[#This Row],[MonthlyIncome]]&lt;AVERAGE(HR_Data[MonthlyIncome]),1,0)</f>
        <v>1</v>
      </c>
      <c r="AE887">
        <v>20623</v>
      </c>
      <c r="AF887">
        <v>0</v>
      </c>
      <c r="AG887" t="s">
        <v>42</v>
      </c>
      <c r="AH887" t="s">
        <v>43</v>
      </c>
      <c r="AI887">
        <v>14</v>
      </c>
      <c r="AJ887">
        <v>3</v>
      </c>
      <c r="AK887">
        <v>2</v>
      </c>
      <c r="AL887">
        <f>IF(HR_Data[[#This Row],[OverTime]]="Yes",2,0)
+IF(HR_Data[[#This Row],[WorkLifeBalance]]&lt;=2,2,0)
+IF(HR_Data[[#This Row],[MonthlyIncome]]&lt;5000,2,0)
+IF(HR_Data[[#This Row],[JobSatisfaction]]&lt;=2,1,0)
+IF(HR_Data[[#This Row],[EnvironmentSatisfaction]]&lt;=2,1,0)
+IF(HR_Data[[#This Row],[YearsAtCompany]]&lt;2,2,0)</f>
        <v>2</v>
      </c>
      <c r="AM887" t="str">
        <f>IF(HR_Data[[#This Row],[RiskScore2]]&gt;=6,"High",
IF(HR_Data[[#This Row],[RiskScore2]]&gt;=3,"Medium","Low"))</f>
        <v>Low</v>
      </c>
      <c r="AN887">
        <v>80</v>
      </c>
      <c r="AO887">
        <v>0</v>
      </c>
      <c r="AP887">
        <v>5</v>
      </c>
      <c r="AQ887">
        <v>4</v>
      </c>
      <c r="AR887">
        <v>3</v>
      </c>
      <c r="AS887">
        <v>4</v>
      </c>
      <c r="AT887">
        <v>3</v>
      </c>
      <c r="AU887">
        <v>1</v>
      </c>
      <c r="AV887">
        <v>1</v>
      </c>
    </row>
    <row r="888" spans="1:48">
      <c r="A888">
        <v>30</v>
      </c>
      <c r="B888" t="str">
        <f>IF(HR_Data[[#This Row],[Age]]&lt;25,"&lt;25",
IF(HR_Data[[#This Row],[Age]]&lt;35,"25–34",
IF(HR_Data[[#This Row],[Age]]&lt;45,"35–44",
IF(HR_Data[[#This Row],[Age]]&lt;55,"45–54","55+"))))</f>
        <v>25–34</v>
      </c>
      <c r="C888" t="s">
        <v>43</v>
      </c>
      <c r="D888">
        <f>(HR[[#This Row],[OverTimeFlag]]*3+HR[[#This Row],[LowJobSatisFlag]]*5+HR[[#This Row],[LowWLBFlag]]*4+HR[[#This Row],[LowSalaryFlag]]*3+HR[[#This Row],[LowEnviFlag]]*4+HR[[#This Row],[LowProFlag]]*1)</f>
        <v>12</v>
      </c>
      <c r="E888">
        <f>HR_Data[[#This Row],[OvertimeFlag]] + HR_Data[[#This Row],[LowSatisfactionFlag]] + HR_Data[[#This Row],[LowWorkLifeBalanceFlag]]</f>
        <v>2</v>
      </c>
      <c r="F888" t="s">
        <v>36</v>
      </c>
      <c r="G888">
        <v>1465</v>
      </c>
      <c r="H888" t="s">
        <v>45</v>
      </c>
      <c r="I888">
        <v>1</v>
      </c>
      <c r="J888" t="str">
        <f>IF(AND(HR_Data[[#This Row],[Attrition]]="Yes",HR_Data[[#This Row],[YearsAtCompany]]&lt;2),"Yes","No")</f>
        <v>No</v>
      </c>
      <c r="K888">
        <v>3</v>
      </c>
      <c r="L888" t="s">
        <v>51</v>
      </c>
      <c r="M888">
        <v>1</v>
      </c>
      <c r="N888">
        <v>1241</v>
      </c>
      <c r="P888">
        <v>4</v>
      </c>
      <c r="Q888" t="s">
        <v>46</v>
      </c>
      <c r="R888">
        <v>63</v>
      </c>
      <c r="S888">
        <v>3</v>
      </c>
      <c r="T888">
        <v>1</v>
      </c>
      <c r="U888" t="s">
        <v>47</v>
      </c>
      <c r="V888">
        <v>2</v>
      </c>
      <c r="W888" t="s">
        <v>48</v>
      </c>
      <c r="X888">
        <v>3579</v>
      </c>
      <c r="Y888" t="str">
        <f>IF(AND(HR_Data[[#This Row],[OverTime]]="Yes",HR_Data[[#This Row],[JobSatisfaction]]&lt;=2,HR_Data[[#This Row],[MonthlyIncome]]&lt;AVERAGE(HR_Data[MonthlyIncome])),
"High Risk",
IF(OR(HR_Data[[#This Row],[OverTime]]="Yes",HR_Data[[#This Row],[JobSatisfaction]]&lt;=2),
"Medium Risk",
"Low Risk"))</f>
        <v>High Risk</v>
      </c>
      <c r="Z888" t="str">
        <f>IF(HR_Data[[#This Row],[MonthlyIncome]]&lt;3000,"Low",IF(HR_Data[[#This Row],[MonthlyIncome]]&lt;7000,"Medium","High"))</f>
        <v>Medium</v>
      </c>
      <c r="AA888" s="5">
        <f>IF(HR_Data[[#This Row],[OverTime]]="Yes",1,0)</f>
        <v>1</v>
      </c>
      <c r="AB888" s="5">
        <f>IF(HR_Data[[#This Row],[JobSatisfaction]]&lt;=2,1,0)</f>
        <v>1</v>
      </c>
      <c r="AC888" s="5">
        <f>IF(HR_Data[[#This Row],[WorkLifeBalance]]&lt;=2,1,0)</f>
        <v>0</v>
      </c>
      <c r="AD888" s="5">
        <f>IF(HR_Data[[#This Row],[MonthlyIncome]]&lt;AVERAGE(HR_Data[MonthlyIncome]),1,0)</f>
        <v>1</v>
      </c>
      <c r="AE888">
        <v>9369</v>
      </c>
      <c r="AF888">
        <v>0</v>
      </c>
      <c r="AG888" t="s">
        <v>42</v>
      </c>
      <c r="AH888" t="s">
        <v>35</v>
      </c>
      <c r="AI888">
        <v>21</v>
      </c>
      <c r="AJ888">
        <v>4</v>
      </c>
      <c r="AK888">
        <v>1</v>
      </c>
      <c r="AL888">
        <f>IF(HR_Data[[#This Row],[OverTime]]="Yes",2,0)
+IF(HR_Data[[#This Row],[WorkLifeBalance]]&lt;=2,2,0)
+IF(HR_Data[[#This Row],[MonthlyIncome]]&lt;5000,2,0)
+IF(HR_Data[[#This Row],[JobSatisfaction]]&lt;=2,1,0)
+IF(HR_Data[[#This Row],[EnvironmentSatisfaction]]&lt;=2,1,0)
+IF(HR_Data[[#This Row],[YearsAtCompany]]&lt;2,2,0)</f>
        <v>5</v>
      </c>
      <c r="AM888" t="str">
        <f>IF(HR_Data[[#This Row],[RiskScore2]]&gt;=6,"High",
IF(HR_Data[[#This Row],[RiskScore2]]&gt;=3,"Medium","Low"))</f>
        <v>Medium</v>
      </c>
      <c r="AN888">
        <v>80</v>
      </c>
      <c r="AO888">
        <v>1</v>
      </c>
      <c r="AP888">
        <v>12</v>
      </c>
      <c r="AQ888">
        <v>2</v>
      </c>
      <c r="AR888">
        <v>3</v>
      </c>
      <c r="AS888">
        <v>11</v>
      </c>
      <c r="AT888">
        <v>9</v>
      </c>
      <c r="AU888">
        <v>5</v>
      </c>
      <c r="AV888">
        <v>7</v>
      </c>
    </row>
    <row r="889" spans="1:48">
      <c r="A889">
        <v>42</v>
      </c>
      <c r="B889" t="str">
        <f>IF(HR_Data[[#This Row],[Age]]&lt;25,"&lt;25",
IF(HR_Data[[#This Row],[Age]]&lt;35,"25–34",
IF(HR_Data[[#This Row],[Age]]&lt;45,"35–44",
IF(HR_Data[[#This Row],[Age]]&lt;55,"45–54","55+"))))</f>
        <v>35–44</v>
      </c>
      <c r="C889" t="s">
        <v>43</v>
      </c>
      <c r="D889">
        <f>(HR[[#This Row],[OverTimeFlag]]*3+HR[[#This Row],[LowJobSatisFlag]]*5+HR[[#This Row],[LowWLBFlag]]*4+HR[[#This Row],[LowSalaryFlag]]*3+HR[[#This Row],[LowEnviFlag]]*4+HR[[#This Row],[LowProFlag]]*1)</f>
        <v>12</v>
      </c>
      <c r="E889">
        <f>HR_Data[[#This Row],[OvertimeFlag]] + HR_Data[[#This Row],[LowSatisfactionFlag]] + HR_Data[[#This Row],[LowWorkLifeBalanceFlag]]</f>
        <v>2</v>
      </c>
      <c r="F889" t="s">
        <v>44</v>
      </c>
      <c r="G889">
        <v>458</v>
      </c>
      <c r="H889" t="s">
        <v>45</v>
      </c>
      <c r="I889">
        <v>26</v>
      </c>
      <c r="J889" t="str">
        <f>IF(AND(HR_Data[[#This Row],[Attrition]]="Yes",HR_Data[[#This Row],[YearsAtCompany]]&lt;2),"Yes","No")</f>
        <v>No</v>
      </c>
      <c r="K889">
        <v>5</v>
      </c>
      <c r="L889" t="s">
        <v>51</v>
      </c>
      <c r="M889">
        <v>1</v>
      </c>
      <c r="N889">
        <v>1242</v>
      </c>
      <c r="P889">
        <v>1</v>
      </c>
      <c r="Q889" t="s">
        <v>39</v>
      </c>
      <c r="R889">
        <v>60</v>
      </c>
      <c r="S889">
        <v>3</v>
      </c>
      <c r="T889">
        <v>3</v>
      </c>
      <c r="U889" t="s">
        <v>58</v>
      </c>
      <c r="V889">
        <v>1</v>
      </c>
      <c r="W889" t="s">
        <v>48</v>
      </c>
      <c r="X889">
        <v>13191</v>
      </c>
      <c r="Y889" t="str">
        <f>IF(AND(HR_Data[[#This Row],[OverTime]]="Yes",HR_Data[[#This Row],[JobSatisfaction]]&lt;=2,HR_Data[[#This Row],[MonthlyIncome]]&lt;AVERAGE(HR_Data[MonthlyIncome])),
"High Risk",
IF(OR(HR_Data[[#This Row],[OverTime]]="Yes",HR_Data[[#This Row],[JobSatisfaction]]&lt;=2),
"Medium Risk",
"Low Risk"))</f>
        <v>Medium Risk</v>
      </c>
      <c r="Z889" t="str">
        <f>IF(HR_Data[[#This Row],[MonthlyIncome]]&lt;3000,"Low",IF(HR_Data[[#This Row],[MonthlyIncome]]&lt;7000,"Medium","High"))</f>
        <v>High</v>
      </c>
      <c r="AA889" s="5">
        <f>IF(HR_Data[[#This Row],[OverTime]]="Yes",1,0)</f>
        <v>1</v>
      </c>
      <c r="AB889" s="5">
        <f>IF(HR_Data[[#This Row],[JobSatisfaction]]&lt;=2,1,0)</f>
        <v>1</v>
      </c>
      <c r="AC889" s="5">
        <f>IF(HR_Data[[#This Row],[WorkLifeBalance]]&lt;=2,1,0)</f>
        <v>0</v>
      </c>
      <c r="AD889" s="5">
        <f>IF(HR_Data[[#This Row],[MonthlyIncome]]&lt;AVERAGE(HR_Data[MonthlyIncome]),1,0)</f>
        <v>0</v>
      </c>
      <c r="AE889">
        <v>23281</v>
      </c>
      <c r="AF889">
        <v>3</v>
      </c>
      <c r="AG889" t="s">
        <v>42</v>
      </c>
      <c r="AH889" t="s">
        <v>35</v>
      </c>
      <c r="AI889">
        <v>17</v>
      </c>
      <c r="AJ889">
        <v>3</v>
      </c>
      <c r="AK889">
        <v>3</v>
      </c>
      <c r="AL889">
        <f>IF(HR_Data[[#This Row],[OverTime]]="Yes",2,0)
+IF(HR_Data[[#This Row],[WorkLifeBalance]]&lt;=2,2,0)
+IF(HR_Data[[#This Row],[MonthlyIncome]]&lt;5000,2,0)
+IF(HR_Data[[#This Row],[JobSatisfaction]]&lt;=2,1,0)
+IF(HR_Data[[#This Row],[EnvironmentSatisfaction]]&lt;=2,1,0)
+IF(HR_Data[[#This Row],[YearsAtCompany]]&lt;2,2,0)</f>
        <v>6</v>
      </c>
      <c r="AM889" t="str">
        <f>IF(HR_Data[[#This Row],[RiskScore2]]&gt;=6,"High",
IF(HR_Data[[#This Row],[RiskScore2]]&gt;=3,"Medium","Low"))</f>
        <v>High</v>
      </c>
      <c r="AN889">
        <v>80</v>
      </c>
      <c r="AO889">
        <v>0</v>
      </c>
      <c r="AP889">
        <v>20</v>
      </c>
      <c r="AQ889">
        <v>6</v>
      </c>
      <c r="AR889">
        <v>3</v>
      </c>
      <c r="AS889">
        <v>1</v>
      </c>
      <c r="AT889">
        <v>0</v>
      </c>
      <c r="AU889">
        <v>0</v>
      </c>
      <c r="AV889">
        <v>0</v>
      </c>
    </row>
    <row r="890" spans="1:48">
      <c r="A890">
        <v>35</v>
      </c>
      <c r="B890" t="str">
        <f>IF(HR_Data[[#This Row],[Age]]&lt;25,"&lt;25",
IF(HR_Data[[#This Row],[Age]]&lt;35,"25–34",
IF(HR_Data[[#This Row],[Age]]&lt;45,"35–44",
IF(HR_Data[[#This Row],[Age]]&lt;55,"45–54","55+"))))</f>
        <v>35–44</v>
      </c>
      <c r="C890" t="s">
        <v>43</v>
      </c>
      <c r="D890">
        <f>(HR[[#This Row],[OverTimeFlag]]*3+HR[[#This Row],[LowJobSatisFlag]]*5+HR[[#This Row],[LowWLBFlag]]*4+HR[[#This Row],[LowSalaryFlag]]*3+HR[[#This Row],[LowEnviFlag]]*4+HR[[#This Row],[LowProFlag]]*1)</f>
        <v>7</v>
      </c>
      <c r="E890">
        <f>HR_Data[[#This Row],[OvertimeFlag]] + HR_Data[[#This Row],[LowSatisfactionFlag]] + HR_Data[[#This Row],[LowWorkLifeBalanceFlag]]</f>
        <v>2</v>
      </c>
      <c r="F890" t="s">
        <v>55</v>
      </c>
      <c r="G890">
        <v>1212</v>
      </c>
      <c r="H890" t="s">
        <v>37</v>
      </c>
      <c r="I890">
        <v>8</v>
      </c>
      <c r="J890" t="str">
        <f>IF(AND(HR_Data[[#This Row],[Attrition]]="Yes",HR_Data[[#This Row],[YearsAtCompany]]&lt;2),"Yes","No")</f>
        <v>No</v>
      </c>
      <c r="K890">
        <v>2</v>
      </c>
      <c r="L890" t="s">
        <v>59</v>
      </c>
      <c r="M890">
        <v>1</v>
      </c>
      <c r="N890">
        <v>1243</v>
      </c>
      <c r="P890">
        <v>3</v>
      </c>
      <c r="Q890" t="s">
        <v>39</v>
      </c>
      <c r="R890">
        <v>78</v>
      </c>
      <c r="S890">
        <v>2</v>
      </c>
      <c r="T890">
        <v>3</v>
      </c>
      <c r="U890" t="s">
        <v>40</v>
      </c>
      <c r="V890">
        <v>4</v>
      </c>
      <c r="W890" t="s">
        <v>48</v>
      </c>
      <c r="X890">
        <v>10377</v>
      </c>
      <c r="Y890" t="str">
        <f>IF(AND(HR_Data[[#This Row],[OverTime]]="Yes",HR_Data[[#This Row],[JobSatisfaction]]&lt;=2,HR_Data[[#This Row],[MonthlyIncome]]&lt;AVERAGE(HR_Data[MonthlyIncome])),
"High Risk",
IF(OR(HR_Data[[#This Row],[OverTime]]="Yes",HR_Data[[#This Row],[JobSatisfaction]]&lt;=2),
"Medium Risk",
"Low Risk"))</f>
        <v>Medium Risk</v>
      </c>
      <c r="Z890" t="str">
        <f>IF(HR_Data[[#This Row],[MonthlyIncome]]&lt;3000,"Low",IF(HR_Data[[#This Row],[MonthlyIncome]]&lt;7000,"Medium","High"))</f>
        <v>High</v>
      </c>
      <c r="AA890" s="5">
        <f>IF(HR_Data[[#This Row],[OverTime]]="Yes",1,0)</f>
        <v>1</v>
      </c>
      <c r="AB890" s="5">
        <f>IF(HR_Data[[#This Row],[JobSatisfaction]]&lt;=2,1,0)</f>
        <v>0</v>
      </c>
      <c r="AC890" s="5">
        <f>IF(HR_Data[[#This Row],[WorkLifeBalance]]&lt;=2,1,0)</f>
        <v>1</v>
      </c>
      <c r="AD890" s="5">
        <f>IF(HR_Data[[#This Row],[MonthlyIncome]]&lt;AVERAGE(HR_Data[MonthlyIncome]),1,0)</f>
        <v>0</v>
      </c>
      <c r="AE890">
        <v>13755</v>
      </c>
      <c r="AF890">
        <v>4</v>
      </c>
      <c r="AG890" t="s">
        <v>42</v>
      </c>
      <c r="AH890" t="s">
        <v>35</v>
      </c>
      <c r="AI890">
        <v>11</v>
      </c>
      <c r="AJ890">
        <v>3</v>
      </c>
      <c r="AK890">
        <v>2</v>
      </c>
      <c r="AL890">
        <f>IF(HR_Data[[#This Row],[OverTime]]="Yes",2,0)
+IF(HR_Data[[#This Row],[WorkLifeBalance]]&lt;=2,2,0)
+IF(HR_Data[[#This Row],[MonthlyIncome]]&lt;5000,2,0)
+IF(HR_Data[[#This Row],[JobSatisfaction]]&lt;=2,1,0)
+IF(HR_Data[[#This Row],[EnvironmentSatisfaction]]&lt;=2,1,0)
+IF(HR_Data[[#This Row],[YearsAtCompany]]&lt;2,2,0)</f>
        <v>4</v>
      </c>
      <c r="AM890" t="str">
        <f>IF(HR_Data[[#This Row],[RiskScore2]]&gt;=6,"High",
IF(HR_Data[[#This Row],[RiskScore2]]&gt;=3,"Medium","Low"))</f>
        <v>Medium</v>
      </c>
      <c r="AN890">
        <v>80</v>
      </c>
      <c r="AO890">
        <v>1</v>
      </c>
      <c r="AP890">
        <v>16</v>
      </c>
      <c r="AQ890">
        <v>6</v>
      </c>
      <c r="AR890">
        <v>2</v>
      </c>
      <c r="AS890">
        <v>13</v>
      </c>
      <c r="AT890">
        <v>2</v>
      </c>
      <c r="AU890">
        <v>4</v>
      </c>
      <c r="AV890">
        <v>12</v>
      </c>
    </row>
    <row r="891" spans="1:48">
      <c r="A891">
        <v>27</v>
      </c>
      <c r="B891" t="str">
        <f>IF(HR_Data[[#This Row],[Age]]&lt;25,"&lt;25",
IF(HR_Data[[#This Row],[Age]]&lt;35,"25–34",
IF(HR_Data[[#This Row],[Age]]&lt;45,"35–44",
IF(HR_Data[[#This Row],[Age]]&lt;55,"45–54","55+"))))</f>
        <v>25–34</v>
      </c>
      <c r="C891" t="s">
        <v>43</v>
      </c>
      <c r="D891">
        <f>(HR[[#This Row],[OverTimeFlag]]*3+HR[[#This Row],[LowJobSatisFlag]]*5+HR[[#This Row],[LowWLBFlag]]*4+HR[[#This Row],[LowSalaryFlag]]*3+HR[[#This Row],[LowEnviFlag]]*4+HR[[#This Row],[LowProFlag]]*1)</f>
        <v>20</v>
      </c>
      <c r="E891">
        <f>HR_Data[[#This Row],[OvertimeFlag]] + HR_Data[[#This Row],[LowSatisfactionFlag]] + HR_Data[[#This Row],[LowWorkLifeBalanceFlag]]</f>
        <v>3</v>
      </c>
      <c r="F891" t="s">
        <v>36</v>
      </c>
      <c r="G891">
        <v>1103</v>
      </c>
      <c r="H891" t="s">
        <v>45</v>
      </c>
      <c r="I891">
        <v>14</v>
      </c>
      <c r="J891" t="str">
        <f>IF(AND(HR_Data[[#This Row],[Attrition]]="Yes",HR_Data[[#This Row],[YearsAtCompany]]&lt;2),"Yes","No")</f>
        <v>No</v>
      </c>
      <c r="K891">
        <v>3</v>
      </c>
      <c r="L891" t="s">
        <v>38</v>
      </c>
      <c r="M891">
        <v>1</v>
      </c>
      <c r="N891">
        <v>1244</v>
      </c>
      <c r="P891">
        <v>1</v>
      </c>
      <c r="Q891" t="s">
        <v>46</v>
      </c>
      <c r="R891">
        <v>42</v>
      </c>
      <c r="S891">
        <v>3</v>
      </c>
      <c r="T891">
        <v>1</v>
      </c>
      <c r="U891" t="s">
        <v>47</v>
      </c>
      <c r="V891">
        <v>1</v>
      </c>
      <c r="W891" t="s">
        <v>48</v>
      </c>
      <c r="X891">
        <v>2235</v>
      </c>
      <c r="Y891" t="str">
        <f>IF(AND(HR_Data[[#This Row],[OverTime]]="Yes",HR_Data[[#This Row],[JobSatisfaction]]&lt;=2,HR_Data[[#This Row],[MonthlyIncome]]&lt;AVERAGE(HR_Data[MonthlyIncome])),
"High Risk",
IF(OR(HR_Data[[#This Row],[OverTime]]="Yes",HR_Data[[#This Row],[JobSatisfaction]]&lt;=2),
"Medium Risk",
"Low Risk"))</f>
        <v>High Risk</v>
      </c>
      <c r="Z891" t="str">
        <f>IF(HR_Data[[#This Row],[MonthlyIncome]]&lt;3000,"Low",IF(HR_Data[[#This Row],[MonthlyIncome]]&lt;7000,"Medium","High"))</f>
        <v>Low</v>
      </c>
      <c r="AA891" s="5">
        <f>IF(HR_Data[[#This Row],[OverTime]]="Yes",1,0)</f>
        <v>1</v>
      </c>
      <c r="AB891" s="5">
        <f>IF(HR_Data[[#This Row],[JobSatisfaction]]&lt;=2,1,0)</f>
        <v>1</v>
      </c>
      <c r="AC891" s="5">
        <f>IF(HR_Data[[#This Row],[WorkLifeBalance]]&lt;=2,1,0)</f>
        <v>1</v>
      </c>
      <c r="AD891" s="5">
        <f>IF(HR_Data[[#This Row],[MonthlyIncome]]&lt;AVERAGE(HR_Data[MonthlyIncome]),1,0)</f>
        <v>1</v>
      </c>
      <c r="AE891">
        <v>14377</v>
      </c>
      <c r="AF891">
        <v>1</v>
      </c>
      <c r="AG891" t="s">
        <v>42</v>
      </c>
      <c r="AH891" t="s">
        <v>35</v>
      </c>
      <c r="AI891">
        <v>14</v>
      </c>
      <c r="AJ891">
        <v>3</v>
      </c>
      <c r="AK891">
        <v>4</v>
      </c>
      <c r="AL891">
        <f>IF(HR_Data[[#This Row],[OverTime]]="Yes",2,0)
+IF(HR_Data[[#This Row],[WorkLifeBalance]]&lt;=2,2,0)
+IF(HR_Data[[#This Row],[MonthlyIncome]]&lt;5000,2,0)
+IF(HR_Data[[#This Row],[JobSatisfaction]]&lt;=2,1,0)
+IF(HR_Data[[#This Row],[EnvironmentSatisfaction]]&lt;=2,1,0)
+IF(HR_Data[[#This Row],[YearsAtCompany]]&lt;2,2,0)</f>
        <v>8</v>
      </c>
      <c r="AM891" t="str">
        <f>IF(HR_Data[[#This Row],[RiskScore2]]&gt;=6,"High",
IF(HR_Data[[#This Row],[RiskScore2]]&gt;=3,"Medium","Low"))</f>
        <v>High</v>
      </c>
      <c r="AN891">
        <v>80</v>
      </c>
      <c r="AO891">
        <v>2</v>
      </c>
      <c r="AP891">
        <v>9</v>
      </c>
      <c r="AQ891">
        <v>3</v>
      </c>
      <c r="AR891">
        <v>2</v>
      </c>
      <c r="AS891">
        <v>9</v>
      </c>
      <c r="AT891">
        <v>7</v>
      </c>
      <c r="AU891">
        <v>6</v>
      </c>
      <c r="AV891">
        <v>8</v>
      </c>
    </row>
    <row r="892" spans="1:48">
      <c r="A892">
        <v>54</v>
      </c>
      <c r="B892" t="str">
        <f>IF(HR_Data[[#This Row],[Age]]&lt;25,"&lt;25",
IF(HR_Data[[#This Row],[Age]]&lt;35,"25–34",
IF(HR_Data[[#This Row],[Age]]&lt;45,"35–44",
IF(HR_Data[[#This Row],[Age]]&lt;55,"45–54","55+"))))</f>
        <v>45–54</v>
      </c>
      <c r="C892" t="s">
        <v>43</v>
      </c>
      <c r="D892">
        <f>(HR[[#This Row],[OverTimeFlag]]*3+HR[[#This Row],[LowJobSatisFlag]]*5+HR[[#This Row],[LowWLBFlag]]*4+HR[[#This Row],[LowSalaryFlag]]*3+HR[[#This Row],[LowEnviFlag]]*4+HR[[#This Row],[LowProFlag]]*1)</f>
        <v>4</v>
      </c>
      <c r="E892">
        <f>HR_Data[[#This Row],[OvertimeFlag]] + HR_Data[[#This Row],[LowSatisfactionFlag]] + HR_Data[[#This Row],[LowWorkLifeBalanceFlag]]</f>
        <v>1</v>
      </c>
      <c r="F892" t="s">
        <v>44</v>
      </c>
      <c r="G892">
        <v>966</v>
      </c>
      <c r="H892" t="s">
        <v>45</v>
      </c>
      <c r="I892">
        <v>1</v>
      </c>
      <c r="J892" t="str">
        <f>IF(AND(HR_Data[[#This Row],[Attrition]]="Yes",HR_Data[[#This Row],[YearsAtCompany]]&lt;2),"Yes","No")</f>
        <v>No</v>
      </c>
      <c r="K892">
        <v>4</v>
      </c>
      <c r="L892" t="s">
        <v>38</v>
      </c>
      <c r="M892">
        <v>1</v>
      </c>
      <c r="N892">
        <v>1245</v>
      </c>
      <c r="P892">
        <v>4</v>
      </c>
      <c r="Q892" t="s">
        <v>39</v>
      </c>
      <c r="R892">
        <v>53</v>
      </c>
      <c r="S892">
        <v>3</v>
      </c>
      <c r="T892">
        <v>3</v>
      </c>
      <c r="U892" t="s">
        <v>53</v>
      </c>
      <c r="V892">
        <v>3</v>
      </c>
      <c r="W892" t="s">
        <v>52</v>
      </c>
      <c r="X892">
        <v>10502</v>
      </c>
      <c r="Y892" t="str">
        <f>IF(AND(HR_Data[[#This Row],[OverTime]]="Yes",HR_Data[[#This Row],[JobSatisfaction]]&lt;=2,HR_Data[[#This Row],[MonthlyIncome]]&lt;AVERAGE(HR_Data[MonthlyIncome])),
"High Risk",
IF(OR(HR_Data[[#This Row],[OverTime]]="Yes",HR_Data[[#This Row],[JobSatisfaction]]&lt;=2),
"Medium Risk",
"Low Risk"))</f>
        <v>Low Risk</v>
      </c>
      <c r="Z892" t="str">
        <f>IF(HR_Data[[#This Row],[MonthlyIncome]]&lt;3000,"Low",IF(HR_Data[[#This Row],[MonthlyIncome]]&lt;7000,"Medium","High"))</f>
        <v>High</v>
      </c>
      <c r="AA892" s="5">
        <f>IF(HR_Data[[#This Row],[OverTime]]="Yes",1,0)</f>
        <v>0</v>
      </c>
      <c r="AB892" s="5">
        <f>IF(HR_Data[[#This Row],[JobSatisfaction]]&lt;=2,1,0)</f>
        <v>0</v>
      </c>
      <c r="AC892" s="5">
        <f>IF(HR_Data[[#This Row],[WorkLifeBalance]]&lt;=2,1,0)</f>
        <v>1</v>
      </c>
      <c r="AD892" s="5">
        <f>IF(HR_Data[[#This Row],[MonthlyIncome]]&lt;AVERAGE(HR_Data[MonthlyIncome]),1,0)</f>
        <v>0</v>
      </c>
      <c r="AE892">
        <v>9659</v>
      </c>
      <c r="AF892">
        <v>7</v>
      </c>
      <c r="AG892" t="s">
        <v>42</v>
      </c>
      <c r="AH892" t="s">
        <v>43</v>
      </c>
      <c r="AI892">
        <v>17</v>
      </c>
      <c r="AJ892">
        <v>3</v>
      </c>
      <c r="AK892">
        <v>1</v>
      </c>
      <c r="AL892">
        <f>IF(HR_Data[[#This Row],[OverTime]]="Yes",2,0)
+IF(HR_Data[[#This Row],[WorkLifeBalance]]&lt;=2,2,0)
+IF(HR_Data[[#This Row],[MonthlyIncome]]&lt;5000,2,0)
+IF(HR_Data[[#This Row],[JobSatisfaction]]&lt;=2,1,0)
+IF(HR_Data[[#This Row],[EnvironmentSatisfaction]]&lt;=2,1,0)
+IF(HR_Data[[#This Row],[YearsAtCompany]]&lt;2,2,0)</f>
        <v>2</v>
      </c>
      <c r="AM892" t="str">
        <f>IF(HR_Data[[#This Row],[RiskScore2]]&gt;=6,"High",
IF(HR_Data[[#This Row],[RiskScore2]]&gt;=3,"Medium","Low"))</f>
        <v>Low</v>
      </c>
      <c r="AN892">
        <v>80</v>
      </c>
      <c r="AO892">
        <v>1</v>
      </c>
      <c r="AP892">
        <v>33</v>
      </c>
      <c r="AQ892">
        <v>2</v>
      </c>
      <c r="AR892">
        <v>1</v>
      </c>
      <c r="AS892">
        <v>5</v>
      </c>
      <c r="AT892">
        <v>4</v>
      </c>
      <c r="AU892">
        <v>1</v>
      </c>
      <c r="AV892">
        <v>4</v>
      </c>
    </row>
    <row r="893" spans="1:48">
      <c r="A893">
        <v>44</v>
      </c>
      <c r="B893" t="str">
        <f>IF(HR_Data[[#This Row],[Age]]&lt;25,"&lt;25",
IF(HR_Data[[#This Row],[Age]]&lt;35,"25–34",
IF(HR_Data[[#This Row],[Age]]&lt;45,"35–44",
IF(HR_Data[[#This Row],[Age]]&lt;55,"45–54","55+"))))</f>
        <v>35–44</v>
      </c>
      <c r="C893" t="s">
        <v>43</v>
      </c>
      <c r="D893">
        <f>(HR[[#This Row],[OverTimeFlag]]*3+HR[[#This Row],[LowJobSatisFlag]]*5+HR[[#This Row],[LowWLBFlag]]*4+HR[[#This Row],[LowSalaryFlag]]*3+HR[[#This Row],[LowEnviFlag]]*4+HR[[#This Row],[LowProFlag]]*1)</f>
        <v>8</v>
      </c>
      <c r="E893">
        <f>HR_Data[[#This Row],[OvertimeFlag]] + HR_Data[[#This Row],[LowSatisfactionFlag]] + HR_Data[[#This Row],[LowWorkLifeBalanceFlag]]</f>
        <v>0</v>
      </c>
      <c r="F893" t="s">
        <v>36</v>
      </c>
      <c r="G893">
        <v>1117</v>
      </c>
      <c r="H893" t="s">
        <v>45</v>
      </c>
      <c r="I893">
        <v>2</v>
      </c>
      <c r="J893" t="str">
        <f>IF(AND(HR_Data[[#This Row],[Attrition]]="Yes",HR_Data[[#This Row],[YearsAtCompany]]&lt;2),"Yes","No")</f>
        <v>No</v>
      </c>
      <c r="K893">
        <v>1</v>
      </c>
      <c r="L893" t="s">
        <v>38</v>
      </c>
      <c r="M893">
        <v>1</v>
      </c>
      <c r="N893">
        <v>1246</v>
      </c>
      <c r="P893">
        <v>1</v>
      </c>
      <c r="Q893" t="s">
        <v>39</v>
      </c>
      <c r="R893">
        <v>72</v>
      </c>
      <c r="S893">
        <v>4</v>
      </c>
      <c r="T893">
        <v>1</v>
      </c>
      <c r="U893" t="s">
        <v>47</v>
      </c>
      <c r="V893">
        <v>4</v>
      </c>
      <c r="W893" t="s">
        <v>48</v>
      </c>
      <c r="X893">
        <v>2011</v>
      </c>
      <c r="Y893" t="str">
        <f>IF(AND(HR_Data[[#This Row],[OverTime]]="Yes",HR_Data[[#This Row],[JobSatisfaction]]&lt;=2,HR_Data[[#This Row],[MonthlyIncome]]&lt;AVERAGE(HR_Data[MonthlyIncome])),
"High Risk",
IF(OR(HR_Data[[#This Row],[OverTime]]="Yes",HR_Data[[#This Row],[JobSatisfaction]]&lt;=2),
"Medium Risk",
"Low Risk"))</f>
        <v>Low Risk</v>
      </c>
      <c r="Z893" t="str">
        <f>IF(HR_Data[[#This Row],[MonthlyIncome]]&lt;3000,"Low",IF(HR_Data[[#This Row],[MonthlyIncome]]&lt;7000,"Medium","High"))</f>
        <v>Low</v>
      </c>
      <c r="AA893" s="5">
        <f>IF(HR_Data[[#This Row],[OverTime]]="Yes",1,0)</f>
        <v>0</v>
      </c>
      <c r="AB893" s="5">
        <f>IF(HR_Data[[#This Row],[JobSatisfaction]]&lt;=2,1,0)</f>
        <v>0</v>
      </c>
      <c r="AC893" s="5">
        <f>IF(HR_Data[[#This Row],[WorkLifeBalance]]&lt;=2,1,0)</f>
        <v>0</v>
      </c>
      <c r="AD893" s="5">
        <f>IF(HR_Data[[#This Row],[MonthlyIncome]]&lt;AVERAGE(HR_Data[MonthlyIncome]),1,0)</f>
        <v>1</v>
      </c>
      <c r="AE893">
        <v>19982</v>
      </c>
      <c r="AF893">
        <v>1</v>
      </c>
      <c r="AG893" t="s">
        <v>42</v>
      </c>
      <c r="AH893" t="s">
        <v>43</v>
      </c>
      <c r="AI893">
        <v>13</v>
      </c>
      <c r="AJ893">
        <v>3</v>
      </c>
      <c r="AK893">
        <v>4</v>
      </c>
      <c r="AL893">
        <f>IF(HR_Data[[#This Row],[OverTime]]="Yes",2,0)
+IF(HR_Data[[#This Row],[WorkLifeBalance]]&lt;=2,2,0)
+IF(HR_Data[[#This Row],[MonthlyIncome]]&lt;5000,2,0)
+IF(HR_Data[[#This Row],[JobSatisfaction]]&lt;=2,1,0)
+IF(HR_Data[[#This Row],[EnvironmentSatisfaction]]&lt;=2,1,0)
+IF(HR_Data[[#This Row],[YearsAtCompany]]&lt;2,2,0)</f>
        <v>3</v>
      </c>
      <c r="AM893" t="str">
        <f>IF(HR_Data[[#This Row],[RiskScore2]]&gt;=6,"High",
IF(HR_Data[[#This Row],[RiskScore2]]&gt;=3,"Medium","Low"))</f>
        <v>Medium</v>
      </c>
      <c r="AN893">
        <v>80</v>
      </c>
      <c r="AO893">
        <v>1</v>
      </c>
      <c r="AP893">
        <v>10</v>
      </c>
      <c r="AQ893">
        <v>5</v>
      </c>
      <c r="AR893">
        <v>3</v>
      </c>
      <c r="AS893">
        <v>10</v>
      </c>
      <c r="AT893">
        <v>5</v>
      </c>
      <c r="AU893">
        <v>7</v>
      </c>
      <c r="AV893">
        <v>7</v>
      </c>
    </row>
    <row r="894" spans="1:48">
      <c r="A894">
        <v>19</v>
      </c>
      <c r="B894" t="str">
        <f>IF(HR_Data[[#This Row],[Age]]&lt;25,"&lt;25",
IF(HR_Data[[#This Row],[Age]]&lt;35,"25–34",
IF(HR_Data[[#This Row],[Age]]&lt;45,"35–44",
IF(HR_Data[[#This Row],[Age]]&lt;55,"45–54","55+"))))</f>
        <v>&lt;25</v>
      </c>
      <c r="C894" t="s">
        <v>35</v>
      </c>
      <c r="D894">
        <f>(HR[[#This Row],[OverTimeFlag]]*3+HR[[#This Row],[LowJobSatisFlag]]*5+HR[[#This Row],[LowWLBFlag]]*4+HR[[#This Row],[LowSalaryFlag]]*3+HR[[#This Row],[LowEnviFlag]]*4+HR[[#This Row],[LowProFlag]]*1)</f>
        <v>15</v>
      </c>
      <c r="E894">
        <f>HR_Data[[#This Row],[OvertimeFlag]] + HR_Data[[#This Row],[LowSatisfactionFlag]] + HR_Data[[#This Row],[LowWorkLifeBalanceFlag]]</f>
        <v>2</v>
      </c>
      <c r="F894" t="s">
        <v>55</v>
      </c>
      <c r="G894">
        <v>504</v>
      </c>
      <c r="H894" t="s">
        <v>45</v>
      </c>
      <c r="I894">
        <v>10</v>
      </c>
      <c r="J894" t="str">
        <f>IF(AND(HR_Data[[#This Row],[Attrition]]="Yes",HR_Data[[#This Row],[YearsAtCompany]]&lt;2),"Yes","No")</f>
        <v>Yes</v>
      </c>
      <c r="K894">
        <v>3</v>
      </c>
      <c r="L894" t="s">
        <v>51</v>
      </c>
      <c r="M894">
        <v>1</v>
      </c>
      <c r="N894">
        <v>1248</v>
      </c>
      <c r="P894">
        <v>1</v>
      </c>
      <c r="Q894" t="s">
        <v>39</v>
      </c>
      <c r="R894">
        <v>96</v>
      </c>
      <c r="S894">
        <v>2</v>
      </c>
      <c r="T894">
        <v>1</v>
      </c>
      <c r="U894" t="s">
        <v>47</v>
      </c>
      <c r="V894">
        <v>2</v>
      </c>
      <c r="W894" t="s">
        <v>41</v>
      </c>
      <c r="X894">
        <v>1859</v>
      </c>
      <c r="Y894" t="str">
        <f>IF(AND(HR_Data[[#This Row],[OverTime]]="Yes",HR_Data[[#This Row],[JobSatisfaction]]&lt;=2,HR_Data[[#This Row],[MonthlyIncome]]&lt;AVERAGE(HR_Data[MonthlyIncome])),
"High Risk",
IF(OR(HR_Data[[#This Row],[OverTime]]="Yes",HR_Data[[#This Row],[JobSatisfaction]]&lt;=2),
"Medium Risk",
"Low Risk"))</f>
        <v>High Risk</v>
      </c>
      <c r="Z894" t="str">
        <f>IF(HR_Data[[#This Row],[MonthlyIncome]]&lt;3000,"Low",IF(HR_Data[[#This Row],[MonthlyIncome]]&lt;7000,"Medium","High"))</f>
        <v>Low</v>
      </c>
      <c r="AA894" s="5">
        <f>IF(HR_Data[[#This Row],[OverTime]]="Yes",1,0)</f>
        <v>1</v>
      </c>
      <c r="AB894" s="5">
        <f>IF(HR_Data[[#This Row],[JobSatisfaction]]&lt;=2,1,0)</f>
        <v>1</v>
      </c>
      <c r="AC894" s="5">
        <f>IF(HR_Data[[#This Row],[WorkLifeBalance]]&lt;=2,1,0)</f>
        <v>0</v>
      </c>
      <c r="AD894" s="5">
        <f>IF(HR_Data[[#This Row],[MonthlyIncome]]&lt;AVERAGE(HR_Data[MonthlyIncome]),1,0)</f>
        <v>1</v>
      </c>
      <c r="AE894">
        <v>6148</v>
      </c>
      <c r="AF894">
        <v>1</v>
      </c>
      <c r="AG894" t="s">
        <v>42</v>
      </c>
      <c r="AH894" t="s">
        <v>35</v>
      </c>
      <c r="AI894">
        <v>25</v>
      </c>
      <c r="AJ894">
        <v>4</v>
      </c>
      <c r="AK894">
        <v>2</v>
      </c>
      <c r="AL894">
        <f>IF(HR_Data[[#This Row],[OverTime]]="Yes",2,0)
+IF(HR_Data[[#This Row],[WorkLifeBalance]]&lt;=2,2,0)
+IF(HR_Data[[#This Row],[MonthlyIncome]]&lt;5000,2,0)
+IF(HR_Data[[#This Row],[JobSatisfaction]]&lt;=2,1,0)
+IF(HR_Data[[#This Row],[EnvironmentSatisfaction]]&lt;=2,1,0)
+IF(HR_Data[[#This Row],[YearsAtCompany]]&lt;2,2,0)</f>
        <v>8</v>
      </c>
      <c r="AM894" t="str">
        <f>IF(HR_Data[[#This Row],[RiskScore2]]&gt;=6,"High",
IF(HR_Data[[#This Row],[RiskScore2]]&gt;=3,"Medium","Low"))</f>
        <v>High</v>
      </c>
      <c r="AN894">
        <v>80</v>
      </c>
      <c r="AO894">
        <v>0</v>
      </c>
      <c r="AP894">
        <v>1</v>
      </c>
      <c r="AQ894">
        <v>2</v>
      </c>
      <c r="AR894">
        <v>4</v>
      </c>
      <c r="AS894">
        <v>1</v>
      </c>
      <c r="AT894">
        <v>1</v>
      </c>
      <c r="AU894">
        <v>0</v>
      </c>
      <c r="AV894">
        <v>0</v>
      </c>
    </row>
    <row r="895" spans="1:48">
      <c r="A895">
        <v>29</v>
      </c>
      <c r="B895" t="str">
        <f>IF(HR_Data[[#This Row],[Age]]&lt;25,"&lt;25",
IF(HR_Data[[#This Row],[Age]]&lt;35,"25–34",
IF(HR_Data[[#This Row],[Age]]&lt;45,"35–44",
IF(HR_Data[[#This Row],[Age]]&lt;55,"45–54","55+"))))</f>
        <v>25–34</v>
      </c>
      <c r="C895" t="s">
        <v>43</v>
      </c>
      <c r="D895">
        <f>(HR[[#This Row],[OverTimeFlag]]*3+HR[[#This Row],[LowJobSatisFlag]]*5+HR[[#This Row],[LowWLBFlag]]*4+HR[[#This Row],[LowSalaryFlag]]*3+HR[[#This Row],[LowEnviFlag]]*4+HR[[#This Row],[LowProFlag]]*1)</f>
        <v>7</v>
      </c>
      <c r="E895">
        <f>HR_Data[[#This Row],[OvertimeFlag]] + HR_Data[[#This Row],[LowSatisfactionFlag]] + HR_Data[[#This Row],[LowWorkLifeBalanceFlag]]</f>
        <v>0</v>
      </c>
      <c r="F895" t="s">
        <v>36</v>
      </c>
      <c r="G895">
        <v>1010</v>
      </c>
      <c r="H895" t="s">
        <v>45</v>
      </c>
      <c r="I895">
        <v>1</v>
      </c>
      <c r="J895" t="str">
        <f>IF(AND(HR_Data[[#This Row],[Attrition]]="Yes",HR_Data[[#This Row],[YearsAtCompany]]&lt;2),"Yes","No")</f>
        <v>No</v>
      </c>
      <c r="K895">
        <v>3</v>
      </c>
      <c r="L895" t="s">
        <v>38</v>
      </c>
      <c r="M895">
        <v>1</v>
      </c>
      <c r="N895">
        <v>1249</v>
      </c>
      <c r="P895">
        <v>1</v>
      </c>
      <c r="Q895" t="s">
        <v>39</v>
      </c>
      <c r="R895">
        <v>97</v>
      </c>
      <c r="S895">
        <v>3</v>
      </c>
      <c r="T895">
        <v>1</v>
      </c>
      <c r="U895" t="s">
        <v>47</v>
      </c>
      <c r="V895">
        <v>4</v>
      </c>
      <c r="W895" t="s">
        <v>52</v>
      </c>
      <c r="X895">
        <v>3760</v>
      </c>
      <c r="Y895" t="str">
        <f>IF(AND(HR_Data[[#This Row],[OverTime]]="Yes",HR_Data[[#This Row],[JobSatisfaction]]&lt;=2,HR_Data[[#This Row],[MonthlyIncome]]&lt;AVERAGE(HR_Data[MonthlyIncome])),
"High Risk",
IF(OR(HR_Data[[#This Row],[OverTime]]="Yes",HR_Data[[#This Row],[JobSatisfaction]]&lt;=2),
"Medium Risk",
"Low Risk"))</f>
        <v>Low Risk</v>
      </c>
      <c r="Z895" t="str">
        <f>IF(HR_Data[[#This Row],[MonthlyIncome]]&lt;3000,"Low",IF(HR_Data[[#This Row],[MonthlyIncome]]&lt;7000,"Medium","High"))</f>
        <v>Medium</v>
      </c>
      <c r="AA895" s="5">
        <f>IF(HR_Data[[#This Row],[OverTime]]="Yes",1,0)</f>
        <v>0</v>
      </c>
      <c r="AB895" s="5">
        <f>IF(HR_Data[[#This Row],[JobSatisfaction]]&lt;=2,1,0)</f>
        <v>0</v>
      </c>
      <c r="AC895" s="5">
        <f>IF(HR_Data[[#This Row],[WorkLifeBalance]]&lt;=2,1,0)</f>
        <v>0</v>
      </c>
      <c r="AD895" s="5">
        <f>IF(HR_Data[[#This Row],[MonthlyIncome]]&lt;AVERAGE(HR_Data[MonthlyIncome]),1,0)</f>
        <v>1</v>
      </c>
      <c r="AE895">
        <v>5598</v>
      </c>
      <c r="AF895">
        <v>1</v>
      </c>
      <c r="AG895" t="s">
        <v>42</v>
      </c>
      <c r="AH895" t="s">
        <v>43</v>
      </c>
      <c r="AI895">
        <v>15</v>
      </c>
      <c r="AJ895">
        <v>3</v>
      </c>
      <c r="AK895">
        <v>1</v>
      </c>
      <c r="AL895">
        <f>IF(HR_Data[[#This Row],[OverTime]]="Yes",2,0)
+IF(HR_Data[[#This Row],[WorkLifeBalance]]&lt;=2,2,0)
+IF(HR_Data[[#This Row],[MonthlyIncome]]&lt;5000,2,0)
+IF(HR_Data[[#This Row],[JobSatisfaction]]&lt;=2,1,0)
+IF(HR_Data[[#This Row],[EnvironmentSatisfaction]]&lt;=2,1,0)
+IF(HR_Data[[#This Row],[YearsAtCompany]]&lt;2,2,0)</f>
        <v>3</v>
      </c>
      <c r="AM895" t="str">
        <f>IF(HR_Data[[#This Row],[RiskScore2]]&gt;=6,"High",
IF(HR_Data[[#This Row],[RiskScore2]]&gt;=3,"Medium","Low"))</f>
        <v>Medium</v>
      </c>
      <c r="AN895">
        <v>80</v>
      </c>
      <c r="AO895">
        <v>3</v>
      </c>
      <c r="AP895">
        <v>3</v>
      </c>
      <c r="AQ895">
        <v>5</v>
      </c>
      <c r="AR895">
        <v>3</v>
      </c>
      <c r="AS895">
        <v>3</v>
      </c>
      <c r="AT895">
        <v>2</v>
      </c>
      <c r="AU895">
        <v>1</v>
      </c>
      <c r="AV895">
        <v>2</v>
      </c>
    </row>
    <row r="896" spans="1:48">
      <c r="A896">
        <v>54</v>
      </c>
      <c r="B896" t="str">
        <f>IF(HR_Data[[#This Row],[Age]]&lt;25,"&lt;25",
IF(HR_Data[[#This Row],[Age]]&lt;35,"25–34",
IF(HR_Data[[#This Row],[Age]]&lt;45,"35–44",
IF(HR_Data[[#This Row],[Age]]&lt;55,"45–54","55+"))))</f>
        <v>45–54</v>
      </c>
      <c r="C896" t="s">
        <v>43</v>
      </c>
      <c r="D896">
        <f>(HR[[#This Row],[OverTimeFlag]]*3+HR[[#This Row],[LowJobSatisFlag]]*5+HR[[#This Row],[LowWLBFlag]]*4+HR[[#This Row],[LowSalaryFlag]]*3+HR[[#This Row],[LowEnviFlag]]*4+HR[[#This Row],[LowProFlag]]*1)</f>
        <v>0</v>
      </c>
      <c r="E896">
        <f>HR_Data[[#This Row],[OvertimeFlag]] + HR_Data[[#This Row],[LowSatisfactionFlag]] + HR_Data[[#This Row],[LowWorkLifeBalanceFlag]]</f>
        <v>0</v>
      </c>
      <c r="F896" t="s">
        <v>36</v>
      </c>
      <c r="G896">
        <v>685</v>
      </c>
      <c r="H896" t="s">
        <v>45</v>
      </c>
      <c r="I896">
        <v>3</v>
      </c>
      <c r="J896" t="str">
        <f>IF(AND(HR_Data[[#This Row],[Attrition]]="Yes",HR_Data[[#This Row],[YearsAtCompany]]&lt;2),"Yes","No")</f>
        <v>No</v>
      </c>
      <c r="K896">
        <v>3</v>
      </c>
      <c r="L896" t="s">
        <v>38</v>
      </c>
      <c r="M896">
        <v>1</v>
      </c>
      <c r="N896">
        <v>1250</v>
      </c>
      <c r="P896">
        <v>4</v>
      </c>
      <c r="Q896" t="s">
        <v>46</v>
      </c>
      <c r="R896">
        <v>85</v>
      </c>
      <c r="S896">
        <v>3</v>
      </c>
      <c r="T896">
        <v>4</v>
      </c>
      <c r="U896" t="s">
        <v>58</v>
      </c>
      <c r="V896">
        <v>4</v>
      </c>
      <c r="W896" t="s">
        <v>48</v>
      </c>
      <c r="X896">
        <v>17779</v>
      </c>
      <c r="Y896" t="str">
        <f>IF(AND(HR_Data[[#This Row],[OverTime]]="Yes",HR_Data[[#This Row],[JobSatisfaction]]&lt;=2,HR_Data[[#This Row],[MonthlyIncome]]&lt;AVERAGE(HR_Data[MonthlyIncome])),
"High Risk",
IF(OR(HR_Data[[#This Row],[OverTime]]="Yes",HR_Data[[#This Row],[JobSatisfaction]]&lt;=2),
"Medium Risk",
"Low Risk"))</f>
        <v>Low Risk</v>
      </c>
      <c r="Z896" t="str">
        <f>IF(HR_Data[[#This Row],[MonthlyIncome]]&lt;3000,"Low",IF(HR_Data[[#This Row],[MonthlyIncome]]&lt;7000,"Medium","High"))</f>
        <v>High</v>
      </c>
      <c r="AA896" s="5">
        <f>IF(HR_Data[[#This Row],[OverTime]]="Yes",1,0)</f>
        <v>0</v>
      </c>
      <c r="AB896" s="5">
        <f>IF(HR_Data[[#This Row],[JobSatisfaction]]&lt;=2,1,0)</f>
        <v>0</v>
      </c>
      <c r="AC896" s="5">
        <f>IF(HR_Data[[#This Row],[WorkLifeBalance]]&lt;=2,1,0)</f>
        <v>0</v>
      </c>
      <c r="AD896" s="5">
        <f>IF(HR_Data[[#This Row],[MonthlyIncome]]&lt;AVERAGE(HR_Data[MonthlyIncome]),1,0)</f>
        <v>0</v>
      </c>
      <c r="AE896">
        <v>23474</v>
      </c>
      <c r="AF896">
        <v>3</v>
      </c>
      <c r="AG896" t="s">
        <v>42</v>
      </c>
      <c r="AH896" t="s">
        <v>43</v>
      </c>
      <c r="AI896">
        <v>14</v>
      </c>
      <c r="AJ896">
        <v>3</v>
      </c>
      <c r="AK896">
        <v>1</v>
      </c>
      <c r="AL896">
        <f>IF(HR_Data[[#This Row],[OverTime]]="Yes",2,0)
+IF(HR_Data[[#This Row],[WorkLifeBalance]]&lt;=2,2,0)
+IF(HR_Data[[#This Row],[MonthlyIncome]]&lt;5000,2,0)
+IF(HR_Data[[#This Row],[JobSatisfaction]]&lt;=2,1,0)
+IF(HR_Data[[#This Row],[EnvironmentSatisfaction]]&lt;=2,1,0)
+IF(HR_Data[[#This Row],[YearsAtCompany]]&lt;2,2,0)</f>
        <v>0</v>
      </c>
      <c r="AM896" t="str">
        <f>IF(HR_Data[[#This Row],[RiskScore2]]&gt;=6,"High",
IF(HR_Data[[#This Row],[RiskScore2]]&gt;=3,"Medium","Low"))</f>
        <v>Low</v>
      </c>
      <c r="AN896">
        <v>80</v>
      </c>
      <c r="AO896">
        <v>0</v>
      </c>
      <c r="AP896">
        <v>36</v>
      </c>
      <c r="AQ896">
        <v>2</v>
      </c>
      <c r="AR896">
        <v>3</v>
      </c>
      <c r="AS896">
        <v>10</v>
      </c>
      <c r="AT896">
        <v>9</v>
      </c>
      <c r="AU896">
        <v>0</v>
      </c>
      <c r="AV896">
        <v>9</v>
      </c>
    </row>
    <row r="897" spans="1:48">
      <c r="A897">
        <v>31</v>
      </c>
      <c r="B897" t="str">
        <f>IF(HR_Data[[#This Row],[Age]]&lt;25,"&lt;25",
IF(HR_Data[[#This Row],[Age]]&lt;35,"25–34",
IF(HR_Data[[#This Row],[Age]]&lt;45,"35–44",
IF(HR_Data[[#This Row],[Age]]&lt;55,"45–54","55+"))))</f>
        <v>25–34</v>
      </c>
      <c r="C897" t="s">
        <v>43</v>
      </c>
      <c r="D897">
        <f>(HR[[#This Row],[OverTimeFlag]]*3+HR[[#This Row],[LowJobSatisFlag]]*5+HR[[#This Row],[LowWLBFlag]]*4+HR[[#This Row],[LowSalaryFlag]]*3+HR[[#This Row],[LowEnviFlag]]*4+HR[[#This Row],[LowProFlag]]*1)</f>
        <v>12</v>
      </c>
      <c r="E897">
        <f>HR_Data[[#This Row],[OvertimeFlag]] + HR_Data[[#This Row],[LowSatisfactionFlag]] + HR_Data[[#This Row],[LowWorkLifeBalanceFlag]]</f>
        <v>3</v>
      </c>
      <c r="F897" t="s">
        <v>36</v>
      </c>
      <c r="G897">
        <v>1332</v>
      </c>
      <c r="H897" t="s">
        <v>45</v>
      </c>
      <c r="I897">
        <v>11</v>
      </c>
      <c r="J897" t="str">
        <f>IF(AND(HR_Data[[#This Row],[Attrition]]="Yes",HR_Data[[#This Row],[YearsAtCompany]]&lt;2),"Yes","No")</f>
        <v>No</v>
      </c>
      <c r="K897">
        <v>2</v>
      </c>
      <c r="L897" t="s">
        <v>51</v>
      </c>
      <c r="M897">
        <v>1</v>
      </c>
      <c r="N897">
        <v>1251</v>
      </c>
      <c r="P897">
        <v>3</v>
      </c>
      <c r="Q897" t="s">
        <v>46</v>
      </c>
      <c r="R897">
        <v>80</v>
      </c>
      <c r="S897">
        <v>3</v>
      </c>
      <c r="T897">
        <v>2</v>
      </c>
      <c r="U897" t="s">
        <v>54</v>
      </c>
      <c r="V897">
        <v>1</v>
      </c>
      <c r="W897" t="s">
        <v>48</v>
      </c>
      <c r="X897">
        <v>6833</v>
      </c>
      <c r="Y897" t="str">
        <f>IF(AND(HR_Data[[#This Row],[OverTime]]="Yes",HR_Data[[#This Row],[JobSatisfaction]]&lt;=2,HR_Data[[#This Row],[MonthlyIncome]]&lt;AVERAGE(HR_Data[MonthlyIncome])),
"High Risk",
IF(OR(HR_Data[[#This Row],[OverTime]]="Yes",HR_Data[[#This Row],[JobSatisfaction]]&lt;=2),
"Medium Risk",
"Low Risk"))</f>
        <v>Medium Risk</v>
      </c>
      <c r="Z897" t="str">
        <f>IF(HR_Data[[#This Row],[MonthlyIncome]]&lt;3000,"Low",IF(HR_Data[[#This Row],[MonthlyIncome]]&lt;7000,"Medium","High"))</f>
        <v>Medium</v>
      </c>
      <c r="AA897" s="5">
        <f>IF(HR_Data[[#This Row],[OverTime]]="Yes",1,0)</f>
        <v>1</v>
      </c>
      <c r="AB897" s="5">
        <f>IF(HR_Data[[#This Row],[JobSatisfaction]]&lt;=2,1,0)</f>
        <v>1</v>
      </c>
      <c r="AC897" s="5">
        <f>IF(HR_Data[[#This Row],[WorkLifeBalance]]&lt;=2,1,0)</f>
        <v>1</v>
      </c>
      <c r="AD897" s="5">
        <f>IF(HR_Data[[#This Row],[MonthlyIncome]]&lt;AVERAGE(HR_Data[MonthlyIncome]),1,0)</f>
        <v>0</v>
      </c>
      <c r="AE897">
        <v>17089</v>
      </c>
      <c r="AF897">
        <v>1</v>
      </c>
      <c r="AG897" t="s">
        <v>42</v>
      </c>
      <c r="AH897" t="s">
        <v>35</v>
      </c>
      <c r="AI897">
        <v>12</v>
      </c>
      <c r="AJ897">
        <v>3</v>
      </c>
      <c r="AK897">
        <v>4</v>
      </c>
      <c r="AL897">
        <f>IF(HR_Data[[#This Row],[OverTime]]="Yes",2,0)
+IF(HR_Data[[#This Row],[WorkLifeBalance]]&lt;=2,2,0)
+IF(HR_Data[[#This Row],[MonthlyIncome]]&lt;5000,2,0)
+IF(HR_Data[[#This Row],[JobSatisfaction]]&lt;=2,1,0)
+IF(HR_Data[[#This Row],[EnvironmentSatisfaction]]&lt;=2,1,0)
+IF(HR_Data[[#This Row],[YearsAtCompany]]&lt;2,2,0)</f>
        <v>5</v>
      </c>
      <c r="AM897" t="str">
        <f>IF(HR_Data[[#This Row],[RiskScore2]]&gt;=6,"High",
IF(HR_Data[[#This Row],[RiskScore2]]&gt;=3,"Medium","Low"))</f>
        <v>Medium</v>
      </c>
      <c r="AN897">
        <v>80</v>
      </c>
      <c r="AO897">
        <v>0</v>
      </c>
      <c r="AP897">
        <v>6</v>
      </c>
      <c r="AQ897">
        <v>2</v>
      </c>
      <c r="AR897">
        <v>2</v>
      </c>
      <c r="AS897">
        <v>6</v>
      </c>
      <c r="AT897">
        <v>5</v>
      </c>
      <c r="AU897">
        <v>0</v>
      </c>
      <c r="AV897">
        <v>1</v>
      </c>
    </row>
    <row r="898" spans="1:48">
      <c r="A898">
        <v>31</v>
      </c>
      <c r="B898" t="str">
        <f>IF(HR_Data[[#This Row],[Age]]&lt;25,"&lt;25",
IF(HR_Data[[#This Row],[Age]]&lt;35,"25–34",
IF(HR_Data[[#This Row],[Age]]&lt;45,"35–44",
IF(HR_Data[[#This Row],[Age]]&lt;55,"45–54","55+"))))</f>
        <v>25–34</v>
      </c>
      <c r="C898" t="s">
        <v>43</v>
      </c>
      <c r="D898">
        <f>(HR[[#This Row],[OverTimeFlag]]*3+HR[[#This Row],[LowJobSatisFlag]]*5+HR[[#This Row],[LowWLBFlag]]*4+HR[[#This Row],[LowSalaryFlag]]*3+HR[[#This Row],[LowEnviFlag]]*4+HR[[#This Row],[LowProFlag]]*1)</f>
        <v>5</v>
      </c>
      <c r="E898">
        <f>HR_Data[[#This Row],[OvertimeFlag]] + HR_Data[[#This Row],[LowSatisfactionFlag]] + HR_Data[[#This Row],[LowWorkLifeBalanceFlag]]</f>
        <v>1</v>
      </c>
      <c r="F898" t="s">
        <v>36</v>
      </c>
      <c r="G898">
        <v>1062</v>
      </c>
      <c r="H898" t="s">
        <v>45</v>
      </c>
      <c r="I898">
        <v>24</v>
      </c>
      <c r="J898" t="str">
        <f>IF(AND(HR_Data[[#This Row],[Attrition]]="Yes",HR_Data[[#This Row],[YearsAtCompany]]&lt;2),"Yes","No")</f>
        <v>No</v>
      </c>
      <c r="K898">
        <v>3</v>
      </c>
      <c r="L898" t="s">
        <v>51</v>
      </c>
      <c r="M898">
        <v>1</v>
      </c>
      <c r="N898">
        <v>1252</v>
      </c>
      <c r="P898">
        <v>3</v>
      </c>
      <c r="Q898" t="s">
        <v>39</v>
      </c>
      <c r="R898">
        <v>96</v>
      </c>
      <c r="S898">
        <v>2</v>
      </c>
      <c r="T898">
        <v>2</v>
      </c>
      <c r="U898" t="s">
        <v>54</v>
      </c>
      <c r="V898">
        <v>1</v>
      </c>
      <c r="W898" t="s">
        <v>41</v>
      </c>
      <c r="X898">
        <v>6812</v>
      </c>
      <c r="Y898" t="str">
        <f>IF(AND(HR_Data[[#This Row],[OverTime]]="Yes",HR_Data[[#This Row],[JobSatisfaction]]&lt;=2,HR_Data[[#This Row],[MonthlyIncome]]&lt;AVERAGE(HR_Data[MonthlyIncome])),
"High Risk",
IF(OR(HR_Data[[#This Row],[OverTime]]="Yes",HR_Data[[#This Row],[JobSatisfaction]]&lt;=2),
"Medium Risk",
"Low Risk"))</f>
        <v>Medium Risk</v>
      </c>
      <c r="Z898" t="str">
        <f>IF(HR_Data[[#This Row],[MonthlyIncome]]&lt;3000,"Low",IF(HR_Data[[#This Row],[MonthlyIncome]]&lt;7000,"Medium","High"))</f>
        <v>Medium</v>
      </c>
      <c r="AA898" s="5">
        <f>IF(HR_Data[[#This Row],[OverTime]]="Yes",1,0)</f>
        <v>0</v>
      </c>
      <c r="AB898" s="5">
        <f>IF(HR_Data[[#This Row],[JobSatisfaction]]&lt;=2,1,0)</f>
        <v>1</v>
      </c>
      <c r="AC898" s="5">
        <f>IF(HR_Data[[#This Row],[WorkLifeBalance]]&lt;=2,1,0)</f>
        <v>0</v>
      </c>
      <c r="AD898" s="5">
        <f>IF(HR_Data[[#This Row],[MonthlyIncome]]&lt;AVERAGE(HR_Data[MonthlyIncome]),1,0)</f>
        <v>0</v>
      </c>
      <c r="AE898">
        <v>17198</v>
      </c>
      <c r="AF898">
        <v>1</v>
      </c>
      <c r="AG898" t="s">
        <v>42</v>
      </c>
      <c r="AH898" t="s">
        <v>43</v>
      </c>
      <c r="AI898">
        <v>19</v>
      </c>
      <c r="AJ898">
        <v>3</v>
      </c>
      <c r="AK898">
        <v>2</v>
      </c>
      <c r="AL898">
        <f>IF(HR_Data[[#This Row],[OverTime]]="Yes",2,0)
+IF(HR_Data[[#This Row],[WorkLifeBalance]]&lt;=2,2,0)
+IF(HR_Data[[#This Row],[MonthlyIncome]]&lt;5000,2,0)
+IF(HR_Data[[#This Row],[JobSatisfaction]]&lt;=2,1,0)
+IF(HR_Data[[#This Row],[EnvironmentSatisfaction]]&lt;=2,1,0)
+IF(HR_Data[[#This Row],[YearsAtCompany]]&lt;2,2,0)</f>
        <v>1</v>
      </c>
      <c r="AM898" t="str">
        <f>IF(HR_Data[[#This Row],[RiskScore2]]&gt;=6,"High",
IF(HR_Data[[#This Row],[RiskScore2]]&gt;=3,"Medium","Low"))</f>
        <v>Low</v>
      </c>
      <c r="AN898">
        <v>80</v>
      </c>
      <c r="AO898">
        <v>0</v>
      </c>
      <c r="AP898">
        <v>10</v>
      </c>
      <c r="AQ898">
        <v>2</v>
      </c>
      <c r="AR898">
        <v>3</v>
      </c>
      <c r="AS898">
        <v>10</v>
      </c>
      <c r="AT898">
        <v>9</v>
      </c>
      <c r="AU898">
        <v>1</v>
      </c>
      <c r="AV898">
        <v>8</v>
      </c>
    </row>
    <row r="899" spans="1:48">
      <c r="A899">
        <v>59</v>
      </c>
      <c r="B899" t="str">
        <f>IF(HR_Data[[#This Row],[Age]]&lt;25,"&lt;25",
IF(HR_Data[[#This Row],[Age]]&lt;35,"25–34",
IF(HR_Data[[#This Row],[Age]]&lt;45,"35–44",
IF(HR_Data[[#This Row],[Age]]&lt;55,"45–54","55+"))))</f>
        <v>55+</v>
      </c>
      <c r="C899" t="s">
        <v>43</v>
      </c>
      <c r="D899">
        <f>(HR[[#This Row],[OverTimeFlag]]*3+HR[[#This Row],[LowJobSatisFlag]]*5+HR[[#This Row],[LowWLBFlag]]*4+HR[[#This Row],[LowSalaryFlag]]*3+HR[[#This Row],[LowEnviFlag]]*4+HR[[#This Row],[LowProFlag]]*1)</f>
        <v>3</v>
      </c>
      <c r="E899">
        <f>HR_Data[[#This Row],[OvertimeFlag]] + HR_Data[[#This Row],[LowSatisfactionFlag]] + HR_Data[[#This Row],[LowWorkLifeBalanceFlag]]</f>
        <v>0</v>
      </c>
      <c r="F899" t="s">
        <v>36</v>
      </c>
      <c r="G899">
        <v>326</v>
      </c>
      <c r="H899" t="s">
        <v>37</v>
      </c>
      <c r="I899">
        <v>3</v>
      </c>
      <c r="J899" t="str">
        <f>IF(AND(HR_Data[[#This Row],[Attrition]]="Yes",HR_Data[[#This Row],[YearsAtCompany]]&lt;2),"Yes","No")</f>
        <v>No</v>
      </c>
      <c r="K899">
        <v>3</v>
      </c>
      <c r="L899" t="s">
        <v>38</v>
      </c>
      <c r="M899">
        <v>1</v>
      </c>
      <c r="N899">
        <v>1254</v>
      </c>
      <c r="P899">
        <v>3</v>
      </c>
      <c r="Q899" t="s">
        <v>39</v>
      </c>
      <c r="R899">
        <v>48</v>
      </c>
      <c r="S899">
        <v>2</v>
      </c>
      <c r="T899">
        <v>2</v>
      </c>
      <c r="U899" t="s">
        <v>40</v>
      </c>
      <c r="V899">
        <v>4</v>
      </c>
      <c r="W899" t="s">
        <v>41</v>
      </c>
      <c r="X899">
        <v>5171</v>
      </c>
      <c r="Y899" t="str">
        <f>IF(AND(HR_Data[[#This Row],[OverTime]]="Yes",HR_Data[[#This Row],[JobSatisfaction]]&lt;=2,HR_Data[[#This Row],[MonthlyIncome]]&lt;AVERAGE(HR_Data[MonthlyIncome])),
"High Risk",
IF(OR(HR_Data[[#This Row],[OverTime]]="Yes",HR_Data[[#This Row],[JobSatisfaction]]&lt;=2),
"Medium Risk",
"Low Risk"))</f>
        <v>Low Risk</v>
      </c>
      <c r="Z899" t="str">
        <f>IF(HR_Data[[#This Row],[MonthlyIncome]]&lt;3000,"Low",IF(HR_Data[[#This Row],[MonthlyIncome]]&lt;7000,"Medium","High"))</f>
        <v>Medium</v>
      </c>
      <c r="AA899" s="5">
        <f>IF(HR_Data[[#This Row],[OverTime]]="Yes",1,0)</f>
        <v>0</v>
      </c>
      <c r="AB899" s="5">
        <f>IF(HR_Data[[#This Row],[JobSatisfaction]]&lt;=2,1,0)</f>
        <v>0</v>
      </c>
      <c r="AC899" s="5">
        <f>IF(HR_Data[[#This Row],[WorkLifeBalance]]&lt;=2,1,0)</f>
        <v>0</v>
      </c>
      <c r="AD899" s="5">
        <f>IF(HR_Data[[#This Row],[MonthlyIncome]]&lt;AVERAGE(HR_Data[MonthlyIncome]),1,0)</f>
        <v>1</v>
      </c>
      <c r="AE899">
        <v>16490</v>
      </c>
      <c r="AF899">
        <v>5</v>
      </c>
      <c r="AG899" t="s">
        <v>42</v>
      </c>
      <c r="AH899" t="s">
        <v>43</v>
      </c>
      <c r="AI899">
        <v>17</v>
      </c>
      <c r="AJ899">
        <v>3</v>
      </c>
      <c r="AK899">
        <v>4</v>
      </c>
      <c r="AL899">
        <f>IF(HR_Data[[#This Row],[OverTime]]="Yes",2,0)
+IF(HR_Data[[#This Row],[WorkLifeBalance]]&lt;=2,2,0)
+IF(HR_Data[[#This Row],[MonthlyIncome]]&lt;5000,2,0)
+IF(HR_Data[[#This Row],[JobSatisfaction]]&lt;=2,1,0)
+IF(HR_Data[[#This Row],[EnvironmentSatisfaction]]&lt;=2,1,0)
+IF(HR_Data[[#This Row],[YearsAtCompany]]&lt;2,2,0)</f>
        <v>0</v>
      </c>
      <c r="AM899" t="str">
        <f>IF(HR_Data[[#This Row],[RiskScore2]]&gt;=6,"High",
IF(HR_Data[[#This Row],[RiskScore2]]&gt;=3,"Medium","Low"))</f>
        <v>Low</v>
      </c>
      <c r="AN899">
        <v>80</v>
      </c>
      <c r="AO899">
        <v>0</v>
      </c>
      <c r="AP899">
        <v>13</v>
      </c>
      <c r="AQ899">
        <v>2</v>
      </c>
      <c r="AR899">
        <v>3</v>
      </c>
      <c r="AS899">
        <v>6</v>
      </c>
      <c r="AT899">
        <v>1</v>
      </c>
      <c r="AU899">
        <v>0</v>
      </c>
      <c r="AV899">
        <v>5</v>
      </c>
    </row>
    <row r="900" spans="1:48">
      <c r="A900">
        <v>43</v>
      </c>
      <c r="B900" t="str">
        <f>IF(HR_Data[[#This Row],[Age]]&lt;25,"&lt;25",
IF(HR_Data[[#This Row],[Age]]&lt;35,"25–34",
IF(HR_Data[[#This Row],[Age]]&lt;45,"35–44",
IF(HR_Data[[#This Row],[Age]]&lt;55,"45–54","55+"))))</f>
        <v>35–44</v>
      </c>
      <c r="C900" t="s">
        <v>43</v>
      </c>
      <c r="D900">
        <f>(HR[[#This Row],[OverTimeFlag]]*3+HR[[#This Row],[LowJobSatisFlag]]*5+HR[[#This Row],[LowWLBFlag]]*4+HR[[#This Row],[LowSalaryFlag]]*3+HR[[#This Row],[LowEnviFlag]]*4+HR[[#This Row],[LowProFlag]]*1)</f>
        <v>0</v>
      </c>
      <c r="E900">
        <f>HR_Data[[#This Row],[OvertimeFlag]] + HR_Data[[#This Row],[LowSatisfactionFlag]] + HR_Data[[#This Row],[LowWorkLifeBalanceFlag]]</f>
        <v>0</v>
      </c>
      <c r="F900" t="s">
        <v>36</v>
      </c>
      <c r="G900">
        <v>920</v>
      </c>
      <c r="H900" t="s">
        <v>45</v>
      </c>
      <c r="I900">
        <v>3</v>
      </c>
      <c r="J900" t="str">
        <f>IF(AND(HR_Data[[#This Row],[Attrition]]="Yes",HR_Data[[#This Row],[YearsAtCompany]]&lt;2),"Yes","No")</f>
        <v>No</v>
      </c>
      <c r="K900">
        <v>3</v>
      </c>
      <c r="L900" t="s">
        <v>38</v>
      </c>
      <c r="M900">
        <v>1</v>
      </c>
      <c r="N900">
        <v>1255</v>
      </c>
      <c r="P900">
        <v>3</v>
      </c>
      <c r="Q900" t="s">
        <v>46</v>
      </c>
      <c r="R900">
        <v>96</v>
      </c>
      <c r="S900">
        <v>1</v>
      </c>
      <c r="T900">
        <v>5</v>
      </c>
      <c r="U900" t="s">
        <v>58</v>
      </c>
      <c r="V900">
        <v>4</v>
      </c>
      <c r="W900" t="s">
        <v>48</v>
      </c>
      <c r="X900">
        <v>19740</v>
      </c>
      <c r="Y900" t="str">
        <f>IF(AND(HR_Data[[#This Row],[OverTime]]="Yes",HR_Data[[#This Row],[JobSatisfaction]]&lt;=2,HR_Data[[#This Row],[MonthlyIncome]]&lt;AVERAGE(HR_Data[MonthlyIncome])),
"High Risk",
IF(OR(HR_Data[[#This Row],[OverTime]]="Yes",HR_Data[[#This Row],[JobSatisfaction]]&lt;=2),
"Medium Risk",
"Low Risk"))</f>
        <v>Low Risk</v>
      </c>
      <c r="Z900" t="str">
        <f>IF(HR_Data[[#This Row],[MonthlyIncome]]&lt;3000,"Low",IF(HR_Data[[#This Row],[MonthlyIncome]]&lt;7000,"Medium","High"))</f>
        <v>High</v>
      </c>
      <c r="AA900" s="5">
        <f>IF(HR_Data[[#This Row],[OverTime]]="Yes",1,0)</f>
        <v>0</v>
      </c>
      <c r="AB900" s="5">
        <f>IF(HR_Data[[#This Row],[JobSatisfaction]]&lt;=2,1,0)</f>
        <v>0</v>
      </c>
      <c r="AC900" s="5">
        <f>IF(HR_Data[[#This Row],[WorkLifeBalance]]&lt;=2,1,0)</f>
        <v>0</v>
      </c>
      <c r="AD900" s="5">
        <f>IF(HR_Data[[#This Row],[MonthlyIncome]]&lt;AVERAGE(HR_Data[MonthlyIncome]),1,0)</f>
        <v>0</v>
      </c>
      <c r="AE900">
        <v>18625</v>
      </c>
      <c r="AF900">
        <v>3</v>
      </c>
      <c r="AG900" t="s">
        <v>42</v>
      </c>
      <c r="AH900" t="s">
        <v>43</v>
      </c>
      <c r="AI900">
        <v>14</v>
      </c>
      <c r="AJ900">
        <v>3</v>
      </c>
      <c r="AK900">
        <v>2</v>
      </c>
      <c r="AL900">
        <f>IF(HR_Data[[#This Row],[OverTime]]="Yes",2,0)
+IF(HR_Data[[#This Row],[WorkLifeBalance]]&lt;=2,2,0)
+IF(HR_Data[[#This Row],[MonthlyIncome]]&lt;5000,2,0)
+IF(HR_Data[[#This Row],[JobSatisfaction]]&lt;=2,1,0)
+IF(HR_Data[[#This Row],[EnvironmentSatisfaction]]&lt;=2,1,0)
+IF(HR_Data[[#This Row],[YearsAtCompany]]&lt;2,2,0)</f>
        <v>0</v>
      </c>
      <c r="AM900" t="str">
        <f>IF(HR_Data[[#This Row],[RiskScore2]]&gt;=6,"High",
IF(HR_Data[[#This Row],[RiskScore2]]&gt;=3,"Medium","Low"))</f>
        <v>Low</v>
      </c>
      <c r="AN900">
        <v>80</v>
      </c>
      <c r="AO900">
        <v>1</v>
      </c>
      <c r="AP900">
        <v>25</v>
      </c>
      <c r="AQ900">
        <v>2</v>
      </c>
      <c r="AR900">
        <v>3</v>
      </c>
      <c r="AS900">
        <v>8</v>
      </c>
      <c r="AT900">
        <v>7</v>
      </c>
      <c r="AU900">
        <v>0</v>
      </c>
      <c r="AV900">
        <v>7</v>
      </c>
    </row>
    <row r="901" spans="1:48">
      <c r="A901">
        <v>49</v>
      </c>
      <c r="B901" t="str">
        <f>IF(HR_Data[[#This Row],[Age]]&lt;25,"&lt;25",
IF(HR_Data[[#This Row],[Age]]&lt;35,"25–34",
IF(HR_Data[[#This Row],[Age]]&lt;45,"35–44",
IF(HR_Data[[#This Row],[Age]]&lt;55,"45–54","55+"))))</f>
        <v>45–54</v>
      </c>
      <c r="C901" t="s">
        <v>43</v>
      </c>
      <c r="D901">
        <f>(HR[[#This Row],[OverTimeFlag]]*3+HR[[#This Row],[LowJobSatisFlag]]*5+HR[[#This Row],[LowWLBFlag]]*4+HR[[#This Row],[LowSalaryFlag]]*3+HR[[#This Row],[LowEnviFlag]]*4+HR[[#This Row],[LowProFlag]]*1)</f>
        <v>4</v>
      </c>
      <c r="E901">
        <f>HR_Data[[#This Row],[OvertimeFlag]] + HR_Data[[#This Row],[LowSatisfactionFlag]] + HR_Data[[#This Row],[LowWorkLifeBalanceFlag]]</f>
        <v>0</v>
      </c>
      <c r="F901" t="s">
        <v>36</v>
      </c>
      <c r="G901">
        <v>1098</v>
      </c>
      <c r="H901" t="s">
        <v>45</v>
      </c>
      <c r="I901">
        <v>4</v>
      </c>
      <c r="J901" t="str">
        <f>IF(AND(HR_Data[[#This Row],[Attrition]]="Yes",HR_Data[[#This Row],[YearsAtCompany]]&lt;2),"Yes","No")</f>
        <v>No</v>
      </c>
      <c r="K901">
        <v>2</v>
      </c>
      <c r="L901" t="s">
        <v>51</v>
      </c>
      <c r="M901">
        <v>1</v>
      </c>
      <c r="N901">
        <v>1256</v>
      </c>
      <c r="P901">
        <v>1</v>
      </c>
      <c r="Q901" t="s">
        <v>46</v>
      </c>
      <c r="R901">
        <v>85</v>
      </c>
      <c r="S901">
        <v>2</v>
      </c>
      <c r="T901">
        <v>5</v>
      </c>
      <c r="U901" t="s">
        <v>56</v>
      </c>
      <c r="V901">
        <v>3</v>
      </c>
      <c r="W901" t="s">
        <v>48</v>
      </c>
      <c r="X901">
        <v>18711</v>
      </c>
      <c r="Y901" t="str">
        <f>IF(AND(HR_Data[[#This Row],[OverTime]]="Yes",HR_Data[[#This Row],[JobSatisfaction]]&lt;=2,HR_Data[[#This Row],[MonthlyIncome]]&lt;AVERAGE(HR_Data[MonthlyIncome])),
"High Risk",
IF(OR(HR_Data[[#This Row],[OverTime]]="Yes",HR_Data[[#This Row],[JobSatisfaction]]&lt;=2),
"Medium Risk",
"Low Risk"))</f>
        <v>Low Risk</v>
      </c>
      <c r="Z901" t="str">
        <f>IF(HR_Data[[#This Row],[MonthlyIncome]]&lt;3000,"Low",IF(HR_Data[[#This Row],[MonthlyIncome]]&lt;7000,"Medium","High"))</f>
        <v>High</v>
      </c>
      <c r="AA901" s="5">
        <f>IF(HR_Data[[#This Row],[OverTime]]="Yes",1,0)</f>
        <v>0</v>
      </c>
      <c r="AB901" s="5">
        <f>IF(HR_Data[[#This Row],[JobSatisfaction]]&lt;=2,1,0)</f>
        <v>0</v>
      </c>
      <c r="AC901" s="5">
        <f>IF(HR_Data[[#This Row],[WorkLifeBalance]]&lt;=2,1,0)</f>
        <v>0</v>
      </c>
      <c r="AD901" s="5">
        <f>IF(HR_Data[[#This Row],[MonthlyIncome]]&lt;AVERAGE(HR_Data[MonthlyIncome]),1,0)</f>
        <v>0</v>
      </c>
      <c r="AE901">
        <v>12124</v>
      </c>
      <c r="AF901">
        <v>2</v>
      </c>
      <c r="AG901" t="s">
        <v>42</v>
      </c>
      <c r="AH901" t="s">
        <v>43</v>
      </c>
      <c r="AI901">
        <v>13</v>
      </c>
      <c r="AJ901">
        <v>3</v>
      </c>
      <c r="AK901">
        <v>3</v>
      </c>
      <c r="AL901">
        <f>IF(HR_Data[[#This Row],[OverTime]]="Yes",2,0)
+IF(HR_Data[[#This Row],[WorkLifeBalance]]&lt;=2,2,0)
+IF(HR_Data[[#This Row],[MonthlyIncome]]&lt;5000,2,0)
+IF(HR_Data[[#This Row],[JobSatisfaction]]&lt;=2,1,0)
+IF(HR_Data[[#This Row],[EnvironmentSatisfaction]]&lt;=2,1,0)
+IF(HR_Data[[#This Row],[YearsAtCompany]]&lt;2,2,0)</f>
        <v>3</v>
      </c>
      <c r="AM901" t="str">
        <f>IF(HR_Data[[#This Row],[RiskScore2]]&gt;=6,"High",
IF(HR_Data[[#This Row],[RiskScore2]]&gt;=3,"Medium","Low"))</f>
        <v>Medium</v>
      </c>
      <c r="AN901">
        <v>80</v>
      </c>
      <c r="AO901">
        <v>1</v>
      </c>
      <c r="AP901">
        <v>23</v>
      </c>
      <c r="AQ901">
        <v>2</v>
      </c>
      <c r="AR901">
        <v>4</v>
      </c>
      <c r="AS901">
        <v>1</v>
      </c>
      <c r="AT901">
        <v>0</v>
      </c>
      <c r="AU901">
        <v>0</v>
      </c>
      <c r="AV901">
        <v>0</v>
      </c>
    </row>
    <row r="902" spans="1:48">
      <c r="A902">
        <v>36</v>
      </c>
      <c r="B902" t="str">
        <f>IF(HR_Data[[#This Row],[Age]]&lt;25,"&lt;25",
IF(HR_Data[[#This Row],[Age]]&lt;35,"25–34",
IF(HR_Data[[#This Row],[Age]]&lt;45,"35–44",
IF(HR_Data[[#This Row],[Age]]&lt;55,"45–54","55+"))))</f>
        <v>35–44</v>
      </c>
      <c r="C902" t="s">
        <v>43</v>
      </c>
      <c r="D902">
        <f>(HR[[#This Row],[OverTimeFlag]]*3+HR[[#This Row],[LowJobSatisFlag]]*5+HR[[#This Row],[LowWLBFlag]]*4+HR[[#This Row],[LowSalaryFlag]]*3+HR[[#This Row],[LowEnviFlag]]*4+HR[[#This Row],[LowProFlag]]*1)</f>
        <v>12</v>
      </c>
      <c r="E902">
        <f>HR_Data[[#This Row],[OvertimeFlag]] + HR_Data[[#This Row],[LowSatisfactionFlag]] + HR_Data[[#This Row],[LowWorkLifeBalanceFlag]]</f>
        <v>2</v>
      </c>
      <c r="F902" t="s">
        <v>44</v>
      </c>
      <c r="G902">
        <v>469</v>
      </c>
      <c r="H902" t="s">
        <v>45</v>
      </c>
      <c r="I902">
        <v>3</v>
      </c>
      <c r="J902" t="str">
        <f>IF(AND(HR_Data[[#This Row],[Attrition]]="Yes",HR_Data[[#This Row],[YearsAtCompany]]&lt;2),"Yes","No")</f>
        <v>No</v>
      </c>
      <c r="K902">
        <v>3</v>
      </c>
      <c r="L902" t="s">
        <v>60</v>
      </c>
      <c r="M902">
        <v>1</v>
      </c>
      <c r="N902">
        <v>1257</v>
      </c>
      <c r="P902">
        <v>3</v>
      </c>
      <c r="Q902" t="s">
        <v>46</v>
      </c>
      <c r="R902">
        <v>46</v>
      </c>
      <c r="S902">
        <v>3</v>
      </c>
      <c r="T902">
        <v>1</v>
      </c>
      <c r="U902" t="s">
        <v>47</v>
      </c>
      <c r="V902">
        <v>2</v>
      </c>
      <c r="W902" t="s">
        <v>48</v>
      </c>
      <c r="X902">
        <v>3692</v>
      </c>
      <c r="Y902" t="str">
        <f>IF(AND(HR_Data[[#This Row],[OverTime]]="Yes",HR_Data[[#This Row],[JobSatisfaction]]&lt;=2,HR_Data[[#This Row],[MonthlyIncome]]&lt;AVERAGE(HR_Data[MonthlyIncome])),
"High Risk",
IF(OR(HR_Data[[#This Row],[OverTime]]="Yes",HR_Data[[#This Row],[JobSatisfaction]]&lt;=2),
"Medium Risk",
"Low Risk"))</f>
        <v>Medium Risk</v>
      </c>
      <c r="Z902" t="str">
        <f>IF(HR_Data[[#This Row],[MonthlyIncome]]&lt;3000,"Low",IF(HR_Data[[#This Row],[MonthlyIncome]]&lt;7000,"Medium","High"))</f>
        <v>Medium</v>
      </c>
      <c r="AA902" s="5">
        <f>IF(HR_Data[[#This Row],[OverTime]]="Yes",1,0)</f>
        <v>0</v>
      </c>
      <c r="AB902" s="5">
        <f>IF(HR_Data[[#This Row],[JobSatisfaction]]&lt;=2,1,0)</f>
        <v>1</v>
      </c>
      <c r="AC902" s="5">
        <f>IF(HR_Data[[#This Row],[WorkLifeBalance]]&lt;=2,1,0)</f>
        <v>1</v>
      </c>
      <c r="AD902" s="5">
        <f>IF(HR_Data[[#This Row],[MonthlyIncome]]&lt;AVERAGE(HR_Data[MonthlyIncome]),1,0)</f>
        <v>1</v>
      </c>
      <c r="AE902">
        <v>9256</v>
      </c>
      <c r="AF902">
        <v>1</v>
      </c>
      <c r="AG902" t="s">
        <v>42</v>
      </c>
      <c r="AH902" t="s">
        <v>43</v>
      </c>
      <c r="AI902">
        <v>12</v>
      </c>
      <c r="AJ902">
        <v>3</v>
      </c>
      <c r="AK902">
        <v>3</v>
      </c>
      <c r="AL902">
        <f>IF(HR_Data[[#This Row],[OverTime]]="Yes",2,0)
+IF(HR_Data[[#This Row],[WorkLifeBalance]]&lt;=2,2,0)
+IF(HR_Data[[#This Row],[MonthlyIncome]]&lt;5000,2,0)
+IF(HR_Data[[#This Row],[JobSatisfaction]]&lt;=2,1,0)
+IF(HR_Data[[#This Row],[EnvironmentSatisfaction]]&lt;=2,1,0)
+IF(HR_Data[[#This Row],[YearsAtCompany]]&lt;2,2,0)</f>
        <v>5</v>
      </c>
      <c r="AM902" t="str">
        <f>IF(HR_Data[[#This Row],[RiskScore2]]&gt;=6,"High",
IF(HR_Data[[#This Row],[RiskScore2]]&gt;=3,"Medium","Low"))</f>
        <v>Medium</v>
      </c>
      <c r="AN902">
        <v>80</v>
      </c>
      <c r="AO902">
        <v>0</v>
      </c>
      <c r="AP902">
        <v>12</v>
      </c>
      <c r="AQ902">
        <v>2</v>
      </c>
      <c r="AR902">
        <v>2</v>
      </c>
      <c r="AS902">
        <v>11</v>
      </c>
      <c r="AT902">
        <v>10</v>
      </c>
      <c r="AU902">
        <v>0</v>
      </c>
      <c r="AV902">
        <v>7</v>
      </c>
    </row>
    <row r="903" spans="1:48">
      <c r="A903">
        <v>48</v>
      </c>
      <c r="B903" t="str">
        <f>IF(HR_Data[[#This Row],[Age]]&lt;25,"&lt;25",
IF(HR_Data[[#This Row],[Age]]&lt;35,"25–34",
IF(HR_Data[[#This Row],[Age]]&lt;45,"35–44",
IF(HR_Data[[#This Row],[Age]]&lt;55,"45–54","55+"))))</f>
        <v>45–54</v>
      </c>
      <c r="C903" t="s">
        <v>43</v>
      </c>
      <c r="D903">
        <f>(HR[[#This Row],[OverTimeFlag]]*3+HR[[#This Row],[LowJobSatisFlag]]*5+HR[[#This Row],[LowWLBFlag]]*4+HR[[#This Row],[LowSalaryFlag]]*3+HR[[#This Row],[LowEnviFlag]]*4+HR[[#This Row],[LowProFlag]]*1)</f>
        <v>12</v>
      </c>
      <c r="E903">
        <f>HR_Data[[#This Row],[OvertimeFlag]] + HR_Data[[#This Row],[LowSatisfactionFlag]] + HR_Data[[#This Row],[LowWorkLifeBalanceFlag]]</f>
        <v>2</v>
      </c>
      <c r="F903" t="s">
        <v>36</v>
      </c>
      <c r="G903">
        <v>969</v>
      </c>
      <c r="H903" t="s">
        <v>45</v>
      </c>
      <c r="I903">
        <v>2</v>
      </c>
      <c r="J903" t="str">
        <f>IF(AND(HR_Data[[#This Row],[Attrition]]="Yes",HR_Data[[#This Row],[YearsAtCompany]]&lt;2),"Yes","No")</f>
        <v>No</v>
      </c>
      <c r="K903">
        <v>2</v>
      </c>
      <c r="L903" t="s">
        <v>60</v>
      </c>
      <c r="M903">
        <v>1</v>
      </c>
      <c r="N903">
        <v>1258</v>
      </c>
      <c r="P903">
        <v>4</v>
      </c>
      <c r="Q903" t="s">
        <v>46</v>
      </c>
      <c r="R903">
        <v>76</v>
      </c>
      <c r="S903">
        <v>4</v>
      </c>
      <c r="T903">
        <v>1</v>
      </c>
      <c r="U903" t="s">
        <v>50</v>
      </c>
      <c r="V903">
        <v>2</v>
      </c>
      <c r="W903" t="s">
        <v>41</v>
      </c>
      <c r="X903">
        <v>2559</v>
      </c>
      <c r="Y903" t="str">
        <f>IF(AND(HR_Data[[#This Row],[OverTime]]="Yes",HR_Data[[#This Row],[JobSatisfaction]]&lt;=2,HR_Data[[#This Row],[MonthlyIncome]]&lt;AVERAGE(HR_Data[MonthlyIncome])),
"High Risk",
IF(OR(HR_Data[[#This Row],[OverTime]]="Yes",HR_Data[[#This Row],[JobSatisfaction]]&lt;=2),
"Medium Risk",
"Low Risk"))</f>
        <v>Medium Risk</v>
      </c>
      <c r="Z903" t="str">
        <f>IF(HR_Data[[#This Row],[MonthlyIncome]]&lt;3000,"Low",IF(HR_Data[[#This Row],[MonthlyIncome]]&lt;7000,"Medium","High"))</f>
        <v>Low</v>
      </c>
      <c r="AA903" s="5">
        <f>IF(HR_Data[[#This Row],[OverTime]]="Yes",1,0)</f>
        <v>0</v>
      </c>
      <c r="AB903" s="5">
        <f>IF(HR_Data[[#This Row],[JobSatisfaction]]&lt;=2,1,0)</f>
        <v>1</v>
      </c>
      <c r="AC903" s="5">
        <f>IF(HR_Data[[#This Row],[WorkLifeBalance]]&lt;=2,1,0)</f>
        <v>1</v>
      </c>
      <c r="AD903" s="5">
        <f>IF(HR_Data[[#This Row],[MonthlyIncome]]&lt;AVERAGE(HR_Data[MonthlyIncome]),1,0)</f>
        <v>1</v>
      </c>
      <c r="AE903">
        <v>16620</v>
      </c>
      <c r="AF903">
        <v>5</v>
      </c>
      <c r="AG903" t="s">
        <v>42</v>
      </c>
      <c r="AH903" t="s">
        <v>43</v>
      </c>
      <c r="AI903">
        <v>11</v>
      </c>
      <c r="AJ903">
        <v>3</v>
      </c>
      <c r="AK903">
        <v>3</v>
      </c>
      <c r="AL903">
        <f>IF(HR_Data[[#This Row],[OverTime]]="Yes",2,0)
+IF(HR_Data[[#This Row],[WorkLifeBalance]]&lt;=2,2,0)
+IF(HR_Data[[#This Row],[MonthlyIncome]]&lt;5000,2,0)
+IF(HR_Data[[#This Row],[JobSatisfaction]]&lt;=2,1,0)
+IF(HR_Data[[#This Row],[EnvironmentSatisfaction]]&lt;=2,1,0)
+IF(HR_Data[[#This Row],[YearsAtCompany]]&lt;2,2,0)</f>
        <v>7</v>
      </c>
      <c r="AM903" t="str">
        <f>IF(HR_Data[[#This Row],[RiskScore2]]&gt;=6,"High",
IF(HR_Data[[#This Row],[RiskScore2]]&gt;=3,"Medium","Low"))</f>
        <v>High</v>
      </c>
      <c r="AN903">
        <v>80</v>
      </c>
      <c r="AO903">
        <v>0</v>
      </c>
      <c r="AP903">
        <v>7</v>
      </c>
      <c r="AQ903">
        <v>4</v>
      </c>
      <c r="AR903">
        <v>2</v>
      </c>
      <c r="AS903">
        <v>1</v>
      </c>
      <c r="AT903">
        <v>0</v>
      </c>
      <c r="AU903">
        <v>0</v>
      </c>
      <c r="AV903">
        <v>0</v>
      </c>
    </row>
    <row r="904" spans="1:48">
      <c r="A904">
        <v>27</v>
      </c>
      <c r="B904" t="str">
        <f>IF(HR_Data[[#This Row],[Age]]&lt;25,"&lt;25",
IF(HR_Data[[#This Row],[Age]]&lt;35,"25–34",
IF(HR_Data[[#This Row],[Age]]&lt;45,"35–44",
IF(HR_Data[[#This Row],[Age]]&lt;55,"45–54","55+"))))</f>
        <v>25–34</v>
      </c>
      <c r="C904" t="s">
        <v>43</v>
      </c>
      <c r="D904">
        <f>(HR[[#This Row],[OverTimeFlag]]*3+HR[[#This Row],[LowJobSatisFlag]]*5+HR[[#This Row],[LowWLBFlag]]*4+HR[[#This Row],[LowSalaryFlag]]*3+HR[[#This Row],[LowEnviFlag]]*4+HR[[#This Row],[LowProFlag]]*1)</f>
        <v>7</v>
      </c>
      <c r="E904">
        <f>HR_Data[[#This Row],[OvertimeFlag]] + HR_Data[[#This Row],[LowSatisfactionFlag]] + HR_Data[[#This Row],[LowWorkLifeBalanceFlag]]</f>
        <v>0</v>
      </c>
      <c r="F904" t="s">
        <v>36</v>
      </c>
      <c r="G904">
        <v>1167</v>
      </c>
      <c r="H904" t="s">
        <v>45</v>
      </c>
      <c r="I904">
        <v>4</v>
      </c>
      <c r="J904" t="str">
        <f>IF(AND(HR_Data[[#This Row],[Attrition]]="Yes",HR_Data[[#This Row],[YearsAtCompany]]&lt;2),"Yes","No")</f>
        <v>No</v>
      </c>
      <c r="K904">
        <v>2</v>
      </c>
      <c r="L904" t="s">
        <v>38</v>
      </c>
      <c r="M904">
        <v>1</v>
      </c>
      <c r="N904">
        <v>1259</v>
      </c>
      <c r="P904">
        <v>1</v>
      </c>
      <c r="Q904" t="s">
        <v>46</v>
      </c>
      <c r="R904">
        <v>76</v>
      </c>
      <c r="S904">
        <v>3</v>
      </c>
      <c r="T904">
        <v>1</v>
      </c>
      <c r="U904" t="s">
        <v>47</v>
      </c>
      <c r="V904">
        <v>3</v>
      </c>
      <c r="W904" t="s">
        <v>52</v>
      </c>
      <c r="X904">
        <v>2517</v>
      </c>
      <c r="Y904" t="str">
        <f>IF(AND(HR_Data[[#This Row],[OverTime]]="Yes",HR_Data[[#This Row],[JobSatisfaction]]&lt;=2,HR_Data[[#This Row],[MonthlyIncome]]&lt;AVERAGE(HR_Data[MonthlyIncome])),
"High Risk",
IF(OR(HR_Data[[#This Row],[OverTime]]="Yes",HR_Data[[#This Row],[JobSatisfaction]]&lt;=2),
"Medium Risk",
"Low Risk"))</f>
        <v>Low Risk</v>
      </c>
      <c r="Z904" t="str">
        <f>IF(HR_Data[[#This Row],[MonthlyIncome]]&lt;3000,"Low",IF(HR_Data[[#This Row],[MonthlyIncome]]&lt;7000,"Medium","High"))</f>
        <v>Low</v>
      </c>
      <c r="AA904" s="5">
        <f>IF(HR_Data[[#This Row],[OverTime]]="Yes",1,0)</f>
        <v>0</v>
      </c>
      <c r="AB904" s="5">
        <f>IF(HR_Data[[#This Row],[JobSatisfaction]]&lt;=2,1,0)</f>
        <v>0</v>
      </c>
      <c r="AC904" s="5">
        <f>IF(HR_Data[[#This Row],[WorkLifeBalance]]&lt;=2,1,0)</f>
        <v>0</v>
      </c>
      <c r="AD904" s="5">
        <f>IF(HR_Data[[#This Row],[MonthlyIncome]]&lt;AVERAGE(HR_Data[MonthlyIncome]),1,0)</f>
        <v>1</v>
      </c>
      <c r="AE904">
        <v>3208</v>
      </c>
      <c r="AF904">
        <v>1</v>
      </c>
      <c r="AG904" t="s">
        <v>42</v>
      </c>
      <c r="AH904" t="s">
        <v>43</v>
      </c>
      <c r="AI904">
        <v>11</v>
      </c>
      <c r="AJ904">
        <v>3</v>
      </c>
      <c r="AK904">
        <v>2</v>
      </c>
      <c r="AL904">
        <f>IF(HR_Data[[#This Row],[OverTime]]="Yes",2,0)
+IF(HR_Data[[#This Row],[WorkLifeBalance]]&lt;=2,2,0)
+IF(HR_Data[[#This Row],[MonthlyIncome]]&lt;5000,2,0)
+IF(HR_Data[[#This Row],[JobSatisfaction]]&lt;=2,1,0)
+IF(HR_Data[[#This Row],[EnvironmentSatisfaction]]&lt;=2,1,0)
+IF(HR_Data[[#This Row],[YearsAtCompany]]&lt;2,2,0)</f>
        <v>3</v>
      </c>
      <c r="AM904" t="str">
        <f>IF(HR_Data[[#This Row],[RiskScore2]]&gt;=6,"High",
IF(HR_Data[[#This Row],[RiskScore2]]&gt;=3,"Medium","Low"))</f>
        <v>Medium</v>
      </c>
      <c r="AN904">
        <v>80</v>
      </c>
      <c r="AO904">
        <v>3</v>
      </c>
      <c r="AP904">
        <v>5</v>
      </c>
      <c r="AQ904">
        <v>2</v>
      </c>
      <c r="AR904">
        <v>3</v>
      </c>
      <c r="AS904">
        <v>5</v>
      </c>
      <c r="AT904">
        <v>3</v>
      </c>
      <c r="AU904">
        <v>0</v>
      </c>
      <c r="AV904">
        <v>3</v>
      </c>
    </row>
    <row r="905" spans="1:48">
      <c r="A905">
        <v>29</v>
      </c>
      <c r="B905" t="str">
        <f>IF(HR_Data[[#This Row],[Age]]&lt;25,"&lt;25",
IF(HR_Data[[#This Row],[Age]]&lt;35,"25–34",
IF(HR_Data[[#This Row],[Age]]&lt;45,"35–44",
IF(HR_Data[[#This Row],[Age]]&lt;55,"45–54","55+"))))</f>
        <v>25–34</v>
      </c>
      <c r="C905" t="s">
        <v>43</v>
      </c>
      <c r="D905">
        <f>(HR[[#This Row],[OverTimeFlag]]*3+HR[[#This Row],[LowJobSatisFlag]]*5+HR[[#This Row],[LowWLBFlag]]*4+HR[[#This Row],[LowSalaryFlag]]*3+HR[[#This Row],[LowEnviFlag]]*4+HR[[#This Row],[LowProFlag]]*1)</f>
        <v>3</v>
      </c>
      <c r="E905">
        <f>HR_Data[[#This Row],[OvertimeFlag]] + HR_Data[[#This Row],[LowSatisfactionFlag]] + HR_Data[[#This Row],[LowWorkLifeBalanceFlag]]</f>
        <v>1</v>
      </c>
      <c r="F905" t="s">
        <v>36</v>
      </c>
      <c r="G905">
        <v>1329</v>
      </c>
      <c r="H905" t="s">
        <v>45</v>
      </c>
      <c r="I905">
        <v>7</v>
      </c>
      <c r="J905" t="str">
        <f>IF(AND(HR_Data[[#This Row],[Attrition]]="Yes",HR_Data[[#This Row],[YearsAtCompany]]&lt;2),"Yes","No")</f>
        <v>No</v>
      </c>
      <c r="K905">
        <v>3</v>
      </c>
      <c r="L905" t="s">
        <v>38</v>
      </c>
      <c r="M905">
        <v>1</v>
      </c>
      <c r="N905">
        <v>1260</v>
      </c>
      <c r="P905">
        <v>3</v>
      </c>
      <c r="Q905" t="s">
        <v>46</v>
      </c>
      <c r="R905">
        <v>82</v>
      </c>
      <c r="S905">
        <v>3</v>
      </c>
      <c r="T905">
        <v>2</v>
      </c>
      <c r="U905" t="s">
        <v>54</v>
      </c>
      <c r="V905">
        <v>4</v>
      </c>
      <c r="W905" t="s">
        <v>52</v>
      </c>
      <c r="X905">
        <v>6623</v>
      </c>
      <c r="Y905" t="str">
        <f>IF(AND(HR_Data[[#This Row],[OverTime]]="Yes",HR_Data[[#This Row],[JobSatisfaction]]&lt;=2,HR_Data[[#This Row],[MonthlyIncome]]&lt;AVERAGE(HR_Data[MonthlyIncome])),
"High Risk",
IF(OR(HR_Data[[#This Row],[OverTime]]="Yes",HR_Data[[#This Row],[JobSatisfaction]]&lt;=2),
"Medium Risk",
"Low Risk"))</f>
        <v>Medium Risk</v>
      </c>
      <c r="Z905" t="str">
        <f>IF(HR_Data[[#This Row],[MonthlyIncome]]&lt;3000,"Low",IF(HR_Data[[#This Row],[MonthlyIncome]]&lt;7000,"Medium","High"))</f>
        <v>Medium</v>
      </c>
      <c r="AA905" s="5">
        <f>IF(HR_Data[[#This Row],[OverTime]]="Yes",1,0)</f>
        <v>1</v>
      </c>
      <c r="AB905" s="5">
        <f>IF(HR_Data[[#This Row],[JobSatisfaction]]&lt;=2,1,0)</f>
        <v>0</v>
      </c>
      <c r="AC905" s="5">
        <f>IF(HR_Data[[#This Row],[WorkLifeBalance]]&lt;=2,1,0)</f>
        <v>0</v>
      </c>
      <c r="AD905" s="5">
        <f>IF(HR_Data[[#This Row],[MonthlyIncome]]&lt;AVERAGE(HR_Data[MonthlyIncome]),1,0)</f>
        <v>0</v>
      </c>
      <c r="AE905">
        <v>4204</v>
      </c>
      <c r="AF905">
        <v>1</v>
      </c>
      <c r="AG905" t="s">
        <v>42</v>
      </c>
      <c r="AH905" t="s">
        <v>35</v>
      </c>
      <c r="AI905">
        <v>11</v>
      </c>
      <c r="AJ905">
        <v>3</v>
      </c>
      <c r="AK905">
        <v>2</v>
      </c>
      <c r="AL905">
        <f>IF(HR_Data[[#This Row],[OverTime]]="Yes",2,0)
+IF(HR_Data[[#This Row],[WorkLifeBalance]]&lt;=2,2,0)
+IF(HR_Data[[#This Row],[MonthlyIncome]]&lt;5000,2,0)
+IF(HR_Data[[#This Row],[JobSatisfaction]]&lt;=2,1,0)
+IF(HR_Data[[#This Row],[EnvironmentSatisfaction]]&lt;=2,1,0)
+IF(HR_Data[[#This Row],[YearsAtCompany]]&lt;2,2,0)</f>
        <v>2</v>
      </c>
      <c r="AM905" t="str">
        <f>IF(HR_Data[[#This Row],[RiskScore2]]&gt;=6,"High",
IF(HR_Data[[#This Row],[RiskScore2]]&gt;=3,"Medium","Low"))</f>
        <v>Low</v>
      </c>
      <c r="AN905">
        <v>80</v>
      </c>
      <c r="AO905">
        <v>2</v>
      </c>
      <c r="AP905">
        <v>6</v>
      </c>
      <c r="AQ905">
        <v>2</v>
      </c>
      <c r="AR905">
        <v>3</v>
      </c>
      <c r="AS905">
        <v>6</v>
      </c>
      <c r="AT905">
        <v>0</v>
      </c>
      <c r="AU905">
        <v>1</v>
      </c>
      <c r="AV905">
        <v>0</v>
      </c>
    </row>
    <row r="906" spans="1:48">
      <c r="A906">
        <v>48</v>
      </c>
      <c r="B906" t="str">
        <f>IF(HR_Data[[#This Row],[Age]]&lt;25,"&lt;25",
IF(HR_Data[[#This Row],[Age]]&lt;35,"25–34",
IF(HR_Data[[#This Row],[Age]]&lt;45,"35–44",
IF(HR_Data[[#This Row],[Age]]&lt;55,"45–54","55+"))))</f>
        <v>45–54</v>
      </c>
      <c r="C906" t="s">
        <v>43</v>
      </c>
      <c r="D906">
        <f>(HR[[#This Row],[OverTimeFlag]]*3+HR[[#This Row],[LowJobSatisFlag]]*5+HR[[#This Row],[LowWLBFlag]]*4+HR[[#This Row],[LowSalaryFlag]]*3+HR[[#This Row],[LowEnviFlag]]*4+HR[[#This Row],[LowProFlag]]*1)</f>
        <v>0</v>
      </c>
      <c r="E906">
        <f>HR_Data[[#This Row],[OvertimeFlag]] + HR_Data[[#This Row],[LowSatisfactionFlag]] + HR_Data[[#This Row],[LowWorkLifeBalanceFlag]]</f>
        <v>0</v>
      </c>
      <c r="F906" t="s">
        <v>36</v>
      </c>
      <c r="G906">
        <v>715</v>
      </c>
      <c r="H906" t="s">
        <v>45</v>
      </c>
      <c r="I906">
        <v>1</v>
      </c>
      <c r="J906" t="str">
        <f>IF(AND(HR_Data[[#This Row],[Attrition]]="Yes",HR_Data[[#This Row],[YearsAtCompany]]&lt;2),"Yes","No")</f>
        <v>No</v>
      </c>
      <c r="K906">
        <v>3</v>
      </c>
      <c r="L906" t="s">
        <v>38</v>
      </c>
      <c r="M906">
        <v>1</v>
      </c>
      <c r="N906">
        <v>1263</v>
      </c>
      <c r="P906">
        <v>4</v>
      </c>
      <c r="Q906" t="s">
        <v>46</v>
      </c>
      <c r="R906">
        <v>76</v>
      </c>
      <c r="S906">
        <v>2</v>
      </c>
      <c r="T906">
        <v>5</v>
      </c>
      <c r="U906" t="s">
        <v>58</v>
      </c>
      <c r="V906">
        <v>4</v>
      </c>
      <c r="W906" t="s">
        <v>41</v>
      </c>
      <c r="X906">
        <v>18265</v>
      </c>
      <c r="Y906" t="str">
        <f>IF(AND(HR_Data[[#This Row],[OverTime]]="Yes",HR_Data[[#This Row],[JobSatisfaction]]&lt;=2,HR_Data[[#This Row],[MonthlyIncome]]&lt;AVERAGE(HR_Data[MonthlyIncome])),
"High Risk",
IF(OR(HR_Data[[#This Row],[OverTime]]="Yes",HR_Data[[#This Row],[JobSatisfaction]]&lt;=2),
"Medium Risk",
"Low Risk"))</f>
        <v>Low Risk</v>
      </c>
      <c r="Z906" t="str">
        <f>IF(HR_Data[[#This Row],[MonthlyIncome]]&lt;3000,"Low",IF(HR_Data[[#This Row],[MonthlyIncome]]&lt;7000,"Medium","High"))</f>
        <v>High</v>
      </c>
      <c r="AA906" s="5">
        <f>IF(HR_Data[[#This Row],[OverTime]]="Yes",1,0)</f>
        <v>0</v>
      </c>
      <c r="AB906" s="5">
        <f>IF(HR_Data[[#This Row],[JobSatisfaction]]&lt;=2,1,0)</f>
        <v>0</v>
      </c>
      <c r="AC906" s="5">
        <f>IF(HR_Data[[#This Row],[WorkLifeBalance]]&lt;=2,1,0)</f>
        <v>0</v>
      </c>
      <c r="AD906" s="5">
        <f>IF(HR_Data[[#This Row],[MonthlyIncome]]&lt;AVERAGE(HR_Data[MonthlyIncome]),1,0)</f>
        <v>0</v>
      </c>
      <c r="AE906">
        <v>8733</v>
      </c>
      <c r="AF906">
        <v>6</v>
      </c>
      <c r="AG906" t="s">
        <v>42</v>
      </c>
      <c r="AH906" t="s">
        <v>43</v>
      </c>
      <c r="AI906">
        <v>12</v>
      </c>
      <c r="AJ906">
        <v>3</v>
      </c>
      <c r="AK906">
        <v>3</v>
      </c>
      <c r="AL906">
        <f>IF(HR_Data[[#This Row],[OverTime]]="Yes",2,0)
+IF(HR_Data[[#This Row],[WorkLifeBalance]]&lt;=2,2,0)
+IF(HR_Data[[#This Row],[MonthlyIncome]]&lt;5000,2,0)
+IF(HR_Data[[#This Row],[JobSatisfaction]]&lt;=2,1,0)
+IF(HR_Data[[#This Row],[EnvironmentSatisfaction]]&lt;=2,1,0)
+IF(HR_Data[[#This Row],[YearsAtCompany]]&lt;2,2,0)</f>
        <v>2</v>
      </c>
      <c r="AM906" t="str">
        <f>IF(HR_Data[[#This Row],[RiskScore2]]&gt;=6,"High",
IF(HR_Data[[#This Row],[RiskScore2]]&gt;=3,"Medium","Low"))</f>
        <v>Low</v>
      </c>
      <c r="AN906">
        <v>80</v>
      </c>
      <c r="AO906">
        <v>0</v>
      </c>
      <c r="AP906">
        <v>25</v>
      </c>
      <c r="AQ906">
        <v>3</v>
      </c>
      <c r="AR906">
        <v>4</v>
      </c>
      <c r="AS906">
        <v>1</v>
      </c>
      <c r="AT906">
        <v>0</v>
      </c>
      <c r="AU906">
        <v>0</v>
      </c>
      <c r="AV906">
        <v>0</v>
      </c>
    </row>
    <row r="907" spans="1:48">
      <c r="A907">
        <v>29</v>
      </c>
      <c r="B907" t="str">
        <f>IF(HR_Data[[#This Row],[Age]]&lt;25,"&lt;25",
IF(HR_Data[[#This Row],[Age]]&lt;35,"25–34",
IF(HR_Data[[#This Row],[Age]]&lt;45,"35–44",
IF(HR_Data[[#This Row],[Age]]&lt;55,"45–54","55+"))))</f>
        <v>25–34</v>
      </c>
      <c r="C907" t="s">
        <v>43</v>
      </c>
      <c r="D907">
        <f>(HR[[#This Row],[OverTimeFlag]]*3+HR[[#This Row],[LowJobSatisFlag]]*5+HR[[#This Row],[LowWLBFlag]]*4+HR[[#This Row],[LowSalaryFlag]]*3+HR[[#This Row],[LowEnviFlag]]*4+HR[[#This Row],[LowProFlag]]*1)</f>
        <v>4</v>
      </c>
      <c r="E907">
        <f>HR_Data[[#This Row],[OvertimeFlag]] + HR_Data[[#This Row],[LowSatisfactionFlag]] + HR_Data[[#This Row],[LowWorkLifeBalanceFlag]]</f>
        <v>1</v>
      </c>
      <c r="F907" t="s">
        <v>36</v>
      </c>
      <c r="G907">
        <v>694</v>
      </c>
      <c r="H907" t="s">
        <v>45</v>
      </c>
      <c r="I907">
        <v>1</v>
      </c>
      <c r="J907" t="str">
        <f>IF(AND(HR_Data[[#This Row],[Attrition]]="Yes",HR_Data[[#This Row],[YearsAtCompany]]&lt;2),"Yes","No")</f>
        <v>No</v>
      </c>
      <c r="K907">
        <v>3</v>
      </c>
      <c r="L907" t="s">
        <v>38</v>
      </c>
      <c r="M907">
        <v>1</v>
      </c>
      <c r="N907">
        <v>1264</v>
      </c>
      <c r="P907">
        <v>4</v>
      </c>
      <c r="Q907" t="s">
        <v>39</v>
      </c>
      <c r="R907">
        <v>87</v>
      </c>
      <c r="S907">
        <v>2</v>
      </c>
      <c r="T907">
        <v>4</v>
      </c>
      <c r="U907" t="s">
        <v>58</v>
      </c>
      <c r="V907">
        <v>4</v>
      </c>
      <c r="W907" t="s">
        <v>52</v>
      </c>
      <c r="X907">
        <v>16124</v>
      </c>
      <c r="Y907" t="str">
        <f>IF(AND(HR_Data[[#This Row],[OverTime]]="Yes",HR_Data[[#This Row],[JobSatisfaction]]&lt;=2,HR_Data[[#This Row],[MonthlyIncome]]&lt;AVERAGE(HR_Data[MonthlyIncome])),
"High Risk",
IF(OR(HR_Data[[#This Row],[OverTime]]="Yes",HR_Data[[#This Row],[JobSatisfaction]]&lt;=2),
"Medium Risk",
"Low Risk"))</f>
        <v>Low Risk</v>
      </c>
      <c r="Z907" t="str">
        <f>IF(HR_Data[[#This Row],[MonthlyIncome]]&lt;3000,"Low",IF(HR_Data[[#This Row],[MonthlyIncome]]&lt;7000,"Medium","High"))</f>
        <v>High</v>
      </c>
      <c r="AA907" s="5">
        <f>IF(HR_Data[[#This Row],[OverTime]]="Yes",1,0)</f>
        <v>0</v>
      </c>
      <c r="AB907" s="5">
        <f>IF(HR_Data[[#This Row],[JobSatisfaction]]&lt;=2,1,0)</f>
        <v>0</v>
      </c>
      <c r="AC907" s="5">
        <f>IF(HR_Data[[#This Row],[WorkLifeBalance]]&lt;=2,1,0)</f>
        <v>1</v>
      </c>
      <c r="AD907" s="5">
        <f>IF(HR_Data[[#This Row],[MonthlyIncome]]&lt;AVERAGE(HR_Data[MonthlyIncome]),1,0)</f>
        <v>0</v>
      </c>
      <c r="AE907">
        <v>3423</v>
      </c>
      <c r="AF907">
        <v>3</v>
      </c>
      <c r="AG907" t="s">
        <v>42</v>
      </c>
      <c r="AH907" t="s">
        <v>43</v>
      </c>
      <c r="AI907">
        <v>14</v>
      </c>
      <c r="AJ907">
        <v>3</v>
      </c>
      <c r="AK907">
        <v>2</v>
      </c>
      <c r="AL907">
        <f>IF(HR_Data[[#This Row],[OverTime]]="Yes",2,0)
+IF(HR_Data[[#This Row],[WorkLifeBalance]]&lt;=2,2,0)
+IF(HR_Data[[#This Row],[MonthlyIncome]]&lt;5000,2,0)
+IF(HR_Data[[#This Row],[JobSatisfaction]]&lt;=2,1,0)
+IF(HR_Data[[#This Row],[EnvironmentSatisfaction]]&lt;=2,1,0)
+IF(HR_Data[[#This Row],[YearsAtCompany]]&lt;2,2,0)</f>
        <v>2</v>
      </c>
      <c r="AM907" t="str">
        <f>IF(HR_Data[[#This Row],[RiskScore2]]&gt;=6,"High",
IF(HR_Data[[#This Row],[RiskScore2]]&gt;=3,"Medium","Low"))</f>
        <v>Low</v>
      </c>
      <c r="AN907">
        <v>80</v>
      </c>
      <c r="AO907">
        <v>2</v>
      </c>
      <c r="AP907">
        <v>9</v>
      </c>
      <c r="AQ907">
        <v>2</v>
      </c>
      <c r="AR907">
        <v>2</v>
      </c>
      <c r="AS907">
        <v>7</v>
      </c>
      <c r="AT907">
        <v>7</v>
      </c>
      <c r="AU907">
        <v>1</v>
      </c>
      <c r="AV907">
        <v>7</v>
      </c>
    </row>
    <row r="908" spans="1:48">
      <c r="A908">
        <v>34</v>
      </c>
      <c r="B908" t="str">
        <f>IF(HR_Data[[#This Row],[Age]]&lt;25,"&lt;25",
IF(HR_Data[[#This Row],[Age]]&lt;35,"25–34",
IF(HR_Data[[#This Row],[Age]]&lt;45,"35–44",
IF(HR_Data[[#This Row],[Age]]&lt;55,"45–54","55+"))))</f>
        <v>25–34</v>
      </c>
      <c r="C908" t="s">
        <v>43</v>
      </c>
      <c r="D908">
        <f>(HR[[#This Row],[OverTimeFlag]]*3+HR[[#This Row],[LowJobSatisFlag]]*5+HR[[#This Row],[LowWLBFlag]]*4+HR[[#This Row],[LowSalaryFlag]]*3+HR[[#This Row],[LowEnviFlag]]*4+HR[[#This Row],[LowProFlag]]*1)</f>
        <v>7</v>
      </c>
      <c r="E908">
        <f>HR_Data[[#This Row],[OvertimeFlag]] + HR_Data[[#This Row],[LowSatisfactionFlag]] + HR_Data[[#This Row],[LowWorkLifeBalanceFlag]]</f>
        <v>1</v>
      </c>
      <c r="F908" t="s">
        <v>36</v>
      </c>
      <c r="G908">
        <v>1320</v>
      </c>
      <c r="H908" t="s">
        <v>45</v>
      </c>
      <c r="I908">
        <v>20</v>
      </c>
      <c r="J908" t="str">
        <f>IF(AND(HR_Data[[#This Row],[Attrition]]="Yes",HR_Data[[#This Row],[YearsAtCompany]]&lt;2),"Yes","No")</f>
        <v>No</v>
      </c>
      <c r="K908">
        <v>3</v>
      </c>
      <c r="L908" t="s">
        <v>60</v>
      </c>
      <c r="M908">
        <v>1</v>
      </c>
      <c r="N908">
        <v>1265</v>
      </c>
      <c r="P908">
        <v>3</v>
      </c>
      <c r="Q908" t="s">
        <v>39</v>
      </c>
      <c r="R908">
        <v>89</v>
      </c>
      <c r="S908">
        <v>4</v>
      </c>
      <c r="T908">
        <v>1</v>
      </c>
      <c r="U908" t="s">
        <v>47</v>
      </c>
      <c r="V908">
        <v>3</v>
      </c>
      <c r="W908" t="s">
        <v>48</v>
      </c>
      <c r="X908">
        <v>2585</v>
      </c>
      <c r="Y908" t="str">
        <f>IF(AND(HR_Data[[#This Row],[OverTime]]="Yes",HR_Data[[#This Row],[JobSatisfaction]]&lt;=2,HR_Data[[#This Row],[MonthlyIncome]]&lt;AVERAGE(HR_Data[MonthlyIncome])),
"High Risk",
IF(OR(HR_Data[[#This Row],[OverTime]]="Yes",HR_Data[[#This Row],[JobSatisfaction]]&lt;=2),
"Medium Risk",
"Low Risk"))</f>
        <v>Low Risk</v>
      </c>
      <c r="Z908" t="str">
        <f>IF(HR_Data[[#This Row],[MonthlyIncome]]&lt;3000,"Low",IF(HR_Data[[#This Row],[MonthlyIncome]]&lt;7000,"Medium","High"))</f>
        <v>Low</v>
      </c>
      <c r="AA908" s="5">
        <f>IF(HR_Data[[#This Row],[OverTime]]="Yes",1,0)</f>
        <v>0</v>
      </c>
      <c r="AB908" s="5">
        <f>IF(HR_Data[[#This Row],[JobSatisfaction]]&lt;=2,1,0)</f>
        <v>0</v>
      </c>
      <c r="AC908" s="5">
        <f>IF(HR_Data[[#This Row],[WorkLifeBalance]]&lt;=2,1,0)</f>
        <v>1</v>
      </c>
      <c r="AD908" s="5">
        <f>IF(HR_Data[[#This Row],[MonthlyIncome]]&lt;AVERAGE(HR_Data[MonthlyIncome]),1,0)</f>
        <v>1</v>
      </c>
      <c r="AE908">
        <v>21643</v>
      </c>
      <c r="AF908">
        <v>0</v>
      </c>
      <c r="AG908" t="s">
        <v>42</v>
      </c>
      <c r="AH908" t="s">
        <v>43</v>
      </c>
      <c r="AI908">
        <v>17</v>
      </c>
      <c r="AJ908">
        <v>3</v>
      </c>
      <c r="AK908">
        <v>4</v>
      </c>
      <c r="AL908">
        <f>IF(HR_Data[[#This Row],[OverTime]]="Yes",2,0)
+IF(HR_Data[[#This Row],[WorkLifeBalance]]&lt;=2,2,0)
+IF(HR_Data[[#This Row],[MonthlyIncome]]&lt;5000,2,0)
+IF(HR_Data[[#This Row],[JobSatisfaction]]&lt;=2,1,0)
+IF(HR_Data[[#This Row],[EnvironmentSatisfaction]]&lt;=2,1,0)
+IF(HR_Data[[#This Row],[YearsAtCompany]]&lt;2,2,0)</f>
        <v>6</v>
      </c>
      <c r="AM908" t="str">
        <f>IF(HR_Data[[#This Row],[RiskScore2]]&gt;=6,"High",
IF(HR_Data[[#This Row],[RiskScore2]]&gt;=3,"Medium","Low"))</f>
        <v>High</v>
      </c>
      <c r="AN908">
        <v>80</v>
      </c>
      <c r="AO908">
        <v>0</v>
      </c>
      <c r="AP908">
        <v>2</v>
      </c>
      <c r="AQ908">
        <v>5</v>
      </c>
      <c r="AR908">
        <v>2</v>
      </c>
      <c r="AS908">
        <v>1</v>
      </c>
      <c r="AT908">
        <v>0</v>
      </c>
      <c r="AU908">
        <v>0</v>
      </c>
      <c r="AV908">
        <v>0</v>
      </c>
    </row>
    <row r="909" spans="1:48">
      <c r="A909">
        <v>44</v>
      </c>
      <c r="B909" t="str">
        <f>IF(HR_Data[[#This Row],[Age]]&lt;25,"&lt;25",
IF(HR_Data[[#This Row],[Age]]&lt;35,"25–34",
IF(HR_Data[[#This Row],[Age]]&lt;45,"35–44",
IF(HR_Data[[#This Row],[Age]]&lt;55,"45–54","55+"))))</f>
        <v>35–44</v>
      </c>
      <c r="C909" t="s">
        <v>43</v>
      </c>
      <c r="D909">
        <f>(HR[[#This Row],[OverTimeFlag]]*3+HR[[#This Row],[LowJobSatisFlag]]*5+HR[[#This Row],[LowWLBFlag]]*4+HR[[#This Row],[LowSalaryFlag]]*3+HR[[#This Row],[LowEnviFlag]]*4+HR[[#This Row],[LowProFlag]]*1)</f>
        <v>9</v>
      </c>
      <c r="E909">
        <f>HR_Data[[#This Row],[OvertimeFlag]] + HR_Data[[#This Row],[LowSatisfactionFlag]] + HR_Data[[#This Row],[LowWorkLifeBalanceFlag]]</f>
        <v>1</v>
      </c>
      <c r="F909" t="s">
        <v>36</v>
      </c>
      <c r="G909">
        <v>1099</v>
      </c>
      <c r="H909" t="s">
        <v>37</v>
      </c>
      <c r="I909">
        <v>5</v>
      </c>
      <c r="J909" t="str">
        <f>IF(AND(HR_Data[[#This Row],[Attrition]]="Yes",HR_Data[[#This Row],[YearsAtCompany]]&lt;2),"Yes","No")</f>
        <v>No</v>
      </c>
      <c r="K909">
        <v>3</v>
      </c>
      <c r="L909" t="s">
        <v>59</v>
      </c>
      <c r="M909">
        <v>1</v>
      </c>
      <c r="N909">
        <v>1267</v>
      </c>
      <c r="P909">
        <v>2</v>
      </c>
      <c r="Q909" t="s">
        <v>46</v>
      </c>
      <c r="R909">
        <v>88</v>
      </c>
      <c r="S909">
        <v>3</v>
      </c>
      <c r="T909">
        <v>5</v>
      </c>
      <c r="U909" t="s">
        <v>56</v>
      </c>
      <c r="V909">
        <v>2</v>
      </c>
      <c r="W909" t="s">
        <v>48</v>
      </c>
      <c r="X909">
        <v>18213</v>
      </c>
      <c r="Y909" t="str">
        <f>IF(AND(HR_Data[[#This Row],[OverTime]]="Yes",HR_Data[[#This Row],[JobSatisfaction]]&lt;=2,HR_Data[[#This Row],[MonthlyIncome]]&lt;AVERAGE(HR_Data[MonthlyIncome])),
"High Risk",
IF(OR(HR_Data[[#This Row],[OverTime]]="Yes",HR_Data[[#This Row],[JobSatisfaction]]&lt;=2),
"Medium Risk",
"Low Risk"))</f>
        <v>Medium Risk</v>
      </c>
      <c r="Z909" t="str">
        <f>IF(HR_Data[[#This Row],[MonthlyIncome]]&lt;3000,"Low",IF(HR_Data[[#This Row],[MonthlyIncome]]&lt;7000,"Medium","High"))</f>
        <v>High</v>
      </c>
      <c r="AA909" s="5">
        <f>IF(HR_Data[[#This Row],[OverTime]]="Yes",1,0)</f>
        <v>0</v>
      </c>
      <c r="AB909" s="5">
        <f>IF(HR_Data[[#This Row],[JobSatisfaction]]&lt;=2,1,0)</f>
        <v>1</v>
      </c>
      <c r="AC909" s="5">
        <f>IF(HR_Data[[#This Row],[WorkLifeBalance]]&lt;=2,1,0)</f>
        <v>0</v>
      </c>
      <c r="AD909" s="5">
        <f>IF(HR_Data[[#This Row],[MonthlyIncome]]&lt;AVERAGE(HR_Data[MonthlyIncome]),1,0)</f>
        <v>0</v>
      </c>
      <c r="AE909">
        <v>8751</v>
      </c>
      <c r="AF909">
        <v>7</v>
      </c>
      <c r="AG909" t="s">
        <v>42</v>
      </c>
      <c r="AH909" t="s">
        <v>43</v>
      </c>
      <c r="AI909">
        <v>11</v>
      </c>
      <c r="AJ909">
        <v>3</v>
      </c>
      <c r="AK909">
        <v>3</v>
      </c>
      <c r="AL909">
        <f>IF(HR_Data[[#This Row],[OverTime]]="Yes",2,0)
+IF(HR_Data[[#This Row],[WorkLifeBalance]]&lt;=2,2,0)
+IF(HR_Data[[#This Row],[MonthlyIncome]]&lt;5000,2,0)
+IF(HR_Data[[#This Row],[JobSatisfaction]]&lt;=2,1,0)
+IF(HR_Data[[#This Row],[EnvironmentSatisfaction]]&lt;=2,1,0)
+IF(HR_Data[[#This Row],[YearsAtCompany]]&lt;2,2,0)</f>
        <v>2</v>
      </c>
      <c r="AM909" t="str">
        <f>IF(HR_Data[[#This Row],[RiskScore2]]&gt;=6,"High",
IF(HR_Data[[#This Row],[RiskScore2]]&gt;=3,"Medium","Low"))</f>
        <v>Low</v>
      </c>
      <c r="AN909">
        <v>80</v>
      </c>
      <c r="AO909">
        <v>1</v>
      </c>
      <c r="AP909">
        <v>26</v>
      </c>
      <c r="AQ909">
        <v>5</v>
      </c>
      <c r="AR909">
        <v>3</v>
      </c>
      <c r="AS909">
        <v>22</v>
      </c>
      <c r="AT909">
        <v>9</v>
      </c>
      <c r="AU909">
        <v>3</v>
      </c>
      <c r="AV909">
        <v>10</v>
      </c>
    </row>
    <row r="910" spans="1:48">
      <c r="A910">
        <v>33</v>
      </c>
      <c r="B910" t="str">
        <f>IF(HR_Data[[#This Row],[Age]]&lt;25,"&lt;25",
IF(HR_Data[[#This Row],[Age]]&lt;35,"25–34",
IF(HR_Data[[#This Row],[Age]]&lt;45,"35–44",
IF(HR_Data[[#This Row],[Age]]&lt;55,"45–54","55+"))))</f>
        <v>25–34</v>
      </c>
      <c r="C910" t="s">
        <v>43</v>
      </c>
      <c r="D910">
        <f>(HR[[#This Row],[OverTimeFlag]]*3+HR[[#This Row],[LowJobSatisFlag]]*5+HR[[#This Row],[LowWLBFlag]]*4+HR[[#This Row],[LowSalaryFlag]]*3+HR[[#This Row],[LowEnviFlag]]*4+HR[[#This Row],[LowProFlag]]*1)</f>
        <v>3</v>
      </c>
      <c r="E910">
        <f>HR_Data[[#This Row],[OvertimeFlag]] + HR_Data[[#This Row],[LowSatisfactionFlag]] + HR_Data[[#This Row],[LowWorkLifeBalanceFlag]]</f>
        <v>1</v>
      </c>
      <c r="F910" t="s">
        <v>36</v>
      </c>
      <c r="G910">
        <v>536</v>
      </c>
      <c r="H910" t="s">
        <v>37</v>
      </c>
      <c r="I910">
        <v>10</v>
      </c>
      <c r="J910" t="str">
        <f>IF(AND(HR_Data[[#This Row],[Attrition]]="Yes",HR_Data[[#This Row],[YearsAtCompany]]&lt;2),"Yes","No")</f>
        <v>No</v>
      </c>
      <c r="K910">
        <v>5</v>
      </c>
      <c r="L910" t="s">
        <v>59</v>
      </c>
      <c r="M910">
        <v>1</v>
      </c>
      <c r="N910">
        <v>1268</v>
      </c>
      <c r="P910">
        <v>4</v>
      </c>
      <c r="Q910" t="s">
        <v>46</v>
      </c>
      <c r="R910">
        <v>82</v>
      </c>
      <c r="S910">
        <v>4</v>
      </c>
      <c r="T910">
        <v>3</v>
      </c>
      <c r="U910" t="s">
        <v>40</v>
      </c>
      <c r="V910">
        <v>3</v>
      </c>
      <c r="W910" t="s">
        <v>52</v>
      </c>
      <c r="X910">
        <v>8380</v>
      </c>
      <c r="Y910" t="str">
        <f>IF(AND(HR_Data[[#This Row],[OverTime]]="Yes",HR_Data[[#This Row],[JobSatisfaction]]&lt;=2,HR_Data[[#This Row],[MonthlyIncome]]&lt;AVERAGE(HR_Data[MonthlyIncome])),
"High Risk",
IF(OR(HR_Data[[#This Row],[OverTime]]="Yes",HR_Data[[#This Row],[JobSatisfaction]]&lt;=2),
"Medium Risk",
"Low Risk"))</f>
        <v>Medium Risk</v>
      </c>
      <c r="Z910" t="str">
        <f>IF(HR_Data[[#This Row],[MonthlyIncome]]&lt;3000,"Low",IF(HR_Data[[#This Row],[MonthlyIncome]]&lt;7000,"Medium","High"))</f>
        <v>High</v>
      </c>
      <c r="AA910" s="5">
        <f>IF(HR_Data[[#This Row],[OverTime]]="Yes",1,0)</f>
        <v>1</v>
      </c>
      <c r="AB910" s="5">
        <f>IF(HR_Data[[#This Row],[JobSatisfaction]]&lt;=2,1,0)</f>
        <v>0</v>
      </c>
      <c r="AC910" s="5">
        <f>IF(HR_Data[[#This Row],[WorkLifeBalance]]&lt;=2,1,0)</f>
        <v>0</v>
      </c>
      <c r="AD910" s="5">
        <f>IF(HR_Data[[#This Row],[MonthlyIncome]]&lt;AVERAGE(HR_Data[MonthlyIncome]),1,0)</f>
        <v>0</v>
      </c>
      <c r="AE910">
        <v>21708</v>
      </c>
      <c r="AF910">
        <v>0</v>
      </c>
      <c r="AG910" t="s">
        <v>42</v>
      </c>
      <c r="AH910" t="s">
        <v>35</v>
      </c>
      <c r="AI910">
        <v>14</v>
      </c>
      <c r="AJ910">
        <v>3</v>
      </c>
      <c r="AK910">
        <v>4</v>
      </c>
      <c r="AL910">
        <f>IF(HR_Data[[#This Row],[OverTime]]="Yes",2,0)
+IF(HR_Data[[#This Row],[WorkLifeBalance]]&lt;=2,2,0)
+IF(HR_Data[[#This Row],[MonthlyIncome]]&lt;5000,2,0)
+IF(HR_Data[[#This Row],[JobSatisfaction]]&lt;=2,1,0)
+IF(HR_Data[[#This Row],[EnvironmentSatisfaction]]&lt;=2,1,0)
+IF(HR_Data[[#This Row],[YearsAtCompany]]&lt;2,2,0)</f>
        <v>2</v>
      </c>
      <c r="AM910" t="str">
        <f>IF(HR_Data[[#This Row],[RiskScore2]]&gt;=6,"High",
IF(HR_Data[[#This Row],[RiskScore2]]&gt;=3,"Medium","Low"))</f>
        <v>Low</v>
      </c>
      <c r="AN910">
        <v>80</v>
      </c>
      <c r="AO910">
        <v>2</v>
      </c>
      <c r="AP910">
        <v>10</v>
      </c>
      <c r="AQ910">
        <v>3</v>
      </c>
      <c r="AR910">
        <v>3</v>
      </c>
      <c r="AS910">
        <v>9</v>
      </c>
      <c r="AT910">
        <v>8</v>
      </c>
      <c r="AU910">
        <v>0</v>
      </c>
      <c r="AV910">
        <v>8</v>
      </c>
    </row>
    <row r="911" spans="1:48">
      <c r="A911">
        <v>19</v>
      </c>
      <c r="B911" t="str">
        <f>IF(HR_Data[[#This Row],[Age]]&lt;25,"&lt;25",
IF(HR_Data[[#This Row],[Age]]&lt;35,"25–34",
IF(HR_Data[[#This Row],[Age]]&lt;45,"35–44",
IF(HR_Data[[#This Row],[Age]]&lt;55,"45–54","55+"))))</f>
        <v>&lt;25</v>
      </c>
      <c r="C911" t="s">
        <v>43</v>
      </c>
      <c r="D911">
        <f>(HR[[#This Row],[OverTimeFlag]]*3+HR[[#This Row],[LowJobSatisFlag]]*5+HR[[#This Row],[LowWLBFlag]]*4+HR[[#This Row],[LowSalaryFlag]]*3+HR[[#This Row],[LowEnviFlag]]*4+HR[[#This Row],[LowProFlag]]*1)</f>
        <v>10</v>
      </c>
      <c r="E911">
        <f>HR_Data[[#This Row],[OvertimeFlag]] + HR_Data[[#This Row],[LowSatisfactionFlag]] + HR_Data[[#This Row],[LowWorkLifeBalanceFlag]]</f>
        <v>1</v>
      </c>
      <c r="F911" t="s">
        <v>36</v>
      </c>
      <c r="G911">
        <v>265</v>
      </c>
      <c r="H911" t="s">
        <v>45</v>
      </c>
      <c r="I911">
        <v>25</v>
      </c>
      <c r="J911" t="str">
        <f>IF(AND(HR_Data[[#This Row],[Attrition]]="Yes",HR_Data[[#This Row],[YearsAtCompany]]&lt;2),"Yes","No")</f>
        <v>No</v>
      </c>
      <c r="K911">
        <v>3</v>
      </c>
      <c r="L911" t="s">
        <v>38</v>
      </c>
      <c r="M911">
        <v>1</v>
      </c>
      <c r="N911">
        <v>1269</v>
      </c>
      <c r="P911">
        <v>2</v>
      </c>
      <c r="Q911" t="s">
        <v>39</v>
      </c>
      <c r="R911">
        <v>57</v>
      </c>
      <c r="S911">
        <v>4</v>
      </c>
      <c r="T911">
        <v>1</v>
      </c>
      <c r="U911" t="s">
        <v>47</v>
      </c>
      <c r="V911">
        <v>4</v>
      </c>
      <c r="W911" t="s">
        <v>41</v>
      </c>
      <c r="X911">
        <v>2994</v>
      </c>
      <c r="Y911" t="str">
        <f>IF(AND(HR_Data[[#This Row],[OverTime]]="Yes",HR_Data[[#This Row],[JobSatisfaction]]&lt;=2,HR_Data[[#This Row],[MonthlyIncome]]&lt;AVERAGE(HR_Data[MonthlyIncome])),
"High Risk",
IF(OR(HR_Data[[#This Row],[OverTime]]="Yes",HR_Data[[#This Row],[JobSatisfaction]]&lt;=2),
"Medium Risk",
"Low Risk"))</f>
        <v>Medium Risk</v>
      </c>
      <c r="Z911" t="str">
        <f>IF(HR_Data[[#This Row],[MonthlyIncome]]&lt;3000,"Low",IF(HR_Data[[#This Row],[MonthlyIncome]]&lt;7000,"Medium","High"))</f>
        <v>Low</v>
      </c>
      <c r="AA911" s="5">
        <f>IF(HR_Data[[#This Row],[OverTime]]="Yes",1,0)</f>
        <v>1</v>
      </c>
      <c r="AB911" s="5">
        <f>IF(HR_Data[[#This Row],[JobSatisfaction]]&lt;=2,1,0)</f>
        <v>0</v>
      </c>
      <c r="AC911" s="5">
        <f>IF(HR_Data[[#This Row],[WorkLifeBalance]]&lt;=2,1,0)</f>
        <v>0</v>
      </c>
      <c r="AD911" s="5">
        <f>IF(HR_Data[[#This Row],[MonthlyIncome]]&lt;AVERAGE(HR_Data[MonthlyIncome]),1,0)</f>
        <v>1</v>
      </c>
      <c r="AE911">
        <v>21221</v>
      </c>
      <c r="AF911">
        <v>1</v>
      </c>
      <c r="AG911" t="s">
        <v>42</v>
      </c>
      <c r="AH911" t="s">
        <v>35</v>
      </c>
      <c r="AI911">
        <v>12</v>
      </c>
      <c r="AJ911">
        <v>3</v>
      </c>
      <c r="AK911">
        <v>4</v>
      </c>
      <c r="AL911">
        <f>IF(HR_Data[[#This Row],[OverTime]]="Yes",2,0)
+IF(HR_Data[[#This Row],[WorkLifeBalance]]&lt;=2,2,0)
+IF(HR_Data[[#This Row],[MonthlyIncome]]&lt;5000,2,0)
+IF(HR_Data[[#This Row],[JobSatisfaction]]&lt;=2,1,0)
+IF(HR_Data[[#This Row],[EnvironmentSatisfaction]]&lt;=2,1,0)
+IF(HR_Data[[#This Row],[YearsAtCompany]]&lt;2,2,0)</f>
        <v>7</v>
      </c>
      <c r="AM911" t="str">
        <f>IF(HR_Data[[#This Row],[RiskScore2]]&gt;=6,"High",
IF(HR_Data[[#This Row],[RiskScore2]]&gt;=3,"Medium","Low"))</f>
        <v>High</v>
      </c>
      <c r="AN911">
        <v>80</v>
      </c>
      <c r="AO911">
        <v>0</v>
      </c>
      <c r="AP911">
        <v>1</v>
      </c>
      <c r="AQ911">
        <v>2</v>
      </c>
      <c r="AR911">
        <v>3</v>
      </c>
      <c r="AS911">
        <v>1</v>
      </c>
      <c r="AT911">
        <v>0</v>
      </c>
      <c r="AU911">
        <v>0</v>
      </c>
      <c r="AV911">
        <v>1</v>
      </c>
    </row>
    <row r="912" spans="1:48">
      <c r="A912">
        <v>23</v>
      </c>
      <c r="B912" t="str">
        <f>IF(HR_Data[[#This Row],[Age]]&lt;25,"&lt;25",
IF(HR_Data[[#This Row],[Age]]&lt;35,"25–34",
IF(HR_Data[[#This Row],[Age]]&lt;45,"35–44",
IF(HR_Data[[#This Row],[Age]]&lt;55,"45–54","55+"))))</f>
        <v>&lt;25</v>
      </c>
      <c r="C912" t="s">
        <v>43</v>
      </c>
      <c r="D912">
        <f>(HR[[#This Row],[OverTimeFlag]]*3+HR[[#This Row],[LowJobSatisFlag]]*5+HR[[#This Row],[LowWLBFlag]]*4+HR[[#This Row],[LowSalaryFlag]]*3+HR[[#This Row],[LowEnviFlag]]*4+HR[[#This Row],[LowProFlag]]*1)</f>
        <v>3</v>
      </c>
      <c r="E912">
        <f>HR_Data[[#This Row],[OvertimeFlag]] + HR_Data[[#This Row],[LowSatisfactionFlag]] + HR_Data[[#This Row],[LowWorkLifeBalanceFlag]]</f>
        <v>0</v>
      </c>
      <c r="F912" t="s">
        <v>36</v>
      </c>
      <c r="G912">
        <v>373</v>
      </c>
      <c r="H912" t="s">
        <v>45</v>
      </c>
      <c r="I912">
        <v>1</v>
      </c>
      <c r="J912" t="str">
        <f>IF(AND(HR_Data[[#This Row],[Attrition]]="Yes",HR_Data[[#This Row],[YearsAtCompany]]&lt;2),"Yes","No")</f>
        <v>No</v>
      </c>
      <c r="K912">
        <v>2</v>
      </c>
      <c r="L912" t="s">
        <v>38</v>
      </c>
      <c r="M912">
        <v>1</v>
      </c>
      <c r="N912">
        <v>1270</v>
      </c>
      <c r="P912">
        <v>4</v>
      </c>
      <c r="Q912" t="s">
        <v>46</v>
      </c>
      <c r="R912">
        <v>47</v>
      </c>
      <c r="S912">
        <v>3</v>
      </c>
      <c r="T912">
        <v>1</v>
      </c>
      <c r="U912" t="s">
        <v>47</v>
      </c>
      <c r="V912">
        <v>3</v>
      </c>
      <c r="W912" t="s">
        <v>48</v>
      </c>
      <c r="X912">
        <v>1223</v>
      </c>
      <c r="Y912" t="str">
        <f>IF(AND(HR_Data[[#This Row],[OverTime]]="Yes",HR_Data[[#This Row],[JobSatisfaction]]&lt;=2,HR_Data[[#This Row],[MonthlyIncome]]&lt;AVERAGE(HR_Data[MonthlyIncome])),
"High Risk",
IF(OR(HR_Data[[#This Row],[OverTime]]="Yes",HR_Data[[#This Row],[JobSatisfaction]]&lt;=2),
"Medium Risk",
"Low Risk"))</f>
        <v>Low Risk</v>
      </c>
      <c r="Z912" t="str">
        <f>IF(HR_Data[[#This Row],[MonthlyIncome]]&lt;3000,"Low",IF(HR_Data[[#This Row],[MonthlyIncome]]&lt;7000,"Medium","High"))</f>
        <v>Low</v>
      </c>
      <c r="AA912" s="5">
        <f>IF(HR_Data[[#This Row],[OverTime]]="Yes",1,0)</f>
        <v>0</v>
      </c>
      <c r="AB912" s="5">
        <f>IF(HR_Data[[#This Row],[JobSatisfaction]]&lt;=2,1,0)</f>
        <v>0</v>
      </c>
      <c r="AC912" s="5">
        <f>IF(HR_Data[[#This Row],[WorkLifeBalance]]&lt;=2,1,0)</f>
        <v>0</v>
      </c>
      <c r="AD912" s="5">
        <f>IF(HR_Data[[#This Row],[MonthlyIncome]]&lt;AVERAGE(HR_Data[MonthlyIncome]),1,0)</f>
        <v>1</v>
      </c>
      <c r="AE912">
        <v>16901</v>
      </c>
      <c r="AF912">
        <v>1</v>
      </c>
      <c r="AG912" t="s">
        <v>42</v>
      </c>
      <c r="AH912" t="s">
        <v>43</v>
      </c>
      <c r="AI912">
        <v>22</v>
      </c>
      <c r="AJ912">
        <v>4</v>
      </c>
      <c r="AK912">
        <v>4</v>
      </c>
      <c r="AL912">
        <f>IF(HR_Data[[#This Row],[OverTime]]="Yes",2,0)
+IF(HR_Data[[#This Row],[WorkLifeBalance]]&lt;=2,2,0)
+IF(HR_Data[[#This Row],[MonthlyIncome]]&lt;5000,2,0)
+IF(HR_Data[[#This Row],[JobSatisfaction]]&lt;=2,1,0)
+IF(HR_Data[[#This Row],[EnvironmentSatisfaction]]&lt;=2,1,0)
+IF(HR_Data[[#This Row],[YearsAtCompany]]&lt;2,2,0)</f>
        <v>4</v>
      </c>
      <c r="AM912" t="str">
        <f>IF(HR_Data[[#This Row],[RiskScore2]]&gt;=6,"High",
IF(HR_Data[[#This Row],[RiskScore2]]&gt;=3,"Medium","Low"))</f>
        <v>Medium</v>
      </c>
      <c r="AN912">
        <v>80</v>
      </c>
      <c r="AO912">
        <v>1</v>
      </c>
      <c r="AP912">
        <v>1</v>
      </c>
      <c r="AQ912">
        <v>2</v>
      </c>
      <c r="AR912">
        <v>3</v>
      </c>
      <c r="AS912">
        <v>1</v>
      </c>
      <c r="AT912">
        <v>0</v>
      </c>
      <c r="AU912">
        <v>0</v>
      </c>
      <c r="AV912">
        <v>1</v>
      </c>
    </row>
    <row r="913" spans="1:48">
      <c r="A913">
        <v>25</v>
      </c>
      <c r="B913" t="str">
        <f>IF(HR_Data[[#This Row],[Age]]&lt;25,"&lt;25",
IF(HR_Data[[#This Row],[Age]]&lt;35,"25–34",
IF(HR_Data[[#This Row],[Age]]&lt;45,"35–44",
IF(HR_Data[[#This Row],[Age]]&lt;55,"45–54","55+"))))</f>
        <v>25–34</v>
      </c>
      <c r="C913" t="s">
        <v>35</v>
      </c>
      <c r="D913">
        <f>(HR[[#This Row],[OverTimeFlag]]*3+HR[[#This Row],[LowJobSatisFlag]]*5+HR[[#This Row],[LowWLBFlag]]*4+HR[[#This Row],[LowSalaryFlag]]*3+HR[[#This Row],[LowEnviFlag]]*4+HR[[#This Row],[LowProFlag]]*1)</f>
        <v>6</v>
      </c>
      <c r="E913">
        <f>HR_Data[[#This Row],[OvertimeFlag]] + HR_Data[[#This Row],[LowSatisfactionFlag]] + HR_Data[[#This Row],[LowWorkLifeBalanceFlag]]</f>
        <v>1</v>
      </c>
      <c r="F913" t="s">
        <v>44</v>
      </c>
      <c r="G913">
        <v>599</v>
      </c>
      <c r="H913" t="s">
        <v>37</v>
      </c>
      <c r="I913">
        <v>24</v>
      </c>
      <c r="J913" t="str">
        <f>IF(AND(HR_Data[[#This Row],[Attrition]]="Yes",HR_Data[[#This Row],[YearsAtCompany]]&lt;2),"Yes","No")</f>
        <v>Yes</v>
      </c>
      <c r="K913">
        <v>1</v>
      </c>
      <c r="L913" t="s">
        <v>38</v>
      </c>
      <c r="M913">
        <v>1</v>
      </c>
      <c r="N913">
        <v>1273</v>
      </c>
      <c r="P913">
        <v>3</v>
      </c>
      <c r="Q913" t="s">
        <v>46</v>
      </c>
      <c r="R913">
        <v>73</v>
      </c>
      <c r="S913">
        <v>1</v>
      </c>
      <c r="T913">
        <v>1</v>
      </c>
      <c r="U913" t="s">
        <v>57</v>
      </c>
      <c r="V913">
        <v>4</v>
      </c>
      <c r="W913" t="s">
        <v>41</v>
      </c>
      <c r="X913">
        <v>1118</v>
      </c>
      <c r="Y913" t="str">
        <f>IF(AND(HR_Data[[#This Row],[OverTime]]="Yes",HR_Data[[#This Row],[JobSatisfaction]]&lt;=2,HR_Data[[#This Row],[MonthlyIncome]]&lt;AVERAGE(HR_Data[MonthlyIncome])),
"High Risk",
IF(OR(HR_Data[[#This Row],[OverTime]]="Yes",HR_Data[[#This Row],[JobSatisfaction]]&lt;=2),
"Medium Risk",
"Low Risk"))</f>
        <v>Medium Risk</v>
      </c>
      <c r="Z913" t="str">
        <f>IF(HR_Data[[#This Row],[MonthlyIncome]]&lt;3000,"Low",IF(HR_Data[[#This Row],[MonthlyIncome]]&lt;7000,"Medium","High"))</f>
        <v>Low</v>
      </c>
      <c r="AA913" s="5">
        <f>IF(HR_Data[[#This Row],[OverTime]]="Yes",1,0)</f>
        <v>1</v>
      </c>
      <c r="AB913" s="5">
        <f>IF(HR_Data[[#This Row],[JobSatisfaction]]&lt;=2,1,0)</f>
        <v>0</v>
      </c>
      <c r="AC913" s="5">
        <f>IF(HR_Data[[#This Row],[WorkLifeBalance]]&lt;=2,1,0)</f>
        <v>0</v>
      </c>
      <c r="AD913" s="5">
        <f>IF(HR_Data[[#This Row],[MonthlyIncome]]&lt;AVERAGE(HR_Data[MonthlyIncome]),1,0)</f>
        <v>1</v>
      </c>
      <c r="AE913">
        <v>8040</v>
      </c>
      <c r="AF913">
        <v>1</v>
      </c>
      <c r="AG913" t="s">
        <v>42</v>
      </c>
      <c r="AH913" t="s">
        <v>35</v>
      </c>
      <c r="AI913">
        <v>14</v>
      </c>
      <c r="AJ913">
        <v>3</v>
      </c>
      <c r="AK913">
        <v>4</v>
      </c>
      <c r="AL913">
        <f>IF(HR_Data[[#This Row],[OverTime]]="Yes",2,0)
+IF(HR_Data[[#This Row],[WorkLifeBalance]]&lt;=2,2,0)
+IF(HR_Data[[#This Row],[MonthlyIncome]]&lt;5000,2,0)
+IF(HR_Data[[#This Row],[JobSatisfaction]]&lt;=2,1,0)
+IF(HR_Data[[#This Row],[EnvironmentSatisfaction]]&lt;=2,1,0)
+IF(HR_Data[[#This Row],[YearsAtCompany]]&lt;2,2,0)</f>
        <v>6</v>
      </c>
      <c r="AM913" t="str">
        <f>IF(HR_Data[[#This Row],[RiskScore2]]&gt;=6,"High",
IF(HR_Data[[#This Row],[RiskScore2]]&gt;=3,"Medium","Low"))</f>
        <v>High</v>
      </c>
      <c r="AN913">
        <v>80</v>
      </c>
      <c r="AO913">
        <v>0</v>
      </c>
      <c r="AP913">
        <v>1</v>
      </c>
      <c r="AQ913">
        <v>4</v>
      </c>
      <c r="AR913">
        <v>3</v>
      </c>
      <c r="AS913">
        <v>1</v>
      </c>
      <c r="AT913">
        <v>0</v>
      </c>
      <c r="AU913">
        <v>1</v>
      </c>
      <c r="AV913">
        <v>0</v>
      </c>
    </row>
    <row r="914" spans="1:48">
      <c r="A914">
        <v>26</v>
      </c>
      <c r="B914" t="str">
        <f>IF(HR_Data[[#This Row],[Age]]&lt;25,"&lt;25",
IF(HR_Data[[#This Row],[Age]]&lt;35,"25–34",
IF(HR_Data[[#This Row],[Age]]&lt;45,"35–44",
IF(HR_Data[[#This Row],[Age]]&lt;55,"45–54","55+"))))</f>
        <v>25–34</v>
      </c>
      <c r="C914" t="s">
        <v>43</v>
      </c>
      <c r="D914">
        <f>(HR[[#This Row],[OverTimeFlag]]*3+HR[[#This Row],[LowJobSatisFlag]]*5+HR[[#This Row],[LowWLBFlag]]*4+HR[[#This Row],[LowSalaryFlag]]*3+HR[[#This Row],[LowEnviFlag]]*4+HR[[#This Row],[LowProFlag]]*1)</f>
        <v>10</v>
      </c>
      <c r="E914">
        <f>HR_Data[[#This Row],[OvertimeFlag]] + HR_Data[[#This Row],[LowSatisfactionFlag]] + HR_Data[[#This Row],[LowWorkLifeBalanceFlag]]</f>
        <v>2</v>
      </c>
      <c r="F914" t="s">
        <v>36</v>
      </c>
      <c r="G914">
        <v>583</v>
      </c>
      <c r="H914" t="s">
        <v>45</v>
      </c>
      <c r="I914">
        <v>4</v>
      </c>
      <c r="J914" t="str">
        <f>IF(AND(HR_Data[[#This Row],[Attrition]]="Yes",HR_Data[[#This Row],[YearsAtCompany]]&lt;2),"Yes","No")</f>
        <v>No</v>
      </c>
      <c r="K914">
        <v>2</v>
      </c>
      <c r="L914" t="s">
        <v>38</v>
      </c>
      <c r="M914">
        <v>1</v>
      </c>
      <c r="N914">
        <v>1275</v>
      </c>
      <c r="P914">
        <v>3</v>
      </c>
      <c r="Q914" t="s">
        <v>46</v>
      </c>
      <c r="R914">
        <v>53</v>
      </c>
      <c r="S914">
        <v>3</v>
      </c>
      <c r="T914">
        <v>1</v>
      </c>
      <c r="U914" t="s">
        <v>47</v>
      </c>
      <c r="V914">
        <v>4</v>
      </c>
      <c r="W914" t="s">
        <v>41</v>
      </c>
      <c r="X914">
        <v>2875</v>
      </c>
      <c r="Y914" t="str">
        <f>IF(AND(HR_Data[[#This Row],[OverTime]]="Yes",HR_Data[[#This Row],[JobSatisfaction]]&lt;=2,HR_Data[[#This Row],[MonthlyIncome]]&lt;AVERAGE(HR_Data[MonthlyIncome])),
"High Risk",
IF(OR(HR_Data[[#This Row],[OverTime]]="Yes",HR_Data[[#This Row],[JobSatisfaction]]&lt;=2),
"Medium Risk",
"Low Risk"))</f>
        <v>Medium Risk</v>
      </c>
      <c r="Z914" t="str">
        <f>IF(HR_Data[[#This Row],[MonthlyIncome]]&lt;3000,"Low",IF(HR_Data[[#This Row],[MonthlyIncome]]&lt;7000,"Medium","High"))</f>
        <v>Low</v>
      </c>
      <c r="AA914" s="5">
        <f>IF(HR_Data[[#This Row],[OverTime]]="Yes",1,0)</f>
        <v>1</v>
      </c>
      <c r="AB914" s="5">
        <f>IF(HR_Data[[#This Row],[JobSatisfaction]]&lt;=2,1,0)</f>
        <v>0</v>
      </c>
      <c r="AC914" s="5">
        <f>IF(HR_Data[[#This Row],[WorkLifeBalance]]&lt;=2,1,0)</f>
        <v>1</v>
      </c>
      <c r="AD914" s="5">
        <f>IF(HR_Data[[#This Row],[MonthlyIncome]]&lt;AVERAGE(HR_Data[MonthlyIncome]),1,0)</f>
        <v>1</v>
      </c>
      <c r="AE914">
        <v>9973</v>
      </c>
      <c r="AF914">
        <v>1</v>
      </c>
      <c r="AG914" t="s">
        <v>42</v>
      </c>
      <c r="AH914" t="s">
        <v>35</v>
      </c>
      <c r="AI914">
        <v>20</v>
      </c>
      <c r="AJ914">
        <v>4</v>
      </c>
      <c r="AK914">
        <v>2</v>
      </c>
      <c r="AL914">
        <f>IF(HR_Data[[#This Row],[OverTime]]="Yes",2,0)
+IF(HR_Data[[#This Row],[WorkLifeBalance]]&lt;=2,2,0)
+IF(HR_Data[[#This Row],[MonthlyIncome]]&lt;5000,2,0)
+IF(HR_Data[[#This Row],[JobSatisfaction]]&lt;=2,1,0)
+IF(HR_Data[[#This Row],[EnvironmentSatisfaction]]&lt;=2,1,0)
+IF(HR_Data[[#This Row],[YearsAtCompany]]&lt;2,2,0)</f>
        <v>6</v>
      </c>
      <c r="AM914" t="str">
        <f>IF(HR_Data[[#This Row],[RiskScore2]]&gt;=6,"High",
IF(HR_Data[[#This Row],[RiskScore2]]&gt;=3,"Medium","Low"))</f>
        <v>High</v>
      </c>
      <c r="AN914">
        <v>80</v>
      </c>
      <c r="AO914">
        <v>0</v>
      </c>
      <c r="AP914">
        <v>8</v>
      </c>
      <c r="AQ914">
        <v>2</v>
      </c>
      <c r="AR914">
        <v>2</v>
      </c>
      <c r="AS914">
        <v>8</v>
      </c>
      <c r="AT914">
        <v>5</v>
      </c>
      <c r="AU914">
        <v>2</v>
      </c>
      <c r="AV914">
        <v>2</v>
      </c>
    </row>
    <row r="915" spans="1:48">
      <c r="A915">
        <v>45</v>
      </c>
      <c r="B915" t="str">
        <f>IF(HR_Data[[#This Row],[Age]]&lt;25,"&lt;25",
IF(HR_Data[[#This Row],[Age]]&lt;35,"25–34",
IF(HR_Data[[#This Row],[Age]]&lt;45,"35–44",
IF(HR_Data[[#This Row],[Age]]&lt;55,"45–54","55+"))))</f>
        <v>45–54</v>
      </c>
      <c r="C915" t="s">
        <v>35</v>
      </c>
      <c r="D915">
        <f>(HR[[#This Row],[OverTimeFlag]]*3+HR[[#This Row],[LowJobSatisFlag]]*5+HR[[#This Row],[LowWLBFlag]]*4+HR[[#This Row],[LowSalaryFlag]]*3+HR[[#This Row],[LowEnviFlag]]*4+HR[[#This Row],[LowProFlag]]*1)</f>
        <v>12</v>
      </c>
      <c r="E915">
        <f>HR_Data[[#This Row],[OvertimeFlag]] + HR_Data[[#This Row],[LowSatisfactionFlag]] + HR_Data[[#This Row],[LowWorkLifeBalanceFlag]]</f>
        <v>2</v>
      </c>
      <c r="F915" t="s">
        <v>36</v>
      </c>
      <c r="G915">
        <v>1449</v>
      </c>
      <c r="H915" t="s">
        <v>37</v>
      </c>
      <c r="I915">
        <v>2</v>
      </c>
      <c r="J915" t="str">
        <f>IF(AND(HR_Data[[#This Row],[Attrition]]="Yes",HR_Data[[#This Row],[YearsAtCompany]]&lt;2),"Yes","No")</f>
        <v>No</v>
      </c>
      <c r="K915">
        <v>3</v>
      </c>
      <c r="L915" t="s">
        <v>59</v>
      </c>
      <c r="M915">
        <v>1</v>
      </c>
      <c r="N915">
        <v>1277</v>
      </c>
      <c r="P915">
        <v>1</v>
      </c>
      <c r="Q915" t="s">
        <v>39</v>
      </c>
      <c r="R915">
        <v>94</v>
      </c>
      <c r="S915">
        <v>1</v>
      </c>
      <c r="T915">
        <v>5</v>
      </c>
      <c r="U915" t="s">
        <v>56</v>
      </c>
      <c r="V915">
        <v>2</v>
      </c>
      <c r="W915" t="s">
        <v>41</v>
      </c>
      <c r="X915">
        <v>18824</v>
      </c>
      <c r="Y915" t="str">
        <f>IF(AND(HR_Data[[#This Row],[OverTime]]="Yes",HR_Data[[#This Row],[JobSatisfaction]]&lt;=2,HR_Data[[#This Row],[MonthlyIncome]]&lt;AVERAGE(HR_Data[MonthlyIncome])),
"High Risk",
IF(OR(HR_Data[[#This Row],[OverTime]]="Yes",HR_Data[[#This Row],[JobSatisfaction]]&lt;=2),
"Medium Risk",
"Low Risk"))</f>
        <v>Medium Risk</v>
      </c>
      <c r="Z915" t="str">
        <f>IF(HR_Data[[#This Row],[MonthlyIncome]]&lt;3000,"Low",IF(HR_Data[[#This Row],[MonthlyIncome]]&lt;7000,"Medium","High"))</f>
        <v>High</v>
      </c>
      <c r="AA915" s="5">
        <f>IF(HR_Data[[#This Row],[OverTime]]="Yes",1,0)</f>
        <v>1</v>
      </c>
      <c r="AB915" s="5">
        <f>IF(HR_Data[[#This Row],[JobSatisfaction]]&lt;=2,1,0)</f>
        <v>1</v>
      </c>
      <c r="AC915" s="5">
        <f>IF(HR_Data[[#This Row],[WorkLifeBalance]]&lt;=2,1,0)</f>
        <v>0</v>
      </c>
      <c r="AD915" s="5">
        <f>IF(HR_Data[[#This Row],[MonthlyIncome]]&lt;AVERAGE(HR_Data[MonthlyIncome]),1,0)</f>
        <v>0</v>
      </c>
      <c r="AE915">
        <v>2493</v>
      </c>
      <c r="AF915">
        <v>2</v>
      </c>
      <c r="AG915" t="s">
        <v>42</v>
      </c>
      <c r="AH915" t="s">
        <v>35</v>
      </c>
      <c r="AI915">
        <v>16</v>
      </c>
      <c r="AJ915">
        <v>3</v>
      </c>
      <c r="AK915">
        <v>1</v>
      </c>
      <c r="AL915">
        <f>IF(HR_Data[[#This Row],[OverTime]]="Yes",2,0)
+IF(HR_Data[[#This Row],[WorkLifeBalance]]&lt;=2,2,0)
+IF(HR_Data[[#This Row],[MonthlyIncome]]&lt;5000,2,0)
+IF(HR_Data[[#This Row],[JobSatisfaction]]&lt;=2,1,0)
+IF(HR_Data[[#This Row],[EnvironmentSatisfaction]]&lt;=2,1,0)
+IF(HR_Data[[#This Row],[YearsAtCompany]]&lt;2,2,0)</f>
        <v>4</v>
      </c>
      <c r="AM915" t="str">
        <f>IF(HR_Data[[#This Row],[RiskScore2]]&gt;=6,"High",
IF(HR_Data[[#This Row],[RiskScore2]]&gt;=3,"Medium","Low"))</f>
        <v>Medium</v>
      </c>
      <c r="AN915">
        <v>80</v>
      </c>
      <c r="AO915">
        <v>0</v>
      </c>
      <c r="AP915">
        <v>26</v>
      </c>
      <c r="AQ915">
        <v>2</v>
      </c>
      <c r="AR915">
        <v>3</v>
      </c>
      <c r="AS915">
        <v>24</v>
      </c>
      <c r="AT915">
        <v>10</v>
      </c>
      <c r="AU915">
        <v>1</v>
      </c>
      <c r="AV915">
        <v>11</v>
      </c>
    </row>
    <row r="916" spans="1:48">
      <c r="A916">
        <v>55</v>
      </c>
      <c r="B916" t="str">
        <f>IF(HR_Data[[#This Row],[Age]]&lt;25,"&lt;25",
IF(HR_Data[[#This Row],[Age]]&lt;35,"25–34",
IF(HR_Data[[#This Row],[Age]]&lt;45,"35–44",
IF(HR_Data[[#This Row],[Age]]&lt;55,"45–54","55+"))))</f>
        <v>55+</v>
      </c>
      <c r="C916" t="s">
        <v>43</v>
      </c>
      <c r="D916">
        <f>(HR[[#This Row],[OverTimeFlag]]*3+HR[[#This Row],[LowJobSatisFlag]]*5+HR[[#This Row],[LowWLBFlag]]*4+HR[[#This Row],[LowSalaryFlag]]*3+HR[[#This Row],[LowEnviFlag]]*4+HR[[#This Row],[LowProFlag]]*1)</f>
        <v>9</v>
      </c>
      <c r="E916">
        <f>HR_Data[[#This Row],[OvertimeFlag]] + HR_Data[[#This Row],[LowSatisfactionFlag]] + HR_Data[[#This Row],[LowWorkLifeBalanceFlag]]</f>
        <v>2</v>
      </c>
      <c r="F916" t="s">
        <v>55</v>
      </c>
      <c r="G916">
        <v>177</v>
      </c>
      <c r="H916" t="s">
        <v>45</v>
      </c>
      <c r="I916">
        <v>8</v>
      </c>
      <c r="J916" t="str">
        <f>IF(AND(HR_Data[[#This Row],[Attrition]]="Yes",HR_Data[[#This Row],[YearsAtCompany]]&lt;2),"Yes","No")</f>
        <v>No</v>
      </c>
      <c r="K916">
        <v>1</v>
      </c>
      <c r="L916" t="s">
        <v>51</v>
      </c>
      <c r="M916">
        <v>1</v>
      </c>
      <c r="N916">
        <v>1278</v>
      </c>
      <c r="P916">
        <v>4</v>
      </c>
      <c r="Q916" t="s">
        <v>46</v>
      </c>
      <c r="R916">
        <v>37</v>
      </c>
      <c r="S916">
        <v>2</v>
      </c>
      <c r="T916">
        <v>4</v>
      </c>
      <c r="U916" t="s">
        <v>54</v>
      </c>
      <c r="V916">
        <v>2</v>
      </c>
      <c r="W916" t="s">
        <v>52</v>
      </c>
      <c r="X916">
        <v>13577</v>
      </c>
      <c r="Y916" t="str">
        <f>IF(AND(HR_Data[[#This Row],[OverTime]]="Yes",HR_Data[[#This Row],[JobSatisfaction]]&lt;=2,HR_Data[[#This Row],[MonthlyIncome]]&lt;AVERAGE(HR_Data[MonthlyIncome])),
"High Risk",
IF(OR(HR_Data[[#This Row],[OverTime]]="Yes",HR_Data[[#This Row],[JobSatisfaction]]&lt;=2),
"Medium Risk",
"Low Risk"))</f>
        <v>Medium Risk</v>
      </c>
      <c r="Z916" t="str">
        <f>IF(HR_Data[[#This Row],[MonthlyIncome]]&lt;3000,"Low",IF(HR_Data[[#This Row],[MonthlyIncome]]&lt;7000,"Medium","High"))</f>
        <v>High</v>
      </c>
      <c r="AA916" s="5">
        <f>IF(HR_Data[[#This Row],[OverTime]]="Yes",1,0)</f>
        <v>1</v>
      </c>
      <c r="AB916" s="5">
        <f>IF(HR_Data[[#This Row],[JobSatisfaction]]&lt;=2,1,0)</f>
        <v>1</v>
      </c>
      <c r="AC916" s="5">
        <f>IF(HR_Data[[#This Row],[WorkLifeBalance]]&lt;=2,1,0)</f>
        <v>0</v>
      </c>
      <c r="AD916" s="5">
        <f>IF(HR_Data[[#This Row],[MonthlyIncome]]&lt;AVERAGE(HR_Data[MonthlyIncome]),1,0)</f>
        <v>0</v>
      </c>
      <c r="AE916">
        <v>25592</v>
      </c>
      <c r="AF916">
        <v>1</v>
      </c>
      <c r="AG916" t="s">
        <v>42</v>
      </c>
      <c r="AH916" t="s">
        <v>35</v>
      </c>
      <c r="AI916">
        <v>15</v>
      </c>
      <c r="AJ916">
        <v>3</v>
      </c>
      <c r="AK916">
        <v>4</v>
      </c>
      <c r="AL916">
        <f>IF(HR_Data[[#This Row],[OverTime]]="Yes",2,0)
+IF(HR_Data[[#This Row],[WorkLifeBalance]]&lt;=2,2,0)
+IF(HR_Data[[#This Row],[MonthlyIncome]]&lt;5000,2,0)
+IF(HR_Data[[#This Row],[JobSatisfaction]]&lt;=2,1,0)
+IF(HR_Data[[#This Row],[EnvironmentSatisfaction]]&lt;=2,1,0)
+IF(HR_Data[[#This Row],[YearsAtCompany]]&lt;2,2,0)</f>
        <v>3</v>
      </c>
      <c r="AM916" t="str">
        <f>IF(HR_Data[[#This Row],[RiskScore2]]&gt;=6,"High",
IF(HR_Data[[#This Row],[RiskScore2]]&gt;=3,"Medium","Low"))</f>
        <v>Medium</v>
      </c>
      <c r="AN916">
        <v>80</v>
      </c>
      <c r="AO916">
        <v>1</v>
      </c>
      <c r="AP916">
        <v>34</v>
      </c>
      <c r="AQ916">
        <v>3</v>
      </c>
      <c r="AR916">
        <v>3</v>
      </c>
      <c r="AS916">
        <v>33</v>
      </c>
      <c r="AT916">
        <v>9</v>
      </c>
      <c r="AU916">
        <v>15</v>
      </c>
      <c r="AV916">
        <v>0</v>
      </c>
    </row>
    <row r="917" spans="1:48">
      <c r="A917">
        <v>21</v>
      </c>
      <c r="B917" t="str">
        <f>IF(HR_Data[[#This Row],[Age]]&lt;25,"&lt;25",
IF(HR_Data[[#This Row],[Age]]&lt;35,"25–34",
IF(HR_Data[[#This Row],[Age]]&lt;45,"35–44",
IF(HR_Data[[#This Row],[Age]]&lt;55,"45–54","55+"))))</f>
        <v>&lt;25</v>
      </c>
      <c r="C917" t="s">
        <v>35</v>
      </c>
      <c r="D917">
        <f>(HR[[#This Row],[OverTimeFlag]]*3+HR[[#This Row],[LowJobSatisFlag]]*5+HR[[#This Row],[LowWLBFlag]]*4+HR[[#This Row],[LowSalaryFlag]]*3+HR[[#This Row],[LowEnviFlag]]*4+HR[[#This Row],[LowProFlag]]*1)</f>
        <v>11</v>
      </c>
      <c r="E917">
        <f>HR_Data[[#This Row],[OvertimeFlag]] + HR_Data[[#This Row],[LowSatisfactionFlag]] + HR_Data[[#This Row],[LowWorkLifeBalanceFlag]]</f>
        <v>1</v>
      </c>
      <c r="F917" t="s">
        <v>44</v>
      </c>
      <c r="G917">
        <v>251</v>
      </c>
      <c r="H917" t="s">
        <v>45</v>
      </c>
      <c r="I917">
        <v>10</v>
      </c>
      <c r="J917" t="str">
        <f>IF(AND(HR_Data[[#This Row],[Attrition]]="Yes",HR_Data[[#This Row],[YearsAtCompany]]&lt;2),"Yes","No")</f>
        <v>No</v>
      </c>
      <c r="K917">
        <v>2</v>
      </c>
      <c r="L917" t="s">
        <v>38</v>
      </c>
      <c r="M917">
        <v>1</v>
      </c>
      <c r="N917">
        <v>1279</v>
      </c>
      <c r="P917">
        <v>1</v>
      </c>
      <c r="Q917" t="s">
        <v>39</v>
      </c>
      <c r="R917">
        <v>45</v>
      </c>
      <c r="S917">
        <v>2</v>
      </c>
      <c r="T917">
        <v>1</v>
      </c>
      <c r="U917" t="s">
        <v>50</v>
      </c>
      <c r="V917">
        <v>3</v>
      </c>
      <c r="W917" t="s">
        <v>41</v>
      </c>
      <c r="X917">
        <v>2625</v>
      </c>
      <c r="Y917" t="str">
        <f>IF(AND(HR_Data[[#This Row],[OverTime]]="Yes",HR_Data[[#This Row],[JobSatisfaction]]&lt;=2,HR_Data[[#This Row],[MonthlyIncome]]&lt;AVERAGE(HR_Data[MonthlyIncome])),
"High Risk",
IF(OR(HR_Data[[#This Row],[OverTime]]="Yes",HR_Data[[#This Row],[JobSatisfaction]]&lt;=2),
"Medium Risk",
"Low Risk"))</f>
        <v>Low Risk</v>
      </c>
      <c r="Z917" t="str">
        <f>IF(HR_Data[[#This Row],[MonthlyIncome]]&lt;3000,"Low",IF(HR_Data[[#This Row],[MonthlyIncome]]&lt;7000,"Medium","High"))</f>
        <v>Low</v>
      </c>
      <c r="AA917" s="5">
        <f>IF(HR_Data[[#This Row],[OverTime]]="Yes",1,0)</f>
        <v>0</v>
      </c>
      <c r="AB917" s="5">
        <f>IF(HR_Data[[#This Row],[JobSatisfaction]]&lt;=2,1,0)</f>
        <v>0</v>
      </c>
      <c r="AC917" s="5">
        <f>IF(HR_Data[[#This Row],[WorkLifeBalance]]&lt;=2,1,0)</f>
        <v>1</v>
      </c>
      <c r="AD917" s="5">
        <f>IF(HR_Data[[#This Row],[MonthlyIncome]]&lt;AVERAGE(HR_Data[MonthlyIncome]),1,0)</f>
        <v>1</v>
      </c>
      <c r="AE917">
        <v>25308</v>
      </c>
      <c r="AF917">
        <v>1</v>
      </c>
      <c r="AG917" t="s">
        <v>42</v>
      </c>
      <c r="AH917" t="s">
        <v>43</v>
      </c>
      <c r="AI917">
        <v>20</v>
      </c>
      <c r="AJ917">
        <v>4</v>
      </c>
      <c r="AK917">
        <v>3</v>
      </c>
      <c r="AL917">
        <f>IF(HR_Data[[#This Row],[OverTime]]="Yes",2,0)
+IF(HR_Data[[#This Row],[WorkLifeBalance]]&lt;=2,2,0)
+IF(HR_Data[[#This Row],[MonthlyIncome]]&lt;5000,2,0)
+IF(HR_Data[[#This Row],[JobSatisfaction]]&lt;=2,1,0)
+IF(HR_Data[[#This Row],[EnvironmentSatisfaction]]&lt;=2,1,0)
+IF(HR_Data[[#This Row],[YearsAtCompany]]&lt;2,2,0)</f>
        <v>5</v>
      </c>
      <c r="AM917" t="str">
        <f>IF(HR_Data[[#This Row],[RiskScore2]]&gt;=6,"High",
IF(HR_Data[[#This Row],[RiskScore2]]&gt;=3,"Medium","Low"))</f>
        <v>Medium</v>
      </c>
      <c r="AN917">
        <v>80</v>
      </c>
      <c r="AO917">
        <v>0</v>
      </c>
      <c r="AP917">
        <v>2</v>
      </c>
      <c r="AQ917">
        <v>2</v>
      </c>
      <c r="AR917">
        <v>1</v>
      </c>
      <c r="AS917">
        <v>2</v>
      </c>
      <c r="AT917">
        <v>2</v>
      </c>
      <c r="AU917">
        <v>2</v>
      </c>
      <c r="AV917">
        <v>2</v>
      </c>
    </row>
    <row r="918" spans="1:48">
      <c r="A918">
        <v>46</v>
      </c>
      <c r="B918" t="str">
        <f>IF(HR_Data[[#This Row],[Age]]&lt;25,"&lt;25",
IF(HR_Data[[#This Row],[Age]]&lt;35,"25–34",
IF(HR_Data[[#This Row],[Age]]&lt;45,"35–44",
IF(HR_Data[[#This Row],[Age]]&lt;55,"45–54","55+"))))</f>
        <v>45–54</v>
      </c>
      <c r="C918" t="s">
        <v>43</v>
      </c>
      <c r="D918">
        <f>(HR[[#This Row],[OverTimeFlag]]*3+HR[[#This Row],[LowJobSatisFlag]]*5+HR[[#This Row],[LowWLBFlag]]*4+HR[[#This Row],[LowSalaryFlag]]*3+HR[[#This Row],[LowEnviFlag]]*4+HR[[#This Row],[LowProFlag]]*1)</f>
        <v>5</v>
      </c>
      <c r="E918">
        <f>HR_Data[[#This Row],[OvertimeFlag]] + HR_Data[[#This Row],[LowSatisfactionFlag]] + HR_Data[[#This Row],[LowWorkLifeBalanceFlag]]</f>
        <v>1</v>
      </c>
      <c r="F918" t="s">
        <v>36</v>
      </c>
      <c r="G918">
        <v>168</v>
      </c>
      <c r="H918" t="s">
        <v>37</v>
      </c>
      <c r="I918">
        <v>4</v>
      </c>
      <c r="J918" t="str">
        <f>IF(AND(HR_Data[[#This Row],[Attrition]]="Yes",HR_Data[[#This Row],[YearsAtCompany]]&lt;2),"Yes","No")</f>
        <v>No</v>
      </c>
      <c r="K918">
        <v>2</v>
      </c>
      <c r="L918" t="s">
        <v>59</v>
      </c>
      <c r="M918">
        <v>1</v>
      </c>
      <c r="N918">
        <v>1280</v>
      </c>
      <c r="P918">
        <v>4</v>
      </c>
      <c r="Q918" t="s">
        <v>39</v>
      </c>
      <c r="R918">
        <v>33</v>
      </c>
      <c r="S918">
        <v>2</v>
      </c>
      <c r="T918">
        <v>5</v>
      </c>
      <c r="U918" t="s">
        <v>56</v>
      </c>
      <c r="V918">
        <v>2</v>
      </c>
      <c r="W918" t="s">
        <v>48</v>
      </c>
      <c r="X918">
        <v>18789</v>
      </c>
      <c r="Y918" t="str">
        <f>IF(AND(HR_Data[[#This Row],[OverTime]]="Yes",HR_Data[[#This Row],[JobSatisfaction]]&lt;=2,HR_Data[[#This Row],[MonthlyIncome]]&lt;AVERAGE(HR_Data[MonthlyIncome])),
"High Risk",
IF(OR(HR_Data[[#This Row],[OverTime]]="Yes",HR_Data[[#This Row],[JobSatisfaction]]&lt;=2),
"Medium Risk",
"Low Risk"))</f>
        <v>Medium Risk</v>
      </c>
      <c r="Z918" t="str">
        <f>IF(HR_Data[[#This Row],[MonthlyIncome]]&lt;3000,"Low",IF(HR_Data[[#This Row],[MonthlyIncome]]&lt;7000,"Medium","High"))</f>
        <v>High</v>
      </c>
      <c r="AA918" s="5">
        <f>IF(HR_Data[[#This Row],[OverTime]]="Yes",1,0)</f>
        <v>0</v>
      </c>
      <c r="AB918" s="5">
        <f>IF(HR_Data[[#This Row],[JobSatisfaction]]&lt;=2,1,0)</f>
        <v>1</v>
      </c>
      <c r="AC918" s="5">
        <f>IF(HR_Data[[#This Row],[WorkLifeBalance]]&lt;=2,1,0)</f>
        <v>0</v>
      </c>
      <c r="AD918" s="5">
        <f>IF(HR_Data[[#This Row],[MonthlyIncome]]&lt;AVERAGE(HR_Data[MonthlyIncome]),1,0)</f>
        <v>0</v>
      </c>
      <c r="AE918">
        <v>9946</v>
      </c>
      <c r="AF918">
        <v>2</v>
      </c>
      <c r="AG918" t="s">
        <v>42</v>
      </c>
      <c r="AH918" t="s">
        <v>43</v>
      </c>
      <c r="AI918">
        <v>14</v>
      </c>
      <c r="AJ918">
        <v>3</v>
      </c>
      <c r="AK918">
        <v>3</v>
      </c>
      <c r="AL918">
        <f>IF(HR_Data[[#This Row],[OverTime]]="Yes",2,0)
+IF(HR_Data[[#This Row],[WorkLifeBalance]]&lt;=2,2,0)
+IF(HR_Data[[#This Row],[MonthlyIncome]]&lt;5000,2,0)
+IF(HR_Data[[#This Row],[JobSatisfaction]]&lt;=2,1,0)
+IF(HR_Data[[#This Row],[EnvironmentSatisfaction]]&lt;=2,1,0)
+IF(HR_Data[[#This Row],[YearsAtCompany]]&lt;2,2,0)</f>
        <v>1</v>
      </c>
      <c r="AM918" t="str">
        <f>IF(HR_Data[[#This Row],[RiskScore2]]&gt;=6,"High",
IF(HR_Data[[#This Row],[RiskScore2]]&gt;=3,"Medium","Low"))</f>
        <v>Low</v>
      </c>
      <c r="AN918">
        <v>80</v>
      </c>
      <c r="AO918">
        <v>1</v>
      </c>
      <c r="AP918">
        <v>26</v>
      </c>
      <c r="AQ918">
        <v>2</v>
      </c>
      <c r="AR918">
        <v>3</v>
      </c>
      <c r="AS918">
        <v>11</v>
      </c>
      <c r="AT918">
        <v>4</v>
      </c>
      <c r="AU918">
        <v>0</v>
      </c>
      <c r="AV918">
        <v>8</v>
      </c>
    </row>
    <row r="919" spans="1:48">
      <c r="A919">
        <v>34</v>
      </c>
      <c r="B919" t="str">
        <f>IF(HR_Data[[#This Row],[Age]]&lt;25,"&lt;25",
IF(HR_Data[[#This Row],[Age]]&lt;35,"25–34",
IF(HR_Data[[#This Row],[Age]]&lt;45,"35–44",
IF(HR_Data[[#This Row],[Age]]&lt;55,"45–54","55+"))))</f>
        <v>25–34</v>
      </c>
      <c r="C919" t="s">
        <v>43</v>
      </c>
      <c r="D919">
        <f>(HR[[#This Row],[OverTimeFlag]]*3+HR[[#This Row],[LowJobSatisFlag]]*5+HR[[#This Row],[LowWLBFlag]]*4+HR[[#This Row],[LowSalaryFlag]]*3+HR[[#This Row],[LowEnviFlag]]*4+HR[[#This Row],[LowProFlag]]*1)</f>
        <v>11</v>
      </c>
      <c r="E919">
        <f>HR_Data[[#This Row],[OvertimeFlag]] + HR_Data[[#This Row],[LowSatisfactionFlag]] + HR_Data[[#This Row],[LowWorkLifeBalanceFlag]]</f>
        <v>2</v>
      </c>
      <c r="F919" t="s">
        <v>36</v>
      </c>
      <c r="G919">
        <v>131</v>
      </c>
      <c r="H919" t="s">
        <v>37</v>
      </c>
      <c r="I919">
        <v>2</v>
      </c>
      <c r="J919" t="str">
        <f>IF(AND(HR_Data[[#This Row],[Attrition]]="Yes",HR_Data[[#This Row],[YearsAtCompany]]&lt;2),"Yes","No")</f>
        <v>No</v>
      </c>
      <c r="K919">
        <v>3</v>
      </c>
      <c r="L919" t="s">
        <v>59</v>
      </c>
      <c r="M919">
        <v>1</v>
      </c>
      <c r="N919">
        <v>1281</v>
      </c>
      <c r="P919">
        <v>3</v>
      </c>
      <c r="Q919" t="s">
        <v>39</v>
      </c>
      <c r="R919">
        <v>86</v>
      </c>
      <c r="S919">
        <v>3</v>
      </c>
      <c r="T919">
        <v>2</v>
      </c>
      <c r="U919" t="s">
        <v>40</v>
      </c>
      <c r="V919">
        <v>1</v>
      </c>
      <c r="W919" t="s">
        <v>41</v>
      </c>
      <c r="X919">
        <v>4538</v>
      </c>
      <c r="Y919" t="str">
        <f>IF(AND(HR_Data[[#This Row],[OverTime]]="Yes",HR_Data[[#This Row],[JobSatisfaction]]&lt;=2,HR_Data[[#This Row],[MonthlyIncome]]&lt;AVERAGE(HR_Data[MonthlyIncome])),
"High Risk",
IF(OR(HR_Data[[#This Row],[OverTime]]="Yes",HR_Data[[#This Row],[JobSatisfaction]]&lt;=2),
"Medium Risk",
"Low Risk"))</f>
        <v>High Risk</v>
      </c>
      <c r="Z919" t="str">
        <f>IF(HR_Data[[#This Row],[MonthlyIncome]]&lt;3000,"Low",IF(HR_Data[[#This Row],[MonthlyIncome]]&lt;7000,"Medium","High"))</f>
        <v>Medium</v>
      </c>
      <c r="AA919" s="5">
        <f>IF(HR_Data[[#This Row],[OverTime]]="Yes",1,0)</f>
        <v>1</v>
      </c>
      <c r="AB919" s="5">
        <f>IF(HR_Data[[#This Row],[JobSatisfaction]]&lt;=2,1,0)</f>
        <v>1</v>
      </c>
      <c r="AC919" s="5">
        <f>IF(HR_Data[[#This Row],[WorkLifeBalance]]&lt;=2,1,0)</f>
        <v>0</v>
      </c>
      <c r="AD919" s="5">
        <f>IF(HR_Data[[#This Row],[MonthlyIncome]]&lt;AVERAGE(HR_Data[MonthlyIncome]),1,0)</f>
        <v>1</v>
      </c>
      <c r="AE919">
        <v>6039</v>
      </c>
      <c r="AF919">
        <v>0</v>
      </c>
      <c r="AG919" t="s">
        <v>42</v>
      </c>
      <c r="AH919" t="s">
        <v>35</v>
      </c>
      <c r="AI919">
        <v>12</v>
      </c>
      <c r="AJ919">
        <v>3</v>
      </c>
      <c r="AK919">
        <v>4</v>
      </c>
      <c r="AL919">
        <f>IF(HR_Data[[#This Row],[OverTime]]="Yes",2,0)
+IF(HR_Data[[#This Row],[WorkLifeBalance]]&lt;=2,2,0)
+IF(HR_Data[[#This Row],[MonthlyIncome]]&lt;5000,2,0)
+IF(HR_Data[[#This Row],[JobSatisfaction]]&lt;=2,1,0)
+IF(HR_Data[[#This Row],[EnvironmentSatisfaction]]&lt;=2,1,0)
+IF(HR_Data[[#This Row],[YearsAtCompany]]&lt;2,2,0)</f>
        <v>5</v>
      </c>
      <c r="AM919" t="str">
        <f>IF(HR_Data[[#This Row],[RiskScore2]]&gt;=6,"High",
IF(HR_Data[[#This Row],[RiskScore2]]&gt;=3,"Medium","Low"))</f>
        <v>Medium</v>
      </c>
      <c r="AN919">
        <v>80</v>
      </c>
      <c r="AO919">
        <v>0</v>
      </c>
      <c r="AP919">
        <v>4</v>
      </c>
      <c r="AQ919">
        <v>3</v>
      </c>
      <c r="AR919">
        <v>3</v>
      </c>
      <c r="AS919">
        <v>3</v>
      </c>
      <c r="AT919">
        <v>2</v>
      </c>
      <c r="AU919">
        <v>0</v>
      </c>
      <c r="AV919">
        <v>2</v>
      </c>
    </row>
    <row r="920" spans="1:48">
      <c r="A920">
        <v>51</v>
      </c>
      <c r="B920" t="str">
        <f>IF(HR_Data[[#This Row],[Age]]&lt;25,"&lt;25",
IF(HR_Data[[#This Row],[Age]]&lt;35,"25–34",
IF(HR_Data[[#This Row],[Age]]&lt;45,"35–44",
IF(HR_Data[[#This Row],[Age]]&lt;55,"45–54","55+"))))</f>
        <v>45–54</v>
      </c>
      <c r="C920" t="s">
        <v>43</v>
      </c>
      <c r="D920">
        <f>(HR[[#This Row],[OverTimeFlag]]*3+HR[[#This Row],[LowJobSatisFlag]]*5+HR[[#This Row],[LowWLBFlag]]*4+HR[[#This Row],[LowSalaryFlag]]*3+HR[[#This Row],[LowEnviFlag]]*4+HR[[#This Row],[LowProFlag]]*1)</f>
        <v>13</v>
      </c>
      <c r="E920">
        <f>HR_Data[[#This Row],[OvertimeFlag]] + HR_Data[[#This Row],[LowSatisfactionFlag]] + HR_Data[[#This Row],[LowWorkLifeBalanceFlag]]</f>
        <v>3</v>
      </c>
      <c r="F920" t="s">
        <v>44</v>
      </c>
      <c r="G920">
        <v>237</v>
      </c>
      <c r="H920" t="s">
        <v>37</v>
      </c>
      <c r="I920">
        <v>9</v>
      </c>
      <c r="J920" t="str">
        <f>IF(AND(HR_Data[[#This Row],[Attrition]]="Yes",HR_Data[[#This Row],[YearsAtCompany]]&lt;2),"Yes","No")</f>
        <v>No</v>
      </c>
      <c r="K920">
        <v>3</v>
      </c>
      <c r="L920" t="s">
        <v>38</v>
      </c>
      <c r="M920">
        <v>1</v>
      </c>
      <c r="N920">
        <v>1282</v>
      </c>
      <c r="P920">
        <v>4</v>
      </c>
      <c r="Q920" t="s">
        <v>46</v>
      </c>
      <c r="R920">
        <v>83</v>
      </c>
      <c r="S920">
        <v>3</v>
      </c>
      <c r="T920">
        <v>5</v>
      </c>
      <c r="U920" t="s">
        <v>56</v>
      </c>
      <c r="V920">
        <v>2</v>
      </c>
      <c r="W920" t="s">
        <v>52</v>
      </c>
      <c r="X920">
        <v>19847</v>
      </c>
      <c r="Y920" t="str">
        <f>IF(AND(HR_Data[[#This Row],[OverTime]]="Yes",HR_Data[[#This Row],[JobSatisfaction]]&lt;=2,HR_Data[[#This Row],[MonthlyIncome]]&lt;AVERAGE(HR_Data[MonthlyIncome])),
"High Risk",
IF(OR(HR_Data[[#This Row],[OverTime]]="Yes",HR_Data[[#This Row],[JobSatisfaction]]&lt;=2),
"Medium Risk",
"Low Risk"))</f>
        <v>Medium Risk</v>
      </c>
      <c r="Z920" t="str">
        <f>IF(HR_Data[[#This Row],[MonthlyIncome]]&lt;3000,"Low",IF(HR_Data[[#This Row],[MonthlyIncome]]&lt;7000,"Medium","High"))</f>
        <v>High</v>
      </c>
      <c r="AA920" s="5">
        <f>IF(HR_Data[[#This Row],[OverTime]]="Yes",1,0)</f>
        <v>1</v>
      </c>
      <c r="AB920" s="5">
        <f>IF(HR_Data[[#This Row],[JobSatisfaction]]&lt;=2,1,0)</f>
        <v>1</v>
      </c>
      <c r="AC920" s="5">
        <f>IF(HR_Data[[#This Row],[WorkLifeBalance]]&lt;=2,1,0)</f>
        <v>1</v>
      </c>
      <c r="AD920" s="5">
        <f>IF(HR_Data[[#This Row],[MonthlyIncome]]&lt;AVERAGE(HR_Data[MonthlyIncome]),1,0)</f>
        <v>0</v>
      </c>
      <c r="AE920">
        <v>19196</v>
      </c>
      <c r="AF920">
        <v>4</v>
      </c>
      <c r="AG920" t="s">
        <v>42</v>
      </c>
      <c r="AH920" t="s">
        <v>35</v>
      </c>
      <c r="AI920">
        <v>24</v>
      </c>
      <c r="AJ920">
        <v>4</v>
      </c>
      <c r="AK920">
        <v>1</v>
      </c>
      <c r="AL920">
        <f>IF(HR_Data[[#This Row],[OverTime]]="Yes",2,0)
+IF(HR_Data[[#This Row],[WorkLifeBalance]]&lt;=2,2,0)
+IF(HR_Data[[#This Row],[MonthlyIncome]]&lt;5000,2,0)
+IF(HR_Data[[#This Row],[JobSatisfaction]]&lt;=2,1,0)
+IF(HR_Data[[#This Row],[EnvironmentSatisfaction]]&lt;=2,1,0)
+IF(HR_Data[[#This Row],[YearsAtCompany]]&lt;2,2,0)</f>
        <v>5</v>
      </c>
      <c r="AM920" t="str">
        <f>IF(HR_Data[[#This Row],[RiskScore2]]&gt;=6,"High",
IF(HR_Data[[#This Row],[RiskScore2]]&gt;=3,"Medium","Low"))</f>
        <v>Medium</v>
      </c>
      <c r="AN920">
        <v>80</v>
      </c>
      <c r="AO920">
        <v>1</v>
      </c>
      <c r="AP920">
        <v>31</v>
      </c>
      <c r="AQ920">
        <v>5</v>
      </c>
      <c r="AR920">
        <v>2</v>
      </c>
      <c r="AS920">
        <v>29</v>
      </c>
      <c r="AT920">
        <v>10</v>
      </c>
      <c r="AU920">
        <v>11</v>
      </c>
      <c r="AV920">
        <v>10</v>
      </c>
    </row>
    <row r="921" spans="1:48">
      <c r="A921">
        <v>59</v>
      </c>
      <c r="B921" t="str">
        <f>IF(HR_Data[[#This Row],[Age]]&lt;25,"&lt;25",
IF(HR_Data[[#This Row],[Age]]&lt;35,"25–34",
IF(HR_Data[[#This Row],[Age]]&lt;45,"35–44",
IF(HR_Data[[#This Row],[Age]]&lt;55,"45–54","55+"))))</f>
        <v>55+</v>
      </c>
      <c r="C921" t="s">
        <v>43</v>
      </c>
      <c r="D921">
        <f>(HR[[#This Row],[OverTimeFlag]]*3+HR[[#This Row],[LowJobSatisFlag]]*5+HR[[#This Row],[LowWLBFlag]]*4+HR[[#This Row],[LowSalaryFlag]]*3+HR[[#This Row],[LowEnviFlag]]*4+HR[[#This Row],[LowProFlag]]*1)</f>
        <v>5</v>
      </c>
      <c r="E921">
        <f>HR_Data[[#This Row],[OvertimeFlag]] + HR_Data[[#This Row],[LowSatisfactionFlag]] + HR_Data[[#This Row],[LowWorkLifeBalanceFlag]]</f>
        <v>1</v>
      </c>
      <c r="F921" t="s">
        <v>36</v>
      </c>
      <c r="G921">
        <v>1429</v>
      </c>
      <c r="H921" t="s">
        <v>45</v>
      </c>
      <c r="I921">
        <v>18</v>
      </c>
      <c r="J921" t="str">
        <f>IF(AND(HR_Data[[#This Row],[Attrition]]="Yes",HR_Data[[#This Row],[YearsAtCompany]]&lt;2),"Yes","No")</f>
        <v>No</v>
      </c>
      <c r="K921">
        <v>4</v>
      </c>
      <c r="L921" t="s">
        <v>51</v>
      </c>
      <c r="M921">
        <v>1</v>
      </c>
      <c r="N921">
        <v>1283</v>
      </c>
      <c r="P921">
        <v>4</v>
      </c>
      <c r="Q921" t="s">
        <v>46</v>
      </c>
      <c r="R921">
        <v>67</v>
      </c>
      <c r="S921">
        <v>3</v>
      </c>
      <c r="T921">
        <v>3</v>
      </c>
      <c r="U921" t="s">
        <v>53</v>
      </c>
      <c r="V921">
        <v>4</v>
      </c>
      <c r="W921" t="s">
        <v>41</v>
      </c>
      <c r="X921">
        <v>10512</v>
      </c>
      <c r="Y921" t="str">
        <f>IF(AND(HR_Data[[#This Row],[OverTime]]="Yes",HR_Data[[#This Row],[JobSatisfaction]]&lt;=2,HR_Data[[#This Row],[MonthlyIncome]]&lt;AVERAGE(HR_Data[MonthlyIncome])),
"High Risk",
IF(OR(HR_Data[[#This Row],[OverTime]]="Yes",HR_Data[[#This Row],[JobSatisfaction]]&lt;=2),
"Medium Risk",
"Low Risk"))</f>
        <v>Low Risk</v>
      </c>
      <c r="Z921" t="str">
        <f>IF(HR_Data[[#This Row],[MonthlyIncome]]&lt;3000,"Low",IF(HR_Data[[#This Row],[MonthlyIncome]]&lt;7000,"Medium","High"))</f>
        <v>High</v>
      </c>
      <c r="AA921" s="5">
        <f>IF(HR_Data[[#This Row],[OverTime]]="Yes",1,0)</f>
        <v>0</v>
      </c>
      <c r="AB921" s="5">
        <f>IF(HR_Data[[#This Row],[JobSatisfaction]]&lt;=2,1,0)</f>
        <v>0</v>
      </c>
      <c r="AC921" s="5">
        <f>IF(HR_Data[[#This Row],[WorkLifeBalance]]&lt;=2,1,0)</f>
        <v>1</v>
      </c>
      <c r="AD921" s="5">
        <f>IF(HR_Data[[#This Row],[MonthlyIncome]]&lt;AVERAGE(HR_Data[MonthlyIncome]),1,0)</f>
        <v>0</v>
      </c>
      <c r="AE921">
        <v>20002</v>
      </c>
      <c r="AF921">
        <v>6</v>
      </c>
      <c r="AG921" t="s">
        <v>42</v>
      </c>
      <c r="AH921" t="s">
        <v>43</v>
      </c>
      <c r="AI921">
        <v>12</v>
      </c>
      <c r="AJ921">
        <v>3</v>
      </c>
      <c r="AK921">
        <v>4</v>
      </c>
      <c r="AL921">
        <f>IF(HR_Data[[#This Row],[OverTime]]="Yes",2,0)
+IF(HR_Data[[#This Row],[WorkLifeBalance]]&lt;=2,2,0)
+IF(HR_Data[[#This Row],[MonthlyIncome]]&lt;5000,2,0)
+IF(HR_Data[[#This Row],[JobSatisfaction]]&lt;=2,1,0)
+IF(HR_Data[[#This Row],[EnvironmentSatisfaction]]&lt;=2,1,0)
+IF(HR_Data[[#This Row],[YearsAtCompany]]&lt;2,2,0)</f>
        <v>2</v>
      </c>
      <c r="AM921" t="str">
        <f>IF(HR_Data[[#This Row],[RiskScore2]]&gt;=6,"High",
IF(HR_Data[[#This Row],[RiskScore2]]&gt;=3,"Medium","Low"))</f>
        <v>Low</v>
      </c>
      <c r="AN921">
        <v>80</v>
      </c>
      <c r="AO921">
        <v>0</v>
      </c>
      <c r="AP921">
        <v>25</v>
      </c>
      <c r="AQ921">
        <v>6</v>
      </c>
      <c r="AR921">
        <v>2</v>
      </c>
      <c r="AS921">
        <v>9</v>
      </c>
      <c r="AT921">
        <v>7</v>
      </c>
      <c r="AU921">
        <v>5</v>
      </c>
      <c r="AV921">
        <v>4</v>
      </c>
    </row>
    <row r="922" spans="1:48">
      <c r="A922">
        <v>34</v>
      </c>
      <c r="B922" t="str">
        <f>IF(HR_Data[[#This Row],[Age]]&lt;25,"&lt;25",
IF(HR_Data[[#This Row],[Age]]&lt;35,"25–34",
IF(HR_Data[[#This Row],[Age]]&lt;45,"35–44",
IF(HR_Data[[#This Row],[Age]]&lt;55,"45–54","55+"))))</f>
        <v>25–34</v>
      </c>
      <c r="C922" t="s">
        <v>43</v>
      </c>
      <c r="D922">
        <f>(HR[[#This Row],[OverTimeFlag]]*3+HR[[#This Row],[LowJobSatisFlag]]*5+HR[[#This Row],[LowWLBFlag]]*4+HR[[#This Row],[LowSalaryFlag]]*3+HR[[#This Row],[LowEnviFlag]]*4+HR[[#This Row],[LowProFlag]]*1)</f>
        <v>9</v>
      </c>
      <c r="E922">
        <f>HR_Data[[#This Row],[OvertimeFlag]] + HR_Data[[#This Row],[LowSatisfactionFlag]] + HR_Data[[#This Row],[LowWorkLifeBalanceFlag]]</f>
        <v>1</v>
      </c>
      <c r="F922" t="s">
        <v>44</v>
      </c>
      <c r="G922">
        <v>135</v>
      </c>
      <c r="H922" t="s">
        <v>45</v>
      </c>
      <c r="I922">
        <v>19</v>
      </c>
      <c r="J922" t="str">
        <f>IF(AND(HR_Data[[#This Row],[Attrition]]="Yes",HR_Data[[#This Row],[YearsAtCompany]]&lt;2),"Yes","No")</f>
        <v>No</v>
      </c>
      <c r="K922">
        <v>3</v>
      </c>
      <c r="L922" t="s">
        <v>51</v>
      </c>
      <c r="M922">
        <v>1</v>
      </c>
      <c r="N922">
        <v>1285</v>
      </c>
      <c r="P922">
        <v>3</v>
      </c>
      <c r="Q922" t="s">
        <v>39</v>
      </c>
      <c r="R922">
        <v>46</v>
      </c>
      <c r="S922">
        <v>3</v>
      </c>
      <c r="T922">
        <v>2</v>
      </c>
      <c r="U922" t="s">
        <v>50</v>
      </c>
      <c r="V922">
        <v>2</v>
      </c>
      <c r="W922" t="s">
        <v>52</v>
      </c>
      <c r="X922">
        <v>4444</v>
      </c>
      <c r="Y922" t="str">
        <f>IF(AND(HR_Data[[#This Row],[OverTime]]="Yes",HR_Data[[#This Row],[JobSatisfaction]]&lt;=2,HR_Data[[#This Row],[MonthlyIncome]]&lt;AVERAGE(HR_Data[MonthlyIncome])),
"High Risk",
IF(OR(HR_Data[[#This Row],[OverTime]]="Yes",HR_Data[[#This Row],[JobSatisfaction]]&lt;=2),
"Medium Risk",
"Low Risk"))</f>
        <v>Medium Risk</v>
      </c>
      <c r="Z922" t="str">
        <f>IF(HR_Data[[#This Row],[MonthlyIncome]]&lt;3000,"Low",IF(HR_Data[[#This Row],[MonthlyIncome]]&lt;7000,"Medium","High"))</f>
        <v>Medium</v>
      </c>
      <c r="AA922" s="5">
        <f>IF(HR_Data[[#This Row],[OverTime]]="Yes",1,0)</f>
        <v>0</v>
      </c>
      <c r="AB922" s="5">
        <f>IF(HR_Data[[#This Row],[JobSatisfaction]]&lt;=2,1,0)</f>
        <v>1</v>
      </c>
      <c r="AC922" s="5">
        <f>IF(HR_Data[[#This Row],[WorkLifeBalance]]&lt;=2,1,0)</f>
        <v>0</v>
      </c>
      <c r="AD922" s="5">
        <f>IF(HR_Data[[#This Row],[MonthlyIncome]]&lt;AVERAGE(HR_Data[MonthlyIncome]),1,0)</f>
        <v>1</v>
      </c>
      <c r="AE922">
        <v>22534</v>
      </c>
      <c r="AF922">
        <v>4</v>
      </c>
      <c r="AG922" t="s">
        <v>42</v>
      </c>
      <c r="AH922" t="s">
        <v>43</v>
      </c>
      <c r="AI922">
        <v>13</v>
      </c>
      <c r="AJ922">
        <v>3</v>
      </c>
      <c r="AK922">
        <v>3</v>
      </c>
      <c r="AL922">
        <f>IF(HR_Data[[#This Row],[OverTime]]="Yes",2,0)
+IF(HR_Data[[#This Row],[WorkLifeBalance]]&lt;=2,2,0)
+IF(HR_Data[[#This Row],[MonthlyIncome]]&lt;5000,2,0)
+IF(HR_Data[[#This Row],[JobSatisfaction]]&lt;=2,1,0)
+IF(HR_Data[[#This Row],[EnvironmentSatisfaction]]&lt;=2,1,0)
+IF(HR_Data[[#This Row],[YearsAtCompany]]&lt;2,2,0)</f>
        <v>3</v>
      </c>
      <c r="AM922" t="str">
        <f>IF(HR_Data[[#This Row],[RiskScore2]]&gt;=6,"High",
IF(HR_Data[[#This Row],[RiskScore2]]&gt;=3,"Medium","Low"))</f>
        <v>Medium</v>
      </c>
      <c r="AN922">
        <v>80</v>
      </c>
      <c r="AO922">
        <v>2</v>
      </c>
      <c r="AP922">
        <v>15</v>
      </c>
      <c r="AQ922">
        <v>2</v>
      </c>
      <c r="AR922">
        <v>4</v>
      </c>
      <c r="AS922">
        <v>11</v>
      </c>
      <c r="AT922">
        <v>8</v>
      </c>
      <c r="AU922">
        <v>5</v>
      </c>
      <c r="AV922">
        <v>10</v>
      </c>
    </row>
    <row r="923" spans="1:48">
      <c r="A923">
        <v>28</v>
      </c>
      <c r="B923" t="str">
        <f>IF(HR_Data[[#This Row],[Age]]&lt;25,"&lt;25",
IF(HR_Data[[#This Row],[Age]]&lt;35,"25–34",
IF(HR_Data[[#This Row],[Age]]&lt;45,"35–44",
IF(HR_Data[[#This Row],[Age]]&lt;55,"45–54","55+"))))</f>
        <v>25–34</v>
      </c>
      <c r="C923" t="s">
        <v>43</v>
      </c>
      <c r="D923">
        <f>(HR[[#This Row],[OverTimeFlag]]*3+HR[[#This Row],[LowJobSatisFlag]]*5+HR[[#This Row],[LowWLBFlag]]*4+HR[[#This Row],[LowSalaryFlag]]*3+HR[[#This Row],[LowEnviFlag]]*4+HR[[#This Row],[LowProFlag]]*1)</f>
        <v>10</v>
      </c>
      <c r="E923">
        <f>HR_Data[[#This Row],[OvertimeFlag]] + HR_Data[[#This Row],[LowSatisfactionFlag]] + HR_Data[[#This Row],[LowWorkLifeBalanceFlag]]</f>
        <v>2</v>
      </c>
      <c r="F923" t="s">
        <v>44</v>
      </c>
      <c r="G923">
        <v>791</v>
      </c>
      <c r="H923" t="s">
        <v>45</v>
      </c>
      <c r="I923">
        <v>1</v>
      </c>
      <c r="J923" t="str">
        <f>IF(AND(HR_Data[[#This Row],[Attrition]]="Yes",HR_Data[[#This Row],[YearsAtCompany]]&lt;2),"Yes","No")</f>
        <v>No</v>
      </c>
      <c r="K923">
        <v>4</v>
      </c>
      <c r="L923" t="s">
        <v>51</v>
      </c>
      <c r="M923">
        <v>1</v>
      </c>
      <c r="N923">
        <v>1286</v>
      </c>
      <c r="P923">
        <v>4</v>
      </c>
      <c r="Q923" t="s">
        <v>46</v>
      </c>
      <c r="R923">
        <v>44</v>
      </c>
      <c r="S923">
        <v>3</v>
      </c>
      <c r="T923">
        <v>1</v>
      </c>
      <c r="U923" t="s">
        <v>50</v>
      </c>
      <c r="V923">
        <v>3</v>
      </c>
      <c r="W923" t="s">
        <v>41</v>
      </c>
      <c r="X923">
        <v>2154</v>
      </c>
      <c r="Y923" t="str">
        <f>IF(AND(HR_Data[[#This Row],[OverTime]]="Yes",HR_Data[[#This Row],[JobSatisfaction]]&lt;=2,HR_Data[[#This Row],[MonthlyIncome]]&lt;AVERAGE(HR_Data[MonthlyIncome])),
"High Risk",
IF(OR(HR_Data[[#This Row],[OverTime]]="Yes",HR_Data[[#This Row],[JobSatisfaction]]&lt;=2),
"Medium Risk",
"Low Risk"))</f>
        <v>Medium Risk</v>
      </c>
      <c r="Z923" t="str">
        <f>IF(HR_Data[[#This Row],[MonthlyIncome]]&lt;3000,"Low",IF(HR_Data[[#This Row],[MonthlyIncome]]&lt;7000,"Medium","High"))</f>
        <v>Low</v>
      </c>
      <c r="AA923" s="5">
        <f>IF(HR_Data[[#This Row],[OverTime]]="Yes",1,0)</f>
        <v>1</v>
      </c>
      <c r="AB923" s="5">
        <f>IF(HR_Data[[#This Row],[JobSatisfaction]]&lt;=2,1,0)</f>
        <v>0</v>
      </c>
      <c r="AC923" s="5">
        <f>IF(HR_Data[[#This Row],[WorkLifeBalance]]&lt;=2,1,0)</f>
        <v>1</v>
      </c>
      <c r="AD923" s="5">
        <f>IF(HR_Data[[#This Row],[MonthlyIncome]]&lt;AVERAGE(HR_Data[MonthlyIncome]),1,0)</f>
        <v>1</v>
      </c>
      <c r="AE923">
        <v>6842</v>
      </c>
      <c r="AF923">
        <v>0</v>
      </c>
      <c r="AG923" t="s">
        <v>42</v>
      </c>
      <c r="AH923" t="s">
        <v>35</v>
      </c>
      <c r="AI923">
        <v>11</v>
      </c>
      <c r="AJ923">
        <v>3</v>
      </c>
      <c r="AK923">
        <v>3</v>
      </c>
      <c r="AL923">
        <f>IF(HR_Data[[#This Row],[OverTime]]="Yes",2,0)
+IF(HR_Data[[#This Row],[WorkLifeBalance]]&lt;=2,2,0)
+IF(HR_Data[[#This Row],[MonthlyIncome]]&lt;5000,2,0)
+IF(HR_Data[[#This Row],[JobSatisfaction]]&lt;=2,1,0)
+IF(HR_Data[[#This Row],[EnvironmentSatisfaction]]&lt;=2,1,0)
+IF(HR_Data[[#This Row],[YearsAtCompany]]&lt;2,2,0)</f>
        <v>6</v>
      </c>
      <c r="AM923" t="str">
        <f>IF(HR_Data[[#This Row],[RiskScore2]]&gt;=6,"High",
IF(HR_Data[[#This Row],[RiskScore2]]&gt;=3,"Medium","Low"))</f>
        <v>High</v>
      </c>
      <c r="AN923">
        <v>80</v>
      </c>
      <c r="AO923">
        <v>0</v>
      </c>
      <c r="AP923">
        <v>5</v>
      </c>
      <c r="AQ923">
        <v>2</v>
      </c>
      <c r="AR923">
        <v>2</v>
      </c>
      <c r="AS923">
        <v>4</v>
      </c>
      <c r="AT923">
        <v>2</v>
      </c>
      <c r="AU923">
        <v>0</v>
      </c>
      <c r="AV923">
        <v>2</v>
      </c>
    </row>
    <row r="924" spans="1:48">
      <c r="A924">
        <v>44</v>
      </c>
      <c r="B924" t="str">
        <f>IF(HR_Data[[#This Row],[Age]]&lt;25,"&lt;25",
IF(HR_Data[[#This Row],[Age]]&lt;35,"25–34",
IF(HR_Data[[#This Row],[Age]]&lt;45,"35–44",
IF(HR_Data[[#This Row],[Age]]&lt;55,"45–54","55+"))))</f>
        <v>35–44</v>
      </c>
      <c r="C924" t="s">
        <v>43</v>
      </c>
      <c r="D924">
        <f>(HR[[#This Row],[OverTimeFlag]]*3+HR[[#This Row],[LowJobSatisFlag]]*5+HR[[#This Row],[LowWLBFlag]]*4+HR[[#This Row],[LowSalaryFlag]]*3+HR[[#This Row],[LowEnviFlag]]*4+HR[[#This Row],[LowProFlag]]*1)</f>
        <v>10</v>
      </c>
      <c r="E924">
        <f>HR_Data[[#This Row],[OvertimeFlag]] + HR_Data[[#This Row],[LowSatisfactionFlag]] + HR_Data[[#This Row],[LowWorkLifeBalanceFlag]]</f>
        <v>2</v>
      </c>
      <c r="F924" t="s">
        <v>36</v>
      </c>
      <c r="G924">
        <v>1199</v>
      </c>
      <c r="H924" t="s">
        <v>45</v>
      </c>
      <c r="I924">
        <v>4</v>
      </c>
      <c r="J924" t="str">
        <f>IF(AND(HR_Data[[#This Row],[Attrition]]="Yes",HR_Data[[#This Row],[YearsAtCompany]]&lt;2),"Yes","No")</f>
        <v>No</v>
      </c>
      <c r="K924">
        <v>2</v>
      </c>
      <c r="L924" t="s">
        <v>38</v>
      </c>
      <c r="M924">
        <v>1</v>
      </c>
      <c r="N924">
        <v>1288</v>
      </c>
      <c r="P924">
        <v>3</v>
      </c>
      <c r="Q924" t="s">
        <v>46</v>
      </c>
      <c r="R924">
        <v>92</v>
      </c>
      <c r="S924">
        <v>4</v>
      </c>
      <c r="T924">
        <v>5</v>
      </c>
      <c r="U924" t="s">
        <v>56</v>
      </c>
      <c r="V924">
        <v>1</v>
      </c>
      <c r="W924" t="s">
        <v>52</v>
      </c>
      <c r="X924">
        <v>19190</v>
      </c>
      <c r="Y924" t="str">
        <f>IF(AND(HR_Data[[#This Row],[OverTime]]="Yes",HR_Data[[#This Row],[JobSatisfaction]]&lt;=2,HR_Data[[#This Row],[MonthlyIncome]]&lt;AVERAGE(HR_Data[MonthlyIncome])),
"High Risk",
IF(OR(HR_Data[[#This Row],[OverTime]]="Yes",HR_Data[[#This Row],[JobSatisfaction]]&lt;=2),
"Medium Risk",
"Low Risk"))</f>
        <v>Medium Risk</v>
      </c>
      <c r="Z924" t="str">
        <f>IF(HR_Data[[#This Row],[MonthlyIncome]]&lt;3000,"Low",IF(HR_Data[[#This Row],[MonthlyIncome]]&lt;7000,"Medium","High"))</f>
        <v>High</v>
      </c>
      <c r="AA924" s="5">
        <f>IF(HR_Data[[#This Row],[OverTime]]="Yes",1,0)</f>
        <v>0</v>
      </c>
      <c r="AB924" s="5">
        <f>IF(HR_Data[[#This Row],[JobSatisfaction]]&lt;=2,1,0)</f>
        <v>1</v>
      </c>
      <c r="AC924" s="5">
        <f>IF(HR_Data[[#This Row],[WorkLifeBalance]]&lt;=2,1,0)</f>
        <v>1</v>
      </c>
      <c r="AD924" s="5">
        <f>IF(HR_Data[[#This Row],[MonthlyIncome]]&lt;AVERAGE(HR_Data[MonthlyIncome]),1,0)</f>
        <v>0</v>
      </c>
      <c r="AE924">
        <v>17477</v>
      </c>
      <c r="AF924">
        <v>1</v>
      </c>
      <c r="AG924" t="s">
        <v>42</v>
      </c>
      <c r="AH924" t="s">
        <v>43</v>
      </c>
      <c r="AI924">
        <v>14</v>
      </c>
      <c r="AJ924">
        <v>3</v>
      </c>
      <c r="AK924">
        <v>4</v>
      </c>
      <c r="AL924">
        <f>IF(HR_Data[[#This Row],[OverTime]]="Yes",2,0)
+IF(HR_Data[[#This Row],[WorkLifeBalance]]&lt;=2,2,0)
+IF(HR_Data[[#This Row],[MonthlyIncome]]&lt;5000,2,0)
+IF(HR_Data[[#This Row],[JobSatisfaction]]&lt;=2,1,0)
+IF(HR_Data[[#This Row],[EnvironmentSatisfaction]]&lt;=2,1,0)
+IF(HR_Data[[#This Row],[YearsAtCompany]]&lt;2,2,0)</f>
        <v>3</v>
      </c>
      <c r="AM924" t="str">
        <f>IF(HR_Data[[#This Row],[RiskScore2]]&gt;=6,"High",
IF(HR_Data[[#This Row],[RiskScore2]]&gt;=3,"Medium","Low"))</f>
        <v>Medium</v>
      </c>
      <c r="AN924">
        <v>80</v>
      </c>
      <c r="AO924">
        <v>2</v>
      </c>
      <c r="AP924">
        <v>26</v>
      </c>
      <c r="AQ924">
        <v>4</v>
      </c>
      <c r="AR924">
        <v>2</v>
      </c>
      <c r="AS924">
        <v>25</v>
      </c>
      <c r="AT924">
        <v>9</v>
      </c>
      <c r="AU924">
        <v>14</v>
      </c>
      <c r="AV924">
        <v>13</v>
      </c>
    </row>
    <row r="925" spans="1:48">
      <c r="A925">
        <v>34</v>
      </c>
      <c r="B925" t="str">
        <f>IF(HR_Data[[#This Row],[Age]]&lt;25,"&lt;25",
IF(HR_Data[[#This Row],[Age]]&lt;35,"25–34",
IF(HR_Data[[#This Row],[Age]]&lt;45,"35–44",
IF(HR_Data[[#This Row],[Age]]&lt;55,"45–54","55+"))))</f>
        <v>25–34</v>
      </c>
      <c r="C925" t="s">
        <v>43</v>
      </c>
      <c r="D925">
        <f>(HR[[#This Row],[OverTimeFlag]]*3+HR[[#This Row],[LowJobSatisFlag]]*5+HR[[#This Row],[LowWLBFlag]]*4+HR[[#This Row],[LowSalaryFlag]]*3+HR[[#This Row],[LowEnviFlag]]*4+HR[[#This Row],[LowProFlag]]*1)</f>
        <v>8</v>
      </c>
      <c r="E925">
        <f>HR_Data[[#This Row],[OvertimeFlag]] + HR_Data[[#This Row],[LowSatisfactionFlag]] + HR_Data[[#This Row],[LowWorkLifeBalanceFlag]]</f>
        <v>1</v>
      </c>
      <c r="F925" t="s">
        <v>44</v>
      </c>
      <c r="G925">
        <v>648</v>
      </c>
      <c r="H925" t="s">
        <v>61</v>
      </c>
      <c r="I925">
        <v>11</v>
      </c>
      <c r="J925" t="str">
        <f>IF(AND(HR_Data[[#This Row],[Attrition]]="Yes",HR_Data[[#This Row],[YearsAtCompany]]&lt;2),"Yes","No")</f>
        <v>No</v>
      </c>
      <c r="K925">
        <v>3</v>
      </c>
      <c r="L925" t="s">
        <v>38</v>
      </c>
      <c r="M925">
        <v>1</v>
      </c>
      <c r="N925">
        <v>1289</v>
      </c>
      <c r="P925">
        <v>3</v>
      </c>
      <c r="Q925" t="s">
        <v>46</v>
      </c>
      <c r="R925">
        <v>56</v>
      </c>
      <c r="S925">
        <v>2</v>
      </c>
      <c r="T925">
        <v>2</v>
      </c>
      <c r="U925" t="s">
        <v>61</v>
      </c>
      <c r="V925">
        <v>2</v>
      </c>
      <c r="W925" t="s">
        <v>48</v>
      </c>
      <c r="X925">
        <v>4490</v>
      </c>
      <c r="Y925" t="str">
        <f>IF(AND(HR_Data[[#This Row],[OverTime]]="Yes",HR_Data[[#This Row],[JobSatisfaction]]&lt;=2,HR_Data[[#This Row],[MonthlyIncome]]&lt;AVERAGE(HR_Data[MonthlyIncome])),
"High Risk",
IF(OR(HR_Data[[#This Row],[OverTime]]="Yes",HR_Data[[#This Row],[JobSatisfaction]]&lt;=2),
"Medium Risk",
"Low Risk"))</f>
        <v>Medium Risk</v>
      </c>
      <c r="Z925" t="str">
        <f>IF(HR_Data[[#This Row],[MonthlyIncome]]&lt;3000,"Low",IF(HR_Data[[#This Row],[MonthlyIncome]]&lt;7000,"Medium","High"))</f>
        <v>Medium</v>
      </c>
      <c r="AA925" s="5">
        <f>IF(HR_Data[[#This Row],[OverTime]]="Yes",1,0)</f>
        <v>0</v>
      </c>
      <c r="AB925" s="5">
        <f>IF(HR_Data[[#This Row],[JobSatisfaction]]&lt;=2,1,0)</f>
        <v>1</v>
      </c>
      <c r="AC925" s="5">
        <f>IF(HR_Data[[#This Row],[WorkLifeBalance]]&lt;=2,1,0)</f>
        <v>0</v>
      </c>
      <c r="AD925" s="5">
        <f>IF(HR_Data[[#This Row],[MonthlyIncome]]&lt;AVERAGE(HR_Data[MonthlyIncome]),1,0)</f>
        <v>1</v>
      </c>
      <c r="AE925">
        <v>21833</v>
      </c>
      <c r="AF925">
        <v>4</v>
      </c>
      <c r="AG925" t="s">
        <v>42</v>
      </c>
      <c r="AH925" t="s">
        <v>43</v>
      </c>
      <c r="AI925">
        <v>11</v>
      </c>
      <c r="AJ925">
        <v>3</v>
      </c>
      <c r="AK925">
        <v>4</v>
      </c>
      <c r="AL925">
        <f>IF(HR_Data[[#This Row],[OverTime]]="Yes",2,0)
+IF(HR_Data[[#This Row],[WorkLifeBalance]]&lt;=2,2,0)
+IF(HR_Data[[#This Row],[MonthlyIncome]]&lt;5000,2,0)
+IF(HR_Data[[#This Row],[JobSatisfaction]]&lt;=2,1,0)
+IF(HR_Data[[#This Row],[EnvironmentSatisfaction]]&lt;=2,1,0)
+IF(HR_Data[[#This Row],[YearsAtCompany]]&lt;2,2,0)</f>
        <v>3</v>
      </c>
      <c r="AM925" t="str">
        <f>IF(HR_Data[[#This Row],[RiskScore2]]&gt;=6,"High",
IF(HR_Data[[#This Row],[RiskScore2]]&gt;=3,"Medium","Low"))</f>
        <v>Medium</v>
      </c>
      <c r="AN925">
        <v>80</v>
      </c>
      <c r="AO925">
        <v>2</v>
      </c>
      <c r="AP925">
        <v>14</v>
      </c>
      <c r="AQ925">
        <v>5</v>
      </c>
      <c r="AR925">
        <v>4</v>
      </c>
      <c r="AS925">
        <v>10</v>
      </c>
      <c r="AT925">
        <v>9</v>
      </c>
      <c r="AU925">
        <v>1</v>
      </c>
      <c r="AV925">
        <v>8</v>
      </c>
    </row>
    <row r="926" spans="1:48">
      <c r="A926">
        <v>35</v>
      </c>
      <c r="B926" t="str">
        <f>IF(HR_Data[[#This Row],[Age]]&lt;25,"&lt;25",
IF(HR_Data[[#This Row],[Age]]&lt;35,"25–34",
IF(HR_Data[[#This Row],[Age]]&lt;45,"35–44",
IF(HR_Data[[#This Row],[Age]]&lt;55,"45–54","55+"))))</f>
        <v>35–44</v>
      </c>
      <c r="C926" t="s">
        <v>43</v>
      </c>
      <c r="D926">
        <f>(HR[[#This Row],[OverTimeFlag]]*3+HR[[#This Row],[LowJobSatisFlag]]*5+HR[[#This Row],[LowWLBFlag]]*4+HR[[#This Row],[LowSalaryFlag]]*3+HR[[#This Row],[LowEnviFlag]]*4+HR[[#This Row],[LowProFlag]]*1)</f>
        <v>6</v>
      </c>
      <c r="E926">
        <f>HR_Data[[#This Row],[OvertimeFlag]] + HR_Data[[#This Row],[LowSatisfactionFlag]] + HR_Data[[#This Row],[LowWorkLifeBalanceFlag]]</f>
        <v>1</v>
      </c>
      <c r="F926" t="s">
        <v>36</v>
      </c>
      <c r="G926">
        <v>735</v>
      </c>
      <c r="H926" t="s">
        <v>45</v>
      </c>
      <c r="I926">
        <v>6</v>
      </c>
      <c r="J926" t="str">
        <f>IF(AND(HR_Data[[#This Row],[Attrition]]="Yes",HR_Data[[#This Row],[YearsAtCompany]]&lt;2),"Yes","No")</f>
        <v>No</v>
      </c>
      <c r="K926">
        <v>1</v>
      </c>
      <c r="L926" t="s">
        <v>38</v>
      </c>
      <c r="M926">
        <v>1</v>
      </c>
      <c r="N926">
        <v>1291</v>
      </c>
      <c r="P926">
        <v>3</v>
      </c>
      <c r="Q926" t="s">
        <v>46</v>
      </c>
      <c r="R926">
        <v>66</v>
      </c>
      <c r="S926">
        <v>3</v>
      </c>
      <c r="T926">
        <v>1</v>
      </c>
      <c r="U926" t="s">
        <v>47</v>
      </c>
      <c r="V926">
        <v>3</v>
      </c>
      <c r="W926" t="s">
        <v>48</v>
      </c>
      <c r="X926">
        <v>3506</v>
      </c>
      <c r="Y926" t="str">
        <f>IF(AND(HR_Data[[#This Row],[OverTime]]="Yes",HR_Data[[#This Row],[JobSatisfaction]]&lt;=2,HR_Data[[#This Row],[MonthlyIncome]]&lt;AVERAGE(HR_Data[MonthlyIncome])),
"High Risk",
IF(OR(HR_Data[[#This Row],[OverTime]]="Yes",HR_Data[[#This Row],[JobSatisfaction]]&lt;=2),
"Medium Risk",
"Low Risk"))</f>
        <v>Medium Risk</v>
      </c>
      <c r="Z926" t="str">
        <f>IF(HR_Data[[#This Row],[MonthlyIncome]]&lt;3000,"Low",IF(HR_Data[[#This Row],[MonthlyIncome]]&lt;7000,"Medium","High"))</f>
        <v>Medium</v>
      </c>
      <c r="AA926" s="5">
        <f>IF(HR_Data[[#This Row],[OverTime]]="Yes",1,0)</f>
        <v>1</v>
      </c>
      <c r="AB926" s="5">
        <f>IF(HR_Data[[#This Row],[JobSatisfaction]]&lt;=2,1,0)</f>
        <v>0</v>
      </c>
      <c r="AC926" s="5">
        <f>IF(HR_Data[[#This Row],[WorkLifeBalance]]&lt;=2,1,0)</f>
        <v>0</v>
      </c>
      <c r="AD926" s="5">
        <f>IF(HR_Data[[#This Row],[MonthlyIncome]]&lt;AVERAGE(HR_Data[MonthlyIncome]),1,0)</f>
        <v>1</v>
      </c>
      <c r="AE926">
        <v>6020</v>
      </c>
      <c r="AF926">
        <v>0</v>
      </c>
      <c r="AG926" t="s">
        <v>42</v>
      </c>
      <c r="AH926" t="s">
        <v>35</v>
      </c>
      <c r="AI926">
        <v>14</v>
      </c>
      <c r="AJ926">
        <v>3</v>
      </c>
      <c r="AK926">
        <v>4</v>
      </c>
      <c r="AL926">
        <f>IF(HR_Data[[#This Row],[OverTime]]="Yes",2,0)
+IF(HR_Data[[#This Row],[WorkLifeBalance]]&lt;=2,2,0)
+IF(HR_Data[[#This Row],[MonthlyIncome]]&lt;5000,2,0)
+IF(HR_Data[[#This Row],[JobSatisfaction]]&lt;=2,1,0)
+IF(HR_Data[[#This Row],[EnvironmentSatisfaction]]&lt;=2,1,0)
+IF(HR_Data[[#This Row],[YearsAtCompany]]&lt;2,2,0)</f>
        <v>4</v>
      </c>
      <c r="AM926" t="str">
        <f>IF(HR_Data[[#This Row],[RiskScore2]]&gt;=6,"High",
IF(HR_Data[[#This Row],[RiskScore2]]&gt;=3,"Medium","Low"))</f>
        <v>Medium</v>
      </c>
      <c r="AN926">
        <v>80</v>
      </c>
      <c r="AO926">
        <v>0</v>
      </c>
      <c r="AP926">
        <v>4</v>
      </c>
      <c r="AQ926">
        <v>3</v>
      </c>
      <c r="AR926">
        <v>3</v>
      </c>
      <c r="AS926">
        <v>3</v>
      </c>
      <c r="AT926">
        <v>2</v>
      </c>
      <c r="AU926">
        <v>2</v>
      </c>
      <c r="AV926">
        <v>2</v>
      </c>
    </row>
    <row r="927" spans="1:48">
      <c r="A927">
        <v>42</v>
      </c>
      <c r="B927" t="str">
        <f>IF(HR_Data[[#This Row],[Age]]&lt;25,"&lt;25",
IF(HR_Data[[#This Row],[Age]]&lt;35,"25–34",
IF(HR_Data[[#This Row],[Age]]&lt;45,"35–44",
IF(HR_Data[[#This Row],[Age]]&lt;55,"45–54","55+"))))</f>
        <v>35–44</v>
      </c>
      <c r="C927" t="s">
        <v>43</v>
      </c>
      <c r="D927">
        <f>(HR[[#This Row],[OverTimeFlag]]*3+HR[[#This Row],[LowJobSatisFlag]]*5+HR[[#This Row],[LowWLBFlag]]*4+HR[[#This Row],[LowSalaryFlag]]*3+HR[[#This Row],[LowEnviFlag]]*4+HR[[#This Row],[LowProFlag]]*1)</f>
        <v>15</v>
      </c>
      <c r="E927">
        <f>HR_Data[[#This Row],[OvertimeFlag]] + HR_Data[[#This Row],[LowSatisfactionFlag]] + HR_Data[[#This Row],[LowWorkLifeBalanceFlag]]</f>
        <v>2</v>
      </c>
      <c r="F927" t="s">
        <v>36</v>
      </c>
      <c r="G927">
        <v>603</v>
      </c>
      <c r="H927" t="s">
        <v>45</v>
      </c>
      <c r="I927">
        <v>7</v>
      </c>
      <c r="J927" t="str">
        <f>IF(AND(HR_Data[[#This Row],[Attrition]]="Yes",HR_Data[[#This Row],[YearsAtCompany]]&lt;2),"Yes","No")</f>
        <v>No</v>
      </c>
      <c r="K927">
        <v>4</v>
      </c>
      <c r="L927" t="s">
        <v>51</v>
      </c>
      <c r="M927">
        <v>1</v>
      </c>
      <c r="N927">
        <v>1292</v>
      </c>
      <c r="P927">
        <v>2</v>
      </c>
      <c r="Q927" t="s">
        <v>39</v>
      </c>
      <c r="R927">
        <v>78</v>
      </c>
      <c r="S927">
        <v>4</v>
      </c>
      <c r="T927">
        <v>2</v>
      </c>
      <c r="U927" t="s">
        <v>47</v>
      </c>
      <c r="V927">
        <v>2</v>
      </c>
      <c r="W927" t="s">
        <v>48</v>
      </c>
      <c r="X927">
        <v>2372</v>
      </c>
      <c r="Y927" t="str">
        <f>IF(AND(HR_Data[[#This Row],[OverTime]]="Yes",HR_Data[[#This Row],[JobSatisfaction]]&lt;=2,HR_Data[[#This Row],[MonthlyIncome]]&lt;AVERAGE(HR_Data[MonthlyIncome])),
"High Risk",
IF(OR(HR_Data[[#This Row],[OverTime]]="Yes",HR_Data[[#This Row],[JobSatisfaction]]&lt;=2),
"Medium Risk",
"Low Risk"))</f>
        <v>High Risk</v>
      </c>
      <c r="Z927" t="str">
        <f>IF(HR_Data[[#This Row],[MonthlyIncome]]&lt;3000,"Low",IF(HR_Data[[#This Row],[MonthlyIncome]]&lt;7000,"Medium","High"))</f>
        <v>Low</v>
      </c>
      <c r="AA927" s="5">
        <f>IF(HR_Data[[#This Row],[OverTime]]="Yes",1,0)</f>
        <v>1</v>
      </c>
      <c r="AB927" s="5">
        <f>IF(HR_Data[[#This Row],[JobSatisfaction]]&lt;=2,1,0)</f>
        <v>1</v>
      </c>
      <c r="AC927" s="5">
        <f>IF(HR_Data[[#This Row],[WorkLifeBalance]]&lt;=2,1,0)</f>
        <v>0</v>
      </c>
      <c r="AD927" s="5">
        <f>IF(HR_Data[[#This Row],[MonthlyIncome]]&lt;AVERAGE(HR_Data[MonthlyIncome]),1,0)</f>
        <v>1</v>
      </c>
      <c r="AE927">
        <v>5628</v>
      </c>
      <c r="AF927">
        <v>6</v>
      </c>
      <c r="AG927" t="s">
        <v>42</v>
      </c>
      <c r="AH927" t="s">
        <v>35</v>
      </c>
      <c r="AI927">
        <v>16</v>
      </c>
      <c r="AJ927">
        <v>3</v>
      </c>
      <c r="AK927">
        <v>4</v>
      </c>
      <c r="AL927">
        <f>IF(HR_Data[[#This Row],[OverTime]]="Yes",2,0)
+IF(HR_Data[[#This Row],[WorkLifeBalance]]&lt;=2,2,0)
+IF(HR_Data[[#This Row],[MonthlyIncome]]&lt;5000,2,0)
+IF(HR_Data[[#This Row],[JobSatisfaction]]&lt;=2,1,0)
+IF(HR_Data[[#This Row],[EnvironmentSatisfaction]]&lt;=2,1,0)
+IF(HR_Data[[#This Row],[YearsAtCompany]]&lt;2,2,0)</f>
        <v>8</v>
      </c>
      <c r="AM927" t="str">
        <f>IF(HR_Data[[#This Row],[RiskScore2]]&gt;=6,"High",
IF(HR_Data[[#This Row],[RiskScore2]]&gt;=3,"Medium","Low"))</f>
        <v>High</v>
      </c>
      <c r="AN927">
        <v>80</v>
      </c>
      <c r="AO927">
        <v>0</v>
      </c>
      <c r="AP927">
        <v>18</v>
      </c>
      <c r="AQ927">
        <v>2</v>
      </c>
      <c r="AR927">
        <v>3</v>
      </c>
      <c r="AS927">
        <v>1</v>
      </c>
      <c r="AT927">
        <v>0</v>
      </c>
      <c r="AU927">
        <v>0</v>
      </c>
      <c r="AV927">
        <v>0</v>
      </c>
    </row>
    <row r="928" spans="1:48">
      <c r="A928">
        <v>43</v>
      </c>
      <c r="B928" t="str">
        <f>IF(HR_Data[[#This Row],[Age]]&lt;25,"&lt;25",
IF(HR_Data[[#This Row],[Age]]&lt;35,"25–34",
IF(HR_Data[[#This Row],[Age]]&lt;45,"35–44",
IF(HR_Data[[#This Row],[Age]]&lt;55,"45–54","55+"))))</f>
        <v>35–44</v>
      </c>
      <c r="C928" t="s">
        <v>43</v>
      </c>
      <c r="D928">
        <f>(HR[[#This Row],[OverTimeFlag]]*3+HR[[#This Row],[LowJobSatisFlag]]*5+HR[[#This Row],[LowWLBFlag]]*4+HR[[#This Row],[LowSalaryFlag]]*3+HR[[#This Row],[LowEnviFlag]]*4+HR[[#This Row],[LowProFlag]]*1)</f>
        <v>1</v>
      </c>
      <c r="E928">
        <f>HR_Data[[#This Row],[OvertimeFlag]] + HR_Data[[#This Row],[LowSatisfactionFlag]] + HR_Data[[#This Row],[LowWorkLifeBalanceFlag]]</f>
        <v>0</v>
      </c>
      <c r="F928" t="s">
        <v>36</v>
      </c>
      <c r="G928">
        <v>531</v>
      </c>
      <c r="H928" t="s">
        <v>37</v>
      </c>
      <c r="I928">
        <v>4</v>
      </c>
      <c r="J928" t="str">
        <f>IF(AND(HR_Data[[#This Row],[Attrition]]="Yes",HR_Data[[#This Row],[YearsAtCompany]]&lt;2),"Yes","No")</f>
        <v>No</v>
      </c>
      <c r="K928">
        <v>4</v>
      </c>
      <c r="L928" t="s">
        <v>59</v>
      </c>
      <c r="M928">
        <v>1</v>
      </c>
      <c r="N928">
        <v>1293</v>
      </c>
      <c r="P928">
        <v>4</v>
      </c>
      <c r="Q928" t="s">
        <v>39</v>
      </c>
      <c r="R928">
        <v>56</v>
      </c>
      <c r="S928">
        <v>2</v>
      </c>
      <c r="T928">
        <v>3</v>
      </c>
      <c r="U928" t="s">
        <v>40</v>
      </c>
      <c r="V928">
        <v>4</v>
      </c>
      <c r="W928" t="s">
        <v>41</v>
      </c>
      <c r="X928">
        <v>10231</v>
      </c>
      <c r="Y928" t="str">
        <f>IF(AND(HR_Data[[#This Row],[OverTime]]="Yes",HR_Data[[#This Row],[JobSatisfaction]]&lt;=2,HR_Data[[#This Row],[MonthlyIncome]]&lt;AVERAGE(HR_Data[MonthlyIncome])),
"High Risk",
IF(OR(HR_Data[[#This Row],[OverTime]]="Yes",HR_Data[[#This Row],[JobSatisfaction]]&lt;=2),
"Medium Risk",
"Low Risk"))</f>
        <v>Low Risk</v>
      </c>
      <c r="Z928" t="str">
        <f>IF(HR_Data[[#This Row],[MonthlyIncome]]&lt;3000,"Low",IF(HR_Data[[#This Row],[MonthlyIncome]]&lt;7000,"Medium","High"))</f>
        <v>High</v>
      </c>
      <c r="AA928" s="5">
        <f>IF(HR_Data[[#This Row],[OverTime]]="Yes",1,0)</f>
        <v>0</v>
      </c>
      <c r="AB928" s="5">
        <f>IF(HR_Data[[#This Row],[JobSatisfaction]]&lt;=2,1,0)</f>
        <v>0</v>
      </c>
      <c r="AC928" s="5">
        <f>IF(HR_Data[[#This Row],[WorkLifeBalance]]&lt;=2,1,0)</f>
        <v>0</v>
      </c>
      <c r="AD928" s="5">
        <f>IF(HR_Data[[#This Row],[MonthlyIncome]]&lt;AVERAGE(HR_Data[MonthlyIncome]),1,0)</f>
        <v>0</v>
      </c>
      <c r="AE928">
        <v>20364</v>
      </c>
      <c r="AF928">
        <v>3</v>
      </c>
      <c r="AG928" t="s">
        <v>42</v>
      </c>
      <c r="AH928" t="s">
        <v>43</v>
      </c>
      <c r="AI928">
        <v>14</v>
      </c>
      <c r="AJ928">
        <v>3</v>
      </c>
      <c r="AK928">
        <v>4</v>
      </c>
      <c r="AL928">
        <f>IF(HR_Data[[#This Row],[OverTime]]="Yes",2,0)
+IF(HR_Data[[#This Row],[WorkLifeBalance]]&lt;=2,2,0)
+IF(HR_Data[[#This Row],[MonthlyIncome]]&lt;5000,2,0)
+IF(HR_Data[[#This Row],[JobSatisfaction]]&lt;=2,1,0)
+IF(HR_Data[[#This Row],[EnvironmentSatisfaction]]&lt;=2,1,0)
+IF(HR_Data[[#This Row],[YearsAtCompany]]&lt;2,2,0)</f>
        <v>0</v>
      </c>
      <c r="AM928" t="str">
        <f>IF(HR_Data[[#This Row],[RiskScore2]]&gt;=6,"High",
IF(HR_Data[[#This Row],[RiskScore2]]&gt;=3,"Medium","Low"))</f>
        <v>Low</v>
      </c>
      <c r="AN928">
        <v>80</v>
      </c>
      <c r="AO928">
        <v>0</v>
      </c>
      <c r="AP928">
        <v>23</v>
      </c>
      <c r="AQ928">
        <v>3</v>
      </c>
      <c r="AR928">
        <v>4</v>
      </c>
      <c r="AS928">
        <v>21</v>
      </c>
      <c r="AT928">
        <v>7</v>
      </c>
      <c r="AU928">
        <v>15</v>
      </c>
      <c r="AV928">
        <v>17</v>
      </c>
    </row>
    <row r="929" spans="1:48">
      <c r="A929">
        <v>36</v>
      </c>
      <c r="B929" t="str">
        <f>IF(HR_Data[[#This Row],[Age]]&lt;25,"&lt;25",
IF(HR_Data[[#This Row],[Age]]&lt;35,"25–34",
IF(HR_Data[[#This Row],[Age]]&lt;45,"35–44",
IF(HR_Data[[#This Row],[Age]]&lt;55,"45–54","55+"))))</f>
        <v>35–44</v>
      </c>
      <c r="C929" t="s">
        <v>43</v>
      </c>
      <c r="D929">
        <f>(HR[[#This Row],[OverTimeFlag]]*3+HR[[#This Row],[LowJobSatisFlag]]*5+HR[[#This Row],[LowWLBFlag]]*4+HR[[#This Row],[LowSalaryFlag]]*3+HR[[#This Row],[LowEnviFlag]]*4+HR[[#This Row],[LowProFlag]]*1)</f>
        <v>12</v>
      </c>
      <c r="E929">
        <f>HR_Data[[#This Row],[OvertimeFlag]] + HR_Data[[#This Row],[LowSatisfactionFlag]] + HR_Data[[#This Row],[LowWorkLifeBalanceFlag]]</f>
        <v>2</v>
      </c>
      <c r="F929" t="s">
        <v>36</v>
      </c>
      <c r="G929">
        <v>429</v>
      </c>
      <c r="H929" t="s">
        <v>45</v>
      </c>
      <c r="I929">
        <v>2</v>
      </c>
      <c r="J929" t="str">
        <f>IF(AND(HR_Data[[#This Row],[Attrition]]="Yes",HR_Data[[#This Row],[YearsAtCompany]]&lt;2),"Yes","No")</f>
        <v>No</v>
      </c>
      <c r="K929">
        <v>4</v>
      </c>
      <c r="L929" t="s">
        <v>38</v>
      </c>
      <c r="M929">
        <v>1</v>
      </c>
      <c r="N929">
        <v>1294</v>
      </c>
      <c r="P929">
        <v>3</v>
      </c>
      <c r="Q929" t="s">
        <v>39</v>
      </c>
      <c r="R929">
        <v>53</v>
      </c>
      <c r="S929">
        <v>3</v>
      </c>
      <c r="T929">
        <v>2</v>
      </c>
      <c r="U929" t="s">
        <v>53</v>
      </c>
      <c r="V929">
        <v>2</v>
      </c>
      <c r="W929" t="s">
        <v>41</v>
      </c>
      <c r="X929">
        <v>5410</v>
      </c>
      <c r="Y929" t="str">
        <f>IF(AND(HR_Data[[#This Row],[OverTime]]="Yes",HR_Data[[#This Row],[JobSatisfaction]]&lt;=2,HR_Data[[#This Row],[MonthlyIncome]]&lt;AVERAGE(HR_Data[MonthlyIncome])),
"High Risk",
IF(OR(HR_Data[[#This Row],[OverTime]]="Yes",HR_Data[[#This Row],[JobSatisfaction]]&lt;=2),
"Medium Risk",
"Low Risk"))</f>
        <v>High Risk</v>
      </c>
      <c r="Z929" t="str">
        <f>IF(HR_Data[[#This Row],[MonthlyIncome]]&lt;3000,"Low",IF(HR_Data[[#This Row],[MonthlyIncome]]&lt;7000,"Medium","High"))</f>
        <v>Medium</v>
      </c>
      <c r="AA929" s="5">
        <f>IF(HR_Data[[#This Row],[OverTime]]="Yes",1,0)</f>
        <v>1</v>
      </c>
      <c r="AB929" s="5">
        <f>IF(HR_Data[[#This Row],[JobSatisfaction]]&lt;=2,1,0)</f>
        <v>1</v>
      </c>
      <c r="AC929" s="5">
        <f>IF(HR_Data[[#This Row],[WorkLifeBalance]]&lt;=2,1,0)</f>
        <v>0</v>
      </c>
      <c r="AD929" s="5">
        <f>IF(HR_Data[[#This Row],[MonthlyIncome]]&lt;AVERAGE(HR_Data[MonthlyIncome]),1,0)</f>
        <v>1</v>
      </c>
      <c r="AE929">
        <v>2323</v>
      </c>
      <c r="AF929">
        <v>9</v>
      </c>
      <c r="AG929" t="s">
        <v>42</v>
      </c>
      <c r="AH929" t="s">
        <v>35</v>
      </c>
      <c r="AI929">
        <v>11</v>
      </c>
      <c r="AJ929">
        <v>3</v>
      </c>
      <c r="AK929">
        <v>4</v>
      </c>
      <c r="AL929">
        <f>IF(HR_Data[[#This Row],[OverTime]]="Yes",2,0)
+IF(HR_Data[[#This Row],[WorkLifeBalance]]&lt;=2,2,0)
+IF(HR_Data[[#This Row],[MonthlyIncome]]&lt;5000,2,0)
+IF(HR_Data[[#This Row],[JobSatisfaction]]&lt;=2,1,0)
+IF(HR_Data[[#This Row],[EnvironmentSatisfaction]]&lt;=2,1,0)
+IF(HR_Data[[#This Row],[YearsAtCompany]]&lt;2,2,0)</f>
        <v>3</v>
      </c>
      <c r="AM929" t="str">
        <f>IF(HR_Data[[#This Row],[RiskScore2]]&gt;=6,"High",
IF(HR_Data[[#This Row],[RiskScore2]]&gt;=3,"Medium","Low"))</f>
        <v>Medium</v>
      </c>
      <c r="AN929">
        <v>80</v>
      </c>
      <c r="AO929">
        <v>0</v>
      </c>
      <c r="AP929">
        <v>18</v>
      </c>
      <c r="AQ929">
        <v>2</v>
      </c>
      <c r="AR929">
        <v>3</v>
      </c>
      <c r="AS929">
        <v>16</v>
      </c>
      <c r="AT929">
        <v>14</v>
      </c>
      <c r="AU929">
        <v>5</v>
      </c>
      <c r="AV929">
        <v>12</v>
      </c>
    </row>
    <row r="930" spans="1:48">
      <c r="A930">
        <v>44</v>
      </c>
      <c r="B930" t="str">
        <f>IF(HR_Data[[#This Row],[Age]]&lt;25,"&lt;25",
IF(HR_Data[[#This Row],[Age]]&lt;35,"25–34",
IF(HR_Data[[#This Row],[Age]]&lt;45,"35–44",
IF(HR_Data[[#This Row],[Age]]&lt;55,"45–54","55+"))))</f>
        <v>35–44</v>
      </c>
      <c r="C930" t="s">
        <v>35</v>
      </c>
      <c r="D930">
        <f>(HR[[#This Row],[OverTimeFlag]]*3+HR[[#This Row],[LowJobSatisFlag]]*5+HR[[#This Row],[LowWLBFlag]]*4+HR[[#This Row],[LowSalaryFlag]]*3+HR[[#This Row],[LowEnviFlag]]*4+HR[[#This Row],[LowProFlag]]*1)</f>
        <v>4</v>
      </c>
      <c r="E930">
        <f>HR_Data[[#This Row],[OvertimeFlag]] + HR_Data[[#This Row],[LowSatisfactionFlag]] + HR_Data[[#This Row],[LowWorkLifeBalanceFlag]]</f>
        <v>0</v>
      </c>
      <c r="F930" t="s">
        <v>36</v>
      </c>
      <c r="G930">
        <v>621</v>
      </c>
      <c r="H930" t="s">
        <v>45</v>
      </c>
      <c r="I930">
        <v>15</v>
      </c>
      <c r="J930" t="str">
        <f>IF(AND(HR_Data[[#This Row],[Attrition]]="Yes",HR_Data[[#This Row],[YearsAtCompany]]&lt;2),"Yes","No")</f>
        <v>No</v>
      </c>
      <c r="K930">
        <v>3</v>
      </c>
      <c r="L930" t="s">
        <v>51</v>
      </c>
      <c r="M930">
        <v>1</v>
      </c>
      <c r="N930">
        <v>1295</v>
      </c>
      <c r="P930">
        <v>1</v>
      </c>
      <c r="Q930" t="s">
        <v>39</v>
      </c>
      <c r="R930">
        <v>73</v>
      </c>
      <c r="S930">
        <v>3</v>
      </c>
      <c r="T930">
        <v>3</v>
      </c>
      <c r="U930" t="s">
        <v>54</v>
      </c>
      <c r="V930">
        <v>4</v>
      </c>
      <c r="W930" t="s">
        <v>48</v>
      </c>
      <c r="X930">
        <v>7978</v>
      </c>
      <c r="Y930" t="str">
        <f>IF(AND(HR_Data[[#This Row],[OverTime]]="Yes",HR_Data[[#This Row],[JobSatisfaction]]&lt;=2,HR_Data[[#This Row],[MonthlyIncome]]&lt;AVERAGE(HR_Data[MonthlyIncome])),
"High Risk",
IF(OR(HR_Data[[#This Row],[OverTime]]="Yes",HR_Data[[#This Row],[JobSatisfaction]]&lt;=2),
"Medium Risk",
"Low Risk"))</f>
        <v>Low Risk</v>
      </c>
      <c r="Z930" t="str">
        <f>IF(HR_Data[[#This Row],[MonthlyIncome]]&lt;3000,"Low",IF(HR_Data[[#This Row],[MonthlyIncome]]&lt;7000,"Medium","High"))</f>
        <v>High</v>
      </c>
      <c r="AA930" s="5">
        <f>IF(HR_Data[[#This Row],[OverTime]]="Yes",1,0)</f>
        <v>0</v>
      </c>
      <c r="AB930" s="5">
        <f>IF(HR_Data[[#This Row],[JobSatisfaction]]&lt;=2,1,0)</f>
        <v>0</v>
      </c>
      <c r="AC930" s="5">
        <f>IF(HR_Data[[#This Row],[WorkLifeBalance]]&lt;=2,1,0)</f>
        <v>0</v>
      </c>
      <c r="AD930" s="5">
        <f>IF(HR_Data[[#This Row],[MonthlyIncome]]&lt;AVERAGE(HR_Data[MonthlyIncome]),1,0)</f>
        <v>0</v>
      </c>
      <c r="AE930">
        <v>14075</v>
      </c>
      <c r="AF930">
        <v>1</v>
      </c>
      <c r="AG930" t="s">
        <v>42</v>
      </c>
      <c r="AH930" t="s">
        <v>43</v>
      </c>
      <c r="AI930">
        <v>11</v>
      </c>
      <c r="AJ930">
        <v>3</v>
      </c>
      <c r="AK930">
        <v>4</v>
      </c>
      <c r="AL930">
        <f>IF(HR_Data[[#This Row],[OverTime]]="Yes",2,0)
+IF(HR_Data[[#This Row],[WorkLifeBalance]]&lt;=2,2,0)
+IF(HR_Data[[#This Row],[MonthlyIncome]]&lt;5000,2,0)
+IF(HR_Data[[#This Row],[JobSatisfaction]]&lt;=2,1,0)
+IF(HR_Data[[#This Row],[EnvironmentSatisfaction]]&lt;=2,1,0)
+IF(HR_Data[[#This Row],[YearsAtCompany]]&lt;2,2,0)</f>
        <v>1</v>
      </c>
      <c r="AM930" t="str">
        <f>IF(HR_Data[[#This Row],[RiskScore2]]&gt;=6,"High",
IF(HR_Data[[#This Row],[RiskScore2]]&gt;=3,"Medium","Low"))</f>
        <v>Low</v>
      </c>
      <c r="AN930">
        <v>80</v>
      </c>
      <c r="AO930">
        <v>1</v>
      </c>
      <c r="AP930">
        <v>10</v>
      </c>
      <c r="AQ930">
        <v>2</v>
      </c>
      <c r="AR930">
        <v>3</v>
      </c>
      <c r="AS930">
        <v>10</v>
      </c>
      <c r="AT930">
        <v>7</v>
      </c>
      <c r="AU930">
        <v>0</v>
      </c>
      <c r="AV930">
        <v>5</v>
      </c>
    </row>
    <row r="931" spans="1:48">
      <c r="A931">
        <v>28</v>
      </c>
      <c r="B931" t="str">
        <f>IF(HR_Data[[#This Row],[Age]]&lt;25,"&lt;25",
IF(HR_Data[[#This Row],[Age]]&lt;35,"25–34",
IF(HR_Data[[#This Row],[Age]]&lt;45,"35–44",
IF(HR_Data[[#This Row],[Age]]&lt;55,"45–54","55+"))))</f>
        <v>25–34</v>
      </c>
      <c r="C931" t="s">
        <v>43</v>
      </c>
      <c r="D931">
        <f>(HR[[#This Row],[OverTimeFlag]]*3+HR[[#This Row],[LowJobSatisFlag]]*5+HR[[#This Row],[LowWLBFlag]]*4+HR[[#This Row],[LowSalaryFlag]]*3+HR[[#This Row],[LowEnviFlag]]*4+HR[[#This Row],[LowProFlag]]*1)</f>
        <v>6</v>
      </c>
      <c r="E931">
        <f>HR_Data[[#This Row],[OvertimeFlag]] + HR_Data[[#This Row],[LowSatisfactionFlag]] + HR_Data[[#This Row],[LowWorkLifeBalanceFlag]]</f>
        <v>1</v>
      </c>
      <c r="F931" t="s">
        <v>44</v>
      </c>
      <c r="G931">
        <v>193</v>
      </c>
      <c r="H931" t="s">
        <v>45</v>
      </c>
      <c r="I931">
        <v>2</v>
      </c>
      <c r="J931" t="str">
        <f>IF(AND(HR_Data[[#This Row],[Attrition]]="Yes",HR_Data[[#This Row],[YearsAtCompany]]&lt;2),"Yes","No")</f>
        <v>No</v>
      </c>
      <c r="K931">
        <v>3</v>
      </c>
      <c r="L931" t="s">
        <v>38</v>
      </c>
      <c r="M931">
        <v>1</v>
      </c>
      <c r="N931">
        <v>1296</v>
      </c>
      <c r="P931">
        <v>4</v>
      </c>
      <c r="Q931" t="s">
        <v>46</v>
      </c>
      <c r="R931">
        <v>52</v>
      </c>
      <c r="S931">
        <v>2</v>
      </c>
      <c r="T931">
        <v>1</v>
      </c>
      <c r="U931" t="s">
        <v>50</v>
      </c>
      <c r="V931">
        <v>4</v>
      </c>
      <c r="W931" t="s">
        <v>48</v>
      </c>
      <c r="X931">
        <v>3867</v>
      </c>
      <c r="Y931" t="str">
        <f>IF(AND(HR_Data[[#This Row],[OverTime]]="Yes",HR_Data[[#This Row],[JobSatisfaction]]&lt;=2,HR_Data[[#This Row],[MonthlyIncome]]&lt;AVERAGE(HR_Data[MonthlyIncome])),
"High Risk",
IF(OR(HR_Data[[#This Row],[OverTime]]="Yes",HR_Data[[#This Row],[JobSatisfaction]]&lt;=2),
"Medium Risk",
"Low Risk"))</f>
        <v>Medium Risk</v>
      </c>
      <c r="Z931" t="str">
        <f>IF(HR_Data[[#This Row],[MonthlyIncome]]&lt;3000,"Low",IF(HR_Data[[#This Row],[MonthlyIncome]]&lt;7000,"Medium","High"))</f>
        <v>Medium</v>
      </c>
      <c r="AA931" s="5">
        <f>IF(HR_Data[[#This Row],[OverTime]]="Yes",1,0)</f>
        <v>1</v>
      </c>
      <c r="AB931" s="5">
        <f>IF(HR_Data[[#This Row],[JobSatisfaction]]&lt;=2,1,0)</f>
        <v>0</v>
      </c>
      <c r="AC931" s="5">
        <f>IF(HR_Data[[#This Row],[WorkLifeBalance]]&lt;=2,1,0)</f>
        <v>0</v>
      </c>
      <c r="AD931" s="5">
        <f>IF(HR_Data[[#This Row],[MonthlyIncome]]&lt;AVERAGE(HR_Data[MonthlyIncome]),1,0)</f>
        <v>1</v>
      </c>
      <c r="AE931">
        <v>14222</v>
      </c>
      <c r="AF931">
        <v>1</v>
      </c>
      <c r="AG931" t="s">
        <v>42</v>
      </c>
      <c r="AH931" t="s">
        <v>35</v>
      </c>
      <c r="AI931">
        <v>12</v>
      </c>
      <c r="AJ931">
        <v>3</v>
      </c>
      <c r="AK931">
        <v>2</v>
      </c>
      <c r="AL931">
        <f>IF(HR_Data[[#This Row],[OverTime]]="Yes",2,0)
+IF(HR_Data[[#This Row],[WorkLifeBalance]]&lt;=2,2,0)
+IF(HR_Data[[#This Row],[MonthlyIncome]]&lt;5000,2,0)
+IF(HR_Data[[#This Row],[JobSatisfaction]]&lt;=2,1,0)
+IF(HR_Data[[#This Row],[EnvironmentSatisfaction]]&lt;=2,1,0)
+IF(HR_Data[[#This Row],[YearsAtCompany]]&lt;2,2,0)</f>
        <v>4</v>
      </c>
      <c r="AM931" t="str">
        <f>IF(HR_Data[[#This Row],[RiskScore2]]&gt;=6,"High",
IF(HR_Data[[#This Row],[RiskScore2]]&gt;=3,"Medium","Low"))</f>
        <v>Medium</v>
      </c>
      <c r="AN931">
        <v>80</v>
      </c>
      <c r="AO931">
        <v>1</v>
      </c>
      <c r="AP931">
        <v>2</v>
      </c>
      <c r="AQ931">
        <v>2</v>
      </c>
      <c r="AR931">
        <v>3</v>
      </c>
      <c r="AS931">
        <v>2</v>
      </c>
      <c r="AT931">
        <v>2</v>
      </c>
      <c r="AU931">
        <v>2</v>
      </c>
      <c r="AV931">
        <v>2</v>
      </c>
    </row>
    <row r="932" spans="1:48">
      <c r="A932">
        <v>51</v>
      </c>
      <c r="B932" t="str">
        <f>IF(HR_Data[[#This Row],[Age]]&lt;25,"&lt;25",
IF(HR_Data[[#This Row],[Age]]&lt;35,"25–34",
IF(HR_Data[[#This Row],[Age]]&lt;45,"35–44",
IF(HR_Data[[#This Row],[Age]]&lt;55,"45–54","55+"))))</f>
        <v>45–54</v>
      </c>
      <c r="C932" t="s">
        <v>43</v>
      </c>
      <c r="D932">
        <f>(HR[[#This Row],[OverTimeFlag]]*3+HR[[#This Row],[LowJobSatisFlag]]*5+HR[[#This Row],[LowWLBFlag]]*4+HR[[#This Row],[LowSalaryFlag]]*3+HR[[#This Row],[LowEnviFlag]]*4+HR[[#This Row],[LowProFlag]]*1)</f>
        <v>12</v>
      </c>
      <c r="E932">
        <f>HR_Data[[#This Row],[OvertimeFlag]] + HR_Data[[#This Row],[LowSatisfactionFlag]] + HR_Data[[#This Row],[LowWorkLifeBalanceFlag]]</f>
        <v>1</v>
      </c>
      <c r="F932" t="s">
        <v>44</v>
      </c>
      <c r="G932">
        <v>968</v>
      </c>
      <c r="H932" t="s">
        <v>45</v>
      </c>
      <c r="I932">
        <v>6</v>
      </c>
      <c r="J932" t="str">
        <f>IF(AND(HR_Data[[#This Row],[Attrition]]="Yes",HR_Data[[#This Row],[YearsAtCompany]]&lt;2),"Yes","No")</f>
        <v>No</v>
      </c>
      <c r="K932">
        <v>2</v>
      </c>
      <c r="L932" t="s">
        <v>51</v>
      </c>
      <c r="M932">
        <v>1</v>
      </c>
      <c r="N932">
        <v>1297</v>
      </c>
      <c r="P932">
        <v>2</v>
      </c>
      <c r="Q932" t="s">
        <v>39</v>
      </c>
      <c r="R932">
        <v>40</v>
      </c>
      <c r="S932">
        <v>2</v>
      </c>
      <c r="T932">
        <v>1</v>
      </c>
      <c r="U932" t="s">
        <v>50</v>
      </c>
      <c r="V932">
        <v>3</v>
      </c>
      <c r="W932" t="s">
        <v>41</v>
      </c>
      <c r="X932">
        <v>2838</v>
      </c>
      <c r="Y932" t="str">
        <f>IF(AND(HR_Data[[#This Row],[OverTime]]="Yes",HR_Data[[#This Row],[JobSatisfaction]]&lt;=2,HR_Data[[#This Row],[MonthlyIncome]]&lt;AVERAGE(HR_Data[MonthlyIncome])),
"High Risk",
IF(OR(HR_Data[[#This Row],[OverTime]]="Yes",HR_Data[[#This Row],[JobSatisfaction]]&lt;=2),
"Medium Risk",
"Low Risk"))</f>
        <v>Low Risk</v>
      </c>
      <c r="Z932" t="str">
        <f>IF(HR_Data[[#This Row],[MonthlyIncome]]&lt;3000,"Low",IF(HR_Data[[#This Row],[MonthlyIncome]]&lt;7000,"Medium","High"))</f>
        <v>Low</v>
      </c>
      <c r="AA932" s="5">
        <f>IF(HR_Data[[#This Row],[OverTime]]="Yes",1,0)</f>
        <v>0</v>
      </c>
      <c r="AB932" s="5">
        <f>IF(HR_Data[[#This Row],[JobSatisfaction]]&lt;=2,1,0)</f>
        <v>0</v>
      </c>
      <c r="AC932" s="5">
        <f>IF(HR_Data[[#This Row],[WorkLifeBalance]]&lt;=2,1,0)</f>
        <v>1</v>
      </c>
      <c r="AD932" s="5">
        <f>IF(HR_Data[[#This Row],[MonthlyIncome]]&lt;AVERAGE(HR_Data[MonthlyIncome]),1,0)</f>
        <v>1</v>
      </c>
      <c r="AE932">
        <v>4257</v>
      </c>
      <c r="AF932">
        <v>0</v>
      </c>
      <c r="AG932" t="s">
        <v>42</v>
      </c>
      <c r="AH932" t="s">
        <v>43</v>
      </c>
      <c r="AI932">
        <v>14</v>
      </c>
      <c r="AJ932">
        <v>3</v>
      </c>
      <c r="AK932">
        <v>2</v>
      </c>
      <c r="AL932">
        <f>IF(HR_Data[[#This Row],[OverTime]]="Yes",2,0)
+IF(HR_Data[[#This Row],[WorkLifeBalance]]&lt;=2,2,0)
+IF(HR_Data[[#This Row],[MonthlyIncome]]&lt;5000,2,0)
+IF(HR_Data[[#This Row],[JobSatisfaction]]&lt;=2,1,0)
+IF(HR_Data[[#This Row],[EnvironmentSatisfaction]]&lt;=2,1,0)
+IF(HR_Data[[#This Row],[YearsAtCompany]]&lt;2,2,0)</f>
        <v>5</v>
      </c>
      <c r="AM932" t="str">
        <f>IF(HR_Data[[#This Row],[RiskScore2]]&gt;=6,"High",
IF(HR_Data[[#This Row],[RiskScore2]]&gt;=3,"Medium","Low"))</f>
        <v>Medium</v>
      </c>
      <c r="AN932">
        <v>80</v>
      </c>
      <c r="AO932">
        <v>0</v>
      </c>
      <c r="AP932">
        <v>8</v>
      </c>
      <c r="AQ932">
        <v>6</v>
      </c>
      <c r="AR932">
        <v>2</v>
      </c>
      <c r="AS932">
        <v>7</v>
      </c>
      <c r="AT932">
        <v>0</v>
      </c>
      <c r="AU932">
        <v>7</v>
      </c>
      <c r="AV932">
        <v>7</v>
      </c>
    </row>
    <row r="933" spans="1:48">
      <c r="A933">
        <v>30</v>
      </c>
      <c r="B933" t="str">
        <f>IF(HR_Data[[#This Row],[Age]]&lt;25,"&lt;25",
IF(HR_Data[[#This Row],[Age]]&lt;35,"25–34",
IF(HR_Data[[#This Row],[Age]]&lt;45,"35–44",
IF(HR_Data[[#This Row],[Age]]&lt;55,"45–54","55+"))))</f>
        <v>25–34</v>
      </c>
      <c r="C933" t="s">
        <v>43</v>
      </c>
      <c r="D933">
        <f>(HR[[#This Row],[OverTimeFlag]]*3+HR[[#This Row],[LowJobSatisFlag]]*5+HR[[#This Row],[LowWLBFlag]]*4+HR[[#This Row],[LowSalaryFlag]]*3+HR[[#This Row],[LowEnviFlag]]*4+HR[[#This Row],[LowProFlag]]*1)</f>
        <v>6</v>
      </c>
      <c r="E933">
        <f>HR_Data[[#This Row],[OvertimeFlag]] + HR_Data[[#This Row],[LowSatisfactionFlag]] + HR_Data[[#This Row],[LowWorkLifeBalanceFlag]]</f>
        <v>1</v>
      </c>
      <c r="F933" t="s">
        <v>55</v>
      </c>
      <c r="G933">
        <v>879</v>
      </c>
      <c r="H933" t="s">
        <v>45</v>
      </c>
      <c r="I933">
        <v>9</v>
      </c>
      <c r="J933" t="str">
        <f>IF(AND(HR_Data[[#This Row],[Attrition]]="Yes",HR_Data[[#This Row],[YearsAtCompany]]&lt;2),"Yes","No")</f>
        <v>No</v>
      </c>
      <c r="K933">
        <v>2</v>
      </c>
      <c r="L933" t="s">
        <v>51</v>
      </c>
      <c r="M933">
        <v>1</v>
      </c>
      <c r="N933">
        <v>1298</v>
      </c>
      <c r="P933">
        <v>3</v>
      </c>
      <c r="Q933" t="s">
        <v>39</v>
      </c>
      <c r="R933">
        <v>72</v>
      </c>
      <c r="S933">
        <v>3</v>
      </c>
      <c r="T933">
        <v>2</v>
      </c>
      <c r="U933" t="s">
        <v>53</v>
      </c>
      <c r="V933">
        <v>3</v>
      </c>
      <c r="W933" t="s">
        <v>41</v>
      </c>
      <c r="X933">
        <v>4695</v>
      </c>
      <c r="Y933" t="str">
        <f>IF(AND(HR_Data[[#This Row],[OverTime]]="Yes",HR_Data[[#This Row],[JobSatisfaction]]&lt;=2,HR_Data[[#This Row],[MonthlyIncome]]&lt;AVERAGE(HR_Data[MonthlyIncome])),
"High Risk",
IF(OR(HR_Data[[#This Row],[OverTime]]="Yes",HR_Data[[#This Row],[JobSatisfaction]]&lt;=2),
"Medium Risk",
"Low Risk"))</f>
        <v>Medium Risk</v>
      </c>
      <c r="Z933" t="str">
        <f>IF(HR_Data[[#This Row],[MonthlyIncome]]&lt;3000,"Low",IF(HR_Data[[#This Row],[MonthlyIncome]]&lt;7000,"Medium","High"))</f>
        <v>Medium</v>
      </c>
      <c r="AA933" s="5">
        <f>IF(HR_Data[[#This Row],[OverTime]]="Yes",1,0)</f>
        <v>1</v>
      </c>
      <c r="AB933" s="5">
        <f>IF(HR_Data[[#This Row],[JobSatisfaction]]&lt;=2,1,0)</f>
        <v>0</v>
      </c>
      <c r="AC933" s="5">
        <f>IF(HR_Data[[#This Row],[WorkLifeBalance]]&lt;=2,1,0)</f>
        <v>0</v>
      </c>
      <c r="AD933" s="5">
        <f>IF(HR_Data[[#This Row],[MonthlyIncome]]&lt;AVERAGE(HR_Data[MonthlyIncome]),1,0)</f>
        <v>1</v>
      </c>
      <c r="AE933">
        <v>12858</v>
      </c>
      <c r="AF933">
        <v>7</v>
      </c>
      <c r="AG933" t="s">
        <v>42</v>
      </c>
      <c r="AH933" t="s">
        <v>35</v>
      </c>
      <c r="AI933">
        <v>18</v>
      </c>
      <c r="AJ933">
        <v>3</v>
      </c>
      <c r="AK933">
        <v>3</v>
      </c>
      <c r="AL933">
        <f>IF(HR_Data[[#This Row],[OverTime]]="Yes",2,0)
+IF(HR_Data[[#This Row],[WorkLifeBalance]]&lt;=2,2,0)
+IF(HR_Data[[#This Row],[MonthlyIncome]]&lt;5000,2,0)
+IF(HR_Data[[#This Row],[JobSatisfaction]]&lt;=2,1,0)
+IF(HR_Data[[#This Row],[EnvironmentSatisfaction]]&lt;=2,1,0)
+IF(HR_Data[[#This Row],[YearsAtCompany]]&lt;2,2,0)</f>
        <v>4</v>
      </c>
      <c r="AM933" t="str">
        <f>IF(HR_Data[[#This Row],[RiskScore2]]&gt;=6,"High",
IF(HR_Data[[#This Row],[RiskScore2]]&gt;=3,"Medium","Low"))</f>
        <v>Medium</v>
      </c>
      <c r="AN933">
        <v>80</v>
      </c>
      <c r="AO933">
        <v>0</v>
      </c>
      <c r="AP933">
        <v>10</v>
      </c>
      <c r="AQ933">
        <v>3</v>
      </c>
      <c r="AR933">
        <v>3</v>
      </c>
      <c r="AS933">
        <v>8</v>
      </c>
      <c r="AT933">
        <v>4</v>
      </c>
      <c r="AU933">
        <v>1</v>
      </c>
      <c r="AV933">
        <v>7</v>
      </c>
    </row>
    <row r="934" spans="1:48">
      <c r="A934">
        <v>29</v>
      </c>
      <c r="B934" t="str">
        <f>IF(HR_Data[[#This Row],[Age]]&lt;25,"&lt;25",
IF(HR_Data[[#This Row],[Age]]&lt;35,"25–34",
IF(HR_Data[[#This Row],[Age]]&lt;45,"35–44",
IF(HR_Data[[#This Row],[Age]]&lt;55,"45–54","55+"))))</f>
        <v>25–34</v>
      </c>
      <c r="C934" t="s">
        <v>35</v>
      </c>
      <c r="D934">
        <f>(HR[[#This Row],[OverTimeFlag]]*3+HR[[#This Row],[LowJobSatisFlag]]*5+HR[[#This Row],[LowWLBFlag]]*4+HR[[#This Row],[LowSalaryFlag]]*3+HR[[#This Row],[LowEnviFlag]]*4+HR[[#This Row],[LowProFlag]]*1)</f>
        <v>11</v>
      </c>
      <c r="E934">
        <f>HR_Data[[#This Row],[OvertimeFlag]] + HR_Data[[#This Row],[LowSatisfactionFlag]] + HR_Data[[#This Row],[LowWorkLifeBalanceFlag]]</f>
        <v>1</v>
      </c>
      <c r="F934" t="s">
        <v>36</v>
      </c>
      <c r="G934">
        <v>806</v>
      </c>
      <c r="H934" t="s">
        <v>45</v>
      </c>
      <c r="I934">
        <v>7</v>
      </c>
      <c r="J934" t="str">
        <f>IF(AND(HR_Data[[#This Row],[Attrition]]="Yes",HR_Data[[#This Row],[YearsAtCompany]]&lt;2),"Yes","No")</f>
        <v>No</v>
      </c>
      <c r="K934">
        <v>3</v>
      </c>
      <c r="L934" t="s">
        <v>60</v>
      </c>
      <c r="M934">
        <v>1</v>
      </c>
      <c r="N934">
        <v>1299</v>
      </c>
      <c r="P934">
        <v>2</v>
      </c>
      <c r="Q934" t="s">
        <v>39</v>
      </c>
      <c r="R934">
        <v>39</v>
      </c>
      <c r="S934">
        <v>3</v>
      </c>
      <c r="T934">
        <v>1</v>
      </c>
      <c r="U934" t="s">
        <v>50</v>
      </c>
      <c r="V934">
        <v>3</v>
      </c>
      <c r="W934" t="s">
        <v>52</v>
      </c>
      <c r="X934">
        <v>3339</v>
      </c>
      <c r="Y934" t="str">
        <f>IF(AND(HR_Data[[#This Row],[OverTime]]="Yes",HR_Data[[#This Row],[JobSatisfaction]]&lt;=2,HR_Data[[#This Row],[MonthlyIncome]]&lt;AVERAGE(HR_Data[MonthlyIncome])),
"High Risk",
IF(OR(HR_Data[[#This Row],[OverTime]]="Yes",HR_Data[[#This Row],[JobSatisfaction]]&lt;=2),
"Medium Risk",
"Low Risk"))</f>
        <v>Medium Risk</v>
      </c>
      <c r="Z934" t="str">
        <f>IF(HR_Data[[#This Row],[MonthlyIncome]]&lt;3000,"Low",IF(HR_Data[[#This Row],[MonthlyIncome]]&lt;7000,"Medium","High"))</f>
        <v>Medium</v>
      </c>
      <c r="AA934" s="5">
        <f>IF(HR_Data[[#This Row],[OverTime]]="Yes",1,0)</f>
        <v>1</v>
      </c>
      <c r="AB934" s="5">
        <f>IF(HR_Data[[#This Row],[JobSatisfaction]]&lt;=2,1,0)</f>
        <v>0</v>
      </c>
      <c r="AC934" s="5">
        <f>IF(HR_Data[[#This Row],[WorkLifeBalance]]&lt;=2,1,0)</f>
        <v>0</v>
      </c>
      <c r="AD934" s="5">
        <f>IF(HR_Data[[#This Row],[MonthlyIncome]]&lt;AVERAGE(HR_Data[MonthlyIncome]),1,0)</f>
        <v>1</v>
      </c>
      <c r="AE934">
        <v>17285</v>
      </c>
      <c r="AF934">
        <v>3</v>
      </c>
      <c r="AG934" t="s">
        <v>42</v>
      </c>
      <c r="AH934" t="s">
        <v>35</v>
      </c>
      <c r="AI934">
        <v>13</v>
      </c>
      <c r="AJ934">
        <v>3</v>
      </c>
      <c r="AK934">
        <v>1</v>
      </c>
      <c r="AL934">
        <f>IF(HR_Data[[#This Row],[OverTime]]="Yes",2,0)
+IF(HR_Data[[#This Row],[WorkLifeBalance]]&lt;=2,2,0)
+IF(HR_Data[[#This Row],[MonthlyIncome]]&lt;5000,2,0)
+IF(HR_Data[[#This Row],[JobSatisfaction]]&lt;=2,1,0)
+IF(HR_Data[[#This Row],[EnvironmentSatisfaction]]&lt;=2,1,0)
+IF(HR_Data[[#This Row],[YearsAtCompany]]&lt;2,2,0)</f>
        <v>5</v>
      </c>
      <c r="AM934" t="str">
        <f>IF(HR_Data[[#This Row],[RiskScore2]]&gt;=6,"High",
IF(HR_Data[[#This Row],[RiskScore2]]&gt;=3,"Medium","Low"))</f>
        <v>Medium</v>
      </c>
      <c r="AN934">
        <v>80</v>
      </c>
      <c r="AO934">
        <v>2</v>
      </c>
      <c r="AP934">
        <v>10</v>
      </c>
      <c r="AQ934">
        <v>2</v>
      </c>
      <c r="AR934">
        <v>3</v>
      </c>
      <c r="AS934">
        <v>7</v>
      </c>
      <c r="AT934">
        <v>7</v>
      </c>
      <c r="AU934">
        <v>7</v>
      </c>
      <c r="AV934">
        <v>7</v>
      </c>
    </row>
    <row r="935" spans="1:48">
      <c r="A935">
        <v>28</v>
      </c>
      <c r="B935" t="str">
        <f>IF(HR_Data[[#This Row],[Age]]&lt;25,"&lt;25",
IF(HR_Data[[#This Row],[Age]]&lt;35,"25–34",
IF(HR_Data[[#This Row],[Age]]&lt;45,"35–44",
IF(HR_Data[[#This Row],[Age]]&lt;55,"45–54","55+"))))</f>
        <v>25–34</v>
      </c>
      <c r="C935" t="s">
        <v>43</v>
      </c>
      <c r="D935">
        <f>(HR[[#This Row],[OverTimeFlag]]*3+HR[[#This Row],[LowJobSatisFlag]]*5+HR[[#This Row],[LowWLBFlag]]*4+HR[[#This Row],[LowSalaryFlag]]*3+HR[[#This Row],[LowEnviFlag]]*4+HR[[#This Row],[LowProFlag]]*1)</f>
        <v>12</v>
      </c>
      <c r="E935">
        <f>HR_Data[[#This Row],[OvertimeFlag]] + HR_Data[[#This Row],[LowSatisfactionFlag]] + HR_Data[[#This Row],[LowWorkLifeBalanceFlag]]</f>
        <v>2</v>
      </c>
      <c r="F935" t="s">
        <v>36</v>
      </c>
      <c r="G935">
        <v>640</v>
      </c>
      <c r="H935" t="s">
        <v>45</v>
      </c>
      <c r="I935">
        <v>1</v>
      </c>
      <c r="J935" t="str">
        <f>IF(AND(HR_Data[[#This Row],[Attrition]]="Yes",HR_Data[[#This Row],[YearsAtCompany]]&lt;2),"Yes","No")</f>
        <v>No</v>
      </c>
      <c r="K935">
        <v>3</v>
      </c>
      <c r="L935" t="s">
        <v>60</v>
      </c>
      <c r="M935">
        <v>1</v>
      </c>
      <c r="N935">
        <v>1301</v>
      </c>
      <c r="P935">
        <v>4</v>
      </c>
      <c r="Q935" t="s">
        <v>46</v>
      </c>
      <c r="R935">
        <v>84</v>
      </c>
      <c r="S935">
        <v>3</v>
      </c>
      <c r="T935">
        <v>1</v>
      </c>
      <c r="U935" t="s">
        <v>47</v>
      </c>
      <c r="V935">
        <v>1</v>
      </c>
      <c r="W935" t="s">
        <v>41</v>
      </c>
      <c r="X935">
        <v>2080</v>
      </c>
      <c r="Y935" t="str">
        <f>IF(AND(HR_Data[[#This Row],[OverTime]]="Yes",HR_Data[[#This Row],[JobSatisfaction]]&lt;=2,HR_Data[[#This Row],[MonthlyIncome]]&lt;AVERAGE(HR_Data[MonthlyIncome])),
"High Risk",
IF(OR(HR_Data[[#This Row],[OverTime]]="Yes",HR_Data[[#This Row],[JobSatisfaction]]&lt;=2),
"Medium Risk",
"Low Risk"))</f>
        <v>Medium Risk</v>
      </c>
      <c r="Z935" t="str">
        <f>IF(HR_Data[[#This Row],[MonthlyIncome]]&lt;3000,"Low",IF(HR_Data[[#This Row],[MonthlyIncome]]&lt;7000,"Medium","High"))</f>
        <v>Low</v>
      </c>
      <c r="AA935" s="5">
        <f>IF(HR_Data[[#This Row],[OverTime]]="Yes",1,0)</f>
        <v>0</v>
      </c>
      <c r="AB935" s="5">
        <f>IF(HR_Data[[#This Row],[JobSatisfaction]]&lt;=2,1,0)</f>
        <v>1</v>
      </c>
      <c r="AC935" s="5">
        <f>IF(HR_Data[[#This Row],[WorkLifeBalance]]&lt;=2,1,0)</f>
        <v>1</v>
      </c>
      <c r="AD935" s="5">
        <f>IF(HR_Data[[#This Row],[MonthlyIncome]]&lt;AVERAGE(HR_Data[MonthlyIncome]),1,0)</f>
        <v>1</v>
      </c>
      <c r="AE935">
        <v>4732</v>
      </c>
      <c r="AF935">
        <v>2</v>
      </c>
      <c r="AG935" t="s">
        <v>42</v>
      </c>
      <c r="AH935" t="s">
        <v>43</v>
      </c>
      <c r="AI935">
        <v>11</v>
      </c>
      <c r="AJ935">
        <v>3</v>
      </c>
      <c r="AK935">
        <v>2</v>
      </c>
      <c r="AL935">
        <f>IF(HR_Data[[#This Row],[OverTime]]="Yes",2,0)
+IF(HR_Data[[#This Row],[WorkLifeBalance]]&lt;=2,2,0)
+IF(HR_Data[[#This Row],[MonthlyIncome]]&lt;5000,2,0)
+IF(HR_Data[[#This Row],[JobSatisfaction]]&lt;=2,1,0)
+IF(HR_Data[[#This Row],[EnvironmentSatisfaction]]&lt;=2,1,0)
+IF(HR_Data[[#This Row],[YearsAtCompany]]&lt;2,2,0)</f>
        <v>5</v>
      </c>
      <c r="AM935" t="str">
        <f>IF(HR_Data[[#This Row],[RiskScore2]]&gt;=6,"High",
IF(HR_Data[[#This Row],[RiskScore2]]&gt;=3,"Medium","Low"))</f>
        <v>Medium</v>
      </c>
      <c r="AN935">
        <v>80</v>
      </c>
      <c r="AO935">
        <v>0</v>
      </c>
      <c r="AP935">
        <v>5</v>
      </c>
      <c r="AQ935">
        <v>2</v>
      </c>
      <c r="AR935">
        <v>2</v>
      </c>
      <c r="AS935">
        <v>3</v>
      </c>
      <c r="AT935">
        <v>2</v>
      </c>
      <c r="AU935">
        <v>1</v>
      </c>
      <c r="AV935">
        <v>2</v>
      </c>
    </row>
    <row r="936" spans="1:48">
      <c r="A936">
        <v>25</v>
      </c>
      <c r="B936" t="str">
        <f>IF(HR_Data[[#This Row],[Age]]&lt;25,"&lt;25",
IF(HR_Data[[#This Row],[Age]]&lt;35,"25–34",
IF(HR_Data[[#This Row],[Age]]&lt;45,"35–44",
IF(HR_Data[[#This Row],[Age]]&lt;55,"45–54","55+"))))</f>
        <v>25–34</v>
      </c>
      <c r="C936" t="s">
        <v>43</v>
      </c>
      <c r="D936">
        <f>(HR[[#This Row],[OverTimeFlag]]*3+HR[[#This Row],[LowJobSatisFlag]]*5+HR[[#This Row],[LowWLBFlag]]*4+HR[[#This Row],[LowSalaryFlag]]*3+HR[[#This Row],[LowEnviFlag]]*4+HR[[#This Row],[LowProFlag]]*1)</f>
        <v>12</v>
      </c>
      <c r="E936">
        <f>HR_Data[[#This Row],[OvertimeFlag]] + HR_Data[[#This Row],[LowSatisfactionFlag]] + HR_Data[[#This Row],[LowWorkLifeBalanceFlag]]</f>
        <v>2</v>
      </c>
      <c r="F936" t="s">
        <v>36</v>
      </c>
      <c r="G936">
        <v>266</v>
      </c>
      <c r="H936" t="s">
        <v>45</v>
      </c>
      <c r="I936">
        <v>1</v>
      </c>
      <c r="J936" t="str">
        <f>IF(AND(HR_Data[[#This Row],[Attrition]]="Yes",HR_Data[[#This Row],[YearsAtCompany]]&lt;2),"Yes","No")</f>
        <v>No</v>
      </c>
      <c r="K936">
        <v>3</v>
      </c>
      <c r="L936" t="s">
        <v>51</v>
      </c>
      <c r="M936">
        <v>1</v>
      </c>
      <c r="N936">
        <v>1303</v>
      </c>
      <c r="P936">
        <v>4</v>
      </c>
      <c r="Q936" t="s">
        <v>39</v>
      </c>
      <c r="R936">
        <v>40</v>
      </c>
      <c r="S936">
        <v>3</v>
      </c>
      <c r="T936">
        <v>1</v>
      </c>
      <c r="U936" t="s">
        <v>47</v>
      </c>
      <c r="V936">
        <v>2</v>
      </c>
      <c r="W936" t="s">
        <v>41</v>
      </c>
      <c r="X936">
        <v>2096</v>
      </c>
      <c r="Y936" t="str">
        <f>IF(AND(HR_Data[[#This Row],[OverTime]]="Yes",HR_Data[[#This Row],[JobSatisfaction]]&lt;=2,HR_Data[[#This Row],[MonthlyIncome]]&lt;AVERAGE(HR_Data[MonthlyIncome])),
"High Risk",
IF(OR(HR_Data[[#This Row],[OverTime]]="Yes",HR_Data[[#This Row],[JobSatisfaction]]&lt;=2),
"Medium Risk",
"Low Risk"))</f>
        <v>Medium Risk</v>
      </c>
      <c r="Z936" t="str">
        <f>IF(HR_Data[[#This Row],[MonthlyIncome]]&lt;3000,"Low",IF(HR_Data[[#This Row],[MonthlyIncome]]&lt;7000,"Medium","High"))</f>
        <v>Low</v>
      </c>
      <c r="AA936" s="5">
        <f>IF(HR_Data[[#This Row],[OverTime]]="Yes",1,0)</f>
        <v>0</v>
      </c>
      <c r="AB936" s="5">
        <f>IF(HR_Data[[#This Row],[JobSatisfaction]]&lt;=2,1,0)</f>
        <v>1</v>
      </c>
      <c r="AC936" s="5">
        <f>IF(HR_Data[[#This Row],[WorkLifeBalance]]&lt;=2,1,0)</f>
        <v>1</v>
      </c>
      <c r="AD936" s="5">
        <f>IF(HR_Data[[#This Row],[MonthlyIncome]]&lt;AVERAGE(HR_Data[MonthlyIncome]),1,0)</f>
        <v>1</v>
      </c>
      <c r="AE936">
        <v>18830</v>
      </c>
      <c r="AF936">
        <v>1</v>
      </c>
      <c r="AG936" t="s">
        <v>42</v>
      </c>
      <c r="AH936" t="s">
        <v>43</v>
      </c>
      <c r="AI936">
        <v>18</v>
      </c>
      <c r="AJ936">
        <v>3</v>
      </c>
      <c r="AK936">
        <v>4</v>
      </c>
      <c r="AL936">
        <f>IF(HR_Data[[#This Row],[OverTime]]="Yes",2,0)
+IF(HR_Data[[#This Row],[WorkLifeBalance]]&lt;=2,2,0)
+IF(HR_Data[[#This Row],[MonthlyIncome]]&lt;5000,2,0)
+IF(HR_Data[[#This Row],[JobSatisfaction]]&lt;=2,1,0)
+IF(HR_Data[[#This Row],[EnvironmentSatisfaction]]&lt;=2,1,0)
+IF(HR_Data[[#This Row],[YearsAtCompany]]&lt;2,2,0)</f>
        <v>5</v>
      </c>
      <c r="AM936" t="str">
        <f>IF(HR_Data[[#This Row],[RiskScore2]]&gt;=6,"High",
IF(HR_Data[[#This Row],[RiskScore2]]&gt;=3,"Medium","Low"))</f>
        <v>Medium</v>
      </c>
      <c r="AN936">
        <v>80</v>
      </c>
      <c r="AO936">
        <v>0</v>
      </c>
      <c r="AP936">
        <v>2</v>
      </c>
      <c r="AQ936">
        <v>3</v>
      </c>
      <c r="AR936">
        <v>2</v>
      </c>
      <c r="AS936">
        <v>2</v>
      </c>
      <c r="AT936">
        <v>2</v>
      </c>
      <c r="AU936">
        <v>2</v>
      </c>
      <c r="AV936">
        <v>1</v>
      </c>
    </row>
    <row r="937" spans="1:48">
      <c r="A937">
        <v>32</v>
      </c>
      <c r="B937" t="str">
        <f>IF(HR_Data[[#This Row],[Age]]&lt;25,"&lt;25",
IF(HR_Data[[#This Row],[Age]]&lt;35,"25–34",
IF(HR_Data[[#This Row],[Age]]&lt;45,"35–44",
IF(HR_Data[[#This Row],[Age]]&lt;55,"45–54","55+"))))</f>
        <v>25–34</v>
      </c>
      <c r="C937" t="s">
        <v>43</v>
      </c>
      <c r="D937">
        <f>(HR[[#This Row],[OverTimeFlag]]*3+HR[[#This Row],[LowJobSatisFlag]]*5+HR[[#This Row],[LowWLBFlag]]*4+HR[[#This Row],[LowSalaryFlag]]*3+HR[[#This Row],[LowEnviFlag]]*4+HR[[#This Row],[LowProFlag]]*1)</f>
        <v>3</v>
      </c>
      <c r="E937">
        <f>HR_Data[[#This Row],[OvertimeFlag]] + HR_Data[[#This Row],[LowSatisfactionFlag]] + HR_Data[[#This Row],[LowWorkLifeBalanceFlag]]</f>
        <v>0</v>
      </c>
      <c r="F937" t="s">
        <v>36</v>
      </c>
      <c r="G937">
        <v>604</v>
      </c>
      <c r="H937" t="s">
        <v>37</v>
      </c>
      <c r="I937">
        <v>8</v>
      </c>
      <c r="J937" t="str">
        <f>IF(AND(HR_Data[[#This Row],[Attrition]]="Yes",HR_Data[[#This Row],[YearsAtCompany]]&lt;2),"Yes","No")</f>
        <v>No</v>
      </c>
      <c r="K937">
        <v>3</v>
      </c>
      <c r="L937" t="s">
        <v>51</v>
      </c>
      <c r="M937">
        <v>1</v>
      </c>
      <c r="N937">
        <v>1304</v>
      </c>
      <c r="P937">
        <v>3</v>
      </c>
      <c r="Q937" t="s">
        <v>46</v>
      </c>
      <c r="R937">
        <v>56</v>
      </c>
      <c r="S937">
        <v>4</v>
      </c>
      <c r="T937">
        <v>2</v>
      </c>
      <c r="U937" t="s">
        <v>40</v>
      </c>
      <c r="V937">
        <v>4</v>
      </c>
      <c r="W937" t="s">
        <v>48</v>
      </c>
      <c r="X937">
        <v>6209</v>
      </c>
      <c r="Y937" t="str">
        <f>IF(AND(HR_Data[[#This Row],[OverTime]]="Yes",HR_Data[[#This Row],[JobSatisfaction]]&lt;=2,HR_Data[[#This Row],[MonthlyIncome]]&lt;AVERAGE(HR_Data[MonthlyIncome])),
"High Risk",
IF(OR(HR_Data[[#This Row],[OverTime]]="Yes",HR_Data[[#This Row],[JobSatisfaction]]&lt;=2),
"Medium Risk",
"Low Risk"))</f>
        <v>Low Risk</v>
      </c>
      <c r="Z937" t="str">
        <f>IF(HR_Data[[#This Row],[MonthlyIncome]]&lt;3000,"Low",IF(HR_Data[[#This Row],[MonthlyIncome]]&lt;7000,"Medium","High"))</f>
        <v>Medium</v>
      </c>
      <c r="AA937" s="5">
        <f>IF(HR_Data[[#This Row],[OverTime]]="Yes",1,0)</f>
        <v>0</v>
      </c>
      <c r="AB937" s="5">
        <f>IF(HR_Data[[#This Row],[JobSatisfaction]]&lt;=2,1,0)</f>
        <v>0</v>
      </c>
      <c r="AC937" s="5">
        <f>IF(HR_Data[[#This Row],[WorkLifeBalance]]&lt;=2,1,0)</f>
        <v>0</v>
      </c>
      <c r="AD937" s="5">
        <f>IF(HR_Data[[#This Row],[MonthlyIncome]]&lt;AVERAGE(HR_Data[MonthlyIncome]),1,0)</f>
        <v>1</v>
      </c>
      <c r="AE937">
        <v>11693</v>
      </c>
      <c r="AF937">
        <v>1</v>
      </c>
      <c r="AG937" t="s">
        <v>42</v>
      </c>
      <c r="AH937" t="s">
        <v>43</v>
      </c>
      <c r="AI937">
        <v>15</v>
      </c>
      <c r="AJ937">
        <v>3</v>
      </c>
      <c r="AK937">
        <v>3</v>
      </c>
      <c r="AL937">
        <f>IF(HR_Data[[#This Row],[OverTime]]="Yes",2,0)
+IF(HR_Data[[#This Row],[WorkLifeBalance]]&lt;=2,2,0)
+IF(HR_Data[[#This Row],[MonthlyIncome]]&lt;5000,2,0)
+IF(HR_Data[[#This Row],[JobSatisfaction]]&lt;=2,1,0)
+IF(HR_Data[[#This Row],[EnvironmentSatisfaction]]&lt;=2,1,0)
+IF(HR_Data[[#This Row],[YearsAtCompany]]&lt;2,2,0)</f>
        <v>0</v>
      </c>
      <c r="AM937" t="str">
        <f>IF(HR_Data[[#This Row],[RiskScore2]]&gt;=6,"High",
IF(HR_Data[[#This Row],[RiskScore2]]&gt;=3,"Medium","Low"))</f>
        <v>Low</v>
      </c>
      <c r="AN937">
        <v>80</v>
      </c>
      <c r="AO937">
        <v>2</v>
      </c>
      <c r="AP937">
        <v>10</v>
      </c>
      <c r="AQ937">
        <v>4</v>
      </c>
      <c r="AR937">
        <v>4</v>
      </c>
      <c r="AS937">
        <v>10</v>
      </c>
      <c r="AT937">
        <v>7</v>
      </c>
      <c r="AU937">
        <v>0</v>
      </c>
      <c r="AV937">
        <v>8</v>
      </c>
    </row>
    <row r="938" spans="1:48">
      <c r="A938">
        <v>45</v>
      </c>
      <c r="B938" t="str">
        <f>IF(HR_Data[[#This Row],[Age]]&lt;25,"&lt;25",
IF(HR_Data[[#This Row],[Age]]&lt;35,"25–34",
IF(HR_Data[[#This Row],[Age]]&lt;45,"35–44",
IF(HR_Data[[#This Row],[Age]]&lt;55,"45–54","55+"))))</f>
        <v>45–54</v>
      </c>
      <c r="C938" t="s">
        <v>43</v>
      </c>
      <c r="D938">
        <f>(HR[[#This Row],[OverTimeFlag]]*3+HR[[#This Row],[LowJobSatisFlag]]*5+HR[[#This Row],[LowWLBFlag]]*4+HR[[#This Row],[LowSalaryFlag]]*3+HR[[#This Row],[LowEnviFlag]]*4+HR[[#This Row],[LowProFlag]]*1)</f>
        <v>9</v>
      </c>
      <c r="E938">
        <f>HR_Data[[#This Row],[OvertimeFlag]] + HR_Data[[#This Row],[LowSatisfactionFlag]] + HR_Data[[#This Row],[LowWorkLifeBalanceFlag]]</f>
        <v>1</v>
      </c>
      <c r="F938" t="s">
        <v>44</v>
      </c>
      <c r="G938">
        <v>364</v>
      </c>
      <c r="H938" t="s">
        <v>45</v>
      </c>
      <c r="I938">
        <v>25</v>
      </c>
      <c r="J938" t="str">
        <f>IF(AND(HR_Data[[#This Row],[Attrition]]="Yes",HR_Data[[#This Row],[YearsAtCompany]]&lt;2),"Yes","No")</f>
        <v>No</v>
      </c>
      <c r="K938">
        <v>3</v>
      </c>
      <c r="L938" t="s">
        <v>51</v>
      </c>
      <c r="M938">
        <v>1</v>
      </c>
      <c r="N938">
        <v>1306</v>
      </c>
      <c r="P938">
        <v>2</v>
      </c>
      <c r="Q938" t="s">
        <v>39</v>
      </c>
      <c r="R938">
        <v>83</v>
      </c>
      <c r="S938">
        <v>3</v>
      </c>
      <c r="T938">
        <v>5</v>
      </c>
      <c r="U938" t="s">
        <v>56</v>
      </c>
      <c r="V938">
        <v>2</v>
      </c>
      <c r="W938" t="s">
        <v>41</v>
      </c>
      <c r="X938">
        <v>18061</v>
      </c>
      <c r="Y938" t="str">
        <f>IF(AND(HR_Data[[#This Row],[OverTime]]="Yes",HR_Data[[#This Row],[JobSatisfaction]]&lt;=2,HR_Data[[#This Row],[MonthlyIncome]]&lt;AVERAGE(HR_Data[MonthlyIncome])),
"High Risk",
IF(OR(HR_Data[[#This Row],[OverTime]]="Yes",HR_Data[[#This Row],[JobSatisfaction]]&lt;=2),
"Medium Risk",
"Low Risk"))</f>
        <v>Medium Risk</v>
      </c>
      <c r="Z938" t="str">
        <f>IF(HR_Data[[#This Row],[MonthlyIncome]]&lt;3000,"Low",IF(HR_Data[[#This Row],[MonthlyIncome]]&lt;7000,"Medium","High"))</f>
        <v>High</v>
      </c>
      <c r="AA938" s="5">
        <f>IF(HR_Data[[#This Row],[OverTime]]="Yes",1,0)</f>
        <v>0</v>
      </c>
      <c r="AB938" s="5">
        <f>IF(HR_Data[[#This Row],[JobSatisfaction]]&lt;=2,1,0)</f>
        <v>1</v>
      </c>
      <c r="AC938" s="5">
        <f>IF(HR_Data[[#This Row],[WorkLifeBalance]]&lt;=2,1,0)</f>
        <v>0</v>
      </c>
      <c r="AD938" s="5">
        <f>IF(HR_Data[[#This Row],[MonthlyIncome]]&lt;AVERAGE(HR_Data[MonthlyIncome]),1,0)</f>
        <v>0</v>
      </c>
      <c r="AE938">
        <v>13035</v>
      </c>
      <c r="AF938">
        <v>3</v>
      </c>
      <c r="AG938" t="s">
        <v>42</v>
      </c>
      <c r="AH938" t="s">
        <v>43</v>
      </c>
      <c r="AI938">
        <v>22</v>
      </c>
      <c r="AJ938">
        <v>4</v>
      </c>
      <c r="AK938">
        <v>3</v>
      </c>
      <c r="AL938">
        <f>IF(HR_Data[[#This Row],[OverTime]]="Yes",2,0)
+IF(HR_Data[[#This Row],[WorkLifeBalance]]&lt;=2,2,0)
+IF(HR_Data[[#This Row],[MonthlyIncome]]&lt;5000,2,0)
+IF(HR_Data[[#This Row],[JobSatisfaction]]&lt;=2,1,0)
+IF(HR_Data[[#This Row],[EnvironmentSatisfaction]]&lt;=2,1,0)
+IF(HR_Data[[#This Row],[YearsAtCompany]]&lt;2,2,0)</f>
        <v>4</v>
      </c>
      <c r="AM938" t="str">
        <f>IF(HR_Data[[#This Row],[RiskScore2]]&gt;=6,"High",
IF(HR_Data[[#This Row],[RiskScore2]]&gt;=3,"Medium","Low"))</f>
        <v>Medium</v>
      </c>
      <c r="AN938">
        <v>80</v>
      </c>
      <c r="AO938">
        <v>0</v>
      </c>
      <c r="AP938">
        <v>22</v>
      </c>
      <c r="AQ938">
        <v>4</v>
      </c>
      <c r="AR938">
        <v>3</v>
      </c>
      <c r="AS938">
        <v>0</v>
      </c>
      <c r="AT938">
        <v>0</v>
      </c>
      <c r="AU938">
        <v>0</v>
      </c>
      <c r="AV938">
        <v>0</v>
      </c>
    </row>
    <row r="939" spans="1:48">
      <c r="A939">
        <v>39</v>
      </c>
      <c r="B939" t="str">
        <f>IF(HR_Data[[#This Row],[Age]]&lt;25,"&lt;25",
IF(HR_Data[[#This Row],[Age]]&lt;35,"25–34",
IF(HR_Data[[#This Row],[Age]]&lt;45,"35–44",
IF(HR_Data[[#This Row],[Age]]&lt;55,"45–54","55+"))))</f>
        <v>35–44</v>
      </c>
      <c r="C939" t="s">
        <v>43</v>
      </c>
      <c r="D939">
        <f>(HR[[#This Row],[OverTimeFlag]]*3+HR[[#This Row],[LowJobSatisFlag]]*5+HR[[#This Row],[LowWLBFlag]]*4+HR[[#This Row],[LowSalaryFlag]]*3+HR[[#This Row],[LowEnviFlag]]*4+HR[[#This Row],[LowProFlag]]*1)</f>
        <v>9</v>
      </c>
      <c r="E939">
        <f>HR_Data[[#This Row],[OvertimeFlag]] + HR_Data[[#This Row],[LowSatisfactionFlag]] + HR_Data[[#This Row],[LowWorkLifeBalanceFlag]]</f>
        <v>2</v>
      </c>
      <c r="F939" t="s">
        <v>36</v>
      </c>
      <c r="G939">
        <v>412</v>
      </c>
      <c r="H939" t="s">
        <v>45</v>
      </c>
      <c r="I939">
        <v>13</v>
      </c>
      <c r="J939" t="str">
        <f>IF(AND(HR_Data[[#This Row],[Attrition]]="Yes",HR_Data[[#This Row],[YearsAtCompany]]&lt;2),"Yes","No")</f>
        <v>No</v>
      </c>
      <c r="K939">
        <v>4</v>
      </c>
      <c r="L939" t="s">
        <v>51</v>
      </c>
      <c r="M939">
        <v>1</v>
      </c>
      <c r="N939">
        <v>1307</v>
      </c>
      <c r="P939">
        <v>3</v>
      </c>
      <c r="Q939" t="s">
        <v>39</v>
      </c>
      <c r="R939">
        <v>94</v>
      </c>
      <c r="S939">
        <v>2</v>
      </c>
      <c r="T939">
        <v>4</v>
      </c>
      <c r="U939" t="s">
        <v>56</v>
      </c>
      <c r="V939">
        <v>2</v>
      </c>
      <c r="W939" t="s">
        <v>52</v>
      </c>
      <c r="X939">
        <v>17123</v>
      </c>
      <c r="Y939" t="str">
        <f>IF(AND(HR_Data[[#This Row],[OverTime]]="Yes",HR_Data[[#This Row],[JobSatisfaction]]&lt;=2,HR_Data[[#This Row],[MonthlyIncome]]&lt;AVERAGE(HR_Data[MonthlyIncome])),
"High Risk",
IF(OR(HR_Data[[#This Row],[OverTime]]="Yes",HR_Data[[#This Row],[JobSatisfaction]]&lt;=2),
"Medium Risk",
"Low Risk"))</f>
        <v>Medium Risk</v>
      </c>
      <c r="Z939" t="str">
        <f>IF(HR_Data[[#This Row],[MonthlyIncome]]&lt;3000,"Low",IF(HR_Data[[#This Row],[MonthlyIncome]]&lt;7000,"Medium","High"))</f>
        <v>High</v>
      </c>
      <c r="AA939" s="5">
        <f>IF(HR_Data[[#This Row],[OverTime]]="Yes",1,0)</f>
        <v>1</v>
      </c>
      <c r="AB939" s="5">
        <f>IF(HR_Data[[#This Row],[JobSatisfaction]]&lt;=2,1,0)</f>
        <v>1</v>
      </c>
      <c r="AC939" s="5">
        <f>IF(HR_Data[[#This Row],[WorkLifeBalance]]&lt;=2,1,0)</f>
        <v>0</v>
      </c>
      <c r="AD939" s="5">
        <f>IF(HR_Data[[#This Row],[MonthlyIncome]]&lt;AVERAGE(HR_Data[MonthlyIncome]),1,0)</f>
        <v>0</v>
      </c>
      <c r="AE939">
        <v>17334</v>
      </c>
      <c r="AF939">
        <v>6</v>
      </c>
      <c r="AG939" t="s">
        <v>42</v>
      </c>
      <c r="AH939" t="s">
        <v>35</v>
      </c>
      <c r="AI939">
        <v>13</v>
      </c>
      <c r="AJ939">
        <v>3</v>
      </c>
      <c r="AK939">
        <v>4</v>
      </c>
      <c r="AL939">
        <f>IF(HR_Data[[#This Row],[OverTime]]="Yes",2,0)
+IF(HR_Data[[#This Row],[WorkLifeBalance]]&lt;=2,2,0)
+IF(HR_Data[[#This Row],[MonthlyIncome]]&lt;5000,2,0)
+IF(HR_Data[[#This Row],[JobSatisfaction]]&lt;=2,1,0)
+IF(HR_Data[[#This Row],[EnvironmentSatisfaction]]&lt;=2,1,0)
+IF(HR_Data[[#This Row],[YearsAtCompany]]&lt;2,2,0)</f>
        <v>3</v>
      </c>
      <c r="AM939" t="str">
        <f>IF(HR_Data[[#This Row],[RiskScore2]]&gt;=6,"High",
IF(HR_Data[[#This Row],[RiskScore2]]&gt;=3,"Medium","Low"))</f>
        <v>Medium</v>
      </c>
      <c r="AN939">
        <v>80</v>
      </c>
      <c r="AO939">
        <v>2</v>
      </c>
      <c r="AP939">
        <v>21</v>
      </c>
      <c r="AQ939">
        <v>4</v>
      </c>
      <c r="AR939">
        <v>3</v>
      </c>
      <c r="AS939">
        <v>19</v>
      </c>
      <c r="AT939">
        <v>9</v>
      </c>
      <c r="AU939">
        <v>15</v>
      </c>
      <c r="AV939">
        <v>2</v>
      </c>
    </row>
    <row r="940" spans="1:48">
      <c r="A940">
        <v>58</v>
      </c>
      <c r="B940" t="str">
        <f>IF(HR_Data[[#This Row],[Age]]&lt;25,"&lt;25",
IF(HR_Data[[#This Row],[Age]]&lt;35,"25–34",
IF(HR_Data[[#This Row],[Age]]&lt;45,"35–44",
IF(HR_Data[[#This Row],[Age]]&lt;55,"45–54","55+"))))</f>
        <v>55+</v>
      </c>
      <c r="C940" t="s">
        <v>43</v>
      </c>
      <c r="D940">
        <f>(HR[[#This Row],[OverTimeFlag]]*3+HR[[#This Row],[LowJobSatisFlag]]*5+HR[[#This Row],[LowWLBFlag]]*4+HR[[#This Row],[LowSalaryFlag]]*3+HR[[#This Row],[LowEnviFlag]]*4+HR[[#This Row],[LowProFlag]]*1)</f>
        <v>7</v>
      </c>
      <c r="E940">
        <f>HR_Data[[#This Row],[OvertimeFlag]] + HR_Data[[#This Row],[LowSatisfactionFlag]] + HR_Data[[#This Row],[LowWorkLifeBalanceFlag]]</f>
        <v>0</v>
      </c>
      <c r="F940" t="s">
        <v>36</v>
      </c>
      <c r="G940">
        <v>848</v>
      </c>
      <c r="H940" t="s">
        <v>45</v>
      </c>
      <c r="I940">
        <v>23</v>
      </c>
      <c r="J940" t="str">
        <f>IF(AND(HR_Data[[#This Row],[Attrition]]="Yes",HR_Data[[#This Row],[YearsAtCompany]]&lt;2),"Yes","No")</f>
        <v>No</v>
      </c>
      <c r="K940">
        <v>4</v>
      </c>
      <c r="L940" t="s">
        <v>38</v>
      </c>
      <c r="M940">
        <v>1</v>
      </c>
      <c r="N940">
        <v>1308</v>
      </c>
      <c r="P940">
        <v>1</v>
      </c>
      <c r="Q940" t="s">
        <v>46</v>
      </c>
      <c r="R940">
        <v>88</v>
      </c>
      <c r="S940">
        <v>3</v>
      </c>
      <c r="T940">
        <v>1</v>
      </c>
      <c r="U940" t="s">
        <v>47</v>
      </c>
      <c r="V940">
        <v>3</v>
      </c>
      <c r="W940" t="s">
        <v>52</v>
      </c>
      <c r="X940">
        <v>2372</v>
      </c>
      <c r="Y940" t="str">
        <f>IF(AND(HR_Data[[#This Row],[OverTime]]="Yes",HR_Data[[#This Row],[JobSatisfaction]]&lt;=2,HR_Data[[#This Row],[MonthlyIncome]]&lt;AVERAGE(HR_Data[MonthlyIncome])),
"High Risk",
IF(OR(HR_Data[[#This Row],[OverTime]]="Yes",HR_Data[[#This Row],[JobSatisfaction]]&lt;=2),
"Medium Risk",
"Low Risk"))</f>
        <v>Low Risk</v>
      </c>
      <c r="Z940" t="str">
        <f>IF(HR_Data[[#This Row],[MonthlyIncome]]&lt;3000,"Low",IF(HR_Data[[#This Row],[MonthlyIncome]]&lt;7000,"Medium","High"))</f>
        <v>Low</v>
      </c>
      <c r="AA940" s="5">
        <f>IF(HR_Data[[#This Row],[OverTime]]="Yes",1,0)</f>
        <v>0</v>
      </c>
      <c r="AB940" s="5">
        <f>IF(HR_Data[[#This Row],[JobSatisfaction]]&lt;=2,1,0)</f>
        <v>0</v>
      </c>
      <c r="AC940" s="5">
        <f>IF(HR_Data[[#This Row],[WorkLifeBalance]]&lt;=2,1,0)</f>
        <v>0</v>
      </c>
      <c r="AD940" s="5">
        <f>IF(HR_Data[[#This Row],[MonthlyIncome]]&lt;AVERAGE(HR_Data[MonthlyIncome]),1,0)</f>
        <v>1</v>
      </c>
      <c r="AE940">
        <v>26076</v>
      </c>
      <c r="AF940">
        <v>1</v>
      </c>
      <c r="AG940" t="s">
        <v>42</v>
      </c>
      <c r="AH940" t="s">
        <v>43</v>
      </c>
      <c r="AI940">
        <v>12</v>
      </c>
      <c r="AJ940">
        <v>3</v>
      </c>
      <c r="AK940">
        <v>4</v>
      </c>
      <c r="AL940">
        <f>IF(HR_Data[[#This Row],[OverTime]]="Yes",2,0)
+IF(HR_Data[[#This Row],[WorkLifeBalance]]&lt;=2,2,0)
+IF(HR_Data[[#This Row],[MonthlyIncome]]&lt;5000,2,0)
+IF(HR_Data[[#This Row],[JobSatisfaction]]&lt;=2,1,0)
+IF(HR_Data[[#This Row],[EnvironmentSatisfaction]]&lt;=2,1,0)
+IF(HR_Data[[#This Row],[YearsAtCompany]]&lt;2,2,0)</f>
        <v>3</v>
      </c>
      <c r="AM940" t="str">
        <f>IF(HR_Data[[#This Row],[RiskScore2]]&gt;=6,"High",
IF(HR_Data[[#This Row],[RiskScore2]]&gt;=3,"Medium","Low"))</f>
        <v>Medium</v>
      </c>
      <c r="AN940">
        <v>80</v>
      </c>
      <c r="AO940">
        <v>2</v>
      </c>
      <c r="AP940">
        <v>2</v>
      </c>
      <c r="AQ940">
        <v>3</v>
      </c>
      <c r="AR940">
        <v>3</v>
      </c>
      <c r="AS940">
        <v>2</v>
      </c>
      <c r="AT940">
        <v>2</v>
      </c>
      <c r="AU940">
        <v>2</v>
      </c>
      <c r="AV940">
        <v>2</v>
      </c>
    </row>
    <row r="941" spans="1:48">
      <c r="A941">
        <v>32</v>
      </c>
      <c r="B941" t="str">
        <f>IF(HR_Data[[#This Row],[Age]]&lt;25,"&lt;25",
IF(HR_Data[[#This Row],[Age]]&lt;35,"25–34",
IF(HR_Data[[#This Row],[Age]]&lt;45,"35–44",
IF(HR_Data[[#This Row],[Age]]&lt;55,"45–54","55+"))))</f>
        <v>25–34</v>
      </c>
      <c r="C941" t="s">
        <v>35</v>
      </c>
      <c r="D941">
        <f>(HR[[#This Row],[OverTimeFlag]]*3+HR[[#This Row],[LowJobSatisFlag]]*5+HR[[#This Row],[LowWLBFlag]]*4+HR[[#This Row],[LowSalaryFlag]]*3+HR[[#This Row],[LowEnviFlag]]*4+HR[[#This Row],[LowProFlag]]*1)</f>
        <v>3</v>
      </c>
      <c r="E941">
        <f>HR_Data[[#This Row],[OvertimeFlag]] + HR_Data[[#This Row],[LowSatisfactionFlag]] + HR_Data[[#This Row],[LowWorkLifeBalanceFlag]]</f>
        <v>0</v>
      </c>
      <c r="F941" t="s">
        <v>36</v>
      </c>
      <c r="G941">
        <v>1089</v>
      </c>
      <c r="H941" t="s">
        <v>45</v>
      </c>
      <c r="I941">
        <v>7</v>
      </c>
      <c r="J941" t="str">
        <f>IF(AND(HR_Data[[#This Row],[Attrition]]="Yes",HR_Data[[#This Row],[YearsAtCompany]]&lt;2),"Yes","No")</f>
        <v>No</v>
      </c>
      <c r="K941">
        <v>2</v>
      </c>
      <c r="L941" t="s">
        <v>38</v>
      </c>
      <c r="M941">
        <v>1</v>
      </c>
      <c r="N941">
        <v>1309</v>
      </c>
      <c r="P941">
        <v>4</v>
      </c>
      <c r="Q941" t="s">
        <v>46</v>
      </c>
      <c r="R941">
        <v>79</v>
      </c>
      <c r="S941">
        <v>3</v>
      </c>
      <c r="T941">
        <v>2</v>
      </c>
      <c r="U941" t="s">
        <v>50</v>
      </c>
      <c r="V941">
        <v>3</v>
      </c>
      <c r="W941" t="s">
        <v>48</v>
      </c>
      <c r="X941">
        <v>4883</v>
      </c>
      <c r="Y941" t="str">
        <f>IF(AND(HR_Data[[#This Row],[OverTime]]="Yes",HR_Data[[#This Row],[JobSatisfaction]]&lt;=2,HR_Data[[#This Row],[MonthlyIncome]]&lt;AVERAGE(HR_Data[MonthlyIncome])),
"High Risk",
IF(OR(HR_Data[[#This Row],[OverTime]]="Yes",HR_Data[[#This Row],[JobSatisfaction]]&lt;=2),
"Medium Risk",
"Low Risk"))</f>
        <v>Low Risk</v>
      </c>
      <c r="Z941" t="str">
        <f>IF(HR_Data[[#This Row],[MonthlyIncome]]&lt;3000,"Low",IF(HR_Data[[#This Row],[MonthlyIncome]]&lt;7000,"Medium","High"))</f>
        <v>Medium</v>
      </c>
      <c r="AA941" s="5">
        <f>IF(HR_Data[[#This Row],[OverTime]]="Yes",1,0)</f>
        <v>0</v>
      </c>
      <c r="AB941" s="5">
        <f>IF(HR_Data[[#This Row],[JobSatisfaction]]&lt;=2,1,0)</f>
        <v>0</v>
      </c>
      <c r="AC941" s="5">
        <f>IF(HR_Data[[#This Row],[WorkLifeBalance]]&lt;=2,1,0)</f>
        <v>0</v>
      </c>
      <c r="AD941" s="5">
        <f>IF(HR_Data[[#This Row],[MonthlyIncome]]&lt;AVERAGE(HR_Data[MonthlyIncome]),1,0)</f>
        <v>1</v>
      </c>
      <c r="AE941">
        <v>22845</v>
      </c>
      <c r="AF941">
        <v>1</v>
      </c>
      <c r="AG941" t="s">
        <v>42</v>
      </c>
      <c r="AH941" t="s">
        <v>43</v>
      </c>
      <c r="AI941">
        <v>18</v>
      </c>
      <c r="AJ941">
        <v>3</v>
      </c>
      <c r="AK941">
        <v>1</v>
      </c>
      <c r="AL941">
        <f>IF(HR_Data[[#This Row],[OverTime]]="Yes",2,0)
+IF(HR_Data[[#This Row],[WorkLifeBalance]]&lt;=2,2,0)
+IF(HR_Data[[#This Row],[MonthlyIncome]]&lt;5000,2,0)
+IF(HR_Data[[#This Row],[JobSatisfaction]]&lt;=2,1,0)
+IF(HR_Data[[#This Row],[EnvironmentSatisfaction]]&lt;=2,1,0)
+IF(HR_Data[[#This Row],[YearsAtCompany]]&lt;2,2,0)</f>
        <v>2</v>
      </c>
      <c r="AM941" t="str">
        <f>IF(HR_Data[[#This Row],[RiskScore2]]&gt;=6,"High",
IF(HR_Data[[#This Row],[RiskScore2]]&gt;=3,"Medium","Low"))</f>
        <v>Low</v>
      </c>
      <c r="AN941">
        <v>80</v>
      </c>
      <c r="AO941">
        <v>1</v>
      </c>
      <c r="AP941">
        <v>10</v>
      </c>
      <c r="AQ941">
        <v>3</v>
      </c>
      <c r="AR941">
        <v>3</v>
      </c>
      <c r="AS941">
        <v>10</v>
      </c>
      <c r="AT941">
        <v>4</v>
      </c>
      <c r="AU941">
        <v>1</v>
      </c>
      <c r="AV941">
        <v>1</v>
      </c>
    </row>
    <row r="942" spans="1:48">
      <c r="A942">
        <v>39</v>
      </c>
      <c r="B942" t="str">
        <f>IF(HR_Data[[#This Row],[Age]]&lt;25,"&lt;25",
IF(HR_Data[[#This Row],[Age]]&lt;35,"25–34",
IF(HR_Data[[#This Row],[Age]]&lt;45,"35–44",
IF(HR_Data[[#This Row],[Age]]&lt;55,"45–54","55+"))))</f>
        <v>35–44</v>
      </c>
      <c r="C942" t="s">
        <v>35</v>
      </c>
      <c r="D942">
        <f>(HR[[#This Row],[OverTimeFlag]]*3+HR[[#This Row],[LowJobSatisFlag]]*5+HR[[#This Row],[LowWLBFlag]]*4+HR[[#This Row],[LowSalaryFlag]]*3+HR[[#This Row],[LowEnviFlag]]*4+HR[[#This Row],[LowProFlag]]*1)</f>
        <v>8</v>
      </c>
      <c r="E942">
        <f>HR_Data[[#This Row],[OvertimeFlag]] + HR_Data[[#This Row],[LowSatisfactionFlag]] + HR_Data[[#This Row],[LowWorkLifeBalanceFlag]]</f>
        <v>1</v>
      </c>
      <c r="F942" t="s">
        <v>36</v>
      </c>
      <c r="G942">
        <v>360</v>
      </c>
      <c r="H942" t="s">
        <v>45</v>
      </c>
      <c r="I942">
        <v>23</v>
      </c>
      <c r="J942" t="str">
        <f>IF(AND(HR_Data[[#This Row],[Attrition]]="Yes",HR_Data[[#This Row],[YearsAtCompany]]&lt;2),"Yes","No")</f>
        <v>No</v>
      </c>
      <c r="K942">
        <v>3</v>
      </c>
      <c r="L942" t="s">
        <v>51</v>
      </c>
      <c r="M942">
        <v>1</v>
      </c>
      <c r="N942">
        <v>1310</v>
      </c>
      <c r="P942">
        <v>3</v>
      </c>
      <c r="Q942" t="s">
        <v>46</v>
      </c>
      <c r="R942">
        <v>93</v>
      </c>
      <c r="S942">
        <v>3</v>
      </c>
      <c r="T942">
        <v>1</v>
      </c>
      <c r="U942" t="s">
        <v>47</v>
      </c>
      <c r="V942">
        <v>1</v>
      </c>
      <c r="W942" t="s">
        <v>41</v>
      </c>
      <c r="X942">
        <v>3904</v>
      </c>
      <c r="Y942" t="str">
        <f>IF(AND(HR_Data[[#This Row],[OverTime]]="Yes",HR_Data[[#This Row],[JobSatisfaction]]&lt;=2,HR_Data[[#This Row],[MonthlyIncome]]&lt;AVERAGE(HR_Data[MonthlyIncome])),
"High Risk",
IF(OR(HR_Data[[#This Row],[OverTime]]="Yes",HR_Data[[#This Row],[JobSatisfaction]]&lt;=2),
"Medium Risk",
"Low Risk"))</f>
        <v>Medium Risk</v>
      </c>
      <c r="Z942" t="str">
        <f>IF(HR_Data[[#This Row],[MonthlyIncome]]&lt;3000,"Low",IF(HR_Data[[#This Row],[MonthlyIncome]]&lt;7000,"Medium","High"))</f>
        <v>Medium</v>
      </c>
      <c r="AA942" s="5">
        <f>IF(HR_Data[[#This Row],[OverTime]]="Yes",1,0)</f>
        <v>0</v>
      </c>
      <c r="AB942" s="5">
        <f>IF(HR_Data[[#This Row],[JobSatisfaction]]&lt;=2,1,0)</f>
        <v>1</v>
      </c>
      <c r="AC942" s="5">
        <f>IF(HR_Data[[#This Row],[WorkLifeBalance]]&lt;=2,1,0)</f>
        <v>0</v>
      </c>
      <c r="AD942" s="5">
        <f>IF(HR_Data[[#This Row],[MonthlyIncome]]&lt;AVERAGE(HR_Data[MonthlyIncome]),1,0)</f>
        <v>1</v>
      </c>
      <c r="AE942">
        <v>22154</v>
      </c>
      <c r="AF942">
        <v>0</v>
      </c>
      <c r="AG942" t="s">
        <v>42</v>
      </c>
      <c r="AH942" t="s">
        <v>43</v>
      </c>
      <c r="AI942">
        <v>13</v>
      </c>
      <c r="AJ942">
        <v>3</v>
      </c>
      <c r="AK942">
        <v>1</v>
      </c>
      <c r="AL942">
        <f>IF(HR_Data[[#This Row],[OverTime]]="Yes",2,0)
+IF(HR_Data[[#This Row],[WorkLifeBalance]]&lt;=2,2,0)
+IF(HR_Data[[#This Row],[MonthlyIncome]]&lt;5000,2,0)
+IF(HR_Data[[#This Row],[JobSatisfaction]]&lt;=2,1,0)
+IF(HR_Data[[#This Row],[EnvironmentSatisfaction]]&lt;=2,1,0)
+IF(HR_Data[[#This Row],[YearsAtCompany]]&lt;2,2,0)</f>
        <v>3</v>
      </c>
      <c r="AM942" t="str">
        <f>IF(HR_Data[[#This Row],[RiskScore2]]&gt;=6,"High",
IF(HR_Data[[#This Row],[RiskScore2]]&gt;=3,"Medium","Low"))</f>
        <v>Medium</v>
      </c>
      <c r="AN942">
        <v>80</v>
      </c>
      <c r="AO942">
        <v>0</v>
      </c>
      <c r="AP942">
        <v>6</v>
      </c>
      <c r="AQ942">
        <v>2</v>
      </c>
      <c r="AR942">
        <v>3</v>
      </c>
      <c r="AS942">
        <v>5</v>
      </c>
      <c r="AT942">
        <v>2</v>
      </c>
      <c r="AU942">
        <v>0</v>
      </c>
      <c r="AV942">
        <v>3</v>
      </c>
    </row>
    <row r="943" spans="1:48">
      <c r="A943">
        <v>30</v>
      </c>
      <c r="B943" t="str">
        <f>IF(HR_Data[[#This Row],[Age]]&lt;25,"&lt;25",
IF(HR_Data[[#This Row],[Age]]&lt;35,"25–34",
IF(HR_Data[[#This Row],[Age]]&lt;45,"35–44",
IF(HR_Data[[#This Row],[Age]]&lt;55,"45–54","55+"))))</f>
        <v>25–34</v>
      </c>
      <c r="C943" t="s">
        <v>43</v>
      </c>
      <c r="D943">
        <f>(HR[[#This Row],[OverTimeFlag]]*3+HR[[#This Row],[LowJobSatisFlag]]*5+HR[[#This Row],[LowWLBFlag]]*4+HR[[#This Row],[LowSalaryFlag]]*3+HR[[#This Row],[LowEnviFlag]]*4+HR[[#This Row],[LowProFlag]]*1)</f>
        <v>8</v>
      </c>
      <c r="E943">
        <f>HR_Data[[#This Row],[OvertimeFlag]] + HR_Data[[#This Row],[LowSatisfactionFlag]] + HR_Data[[#This Row],[LowWorkLifeBalanceFlag]]</f>
        <v>0</v>
      </c>
      <c r="F943" t="s">
        <v>36</v>
      </c>
      <c r="G943">
        <v>1138</v>
      </c>
      <c r="H943" t="s">
        <v>45</v>
      </c>
      <c r="I943">
        <v>6</v>
      </c>
      <c r="J943" t="str">
        <f>IF(AND(HR_Data[[#This Row],[Attrition]]="Yes",HR_Data[[#This Row],[YearsAtCompany]]&lt;2),"Yes","No")</f>
        <v>No</v>
      </c>
      <c r="K943">
        <v>3</v>
      </c>
      <c r="L943" t="s">
        <v>60</v>
      </c>
      <c r="M943">
        <v>1</v>
      </c>
      <c r="N943">
        <v>1311</v>
      </c>
      <c r="P943">
        <v>1</v>
      </c>
      <c r="Q943" t="s">
        <v>39</v>
      </c>
      <c r="R943">
        <v>48</v>
      </c>
      <c r="S943">
        <v>2</v>
      </c>
      <c r="T943">
        <v>2</v>
      </c>
      <c r="U943" t="s">
        <v>50</v>
      </c>
      <c r="V943">
        <v>4</v>
      </c>
      <c r="W943" t="s">
        <v>48</v>
      </c>
      <c r="X943">
        <v>4627</v>
      </c>
      <c r="Y943" t="str">
        <f>IF(AND(HR_Data[[#This Row],[OverTime]]="Yes",HR_Data[[#This Row],[JobSatisfaction]]&lt;=2,HR_Data[[#This Row],[MonthlyIncome]]&lt;AVERAGE(HR_Data[MonthlyIncome])),
"High Risk",
IF(OR(HR_Data[[#This Row],[OverTime]]="Yes",HR_Data[[#This Row],[JobSatisfaction]]&lt;=2),
"Medium Risk",
"Low Risk"))</f>
        <v>Low Risk</v>
      </c>
      <c r="Z943" t="str">
        <f>IF(HR_Data[[#This Row],[MonthlyIncome]]&lt;3000,"Low",IF(HR_Data[[#This Row],[MonthlyIncome]]&lt;7000,"Medium","High"))</f>
        <v>Medium</v>
      </c>
      <c r="AA943" s="5">
        <f>IF(HR_Data[[#This Row],[OverTime]]="Yes",1,0)</f>
        <v>0</v>
      </c>
      <c r="AB943" s="5">
        <f>IF(HR_Data[[#This Row],[JobSatisfaction]]&lt;=2,1,0)</f>
        <v>0</v>
      </c>
      <c r="AC943" s="5">
        <f>IF(HR_Data[[#This Row],[WorkLifeBalance]]&lt;=2,1,0)</f>
        <v>0</v>
      </c>
      <c r="AD943" s="5">
        <f>IF(HR_Data[[#This Row],[MonthlyIncome]]&lt;AVERAGE(HR_Data[MonthlyIncome]),1,0)</f>
        <v>1</v>
      </c>
      <c r="AE943">
        <v>23631</v>
      </c>
      <c r="AF943">
        <v>0</v>
      </c>
      <c r="AG943" t="s">
        <v>42</v>
      </c>
      <c r="AH943" t="s">
        <v>43</v>
      </c>
      <c r="AI943">
        <v>12</v>
      </c>
      <c r="AJ943">
        <v>3</v>
      </c>
      <c r="AK943">
        <v>1</v>
      </c>
      <c r="AL943">
        <f>IF(HR_Data[[#This Row],[OverTime]]="Yes",2,0)
+IF(HR_Data[[#This Row],[WorkLifeBalance]]&lt;=2,2,0)
+IF(HR_Data[[#This Row],[MonthlyIncome]]&lt;5000,2,0)
+IF(HR_Data[[#This Row],[JobSatisfaction]]&lt;=2,1,0)
+IF(HR_Data[[#This Row],[EnvironmentSatisfaction]]&lt;=2,1,0)
+IF(HR_Data[[#This Row],[YearsAtCompany]]&lt;2,2,0)</f>
        <v>3</v>
      </c>
      <c r="AM943" t="str">
        <f>IF(HR_Data[[#This Row],[RiskScore2]]&gt;=6,"High",
IF(HR_Data[[#This Row],[RiskScore2]]&gt;=3,"Medium","Low"))</f>
        <v>Medium</v>
      </c>
      <c r="AN943">
        <v>80</v>
      </c>
      <c r="AO943">
        <v>1</v>
      </c>
      <c r="AP943">
        <v>10</v>
      </c>
      <c r="AQ943">
        <v>6</v>
      </c>
      <c r="AR943">
        <v>3</v>
      </c>
      <c r="AS943">
        <v>9</v>
      </c>
      <c r="AT943">
        <v>2</v>
      </c>
      <c r="AU943">
        <v>6</v>
      </c>
      <c r="AV943">
        <v>7</v>
      </c>
    </row>
    <row r="944" spans="1:48">
      <c r="A944">
        <v>36</v>
      </c>
      <c r="B944" t="str">
        <f>IF(HR_Data[[#This Row],[Age]]&lt;25,"&lt;25",
IF(HR_Data[[#This Row],[Age]]&lt;35,"25–34",
IF(HR_Data[[#This Row],[Age]]&lt;45,"35–44",
IF(HR_Data[[#This Row],[Age]]&lt;55,"45–54","55+"))))</f>
        <v>35–44</v>
      </c>
      <c r="C944" t="s">
        <v>43</v>
      </c>
      <c r="D944">
        <f>(HR[[#This Row],[OverTimeFlag]]*3+HR[[#This Row],[LowJobSatisFlag]]*5+HR[[#This Row],[LowWLBFlag]]*4+HR[[#This Row],[LowSalaryFlag]]*3+HR[[#This Row],[LowEnviFlag]]*4+HR[[#This Row],[LowProFlag]]*1)</f>
        <v>0</v>
      </c>
      <c r="E944">
        <f>HR_Data[[#This Row],[OvertimeFlag]] + HR_Data[[#This Row],[LowSatisfactionFlag]] + HR_Data[[#This Row],[LowWorkLifeBalanceFlag]]</f>
        <v>0</v>
      </c>
      <c r="F944" t="s">
        <v>36</v>
      </c>
      <c r="G944">
        <v>325</v>
      </c>
      <c r="H944" t="s">
        <v>45</v>
      </c>
      <c r="I944">
        <v>10</v>
      </c>
      <c r="J944" t="str">
        <f>IF(AND(HR_Data[[#This Row],[Attrition]]="Yes",HR_Data[[#This Row],[YearsAtCompany]]&lt;2),"Yes","No")</f>
        <v>No</v>
      </c>
      <c r="K944">
        <v>4</v>
      </c>
      <c r="L944" t="s">
        <v>60</v>
      </c>
      <c r="M944">
        <v>1</v>
      </c>
      <c r="N944">
        <v>1312</v>
      </c>
      <c r="P944">
        <v>4</v>
      </c>
      <c r="Q944" t="s">
        <v>39</v>
      </c>
      <c r="R944">
        <v>63</v>
      </c>
      <c r="S944">
        <v>3</v>
      </c>
      <c r="T944">
        <v>3</v>
      </c>
      <c r="U944" t="s">
        <v>54</v>
      </c>
      <c r="V944">
        <v>3</v>
      </c>
      <c r="W944" t="s">
        <v>48</v>
      </c>
      <c r="X944">
        <v>7094</v>
      </c>
      <c r="Y944" t="str">
        <f>IF(AND(HR_Data[[#This Row],[OverTime]]="Yes",HR_Data[[#This Row],[JobSatisfaction]]&lt;=2,HR_Data[[#This Row],[MonthlyIncome]]&lt;AVERAGE(HR_Data[MonthlyIncome])),
"High Risk",
IF(OR(HR_Data[[#This Row],[OverTime]]="Yes",HR_Data[[#This Row],[JobSatisfaction]]&lt;=2),
"Medium Risk",
"Low Risk"))</f>
        <v>Low Risk</v>
      </c>
      <c r="Z944" t="str">
        <f>IF(HR_Data[[#This Row],[MonthlyIncome]]&lt;3000,"Low",IF(HR_Data[[#This Row],[MonthlyIncome]]&lt;7000,"Medium","High"))</f>
        <v>High</v>
      </c>
      <c r="AA944" s="5">
        <f>IF(HR_Data[[#This Row],[OverTime]]="Yes",1,0)</f>
        <v>0</v>
      </c>
      <c r="AB944" s="5">
        <f>IF(HR_Data[[#This Row],[JobSatisfaction]]&lt;=2,1,0)</f>
        <v>0</v>
      </c>
      <c r="AC944" s="5">
        <f>IF(HR_Data[[#This Row],[WorkLifeBalance]]&lt;=2,1,0)</f>
        <v>0</v>
      </c>
      <c r="AD944" s="5">
        <f>IF(HR_Data[[#This Row],[MonthlyIncome]]&lt;AVERAGE(HR_Data[MonthlyIncome]),1,0)</f>
        <v>0</v>
      </c>
      <c r="AE944">
        <v>5747</v>
      </c>
      <c r="AF944">
        <v>3</v>
      </c>
      <c r="AG944" t="s">
        <v>42</v>
      </c>
      <c r="AH944" t="s">
        <v>43</v>
      </c>
      <c r="AI944">
        <v>12</v>
      </c>
      <c r="AJ944">
        <v>3</v>
      </c>
      <c r="AK944">
        <v>1</v>
      </c>
      <c r="AL944">
        <f>IF(HR_Data[[#This Row],[OverTime]]="Yes",2,0)
+IF(HR_Data[[#This Row],[WorkLifeBalance]]&lt;=2,2,0)
+IF(HR_Data[[#This Row],[MonthlyIncome]]&lt;5000,2,0)
+IF(HR_Data[[#This Row],[JobSatisfaction]]&lt;=2,1,0)
+IF(HR_Data[[#This Row],[EnvironmentSatisfaction]]&lt;=2,1,0)
+IF(HR_Data[[#This Row],[YearsAtCompany]]&lt;2,2,0)</f>
        <v>0</v>
      </c>
      <c r="AM944" t="str">
        <f>IF(HR_Data[[#This Row],[RiskScore2]]&gt;=6,"High",
IF(HR_Data[[#This Row],[RiskScore2]]&gt;=3,"Medium","Low"))</f>
        <v>Low</v>
      </c>
      <c r="AN944">
        <v>80</v>
      </c>
      <c r="AO944">
        <v>0</v>
      </c>
      <c r="AP944">
        <v>10</v>
      </c>
      <c r="AQ944">
        <v>0</v>
      </c>
      <c r="AR944">
        <v>3</v>
      </c>
      <c r="AS944">
        <v>7</v>
      </c>
      <c r="AT944">
        <v>7</v>
      </c>
      <c r="AU944">
        <v>1</v>
      </c>
      <c r="AV944">
        <v>7</v>
      </c>
    </row>
    <row r="945" spans="1:48">
      <c r="A945">
        <v>46</v>
      </c>
      <c r="B945" t="str">
        <f>IF(HR_Data[[#This Row],[Age]]&lt;25,"&lt;25",
IF(HR_Data[[#This Row],[Age]]&lt;35,"25–34",
IF(HR_Data[[#This Row],[Age]]&lt;45,"35–44",
IF(HR_Data[[#This Row],[Age]]&lt;55,"45–54","55+"))))</f>
        <v>45–54</v>
      </c>
      <c r="C945" t="s">
        <v>43</v>
      </c>
      <c r="D945">
        <f>(HR[[#This Row],[OverTimeFlag]]*3+HR[[#This Row],[LowJobSatisFlag]]*5+HR[[#This Row],[LowWLBFlag]]*4+HR[[#This Row],[LowSalaryFlag]]*3+HR[[#This Row],[LowEnviFlag]]*4+HR[[#This Row],[LowProFlag]]*1)</f>
        <v>9</v>
      </c>
      <c r="E945">
        <f>HR_Data[[#This Row],[OvertimeFlag]] + HR_Data[[#This Row],[LowSatisfactionFlag]] + HR_Data[[#This Row],[LowWorkLifeBalanceFlag]]</f>
        <v>1</v>
      </c>
      <c r="F945" t="s">
        <v>36</v>
      </c>
      <c r="G945">
        <v>991</v>
      </c>
      <c r="H945" t="s">
        <v>61</v>
      </c>
      <c r="I945">
        <v>1</v>
      </c>
      <c r="J945" t="str">
        <f>IF(AND(HR_Data[[#This Row],[Attrition]]="Yes",HR_Data[[#This Row],[YearsAtCompany]]&lt;2),"Yes","No")</f>
        <v>No</v>
      </c>
      <c r="K945">
        <v>2</v>
      </c>
      <c r="L945" t="s">
        <v>38</v>
      </c>
      <c r="M945">
        <v>1</v>
      </c>
      <c r="N945">
        <v>1314</v>
      </c>
      <c r="P945">
        <v>4</v>
      </c>
      <c r="Q945" t="s">
        <v>39</v>
      </c>
      <c r="R945">
        <v>44</v>
      </c>
      <c r="S945">
        <v>3</v>
      </c>
      <c r="T945">
        <v>1</v>
      </c>
      <c r="U945" t="s">
        <v>61</v>
      </c>
      <c r="V945">
        <v>1</v>
      </c>
      <c r="W945" t="s">
        <v>41</v>
      </c>
      <c r="X945">
        <v>3423</v>
      </c>
      <c r="Y945" t="str">
        <f>IF(AND(HR_Data[[#This Row],[OverTime]]="Yes",HR_Data[[#This Row],[JobSatisfaction]]&lt;=2,HR_Data[[#This Row],[MonthlyIncome]]&lt;AVERAGE(HR_Data[MonthlyIncome])),
"High Risk",
IF(OR(HR_Data[[#This Row],[OverTime]]="Yes",HR_Data[[#This Row],[JobSatisfaction]]&lt;=2),
"Medium Risk",
"Low Risk"))</f>
        <v>Medium Risk</v>
      </c>
      <c r="Z945" t="str">
        <f>IF(HR_Data[[#This Row],[MonthlyIncome]]&lt;3000,"Low",IF(HR_Data[[#This Row],[MonthlyIncome]]&lt;7000,"Medium","High"))</f>
        <v>Medium</v>
      </c>
      <c r="AA945" s="5">
        <f>IF(HR_Data[[#This Row],[OverTime]]="Yes",1,0)</f>
        <v>0</v>
      </c>
      <c r="AB945" s="5">
        <f>IF(HR_Data[[#This Row],[JobSatisfaction]]&lt;=2,1,0)</f>
        <v>1</v>
      </c>
      <c r="AC945" s="5">
        <f>IF(HR_Data[[#This Row],[WorkLifeBalance]]&lt;=2,1,0)</f>
        <v>0</v>
      </c>
      <c r="AD945" s="5">
        <f>IF(HR_Data[[#This Row],[MonthlyIncome]]&lt;AVERAGE(HR_Data[MonthlyIncome]),1,0)</f>
        <v>1</v>
      </c>
      <c r="AE945">
        <v>22957</v>
      </c>
      <c r="AF945">
        <v>6</v>
      </c>
      <c r="AG945" t="s">
        <v>42</v>
      </c>
      <c r="AH945" t="s">
        <v>43</v>
      </c>
      <c r="AI945">
        <v>12</v>
      </c>
      <c r="AJ945">
        <v>3</v>
      </c>
      <c r="AK945">
        <v>3</v>
      </c>
      <c r="AL945">
        <f>IF(HR_Data[[#This Row],[OverTime]]="Yes",2,0)
+IF(HR_Data[[#This Row],[WorkLifeBalance]]&lt;=2,2,0)
+IF(HR_Data[[#This Row],[MonthlyIncome]]&lt;5000,2,0)
+IF(HR_Data[[#This Row],[JobSatisfaction]]&lt;=2,1,0)
+IF(HR_Data[[#This Row],[EnvironmentSatisfaction]]&lt;=2,1,0)
+IF(HR_Data[[#This Row],[YearsAtCompany]]&lt;2,2,0)</f>
        <v>3</v>
      </c>
      <c r="AM945" t="str">
        <f>IF(HR_Data[[#This Row],[RiskScore2]]&gt;=6,"High",
IF(HR_Data[[#This Row],[RiskScore2]]&gt;=3,"Medium","Low"))</f>
        <v>Medium</v>
      </c>
      <c r="AN945">
        <v>80</v>
      </c>
      <c r="AO945">
        <v>0</v>
      </c>
      <c r="AP945">
        <v>10</v>
      </c>
      <c r="AQ945">
        <v>3</v>
      </c>
      <c r="AR945">
        <v>4</v>
      </c>
      <c r="AS945">
        <v>7</v>
      </c>
      <c r="AT945">
        <v>6</v>
      </c>
      <c r="AU945">
        <v>5</v>
      </c>
      <c r="AV945">
        <v>7</v>
      </c>
    </row>
    <row r="946" spans="1:48">
      <c r="A946">
        <v>28</v>
      </c>
      <c r="B946" t="str">
        <f>IF(HR_Data[[#This Row],[Age]]&lt;25,"&lt;25",
IF(HR_Data[[#This Row],[Age]]&lt;35,"25–34",
IF(HR_Data[[#This Row],[Age]]&lt;45,"35–44",
IF(HR_Data[[#This Row],[Age]]&lt;55,"45–54","55+"))))</f>
        <v>25–34</v>
      </c>
      <c r="C946" t="s">
        <v>43</v>
      </c>
      <c r="D946">
        <f>(HR[[#This Row],[OverTimeFlag]]*3+HR[[#This Row],[LowJobSatisFlag]]*5+HR[[#This Row],[LowWLBFlag]]*4+HR[[#This Row],[LowSalaryFlag]]*3+HR[[#This Row],[LowEnviFlag]]*4+HR[[#This Row],[LowProFlag]]*1)</f>
        <v>1</v>
      </c>
      <c r="E946">
        <f>HR_Data[[#This Row],[OvertimeFlag]] + HR_Data[[#This Row],[LowSatisfactionFlag]] + HR_Data[[#This Row],[LowWorkLifeBalanceFlag]]</f>
        <v>0</v>
      </c>
      <c r="F946" t="s">
        <v>55</v>
      </c>
      <c r="G946">
        <v>1476</v>
      </c>
      <c r="H946" t="s">
        <v>45</v>
      </c>
      <c r="I946">
        <v>1</v>
      </c>
      <c r="J946" t="str">
        <f>IF(AND(HR_Data[[#This Row],[Attrition]]="Yes",HR_Data[[#This Row],[YearsAtCompany]]&lt;2),"Yes","No")</f>
        <v>No</v>
      </c>
      <c r="K946">
        <v>3</v>
      </c>
      <c r="L946" t="s">
        <v>38</v>
      </c>
      <c r="M946">
        <v>1</v>
      </c>
      <c r="N946">
        <v>1315</v>
      </c>
      <c r="P946">
        <v>3</v>
      </c>
      <c r="Q946" t="s">
        <v>39</v>
      </c>
      <c r="R946">
        <v>55</v>
      </c>
      <c r="S946">
        <v>1</v>
      </c>
      <c r="T946">
        <v>2</v>
      </c>
      <c r="U946" t="s">
        <v>50</v>
      </c>
      <c r="V946">
        <v>4</v>
      </c>
      <c r="W946" t="s">
        <v>48</v>
      </c>
      <c r="X946">
        <v>6674</v>
      </c>
      <c r="Y946" t="str">
        <f>IF(AND(HR_Data[[#This Row],[OverTime]]="Yes",HR_Data[[#This Row],[JobSatisfaction]]&lt;=2,HR_Data[[#This Row],[MonthlyIncome]]&lt;AVERAGE(HR_Data[MonthlyIncome])),
"High Risk",
IF(OR(HR_Data[[#This Row],[OverTime]]="Yes",HR_Data[[#This Row],[JobSatisfaction]]&lt;=2),
"Medium Risk",
"Low Risk"))</f>
        <v>Low Risk</v>
      </c>
      <c r="Z946" t="str">
        <f>IF(HR_Data[[#This Row],[MonthlyIncome]]&lt;3000,"Low",IF(HR_Data[[#This Row],[MonthlyIncome]]&lt;7000,"Medium","High"))</f>
        <v>Medium</v>
      </c>
      <c r="AA946" s="5">
        <f>IF(HR_Data[[#This Row],[OverTime]]="Yes",1,0)</f>
        <v>0</v>
      </c>
      <c r="AB946" s="5">
        <f>IF(HR_Data[[#This Row],[JobSatisfaction]]&lt;=2,1,0)</f>
        <v>0</v>
      </c>
      <c r="AC946" s="5">
        <f>IF(HR_Data[[#This Row],[WorkLifeBalance]]&lt;=2,1,0)</f>
        <v>0</v>
      </c>
      <c r="AD946" s="5">
        <f>IF(HR_Data[[#This Row],[MonthlyIncome]]&lt;AVERAGE(HR_Data[MonthlyIncome]),1,0)</f>
        <v>0</v>
      </c>
      <c r="AE946">
        <v>16392</v>
      </c>
      <c r="AF946">
        <v>0</v>
      </c>
      <c r="AG946" t="s">
        <v>42</v>
      </c>
      <c r="AH946" t="s">
        <v>43</v>
      </c>
      <c r="AI946">
        <v>11</v>
      </c>
      <c r="AJ946">
        <v>3</v>
      </c>
      <c r="AK946">
        <v>1</v>
      </c>
      <c r="AL946">
        <f>IF(HR_Data[[#This Row],[OverTime]]="Yes",2,0)
+IF(HR_Data[[#This Row],[WorkLifeBalance]]&lt;=2,2,0)
+IF(HR_Data[[#This Row],[MonthlyIncome]]&lt;5000,2,0)
+IF(HR_Data[[#This Row],[JobSatisfaction]]&lt;=2,1,0)
+IF(HR_Data[[#This Row],[EnvironmentSatisfaction]]&lt;=2,1,0)
+IF(HR_Data[[#This Row],[YearsAtCompany]]&lt;2,2,0)</f>
        <v>0</v>
      </c>
      <c r="AM946" t="str">
        <f>IF(HR_Data[[#This Row],[RiskScore2]]&gt;=6,"High",
IF(HR_Data[[#This Row],[RiskScore2]]&gt;=3,"Medium","Low"))</f>
        <v>Low</v>
      </c>
      <c r="AN946">
        <v>80</v>
      </c>
      <c r="AO946">
        <v>3</v>
      </c>
      <c r="AP946">
        <v>10</v>
      </c>
      <c r="AQ946">
        <v>6</v>
      </c>
      <c r="AR946">
        <v>3</v>
      </c>
      <c r="AS946">
        <v>9</v>
      </c>
      <c r="AT946">
        <v>8</v>
      </c>
      <c r="AU946">
        <v>7</v>
      </c>
      <c r="AV946">
        <v>5</v>
      </c>
    </row>
    <row r="947" spans="1:48">
      <c r="A947">
        <v>50</v>
      </c>
      <c r="B947" t="str">
        <f>IF(HR_Data[[#This Row],[Age]]&lt;25,"&lt;25",
IF(HR_Data[[#This Row],[Age]]&lt;35,"25–34",
IF(HR_Data[[#This Row],[Age]]&lt;45,"35–44",
IF(HR_Data[[#This Row],[Age]]&lt;55,"45–54","55+"))))</f>
        <v>45–54</v>
      </c>
      <c r="C947" t="s">
        <v>43</v>
      </c>
      <c r="D947">
        <f>(HR[[#This Row],[OverTimeFlag]]*3+HR[[#This Row],[LowJobSatisFlag]]*5+HR[[#This Row],[LowWLBFlag]]*4+HR[[#This Row],[LowSalaryFlag]]*3+HR[[#This Row],[LowEnviFlag]]*4+HR[[#This Row],[LowProFlag]]*1)</f>
        <v>8</v>
      </c>
      <c r="E947">
        <f>HR_Data[[#This Row],[OvertimeFlag]] + HR_Data[[#This Row],[LowSatisfactionFlag]] + HR_Data[[#This Row],[LowWorkLifeBalanceFlag]]</f>
        <v>2</v>
      </c>
      <c r="F947" t="s">
        <v>36</v>
      </c>
      <c r="G947">
        <v>1322</v>
      </c>
      <c r="H947" t="s">
        <v>45</v>
      </c>
      <c r="I947">
        <v>28</v>
      </c>
      <c r="J947" t="str">
        <f>IF(AND(HR_Data[[#This Row],[Attrition]]="Yes",HR_Data[[#This Row],[YearsAtCompany]]&lt;2),"Yes","No")</f>
        <v>No</v>
      </c>
      <c r="K947">
        <v>3</v>
      </c>
      <c r="L947" t="s">
        <v>38</v>
      </c>
      <c r="M947">
        <v>1</v>
      </c>
      <c r="N947">
        <v>1317</v>
      </c>
      <c r="P947">
        <v>4</v>
      </c>
      <c r="Q947" t="s">
        <v>39</v>
      </c>
      <c r="R947">
        <v>43</v>
      </c>
      <c r="S947">
        <v>3</v>
      </c>
      <c r="T947">
        <v>4</v>
      </c>
      <c r="U947" t="s">
        <v>58</v>
      </c>
      <c r="V947">
        <v>1</v>
      </c>
      <c r="W947" t="s">
        <v>48</v>
      </c>
      <c r="X947">
        <v>16880</v>
      </c>
      <c r="Y947" t="str">
        <f>IF(AND(HR_Data[[#This Row],[OverTime]]="Yes",HR_Data[[#This Row],[JobSatisfaction]]&lt;=2,HR_Data[[#This Row],[MonthlyIncome]]&lt;AVERAGE(HR_Data[MonthlyIncome])),
"High Risk",
IF(OR(HR_Data[[#This Row],[OverTime]]="Yes",HR_Data[[#This Row],[JobSatisfaction]]&lt;=2),
"Medium Risk",
"Low Risk"))</f>
        <v>Medium Risk</v>
      </c>
      <c r="Z947" t="str">
        <f>IF(HR_Data[[#This Row],[MonthlyIncome]]&lt;3000,"Low",IF(HR_Data[[#This Row],[MonthlyIncome]]&lt;7000,"Medium","High"))</f>
        <v>High</v>
      </c>
      <c r="AA947" s="5">
        <f>IF(HR_Data[[#This Row],[OverTime]]="Yes",1,0)</f>
        <v>1</v>
      </c>
      <c r="AB947" s="5">
        <f>IF(HR_Data[[#This Row],[JobSatisfaction]]&lt;=2,1,0)</f>
        <v>1</v>
      </c>
      <c r="AC947" s="5">
        <f>IF(HR_Data[[#This Row],[WorkLifeBalance]]&lt;=2,1,0)</f>
        <v>0</v>
      </c>
      <c r="AD947" s="5">
        <f>IF(HR_Data[[#This Row],[MonthlyIncome]]&lt;AVERAGE(HR_Data[MonthlyIncome]),1,0)</f>
        <v>0</v>
      </c>
      <c r="AE947">
        <v>22422</v>
      </c>
      <c r="AF947">
        <v>4</v>
      </c>
      <c r="AG947" t="s">
        <v>42</v>
      </c>
      <c r="AH947" t="s">
        <v>35</v>
      </c>
      <c r="AI947">
        <v>11</v>
      </c>
      <c r="AJ947">
        <v>3</v>
      </c>
      <c r="AK947">
        <v>2</v>
      </c>
      <c r="AL947">
        <f>IF(HR_Data[[#This Row],[OverTime]]="Yes",2,0)
+IF(HR_Data[[#This Row],[WorkLifeBalance]]&lt;=2,2,0)
+IF(HR_Data[[#This Row],[MonthlyIncome]]&lt;5000,2,0)
+IF(HR_Data[[#This Row],[JobSatisfaction]]&lt;=2,1,0)
+IF(HR_Data[[#This Row],[EnvironmentSatisfaction]]&lt;=2,1,0)
+IF(HR_Data[[#This Row],[YearsAtCompany]]&lt;2,2,0)</f>
        <v>3</v>
      </c>
      <c r="AM947" t="str">
        <f>IF(HR_Data[[#This Row],[RiskScore2]]&gt;=6,"High",
IF(HR_Data[[#This Row],[RiskScore2]]&gt;=3,"Medium","Low"))</f>
        <v>Medium</v>
      </c>
      <c r="AN947">
        <v>80</v>
      </c>
      <c r="AO947">
        <v>0</v>
      </c>
      <c r="AP947">
        <v>25</v>
      </c>
      <c r="AQ947">
        <v>2</v>
      </c>
      <c r="AR947">
        <v>3</v>
      </c>
      <c r="AS947">
        <v>3</v>
      </c>
      <c r="AT947">
        <v>2</v>
      </c>
      <c r="AU947">
        <v>1</v>
      </c>
      <c r="AV947">
        <v>2</v>
      </c>
    </row>
    <row r="948" spans="1:48">
      <c r="A948">
        <v>40</v>
      </c>
      <c r="B948" t="str">
        <f>IF(HR_Data[[#This Row],[Age]]&lt;25,"&lt;25",
IF(HR_Data[[#This Row],[Age]]&lt;35,"25–34",
IF(HR_Data[[#This Row],[Age]]&lt;45,"35–44",
IF(HR_Data[[#This Row],[Age]]&lt;55,"45–54","55+"))))</f>
        <v>35–44</v>
      </c>
      <c r="C948" t="s">
        <v>35</v>
      </c>
      <c r="D948">
        <f>(HR[[#This Row],[OverTimeFlag]]*3+HR[[#This Row],[LowJobSatisFlag]]*5+HR[[#This Row],[LowWLBFlag]]*4+HR[[#This Row],[LowSalaryFlag]]*3+HR[[#This Row],[LowEnviFlag]]*4+HR[[#This Row],[LowProFlag]]*1)</f>
        <v>8</v>
      </c>
      <c r="E948">
        <f>HR_Data[[#This Row],[OvertimeFlag]] + HR_Data[[#This Row],[LowSatisfactionFlag]] + HR_Data[[#This Row],[LowWorkLifeBalanceFlag]]</f>
        <v>2</v>
      </c>
      <c r="F948" t="s">
        <v>36</v>
      </c>
      <c r="G948">
        <v>299</v>
      </c>
      <c r="H948" t="s">
        <v>37</v>
      </c>
      <c r="I948">
        <v>25</v>
      </c>
      <c r="J948" t="str">
        <f>IF(AND(HR_Data[[#This Row],[Attrition]]="Yes",HR_Data[[#This Row],[YearsAtCompany]]&lt;2),"Yes","No")</f>
        <v>No</v>
      </c>
      <c r="K948">
        <v>4</v>
      </c>
      <c r="L948" t="s">
        <v>59</v>
      </c>
      <c r="M948">
        <v>1</v>
      </c>
      <c r="N948">
        <v>1318</v>
      </c>
      <c r="P948">
        <v>4</v>
      </c>
      <c r="Q948" t="s">
        <v>46</v>
      </c>
      <c r="R948">
        <v>57</v>
      </c>
      <c r="S948">
        <v>2</v>
      </c>
      <c r="T948">
        <v>3</v>
      </c>
      <c r="U948" t="s">
        <v>40</v>
      </c>
      <c r="V948">
        <v>2</v>
      </c>
      <c r="W948" t="s">
        <v>41</v>
      </c>
      <c r="X948">
        <v>9094</v>
      </c>
      <c r="Y948" t="str">
        <f>IF(AND(HR_Data[[#This Row],[OverTime]]="Yes",HR_Data[[#This Row],[JobSatisfaction]]&lt;=2,HR_Data[[#This Row],[MonthlyIncome]]&lt;AVERAGE(HR_Data[MonthlyIncome])),
"High Risk",
IF(OR(HR_Data[[#This Row],[OverTime]]="Yes",HR_Data[[#This Row],[JobSatisfaction]]&lt;=2),
"Medium Risk",
"Low Risk"))</f>
        <v>Medium Risk</v>
      </c>
      <c r="Z948" t="str">
        <f>IF(HR_Data[[#This Row],[MonthlyIncome]]&lt;3000,"Low",IF(HR_Data[[#This Row],[MonthlyIncome]]&lt;7000,"Medium","High"))</f>
        <v>High</v>
      </c>
      <c r="AA948" s="5">
        <f>IF(HR_Data[[#This Row],[OverTime]]="Yes",1,0)</f>
        <v>1</v>
      </c>
      <c r="AB948" s="5">
        <f>IF(HR_Data[[#This Row],[JobSatisfaction]]&lt;=2,1,0)</f>
        <v>1</v>
      </c>
      <c r="AC948" s="5">
        <f>IF(HR_Data[[#This Row],[WorkLifeBalance]]&lt;=2,1,0)</f>
        <v>0</v>
      </c>
      <c r="AD948" s="5">
        <f>IF(HR_Data[[#This Row],[MonthlyIncome]]&lt;AVERAGE(HR_Data[MonthlyIncome]),1,0)</f>
        <v>0</v>
      </c>
      <c r="AE948">
        <v>17235</v>
      </c>
      <c r="AF948">
        <v>2</v>
      </c>
      <c r="AG948" t="s">
        <v>42</v>
      </c>
      <c r="AH948" t="s">
        <v>35</v>
      </c>
      <c r="AI948">
        <v>12</v>
      </c>
      <c r="AJ948">
        <v>3</v>
      </c>
      <c r="AK948">
        <v>3</v>
      </c>
      <c r="AL948">
        <f>IF(HR_Data[[#This Row],[OverTime]]="Yes",2,0)
+IF(HR_Data[[#This Row],[WorkLifeBalance]]&lt;=2,2,0)
+IF(HR_Data[[#This Row],[MonthlyIncome]]&lt;5000,2,0)
+IF(HR_Data[[#This Row],[JobSatisfaction]]&lt;=2,1,0)
+IF(HR_Data[[#This Row],[EnvironmentSatisfaction]]&lt;=2,1,0)
+IF(HR_Data[[#This Row],[YearsAtCompany]]&lt;2,2,0)</f>
        <v>3</v>
      </c>
      <c r="AM948" t="str">
        <f>IF(HR_Data[[#This Row],[RiskScore2]]&gt;=6,"High",
IF(HR_Data[[#This Row],[RiskScore2]]&gt;=3,"Medium","Low"))</f>
        <v>Medium</v>
      </c>
      <c r="AN948">
        <v>80</v>
      </c>
      <c r="AO948">
        <v>0</v>
      </c>
      <c r="AP948">
        <v>9</v>
      </c>
      <c r="AQ948">
        <v>2</v>
      </c>
      <c r="AR948">
        <v>3</v>
      </c>
      <c r="AS948">
        <v>5</v>
      </c>
      <c r="AT948">
        <v>4</v>
      </c>
      <c r="AU948">
        <v>1</v>
      </c>
      <c r="AV948">
        <v>0</v>
      </c>
    </row>
    <row r="949" spans="1:48">
      <c r="A949">
        <v>52</v>
      </c>
      <c r="B949" t="str">
        <f>IF(HR_Data[[#This Row],[Age]]&lt;25,"&lt;25",
IF(HR_Data[[#This Row],[Age]]&lt;35,"25–34",
IF(HR_Data[[#This Row],[Age]]&lt;45,"35–44",
IF(HR_Data[[#This Row],[Age]]&lt;55,"45–54","55+"))))</f>
        <v>45–54</v>
      </c>
      <c r="C949" t="s">
        <v>35</v>
      </c>
      <c r="D949">
        <f>(HR[[#This Row],[OverTimeFlag]]*3+HR[[#This Row],[LowJobSatisFlag]]*5+HR[[#This Row],[LowWLBFlag]]*4+HR[[#This Row],[LowSalaryFlag]]*3+HR[[#This Row],[LowEnviFlag]]*4+HR[[#This Row],[LowProFlag]]*1)</f>
        <v>17</v>
      </c>
      <c r="E949">
        <f>HR_Data[[#This Row],[OvertimeFlag]] + HR_Data[[#This Row],[LowSatisfactionFlag]] + HR_Data[[#This Row],[LowWorkLifeBalanceFlag]]</f>
        <v>3</v>
      </c>
      <c r="F949" t="s">
        <v>36</v>
      </c>
      <c r="G949">
        <v>1030</v>
      </c>
      <c r="H949" t="s">
        <v>37</v>
      </c>
      <c r="I949">
        <v>5</v>
      </c>
      <c r="J949" t="str">
        <f>IF(AND(HR_Data[[#This Row],[Attrition]]="Yes",HR_Data[[#This Row],[YearsAtCompany]]&lt;2),"Yes","No")</f>
        <v>No</v>
      </c>
      <c r="K949">
        <v>3</v>
      </c>
      <c r="L949" t="s">
        <v>38</v>
      </c>
      <c r="M949">
        <v>1</v>
      </c>
      <c r="N949">
        <v>1319</v>
      </c>
      <c r="P949">
        <v>2</v>
      </c>
      <c r="Q949" t="s">
        <v>46</v>
      </c>
      <c r="R949">
        <v>64</v>
      </c>
      <c r="S949">
        <v>3</v>
      </c>
      <c r="T949">
        <v>3</v>
      </c>
      <c r="U949" t="s">
        <v>40</v>
      </c>
      <c r="V949">
        <v>2</v>
      </c>
      <c r="W949" t="s">
        <v>41</v>
      </c>
      <c r="X949">
        <v>8446</v>
      </c>
      <c r="Y949" t="str">
        <f>IF(AND(HR_Data[[#This Row],[OverTime]]="Yes",HR_Data[[#This Row],[JobSatisfaction]]&lt;=2,HR_Data[[#This Row],[MonthlyIncome]]&lt;AVERAGE(HR_Data[MonthlyIncome])),
"High Risk",
IF(OR(HR_Data[[#This Row],[OverTime]]="Yes",HR_Data[[#This Row],[JobSatisfaction]]&lt;=2),
"Medium Risk",
"Low Risk"))</f>
        <v>Medium Risk</v>
      </c>
      <c r="Z949" t="str">
        <f>IF(HR_Data[[#This Row],[MonthlyIncome]]&lt;3000,"Low",IF(HR_Data[[#This Row],[MonthlyIncome]]&lt;7000,"Medium","High"))</f>
        <v>High</v>
      </c>
      <c r="AA949" s="5">
        <f>IF(HR_Data[[#This Row],[OverTime]]="Yes",1,0)</f>
        <v>1</v>
      </c>
      <c r="AB949" s="5">
        <f>IF(HR_Data[[#This Row],[JobSatisfaction]]&lt;=2,1,0)</f>
        <v>1</v>
      </c>
      <c r="AC949" s="5">
        <f>IF(HR_Data[[#This Row],[WorkLifeBalance]]&lt;=2,1,0)</f>
        <v>1</v>
      </c>
      <c r="AD949" s="5">
        <f>IF(HR_Data[[#This Row],[MonthlyIncome]]&lt;AVERAGE(HR_Data[MonthlyIncome]),1,0)</f>
        <v>0</v>
      </c>
      <c r="AE949">
        <v>21534</v>
      </c>
      <c r="AF949">
        <v>9</v>
      </c>
      <c r="AG949" t="s">
        <v>42</v>
      </c>
      <c r="AH949" t="s">
        <v>35</v>
      </c>
      <c r="AI949">
        <v>19</v>
      </c>
      <c r="AJ949">
        <v>3</v>
      </c>
      <c r="AK949">
        <v>3</v>
      </c>
      <c r="AL949">
        <f>IF(HR_Data[[#This Row],[OverTime]]="Yes",2,0)
+IF(HR_Data[[#This Row],[WorkLifeBalance]]&lt;=2,2,0)
+IF(HR_Data[[#This Row],[MonthlyIncome]]&lt;5000,2,0)
+IF(HR_Data[[#This Row],[JobSatisfaction]]&lt;=2,1,0)
+IF(HR_Data[[#This Row],[EnvironmentSatisfaction]]&lt;=2,1,0)
+IF(HR_Data[[#This Row],[YearsAtCompany]]&lt;2,2,0)</f>
        <v>6</v>
      </c>
      <c r="AM949" t="str">
        <f>IF(HR_Data[[#This Row],[RiskScore2]]&gt;=6,"High",
IF(HR_Data[[#This Row],[RiskScore2]]&gt;=3,"Medium","Low"))</f>
        <v>High</v>
      </c>
      <c r="AN949">
        <v>80</v>
      </c>
      <c r="AO949">
        <v>0</v>
      </c>
      <c r="AP949">
        <v>10</v>
      </c>
      <c r="AQ949">
        <v>2</v>
      </c>
      <c r="AR949">
        <v>2</v>
      </c>
      <c r="AS949">
        <v>8</v>
      </c>
      <c r="AT949">
        <v>7</v>
      </c>
      <c r="AU949">
        <v>7</v>
      </c>
      <c r="AV949">
        <v>7</v>
      </c>
    </row>
    <row r="950" spans="1:48">
      <c r="A950">
        <v>30</v>
      </c>
      <c r="B950" t="str">
        <f>IF(HR_Data[[#This Row],[Age]]&lt;25,"&lt;25",
IF(HR_Data[[#This Row],[Age]]&lt;35,"25–34",
IF(HR_Data[[#This Row],[Age]]&lt;45,"35–44",
IF(HR_Data[[#This Row],[Age]]&lt;55,"45–54","55+"))))</f>
        <v>25–34</v>
      </c>
      <c r="C950" t="s">
        <v>43</v>
      </c>
      <c r="D950">
        <f>(HR[[#This Row],[OverTimeFlag]]*3+HR[[#This Row],[LowJobSatisFlag]]*5+HR[[#This Row],[LowWLBFlag]]*4+HR[[#This Row],[LowSalaryFlag]]*3+HR[[#This Row],[LowEnviFlag]]*4+HR[[#This Row],[LowProFlag]]*1)</f>
        <v>12</v>
      </c>
      <c r="E950">
        <f>HR_Data[[#This Row],[OvertimeFlag]] + HR_Data[[#This Row],[LowSatisfactionFlag]] + HR_Data[[#This Row],[LowWorkLifeBalanceFlag]]</f>
        <v>2</v>
      </c>
      <c r="F950" t="s">
        <v>36</v>
      </c>
      <c r="G950">
        <v>634</v>
      </c>
      <c r="H950" t="s">
        <v>45</v>
      </c>
      <c r="I950">
        <v>17</v>
      </c>
      <c r="J950" t="str">
        <f>IF(AND(HR_Data[[#This Row],[Attrition]]="Yes",HR_Data[[#This Row],[YearsAtCompany]]&lt;2),"Yes","No")</f>
        <v>No</v>
      </c>
      <c r="K950">
        <v>4</v>
      </c>
      <c r="L950" t="s">
        <v>51</v>
      </c>
      <c r="M950">
        <v>1</v>
      </c>
      <c r="N950">
        <v>1321</v>
      </c>
      <c r="P950">
        <v>2</v>
      </c>
      <c r="Q950" t="s">
        <v>39</v>
      </c>
      <c r="R950">
        <v>95</v>
      </c>
      <c r="S950">
        <v>3</v>
      </c>
      <c r="T950">
        <v>3</v>
      </c>
      <c r="U950" t="s">
        <v>56</v>
      </c>
      <c r="V950">
        <v>1</v>
      </c>
      <c r="W950" t="s">
        <v>48</v>
      </c>
      <c r="X950">
        <v>11916</v>
      </c>
      <c r="Y950" t="str">
        <f>IF(AND(HR_Data[[#This Row],[OverTime]]="Yes",HR_Data[[#This Row],[JobSatisfaction]]&lt;=2,HR_Data[[#This Row],[MonthlyIncome]]&lt;AVERAGE(HR_Data[MonthlyIncome])),
"High Risk",
IF(OR(HR_Data[[#This Row],[OverTime]]="Yes",HR_Data[[#This Row],[JobSatisfaction]]&lt;=2),
"Medium Risk",
"Low Risk"))</f>
        <v>Medium Risk</v>
      </c>
      <c r="Z950" t="str">
        <f>IF(HR_Data[[#This Row],[MonthlyIncome]]&lt;3000,"Low",IF(HR_Data[[#This Row],[MonthlyIncome]]&lt;7000,"Medium","High"))</f>
        <v>High</v>
      </c>
      <c r="AA950" s="5">
        <f>IF(HR_Data[[#This Row],[OverTime]]="Yes",1,0)</f>
        <v>1</v>
      </c>
      <c r="AB950" s="5">
        <f>IF(HR_Data[[#This Row],[JobSatisfaction]]&lt;=2,1,0)</f>
        <v>1</v>
      </c>
      <c r="AC950" s="5">
        <f>IF(HR_Data[[#This Row],[WorkLifeBalance]]&lt;=2,1,0)</f>
        <v>0</v>
      </c>
      <c r="AD950" s="5">
        <f>IF(HR_Data[[#This Row],[MonthlyIncome]]&lt;AVERAGE(HR_Data[MonthlyIncome]),1,0)</f>
        <v>0</v>
      </c>
      <c r="AE950">
        <v>25927</v>
      </c>
      <c r="AF950">
        <v>1</v>
      </c>
      <c r="AG950" t="s">
        <v>42</v>
      </c>
      <c r="AH950" t="s">
        <v>35</v>
      </c>
      <c r="AI950">
        <v>23</v>
      </c>
      <c r="AJ950">
        <v>4</v>
      </c>
      <c r="AK950">
        <v>4</v>
      </c>
      <c r="AL950">
        <f>IF(HR_Data[[#This Row],[OverTime]]="Yes",2,0)
+IF(HR_Data[[#This Row],[WorkLifeBalance]]&lt;=2,2,0)
+IF(HR_Data[[#This Row],[MonthlyIncome]]&lt;5000,2,0)
+IF(HR_Data[[#This Row],[JobSatisfaction]]&lt;=2,1,0)
+IF(HR_Data[[#This Row],[EnvironmentSatisfaction]]&lt;=2,1,0)
+IF(HR_Data[[#This Row],[YearsAtCompany]]&lt;2,2,0)</f>
        <v>4</v>
      </c>
      <c r="AM950" t="str">
        <f>IF(HR_Data[[#This Row],[RiskScore2]]&gt;=6,"High",
IF(HR_Data[[#This Row],[RiskScore2]]&gt;=3,"Medium","Low"))</f>
        <v>Medium</v>
      </c>
      <c r="AN950">
        <v>80</v>
      </c>
      <c r="AO950">
        <v>2</v>
      </c>
      <c r="AP950">
        <v>9</v>
      </c>
      <c r="AQ950">
        <v>2</v>
      </c>
      <c r="AR950">
        <v>3</v>
      </c>
      <c r="AS950">
        <v>9</v>
      </c>
      <c r="AT950">
        <v>1</v>
      </c>
      <c r="AU950">
        <v>0</v>
      </c>
      <c r="AV950">
        <v>8</v>
      </c>
    </row>
    <row r="951" spans="1:48">
      <c r="A951">
        <v>39</v>
      </c>
      <c r="B951" t="str">
        <f>IF(HR_Data[[#This Row],[Age]]&lt;25,"&lt;25",
IF(HR_Data[[#This Row],[Age]]&lt;35,"25–34",
IF(HR_Data[[#This Row],[Age]]&lt;45,"35–44",
IF(HR_Data[[#This Row],[Age]]&lt;55,"45–54","55+"))))</f>
        <v>35–44</v>
      </c>
      <c r="C951" t="s">
        <v>43</v>
      </c>
      <c r="D951">
        <f>(HR[[#This Row],[OverTimeFlag]]*3+HR[[#This Row],[LowJobSatisFlag]]*5+HR[[#This Row],[LowWLBFlag]]*4+HR[[#This Row],[LowSalaryFlag]]*3+HR[[#This Row],[LowEnviFlag]]*4+HR[[#This Row],[LowProFlag]]*1)</f>
        <v>7</v>
      </c>
      <c r="E951">
        <f>HR_Data[[#This Row],[OvertimeFlag]] + HR_Data[[#This Row],[LowSatisfactionFlag]] + HR_Data[[#This Row],[LowWorkLifeBalanceFlag]]</f>
        <v>0</v>
      </c>
      <c r="F951" t="s">
        <v>36</v>
      </c>
      <c r="G951">
        <v>524</v>
      </c>
      <c r="H951" t="s">
        <v>45</v>
      </c>
      <c r="I951">
        <v>18</v>
      </c>
      <c r="J951" t="str">
        <f>IF(AND(HR_Data[[#This Row],[Attrition]]="Yes",HR_Data[[#This Row],[YearsAtCompany]]&lt;2),"Yes","No")</f>
        <v>No</v>
      </c>
      <c r="K951">
        <v>2</v>
      </c>
      <c r="L951" t="s">
        <v>38</v>
      </c>
      <c r="M951">
        <v>1</v>
      </c>
      <c r="N951">
        <v>1322</v>
      </c>
      <c r="P951">
        <v>1</v>
      </c>
      <c r="Q951" t="s">
        <v>46</v>
      </c>
      <c r="R951">
        <v>32</v>
      </c>
      <c r="S951">
        <v>3</v>
      </c>
      <c r="T951">
        <v>2</v>
      </c>
      <c r="U951" t="s">
        <v>53</v>
      </c>
      <c r="V951">
        <v>3</v>
      </c>
      <c r="W951" t="s">
        <v>41</v>
      </c>
      <c r="X951">
        <v>4534</v>
      </c>
      <c r="Y951" t="str">
        <f>IF(AND(HR_Data[[#This Row],[OverTime]]="Yes",HR_Data[[#This Row],[JobSatisfaction]]&lt;=2,HR_Data[[#This Row],[MonthlyIncome]]&lt;AVERAGE(HR_Data[MonthlyIncome])),
"High Risk",
IF(OR(HR_Data[[#This Row],[OverTime]]="Yes",HR_Data[[#This Row],[JobSatisfaction]]&lt;=2),
"Medium Risk",
"Low Risk"))</f>
        <v>Low Risk</v>
      </c>
      <c r="Z951" t="str">
        <f>IF(HR_Data[[#This Row],[MonthlyIncome]]&lt;3000,"Low",IF(HR_Data[[#This Row],[MonthlyIncome]]&lt;7000,"Medium","High"))</f>
        <v>Medium</v>
      </c>
      <c r="AA951" s="5">
        <f>IF(HR_Data[[#This Row],[OverTime]]="Yes",1,0)</f>
        <v>0</v>
      </c>
      <c r="AB951" s="5">
        <f>IF(HR_Data[[#This Row],[JobSatisfaction]]&lt;=2,1,0)</f>
        <v>0</v>
      </c>
      <c r="AC951" s="5">
        <f>IF(HR_Data[[#This Row],[WorkLifeBalance]]&lt;=2,1,0)</f>
        <v>0</v>
      </c>
      <c r="AD951" s="5">
        <f>IF(HR_Data[[#This Row],[MonthlyIncome]]&lt;AVERAGE(HR_Data[MonthlyIncome]),1,0)</f>
        <v>1</v>
      </c>
      <c r="AE951">
        <v>13352</v>
      </c>
      <c r="AF951">
        <v>0</v>
      </c>
      <c r="AG951" t="s">
        <v>42</v>
      </c>
      <c r="AH951" t="s">
        <v>43</v>
      </c>
      <c r="AI951">
        <v>11</v>
      </c>
      <c r="AJ951">
        <v>3</v>
      </c>
      <c r="AK951">
        <v>1</v>
      </c>
      <c r="AL951">
        <f>IF(HR_Data[[#This Row],[OverTime]]="Yes",2,0)
+IF(HR_Data[[#This Row],[WorkLifeBalance]]&lt;=2,2,0)
+IF(HR_Data[[#This Row],[MonthlyIncome]]&lt;5000,2,0)
+IF(HR_Data[[#This Row],[JobSatisfaction]]&lt;=2,1,0)
+IF(HR_Data[[#This Row],[EnvironmentSatisfaction]]&lt;=2,1,0)
+IF(HR_Data[[#This Row],[YearsAtCompany]]&lt;2,2,0)</f>
        <v>3</v>
      </c>
      <c r="AM951" t="str">
        <f>IF(HR_Data[[#This Row],[RiskScore2]]&gt;=6,"High",
IF(HR_Data[[#This Row],[RiskScore2]]&gt;=3,"Medium","Low"))</f>
        <v>Medium</v>
      </c>
      <c r="AN951">
        <v>80</v>
      </c>
      <c r="AO951">
        <v>0</v>
      </c>
      <c r="AP951">
        <v>9</v>
      </c>
      <c r="AQ951">
        <v>6</v>
      </c>
      <c r="AR951">
        <v>3</v>
      </c>
      <c r="AS951">
        <v>8</v>
      </c>
      <c r="AT951">
        <v>7</v>
      </c>
      <c r="AU951">
        <v>1</v>
      </c>
      <c r="AV951">
        <v>7</v>
      </c>
    </row>
    <row r="952" spans="1:48">
      <c r="A952">
        <v>31</v>
      </c>
      <c r="B952" t="str">
        <f>IF(HR_Data[[#This Row],[Age]]&lt;25,"&lt;25",
IF(HR_Data[[#This Row],[Age]]&lt;35,"25–34",
IF(HR_Data[[#This Row],[Age]]&lt;45,"35–44",
IF(HR_Data[[#This Row],[Age]]&lt;55,"45–54","55+"))))</f>
        <v>25–34</v>
      </c>
      <c r="C952" t="s">
        <v>43</v>
      </c>
      <c r="D952">
        <f>(HR[[#This Row],[OverTimeFlag]]*3+HR[[#This Row],[LowJobSatisFlag]]*5+HR[[#This Row],[LowWLBFlag]]*4+HR[[#This Row],[LowSalaryFlag]]*3+HR[[#This Row],[LowEnviFlag]]*4+HR[[#This Row],[LowProFlag]]*1)</f>
        <v>8</v>
      </c>
      <c r="E952">
        <f>HR_Data[[#This Row],[OvertimeFlag]] + HR_Data[[#This Row],[LowSatisfactionFlag]] + HR_Data[[#This Row],[LowWorkLifeBalanceFlag]]</f>
        <v>2</v>
      </c>
      <c r="F952" t="s">
        <v>55</v>
      </c>
      <c r="G952">
        <v>587</v>
      </c>
      <c r="H952" t="s">
        <v>37</v>
      </c>
      <c r="I952">
        <v>2</v>
      </c>
      <c r="J952" t="str">
        <f>IF(AND(HR_Data[[#This Row],[Attrition]]="Yes",HR_Data[[#This Row],[YearsAtCompany]]&lt;2),"Yes","No")</f>
        <v>No</v>
      </c>
      <c r="K952">
        <v>4</v>
      </c>
      <c r="L952" t="s">
        <v>38</v>
      </c>
      <c r="M952">
        <v>1</v>
      </c>
      <c r="N952">
        <v>1324</v>
      </c>
      <c r="P952">
        <v>4</v>
      </c>
      <c r="Q952" t="s">
        <v>39</v>
      </c>
      <c r="R952">
        <v>57</v>
      </c>
      <c r="S952">
        <v>3</v>
      </c>
      <c r="T952">
        <v>3</v>
      </c>
      <c r="U952" t="s">
        <v>40</v>
      </c>
      <c r="V952">
        <v>3</v>
      </c>
      <c r="W952" t="s">
        <v>52</v>
      </c>
      <c r="X952">
        <v>9852</v>
      </c>
      <c r="Y952" t="str">
        <f>IF(AND(HR_Data[[#This Row],[OverTime]]="Yes",HR_Data[[#This Row],[JobSatisfaction]]&lt;=2,HR_Data[[#This Row],[MonthlyIncome]]&lt;AVERAGE(HR_Data[MonthlyIncome])),
"High Risk",
IF(OR(HR_Data[[#This Row],[OverTime]]="Yes",HR_Data[[#This Row],[JobSatisfaction]]&lt;=2),
"Medium Risk",
"Low Risk"))</f>
        <v>Medium Risk</v>
      </c>
      <c r="Z952" t="str">
        <f>IF(HR_Data[[#This Row],[MonthlyIncome]]&lt;3000,"Low",IF(HR_Data[[#This Row],[MonthlyIncome]]&lt;7000,"Medium","High"))</f>
        <v>High</v>
      </c>
      <c r="AA952" s="5">
        <f>IF(HR_Data[[#This Row],[OverTime]]="Yes",1,0)</f>
        <v>1</v>
      </c>
      <c r="AB952" s="5">
        <f>IF(HR_Data[[#This Row],[JobSatisfaction]]&lt;=2,1,0)</f>
        <v>0</v>
      </c>
      <c r="AC952" s="5">
        <f>IF(HR_Data[[#This Row],[WorkLifeBalance]]&lt;=2,1,0)</f>
        <v>1</v>
      </c>
      <c r="AD952" s="5">
        <f>IF(HR_Data[[#This Row],[MonthlyIncome]]&lt;AVERAGE(HR_Data[MonthlyIncome]),1,0)</f>
        <v>0</v>
      </c>
      <c r="AE952">
        <v>8935</v>
      </c>
      <c r="AF952">
        <v>1</v>
      </c>
      <c r="AG952" t="s">
        <v>42</v>
      </c>
      <c r="AH952" t="s">
        <v>35</v>
      </c>
      <c r="AI952">
        <v>19</v>
      </c>
      <c r="AJ952">
        <v>3</v>
      </c>
      <c r="AK952">
        <v>1</v>
      </c>
      <c r="AL952">
        <f>IF(HR_Data[[#This Row],[OverTime]]="Yes",2,0)
+IF(HR_Data[[#This Row],[WorkLifeBalance]]&lt;=2,2,0)
+IF(HR_Data[[#This Row],[MonthlyIncome]]&lt;5000,2,0)
+IF(HR_Data[[#This Row],[JobSatisfaction]]&lt;=2,1,0)
+IF(HR_Data[[#This Row],[EnvironmentSatisfaction]]&lt;=2,1,0)
+IF(HR_Data[[#This Row],[YearsAtCompany]]&lt;2,2,0)</f>
        <v>4</v>
      </c>
      <c r="AM952" t="str">
        <f>IF(HR_Data[[#This Row],[RiskScore2]]&gt;=6,"High",
IF(HR_Data[[#This Row],[RiskScore2]]&gt;=3,"Medium","Low"))</f>
        <v>Medium</v>
      </c>
      <c r="AN952">
        <v>80</v>
      </c>
      <c r="AO952">
        <v>1</v>
      </c>
      <c r="AP952">
        <v>10</v>
      </c>
      <c r="AQ952">
        <v>5</v>
      </c>
      <c r="AR952">
        <v>2</v>
      </c>
      <c r="AS952">
        <v>10</v>
      </c>
      <c r="AT952">
        <v>8</v>
      </c>
      <c r="AU952">
        <v>9</v>
      </c>
      <c r="AV952">
        <v>6</v>
      </c>
    </row>
    <row r="953" spans="1:48">
      <c r="A953">
        <v>41</v>
      </c>
      <c r="B953" t="str">
        <f>IF(HR_Data[[#This Row],[Age]]&lt;25,"&lt;25",
IF(HR_Data[[#This Row],[Age]]&lt;35,"25–34",
IF(HR_Data[[#This Row],[Age]]&lt;45,"35–44",
IF(HR_Data[[#This Row],[Age]]&lt;55,"45–54","55+"))))</f>
        <v>35–44</v>
      </c>
      <c r="C953" t="s">
        <v>43</v>
      </c>
      <c r="D953">
        <f>(HR[[#This Row],[OverTimeFlag]]*3+HR[[#This Row],[LowJobSatisFlag]]*5+HR[[#This Row],[LowWLBFlag]]*4+HR[[#This Row],[LowSalaryFlag]]*3+HR[[#This Row],[LowEnviFlag]]*4+HR[[#This Row],[LowProFlag]]*1)</f>
        <v>9</v>
      </c>
      <c r="E953">
        <f>HR_Data[[#This Row],[OvertimeFlag]] + HR_Data[[#This Row],[LowSatisfactionFlag]] + HR_Data[[#This Row],[LowWorkLifeBalanceFlag]]</f>
        <v>1</v>
      </c>
      <c r="F953" t="s">
        <v>55</v>
      </c>
      <c r="G953">
        <v>256</v>
      </c>
      <c r="H953" t="s">
        <v>37</v>
      </c>
      <c r="I953">
        <v>10</v>
      </c>
      <c r="J953" t="str">
        <f>IF(AND(HR_Data[[#This Row],[Attrition]]="Yes",HR_Data[[#This Row],[YearsAtCompany]]&lt;2),"Yes","No")</f>
        <v>No</v>
      </c>
      <c r="K953">
        <v>2</v>
      </c>
      <c r="L953" t="s">
        <v>51</v>
      </c>
      <c r="M953">
        <v>1</v>
      </c>
      <c r="N953">
        <v>1329</v>
      </c>
      <c r="P953">
        <v>3</v>
      </c>
      <c r="Q953" t="s">
        <v>46</v>
      </c>
      <c r="R953">
        <v>40</v>
      </c>
      <c r="S953">
        <v>1</v>
      </c>
      <c r="T953">
        <v>2</v>
      </c>
      <c r="U953" t="s">
        <v>40</v>
      </c>
      <c r="V953">
        <v>2</v>
      </c>
      <c r="W953" t="s">
        <v>41</v>
      </c>
      <c r="X953">
        <v>6151</v>
      </c>
      <c r="Y953" t="str">
        <f>IF(AND(HR_Data[[#This Row],[OverTime]]="Yes",HR_Data[[#This Row],[JobSatisfaction]]&lt;=2,HR_Data[[#This Row],[MonthlyIncome]]&lt;AVERAGE(HR_Data[MonthlyIncome])),
"High Risk",
IF(OR(HR_Data[[#This Row],[OverTime]]="Yes",HR_Data[[#This Row],[JobSatisfaction]]&lt;=2),
"Medium Risk",
"Low Risk"))</f>
        <v>Medium Risk</v>
      </c>
      <c r="Z953" t="str">
        <f>IF(HR_Data[[#This Row],[MonthlyIncome]]&lt;3000,"Low",IF(HR_Data[[#This Row],[MonthlyIncome]]&lt;7000,"Medium","High"))</f>
        <v>Medium</v>
      </c>
      <c r="AA953" s="5">
        <f>IF(HR_Data[[#This Row],[OverTime]]="Yes",1,0)</f>
        <v>0</v>
      </c>
      <c r="AB953" s="5">
        <f>IF(HR_Data[[#This Row],[JobSatisfaction]]&lt;=2,1,0)</f>
        <v>1</v>
      </c>
      <c r="AC953" s="5">
        <f>IF(HR_Data[[#This Row],[WorkLifeBalance]]&lt;=2,1,0)</f>
        <v>0</v>
      </c>
      <c r="AD953" s="5">
        <f>IF(HR_Data[[#This Row],[MonthlyIncome]]&lt;AVERAGE(HR_Data[MonthlyIncome]),1,0)</f>
        <v>1</v>
      </c>
      <c r="AE953">
        <v>22074</v>
      </c>
      <c r="AF953">
        <v>1</v>
      </c>
      <c r="AG953" t="s">
        <v>42</v>
      </c>
      <c r="AH953" t="s">
        <v>43</v>
      </c>
      <c r="AI953">
        <v>13</v>
      </c>
      <c r="AJ953">
        <v>3</v>
      </c>
      <c r="AK953">
        <v>1</v>
      </c>
      <c r="AL953">
        <f>IF(HR_Data[[#This Row],[OverTime]]="Yes",2,0)
+IF(HR_Data[[#This Row],[WorkLifeBalance]]&lt;=2,2,0)
+IF(HR_Data[[#This Row],[MonthlyIncome]]&lt;5000,2,0)
+IF(HR_Data[[#This Row],[JobSatisfaction]]&lt;=2,1,0)
+IF(HR_Data[[#This Row],[EnvironmentSatisfaction]]&lt;=2,1,0)
+IF(HR_Data[[#This Row],[YearsAtCompany]]&lt;2,2,0)</f>
        <v>1</v>
      </c>
      <c r="AM953" t="str">
        <f>IF(HR_Data[[#This Row],[RiskScore2]]&gt;=6,"High",
IF(HR_Data[[#This Row],[RiskScore2]]&gt;=3,"Medium","Low"))</f>
        <v>Low</v>
      </c>
      <c r="AN953">
        <v>80</v>
      </c>
      <c r="AO953">
        <v>0</v>
      </c>
      <c r="AP953">
        <v>19</v>
      </c>
      <c r="AQ953">
        <v>4</v>
      </c>
      <c r="AR953">
        <v>3</v>
      </c>
      <c r="AS953">
        <v>19</v>
      </c>
      <c r="AT953">
        <v>2</v>
      </c>
      <c r="AU953">
        <v>11</v>
      </c>
      <c r="AV953">
        <v>9</v>
      </c>
    </row>
    <row r="954" spans="1:48">
      <c r="A954">
        <v>31</v>
      </c>
      <c r="B954" t="str">
        <f>IF(HR_Data[[#This Row],[Age]]&lt;25,"&lt;25",
IF(HR_Data[[#This Row],[Age]]&lt;35,"25–34",
IF(HR_Data[[#This Row],[Age]]&lt;45,"35–44",
IF(HR_Data[[#This Row],[Age]]&lt;55,"45–54","55+"))))</f>
        <v>25–34</v>
      </c>
      <c r="C954" t="s">
        <v>35</v>
      </c>
      <c r="D954">
        <f>(HR[[#This Row],[OverTimeFlag]]*3+HR[[#This Row],[LowJobSatisFlag]]*5+HR[[#This Row],[LowWLBFlag]]*4+HR[[#This Row],[LowSalaryFlag]]*3+HR[[#This Row],[LowEnviFlag]]*4+HR[[#This Row],[LowProFlag]]*1)</f>
        <v>11</v>
      </c>
      <c r="E954">
        <f>HR_Data[[#This Row],[OvertimeFlag]] + HR_Data[[#This Row],[LowSatisfactionFlag]] + HR_Data[[#This Row],[LowWorkLifeBalanceFlag]]</f>
        <v>2</v>
      </c>
      <c r="F954" t="s">
        <v>44</v>
      </c>
      <c r="G954">
        <v>1060</v>
      </c>
      <c r="H954" t="s">
        <v>37</v>
      </c>
      <c r="I954">
        <v>1</v>
      </c>
      <c r="J954" t="str">
        <f>IF(AND(HR_Data[[#This Row],[Attrition]]="Yes",HR_Data[[#This Row],[YearsAtCompany]]&lt;2),"Yes","No")</f>
        <v>No</v>
      </c>
      <c r="K954">
        <v>3</v>
      </c>
      <c r="L954" t="s">
        <v>38</v>
      </c>
      <c r="M954">
        <v>1</v>
      </c>
      <c r="N954">
        <v>1331</v>
      </c>
      <c r="P954">
        <v>4</v>
      </c>
      <c r="Q954" t="s">
        <v>39</v>
      </c>
      <c r="R954">
        <v>54</v>
      </c>
      <c r="S954">
        <v>3</v>
      </c>
      <c r="T954">
        <v>1</v>
      </c>
      <c r="U954" t="s">
        <v>57</v>
      </c>
      <c r="V954">
        <v>2</v>
      </c>
      <c r="W954" t="s">
        <v>41</v>
      </c>
      <c r="X954">
        <v>2302</v>
      </c>
      <c r="Y954" t="str">
        <f>IF(AND(HR_Data[[#This Row],[OverTime]]="Yes",HR_Data[[#This Row],[JobSatisfaction]]&lt;=2,HR_Data[[#This Row],[MonthlyIncome]]&lt;AVERAGE(HR_Data[MonthlyIncome])),
"High Risk",
IF(OR(HR_Data[[#This Row],[OverTime]]="Yes",HR_Data[[#This Row],[JobSatisfaction]]&lt;=2),
"Medium Risk",
"Low Risk"))</f>
        <v>High Risk</v>
      </c>
      <c r="Z954" t="str">
        <f>IF(HR_Data[[#This Row],[MonthlyIncome]]&lt;3000,"Low",IF(HR_Data[[#This Row],[MonthlyIncome]]&lt;7000,"Medium","High"))</f>
        <v>Low</v>
      </c>
      <c r="AA954" s="5">
        <f>IF(HR_Data[[#This Row],[OverTime]]="Yes",1,0)</f>
        <v>1</v>
      </c>
      <c r="AB954" s="5">
        <f>IF(HR_Data[[#This Row],[JobSatisfaction]]&lt;=2,1,0)</f>
        <v>1</v>
      </c>
      <c r="AC954" s="5">
        <f>IF(HR_Data[[#This Row],[WorkLifeBalance]]&lt;=2,1,0)</f>
        <v>0</v>
      </c>
      <c r="AD954" s="5">
        <f>IF(HR_Data[[#This Row],[MonthlyIncome]]&lt;AVERAGE(HR_Data[MonthlyIncome]),1,0)</f>
        <v>1</v>
      </c>
      <c r="AE954">
        <v>8319</v>
      </c>
      <c r="AF954">
        <v>1</v>
      </c>
      <c r="AG954" t="s">
        <v>42</v>
      </c>
      <c r="AH954" t="s">
        <v>35</v>
      </c>
      <c r="AI954">
        <v>11</v>
      </c>
      <c r="AJ954">
        <v>3</v>
      </c>
      <c r="AK954">
        <v>1</v>
      </c>
      <c r="AL954">
        <f>IF(HR_Data[[#This Row],[OverTime]]="Yes",2,0)
+IF(HR_Data[[#This Row],[WorkLifeBalance]]&lt;=2,2,0)
+IF(HR_Data[[#This Row],[MonthlyIncome]]&lt;5000,2,0)
+IF(HR_Data[[#This Row],[JobSatisfaction]]&lt;=2,1,0)
+IF(HR_Data[[#This Row],[EnvironmentSatisfaction]]&lt;=2,1,0)
+IF(HR_Data[[#This Row],[YearsAtCompany]]&lt;2,2,0)</f>
        <v>5</v>
      </c>
      <c r="AM954" t="str">
        <f>IF(HR_Data[[#This Row],[RiskScore2]]&gt;=6,"High",
IF(HR_Data[[#This Row],[RiskScore2]]&gt;=3,"Medium","Low"))</f>
        <v>Medium</v>
      </c>
      <c r="AN954">
        <v>80</v>
      </c>
      <c r="AO954">
        <v>0</v>
      </c>
      <c r="AP954">
        <v>3</v>
      </c>
      <c r="AQ954">
        <v>2</v>
      </c>
      <c r="AR954">
        <v>4</v>
      </c>
      <c r="AS954">
        <v>3</v>
      </c>
      <c r="AT954">
        <v>2</v>
      </c>
      <c r="AU954">
        <v>2</v>
      </c>
      <c r="AV954">
        <v>2</v>
      </c>
    </row>
    <row r="955" spans="1:48">
      <c r="A955">
        <v>44</v>
      </c>
      <c r="B955" t="str">
        <f>IF(HR_Data[[#This Row],[Age]]&lt;25,"&lt;25",
IF(HR_Data[[#This Row],[Age]]&lt;35,"25–34",
IF(HR_Data[[#This Row],[Age]]&lt;45,"35–44",
IF(HR_Data[[#This Row],[Age]]&lt;55,"45–54","55+"))))</f>
        <v>35–44</v>
      </c>
      <c r="C955" t="s">
        <v>35</v>
      </c>
      <c r="D955">
        <f>(HR[[#This Row],[OverTimeFlag]]*3+HR[[#This Row],[LowJobSatisFlag]]*5+HR[[#This Row],[LowWLBFlag]]*4+HR[[#This Row],[LowSalaryFlag]]*3+HR[[#This Row],[LowEnviFlag]]*4+HR[[#This Row],[LowProFlag]]*1)</f>
        <v>12</v>
      </c>
      <c r="E955">
        <f>HR_Data[[#This Row],[OvertimeFlag]] + HR_Data[[#This Row],[LowSatisfactionFlag]] + HR_Data[[#This Row],[LowWorkLifeBalanceFlag]]</f>
        <v>1</v>
      </c>
      <c r="F955" t="s">
        <v>36</v>
      </c>
      <c r="G955">
        <v>935</v>
      </c>
      <c r="H955" t="s">
        <v>45</v>
      </c>
      <c r="I955">
        <v>3</v>
      </c>
      <c r="J955" t="str">
        <f>IF(AND(HR_Data[[#This Row],[Attrition]]="Yes",HR_Data[[#This Row],[YearsAtCompany]]&lt;2),"Yes","No")</f>
        <v>No</v>
      </c>
      <c r="K955">
        <v>3</v>
      </c>
      <c r="L955" t="s">
        <v>38</v>
      </c>
      <c r="M955">
        <v>1</v>
      </c>
      <c r="N955">
        <v>1333</v>
      </c>
      <c r="P955">
        <v>1</v>
      </c>
      <c r="Q955" t="s">
        <v>46</v>
      </c>
      <c r="R955">
        <v>89</v>
      </c>
      <c r="S955">
        <v>3</v>
      </c>
      <c r="T955">
        <v>1</v>
      </c>
      <c r="U955" t="s">
        <v>50</v>
      </c>
      <c r="V955">
        <v>1</v>
      </c>
      <c r="W955" t="s">
        <v>48</v>
      </c>
      <c r="X955">
        <v>2362</v>
      </c>
      <c r="Y955" t="str">
        <f>IF(AND(HR_Data[[#This Row],[OverTime]]="Yes",HR_Data[[#This Row],[JobSatisfaction]]&lt;=2,HR_Data[[#This Row],[MonthlyIncome]]&lt;AVERAGE(HR_Data[MonthlyIncome])),
"High Risk",
IF(OR(HR_Data[[#This Row],[OverTime]]="Yes",HR_Data[[#This Row],[JobSatisfaction]]&lt;=2),
"Medium Risk",
"Low Risk"))</f>
        <v>Medium Risk</v>
      </c>
      <c r="Z955" t="str">
        <f>IF(HR_Data[[#This Row],[MonthlyIncome]]&lt;3000,"Low",IF(HR_Data[[#This Row],[MonthlyIncome]]&lt;7000,"Medium","High"))</f>
        <v>Low</v>
      </c>
      <c r="AA955" s="5">
        <f>IF(HR_Data[[#This Row],[OverTime]]="Yes",1,0)</f>
        <v>0</v>
      </c>
      <c r="AB955" s="5">
        <f>IF(HR_Data[[#This Row],[JobSatisfaction]]&lt;=2,1,0)</f>
        <v>1</v>
      </c>
      <c r="AC955" s="5">
        <f>IF(HR_Data[[#This Row],[WorkLifeBalance]]&lt;=2,1,0)</f>
        <v>0</v>
      </c>
      <c r="AD955" s="5">
        <f>IF(HR_Data[[#This Row],[MonthlyIncome]]&lt;AVERAGE(HR_Data[MonthlyIncome]),1,0)</f>
        <v>1</v>
      </c>
      <c r="AE955">
        <v>14669</v>
      </c>
      <c r="AF955">
        <v>4</v>
      </c>
      <c r="AG955" t="s">
        <v>42</v>
      </c>
      <c r="AH955" t="s">
        <v>43</v>
      </c>
      <c r="AI955">
        <v>12</v>
      </c>
      <c r="AJ955">
        <v>3</v>
      </c>
      <c r="AK955">
        <v>3</v>
      </c>
      <c r="AL955">
        <f>IF(HR_Data[[#This Row],[OverTime]]="Yes",2,0)
+IF(HR_Data[[#This Row],[WorkLifeBalance]]&lt;=2,2,0)
+IF(HR_Data[[#This Row],[MonthlyIncome]]&lt;5000,2,0)
+IF(HR_Data[[#This Row],[JobSatisfaction]]&lt;=2,1,0)
+IF(HR_Data[[#This Row],[EnvironmentSatisfaction]]&lt;=2,1,0)
+IF(HR_Data[[#This Row],[YearsAtCompany]]&lt;2,2,0)</f>
        <v>4</v>
      </c>
      <c r="AM955" t="str">
        <f>IF(HR_Data[[#This Row],[RiskScore2]]&gt;=6,"High",
IF(HR_Data[[#This Row],[RiskScore2]]&gt;=3,"Medium","Low"))</f>
        <v>Medium</v>
      </c>
      <c r="AN955">
        <v>80</v>
      </c>
      <c r="AO955">
        <v>0</v>
      </c>
      <c r="AP955">
        <v>10</v>
      </c>
      <c r="AQ955">
        <v>4</v>
      </c>
      <c r="AR955">
        <v>4</v>
      </c>
      <c r="AS955">
        <v>3</v>
      </c>
      <c r="AT955">
        <v>2</v>
      </c>
      <c r="AU955">
        <v>1</v>
      </c>
      <c r="AV955">
        <v>2</v>
      </c>
    </row>
    <row r="956" spans="1:48">
      <c r="A956">
        <v>42</v>
      </c>
      <c r="B956" t="str">
        <f>IF(HR_Data[[#This Row],[Age]]&lt;25,"&lt;25",
IF(HR_Data[[#This Row],[Age]]&lt;35,"25–34",
IF(HR_Data[[#This Row],[Age]]&lt;45,"35–44",
IF(HR_Data[[#This Row],[Age]]&lt;55,"45–54","55+"))))</f>
        <v>35–44</v>
      </c>
      <c r="C956" t="s">
        <v>43</v>
      </c>
      <c r="D956">
        <f>(HR[[#This Row],[OverTimeFlag]]*3+HR[[#This Row],[LowJobSatisFlag]]*5+HR[[#This Row],[LowWLBFlag]]*4+HR[[#This Row],[LowSalaryFlag]]*3+HR[[#This Row],[LowEnviFlag]]*4+HR[[#This Row],[LowProFlag]]*1)</f>
        <v>7</v>
      </c>
      <c r="E956">
        <f>HR_Data[[#This Row],[OvertimeFlag]] + HR_Data[[#This Row],[LowSatisfactionFlag]] + HR_Data[[#This Row],[LowWorkLifeBalanceFlag]]</f>
        <v>2</v>
      </c>
      <c r="F956" t="s">
        <v>55</v>
      </c>
      <c r="G956">
        <v>495</v>
      </c>
      <c r="H956" t="s">
        <v>45</v>
      </c>
      <c r="I956">
        <v>2</v>
      </c>
      <c r="J956" t="str">
        <f>IF(AND(HR_Data[[#This Row],[Attrition]]="Yes",HR_Data[[#This Row],[YearsAtCompany]]&lt;2),"Yes","No")</f>
        <v>No</v>
      </c>
      <c r="K956">
        <v>1</v>
      </c>
      <c r="L956" t="s">
        <v>38</v>
      </c>
      <c r="M956">
        <v>1</v>
      </c>
      <c r="N956">
        <v>1334</v>
      </c>
      <c r="P956">
        <v>3</v>
      </c>
      <c r="Q956" t="s">
        <v>46</v>
      </c>
      <c r="R956">
        <v>37</v>
      </c>
      <c r="S956">
        <v>3</v>
      </c>
      <c r="T956">
        <v>4</v>
      </c>
      <c r="U956" t="s">
        <v>56</v>
      </c>
      <c r="V956">
        <v>3</v>
      </c>
      <c r="W956" t="s">
        <v>48</v>
      </c>
      <c r="X956">
        <v>17861</v>
      </c>
      <c r="Y956" t="str">
        <f>IF(AND(HR_Data[[#This Row],[OverTime]]="Yes",HR_Data[[#This Row],[JobSatisfaction]]&lt;=2,HR_Data[[#This Row],[MonthlyIncome]]&lt;AVERAGE(HR_Data[MonthlyIncome])),
"High Risk",
IF(OR(HR_Data[[#This Row],[OverTime]]="Yes",HR_Data[[#This Row],[JobSatisfaction]]&lt;=2),
"Medium Risk",
"Low Risk"))</f>
        <v>Medium Risk</v>
      </c>
      <c r="Z956" t="str">
        <f>IF(HR_Data[[#This Row],[MonthlyIncome]]&lt;3000,"Low",IF(HR_Data[[#This Row],[MonthlyIncome]]&lt;7000,"Medium","High"))</f>
        <v>High</v>
      </c>
      <c r="AA956" s="5">
        <f>IF(HR_Data[[#This Row],[OverTime]]="Yes",1,0)</f>
        <v>1</v>
      </c>
      <c r="AB956" s="5">
        <f>IF(HR_Data[[#This Row],[JobSatisfaction]]&lt;=2,1,0)</f>
        <v>0</v>
      </c>
      <c r="AC956" s="5">
        <f>IF(HR_Data[[#This Row],[WorkLifeBalance]]&lt;=2,1,0)</f>
        <v>1</v>
      </c>
      <c r="AD956" s="5">
        <f>IF(HR_Data[[#This Row],[MonthlyIncome]]&lt;AVERAGE(HR_Data[MonthlyIncome]),1,0)</f>
        <v>0</v>
      </c>
      <c r="AE956">
        <v>26582</v>
      </c>
      <c r="AF956">
        <v>0</v>
      </c>
      <c r="AG956" t="s">
        <v>42</v>
      </c>
      <c r="AH956" t="s">
        <v>35</v>
      </c>
      <c r="AI956">
        <v>13</v>
      </c>
      <c r="AJ956">
        <v>3</v>
      </c>
      <c r="AK956">
        <v>4</v>
      </c>
      <c r="AL956">
        <f>IF(HR_Data[[#This Row],[OverTime]]="Yes",2,0)
+IF(HR_Data[[#This Row],[WorkLifeBalance]]&lt;=2,2,0)
+IF(HR_Data[[#This Row],[MonthlyIncome]]&lt;5000,2,0)
+IF(HR_Data[[#This Row],[JobSatisfaction]]&lt;=2,1,0)
+IF(HR_Data[[#This Row],[EnvironmentSatisfaction]]&lt;=2,1,0)
+IF(HR_Data[[#This Row],[YearsAtCompany]]&lt;2,2,0)</f>
        <v>4</v>
      </c>
      <c r="AM956" t="str">
        <f>IF(HR_Data[[#This Row],[RiskScore2]]&gt;=6,"High",
IF(HR_Data[[#This Row],[RiskScore2]]&gt;=3,"Medium","Low"))</f>
        <v>Medium</v>
      </c>
      <c r="AN956">
        <v>80</v>
      </c>
      <c r="AO956">
        <v>0</v>
      </c>
      <c r="AP956">
        <v>21</v>
      </c>
      <c r="AQ956">
        <v>3</v>
      </c>
      <c r="AR956">
        <v>2</v>
      </c>
      <c r="AS956">
        <v>20</v>
      </c>
      <c r="AT956">
        <v>8</v>
      </c>
      <c r="AU956">
        <v>2</v>
      </c>
      <c r="AV956">
        <v>10</v>
      </c>
    </row>
    <row r="957" spans="1:48">
      <c r="A957">
        <v>55</v>
      </c>
      <c r="B957" t="str">
        <f>IF(HR_Data[[#This Row],[Age]]&lt;25,"&lt;25",
IF(HR_Data[[#This Row],[Age]]&lt;35,"25–34",
IF(HR_Data[[#This Row],[Age]]&lt;45,"35–44",
IF(HR_Data[[#This Row],[Age]]&lt;55,"45–54","55+"))))</f>
        <v>55+</v>
      </c>
      <c r="C957" t="s">
        <v>43</v>
      </c>
      <c r="D957">
        <f>(HR[[#This Row],[OverTimeFlag]]*3+HR[[#This Row],[LowJobSatisFlag]]*5+HR[[#This Row],[LowWLBFlag]]*4+HR[[#This Row],[LowSalaryFlag]]*3+HR[[#This Row],[LowEnviFlag]]*4+HR[[#This Row],[LowProFlag]]*1)</f>
        <v>1</v>
      </c>
      <c r="E957">
        <f>HR_Data[[#This Row],[OvertimeFlag]] + HR_Data[[#This Row],[LowSatisfactionFlag]] + HR_Data[[#This Row],[LowWorkLifeBalanceFlag]]</f>
        <v>0</v>
      </c>
      <c r="F957" t="s">
        <v>36</v>
      </c>
      <c r="G957">
        <v>282</v>
      </c>
      <c r="H957" t="s">
        <v>45</v>
      </c>
      <c r="I957">
        <v>2</v>
      </c>
      <c r="J957" t="str">
        <f>IF(AND(HR_Data[[#This Row],[Attrition]]="Yes",HR_Data[[#This Row],[YearsAtCompany]]&lt;2),"Yes","No")</f>
        <v>No</v>
      </c>
      <c r="K957">
        <v>2</v>
      </c>
      <c r="L957" t="s">
        <v>51</v>
      </c>
      <c r="M957">
        <v>1</v>
      </c>
      <c r="N957">
        <v>1336</v>
      </c>
      <c r="P957">
        <v>4</v>
      </c>
      <c r="Q957" t="s">
        <v>39</v>
      </c>
      <c r="R957">
        <v>58</v>
      </c>
      <c r="S957">
        <v>1</v>
      </c>
      <c r="T957">
        <v>5</v>
      </c>
      <c r="U957" t="s">
        <v>56</v>
      </c>
      <c r="V957">
        <v>3</v>
      </c>
      <c r="W957" t="s">
        <v>48</v>
      </c>
      <c r="X957">
        <v>19187</v>
      </c>
      <c r="Y957" t="str">
        <f>IF(AND(HR_Data[[#This Row],[OverTime]]="Yes",HR_Data[[#This Row],[JobSatisfaction]]&lt;=2,HR_Data[[#This Row],[MonthlyIncome]]&lt;AVERAGE(HR_Data[MonthlyIncome])),
"High Risk",
IF(OR(HR_Data[[#This Row],[OverTime]]="Yes",HR_Data[[#This Row],[JobSatisfaction]]&lt;=2),
"Medium Risk",
"Low Risk"))</f>
        <v>Low Risk</v>
      </c>
      <c r="Z957" t="str">
        <f>IF(HR_Data[[#This Row],[MonthlyIncome]]&lt;3000,"Low",IF(HR_Data[[#This Row],[MonthlyIncome]]&lt;7000,"Medium","High"))</f>
        <v>High</v>
      </c>
      <c r="AA957" s="5">
        <f>IF(HR_Data[[#This Row],[OverTime]]="Yes",1,0)</f>
        <v>0</v>
      </c>
      <c r="AB957" s="5">
        <f>IF(HR_Data[[#This Row],[JobSatisfaction]]&lt;=2,1,0)</f>
        <v>0</v>
      </c>
      <c r="AC957" s="5">
        <f>IF(HR_Data[[#This Row],[WorkLifeBalance]]&lt;=2,1,0)</f>
        <v>0</v>
      </c>
      <c r="AD957" s="5">
        <f>IF(HR_Data[[#This Row],[MonthlyIncome]]&lt;AVERAGE(HR_Data[MonthlyIncome]),1,0)</f>
        <v>0</v>
      </c>
      <c r="AE957">
        <v>6992</v>
      </c>
      <c r="AF957">
        <v>4</v>
      </c>
      <c r="AG957" t="s">
        <v>42</v>
      </c>
      <c r="AH957" t="s">
        <v>43</v>
      </c>
      <c r="AI957">
        <v>14</v>
      </c>
      <c r="AJ957">
        <v>3</v>
      </c>
      <c r="AK957">
        <v>4</v>
      </c>
      <c r="AL957">
        <f>IF(HR_Data[[#This Row],[OverTime]]="Yes",2,0)
+IF(HR_Data[[#This Row],[WorkLifeBalance]]&lt;=2,2,0)
+IF(HR_Data[[#This Row],[MonthlyIncome]]&lt;5000,2,0)
+IF(HR_Data[[#This Row],[JobSatisfaction]]&lt;=2,1,0)
+IF(HR_Data[[#This Row],[EnvironmentSatisfaction]]&lt;=2,1,0)
+IF(HR_Data[[#This Row],[YearsAtCompany]]&lt;2,2,0)</f>
        <v>0</v>
      </c>
      <c r="AM957" t="str">
        <f>IF(HR_Data[[#This Row],[RiskScore2]]&gt;=6,"High",
IF(HR_Data[[#This Row],[RiskScore2]]&gt;=3,"Medium","Low"))</f>
        <v>Low</v>
      </c>
      <c r="AN957">
        <v>80</v>
      </c>
      <c r="AO957">
        <v>1</v>
      </c>
      <c r="AP957">
        <v>23</v>
      </c>
      <c r="AQ957">
        <v>5</v>
      </c>
      <c r="AR957">
        <v>3</v>
      </c>
      <c r="AS957">
        <v>19</v>
      </c>
      <c r="AT957">
        <v>9</v>
      </c>
      <c r="AU957">
        <v>9</v>
      </c>
      <c r="AV957">
        <v>11</v>
      </c>
    </row>
    <row r="958" spans="1:48">
      <c r="A958">
        <v>56</v>
      </c>
      <c r="B958" t="str">
        <f>IF(HR_Data[[#This Row],[Age]]&lt;25,"&lt;25",
IF(HR_Data[[#This Row],[Age]]&lt;35,"25–34",
IF(HR_Data[[#This Row],[Age]]&lt;45,"35–44",
IF(HR_Data[[#This Row],[Age]]&lt;55,"45–54","55+"))))</f>
        <v>55+</v>
      </c>
      <c r="C958" t="s">
        <v>43</v>
      </c>
      <c r="D958">
        <f>(HR[[#This Row],[OverTimeFlag]]*3+HR[[#This Row],[LowJobSatisFlag]]*5+HR[[#This Row],[LowWLBFlag]]*4+HR[[#This Row],[LowSalaryFlag]]*3+HR[[#This Row],[LowEnviFlag]]*4+HR[[#This Row],[LowProFlag]]*1)</f>
        <v>6</v>
      </c>
      <c r="E958">
        <f>HR_Data[[#This Row],[OvertimeFlag]] + HR_Data[[#This Row],[LowSatisfactionFlag]] + HR_Data[[#This Row],[LowWorkLifeBalanceFlag]]</f>
        <v>1</v>
      </c>
      <c r="F958" t="s">
        <v>36</v>
      </c>
      <c r="G958">
        <v>206</v>
      </c>
      <c r="H958" t="s">
        <v>61</v>
      </c>
      <c r="I958">
        <v>8</v>
      </c>
      <c r="J958" t="str">
        <f>IF(AND(HR_Data[[#This Row],[Attrition]]="Yes",HR_Data[[#This Row],[YearsAtCompany]]&lt;2),"Yes","No")</f>
        <v>No</v>
      </c>
      <c r="K958">
        <v>4</v>
      </c>
      <c r="L958" t="s">
        <v>38</v>
      </c>
      <c r="M958">
        <v>1</v>
      </c>
      <c r="N958">
        <v>1338</v>
      </c>
      <c r="P958">
        <v>4</v>
      </c>
      <c r="Q958" t="s">
        <v>46</v>
      </c>
      <c r="R958">
        <v>99</v>
      </c>
      <c r="S958">
        <v>3</v>
      </c>
      <c r="T958">
        <v>5</v>
      </c>
      <c r="U958" t="s">
        <v>56</v>
      </c>
      <c r="V958">
        <v>2</v>
      </c>
      <c r="W958" t="s">
        <v>41</v>
      </c>
      <c r="X958">
        <v>19717</v>
      </c>
      <c r="Y958" t="str">
        <f>IF(AND(HR_Data[[#This Row],[OverTime]]="Yes",HR_Data[[#This Row],[JobSatisfaction]]&lt;=2,HR_Data[[#This Row],[MonthlyIncome]]&lt;AVERAGE(HR_Data[MonthlyIncome])),
"High Risk",
IF(OR(HR_Data[[#This Row],[OverTime]]="Yes",HR_Data[[#This Row],[JobSatisfaction]]&lt;=2),
"Medium Risk",
"Low Risk"))</f>
        <v>Medium Risk</v>
      </c>
      <c r="Z958" t="str">
        <f>IF(HR_Data[[#This Row],[MonthlyIncome]]&lt;3000,"Low",IF(HR_Data[[#This Row],[MonthlyIncome]]&lt;7000,"Medium","High"))</f>
        <v>High</v>
      </c>
      <c r="AA958" s="5">
        <f>IF(HR_Data[[#This Row],[OverTime]]="Yes",1,0)</f>
        <v>0</v>
      </c>
      <c r="AB958" s="5">
        <f>IF(HR_Data[[#This Row],[JobSatisfaction]]&lt;=2,1,0)</f>
        <v>1</v>
      </c>
      <c r="AC958" s="5">
        <f>IF(HR_Data[[#This Row],[WorkLifeBalance]]&lt;=2,1,0)</f>
        <v>0</v>
      </c>
      <c r="AD958" s="5">
        <f>IF(HR_Data[[#This Row],[MonthlyIncome]]&lt;AVERAGE(HR_Data[MonthlyIncome]),1,0)</f>
        <v>0</v>
      </c>
      <c r="AE958">
        <v>4022</v>
      </c>
      <c r="AF958">
        <v>6</v>
      </c>
      <c r="AG958" t="s">
        <v>42</v>
      </c>
      <c r="AH958" t="s">
        <v>43</v>
      </c>
      <c r="AI958">
        <v>14</v>
      </c>
      <c r="AJ958">
        <v>3</v>
      </c>
      <c r="AK958">
        <v>1</v>
      </c>
      <c r="AL958">
        <f>IF(HR_Data[[#This Row],[OverTime]]="Yes",2,0)
+IF(HR_Data[[#This Row],[WorkLifeBalance]]&lt;=2,2,0)
+IF(HR_Data[[#This Row],[MonthlyIncome]]&lt;5000,2,0)
+IF(HR_Data[[#This Row],[JobSatisfaction]]&lt;=2,1,0)
+IF(HR_Data[[#This Row],[EnvironmentSatisfaction]]&lt;=2,1,0)
+IF(HR_Data[[#This Row],[YearsAtCompany]]&lt;2,2,0)</f>
        <v>1</v>
      </c>
      <c r="AM958" t="str">
        <f>IF(HR_Data[[#This Row],[RiskScore2]]&gt;=6,"High",
IF(HR_Data[[#This Row],[RiskScore2]]&gt;=3,"Medium","Low"))</f>
        <v>Low</v>
      </c>
      <c r="AN958">
        <v>80</v>
      </c>
      <c r="AO958">
        <v>0</v>
      </c>
      <c r="AP958">
        <v>36</v>
      </c>
      <c r="AQ958">
        <v>4</v>
      </c>
      <c r="AR958">
        <v>3</v>
      </c>
      <c r="AS958">
        <v>7</v>
      </c>
      <c r="AT958">
        <v>3</v>
      </c>
      <c r="AU958">
        <v>7</v>
      </c>
      <c r="AV958">
        <v>7</v>
      </c>
    </row>
    <row r="959" spans="1:48">
      <c r="A959">
        <v>40</v>
      </c>
      <c r="B959" t="str">
        <f>IF(HR_Data[[#This Row],[Age]]&lt;25,"&lt;25",
IF(HR_Data[[#This Row],[Age]]&lt;35,"25–34",
IF(HR_Data[[#This Row],[Age]]&lt;45,"35–44",
IF(HR_Data[[#This Row],[Age]]&lt;55,"45–54","55+"))))</f>
        <v>35–44</v>
      </c>
      <c r="C959" t="s">
        <v>43</v>
      </c>
      <c r="D959">
        <f>(HR[[#This Row],[OverTimeFlag]]*3+HR[[#This Row],[LowJobSatisFlag]]*5+HR[[#This Row],[LowWLBFlag]]*4+HR[[#This Row],[LowSalaryFlag]]*3+HR[[#This Row],[LowEnviFlag]]*4+HR[[#This Row],[LowProFlag]]*1)</f>
        <v>3</v>
      </c>
      <c r="E959">
        <f>HR_Data[[#This Row],[OvertimeFlag]] + HR_Data[[#This Row],[LowSatisfactionFlag]] + HR_Data[[#This Row],[LowWorkLifeBalanceFlag]]</f>
        <v>0</v>
      </c>
      <c r="F959" t="s">
        <v>55</v>
      </c>
      <c r="G959">
        <v>458</v>
      </c>
      <c r="H959" t="s">
        <v>45</v>
      </c>
      <c r="I959">
        <v>16</v>
      </c>
      <c r="J959" t="str">
        <f>IF(AND(HR_Data[[#This Row],[Attrition]]="Yes",HR_Data[[#This Row],[YearsAtCompany]]&lt;2),"Yes","No")</f>
        <v>No</v>
      </c>
      <c r="K959">
        <v>2</v>
      </c>
      <c r="L959" t="s">
        <v>38</v>
      </c>
      <c r="M959">
        <v>1</v>
      </c>
      <c r="N959">
        <v>1340</v>
      </c>
      <c r="P959">
        <v>3</v>
      </c>
      <c r="Q959" t="s">
        <v>46</v>
      </c>
      <c r="R959">
        <v>74</v>
      </c>
      <c r="S959">
        <v>3</v>
      </c>
      <c r="T959">
        <v>1</v>
      </c>
      <c r="U959" t="s">
        <v>47</v>
      </c>
      <c r="V959">
        <v>3</v>
      </c>
      <c r="W959" t="s">
        <v>52</v>
      </c>
      <c r="X959">
        <v>3544</v>
      </c>
      <c r="Y959" t="str">
        <f>IF(AND(HR_Data[[#This Row],[OverTime]]="Yes",HR_Data[[#This Row],[JobSatisfaction]]&lt;=2,HR_Data[[#This Row],[MonthlyIncome]]&lt;AVERAGE(HR_Data[MonthlyIncome])),
"High Risk",
IF(OR(HR_Data[[#This Row],[OverTime]]="Yes",HR_Data[[#This Row],[JobSatisfaction]]&lt;=2),
"Medium Risk",
"Low Risk"))</f>
        <v>Low Risk</v>
      </c>
      <c r="Z959" t="str">
        <f>IF(HR_Data[[#This Row],[MonthlyIncome]]&lt;3000,"Low",IF(HR_Data[[#This Row],[MonthlyIncome]]&lt;7000,"Medium","High"))</f>
        <v>Medium</v>
      </c>
      <c r="AA959" s="5">
        <f>IF(HR_Data[[#This Row],[OverTime]]="Yes",1,0)</f>
        <v>0</v>
      </c>
      <c r="AB959" s="5">
        <f>IF(HR_Data[[#This Row],[JobSatisfaction]]&lt;=2,1,0)</f>
        <v>0</v>
      </c>
      <c r="AC959" s="5">
        <f>IF(HR_Data[[#This Row],[WorkLifeBalance]]&lt;=2,1,0)</f>
        <v>0</v>
      </c>
      <c r="AD959" s="5">
        <f>IF(HR_Data[[#This Row],[MonthlyIncome]]&lt;AVERAGE(HR_Data[MonthlyIncome]),1,0)</f>
        <v>1</v>
      </c>
      <c r="AE959">
        <v>8532</v>
      </c>
      <c r="AF959">
        <v>9</v>
      </c>
      <c r="AG959" t="s">
        <v>42</v>
      </c>
      <c r="AH959" t="s">
        <v>43</v>
      </c>
      <c r="AI959">
        <v>16</v>
      </c>
      <c r="AJ959">
        <v>3</v>
      </c>
      <c r="AK959">
        <v>2</v>
      </c>
      <c r="AL959">
        <f>IF(HR_Data[[#This Row],[OverTime]]="Yes",2,0)
+IF(HR_Data[[#This Row],[WorkLifeBalance]]&lt;=2,2,0)
+IF(HR_Data[[#This Row],[MonthlyIncome]]&lt;5000,2,0)
+IF(HR_Data[[#This Row],[JobSatisfaction]]&lt;=2,1,0)
+IF(HR_Data[[#This Row],[EnvironmentSatisfaction]]&lt;=2,1,0)
+IF(HR_Data[[#This Row],[YearsAtCompany]]&lt;2,2,0)</f>
        <v>2</v>
      </c>
      <c r="AM959" t="str">
        <f>IF(HR_Data[[#This Row],[RiskScore2]]&gt;=6,"High",
IF(HR_Data[[#This Row],[RiskScore2]]&gt;=3,"Medium","Low"))</f>
        <v>Low</v>
      </c>
      <c r="AN959">
        <v>80</v>
      </c>
      <c r="AO959">
        <v>1</v>
      </c>
      <c r="AP959">
        <v>6</v>
      </c>
      <c r="AQ959">
        <v>0</v>
      </c>
      <c r="AR959">
        <v>3</v>
      </c>
      <c r="AS959">
        <v>4</v>
      </c>
      <c r="AT959">
        <v>2</v>
      </c>
      <c r="AU959">
        <v>0</v>
      </c>
      <c r="AV959">
        <v>0</v>
      </c>
    </row>
    <row r="960" spans="1:48">
      <c r="A960">
        <v>34</v>
      </c>
      <c r="B960" t="str">
        <f>IF(HR_Data[[#This Row],[Age]]&lt;25,"&lt;25",
IF(HR_Data[[#This Row],[Age]]&lt;35,"25–34",
IF(HR_Data[[#This Row],[Age]]&lt;45,"35–44",
IF(HR_Data[[#This Row],[Age]]&lt;55,"45–54","55+"))))</f>
        <v>25–34</v>
      </c>
      <c r="C960" t="s">
        <v>43</v>
      </c>
      <c r="D960">
        <f>(HR[[#This Row],[OverTimeFlag]]*3+HR[[#This Row],[LowJobSatisFlag]]*5+HR[[#This Row],[LowWLBFlag]]*4+HR[[#This Row],[LowSalaryFlag]]*3+HR[[#This Row],[LowEnviFlag]]*4+HR[[#This Row],[LowProFlag]]*1)</f>
        <v>4</v>
      </c>
      <c r="E960">
        <f>HR_Data[[#This Row],[OvertimeFlag]] + HR_Data[[#This Row],[LowSatisfactionFlag]] + HR_Data[[#This Row],[LowWorkLifeBalanceFlag]]</f>
        <v>1</v>
      </c>
      <c r="F960" t="s">
        <v>36</v>
      </c>
      <c r="G960">
        <v>943</v>
      </c>
      <c r="H960" t="s">
        <v>45</v>
      </c>
      <c r="I960">
        <v>9</v>
      </c>
      <c r="J960" t="str">
        <f>IF(AND(HR_Data[[#This Row],[Attrition]]="Yes",HR_Data[[#This Row],[YearsAtCompany]]&lt;2),"Yes","No")</f>
        <v>No</v>
      </c>
      <c r="K960">
        <v>3</v>
      </c>
      <c r="L960" t="s">
        <v>38</v>
      </c>
      <c r="M960">
        <v>1</v>
      </c>
      <c r="N960">
        <v>1344</v>
      </c>
      <c r="P960">
        <v>4</v>
      </c>
      <c r="Q960" t="s">
        <v>46</v>
      </c>
      <c r="R960">
        <v>86</v>
      </c>
      <c r="S960">
        <v>3</v>
      </c>
      <c r="T960">
        <v>3</v>
      </c>
      <c r="U960" t="s">
        <v>54</v>
      </c>
      <c r="V960">
        <v>4</v>
      </c>
      <c r="W960" t="s">
        <v>52</v>
      </c>
      <c r="X960">
        <v>8500</v>
      </c>
      <c r="Y960" t="str">
        <f>IF(AND(HR_Data[[#This Row],[OverTime]]="Yes",HR_Data[[#This Row],[JobSatisfaction]]&lt;=2,HR_Data[[#This Row],[MonthlyIncome]]&lt;AVERAGE(HR_Data[MonthlyIncome])),
"High Risk",
IF(OR(HR_Data[[#This Row],[OverTime]]="Yes",HR_Data[[#This Row],[JobSatisfaction]]&lt;=2),
"Medium Risk",
"Low Risk"))</f>
        <v>Low Risk</v>
      </c>
      <c r="Z960" t="str">
        <f>IF(HR_Data[[#This Row],[MonthlyIncome]]&lt;3000,"Low",IF(HR_Data[[#This Row],[MonthlyIncome]]&lt;7000,"Medium","High"))</f>
        <v>High</v>
      </c>
      <c r="AA960" s="5">
        <f>IF(HR_Data[[#This Row],[OverTime]]="Yes",1,0)</f>
        <v>0</v>
      </c>
      <c r="AB960" s="5">
        <f>IF(HR_Data[[#This Row],[JobSatisfaction]]&lt;=2,1,0)</f>
        <v>0</v>
      </c>
      <c r="AC960" s="5">
        <f>IF(HR_Data[[#This Row],[WorkLifeBalance]]&lt;=2,1,0)</f>
        <v>1</v>
      </c>
      <c r="AD960" s="5">
        <f>IF(HR_Data[[#This Row],[MonthlyIncome]]&lt;AVERAGE(HR_Data[MonthlyIncome]),1,0)</f>
        <v>0</v>
      </c>
      <c r="AE960">
        <v>5494</v>
      </c>
      <c r="AF960">
        <v>0</v>
      </c>
      <c r="AG960" t="s">
        <v>42</v>
      </c>
      <c r="AH960" t="s">
        <v>43</v>
      </c>
      <c r="AI960">
        <v>11</v>
      </c>
      <c r="AJ960">
        <v>3</v>
      </c>
      <c r="AK960">
        <v>4</v>
      </c>
      <c r="AL960">
        <f>IF(HR_Data[[#This Row],[OverTime]]="Yes",2,0)
+IF(HR_Data[[#This Row],[WorkLifeBalance]]&lt;=2,2,0)
+IF(HR_Data[[#This Row],[MonthlyIncome]]&lt;5000,2,0)
+IF(HR_Data[[#This Row],[JobSatisfaction]]&lt;=2,1,0)
+IF(HR_Data[[#This Row],[EnvironmentSatisfaction]]&lt;=2,1,0)
+IF(HR_Data[[#This Row],[YearsAtCompany]]&lt;2,2,0)</f>
        <v>2</v>
      </c>
      <c r="AM960" t="str">
        <f>IF(HR_Data[[#This Row],[RiskScore2]]&gt;=6,"High",
IF(HR_Data[[#This Row],[RiskScore2]]&gt;=3,"Medium","Low"))</f>
        <v>Low</v>
      </c>
      <c r="AN960">
        <v>80</v>
      </c>
      <c r="AO960">
        <v>1</v>
      </c>
      <c r="AP960">
        <v>10</v>
      </c>
      <c r="AQ960">
        <v>0</v>
      </c>
      <c r="AR960">
        <v>2</v>
      </c>
      <c r="AS960">
        <v>9</v>
      </c>
      <c r="AT960">
        <v>7</v>
      </c>
      <c r="AU960">
        <v>1</v>
      </c>
      <c r="AV960">
        <v>6</v>
      </c>
    </row>
    <row r="961" spans="1:48">
      <c r="A961">
        <v>40</v>
      </c>
      <c r="B961" t="str">
        <f>IF(HR_Data[[#This Row],[Age]]&lt;25,"&lt;25",
IF(HR_Data[[#This Row],[Age]]&lt;35,"25–34",
IF(HR_Data[[#This Row],[Age]]&lt;45,"35–44",
IF(HR_Data[[#This Row],[Age]]&lt;55,"45–54","55+"))))</f>
        <v>35–44</v>
      </c>
      <c r="C961" t="s">
        <v>43</v>
      </c>
      <c r="D961">
        <f>(HR[[#This Row],[OverTimeFlag]]*3+HR[[#This Row],[LowJobSatisFlag]]*5+HR[[#This Row],[LowWLBFlag]]*4+HR[[#This Row],[LowSalaryFlag]]*3+HR[[#This Row],[LowEnviFlag]]*4+HR[[#This Row],[LowProFlag]]*1)</f>
        <v>4</v>
      </c>
      <c r="E961">
        <f>HR_Data[[#This Row],[OvertimeFlag]] + HR_Data[[#This Row],[LowSatisfactionFlag]] + HR_Data[[#This Row],[LowWorkLifeBalanceFlag]]</f>
        <v>0</v>
      </c>
      <c r="F961" t="s">
        <v>36</v>
      </c>
      <c r="G961">
        <v>523</v>
      </c>
      <c r="H961" t="s">
        <v>45</v>
      </c>
      <c r="I961">
        <v>2</v>
      </c>
      <c r="J961" t="str">
        <f>IF(AND(HR_Data[[#This Row],[Attrition]]="Yes",HR_Data[[#This Row],[YearsAtCompany]]&lt;2),"Yes","No")</f>
        <v>No</v>
      </c>
      <c r="K961">
        <v>3</v>
      </c>
      <c r="L961" t="s">
        <v>38</v>
      </c>
      <c r="M961">
        <v>1</v>
      </c>
      <c r="N961">
        <v>1346</v>
      </c>
      <c r="P961">
        <v>3</v>
      </c>
      <c r="Q961" t="s">
        <v>46</v>
      </c>
      <c r="R961">
        <v>98</v>
      </c>
      <c r="S961">
        <v>3</v>
      </c>
      <c r="T961">
        <v>2</v>
      </c>
      <c r="U961" t="s">
        <v>47</v>
      </c>
      <c r="V961">
        <v>4</v>
      </c>
      <c r="W961" t="s">
        <v>41</v>
      </c>
      <c r="X961">
        <v>4661</v>
      </c>
      <c r="Y961" t="str">
        <f>IF(AND(HR_Data[[#This Row],[OverTime]]="Yes",HR_Data[[#This Row],[JobSatisfaction]]&lt;=2,HR_Data[[#This Row],[MonthlyIncome]]&lt;AVERAGE(HR_Data[MonthlyIncome])),
"High Risk",
IF(OR(HR_Data[[#This Row],[OverTime]]="Yes",HR_Data[[#This Row],[JobSatisfaction]]&lt;=2),
"Medium Risk",
"Low Risk"))</f>
        <v>Low Risk</v>
      </c>
      <c r="Z961" t="str">
        <f>IF(HR_Data[[#This Row],[MonthlyIncome]]&lt;3000,"Low",IF(HR_Data[[#This Row],[MonthlyIncome]]&lt;7000,"Medium","High"))</f>
        <v>Medium</v>
      </c>
      <c r="AA961" s="5">
        <f>IF(HR_Data[[#This Row],[OverTime]]="Yes",1,0)</f>
        <v>0</v>
      </c>
      <c r="AB961" s="5">
        <f>IF(HR_Data[[#This Row],[JobSatisfaction]]&lt;=2,1,0)</f>
        <v>0</v>
      </c>
      <c r="AC961" s="5">
        <f>IF(HR_Data[[#This Row],[WorkLifeBalance]]&lt;=2,1,0)</f>
        <v>0</v>
      </c>
      <c r="AD961" s="5">
        <f>IF(HR_Data[[#This Row],[MonthlyIncome]]&lt;AVERAGE(HR_Data[MonthlyIncome]),1,0)</f>
        <v>1</v>
      </c>
      <c r="AE961">
        <v>22455</v>
      </c>
      <c r="AF961">
        <v>1</v>
      </c>
      <c r="AG961" t="s">
        <v>42</v>
      </c>
      <c r="AH961" t="s">
        <v>43</v>
      </c>
      <c r="AI961">
        <v>13</v>
      </c>
      <c r="AJ961">
        <v>3</v>
      </c>
      <c r="AK961">
        <v>3</v>
      </c>
      <c r="AL961">
        <f>IF(HR_Data[[#This Row],[OverTime]]="Yes",2,0)
+IF(HR_Data[[#This Row],[WorkLifeBalance]]&lt;=2,2,0)
+IF(HR_Data[[#This Row],[MonthlyIncome]]&lt;5000,2,0)
+IF(HR_Data[[#This Row],[JobSatisfaction]]&lt;=2,1,0)
+IF(HR_Data[[#This Row],[EnvironmentSatisfaction]]&lt;=2,1,0)
+IF(HR_Data[[#This Row],[YearsAtCompany]]&lt;2,2,0)</f>
        <v>2</v>
      </c>
      <c r="AM961" t="str">
        <f>IF(HR_Data[[#This Row],[RiskScore2]]&gt;=6,"High",
IF(HR_Data[[#This Row],[RiskScore2]]&gt;=3,"Medium","Low"))</f>
        <v>Low</v>
      </c>
      <c r="AN961">
        <v>80</v>
      </c>
      <c r="AO961">
        <v>0</v>
      </c>
      <c r="AP961">
        <v>9</v>
      </c>
      <c r="AQ961">
        <v>4</v>
      </c>
      <c r="AR961">
        <v>3</v>
      </c>
      <c r="AS961">
        <v>9</v>
      </c>
      <c r="AT961">
        <v>8</v>
      </c>
      <c r="AU961">
        <v>8</v>
      </c>
      <c r="AV961">
        <v>8</v>
      </c>
    </row>
    <row r="962" spans="1:48">
      <c r="A962">
        <v>41</v>
      </c>
      <c r="B962" t="str">
        <f>IF(HR_Data[[#This Row],[Age]]&lt;25,"&lt;25",
IF(HR_Data[[#This Row],[Age]]&lt;35,"25–34",
IF(HR_Data[[#This Row],[Age]]&lt;45,"35–44",
IF(HR_Data[[#This Row],[Age]]&lt;55,"45–54","55+"))))</f>
        <v>35–44</v>
      </c>
      <c r="C962" t="s">
        <v>43</v>
      </c>
      <c r="D962">
        <f>(HR[[#This Row],[OverTimeFlag]]*3+HR[[#This Row],[LowJobSatisFlag]]*5+HR[[#This Row],[LowWLBFlag]]*4+HR[[#This Row],[LowSalaryFlag]]*3+HR[[#This Row],[LowEnviFlag]]*4+HR[[#This Row],[LowProFlag]]*1)</f>
        <v>8</v>
      </c>
      <c r="E962">
        <f>HR_Data[[#This Row],[OvertimeFlag]] + HR_Data[[#This Row],[LowSatisfactionFlag]] + HR_Data[[#This Row],[LowWorkLifeBalanceFlag]]</f>
        <v>1</v>
      </c>
      <c r="F962" t="s">
        <v>44</v>
      </c>
      <c r="G962">
        <v>1018</v>
      </c>
      <c r="H962" t="s">
        <v>37</v>
      </c>
      <c r="I962">
        <v>1</v>
      </c>
      <c r="J962" t="str">
        <f>IF(AND(HR_Data[[#This Row],[Attrition]]="Yes",HR_Data[[#This Row],[YearsAtCompany]]&lt;2),"Yes","No")</f>
        <v>No</v>
      </c>
      <c r="K962">
        <v>3</v>
      </c>
      <c r="L962" t="s">
        <v>59</v>
      </c>
      <c r="M962">
        <v>1</v>
      </c>
      <c r="N962">
        <v>1349</v>
      </c>
      <c r="P962">
        <v>3</v>
      </c>
      <c r="Q962" t="s">
        <v>39</v>
      </c>
      <c r="R962">
        <v>66</v>
      </c>
      <c r="S962">
        <v>3</v>
      </c>
      <c r="T962">
        <v>2</v>
      </c>
      <c r="U962" t="s">
        <v>40</v>
      </c>
      <c r="V962">
        <v>1</v>
      </c>
      <c r="W962" t="s">
        <v>52</v>
      </c>
      <c r="X962">
        <v>4103</v>
      </c>
      <c r="Y962" t="str">
        <f>IF(AND(HR_Data[[#This Row],[OverTime]]="Yes",HR_Data[[#This Row],[JobSatisfaction]]&lt;=2,HR_Data[[#This Row],[MonthlyIncome]]&lt;AVERAGE(HR_Data[MonthlyIncome])),
"High Risk",
IF(OR(HR_Data[[#This Row],[OverTime]]="Yes",HR_Data[[#This Row],[JobSatisfaction]]&lt;=2),
"Medium Risk",
"Low Risk"))</f>
        <v>Medium Risk</v>
      </c>
      <c r="Z962" t="str">
        <f>IF(HR_Data[[#This Row],[MonthlyIncome]]&lt;3000,"Low",IF(HR_Data[[#This Row],[MonthlyIncome]]&lt;7000,"Medium","High"))</f>
        <v>Medium</v>
      </c>
      <c r="AA962" s="5">
        <f>IF(HR_Data[[#This Row],[OverTime]]="Yes",1,0)</f>
        <v>0</v>
      </c>
      <c r="AB962" s="5">
        <f>IF(HR_Data[[#This Row],[JobSatisfaction]]&lt;=2,1,0)</f>
        <v>1</v>
      </c>
      <c r="AC962" s="5">
        <f>IF(HR_Data[[#This Row],[WorkLifeBalance]]&lt;=2,1,0)</f>
        <v>0</v>
      </c>
      <c r="AD962" s="5">
        <f>IF(HR_Data[[#This Row],[MonthlyIncome]]&lt;AVERAGE(HR_Data[MonthlyIncome]),1,0)</f>
        <v>1</v>
      </c>
      <c r="AE962">
        <v>4297</v>
      </c>
      <c r="AF962">
        <v>0</v>
      </c>
      <c r="AG962" t="s">
        <v>42</v>
      </c>
      <c r="AH962" t="s">
        <v>43</v>
      </c>
      <c r="AI962">
        <v>17</v>
      </c>
      <c r="AJ962">
        <v>3</v>
      </c>
      <c r="AK962">
        <v>4</v>
      </c>
      <c r="AL962">
        <f>IF(HR_Data[[#This Row],[OverTime]]="Yes",2,0)
+IF(HR_Data[[#This Row],[WorkLifeBalance]]&lt;=2,2,0)
+IF(HR_Data[[#This Row],[MonthlyIncome]]&lt;5000,2,0)
+IF(HR_Data[[#This Row],[JobSatisfaction]]&lt;=2,1,0)
+IF(HR_Data[[#This Row],[EnvironmentSatisfaction]]&lt;=2,1,0)
+IF(HR_Data[[#This Row],[YearsAtCompany]]&lt;2,2,0)</f>
        <v>3</v>
      </c>
      <c r="AM962" t="str">
        <f>IF(HR_Data[[#This Row],[RiskScore2]]&gt;=6,"High",
IF(HR_Data[[#This Row],[RiskScore2]]&gt;=3,"Medium","Low"))</f>
        <v>Medium</v>
      </c>
      <c r="AN962">
        <v>80</v>
      </c>
      <c r="AO962">
        <v>1</v>
      </c>
      <c r="AP962">
        <v>10</v>
      </c>
      <c r="AQ962">
        <v>2</v>
      </c>
      <c r="AR962">
        <v>3</v>
      </c>
      <c r="AS962">
        <v>9</v>
      </c>
      <c r="AT962">
        <v>3</v>
      </c>
      <c r="AU962">
        <v>1</v>
      </c>
      <c r="AV962">
        <v>7</v>
      </c>
    </row>
    <row r="963" spans="1:48">
      <c r="A963">
        <v>35</v>
      </c>
      <c r="B963" t="str">
        <f>IF(HR_Data[[#This Row],[Age]]&lt;25,"&lt;25",
IF(HR_Data[[#This Row],[Age]]&lt;35,"25–34",
IF(HR_Data[[#This Row],[Age]]&lt;45,"35–44",
IF(HR_Data[[#This Row],[Age]]&lt;55,"45–54","55+"))))</f>
        <v>35–44</v>
      </c>
      <c r="C963" t="s">
        <v>43</v>
      </c>
      <c r="D963">
        <f>(HR[[#This Row],[OverTimeFlag]]*3+HR[[#This Row],[LowJobSatisFlag]]*5+HR[[#This Row],[LowWLBFlag]]*4+HR[[#This Row],[LowSalaryFlag]]*3+HR[[#This Row],[LowEnviFlag]]*4+HR[[#This Row],[LowProFlag]]*1)</f>
        <v>6</v>
      </c>
      <c r="E963">
        <f>HR_Data[[#This Row],[OvertimeFlag]] + HR_Data[[#This Row],[LowSatisfactionFlag]] + HR_Data[[#This Row],[LowWorkLifeBalanceFlag]]</f>
        <v>1</v>
      </c>
      <c r="F963" t="s">
        <v>44</v>
      </c>
      <c r="G963">
        <v>482</v>
      </c>
      <c r="H963" t="s">
        <v>45</v>
      </c>
      <c r="I963">
        <v>4</v>
      </c>
      <c r="J963" t="str">
        <f>IF(AND(HR_Data[[#This Row],[Attrition]]="Yes",HR_Data[[#This Row],[YearsAtCompany]]&lt;2),"Yes","No")</f>
        <v>No</v>
      </c>
      <c r="K963">
        <v>4</v>
      </c>
      <c r="L963" t="s">
        <v>38</v>
      </c>
      <c r="M963">
        <v>1</v>
      </c>
      <c r="N963">
        <v>1350</v>
      </c>
      <c r="P963">
        <v>3</v>
      </c>
      <c r="Q963" t="s">
        <v>46</v>
      </c>
      <c r="R963">
        <v>87</v>
      </c>
      <c r="S963">
        <v>3</v>
      </c>
      <c r="T963">
        <v>2</v>
      </c>
      <c r="U963" t="s">
        <v>47</v>
      </c>
      <c r="V963">
        <v>3</v>
      </c>
      <c r="W963" t="s">
        <v>41</v>
      </c>
      <c r="X963">
        <v>4249</v>
      </c>
      <c r="Y963" t="str">
        <f>IF(AND(HR_Data[[#This Row],[OverTime]]="Yes",HR_Data[[#This Row],[JobSatisfaction]]&lt;=2,HR_Data[[#This Row],[MonthlyIncome]]&lt;AVERAGE(HR_Data[MonthlyIncome])),
"High Risk",
IF(OR(HR_Data[[#This Row],[OverTime]]="Yes",HR_Data[[#This Row],[JobSatisfaction]]&lt;=2),
"Medium Risk",
"Low Risk"))</f>
        <v>Medium Risk</v>
      </c>
      <c r="Z963" t="str">
        <f>IF(HR_Data[[#This Row],[MonthlyIncome]]&lt;3000,"Low",IF(HR_Data[[#This Row],[MonthlyIncome]]&lt;7000,"Medium","High"))</f>
        <v>Medium</v>
      </c>
      <c r="AA963" s="5">
        <f>IF(HR_Data[[#This Row],[OverTime]]="Yes",1,0)</f>
        <v>1</v>
      </c>
      <c r="AB963" s="5">
        <f>IF(HR_Data[[#This Row],[JobSatisfaction]]&lt;=2,1,0)</f>
        <v>0</v>
      </c>
      <c r="AC963" s="5">
        <f>IF(HR_Data[[#This Row],[WorkLifeBalance]]&lt;=2,1,0)</f>
        <v>0</v>
      </c>
      <c r="AD963" s="5">
        <f>IF(HR_Data[[#This Row],[MonthlyIncome]]&lt;AVERAGE(HR_Data[MonthlyIncome]),1,0)</f>
        <v>1</v>
      </c>
      <c r="AE963">
        <v>2690</v>
      </c>
      <c r="AF963">
        <v>1</v>
      </c>
      <c r="AG963" t="s">
        <v>42</v>
      </c>
      <c r="AH963" t="s">
        <v>35</v>
      </c>
      <c r="AI963">
        <v>11</v>
      </c>
      <c r="AJ963">
        <v>3</v>
      </c>
      <c r="AK963">
        <v>2</v>
      </c>
      <c r="AL963">
        <f>IF(HR_Data[[#This Row],[OverTime]]="Yes",2,0)
+IF(HR_Data[[#This Row],[WorkLifeBalance]]&lt;=2,2,0)
+IF(HR_Data[[#This Row],[MonthlyIncome]]&lt;5000,2,0)
+IF(HR_Data[[#This Row],[JobSatisfaction]]&lt;=2,1,0)
+IF(HR_Data[[#This Row],[EnvironmentSatisfaction]]&lt;=2,1,0)
+IF(HR_Data[[#This Row],[YearsAtCompany]]&lt;2,2,0)</f>
        <v>4</v>
      </c>
      <c r="AM963" t="str">
        <f>IF(HR_Data[[#This Row],[RiskScore2]]&gt;=6,"High",
IF(HR_Data[[#This Row],[RiskScore2]]&gt;=3,"Medium","Low"))</f>
        <v>Medium</v>
      </c>
      <c r="AN963">
        <v>80</v>
      </c>
      <c r="AO963">
        <v>0</v>
      </c>
      <c r="AP963">
        <v>9</v>
      </c>
      <c r="AQ963">
        <v>3</v>
      </c>
      <c r="AR963">
        <v>3</v>
      </c>
      <c r="AS963">
        <v>9</v>
      </c>
      <c r="AT963">
        <v>6</v>
      </c>
      <c r="AU963">
        <v>1</v>
      </c>
      <c r="AV963">
        <v>1</v>
      </c>
    </row>
    <row r="964" spans="1:48">
      <c r="A964">
        <v>51</v>
      </c>
      <c r="B964" t="str">
        <f>IF(HR_Data[[#This Row],[Age]]&lt;25,"&lt;25",
IF(HR_Data[[#This Row],[Age]]&lt;35,"25–34",
IF(HR_Data[[#This Row],[Age]]&lt;45,"35–44",
IF(HR_Data[[#This Row],[Age]]&lt;55,"45–54","55+"))))</f>
        <v>45–54</v>
      </c>
      <c r="C964" t="s">
        <v>43</v>
      </c>
      <c r="D964">
        <f>(HR[[#This Row],[OverTimeFlag]]*3+HR[[#This Row],[LowJobSatisFlag]]*5+HR[[#This Row],[LowWLBFlag]]*4+HR[[#This Row],[LowSalaryFlag]]*3+HR[[#This Row],[LowEnviFlag]]*4+HR[[#This Row],[LowProFlag]]*1)</f>
        <v>8</v>
      </c>
      <c r="E964">
        <f>HR_Data[[#This Row],[OvertimeFlag]] + HR_Data[[#This Row],[LowSatisfactionFlag]] + HR_Data[[#This Row],[LowWorkLifeBalanceFlag]]</f>
        <v>2</v>
      </c>
      <c r="F964" t="s">
        <v>36</v>
      </c>
      <c r="G964">
        <v>770</v>
      </c>
      <c r="H964" t="s">
        <v>61</v>
      </c>
      <c r="I964">
        <v>5</v>
      </c>
      <c r="J964" t="str">
        <f>IF(AND(HR_Data[[#This Row],[Attrition]]="Yes",HR_Data[[#This Row],[YearsAtCompany]]&lt;2),"Yes","No")</f>
        <v>No</v>
      </c>
      <c r="K964">
        <v>3</v>
      </c>
      <c r="L964" t="s">
        <v>38</v>
      </c>
      <c r="M964">
        <v>1</v>
      </c>
      <c r="N964">
        <v>1352</v>
      </c>
      <c r="P964">
        <v>3</v>
      </c>
      <c r="Q964" t="s">
        <v>46</v>
      </c>
      <c r="R964">
        <v>84</v>
      </c>
      <c r="S964">
        <v>3</v>
      </c>
      <c r="T964">
        <v>4</v>
      </c>
      <c r="U964" t="s">
        <v>56</v>
      </c>
      <c r="V964">
        <v>2</v>
      </c>
      <c r="W964" t="s">
        <v>52</v>
      </c>
      <c r="X964">
        <v>14026</v>
      </c>
      <c r="Y964" t="str">
        <f>IF(AND(HR_Data[[#This Row],[OverTime]]="Yes",HR_Data[[#This Row],[JobSatisfaction]]&lt;=2,HR_Data[[#This Row],[MonthlyIncome]]&lt;AVERAGE(HR_Data[MonthlyIncome])),
"High Risk",
IF(OR(HR_Data[[#This Row],[OverTime]]="Yes",HR_Data[[#This Row],[JobSatisfaction]]&lt;=2),
"Medium Risk",
"Low Risk"))</f>
        <v>Medium Risk</v>
      </c>
      <c r="Z964" t="str">
        <f>IF(HR_Data[[#This Row],[MonthlyIncome]]&lt;3000,"Low",IF(HR_Data[[#This Row],[MonthlyIncome]]&lt;7000,"Medium","High"))</f>
        <v>High</v>
      </c>
      <c r="AA964" s="5">
        <f>IF(HR_Data[[#This Row],[OverTime]]="Yes",1,0)</f>
        <v>1</v>
      </c>
      <c r="AB964" s="5">
        <f>IF(HR_Data[[#This Row],[JobSatisfaction]]&lt;=2,1,0)</f>
        <v>1</v>
      </c>
      <c r="AC964" s="5">
        <f>IF(HR_Data[[#This Row],[WorkLifeBalance]]&lt;=2,1,0)</f>
        <v>0</v>
      </c>
      <c r="AD964" s="5">
        <f>IF(HR_Data[[#This Row],[MonthlyIncome]]&lt;AVERAGE(HR_Data[MonthlyIncome]),1,0)</f>
        <v>0</v>
      </c>
      <c r="AE964">
        <v>17588</v>
      </c>
      <c r="AF964">
        <v>1</v>
      </c>
      <c r="AG964" t="s">
        <v>42</v>
      </c>
      <c r="AH964" t="s">
        <v>35</v>
      </c>
      <c r="AI964">
        <v>11</v>
      </c>
      <c r="AJ964">
        <v>3</v>
      </c>
      <c r="AK964">
        <v>2</v>
      </c>
      <c r="AL964">
        <f>IF(HR_Data[[#This Row],[OverTime]]="Yes",2,0)
+IF(HR_Data[[#This Row],[WorkLifeBalance]]&lt;=2,2,0)
+IF(HR_Data[[#This Row],[MonthlyIncome]]&lt;5000,2,0)
+IF(HR_Data[[#This Row],[JobSatisfaction]]&lt;=2,1,0)
+IF(HR_Data[[#This Row],[EnvironmentSatisfaction]]&lt;=2,1,0)
+IF(HR_Data[[#This Row],[YearsAtCompany]]&lt;2,2,0)</f>
        <v>3</v>
      </c>
      <c r="AM964" t="str">
        <f>IF(HR_Data[[#This Row],[RiskScore2]]&gt;=6,"High",
IF(HR_Data[[#This Row],[RiskScore2]]&gt;=3,"Medium","Low"))</f>
        <v>Medium</v>
      </c>
      <c r="AN964">
        <v>80</v>
      </c>
      <c r="AO964">
        <v>1</v>
      </c>
      <c r="AP964">
        <v>33</v>
      </c>
      <c r="AQ964">
        <v>2</v>
      </c>
      <c r="AR964">
        <v>3</v>
      </c>
      <c r="AS964">
        <v>33</v>
      </c>
      <c r="AT964">
        <v>9</v>
      </c>
      <c r="AU964">
        <v>0</v>
      </c>
      <c r="AV964">
        <v>10</v>
      </c>
    </row>
    <row r="965" spans="1:48">
      <c r="A965">
        <v>38</v>
      </c>
      <c r="B965" t="str">
        <f>IF(HR_Data[[#This Row],[Age]]&lt;25,"&lt;25",
IF(HR_Data[[#This Row],[Age]]&lt;35,"25–34",
IF(HR_Data[[#This Row],[Age]]&lt;45,"35–44",
IF(HR_Data[[#This Row],[Age]]&lt;55,"45–54","55+"))))</f>
        <v>35–44</v>
      </c>
      <c r="C965" t="s">
        <v>43</v>
      </c>
      <c r="D965">
        <f>(HR[[#This Row],[OverTimeFlag]]*3+HR[[#This Row],[LowJobSatisFlag]]*5+HR[[#This Row],[LowWLBFlag]]*4+HR[[#This Row],[LowSalaryFlag]]*3+HR[[#This Row],[LowEnviFlag]]*4+HR[[#This Row],[LowProFlag]]*1)</f>
        <v>9</v>
      </c>
      <c r="E965">
        <f>HR_Data[[#This Row],[OvertimeFlag]] + HR_Data[[#This Row],[LowSatisfactionFlag]] + HR_Data[[#This Row],[LowWorkLifeBalanceFlag]]</f>
        <v>1</v>
      </c>
      <c r="F965" t="s">
        <v>36</v>
      </c>
      <c r="G965">
        <v>1009</v>
      </c>
      <c r="H965" t="s">
        <v>37</v>
      </c>
      <c r="I965">
        <v>2</v>
      </c>
      <c r="J965" t="str">
        <f>IF(AND(HR_Data[[#This Row],[Attrition]]="Yes",HR_Data[[#This Row],[YearsAtCompany]]&lt;2),"Yes","No")</f>
        <v>No</v>
      </c>
      <c r="K965">
        <v>2</v>
      </c>
      <c r="L965" t="s">
        <v>38</v>
      </c>
      <c r="M965">
        <v>1</v>
      </c>
      <c r="N965">
        <v>1355</v>
      </c>
      <c r="P965">
        <v>2</v>
      </c>
      <c r="Q965" t="s">
        <v>39</v>
      </c>
      <c r="R965">
        <v>31</v>
      </c>
      <c r="S965">
        <v>3</v>
      </c>
      <c r="T965">
        <v>2</v>
      </c>
      <c r="U965" t="s">
        <v>40</v>
      </c>
      <c r="V965">
        <v>1</v>
      </c>
      <c r="W965" t="s">
        <v>52</v>
      </c>
      <c r="X965">
        <v>6893</v>
      </c>
      <c r="Y965" t="str">
        <f>IF(AND(HR_Data[[#This Row],[OverTime]]="Yes",HR_Data[[#This Row],[JobSatisfaction]]&lt;=2,HR_Data[[#This Row],[MonthlyIncome]]&lt;AVERAGE(HR_Data[MonthlyIncome])),
"High Risk",
IF(OR(HR_Data[[#This Row],[OverTime]]="Yes",HR_Data[[#This Row],[JobSatisfaction]]&lt;=2),
"Medium Risk",
"Low Risk"))</f>
        <v>Medium Risk</v>
      </c>
      <c r="Z965" t="str">
        <f>IF(HR_Data[[#This Row],[MonthlyIncome]]&lt;3000,"Low",IF(HR_Data[[#This Row],[MonthlyIncome]]&lt;7000,"Medium","High"))</f>
        <v>Medium</v>
      </c>
      <c r="AA965" s="5">
        <f>IF(HR_Data[[#This Row],[OverTime]]="Yes",1,0)</f>
        <v>0</v>
      </c>
      <c r="AB965" s="5">
        <f>IF(HR_Data[[#This Row],[JobSatisfaction]]&lt;=2,1,0)</f>
        <v>1</v>
      </c>
      <c r="AC965" s="5">
        <f>IF(HR_Data[[#This Row],[WorkLifeBalance]]&lt;=2,1,0)</f>
        <v>0</v>
      </c>
      <c r="AD965" s="5">
        <f>IF(HR_Data[[#This Row],[MonthlyIncome]]&lt;AVERAGE(HR_Data[MonthlyIncome]),1,0)</f>
        <v>0</v>
      </c>
      <c r="AE965">
        <v>19461</v>
      </c>
      <c r="AF965">
        <v>3</v>
      </c>
      <c r="AG965" t="s">
        <v>42</v>
      </c>
      <c r="AH965" t="s">
        <v>43</v>
      </c>
      <c r="AI965">
        <v>15</v>
      </c>
      <c r="AJ965">
        <v>3</v>
      </c>
      <c r="AK965">
        <v>4</v>
      </c>
      <c r="AL965">
        <f>IF(HR_Data[[#This Row],[OverTime]]="Yes",2,0)
+IF(HR_Data[[#This Row],[WorkLifeBalance]]&lt;=2,2,0)
+IF(HR_Data[[#This Row],[MonthlyIncome]]&lt;5000,2,0)
+IF(HR_Data[[#This Row],[JobSatisfaction]]&lt;=2,1,0)
+IF(HR_Data[[#This Row],[EnvironmentSatisfaction]]&lt;=2,1,0)
+IF(HR_Data[[#This Row],[YearsAtCompany]]&lt;2,2,0)</f>
        <v>2</v>
      </c>
      <c r="AM965" t="str">
        <f>IF(HR_Data[[#This Row],[RiskScore2]]&gt;=6,"High",
IF(HR_Data[[#This Row],[RiskScore2]]&gt;=3,"Medium","Low"))</f>
        <v>Low</v>
      </c>
      <c r="AN965">
        <v>80</v>
      </c>
      <c r="AO965">
        <v>1</v>
      </c>
      <c r="AP965">
        <v>11</v>
      </c>
      <c r="AQ965">
        <v>3</v>
      </c>
      <c r="AR965">
        <v>3</v>
      </c>
      <c r="AS965">
        <v>7</v>
      </c>
      <c r="AT965">
        <v>7</v>
      </c>
      <c r="AU965">
        <v>1</v>
      </c>
      <c r="AV965">
        <v>7</v>
      </c>
    </row>
    <row r="966" spans="1:48">
      <c r="A966">
        <v>34</v>
      </c>
      <c r="B966" t="str">
        <f>IF(HR_Data[[#This Row],[Age]]&lt;25,"&lt;25",
IF(HR_Data[[#This Row],[Age]]&lt;35,"25–34",
IF(HR_Data[[#This Row],[Age]]&lt;45,"35–44",
IF(HR_Data[[#This Row],[Age]]&lt;55,"45–54","55+"))))</f>
        <v>25–34</v>
      </c>
      <c r="C966" t="s">
        <v>43</v>
      </c>
      <c r="D966">
        <f>(HR[[#This Row],[OverTimeFlag]]*3+HR[[#This Row],[LowJobSatisFlag]]*5+HR[[#This Row],[LowWLBFlag]]*4+HR[[#This Row],[LowSalaryFlag]]*3+HR[[#This Row],[LowEnviFlag]]*4+HR[[#This Row],[LowProFlag]]*1)</f>
        <v>9</v>
      </c>
      <c r="E966">
        <f>HR_Data[[#This Row],[OvertimeFlag]] + HR_Data[[#This Row],[LowSatisfactionFlag]] + HR_Data[[#This Row],[LowWorkLifeBalanceFlag]]</f>
        <v>1</v>
      </c>
      <c r="F966" t="s">
        <v>36</v>
      </c>
      <c r="G966">
        <v>507</v>
      </c>
      <c r="H966" t="s">
        <v>37</v>
      </c>
      <c r="I966">
        <v>15</v>
      </c>
      <c r="J966" t="str">
        <f>IF(AND(HR_Data[[#This Row],[Attrition]]="Yes",HR_Data[[#This Row],[YearsAtCompany]]&lt;2),"Yes","No")</f>
        <v>No</v>
      </c>
      <c r="K966">
        <v>2</v>
      </c>
      <c r="L966" t="s">
        <v>51</v>
      </c>
      <c r="M966">
        <v>1</v>
      </c>
      <c r="N966">
        <v>1356</v>
      </c>
      <c r="P966">
        <v>3</v>
      </c>
      <c r="Q966" t="s">
        <v>39</v>
      </c>
      <c r="R966">
        <v>66</v>
      </c>
      <c r="S966">
        <v>3</v>
      </c>
      <c r="T966">
        <v>2</v>
      </c>
      <c r="U966" t="s">
        <v>40</v>
      </c>
      <c r="V966">
        <v>1</v>
      </c>
      <c r="W966" t="s">
        <v>41</v>
      </c>
      <c r="X966">
        <v>6125</v>
      </c>
      <c r="Y966" t="str">
        <f>IF(AND(HR_Data[[#This Row],[OverTime]]="Yes",HR_Data[[#This Row],[JobSatisfaction]]&lt;=2,HR_Data[[#This Row],[MonthlyIncome]]&lt;AVERAGE(HR_Data[MonthlyIncome])),
"High Risk",
IF(OR(HR_Data[[#This Row],[OverTime]]="Yes",HR_Data[[#This Row],[JobSatisfaction]]&lt;=2),
"Medium Risk",
"Low Risk"))</f>
        <v>Medium Risk</v>
      </c>
      <c r="Z966" t="str">
        <f>IF(HR_Data[[#This Row],[MonthlyIncome]]&lt;3000,"Low",IF(HR_Data[[#This Row],[MonthlyIncome]]&lt;7000,"Medium","High"))</f>
        <v>Medium</v>
      </c>
      <c r="AA966" s="5">
        <f>IF(HR_Data[[#This Row],[OverTime]]="Yes",1,0)</f>
        <v>0</v>
      </c>
      <c r="AB966" s="5">
        <f>IF(HR_Data[[#This Row],[JobSatisfaction]]&lt;=2,1,0)</f>
        <v>1</v>
      </c>
      <c r="AC966" s="5">
        <f>IF(HR_Data[[#This Row],[WorkLifeBalance]]&lt;=2,1,0)</f>
        <v>0</v>
      </c>
      <c r="AD966" s="5">
        <f>IF(HR_Data[[#This Row],[MonthlyIncome]]&lt;AVERAGE(HR_Data[MonthlyIncome]),1,0)</f>
        <v>1</v>
      </c>
      <c r="AE966">
        <v>23553</v>
      </c>
      <c r="AF966">
        <v>1</v>
      </c>
      <c r="AG966" t="s">
        <v>42</v>
      </c>
      <c r="AH966" t="s">
        <v>43</v>
      </c>
      <c r="AI966">
        <v>12</v>
      </c>
      <c r="AJ966">
        <v>3</v>
      </c>
      <c r="AK966">
        <v>4</v>
      </c>
      <c r="AL966">
        <f>IF(HR_Data[[#This Row],[OverTime]]="Yes",2,0)
+IF(HR_Data[[#This Row],[WorkLifeBalance]]&lt;=2,2,0)
+IF(HR_Data[[#This Row],[MonthlyIncome]]&lt;5000,2,0)
+IF(HR_Data[[#This Row],[JobSatisfaction]]&lt;=2,1,0)
+IF(HR_Data[[#This Row],[EnvironmentSatisfaction]]&lt;=2,1,0)
+IF(HR_Data[[#This Row],[YearsAtCompany]]&lt;2,2,0)</f>
        <v>1</v>
      </c>
      <c r="AM966" t="str">
        <f>IF(HR_Data[[#This Row],[RiskScore2]]&gt;=6,"High",
IF(HR_Data[[#This Row],[RiskScore2]]&gt;=3,"Medium","Low"))</f>
        <v>Low</v>
      </c>
      <c r="AN966">
        <v>80</v>
      </c>
      <c r="AO966">
        <v>0</v>
      </c>
      <c r="AP966">
        <v>10</v>
      </c>
      <c r="AQ966">
        <v>6</v>
      </c>
      <c r="AR966">
        <v>4</v>
      </c>
      <c r="AS966">
        <v>10</v>
      </c>
      <c r="AT966">
        <v>8</v>
      </c>
      <c r="AU966">
        <v>9</v>
      </c>
      <c r="AV966">
        <v>6</v>
      </c>
    </row>
    <row r="967" spans="1:48">
      <c r="A967">
        <v>25</v>
      </c>
      <c r="B967" t="str">
        <f>IF(HR_Data[[#This Row],[Age]]&lt;25,"&lt;25",
IF(HR_Data[[#This Row],[Age]]&lt;35,"25–34",
IF(HR_Data[[#This Row],[Age]]&lt;45,"35–44",
IF(HR_Data[[#This Row],[Age]]&lt;55,"45–54","55+"))))</f>
        <v>25–34</v>
      </c>
      <c r="C967" t="s">
        <v>43</v>
      </c>
      <c r="D967">
        <f>(HR[[#This Row],[OverTimeFlag]]*3+HR[[#This Row],[LowJobSatisFlag]]*5+HR[[#This Row],[LowWLBFlag]]*4+HR[[#This Row],[LowSalaryFlag]]*3+HR[[#This Row],[LowEnviFlag]]*4+HR[[#This Row],[LowProFlag]]*1)</f>
        <v>7</v>
      </c>
      <c r="E967">
        <f>HR_Data[[#This Row],[OvertimeFlag]] + HR_Data[[#This Row],[LowSatisfactionFlag]] + HR_Data[[#This Row],[LowWorkLifeBalanceFlag]]</f>
        <v>1</v>
      </c>
      <c r="F967" t="s">
        <v>36</v>
      </c>
      <c r="G967">
        <v>882</v>
      </c>
      <c r="H967" t="s">
        <v>45</v>
      </c>
      <c r="I967">
        <v>19</v>
      </c>
      <c r="J967" t="str">
        <f>IF(AND(HR_Data[[#This Row],[Attrition]]="Yes",HR_Data[[#This Row],[YearsAtCompany]]&lt;2),"Yes","No")</f>
        <v>No</v>
      </c>
      <c r="K967">
        <v>1</v>
      </c>
      <c r="L967" t="s">
        <v>51</v>
      </c>
      <c r="M967">
        <v>1</v>
      </c>
      <c r="N967">
        <v>1358</v>
      </c>
      <c r="P967">
        <v>4</v>
      </c>
      <c r="Q967" t="s">
        <v>46</v>
      </c>
      <c r="R967">
        <v>67</v>
      </c>
      <c r="S967">
        <v>3</v>
      </c>
      <c r="T967">
        <v>1</v>
      </c>
      <c r="U967" t="s">
        <v>50</v>
      </c>
      <c r="V967">
        <v>4</v>
      </c>
      <c r="W967" t="s">
        <v>48</v>
      </c>
      <c r="X967">
        <v>3669</v>
      </c>
      <c r="Y967" t="str">
        <f>IF(AND(HR_Data[[#This Row],[OverTime]]="Yes",HR_Data[[#This Row],[JobSatisfaction]]&lt;=2,HR_Data[[#This Row],[MonthlyIncome]]&lt;AVERAGE(HR_Data[MonthlyIncome])),
"High Risk",
IF(OR(HR_Data[[#This Row],[OverTime]]="Yes",HR_Data[[#This Row],[JobSatisfaction]]&lt;=2),
"Medium Risk",
"Low Risk"))</f>
        <v>Low Risk</v>
      </c>
      <c r="Z967" t="str">
        <f>IF(HR_Data[[#This Row],[MonthlyIncome]]&lt;3000,"Low",IF(HR_Data[[#This Row],[MonthlyIncome]]&lt;7000,"Medium","High"))</f>
        <v>Medium</v>
      </c>
      <c r="AA967" s="5">
        <f>IF(HR_Data[[#This Row],[OverTime]]="Yes",1,0)</f>
        <v>0</v>
      </c>
      <c r="AB967" s="5">
        <f>IF(HR_Data[[#This Row],[JobSatisfaction]]&lt;=2,1,0)</f>
        <v>0</v>
      </c>
      <c r="AC967" s="5">
        <f>IF(HR_Data[[#This Row],[WorkLifeBalance]]&lt;=2,1,0)</f>
        <v>1</v>
      </c>
      <c r="AD967" s="5">
        <f>IF(HR_Data[[#This Row],[MonthlyIncome]]&lt;AVERAGE(HR_Data[MonthlyIncome]),1,0)</f>
        <v>1</v>
      </c>
      <c r="AE967">
        <v>9075</v>
      </c>
      <c r="AF967">
        <v>3</v>
      </c>
      <c r="AG967" t="s">
        <v>42</v>
      </c>
      <c r="AH967" t="s">
        <v>43</v>
      </c>
      <c r="AI967">
        <v>11</v>
      </c>
      <c r="AJ967">
        <v>3</v>
      </c>
      <c r="AK967">
        <v>3</v>
      </c>
      <c r="AL967">
        <f>IF(HR_Data[[#This Row],[OverTime]]="Yes",2,0)
+IF(HR_Data[[#This Row],[WorkLifeBalance]]&lt;=2,2,0)
+IF(HR_Data[[#This Row],[MonthlyIncome]]&lt;5000,2,0)
+IF(HR_Data[[#This Row],[JobSatisfaction]]&lt;=2,1,0)
+IF(HR_Data[[#This Row],[EnvironmentSatisfaction]]&lt;=2,1,0)
+IF(HR_Data[[#This Row],[YearsAtCompany]]&lt;2,2,0)</f>
        <v>4</v>
      </c>
      <c r="AM967" t="str">
        <f>IF(HR_Data[[#This Row],[RiskScore2]]&gt;=6,"High",
IF(HR_Data[[#This Row],[RiskScore2]]&gt;=3,"Medium","Low"))</f>
        <v>Medium</v>
      </c>
      <c r="AN967">
        <v>80</v>
      </c>
      <c r="AO967">
        <v>3</v>
      </c>
      <c r="AP967">
        <v>7</v>
      </c>
      <c r="AQ967">
        <v>6</v>
      </c>
      <c r="AR967">
        <v>2</v>
      </c>
      <c r="AS967">
        <v>3</v>
      </c>
      <c r="AT967">
        <v>2</v>
      </c>
      <c r="AU967">
        <v>1</v>
      </c>
      <c r="AV967">
        <v>2</v>
      </c>
    </row>
    <row r="968" spans="1:48">
      <c r="A968">
        <v>58</v>
      </c>
      <c r="B968" t="str">
        <f>IF(HR_Data[[#This Row],[Age]]&lt;25,"&lt;25",
IF(HR_Data[[#This Row],[Age]]&lt;35,"25–34",
IF(HR_Data[[#This Row],[Age]]&lt;45,"35–44",
IF(HR_Data[[#This Row],[Age]]&lt;55,"45–54","55+"))))</f>
        <v>55+</v>
      </c>
      <c r="C968" t="s">
        <v>35</v>
      </c>
      <c r="D968">
        <f>(HR[[#This Row],[OverTimeFlag]]*3+HR[[#This Row],[LowJobSatisFlag]]*5+HR[[#This Row],[LowWLBFlag]]*4+HR[[#This Row],[LowSalaryFlag]]*3+HR[[#This Row],[LowEnviFlag]]*4+HR[[#This Row],[LowProFlag]]*1)</f>
        <v>13</v>
      </c>
      <c r="E968">
        <f>HR_Data[[#This Row],[OvertimeFlag]] + HR_Data[[#This Row],[LowSatisfactionFlag]] + HR_Data[[#This Row],[LowWorkLifeBalanceFlag]]</f>
        <v>3</v>
      </c>
      <c r="F968" t="s">
        <v>36</v>
      </c>
      <c r="G968">
        <v>601</v>
      </c>
      <c r="H968" t="s">
        <v>45</v>
      </c>
      <c r="I968">
        <v>7</v>
      </c>
      <c r="J968" t="str">
        <f>IF(AND(HR_Data[[#This Row],[Attrition]]="Yes",HR_Data[[#This Row],[YearsAtCompany]]&lt;2),"Yes","No")</f>
        <v>No</v>
      </c>
      <c r="K968">
        <v>4</v>
      </c>
      <c r="L968" t="s">
        <v>51</v>
      </c>
      <c r="M968">
        <v>1</v>
      </c>
      <c r="N968">
        <v>1360</v>
      </c>
      <c r="P968">
        <v>3</v>
      </c>
      <c r="Q968" t="s">
        <v>39</v>
      </c>
      <c r="R968">
        <v>53</v>
      </c>
      <c r="S968">
        <v>2</v>
      </c>
      <c r="T968">
        <v>3</v>
      </c>
      <c r="U968" t="s">
        <v>53</v>
      </c>
      <c r="V968">
        <v>1</v>
      </c>
      <c r="W968" t="s">
        <v>48</v>
      </c>
      <c r="X968">
        <v>10008</v>
      </c>
      <c r="Y968" t="str">
        <f>IF(AND(HR_Data[[#This Row],[OverTime]]="Yes",HR_Data[[#This Row],[JobSatisfaction]]&lt;=2,HR_Data[[#This Row],[MonthlyIncome]]&lt;AVERAGE(HR_Data[MonthlyIncome])),
"High Risk",
IF(OR(HR_Data[[#This Row],[OverTime]]="Yes",HR_Data[[#This Row],[JobSatisfaction]]&lt;=2),
"Medium Risk",
"Low Risk"))</f>
        <v>Medium Risk</v>
      </c>
      <c r="Z968" t="str">
        <f>IF(HR_Data[[#This Row],[MonthlyIncome]]&lt;3000,"Low",IF(HR_Data[[#This Row],[MonthlyIncome]]&lt;7000,"Medium","High"))</f>
        <v>High</v>
      </c>
      <c r="AA968" s="5">
        <f>IF(HR_Data[[#This Row],[OverTime]]="Yes",1,0)</f>
        <v>1</v>
      </c>
      <c r="AB968" s="5">
        <f>IF(HR_Data[[#This Row],[JobSatisfaction]]&lt;=2,1,0)</f>
        <v>1</v>
      </c>
      <c r="AC968" s="5">
        <f>IF(HR_Data[[#This Row],[WorkLifeBalance]]&lt;=2,1,0)</f>
        <v>1</v>
      </c>
      <c r="AD968" s="5">
        <f>IF(HR_Data[[#This Row],[MonthlyIncome]]&lt;AVERAGE(HR_Data[MonthlyIncome]),1,0)</f>
        <v>0</v>
      </c>
      <c r="AE968">
        <v>12023</v>
      </c>
      <c r="AF968">
        <v>7</v>
      </c>
      <c r="AG968" t="s">
        <v>42</v>
      </c>
      <c r="AH968" t="s">
        <v>35</v>
      </c>
      <c r="AI968">
        <v>14</v>
      </c>
      <c r="AJ968">
        <v>3</v>
      </c>
      <c r="AK968">
        <v>4</v>
      </c>
      <c r="AL968">
        <f>IF(HR_Data[[#This Row],[OverTime]]="Yes",2,0)
+IF(HR_Data[[#This Row],[WorkLifeBalance]]&lt;=2,2,0)
+IF(HR_Data[[#This Row],[MonthlyIncome]]&lt;5000,2,0)
+IF(HR_Data[[#This Row],[JobSatisfaction]]&lt;=2,1,0)
+IF(HR_Data[[#This Row],[EnvironmentSatisfaction]]&lt;=2,1,0)
+IF(HR_Data[[#This Row],[YearsAtCompany]]&lt;2,2,0)</f>
        <v>5</v>
      </c>
      <c r="AM968" t="str">
        <f>IF(HR_Data[[#This Row],[RiskScore2]]&gt;=6,"High",
IF(HR_Data[[#This Row],[RiskScore2]]&gt;=3,"Medium","Low"))</f>
        <v>Medium</v>
      </c>
      <c r="AN968">
        <v>80</v>
      </c>
      <c r="AO968">
        <v>0</v>
      </c>
      <c r="AP968">
        <v>31</v>
      </c>
      <c r="AQ968">
        <v>0</v>
      </c>
      <c r="AR968">
        <v>2</v>
      </c>
      <c r="AS968">
        <v>10</v>
      </c>
      <c r="AT968">
        <v>9</v>
      </c>
      <c r="AU968">
        <v>5</v>
      </c>
      <c r="AV968">
        <v>9</v>
      </c>
    </row>
    <row r="969" spans="1:48">
      <c r="A969">
        <v>40</v>
      </c>
      <c r="B969" t="str">
        <f>IF(HR_Data[[#This Row],[Age]]&lt;25,"&lt;25",
IF(HR_Data[[#This Row],[Age]]&lt;35,"25–34",
IF(HR_Data[[#This Row],[Age]]&lt;45,"35–44",
IF(HR_Data[[#This Row],[Age]]&lt;55,"45–54","55+"))))</f>
        <v>35–44</v>
      </c>
      <c r="C969" t="s">
        <v>43</v>
      </c>
      <c r="D969">
        <f>(HR[[#This Row],[OverTimeFlag]]*3+HR[[#This Row],[LowJobSatisFlag]]*5+HR[[#This Row],[LowWLBFlag]]*4+HR[[#This Row],[LowSalaryFlag]]*3+HR[[#This Row],[LowEnviFlag]]*4+HR[[#This Row],[LowProFlag]]*1)</f>
        <v>12</v>
      </c>
      <c r="E969">
        <f>HR_Data[[#This Row],[OvertimeFlag]] + HR_Data[[#This Row],[LowSatisfactionFlag]] + HR_Data[[#This Row],[LowWorkLifeBalanceFlag]]</f>
        <v>1</v>
      </c>
      <c r="F969" t="s">
        <v>36</v>
      </c>
      <c r="G969">
        <v>329</v>
      </c>
      <c r="H969" t="s">
        <v>45</v>
      </c>
      <c r="I969">
        <v>1</v>
      </c>
      <c r="J969" t="str">
        <f>IF(AND(HR_Data[[#This Row],[Attrition]]="Yes",HR_Data[[#This Row],[YearsAtCompany]]&lt;2),"Yes","No")</f>
        <v>No</v>
      </c>
      <c r="K969">
        <v>4</v>
      </c>
      <c r="L969" t="s">
        <v>38</v>
      </c>
      <c r="M969">
        <v>1</v>
      </c>
      <c r="N969">
        <v>1361</v>
      </c>
      <c r="P969">
        <v>2</v>
      </c>
      <c r="Q969" t="s">
        <v>46</v>
      </c>
      <c r="R969">
        <v>88</v>
      </c>
      <c r="S969">
        <v>3</v>
      </c>
      <c r="T969">
        <v>1</v>
      </c>
      <c r="U969" t="s">
        <v>50</v>
      </c>
      <c r="V969">
        <v>2</v>
      </c>
      <c r="W969" t="s">
        <v>48</v>
      </c>
      <c r="X969">
        <v>2387</v>
      </c>
      <c r="Y969" t="str">
        <f>IF(AND(HR_Data[[#This Row],[OverTime]]="Yes",HR_Data[[#This Row],[JobSatisfaction]]&lt;=2,HR_Data[[#This Row],[MonthlyIncome]]&lt;AVERAGE(HR_Data[MonthlyIncome])),
"High Risk",
IF(OR(HR_Data[[#This Row],[OverTime]]="Yes",HR_Data[[#This Row],[JobSatisfaction]]&lt;=2),
"Medium Risk",
"Low Risk"))</f>
        <v>Medium Risk</v>
      </c>
      <c r="Z969" t="str">
        <f>IF(HR_Data[[#This Row],[MonthlyIncome]]&lt;3000,"Low",IF(HR_Data[[#This Row],[MonthlyIncome]]&lt;7000,"Medium","High"))</f>
        <v>Low</v>
      </c>
      <c r="AA969" s="5">
        <f>IF(HR_Data[[#This Row],[OverTime]]="Yes",1,0)</f>
        <v>0</v>
      </c>
      <c r="AB969" s="5">
        <f>IF(HR_Data[[#This Row],[JobSatisfaction]]&lt;=2,1,0)</f>
        <v>1</v>
      </c>
      <c r="AC969" s="5">
        <f>IF(HR_Data[[#This Row],[WorkLifeBalance]]&lt;=2,1,0)</f>
        <v>0</v>
      </c>
      <c r="AD969" s="5">
        <f>IF(HR_Data[[#This Row],[MonthlyIncome]]&lt;AVERAGE(HR_Data[MonthlyIncome]),1,0)</f>
        <v>1</v>
      </c>
      <c r="AE969">
        <v>6762</v>
      </c>
      <c r="AF969">
        <v>3</v>
      </c>
      <c r="AG969" t="s">
        <v>42</v>
      </c>
      <c r="AH969" t="s">
        <v>43</v>
      </c>
      <c r="AI969">
        <v>22</v>
      </c>
      <c r="AJ969">
        <v>4</v>
      </c>
      <c r="AK969">
        <v>3</v>
      </c>
      <c r="AL969">
        <f>IF(HR_Data[[#This Row],[OverTime]]="Yes",2,0)
+IF(HR_Data[[#This Row],[WorkLifeBalance]]&lt;=2,2,0)
+IF(HR_Data[[#This Row],[MonthlyIncome]]&lt;5000,2,0)
+IF(HR_Data[[#This Row],[JobSatisfaction]]&lt;=2,1,0)
+IF(HR_Data[[#This Row],[EnvironmentSatisfaction]]&lt;=2,1,0)
+IF(HR_Data[[#This Row],[YearsAtCompany]]&lt;2,2,0)</f>
        <v>4</v>
      </c>
      <c r="AM969" t="str">
        <f>IF(HR_Data[[#This Row],[RiskScore2]]&gt;=6,"High",
IF(HR_Data[[#This Row],[RiskScore2]]&gt;=3,"Medium","Low"))</f>
        <v>Medium</v>
      </c>
      <c r="AN969">
        <v>80</v>
      </c>
      <c r="AO969">
        <v>1</v>
      </c>
      <c r="AP969">
        <v>7</v>
      </c>
      <c r="AQ969">
        <v>3</v>
      </c>
      <c r="AR969">
        <v>3</v>
      </c>
      <c r="AS969">
        <v>4</v>
      </c>
      <c r="AT969">
        <v>2</v>
      </c>
      <c r="AU969">
        <v>0</v>
      </c>
      <c r="AV969">
        <v>3</v>
      </c>
    </row>
    <row r="970" spans="1:48">
      <c r="A970">
        <v>36</v>
      </c>
      <c r="B970" t="str">
        <f>IF(HR_Data[[#This Row],[Age]]&lt;25,"&lt;25",
IF(HR_Data[[#This Row],[Age]]&lt;35,"25–34",
IF(HR_Data[[#This Row],[Age]]&lt;45,"35–44",
IF(HR_Data[[#This Row],[Age]]&lt;55,"45–54","55+"))))</f>
        <v>35–44</v>
      </c>
      <c r="C970" t="s">
        <v>43</v>
      </c>
      <c r="D970">
        <f>(HR[[#This Row],[OverTimeFlag]]*3+HR[[#This Row],[LowJobSatisFlag]]*5+HR[[#This Row],[LowWLBFlag]]*4+HR[[#This Row],[LowSalaryFlag]]*3+HR[[#This Row],[LowEnviFlag]]*4+HR[[#This Row],[LowProFlag]]*1)</f>
        <v>17</v>
      </c>
      <c r="E970">
        <f>HR_Data[[#This Row],[OvertimeFlag]] + HR_Data[[#This Row],[LowSatisfactionFlag]] + HR_Data[[#This Row],[LowWorkLifeBalanceFlag]]</f>
        <v>2</v>
      </c>
      <c r="F970" t="s">
        <v>44</v>
      </c>
      <c r="G970">
        <v>607</v>
      </c>
      <c r="H970" t="s">
        <v>37</v>
      </c>
      <c r="I970">
        <v>7</v>
      </c>
      <c r="J970" t="str">
        <f>IF(AND(HR_Data[[#This Row],[Attrition]]="Yes",HR_Data[[#This Row],[YearsAtCompany]]&lt;2),"Yes","No")</f>
        <v>No</v>
      </c>
      <c r="K970">
        <v>3</v>
      </c>
      <c r="L970" t="s">
        <v>59</v>
      </c>
      <c r="M970">
        <v>1</v>
      </c>
      <c r="N970">
        <v>1362</v>
      </c>
      <c r="P970">
        <v>1</v>
      </c>
      <c r="Q970" t="s">
        <v>39</v>
      </c>
      <c r="R970">
        <v>83</v>
      </c>
      <c r="S970">
        <v>4</v>
      </c>
      <c r="T970">
        <v>2</v>
      </c>
      <c r="U970" t="s">
        <v>40</v>
      </c>
      <c r="V970">
        <v>1</v>
      </c>
      <c r="W970" t="s">
        <v>48</v>
      </c>
      <c r="X970">
        <v>4639</v>
      </c>
      <c r="Y970" t="str">
        <f>IF(AND(HR_Data[[#This Row],[OverTime]]="Yes",HR_Data[[#This Row],[JobSatisfaction]]&lt;=2,HR_Data[[#This Row],[MonthlyIncome]]&lt;AVERAGE(HR_Data[MonthlyIncome])),
"High Risk",
IF(OR(HR_Data[[#This Row],[OverTime]]="Yes",HR_Data[[#This Row],[JobSatisfaction]]&lt;=2),
"Medium Risk",
"Low Risk"))</f>
        <v>Medium Risk</v>
      </c>
      <c r="Z970" t="str">
        <f>IF(HR_Data[[#This Row],[MonthlyIncome]]&lt;3000,"Low",IF(HR_Data[[#This Row],[MonthlyIncome]]&lt;7000,"Medium","High"))</f>
        <v>Medium</v>
      </c>
      <c r="AA970" s="5">
        <f>IF(HR_Data[[#This Row],[OverTime]]="Yes",1,0)</f>
        <v>0</v>
      </c>
      <c r="AB970" s="5">
        <f>IF(HR_Data[[#This Row],[JobSatisfaction]]&lt;=2,1,0)</f>
        <v>1</v>
      </c>
      <c r="AC970" s="5">
        <f>IF(HR_Data[[#This Row],[WorkLifeBalance]]&lt;=2,1,0)</f>
        <v>1</v>
      </c>
      <c r="AD970" s="5">
        <f>IF(HR_Data[[#This Row],[MonthlyIncome]]&lt;AVERAGE(HR_Data[MonthlyIncome]),1,0)</f>
        <v>1</v>
      </c>
      <c r="AE970">
        <v>2261</v>
      </c>
      <c r="AF970">
        <v>2</v>
      </c>
      <c r="AG970" t="s">
        <v>42</v>
      </c>
      <c r="AH970" t="s">
        <v>43</v>
      </c>
      <c r="AI970">
        <v>16</v>
      </c>
      <c r="AJ970">
        <v>3</v>
      </c>
      <c r="AK970">
        <v>4</v>
      </c>
      <c r="AL970">
        <f>IF(HR_Data[[#This Row],[OverTime]]="Yes",2,0)
+IF(HR_Data[[#This Row],[WorkLifeBalance]]&lt;=2,2,0)
+IF(HR_Data[[#This Row],[MonthlyIncome]]&lt;5000,2,0)
+IF(HR_Data[[#This Row],[JobSatisfaction]]&lt;=2,1,0)
+IF(HR_Data[[#This Row],[EnvironmentSatisfaction]]&lt;=2,1,0)
+IF(HR_Data[[#This Row],[YearsAtCompany]]&lt;2,2,0)</f>
        <v>6</v>
      </c>
      <c r="AM970" t="str">
        <f>IF(HR_Data[[#This Row],[RiskScore2]]&gt;=6,"High",
IF(HR_Data[[#This Row],[RiskScore2]]&gt;=3,"Medium","Low"))</f>
        <v>High</v>
      </c>
      <c r="AN970">
        <v>80</v>
      </c>
      <c r="AO970">
        <v>1</v>
      </c>
      <c r="AP970">
        <v>17</v>
      </c>
      <c r="AQ970">
        <v>2</v>
      </c>
      <c r="AR970">
        <v>2</v>
      </c>
      <c r="AS970">
        <v>15</v>
      </c>
      <c r="AT970">
        <v>7</v>
      </c>
      <c r="AU970">
        <v>6</v>
      </c>
      <c r="AV970">
        <v>13</v>
      </c>
    </row>
    <row r="971" spans="1:48">
      <c r="A971">
        <v>48</v>
      </c>
      <c r="B971" t="str">
        <f>IF(HR_Data[[#This Row],[Age]]&lt;25,"&lt;25",
IF(HR_Data[[#This Row],[Age]]&lt;35,"25–34",
IF(HR_Data[[#This Row],[Age]]&lt;45,"35–44",
IF(HR_Data[[#This Row],[Age]]&lt;55,"45–54","55+"))))</f>
        <v>45–54</v>
      </c>
      <c r="C971" t="s">
        <v>43</v>
      </c>
      <c r="D971">
        <f>(HR[[#This Row],[OverTimeFlag]]*3+HR[[#This Row],[LowJobSatisFlag]]*5+HR[[#This Row],[LowWLBFlag]]*4+HR[[#This Row],[LowSalaryFlag]]*3+HR[[#This Row],[LowEnviFlag]]*4+HR[[#This Row],[LowProFlag]]*1)</f>
        <v>0</v>
      </c>
      <c r="E971">
        <f>HR_Data[[#This Row],[OvertimeFlag]] + HR_Data[[#This Row],[LowSatisfactionFlag]] + HR_Data[[#This Row],[LowWorkLifeBalanceFlag]]</f>
        <v>0</v>
      </c>
      <c r="F971" t="s">
        <v>36</v>
      </c>
      <c r="G971">
        <v>855</v>
      </c>
      <c r="H971" t="s">
        <v>45</v>
      </c>
      <c r="I971">
        <v>4</v>
      </c>
      <c r="J971" t="str">
        <f>IF(AND(HR_Data[[#This Row],[Attrition]]="Yes",HR_Data[[#This Row],[YearsAtCompany]]&lt;2),"Yes","No")</f>
        <v>No</v>
      </c>
      <c r="K971">
        <v>3</v>
      </c>
      <c r="L971" t="s">
        <v>38</v>
      </c>
      <c r="M971">
        <v>1</v>
      </c>
      <c r="N971">
        <v>1363</v>
      </c>
      <c r="P971">
        <v>4</v>
      </c>
      <c r="Q971" t="s">
        <v>46</v>
      </c>
      <c r="R971">
        <v>54</v>
      </c>
      <c r="S971">
        <v>3</v>
      </c>
      <c r="T971">
        <v>3</v>
      </c>
      <c r="U971" t="s">
        <v>53</v>
      </c>
      <c r="V971">
        <v>4</v>
      </c>
      <c r="W971" t="s">
        <v>41</v>
      </c>
      <c r="X971">
        <v>7898</v>
      </c>
      <c r="Y971" t="str">
        <f>IF(AND(HR_Data[[#This Row],[OverTime]]="Yes",HR_Data[[#This Row],[JobSatisfaction]]&lt;=2,HR_Data[[#This Row],[MonthlyIncome]]&lt;AVERAGE(HR_Data[MonthlyIncome])),
"High Risk",
IF(OR(HR_Data[[#This Row],[OverTime]]="Yes",HR_Data[[#This Row],[JobSatisfaction]]&lt;=2),
"Medium Risk",
"Low Risk"))</f>
        <v>Low Risk</v>
      </c>
      <c r="Z971" t="str">
        <f>IF(HR_Data[[#This Row],[MonthlyIncome]]&lt;3000,"Low",IF(HR_Data[[#This Row],[MonthlyIncome]]&lt;7000,"Medium","High"))</f>
        <v>High</v>
      </c>
      <c r="AA971" s="5">
        <f>IF(HR_Data[[#This Row],[OverTime]]="Yes",1,0)</f>
        <v>0</v>
      </c>
      <c r="AB971" s="5">
        <f>IF(HR_Data[[#This Row],[JobSatisfaction]]&lt;=2,1,0)</f>
        <v>0</v>
      </c>
      <c r="AC971" s="5">
        <f>IF(HR_Data[[#This Row],[WorkLifeBalance]]&lt;=2,1,0)</f>
        <v>0</v>
      </c>
      <c r="AD971" s="5">
        <f>IF(HR_Data[[#This Row],[MonthlyIncome]]&lt;AVERAGE(HR_Data[MonthlyIncome]),1,0)</f>
        <v>0</v>
      </c>
      <c r="AE971">
        <v>18706</v>
      </c>
      <c r="AF971">
        <v>1</v>
      </c>
      <c r="AG971" t="s">
        <v>42</v>
      </c>
      <c r="AH971" t="s">
        <v>43</v>
      </c>
      <c r="AI971">
        <v>11</v>
      </c>
      <c r="AJ971">
        <v>3</v>
      </c>
      <c r="AK971">
        <v>3</v>
      </c>
      <c r="AL971">
        <f>IF(HR_Data[[#This Row],[OverTime]]="Yes",2,0)
+IF(HR_Data[[#This Row],[WorkLifeBalance]]&lt;=2,2,0)
+IF(HR_Data[[#This Row],[MonthlyIncome]]&lt;5000,2,0)
+IF(HR_Data[[#This Row],[JobSatisfaction]]&lt;=2,1,0)
+IF(HR_Data[[#This Row],[EnvironmentSatisfaction]]&lt;=2,1,0)
+IF(HR_Data[[#This Row],[YearsAtCompany]]&lt;2,2,0)</f>
        <v>0</v>
      </c>
      <c r="AM971" t="str">
        <f>IF(HR_Data[[#This Row],[RiskScore2]]&gt;=6,"High",
IF(HR_Data[[#This Row],[RiskScore2]]&gt;=3,"Medium","Low"))</f>
        <v>Low</v>
      </c>
      <c r="AN971">
        <v>80</v>
      </c>
      <c r="AO971">
        <v>0</v>
      </c>
      <c r="AP971">
        <v>11</v>
      </c>
      <c r="AQ971">
        <v>2</v>
      </c>
      <c r="AR971">
        <v>3</v>
      </c>
      <c r="AS971">
        <v>10</v>
      </c>
      <c r="AT971">
        <v>9</v>
      </c>
      <c r="AU971">
        <v>0</v>
      </c>
      <c r="AV971">
        <v>8</v>
      </c>
    </row>
    <row r="972" spans="1:48">
      <c r="A972">
        <v>27</v>
      </c>
      <c r="B972" t="str">
        <f>IF(HR_Data[[#This Row],[Age]]&lt;25,"&lt;25",
IF(HR_Data[[#This Row],[Age]]&lt;35,"25–34",
IF(HR_Data[[#This Row],[Age]]&lt;45,"35–44",
IF(HR_Data[[#This Row],[Age]]&lt;55,"45–54","55+"))))</f>
        <v>25–34</v>
      </c>
      <c r="C972" t="s">
        <v>43</v>
      </c>
      <c r="D972">
        <f>(HR[[#This Row],[OverTimeFlag]]*3+HR[[#This Row],[LowJobSatisFlag]]*5+HR[[#This Row],[LowWLBFlag]]*4+HR[[#This Row],[LowSalaryFlag]]*3+HR[[#This Row],[LowEnviFlag]]*4+HR[[#This Row],[LowProFlag]]*1)</f>
        <v>3</v>
      </c>
      <c r="E972">
        <f>HR_Data[[#This Row],[OvertimeFlag]] + HR_Data[[#This Row],[LowSatisfactionFlag]] + HR_Data[[#This Row],[LowWorkLifeBalanceFlag]]</f>
        <v>0</v>
      </c>
      <c r="F972" t="s">
        <v>36</v>
      </c>
      <c r="G972">
        <v>1291</v>
      </c>
      <c r="H972" t="s">
        <v>37</v>
      </c>
      <c r="I972">
        <v>11</v>
      </c>
      <c r="J972" t="str">
        <f>IF(AND(HR_Data[[#This Row],[Attrition]]="Yes",HR_Data[[#This Row],[YearsAtCompany]]&lt;2),"Yes","No")</f>
        <v>No</v>
      </c>
      <c r="K972">
        <v>3</v>
      </c>
      <c r="L972" t="s">
        <v>51</v>
      </c>
      <c r="M972">
        <v>1</v>
      </c>
      <c r="N972">
        <v>1364</v>
      </c>
      <c r="P972">
        <v>3</v>
      </c>
      <c r="Q972" t="s">
        <v>39</v>
      </c>
      <c r="R972">
        <v>98</v>
      </c>
      <c r="S972">
        <v>4</v>
      </c>
      <c r="T972">
        <v>1</v>
      </c>
      <c r="U972" t="s">
        <v>57</v>
      </c>
      <c r="V972">
        <v>4</v>
      </c>
      <c r="W972" t="s">
        <v>48</v>
      </c>
      <c r="X972">
        <v>2534</v>
      </c>
      <c r="Y972" t="str">
        <f>IF(AND(HR_Data[[#This Row],[OverTime]]="Yes",HR_Data[[#This Row],[JobSatisfaction]]&lt;=2,HR_Data[[#This Row],[MonthlyIncome]]&lt;AVERAGE(HR_Data[MonthlyIncome])),
"High Risk",
IF(OR(HR_Data[[#This Row],[OverTime]]="Yes",HR_Data[[#This Row],[JobSatisfaction]]&lt;=2),
"Medium Risk",
"Low Risk"))</f>
        <v>Low Risk</v>
      </c>
      <c r="Z972" t="str">
        <f>IF(HR_Data[[#This Row],[MonthlyIncome]]&lt;3000,"Low",IF(HR_Data[[#This Row],[MonthlyIncome]]&lt;7000,"Medium","High"))</f>
        <v>Low</v>
      </c>
      <c r="AA972" s="5">
        <f>IF(HR_Data[[#This Row],[OverTime]]="Yes",1,0)</f>
        <v>0</v>
      </c>
      <c r="AB972" s="5">
        <f>IF(HR_Data[[#This Row],[JobSatisfaction]]&lt;=2,1,0)</f>
        <v>0</v>
      </c>
      <c r="AC972" s="5">
        <f>IF(HR_Data[[#This Row],[WorkLifeBalance]]&lt;=2,1,0)</f>
        <v>0</v>
      </c>
      <c r="AD972" s="5">
        <f>IF(HR_Data[[#This Row],[MonthlyIncome]]&lt;AVERAGE(HR_Data[MonthlyIncome]),1,0)</f>
        <v>1</v>
      </c>
      <c r="AE972">
        <v>6527</v>
      </c>
      <c r="AF972">
        <v>8</v>
      </c>
      <c r="AG972" t="s">
        <v>42</v>
      </c>
      <c r="AH972" t="s">
        <v>43</v>
      </c>
      <c r="AI972">
        <v>14</v>
      </c>
      <c r="AJ972">
        <v>3</v>
      </c>
      <c r="AK972">
        <v>2</v>
      </c>
      <c r="AL972">
        <f>IF(HR_Data[[#This Row],[OverTime]]="Yes",2,0)
+IF(HR_Data[[#This Row],[WorkLifeBalance]]&lt;=2,2,0)
+IF(HR_Data[[#This Row],[MonthlyIncome]]&lt;5000,2,0)
+IF(HR_Data[[#This Row],[JobSatisfaction]]&lt;=2,1,0)
+IF(HR_Data[[#This Row],[EnvironmentSatisfaction]]&lt;=2,1,0)
+IF(HR_Data[[#This Row],[YearsAtCompany]]&lt;2,2,0)</f>
        <v>4</v>
      </c>
      <c r="AM972" t="str">
        <f>IF(HR_Data[[#This Row],[RiskScore2]]&gt;=6,"High",
IF(HR_Data[[#This Row],[RiskScore2]]&gt;=3,"Medium","Low"))</f>
        <v>Medium</v>
      </c>
      <c r="AN972">
        <v>80</v>
      </c>
      <c r="AO972">
        <v>1</v>
      </c>
      <c r="AP972">
        <v>5</v>
      </c>
      <c r="AQ972">
        <v>4</v>
      </c>
      <c r="AR972">
        <v>3</v>
      </c>
      <c r="AS972">
        <v>1</v>
      </c>
      <c r="AT972">
        <v>0</v>
      </c>
      <c r="AU972">
        <v>0</v>
      </c>
      <c r="AV972">
        <v>0</v>
      </c>
    </row>
    <row r="973" spans="1:48">
      <c r="A973">
        <v>51</v>
      </c>
      <c r="B973" t="str">
        <f>IF(HR_Data[[#This Row],[Age]]&lt;25,"&lt;25",
IF(HR_Data[[#This Row],[Age]]&lt;35,"25–34",
IF(HR_Data[[#This Row],[Age]]&lt;45,"35–44",
IF(HR_Data[[#This Row],[Age]]&lt;55,"45–54","55+"))))</f>
        <v>45–54</v>
      </c>
      <c r="C973" t="s">
        <v>43</v>
      </c>
      <c r="D973">
        <f>(HR[[#This Row],[OverTimeFlag]]*3+HR[[#This Row],[LowJobSatisFlag]]*5+HR[[#This Row],[LowWLBFlag]]*4+HR[[#This Row],[LowSalaryFlag]]*3+HR[[#This Row],[LowEnviFlag]]*4+HR[[#This Row],[LowProFlag]]*1)</f>
        <v>9</v>
      </c>
      <c r="E973">
        <f>HR_Data[[#This Row],[OvertimeFlag]] + HR_Data[[#This Row],[LowSatisfactionFlag]] + HR_Data[[#This Row],[LowWorkLifeBalanceFlag]]</f>
        <v>2</v>
      </c>
      <c r="F973" t="s">
        <v>36</v>
      </c>
      <c r="G973">
        <v>1405</v>
      </c>
      <c r="H973" t="s">
        <v>45</v>
      </c>
      <c r="I973">
        <v>11</v>
      </c>
      <c r="J973" t="str">
        <f>IF(AND(HR_Data[[#This Row],[Attrition]]="Yes",HR_Data[[#This Row],[YearsAtCompany]]&lt;2),"Yes","No")</f>
        <v>No</v>
      </c>
      <c r="K973">
        <v>2</v>
      </c>
      <c r="L973" t="s">
        <v>60</v>
      </c>
      <c r="M973">
        <v>1</v>
      </c>
      <c r="N973">
        <v>1367</v>
      </c>
      <c r="P973">
        <v>4</v>
      </c>
      <c r="Q973" t="s">
        <v>39</v>
      </c>
      <c r="R973">
        <v>82</v>
      </c>
      <c r="S973">
        <v>2</v>
      </c>
      <c r="T973">
        <v>4</v>
      </c>
      <c r="U973" t="s">
        <v>53</v>
      </c>
      <c r="V973">
        <v>2</v>
      </c>
      <c r="W973" t="s">
        <v>41</v>
      </c>
      <c r="X973">
        <v>13142</v>
      </c>
      <c r="Y973" t="str">
        <f>IF(AND(HR_Data[[#This Row],[OverTime]]="Yes",HR_Data[[#This Row],[JobSatisfaction]]&lt;=2,HR_Data[[#This Row],[MonthlyIncome]]&lt;AVERAGE(HR_Data[MonthlyIncome])),
"High Risk",
IF(OR(HR_Data[[#This Row],[OverTime]]="Yes",HR_Data[[#This Row],[JobSatisfaction]]&lt;=2),
"Medium Risk",
"Low Risk"))</f>
        <v>Medium Risk</v>
      </c>
      <c r="Z973" t="str">
        <f>IF(HR_Data[[#This Row],[MonthlyIncome]]&lt;3000,"Low",IF(HR_Data[[#This Row],[MonthlyIncome]]&lt;7000,"Medium","High"))</f>
        <v>High</v>
      </c>
      <c r="AA973" s="5">
        <f>IF(HR_Data[[#This Row],[OverTime]]="Yes",1,0)</f>
        <v>0</v>
      </c>
      <c r="AB973" s="5">
        <f>IF(HR_Data[[#This Row],[JobSatisfaction]]&lt;=2,1,0)</f>
        <v>1</v>
      </c>
      <c r="AC973" s="5">
        <f>IF(HR_Data[[#This Row],[WorkLifeBalance]]&lt;=2,1,0)</f>
        <v>1</v>
      </c>
      <c r="AD973" s="5">
        <f>IF(HR_Data[[#This Row],[MonthlyIncome]]&lt;AVERAGE(HR_Data[MonthlyIncome]),1,0)</f>
        <v>0</v>
      </c>
      <c r="AE973">
        <v>24439</v>
      </c>
      <c r="AF973">
        <v>3</v>
      </c>
      <c r="AG973" t="s">
        <v>42</v>
      </c>
      <c r="AH973" t="s">
        <v>43</v>
      </c>
      <c r="AI973">
        <v>16</v>
      </c>
      <c r="AJ973">
        <v>3</v>
      </c>
      <c r="AK973">
        <v>2</v>
      </c>
      <c r="AL973">
        <f>IF(HR_Data[[#This Row],[OverTime]]="Yes",2,0)
+IF(HR_Data[[#This Row],[WorkLifeBalance]]&lt;=2,2,0)
+IF(HR_Data[[#This Row],[MonthlyIncome]]&lt;5000,2,0)
+IF(HR_Data[[#This Row],[JobSatisfaction]]&lt;=2,1,0)
+IF(HR_Data[[#This Row],[EnvironmentSatisfaction]]&lt;=2,1,0)
+IF(HR_Data[[#This Row],[YearsAtCompany]]&lt;2,2,0)</f>
        <v>3</v>
      </c>
      <c r="AM973" t="str">
        <f>IF(HR_Data[[#This Row],[RiskScore2]]&gt;=6,"High",
IF(HR_Data[[#This Row],[RiskScore2]]&gt;=3,"Medium","Low"))</f>
        <v>Medium</v>
      </c>
      <c r="AN973">
        <v>80</v>
      </c>
      <c r="AO973">
        <v>0</v>
      </c>
      <c r="AP973">
        <v>29</v>
      </c>
      <c r="AQ973">
        <v>1</v>
      </c>
      <c r="AR973">
        <v>2</v>
      </c>
      <c r="AS973">
        <v>5</v>
      </c>
      <c r="AT973">
        <v>2</v>
      </c>
      <c r="AU973">
        <v>0</v>
      </c>
      <c r="AV973">
        <v>3</v>
      </c>
    </row>
    <row r="974" spans="1:48">
      <c r="A974">
        <v>18</v>
      </c>
      <c r="B974" t="str">
        <f>IF(HR_Data[[#This Row],[Age]]&lt;25,"&lt;25",
IF(HR_Data[[#This Row],[Age]]&lt;35,"25–34",
IF(HR_Data[[#This Row],[Age]]&lt;45,"35–44",
IF(HR_Data[[#This Row],[Age]]&lt;55,"45–54","55+"))))</f>
        <v>&lt;25</v>
      </c>
      <c r="C974" t="s">
        <v>43</v>
      </c>
      <c r="D974">
        <f>(HR[[#This Row],[OverTimeFlag]]*3+HR[[#This Row],[LowJobSatisFlag]]*5+HR[[#This Row],[LowWLBFlag]]*4+HR[[#This Row],[LowSalaryFlag]]*3+HR[[#This Row],[LowEnviFlag]]*4+HR[[#This Row],[LowProFlag]]*1)</f>
        <v>3</v>
      </c>
      <c r="E974">
        <f>HR_Data[[#This Row],[OvertimeFlag]] + HR_Data[[#This Row],[LowSatisfactionFlag]] + HR_Data[[#This Row],[LowWorkLifeBalanceFlag]]</f>
        <v>0</v>
      </c>
      <c r="F974" t="s">
        <v>55</v>
      </c>
      <c r="G974">
        <v>1124</v>
      </c>
      <c r="H974" t="s">
        <v>45</v>
      </c>
      <c r="I974">
        <v>1</v>
      </c>
      <c r="J974" t="str">
        <f>IF(AND(HR_Data[[#This Row],[Attrition]]="Yes",HR_Data[[#This Row],[YearsAtCompany]]&lt;2),"Yes","No")</f>
        <v>No</v>
      </c>
      <c r="K974">
        <v>3</v>
      </c>
      <c r="L974" t="s">
        <v>38</v>
      </c>
      <c r="M974">
        <v>1</v>
      </c>
      <c r="N974">
        <v>1368</v>
      </c>
      <c r="P974">
        <v>4</v>
      </c>
      <c r="Q974" t="s">
        <v>39</v>
      </c>
      <c r="R974">
        <v>97</v>
      </c>
      <c r="S974">
        <v>3</v>
      </c>
      <c r="T974">
        <v>1</v>
      </c>
      <c r="U974" t="s">
        <v>50</v>
      </c>
      <c r="V974">
        <v>4</v>
      </c>
      <c r="W974" t="s">
        <v>41</v>
      </c>
      <c r="X974">
        <v>1611</v>
      </c>
      <c r="Y974" t="str">
        <f>IF(AND(HR_Data[[#This Row],[OverTime]]="Yes",HR_Data[[#This Row],[JobSatisfaction]]&lt;=2,HR_Data[[#This Row],[MonthlyIncome]]&lt;AVERAGE(HR_Data[MonthlyIncome])),
"High Risk",
IF(OR(HR_Data[[#This Row],[OverTime]]="Yes",HR_Data[[#This Row],[JobSatisfaction]]&lt;=2),
"Medium Risk",
"Low Risk"))</f>
        <v>Low Risk</v>
      </c>
      <c r="Z974" t="str">
        <f>IF(HR_Data[[#This Row],[MonthlyIncome]]&lt;3000,"Low",IF(HR_Data[[#This Row],[MonthlyIncome]]&lt;7000,"Medium","High"))</f>
        <v>Low</v>
      </c>
      <c r="AA974" s="5">
        <f>IF(HR_Data[[#This Row],[OverTime]]="Yes",1,0)</f>
        <v>0</v>
      </c>
      <c r="AB974" s="5">
        <f>IF(HR_Data[[#This Row],[JobSatisfaction]]&lt;=2,1,0)</f>
        <v>0</v>
      </c>
      <c r="AC974" s="5">
        <f>IF(HR_Data[[#This Row],[WorkLifeBalance]]&lt;=2,1,0)</f>
        <v>0</v>
      </c>
      <c r="AD974" s="5">
        <f>IF(HR_Data[[#This Row],[MonthlyIncome]]&lt;AVERAGE(HR_Data[MonthlyIncome]),1,0)</f>
        <v>1</v>
      </c>
      <c r="AE974">
        <v>19305</v>
      </c>
      <c r="AF974">
        <v>1</v>
      </c>
      <c r="AG974" t="s">
        <v>42</v>
      </c>
      <c r="AH974" t="s">
        <v>43</v>
      </c>
      <c r="AI974">
        <v>15</v>
      </c>
      <c r="AJ974">
        <v>3</v>
      </c>
      <c r="AK974">
        <v>3</v>
      </c>
      <c r="AL974">
        <f>IF(HR_Data[[#This Row],[OverTime]]="Yes",2,0)
+IF(HR_Data[[#This Row],[WorkLifeBalance]]&lt;=2,2,0)
+IF(HR_Data[[#This Row],[MonthlyIncome]]&lt;5000,2,0)
+IF(HR_Data[[#This Row],[JobSatisfaction]]&lt;=2,1,0)
+IF(HR_Data[[#This Row],[EnvironmentSatisfaction]]&lt;=2,1,0)
+IF(HR_Data[[#This Row],[YearsAtCompany]]&lt;2,2,0)</f>
        <v>4</v>
      </c>
      <c r="AM974" t="str">
        <f>IF(HR_Data[[#This Row],[RiskScore2]]&gt;=6,"High",
IF(HR_Data[[#This Row],[RiskScore2]]&gt;=3,"Medium","Low"))</f>
        <v>Medium</v>
      </c>
      <c r="AN974">
        <v>80</v>
      </c>
      <c r="AO974">
        <v>0</v>
      </c>
      <c r="AP974">
        <v>0</v>
      </c>
      <c r="AQ974">
        <v>5</v>
      </c>
      <c r="AR974">
        <v>4</v>
      </c>
      <c r="AS974">
        <v>0</v>
      </c>
      <c r="AT974">
        <v>0</v>
      </c>
      <c r="AU974">
        <v>0</v>
      </c>
      <c r="AV974">
        <v>0</v>
      </c>
    </row>
    <row r="975" spans="1:48">
      <c r="A975">
        <v>35</v>
      </c>
      <c r="B975" t="str">
        <f>IF(HR_Data[[#This Row],[Age]]&lt;25,"&lt;25",
IF(HR_Data[[#This Row],[Age]]&lt;35,"25–34",
IF(HR_Data[[#This Row],[Age]]&lt;45,"35–44",
IF(HR_Data[[#This Row],[Age]]&lt;55,"45–54","55+"))))</f>
        <v>35–44</v>
      </c>
      <c r="C975" t="s">
        <v>43</v>
      </c>
      <c r="D975">
        <f>(HR[[#This Row],[OverTimeFlag]]*3+HR[[#This Row],[LowJobSatisFlag]]*5+HR[[#This Row],[LowWLBFlag]]*4+HR[[#This Row],[LowSalaryFlag]]*3+HR[[#This Row],[LowEnviFlag]]*4+HR[[#This Row],[LowProFlag]]*1)</f>
        <v>3</v>
      </c>
      <c r="E975">
        <f>HR_Data[[#This Row],[OvertimeFlag]] + HR_Data[[#This Row],[LowSatisfactionFlag]] + HR_Data[[#This Row],[LowWorkLifeBalanceFlag]]</f>
        <v>0</v>
      </c>
      <c r="F975" t="s">
        <v>36</v>
      </c>
      <c r="G975">
        <v>817</v>
      </c>
      <c r="H975" t="s">
        <v>45</v>
      </c>
      <c r="I975">
        <v>1</v>
      </c>
      <c r="J975" t="str">
        <f>IF(AND(HR_Data[[#This Row],[Attrition]]="Yes",HR_Data[[#This Row],[YearsAtCompany]]&lt;2),"Yes","No")</f>
        <v>No</v>
      </c>
      <c r="K975">
        <v>3</v>
      </c>
      <c r="L975" t="s">
        <v>51</v>
      </c>
      <c r="M975">
        <v>1</v>
      </c>
      <c r="N975">
        <v>1369</v>
      </c>
      <c r="P975">
        <v>4</v>
      </c>
      <c r="Q975" t="s">
        <v>39</v>
      </c>
      <c r="R975">
        <v>60</v>
      </c>
      <c r="S975">
        <v>2</v>
      </c>
      <c r="T975">
        <v>2</v>
      </c>
      <c r="U975" t="s">
        <v>50</v>
      </c>
      <c r="V975">
        <v>4</v>
      </c>
      <c r="W975" t="s">
        <v>48</v>
      </c>
      <c r="X975">
        <v>5363</v>
      </c>
      <c r="Y975" t="str">
        <f>IF(AND(HR_Data[[#This Row],[OverTime]]="Yes",HR_Data[[#This Row],[JobSatisfaction]]&lt;=2,HR_Data[[#This Row],[MonthlyIncome]]&lt;AVERAGE(HR_Data[MonthlyIncome])),
"High Risk",
IF(OR(HR_Data[[#This Row],[OverTime]]="Yes",HR_Data[[#This Row],[JobSatisfaction]]&lt;=2),
"Medium Risk",
"Low Risk"))</f>
        <v>Low Risk</v>
      </c>
      <c r="Z975" t="str">
        <f>IF(HR_Data[[#This Row],[MonthlyIncome]]&lt;3000,"Low",IF(HR_Data[[#This Row],[MonthlyIncome]]&lt;7000,"Medium","High"))</f>
        <v>Medium</v>
      </c>
      <c r="AA975" s="5">
        <f>IF(HR_Data[[#This Row],[OverTime]]="Yes",1,0)</f>
        <v>0</v>
      </c>
      <c r="AB975" s="5">
        <f>IF(HR_Data[[#This Row],[JobSatisfaction]]&lt;=2,1,0)</f>
        <v>0</v>
      </c>
      <c r="AC975" s="5">
        <f>IF(HR_Data[[#This Row],[WorkLifeBalance]]&lt;=2,1,0)</f>
        <v>0</v>
      </c>
      <c r="AD975" s="5">
        <f>IF(HR_Data[[#This Row],[MonthlyIncome]]&lt;AVERAGE(HR_Data[MonthlyIncome]),1,0)</f>
        <v>1</v>
      </c>
      <c r="AE975">
        <v>10846</v>
      </c>
      <c r="AF975">
        <v>0</v>
      </c>
      <c r="AG975" t="s">
        <v>42</v>
      </c>
      <c r="AH975" t="s">
        <v>43</v>
      </c>
      <c r="AI975">
        <v>12</v>
      </c>
      <c r="AJ975">
        <v>3</v>
      </c>
      <c r="AK975">
        <v>2</v>
      </c>
      <c r="AL975">
        <f>IF(HR_Data[[#This Row],[OverTime]]="Yes",2,0)
+IF(HR_Data[[#This Row],[WorkLifeBalance]]&lt;=2,2,0)
+IF(HR_Data[[#This Row],[MonthlyIncome]]&lt;5000,2,0)
+IF(HR_Data[[#This Row],[JobSatisfaction]]&lt;=2,1,0)
+IF(HR_Data[[#This Row],[EnvironmentSatisfaction]]&lt;=2,1,0)
+IF(HR_Data[[#This Row],[YearsAtCompany]]&lt;2,2,0)</f>
        <v>0</v>
      </c>
      <c r="AM975" t="str">
        <f>IF(HR_Data[[#This Row],[RiskScore2]]&gt;=6,"High",
IF(HR_Data[[#This Row],[RiskScore2]]&gt;=3,"Medium","Low"))</f>
        <v>Low</v>
      </c>
      <c r="AN975">
        <v>80</v>
      </c>
      <c r="AO975">
        <v>1</v>
      </c>
      <c r="AP975">
        <v>10</v>
      </c>
      <c r="AQ975">
        <v>0</v>
      </c>
      <c r="AR975">
        <v>3</v>
      </c>
      <c r="AS975">
        <v>9</v>
      </c>
      <c r="AT975">
        <v>7</v>
      </c>
      <c r="AU975">
        <v>0</v>
      </c>
      <c r="AV975">
        <v>0</v>
      </c>
    </row>
    <row r="976" spans="1:48">
      <c r="A976">
        <v>27</v>
      </c>
      <c r="B976" t="str">
        <f>IF(HR_Data[[#This Row],[Age]]&lt;25,"&lt;25",
IF(HR_Data[[#This Row],[Age]]&lt;35,"25–34",
IF(HR_Data[[#This Row],[Age]]&lt;45,"35–44",
IF(HR_Data[[#This Row],[Age]]&lt;55,"45–54","55+"))))</f>
        <v>25–34</v>
      </c>
      <c r="C976" t="s">
        <v>43</v>
      </c>
      <c r="D976">
        <f>(HR[[#This Row],[OverTimeFlag]]*3+HR[[#This Row],[LowJobSatisFlag]]*5+HR[[#This Row],[LowWLBFlag]]*4+HR[[#This Row],[LowSalaryFlag]]*3+HR[[#This Row],[LowEnviFlag]]*4+HR[[#This Row],[LowProFlag]]*1)</f>
        <v>3</v>
      </c>
      <c r="E976">
        <f>HR_Data[[#This Row],[OvertimeFlag]] + HR_Data[[#This Row],[LowSatisfactionFlag]] + HR_Data[[#This Row],[LowWorkLifeBalanceFlag]]</f>
        <v>0</v>
      </c>
      <c r="F976" t="s">
        <v>44</v>
      </c>
      <c r="G976">
        <v>793</v>
      </c>
      <c r="H976" t="s">
        <v>37</v>
      </c>
      <c r="I976">
        <v>2</v>
      </c>
      <c r="J976" t="str">
        <f>IF(AND(HR_Data[[#This Row],[Attrition]]="Yes",HR_Data[[#This Row],[YearsAtCompany]]&lt;2),"Yes","No")</f>
        <v>No</v>
      </c>
      <c r="K976">
        <v>1</v>
      </c>
      <c r="L976" t="s">
        <v>38</v>
      </c>
      <c r="M976">
        <v>1</v>
      </c>
      <c r="N976">
        <v>1371</v>
      </c>
      <c r="P976">
        <v>4</v>
      </c>
      <c r="Q976" t="s">
        <v>46</v>
      </c>
      <c r="R976">
        <v>43</v>
      </c>
      <c r="S976">
        <v>1</v>
      </c>
      <c r="T976">
        <v>2</v>
      </c>
      <c r="U976" t="s">
        <v>40</v>
      </c>
      <c r="V976">
        <v>4</v>
      </c>
      <c r="W976" t="s">
        <v>41</v>
      </c>
      <c r="X976">
        <v>5071</v>
      </c>
      <c r="Y976" t="str">
        <f>IF(AND(HR_Data[[#This Row],[OverTime]]="Yes",HR_Data[[#This Row],[JobSatisfaction]]&lt;=2,HR_Data[[#This Row],[MonthlyIncome]]&lt;AVERAGE(HR_Data[MonthlyIncome])),
"High Risk",
IF(OR(HR_Data[[#This Row],[OverTime]]="Yes",HR_Data[[#This Row],[JobSatisfaction]]&lt;=2),
"Medium Risk",
"Low Risk"))</f>
        <v>Low Risk</v>
      </c>
      <c r="Z976" t="str">
        <f>IF(HR_Data[[#This Row],[MonthlyIncome]]&lt;3000,"Low",IF(HR_Data[[#This Row],[MonthlyIncome]]&lt;7000,"Medium","High"))</f>
        <v>Medium</v>
      </c>
      <c r="AA976" s="5">
        <f>IF(HR_Data[[#This Row],[OverTime]]="Yes",1,0)</f>
        <v>0</v>
      </c>
      <c r="AB976" s="5">
        <f>IF(HR_Data[[#This Row],[JobSatisfaction]]&lt;=2,1,0)</f>
        <v>0</v>
      </c>
      <c r="AC976" s="5">
        <f>IF(HR_Data[[#This Row],[WorkLifeBalance]]&lt;=2,1,0)</f>
        <v>0</v>
      </c>
      <c r="AD976" s="5">
        <f>IF(HR_Data[[#This Row],[MonthlyIncome]]&lt;AVERAGE(HR_Data[MonthlyIncome]),1,0)</f>
        <v>1</v>
      </c>
      <c r="AE976">
        <v>20392</v>
      </c>
      <c r="AF976">
        <v>3</v>
      </c>
      <c r="AG976" t="s">
        <v>42</v>
      </c>
      <c r="AH976" t="s">
        <v>43</v>
      </c>
      <c r="AI976">
        <v>20</v>
      </c>
      <c r="AJ976">
        <v>4</v>
      </c>
      <c r="AK976">
        <v>2</v>
      </c>
      <c r="AL976">
        <f>IF(HR_Data[[#This Row],[OverTime]]="Yes",2,0)
+IF(HR_Data[[#This Row],[WorkLifeBalance]]&lt;=2,2,0)
+IF(HR_Data[[#This Row],[MonthlyIncome]]&lt;5000,2,0)
+IF(HR_Data[[#This Row],[JobSatisfaction]]&lt;=2,1,0)
+IF(HR_Data[[#This Row],[EnvironmentSatisfaction]]&lt;=2,1,0)
+IF(HR_Data[[#This Row],[YearsAtCompany]]&lt;2,2,0)</f>
        <v>0</v>
      </c>
      <c r="AM976" t="str">
        <f>IF(HR_Data[[#This Row],[RiskScore2]]&gt;=6,"High",
IF(HR_Data[[#This Row],[RiskScore2]]&gt;=3,"Medium","Low"))</f>
        <v>Low</v>
      </c>
      <c r="AN976">
        <v>80</v>
      </c>
      <c r="AO976">
        <v>0</v>
      </c>
      <c r="AP976">
        <v>8</v>
      </c>
      <c r="AQ976">
        <v>3</v>
      </c>
      <c r="AR976">
        <v>3</v>
      </c>
      <c r="AS976">
        <v>6</v>
      </c>
      <c r="AT976">
        <v>2</v>
      </c>
      <c r="AU976">
        <v>0</v>
      </c>
      <c r="AV976">
        <v>0</v>
      </c>
    </row>
    <row r="977" spans="1:48">
      <c r="A977">
        <v>55</v>
      </c>
      <c r="B977" t="str">
        <f>IF(HR_Data[[#This Row],[Age]]&lt;25,"&lt;25",
IF(HR_Data[[#This Row],[Age]]&lt;35,"25–34",
IF(HR_Data[[#This Row],[Age]]&lt;45,"35–44",
IF(HR_Data[[#This Row],[Age]]&lt;55,"45–54","55+"))))</f>
        <v>55+</v>
      </c>
      <c r="C977" t="s">
        <v>35</v>
      </c>
      <c r="D977">
        <f>(HR[[#This Row],[OverTimeFlag]]*3+HR[[#This Row],[LowJobSatisFlag]]*5+HR[[#This Row],[LowWLBFlag]]*4+HR[[#This Row],[LowSalaryFlag]]*3+HR[[#This Row],[LowEnviFlag]]*4+HR[[#This Row],[LowProFlag]]*1)</f>
        <v>11</v>
      </c>
      <c r="E977">
        <f>HR_Data[[#This Row],[OvertimeFlag]] + HR_Data[[#This Row],[LowSatisfactionFlag]] + HR_Data[[#This Row],[LowWorkLifeBalanceFlag]]</f>
        <v>2</v>
      </c>
      <c r="F977" t="s">
        <v>36</v>
      </c>
      <c r="G977">
        <v>267</v>
      </c>
      <c r="H977" t="s">
        <v>37</v>
      </c>
      <c r="I977">
        <v>13</v>
      </c>
      <c r="J977" t="str">
        <f>IF(AND(HR_Data[[#This Row],[Attrition]]="Yes",HR_Data[[#This Row],[YearsAtCompany]]&lt;2),"Yes","No")</f>
        <v>No</v>
      </c>
      <c r="K977">
        <v>4</v>
      </c>
      <c r="L977" t="s">
        <v>59</v>
      </c>
      <c r="M977">
        <v>1</v>
      </c>
      <c r="N977">
        <v>1372</v>
      </c>
      <c r="P977">
        <v>1</v>
      </c>
      <c r="Q977" t="s">
        <v>46</v>
      </c>
      <c r="R977">
        <v>85</v>
      </c>
      <c r="S977">
        <v>4</v>
      </c>
      <c r="T977">
        <v>4</v>
      </c>
      <c r="U977" t="s">
        <v>40</v>
      </c>
      <c r="V977">
        <v>3</v>
      </c>
      <c r="W977" t="s">
        <v>41</v>
      </c>
      <c r="X977">
        <v>13695</v>
      </c>
      <c r="Y977" t="str">
        <f>IF(AND(HR_Data[[#This Row],[OverTime]]="Yes",HR_Data[[#This Row],[JobSatisfaction]]&lt;=2,HR_Data[[#This Row],[MonthlyIncome]]&lt;AVERAGE(HR_Data[MonthlyIncome])),
"High Risk",
IF(OR(HR_Data[[#This Row],[OverTime]]="Yes",HR_Data[[#This Row],[JobSatisfaction]]&lt;=2),
"Medium Risk",
"Low Risk"))</f>
        <v>Medium Risk</v>
      </c>
      <c r="Z977" t="str">
        <f>IF(HR_Data[[#This Row],[MonthlyIncome]]&lt;3000,"Low",IF(HR_Data[[#This Row],[MonthlyIncome]]&lt;7000,"Medium","High"))</f>
        <v>High</v>
      </c>
      <c r="AA977" s="5">
        <f>IF(HR_Data[[#This Row],[OverTime]]="Yes",1,0)</f>
        <v>1</v>
      </c>
      <c r="AB977" s="5">
        <f>IF(HR_Data[[#This Row],[JobSatisfaction]]&lt;=2,1,0)</f>
        <v>0</v>
      </c>
      <c r="AC977" s="5">
        <f>IF(HR_Data[[#This Row],[WorkLifeBalance]]&lt;=2,1,0)</f>
        <v>1</v>
      </c>
      <c r="AD977" s="5">
        <f>IF(HR_Data[[#This Row],[MonthlyIncome]]&lt;AVERAGE(HR_Data[MonthlyIncome]),1,0)</f>
        <v>0</v>
      </c>
      <c r="AE977">
        <v>9277</v>
      </c>
      <c r="AF977">
        <v>6</v>
      </c>
      <c r="AG977" t="s">
        <v>42</v>
      </c>
      <c r="AH977" t="s">
        <v>35</v>
      </c>
      <c r="AI977">
        <v>17</v>
      </c>
      <c r="AJ977">
        <v>3</v>
      </c>
      <c r="AK977">
        <v>3</v>
      </c>
      <c r="AL977">
        <f>IF(HR_Data[[#This Row],[OverTime]]="Yes",2,0)
+IF(HR_Data[[#This Row],[WorkLifeBalance]]&lt;=2,2,0)
+IF(HR_Data[[#This Row],[MonthlyIncome]]&lt;5000,2,0)
+IF(HR_Data[[#This Row],[JobSatisfaction]]&lt;=2,1,0)
+IF(HR_Data[[#This Row],[EnvironmentSatisfaction]]&lt;=2,1,0)
+IF(HR_Data[[#This Row],[YearsAtCompany]]&lt;2,2,0)</f>
        <v>5</v>
      </c>
      <c r="AM977" t="str">
        <f>IF(HR_Data[[#This Row],[RiskScore2]]&gt;=6,"High",
IF(HR_Data[[#This Row],[RiskScore2]]&gt;=3,"Medium","Low"))</f>
        <v>Medium</v>
      </c>
      <c r="AN977">
        <v>80</v>
      </c>
      <c r="AO977">
        <v>0</v>
      </c>
      <c r="AP977">
        <v>24</v>
      </c>
      <c r="AQ977">
        <v>2</v>
      </c>
      <c r="AR977">
        <v>2</v>
      </c>
      <c r="AS977">
        <v>19</v>
      </c>
      <c r="AT977">
        <v>7</v>
      </c>
      <c r="AU977">
        <v>3</v>
      </c>
      <c r="AV977">
        <v>8</v>
      </c>
    </row>
    <row r="978" spans="1:48">
      <c r="A978">
        <v>56</v>
      </c>
      <c r="B978" t="str">
        <f>IF(HR_Data[[#This Row],[Age]]&lt;25,"&lt;25",
IF(HR_Data[[#This Row],[Age]]&lt;35,"25–34",
IF(HR_Data[[#This Row],[Age]]&lt;45,"35–44",
IF(HR_Data[[#This Row],[Age]]&lt;55,"45–54","55+"))))</f>
        <v>55+</v>
      </c>
      <c r="C978" t="s">
        <v>43</v>
      </c>
      <c r="D978">
        <f>(HR[[#This Row],[OverTimeFlag]]*3+HR[[#This Row],[LowJobSatisFlag]]*5+HR[[#This Row],[LowWLBFlag]]*4+HR[[#This Row],[LowSalaryFlag]]*3+HR[[#This Row],[LowEnviFlag]]*4+HR[[#This Row],[LowProFlag]]*1)</f>
        <v>9</v>
      </c>
      <c r="E978">
        <f>HR_Data[[#This Row],[OvertimeFlag]] + HR_Data[[#This Row],[LowSatisfactionFlag]] + HR_Data[[#This Row],[LowWorkLifeBalanceFlag]]</f>
        <v>2</v>
      </c>
      <c r="F978" t="s">
        <v>36</v>
      </c>
      <c r="G978">
        <v>1369</v>
      </c>
      <c r="H978" t="s">
        <v>45</v>
      </c>
      <c r="I978">
        <v>23</v>
      </c>
      <c r="J978" t="str">
        <f>IF(AND(HR_Data[[#This Row],[Attrition]]="Yes",HR_Data[[#This Row],[YearsAtCompany]]&lt;2),"Yes","No")</f>
        <v>No</v>
      </c>
      <c r="K978">
        <v>3</v>
      </c>
      <c r="L978" t="s">
        <v>38</v>
      </c>
      <c r="M978">
        <v>1</v>
      </c>
      <c r="N978">
        <v>1373</v>
      </c>
      <c r="P978">
        <v>4</v>
      </c>
      <c r="Q978" t="s">
        <v>46</v>
      </c>
      <c r="R978">
        <v>68</v>
      </c>
      <c r="S978">
        <v>3</v>
      </c>
      <c r="T978">
        <v>4</v>
      </c>
      <c r="U978" t="s">
        <v>53</v>
      </c>
      <c r="V978">
        <v>2</v>
      </c>
      <c r="W978" t="s">
        <v>48</v>
      </c>
      <c r="X978">
        <v>13402</v>
      </c>
      <c r="Y978" t="str">
        <f>IF(AND(HR_Data[[#This Row],[OverTime]]="Yes",HR_Data[[#This Row],[JobSatisfaction]]&lt;=2,HR_Data[[#This Row],[MonthlyIncome]]&lt;AVERAGE(HR_Data[MonthlyIncome])),
"High Risk",
IF(OR(HR_Data[[#This Row],[OverTime]]="Yes",HR_Data[[#This Row],[JobSatisfaction]]&lt;=2),
"Medium Risk",
"Low Risk"))</f>
        <v>Medium Risk</v>
      </c>
      <c r="Z978" t="str">
        <f>IF(HR_Data[[#This Row],[MonthlyIncome]]&lt;3000,"Low",IF(HR_Data[[#This Row],[MonthlyIncome]]&lt;7000,"Medium","High"))</f>
        <v>High</v>
      </c>
      <c r="AA978" s="5">
        <f>IF(HR_Data[[#This Row],[OverTime]]="Yes",1,0)</f>
        <v>1</v>
      </c>
      <c r="AB978" s="5">
        <f>IF(HR_Data[[#This Row],[JobSatisfaction]]&lt;=2,1,0)</f>
        <v>1</v>
      </c>
      <c r="AC978" s="5">
        <f>IF(HR_Data[[#This Row],[WorkLifeBalance]]&lt;=2,1,0)</f>
        <v>0</v>
      </c>
      <c r="AD978" s="5">
        <f>IF(HR_Data[[#This Row],[MonthlyIncome]]&lt;AVERAGE(HR_Data[MonthlyIncome]),1,0)</f>
        <v>0</v>
      </c>
      <c r="AE978">
        <v>18235</v>
      </c>
      <c r="AF978">
        <v>4</v>
      </c>
      <c r="AG978" t="s">
        <v>42</v>
      </c>
      <c r="AH978" t="s">
        <v>35</v>
      </c>
      <c r="AI978">
        <v>12</v>
      </c>
      <c r="AJ978">
        <v>3</v>
      </c>
      <c r="AK978">
        <v>1</v>
      </c>
      <c r="AL978">
        <f>IF(HR_Data[[#This Row],[OverTime]]="Yes",2,0)
+IF(HR_Data[[#This Row],[WorkLifeBalance]]&lt;=2,2,0)
+IF(HR_Data[[#This Row],[MonthlyIncome]]&lt;5000,2,0)
+IF(HR_Data[[#This Row],[JobSatisfaction]]&lt;=2,1,0)
+IF(HR_Data[[#This Row],[EnvironmentSatisfaction]]&lt;=2,1,0)
+IF(HR_Data[[#This Row],[YearsAtCompany]]&lt;2,2,0)</f>
        <v>3</v>
      </c>
      <c r="AM978" t="str">
        <f>IF(HR_Data[[#This Row],[RiskScore2]]&gt;=6,"High",
IF(HR_Data[[#This Row],[RiskScore2]]&gt;=3,"Medium","Low"))</f>
        <v>Medium</v>
      </c>
      <c r="AN978">
        <v>80</v>
      </c>
      <c r="AO978">
        <v>1</v>
      </c>
      <c r="AP978">
        <v>33</v>
      </c>
      <c r="AQ978">
        <v>0</v>
      </c>
      <c r="AR978">
        <v>3</v>
      </c>
      <c r="AS978">
        <v>19</v>
      </c>
      <c r="AT978">
        <v>16</v>
      </c>
      <c r="AU978">
        <v>15</v>
      </c>
      <c r="AV978">
        <v>9</v>
      </c>
    </row>
    <row r="979" spans="1:48">
      <c r="A979">
        <v>34</v>
      </c>
      <c r="B979" t="str">
        <f>IF(HR_Data[[#This Row],[Age]]&lt;25,"&lt;25",
IF(HR_Data[[#This Row],[Age]]&lt;35,"25–34",
IF(HR_Data[[#This Row],[Age]]&lt;45,"35–44",
IF(HR_Data[[#This Row],[Age]]&lt;55,"45–54","55+"))))</f>
        <v>25–34</v>
      </c>
      <c r="C979" t="s">
        <v>43</v>
      </c>
      <c r="D979">
        <f>(HR[[#This Row],[OverTimeFlag]]*3+HR[[#This Row],[LowJobSatisFlag]]*5+HR[[#This Row],[LowWLBFlag]]*4+HR[[#This Row],[LowSalaryFlag]]*3+HR[[#This Row],[LowEnviFlag]]*4+HR[[#This Row],[LowProFlag]]*1)</f>
        <v>7</v>
      </c>
      <c r="E979">
        <f>HR_Data[[#This Row],[OvertimeFlag]] + HR_Data[[#This Row],[LowSatisfactionFlag]] + HR_Data[[#This Row],[LowWorkLifeBalanceFlag]]</f>
        <v>0</v>
      </c>
      <c r="F979" t="s">
        <v>55</v>
      </c>
      <c r="G979">
        <v>999</v>
      </c>
      <c r="H979" t="s">
        <v>45</v>
      </c>
      <c r="I979">
        <v>26</v>
      </c>
      <c r="J979" t="str">
        <f>IF(AND(HR_Data[[#This Row],[Attrition]]="Yes",HR_Data[[#This Row],[YearsAtCompany]]&lt;2),"Yes","No")</f>
        <v>No</v>
      </c>
      <c r="K979">
        <v>1</v>
      </c>
      <c r="L979" t="s">
        <v>60</v>
      </c>
      <c r="M979">
        <v>1</v>
      </c>
      <c r="N979">
        <v>1374</v>
      </c>
      <c r="P979">
        <v>1</v>
      </c>
      <c r="Q979" t="s">
        <v>39</v>
      </c>
      <c r="R979">
        <v>92</v>
      </c>
      <c r="S979">
        <v>2</v>
      </c>
      <c r="T979">
        <v>1</v>
      </c>
      <c r="U979" t="s">
        <v>47</v>
      </c>
      <c r="V979">
        <v>3</v>
      </c>
      <c r="W979" t="s">
        <v>52</v>
      </c>
      <c r="X979">
        <v>2029</v>
      </c>
      <c r="Y979" t="str">
        <f>IF(AND(HR_Data[[#This Row],[OverTime]]="Yes",HR_Data[[#This Row],[JobSatisfaction]]&lt;=2,HR_Data[[#This Row],[MonthlyIncome]]&lt;AVERAGE(HR_Data[MonthlyIncome])),
"High Risk",
IF(OR(HR_Data[[#This Row],[OverTime]]="Yes",HR_Data[[#This Row],[JobSatisfaction]]&lt;=2),
"Medium Risk",
"Low Risk"))</f>
        <v>Low Risk</v>
      </c>
      <c r="Z979" t="str">
        <f>IF(HR_Data[[#This Row],[MonthlyIncome]]&lt;3000,"Low",IF(HR_Data[[#This Row],[MonthlyIncome]]&lt;7000,"Medium","High"))</f>
        <v>Low</v>
      </c>
      <c r="AA979" s="5">
        <f>IF(HR_Data[[#This Row],[OverTime]]="Yes",1,0)</f>
        <v>0</v>
      </c>
      <c r="AB979" s="5">
        <f>IF(HR_Data[[#This Row],[JobSatisfaction]]&lt;=2,1,0)</f>
        <v>0</v>
      </c>
      <c r="AC979" s="5">
        <f>IF(HR_Data[[#This Row],[WorkLifeBalance]]&lt;=2,1,0)</f>
        <v>0</v>
      </c>
      <c r="AD979" s="5">
        <f>IF(HR_Data[[#This Row],[MonthlyIncome]]&lt;AVERAGE(HR_Data[MonthlyIncome]),1,0)</f>
        <v>1</v>
      </c>
      <c r="AE979">
        <v>15891</v>
      </c>
      <c r="AF979">
        <v>1</v>
      </c>
      <c r="AG979" t="s">
        <v>42</v>
      </c>
      <c r="AH979" t="s">
        <v>43</v>
      </c>
      <c r="AI979">
        <v>20</v>
      </c>
      <c r="AJ979">
        <v>4</v>
      </c>
      <c r="AK979">
        <v>3</v>
      </c>
      <c r="AL979">
        <f>IF(HR_Data[[#This Row],[OverTime]]="Yes",2,0)
+IF(HR_Data[[#This Row],[WorkLifeBalance]]&lt;=2,2,0)
+IF(HR_Data[[#This Row],[MonthlyIncome]]&lt;5000,2,0)
+IF(HR_Data[[#This Row],[JobSatisfaction]]&lt;=2,1,0)
+IF(HR_Data[[#This Row],[EnvironmentSatisfaction]]&lt;=2,1,0)
+IF(HR_Data[[#This Row],[YearsAtCompany]]&lt;2,2,0)</f>
        <v>3</v>
      </c>
      <c r="AM979" t="str">
        <f>IF(HR_Data[[#This Row],[RiskScore2]]&gt;=6,"High",
IF(HR_Data[[#This Row],[RiskScore2]]&gt;=3,"Medium","Low"))</f>
        <v>Medium</v>
      </c>
      <c r="AN979">
        <v>80</v>
      </c>
      <c r="AO979">
        <v>3</v>
      </c>
      <c r="AP979">
        <v>5</v>
      </c>
      <c r="AQ979">
        <v>2</v>
      </c>
      <c r="AR979">
        <v>3</v>
      </c>
      <c r="AS979">
        <v>5</v>
      </c>
      <c r="AT979">
        <v>4</v>
      </c>
      <c r="AU979">
        <v>0</v>
      </c>
      <c r="AV979">
        <v>0</v>
      </c>
    </row>
    <row r="980" spans="1:48">
      <c r="A980">
        <v>40</v>
      </c>
      <c r="B980" t="str">
        <f>IF(HR_Data[[#This Row],[Age]]&lt;25,"&lt;25",
IF(HR_Data[[#This Row],[Age]]&lt;35,"25–34",
IF(HR_Data[[#This Row],[Age]]&lt;45,"35–44",
IF(HR_Data[[#This Row],[Age]]&lt;55,"45–54","55+"))))</f>
        <v>35–44</v>
      </c>
      <c r="C980" t="s">
        <v>43</v>
      </c>
      <c r="D980">
        <f>(HR[[#This Row],[OverTimeFlag]]*3+HR[[#This Row],[LowJobSatisFlag]]*5+HR[[#This Row],[LowWLBFlag]]*4+HR[[#This Row],[LowSalaryFlag]]*3+HR[[#This Row],[LowEnviFlag]]*4+HR[[#This Row],[LowProFlag]]*1)</f>
        <v>8</v>
      </c>
      <c r="E980">
        <f>HR_Data[[#This Row],[OvertimeFlag]] + HR_Data[[#This Row],[LowSatisfactionFlag]] + HR_Data[[#This Row],[LowWorkLifeBalanceFlag]]</f>
        <v>0</v>
      </c>
      <c r="F980" t="s">
        <v>36</v>
      </c>
      <c r="G980">
        <v>1202</v>
      </c>
      <c r="H980" t="s">
        <v>45</v>
      </c>
      <c r="I980">
        <v>2</v>
      </c>
      <c r="J980" t="str">
        <f>IF(AND(HR_Data[[#This Row],[Attrition]]="Yes",HR_Data[[#This Row],[YearsAtCompany]]&lt;2),"Yes","No")</f>
        <v>No</v>
      </c>
      <c r="K980">
        <v>1</v>
      </c>
      <c r="L980" t="s">
        <v>51</v>
      </c>
      <c r="M980">
        <v>1</v>
      </c>
      <c r="N980">
        <v>1375</v>
      </c>
      <c r="P980">
        <v>2</v>
      </c>
      <c r="Q980" t="s">
        <v>39</v>
      </c>
      <c r="R980">
        <v>89</v>
      </c>
      <c r="S980">
        <v>4</v>
      </c>
      <c r="T980">
        <v>2</v>
      </c>
      <c r="U980" t="s">
        <v>54</v>
      </c>
      <c r="V980">
        <v>3</v>
      </c>
      <c r="W980" t="s">
        <v>52</v>
      </c>
      <c r="X980">
        <v>6377</v>
      </c>
      <c r="Y980" t="str">
        <f>IF(AND(HR_Data[[#This Row],[OverTime]]="Yes",HR_Data[[#This Row],[JobSatisfaction]]&lt;=2,HR_Data[[#This Row],[MonthlyIncome]]&lt;AVERAGE(HR_Data[MonthlyIncome])),
"High Risk",
IF(OR(HR_Data[[#This Row],[OverTime]]="Yes",HR_Data[[#This Row],[JobSatisfaction]]&lt;=2),
"Medium Risk",
"Low Risk"))</f>
        <v>Low Risk</v>
      </c>
      <c r="Z980" t="str">
        <f>IF(HR_Data[[#This Row],[MonthlyIncome]]&lt;3000,"Low",IF(HR_Data[[#This Row],[MonthlyIncome]]&lt;7000,"Medium","High"))</f>
        <v>Medium</v>
      </c>
      <c r="AA980" s="5">
        <f>IF(HR_Data[[#This Row],[OverTime]]="Yes",1,0)</f>
        <v>0</v>
      </c>
      <c r="AB980" s="5">
        <f>IF(HR_Data[[#This Row],[JobSatisfaction]]&lt;=2,1,0)</f>
        <v>0</v>
      </c>
      <c r="AC980" s="5">
        <f>IF(HR_Data[[#This Row],[WorkLifeBalance]]&lt;=2,1,0)</f>
        <v>0</v>
      </c>
      <c r="AD980" s="5">
        <f>IF(HR_Data[[#This Row],[MonthlyIncome]]&lt;AVERAGE(HR_Data[MonthlyIncome]),1,0)</f>
        <v>1</v>
      </c>
      <c r="AE980">
        <v>13888</v>
      </c>
      <c r="AF980">
        <v>5</v>
      </c>
      <c r="AG980" t="s">
        <v>42</v>
      </c>
      <c r="AH980" t="s">
        <v>43</v>
      </c>
      <c r="AI980">
        <v>20</v>
      </c>
      <c r="AJ980">
        <v>4</v>
      </c>
      <c r="AK980">
        <v>2</v>
      </c>
      <c r="AL980">
        <f>IF(HR_Data[[#This Row],[OverTime]]="Yes",2,0)
+IF(HR_Data[[#This Row],[WorkLifeBalance]]&lt;=2,2,0)
+IF(HR_Data[[#This Row],[MonthlyIncome]]&lt;5000,2,0)
+IF(HR_Data[[#This Row],[JobSatisfaction]]&lt;=2,1,0)
+IF(HR_Data[[#This Row],[EnvironmentSatisfaction]]&lt;=2,1,0)
+IF(HR_Data[[#This Row],[YearsAtCompany]]&lt;2,2,0)</f>
        <v>1</v>
      </c>
      <c r="AM980" t="str">
        <f>IF(HR_Data[[#This Row],[RiskScore2]]&gt;=6,"High",
IF(HR_Data[[#This Row],[RiskScore2]]&gt;=3,"Medium","Low"))</f>
        <v>Low</v>
      </c>
      <c r="AN980">
        <v>80</v>
      </c>
      <c r="AO980">
        <v>3</v>
      </c>
      <c r="AP980">
        <v>15</v>
      </c>
      <c r="AQ980">
        <v>0</v>
      </c>
      <c r="AR980">
        <v>3</v>
      </c>
      <c r="AS980">
        <v>12</v>
      </c>
      <c r="AT980">
        <v>11</v>
      </c>
      <c r="AU980">
        <v>11</v>
      </c>
      <c r="AV980">
        <v>8</v>
      </c>
    </row>
    <row r="981" spans="1:48">
      <c r="A981">
        <v>34</v>
      </c>
      <c r="B981" t="str">
        <f>IF(HR_Data[[#This Row],[Age]]&lt;25,"&lt;25",
IF(HR_Data[[#This Row],[Age]]&lt;35,"25–34",
IF(HR_Data[[#This Row],[Age]]&lt;45,"35–44",
IF(HR_Data[[#This Row],[Age]]&lt;55,"45–54","55+"))))</f>
        <v>25–34</v>
      </c>
      <c r="C981" t="s">
        <v>43</v>
      </c>
      <c r="D981">
        <f>(HR[[#This Row],[OverTimeFlag]]*3+HR[[#This Row],[LowJobSatisFlag]]*5+HR[[#This Row],[LowWLBFlag]]*4+HR[[#This Row],[LowSalaryFlag]]*3+HR[[#This Row],[LowEnviFlag]]*4+HR[[#This Row],[LowProFlag]]*1)</f>
        <v>8</v>
      </c>
      <c r="E981">
        <f>HR_Data[[#This Row],[OvertimeFlag]] + HR_Data[[#This Row],[LowSatisfactionFlag]] + HR_Data[[#This Row],[LowWorkLifeBalanceFlag]]</f>
        <v>0</v>
      </c>
      <c r="F981" t="s">
        <v>36</v>
      </c>
      <c r="G981">
        <v>285</v>
      </c>
      <c r="H981" t="s">
        <v>45</v>
      </c>
      <c r="I981">
        <v>29</v>
      </c>
      <c r="J981" t="str">
        <f>IF(AND(HR_Data[[#This Row],[Attrition]]="Yes",HR_Data[[#This Row],[YearsAtCompany]]&lt;2),"Yes","No")</f>
        <v>No</v>
      </c>
      <c r="K981">
        <v>3</v>
      </c>
      <c r="L981" t="s">
        <v>51</v>
      </c>
      <c r="M981">
        <v>1</v>
      </c>
      <c r="N981">
        <v>1377</v>
      </c>
      <c r="P981">
        <v>2</v>
      </c>
      <c r="Q981" t="s">
        <v>46</v>
      </c>
      <c r="R981">
        <v>86</v>
      </c>
      <c r="S981">
        <v>3</v>
      </c>
      <c r="T981">
        <v>2</v>
      </c>
      <c r="U981" t="s">
        <v>50</v>
      </c>
      <c r="V981">
        <v>3</v>
      </c>
      <c r="W981" t="s">
        <v>48</v>
      </c>
      <c r="X981">
        <v>5429</v>
      </c>
      <c r="Y981" t="str">
        <f>IF(AND(HR_Data[[#This Row],[OverTime]]="Yes",HR_Data[[#This Row],[JobSatisfaction]]&lt;=2,HR_Data[[#This Row],[MonthlyIncome]]&lt;AVERAGE(HR_Data[MonthlyIncome])),
"High Risk",
IF(OR(HR_Data[[#This Row],[OverTime]]="Yes",HR_Data[[#This Row],[JobSatisfaction]]&lt;=2),
"Medium Risk",
"Low Risk"))</f>
        <v>Low Risk</v>
      </c>
      <c r="Z981" t="str">
        <f>IF(HR_Data[[#This Row],[MonthlyIncome]]&lt;3000,"Low",IF(HR_Data[[#This Row],[MonthlyIncome]]&lt;7000,"Medium","High"))</f>
        <v>Medium</v>
      </c>
      <c r="AA981" s="5">
        <f>IF(HR_Data[[#This Row],[OverTime]]="Yes",1,0)</f>
        <v>0</v>
      </c>
      <c r="AB981" s="5">
        <f>IF(HR_Data[[#This Row],[JobSatisfaction]]&lt;=2,1,0)</f>
        <v>0</v>
      </c>
      <c r="AC981" s="5">
        <f>IF(HR_Data[[#This Row],[WorkLifeBalance]]&lt;=2,1,0)</f>
        <v>0</v>
      </c>
      <c r="AD981" s="5">
        <f>IF(HR_Data[[#This Row],[MonthlyIncome]]&lt;AVERAGE(HR_Data[MonthlyIncome]),1,0)</f>
        <v>1</v>
      </c>
      <c r="AE981">
        <v>17491</v>
      </c>
      <c r="AF981">
        <v>4</v>
      </c>
      <c r="AG981" t="s">
        <v>42</v>
      </c>
      <c r="AH981" t="s">
        <v>43</v>
      </c>
      <c r="AI981">
        <v>13</v>
      </c>
      <c r="AJ981">
        <v>3</v>
      </c>
      <c r="AK981">
        <v>1</v>
      </c>
      <c r="AL981">
        <f>IF(HR_Data[[#This Row],[OverTime]]="Yes",2,0)
+IF(HR_Data[[#This Row],[WorkLifeBalance]]&lt;=2,2,0)
+IF(HR_Data[[#This Row],[MonthlyIncome]]&lt;5000,2,0)
+IF(HR_Data[[#This Row],[JobSatisfaction]]&lt;=2,1,0)
+IF(HR_Data[[#This Row],[EnvironmentSatisfaction]]&lt;=2,1,0)
+IF(HR_Data[[#This Row],[YearsAtCompany]]&lt;2,2,0)</f>
        <v>1</v>
      </c>
      <c r="AM981" t="str">
        <f>IF(HR_Data[[#This Row],[RiskScore2]]&gt;=6,"High",
IF(HR_Data[[#This Row],[RiskScore2]]&gt;=3,"Medium","Low"))</f>
        <v>Low</v>
      </c>
      <c r="AN981">
        <v>80</v>
      </c>
      <c r="AO981">
        <v>2</v>
      </c>
      <c r="AP981">
        <v>10</v>
      </c>
      <c r="AQ981">
        <v>1</v>
      </c>
      <c r="AR981">
        <v>3</v>
      </c>
      <c r="AS981">
        <v>8</v>
      </c>
      <c r="AT981">
        <v>7</v>
      </c>
      <c r="AU981">
        <v>7</v>
      </c>
      <c r="AV981">
        <v>7</v>
      </c>
    </row>
    <row r="982" spans="1:48">
      <c r="A982">
        <v>31</v>
      </c>
      <c r="B982" t="str">
        <f>IF(HR_Data[[#This Row],[Age]]&lt;25,"&lt;25",
IF(HR_Data[[#This Row],[Age]]&lt;35,"25–34",
IF(HR_Data[[#This Row],[Age]]&lt;45,"35–44",
IF(HR_Data[[#This Row],[Age]]&lt;55,"45–54","55+"))))</f>
        <v>25–34</v>
      </c>
      <c r="C982" t="s">
        <v>35</v>
      </c>
      <c r="D982">
        <f>(HR[[#This Row],[OverTimeFlag]]*3+HR[[#This Row],[LowJobSatisFlag]]*5+HR[[#This Row],[LowWLBFlag]]*4+HR[[#This Row],[LowSalaryFlag]]*3+HR[[#This Row],[LowEnviFlag]]*4+HR[[#This Row],[LowProFlag]]*1)</f>
        <v>3</v>
      </c>
      <c r="E982">
        <f>HR_Data[[#This Row],[OvertimeFlag]] + HR_Data[[#This Row],[LowSatisfactionFlag]] + HR_Data[[#This Row],[LowWorkLifeBalanceFlag]]</f>
        <v>0</v>
      </c>
      <c r="F982" t="s">
        <v>44</v>
      </c>
      <c r="G982">
        <v>703</v>
      </c>
      <c r="H982" t="s">
        <v>37</v>
      </c>
      <c r="I982">
        <v>2</v>
      </c>
      <c r="J982" t="str">
        <f>IF(AND(HR_Data[[#This Row],[Attrition]]="Yes",HR_Data[[#This Row],[YearsAtCompany]]&lt;2),"Yes","No")</f>
        <v>Yes</v>
      </c>
      <c r="K982">
        <v>3</v>
      </c>
      <c r="L982" t="s">
        <v>38</v>
      </c>
      <c r="M982">
        <v>1</v>
      </c>
      <c r="N982">
        <v>1379</v>
      </c>
      <c r="P982">
        <v>3</v>
      </c>
      <c r="Q982" t="s">
        <v>39</v>
      </c>
      <c r="R982">
        <v>90</v>
      </c>
      <c r="S982">
        <v>2</v>
      </c>
      <c r="T982">
        <v>1</v>
      </c>
      <c r="U982" t="s">
        <v>57</v>
      </c>
      <c r="V982">
        <v>4</v>
      </c>
      <c r="W982" t="s">
        <v>41</v>
      </c>
      <c r="X982">
        <v>2785</v>
      </c>
      <c r="Y982" t="str">
        <f>IF(AND(HR_Data[[#This Row],[OverTime]]="Yes",HR_Data[[#This Row],[JobSatisfaction]]&lt;=2,HR_Data[[#This Row],[MonthlyIncome]]&lt;AVERAGE(HR_Data[MonthlyIncome])),
"High Risk",
IF(OR(HR_Data[[#This Row],[OverTime]]="Yes",HR_Data[[#This Row],[JobSatisfaction]]&lt;=2),
"Medium Risk",
"Low Risk"))</f>
        <v>Low Risk</v>
      </c>
      <c r="Z982" t="str">
        <f>IF(HR_Data[[#This Row],[MonthlyIncome]]&lt;3000,"Low",IF(HR_Data[[#This Row],[MonthlyIncome]]&lt;7000,"Medium","High"))</f>
        <v>Low</v>
      </c>
      <c r="AA982" s="5">
        <f>IF(HR_Data[[#This Row],[OverTime]]="Yes",1,0)</f>
        <v>0</v>
      </c>
      <c r="AB982" s="5">
        <f>IF(HR_Data[[#This Row],[JobSatisfaction]]&lt;=2,1,0)</f>
        <v>0</v>
      </c>
      <c r="AC982" s="5">
        <f>IF(HR_Data[[#This Row],[WorkLifeBalance]]&lt;=2,1,0)</f>
        <v>0</v>
      </c>
      <c r="AD982" s="5">
        <f>IF(HR_Data[[#This Row],[MonthlyIncome]]&lt;AVERAGE(HR_Data[MonthlyIncome]),1,0)</f>
        <v>1</v>
      </c>
      <c r="AE982">
        <v>11882</v>
      </c>
      <c r="AF982">
        <v>7</v>
      </c>
      <c r="AG982" t="s">
        <v>42</v>
      </c>
      <c r="AH982" t="s">
        <v>43</v>
      </c>
      <c r="AI982">
        <v>14</v>
      </c>
      <c r="AJ982">
        <v>3</v>
      </c>
      <c r="AK982">
        <v>3</v>
      </c>
      <c r="AL982">
        <f>IF(HR_Data[[#This Row],[OverTime]]="Yes",2,0)
+IF(HR_Data[[#This Row],[WorkLifeBalance]]&lt;=2,2,0)
+IF(HR_Data[[#This Row],[MonthlyIncome]]&lt;5000,2,0)
+IF(HR_Data[[#This Row],[JobSatisfaction]]&lt;=2,1,0)
+IF(HR_Data[[#This Row],[EnvironmentSatisfaction]]&lt;=2,1,0)
+IF(HR_Data[[#This Row],[YearsAtCompany]]&lt;2,2,0)</f>
        <v>4</v>
      </c>
      <c r="AM982" t="str">
        <f>IF(HR_Data[[#This Row],[RiskScore2]]&gt;=6,"High",
IF(HR_Data[[#This Row],[RiskScore2]]&gt;=3,"Medium","Low"))</f>
        <v>Medium</v>
      </c>
      <c r="AN982">
        <v>80</v>
      </c>
      <c r="AO982">
        <v>0</v>
      </c>
      <c r="AP982">
        <v>3</v>
      </c>
      <c r="AQ982">
        <v>3</v>
      </c>
      <c r="AR982">
        <v>4</v>
      </c>
      <c r="AS982">
        <v>1</v>
      </c>
      <c r="AT982">
        <v>0</v>
      </c>
      <c r="AU982">
        <v>0</v>
      </c>
      <c r="AV982">
        <v>0</v>
      </c>
    </row>
    <row r="983" spans="1:48">
      <c r="A983">
        <v>35</v>
      </c>
      <c r="B983" t="str">
        <f>IF(HR_Data[[#This Row],[Age]]&lt;25,"&lt;25",
IF(HR_Data[[#This Row],[Age]]&lt;35,"25–34",
IF(HR_Data[[#This Row],[Age]]&lt;45,"35–44",
IF(HR_Data[[#This Row],[Age]]&lt;55,"45–54","55+"))))</f>
        <v>35–44</v>
      </c>
      <c r="C983" t="s">
        <v>35</v>
      </c>
      <c r="D983">
        <f>(HR[[#This Row],[OverTimeFlag]]*3+HR[[#This Row],[LowJobSatisFlag]]*5+HR[[#This Row],[LowWLBFlag]]*4+HR[[#This Row],[LowSalaryFlag]]*3+HR[[#This Row],[LowEnviFlag]]*4+HR[[#This Row],[LowProFlag]]*1)</f>
        <v>10</v>
      </c>
      <c r="E983">
        <f>HR_Data[[#This Row],[OvertimeFlag]] + HR_Data[[#This Row],[LowSatisfactionFlag]] + HR_Data[[#This Row],[LowWorkLifeBalanceFlag]]</f>
        <v>2</v>
      </c>
      <c r="F983" t="s">
        <v>44</v>
      </c>
      <c r="G983">
        <v>662</v>
      </c>
      <c r="H983" t="s">
        <v>37</v>
      </c>
      <c r="I983">
        <v>18</v>
      </c>
      <c r="J983" t="str">
        <f>IF(AND(HR_Data[[#This Row],[Attrition]]="Yes",HR_Data[[#This Row],[YearsAtCompany]]&lt;2),"Yes","No")</f>
        <v>No</v>
      </c>
      <c r="K983">
        <v>4</v>
      </c>
      <c r="L983" t="s">
        <v>59</v>
      </c>
      <c r="M983">
        <v>1</v>
      </c>
      <c r="N983">
        <v>1380</v>
      </c>
      <c r="P983">
        <v>4</v>
      </c>
      <c r="Q983" t="s">
        <v>39</v>
      </c>
      <c r="R983">
        <v>67</v>
      </c>
      <c r="S983">
        <v>3</v>
      </c>
      <c r="T983">
        <v>2</v>
      </c>
      <c r="U983" t="s">
        <v>40</v>
      </c>
      <c r="V983">
        <v>3</v>
      </c>
      <c r="W983" t="s">
        <v>48</v>
      </c>
      <c r="X983">
        <v>4614</v>
      </c>
      <c r="Y983" t="str">
        <f>IF(AND(HR_Data[[#This Row],[OverTime]]="Yes",HR_Data[[#This Row],[JobSatisfaction]]&lt;=2,HR_Data[[#This Row],[MonthlyIncome]]&lt;AVERAGE(HR_Data[MonthlyIncome])),
"High Risk",
IF(OR(HR_Data[[#This Row],[OverTime]]="Yes",HR_Data[[#This Row],[JobSatisfaction]]&lt;=2),
"Medium Risk",
"Low Risk"))</f>
        <v>Medium Risk</v>
      </c>
      <c r="Z983" t="str">
        <f>IF(HR_Data[[#This Row],[MonthlyIncome]]&lt;3000,"Low",IF(HR_Data[[#This Row],[MonthlyIncome]]&lt;7000,"Medium","High"))</f>
        <v>Medium</v>
      </c>
      <c r="AA983" s="5">
        <f>IF(HR_Data[[#This Row],[OverTime]]="Yes",1,0)</f>
        <v>1</v>
      </c>
      <c r="AB983" s="5">
        <f>IF(HR_Data[[#This Row],[JobSatisfaction]]&lt;=2,1,0)</f>
        <v>0</v>
      </c>
      <c r="AC983" s="5">
        <f>IF(HR_Data[[#This Row],[WorkLifeBalance]]&lt;=2,1,0)</f>
        <v>1</v>
      </c>
      <c r="AD983" s="5">
        <f>IF(HR_Data[[#This Row],[MonthlyIncome]]&lt;AVERAGE(HR_Data[MonthlyIncome]),1,0)</f>
        <v>1</v>
      </c>
      <c r="AE983">
        <v>23288</v>
      </c>
      <c r="AF983">
        <v>0</v>
      </c>
      <c r="AG983" t="s">
        <v>42</v>
      </c>
      <c r="AH983" t="s">
        <v>35</v>
      </c>
      <c r="AI983">
        <v>18</v>
      </c>
      <c r="AJ983">
        <v>3</v>
      </c>
      <c r="AK983">
        <v>3</v>
      </c>
      <c r="AL983">
        <f>IF(HR_Data[[#This Row],[OverTime]]="Yes",2,0)
+IF(HR_Data[[#This Row],[WorkLifeBalance]]&lt;=2,2,0)
+IF(HR_Data[[#This Row],[MonthlyIncome]]&lt;5000,2,0)
+IF(HR_Data[[#This Row],[JobSatisfaction]]&lt;=2,1,0)
+IF(HR_Data[[#This Row],[EnvironmentSatisfaction]]&lt;=2,1,0)
+IF(HR_Data[[#This Row],[YearsAtCompany]]&lt;2,2,0)</f>
        <v>6</v>
      </c>
      <c r="AM983" t="str">
        <f>IF(HR_Data[[#This Row],[RiskScore2]]&gt;=6,"High",
IF(HR_Data[[#This Row],[RiskScore2]]&gt;=3,"Medium","Low"))</f>
        <v>High</v>
      </c>
      <c r="AN983">
        <v>80</v>
      </c>
      <c r="AO983">
        <v>1</v>
      </c>
      <c r="AP983">
        <v>5</v>
      </c>
      <c r="AQ983">
        <v>0</v>
      </c>
      <c r="AR983">
        <v>2</v>
      </c>
      <c r="AS983">
        <v>4</v>
      </c>
      <c r="AT983">
        <v>2</v>
      </c>
      <c r="AU983">
        <v>3</v>
      </c>
      <c r="AV983">
        <v>2</v>
      </c>
    </row>
    <row r="984" spans="1:48">
      <c r="A984">
        <v>38</v>
      </c>
      <c r="B984" t="str">
        <f>IF(HR_Data[[#This Row],[Age]]&lt;25,"&lt;25",
IF(HR_Data[[#This Row],[Age]]&lt;35,"25–34",
IF(HR_Data[[#This Row],[Age]]&lt;45,"35–44",
IF(HR_Data[[#This Row],[Age]]&lt;55,"45–54","55+"))))</f>
        <v>35–44</v>
      </c>
      <c r="C984" t="s">
        <v>43</v>
      </c>
      <c r="D984">
        <f>(HR[[#This Row],[OverTimeFlag]]*3+HR[[#This Row],[LowJobSatisFlag]]*5+HR[[#This Row],[LowWLBFlag]]*4+HR[[#This Row],[LowSalaryFlag]]*3+HR[[#This Row],[LowEnviFlag]]*4+HR[[#This Row],[LowProFlag]]*1)</f>
        <v>3</v>
      </c>
      <c r="E984">
        <f>HR_Data[[#This Row],[OvertimeFlag]] + HR_Data[[#This Row],[LowSatisfactionFlag]] + HR_Data[[#This Row],[LowWorkLifeBalanceFlag]]</f>
        <v>0</v>
      </c>
      <c r="F984" t="s">
        <v>44</v>
      </c>
      <c r="G984">
        <v>693</v>
      </c>
      <c r="H984" t="s">
        <v>45</v>
      </c>
      <c r="I984">
        <v>7</v>
      </c>
      <c r="J984" t="str">
        <f>IF(AND(HR_Data[[#This Row],[Attrition]]="Yes",HR_Data[[#This Row],[YearsAtCompany]]&lt;2),"Yes","No")</f>
        <v>No</v>
      </c>
      <c r="K984">
        <v>3</v>
      </c>
      <c r="L984" t="s">
        <v>38</v>
      </c>
      <c r="M984">
        <v>1</v>
      </c>
      <c r="N984">
        <v>1382</v>
      </c>
      <c r="P984">
        <v>4</v>
      </c>
      <c r="Q984" t="s">
        <v>46</v>
      </c>
      <c r="R984">
        <v>57</v>
      </c>
      <c r="S984">
        <v>4</v>
      </c>
      <c r="T984">
        <v>1</v>
      </c>
      <c r="U984" t="s">
        <v>47</v>
      </c>
      <c r="V984">
        <v>3</v>
      </c>
      <c r="W984" t="s">
        <v>52</v>
      </c>
      <c r="X984">
        <v>2610</v>
      </c>
      <c r="Y984" t="str">
        <f>IF(AND(HR_Data[[#This Row],[OverTime]]="Yes",HR_Data[[#This Row],[JobSatisfaction]]&lt;=2,HR_Data[[#This Row],[MonthlyIncome]]&lt;AVERAGE(HR_Data[MonthlyIncome])),
"High Risk",
IF(OR(HR_Data[[#This Row],[OverTime]]="Yes",HR_Data[[#This Row],[JobSatisfaction]]&lt;=2),
"Medium Risk",
"Low Risk"))</f>
        <v>Low Risk</v>
      </c>
      <c r="Z984" t="str">
        <f>IF(HR_Data[[#This Row],[MonthlyIncome]]&lt;3000,"Low",IF(HR_Data[[#This Row],[MonthlyIncome]]&lt;7000,"Medium","High"))</f>
        <v>Low</v>
      </c>
      <c r="AA984" s="5">
        <f>IF(HR_Data[[#This Row],[OverTime]]="Yes",1,0)</f>
        <v>0</v>
      </c>
      <c r="AB984" s="5">
        <f>IF(HR_Data[[#This Row],[JobSatisfaction]]&lt;=2,1,0)</f>
        <v>0</v>
      </c>
      <c r="AC984" s="5">
        <f>IF(HR_Data[[#This Row],[WorkLifeBalance]]&lt;=2,1,0)</f>
        <v>0</v>
      </c>
      <c r="AD984" s="5">
        <f>IF(HR_Data[[#This Row],[MonthlyIncome]]&lt;AVERAGE(HR_Data[MonthlyIncome]),1,0)</f>
        <v>1</v>
      </c>
      <c r="AE984">
        <v>15748</v>
      </c>
      <c r="AF984">
        <v>1</v>
      </c>
      <c r="AG984" t="s">
        <v>42</v>
      </c>
      <c r="AH984" t="s">
        <v>43</v>
      </c>
      <c r="AI984">
        <v>11</v>
      </c>
      <c r="AJ984">
        <v>3</v>
      </c>
      <c r="AK984">
        <v>4</v>
      </c>
      <c r="AL984">
        <f>IF(HR_Data[[#This Row],[OverTime]]="Yes",2,0)
+IF(HR_Data[[#This Row],[WorkLifeBalance]]&lt;=2,2,0)
+IF(HR_Data[[#This Row],[MonthlyIncome]]&lt;5000,2,0)
+IF(HR_Data[[#This Row],[JobSatisfaction]]&lt;=2,1,0)
+IF(HR_Data[[#This Row],[EnvironmentSatisfaction]]&lt;=2,1,0)
+IF(HR_Data[[#This Row],[YearsAtCompany]]&lt;2,2,0)</f>
        <v>2</v>
      </c>
      <c r="AM984" t="str">
        <f>IF(HR_Data[[#This Row],[RiskScore2]]&gt;=6,"High",
IF(HR_Data[[#This Row],[RiskScore2]]&gt;=3,"Medium","Low"))</f>
        <v>Low</v>
      </c>
      <c r="AN984">
        <v>80</v>
      </c>
      <c r="AO984">
        <v>3</v>
      </c>
      <c r="AP984">
        <v>4</v>
      </c>
      <c r="AQ984">
        <v>2</v>
      </c>
      <c r="AR984">
        <v>3</v>
      </c>
      <c r="AS984">
        <v>4</v>
      </c>
      <c r="AT984">
        <v>2</v>
      </c>
      <c r="AU984">
        <v>0</v>
      </c>
      <c r="AV984">
        <v>3</v>
      </c>
    </row>
    <row r="985" spans="1:48">
      <c r="A985">
        <v>34</v>
      </c>
      <c r="B985" t="str">
        <f>IF(HR_Data[[#This Row],[Age]]&lt;25,"&lt;25",
IF(HR_Data[[#This Row],[Age]]&lt;35,"25–34",
IF(HR_Data[[#This Row],[Age]]&lt;45,"35–44",
IF(HR_Data[[#This Row],[Age]]&lt;55,"45–54","55+"))))</f>
        <v>25–34</v>
      </c>
      <c r="C985" t="s">
        <v>43</v>
      </c>
      <c r="D985">
        <f>(HR[[#This Row],[OverTimeFlag]]*3+HR[[#This Row],[LowJobSatisFlag]]*5+HR[[#This Row],[LowWLBFlag]]*4+HR[[#This Row],[LowSalaryFlag]]*3+HR[[#This Row],[LowEnviFlag]]*4+HR[[#This Row],[LowProFlag]]*1)</f>
        <v>0</v>
      </c>
      <c r="E985">
        <f>HR_Data[[#This Row],[OvertimeFlag]] + HR_Data[[#This Row],[LowSatisfactionFlag]] + HR_Data[[#This Row],[LowWorkLifeBalanceFlag]]</f>
        <v>0</v>
      </c>
      <c r="F985" t="s">
        <v>36</v>
      </c>
      <c r="G985">
        <v>404</v>
      </c>
      <c r="H985" t="s">
        <v>45</v>
      </c>
      <c r="I985">
        <v>2</v>
      </c>
      <c r="J985" t="str">
        <f>IF(AND(HR_Data[[#This Row],[Attrition]]="Yes",HR_Data[[#This Row],[YearsAtCompany]]&lt;2),"Yes","No")</f>
        <v>No</v>
      </c>
      <c r="K985">
        <v>4</v>
      </c>
      <c r="L985" t="s">
        <v>60</v>
      </c>
      <c r="M985">
        <v>1</v>
      </c>
      <c r="N985">
        <v>1383</v>
      </c>
      <c r="P985">
        <v>3</v>
      </c>
      <c r="Q985" t="s">
        <v>39</v>
      </c>
      <c r="R985">
        <v>98</v>
      </c>
      <c r="S985">
        <v>3</v>
      </c>
      <c r="T985">
        <v>2</v>
      </c>
      <c r="U985" t="s">
        <v>54</v>
      </c>
      <c r="V985">
        <v>4</v>
      </c>
      <c r="W985" t="s">
        <v>41</v>
      </c>
      <c r="X985">
        <v>6687</v>
      </c>
      <c r="Y985" t="str">
        <f>IF(AND(HR_Data[[#This Row],[OverTime]]="Yes",HR_Data[[#This Row],[JobSatisfaction]]&lt;=2,HR_Data[[#This Row],[MonthlyIncome]]&lt;AVERAGE(HR_Data[MonthlyIncome])),
"High Risk",
IF(OR(HR_Data[[#This Row],[OverTime]]="Yes",HR_Data[[#This Row],[JobSatisfaction]]&lt;=2),
"Medium Risk",
"Low Risk"))</f>
        <v>Low Risk</v>
      </c>
      <c r="Z985" t="str">
        <f>IF(HR_Data[[#This Row],[MonthlyIncome]]&lt;3000,"Low",IF(HR_Data[[#This Row],[MonthlyIncome]]&lt;7000,"Medium","High"))</f>
        <v>Medium</v>
      </c>
      <c r="AA985" s="5">
        <f>IF(HR_Data[[#This Row],[OverTime]]="Yes",1,0)</f>
        <v>0</v>
      </c>
      <c r="AB985" s="5">
        <f>IF(HR_Data[[#This Row],[JobSatisfaction]]&lt;=2,1,0)</f>
        <v>0</v>
      </c>
      <c r="AC985" s="5">
        <f>IF(HR_Data[[#This Row],[WorkLifeBalance]]&lt;=2,1,0)</f>
        <v>0</v>
      </c>
      <c r="AD985" s="5">
        <f>IF(HR_Data[[#This Row],[MonthlyIncome]]&lt;AVERAGE(HR_Data[MonthlyIncome]),1,0)</f>
        <v>0</v>
      </c>
      <c r="AE985">
        <v>6163</v>
      </c>
      <c r="AF985">
        <v>1</v>
      </c>
      <c r="AG985" t="s">
        <v>42</v>
      </c>
      <c r="AH985" t="s">
        <v>43</v>
      </c>
      <c r="AI985">
        <v>11</v>
      </c>
      <c r="AJ985">
        <v>3</v>
      </c>
      <c r="AK985">
        <v>4</v>
      </c>
      <c r="AL985">
        <f>IF(HR_Data[[#This Row],[OverTime]]="Yes",2,0)
+IF(HR_Data[[#This Row],[WorkLifeBalance]]&lt;=2,2,0)
+IF(HR_Data[[#This Row],[MonthlyIncome]]&lt;5000,2,0)
+IF(HR_Data[[#This Row],[JobSatisfaction]]&lt;=2,1,0)
+IF(HR_Data[[#This Row],[EnvironmentSatisfaction]]&lt;=2,1,0)
+IF(HR_Data[[#This Row],[YearsAtCompany]]&lt;2,2,0)</f>
        <v>0</v>
      </c>
      <c r="AM985" t="str">
        <f>IF(HR_Data[[#This Row],[RiskScore2]]&gt;=6,"High",
IF(HR_Data[[#This Row],[RiskScore2]]&gt;=3,"Medium","Low"))</f>
        <v>Low</v>
      </c>
      <c r="AN985">
        <v>80</v>
      </c>
      <c r="AO985">
        <v>0</v>
      </c>
      <c r="AP985">
        <v>14</v>
      </c>
      <c r="AQ985">
        <v>2</v>
      </c>
      <c r="AR985">
        <v>4</v>
      </c>
      <c r="AS985">
        <v>14</v>
      </c>
      <c r="AT985">
        <v>11</v>
      </c>
      <c r="AU985">
        <v>4</v>
      </c>
      <c r="AV985">
        <v>11</v>
      </c>
    </row>
    <row r="986" spans="1:48">
      <c r="A986">
        <v>28</v>
      </c>
      <c r="B986" t="str">
        <f>IF(HR_Data[[#This Row],[Age]]&lt;25,"&lt;25",
IF(HR_Data[[#This Row],[Age]]&lt;35,"25–34",
IF(HR_Data[[#This Row],[Age]]&lt;45,"35–44",
IF(HR_Data[[#This Row],[Age]]&lt;55,"45–54","55+"))))</f>
        <v>25–34</v>
      </c>
      <c r="C986" t="s">
        <v>43</v>
      </c>
      <c r="D986">
        <f>(HR[[#This Row],[OverTimeFlag]]*3+HR[[#This Row],[LowJobSatisFlag]]*5+HR[[#This Row],[LowWLBFlag]]*4+HR[[#This Row],[LowSalaryFlag]]*3+HR[[#This Row],[LowEnviFlag]]*4+HR[[#This Row],[LowProFlag]]*1)</f>
        <v>8</v>
      </c>
      <c r="E986">
        <f>HR_Data[[#This Row],[OvertimeFlag]] + HR_Data[[#This Row],[LowSatisfactionFlag]] + HR_Data[[#This Row],[LowWorkLifeBalanceFlag]]</f>
        <v>1</v>
      </c>
      <c r="F986" t="s">
        <v>36</v>
      </c>
      <c r="G986">
        <v>736</v>
      </c>
      <c r="H986" t="s">
        <v>37</v>
      </c>
      <c r="I986">
        <v>26</v>
      </c>
      <c r="J986" t="str">
        <f>IF(AND(HR_Data[[#This Row],[Attrition]]="Yes",HR_Data[[#This Row],[YearsAtCompany]]&lt;2),"Yes","No")</f>
        <v>No</v>
      </c>
      <c r="K986">
        <v>3</v>
      </c>
      <c r="L986" t="s">
        <v>38</v>
      </c>
      <c r="M986">
        <v>1</v>
      </c>
      <c r="N986">
        <v>1387</v>
      </c>
      <c r="P986">
        <v>3</v>
      </c>
      <c r="Q986" t="s">
        <v>46</v>
      </c>
      <c r="R986">
        <v>48</v>
      </c>
      <c r="S986">
        <v>2</v>
      </c>
      <c r="T986">
        <v>2</v>
      </c>
      <c r="U986" t="s">
        <v>40</v>
      </c>
      <c r="V986">
        <v>1</v>
      </c>
      <c r="W986" t="s">
        <v>48</v>
      </c>
      <c r="X986">
        <v>4724</v>
      </c>
      <c r="Y986" t="str">
        <f>IF(AND(HR_Data[[#This Row],[OverTime]]="Yes",HR_Data[[#This Row],[JobSatisfaction]]&lt;=2,HR_Data[[#This Row],[MonthlyIncome]]&lt;AVERAGE(HR_Data[MonthlyIncome])),
"High Risk",
IF(OR(HR_Data[[#This Row],[OverTime]]="Yes",HR_Data[[#This Row],[JobSatisfaction]]&lt;=2),
"Medium Risk",
"Low Risk"))</f>
        <v>Medium Risk</v>
      </c>
      <c r="Z986" t="str">
        <f>IF(HR_Data[[#This Row],[MonthlyIncome]]&lt;3000,"Low",IF(HR_Data[[#This Row],[MonthlyIncome]]&lt;7000,"Medium","High"))</f>
        <v>Medium</v>
      </c>
      <c r="AA986" s="5">
        <f>IF(HR_Data[[#This Row],[OverTime]]="Yes",1,0)</f>
        <v>0</v>
      </c>
      <c r="AB986" s="5">
        <f>IF(HR_Data[[#This Row],[JobSatisfaction]]&lt;=2,1,0)</f>
        <v>1</v>
      </c>
      <c r="AC986" s="5">
        <f>IF(HR_Data[[#This Row],[WorkLifeBalance]]&lt;=2,1,0)</f>
        <v>0</v>
      </c>
      <c r="AD986" s="5">
        <f>IF(HR_Data[[#This Row],[MonthlyIncome]]&lt;AVERAGE(HR_Data[MonthlyIncome]),1,0)</f>
        <v>1</v>
      </c>
      <c r="AE986">
        <v>24232</v>
      </c>
      <c r="AF986">
        <v>1</v>
      </c>
      <c r="AG986" t="s">
        <v>42</v>
      </c>
      <c r="AH986" t="s">
        <v>43</v>
      </c>
      <c r="AI986">
        <v>11</v>
      </c>
      <c r="AJ986">
        <v>3</v>
      </c>
      <c r="AK986">
        <v>3</v>
      </c>
      <c r="AL986">
        <f>IF(HR_Data[[#This Row],[OverTime]]="Yes",2,0)
+IF(HR_Data[[#This Row],[WorkLifeBalance]]&lt;=2,2,0)
+IF(HR_Data[[#This Row],[MonthlyIncome]]&lt;5000,2,0)
+IF(HR_Data[[#This Row],[JobSatisfaction]]&lt;=2,1,0)
+IF(HR_Data[[#This Row],[EnvironmentSatisfaction]]&lt;=2,1,0)
+IF(HR_Data[[#This Row],[YearsAtCompany]]&lt;2,2,0)</f>
        <v>3</v>
      </c>
      <c r="AM986" t="str">
        <f>IF(HR_Data[[#This Row],[RiskScore2]]&gt;=6,"High",
IF(HR_Data[[#This Row],[RiskScore2]]&gt;=3,"Medium","Low"))</f>
        <v>Medium</v>
      </c>
      <c r="AN986">
        <v>80</v>
      </c>
      <c r="AO986">
        <v>1</v>
      </c>
      <c r="AP986">
        <v>5</v>
      </c>
      <c r="AQ986">
        <v>0</v>
      </c>
      <c r="AR986">
        <v>3</v>
      </c>
      <c r="AS986">
        <v>5</v>
      </c>
      <c r="AT986">
        <v>3</v>
      </c>
      <c r="AU986">
        <v>0</v>
      </c>
      <c r="AV986">
        <v>4</v>
      </c>
    </row>
    <row r="987" spans="1:48">
      <c r="A987">
        <v>31</v>
      </c>
      <c r="B987" t="str">
        <f>IF(HR_Data[[#This Row],[Age]]&lt;25,"&lt;25",
IF(HR_Data[[#This Row],[Age]]&lt;35,"25–34",
IF(HR_Data[[#This Row],[Age]]&lt;45,"35–44",
IF(HR_Data[[#This Row],[Age]]&lt;55,"45–54","55+"))))</f>
        <v>25–34</v>
      </c>
      <c r="C987" t="s">
        <v>35</v>
      </c>
      <c r="D987">
        <f>(HR[[#This Row],[OverTimeFlag]]*3+HR[[#This Row],[LowJobSatisFlag]]*5+HR[[#This Row],[LowWLBFlag]]*4+HR[[#This Row],[LowSalaryFlag]]*3+HR[[#This Row],[LowEnviFlag]]*4+HR[[#This Row],[LowProFlag]]*1)</f>
        <v>11</v>
      </c>
      <c r="E987">
        <f>HR_Data[[#This Row],[OvertimeFlag]] + HR_Data[[#This Row],[LowSatisfactionFlag]] + HR_Data[[#This Row],[LowWorkLifeBalanceFlag]]</f>
        <v>2</v>
      </c>
      <c r="F987" t="s">
        <v>36</v>
      </c>
      <c r="G987">
        <v>330</v>
      </c>
      <c r="H987" t="s">
        <v>45</v>
      </c>
      <c r="I987">
        <v>22</v>
      </c>
      <c r="J987" t="str">
        <f>IF(AND(HR_Data[[#This Row],[Attrition]]="Yes",HR_Data[[#This Row],[YearsAtCompany]]&lt;2),"Yes","No")</f>
        <v>No</v>
      </c>
      <c r="K987">
        <v>4</v>
      </c>
      <c r="L987" t="s">
        <v>51</v>
      </c>
      <c r="M987">
        <v>1</v>
      </c>
      <c r="N987">
        <v>1389</v>
      </c>
      <c r="P987">
        <v>4</v>
      </c>
      <c r="Q987" t="s">
        <v>46</v>
      </c>
      <c r="R987">
        <v>98</v>
      </c>
      <c r="S987">
        <v>3</v>
      </c>
      <c r="T987">
        <v>2</v>
      </c>
      <c r="U987" t="s">
        <v>53</v>
      </c>
      <c r="V987">
        <v>3</v>
      </c>
      <c r="W987" t="s">
        <v>48</v>
      </c>
      <c r="X987">
        <v>6179</v>
      </c>
      <c r="Y987" t="str">
        <f>IF(AND(HR_Data[[#This Row],[OverTime]]="Yes",HR_Data[[#This Row],[JobSatisfaction]]&lt;=2,HR_Data[[#This Row],[MonthlyIncome]]&lt;AVERAGE(HR_Data[MonthlyIncome])),
"High Risk",
IF(OR(HR_Data[[#This Row],[OverTime]]="Yes",HR_Data[[#This Row],[JobSatisfaction]]&lt;=2),
"Medium Risk",
"Low Risk"))</f>
        <v>Medium Risk</v>
      </c>
      <c r="Z987" t="str">
        <f>IF(HR_Data[[#This Row],[MonthlyIncome]]&lt;3000,"Low",IF(HR_Data[[#This Row],[MonthlyIncome]]&lt;7000,"Medium","High"))</f>
        <v>Medium</v>
      </c>
      <c r="AA987" s="5">
        <f>IF(HR_Data[[#This Row],[OverTime]]="Yes",1,0)</f>
        <v>1</v>
      </c>
      <c r="AB987" s="5">
        <f>IF(HR_Data[[#This Row],[JobSatisfaction]]&lt;=2,1,0)</f>
        <v>0</v>
      </c>
      <c r="AC987" s="5">
        <f>IF(HR_Data[[#This Row],[WorkLifeBalance]]&lt;=2,1,0)</f>
        <v>1</v>
      </c>
      <c r="AD987" s="5">
        <f>IF(HR_Data[[#This Row],[MonthlyIncome]]&lt;AVERAGE(HR_Data[MonthlyIncome]),1,0)</f>
        <v>1</v>
      </c>
      <c r="AE987">
        <v>21057</v>
      </c>
      <c r="AF987">
        <v>1</v>
      </c>
      <c r="AG987" t="s">
        <v>42</v>
      </c>
      <c r="AH987" t="s">
        <v>35</v>
      </c>
      <c r="AI987">
        <v>15</v>
      </c>
      <c r="AJ987">
        <v>3</v>
      </c>
      <c r="AK987">
        <v>4</v>
      </c>
      <c r="AL987">
        <f>IF(HR_Data[[#This Row],[OverTime]]="Yes",2,0)
+IF(HR_Data[[#This Row],[WorkLifeBalance]]&lt;=2,2,0)
+IF(HR_Data[[#This Row],[MonthlyIncome]]&lt;5000,2,0)
+IF(HR_Data[[#This Row],[JobSatisfaction]]&lt;=2,1,0)
+IF(HR_Data[[#This Row],[EnvironmentSatisfaction]]&lt;=2,1,0)
+IF(HR_Data[[#This Row],[YearsAtCompany]]&lt;2,2,0)</f>
        <v>4</v>
      </c>
      <c r="AM987" t="str">
        <f>IF(HR_Data[[#This Row],[RiskScore2]]&gt;=6,"High",
IF(HR_Data[[#This Row],[RiskScore2]]&gt;=3,"Medium","Low"))</f>
        <v>Medium</v>
      </c>
      <c r="AN987">
        <v>80</v>
      </c>
      <c r="AO987">
        <v>2</v>
      </c>
      <c r="AP987">
        <v>10</v>
      </c>
      <c r="AQ987">
        <v>3</v>
      </c>
      <c r="AR987">
        <v>2</v>
      </c>
      <c r="AS987">
        <v>10</v>
      </c>
      <c r="AT987">
        <v>2</v>
      </c>
      <c r="AU987">
        <v>6</v>
      </c>
      <c r="AV987">
        <v>7</v>
      </c>
    </row>
    <row r="988" spans="1:48">
      <c r="A988">
        <v>39</v>
      </c>
      <c r="B988" t="str">
        <f>IF(HR_Data[[#This Row],[Age]]&lt;25,"&lt;25",
IF(HR_Data[[#This Row],[Age]]&lt;35,"25–34",
IF(HR_Data[[#This Row],[Age]]&lt;45,"35–44",
IF(HR_Data[[#This Row],[Age]]&lt;55,"45–54","55+"))))</f>
        <v>35–44</v>
      </c>
      <c r="C988" t="s">
        <v>43</v>
      </c>
      <c r="D988">
        <f>(HR[[#This Row],[OverTimeFlag]]*3+HR[[#This Row],[LowJobSatisFlag]]*5+HR[[#This Row],[LowWLBFlag]]*4+HR[[#This Row],[LowSalaryFlag]]*3+HR[[#This Row],[LowEnviFlag]]*4+HR[[#This Row],[LowProFlag]]*1)</f>
        <v>10</v>
      </c>
      <c r="E988">
        <f>HR_Data[[#This Row],[OvertimeFlag]] + HR_Data[[#This Row],[LowSatisfactionFlag]] + HR_Data[[#This Row],[LowWorkLifeBalanceFlag]]</f>
        <v>1</v>
      </c>
      <c r="F988" t="s">
        <v>36</v>
      </c>
      <c r="G988">
        <v>1498</v>
      </c>
      <c r="H988" t="s">
        <v>37</v>
      </c>
      <c r="I988">
        <v>21</v>
      </c>
      <c r="J988" t="str">
        <f>IF(AND(HR_Data[[#This Row],[Attrition]]="Yes",HR_Data[[#This Row],[YearsAtCompany]]&lt;2),"Yes","No")</f>
        <v>No</v>
      </c>
      <c r="K988">
        <v>4</v>
      </c>
      <c r="L988" t="s">
        <v>38</v>
      </c>
      <c r="M988">
        <v>1</v>
      </c>
      <c r="N988">
        <v>1390</v>
      </c>
      <c r="P988">
        <v>1</v>
      </c>
      <c r="Q988" t="s">
        <v>46</v>
      </c>
      <c r="R988">
        <v>44</v>
      </c>
      <c r="S988">
        <v>2</v>
      </c>
      <c r="T988">
        <v>2</v>
      </c>
      <c r="U988" t="s">
        <v>40</v>
      </c>
      <c r="V988">
        <v>4</v>
      </c>
      <c r="W988" t="s">
        <v>48</v>
      </c>
      <c r="X988">
        <v>6120</v>
      </c>
      <c r="Y988" t="str">
        <f>IF(AND(HR_Data[[#This Row],[OverTime]]="Yes",HR_Data[[#This Row],[JobSatisfaction]]&lt;=2,HR_Data[[#This Row],[MonthlyIncome]]&lt;AVERAGE(HR_Data[MonthlyIncome])),
"High Risk",
IF(OR(HR_Data[[#This Row],[OverTime]]="Yes",HR_Data[[#This Row],[JobSatisfaction]]&lt;=2),
"Medium Risk",
"Low Risk"))</f>
        <v>Medium Risk</v>
      </c>
      <c r="Z988" t="str">
        <f>IF(HR_Data[[#This Row],[MonthlyIncome]]&lt;3000,"Low",IF(HR_Data[[#This Row],[MonthlyIncome]]&lt;7000,"Medium","High"))</f>
        <v>Medium</v>
      </c>
      <c r="AA988" s="5">
        <f>IF(HR_Data[[#This Row],[OverTime]]="Yes",1,0)</f>
        <v>1</v>
      </c>
      <c r="AB988" s="5">
        <f>IF(HR_Data[[#This Row],[JobSatisfaction]]&lt;=2,1,0)</f>
        <v>0</v>
      </c>
      <c r="AC988" s="5">
        <f>IF(HR_Data[[#This Row],[WorkLifeBalance]]&lt;=2,1,0)</f>
        <v>0</v>
      </c>
      <c r="AD988" s="5">
        <f>IF(HR_Data[[#This Row],[MonthlyIncome]]&lt;AVERAGE(HR_Data[MonthlyIncome]),1,0)</f>
        <v>1</v>
      </c>
      <c r="AE988">
        <v>3567</v>
      </c>
      <c r="AF988">
        <v>3</v>
      </c>
      <c r="AG988" t="s">
        <v>42</v>
      </c>
      <c r="AH988" t="s">
        <v>35</v>
      </c>
      <c r="AI988">
        <v>12</v>
      </c>
      <c r="AJ988">
        <v>3</v>
      </c>
      <c r="AK988">
        <v>4</v>
      </c>
      <c r="AL988">
        <f>IF(HR_Data[[#This Row],[OverTime]]="Yes",2,0)
+IF(HR_Data[[#This Row],[WorkLifeBalance]]&lt;=2,2,0)
+IF(HR_Data[[#This Row],[MonthlyIncome]]&lt;5000,2,0)
+IF(HR_Data[[#This Row],[JobSatisfaction]]&lt;=2,1,0)
+IF(HR_Data[[#This Row],[EnvironmentSatisfaction]]&lt;=2,1,0)
+IF(HR_Data[[#This Row],[YearsAtCompany]]&lt;2,2,0)</f>
        <v>3</v>
      </c>
      <c r="AM988" t="str">
        <f>IF(HR_Data[[#This Row],[RiskScore2]]&gt;=6,"High",
IF(HR_Data[[#This Row],[RiskScore2]]&gt;=3,"Medium","Low"))</f>
        <v>Medium</v>
      </c>
      <c r="AN988">
        <v>80</v>
      </c>
      <c r="AO988">
        <v>2</v>
      </c>
      <c r="AP988">
        <v>8</v>
      </c>
      <c r="AQ988">
        <v>2</v>
      </c>
      <c r="AR988">
        <v>4</v>
      </c>
      <c r="AS988">
        <v>5</v>
      </c>
      <c r="AT988">
        <v>4</v>
      </c>
      <c r="AU988">
        <v>1</v>
      </c>
      <c r="AV988">
        <v>4</v>
      </c>
    </row>
    <row r="989" spans="1:48">
      <c r="A989">
        <v>51</v>
      </c>
      <c r="B989" t="str">
        <f>IF(HR_Data[[#This Row],[Age]]&lt;25,"&lt;25",
IF(HR_Data[[#This Row],[Age]]&lt;35,"25–34",
IF(HR_Data[[#This Row],[Age]]&lt;45,"35–44",
IF(HR_Data[[#This Row],[Age]]&lt;55,"45–54","55+"))))</f>
        <v>45–54</v>
      </c>
      <c r="C989" t="s">
        <v>43</v>
      </c>
      <c r="D989">
        <f>(HR[[#This Row],[OverTimeFlag]]*3+HR[[#This Row],[LowJobSatisFlag]]*5+HR[[#This Row],[LowWLBFlag]]*4+HR[[#This Row],[LowSalaryFlag]]*3+HR[[#This Row],[LowEnviFlag]]*4+HR[[#This Row],[LowProFlag]]*1)</f>
        <v>9</v>
      </c>
      <c r="E989">
        <f>HR_Data[[#This Row],[OvertimeFlag]] + HR_Data[[#This Row],[LowSatisfactionFlag]] + HR_Data[[#This Row],[LowWorkLifeBalanceFlag]]</f>
        <v>1</v>
      </c>
      <c r="F989" t="s">
        <v>44</v>
      </c>
      <c r="G989">
        <v>541</v>
      </c>
      <c r="H989" t="s">
        <v>37</v>
      </c>
      <c r="I989">
        <v>2</v>
      </c>
      <c r="J989" t="str">
        <f>IF(AND(HR_Data[[#This Row],[Attrition]]="Yes",HR_Data[[#This Row],[YearsAtCompany]]&lt;2),"Yes","No")</f>
        <v>No</v>
      </c>
      <c r="K989">
        <v>3</v>
      </c>
      <c r="L989" t="s">
        <v>59</v>
      </c>
      <c r="M989">
        <v>1</v>
      </c>
      <c r="N989">
        <v>1391</v>
      </c>
      <c r="P989">
        <v>2</v>
      </c>
      <c r="Q989" t="s">
        <v>46</v>
      </c>
      <c r="R989">
        <v>52</v>
      </c>
      <c r="S989">
        <v>3</v>
      </c>
      <c r="T989">
        <v>3</v>
      </c>
      <c r="U989" t="s">
        <v>40</v>
      </c>
      <c r="V989">
        <v>2</v>
      </c>
      <c r="W989" t="s">
        <v>48</v>
      </c>
      <c r="X989">
        <v>10596</v>
      </c>
      <c r="Y989" t="str">
        <f>IF(AND(HR_Data[[#This Row],[OverTime]]="Yes",HR_Data[[#This Row],[JobSatisfaction]]&lt;=2,HR_Data[[#This Row],[MonthlyIncome]]&lt;AVERAGE(HR_Data[MonthlyIncome])),
"High Risk",
IF(OR(HR_Data[[#This Row],[OverTime]]="Yes",HR_Data[[#This Row],[JobSatisfaction]]&lt;=2),
"Medium Risk",
"Low Risk"))</f>
        <v>Medium Risk</v>
      </c>
      <c r="Z989" t="str">
        <f>IF(HR_Data[[#This Row],[MonthlyIncome]]&lt;3000,"Low",IF(HR_Data[[#This Row],[MonthlyIncome]]&lt;7000,"Medium","High"))</f>
        <v>High</v>
      </c>
      <c r="AA989" s="5">
        <f>IF(HR_Data[[#This Row],[OverTime]]="Yes",1,0)</f>
        <v>0</v>
      </c>
      <c r="AB989" s="5">
        <f>IF(HR_Data[[#This Row],[JobSatisfaction]]&lt;=2,1,0)</f>
        <v>1</v>
      </c>
      <c r="AC989" s="5">
        <f>IF(HR_Data[[#This Row],[WorkLifeBalance]]&lt;=2,1,0)</f>
        <v>0</v>
      </c>
      <c r="AD989" s="5">
        <f>IF(HR_Data[[#This Row],[MonthlyIncome]]&lt;AVERAGE(HR_Data[MonthlyIncome]),1,0)</f>
        <v>0</v>
      </c>
      <c r="AE989">
        <v>15395</v>
      </c>
      <c r="AF989">
        <v>2</v>
      </c>
      <c r="AG989" t="s">
        <v>42</v>
      </c>
      <c r="AH989" t="s">
        <v>43</v>
      </c>
      <c r="AI989">
        <v>11</v>
      </c>
      <c r="AJ989">
        <v>3</v>
      </c>
      <c r="AK989">
        <v>2</v>
      </c>
      <c r="AL989">
        <f>IF(HR_Data[[#This Row],[OverTime]]="Yes",2,0)
+IF(HR_Data[[#This Row],[WorkLifeBalance]]&lt;=2,2,0)
+IF(HR_Data[[#This Row],[MonthlyIncome]]&lt;5000,2,0)
+IF(HR_Data[[#This Row],[JobSatisfaction]]&lt;=2,1,0)
+IF(HR_Data[[#This Row],[EnvironmentSatisfaction]]&lt;=2,1,0)
+IF(HR_Data[[#This Row],[YearsAtCompany]]&lt;2,2,0)</f>
        <v>2</v>
      </c>
      <c r="AM989" t="str">
        <f>IF(HR_Data[[#This Row],[RiskScore2]]&gt;=6,"High",
IF(HR_Data[[#This Row],[RiskScore2]]&gt;=3,"Medium","Low"))</f>
        <v>Low</v>
      </c>
      <c r="AN989">
        <v>80</v>
      </c>
      <c r="AO989">
        <v>0</v>
      </c>
      <c r="AP989">
        <v>14</v>
      </c>
      <c r="AQ989">
        <v>5</v>
      </c>
      <c r="AR989">
        <v>3</v>
      </c>
      <c r="AS989">
        <v>4</v>
      </c>
      <c r="AT989">
        <v>2</v>
      </c>
      <c r="AU989">
        <v>3</v>
      </c>
      <c r="AV989">
        <v>2</v>
      </c>
    </row>
    <row r="990" spans="1:48">
      <c r="A990">
        <v>41</v>
      </c>
      <c r="B990" t="str">
        <f>IF(HR_Data[[#This Row],[Age]]&lt;25,"&lt;25",
IF(HR_Data[[#This Row],[Age]]&lt;35,"25–34",
IF(HR_Data[[#This Row],[Age]]&lt;45,"35–44",
IF(HR_Data[[#This Row],[Age]]&lt;55,"45–54","55+"))))</f>
        <v>35–44</v>
      </c>
      <c r="C990" t="s">
        <v>43</v>
      </c>
      <c r="D990">
        <f>(HR[[#This Row],[OverTimeFlag]]*3+HR[[#This Row],[LowJobSatisFlag]]*5+HR[[#This Row],[LowWLBFlag]]*4+HR[[#This Row],[LowSalaryFlag]]*3+HR[[#This Row],[LowEnviFlag]]*4+HR[[#This Row],[LowProFlag]]*1)</f>
        <v>10</v>
      </c>
      <c r="E990">
        <f>HR_Data[[#This Row],[OvertimeFlag]] + HR_Data[[#This Row],[LowSatisfactionFlag]] + HR_Data[[#This Row],[LowWorkLifeBalanceFlag]]</f>
        <v>2</v>
      </c>
      <c r="F990" t="s">
        <v>44</v>
      </c>
      <c r="G990">
        <v>1200</v>
      </c>
      <c r="H990" t="s">
        <v>45</v>
      </c>
      <c r="I990">
        <v>22</v>
      </c>
      <c r="J990" t="str">
        <f>IF(AND(HR_Data[[#This Row],[Attrition]]="Yes",HR_Data[[#This Row],[YearsAtCompany]]&lt;2),"Yes","No")</f>
        <v>No</v>
      </c>
      <c r="K990">
        <v>3</v>
      </c>
      <c r="L990" t="s">
        <v>38</v>
      </c>
      <c r="M990">
        <v>1</v>
      </c>
      <c r="N990">
        <v>1392</v>
      </c>
      <c r="P990">
        <v>4</v>
      </c>
      <c r="Q990" t="s">
        <v>39</v>
      </c>
      <c r="R990">
        <v>75</v>
      </c>
      <c r="S990">
        <v>3</v>
      </c>
      <c r="T990">
        <v>2</v>
      </c>
      <c r="U990" t="s">
        <v>47</v>
      </c>
      <c r="V990">
        <v>4</v>
      </c>
      <c r="W990" t="s">
        <v>52</v>
      </c>
      <c r="X990">
        <v>5467</v>
      </c>
      <c r="Y990" t="str">
        <f>IF(AND(HR_Data[[#This Row],[OverTime]]="Yes",HR_Data[[#This Row],[JobSatisfaction]]&lt;=2,HR_Data[[#This Row],[MonthlyIncome]]&lt;AVERAGE(HR_Data[MonthlyIncome])),
"High Risk",
IF(OR(HR_Data[[#This Row],[OverTime]]="Yes",HR_Data[[#This Row],[JobSatisfaction]]&lt;=2),
"Medium Risk",
"Low Risk"))</f>
        <v>Medium Risk</v>
      </c>
      <c r="Z990" t="str">
        <f>IF(HR_Data[[#This Row],[MonthlyIncome]]&lt;3000,"Low",IF(HR_Data[[#This Row],[MonthlyIncome]]&lt;7000,"Medium","High"))</f>
        <v>Medium</v>
      </c>
      <c r="AA990" s="5">
        <f>IF(HR_Data[[#This Row],[OverTime]]="Yes",1,0)</f>
        <v>1</v>
      </c>
      <c r="AB990" s="5">
        <f>IF(HR_Data[[#This Row],[JobSatisfaction]]&lt;=2,1,0)</f>
        <v>0</v>
      </c>
      <c r="AC990" s="5">
        <f>IF(HR_Data[[#This Row],[WorkLifeBalance]]&lt;=2,1,0)</f>
        <v>1</v>
      </c>
      <c r="AD990" s="5">
        <f>IF(HR_Data[[#This Row],[MonthlyIncome]]&lt;AVERAGE(HR_Data[MonthlyIncome]),1,0)</f>
        <v>1</v>
      </c>
      <c r="AE990">
        <v>13953</v>
      </c>
      <c r="AF990">
        <v>3</v>
      </c>
      <c r="AG990" t="s">
        <v>42</v>
      </c>
      <c r="AH990" t="s">
        <v>35</v>
      </c>
      <c r="AI990">
        <v>14</v>
      </c>
      <c r="AJ990">
        <v>3</v>
      </c>
      <c r="AK990">
        <v>1</v>
      </c>
      <c r="AL990">
        <f>IF(HR_Data[[#This Row],[OverTime]]="Yes",2,0)
+IF(HR_Data[[#This Row],[WorkLifeBalance]]&lt;=2,2,0)
+IF(HR_Data[[#This Row],[MonthlyIncome]]&lt;5000,2,0)
+IF(HR_Data[[#This Row],[JobSatisfaction]]&lt;=2,1,0)
+IF(HR_Data[[#This Row],[EnvironmentSatisfaction]]&lt;=2,1,0)
+IF(HR_Data[[#This Row],[YearsAtCompany]]&lt;2,2,0)</f>
        <v>4</v>
      </c>
      <c r="AM990" t="str">
        <f>IF(HR_Data[[#This Row],[RiskScore2]]&gt;=6,"High",
IF(HR_Data[[#This Row],[RiskScore2]]&gt;=3,"Medium","Low"))</f>
        <v>Medium</v>
      </c>
      <c r="AN990">
        <v>80</v>
      </c>
      <c r="AO990">
        <v>2</v>
      </c>
      <c r="AP990">
        <v>12</v>
      </c>
      <c r="AQ990">
        <v>4</v>
      </c>
      <c r="AR990">
        <v>2</v>
      </c>
      <c r="AS990">
        <v>6</v>
      </c>
      <c r="AT990">
        <v>2</v>
      </c>
      <c r="AU990">
        <v>3</v>
      </c>
      <c r="AV990">
        <v>3</v>
      </c>
    </row>
    <row r="991" spans="1:48">
      <c r="A991">
        <v>37</v>
      </c>
      <c r="B991" t="str">
        <f>IF(HR_Data[[#This Row],[Age]]&lt;25,"&lt;25",
IF(HR_Data[[#This Row],[Age]]&lt;35,"25–34",
IF(HR_Data[[#This Row],[Age]]&lt;45,"35–44",
IF(HR_Data[[#This Row],[Age]]&lt;55,"45–54","55+"))))</f>
        <v>35–44</v>
      </c>
      <c r="C991" t="s">
        <v>43</v>
      </c>
      <c r="D991">
        <f>(HR[[#This Row],[OverTimeFlag]]*3+HR[[#This Row],[LowJobSatisFlag]]*5+HR[[#This Row],[LowWLBFlag]]*4+HR[[#This Row],[LowSalaryFlag]]*3+HR[[#This Row],[LowEnviFlag]]*4+HR[[#This Row],[LowProFlag]]*1)</f>
        <v>6</v>
      </c>
      <c r="E991">
        <f>HR_Data[[#This Row],[OvertimeFlag]] + HR_Data[[#This Row],[LowSatisfactionFlag]] + HR_Data[[#This Row],[LowWorkLifeBalanceFlag]]</f>
        <v>1</v>
      </c>
      <c r="F991" t="s">
        <v>36</v>
      </c>
      <c r="G991">
        <v>1439</v>
      </c>
      <c r="H991" t="s">
        <v>45</v>
      </c>
      <c r="I991">
        <v>4</v>
      </c>
      <c r="J991" t="str">
        <f>IF(AND(HR_Data[[#This Row],[Attrition]]="Yes",HR_Data[[#This Row],[YearsAtCompany]]&lt;2),"Yes","No")</f>
        <v>No</v>
      </c>
      <c r="K991">
        <v>1</v>
      </c>
      <c r="L991" t="s">
        <v>38</v>
      </c>
      <c r="M991">
        <v>1</v>
      </c>
      <c r="N991">
        <v>1394</v>
      </c>
      <c r="P991">
        <v>3</v>
      </c>
      <c r="Q991" t="s">
        <v>46</v>
      </c>
      <c r="R991">
        <v>54</v>
      </c>
      <c r="S991">
        <v>3</v>
      </c>
      <c r="T991">
        <v>1</v>
      </c>
      <c r="U991" t="s">
        <v>47</v>
      </c>
      <c r="V991">
        <v>3</v>
      </c>
      <c r="W991" t="s">
        <v>48</v>
      </c>
      <c r="X991">
        <v>2996</v>
      </c>
      <c r="Y991" t="str">
        <f>IF(AND(HR_Data[[#This Row],[OverTime]]="Yes",HR_Data[[#This Row],[JobSatisfaction]]&lt;=2,HR_Data[[#This Row],[MonthlyIncome]]&lt;AVERAGE(HR_Data[MonthlyIncome])),
"High Risk",
IF(OR(HR_Data[[#This Row],[OverTime]]="Yes",HR_Data[[#This Row],[JobSatisfaction]]&lt;=2),
"Medium Risk",
"Low Risk"))</f>
        <v>Medium Risk</v>
      </c>
      <c r="Z991" t="str">
        <f>IF(HR_Data[[#This Row],[MonthlyIncome]]&lt;3000,"Low",IF(HR_Data[[#This Row],[MonthlyIncome]]&lt;7000,"Medium","High"))</f>
        <v>Low</v>
      </c>
      <c r="AA991" s="5">
        <f>IF(HR_Data[[#This Row],[OverTime]]="Yes",1,0)</f>
        <v>1</v>
      </c>
      <c r="AB991" s="5">
        <f>IF(HR_Data[[#This Row],[JobSatisfaction]]&lt;=2,1,0)</f>
        <v>0</v>
      </c>
      <c r="AC991" s="5">
        <f>IF(HR_Data[[#This Row],[WorkLifeBalance]]&lt;=2,1,0)</f>
        <v>0</v>
      </c>
      <c r="AD991" s="5">
        <f>IF(HR_Data[[#This Row],[MonthlyIncome]]&lt;AVERAGE(HR_Data[MonthlyIncome]),1,0)</f>
        <v>1</v>
      </c>
      <c r="AE991">
        <v>5182</v>
      </c>
      <c r="AF991">
        <v>7</v>
      </c>
      <c r="AG991" t="s">
        <v>42</v>
      </c>
      <c r="AH991" t="s">
        <v>35</v>
      </c>
      <c r="AI991">
        <v>15</v>
      </c>
      <c r="AJ991">
        <v>3</v>
      </c>
      <c r="AK991">
        <v>4</v>
      </c>
      <c r="AL991">
        <f>IF(HR_Data[[#This Row],[OverTime]]="Yes",2,0)
+IF(HR_Data[[#This Row],[WorkLifeBalance]]&lt;=2,2,0)
+IF(HR_Data[[#This Row],[MonthlyIncome]]&lt;5000,2,0)
+IF(HR_Data[[#This Row],[JobSatisfaction]]&lt;=2,1,0)
+IF(HR_Data[[#This Row],[EnvironmentSatisfaction]]&lt;=2,1,0)
+IF(HR_Data[[#This Row],[YearsAtCompany]]&lt;2,2,0)</f>
        <v>4</v>
      </c>
      <c r="AM991" t="str">
        <f>IF(HR_Data[[#This Row],[RiskScore2]]&gt;=6,"High",
IF(HR_Data[[#This Row],[RiskScore2]]&gt;=3,"Medium","Low"))</f>
        <v>Medium</v>
      </c>
      <c r="AN991">
        <v>80</v>
      </c>
      <c r="AO991">
        <v>0</v>
      </c>
      <c r="AP991">
        <v>8</v>
      </c>
      <c r="AQ991">
        <v>2</v>
      </c>
      <c r="AR991">
        <v>3</v>
      </c>
      <c r="AS991">
        <v>6</v>
      </c>
      <c r="AT991">
        <v>4</v>
      </c>
      <c r="AU991">
        <v>1</v>
      </c>
      <c r="AV991">
        <v>3</v>
      </c>
    </row>
    <row r="992" spans="1:48">
      <c r="A992">
        <v>33</v>
      </c>
      <c r="B992" t="str">
        <f>IF(HR_Data[[#This Row],[Age]]&lt;25,"&lt;25",
IF(HR_Data[[#This Row],[Age]]&lt;35,"25–34",
IF(HR_Data[[#This Row],[Age]]&lt;45,"35–44",
IF(HR_Data[[#This Row],[Age]]&lt;55,"45–54","55+"))))</f>
        <v>25–34</v>
      </c>
      <c r="C992" t="s">
        <v>43</v>
      </c>
      <c r="D992">
        <f>(HR[[#This Row],[OverTimeFlag]]*3+HR[[#This Row],[LowJobSatisFlag]]*5+HR[[#This Row],[LowWLBFlag]]*4+HR[[#This Row],[LowSalaryFlag]]*3+HR[[#This Row],[LowEnviFlag]]*4+HR[[#This Row],[LowProFlag]]*1)</f>
        <v>4</v>
      </c>
      <c r="E992">
        <f>HR_Data[[#This Row],[OvertimeFlag]] + HR_Data[[#This Row],[LowSatisfactionFlag]] + HR_Data[[#This Row],[LowWorkLifeBalanceFlag]]</f>
        <v>0</v>
      </c>
      <c r="F992" t="s">
        <v>44</v>
      </c>
      <c r="G992">
        <v>1111</v>
      </c>
      <c r="H992" t="s">
        <v>37</v>
      </c>
      <c r="I992">
        <v>5</v>
      </c>
      <c r="J992" t="str">
        <f>IF(AND(HR_Data[[#This Row],[Attrition]]="Yes",HR_Data[[#This Row],[YearsAtCompany]]&lt;2),"Yes","No")</f>
        <v>No</v>
      </c>
      <c r="K992">
        <v>1</v>
      </c>
      <c r="L992" t="s">
        <v>38</v>
      </c>
      <c r="M992">
        <v>1</v>
      </c>
      <c r="N992">
        <v>1395</v>
      </c>
      <c r="P992">
        <v>2</v>
      </c>
      <c r="Q992" t="s">
        <v>46</v>
      </c>
      <c r="R992">
        <v>61</v>
      </c>
      <c r="S992">
        <v>3</v>
      </c>
      <c r="T992">
        <v>2</v>
      </c>
      <c r="U992" t="s">
        <v>40</v>
      </c>
      <c r="V992">
        <v>4</v>
      </c>
      <c r="W992" t="s">
        <v>48</v>
      </c>
      <c r="X992">
        <v>9998</v>
      </c>
      <c r="Y992" t="str">
        <f>IF(AND(HR_Data[[#This Row],[OverTime]]="Yes",HR_Data[[#This Row],[JobSatisfaction]]&lt;=2,HR_Data[[#This Row],[MonthlyIncome]]&lt;AVERAGE(HR_Data[MonthlyIncome])),
"High Risk",
IF(OR(HR_Data[[#This Row],[OverTime]]="Yes",HR_Data[[#This Row],[JobSatisfaction]]&lt;=2),
"Medium Risk",
"Low Risk"))</f>
        <v>Low Risk</v>
      </c>
      <c r="Z992" t="str">
        <f>IF(HR_Data[[#This Row],[MonthlyIncome]]&lt;3000,"Low",IF(HR_Data[[#This Row],[MonthlyIncome]]&lt;7000,"Medium","High"))</f>
        <v>High</v>
      </c>
      <c r="AA992" s="5">
        <f>IF(HR_Data[[#This Row],[OverTime]]="Yes",1,0)</f>
        <v>0</v>
      </c>
      <c r="AB992" s="5">
        <f>IF(HR_Data[[#This Row],[JobSatisfaction]]&lt;=2,1,0)</f>
        <v>0</v>
      </c>
      <c r="AC992" s="5">
        <f>IF(HR_Data[[#This Row],[WorkLifeBalance]]&lt;=2,1,0)</f>
        <v>0</v>
      </c>
      <c r="AD992" s="5">
        <f>IF(HR_Data[[#This Row],[MonthlyIncome]]&lt;AVERAGE(HR_Data[MonthlyIncome]),1,0)</f>
        <v>0</v>
      </c>
      <c r="AE992">
        <v>19293</v>
      </c>
      <c r="AF992">
        <v>6</v>
      </c>
      <c r="AG992" t="s">
        <v>42</v>
      </c>
      <c r="AH992" t="s">
        <v>43</v>
      </c>
      <c r="AI992">
        <v>13</v>
      </c>
      <c r="AJ992">
        <v>3</v>
      </c>
      <c r="AK992">
        <v>1</v>
      </c>
      <c r="AL992">
        <f>IF(HR_Data[[#This Row],[OverTime]]="Yes",2,0)
+IF(HR_Data[[#This Row],[WorkLifeBalance]]&lt;=2,2,0)
+IF(HR_Data[[#This Row],[MonthlyIncome]]&lt;5000,2,0)
+IF(HR_Data[[#This Row],[JobSatisfaction]]&lt;=2,1,0)
+IF(HR_Data[[#This Row],[EnvironmentSatisfaction]]&lt;=2,1,0)
+IF(HR_Data[[#This Row],[YearsAtCompany]]&lt;2,2,0)</f>
        <v>1</v>
      </c>
      <c r="AM992" t="str">
        <f>IF(HR_Data[[#This Row],[RiskScore2]]&gt;=6,"High",
IF(HR_Data[[#This Row],[RiskScore2]]&gt;=3,"Medium","Low"))</f>
        <v>Low</v>
      </c>
      <c r="AN992">
        <v>80</v>
      </c>
      <c r="AO992">
        <v>0</v>
      </c>
      <c r="AP992">
        <v>8</v>
      </c>
      <c r="AQ992">
        <v>2</v>
      </c>
      <c r="AR992">
        <v>4</v>
      </c>
      <c r="AS992">
        <v>5</v>
      </c>
      <c r="AT992">
        <v>4</v>
      </c>
      <c r="AU992">
        <v>1</v>
      </c>
      <c r="AV992">
        <v>2</v>
      </c>
    </row>
    <row r="993" spans="1:48">
      <c r="A993">
        <v>32</v>
      </c>
      <c r="B993" t="str">
        <f>IF(HR_Data[[#This Row],[Age]]&lt;25,"&lt;25",
IF(HR_Data[[#This Row],[Age]]&lt;35,"25–34",
IF(HR_Data[[#This Row],[Age]]&lt;45,"35–44",
IF(HR_Data[[#This Row],[Age]]&lt;55,"45–54","55+"))))</f>
        <v>25–34</v>
      </c>
      <c r="C993" t="s">
        <v>43</v>
      </c>
      <c r="D993">
        <f>(HR[[#This Row],[OverTimeFlag]]*3+HR[[#This Row],[LowJobSatisFlag]]*5+HR[[#This Row],[LowWLBFlag]]*4+HR[[#This Row],[LowSalaryFlag]]*3+HR[[#This Row],[LowEnviFlag]]*4+HR[[#This Row],[LowProFlag]]*1)</f>
        <v>15</v>
      </c>
      <c r="E993">
        <f>HR_Data[[#This Row],[OvertimeFlag]] + HR_Data[[#This Row],[LowSatisfactionFlag]] + HR_Data[[#This Row],[LowWorkLifeBalanceFlag]]</f>
        <v>3</v>
      </c>
      <c r="F993" t="s">
        <v>36</v>
      </c>
      <c r="G993">
        <v>499</v>
      </c>
      <c r="H993" t="s">
        <v>37</v>
      </c>
      <c r="I993">
        <v>2</v>
      </c>
      <c r="J993" t="str">
        <f>IF(AND(HR_Data[[#This Row],[Attrition]]="Yes",HR_Data[[#This Row],[YearsAtCompany]]&lt;2),"Yes","No")</f>
        <v>No</v>
      </c>
      <c r="K993">
        <v>1</v>
      </c>
      <c r="L993" t="s">
        <v>59</v>
      </c>
      <c r="M993">
        <v>1</v>
      </c>
      <c r="N993">
        <v>1396</v>
      </c>
      <c r="P993">
        <v>3</v>
      </c>
      <c r="Q993" t="s">
        <v>46</v>
      </c>
      <c r="R993">
        <v>36</v>
      </c>
      <c r="S993">
        <v>3</v>
      </c>
      <c r="T993">
        <v>2</v>
      </c>
      <c r="U993" t="s">
        <v>40</v>
      </c>
      <c r="V993">
        <v>2</v>
      </c>
      <c r="W993" t="s">
        <v>48</v>
      </c>
      <c r="X993">
        <v>4078</v>
      </c>
      <c r="Y993" t="str">
        <f>IF(AND(HR_Data[[#This Row],[OverTime]]="Yes",HR_Data[[#This Row],[JobSatisfaction]]&lt;=2,HR_Data[[#This Row],[MonthlyIncome]]&lt;AVERAGE(HR_Data[MonthlyIncome])),
"High Risk",
IF(OR(HR_Data[[#This Row],[OverTime]]="Yes",HR_Data[[#This Row],[JobSatisfaction]]&lt;=2),
"Medium Risk",
"Low Risk"))</f>
        <v>High Risk</v>
      </c>
      <c r="Z993" t="str">
        <f>IF(HR_Data[[#This Row],[MonthlyIncome]]&lt;3000,"Low",IF(HR_Data[[#This Row],[MonthlyIncome]]&lt;7000,"Medium","High"))</f>
        <v>Medium</v>
      </c>
      <c r="AA993" s="5">
        <f>IF(HR_Data[[#This Row],[OverTime]]="Yes",1,0)</f>
        <v>1</v>
      </c>
      <c r="AB993" s="5">
        <f>IF(HR_Data[[#This Row],[JobSatisfaction]]&lt;=2,1,0)</f>
        <v>1</v>
      </c>
      <c r="AC993" s="5">
        <f>IF(HR_Data[[#This Row],[WorkLifeBalance]]&lt;=2,1,0)</f>
        <v>1</v>
      </c>
      <c r="AD993" s="5">
        <f>IF(HR_Data[[#This Row],[MonthlyIncome]]&lt;AVERAGE(HR_Data[MonthlyIncome]),1,0)</f>
        <v>1</v>
      </c>
      <c r="AE993">
        <v>20497</v>
      </c>
      <c r="AF993">
        <v>0</v>
      </c>
      <c r="AG993" t="s">
        <v>42</v>
      </c>
      <c r="AH993" t="s">
        <v>35</v>
      </c>
      <c r="AI993">
        <v>13</v>
      </c>
      <c r="AJ993">
        <v>3</v>
      </c>
      <c r="AK993">
        <v>1</v>
      </c>
      <c r="AL993">
        <f>IF(HR_Data[[#This Row],[OverTime]]="Yes",2,0)
+IF(HR_Data[[#This Row],[WorkLifeBalance]]&lt;=2,2,0)
+IF(HR_Data[[#This Row],[MonthlyIncome]]&lt;5000,2,0)
+IF(HR_Data[[#This Row],[JobSatisfaction]]&lt;=2,1,0)
+IF(HR_Data[[#This Row],[EnvironmentSatisfaction]]&lt;=2,1,0)
+IF(HR_Data[[#This Row],[YearsAtCompany]]&lt;2,2,0)</f>
        <v>7</v>
      </c>
      <c r="AM993" t="str">
        <f>IF(HR_Data[[#This Row],[RiskScore2]]&gt;=6,"High",
IF(HR_Data[[#This Row],[RiskScore2]]&gt;=3,"Medium","Low"))</f>
        <v>High</v>
      </c>
      <c r="AN993">
        <v>80</v>
      </c>
      <c r="AO993">
        <v>3</v>
      </c>
      <c r="AP993">
        <v>4</v>
      </c>
      <c r="AQ993">
        <v>3</v>
      </c>
      <c r="AR993">
        <v>2</v>
      </c>
      <c r="AS993">
        <v>3</v>
      </c>
      <c r="AT993">
        <v>2</v>
      </c>
      <c r="AU993">
        <v>1</v>
      </c>
      <c r="AV993">
        <v>2</v>
      </c>
    </row>
    <row r="994" spans="1:48">
      <c r="A994">
        <v>39</v>
      </c>
      <c r="B994" t="str">
        <f>IF(HR_Data[[#This Row],[Age]]&lt;25,"&lt;25",
IF(HR_Data[[#This Row],[Age]]&lt;35,"25–34",
IF(HR_Data[[#This Row],[Age]]&lt;45,"35–44",
IF(HR_Data[[#This Row],[Age]]&lt;55,"45–54","55+"))))</f>
        <v>35–44</v>
      </c>
      <c r="C994" t="s">
        <v>43</v>
      </c>
      <c r="D994">
        <f>(HR[[#This Row],[OverTimeFlag]]*3+HR[[#This Row],[LowJobSatisFlag]]*5+HR[[#This Row],[LowWLBFlag]]*4+HR[[#This Row],[LowSalaryFlag]]*3+HR[[#This Row],[LowEnviFlag]]*4+HR[[#This Row],[LowProFlag]]*1)</f>
        <v>0</v>
      </c>
      <c r="E994">
        <f>HR_Data[[#This Row],[OvertimeFlag]] + HR_Data[[#This Row],[LowSatisfactionFlag]] + HR_Data[[#This Row],[LowWorkLifeBalanceFlag]]</f>
        <v>0</v>
      </c>
      <c r="F994" t="s">
        <v>55</v>
      </c>
      <c r="G994">
        <v>1485</v>
      </c>
      <c r="H994" t="s">
        <v>45</v>
      </c>
      <c r="I994">
        <v>25</v>
      </c>
      <c r="J994" t="str">
        <f>IF(AND(HR_Data[[#This Row],[Attrition]]="Yes",HR_Data[[#This Row],[YearsAtCompany]]&lt;2),"Yes","No")</f>
        <v>No</v>
      </c>
      <c r="K994">
        <v>2</v>
      </c>
      <c r="L994" t="s">
        <v>38</v>
      </c>
      <c r="M994">
        <v>1</v>
      </c>
      <c r="N994">
        <v>1397</v>
      </c>
      <c r="P994">
        <v>3</v>
      </c>
      <c r="Q994" t="s">
        <v>46</v>
      </c>
      <c r="R994">
        <v>71</v>
      </c>
      <c r="S994">
        <v>3</v>
      </c>
      <c r="T994">
        <v>3</v>
      </c>
      <c r="U994" t="s">
        <v>54</v>
      </c>
      <c r="V994">
        <v>3</v>
      </c>
      <c r="W994" t="s">
        <v>48</v>
      </c>
      <c r="X994">
        <v>10920</v>
      </c>
      <c r="Y994" t="str">
        <f>IF(AND(HR_Data[[#This Row],[OverTime]]="Yes",HR_Data[[#This Row],[JobSatisfaction]]&lt;=2,HR_Data[[#This Row],[MonthlyIncome]]&lt;AVERAGE(HR_Data[MonthlyIncome])),
"High Risk",
IF(OR(HR_Data[[#This Row],[OverTime]]="Yes",HR_Data[[#This Row],[JobSatisfaction]]&lt;=2),
"Medium Risk",
"Low Risk"))</f>
        <v>Low Risk</v>
      </c>
      <c r="Z994" t="str">
        <f>IF(HR_Data[[#This Row],[MonthlyIncome]]&lt;3000,"Low",IF(HR_Data[[#This Row],[MonthlyIncome]]&lt;7000,"Medium","High"))</f>
        <v>High</v>
      </c>
      <c r="AA994" s="5">
        <f>IF(HR_Data[[#This Row],[OverTime]]="Yes",1,0)</f>
        <v>0</v>
      </c>
      <c r="AB994" s="5">
        <f>IF(HR_Data[[#This Row],[JobSatisfaction]]&lt;=2,1,0)</f>
        <v>0</v>
      </c>
      <c r="AC994" s="5">
        <f>IF(HR_Data[[#This Row],[WorkLifeBalance]]&lt;=2,1,0)</f>
        <v>0</v>
      </c>
      <c r="AD994" s="5">
        <f>IF(HR_Data[[#This Row],[MonthlyIncome]]&lt;AVERAGE(HR_Data[MonthlyIncome]),1,0)</f>
        <v>0</v>
      </c>
      <c r="AE994">
        <v>3449</v>
      </c>
      <c r="AF994">
        <v>3</v>
      </c>
      <c r="AG994" t="s">
        <v>42</v>
      </c>
      <c r="AH994" t="s">
        <v>43</v>
      </c>
      <c r="AI994">
        <v>21</v>
      </c>
      <c r="AJ994">
        <v>4</v>
      </c>
      <c r="AK994">
        <v>2</v>
      </c>
      <c r="AL994">
        <f>IF(HR_Data[[#This Row],[OverTime]]="Yes",2,0)
+IF(HR_Data[[#This Row],[WorkLifeBalance]]&lt;=2,2,0)
+IF(HR_Data[[#This Row],[MonthlyIncome]]&lt;5000,2,0)
+IF(HR_Data[[#This Row],[JobSatisfaction]]&lt;=2,1,0)
+IF(HR_Data[[#This Row],[EnvironmentSatisfaction]]&lt;=2,1,0)
+IF(HR_Data[[#This Row],[YearsAtCompany]]&lt;2,2,0)</f>
        <v>0</v>
      </c>
      <c r="AM994" t="str">
        <f>IF(HR_Data[[#This Row],[RiskScore2]]&gt;=6,"High",
IF(HR_Data[[#This Row],[RiskScore2]]&gt;=3,"Medium","Low"))</f>
        <v>Low</v>
      </c>
      <c r="AN994">
        <v>80</v>
      </c>
      <c r="AO994">
        <v>1</v>
      </c>
      <c r="AP994">
        <v>13</v>
      </c>
      <c r="AQ994">
        <v>2</v>
      </c>
      <c r="AR994">
        <v>3</v>
      </c>
      <c r="AS994">
        <v>6</v>
      </c>
      <c r="AT994">
        <v>4</v>
      </c>
      <c r="AU994">
        <v>0</v>
      </c>
      <c r="AV994">
        <v>5</v>
      </c>
    </row>
    <row r="995" spans="1:48">
      <c r="A995">
        <v>25</v>
      </c>
      <c r="B995" t="str">
        <f>IF(HR_Data[[#This Row],[Age]]&lt;25,"&lt;25",
IF(HR_Data[[#This Row],[Age]]&lt;35,"25–34",
IF(HR_Data[[#This Row],[Age]]&lt;45,"35–44",
IF(HR_Data[[#This Row],[Age]]&lt;55,"45–54","55+"))))</f>
        <v>25–34</v>
      </c>
      <c r="C995" t="s">
        <v>43</v>
      </c>
      <c r="D995">
        <f>(HR[[#This Row],[OverTimeFlag]]*3+HR[[#This Row],[LowJobSatisFlag]]*5+HR[[#This Row],[LowWLBFlag]]*4+HR[[#This Row],[LowSalaryFlag]]*3+HR[[#This Row],[LowEnviFlag]]*4+HR[[#This Row],[LowProFlag]]*1)</f>
        <v>11</v>
      </c>
      <c r="E995">
        <f>HR_Data[[#This Row],[OvertimeFlag]] + HR_Data[[#This Row],[LowSatisfactionFlag]] + HR_Data[[#This Row],[LowWorkLifeBalanceFlag]]</f>
        <v>1</v>
      </c>
      <c r="F995" t="s">
        <v>36</v>
      </c>
      <c r="G995">
        <v>1372</v>
      </c>
      <c r="H995" t="s">
        <v>37</v>
      </c>
      <c r="I995">
        <v>18</v>
      </c>
      <c r="J995" t="str">
        <f>IF(AND(HR_Data[[#This Row],[Attrition]]="Yes",HR_Data[[#This Row],[YearsAtCompany]]&lt;2),"Yes","No")</f>
        <v>No</v>
      </c>
      <c r="K995">
        <v>1</v>
      </c>
      <c r="L995" t="s">
        <v>38</v>
      </c>
      <c r="M995">
        <v>1</v>
      </c>
      <c r="N995">
        <v>1399</v>
      </c>
      <c r="P995">
        <v>1</v>
      </c>
      <c r="Q995" t="s">
        <v>46</v>
      </c>
      <c r="R995">
        <v>93</v>
      </c>
      <c r="S995">
        <v>4</v>
      </c>
      <c r="T995">
        <v>2</v>
      </c>
      <c r="U995" t="s">
        <v>40</v>
      </c>
      <c r="V995">
        <v>3</v>
      </c>
      <c r="W995" t="s">
        <v>48</v>
      </c>
      <c r="X995">
        <v>6232</v>
      </c>
      <c r="Y995" t="str">
        <f>IF(AND(HR_Data[[#This Row],[OverTime]]="Yes",HR_Data[[#This Row],[JobSatisfaction]]&lt;=2,HR_Data[[#This Row],[MonthlyIncome]]&lt;AVERAGE(HR_Data[MonthlyIncome])),
"High Risk",
IF(OR(HR_Data[[#This Row],[OverTime]]="Yes",HR_Data[[#This Row],[JobSatisfaction]]&lt;=2),
"Medium Risk",
"Low Risk"))</f>
        <v>Low Risk</v>
      </c>
      <c r="Z995" t="str">
        <f>IF(HR_Data[[#This Row],[MonthlyIncome]]&lt;3000,"Low",IF(HR_Data[[#This Row],[MonthlyIncome]]&lt;7000,"Medium","High"))</f>
        <v>Medium</v>
      </c>
      <c r="AA995" s="5">
        <f>IF(HR_Data[[#This Row],[OverTime]]="Yes",1,0)</f>
        <v>0</v>
      </c>
      <c r="AB995" s="5">
        <f>IF(HR_Data[[#This Row],[JobSatisfaction]]&lt;=2,1,0)</f>
        <v>0</v>
      </c>
      <c r="AC995" s="5">
        <f>IF(HR_Data[[#This Row],[WorkLifeBalance]]&lt;=2,1,0)</f>
        <v>1</v>
      </c>
      <c r="AD995" s="5">
        <f>IF(HR_Data[[#This Row],[MonthlyIncome]]&lt;AVERAGE(HR_Data[MonthlyIncome]),1,0)</f>
        <v>1</v>
      </c>
      <c r="AE995">
        <v>12477</v>
      </c>
      <c r="AF995">
        <v>2</v>
      </c>
      <c r="AG995" t="s">
        <v>42</v>
      </c>
      <c r="AH995" t="s">
        <v>43</v>
      </c>
      <c r="AI995">
        <v>11</v>
      </c>
      <c r="AJ995">
        <v>3</v>
      </c>
      <c r="AK995">
        <v>2</v>
      </c>
      <c r="AL995">
        <f>IF(HR_Data[[#This Row],[OverTime]]="Yes",2,0)
+IF(HR_Data[[#This Row],[WorkLifeBalance]]&lt;=2,2,0)
+IF(HR_Data[[#This Row],[MonthlyIncome]]&lt;5000,2,0)
+IF(HR_Data[[#This Row],[JobSatisfaction]]&lt;=2,1,0)
+IF(HR_Data[[#This Row],[EnvironmentSatisfaction]]&lt;=2,1,0)
+IF(HR_Data[[#This Row],[YearsAtCompany]]&lt;2,2,0)</f>
        <v>3</v>
      </c>
      <c r="AM995" t="str">
        <f>IF(HR_Data[[#This Row],[RiskScore2]]&gt;=6,"High",
IF(HR_Data[[#This Row],[RiskScore2]]&gt;=3,"Medium","Low"))</f>
        <v>Medium</v>
      </c>
      <c r="AN995">
        <v>80</v>
      </c>
      <c r="AO995">
        <v>0</v>
      </c>
      <c r="AP995">
        <v>6</v>
      </c>
      <c r="AQ995">
        <v>3</v>
      </c>
      <c r="AR995">
        <v>2</v>
      </c>
      <c r="AS995">
        <v>3</v>
      </c>
      <c r="AT995">
        <v>2</v>
      </c>
      <c r="AU995">
        <v>1</v>
      </c>
      <c r="AV995">
        <v>2</v>
      </c>
    </row>
    <row r="996" spans="1:48">
      <c r="A996">
        <v>52</v>
      </c>
      <c r="B996" t="str">
        <f>IF(HR_Data[[#This Row],[Age]]&lt;25,"&lt;25",
IF(HR_Data[[#This Row],[Age]]&lt;35,"25–34",
IF(HR_Data[[#This Row],[Age]]&lt;45,"35–44",
IF(HR_Data[[#This Row],[Age]]&lt;55,"45–54","55+"))))</f>
        <v>45–54</v>
      </c>
      <c r="C996" t="s">
        <v>43</v>
      </c>
      <c r="D996">
        <f>(HR[[#This Row],[OverTimeFlag]]*3+HR[[#This Row],[LowJobSatisFlag]]*5+HR[[#This Row],[LowWLBFlag]]*4+HR[[#This Row],[LowSalaryFlag]]*3+HR[[#This Row],[LowEnviFlag]]*4+HR[[#This Row],[LowProFlag]]*1)</f>
        <v>7</v>
      </c>
      <c r="E996">
        <f>HR_Data[[#This Row],[OvertimeFlag]] + HR_Data[[#This Row],[LowSatisfactionFlag]] + HR_Data[[#This Row],[LowWorkLifeBalanceFlag]]</f>
        <v>2</v>
      </c>
      <c r="F996" t="s">
        <v>44</v>
      </c>
      <c r="G996">
        <v>322</v>
      </c>
      <c r="H996" t="s">
        <v>45</v>
      </c>
      <c r="I996">
        <v>28</v>
      </c>
      <c r="J996" t="str">
        <f>IF(AND(HR_Data[[#This Row],[Attrition]]="Yes",HR_Data[[#This Row],[YearsAtCompany]]&lt;2),"Yes","No")</f>
        <v>No</v>
      </c>
      <c r="K996">
        <v>2</v>
      </c>
      <c r="L996" t="s">
        <v>51</v>
      </c>
      <c r="M996">
        <v>1</v>
      </c>
      <c r="N996">
        <v>1401</v>
      </c>
      <c r="P996">
        <v>4</v>
      </c>
      <c r="Q996" t="s">
        <v>39</v>
      </c>
      <c r="R996">
        <v>59</v>
      </c>
      <c r="S996">
        <v>4</v>
      </c>
      <c r="T996">
        <v>4</v>
      </c>
      <c r="U996" t="s">
        <v>53</v>
      </c>
      <c r="V996">
        <v>3</v>
      </c>
      <c r="W996" t="s">
        <v>48</v>
      </c>
      <c r="X996">
        <v>13247</v>
      </c>
      <c r="Y996" t="str">
        <f>IF(AND(HR_Data[[#This Row],[OverTime]]="Yes",HR_Data[[#This Row],[JobSatisfaction]]&lt;=2,HR_Data[[#This Row],[MonthlyIncome]]&lt;AVERAGE(HR_Data[MonthlyIncome])),
"High Risk",
IF(OR(HR_Data[[#This Row],[OverTime]]="Yes",HR_Data[[#This Row],[JobSatisfaction]]&lt;=2),
"Medium Risk",
"Low Risk"))</f>
        <v>Medium Risk</v>
      </c>
      <c r="Z996" t="str">
        <f>IF(HR_Data[[#This Row],[MonthlyIncome]]&lt;3000,"Low",IF(HR_Data[[#This Row],[MonthlyIncome]]&lt;7000,"Medium","High"))</f>
        <v>High</v>
      </c>
      <c r="AA996" s="5">
        <f>IF(HR_Data[[#This Row],[OverTime]]="Yes",1,0)</f>
        <v>1</v>
      </c>
      <c r="AB996" s="5">
        <f>IF(HR_Data[[#This Row],[JobSatisfaction]]&lt;=2,1,0)</f>
        <v>0</v>
      </c>
      <c r="AC996" s="5">
        <f>IF(HR_Data[[#This Row],[WorkLifeBalance]]&lt;=2,1,0)</f>
        <v>1</v>
      </c>
      <c r="AD996" s="5">
        <f>IF(HR_Data[[#This Row],[MonthlyIncome]]&lt;AVERAGE(HR_Data[MonthlyIncome]),1,0)</f>
        <v>0</v>
      </c>
      <c r="AE996">
        <v>9731</v>
      </c>
      <c r="AF996">
        <v>2</v>
      </c>
      <c r="AG996" t="s">
        <v>42</v>
      </c>
      <c r="AH996" t="s">
        <v>35</v>
      </c>
      <c r="AI996">
        <v>11</v>
      </c>
      <c r="AJ996">
        <v>3</v>
      </c>
      <c r="AK996">
        <v>2</v>
      </c>
      <c r="AL996">
        <f>IF(HR_Data[[#This Row],[OverTime]]="Yes",2,0)
+IF(HR_Data[[#This Row],[WorkLifeBalance]]&lt;=2,2,0)
+IF(HR_Data[[#This Row],[MonthlyIncome]]&lt;5000,2,0)
+IF(HR_Data[[#This Row],[JobSatisfaction]]&lt;=2,1,0)
+IF(HR_Data[[#This Row],[EnvironmentSatisfaction]]&lt;=2,1,0)
+IF(HR_Data[[#This Row],[YearsAtCompany]]&lt;2,2,0)</f>
        <v>4</v>
      </c>
      <c r="AM996" t="str">
        <f>IF(HR_Data[[#This Row],[RiskScore2]]&gt;=6,"High",
IF(HR_Data[[#This Row],[RiskScore2]]&gt;=3,"Medium","Low"))</f>
        <v>Medium</v>
      </c>
      <c r="AN996">
        <v>80</v>
      </c>
      <c r="AO996">
        <v>1</v>
      </c>
      <c r="AP996">
        <v>24</v>
      </c>
      <c r="AQ996">
        <v>3</v>
      </c>
      <c r="AR996">
        <v>2</v>
      </c>
      <c r="AS996">
        <v>5</v>
      </c>
      <c r="AT996">
        <v>3</v>
      </c>
      <c r="AU996">
        <v>0</v>
      </c>
      <c r="AV996">
        <v>2</v>
      </c>
    </row>
    <row r="997" spans="1:48">
      <c r="A997">
        <v>43</v>
      </c>
      <c r="B997" t="str">
        <f>IF(HR_Data[[#This Row],[Age]]&lt;25,"&lt;25",
IF(HR_Data[[#This Row],[Age]]&lt;35,"25–34",
IF(HR_Data[[#This Row],[Age]]&lt;45,"35–44",
IF(HR_Data[[#This Row],[Age]]&lt;55,"45–54","55+"))))</f>
        <v>35–44</v>
      </c>
      <c r="C997" t="s">
        <v>43</v>
      </c>
      <c r="D997">
        <f>(HR[[#This Row],[OverTimeFlag]]*3+HR[[#This Row],[LowJobSatisFlag]]*5+HR[[#This Row],[LowWLBFlag]]*4+HR[[#This Row],[LowSalaryFlag]]*3+HR[[#This Row],[LowEnviFlag]]*4+HR[[#This Row],[LowProFlag]]*1)</f>
        <v>14</v>
      </c>
      <c r="E997">
        <f>HR_Data[[#This Row],[OvertimeFlag]] + HR_Data[[#This Row],[LowSatisfactionFlag]] + HR_Data[[#This Row],[LowWorkLifeBalanceFlag]]</f>
        <v>2</v>
      </c>
      <c r="F997" t="s">
        <v>36</v>
      </c>
      <c r="G997">
        <v>930</v>
      </c>
      <c r="H997" t="s">
        <v>45</v>
      </c>
      <c r="I997">
        <v>6</v>
      </c>
      <c r="J997" t="str">
        <f>IF(AND(HR_Data[[#This Row],[Attrition]]="Yes",HR_Data[[#This Row],[YearsAtCompany]]&lt;2),"Yes","No")</f>
        <v>No</v>
      </c>
      <c r="K997">
        <v>3</v>
      </c>
      <c r="L997" t="s">
        <v>51</v>
      </c>
      <c r="M997">
        <v>1</v>
      </c>
      <c r="N997">
        <v>1402</v>
      </c>
      <c r="P997">
        <v>1</v>
      </c>
      <c r="Q997" t="s">
        <v>39</v>
      </c>
      <c r="R997">
        <v>73</v>
      </c>
      <c r="S997">
        <v>2</v>
      </c>
      <c r="T997">
        <v>2</v>
      </c>
      <c r="U997" t="s">
        <v>47</v>
      </c>
      <c r="V997">
        <v>3</v>
      </c>
      <c r="W997" t="s">
        <v>41</v>
      </c>
      <c r="X997">
        <v>4081</v>
      </c>
      <c r="Y997" t="str">
        <f>IF(AND(HR_Data[[#This Row],[OverTime]]="Yes",HR_Data[[#This Row],[JobSatisfaction]]&lt;=2,HR_Data[[#This Row],[MonthlyIncome]]&lt;AVERAGE(HR_Data[MonthlyIncome])),
"High Risk",
IF(OR(HR_Data[[#This Row],[OverTime]]="Yes",HR_Data[[#This Row],[JobSatisfaction]]&lt;=2),
"Medium Risk",
"Low Risk"))</f>
        <v>Medium Risk</v>
      </c>
      <c r="Z997" t="str">
        <f>IF(HR_Data[[#This Row],[MonthlyIncome]]&lt;3000,"Low",IF(HR_Data[[#This Row],[MonthlyIncome]]&lt;7000,"Medium","High"))</f>
        <v>Medium</v>
      </c>
      <c r="AA997" s="5">
        <f>IF(HR_Data[[#This Row],[OverTime]]="Yes",1,0)</f>
        <v>1</v>
      </c>
      <c r="AB997" s="5">
        <f>IF(HR_Data[[#This Row],[JobSatisfaction]]&lt;=2,1,0)</f>
        <v>0</v>
      </c>
      <c r="AC997" s="5">
        <f>IF(HR_Data[[#This Row],[WorkLifeBalance]]&lt;=2,1,0)</f>
        <v>1</v>
      </c>
      <c r="AD997" s="5">
        <f>IF(HR_Data[[#This Row],[MonthlyIncome]]&lt;AVERAGE(HR_Data[MonthlyIncome]),1,0)</f>
        <v>1</v>
      </c>
      <c r="AE997">
        <v>20003</v>
      </c>
      <c r="AF997">
        <v>1</v>
      </c>
      <c r="AG997" t="s">
        <v>42</v>
      </c>
      <c r="AH997" t="s">
        <v>35</v>
      </c>
      <c r="AI997">
        <v>14</v>
      </c>
      <c r="AJ997">
        <v>3</v>
      </c>
      <c r="AK997">
        <v>1</v>
      </c>
      <c r="AL997">
        <f>IF(HR_Data[[#This Row],[OverTime]]="Yes",2,0)
+IF(HR_Data[[#This Row],[WorkLifeBalance]]&lt;=2,2,0)
+IF(HR_Data[[#This Row],[MonthlyIncome]]&lt;5000,2,0)
+IF(HR_Data[[#This Row],[JobSatisfaction]]&lt;=2,1,0)
+IF(HR_Data[[#This Row],[EnvironmentSatisfaction]]&lt;=2,1,0)
+IF(HR_Data[[#This Row],[YearsAtCompany]]&lt;2,2,0)</f>
        <v>7</v>
      </c>
      <c r="AM997" t="str">
        <f>IF(HR_Data[[#This Row],[RiskScore2]]&gt;=6,"High",
IF(HR_Data[[#This Row],[RiskScore2]]&gt;=3,"Medium","Low"))</f>
        <v>High</v>
      </c>
      <c r="AN997">
        <v>80</v>
      </c>
      <c r="AO997">
        <v>0</v>
      </c>
      <c r="AP997">
        <v>20</v>
      </c>
      <c r="AQ997">
        <v>3</v>
      </c>
      <c r="AR997">
        <v>1</v>
      </c>
      <c r="AS997">
        <v>20</v>
      </c>
      <c r="AT997">
        <v>7</v>
      </c>
      <c r="AU997">
        <v>1</v>
      </c>
      <c r="AV997">
        <v>8</v>
      </c>
    </row>
    <row r="998" spans="1:48">
      <c r="A998">
        <v>27</v>
      </c>
      <c r="B998" t="str">
        <f>IF(HR_Data[[#This Row],[Age]]&lt;25,"&lt;25",
IF(HR_Data[[#This Row],[Age]]&lt;35,"25–34",
IF(HR_Data[[#This Row],[Age]]&lt;45,"35–44",
IF(HR_Data[[#This Row],[Age]]&lt;55,"45–54","55+"))))</f>
        <v>25–34</v>
      </c>
      <c r="C998" t="s">
        <v>43</v>
      </c>
      <c r="D998">
        <f>(HR[[#This Row],[OverTimeFlag]]*3+HR[[#This Row],[LowJobSatisFlag]]*5+HR[[#This Row],[LowWLBFlag]]*4+HR[[#This Row],[LowSalaryFlag]]*3+HR[[#This Row],[LowEnviFlag]]*4+HR[[#This Row],[LowProFlag]]*1)</f>
        <v>6</v>
      </c>
      <c r="E998">
        <f>HR_Data[[#This Row],[OvertimeFlag]] + HR_Data[[#This Row],[LowSatisfactionFlag]] + HR_Data[[#This Row],[LowWorkLifeBalanceFlag]]</f>
        <v>1</v>
      </c>
      <c r="F998" t="s">
        <v>36</v>
      </c>
      <c r="G998">
        <v>205</v>
      </c>
      <c r="H998" t="s">
        <v>37</v>
      </c>
      <c r="I998">
        <v>10</v>
      </c>
      <c r="J998" t="str">
        <f>IF(AND(HR_Data[[#This Row],[Attrition]]="Yes",HR_Data[[#This Row],[YearsAtCompany]]&lt;2),"Yes","No")</f>
        <v>No</v>
      </c>
      <c r="K998">
        <v>3</v>
      </c>
      <c r="L998" t="s">
        <v>59</v>
      </c>
      <c r="M998">
        <v>1</v>
      </c>
      <c r="N998">
        <v>1403</v>
      </c>
      <c r="P998">
        <v>4</v>
      </c>
      <c r="Q998" t="s">
        <v>39</v>
      </c>
      <c r="R998">
        <v>98</v>
      </c>
      <c r="S998">
        <v>2</v>
      </c>
      <c r="T998">
        <v>2</v>
      </c>
      <c r="U998" t="s">
        <v>40</v>
      </c>
      <c r="V998">
        <v>4</v>
      </c>
      <c r="W998" t="s">
        <v>48</v>
      </c>
      <c r="X998">
        <v>5769</v>
      </c>
      <c r="Y998" t="str">
        <f>IF(AND(HR_Data[[#This Row],[OverTime]]="Yes",HR_Data[[#This Row],[JobSatisfaction]]&lt;=2,HR_Data[[#This Row],[MonthlyIncome]]&lt;AVERAGE(HR_Data[MonthlyIncome])),
"High Risk",
IF(OR(HR_Data[[#This Row],[OverTime]]="Yes",HR_Data[[#This Row],[JobSatisfaction]]&lt;=2),
"Medium Risk",
"Low Risk"))</f>
        <v>Medium Risk</v>
      </c>
      <c r="Z998" t="str">
        <f>IF(HR_Data[[#This Row],[MonthlyIncome]]&lt;3000,"Low",IF(HR_Data[[#This Row],[MonthlyIncome]]&lt;7000,"Medium","High"))</f>
        <v>Medium</v>
      </c>
      <c r="AA998" s="5">
        <f>IF(HR_Data[[#This Row],[OverTime]]="Yes",1,0)</f>
        <v>1</v>
      </c>
      <c r="AB998" s="5">
        <f>IF(HR_Data[[#This Row],[JobSatisfaction]]&lt;=2,1,0)</f>
        <v>0</v>
      </c>
      <c r="AC998" s="5">
        <f>IF(HR_Data[[#This Row],[WorkLifeBalance]]&lt;=2,1,0)</f>
        <v>0</v>
      </c>
      <c r="AD998" s="5">
        <f>IF(HR_Data[[#This Row],[MonthlyIncome]]&lt;AVERAGE(HR_Data[MonthlyIncome]),1,0)</f>
        <v>1</v>
      </c>
      <c r="AE998">
        <v>7100</v>
      </c>
      <c r="AF998">
        <v>1</v>
      </c>
      <c r="AG998" t="s">
        <v>42</v>
      </c>
      <c r="AH998" t="s">
        <v>35</v>
      </c>
      <c r="AI998">
        <v>11</v>
      </c>
      <c r="AJ998">
        <v>3</v>
      </c>
      <c r="AK998">
        <v>4</v>
      </c>
      <c r="AL998">
        <f>IF(HR_Data[[#This Row],[OverTime]]="Yes",2,0)
+IF(HR_Data[[#This Row],[WorkLifeBalance]]&lt;=2,2,0)
+IF(HR_Data[[#This Row],[MonthlyIncome]]&lt;5000,2,0)
+IF(HR_Data[[#This Row],[JobSatisfaction]]&lt;=2,1,0)
+IF(HR_Data[[#This Row],[EnvironmentSatisfaction]]&lt;=2,1,0)
+IF(HR_Data[[#This Row],[YearsAtCompany]]&lt;2,2,0)</f>
        <v>2</v>
      </c>
      <c r="AM998" t="str">
        <f>IF(HR_Data[[#This Row],[RiskScore2]]&gt;=6,"High",
IF(HR_Data[[#This Row],[RiskScore2]]&gt;=3,"Medium","Low"))</f>
        <v>Low</v>
      </c>
      <c r="AN998">
        <v>80</v>
      </c>
      <c r="AO998">
        <v>0</v>
      </c>
      <c r="AP998">
        <v>6</v>
      </c>
      <c r="AQ998">
        <v>3</v>
      </c>
      <c r="AR998">
        <v>3</v>
      </c>
      <c r="AS998">
        <v>6</v>
      </c>
      <c r="AT998">
        <v>2</v>
      </c>
      <c r="AU998">
        <v>4</v>
      </c>
      <c r="AV998">
        <v>4</v>
      </c>
    </row>
    <row r="999" spans="1:48">
      <c r="A999">
        <v>27</v>
      </c>
      <c r="B999" t="str">
        <f>IF(HR_Data[[#This Row],[Age]]&lt;25,"&lt;25",
IF(HR_Data[[#This Row],[Age]]&lt;35,"25–34",
IF(HR_Data[[#This Row],[Age]]&lt;45,"35–44",
IF(HR_Data[[#This Row],[Age]]&lt;55,"45–54","55+"))))</f>
        <v>25–34</v>
      </c>
      <c r="C999" t="s">
        <v>35</v>
      </c>
      <c r="D999">
        <f>(HR[[#This Row],[OverTimeFlag]]*3+HR[[#This Row],[LowJobSatisFlag]]*5+HR[[#This Row],[LowWLBFlag]]*4+HR[[#This Row],[LowSalaryFlag]]*3+HR[[#This Row],[LowEnviFlag]]*4+HR[[#This Row],[LowProFlag]]*1)</f>
        <v>7</v>
      </c>
      <c r="E999">
        <f>HR_Data[[#This Row],[OvertimeFlag]] + HR_Data[[#This Row],[LowSatisfactionFlag]] + HR_Data[[#This Row],[LowWorkLifeBalanceFlag]]</f>
        <v>1</v>
      </c>
      <c r="F999" t="s">
        <v>36</v>
      </c>
      <c r="G999">
        <v>135</v>
      </c>
      <c r="H999" t="s">
        <v>45</v>
      </c>
      <c r="I999">
        <v>17</v>
      </c>
      <c r="J999" t="str">
        <f>IF(AND(HR_Data[[#This Row],[Attrition]]="Yes",HR_Data[[#This Row],[YearsAtCompany]]&lt;2),"Yes","No")</f>
        <v>No</v>
      </c>
      <c r="K999">
        <v>4</v>
      </c>
      <c r="L999" t="s">
        <v>38</v>
      </c>
      <c r="M999">
        <v>1</v>
      </c>
      <c r="N999">
        <v>1405</v>
      </c>
      <c r="P999">
        <v>4</v>
      </c>
      <c r="Q999" t="s">
        <v>39</v>
      </c>
      <c r="R999">
        <v>51</v>
      </c>
      <c r="S999">
        <v>3</v>
      </c>
      <c r="T999">
        <v>1</v>
      </c>
      <c r="U999" t="s">
        <v>47</v>
      </c>
      <c r="V999">
        <v>3</v>
      </c>
      <c r="W999" t="s">
        <v>41</v>
      </c>
      <c r="X999">
        <v>2394</v>
      </c>
      <c r="Y999" t="str">
        <f>IF(AND(HR_Data[[#This Row],[OverTime]]="Yes",HR_Data[[#This Row],[JobSatisfaction]]&lt;=2,HR_Data[[#This Row],[MonthlyIncome]]&lt;AVERAGE(HR_Data[MonthlyIncome])),
"High Risk",
IF(OR(HR_Data[[#This Row],[OverTime]]="Yes",HR_Data[[#This Row],[JobSatisfaction]]&lt;=2),
"Medium Risk",
"Low Risk"))</f>
        <v>Medium Risk</v>
      </c>
      <c r="Z999" t="str">
        <f>IF(HR_Data[[#This Row],[MonthlyIncome]]&lt;3000,"Low",IF(HR_Data[[#This Row],[MonthlyIncome]]&lt;7000,"Medium","High"))</f>
        <v>Low</v>
      </c>
      <c r="AA999" s="5">
        <f>IF(HR_Data[[#This Row],[OverTime]]="Yes",1,0)</f>
        <v>1</v>
      </c>
      <c r="AB999" s="5">
        <f>IF(HR_Data[[#This Row],[JobSatisfaction]]&lt;=2,1,0)</f>
        <v>0</v>
      </c>
      <c r="AC999" s="5">
        <f>IF(HR_Data[[#This Row],[WorkLifeBalance]]&lt;=2,1,0)</f>
        <v>0</v>
      </c>
      <c r="AD999" s="5">
        <f>IF(HR_Data[[#This Row],[MonthlyIncome]]&lt;AVERAGE(HR_Data[MonthlyIncome]),1,0)</f>
        <v>1</v>
      </c>
      <c r="AE999">
        <v>25681</v>
      </c>
      <c r="AF999">
        <v>1</v>
      </c>
      <c r="AG999" t="s">
        <v>42</v>
      </c>
      <c r="AH999" t="s">
        <v>35</v>
      </c>
      <c r="AI999">
        <v>13</v>
      </c>
      <c r="AJ999">
        <v>3</v>
      </c>
      <c r="AK999">
        <v>4</v>
      </c>
      <c r="AL999">
        <f>IF(HR_Data[[#This Row],[OverTime]]="Yes",2,0)
+IF(HR_Data[[#This Row],[WorkLifeBalance]]&lt;=2,2,0)
+IF(HR_Data[[#This Row],[MonthlyIncome]]&lt;5000,2,0)
+IF(HR_Data[[#This Row],[JobSatisfaction]]&lt;=2,1,0)
+IF(HR_Data[[#This Row],[EnvironmentSatisfaction]]&lt;=2,1,0)
+IF(HR_Data[[#This Row],[YearsAtCompany]]&lt;2,2,0)</f>
        <v>4</v>
      </c>
      <c r="AM999" t="str">
        <f>IF(HR_Data[[#This Row],[RiskScore2]]&gt;=6,"High",
IF(HR_Data[[#This Row],[RiskScore2]]&gt;=3,"Medium","Low"))</f>
        <v>Medium</v>
      </c>
      <c r="AN999">
        <v>80</v>
      </c>
      <c r="AO999">
        <v>0</v>
      </c>
      <c r="AP999">
        <v>8</v>
      </c>
      <c r="AQ999">
        <v>2</v>
      </c>
      <c r="AR999">
        <v>3</v>
      </c>
      <c r="AS999">
        <v>8</v>
      </c>
      <c r="AT999">
        <v>2</v>
      </c>
      <c r="AU999">
        <v>7</v>
      </c>
      <c r="AV999">
        <v>7</v>
      </c>
    </row>
    <row r="1000" spans="1:48">
      <c r="A1000">
        <v>26</v>
      </c>
      <c r="B1000" t="str">
        <f>IF(HR_Data[[#This Row],[Age]]&lt;25,"&lt;25",
IF(HR_Data[[#This Row],[Age]]&lt;35,"25–34",
IF(HR_Data[[#This Row],[Age]]&lt;45,"35–44",
IF(HR_Data[[#This Row],[Age]]&lt;55,"45–54","55+"))))</f>
        <v>25–34</v>
      </c>
      <c r="C1000" t="s">
        <v>43</v>
      </c>
      <c r="D1000">
        <f>(HR[[#This Row],[OverTimeFlag]]*3+HR[[#This Row],[LowJobSatisFlag]]*5+HR[[#This Row],[LowWLBFlag]]*4+HR[[#This Row],[LowSalaryFlag]]*3+HR[[#This Row],[LowEnviFlag]]*4+HR[[#This Row],[LowProFlag]]*1)</f>
        <v>7</v>
      </c>
      <c r="E1000">
        <f>HR_Data[[#This Row],[OvertimeFlag]] + HR_Data[[#This Row],[LowSatisfactionFlag]] + HR_Data[[#This Row],[LowWorkLifeBalanceFlag]]</f>
        <v>0</v>
      </c>
      <c r="F1000" t="s">
        <v>36</v>
      </c>
      <c r="G1000">
        <v>683</v>
      </c>
      <c r="H1000" t="s">
        <v>45</v>
      </c>
      <c r="I1000">
        <v>2</v>
      </c>
      <c r="J1000" t="str">
        <f>IF(AND(HR_Data[[#This Row],[Attrition]]="Yes",HR_Data[[#This Row],[YearsAtCompany]]&lt;2),"Yes","No")</f>
        <v>No</v>
      </c>
      <c r="K1000">
        <v>1</v>
      </c>
      <c r="L1000" t="s">
        <v>51</v>
      </c>
      <c r="M1000">
        <v>1</v>
      </c>
      <c r="N1000">
        <v>1407</v>
      </c>
      <c r="P1000">
        <v>1</v>
      </c>
      <c r="Q1000" t="s">
        <v>46</v>
      </c>
      <c r="R1000">
        <v>36</v>
      </c>
      <c r="S1000">
        <v>2</v>
      </c>
      <c r="T1000">
        <v>1</v>
      </c>
      <c r="U1000" t="s">
        <v>47</v>
      </c>
      <c r="V1000">
        <v>4</v>
      </c>
      <c r="W1000" t="s">
        <v>41</v>
      </c>
      <c r="X1000">
        <v>3904</v>
      </c>
      <c r="Y1000" t="str">
        <f>IF(AND(HR_Data[[#This Row],[OverTime]]="Yes",HR_Data[[#This Row],[JobSatisfaction]]&lt;=2,HR_Data[[#This Row],[MonthlyIncome]]&lt;AVERAGE(HR_Data[MonthlyIncome])),
"High Risk",
IF(OR(HR_Data[[#This Row],[OverTime]]="Yes",HR_Data[[#This Row],[JobSatisfaction]]&lt;=2),
"Medium Risk",
"Low Risk"))</f>
        <v>Low Risk</v>
      </c>
      <c r="Z1000" t="str">
        <f>IF(HR_Data[[#This Row],[MonthlyIncome]]&lt;3000,"Low",IF(HR_Data[[#This Row],[MonthlyIncome]]&lt;7000,"Medium","High"))</f>
        <v>Medium</v>
      </c>
      <c r="AA1000" s="5">
        <f>IF(HR_Data[[#This Row],[OverTime]]="Yes",1,0)</f>
        <v>0</v>
      </c>
      <c r="AB1000" s="5">
        <f>IF(HR_Data[[#This Row],[JobSatisfaction]]&lt;=2,1,0)</f>
        <v>0</v>
      </c>
      <c r="AC1000" s="5">
        <f>IF(HR_Data[[#This Row],[WorkLifeBalance]]&lt;=2,1,0)</f>
        <v>0</v>
      </c>
      <c r="AD1000" s="5">
        <f>IF(HR_Data[[#This Row],[MonthlyIncome]]&lt;AVERAGE(HR_Data[MonthlyIncome]),1,0)</f>
        <v>1</v>
      </c>
      <c r="AE1000">
        <v>4050</v>
      </c>
      <c r="AF1000">
        <v>0</v>
      </c>
      <c r="AG1000" t="s">
        <v>42</v>
      </c>
      <c r="AH1000" t="s">
        <v>43</v>
      </c>
      <c r="AI1000">
        <v>12</v>
      </c>
      <c r="AJ1000">
        <v>3</v>
      </c>
      <c r="AK1000">
        <v>4</v>
      </c>
      <c r="AL1000">
        <f>IF(HR_Data[[#This Row],[OverTime]]="Yes",2,0)
+IF(HR_Data[[#This Row],[WorkLifeBalance]]&lt;=2,2,0)
+IF(HR_Data[[#This Row],[MonthlyIncome]]&lt;5000,2,0)
+IF(HR_Data[[#This Row],[JobSatisfaction]]&lt;=2,1,0)
+IF(HR_Data[[#This Row],[EnvironmentSatisfaction]]&lt;=2,1,0)
+IF(HR_Data[[#This Row],[YearsAtCompany]]&lt;2,2,0)</f>
        <v>3</v>
      </c>
      <c r="AM1000" t="str">
        <f>IF(HR_Data[[#This Row],[RiskScore2]]&gt;=6,"High",
IF(HR_Data[[#This Row],[RiskScore2]]&gt;=3,"Medium","Low"))</f>
        <v>Medium</v>
      </c>
      <c r="AN1000">
        <v>80</v>
      </c>
      <c r="AO1000">
        <v>0</v>
      </c>
      <c r="AP1000">
        <v>5</v>
      </c>
      <c r="AQ1000">
        <v>2</v>
      </c>
      <c r="AR1000">
        <v>3</v>
      </c>
      <c r="AS1000">
        <v>4</v>
      </c>
      <c r="AT1000">
        <v>3</v>
      </c>
      <c r="AU1000">
        <v>1</v>
      </c>
      <c r="AV1000">
        <v>1</v>
      </c>
    </row>
    <row r="1001" spans="1:48">
      <c r="A1001">
        <v>42</v>
      </c>
      <c r="B1001" t="str">
        <f>IF(HR_Data[[#This Row],[Age]]&lt;25,"&lt;25",
IF(HR_Data[[#This Row],[Age]]&lt;35,"25–34",
IF(HR_Data[[#This Row],[Age]]&lt;45,"35–44",
IF(HR_Data[[#This Row],[Age]]&lt;55,"45–54","55+"))))</f>
        <v>35–44</v>
      </c>
      <c r="C1001" t="s">
        <v>43</v>
      </c>
      <c r="D1001">
        <f>(HR[[#This Row],[OverTimeFlag]]*3+HR[[#This Row],[LowJobSatisFlag]]*5+HR[[#This Row],[LowWLBFlag]]*4+HR[[#This Row],[LowSalaryFlag]]*3+HR[[#This Row],[LowEnviFlag]]*4+HR[[#This Row],[LowProFlag]]*1)</f>
        <v>5</v>
      </c>
      <c r="E1001">
        <f>HR_Data[[#This Row],[OvertimeFlag]] + HR_Data[[#This Row],[LowSatisfactionFlag]] + HR_Data[[#This Row],[LowWorkLifeBalanceFlag]]</f>
        <v>1</v>
      </c>
      <c r="F1001" t="s">
        <v>36</v>
      </c>
      <c r="G1001">
        <v>1147</v>
      </c>
      <c r="H1001" t="s">
        <v>61</v>
      </c>
      <c r="I1001">
        <v>10</v>
      </c>
      <c r="J1001" t="str">
        <f>IF(AND(HR_Data[[#This Row],[Attrition]]="Yes",HR_Data[[#This Row],[YearsAtCompany]]&lt;2),"Yes","No")</f>
        <v>No</v>
      </c>
      <c r="K1001">
        <v>3</v>
      </c>
      <c r="L1001" t="s">
        <v>61</v>
      </c>
      <c r="M1001">
        <v>1</v>
      </c>
      <c r="N1001">
        <v>1408</v>
      </c>
      <c r="P1001">
        <v>3</v>
      </c>
      <c r="Q1001" t="s">
        <v>39</v>
      </c>
      <c r="R1001">
        <v>31</v>
      </c>
      <c r="S1001">
        <v>3</v>
      </c>
      <c r="T1001">
        <v>4</v>
      </c>
      <c r="U1001" t="s">
        <v>56</v>
      </c>
      <c r="V1001">
        <v>1</v>
      </c>
      <c r="W1001" t="s">
        <v>48</v>
      </c>
      <c r="X1001">
        <v>16799</v>
      </c>
      <c r="Y1001" t="str">
        <f>IF(AND(HR_Data[[#This Row],[OverTime]]="Yes",HR_Data[[#This Row],[JobSatisfaction]]&lt;=2,HR_Data[[#This Row],[MonthlyIncome]]&lt;AVERAGE(HR_Data[MonthlyIncome])),
"High Risk",
IF(OR(HR_Data[[#This Row],[OverTime]]="Yes",HR_Data[[#This Row],[JobSatisfaction]]&lt;=2),
"Medium Risk",
"Low Risk"))</f>
        <v>Medium Risk</v>
      </c>
      <c r="Z1001" t="str">
        <f>IF(HR_Data[[#This Row],[MonthlyIncome]]&lt;3000,"Low",IF(HR_Data[[#This Row],[MonthlyIncome]]&lt;7000,"Medium","High"))</f>
        <v>High</v>
      </c>
      <c r="AA1001" s="5">
        <f>IF(HR_Data[[#This Row],[OverTime]]="Yes",1,0)</f>
        <v>0</v>
      </c>
      <c r="AB1001" s="5">
        <f>IF(HR_Data[[#This Row],[JobSatisfaction]]&lt;=2,1,0)</f>
        <v>1</v>
      </c>
      <c r="AC1001" s="5">
        <f>IF(HR_Data[[#This Row],[WorkLifeBalance]]&lt;=2,1,0)</f>
        <v>0</v>
      </c>
      <c r="AD1001" s="5">
        <f>IF(HR_Data[[#This Row],[MonthlyIncome]]&lt;AVERAGE(HR_Data[MonthlyIncome]),1,0)</f>
        <v>0</v>
      </c>
      <c r="AE1001">
        <v>16616</v>
      </c>
      <c r="AF1001">
        <v>0</v>
      </c>
      <c r="AG1001" t="s">
        <v>42</v>
      </c>
      <c r="AH1001" t="s">
        <v>43</v>
      </c>
      <c r="AI1001">
        <v>14</v>
      </c>
      <c r="AJ1001">
        <v>3</v>
      </c>
      <c r="AK1001">
        <v>3</v>
      </c>
      <c r="AL1001">
        <f>IF(HR_Data[[#This Row],[OverTime]]="Yes",2,0)
+IF(HR_Data[[#This Row],[WorkLifeBalance]]&lt;=2,2,0)
+IF(HR_Data[[#This Row],[MonthlyIncome]]&lt;5000,2,0)
+IF(HR_Data[[#This Row],[JobSatisfaction]]&lt;=2,1,0)
+IF(HR_Data[[#This Row],[EnvironmentSatisfaction]]&lt;=2,1,0)
+IF(HR_Data[[#This Row],[YearsAtCompany]]&lt;2,2,0)</f>
        <v>1</v>
      </c>
      <c r="AM1001" t="str">
        <f>IF(HR_Data[[#This Row],[RiskScore2]]&gt;=6,"High",
IF(HR_Data[[#This Row],[RiskScore2]]&gt;=3,"Medium","Low"))</f>
        <v>Low</v>
      </c>
      <c r="AN1001">
        <v>80</v>
      </c>
      <c r="AO1001">
        <v>1</v>
      </c>
      <c r="AP1001">
        <v>21</v>
      </c>
      <c r="AQ1001">
        <v>5</v>
      </c>
      <c r="AR1001">
        <v>3</v>
      </c>
      <c r="AS1001">
        <v>20</v>
      </c>
      <c r="AT1001">
        <v>7</v>
      </c>
      <c r="AU1001">
        <v>0</v>
      </c>
      <c r="AV1001">
        <v>9</v>
      </c>
    </row>
    <row r="1002" spans="1:48">
      <c r="A1002">
        <v>52</v>
      </c>
      <c r="B1002" t="str">
        <f>IF(HR_Data[[#This Row],[Age]]&lt;25,"&lt;25",
IF(HR_Data[[#This Row],[Age]]&lt;35,"25–34",
IF(HR_Data[[#This Row],[Age]]&lt;45,"35–44",
IF(HR_Data[[#This Row],[Age]]&lt;55,"45–54","55+"))))</f>
        <v>45–54</v>
      </c>
      <c r="C1002" t="s">
        <v>43</v>
      </c>
      <c r="D1002">
        <f>(HR[[#This Row],[OverTimeFlag]]*3+HR[[#This Row],[LowJobSatisFlag]]*5+HR[[#This Row],[LowWLBFlag]]*4+HR[[#This Row],[LowSalaryFlag]]*3+HR[[#This Row],[LowEnviFlag]]*4+HR[[#This Row],[LowProFlag]]*1)</f>
        <v>12</v>
      </c>
      <c r="E1002">
        <f>HR_Data[[#This Row],[OvertimeFlag]] + HR_Data[[#This Row],[LowSatisfactionFlag]] + HR_Data[[#This Row],[LowWorkLifeBalanceFlag]]</f>
        <v>2</v>
      </c>
      <c r="F1002" t="s">
        <v>36</v>
      </c>
      <c r="G1002">
        <v>258</v>
      </c>
      <c r="H1002" t="s">
        <v>45</v>
      </c>
      <c r="I1002">
        <v>8</v>
      </c>
      <c r="J1002" t="str">
        <f>IF(AND(HR_Data[[#This Row],[Attrition]]="Yes",HR_Data[[#This Row],[YearsAtCompany]]&lt;2),"Yes","No")</f>
        <v>No</v>
      </c>
      <c r="K1002">
        <v>4</v>
      </c>
      <c r="L1002" t="s">
        <v>49</v>
      </c>
      <c r="M1002">
        <v>1</v>
      </c>
      <c r="N1002">
        <v>1409</v>
      </c>
      <c r="P1002">
        <v>3</v>
      </c>
      <c r="Q1002" t="s">
        <v>39</v>
      </c>
      <c r="R1002">
        <v>54</v>
      </c>
      <c r="S1002">
        <v>3</v>
      </c>
      <c r="T1002">
        <v>1</v>
      </c>
      <c r="U1002" t="s">
        <v>50</v>
      </c>
      <c r="V1002">
        <v>1</v>
      </c>
      <c r="W1002" t="s">
        <v>48</v>
      </c>
      <c r="X1002">
        <v>2950</v>
      </c>
      <c r="Y1002" t="str">
        <f>IF(AND(HR_Data[[#This Row],[OverTime]]="Yes",HR_Data[[#This Row],[JobSatisfaction]]&lt;=2,HR_Data[[#This Row],[MonthlyIncome]]&lt;AVERAGE(HR_Data[MonthlyIncome])),
"High Risk",
IF(OR(HR_Data[[#This Row],[OverTime]]="Yes",HR_Data[[#This Row],[JobSatisfaction]]&lt;=2),
"Medium Risk",
"Low Risk"))</f>
        <v>Medium Risk</v>
      </c>
      <c r="Z1002" t="str">
        <f>IF(HR_Data[[#This Row],[MonthlyIncome]]&lt;3000,"Low",IF(HR_Data[[#This Row],[MonthlyIncome]]&lt;7000,"Medium","High"))</f>
        <v>Low</v>
      </c>
      <c r="AA1002" s="5">
        <f>IF(HR_Data[[#This Row],[OverTime]]="Yes",1,0)</f>
        <v>0</v>
      </c>
      <c r="AB1002" s="5">
        <f>IF(HR_Data[[#This Row],[JobSatisfaction]]&lt;=2,1,0)</f>
        <v>1</v>
      </c>
      <c r="AC1002" s="5">
        <f>IF(HR_Data[[#This Row],[WorkLifeBalance]]&lt;=2,1,0)</f>
        <v>1</v>
      </c>
      <c r="AD1002" s="5">
        <f>IF(HR_Data[[#This Row],[MonthlyIncome]]&lt;AVERAGE(HR_Data[MonthlyIncome]),1,0)</f>
        <v>1</v>
      </c>
      <c r="AE1002">
        <v>17363</v>
      </c>
      <c r="AF1002">
        <v>9</v>
      </c>
      <c r="AG1002" t="s">
        <v>42</v>
      </c>
      <c r="AH1002" t="s">
        <v>43</v>
      </c>
      <c r="AI1002">
        <v>13</v>
      </c>
      <c r="AJ1002">
        <v>3</v>
      </c>
      <c r="AK1002">
        <v>3</v>
      </c>
      <c r="AL1002">
        <f>IF(HR_Data[[#This Row],[OverTime]]="Yes",2,0)
+IF(HR_Data[[#This Row],[WorkLifeBalance]]&lt;=2,2,0)
+IF(HR_Data[[#This Row],[MonthlyIncome]]&lt;5000,2,0)
+IF(HR_Data[[#This Row],[JobSatisfaction]]&lt;=2,1,0)
+IF(HR_Data[[#This Row],[EnvironmentSatisfaction]]&lt;=2,1,0)
+IF(HR_Data[[#This Row],[YearsAtCompany]]&lt;2,2,0)</f>
        <v>5</v>
      </c>
      <c r="AM1002" t="str">
        <f>IF(HR_Data[[#This Row],[RiskScore2]]&gt;=6,"High",
IF(HR_Data[[#This Row],[RiskScore2]]&gt;=3,"Medium","Low"))</f>
        <v>Medium</v>
      </c>
      <c r="AN1002">
        <v>80</v>
      </c>
      <c r="AO1002">
        <v>0</v>
      </c>
      <c r="AP1002">
        <v>12</v>
      </c>
      <c r="AQ1002">
        <v>2</v>
      </c>
      <c r="AR1002">
        <v>1</v>
      </c>
      <c r="AS1002">
        <v>5</v>
      </c>
      <c r="AT1002">
        <v>4</v>
      </c>
      <c r="AU1002">
        <v>0</v>
      </c>
      <c r="AV1002">
        <v>4</v>
      </c>
    </row>
    <row r="1003" spans="1:48">
      <c r="A1003">
        <v>37</v>
      </c>
      <c r="B1003" t="str">
        <f>IF(HR_Data[[#This Row],[Age]]&lt;25,"&lt;25",
IF(HR_Data[[#This Row],[Age]]&lt;35,"25–34",
IF(HR_Data[[#This Row],[Age]]&lt;45,"35–44",
IF(HR_Data[[#This Row],[Age]]&lt;55,"45–54","55+"))))</f>
        <v>35–44</v>
      </c>
      <c r="C1003" t="s">
        <v>43</v>
      </c>
      <c r="D1003">
        <f>(HR[[#This Row],[OverTimeFlag]]*3+HR[[#This Row],[LowJobSatisFlag]]*5+HR[[#This Row],[LowWLBFlag]]*4+HR[[#This Row],[LowSalaryFlag]]*3+HR[[#This Row],[LowEnviFlag]]*4+HR[[#This Row],[LowProFlag]]*1)</f>
        <v>7</v>
      </c>
      <c r="E1003">
        <f>HR_Data[[#This Row],[OvertimeFlag]] + HR_Data[[#This Row],[LowSatisfactionFlag]] + HR_Data[[#This Row],[LowWorkLifeBalanceFlag]]</f>
        <v>0</v>
      </c>
      <c r="F1003" t="s">
        <v>36</v>
      </c>
      <c r="G1003">
        <v>1462</v>
      </c>
      <c r="H1003" t="s">
        <v>45</v>
      </c>
      <c r="I1003">
        <v>11</v>
      </c>
      <c r="J1003" t="str">
        <f>IF(AND(HR_Data[[#This Row],[Attrition]]="Yes",HR_Data[[#This Row],[YearsAtCompany]]&lt;2),"Yes","No")</f>
        <v>No</v>
      </c>
      <c r="K1003">
        <v>3</v>
      </c>
      <c r="L1003" t="s">
        <v>51</v>
      </c>
      <c r="M1003">
        <v>1</v>
      </c>
      <c r="N1003">
        <v>1411</v>
      </c>
      <c r="P1003">
        <v>1</v>
      </c>
      <c r="Q1003" t="s">
        <v>39</v>
      </c>
      <c r="R1003">
        <v>94</v>
      </c>
      <c r="S1003">
        <v>3</v>
      </c>
      <c r="T1003">
        <v>1</v>
      </c>
      <c r="U1003" t="s">
        <v>50</v>
      </c>
      <c r="V1003">
        <v>3</v>
      </c>
      <c r="W1003" t="s">
        <v>41</v>
      </c>
      <c r="X1003">
        <v>3629</v>
      </c>
      <c r="Y1003" t="str">
        <f>IF(AND(HR_Data[[#This Row],[OverTime]]="Yes",HR_Data[[#This Row],[JobSatisfaction]]&lt;=2,HR_Data[[#This Row],[MonthlyIncome]]&lt;AVERAGE(HR_Data[MonthlyIncome])),
"High Risk",
IF(OR(HR_Data[[#This Row],[OverTime]]="Yes",HR_Data[[#This Row],[JobSatisfaction]]&lt;=2),
"Medium Risk",
"Low Risk"))</f>
        <v>Low Risk</v>
      </c>
      <c r="Z1003" t="str">
        <f>IF(HR_Data[[#This Row],[MonthlyIncome]]&lt;3000,"Low",IF(HR_Data[[#This Row],[MonthlyIncome]]&lt;7000,"Medium","High"))</f>
        <v>Medium</v>
      </c>
      <c r="AA1003" s="5">
        <f>IF(HR_Data[[#This Row],[OverTime]]="Yes",1,0)</f>
        <v>0</v>
      </c>
      <c r="AB1003" s="5">
        <f>IF(HR_Data[[#This Row],[JobSatisfaction]]&lt;=2,1,0)</f>
        <v>0</v>
      </c>
      <c r="AC1003" s="5">
        <f>IF(HR_Data[[#This Row],[WorkLifeBalance]]&lt;=2,1,0)</f>
        <v>0</v>
      </c>
      <c r="AD1003" s="5">
        <f>IF(HR_Data[[#This Row],[MonthlyIncome]]&lt;AVERAGE(HR_Data[MonthlyIncome]),1,0)</f>
        <v>1</v>
      </c>
      <c r="AE1003">
        <v>19106</v>
      </c>
      <c r="AF1003">
        <v>4</v>
      </c>
      <c r="AG1003" t="s">
        <v>42</v>
      </c>
      <c r="AH1003" t="s">
        <v>43</v>
      </c>
      <c r="AI1003">
        <v>18</v>
      </c>
      <c r="AJ1003">
        <v>3</v>
      </c>
      <c r="AK1003">
        <v>1</v>
      </c>
      <c r="AL1003">
        <f>IF(HR_Data[[#This Row],[OverTime]]="Yes",2,0)
+IF(HR_Data[[#This Row],[WorkLifeBalance]]&lt;=2,2,0)
+IF(HR_Data[[#This Row],[MonthlyIncome]]&lt;5000,2,0)
+IF(HR_Data[[#This Row],[JobSatisfaction]]&lt;=2,1,0)
+IF(HR_Data[[#This Row],[EnvironmentSatisfaction]]&lt;=2,1,0)
+IF(HR_Data[[#This Row],[YearsAtCompany]]&lt;2,2,0)</f>
        <v>3</v>
      </c>
      <c r="AM1003" t="str">
        <f>IF(HR_Data[[#This Row],[RiskScore2]]&gt;=6,"High",
IF(HR_Data[[#This Row],[RiskScore2]]&gt;=3,"Medium","Low"))</f>
        <v>Medium</v>
      </c>
      <c r="AN1003">
        <v>80</v>
      </c>
      <c r="AO1003">
        <v>0</v>
      </c>
      <c r="AP1003">
        <v>8</v>
      </c>
      <c r="AQ1003">
        <v>6</v>
      </c>
      <c r="AR1003">
        <v>3</v>
      </c>
      <c r="AS1003">
        <v>3</v>
      </c>
      <c r="AT1003">
        <v>2</v>
      </c>
      <c r="AU1003">
        <v>0</v>
      </c>
      <c r="AV1003">
        <v>2</v>
      </c>
    </row>
    <row r="1004" spans="1:48">
      <c r="A1004">
        <v>35</v>
      </c>
      <c r="B1004" t="str">
        <f>IF(HR_Data[[#This Row],[Age]]&lt;25,"&lt;25",
IF(HR_Data[[#This Row],[Age]]&lt;35,"25–34",
IF(HR_Data[[#This Row],[Age]]&lt;45,"35–44",
IF(HR_Data[[#This Row],[Age]]&lt;55,"45–54","55+"))))</f>
        <v>35–44</v>
      </c>
      <c r="C1004" t="s">
        <v>43</v>
      </c>
      <c r="D1004">
        <f>(HR[[#This Row],[OverTimeFlag]]*3+HR[[#This Row],[LowJobSatisFlag]]*5+HR[[#This Row],[LowWLBFlag]]*4+HR[[#This Row],[LowSalaryFlag]]*3+HR[[#This Row],[LowEnviFlag]]*4+HR[[#This Row],[LowProFlag]]*1)</f>
        <v>0</v>
      </c>
      <c r="E1004">
        <f>HR_Data[[#This Row],[OvertimeFlag]] + HR_Data[[#This Row],[LowSatisfactionFlag]] + HR_Data[[#This Row],[LowWorkLifeBalanceFlag]]</f>
        <v>0</v>
      </c>
      <c r="F1004" t="s">
        <v>44</v>
      </c>
      <c r="G1004">
        <v>200</v>
      </c>
      <c r="H1004" t="s">
        <v>45</v>
      </c>
      <c r="I1004">
        <v>18</v>
      </c>
      <c r="J1004" t="str">
        <f>IF(AND(HR_Data[[#This Row],[Attrition]]="Yes",HR_Data[[#This Row],[YearsAtCompany]]&lt;2),"Yes","No")</f>
        <v>No</v>
      </c>
      <c r="K1004">
        <v>2</v>
      </c>
      <c r="L1004" t="s">
        <v>38</v>
      </c>
      <c r="M1004">
        <v>1</v>
      </c>
      <c r="N1004">
        <v>1412</v>
      </c>
      <c r="P1004">
        <v>3</v>
      </c>
      <c r="Q1004" t="s">
        <v>46</v>
      </c>
      <c r="R1004">
        <v>60</v>
      </c>
      <c r="S1004">
        <v>3</v>
      </c>
      <c r="T1004">
        <v>3</v>
      </c>
      <c r="U1004" t="s">
        <v>53</v>
      </c>
      <c r="V1004">
        <v>4</v>
      </c>
      <c r="W1004" t="s">
        <v>41</v>
      </c>
      <c r="X1004">
        <v>9362</v>
      </c>
      <c r="Y1004" t="str">
        <f>IF(AND(HR_Data[[#This Row],[OverTime]]="Yes",HR_Data[[#This Row],[JobSatisfaction]]&lt;=2,HR_Data[[#This Row],[MonthlyIncome]]&lt;AVERAGE(HR_Data[MonthlyIncome])),
"High Risk",
IF(OR(HR_Data[[#This Row],[OverTime]]="Yes",HR_Data[[#This Row],[JobSatisfaction]]&lt;=2),
"Medium Risk",
"Low Risk"))</f>
        <v>Low Risk</v>
      </c>
      <c r="Z1004" t="str">
        <f>IF(HR_Data[[#This Row],[MonthlyIncome]]&lt;3000,"Low",IF(HR_Data[[#This Row],[MonthlyIncome]]&lt;7000,"Medium","High"))</f>
        <v>High</v>
      </c>
      <c r="AA1004" s="5">
        <f>IF(HR_Data[[#This Row],[OverTime]]="Yes",1,0)</f>
        <v>0</v>
      </c>
      <c r="AB1004" s="5">
        <f>IF(HR_Data[[#This Row],[JobSatisfaction]]&lt;=2,1,0)</f>
        <v>0</v>
      </c>
      <c r="AC1004" s="5">
        <f>IF(HR_Data[[#This Row],[WorkLifeBalance]]&lt;=2,1,0)</f>
        <v>0</v>
      </c>
      <c r="AD1004" s="5">
        <f>IF(HR_Data[[#This Row],[MonthlyIncome]]&lt;AVERAGE(HR_Data[MonthlyIncome]),1,0)</f>
        <v>0</v>
      </c>
      <c r="AE1004">
        <v>19944</v>
      </c>
      <c r="AF1004">
        <v>2</v>
      </c>
      <c r="AG1004" t="s">
        <v>42</v>
      </c>
      <c r="AH1004" t="s">
        <v>43</v>
      </c>
      <c r="AI1004">
        <v>11</v>
      </c>
      <c r="AJ1004">
        <v>3</v>
      </c>
      <c r="AK1004">
        <v>3</v>
      </c>
      <c r="AL1004">
        <f>IF(HR_Data[[#This Row],[OverTime]]="Yes",2,0)
+IF(HR_Data[[#This Row],[WorkLifeBalance]]&lt;=2,2,0)
+IF(HR_Data[[#This Row],[MonthlyIncome]]&lt;5000,2,0)
+IF(HR_Data[[#This Row],[JobSatisfaction]]&lt;=2,1,0)
+IF(HR_Data[[#This Row],[EnvironmentSatisfaction]]&lt;=2,1,0)
+IF(HR_Data[[#This Row],[YearsAtCompany]]&lt;2,2,0)</f>
        <v>0</v>
      </c>
      <c r="AM1004" t="str">
        <f>IF(HR_Data[[#This Row],[RiskScore2]]&gt;=6,"High",
IF(HR_Data[[#This Row],[RiskScore2]]&gt;=3,"Medium","Low"))</f>
        <v>Low</v>
      </c>
      <c r="AN1004">
        <v>80</v>
      </c>
      <c r="AO1004">
        <v>0</v>
      </c>
      <c r="AP1004">
        <v>10</v>
      </c>
      <c r="AQ1004">
        <v>2</v>
      </c>
      <c r="AR1004">
        <v>3</v>
      </c>
      <c r="AS1004">
        <v>2</v>
      </c>
      <c r="AT1004">
        <v>2</v>
      </c>
      <c r="AU1004">
        <v>2</v>
      </c>
      <c r="AV1004">
        <v>2</v>
      </c>
    </row>
    <row r="1005" spans="1:48">
      <c r="A1005">
        <v>25</v>
      </c>
      <c r="B1005" t="str">
        <f>IF(HR_Data[[#This Row],[Age]]&lt;25,"&lt;25",
IF(HR_Data[[#This Row],[Age]]&lt;35,"25–34",
IF(HR_Data[[#This Row],[Age]]&lt;45,"35–44",
IF(HR_Data[[#This Row],[Age]]&lt;55,"45–54","55+"))))</f>
        <v>25–34</v>
      </c>
      <c r="C1005" t="s">
        <v>43</v>
      </c>
      <c r="D1005">
        <f>(HR[[#This Row],[OverTimeFlag]]*3+HR[[#This Row],[LowJobSatisFlag]]*5+HR[[#This Row],[LowWLBFlag]]*4+HR[[#This Row],[LowSalaryFlag]]*3+HR[[#This Row],[LowEnviFlag]]*4+HR[[#This Row],[LowProFlag]]*1)</f>
        <v>11</v>
      </c>
      <c r="E1005">
        <f>HR_Data[[#This Row],[OvertimeFlag]] + HR_Data[[#This Row],[LowSatisfactionFlag]] + HR_Data[[#This Row],[LowWorkLifeBalanceFlag]]</f>
        <v>1</v>
      </c>
      <c r="F1005" t="s">
        <v>36</v>
      </c>
      <c r="G1005">
        <v>949</v>
      </c>
      <c r="H1005" t="s">
        <v>45</v>
      </c>
      <c r="I1005">
        <v>1</v>
      </c>
      <c r="J1005" t="str">
        <f>IF(AND(HR_Data[[#This Row],[Attrition]]="Yes",HR_Data[[#This Row],[YearsAtCompany]]&lt;2),"Yes","No")</f>
        <v>No</v>
      </c>
      <c r="K1005">
        <v>3</v>
      </c>
      <c r="L1005" t="s">
        <v>60</v>
      </c>
      <c r="M1005">
        <v>1</v>
      </c>
      <c r="N1005">
        <v>1415</v>
      </c>
      <c r="P1005">
        <v>1</v>
      </c>
      <c r="Q1005" t="s">
        <v>46</v>
      </c>
      <c r="R1005">
        <v>81</v>
      </c>
      <c r="S1005">
        <v>3</v>
      </c>
      <c r="T1005">
        <v>1</v>
      </c>
      <c r="U1005" t="s">
        <v>50</v>
      </c>
      <c r="V1005">
        <v>4</v>
      </c>
      <c r="W1005" t="s">
        <v>48</v>
      </c>
      <c r="X1005">
        <v>3229</v>
      </c>
      <c r="Y1005" t="str">
        <f>IF(AND(HR_Data[[#This Row],[OverTime]]="Yes",HR_Data[[#This Row],[JobSatisfaction]]&lt;=2,HR_Data[[#This Row],[MonthlyIncome]]&lt;AVERAGE(HR_Data[MonthlyIncome])),
"High Risk",
IF(OR(HR_Data[[#This Row],[OverTime]]="Yes",HR_Data[[#This Row],[JobSatisfaction]]&lt;=2),
"Medium Risk",
"Low Risk"))</f>
        <v>Low Risk</v>
      </c>
      <c r="Z1005" t="str">
        <f>IF(HR_Data[[#This Row],[MonthlyIncome]]&lt;3000,"Low",IF(HR_Data[[#This Row],[MonthlyIncome]]&lt;7000,"Medium","High"))</f>
        <v>Medium</v>
      </c>
      <c r="AA1005" s="5">
        <f>IF(HR_Data[[#This Row],[OverTime]]="Yes",1,0)</f>
        <v>0</v>
      </c>
      <c r="AB1005" s="5">
        <f>IF(HR_Data[[#This Row],[JobSatisfaction]]&lt;=2,1,0)</f>
        <v>0</v>
      </c>
      <c r="AC1005" s="5">
        <f>IF(HR_Data[[#This Row],[WorkLifeBalance]]&lt;=2,1,0)</f>
        <v>1</v>
      </c>
      <c r="AD1005" s="5">
        <f>IF(HR_Data[[#This Row],[MonthlyIncome]]&lt;AVERAGE(HR_Data[MonthlyIncome]),1,0)</f>
        <v>1</v>
      </c>
      <c r="AE1005">
        <v>4910</v>
      </c>
      <c r="AF1005">
        <v>4</v>
      </c>
      <c r="AG1005" t="s">
        <v>42</v>
      </c>
      <c r="AH1005" t="s">
        <v>43</v>
      </c>
      <c r="AI1005">
        <v>11</v>
      </c>
      <c r="AJ1005">
        <v>3</v>
      </c>
      <c r="AK1005">
        <v>2</v>
      </c>
      <c r="AL1005">
        <f>IF(HR_Data[[#This Row],[OverTime]]="Yes",2,0)
+IF(HR_Data[[#This Row],[WorkLifeBalance]]&lt;=2,2,0)
+IF(HR_Data[[#This Row],[MonthlyIncome]]&lt;5000,2,0)
+IF(HR_Data[[#This Row],[JobSatisfaction]]&lt;=2,1,0)
+IF(HR_Data[[#This Row],[EnvironmentSatisfaction]]&lt;=2,1,0)
+IF(HR_Data[[#This Row],[YearsAtCompany]]&lt;2,2,0)</f>
        <v>5</v>
      </c>
      <c r="AM1005" t="str">
        <f>IF(HR_Data[[#This Row],[RiskScore2]]&gt;=6,"High",
IF(HR_Data[[#This Row],[RiskScore2]]&gt;=3,"Medium","Low"))</f>
        <v>Medium</v>
      </c>
      <c r="AN1005">
        <v>80</v>
      </c>
      <c r="AO1005">
        <v>1</v>
      </c>
      <c r="AP1005">
        <v>7</v>
      </c>
      <c r="AQ1005">
        <v>2</v>
      </c>
      <c r="AR1005">
        <v>2</v>
      </c>
      <c r="AS1005">
        <v>3</v>
      </c>
      <c r="AT1005">
        <v>2</v>
      </c>
      <c r="AU1005">
        <v>0</v>
      </c>
      <c r="AV1005">
        <v>2</v>
      </c>
    </row>
    <row r="1006" spans="1:48">
      <c r="A1006">
        <v>26</v>
      </c>
      <c r="B1006" t="str">
        <f>IF(HR_Data[[#This Row],[Age]]&lt;25,"&lt;25",
IF(HR_Data[[#This Row],[Age]]&lt;35,"25–34",
IF(HR_Data[[#This Row],[Age]]&lt;45,"35–44",
IF(HR_Data[[#This Row],[Age]]&lt;55,"45–54","55+"))))</f>
        <v>25–34</v>
      </c>
      <c r="C1006" t="s">
        <v>43</v>
      </c>
      <c r="D1006">
        <f>(HR[[#This Row],[OverTimeFlag]]*3+HR[[#This Row],[LowJobSatisFlag]]*5+HR[[#This Row],[LowWLBFlag]]*4+HR[[#This Row],[LowSalaryFlag]]*3+HR[[#This Row],[LowEnviFlag]]*4+HR[[#This Row],[LowProFlag]]*1)</f>
        <v>8</v>
      </c>
      <c r="E1006">
        <f>HR_Data[[#This Row],[OvertimeFlag]] + HR_Data[[#This Row],[LowSatisfactionFlag]] + HR_Data[[#This Row],[LowWorkLifeBalanceFlag]]</f>
        <v>1</v>
      </c>
      <c r="F1006" t="s">
        <v>36</v>
      </c>
      <c r="G1006">
        <v>652</v>
      </c>
      <c r="H1006" t="s">
        <v>45</v>
      </c>
      <c r="I1006">
        <v>7</v>
      </c>
      <c r="J1006" t="str">
        <f>IF(AND(HR_Data[[#This Row],[Attrition]]="Yes",HR_Data[[#This Row],[YearsAtCompany]]&lt;2),"Yes","No")</f>
        <v>No</v>
      </c>
      <c r="K1006">
        <v>3</v>
      </c>
      <c r="L1006" t="s">
        <v>49</v>
      </c>
      <c r="M1006">
        <v>1</v>
      </c>
      <c r="N1006">
        <v>1417</v>
      </c>
      <c r="P1006">
        <v>3</v>
      </c>
      <c r="Q1006" t="s">
        <v>46</v>
      </c>
      <c r="R1006">
        <v>100</v>
      </c>
      <c r="S1006">
        <v>4</v>
      </c>
      <c r="T1006">
        <v>1</v>
      </c>
      <c r="U1006" t="s">
        <v>50</v>
      </c>
      <c r="V1006">
        <v>1</v>
      </c>
      <c r="W1006" t="s">
        <v>41</v>
      </c>
      <c r="X1006">
        <v>3578</v>
      </c>
      <c r="Y1006" t="str">
        <f>IF(AND(HR_Data[[#This Row],[OverTime]]="Yes",HR_Data[[#This Row],[JobSatisfaction]]&lt;=2,HR_Data[[#This Row],[MonthlyIncome]]&lt;AVERAGE(HR_Data[MonthlyIncome])),
"High Risk",
IF(OR(HR_Data[[#This Row],[OverTime]]="Yes",HR_Data[[#This Row],[JobSatisfaction]]&lt;=2),
"Medium Risk",
"Low Risk"))</f>
        <v>Medium Risk</v>
      </c>
      <c r="Z1006" t="str">
        <f>IF(HR_Data[[#This Row],[MonthlyIncome]]&lt;3000,"Low",IF(HR_Data[[#This Row],[MonthlyIncome]]&lt;7000,"Medium","High"))</f>
        <v>Medium</v>
      </c>
      <c r="AA1006" s="5">
        <f>IF(HR_Data[[#This Row],[OverTime]]="Yes",1,0)</f>
        <v>0</v>
      </c>
      <c r="AB1006" s="5">
        <f>IF(HR_Data[[#This Row],[JobSatisfaction]]&lt;=2,1,0)</f>
        <v>1</v>
      </c>
      <c r="AC1006" s="5">
        <f>IF(HR_Data[[#This Row],[WorkLifeBalance]]&lt;=2,1,0)</f>
        <v>0</v>
      </c>
      <c r="AD1006" s="5">
        <f>IF(HR_Data[[#This Row],[MonthlyIncome]]&lt;AVERAGE(HR_Data[MonthlyIncome]),1,0)</f>
        <v>1</v>
      </c>
      <c r="AE1006">
        <v>23577</v>
      </c>
      <c r="AF1006">
        <v>0</v>
      </c>
      <c r="AG1006" t="s">
        <v>42</v>
      </c>
      <c r="AH1006" t="s">
        <v>43</v>
      </c>
      <c r="AI1006">
        <v>12</v>
      </c>
      <c r="AJ1006">
        <v>3</v>
      </c>
      <c r="AK1006">
        <v>4</v>
      </c>
      <c r="AL1006">
        <f>IF(HR_Data[[#This Row],[OverTime]]="Yes",2,0)
+IF(HR_Data[[#This Row],[WorkLifeBalance]]&lt;=2,2,0)
+IF(HR_Data[[#This Row],[MonthlyIncome]]&lt;5000,2,0)
+IF(HR_Data[[#This Row],[JobSatisfaction]]&lt;=2,1,0)
+IF(HR_Data[[#This Row],[EnvironmentSatisfaction]]&lt;=2,1,0)
+IF(HR_Data[[#This Row],[YearsAtCompany]]&lt;2,2,0)</f>
        <v>3</v>
      </c>
      <c r="AM1006" t="str">
        <f>IF(HR_Data[[#This Row],[RiskScore2]]&gt;=6,"High",
IF(HR_Data[[#This Row],[RiskScore2]]&gt;=3,"Medium","Low"))</f>
        <v>Medium</v>
      </c>
      <c r="AN1006">
        <v>80</v>
      </c>
      <c r="AO1006">
        <v>0</v>
      </c>
      <c r="AP1006">
        <v>8</v>
      </c>
      <c r="AQ1006">
        <v>2</v>
      </c>
      <c r="AR1006">
        <v>3</v>
      </c>
      <c r="AS1006">
        <v>7</v>
      </c>
      <c r="AT1006">
        <v>7</v>
      </c>
      <c r="AU1006">
        <v>0</v>
      </c>
      <c r="AV1006">
        <v>7</v>
      </c>
    </row>
    <row r="1007" spans="1:48">
      <c r="A1007">
        <v>29</v>
      </c>
      <c r="B1007" t="str">
        <f>IF(HR_Data[[#This Row],[Age]]&lt;25,"&lt;25",
IF(HR_Data[[#This Row],[Age]]&lt;35,"25–34",
IF(HR_Data[[#This Row],[Age]]&lt;45,"35–44",
IF(HR_Data[[#This Row],[Age]]&lt;55,"45–54","55+"))))</f>
        <v>25–34</v>
      </c>
      <c r="C1007" t="s">
        <v>43</v>
      </c>
      <c r="D1007">
        <f>(HR[[#This Row],[OverTimeFlag]]*3+HR[[#This Row],[LowJobSatisFlag]]*5+HR[[#This Row],[LowWLBFlag]]*4+HR[[#This Row],[LowSalaryFlag]]*3+HR[[#This Row],[LowEnviFlag]]*4+HR[[#This Row],[LowProFlag]]*1)</f>
        <v>13</v>
      </c>
      <c r="E1007">
        <f>HR_Data[[#This Row],[OvertimeFlag]] + HR_Data[[#This Row],[LowSatisfactionFlag]] + HR_Data[[#This Row],[LowWorkLifeBalanceFlag]]</f>
        <v>2</v>
      </c>
      <c r="F1007" t="s">
        <v>36</v>
      </c>
      <c r="G1007">
        <v>332</v>
      </c>
      <c r="H1007" t="s">
        <v>61</v>
      </c>
      <c r="I1007">
        <v>17</v>
      </c>
      <c r="J1007" t="str">
        <f>IF(AND(HR_Data[[#This Row],[Attrition]]="Yes",HR_Data[[#This Row],[YearsAtCompany]]&lt;2),"Yes","No")</f>
        <v>No</v>
      </c>
      <c r="K1007">
        <v>3</v>
      </c>
      <c r="L1007" t="s">
        <v>49</v>
      </c>
      <c r="M1007">
        <v>1</v>
      </c>
      <c r="N1007">
        <v>1419</v>
      </c>
      <c r="P1007">
        <v>2</v>
      </c>
      <c r="Q1007" t="s">
        <v>46</v>
      </c>
      <c r="R1007">
        <v>51</v>
      </c>
      <c r="S1007">
        <v>2</v>
      </c>
      <c r="T1007">
        <v>3</v>
      </c>
      <c r="U1007" t="s">
        <v>61</v>
      </c>
      <c r="V1007">
        <v>1</v>
      </c>
      <c r="W1007" t="s">
        <v>41</v>
      </c>
      <c r="X1007">
        <v>7988</v>
      </c>
      <c r="Y1007" t="str">
        <f>IF(AND(HR_Data[[#This Row],[OverTime]]="Yes",HR_Data[[#This Row],[JobSatisfaction]]&lt;=2,HR_Data[[#This Row],[MonthlyIncome]]&lt;AVERAGE(HR_Data[MonthlyIncome])),
"High Risk",
IF(OR(HR_Data[[#This Row],[OverTime]]="Yes",HR_Data[[#This Row],[JobSatisfaction]]&lt;=2),
"Medium Risk",
"Low Risk"))</f>
        <v>Medium Risk</v>
      </c>
      <c r="Z1007" t="str">
        <f>IF(HR_Data[[#This Row],[MonthlyIncome]]&lt;3000,"Low",IF(HR_Data[[#This Row],[MonthlyIncome]]&lt;7000,"Medium","High"))</f>
        <v>High</v>
      </c>
      <c r="AA1007" s="5">
        <f>IF(HR_Data[[#This Row],[OverTime]]="Yes",1,0)</f>
        <v>0</v>
      </c>
      <c r="AB1007" s="5">
        <f>IF(HR_Data[[#This Row],[JobSatisfaction]]&lt;=2,1,0)</f>
        <v>1</v>
      </c>
      <c r="AC1007" s="5">
        <f>IF(HR_Data[[#This Row],[WorkLifeBalance]]&lt;=2,1,0)</f>
        <v>1</v>
      </c>
      <c r="AD1007" s="5">
        <f>IF(HR_Data[[#This Row],[MonthlyIncome]]&lt;AVERAGE(HR_Data[MonthlyIncome]),1,0)</f>
        <v>0</v>
      </c>
      <c r="AE1007">
        <v>9769</v>
      </c>
      <c r="AF1007">
        <v>1</v>
      </c>
      <c r="AG1007" t="s">
        <v>42</v>
      </c>
      <c r="AH1007" t="s">
        <v>43</v>
      </c>
      <c r="AI1007">
        <v>13</v>
      </c>
      <c r="AJ1007">
        <v>3</v>
      </c>
      <c r="AK1007">
        <v>1</v>
      </c>
      <c r="AL1007">
        <f>IF(HR_Data[[#This Row],[OverTime]]="Yes",2,0)
+IF(HR_Data[[#This Row],[WorkLifeBalance]]&lt;=2,2,0)
+IF(HR_Data[[#This Row],[MonthlyIncome]]&lt;5000,2,0)
+IF(HR_Data[[#This Row],[JobSatisfaction]]&lt;=2,1,0)
+IF(HR_Data[[#This Row],[EnvironmentSatisfaction]]&lt;=2,1,0)
+IF(HR_Data[[#This Row],[YearsAtCompany]]&lt;2,2,0)</f>
        <v>4</v>
      </c>
      <c r="AM1007" t="str">
        <f>IF(HR_Data[[#This Row],[RiskScore2]]&gt;=6,"High",
IF(HR_Data[[#This Row],[RiskScore2]]&gt;=3,"Medium","Low"))</f>
        <v>Medium</v>
      </c>
      <c r="AN1007">
        <v>80</v>
      </c>
      <c r="AO1007">
        <v>0</v>
      </c>
      <c r="AP1007">
        <v>10</v>
      </c>
      <c r="AQ1007">
        <v>3</v>
      </c>
      <c r="AR1007">
        <v>2</v>
      </c>
      <c r="AS1007">
        <v>10</v>
      </c>
      <c r="AT1007">
        <v>9</v>
      </c>
      <c r="AU1007">
        <v>0</v>
      </c>
      <c r="AV1007">
        <v>9</v>
      </c>
    </row>
    <row r="1008" spans="1:48">
      <c r="A1008">
        <v>49</v>
      </c>
      <c r="B1008" t="str">
        <f>IF(HR_Data[[#This Row],[Age]]&lt;25,"&lt;25",
IF(HR_Data[[#This Row],[Age]]&lt;35,"25–34",
IF(HR_Data[[#This Row],[Age]]&lt;45,"35–44",
IF(HR_Data[[#This Row],[Age]]&lt;55,"45–54","55+"))))</f>
        <v>45–54</v>
      </c>
      <c r="C1008" t="s">
        <v>35</v>
      </c>
      <c r="D1008">
        <f>(HR[[#This Row],[OverTimeFlag]]*3+HR[[#This Row],[LowJobSatisFlag]]*5+HR[[#This Row],[LowWLBFlag]]*4+HR[[#This Row],[LowSalaryFlag]]*3+HR[[#This Row],[LowEnviFlag]]*4+HR[[#This Row],[LowProFlag]]*1)</f>
        <v>12</v>
      </c>
      <c r="E1008">
        <f>HR_Data[[#This Row],[OvertimeFlag]] + HR_Data[[#This Row],[LowSatisfactionFlag]] + HR_Data[[#This Row],[LowWorkLifeBalanceFlag]]</f>
        <v>1</v>
      </c>
      <c r="F1008" t="s">
        <v>44</v>
      </c>
      <c r="G1008">
        <v>1475</v>
      </c>
      <c r="H1008" t="s">
        <v>45</v>
      </c>
      <c r="I1008">
        <v>28</v>
      </c>
      <c r="J1008" t="str">
        <f>IF(AND(HR_Data[[#This Row],[Attrition]]="Yes",HR_Data[[#This Row],[YearsAtCompany]]&lt;2),"Yes","No")</f>
        <v>No</v>
      </c>
      <c r="K1008">
        <v>2</v>
      </c>
      <c r="L1008" t="s">
        <v>38</v>
      </c>
      <c r="M1008">
        <v>1</v>
      </c>
      <c r="N1008">
        <v>1420</v>
      </c>
      <c r="P1008">
        <v>1</v>
      </c>
      <c r="Q1008" t="s">
        <v>46</v>
      </c>
      <c r="R1008">
        <v>97</v>
      </c>
      <c r="S1008">
        <v>2</v>
      </c>
      <c r="T1008">
        <v>2</v>
      </c>
      <c r="U1008" t="s">
        <v>50</v>
      </c>
      <c r="V1008">
        <v>1</v>
      </c>
      <c r="W1008" t="s">
        <v>41</v>
      </c>
      <c r="X1008">
        <v>4284</v>
      </c>
      <c r="Y1008" t="str">
        <f>IF(AND(HR_Data[[#This Row],[OverTime]]="Yes",HR_Data[[#This Row],[JobSatisfaction]]&lt;=2,HR_Data[[#This Row],[MonthlyIncome]]&lt;AVERAGE(HR_Data[MonthlyIncome])),
"High Risk",
IF(OR(HR_Data[[#This Row],[OverTime]]="Yes",HR_Data[[#This Row],[JobSatisfaction]]&lt;=2),
"Medium Risk",
"Low Risk"))</f>
        <v>Medium Risk</v>
      </c>
      <c r="Z1008" t="str">
        <f>IF(HR_Data[[#This Row],[MonthlyIncome]]&lt;3000,"Low",IF(HR_Data[[#This Row],[MonthlyIncome]]&lt;7000,"Medium","High"))</f>
        <v>Medium</v>
      </c>
      <c r="AA1008" s="5">
        <f>IF(HR_Data[[#This Row],[OverTime]]="Yes",1,0)</f>
        <v>0</v>
      </c>
      <c r="AB1008" s="5">
        <f>IF(HR_Data[[#This Row],[JobSatisfaction]]&lt;=2,1,0)</f>
        <v>1</v>
      </c>
      <c r="AC1008" s="5">
        <f>IF(HR_Data[[#This Row],[WorkLifeBalance]]&lt;=2,1,0)</f>
        <v>0</v>
      </c>
      <c r="AD1008" s="5">
        <f>IF(HR_Data[[#This Row],[MonthlyIncome]]&lt;AVERAGE(HR_Data[MonthlyIncome]),1,0)</f>
        <v>1</v>
      </c>
      <c r="AE1008">
        <v>22710</v>
      </c>
      <c r="AF1008">
        <v>3</v>
      </c>
      <c r="AG1008" t="s">
        <v>42</v>
      </c>
      <c r="AH1008" t="s">
        <v>43</v>
      </c>
      <c r="AI1008">
        <v>20</v>
      </c>
      <c r="AJ1008">
        <v>4</v>
      </c>
      <c r="AK1008">
        <v>1</v>
      </c>
      <c r="AL1008">
        <f>IF(HR_Data[[#This Row],[OverTime]]="Yes",2,0)
+IF(HR_Data[[#This Row],[WorkLifeBalance]]&lt;=2,2,0)
+IF(HR_Data[[#This Row],[MonthlyIncome]]&lt;5000,2,0)
+IF(HR_Data[[#This Row],[JobSatisfaction]]&lt;=2,1,0)
+IF(HR_Data[[#This Row],[EnvironmentSatisfaction]]&lt;=2,1,0)
+IF(HR_Data[[#This Row],[YearsAtCompany]]&lt;2,2,0)</f>
        <v>4</v>
      </c>
      <c r="AM1008" t="str">
        <f>IF(HR_Data[[#This Row],[RiskScore2]]&gt;=6,"High",
IF(HR_Data[[#This Row],[RiskScore2]]&gt;=3,"Medium","Low"))</f>
        <v>Medium</v>
      </c>
      <c r="AN1008">
        <v>80</v>
      </c>
      <c r="AO1008">
        <v>0</v>
      </c>
      <c r="AP1008">
        <v>20</v>
      </c>
      <c r="AQ1008">
        <v>2</v>
      </c>
      <c r="AR1008">
        <v>3</v>
      </c>
      <c r="AS1008">
        <v>4</v>
      </c>
      <c r="AT1008">
        <v>3</v>
      </c>
      <c r="AU1008">
        <v>1</v>
      </c>
      <c r="AV1008">
        <v>3</v>
      </c>
    </row>
    <row r="1009" spans="1:48">
      <c r="A1009">
        <v>29</v>
      </c>
      <c r="B1009" t="str">
        <f>IF(HR_Data[[#This Row],[Age]]&lt;25,"&lt;25",
IF(HR_Data[[#This Row],[Age]]&lt;35,"25–34",
IF(HR_Data[[#This Row],[Age]]&lt;45,"35–44",
IF(HR_Data[[#This Row],[Age]]&lt;55,"45–54","55+"))))</f>
        <v>25–34</v>
      </c>
      <c r="C1009" t="s">
        <v>35</v>
      </c>
      <c r="D1009">
        <f>(HR[[#This Row],[OverTimeFlag]]*3+HR[[#This Row],[LowJobSatisFlag]]*5+HR[[#This Row],[LowWLBFlag]]*4+HR[[#This Row],[LowSalaryFlag]]*3+HR[[#This Row],[LowEnviFlag]]*4+HR[[#This Row],[LowProFlag]]*1)</f>
        <v>4</v>
      </c>
      <c r="E1009">
        <f>HR_Data[[#This Row],[OvertimeFlag]] + HR_Data[[#This Row],[LowSatisfactionFlag]] + HR_Data[[#This Row],[LowWorkLifeBalanceFlag]]</f>
        <v>1</v>
      </c>
      <c r="F1009" t="s">
        <v>44</v>
      </c>
      <c r="G1009">
        <v>337</v>
      </c>
      <c r="H1009" t="s">
        <v>45</v>
      </c>
      <c r="I1009">
        <v>14</v>
      </c>
      <c r="J1009" t="str">
        <f>IF(AND(HR_Data[[#This Row],[Attrition]]="Yes",HR_Data[[#This Row],[YearsAtCompany]]&lt;2),"Yes","No")</f>
        <v>No</v>
      </c>
      <c r="K1009">
        <v>1</v>
      </c>
      <c r="L1009" t="s">
        <v>49</v>
      </c>
      <c r="M1009">
        <v>1</v>
      </c>
      <c r="N1009">
        <v>1421</v>
      </c>
      <c r="P1009">
        <v>3</v>
      </c>
      <c r="Q1009" t="s">
        <v>39</v>
      </c>
      <c r="R1009">
        <v>84</v>
      </c>
      <c r="S1009">
        <v>3</v>
      </c>
      <c r="T1009">
        <v>3</v>
      </c>
      <c r="U1009" t="s">
        <v>54</v>
      </c>
      <c r="V1009">
        <v>4</v>
      </c>
      <c r="W1009" t="s">
        <v>41</v>
      </c>
      <c r="X1009">
        <v>7553</v>
      </c>
      <c r="Y1009" t="str">
        <f>IF(AND(HR_Data[[#This Row],[OverTime]]="Yes",HR_Data[[#This Row],[JobSatisfaction]]&lt;=2,HR_Data[[#This Row],[MonthlyIncome]]&lt;AVERAGE(HR_Data[MonthlyIncome])),
"High Risk",
IF(OR(HR_Data[[#This Row],[OverTime]]="Yes",HR_Data[[#This Row],[JobSatisfaction]]&lt;=2),
"Medium Risk",
"Low Risk"))</f>
        <v>Medium Risk</v>
      </c>
      <c r="Z1009" t="str">
        <f>IF(HR_Data[[#This Row],[MonthlyIncome]]&lt;3000,"Low",IF(HR_Data[[#This Row],[MonthlyIncome]]&lt;7000,"Medium","High"))</f>
        <v>High</v>
      </c>
      <c r="AA1009" s="5">
        <f>IF(HR_Data[[#This Row],[OverTime]]="Yes",1,0)</f>
        <v>1</v>
      </c>
      <c r="AB1009" s="5">
        <f>IF(HR_Data[[#This Row],[JobSatisfaction]]&lt;=2,1,0)</f>
        <v>0</v>
      </c>
      <c r="AC1009" s="5">
        <f>IF(HR_Data[[#This Row],[WorkLifeBalance]]&lt;=2,1,0)</f>
        <v>0</v>
      </c>
      <c r="AD1009" s="5">
        <f>IF(HR_Data[[#This Row],[MonthlyIncome]]&lt;AVERAGE(HR_Data[MonthlyIncome]),1,0)</f>
        <v>0</v>
      </c>
      <c r="AE1009">
        <v>22930</v>
      </c>
      <c r="AF1009">
        <v>0</v>
      </c>
      <c r="AG1009" t="s">
        <v>42</v>
      </c>
      <c r="AH1009" t="s">
        <v>35</v>
      </c>
      <c r="AI1009">
        <v>12</v>
      </c>
      <c r="AJ1009">
        <v>3</v>
      </c>
      <c r="AK1009">
        <v>1</v>
      </c>
      <c r="AL1009">
        <f>IF(HR_Data[[#This Row],[OverTime]]="Yes",2,0)
+IF(HR_Data[[#This Row],[WorkLifeBalance]]&lt;=2,2,0)
+IF(HR_Data[[#This Row],[MonthlyIncome]]&lt;5000,2,0)
+IF(HR_Data[[#This Row],[JobSatisfaction]]&lt;=2,1,0)
+IF(HR_Data[[#This Row],[EnvironmentSatisfaction]]&lt;=2,1,0)
+IF(HR_Data[[#This Row],[YearsAtCompany]]&lt;2,2,0)</f>
        <v>2</v>
      </c>
      <c r="AM1009" t="str">
        <f>IF(HR_Data[[#This Row],[RiskScore2]]&gt;=6,"High",
IF(HR_Data[[#This Row],[RiskScore2]]&gt;=3,"Medium","Low"))</f>
        <v>Low</v>
      </c>
      <c r="AN1009">
        <v>80</v>
      </c>
      <c r="AO1009">
        <v>0</v>
      </c>
      <c r="AP1009">
        <v>9</v>
      </c>
      <c r="AQ1009">
        <v>1</v>
      </c>
      <c r="AR1009">
        <v>3</v>
      </c>
      <c r="AS1009">
        <v>8</v>
      </c>
      <c r="AT1009">
        <v>7</v>
      </c>
      <c r="AU1009">
        <v>7</v>
      </c>
      <c r="AV1009">
        <v>7</v>
      </c>
    </row>
    <row r="1010" spans="1:48">
      <c r="A1010">
        <v>54</v>
      </c>
      <c r="B1010" t="str">
        <f>IF(HR_Data[[#This Row],[Age]]&lt;25,"&lt;25",
IF(HR_Data[[#This Row],[Age]]&lt;35,"25–34",
IF(HR_Data[[#This Row],[Age]]&lt;45,"35–44",
IF(HR_Data[[#This Row],[Age]]&lt;55,"45–54","55+"))))</f>
        <v>45–54</v>
      </c>
      <c r="C1010" t="s">
        <v>43</v>
      </c>
      <c r="D1010">
        <f>(HR[[#This Row],[OverTimeFlag]]*3+HR[[#This Row],[LowJobSatisFlag]]*5+HR[[#This Row],[LowWLBFlag]]*4+HR[[#This Row],[LowSalaryFlag]]*3+HR[[#This Row],[LowEnviFlag]]*4+HR[[#This Row],[LowProFlag]]*1)</f>
        <v>5</v>
      </c>
      <c r="E1010">
        <f>HR_Data[[#This Row],[OvertimeFlag]] + HR_Data[[#This Row],[LowSatisfactionFlag]] + HR_Data[[#This Row],[LowWorkLifeBalanceFlag]]</f>
        <v>1</v>
      </c>
      <c r="F1010" t="s">
        <v>36</v>
      </c>
      <c r="G1010">
        <v>971</v>
      </c>
      <c r="H1010" t="s">
        <v>45</v>
      </c>
      <c r="I1010">
        <v>1</v>
      </c>
      <c r="J1010" t="str">
        <f>IF(AND(HR_Data[[#This Row],[Attrition]]="Yes",HR_Data[[#This Row],[YearsAtCompany]]&lt;2),"Yes","No")</f>
        <v>No</v>
      </c>
      <c r="K1010">
        <v>3</v>
      </c>
      <c r="L1010" t="s">
        <v>51</v>
      </c>
      <c r="M1010">
        <v>1</v>
      </c>
      <c r="N1010">
        <v>1422</v>
      </c>
      <c r="P1010">
        <v>4</v>
      </c>
      <c r="Q1010" t="s">
        <v>39</v>
      </c>
      <c r="R1010">
        <v>54</v>
      </c>
      <c r="S1010">
        <v>3</v>
      </c>
      <c r="T1010">
        <v>4</v>
      </c>
      <c r="U1010" t="s">
        <v>58</v>
      </c>
      <c r="V1010">
        <v>4</v>
      </c>
      <c r="W1010" t="s">
        <v>41</v>
      </c>
      <c r="X1010">
        <v>17328</v>
      </c>
      <c r="Y1010" t="str">
        <f>IF(AND(HR_Data[[#This Row],[OverTime]]="Yes",HR_Data[[#This Row],[JobSatisfaction]]&lt;=2,HR_Data[[#This Row],[MonthlyIncome]]&lt;AVERAGE(HR_Data[MonthlyIncome])),
"High Risk",
IF(OR(HR_Data[[#This Row],[OverTime]]="Yes",HR_Data[[#This Row],[JobSatisfaction]]&lt;=2),
"Medium Risk",
"Low Risk"))</f>
        <v>Low Risk</v>
      </c>
      <c r="Z1010" t="str">
        <f>IF(HR_Data[[#This Row],[MonthlyIncome]]&lt;3000,"Low",IF(HR_Data[[#This Row],[MonthlyIncome]]&lt;7000,"Medium","High"))</f>
        <v>High</v>
      </c>
      <c r="AA1010" s="5">
        <f>IF(HR_Data[[#This Row],[OverTime]]="Yes",1,0)</f>
        <v>0</v>
      </c>
      <c r="AB1010" s="5">
        <f>IF(HR_Data[[#This Row],[JobSatisfaction]]&lt;=2,1,0)</f>
        <v>0</v>
      </c>
      <c r="AC1010" s="5">
        <f>IF(HR_Data[[#This Row],[WorkLifeBalance]]&lt;=2,1,0)</f>
        <v>1</v>
      </c>
      <c r="AD1010" s="5">
        <f>IF(HR_Data[[#This Row],[MonthlyIncome]]&lt;AVERAGE(HR_Data[MonthlyIncome]),1,0)</f>
        <v>0</v>
      </c>
      <c r="AE1010">
        <v>5652</v>
      </c>
      <c r="AF1010">
        <v>6</v>
      </c>
      <c r="AG1010" t="s">
        <v>42</v>
      </c>
      <c r="AH1010" t="s">
        <v>43</v>
      </c>
      <c r="AI1010">
        <v>19</v>
      </c>
      <c r="AJ1010">
        <v>3</v>
      </c>
      <c r="AK1010">
        <v>4</v>
      </c>
      <c r="AL1010">
        <f>IF(HR_Data[[#This Row],[OverTime]]="Yes",2,0)
+IF(HR_Data[[#This Row],[WorkLifeBalance]]&lt;=2,2,0)
+IF(HR_Data[[#This Row],[MonthlyIncome]]&lt;5000,2,0)
+IF(HR_Data[[#This Row],[JobSatisfaction]]&lt;=2,1,0)
+IF(HR_Data[[#This Row],[EnvironmentSatisfaction]]&lt;=2,1,0)
+IF(HR_Data[[#This Row],[YearsAtCompany]]&lt;2,2,0)</f>
        <v>2</v>
      </c>
      <c r="AM1010" t="str">
        <f>IF(HR_Data[[#This Row],[RiskScore2]]&gt;=6,"High",
IF(HR_Data[[#This Row],[RiskScore2]]&gt;=3,"Medium","Low"))</f>
        <v>Low</v>
      </c>
      <c r="AN1010">
        <v>80</v>
      </c>
      <c r="AO1010">
        <v>0</v>
      </c>
      <c r="AP1010">
        <v>29</v>
      </c>
      <c r="AQ1010">
        <v>3</v>
      </c>
      <c r="AR1010">
        <v>2</v>
      </c>
      <c r="AS1010">
        <v>20</v>
      </c>
      <c r="AT1010">
        <v>7</v>
      </c>
      <c r="AU1010">
        <v>12</v>
      </c>
      <c r="AV1010">
        <v>7</v>
      </c>
    </row>
    <row r="1011" spans="1:48">
      <c r="A1011">
        <v>58</v>
      </c>
      <c r="B1011" t="str">
        <f>IF(HR_Data[[#This Row],[Age]]&lt;25,"&lt;25",
IF(HR_Data[[#This Row],[Age]]&lt;35,"25–34",
IF(HR_Data[[#This Row],[Age]]&lt;45,"35–44",
IF(HR_Data[[#This Row],[Age]]&lt;55,"45–54","55+"))))</f>
        <v>55+</v>
      </c>
      <c r="C1011" t="s">
        <v>43</v>
      </c>
      <c r="D1011">
        <f>(HR[[#This Row],[OverTimeFlag]]*3+HR[[#This Row],[LowJobSatisFlag]]*5+HR[[#This Row],[LowWLBFlag]]*4+HR[[#This Row],[LowSalaryFlag]]*3+HR[[#This Row],[LowEnviFlag]]*4+HR[[#This Row],[LowProFlag]]*1)</f>
        <v>8</v>
      </c>
      <c r="E1011">
        <f>HR_Data[[#This Row],[OvertimeFlag]] + HR_Data[[#This Row],[LowSatisfactionFlag]] + HR_Data[[#This Row],[LowWorkLifeBalanceFlag]]</f>
        <v>2</v>
      </c>
      <c r="F1011" t="s">
        <v>36</v>
      </c>
      <c r="G1011">
        <v>1055</v>
      </c>
      <c r="H1011" t="s">
        <v>45</v>
      </c>
      <c r="I1011">
        <v>1</v>
      </c>
      <c r="J1011" t="str">
        <f>IF(AND(HR_Data[[#This Row],[Attrition]]="Yes",HR_Data[[#This Row],[YearsAtCompany]]&lt;2),"Yes","No")</f>
        <v>No</v>
      </c>
      <c r="K1011">
        <v>3</v>
      </c>
      <c r="L1011" t="s">
        <v>51</v>
      </c>
      <c r="M1011">
        <v>1</v>
      </c>
      <c r="N1011">
        <v>1423</v>
      </c>
      <c r="P1011">
        <v>4</v>
      </c>
      <c r="Q1011" t="s">
        <v>39</v>
      </c>
      <c r="R1011">
        <v>76</v>
      </c>
      <c r="S1011">
        <v>3</v>
      </c>
      <c r="T1011">
        <v>5</v>
      </c>
      <c r="U1011" t="s">
        <v>58</v>
      </c>
      <c r="V1011">
        <v>1</v>
      </c>
      <c r="W1011" t="s">
        <v>48</v>
      </c>
      <c r="X1011">
        <v>19701</v>
      </c>
      <c r="Y1011" t="str">
        <f>IF(AND(HR_Data[[#This Row],[OverTime]]="Yes",HR_Data[[#This Row],[JobSatisfaction]]&lt;=2,HR_Data[[#This Row],[MonthlyIncome]]&lt;AVERAGE(HR_Data[MonthlyIncome])),
"High Risk",
IF(OR(HR_Data[[#This Row],[OverTime]]="Yes",HR_Data[[#This Row],[JobSatisfaction]]&lt;=2),
"Medium Risk",
"Low Risk"))</f>
        <v>Medium Risk</v>
      </c>
      <c r="Z1011" t="str">
        <f>IF(HR_Data[[#This Row],[MonthlyIncome]]&lt;3000,"Low",IF(HR_Data[[#This Row],[MonthlyIncome]]&lt;7000,"Medium","High"))</f>
        <v>High</v>
      </c>
      <c r="AA1011" s="5">
        <f>IF(HR_Data[[#This Row],[OverTime]]="Yes",1,0)</f>
        <v>1</v>
      </c>
      <c r="AB1011" s="5">
        <f>IF(HR_Data[[#This Row],[JobSatisfaction]]&lt;=2,1,0)</f>
        <v>1</v>
      </c>
      <c r="AC1011" s="5">
        <f>IF(HR_Data[[#This Row],[WorkLifeBalance]]&lt;=2,1,0)</f>
        <v>0</v>
      </c>
      <c r="AD1011" s="5">
        <f>IF(HR_Data[[#This Row],[MonthlyIncome]]&lt;AVERAGE(HR_Data[MonthlyIncome]),1,0)</f>
        <v>0</v>
      </c>
      <c r="AE1011">
        <v>22456</v>
      </c>
      <c r="AF1011">
        <v>3</v>
      </c>
      <c r="AG1011" t="s">
        <v>42</v>
      </c>
      <c r="AH1011" t="s">
        <v>35</v>
      </c>
      <c r="AI1011">
        <v>21</v>
      </c>
      <c r="AJ1011">
        <v>4</v>
      </c>
      <c r="AK1011">
        <v>3</v>
      </c>
      <c r="AL1011">
        <f>IF(HR_Data[[#This Row],[OverTime]]="Yes",2,0)
+IF(HR_Data[[#This Row],[WorkLifeBalance]]&lt;=2,2,0)
+IF(HR_Data[[#This Row],[MonthlyIncome]]&lt;5000,2,0)
+IF(HR_Data[[#This Row],[JobSatisfaction]]&lt;=2,1,0)
+IF(HR_Data[[#This Row],[EnvironmentSatisfaction]]&lt;=2,1,0)
+IF(HR_Data[[#This Row],[YearsAtCompany]]&lt;2,2,0)</f>
        <v>3</v>
      </c>
      <c r="AM1011" t="str">
        <f>IF(HR_Data[[#This Row],[RiskScore2]]&gt;=6,"High",
IF(HR_Data[[#This Row],[RiskScore2]]&gt;=3,"Medium","Low"))</f>
        <v>Medium</v>
      </c>
      <c r="AN1011">
        <v>80</v>
      </c>
      <c r="AO1011">
        <v>1</v>
      </c>
      <c r="AP1011">
        <v>32</v>
      </c>
      <c r="AQ1011">
        <v>3</v>
      </c>
      <c r="AR1011">
        <v>3</v>
      </c>
      <c r="AS1011">
        <v>9</v>
      </c>
      <c r="AT1011">
        <v>8</v>
      </c>
      <c r="AU1011">
        <v>1</v>
      </c>
      <c r="AV1011">
        <v>5</v>
      </c>
    </row>
    <row r="1012" spans="1:48">
      <c r="A1012">
        <v>55</v>
      </c>
      <c r="B1012" t="str">
        <f>IF(HR_Data[[#This Row],[Age]]&lt;25,"&lt;25",
IF(HR_Data[[#This Row],[Age]]&lt;35,"25–34",
IF(HR_Data[[#This Row],[Age]]&lt;45,"35–44",
IF(HR_Data[[#This Row],[Age]]&lt;55,"45–54","55+"))))</f>
        <v>55+</v>
      </c>
      <c r="C1012" t="s">
        <v>43</v>
      </c>
      <c r="D1012">
        <f>(HR[[#This Row],[OverTimeFlag]]*3+HR[[#This Row],[LowJobSatisFlag]]*5+HR[[#This Row],[LowWLBFlag]]*4+HR[[#This Row],[LowSalaryFlag]]*3+HR[[#This Row],[LowEnviFlag]]*4+HR[[#This Row],[LowProFlag]]*1)</f>
        <v>4</v>
      </c>
      <c r="E1012">
        <f>HR_Data[[#This Row],[OvertimeFlag]] + HR_Data[[#This Row],[LowSatisfactionFlag]] + HR_Data[[#This Row],[LowWorkLifeBalanceFlag]]</f>
        <v>0</v>
      </c>
      <c r="F1012" t="s">
        <v>36</v>
      </c>
      <c r="G1012">
        <v>1136</v>
      </c>
      <c r="H1012" t="s">
        <v>45</v>
      </c>
      <c r="I1012">
        <v>1</v>
      </c>
      <c r="J1012" t="str">
        <f>IF(AND(HR_Data[[#This Row],[Attrition]]="Yes",HR_Data[[#This Row],[YearsAtCompany]]&lt;2),"Yes","No")</f>
        <v>No</v>
      </c>
      <c r="K1012">
        <v>4</v>
      </c>
      <c r="L1012" t="s">
        <v>51</v>
      </c>
      <c r="M1012">
        <v>1</v>
      </c>
      <c r="N1012">
        <v>1424</v>
      </c>
      <c r="P1012">
        <v>2</v>
      </c>
      <c r="Q1012" t="s">
        <v>46</v>
      </c>
      <c r="R1012">
        <v>81</v>
      </c>
      <c r="S1012">
        <v>4</v>
      </c>
      <c r="T1012">
        <v>4</v>
      </c>
      <c r="U1012" t="s">
        <v>58</v>
      </c>
      <c r="V1012">
        <v>4</v>
      </c>
      <c r="W1012" t="s">
        <v>52</v>
      </c>
      <c r="X1012">
        <v>14732</v>
      </c>
      <c r="Y1012" t="str">
        <f>IF(AND(HR_Data[[#This Row],[OverTime]]="Yes",HR_Data[[#This Row],[JobSatisfaction]]&lt;=2,HR_Data[[#This Row],[MonthlyIncome]]&lt;AVERAGE(HR_Data[MonthlyIncome])),
"High Risk",
IF(OR(HR_Data[[#This Row],[OverTime]]="Yes",HR_Data[[#This Row],[JobSatisfaction]]&lt;=2),
"Medium Risk",
"Low Risk"))</f>
        <v>Low Risk</v>
      </c>
      <c r="Z1012" t="str">
        <f>IF(HR_Data[[#This Row],[MonthlyIncome]]&lt;3000,"Low",IF(HR_Data[[#This Row],[MonthlyIncome]]&lt;7000,"Medium","High"))</f>
        <v>High</v>
      </c>
      <c r="AA1012" s="5">
        <f>IF(HR_Data[[#This Row],[OverTime]]="Yes",1,0)</f>
        <v>0</v>
      </c>
      <c r="AB1012" s="5">
        <f>IF(HR_Data[[#This Row],[JobSatisfaction]]&lt;=2,1,0)</f>
        <v>0</v>
      </c>
      <c r="AC1012" s="5">
        <f>IF(HR_Data[[#This Row],[WorkLifeBalance]]&lt;=2,1,0)</f>
        <v>0</v>
      </c>
      <c r="AD1012" s="5">
        <f>IF(HR_Data[[#This Row],[MonthlyIncome]]&lt;AVERAGE(HR_Data[MonthlyIncome]),1,0)</f>
        <v>0</v>
      </c>
      <c r="AE1012">
        <v>12414</v>
      </c>
      <c r="AF1012">
        <v>2</v>
      </c>
      <c r="AG1012" t="s">
        <v>42</v>
      </c>
      <c r="AH1012" t="s">
        <v>43</v>
      </c>
      <c r="AI1012">
        <v>13</v>
      </c>
      <c r="AJ1012">
        <v>3</v>
      </c>
      <c r="AK1012">
        <v>4</v>
      </c>
      <c r="AL1012">
        <f>IF(HR_Data[[#This Row],[OverTime]]="Yes",2,0)
+IF(HR_Data[[#This Row],[WorkLifeBalance]]&lt;=2,2,0)
+IF(HR_Data[[#This Row],[MonthlyIncome]]&lt;5000,2,0)
+IF(HR_Data[[#This Row],[JobSatisfaction]]&lt;=2,1,0)
+IF(HR_Data[[#This Row],[EnvironmentSatisfaction]]&lt;=2,1,0)
+IF(HR_Data[[#This Row],[YearsAtCompany]]&lt;2,2,0)</f>
        <v>1</v>
      </c>
      <c r="AM1012" t="str">
        <f>IF(HR_Data[[#This Row],[RiskScore2]]&gt;=6,"High",
IF(HR_Data[[#This Row],[RiskScore2]]&gt;=3,"Medium","Low"))</f>
        <v>Low</v>
      </c>
      <c r="AN1012">
        <v>80</v>
      </c>
      <c r="AO1012">
        <v>2</v>
      </c>
      <c r="AP1012">
        <v>31</v>
      </c>
      <c r="AQ1012">
        <v>4</v>
      </c>
      <c r="AR1012">
        <v>4</v>
      </c>
      <c r="AS1012">
        <v>7</v>
      </c>
      <c r="AT1012">
        <v>7</v>
      </c>
      <c r="AU1012">
        <v>0</v>
      </c>
      <c r="AV1012">
        <v>0</v>
      </c>
    </row>
    <row r="1013" spans="1:48">
      <c r="A1013">
        <v>36</v>
      </c>
      <c r="B1013" t="str">
        <f>IF(HR_Data[[#This Row],[Age]]&lt;25,"&lt;25",
IF(HR_Data[[#This Row],[Age]]&lt;35,"25–34",
IF(HR_Data[[#This Row],[Age]]&lt;45,"35–44",
IF(HR_Data[[#This Row],[Age]]&lt;55,"45–54","55+"))))</f>
        <v>35–44</v>
      </c>
      <c r="C1013" t="s">
        <v>43</v>
      </c>
      <c r="D1013">
        <f>(HR[[#This Row],[OverTimeFlag]]*3+HR[[#This Row],[LowJobSatisFlag]]*5+HR[[#This Row],[LowWLBFlag]]*4+HR[[#This Row],[LowSalaryFlag]]*3+HR[[#This Row],[LowEnviFlag]]*4+HR[[#This Row],[LowProFlag]]*1)</f>
        <v>12</v>
      </c>
      <c r="E1013">
        <f>HR_Data[[#This Row],[OvertimeFlag]] + HR_Data[[#This Row],[LowSatisfactionFlag]] + HR_Data[[#This Row],[LowWorkLifeBalanceFlag]]</f>
        <v>2</v>
      </c>
      <c r="F1013" t="s">
        <v>36</v>
      </c>
      <c r="G1013">
        <v>1174</v>
      </c>
      <c r="H1013" t="s">
        <v>37</v>
      </c>
      <c r="I1013">
        <v>3</v>
      </c>
      <c r="J1013" t="str">
        <f>IF(AND(HR_Data[[#This Row],[Attrition]]="Yes",HR_Data[[#This Row],[YearsAtCompany]]&lt;2),"Yes","No")</f>
        <v>No</v>
      </c>
      <c r="K1013">
        <v>4</v>
      </c>
      <c r="L1013" t="s">
        <v>59</v>
      </c>
      <c r="M1013">
        <v>1</v>
      </c>
      <c r="N1013">
        <v>1425</v>
      </c>
      <c r="P1013">
        <v>1</v>
      </c>
      <c r="Q1013" t="s">
        <v>39</v>
      </c>
      <c r="R1013">
        <v>99</v>
      </c>
      <c r="S1013">
        <v>3</v>
      </c>
      <c r="T1013">
        <v>2</v>
      </c>
      <c r="U1013" t="s">
        <v>40</v>
      </c>
      <c r="V1013">
        <v>2</v>
      </c>
      <c r="W1013" t="s">
        <v>41</v>
      </c>
      <c r="X1013">
        <v>9278</v>
      </c>
      <c r="Y1013" t="str">
        <f>IF(AND(HR_Data[[#This Row],[OverTime]]="Yes",HR_Data[[#This Row],[JobSatisfaction]]&lt;=2,HR_Data[[#This Row],[MonthlyIncome]]&lt;AVERAGE(HR_Data[MonthlyIncome])),
"High Risk",
IF(OR(HR_Data[[#This Row],[OverTime]]="Yes",HR_Data[[#This Row],[JobSatisfaction]]&lt;=2),
"Medium Risk",
"Low Risk"))</f>
        <v>Medium Risk</v>
      </c>
      <c r="Z1013" t="str">
        <f>IF(HR_Data[[#This Row],[MonthlyIncome]]&lt;3000,"Low",IF(HR_Data[[#This Row],[MonthlyIncome]]&lt;7000,"Medium","High"))</f>
        <v>High</v>
      </c>
      <c r="AA1013" s="5">
        <f>IF(HR_Data[[#This Row],[OverTime]]="Yes",1,0)</f>
        <v>1</v>
      </c>
      <c r="AB1013" s="5">
        <f>IF(HR_Data[[#This Row],[JobSatisfaction]]&lt;=2,1,0)</f>
        <v>1</v>
      </c>
      <c r="AC1013" s="5">
        <f>IF(HR_Data[[#This Row],[WorkLifeBalance]]&lt;=2,1,0)</f>
        <v>0</v>
      </c>
      <c r="AD1013" s="5">
        <f>IF(HR_Data[[#This Row],[MonthlyIncome]]&lt;AVERAGE(HR_Data[MonthlyIncome]),1,0)</f>
        <v>0</v>
      </c>
      <c r="AE1013">
        <v>20763</v>
      </c>
      <c r="AF1013">
        <v>3</v>
      </c>
      <c r="AG1013" t="s">
        <v>42</v>
      </c>
      <c r="AH1013" t="s">
        <v>35</v>
      </c>
      <c r="AI1013">
        <v>16</v>
      </c>
      <c r="AJ1013">
        <v>3</v>
      </c>
      <c r="AK1013">
        <v>4</v>
      </c>
      <c r="AL1013">
        <f>IF(HR_Data[[#This Row],[OverTime]]="Yes",2,0)
+IF(HR_Data[[#This Row],[WorkLifeBalance]]&lt;=2,2,0)
+IF(HR_Data[[#This Row],[MonthlyIncome]]&lt;5000,2,0)
+IF(HR_Data[[#This Row],[JobSatisfaction]]&lt;=2,1,0)
+IF(HR_Data[[#This Row],[EnvironmentSatisfaction]]&lt;=2,1,0)
+IF(HR_Data[[#This Row],[YearsAtCompany]]&lt;2,2,0)</f>
        <v>4</v>
      </c>
      <c r="AM1013" t="str">
        <f>IF(HR_Data[[#This Row],[RiskScore2]]&gt;=6,"High",
IF(HR_Data[[#This Row],[RiskScore2]]&gt;=3,"Medium","Low"))</f>
        <v>Medium</v>
      </c>
      <c r="AN1013">
        <v>80</v>
      </c>
      <c r="AO1013">
        <v>0</v>
      </c>
      <c r="AP1013">
        <v>15</v>
      </c>
      <c r="AQ1013">
        <v>3</v>
      </c>
      <c r="AR1013">
        <v>3</v>
      </c>
      <c r="AS1013">
        <v>5</v>
      </c>
      <c r="AT1013">
        <v>4</v>
      </c>
      <c r="AU1013">
        <v>0</v>
      </c>
      <c r="AV1013">
        <v>1</v>
      </c>
    </row>
    <row r="1014" spans="1:48">
      <c r="A1014">
        <v>31</v>
      </c>
      <c r="B1014" t="str">
        <f>IF(HR_Data[[#This Row],[Age]]&lt;25,"&lt;25",
IF(HR_Data[[#This Row],[Age]]&lt;35,"25–34",
IF(HR_Data[[#This Row],[Age]]&lt;45,"35–44",
IF(HR_Data[[#This Row],[Age]]&lt;55,"45–54","55+"))))</f>
        <v>25–34</v>
      </c>
      <c r="C1014" t="s">
        <v>35</v>
      </c>
      <c r="D1014">
        <f>(HR[[#This Row],[OverTimeFlag]]*3+HR[[#This Row],[LowJobSatisFlag]]*5+HR[[#This Row],[LowWLBFlag]]*4+HR[[#This Row],[LowSalaryFlag]]*3+HR[[#This Row],[LowEnviFlag]]*4+HR[[#This Row],[LowProFlag]]*1)</f>
        <v>7</v>
      </c>
      <c r="E1014">
        <f>HR_Data[[#This Row],[OvertimeFlag]] + HR_Data[[#This Row],[LowSatisfactionFlag]] + HR_Data[[#This Row],[LowWorkLifeBalanceFlag]]</f>
        <v>0</v>
      </c>
      <c r="F1014" t="s">
        <v>44</v>
      </c>
      <c r="G1014">
        <v>667</v>
      </c>
      <c r="H1014" t="s">
        <v>37</v>
      </c>
      <c r="I1014">
        <v>1</v>
      </c>
      <c r="J1014" t="str">
        <f>IF(AND(HR_Data[[#This Row],[Attrition]]="Yes",HR_Data[[#This Row],[YearsAtCompany]]&lt;2),"Yes","No")</f>
        <v>Yes</v>
      </c>
      <c r="K1014">
        <v>4</v>
      </c>
      <c r="L1014" t="s">
        <v>38</v>
      </c>
      <c r="M1014">
        <v>1</v>
      </c>
      <c r="N1014">
        <v>1427</v>
      </c>
      <c r="P1014">
        <v>2</v>
      </c>
      <c r="Q1014" t="s">
        <v>39</v>
      </c>
      <c r="R1014">
        <v>50</v>
      </c>
      <c r="S1014">
        <v>1</v>
      </c>
      <c r="T1014">
        <v>1</v>
      </c>
      <c r="U1014" t="s">
        <v>57</v>
      </c>
      <c r="V1014">
        <v>3</v>
      </c>
      <c r="W1014" t="s">
        <v>41</v>
      </c>
      <c r="X1014">
        <v>1359</v>
      </c>
      <c r="Y1014" t="str">
        <f>IF(AND(HR_Data[[#This Row],[OverTime]]="Yes",HR_Data[[#This Row],[JobSatisfaction]]&lt;=2,HR_Data[[#This Row],[MonthlyIncome]]&lt;AVERAGE(HR_Data[MonthlyIncome])),
"High Risk",
IF(OR(HR_Data[[#This Row],[OverTime]]="Yes",HR_Data[[#This Row],[JobSatisfaction]]&lt;=2),
"Medium Risk",
"Low Risk"))</f>
        <v>Low Risk</v>
      </c>
      <c r="Z1014" t="str">
        <f>IF(HR_Data[[#This Row],[MonthlyIncome]]&lt;3000,"Low",IF(HR_Data[[#This Row],[MonthlyIncome]]&lt;7000,"Medium","High"))</f>
        <v>Low</v>
      </c>
      <c r="AA1014" s="5">
        <f>IF(HR_Data[[#This Row],[OverTime]]="Yes",1,0)</f>
        <v>0</v>
      </c>
      <c r="AB1014" s="5">
        <f>IF(HR_Data[[#This Row],[JobSatisfaction]]&lt;=2,1,0)</f>
        <v>0</v>
      </c>
      <c r="AC1014" s="5">
        <f>IF(HR_Data[[#This Row],[WorkLifeBalance]]&lt;=2,1,0)</f>
        <v>0</v>
      </c>
      <c r="AD1014" s="5">
        <f>IF(HR_Data[[#This Row],[MonthlyIncome]]&lt;AVERAGE(HR_Data[MonthlyIncome]),1,0)</f>
        <v>1</v>
      </c>
      <c r="AE1014">
        <v>16154</v>
      </c>
      <c r="AF1014">
        <v>1</v>
      </c>
      <c r="AG1014" t="s">
        <v>42</v>
      </c>
      <c r="AH1014" t="s">
        <v>43</v>
      </c>
      <c r="AI1014">
        <v>12</v>
      </c>
      <c r="AJ1014">
        <v>3</v>
      </c>
      <c r="AK1014">
        <v>2</v>
      </c>
      <c r="AL1014">
        <f>IF(HR_Data[[#This Row],[OverTime]]="Yes",2,0)
+IF(HR_Data[[#This Row],[WorkLifeBalance]]&lt;=2,2,0)
+IF(HR_Data[[#This Row],[MonthlyIncome]]&lt;5000,2,0)
+IF(HR_Data[[#This Row],[JobSatisfaction]]&lt;=2,1,0)
+IF(HR_Data[[#This Row],[EnvironmentSatisfaction]]&lt;=2,1,0)
+IF(HR_Data[[#This Row],[YearsAtCompany]]&lt;2,2,0)</f>
        <v>5</v>
      </c>
      <c r="AM1014" t="str">
        <f>IF(HR_Data[[#This Row],[RiskScore2]]&gt;=6,"High",
IF(HR_Data[[#This Row],[RiskScore2]]&gt;=3,"Medium","Low"))</f>
        <v>Medium</v>
      </c>
      <c r="AN1014">
        <v>80</v>
      </c>
      <c r="AO1014">
        <v>0</v>
      </c>
      <c r="AP1014">
        <v>1</v>
      </c>
      <c r="AQ1014">
        <v>3</v>
      </c>
      <c r="AR1014">
        <v>3</v>
      </c>
      <c r="AS1014">
        <v>1</v>
      </c>
      <c r="AT1014">
        <v>0</v>
      </c>
      <c r="AU1014">
        <v>0</v>
      </c>
      <c r="AV1014">
        <v>0</v>
      </c>
    </row>
    <row r="1015" spans="1:48">
      <c r="A1015">
        <v>30</v>
      </c>
      <c r="B1015" t="str">
        <f>IF(HR_Data[[#This Row],[Age]]&lt;25,"&lt;25",
IF(HR_Data[[#This Row],[Age]]&lt;35,"25–34",
IF(HR_Data[[#This Row],[Age]]&lt;45,"35–44",
IF(HR_Data[[#This Row],[Age]]&lt;55,"45–54","55+"))))</f>
        <v>25–34</v>
      </c>
      <c r="C1015" t="s">
        <v>43</v>
      </c>
      <c r="D1015">
        <f>(HR[[#This Row],[OverTimeFlag]]*3+HR[[#This Row],[LowJobSatisFlag]]*5+HR[[#This Row],[LowWLBFlag]]*4+HR[[#This Row],[LowSalaryFlag]]*3+HR[[#This Row],[LowEnviFlag]]*4+HR[[#This Row],[LowProFlag]]*1)</f>
        <v>8</v>
      </c>
      <c r="E1015">
        <f>HR_Data[[#This Row],[OvertimeFlag]] + HR_Data[[#This Row],[LowSatisfactionFlag]] + HR_Data[[#This Row],[LowWorkLifeBalanceFlag]]</f>
        <v>1</v>
      </c>
      <c r="F1015" t="s">
        <v>36</v>
      </c>
      <c r="G1015">
        <v>855</v>
      </c>
      <c r="H1015" t="s">
        <v>37</v>
      </c>
      <c r="I1015">
        <v>7</v>
      </c>
      <c r="J1015" t="str">
        <f>IF(AND(HR_Data[[#This Row],[Attrition]]="Yes",HR_Data[[#This Row],[YearsAtCompany]]&lt;2),"Yes","No")</f>
        <v>No</v>
      </c>
      <c r="K1015">
        <v>4</v>
      </c>
      <c r="L1015" t="s">
        <v>59</v>
      </c>
      <c r="M1015">
        <v>1</v>
      </c>
      <c r="N1015">
        <v>1428</v>
      </c>
      <c r="P1015">
        <v>4</v>
      </c>
      <c r="Q1015" t="s">
        <v>39</v>
      </c>
      <c r="R1015">
        <v>73</v>
      </c>
      <c r="S1015">
        <v>3</v>
      </c>
      <c r="T1015">
        <v>2</v>
      </c>
      <c r="U1015" t="s">
        <v>40</v>
      </c>
      <c r="V1015">
        <v>1</v>
      </c>
      <c r="W1015" t="s">
        <v>52</v>
      </c>
      <c r="X1015">
        <v>4779</v>
      </c>
      <c r="Y1015" t="str">
        <f>IF(AND(HR_Data[[#This Row],[OverTime]]="Yes",HR_Data[[#This Row],[JobSatisfaction]]&lt;=2,HR_Data[[#This Row],[MonthlyIncome]]&lt;AVERAGE(HR_Data[MonthlyIncome])),
"High Risk",
IF(OR(HR_Data[[#This Row],[OverTime]]="Yes",HR_Data[[#This Row],[JobSatisfaction]]&lt;=2),
"Medium Risk",
"Low Risk"))</f>
        <v>Medium Risk</v>
      </c>
      <c r="Z1015" t="str">
        <f>IF(HR_Data[[#This Row],[MonthlyIncome]]&lt;3000,"Low",IF(HR_Data[[#This Row],[MonthlyIncome]]&lt;7000,"Medium","High"))</f>
        <v>Medium</v>
      </c>
      <c r="AA1015" s="5">
        <f>IF(HR_Data[[#This Row],[OverTime]]="Yes",1,0)</f>
        <v>0</v>
      </c>
      <c r="AB1015" s="5">
        <f>IF(HR_Data[[#This Row],[JobSatisfaction]]&lt;=2,1,0)</f>
        <v>1</v>
      </c>
      <c r="AC1015" s="5">
        <f>IF(HR_Data[[#This Row],[WorkLifeBalance]]&lt;=2,1,0)</f>
        <v>0</v>
      </c>
      <c r="AD1015" s="5">
        <f>IF(HR_Data[[#This Row],[MonthlyIncome]]&lt;AVERAGE(HR_Data[MonthlyIncome]),1,0)</f>
        <v>1</v>
      </c>
      <c r="AE1015">
        <v>12761</v>
      </c>
      <c r="AF1015">
        <v>7</v>
      </c>
      <c r="AG1015" t="s">
        <v>42</v>
      </c>
      <c r="AH1015" t="s">
        <v>43</v>
      </c>
      <c r="AI1015">
        <v>14</v>
      </c>
      <c r="AJ1015">
        <v>3</v>
      </c>
      <c r="AK1015">
        <v>2</v>
      </c>
      <c r="AL1015">
        <f>IF(HR_Data[[#This Row],[OverTime]]="Yes",2,0)
+IF(HR_Data[[#This Row],[WorkLifeBalance]]&lt;=2,2,0)
+IF(HR_Data[[#This Row],[MonthlyIncome]]&lt;5000,2,0)
+IF(HR_Data[[#This Row],[JobSatisfaction]]&lt;=2,1,0)
+IF(HR_Data[[#This Row],[EnvironmentSatisfaction]]&lt;=2,1,0)
+IF(HR_Data[[#This Row],[YearsAtCompany]]&lt;2,2,0)</f>
        <v>3</v>
      </c>
      <c r="AM1015" t="str">
        <f>IF(HR_Data[[#This Row],[RiskScore2]]&gt;=6,"High",
IF(HR_Data[[#This Row],[RiskScore2]]&gt;=3,"Medium","Low"))</f>
        <v>Medium</v>
      </c>
      <c r="AN1015">
        <v>80</v>
      </c>
      <c r="AO1015">
        <v>2</v>
      </c>
      <c r="AP1015">
        <v>8</v>
      </c>
      <c r="AQ1015">
        <v>3</v>
      </c>
      <c r="AR1015">
        <v>3</v>
      </c>
      <c r="AS1015">
        <v>3</v>
      </c>
      <c r="AT1015">
        <v>2</v>
      </c>
      <c r="AU1015">
        <v>0</v>
      </c>
      <c r="AV1015">
        <v>2</v>
      </c>
    </row>
    <row r="1016" spans="1:48">
      <c r="A1016">
        <v>31</v>
      </c>
      <c r="B1016" t="str">
        <f>IF(HR_Data[[#This Row],[Age]]&lt;25,"&lt;25",
IF(HR_Data[[#This Row],[Age]]&lt;35,"25–34",
IF(HR_Data[[#This Row],[Age]]&lt;45,"35–44",
IF(HR_Data[[#This Row],[Age]]&lt;55,"45–54","55+"))))</f>
        <v>25–34</v>
      </c>
      <c r="C1016" t="s">
        <v>43</v>
      </c>
      <c r="D1016">
        <f>(HR[[#This Row],[OverTimeFlag]]*3+HR[[#This Row],[LowJobSatisFlag]]*5+HR[[#This Row],[LowWLBFlag]]*4+HR[[#This Row],[LowSalaryFlag]]*3+HR[[#This Row],[LowEnviFlag]]*4+HR[[#This Row],[LowProFlag]]*1)</f>
        <v>9</v>
      </c>
      <c r="E1016">
        <f>HR_Data[[#This Row],[OvertimeFlag]] + HR_Data[[#This Row],[LowSatisfactionFlag]] + HR_Data[[#This Row],[LowWorkLifeBalanceFlag]]</f>
        <v>1</v>
      </c>
      <c r="F1016" t="s">
        <v>36</v>
      </c>
      <c r="G1016">
        <v>182</v>
      </c>
      <c r="H1016" t="s">
        <v>45</v>
      </c>
      <c r="I1016">
        <v>8</v>
      </c>
      <c r="J1016" t="str">
        <f>IF(AND(HR_Data[[#This Row],[Attrition]]="Yes",HR_Data[[#This Row],[YearsAtCompany]]&lt;2),"Yes","No")</f>
        <v>No</v>
      </c>
      <c r="K1016">
        <v>5</v>
      </c>
      <c r="L1016" t="s">
        <v>38</v>
      </c>
      <c r="M1016">
        <v>1</v>
      </c>
      <c r="N1016">
        <v>1430</v>
      </c>
      <c r="P1016">
        <v>1</v>
      </c>
      <c r="Q1016" t="s">
        <v>39</v>
      </c>
      <c r="R1016">
        <v>93</v>
      </c>
      <c r="S1016">
        <v>3</v>
      </c>
      <c r="T1016">
        <v>4</v>
      </c>
      <c r="U1016" t="s">
        <v>58</v>
      </c>
      <c r="V1016">
        <v>2</v>
      </c>
      <c r="W1016" t="s">
        <v>41</v>
      </c>
      <c r="X1016">
        <v>16422</v>
      </c>
      <c r="Y1016" t="str">
        <f>IF(AND(HR_Data[[#This Row],[OverTime]]="Yes",HR_Data[[#This Row],[JobSatisfaction]]&lt;=2,HR_Data[[#This Row],[MonthlyIncome]]&lt;AVERAGE(HR_Data[MonthlyIncome])),
"High Risk",
IF(OR(HR_Data[[#This Row],[OverTime]]="Yes",HR_Data[[#This Row],[JobSatisfaction]]&lt;=2),
"Medium Risk",
"Low Risk"))</f>
        <v>Medium Risk</v>
      </c>
      <c r="Z1016" t="str">
        <f>IF(HR_Data[[#This Row],[MonthlyIncome]]&lt;3000,"Low",IF(HR_Data[[#This Row],[MonthlyIncome]]&lt;7000,"Medium","High"))</f>
        <v>High</v>
      </c>
      <c r="AA1016" s="5">
        <f>IF(HR_Data[[#This Row],[OverTime]]="Yes",1,0)</f>
        <v>0</v>
      </c>
      <c r="AB1016" s="5">
        <f>IF(HR_Data[[#This Row],[JobSatisfaction]]&lt;=2,1,0)</f>
        <v>1</v>
      </c>
      <c r="AC1016" s="5">
        <f>IF(HR_Data[[#This Row],[WorkLifeBalance]]&lt;=2,1,0)</f>
        <v>0</v>
      </c>
      <c r="AD1016" s="5">
        <f>IF(HR_Data[[#This Row],[MonthlyIncome]]&lt;AVERAGE(HR_Data[MonthlyIncome]),1,0)</f>
        <v>0</v>
      </c>
      <c r="AE1016">
        <v>8847</v>
      </c>
      <c r="AF1016">
        <v>3</v>
      </c>
      <c r="AG1016" t="s">
        <v>42</v>
      </c>
      <c r="AH1016" t="s">
        <v>43</v>
      </c>
      <c r="AI1016">
        <v>11</v>
      </c>
      <c r="AJ1016">
        <v>3</v>
      </c>
      <c r="AK1016">
        <v>3</v>
      </c>
      <c r="AL1016">
        <f>IF(HR_Data[[#This Row],[OverTime]]="Yes",2,0)
+IF(HR_Data[[#This Row],[WorkLifeBalance]]&lt;=2,2,0)
+IF(HR_Data[[#This Row],[MonthlyIncome]]&lt;5000,2,0)
+IF(HR_Data[[#This Row],[JobSatisfaction]]&lt;=2,1,0)
+IF(HR_Data[[#This Row],[EnvironmentSatisfaction]]&lt;=2,1,0)
+IF(HR_Data[[#This Row],[YearsAtCompany]]&lt;2,2,0)</f>
        <v>2</v>
      </c>
      <c r="AM1016" t="str">
        <f>IF(HR_Data[[#This Row],[RiskScore2]]&gt;=6,"High",
IF(HR_Data[[#This Row],[RiskScore2]]&gt;=3,"Medium","Low"))</f>
        <v>Low</v>
      </c>
      <c r="AN1016">
        <v>80</v>
      </c>
      <c r="AO1016">
        <v>0</v>
      </c>
      <c r="AP1016">
        <v>9</v>
      </c>
      <c r="AQ1016">
        <v>3</v>
      </c>
      <c r="AR1016">
        <v>4</v>
      </c>
      <c r="AS1016">
        <v>3</v>
      </c>
      <c r="AT1016">
        <v>2</v>
      </c>
      <c r="AU1016">
        <v>1</v>
      </c>
      <c r="AV1016">
        <v>0</v>
      </c>
    </row>
    <row r="1017" spans="1:48">
      <c r="A1017">
        <v>34</v>
      </c>
      <c r="B1017" t="str">
        <f>IF(HR_Data[[#This Row],[Age]]&lt;25,"&lt;25",
IF(HR_Data[[#This Row],[Age]]&lt;35,"25–34",
IF(HR_Data[[#This Row],[Age]]&lt;45,"35–44",
IF(HR_Data[[#This Row],[Age]]&lt;55,"45–54","55+"))))</f>
        <v>25–34</v>
      </c>
      <c r="C1017" t="s">
        <v>43</v>
      </c>
      <c r="D1017">
        <f>(HR[[#This Row],[OverTimeFlag]]*3+HR[[#This Row],[LowJobSatisFlag]]*5+HR[[#This Row],[LowWLBFlag]]*4+HR[[#This Row],[LowSalaryFlag]]*3+HR[[#This Row],[LowEnviFlag]]*4+HR[[#This Row],[LowProFlag]]*1)</f>
        <v>8</v>
      </c>
      <c r="E1017">
        <f>HR_Data[[#This Row],[OvertimeFlag]] + HR_Data[[#This Row],[LowSatisfactionFlag]] + HR_Data[[#This Row],[LowWorkLifeBalanceFlag]]</f>
        <v>1</v>
      </c>
      <c r="F1017" t="s">
        <v>44</v>
      </c>
      <c r="G1017">
        <v>560</v>
      </c>
      <c r="H1017" t="s">
        <v>45</v>
      </c>
      <c r="I1017">
        <v>1</v>
      </c>
      <c r="J1017" t="str">
        <f>IF(AND(HR_Data[[#This Row],[Attrition]]="Yes",HR_Data[[#This Row],[YearsAtCompany]]&lt;2),"Yes","No")</f>
        <v>No</v>
      </c>
      <c r="K1017">
        <v>4</v>
      </c>
      <c r="L1017" t="s">
        <v>49</v>
      </c>
      <c r="M1017">
        <v>1</v>
      </c>
      <c r="N1017">
        <v>1431</v>
      </c>
      <c r="P1017">
        <v>4</v>
      </c>
      <c r="Q1017" t="s">
        <v>46</v>
      </c>
      <c r="R1017">
        <v>91</v>
      </c>
      <c r="S1017">
        <v>3</v>
      </c>
      <c r="T1017">
        <v>1</v>
      </c>
      <c r="U1017" t="s">
        <v>47</v>
      </c>
      <c r="V1017">
        <v>1</v>
      </c>
      <c r="W1017" t="s">
        <v>52</v>
      </c>
      <c r="X1017">
        <v>2996</v>
      </c>
      <c r="Y1017" t="str">
        <f>IF(AND(HR_Data[[#This Row],[OverTime]]="Yes",HR_Data[[#This Row],[JobSatisfaction]]&lt;=2,HR_Data[[#This Row],[MonthlyIncome]]&lt;AVERAGE(HR_Data[MonthlyIncome])),
"High Risk",
IF(OR(HR_Data[[#This Row],[OverTime]]="Yes",HR_Data[[#This Row],[JobSatisfaction]]&lt;=2),
"Medium Risk",
"Low Risk"))</f>
        <v>Medium Risk</v>
      </c>
      <c r="Z1017" t="str">
        <f>IF(HR_Data[[#This Row],[MonthlyIncome]]&lt;3000,"Low",IF(HR_Data[[#This Row],[MonthlyIncome]]&lt;7000,"Medium","High"))</f>
        <v>Low</v>
      </c>
      <c r="AA1017" s="5">
        <f>IF(HR_Data[[#This Row],[OverTime]]="Yes",1,0)</f>
        <v>0</v>
      </c>
      <c r="AB1017" s="5">
        <f>IF(HR_Data[[#This Row],[JobSatisfaction]]&lt;=2,1,0)</f>
        <v>1</v>
      </c>
      <c r="AC1017" s="5">
        <f>IF(HR_Data[[#This Row],[WorkLifeBalance]]&lt;=2,1,0)</f>
        <v>0</v>
      </c>
      <c r="AD1017" s="5">
        <f>IF(HR_Data[[#This Row],[MonthlyIncome]]&lt;AVERAGE(HR_Data[MonthlyIncome]),1,0)</f>
        <v>1</v>
      </c>
      <c r="AE1017">
        <v>20284</v>
      </c>
      <c r="AF1017">
        <v>5</v>
      </c>
      <c r="AG1017" t="s">
        <v>42</v>
      </c>
      <c r="AH1017" t="s">
        <v>43</v>
      </c>
      <c r="AI1017">
        <v>14</v>
      </c>
      <c r="AJ1017">
        <v>3</v>
      </c>
      <c r="AK1017">
        <v>3</v>
      </c>
      <c r="AL1017">
        <f>IF(HR_Data[[#This Row],[OverTime]]="Yes",2,0)
+IF(HR_Data[[#This Row],[WorkLifeBalance]]&lt;=2,2,0)
+IF(HR_Data[[#This Row],[MonthlyIncome]]&lt;5000,2,0)
+IF(HR_Data[[#This Row],[JobSatisfaction]]&lt;=2,1,0)
+IF(HR_Data[[#This Row],[EnvironmentSatisfaction]]&lt;=2,1,0)
+IF(HR_Data[[#This Row],[YearsAtCompany]]&lt;2,2,0)</f>
        <v>3</v>
      </c>
      <c r="AM1017" t="str">
        <f>IF(HR_Data[[#This Row],[RiskScore2]]&gt;=6,"High",
IF(HR_Data[[#This Row],[RiskScore2]]&gt;=3,"Medium","Low"))</f>
        <v>Medium</v>
      </c>
      <c r="AN1017">
        <v>80</v>
      </c>
      <c r="AO1017">
        <v>2</v>
      </c>
      <c r="AP1017">
        <v>10</v>
      </c>
      <c r="AQ1017">
        <v>2</v>
      </c>
      <c r="AR1017">
        <v>3</v>
      </c>
      <c r="AS1017">
        <v>4</v>
      </c>
      <c r="AT1017">
        <v>3</v>
      </c>
      <c r="AU1017">
        <v>1</v>
      </c>
      <c r="AV1017">
        <v>3</v>
      </c>
    </row>
    <row r="1018" spans="1:48">
      <c r="A1018">
        <v>31</v>
      </c>
      <c r="B1018" t="str">
        <f>IF(HR_Data[[#This Row],[Age]]&lt;25,"&lt;25",
IF(HR_Data[[#This Row],[Age]]&lt;35,"25–34",
IF(HR_Data[[#This Row],[Age]]&lt;45,"35–44",
IF(HR_Data[[#This Row],[Age]]&lt;55,"45–54","55+"))))</f>
        <v>25–34</v>
      </c>
      <c r="C1018" t="s">
        <v>35</v>
      </c>
      <c r="D1018">
        <f>(HR[[#This Row],[OverTimeFlag]]*3+HR[[#This Row],[LowJobSatisFlag]]*5+HR[[#This Row],[LowWLBFlag]]*4+HR[[#This Row],[LowSalaryFlag]]*3+HR[[#This Row],[LowEnviFlag]]*4+HR[[#This Row],[LowProFlag]]*1)</f>
        <v>12</v>
      </c>
      <c r="E1018">
        <f>HR_Data[[#This Row],[OvertimeFlag]] + HR_Data[[#This Row],[LowSatisfactionFlag]] + HR_Data[[#This Row],[LowWorkLifeBalanceFlag]]</f>
        <v>1</v>
      </c>
      <c r="F1018" t="s">
        <v>36</v>
      </c>
      <c r="G1018">
        <v>202</v>
      </c>
      <c r="H1018" t="s">
        <v>45</v>
      </c>
      <c r="I1018">
        <v>8</v>
      </c>
      <c r="J1018" t="str">
        <f>IF(AND(HR_Data[[#This Row],[Attrition]]="Yes",HR_Data[[#This Row],[YearsAtCompany]]&lt;2),"Yes","No")</f>
        <v>Yes</v>
      </c>
      <c r="K1018">
        <v>3</v>
      </c>
      <c r="L1018" t="s">
        <v>38</v>
      </c>
      <c r="M1018">
        <v>1</v>
      </c>
      <c r="N1018">
        <v>1433</v>
      </c>
      <c r="P1018">
        <v>1</v>
      </c>
      <c r="Q1018" t="s">
        <v>39</v>
      </c>
      <c r="R1018">
        <v>34</v>
      </c>
      <c r="S1018">
        <v>2</v>
      </c>
      <c r="T1018">
        <v>1</v>
      </c>
      <c r="U1018" t="s">
        <v>47</v>
      </c>
      <c r="V1018">
        <v>2</v>
      </c>
      <c r="W1018" t="s">
        <v>41</v>
      </c>
      <c r="X1018">
        <v>1261</v>
      </c>
      <c r="Y1018" t="str">
        <f>IF(AND(HR_Data[[#This Row],[OverTime]]="Yes",HR_Data[[#This Row],[JobSatisfaction]]&lt;=2,HR_Data[[#This Row],[MonthlyIncome]]&lt;AVERAGE(HR_Data[MonthlyIncome])),
"High Risk",
IF(OR(HR_Data[[#This Row],[OverTime]]="Yes",HR_Data[[#This Row],[JobSatisfaction]]&lt;=2),
"Medium Risk",
"Low Risk"))</f>
        <v>Medium Risk</v>
      </c>
      <c r="Z1018" t="str">
        <f>IF(HR_Data[[#This Row],[MonthlyIncome]]&lt;3000,"Low",IF(HR_Data[[#This Row],[MonthlyIncome]]&lt;7000,"Medium","High"))</f>
        <v>Low</v>
      </c>
      <c r="AA1018" s="5">
        <f>IF(HR_Data[[#This Row],[OverTime]]="Yes",1,0)</f>
        <v>0</v>
      </c>
      <c r="AB1018" s="5">
        <f>IF(HR_Data[[#This Row],[JobSatisfaction]]&lt;=2,1,0)</f>
        <v>1</v>
      </c>
      <c r="AC1018" s="5">
        <f>IF(HR_Data[[#This Row],[WorkLifeBalance]]&lt;=2,1,0)</f>
        <v>0</v>
      </c>
      <c r="AD1018" s="5">
        <f>IF(HR_Data[[#This Row],[MonthlyIncome]]&lt;AVERAGE(HR_Data[MonthlyIncome]),1,0)</f>
        <v>1</v>
      </c>
      <c r="AE1018">
        <v>22262</v>
      </c>
      <c r="AF1018">
        <v>1</v>
      </c>
      <c r="AG1018" t="s">
        <v>42</v>
      </c>
      <c r="AH1018" t="s">
        <v>43</v>
      </c>
      <c r="AI1018">
        <v>12</v>
      </c>
      <c r="AJ1018">
        <v>3</v>
      </c>
      <c r="AK1018">
        <v>3</v>
      </c>
      <c r="AL1018">
        <f>IF(HR_Data[[#This Row],[OverTime]]="Yes",2,0)
+IF(HR_Data[[#This Row],[WorkLifeBalance]]&lt;=2,2,0)
+IF(HR_Data[[#This Row],[MonthlyIncome]]&lt;5000,2,0)
+IF(HR_Data[[#This Row],[JobSatisfaction]]&lt;=2,1,0)
+IF(HR_Data[[#This Row],[EnvironmentSatisfaction]]&lt;=2,1,0)
+IF(HR_Data[[#This Row],[YearsAtCompany]]&lt;2,2,0)</f>
        <v>6</v>
      </c>
      <c r="AM1018" t="str">
        <f>IF(HR_Data[[#This Row],[RiskScore2]]&gt;=6,"High",
IF(HR_Data[[#This Row],[RiskScore2]]&gt;=3,"Medium","Low"))</f>
        <v>High</v>
      </c>
      <c r="AN1018">
        <v>80</v>
      </c>
      <c r="AO1018">
        <v>0</v>
      </c>
      <c r="AP1018">
        <v>1</v>
      </c>
      <c r="AQ1018">
        <v>3</v>
      </c>
      <c r="AR1018">
        <v>4</v>
      </c>
      <c r="AS1018">
        <v>1</v>
      </c>
      <c r="AT1018">
        <v>0</v>
      </c>
      <c r="AU1018">
        <v>0</v>
      </c>
      <c r="AV1018">
        <v>0</v>
      </c>
    </row>
    <row r="1019" spans="1:48">
      <c r="A1019">
        <v>27</v>
      </c>
      <c r="B1019" t="str">
        <f>IF(HR_Data[[#This Row],[Age]]&lt;25,"&lt;25",
IF(HR_Data[[#This Row],[Age]]&lt;35,"25–34",
IF(HR_Data[[#This Row],[Age]]&lt;45,"35–44",
IF(HR_Data[[#This Row],[Age]]&lt;55,"45–54","55+"))))</f>
        <v>25–34</v>
      </c>
      <c r="C1019" t="s">
        <v>43</v>
      </c>
      <c r="D1019">
        <f>(HR[[#This Row],[OverTimeFlag]]*3+HR[[#This Row],[LowJobSatisFlag]]*5+HR[[#This Row],[LowWLBFlag]]*4+HR[[#This Row],[LowSalaryFlag]]*3+HR[[#This Row],[LowEnviFlag]]*4+HR[[#This Row],[LowProFlag]]*1)</f>
        <v>12</v>
      </c>
      <c r="E1019">
        <f>HR_Data[[#This Row],[OvertimeFlag]] + HR_Data[[#This Row],[LowSatisfactionFlag]] + HR_Data[[#This Row],[LowWorkLifeBalanceFlag]]</f>
        <v>1</v>
      </c>
      <c r="F1019" t="s">
        <v>36</v>
      </c>
      <c r="G1019">
        <v>1377</v>
      </c>
      <c r="H1019" t="s">
        <v>45</v>
      </c>
      <c r="I1019">
        <v>11</v>
      </c>
      <c r="J1019" t="str">
        <f>IF(AND(HR_Data[[#This Row],[Attrition]]="Yes",HR_Data[[#This Row],[YearsAtCompany]]&lt;2),"Yes","No")</f>
        <v>No</v>
      </c>
      <c r="K1019">
        <v>1</v>
      </c>
      <c r="L1019" t="s">
        <v>38</v>
      </c>
      <c r="M1019">
        <v>1</v>
      </c>
      <c r="N1019">
        <v>1434</v>
      </c>
      <c r="P1019">
        <v>2</v>
      </c>
      <c r="Q1019" t="s">
        <v>46</v>
      </c>
      <c r="R1019">
        <v>91</v>
      </c>
      <c r="S1019">
        <v>3</v>
      </c>
      <c r="T1019">
        <v>1</v>
      </c>
      <c r="U1019" t="s">
        <v>50</v>
      </c>
      <c r="V1019">
        <v>1</v>
      </c>
      <c r="W1019" t="s">
        <v>48</v>
      </c>
      <c r="X1019">
        <v>2099</v>
      </c>
      <c r="Y1019" t="str">
        <f>IF(AND(HR_Data[[#This Row],[OverTime]]="Yes",HR_Data[[#This Row],[JobSatisfaction]]&lt;=2,HR_Data[[#This Row],[MonthlyIncome]]&lt;AVERAGE(HR_Data[MonthlyIncome])),
"High Risk",
IF(OR(HR_Data[[#This Row],[OverTime]]="Yes",HR_Data[[#This Row],[JobSatisfaction]]&lt;=2),
"Medium Risk",
"Low Risk"))</f>
        <v>Medium Risk</v>
      </c>
      <c r="Z1019" t="str">
        <f>IF(HR_Data[[#This Row],[MonthlyIncome]]&lt;3000,"Low",IF(HR_Data[[#This Row],[MonthlyIncome]]&lt;7000,"Medium","High"))</f>
        <v>Low</v>
      </c>
      <c r="AA1019" s="5">
        <f>IF(HR_Data[[#This Row],[OverTime]]="Yes",1,0)</f>
        <v>0</v>
      </c>
      <c r="AB1019" s="5">
        <f>IF(HR_Data[[#This Row],[JobSatisfaction]]&lt;=2,1,0)</f>
        <v>1</v>
      </c>
      <c r="AC1019" s="5">
        <f>IF(HR_Data[[#This Row],[WorkLifeBalance]]&lt;=2,1,0)</f>
        <v>0</v>
      </c>
      <c r="AD1019" s="5">
        <f>IF(HR_Data[[#This Row],[MonthlyIncome]]&lt;AVERAGE(HR_Data[MonthlyIncome]),1,0)</f>
        <v>1</v>
      </c>
      <c r="AE1019">
        <v>7679</v>
      </c>
      <c r="AF1019">
        <v>0</v>
      </c>
      <c r="AG1019" t="s">
        <v>42</v>
      </c>
      <c r="AH1019" t="s">
        <v>43</v>
      </c>
      <c r="AI1019">
        <v>14</v>
      </c>
      <c r="AJ1019">
        <v>3</v>
      </c>
      <c r="AK1019">
        <v>2</v>
      </c>
      <c r="AL1019">
        <f>IF(HR_Data[[#This Row],[OverTime]]="Yes",2,0)
+IF(HR_Data[[#This Row],[WorkLifeBalance]]&lt;=2,2,0)
+IF(HR_Data[[#This Row],[MonthlyIncome]]&lt;5000,2,0)
+IF(HR_Data[[#This Row],[JobSatisfaction]]&lt;=2,1,0)
+IF(HR_Data[[#This Row],[EnvironmentSatisfaction]]&lt;=2,1,0)
+IF(HR_Data[[#This Row],[YearsAtCompany]]&lt;2,2,0)</f>
        <v>4</v>
      </c>
      <c r="AM1019" t="str">
        <f>IF(HR_Data[[#This Row],[RiskScore2]]&gt;=6,"High",
IF(HR_Data[[#This Row],[RiskScore2]]&gt;=3,"Medium","Low"))</f>
        <v>Medium</v>
      </c>
      <c r="AN1019">
        <v>80</v>
      </c>
      <c r="AO1019">
        <v>0</v>
      </c>
      <c r="AP1019">
        <v>6</v>
      </c>
      <c r="AQ1019">
        <v>3</v>
      </c>
      <c r="AR1019">
        <v>4</v>
      </c>
      <c r="AS1019">
        <v>5</v>
      </c>
      <c r="AT1019">
        <v>0</v>
      </c>
      <c r="AU1019">
        <v>1</v>
      </c>
      <c r="AV1019">
        <v>4</v>
      </c>
    </row>
    <row r="1020" spans="1:48">
      <c r="A1020">
        <v>36</v>
      </c>
      <c r="B1020" t="str">
        <f>IF(HR_Data[[#This Row],[Age]]&lt;25,"&lt;25",
IF(HR_Data[[#This Row],[Age]]&lt;35,"25–34",
IF(HR_Data[[#This Row],[Age]]&lt;45,"35–44",
IF(HR_Data[[#This Row],[Age]]&lt;55,"45–54","55+"))))</f>
        <v>35–44</v>
      </c>
      <c r="C1020" t="s">
        <v>43</v>
      </c>
      <c r="D1020">
        <f>(HR[[#This Row],[OverTimeFlag]]*3+HR[[#This Row],[LowJobSatisFlag]]*5+HR[[#This Row],[LowWLBFlag]]*4+HR[[#This Row],[LowSalaryFlag]]*3+HR[[#This Row],[LowEnviFlag]]*4+HR[[#This Row],[LowProFlag]]*1)</f>
        <v>11</v>
      </c>
      <c r="E1020">
        <f>HR_Data[[#This Row],[OvertimeFlag]] + HR_Data[[#This Row],[LowSatisfactionFlag]] + HR_Data[[#This Row],[LowWorkLifeBalanceFlag]]</f>
        <v>1</v>
      </c>
      <c r="F1020" t="s">
        <v>36</v>
      </c>
      <c r="G1020">
        <v>172</v>
      </c>
      <c r="H1020" t="s">
        <v>45</v>
      </c>
      <c r="I1020">
        <v>4</v>
      </c>
      <c r="J1020" t="str">
        <f>IF(AND(HR_Data[[#This Row],[Attrition]]="Yes",HR_Data[[#This Row],[YearsAtCompany]]&lt;2),"Yes","No")</f>
        <v>No</v>
      </c>
      <c r="K1020">
        <v>4</v>
      </c>
      <c r="L1020" t="s">
        <v>38</v>
      </c>
      <c r="M1020">
        <v>1</v>
      </c>
      <c r="N1020">
        <v>1435</v>
      </c>
      <c r="P1020">
        <v>1</v>
      </c>
      <c r="Q1020" t="s">
        <v>46</v>
      </c>
      <c r="R1020">
        <v>37</v>
      </c>
      <c r="S1020">
        <v>2</v>
      </c>
      <c r="T1020">
        <v>2</v>
      </c>
      <c r="U1020" t="s">
        <v>50</v>
      </c>
      <c r="V1020">
        <v>4</v>
      </c>
      <c r="W1020" t="s">
        <v>41</v>
      </c>
      <c r="X1020">
        <v>5810</v>
      </c>
      <c r="Y1020" t="str">
        <f>IF(AND(HR_Data[[#This Row],[OverTime]]="Yes",HR_Data[[#This Row],[JobSatisfaction]]&lt;=2,HR_Data[[#This Row],[MonthlyIncome]]&lt;AVERAGE(HR_Data[MonthlyIncome])),
"High Risk",
IF(OR(HR_Data[[#This Row],[OverTime]]="Yes",HR_Data[[#This Row],[JobSatisfaction]]&lt;=2),
"Medium Risk",
"Low Risk"))</f>
        <v>Low Risk</v>
      </c>
      <c r="Z1020" t="str">
        <f>IF(HR_Data[[#This Row],[MonthlyIncome]]&lt;3000,"Low",IF(HR_Data[[#This Row],[MonthlyIncome]]&lt;7000,"Medium","High"))</f>
        <v>Medium</v>
      </c>
      <c r="AA1020" s="5">
        <f>IF(HR_Data[[#This Row],[OverTime]]="Yes",1,0)</f>
        <v>0</v>
      </c>
      <c r="AB1020" s="5">
        <f>IF(HR_Data[[#This Row],[JobSatisfaction]]&lt;=2,1,0)</f>
        <v>0</v>
      </c>
      <c r="AC1020" s="5">
        <f>IF(HR_Data[[#This Row],[WorkLifeBalance]]&lt;=2,1,0)</f>
        <v>1</v>
      </c>
      <c r="AD1020" s="5">
        <f>IF(HR_Data[[#This Row],[MonthlyIncome]]&lt;AVERAGE(HR_Data[MonthlyIncome]),1,0)</f>
        <v>1</v>
      </c>
      <c r="AE1020">
        <v>22604</v>
      </c>
      <c r="AF1020">
        <v>1</v>
      </c>
      <c r="AG1020" t="s">
        <v>42</v>
      </c>
      <c r="AH1020" t="s">
        <v>43</v>
      </c>
      <c r="AI1020">
        <v>16</v>
      </c>
      <c r="AJ1020">
        <v>3</v>
      </c>
      <c r="AK1020">
        <v>3</v>
      </c>
      <c r="AL1020">
        <f>IF(HR_Data[[#This Row],[OverTime]]="Yes",2,0)
+IF(HR_Data[[#This Row],[WorkLifeBalance]]&lt;=2,2,0)
+IF(HR_Data[[#This Row],[MonthlyIncome]]&lt;5000,2,0)
+IF(HR_Data[[#This Row],[JobSatisfaction]]&lt;=2,1,0)
+IF(HR_Data[[#This Row],[EnvironmentSatisfaction]]&lt;=2,1,0)
+IF(HR_Data[[#This Row],[YearsAtCompany]]&lt;2,2,0)</f>
        <v>3</v>
      </c>
      <c r="AM1020" t="str">
        <f>IF(HR_Data[[#This Row],[RiskScore2]]&gt;=6,"High",
IF(HR_Data[[#This Row],[RiskScore2]]&gt;=3,"Medium","Low"))</f>
        <v>Medium</v>
      </c>
      <c r="AN1020">
        <v>80</v>
      </c>
      <c r="AO1020">
        <v>0</v>
      </c>
      <c r="AP1020">
        <v>10</v>
      </c>
      <c r="AQ1020">
        <v>2</v>
      </c>
      <c r="AR1020">
        <v>2</v>
      </c>
      <c r="AS1020">
        <v>10</v>
      </c>
      <c r="AT1020">
        <v>4</v>
      </c>
      <c r="AU1020">
        <v>1</v>
      </c>
      <c r="AV1020">
        <v>8</v>
      </c>
    </row>
    <row r="1021" spans="1:48">
      <c r="A1021">
        <v>36</v>
      </c>
      <c r="B1021" t="str">
        <f>IF(HR_Data[[#This Row],[Age]]&lt;25,"&lt;25",
IF(HR_Data[[#This Row],[Age]]&lt;35,"25–34",
IF(HR_Data[[#This Row],[Age]]&lt;45,"35–44",
IF(HR_Data[[#This Row],[Age]]&lt;55,"45–54","55+"))))</f>
        <v>35–44</v>
      </c>
      <c r="C1021" t="s">
        <v>43</v>
      </c>
      <c r="D1021">
        <f>(HR[[#This Row],[OverTimeFlag]]*3+HR[[#This Row],[LowJobSatisFlag]]*5+HR[[#This Row],[LowWLBFlag]]*4+HR[[#This Row],[LowSalaryFlag]]*3+HR[[#This Row],[LowEnviFlag]]*4+HR[[#This Row],[LowProFlag]]*1)</f>
        <v>12</v>
      </c>
      <c r="E1021">
        <f>HR_Data[[#This Row],[OvertimeFlag]] + HR_Data[[#This Row],[LowSatisfactionFlag]] + HR_Data[[#This Row],[LowWorkLifeBalanceFlag]]</f>
        <v>2</v>
      </c>
      <c r="F1021" t="s">
        <v>36</v>
      </c>
      <c r="G1021">
        <v>329</v>
      </c>
      <c r="H1021" t="s">
        <v>37</v>
      </c>
      <c r="I1021">
        <v>16</v>
      </c>
      <c r="J1021" t="str">
        <f>IF(AND(HR_Data[[#This Row],[Attrition]]="Yes",HR_Data[[#This Row],[YearsAtCompany]]&lt;2),"Yes","No")</f>
        <v>No</v>
      </c>
      <c r="K1021">
        <v>4</v>
      </c>
      <c r="L1021" t="s">
        <v>59</v>
      </c>
      <c r="M1021">
        <v>1</v>
      </c>
      <c r="N1021">
        <v>1436</v>
      </c>
      <c r="P1021">
        <v>3</v>
      </c>
      <c r="Q1021" t="s">
        <v>39</v>
      </c>
      <c r="R1021">
        <v>98</v>
      </c>
      <c r="S1021">
        <v>2</v>
      </c>
      <c r="T1021">
        <v>2</v>
      </c>
      <c r="U1021" t="s">
        <v>40</v>
      </c>
      <c r="V1021">
        <v>1</v>
      </c>
      <c r="W1021" t="s">
        <v>48</v>
      </c>
      <c r="X1021">
        <v>5647</v>
      </c>
      <c r="Y1021" t="str">
        <f>IF(AND(HR_Data[[#This Row],[OverTime]]="Yes",HR_Data[[#This Row],[JobSatisfaction]]&lt;=2,HR_Data[[#This Row],[MonthlyIncome]]&lt;AVERAGE(HR_Data[MonthlyIncome])),
"High Risk",
IF(OR(HR_Data[[#This Row],[OverTime]]="Yes",HR_Data[[#This Row],[JobSatisfaction]]&lt;=2),
"Medium Risk",
"Low Risk"))</f>
        <v>Medium Risk</v>
      </c>
      <c r="Z1021" t="str">
        <f>IF(HR_Data[[#This Row],[MonthlyIncome]]&lt;3000,"Low",IF(HR_Data[[#This Row],[MonthlyIncome]]&lt;7000,"Medium","High"))</f>
        <v>Medium</v>
      </c>
      <c r="AA1021" s="5">
        <f>IF(HR_Data[[#This Row],[OverTime]]="Yes",1,0)</f>
        <v>0</v>
      </c>
      <c r="AB1021" s="5">
        <f>IF(HR_Data[[#This Row],[JobSatisfaction]]&lt;=2,1,0)</f>
        <v>1</v>
      </c>
      <c r="AC1021" s="5">
        <f>IF(HR_Data[[#This Row],[WorkLifeBalance]]&lt;=2,1,0)</f>
        <v>1</v>
      </c>
      <c r="AD1021" s="5">
        <f>IF(HR_Data[[#This Row],[MonthlyIncome]]&lt;AVERAGE(HR_Data[MonthlyIncome]),1,0)</f>
        <v>1</v>
      </c>
      <c r="AE1021">
        <v>13494</v>
      </c>
      <c r="AF1021">
        <v>4</v>
      </c>
      <c r="AG1021" t="s">
        <v>42</v>
      </c>
      <c r="AH1021" t="s">
        <v>43</v>
      </c>
      <c r="AI1021">
        <v>13</v>
      </c>
      <c r="AJ1021">
        <v>3</v>
      </c>
      <c r="AK1021">
        <v>1</v>
      </c>
      <c r="AL1021">
        <f>IF(HR_Data[[#This Row],[OverTime]]="Yes",2,0)
+IF(HR_Data[[#This Row],[WorkLifeBalance]]&lt;=2,2,0)
+IF(HR_Data[[#This Row],[MonthlyIncome]]&lt;5000,2,0)
+IF(HR_Data[[#This Row],[JobSatisfaction]]&lt;=2,1,0)
+IF(HR_Data[[#This Row],[EnvironmentSatisfaction]]&lt;=2,1,0)
+IF(HR_Data[[#This Row],[YearsAtCompany]]&lt;2,2,0)</f>
        <v>3</v>
      </c>
      <c r="AM1021" t="str">
        <f>IF(HR_Data[[#This Row],[RiskScore2]]&gt;=6,"High",
IF(HR_Data[[#This Row],[RiskScore2]]&gt;=3,"Medium","Low"))</f>
        <v>Medium</v>
      </c>
      <c r="AN1021">
        <v>80</v>
      </c>
      <c r="AO1021">
        <v>2</v>
      </c>
      <c r="AP1021">
        <v>11</v>
      </c>
      <c r="AQ1021">
        <v>3</v>
      </c>
      <c r="AR1021">
        <v>2</v>
      </c>
      <c r="AS1021">
        <v>3</v>
      </c>
      <c r="AT1021">
        <v>2</v>
      </c>
      <c r="AU1021">
        <v>0</v>
      </c>
      <c r="AV1021">
        <v>2</v>
      </c>
    </row>
    <row r="1022" spans="1:48">
      <c r="A1022">
        <v>47</v>
      </c>
      <c r="B1022" t="str">
        <f>IF(HR_Data[[#This Row],[Age]]&lt;25,"&lt;25",
IF(HR_Data[[#This Row],[Age]]&lt;35,"25–34",
IF(HR_Data[[#This Row],[Age]]&lt;45,"35–44",
IF(HR_Data[[#This Row],[Age]]&lt;55,"45–54","55+"))))</f>
        <v>45–54</v>
      </c>
      <c r="C1022" t="s">
        <v>43</v>
      </c>
      <c r="D1022">
        <f>(HR[[#This Row],[OverTimeFlag]]*3+HR[[#This Row],[LowJobSatisFlag]]*5+HR[[#This Row],[LowWLBFlag]]*4+HR[[#This Row],[LowSalaryFlag]]*3+HR[[#This Row],[LowEnviFlag]]*4+HR[[#This Row],[LowProFlag]]*1)</f>
        <v>11</v>
      </c>
      <c r="E1022">
        <f>HR_Data[[#This Row],[OvertimeFlag]] + HR_Data[[#This Row],[LowSatisfactionFlag]] + HR_Data[[#This Row],[LowWorkLifeBalanceFlag]]</f>
        <v>1</v>
      </c>
      <c r="F1022" t="s">
        <v>36</v>
      </c>
      <c r="G1022">
        <v>465</v>
      </c>
      <c r="H1022" t="s">
        <v>45</v>
      </c>
      <c r="I1022">
        <v>1</v>
      </c>
      <c r="J1022" t="str">
        <f>IF(AND(HR_Data[[#This Row],[Attrition]]="Yes",HR_Data[[#This Row],[YearsAtCompany]]&lt;2),"Yes","No")</f>
        <v>No</v>
      </c>
      <c r="K1022">
        <v>3</v>
      </c>
      <c r="L1022" t="s">
        <v>60</v>
      </c>
      <c r="M1022">
        <v>1</v>
      </c>
      <c r="N1022">
        <v>1438</v>
      </c>
      <c r="P1022">
        <v>1</v>
      </c>
      <c r="Q1022" t="s">
        <v>46</v>
      </c>
      <c r="R1022">
        <v>74</v>
      </c>
      <c r="S1022">
        <v>3</v>
      </c>
      <c r="T1022">
        <v>1</v>
      </c>
      <c r="U1022" t="s">
        <v>47</v>
      </c>
      <c r="V1022">
        <v>4</v>
      </c>
      <c r="W1022" t="s">
        <v>48</v>
      </c>
      <c r="X1022">
        <v>3420</v>
      </c>
      <c r="Y1022" t="str">
        <f>IF(AND(HR_Data[[#This Row],[OverTime]]="Yes",HR_Data[[#This Row],[JobSatisfaction]]&lt;=2,HR_Data[[#This Row],[MonthlyIncome]]&lt;AVERAGE(HR_Data[MonthlyIncome])),
"High Risk",
IF(OR(HR_Data[[#This Row],[OverTime]]="Yes",HR_Data[[#This Row],[JobSatisfaction]]&lt;=2),
"Medium Risk",
"Low Risk"))</f>
        <v>Low Risk</v>
      </c>
      <c r="Z1022" t="str">
        <f>IF(HR_Data[[#This Row],[MonthlyIncome]]&lt;3000,"Low",IF(HR_Data[[#This Row],[MonthlyIncome]]&lt;7000,"Medium","High"))</f>
        <v>Medium</v>
      </c>
      <c r="AA1022" s="5">
        <f>IF(HR_Data[[#This Row],[OverTime]]="Yes",1,0)</f>
        <v>0</v>
      </c>
      <c r="AB1022" s="5">
        <f>IF(HR_Data[[#This Row],[JobSatisfaction]]&lt;=2,1,0)</f>
        <v>0</v>
      </c>
      <c r="AC1022" s="5">
        <f>IF(HR_Data[[#This Row],[WorkLifeBalance]]&lt;=2,1,0)</f>
        <v>1</v>
      </c>
      <c r="AD1022" s="5">
        <f>IF(HR_Data[[#This Row],[MonthlyIncome]]&lt;AVERAGE(HR_Data[MonthlyIncome]),1,0)</f>
        <v>1</v>
      </c>
      <c r="AE1022">
        <v>10205</v>
      </c>
      <c r="AF1022">
        <v>7</v>
      </c>
      <c r="AG1022" t="s">
        <v>42</v>
      </c>
      <c r="AH1022" t="s">
        <v>43</v>
      </c>
      <c r="AI1022">
        <v>12</v>
      </c>
      <c r="AJ1022">
        <v>3</v>
      </c>
      <c r="AK1022">
        <v>3</v>
      </c>
      <c r="AL1022">
        <f>IF(HR_Data[[#This Row],[OverTime]]="Yes",2,0)
+IF(HR_Data[[#This Row],[WorkLifeBalance]]&lt;=2,2,0)
+IF(HR_Data[[#This Row],[MonthlyIncome]]&lt;5000,2,0)
+IF(HR_Data[[#This Row],[JobSatisfaction]]&lt;=2,1,0)
+IF(HR_Data[[#This Row],[EnvironmentSatisfaction]]&lt;=2,1,0)
+IF(HR_Data[[#This Row],[YearsAtCompany]]&lt;2,2,0)</f>
        <v>5</v>
      </c>
      <c r="AM1022" t="str">
        <f>IF(HR_Data[[#This Row],[RiskScore2]]&gt;=6,"High",
IF(HR_Data[[#This Row],[RiskScore2]]&gt;=3,"Medium","Low"))</f>
        <v>Medium</v>
      </c>
      <c r="AN1022">
        <v>80</v>
      </c>
      <c r="AO1022">
        <v>1</v>
      </c>
      <c r="AP1022">
        <v>17</v>
      </c>
      <c r="AQ1022">
        <v>2</v>
      </c>
      <c r="AR1022">
        <v>2</v>
      </c>
      <c r="AS1022">
        <v>6</v>
      </c>
      <c r="AT1022">
        <v>5</v>
      </c>
      <c r="AU1022">
        <v>1</v>
      </c>
      <c r="AV1022">
        <v>2</v>
      </c>
    </row>
    <row r="1023" spans="1:48">
      <c r="A1023">
        <v>25</v>
      </c>
      <c r="B1023" t="str">
        <f>IF(HR_Data[[#This Row],[Age]]&lt;25,"&lt;25",
IF(HR_Data[[#This Row],[Age]]&lt;35,"25–34",
IF(HR_Data[[#This Row],[Age]]&lt;45,"35–44",
IF(HR_Data[[#This Row],[Age]]&lt;55,"45–54","55+"))))</f>
        <v>25–34</v>
      </c>
      <c r="C1023" t="s">
        <v>35</v>
      </c>
      <c r="D1023">
        <f>(HR[[#This Row],[OverTimeFlag]]*3+HR[[#This Row],[LowJobSatisFlag]]*5+HR[[#This Row],[LowWLBFlag]]*4+HR[[#This Row],[LowSalaryFlag]]*3+HR[[#This Row],[LowEnviFlag]]*4+HR[[#This Row],[LowProFlag]]*1)</f>
        <v>12</v>
      </c>
      <c r="E1023">
        <f>HR_Data[[#This Row],[OvertimeFlag]] + HR_Data[[#This Row],[LowSatisfactionFlag]] + HR_Data[[#This Row],[LowWorkLifeBalanceFlag]]</f>
        <v>1</v>
      </c>
      <c r="F1023" t="s">
        <v>36</v>
      </c>
      <c r="G1023">
        <v>383</v>
      </c>
      <c r="H1023" t="s">
        <v>37</v>
      </c>
      <c r="I1023">
        <v>9</v>
      </c>
      <c r="J1023" t="str">
        <f>IF(AND(HR_Data[[#This Row],[Attrition]]="Yes",HR_Data[[#This Row],[YearsAtCompany]]&lt;2),"Yes","No")</f>
        <v>No</v>
      </c>
      <c r="K1023">
        <v>2</v>
      </c>
      <c r="L1023" t="s">
        <v>38</v>
      </c>
      <c r="M1023">
        <v>1</v>
      </c>
      <c r="N1023">
        <v>1439</v>
      </c>
      <c r="P1023">
        <v>1</v>
      </c>
      <c r="Q1023" t="s">
        <v>46</v>
      </c>
      <c r="R1023">
        <v>68</v>
      </c>
      <c r="S1023">
        <v>2</v>
      </c>
      <c r="T1023">
        <v>1</v>
      </c>
      <c r="U1023" t="s">
        <v>57</v>
      </c>
      <c r="V1023">
        <v>1</v>
      </c>
      <c r="W1023" t="s">
        <v>48</v>
      </c>
      <c r="X1023">
        <v>4400</v>
      </c>
      <c r="Y1023" t="str">
        <f>IF(AND(HR_Data[[#This Row],[OverTime]]="Yes",HR_Data[[#This Row],[JobSatisfaction]]&lt;=2,HR_Data[[#This Row],[MonthlyIncome]]&lt;AVERAGE(HR_Data[MonthlyIncome])),
"High Risk",
IF(OR(HR_Data[[#This Row],[OverTime]]="Yes",HR_Data[[#This Row],[JobSatisfaction]]&lt;=2),
"Medium Risk",
"Low Risk"))</f>
        <v>Medium Risk</v>
      </c>
      <c r="Z1023" t="str">
        <f>IF(HR_Data[[#This Row],[MonthlyIncome]]&lt;3000,"Low",IF(HR_Data[[#This Row],[MonthlyIncome]]&lt;7000,"Medium","High"))</f>
        <v>Medium</v>
      </c>
      <c r="AA1023" s="5">
        <f>IF(HR_Data[[#This Row],[OverTime]]="Yes",1,0)</f>
        <v>0</v>
      </c>
      <c r="AB1023" s="5">
        <f>IF(HR_Data[[#This Row],[JobSatisfaction]]&lt;=2,1,0)</f>
        <v>1</v>
      </c>
      <c r="AC1023" s="5">
        <f>IF(HR_Data[[#This Row],[WorkLifeBalance]]&lt;=2,1,0)</f>
        <v>0</v>
      </c>
      <c r="AD1023" s="5">
        <f>IF(HR_Data[[#This Row],[MonthlyIncome]]&lt;AVERAGE(HR_Data[MonthlyIncome]),1,0)</f>
        <v>1</v>
      </c>
      <c r="AE1023">
        <v>15182</v>
      </c>
      <c r="AF1023">
        <v>3</v>
      </c>
      <c r="AG1023" t="s">
        <v>42</v>
      </c>
      <c r="AH1023" t="s">
        <v>43</v>
      </c>
      <c r="AI1023">
        <v>12</v>
      </c>
      <c r="AJ1023">
        <v>3</v>
      </c>
      <c r="AK1023">
        <v>1</v>
      </c>
      <c r="AL1023">
        <f>IF(HR_Data[[#This Row],[OverTime]]="Yes",2,0)
+IF(HR_Data[[#This Row],[WorkLifeBalance]]&lt;=2,2,0)
+IF(HR_Data[[#This Row],[MonthlyIncome]]&lt;5000,2,0)
+IF(HR_Data[[#This Row],[JobSatisfaction]]&lt;=2,1,0)
+IF(HR_Data[[#This Row],[EnvironmentSatisfaction]]&lt;=2,1,0)
+IF(HR_Data[[#This Row],[YearsAtCompany]]&lt;2,2,0)</f>
        <v>4</v>
      </c>
      <c r="AM1023" t="str">
        <f>IF(HR_Data[[#This Row],[RiskScore2]]&gt;=6,"High",
IF(HR_Data[[#This Row],[RiskScore2]]&gt;=3,"Medium","Low"))</f>
        <v>Medium</v>
      </c>
      <c r="AN1023">
        <v>80</v>
      </c>
      <c r="AO1023">
        <v>0</v>
      </c>
      <c r="AP1023">
        <v>6</v>
      </c>
      <c r="AQ1023">
        <v>2</v>
      </c>
      <c r="AR1023">
        <v>3</v>
      </c>
      <c r="AS1023">
        <v>3</v>
      </c>
      <c r="AT1023">
        <v>2</v>
      </c>
      <c r="AU1023">
        <v>2</v>
      </c>
      <c r="AV1023">
        <v>2</v>
      </c>
    </row>
    <row r="1024" spans="1:48">
      <c r="A1024">
        <v>37</v>
      </c>
      <c r="B1024" t="str">
        <f>IF(HR_Data[[#This Row],[Age]]&lt;25,"&lt;25",
IF(HR_Data[[#This Row],[Age]]&lt;35,"25–34",
IF(HR_Data[[#This Row],[Age]]&lt;45,"35–44",
IF(HR_Data[[#This Row],[Age]]&lt;55,"45–54","55+"))))</f>
        <v>35–44</v>
      </c>
      <c r="C1024" t="s">
        <v>43</v>
      </c>
      <c r="D1024">
        <f>(HR[[#This Row],[OverTimeFlag]]*3+HR[[#This Row],[LowJobSatisFlag]]*5+HR[[#This Row],[LowWLBFlag]]*4+HR[[#This Row],[LowSalaryFlag]]*3+HR[[#This Row],[LowEnviFlag]]*4+HR[[#This Row],[LowProFlag]]*1)</f>
        <v>7</v>
      </c>
      <c r="E1024">
        <f>HR_Data[[#This Row],[OvertimeFlag]] + HR_Data[[#This Row],[LowSatisfactionFlag]] + HR_Data[[#This Row],[LowWorkLifeBalanceFlag]]</f>
        <v>1</v>
      </c>
      <c r="F1024" t="s">
        <v>55</v>
      </c>
      <c r="G1024">
        <v>1413</v>
      </c>
      <c r="H1024" t="s">
        <v>45</v>
      </c>
      <c r="I1024">
        <v>5</v>
      </c>
      <c r="J1024" t="str">
        <f>IF(AND(HR_Data[[#This Row],[Attrition]]="Yes",HR_Data[[#This Row],[YearsAtCompany]]&lt;2),"Yes","No")</f>
        <v>No</v>
      </c>
      <c r="K1024">
        <v>2</v>
      </c>
      <c r="L1024" t="s">
        <v>60</v>
      </c>
      <c r="M1024">
        <v>1</v>
      </c>
      <c r="N1024">
        <v>1440</v>
      </c>
      <c r="P1024">
        <v>3</v>
      </c>
      <c r="Q1024" t="s">
        <v>46</v>
      </c>
      <c r="R1024">
        <v>84</v>
      </c>
      <c r="S1024">
        <v>4</v>
      </c>
      <c r="T1024">
        <v>1</v>
      </c>
      <c r="U1024" t="s">
        <v>50</v>
      </c>
      <c r="V1024">
        <v>3</v>
      </c>
      <c r="W1024" t="s">
        <v>41</v>
      </c>
      <c r="X1024">
        <v>3500</v>
      </c>
      <c r="Y1024" t="str">
        <f>IF(AND(HR_Data[[#This Row],[OverTime]]="Yes",HR_Data[[#This Row],[JobSatisfaction]]&lt;=2,HR_Data[[#This Row],[MonthlyIncome]]&lt;AVERAGE(HR_Data[MonthlyIncome])),
"High Risk",
IF(OR(HR_Data[[#This Row],[OverTime]]="Yes",HR_Data[[#This Row],[JobSatisfaction]]&lt;=2),
"Medium Risk",
"Low Risk"))</f>
        <v>Low Risk</v>
      </c>
      <c r="Z1024" t="str">
        <f>IF(HR_Data[[#This Row],[MonthlyIncome]]&lt;3000,"Low",IF(HR_Data[[#This Row],[MonthlyIncome]]&lt;7000,"Medium","High"))</f>
        <v>Medium</v>
      </c>
      <c r="AA1024" s="5">
        <f>IF(HR_Data[[#This Row],[OverTime]]="Yes",1,0)</f>
        <v>0</v>
      </c>
      <c r="AB1024" s="5">
        <f>IF(HR_Data[[#This Row],[JobSatisfaction]]&lt;=2,1,0)</f>
        <v>0</v>
      </c>
      <c r="AC1024" s="5">
        <f>IF(HR_Data[[#This Row],[WorkLifeBalance]]&lt;=2,1,0)</f>
        <v>1</v>
      </c>
      <c r="AD1024" s="5">
        <f>IF(HR_Data[[#This Row],[MonthlyIncome]]&lt;AVERAGE(HR_Data[MonthlyIncome]),1,0)</f>
        <v>1</v>
      </c>
      <c r="AE1024">
        <v>25470</v>
      </c>
      <c r="AF1024">
        <v>0</v>
      </c>
      <c r="AG1024" t="s">
        <v>42</v>
      </c>
      <c r="AH1024" t="s">
        <v>43</v>
      </c>
      <c r="AI1024">
        <v>14</v>
      </c>
      <c r="AJ1024">
        <v>3</v>
      </c>
      <c r="AK1024">
        <v>1</v>
      </c>
      <c r="AL1024">
        <f>IF(HR_Data[[#This Row],[OverTime]]="Yes",2,0)
+IF(HR_Data[[#This Row],[WorkLifeBalance]]&lt;=2,2,0)
+IF(HR_Data[[#This Row],[MonthlyIncome]]&lt;5000,2,0)
+IF(HR_Data[[#This Row],[JobSatisfaction]]&lt;=2,1,0)
+IF(HR_Data[[#This Row],[EnvironmentSatisfaction]]&lt;=2,1,0)
+IF(HR_Data[[#This Row],[YearsAtCompany]]&lt;2,2,0)</f>
        <v>4</v>
      </c>
      <c r="AM1024" t="str">
        <f>IF(HR_Data[[#This Row],[RiskScore2]]&gt;=6,"High",
IF(HR_Data[[#This Row],[RiskScore2]]&gt;=3,"Medium","Low"))</f>
        <v>Medium</v>
      </c>
      <c r="AN1024">
        <v>80</v>
      </c>
      <c r="AO1024">
        <v>0</v>
      </c>
      <c r="AP1024">
        <v>7</v>
      </c>
      <c r="AQ1024">
        <v>2</v>
      </c>
      <c r="AR1024">
        <v>1</v>
      </c>
      <c r="AS1024">
        <v>6</v>
      </c>
      <c r="AT1024">
        <v>5</v>
      </c>
      <c r="AU1024">
        <v>1</v>
      </c>
      <c r="AV1024">
        <v>3</v>
      </c>
    </row>
    <row r="1025" spans="1:48">
      <c r="A1025">
        <v>56</v>
      </c>
      <c r="B1025" t="str">
        <f>IF(HR_Data[[#This Row],[Age]]&lt;25,"&lt;25",
IF(HR_Data[[#This Row],[Age]]&lt;35,"25–34",
IF(HR_Data[[#This Row],[Age]]&lt;45,"35–44",
IF(HR_Data[[#This Row],[Age]]&lt;55,"45–54","55+"))))</f>
        <v>55+</v>
      </c>
      <c r="C1025" t="s">
        <v>43</v>
      </c>
      <c r="D1025">
        <f>(HR[[#This Row],[OverTimeFlag]]*3+HR[[#This Row],[LowJobSatisFlag]]*5+HR[[#This Row],[LowWLBFlag]]*4+HR[[#This Row],[LowSalaryFlag]]*3+HR[[#This Row],[LowEnviFlag]]*4+HR[[#This Row],[LowProFlag]]*1)</f>
        <v>12</v>
      </c>
      <c r="E1025">
        <f>HR_Data[[#This Row],[OvertimeFlag]] + HR_Data[[#This Row],[LowSatisfactionFlag]] + HR_Data[[#This Row],[LowWorkLifeBalanceFlag]]</f>
        <v>1</v>
      </c>
      <c r="F1025" t="s">
        <v>36</v>
      </c>
      <c r="G1025">
        <v>1255</v>
      </c>
      <c r="H1025" t="s">
        <v>45</v>
      </c>
      <c r="I1025">
        <v>1</v>
      </c>
      <c r="J1025" t="str">
        <f>IF(AND(HR_Data[[#This Row],[Attrition]]="Yes",HR_Data[[#This Row],[YearsAtCompany]]&lt;2),"Yes","No")</f>
        <v>No</v>
      </c>
      <c r="K1025">
        <v>2</v>
      </c>
      <c r="L1025" t="s">
        <v>38</v>
      </c>
      <c r="M1025">
        <v>1</v>
      </c>
      <c r="N1025">
        <v>1441</v>
      </c>
      <c r="P1025">
        <v>1</v>
      </c>
      <c r="Q1025" t="s">
        <v>39</v>
      </c>
      <c r="R1025">
        <v>90</v>
      </c>
      <c r="S1025">
        <v>3</v>
      </c>
      <c r="T1025">
        <v>1</v>
      </c>
      <c r="U1025" t="s">
        <v>47</v>
      </c>
      <c r="V1025">
        <v>1</v>
      </c>
      <c r="W1025" t="s">
        <v>48</v>
      </c>
      <c r="X1025">
        <v>2066</v>
      </c>
      <c r="Y1025" t="str">
        <f>IF(AND(HR_Data[[#This Row],[OverTime]]="Yes",HR_Data[[#This Row],[JobSatisfaction]]&lt;=2,HR_Data[[#This Row],[MonthlyIncome]]&lt;AVERAGE(HR_Data[MonthlyIncome])),
"High Risk",
IF(OR(HR_Data[[#This Row],[OverTime]]="Yes",HR_Data[[#This Row],[JobSatisfaction]]&lt;=2),
"Medium Risk",
"Low Risk"))</f>
        <v>Medium Risk</v>
      </c>
      <c r="Z1025" t="str">
        <f>IF(HR_Data[[#This Row],[MonthlyIncome]]&lt;3000,"Low",IF(HR_Data[[#This Row],[MonthlyIncome]]&lt;7000,"Medium","High"))</f>
        <v>Low</v>
      </c>
      <c r="AA1025" s="5">
        <f>IF(HR_Data[[#This Row],[OverTime]]="Yes",1,0)</f>
        <v>0</v>
      </c>
      <c r="AB1025" s="5">
        <f>IF(HR_Data[[#This Row],[JobSatisfaction]]&lt;=2,1,0)</f>
        <v>1</v>
      </c>
      <c r="AC1025" s="5">
        <f>IF(HR_Data[[#This Row],[WorkLifeBalance]]&lt;=2,1,0)</f>
        <v>0</v>
      </c>
      <c r="AD1025" s="5">
        <f>IF(HR_Data[[#This Row],[MonthlyIncome]]&lt;AVERAGE(HR_Data[MonthlyIncome]),1,0)</f>
        <v>1</v>
      </c>
      <c r="AE1025">
        <v>10494</v>
      </c>
      <c r="AF1025">
        <v>2</v>
      </c>
      <c r="AG1025" t="s">
        <v>42</v>
      </c>
      <c r="AH1025" t="s">
        <v>43</v>
      </c>
      <c r="AI1025">
        <v>22</v>
      </c>
      <c r="AJ1025">
        <v>4</v>
      </c>
      <c r="AK1025">
        <v>4</v>
      </c>
      <c r="AL1025">
        <f>IF(HR_Data[[#This Row],[OverTime]]="Yes",2,0)
+IF(HR_Data[[#This Row],[WorkLifeBalance]]&lt;=2,2,0)
+IF(HR_Data[[#This Row],[MonthlyIncome]]&lt;5000,2,0)
+IF(HR_Data[[#This Row],[JobSatisfaction]]&lt;=2,1,0)
+IF(HR_Data[[#This Row],[EnvironmentSatisfaction]]&lt;=2,1,0)
+IF(HR_Data[[#This Row],[YearsAtCompany]]&lt;2,2,0)</f>
        <v>4</v>
      </c>
      <c r="AM1025" t="str">
        <f>IF(HR_Data[[#This Row],[RiskScore2]]&gt;=6,"High",
IF(HR_Data[[#This Row],[RiskScore2]]&gt;=3,"Medium","Low"))</f>
        <v>Medium</v>
      </c>
      <c r="AN1025">
        <v>80</v>
      </c>
      <c r="AO1025">
        <v>1</v>
      </c>
      <c r="AP1025">
        <v>5</v>
      </c>
      <c r="AQ1025">
        <v>3</v>
      </c>
      <c r="AR1025">
        <v>4</v>
      </c>
      <c r="AS1025">
        <v>3</v>
      </c>
      <c r="AT1025">
        <v>2</v>
      </c>
      <c r="AU1025">
        <v>1</v>
      </c>
      <c r="AV1025">
        <v>0</v>
      </c>
    </row>
    <row r="1026" spans="1:48">
      <c r="A1026">
        <v>47</v>
      </c>
      <c r="B1026" t="str">
        <f>IF(HR_Data[[#This Row],[Age]]&lt;25,"&lt;25",
IF(HR_Data[[#This Row],[Age]]&lt;35,"25–34",
IF(HR_Data[[#This Row],[Age]]&lt;45,"35–44",
IF(HR_Data[[#This Row],[Age]]&lt;55,"45–54","55+"))))</f>
        <v>45–54</v>
      </c>
      <c r="C1026" t="s">
        <v>43</v>
      </c>
      <c r="D1026">
        <f>(HR[[#This Row],[OverTimeFlag]]*3+HR[[#This Row],[LowJobSatisFlag]]*5+HR[[#This Row],[LowWLBFlag]]*4+HR[[#This Row],[LowSalaryFlag]]*3+HR[[#This Row],[LowEnviFlag]]*4+HR[[#This Row],[LowProFlag]]*1)</f>
        <v>5</v>
      </c>
      <c r="E1026">
        <f>HR_Data[[#This Row],[OvertimeFlag]] + HR_Data[[#This Row],[LowSatisfactionFlag]] + HR_Data[[#This Row],[LowWorkLifeBalanceFlag]]</f>
        <v>0</v>
      </c>
      <c r="F1026" t="s">
        <v>36</v>
      </c>
      <c r="G1026">
        <v>359</v>
      </c>
      <c r="H1026" t="s">
        <v>45</v>
      </c>
      <c r="I1026">
        <v>2</v>
      </c>
      <c r="J1026" t="str">
        <f>IF(AND(HR_Data[[#This Row],[Attrition]]="Yes",HR_Data[[#This Row],[YearsAtCompany]]&lt;2),"Yes","No")</f>
        <v>No</v>
      </c>
      <c r="K1026">
        <v>4</v>
      </c>
      <c r="L1026" t="s">
        <v>51</v>
      </c>
      <c r="M1026">
        <v>1</v>
      </c>
      <c r="N1026">
        <v>1443</v>
      </c>
      <c r="P1026">
        <v>1</v>
      </c>
      <c r="Q1026" t="s">
        <v>39</v>
      </c>
      <c r="R1026">
        <v>82</v>
      </c>
      <c r="S1026">
        <v>3</v>
      </c>
      <c r="T1026">
        <v>4</v>
      </c>
      <c r="U1026" t="s">
        <v>58</v>
      </c>
      <c r="V1026">
        <v>3</v>
      </c>
      <c r="W1026" t="s">
        <v>48</v>
      </c>
      <c r="X1026">
        <v>17169</v>
      </c>
      <c r="Y1026" t="str">
        <f>IF(AND(HR_Data[[#This Row],[OverTime]]="Yes",HR_Data[[#This Row],[JobSatisfaction]]&lt;=2,HR_Data[[#This Row],[MonthlyIncome]]&lt;AVERAGE(HR_Data[MonthlyIncome])),
"High Risk",
IF(OR(HR_Data[[#This Row],[OverTime]]="Yes",HR_Data[[#This Row],[JobSatisfaction]]&lt;=2),
"Medium Risk",
"Low Risk"))</f>
        <v>Low Risk</v>
      </c>
      <c r="Z1026" t="str">
        <f>IF(HR_Data[[#This Row],[MonthlyIncome]]&lt;3000,"Low",IF(HR_Data[[#This Row],[MonthlyIncome]]&lt;7000,"Medium","High"))</f>
        <v>High</v>
      </c>
      <c r="AA1026" s="5">
        <f>IF(HR_Data[[#This Row],[OverTime]]="Yes",1,0)</f>
        <v>0</v>
      </c>
      <c r="AB1026" s="5">
        <f>IF(HR_Data[[#This Row],[JobSatisfaction]]&lt;=2,1,0)</f>
        <v>0</v>
      </c>
      <c r="AC1026" s="5">
        <f>IF(HR_Data[[#This Row],[WorkLifeBalance]]&lt;=2,1,0)</f>
        <v>0</v>
      </c>
      <c r="AD1026" s="5">
        <f>IF(HR_Data[[#This Row],[MonthlyIncome]]&lt;AVERAGE(HR_Data[MonthlyIncome]),1,0)</f>
        <v>0</v>
      </c>
      <c r="AE1026">
        <v>26703</v>
      </c>
      <c r="AF1026">
        <v>3</v>
      </c>
      <c r="AG1026" t="s">
        <v>42</v>
      </c>
      <c r="AH1026" t="s">
        <v>43</v>
      </c>
      <c r="AI1026">
        <v>19</v>
      </c>
      <c r="AJ1026">
        <v>3</v>
      </c>
      <c r="AK1026">
        <v>2</v>
      </c>
      <c r="AL1026">
        <f>IF(HR_Data[[#This Row],[OverTime]]="Yes",2,0)
+IF(HR_Data[[#This Row],[WorkLifeBalance]]&lt;=2,2,0)
+IF(HR_Data[[#This Row],[MonthlyIncome]]&lt;5000,2,0)
+IF(HR_Data[[#This Row],[JobSatisfaction]]&lt;=2,1,0)
+IF(HR_Data[[#This Row],[EnvironmentSatisfaction]]&lt;=2,1,0)
+IF(HR_Data[[#This Row],[YearsAtCompany]]&lt;2,2,0)</f>
        <v>1</v>
      </c>
      <c r="AM1026" t="str">
        <f>IF(HR_Data[[#This Row],[RiskScore2]]&gt;=6,"High",
IF(HR_Data[[#This Row],[RiskScore2]]&gt;=3,"Medium","Low"))</f>
        <v>Low</v>
      </c>
      <c r="AN1026">
        <v>80</v>
      </c>
      <c r="AO1026">
        <v>2</v>
      </c>
      <c r="AP1026">
        <v>26</v>
      </c>
      <c r="AQ1026">
        <v>2</v>
      </c>
      <c r="AR1026">
        <v>4</v>
      </c>
      <c r="AS1026">
        <v>20</v>
      </c>
      <c r="AT1026">
        <v>17</v>
      </c>
      <c r="AU1026">
        <v>5</v>
      </c>
      <c r="AV1026">
        <v>6</v>
      </c>
    </row>
    <row r="1027" spans="1:48">
      <c r="A1027">
        <v>24</v>
      </c>
      <c r="B1027" t="str">
        <f>IF(HR_Data[[#This Row],[Age]]&lt;25,"&lt;25",
IF(HR_Data[[#This Row],[Age]]&lt;35,"25–34",
IF(HR_Data[[#This Row],[Age]]&lt;45,"35–44",
IF(HR_Data[[#This Row],[Age]]&lt;55,"45–54","55+"))))</f>
        <v>&lt;25</v>
      </c>
      <c r="C1027" t="s">
        <v>43</v>
      </c>
      <c r="D1027">
        <f>(HR[[#This Row],[OverTimeFlag]]*3+HR[[#This Row],[LowJobSatisFlag]]*5+HR[[#This Row],[LowWLBFlag]]*4+HR[[#This Row],[LowSalaryFlag]]*3+HR[[#This Row],[LowEnviFlag]]*4+HR[[#This Row],[LowProFlag]]*1)</f>
        <v>6</v>
      </c>
      <c r="E1027">
        <f>HR_Data[[#This Row],[OvertimeFlag]] + HR_Data[[#This Row],[LowSatisfactionFlag]] + HR_Data[[#This Row],[LowWorkLifeBalanceFlag]]</f>
        <v>1</v>
      </c>
      <c r="F1027" t="s">
        <v>36</v>
      </c>
      <c r="G1027">
        <v>1476</v>
      </c>
      <c r="H1027" t="s">
        <v>37</v>
      </c>
      <c r="I1027">
        <v>4</v>
      </c>
      <c r="J1027" t="str">
        <f>IF(AND(HR_Data[[#This Row],[Attrition]]="Yes",HR_Data[[#This Row],[YearsAtCompany]]&lt;2),"Yes","No")</f>
        <v>No</v>
      </c>
      <c r="K1027">
        <v>1</v>
      </c>
      <c r="L1027" t="s">
        <v>51</v>
      </c>
      <c r="M1027">
        <v>1</v>
      </c>
      <c r="N1027">
        <v>1445</v>
      </c>
      <c r="P1027">
        <v>4</v>
      </c>
      <c r="Q1027" t="s">
        <v>39</v>
      </c>
      <c r="R1027">
        <v>42</v>
      </c>
      <c r="S1027">
        <v>3</v>
      </c>
      <c r="T1027">
        <v>2</v>
      </c>
      <c r="U1027" t="s">
        <v>40</v>
      </c>
      <c r="V1027">
        <v>3</v>
      </c>
      <c r="W1027" t="s">
        <v>48</v>
      </c>
      <c r="X1027">
        <v>4162</v>
      </c>
      <c r="Y1027" t="str">
        <f>IF(AND(HR_Data[[#This Row],[OverTime]]="Yes",HR_Data[[#This Row],[JobSatisfaction]]&lt;=2,HR_Data[[#This Row],[MonthlyIncome]]&lt;AVERAGE(HR_Data[MonthlyIncome])),
"High Risk",
IF(OR(HR_Data[[#This Row],[OverTime]]="Yes",HR_Data[[#This Row],[JobSatisfaction]]&lt;=2),
"Medium Risk",
"Low Risk"))</f>
        <v>Medium Risk</v>
      </c>
      <c r="Z1027" t="str">
        <f>IF(HR_Data[[#This Row],[MonthlyIncome]]&lt;3000,"Low",IF(HR_Data[[#This Row],[MonthlyIncome]]&lt;7000,"Medium","High"))</f>
        <v>Medium</v>
      </c>
      <c r="AA1027" s="5">
        <f>IF(HR_Data[[#This Row],[OverTime]]="Yes",1,0)</f>
        <v>1</v>
      </c>
      <c r="AB1027" s="5">
        <f>IF(HR_Data[[#This Row],[JobSatisfaction]]&lt;=2,1,0)</f>
        <v>0</v>
      </c>
      <c r="AC1027" s="5">
        <f>IF(HR_Data[[#This Row],[WorkLifeBalance]]&lt;=2,1,0)</f>
        <v>0</v>
      </c>
      <c r="AD1027" s="5">
        <f>IF(HR_Data[[#This Row],[MonthlyIncome]]&lt;AVERAGE(HR_Data[MonthlyIncome]),1,0)</f>
        <v>1</v>
      </c>
      <c r="AE1027">
        <v>15211</v>
      </c>
      <c r="AF1027">
        <v>1</v>
      </c>
      <c r="AG1027" t="s">
        <v>42</v>
      </c>
      <c r="AH1027" t="s">
        <v>35</v>
      </c>
      <c r="AI1027">
        <v>12</v>
      </c>
      <c r="AJ1027">
        <v>3</v>
      </c>
      <c r="AK1027">
        <v>3</v>
      </c>
      <c r="AL1027">
        <f>IF(HR_Data[[#This Row],[OverTime]]="Yes",2,0)
+IF(HR_Data[[#This Row],[WorkLifeBalance]]&lt;=2,2,0)
+IF(HR_Data[[#This Row],[MonthlyIncome]]&lt;5000,2,0)
+IF(HR_Data[[#This Row],[JobSatisfaction]]&lt;=2,1,0)
+IF(HR_Data[[#This Row],[EnvironmentSatisfaction]]&lt;=2,1,0)
+IF(HR_Data[[#This Row],[YearsAtCompany]]&lt;2,2,0)</f>
        <v>4</v>
      </c>
      <c r="AM1027" t="str">
        <f>IF(HR_Data[[#This Row],[RiskScore2]]&gt;=6,"High",
IF(HR_Data[[#This Row],[RiskScore2]]&gt;=3,"Medium","Low"))</f>
        <v>Medium</v>
      </c>
      <c r="AN1027">
        <v>80</v>
      </c>
      <c r="AO1027">
        <v>2</v>
      </c>
      <c r="AP1027">
        <v>5</v>
      </c>
      <c r="AQ1027">
        <v>3</v>
      </c>
      <c r="AR1027">
        <v>3</v>
      </c>
      <c r="AS1027">
        <v>5</v>
      </c>
      <c r="AT1027">
        <v>4</v>
      </c>
      <c r="AU1027">
        <v>0</v>
      </c>
      <c r="AV1027">
        <v>3</v>
      </c>
    </row>
    <row r="1028" spans="1:48">
      <c r="A1028">
        <v>32</v>
      </c>
      <c r="B1028" t="str">
        <f>IF(HR_Data[[#This Row],[Age]]&lt;25,"&lt;25",
IF(HR_Data[[#This Row],[Age]]&lt;35,"25–34",
IF(HR_Data[[#This Row],[Age]]&lt;45,"35–44",
IF(HR_Data[[#This Row],[Age]]&lt;55,"45–54","55+"))))</f>
        <v>25–34</v>
      </c>
      <c r="C1028" t="s">
        <v>43</v>
      </c>
      <c r="D1028">
        <f>(HR[[#This Row],[OverTimeFlag]]*3+HR[[#This Row],[LowJobSatisFlag]]*5+HR[[#This Row],[LowWLBFlag]]*4+HR[[#This Row],[LowSalaryFlag]]*3+HR[[#This Row],[LowEnviFlag]]*4+HR[[#This Row],[LowProFlag]]*1)</f>
        <v>4</v>
      </c>
      <c r="E1028">
        <f>HR_Data[[#This Row],[OvertimeFlag]] + HR_Data[[#This Row],[LowSatisfactionFlag]] + HR_Data[[#This Row],[LowWorkLifeBalanceFlag]]</f>
        <v>1</v>
      </c>
      <c r="F1028" t="s">
        <v>36</v>
      </c>
      <c r="G1028">
        <v>601</v>
      </c>
      <c r="H1028" t="s">
        <v>37</v>
      </c>
      <c r="I1028">
        <v>7</v>
      </c>
      <c r="J1028" t="str">
        <f>IF(AND(HR_Data[[#This Row],[Attrition]]="Yes",HR_Data[[#This Row],[YearsAtCompany]]&lt;2),"Yes","No")</f>
        <v>No</v>
      </c>
      <c r="K1028">
        <v>5</v>
      </c>
      <c r="L1028" t="s">
        <v>59</v>
      </c>
      <c r="M1028">
        <v>1</v>
      </c>
      <c r="N1028">
        <v>1446</v>
      </c>
      <c r="P1028">
        <v>4</v>
      </c>
      <c r="Q1028" t="s">
        <v>46</v>
      </c>
      <c r="R1028">
        <v>97</v>
      </c>
      <c r="S1028">
        <v>3</v>
      </c>
      <c r="T1028">
        <v>2</v>
      </c>
      <c r="U1028" t="s">
        <v>40</v>
      </c>
      <c r="V1028">
        <v>4</v>
      </c>
      <c r="W1028" t="s">
        <v>48</v>
      </c>
      <c r="X1028">
        <v>9204</v>
      </c>
      <c r="Y1028" t="str">
        <f>IF(AND(HR_Data[[#This Row],[OverTime]]="Yes",HR_Data[[#This Row],[JobSatisfaction]]&lt;=2,HR_Data[[#This Row],[MonthlyIncome]]&lt;AVERAGE(HR_Data[MonthlyIncome])),
"High Risk",
IF(OR(HR_Data[[#This Row],[OverTime]]="Yes",HR_Data[[#This Row],[JobSatisfaction]]&lt;=2),
"Medium Risk",
"Low Risk"))</f>
        <v>Low Risk</v>
      </c>
      <c r="Z1028" t="str">
        <f>IF(HR_Data[[#This Row],[MonthlyIncome]]&lt;3000,"Low",IF(HR_Data[[#This Row],[MonthlyIncome]]&lt;7000,"Medium","High"))</f>
        <v>High</v>
      </c>
      <c r="AA1028" s="5">
        <f>IF(HR_Data[[#This Row],[OverTime]]="Yes",1,0)</f>
        <v>0</v>
      </c>
      <c r="AB1028" s="5">
        <f>IF(HR_Data[[#This Row],[JobSatisfaction]]&lt;=2,1,0)</f>
        <v>0</v>
      </c>
      <c r="AC1028" s="5">
        <f>IF(HR_Data[[#This Row],[WorkLifeBalance]]&lt;=2,1,0)</f>
        <v>1</v>
      </c>
      <c r="AD1028" s="5">
        <f>IF(HR_Data[[#This Row],[MonthlyIncome]]&lt;AVERAGE(HR_Data[MonthlyIncome]),1,0)</f>
        <v>0</v>
      </c>
      <c r="AE1028">
        <v>23343</v>
      </c>
      <c r="AF1028">
        <v>4</v>
      </c>
      <c r="AG1028" t="s">
        <v>42</v>
      </c>
      <c r="AH1028" t="s">
        <v>43</v>
      </c>
      <c r="AI1028">
        <v>12</v>
      </c>
      <c r="AJ1028">
        <v>3</v>
      </c>
      <c r="AK1028">
        <v>3</v>
      </c>
      <c r="AL1028">
        <f>IF(HR_Data[[#This Row],[OverTime]]="Yes",2,0)
+IF(HR_Data[[#This Row],[WorkLifeBalance]]&lt;=2,2,0)
+IF(HR_Data[[#This Row],[MonthlyIncome]]&lt;5000,2,0)
+IF(HR_Data[[#This Row],[JobSatisfaction]]&lt;=2,1,0)
+IF(HR_Data[[#This Row],[EnvironmentSatisfaction]]&lt;=2,1,0)
+IF(HR_Data[[#This Row],[YearsAtCompany]]&lt;2,2,0)</f>
        <v>2</v>
      </c>
      <c r="AM1028" t="str">
        <f>IF(HR_Data[[#This Row],[RiskScore2]]&gt;=6,"High",
IF(HR_Data[[#This Row],[RiskScore2]]&gt;=3,"Medium","Low"))</f>
        <v>Low</v>
      </c>
      <c r="AN1028">
        <v>80</v>
      </c>
      <c r="AO1028">
        <v>1</v>
      </c>
      <c r="AP1028">
        <v>7</v>
      </c>
      <c r="AQ1028">
        <v>3</v>
      </c>
      <c r="AR1028">
        <v>2</v>
      </c>
      <c r="AS1028">
        <v>4</v>
      </c>
      <c r="AT1028">
        <v>3</v>
      </c>
      <c r="AU1028">
        <v>0</v>
      </c>
      <c r="AV1028">
        <v>3</v>
      </c>
    </row>
    <row r="1029" spans="1:48">
      <c r="A1029">
        <v>34</v>
      </c>
      <c r="B1029" t="str">
        <f>IF(HR_Data[[#This Row],[Age]]&lt;25,"&lt;25",
IF(HR_Data[[#This Row],[Age]]&lt;35,"25–34",
IF(HR_Data[[#This Row],[Age]]&lt;45,"35–44",
IF(HR_Data[[#This Row],[Age]]&lt;55,"45–54","55+"))))</f>
        <v>25–34</v>
      </c>
      <c r="C1029" t="s">
        <v>43</v>
      </c>
      <c r="D1029">
        <f>(HR[[#This Row],[OverTimeFlag]]*3+HR[[#This Row],[LowJobSatisFlag]]*5+HR[[#This Row],[LowWLBFlag]]*4+HR[[#This Row],[LowSalaryFlag]]*3+HR[[#This Row],[LowEnviFlag]]*4+HR[[#This Row],[LowProFlag]]*1)</f>
        <v>12</v>
      </c>
      <c r="E1029">
        <f>HR_Data[[#This Row],[OvertimeFlag]] + HR_Data[[#This Row],[LowSatisfactionFlag]] + HR_Data[[#This Row],[LowWorkLifeBalanceFlag]]</f>
        <v>2</v>
      </c>
      <c r="F1029" t="s">
        <v>36</v>
      </c>
      <c r="G1029">
        <v>401</v>
      </c>
      <c r="H1029" t="s">
        <v>45</v>
      </c>
      <c r="I1029">
        <v>1</v>
      </c>
      <c r="J1029" t="str">
        <f>IF(AND(HR_Data[[#This Row],[Attrition]]="Yes",HR_Data[[#This Row],[YearsAtCompany]]&lt;2),"Yes","No")</f>
        <v>No</v>
      </c>
      <c r="K1029">
        <v>3</v>
      </c>
      <c r="L1029" t="s">
        <v>38</v>
      </c>
      <c r="M1029">
        <v>1</v>
      </c>
      <c r="N1029">
        <v>1447</v>
      </c>
      <c r="P1029">
        <v>4</v>
      </c>
      <c r="Q1029" t="s">
        <v>39</v>
      </c>
      <c r="R1029">
        <v>86</v>
      </c>
      <c r="S1029">
        <v>2</v>
      </c>
      <c r="T1029">
        <v>1</v>
      </c>
      <c r="U1029" t="s">
        <v>50</v>
      </c>
      <c r="V1029">
        <v>2</v>
      </c>
      <c r="W1029" t="s">
        <v>48</v>
      </c>
      <c r="X1029">
        <v>3294</v>
      </c>
      <c r="Y1029" t="str">
        <f>IF(AND(HR_Data[[#This Row],[OverTime]]="Yes",HR_Data[[#This Row],[JobSatisfaction]]&lt;=2,HR_Data[[#This Row],[MonthlyIncome]]&lt;AVERAGE(HR_Data[MonthlyIncome])),
"High Risk",
IF(OR(HR_Data[[#This Row],[OverTime]]="Yes",HR_Data[[#This Row],[JobSatisfaction]]&lt;=2),
"Medium Risk",
"Low Risk"))</f>
        <v>Medium Risk</v>
      </c>
      <c r="Z1029" t="str">
        <f>IF(HR_Data[[#This Row],[MonthlyIncome]]&lt;3000,"Low",IF(HR_Data[[#This Row],[MonthlyIncome]]&lt;7000,"Medium","High"))</f>
        <v>Medium</v>
      </c>
      <c r="AA1029" s="5">
        <f>IF(HR_Data[[#This Row],[OverTime]]="Yes",1,0)</f>
        <v>0</v>
      </c>
      <c r="AB1029" s="5">
        <f>IF(HR_Data[[#This Row],[JobSatisfaction]]&lt;=2,1,0)</f>
        <v>1</v>
      </c>
      <c r="AC1029" s="5">
        <f>IF(HR_Data[[#This Row],[WorkLifeBalance]]&lt;=2,1,0)</f>
        <v>1</v>
      </c>
      <c r="AD1029" s="5">
        <f>IF(HR_Data[[#This Row],[MonthlyIncome]]&lt;AVERAGE(HR_Data[MonthlyIncome]),1,0)</f>
        <v>1</v>
      </c>
      <c r="AE1029">
        <v>3708</v>
      </c>
      <c r="AF1029">
        <v>5</v>
      </c>
      <c r="AG1029" t="s">
        <v>42</v>
      </c>
      <c r="AH1029" t="s">
        <v>43</v>
      </c>
      <c r="AI1029">
        <v>17</v>
      </c>
      <c r="AJ1029">
        <v>3</v>
      </c>
      <c r="AK1029">
        <v>1</v>
      </c>
      <c r="AL1029">
        <f>IF(HR_Data[[#This Row],[OverTime]]="Yes",2,0)
+IF(HR_Data[[#This Row],[WorkLifeBalance]]&lt;=2,2,0)
+IF(HR_Data[[#This Row],[MonthlyIncome]]&lt;5000,2,0)
+IF(HR_Data[[#This Row],[JobSatisfaction]]&lt;=2,1,0)
+IF(HR_Data[[#This Row],[EnvironmentSatisfaction]]&lt;=2,1,0)
+IF(HR_Data[[#This Row],[YearsAtCompany]]&lt;2,2,0)</f>
        <v>5</v>
      </c>
      <c r="AM1029" t="str">
        <f>IF(HR_Data[[#This Row],[RiskScore2]]&gt;=6,"High",
IF(HR_Data[[#This Row],[RiskScore2]]&gt;=3,"Medium","Low"))</f>
        <v>Medium</v>
      </c>
      <c r="AN1029">
        <v>80</v>
      </c>
      <c r="AO1029">
        <v>1</v>
      </c>
      <c r="AP1029">
        <v>7</v>
      </c>
      <c r="AQ1029">
        <v>2</v>
      </c>
      <c r="AR1029">
        <v>2</v>
      </c>
      <c r="AS1029">
        <v>5</v>
      </c>
      <c r="AT1029">
        <v>4</v>
      </c>
      <c r="AU1029">
        <v>0</v>
      </c>
      <c r="AV1029">
        <v>2</v>
      </c>
    </row>
    <row r="1030" spans="1:48">
      <c r="A1030">
        <v>41</v>
      </c>
      <c r="B1030" t="str">
        <f>IF(HR_Data[[#This Row],[Age]]&lt;25,"&lt;25",
IF(HR_Data[[#This Row],[Age]]&lt;35,"25–34",
IF(HR_Data[[#This Row],[Age]]&lt;45,"35–44",
IF(HR_Data[[#This Row],[Age]]&lt;55,"45–54","55+"))))</f>
        <v>35–44</v>
      </c>
      <c r="C1030" t="s">
        <v>43</v>
      </c>
      <c r="D1030">
        <f>(HR[[#This Row],[OverTimeFlag]]*3+HR[[#This Row],[LowJobSatisFlag]]*5+HR[[#This Row],[LowWLBFlag]]*4+HR[[#This Row],[LowSalaryFlag]]*3+HR[[#This Row],[LowEnviFlag]]*4+HR[[#This Row],[LowProFlag]]*1)</f>
        <v>14</v>
      </c>
      <c r="E1030">
        <f>HR_Data[[#This Row],[OvertimeFlag]] + HR_Data[[#This Row],[LowSatisfactionFlag]] + HR_Data[[#This Row],[LowWorkLifeBalanceFlag]]</f>
        <v>2</v>
      </c>
      <c r="F1030" t="s">
        <v>36</v>
      </c>
      <c r="G1030">
        <v>1283</v>
      </c>
      <c r="H1030" t="s">
        <v>45</v>
      </c>
      <c r="I1030">
        <v>5</v>
      </c>
      <c r="J1030" t="str">
        <f>IF(AND(HR_Data[[#This Row],[Attrition]]="Yes",HR_Data[[#This Row],[YearsAtCompany]]&lt;2),"Yes","No")</f>
        <v>No</v>
      </c>
      <c r="K1030">
        <v>5</v>
      </c>
      <c r="L1030" t="s">
        <v>51</v>
      </c>
      <c r="M1030">
        <v>1</v>
      </c>
      <c r="N1030">
        <v>1448</v>
      </c>
      <c r="P1030">
        <v>2</v>
      </c>
      <c r="Q1030" t="s">
        <v>46</v>
      </c>
      <c r="R1030">
        <v>90</v>
      </c>
      <c r="S1030">
        <v>4</v>
      </c>
      <c r="T1030">
        <v>1</v>
      </c>
      <c r="U1030" t="s">
        <v>47</v>
      </c>
      <c r="V1030">
        <v>3</v>
      </c>
      <c r="W1030" t="s">
        <v>48</v>
      </c>
      <c r="X1030">
        <v>2127</v>
      </c>
      <c r="Y1030" t="str">
        <f>IF(AND(HR_Data[[#This Row],[OverTime]]="Yes",HR_Data[[#This Row],[JobSatisfaction]]&lt;=2,HR_Data[[#This Row],[MonthlyIncome]]&lt;AVERAGE(HR_Data[MonthlyIncome])),
"High Risk",
IF(OR(HR_Data[[#This Row],[OverTime]]="Yes",HR_Data[[#This Row],[JobSatisfaction]]&lt;=2),
"Medium Risk",
"Low Risk"))</f>
        <v>Medium Risk</v>
      </c>
      <c r="Z1030" t="str">
        <f>IF(HR_Data[[#This Row],[MonthlyIncome]]&lt;3000,"Low",IF(HR_Data[[#This Row],[MonthlyIncome]]&lt;7000,"Medium","High"))</f>
        <v>Low</v>
      </c>
      <c r="AA1030" s="5">
        <f>IF(HR_Data[[#This Row],[OverTime]]="Yes",1,0)</f>
        <v>1</v>
      </c>
      <c r="AB1030" s="5">
        <f>IF(HR_Data[[#This Row],[JobSatisfaction]]&lt;=2,1,0)</f>
        <v>0</v>
      </c>
      <c r="AC1030" s="5">
        <f>IF(HR_Data[[#This Row],[WorkLifeBalance]]&lt;=2,1,0)</f>
        <v>1</v>
      </c>
      <c r="AD1030" s="5">
        <f>IF(HR_Data[[#This Row],[MonthlyIncome]]&lt;AVERAGE(HR_Data[MonthlyIncome]),1,0)</f>
        <v>1</v>
      </c>
      <c r="AE1030">
        <v>5561</v>
      </c>
      <c r="AF1030">
        <v>2</v>
      </c>
      <c r="AG1030" t="s">
        <v>42</v>
      </c>
      <c r="AH1030" t="s">
        <v>35</v>
      </c>
      <c r="AI1030">
        <v>12</v>
      </c>
      <c r="AJ1030">
        <v>3</v>
      </c>
      <c r="AK1030">
        <v>1</v>
      </c>
      <c r="AL1030">
        <f>IF(HR_Data[[#This Row],[OverTime]]="Yes",2,0)
+IF(HR_Data[[#This Row],[WorkLifeBalance]]&lt;=2,2,0)
+IF(HR_Data[[#This Row],[MonthlyIncome]]&lt;5000,2,0)
+IF(HR_Data[[#This Row],[JobSatisfaction]]&lt;=2,1,0)
+IF(HR_Data[[#This Row],[EnvironmentSatisfaction]]&lt;=2,1,0)
+IF(HR_Data[[#This Row],[YearsAtCompany]]&lt;2,2,0)</f>
        <v>7</v>
      </c>
      <c r="AM1030" t="str">
        <f>IF(HR_Data[[#This Row],[RiskScore2]]&gt;=6,"High",
IF(HR_Data[[#This Row],[RiskScore2]]&gt;=3,"Medium","Low"))</f>
        <v>High</v>
      </c>
      <c r="AN1030">
        <v>80</v>
      </c>
      <c r="AO1030">
        <v>0</v>
      </c>
      <c r="AP1030">
        <v>7</v>
      </c>
      <c r="AQ1030">
        <v>5</v>
      </c>
      <c r="AR1030">
        <v>2</v>
      </c>
      <c r="AS1030">
        <v>4</v>
      </c>
      <c r="AT1030">
        <v>2</v>
      </c>
      <c r="AU1030">
        <v>0</v>
      </c>
      <c r="AV1030">
        <v>3</v>
      </c>
    </row>
    <row r="1031" spans="1:48">
      <c r="A1031">
        <v>40</v>
      </c>
      <c r="B1031" t="str">
        <f>IF(HR_Data[[#This Row],[Age]]&lt;25,"&lt;25",
IF(HR_Data[[#This Row],[Age]]&lt;35,"25–34",
IF(HR_Data[[#This Row],[Age]]&lt;45,"35–44",
IF(HR_Data[[#This Row],[Age]]&lt;55,"45–54","55+"))))</f>
        <v>35–44</v>
      </c>
      <c r="C1031" t="s">
        <v>43</v>
      </c>
      <c r="D1031">
        <f>(HR[[#This Row],[OverTimeFlag]]*3+HR[[#This Row],[LowJobSatisFlag]]*5+HR[[#This Row],[LowWLBFlag]]*4+HR[[#This Row],[LowSalaryFlag]]*3+HR[[#This Row],[LowEnviFlag]]*4+HR[[#This Row],[LowProFlag]]*1)</f>
        <v>3</v>
      </c>
      <c r="E1031">
        <f>HR_Data[[#This Row],[OvertimeFlag]] + HR_Data[[#This Row],[LowSatisfactionFlag]] + HR_Data[[#This Row],[LowWorkLifeBalanceFlag]]</f>
        <v>0</v>
      </c>
      <c r="F1031" t="s">
        <v>55</v>
      </c>
      <c r="G1031">
        <v>663</v>
      </c>
      <c r="H1031" t="s">
        <v>45</v>
      </c>
      <c r="I1031">
        <v>9</v>
      </c>
      <c r="J1031" t="str">
        <f>IF(AND(HR_Data[[#This Row],[Attrition]]="Yes",HR_Data[[#This Row],[YearsAtCompany]]&lt;2),"Yes","No")</f>
        <v>No</v>
      </c>
      <c r="K1031">
        <v>4</v>
      </c>
      <c r="L1031" t="s">
        <v>49</v>
      </c>
      <c r="M1031">
        <v>1</v>
      </c>
      <c r="N1031">
        <v>1449</v>
      </c>
      <c r="P1031">
        <v>3</v>
      </c>
      <c r="Q1031" t="s">
        <v>46</v>
      </c>
      <c r="R1031">
        <v>81</v>
      </c>
      <c r="S1031">
        <v>3</v>
      </c>
      <c r="T1031">
        <v>2</v>
      </c>
      <c r="U1031" t="s">
        <v>50</v>
      </c>
      <c r="V1031">
        <v>3</v>
      </c>
      <c r="W1031" t="s">
        <v>52</v>
      </c>
      <c r="X1031">
        <v>3975</v>
      </c>
      <c r="Y1031" t="str">
        <f>IF(AND(HR_Data[[#This Row],[OverTime]]="Yes",HR_Data[[#This Row],[JobSatisfaction]]&lt;=2,HR_Data[[#This Row],[MonthlyIncome]]&lt;AVERAGE(HR_Data[MonthlyIncome])),
"High Risk",
IF(OR(HR_Data[[#This Row],[OverTime]]="Yes",HR_Data[[#This Row],[JobSatisfaction]]&lt;=2),
"Medium Risk",
"Low Risk"))</f>
        <v>Low Risk</v>
      </c>
      <c r="Z1031" t="str">
        <f>IF(HR_Data[[#This Row],[MonthlyIncome]]&lt;3000,"Low",IF(HR_Data[[#This Row],[MonthlyIncome]]&lt;7000,"Medium","High"))</f>
        <v>Medium</v>
      </c>
      <c r="AA1031" s="5">
        <f>IF(HR_Data[[#This Row],[OverTime]]="Yes",1,0)</f>
        <v>0</v>
      </c>
      <c r="AB1031" s="5">
        <f>IF(HR_Data[[#This Row],[JobSatisfaction]]&lt;=2,1,0)</f>
        <v>0</v>
      </c>
      <c r="AC1031" s="5">
        <f>IF(HR_Data[[#This Row],[WorkLifeBalance]]&lt;=2,1,0)</f>
        <v>0</v>
      </c>
      <c r="AD1031" s="5">
        <f>IF(HR_Data[[#This Row],[MonthlyIncome]]&lt;AVERAGE(HR_Data[MonthlyIncome]),1,0)</f>
        <v>1</v>
      </c>
      <c r="AE1031">
        <v>23099</v>
      </c>
      <c r="AF1031">
        <v>3</v>
      </c>
      <c r="AG1031" t="s">
        <v>42</v>
      </c>
      <c r="AH1031" t="s">
        <v>43</v>
      </c>
      <c r="AI1031">
        <v>11</v>
      </c>
      <c r="AJ1031">
        <v>3</v>
      </c>
      <c r="AK1031">
        <v>3</v>
      </c>
      <c r="AL1031">
        <f>IF(HR_Data[[#This Row],[OverTime]]="Yes",2,0)
+IF(HR_Data[[#This Row],[WorkLifeBalance]]&lt;=2,2,0)
+IF(HR_Data[[#This Row],[MonthlyIncome]]&lt;5000,2,0)
+IF(HR_Data[[#This Row],[JobSatisfaction]]&lt;=2,1,0)
+IF(HR_Data[[#This Row],[EnvironmentSatisfaction]]&lt;=2,1,0)
+IF(HR_Data[[#This Row],[YearsAtCompany]]&lt;2,2,0)</f>
        <v>2</v>
      </c>
      <c r="AM1031" t="str">
        <f>IF(HR_Data[[#This Row],[RiskScore2]]&gt;=6,"High",
IF(HR_Data[[#This Row],[RiskScore2]]&gt;=3,"Medium","Low"))</f>
        <v>Low</v>
      </c>
      <c r="AN1031">
        <v>80</v>
      </c>
      <c r="AO1031">
        <v>2</v>
      </c>
      <c r="AP1031">
        <v>11</v>
      </c>
      <c r="AQ1031">
        <v>2</v>
      </c>
      <c r="AR1031">
        <v>4</v>
      </c>
      <c r="AS1031">
        <v>8</v>
      </c>
      <c r="AT1031">
        <v>7</v>
      </c>
      <c r="AU1031">
        <v>0</v>
      </c>
      <c r="AV1031">
        <v>7</v>
      </c>
    </row>
    <row r="1032" spans="1:48">
      <c r="A1032">
        <v>31</v>
      </c>
      <c r="B1032" t="str">
        <f>IF(HR_Data[[#This Row],[Age]]&lt;25,"&lt;25",
IF(HR_Data[[#This Row],[Age]]&lt;35,"25–34",
IF(HR_Data[[#This Row],[Age]]&lt;45,"35–44",
IF(HR_Data[[#This Row],[Age]]&lt;55,"45–54","55+"))))</f>
        <v>25–34</v>
      </c>
      <c r="C1032" t="s">
        <v>43</v>
      </c>
      <c r="D1032">
        <f>(HR[[#This Row],[OverTimeFlag]]*3+HR[[#This Row],[LowJobSatisFlag]]*5+HR[[#This Row],[LowWLBFlag]]*4+HR[[#This Row],[LowSalaryFlag]]*3+HR[[#This Row],[LowEnviFlag]]*4+HR[[#This Row],[LowProFlag]]*1)</f>
        <v>5</v>
      </c>
      <c r="E1032">
        <f>HR_Data[[#This Row],[OvertimeFlag]] + HR_Data[[#This Row],[LowSatisfactionFlag]] + HR_Data[[#This Row],[LowWorkLifeBalanceFlag]]</f>
        <v>0</v>
      </c>
      <c r="F1032" t="s">
        <v>36</v>
      </c>
      <c r="G1032">
        <v>326</v>
      </c>
      <c r="H1032" t="s">
        <v>37</v>
      </c>
      <c r="I1032">
        <v>8</v>
      </c>
      <c r="J1032" t="str">
        <f>IF(AND(HR_Data[[#This Row],[Attrition]]="Yes",HR_Data[[#This Row],[YearsAtCompany]]&lt;2),"Yes","No")</f>
        <v>No</v>
      </c>
      <c r="K1032">
        <v>2</v>
      </c>
      <c r="L1032" t="s">
        <v>38</v>
      </c>
      <c r="M1032">
        <v>1</v>
      </c>
      <c r="N1032">
        <v>1453</v>
      </c>
      <c r="P1032">
        <v>1</v>
      </c>
      <c r="Q1032" t="s">
        <v>46</v>
      </c>
      <c r="R1032">
        <v>31</v>
      </c>
      <c r="S1032">
        <v>3</v>
      </c>
      <c r="T1032">
        <v>3</v>
      </c>
      <c r="U1032" t="s">
        <v>40</v>
      </c>
      <c r="V1032">
        <v>4</v>
      </c>
      <c r="W1032" t="s">
        <v>52</v>
      </c>
      <c r="X1032">
        <v>10793</v>
      </c>
      <c r="Y1032" t="str">
        <f>IF(AND(HR_Data[[#This Row],[OverTime]]="Yes",HR_Data[[#This Row],[JobSatisfaction]]&lt;=2,HR_Data[[#This Row],[MonthlyIncome]]&lt;AVERAGE(HR_Data[MonthlyIncome])),
"High Risk",
IF(OR(HR_Data[[#This Row],[OverTime]]="Yes",HR_Data[[#This Row],[JobSatisfaction]]&lt;=2),
"Medium Risk",
"Low Risk"))</f>
        <v>Low Risk</v>
      </c>
      <c r="Z1032" t="str">
        <f>IF(HR_Data[[#This Row],[MonthlyIncome]]&lt;3000,"Low",IF(HR_Data[[#This Row],[MonthlyIncome]]&lt;7000,"Medium","High"))</f>
        <v>High</v>
      </c>
      <c r="AA1032" s="5">
        <f>IF(HR_Data[[#This Row],[OverTime]]="Yes",1,0)</f>
        <v>0</v>
      </c>
      <c r="AB1032" s="5">
        <f>IF(HR_Data[[#This Row],[JobSatisfaction]]&lt;=2,1,0)</f>
        <v>0</v>
      </c>
      <c r="AC1032" s="5">
        <f>IF(HR_Data[[#This Row],[WorkLifeBalance]]&lt;=2,1,0)</f>
        <v>0</v>
      </c>
      <c r="AD1032" s="5">
        <f>IF(HR_Data[[#This Row],[MonthlyIncome]]&lt;AVERAGE(HR_Data[MonthlyIncome]),1,0)</f>
        <v>0</v>
      </c>
      <c r="AE1032">
        <v>8386</v>
      </c>
      <c r="AF1032">
        <v>1</v>
      </c>
      <c r="AG1032" t="s">
        <v>42</v>
      </c>
      <c r="AH1032" t="s">
        <v>43</v>
      </c>
      <c r="AI1032">
        <v>18</v>
      </c>
      <c r="AJ1032">
        <v>3</v>
      </c>
      <c r="AK1032">
        <v>1</v>
      </c>
      <c r="AL1032">
        <f>IF(HR_Data[[#This Row],[OverTime]]="Yes",2,0)
+IF(HR_Data[[#This Row],[WorkLifeBalance]]&lt;=2,2,0)
+IF(HR_Data[[#This Row],[MonthlyIncome]]&lt;5000,2,0)
+IF(HR_Data[[#This Row],[JobSatisfaction]]&lt;=2,1,0)
+IF(HR_Data[[#This Row],[EnvironmentSatisfaction]]&lt;=2,1,0)
+IF(HR_Data[[#This Row],[YearsAtCompany]]&lt;2,2,0)</f>
        <v>1</v>
      </c>
      <c r="AM1032" t="str">
        <f>IF(HR_Data[[#This Row],[RiskScore2]]&gt;=6,"High",
IF(HR_Data[[#This Row],[RiskScore2]]&gt;=3,"Medium","Low"))</f>
        <v>Low</v>
      </c>
      <c r="AN1032">
        <v>80</v>
      </c>
      <c r="AO1032">
        <v>1</v>
      </c>
      <c r="AP1032">
        <v>13</v>
      </c>
      <c r="AQ1032">
        <v>5</v>
      </c>
      <c r="AR1032">
        <v>3</v>
      </c>
      <c r="AS1032">
        <v>13</v>
      </c>
      <c r="AT1032">
        <v>7</v>
      </c>
      <c r="AU1032">
        <v>9</v>
      </c>
      <c r="AV1032">
        <v>9</v>
      </c>
    </row>
    <row r="1033" spans="1:48">
      <c r="A1033">
        <v>46</v>
      </c>
      <c r="B1033" t="str">
        <f>IF(HR_Data[[#This Row],[Age]]&lt;25,"&lt;25",
IF(HR_Data[[#This Row],[Age]]&lt;35,"25–34",
IF(HR_Data[[#This Row],[Age]]&lt;45,"35–44",
IF(HR_Data[[#This Row],[Age]]&lt;55,"45–54","55+"))))</f>
        <v>45–54</v>
      </c>
      <c r="C1033" t="s">
        <v>35</v>
      </c>
      <c r="D1033">
        <f>(HR[[#This Row],[OverTimeFlag]]*3+HR[[#This Row],[LowJobSatisFlag]]*5+HR[[#This Row],[LowWLBFlag]]*4+HR[[#This Row],[LowSalaryFlag]]*3+HR[[#This Row],[LowEnviFlag]]*4+HR[[#This Row],[LowProFlag]]*1)</f>
        <v>4</v>
      </c>
      <c r="E1033">
        <f>HR_Data[[#This Row],[OvertimeFlag]] + HR_Data[[#This Row],[LowSatisfactionFlag]] + HR_Data[[#This Row],[LowWorkLifeBalanceFlag]]</f>
        <v>0</v>
      </c>
      <c r="F1033" t="s">
        <v>36</v>
      </c>
      <c r="G1033">
        <v>377</v>
      </c>
      <c r="H1033" t="s">
        <v>37</v>
      </c>
      <c r="I1033">
        <v>9</v>
      </c>
      <c r="J1033" t="str">
        <f>IF(AND(HR_Data[[#This Row],[Attrition]]="Yes",HR_Data[[#This Row],[YearsAtCompany]]&lt;2),"Yes","No")</f>
        <v>No</v>
      </c>
      <c r="K1033">
        <v>3</v>
      </c>
      <c r="L1033" t="s">
        <v>59</v>
      </c>
      <c r="M1033">
        <v>1</v>
      </c>
      <c r="N1033">
        <v>1457</v>
      </c>
      <c r="P1033">
        <v>1</v>
      </c>
      <c r="Q1033" t="s">
        <v>46</v>
      </c>
      <c r="R1033">
        <v>52</v>
      </c>
      <c r="S1033">
        <v>3</v>
      </c>
      <c r="T1033">
        <v>3</v>
      </c>
      <c r="U1033" t="s">
        <v>40</v>
      </c>
      <c r="V1033">
        <v>4</v>
      </c>
      <c r="W1033" t="s">
        <v>52</v>
      </c>
      <c r="X1033">
        <v>10096</v>
      </c>
      <c r="Y1033" t="str">
        <f>IF(AND(HR_Data[[#This Row],[OverTime]]="Yes",HR_Data[[#This Row],[JobSatisfaction]]&lt;=2,HR_Data[[#This Row],[MonthlyIncome]]&lt;AVERAGE(HR_Data[MonthlyIncome])),
"High Risk",
IF(OR(HR_Data[[#This Row],[OverTime]]="Yes",HR_Data[[#This Row],[JobSatisfaction]]&lt;=2),
"Medium Risk",
"Low Risk"))</f>
        <v>Low Risk</v>
      </c>
      <c r="Z1033" t="str">
        <f>IF(HR_Data[[#This Row],[MonthlyIncome]]&lt;3000,"Low",IF(HR_Data[[#This Row],[MonthlyIncome]]&lt;7000,"Medium","High"))</f>
        <v>High</v>
      </c>
      <c r="AA1033" s="5">
        <f>IF(HR_Data[[#This Row],[OverTime]]="Yes",1,0)</f>
        <v>0</v>
      </c>
      <c r="AB1033" s="5">
        <f>IF(HR_Data[[#This Row],[JobSatisfaction]]&lt;=2,1,0)</f>
        <v>0</v>
      </c>
      <c r="AC1033" s="5">
        <f>IF(HR_Data[[#This Row],[WorkLifeBalance]]&lt;=2,1,0)</f>
        <v>0</v>
      </c>
      <c r="AD1033" s="5">
        <f>IF(HR_Data[[#This Row],[MonthlyIncome]]&lt;AVERAGE(HR_Data[MonthlyIncome]),1,0)</f>
        <v>0</v>
      </c>
      <c r="AE1033">
        <v>15986</v>
      </c>
      <c r="AF1033">
        <v>4</v>
      </c>
      <c r="AG1033" t="s">
        <v>42</v>
      </c>
      <c r="AH1033" t="s">
        <v>43</v>
      </c>
      <c r="AI1033">
        <v>11</v>
      </c>
      <c r="AJ1033">
        <v>3</v>
      </c>
      <c r="AK1033">
        <v>1</v>
      </c>
      <c r="AL1033">
        <f>IF(HR_Data[[#This Row],[OverTime]]="Yes",2,0)
+IF(HR_Data[[#This Row],[WorkLifeBalance]]&lt;=2,2,0)
+IF(HR_Data[[#This Row],[MonthlyIncome]]&lt;5000,2,0)
+IF(HR_Data[[#This Row],[JobSatisfaction]]&lt;=2,1,0)
+IF(HR_Data[[#This Row],[EnvironmentSatisfaction]]&lt;=2,1,0)
+IF(HR_Data[[#This Row],[YearsAtCompany]]&lt;2,2,0)</f>
        <v>1</v>
      </c>
      <c r="AM1033" t="str">
        <f>IF(HR_Data[[#This Row],[RiskScore2]]&gt;=6,"High",
IF(HR_Data[[#This Row],[RiskScore2]]&gt;=3,"Medium","Low"))</f>
        <v>Low</v>
      </c>
      <c r="AN1033">
        <v>80</v>
      </c>
      <c r="AO1033">
        <v>1</v>
      </c>
      <c r="AP1033">
        <v>28</v>
      </c>
      <c r="AQ1033">
        <v>1</v>
      </c>
      <c r="AR1033">
        <v>4</v>
      </c>
      <c r="AS1033">
        <v>7</v>
      </c>
      <c r="AT1033">
        <v>7</v>
      </c>
      <c r="AU1033">
        <v>4</v>
      </c>
      <c r="AV1033">
        <v>3</v>
      </c>
    </row>
    <row r="1034" spans="1:48">
      <c r="A1034">
        <v>39</v>
      </c>
      <c r="B1034" t="str">
        <f>IF(HR_Data[[#This Row],[Age]]&lt;25,"&lt;25",
IF(HR_Data[[#This Row],[Age]]&lt;35,"25–34",
IF(HR_Data[[#This Row],[Age]]&lt;45,"35–44",
IF(HR_Data[[#This Row],[Age]]&lt;55,"45–54","55+"))))</f>
        <v>35–44</v>
      </c>
      <c r="C1034" t="s">
        <v>35</v>
      </c>
      <c r="D1034">
        <f>(HR[[#This Row],[OverTimeFlag]]*3+HR[[#This Row],[LowJobSatisFlag]]*5+HR[[#This Row],[LowWLBFlag]]*4+HR[[#This Row],[LowSalaryFlag]]*3+HR[[#This Row],[LowEnviFlag]]*4+HR[[#This Row],[LowProFlag]]*1)</f>
        <v>15</v>
      </c>
      <c r="E1034">
        <f>HR_Data[[#This Row],[OvertimeFlag]] + HR_Data[[#This Row],[LowSatisfactionFlag]] + HR_Data[[#This Row],[LowWorkLifeBalanceFlag]]</f>
        <v>2</v>
      </c>
      <c r="F1034" t="s">
        <v>55</v>
      </c>
      <c r="G1034">
        <v>592</v>
      </c>
      <c r="H1034" t="s">
        <v>45</v>
      </c>
      <c r="I1034">
        <v>2</v>
      </c>
      <c r="J1034" t="str">
        <f>IF(AND(HR_Data[[#This Row],[Attrition]]="Yes",HR_Data[[#This Row],[YearsAtCompany]]&lt;2),"Yes","No")</f>
        <v>Yes</v>
      </c>
      <c r="K1034">
        <v>3</v>
      </c>
      <c r="L1034" t="s">
        <v>38</v>
      </c>
      <c r="M1034">
        <v>1</v>
      </c>
      <c r="N1034">
        <v>1458</v>
      </c>
      <c r="P1034">
        <v>1</v>
      </c>
      <c r="Q1034" t="s">
        <v>39</v>
      </c>
      <c r="R1034">
        <v>54</v>
      </c>
      <c r="S1034">
        <v>2</v>
      </c>
      <c r="T1034">
        <v>1</v>
      </c>
      <c r="U1034" t="s">
        <v>50</v>
      </c>
      <c r="V1034">
        <v>1</v>
      </c>
      <c r="W1034" t="s">
        <v>41</v>
      </c>
      <c r="X1034">
        <v>3646</v>
      </c>
      <c r="Y1034" t="str">
        <f>IF(AND(HR_Data[[#This Row],[OverTime]]="Yes",HR_Data[[#This Row],[JobSatisfaction]]&lt;=2,HR_Data[[#This Row],[MonthlyIncome]]&lt;AVERAGE(HR_Data[MonthlyIncome])),
"High Risk",
IF(OR(HR_Data[[#This Row],[OverTime]]="Yes",HR_Data[[#This Row],[JobSatisfaction]]&lt;=2),
"Medium Risk",
"Low Risk"))</f>
        <v>High Risk</v>
      </c>
      <c r="Z1034" t="str">
        <f>IF(HR_Data[[#This Row],[MonthlyIncome]]&lt;3000,"Low",IF(HR_Data[[#This Row],[MonthlyIncome]]&lt;7000,"Medium","High"))</f>
        <v>Medium</v>
      </c>
      <c r="AA1034" s="5">
        <f>IF(HR_Data[[#This Row],[OverTime]]="Yes",1,0)</f>
        <v>1</v>
      </c>
      <c r="AB1034" s="5">
        <f>IF(HR_Data[[#This Row],[JobSatisfaction]]&lt;=2,1,0)</f>
        <v>1</v>
      </c>
      <c r="AC1034" s="5">
        <f>IF(HR_Data[[#This Row],[WorkLifeBalance]]&lt;=2,1,0)</f>
        <v>0</v>
      </c>
      <c r="AD1034" s="5">
        <f>IF(HR_Data[[#This Row],[MonthlyIncome]]&lt;AVERAGE(HR_Data[MonthlyIncome]),1,0)</f>
        <v>1</v>
      </c>
      <c r="AE1034">
        <v>17181</v>
      </c>
      <c r="AF1034">
        <v>2</v>
      </c>
      <c r="AG1034" t="s">
        <v>42</v>
      </c>
      <c r="AH1034" t="s">
        <v>35</v>
      </c>
      <c r="AI1034">
        <v>23</v>
      </c>
      <c r="AJ1034">
        <v>4</v>
      </c>
      <c r="AK1034">
        <v>2</v>
      </c>
      <c r="AL1034">
        <f>IF(HR_Data[[#This Row],[OverTime]]="Yes",2,0)
+IF(HR_Data[[#This Row],[WorkLifeBalance]]&lt;=2,2,0)
+IF(HR_Data[[#This Row],[MonthlyIncome]]&lt;5000,2,0)
+IF(HR_Data[[#This Row],[JobSatisfaction]]&lt;=2,1,0)
+IF(HR_Data[[#This Row],[EnvironmentSatisfaction]]&lt;=2,1,0)
+IF(HR_Data[[#This Row],[YearsAtCompany]]&lt;2,2,0)</f>
        <v>8</v>
      </c>
      <c r="AM1034" t="str">
        <f>IF(HR_Data[[#This Row],[RiskScore2]]&gt;=6,"High",
IF(HR_Data[[#This Row],[RiskScore2]]&gt;=3,"Medium","Low"))</f>
        <v>High</v>
      </c>
      <c r="AN1034">
        <v>80</v>
      </c>
      <c r="AO1034">
        <v>0</v>
      </c>
      <c r="AP1034">
        <v>11</v>
      </c>
      <c r="AQ1034">
        <v>2</v>
      </c>
      <c r="AR1034">
        <v>4</v>
      </c>
      <c r="AS1034">
        <v>1</v>
      </c>
      <c r="AT1034">
        <v>0</v>
      </c>
      <c r="AU1034">
        <v>0</v>
      </c>
      <c r="AV1034">
        <v>0</v>
      </c>
    </row>
    <row r="1035" spans="1:48">
      <c r="A1035">
        <v>31</v>
      </c>
      <c r="B1035" t="str">
        <f>IF(HR_Data[[#This Row],[Age]]&lt;25,"&lt;25",
IF(HR_Data[[#This Row],[Age]]&lt;35,"25–34",
IF(HR_Data[[#This Row],[Age]]&lt;45,"35–44",
IF(HR_Data[[#This Row],[Age]]&lt;55,"45–54","55+"))))</f>
        <v>25–34</v>
      </c>
      <c r="C1035" t="s">
        <v>35</v>
      </c>
      <c r="D1035">
        <f>(HR[[#This Row],[OverTimeFlag]]*3+HR[[#This Row],[LowJobSatisFlag]]*5+HR[[#This Row],[LowWLBFlag]]*4+HR[[#This Row],[LowSalaryFlag]]*3+HR[[#This Row],[LowEnviFlag]]*4+HR[[#This Row],[LowProFlag]]*1)</f>
        <v>5</v>
      </c>
      <c r="E1035">
        <f>HR_Data[[#This Row],[OvertimeFlag]] + HR_Data[[#This Row],[LowSatisfactionFlag]] + HR_Data[[#This Row],[LowWorkLifeBalanceFlag]]</f>
        <v>1</v>
      </c>
      <c r="F1035" t="s">
        <v>44</v>
      </c>
      <c r="G1035">
        <v>1445</v>
      </c>
      <c r="H1035" t="s">
        <v>45</v>
      </c>
      <c r="I1035">
        <v>1</v>
      </c>
      <c r="J1035" t="str">
        <f>IF(AND(HR_Data[[#This Row],[Attrition]]="Yes",HR_Data[[#This Row],[YearsAtCompany]]&lt;2),"Yes","No")</f>
        <v>No</v>
      </c>
      <c r="K1035">
        <v>5</v>
      </c>
      <c r="L1035" t="s">
        <v>38</v>
      </c>
      <c r="M1035">
        <v>1</v>
      </c>
      <c r="N1035">
        <v>1459</v>
      </c>
      <c r="P1035">
        <v>3</v>
      </c>
      <c r="Q1035" t="s">
        <v>39</v>
      </c>
      <c r="R1035">
        <v>100</v>
      </c>
      <c r="S1035">
        <v>4</v>
      </c>
      <c r="T1035">
        <v>3</v>
      </c>
      <c r="U1035" t="s">
        <v>53</v>
      </c>
      <c r="V1035">
        <v>2</v>
      </c>
      <c r="W1035" t="s">
        <v>41</v>
      </c>
      <c r="X1035">
        <v>7446</v>
      </c>
      <c r="Y1035" t="str">
        <f>IF(AND(HR_Data[[#This Row],[OverTime]]="Yes",HR_Data[[#This Row],[JobSatisfaction]]&lt;=2,HR_Data[[#This Row],[MonthlyIncome]]&lt;AVERAGE(HR_Data[MonthlyIncome])),
"High Risk",
IF(OR(HR_Data[[#This Row],[OverTime]]="Yes",HR_Data[[#This Row],[JobSatisfaction]]&lt;=2),
"Medium Risk",
"Low Risk"))</f>
        <v>Medium Risk</v>
      </c>
      <c r="Z1035" t="str">
        <f>IF(HR_Data[[#This Row],[MonthlyIncome]]&lt;3000,"Low",IF(HR_Data[[#This Row],[MonthlyIncome]]&lt;7000,"Medium","High"))</f>
        <v>High</v>
      </c>
      <c r="AA1035" s="5">
        <f>IF(HR_Data[[#This Row],[OverTime]]="Yes",1,0)</f>
        <v>0</v>
      </c>
      <c r="AB1035" s="5">
        <f>IF(HR_Data[[#This Row],[JobSatisfaction]]&lt;=2,1,0)</f>
        <v>1</v>
      </c>
      <c r="AC1035" s="5">
        <f>IF(HR_Data[[#This Row],[WorkLifeBalance]]&lt;=2,1,0)</f>
        <v>0</v>
      </c>
      <c r="AD1035" s="5">
        <f>IF(HR_Data[[#This Row],[MonthlyIncome]]&lt;AVERAGE(HR_Data[MonthlyIncome]),1,0)</f>
        <v>0</v>
      </c>
      <c r="AE1035">
        <v>8931</v>
      </c>
      <c r="AF1035">
        <v>1</v>
      </c>
      <c r="AG1035" t="s">
        <v>42</v>
      </c>
      <c r="AH1035" t="s">
        <v>43</v>
      </c>
      <c r="AI1035">
        <v>11</v>
      </c>
      <c r="AJ1035">
        <v>3</v>
      </c>
      <c r="AK1035">
        <v>1</v>
      </c>
      <c r="AL1035">
        <f>IF(HR_Data[[#This Row],[OverTime]]="Yes",2,0)
+IF(HR_Data[[#This Row],[WorkLifeBalance]]&lt;=2,2,0)
+IF(HR_Data[[#This Row],[MonthlyIncome]]&lt;5000,2,0)
+IF(HR_Data[[#This Row],[JobSatisfaction]]&lt;=2,1,0)
+IF(HR_Data[[#This Row],[EnvironmentSatisfaction]]&lt;=2,1,0)
+IF(HR_Data[[#This Row],[YearsAtCompany]]&lt;2,2,0)</f>
        <v>1</v>
      </c>
      <c r="AM1035" t="str">
        <f>IF(HR_Data[[#This Row],[RiskScore2]]&gt;=6,"High",
IF(HR_Data[[#This Row],[RiskScore2]]&gt;=3,"Medium","Low"))</f>
        <v>Low</v>
      </c>
      <c r="AN1035">
        <v>80</v>
      </c>
      <c r="AO1035">
        <v>0</v>
      </c>
      <c r="AP1035">
        <v>10</v>
      </c>
      <c r="AQ1035">
        <v>2</v>
      </c>
      <c r="AR1035">
        <v>3</v>
      </c>
      <c r="AS1035">
        <v>10</v>
      </c>
      <c r="AT1035">
        <v>8</v>
      </c>
      <c r="AU1035">
        <v>4</v>
      </c>
      <c r="AV1035">
        <v>7</v>
      </c>
    </row>
    <row r="1036" spans="1:48">
      <c r="A1036">
        <v>45</v>
      </c>
      <c r="B1036" t="str">
        <f>IF(HR_Data[[#This Row],[Age]]&lt;25,"&lt;25",
IF(HR_Data[[#This Row],[Age]]&lt;35,"25–34",
IF(HR_Data[[#This Row],[Age]]&lt;45,"35–44",
IF(HR_Data[[#This Row],[Age]]&lt;55,"45–54","55+"))))</f>
        <v>45–54</v>
      </c>
      <c r="C1036" t="s">
        <v>43</v>
      </c>
      <c r="D1036">
        <f>(HR[[#This Row],[OverTimeFlag]]*3+HR[[#This Row],[LowJobSatisFlag]]*5+HR[[#This Row],[LowWLBFlag]]*4+HR[[#This Row],[LowSalaryFlag]]*3+HR[[#This Row],[LowEnviFlag]]*4+HR[[#This Row],[LowProFlag]]*1)</f>
        <v>12</v>
      </c>
      <c r="E1036">
        <f>HR_Data[[#This Row],[OvertimeFlag]] + HR_Data[[#This Row],[LowSatisfactionFlag]] + HR_Data[[#This Row],[LowWorkLifeBalanceFlag]]</f>
        <v>2</v>
      </c>
      <c r="F1036" t="s">
        <v>36</v>
      </c>
      <c r="G1036">
        <v>1038</v>
      </c>
      <c r="H1036" t="s">
        <v>45</v>
      </c>
      <c r="I1036">
        <v>20</v>
      </c>
      <c r="J1036" t="str">
        <f>IF(AND(HR_Data[[#This Row],[Attrition]]="Yes",HR_Data[[#This Row],[YearsAtCompany]]&lt;2),"Yes","No")</f>
        <v>No</v>
      </c>
      <c r="K1036">
        <v>3</v>
      </c>
      <c r="L1036" t="s">
        <v>51</v>
      </c>
      <c r="M1036">
        <v>1</v>
      </c>
      <c r="N1036">
        <v>1460</v>
      </c>
      <c r="P1036">
        <v>2</v>
      </c>
      <c r="Q1036" t="s">
        <v>46</v>
      </c>
      <c r="R1036">
        <v>95</v>
      </c>
      <c r="S1036">
        <v>1</v>
      </c>
      <c r="T1036">
        <v>3</v>
      </c>
      <c r="U1036" t="s">
        <v>54</v>
      </c>
      <c r="V1036">
        <v>1</v>
      </c>
      <c r="W1036" t="s">
        <v>52</v>
      </c>
      <c r="X1036">
        <v>10851</v>
      </c>
      <c r="Y1036" t="str">
        <f>IF(AND(HR_Data[[#This Row],[OverTime]]="Yes",HR_Data[[#This Row],[JobSatisfaction]]&lt;=2,HR_Data[[#This Row],[MonthlyIncome]]&lt;AVERAGE(HR_Data[MonthlyIncome])),
"High Risk",
IF(OR(HR_Data[[#This Row],[OverTime]]="Yes",HR_Data[[#This Row],[JobSatisfaction]]&lt;=2),
"Medium Risk",
"Low Risk"))</f>
        <v>Medium Risk</v>
      </c>
      <c r="Z1036" t="str">
        <f>IF(HR_Data[[#This Row],[MonthlyIncome]]&lt;3000,"Low",IF(HR_Data[[#This Row],[MonthlyIncome]]&lt;7000,"Medium","High"))</f>
        <v>High</v>
      </c>
      <c r="AA1036" s="5">
        <f>IF(HR_Data[[#This Row],[OverTime]]="Yes",1,0)</f>
        <v>1</v>
      </c>
      <c r="AB1036" s="5">
        <f>IF(HR_Data[[#This Row],[JobSatisfaction]]&lt;=2,1,0)</f>
        <v>1</v>
      </c>
      <c r="AC1036" s="5">
        <f>IF(HR_Data[[#This Row],[WorkLifeBalance]]&lt;=2,1,0)</f>
        <v>0</v>
      </c>
      <c r="AD1036" s="5">
        <f>IF(HR_Data[[#This Row],[MonthlyIncome]]&lt;AVERAGE(HR_Data[MonthlyIncome]),1,0)</f>
        <v>0</v>
      </c>
      <c r="AE1036">
        <v>19863</v>
      </c>
      <c r="AF1036">
        <v>2</v>
      </c>
      <c r="AG1036" t="s">
        <v>42</v>
      </c>
      <c r="AH1036" t="s">
        <v>35</v>
      </c>
      <c r="AI1036">
        <v>18</v>
      </c>
      <c r="AJ1036">
        <v>3</v>
      </c>
      <c r="AK1036">
        <v>2</v>
      </c>
      <c r="AL1036">
        <f>IF(HR_Data[[#This Row],[OverTime]]="Yes",2,0)
+IF(HR_Data[[#This Row],[WorkLifeBalance]]&lt;=2,2,0)
+IF(HR_Data[[#This Row],[MonthlyIncome]]&lt;5000,2,0)
+IF(HR_Data[[#This Row],[JobSatisfaction]]&lt;=2,1,0)
+IF(HR_Data[[#This Row],[EnvironmentSatisfaction]]&lt;=2,1,0)
+IF(HR_Data[[#This Row],[YearsAtCompany]]&lt;2,2,0)</f>
        <v>4</v>
      </c>
      <c r="AM1036" t="str">
        <f>IF(HR_Data[[#This Row],[RiskScore2]]&gt;=6,"High",
IF(HR_Data[[#This Row],[RiskScore2]]&gt;=3,"Medium","Low"))</f>
        <v>Medium</v>
      </c>
      <c r="AN1036">
        <v>80</v>
      </c>
      <c r="AO1036">
        <v>1</v>
      </c>
      <c r="AP1036">
        <v>24</v>
      </c>
      <c r="AQ1036">
        <v>2</v>
      </c>
      <c r="AR1036">
        <v>3</v>
      </c>
      <c r="AS1036">
        <v>7</v>
      </c>
      <c r="AT1036">
        <v>7</v>
      </c>
      <c r="AU1036">
        <v>0</v>
      </c>
      <c r="AV1036">
        <v>7</v>
      </c>
    </row>
    <row r="1037" spans="1:48">
      <c r="A1037">
        <v>31</v>
      </c>
      <c r="B1037" t="str">
        <f>IF(HR_Data[[#This Row],[Age]]&lt;25,"&lt;25",
IF(HR_Data[[#This Row],[Age]]&lt;35,"25–34",
IF(HR_Data[[#This Row],[Age]]&lt;45,"35–44",
IF(HR_Data[[#This Row],[Age]]&lt;55,"45–54","55+"))))</f>
        <v>25–34</v>
      </c>
      <c r="C1037" t="s">
        <v>43</v>
      </c>
      <c r="D1037">
        <f>(HR[[#This Row],[OverTimeFlag]]*3+HR[[#This Row],[LowJobSatisFlag]]*5+HR[[#This Row],[LowWLBFlag]]*4+HR[[#This Row],[LowSalaryFlag]]*3+HR[[#This Row],[LowEnviFlag]]*4+HR[[#This Row],[LowProFlag]]*1)</f>
        <v>8</v>
      </c>
      <c r="E1037">
        <f>HR_Data[[#This Row],[OvertimeFlag]] + HR_Data[[#This Row],[LowSatisfactionFlag]] + HR_Data[[#This Row],[LowWorkLifeBalanceFlag]]</f>
        <v>1</v>
      </c>
      <c r="F1037" t="s">
        <v>36</v>
      </c>
      <c r="G1037">
        <v>1398</v>
      </c>
      <c r="H1037" t="s">
        <v>61</v>
      </c>
      <c r="I1037">
        <v>8</v>
      </c>
      <c r="J1037" t="str">
        <f>IF(AND(HR_Data[[#This Row],[Attrition]]="Yes",HR_Data[[#This Row],[YearsAtCompany]]&lt;2),"Yes","No")</f>
        <v>No</v>
      </c>
      <c r="K1037">
        <v>2</v>
      </c>
      <c r="L1037" t="s">
        <v>51</v>
      </c>
      <c r="M1037">
        <v>1</v>
      </c>
      <c r="N1037">
        <v>1461</v>
      </c>
      <c r="P1037">
        <v>4</v>
      </c>
      <c r="Q1037" t="s">
        <v>39</v>
      </c>
      <c r="R1037">
        <v>96</v>
      </c>
      <c r="S1037">
        <v>4</v>
      </c>
      <c r="T1037">
        <v>1</v>
      </c>
      <c r="U1037" t="s">
        <v>61</v>
      </c>
      <c r="V1037">
        <v>2</v>
      </c>
      <c r="W1037" t="s">
        <v>41</v>
      </c>
      <c r="X1037">
        <v>2109</v>
      </c>
      <c r="Y1037" t="str">
        <f>IF(AND(HR_Data[[#This Row],[OverTime]]="Yes",HR_Data[[#This Row],[JobSatisfaction]]&lt;=2,HR_Data[[#This Row],[MonthlyIncome]]&lt;AVERAGE(HR_Data[MonthlyIncome])),
"High Risk",
IF(OR(HR_Data[[#This Row],[OverTime]]="Yes",HR_Data[[#This Row],[JobSatisfaction]]&lt;=2),
"Medium Risk",
"Low Risk"))</f>
        <v>Medium Risk</v>
      </c>
      <c r="Z1037" t="str">
        <f>IF(HR_Data[[#This Row],[MonthlyIncome]]&lt;3000,"Low",IF(HR_Data[[#This Row],[MonthlyIncome]]&lt;7000,"Medium","High"))</f>
        <v>Low</v>
      </c>
      <c r="AA1037" s="5">
        <f>IF(HR_Data[[#This Row],[OverTime]]="Yes",1,0)</f>
        <v>0</v>
      </c>
      <c r="AB1037" s="5">
        <f>IF(HR_Data[[#This Row],[JobSatisfaction]]&lt;=2,1,0)</f>
        <v>1</v>
      </c>
      <c r="AC1037" s="5">
        <f>IF(HR_Data[[#This Row],[WorkLifeBalance]]&lt;=2,1,0)</f>
        <v>0</v>
      </c>
      <c r="AD1037" s="5">
        <f>IF(HR_Data[[#This Row],[MonthlyIncome]]&lt;AVERAGE(HR_Data[MonthlyIncome]),1,0)</f>
        <v>1</v>
      </c>
      <c r="AE1037">
        <v>24609</v>
      </c>
      <c r="AF1037">
        <v>9</v>
      </c>
      <c r="AG1037" t="s">
        <v>42</v>
      </c>
      <c r="AH1037" t="s">
        <v>43</v>
      </c>
      <c r="AI1037">
        <v>18</v>
      </c>
      <c r="AJ1037">
        <v>3</v>
      </c>
      <c r="AK1037">
        <v>4</v>
      </c>
      <c r="AL1037">
        <f>IF(HR_Data[[#This Row],[OverTime]]="Yes",2,0)
+IF(HR_Data[[#This Row],[WorkLifeBalance]]&lt;=2,2,0)
+IF(HR_Data[[#This Row],[MonthlyIncome]]&lt;5000,2,0)
+IF(HR_Data[[#This Row],[JobSatisfaction]]&lt;=2,1,0)
+IF(HR_Data[[#This Row],[EnvironmentSatisfaction]]&lt;=2,1,0)
+IF(HR_Data[[#This Row],[YearsAtCompany]]&lt;2,2,0)</f>
        <v>3</v>
      </c>
      <c r="AM1037" t="str">
        <f>IF(HR_Data[[#This Row],[RiskScore2]]&gt;=6,"High",
IF(HR_Data[[#This Row],[RiskScore2]]&gt;=3,"Medium","Low"))</f>
        <v>Medium</v>
      </c>
      <c r="AN1037">
        <v>80</v>
      </c>
      <c r="AO1037">
        <v>0</v>
      </c>
      <c r="AP1037">
        <v>8</v>
      </c>
      <c r="AQ1037">
        <v>3</v>
      </c>
      <c r="AR1037">
        <v>3</v>
      </c>
      <c r="AS1037">
        <v>3</v>
      </c>
      <c r="AT1037">
        <v>2</v>
      </c>
      <c r="AU1037">
        <v>0</v>
      </c>
      <c r="AV1037">
        <v>2</v>
      </c>
    </row>
    <row r="1038" spans="1:48">
      <c r="A1038">
        <v>31</v>
      </c>
      <c r="B1038" t="str">
        <f>IF(HR_Data[[#This Row],[Age]]&lt;25,"&lt;25",
IF(HR_Data[[#This Row],[Age]]&lt;35,"25–34",
IF(HR_Data[[#This Row],[Age]]&lt;45,"35–44",
IF(HR_Data[[#This Row],[Age]]&lt;55,"45–54","55+"))))</f>
        <v>25–34</v>
      </c>
      <c r="C1038" t="s">
        <v>35</v>
      </c>
      <c r="D1038">
        <f>(HR[[#This Row],[OverTimeFlag]]*3+HR[[#This Row],[LowJobSatisFlag]]*5+HR[[#This Row],[LowWLBFlag]]*4+HR[[#This Row],[LowSalaryFlag]]*3+HR[[#This Row],[LowEnviFlag]]*4+HR[[#This Row],[LowProFlag]]*1)</f>
        <v>14</v>
      </c>
      <c r="E1038">
        <f>HR_Data[[#This Row],[OvertimeFlag]] + HR_Data[[#This Row],[LowSatisfactionFlag]] + HR_Data[[#This Row],[LowWorkLifeBalanceFlag]]</f>
        <v>2</v>
      </c>
      <c r="F1038" t="s">
        <v>44</v>
      </c>
      <c r="G1038">
        <v>523</v>
      </c>
      <c r="H1038" t="s">
        <v>45</v>
      </c>
      <c r="I1038">
        <v>2</v>
      </c>
      <c r="J1038" t="str">
        <f>IF(AND(HR_Data[[#This Row],[Attrition]]="Yes",HR_Data[[#This Row],[YearsAtCompany]]&lt;2),"Yes","No")</f>
        <v>No</v>
      </c>
      <c r="K1038">
        <v>3</v>
      </c>
      <c r="L1038" t="s">
        <v>38</v>
      </c>
      <c r="M1038">
        <v>1</v>
      </c>
      <c r="N1038">
        <v>1464</v>
      </c>
      <c r="P1038">
        <v>2</v>
      </c>
      <c r="Q1038" t="s">
        <v>46</v>
      </c>
      <c r="R1038">
        <v>94</v>
      </c>
      <c r="S1038">
        <v>3</v>
      </c>
      <c r="T1038">
        <v>1</v>
      </c>
      <c r="U1038" t="s">
        <v>50</v>
      </c>
      <c r="V1038">
        <v>4</v>
      </c>
      <c r="W1038" t="s">
        <v>48</v>
      </c>
      <c r="X1038">
        <v>3722</v>
      </c>
      <c r="Y1038" t="str">
        <f>IF(AND(HR_Data[[#This Row],[OverTime]]="Yes",HR_Data[[#This Row],[JobSatisfaction]]&lt;=2,HR_Data[[#This Row],[MonthlyIncome]]&lt;AVERAGE(HR_Data[MonthlyIncome])),
"High Risk",
IF(OR(HR_Data[[#This Row],[OverTime]]="Yes",HR_Data[[#This Row],[JobSatisfaction]]&lt;=2),
"Medium Risk",
"Low Risk"))</f>
        <v>Medium Risk</v>
      </c>
      <c r="Z1038" t="str">
        <f>IF(HR_Data[[#This Row],[MonthlyIncome]]&lt;3000,"Low",IF(HR_Data[[#This Row],[MonthlyIncome]]&lt;7000,"Medium","High"))</f>
        <v>Medium</v>
      </c>
      <c r="AA1038" s="5">
        <f>IF(HR_Data[[#This Row],[OverTime]]="Yes",1,0)</f>
        <v>1</v>
      </c>
      <c r="AB1038" s="5">
        <f>IF(HR_Data[[#This Row],[JobSatisfaction]]&lt;=2,1,0)</f>
        <v>0</v>
      </c>
      <c r="AC1038" s="5">
        <f>IF(HR_Data[[#This Row],[WorkLifeBalance]]&lt;=2,1,0)</f>
        <v>1</v>
      </c>
      <c r="AD1038" s="5">
        <f>IF(HR_Data[[#This Row],[MonthlyIncome]]&lt;AVERAGE(HR_Data[MonthlyIncome]),1,0)</f>
        <v>1</v>
      </c>
      <c r="AE1038">
        <v>21081</v>
      </c>
      <c r="AF1038">
        <v>6</v>
      </c>
      <c r="AG1038" t="s">
        <v>42</v>
      </c>
      <c r="AH1038" t="s">
        <v>35</v>
      </c>
      <c r="AI1038">
        <v>13</v>
      </c>
      <c r="AJ1038">
        <v>3</v>
      </c>
      <c r="AK1038">
        <v>3</v>
      </c>
      <c r="AL1038">
        <f>IF(HR_Data[[#This Row],[OverTime]]="Yes",2,0)
+IF(HR_Data[[#This Row],[WorkLifeBalance]]&lt;=2,2,0)
+IF(HR_Data[[#This Row],[MonthlyIncome]]&lt;5000,2,0)
+IF(HR_Data[[#This Row],[JobSatisfaction]]&lt;=2,1,0)
+IF(HR_Data[[#This Row],[EnvironmentSatisfaction]]&lt;=2,1,0)
+IF(HR_Data[[#This Row],[YearsAtCompany]]&lt;2,2,0)</f>
        <v>7</v>
      </c>
      <c r="AM1038" t="str">
        <f>IF(HR_Data[[#This Row],[RiskScore2]]&gt;=6,"High",
IF(HR_Data[[#This Row],[RiskScore2]]&gt;=3,"Medium","Low"))</f>
        <v>High</v>
      </c>
      <c r="AN1038">
        <v>80</v>
      </c>
      <c r="AO1038">
        <v>1</v>
      </c>
      <c r="AP1038">
        <v>7</v>
      </c>
      <c r="AQ1038">
        <v>2</v>
      </c>
      <c r="AR1038">
        <v>1</v>
      </c>
      <c r="AS1038">
        <v>2</v>
      </c>
      <c r="AT1038">
        <v>2</v>
      </c>
      <c r="AU1038">
        <v>2</v>
      </c>
      <c r="AV1038">
        <v>2</v>
      </c>
    </row>
    <row r="1039" spans="1:48">
      <c r="A1039">
        <v>45</v>
      </c>
      <c r="B1039" t="str">
        <f>IF(HR_Data[[#This Row],[Age]]&lt;25,"&lt;25",
IF(HR_Data[[#This Row],[Age]]&lt;35,"25–34",
IF(HR_Data[[#This Row],[Age]]&lt;45,"35–44",
IF(HR_Data[[#This Row],[Age]]&lt;55,"45–54","55+"))))</f>
        <v>45–54</v>
      </c>
      <c r="C1039" t="s">
        <v>43</v>
      </c>
      <c r="D1039">
        <f>(HR[[#This Row],[OverTimeFlag]]*3+HR[[#This Row],[LowJobSatisFlag]]*5+HR[[#This Row],[LowWLBFlag]]*4+HR[[#This Row],[LowSalaryFlag]]*3+HR[[#This Row],[LowEnviFlag]]*4+HR[[#This Row],[LowProFlag]]*1)</f>
        <v>7</v>
      </c>
      <c r="E1039">
        <f>HR_Data[[#This Row],[OvertimeFlag]] + HR_Data[[#This Row],[LowSatisfactionFlag]] + HR_Data[[#This Row],[LowWorkLifeBalanceFlag]]</f>
        <v>1</v>
      </c>
      <c r="F1039" t="s">
        <v>36</v>
      </c>
      <c r="G1039">
        <v>1448</v>
      </c>
      <c r="H1039" t="s">
        <v>45</v>
      </c>
      <c r="I1039">
        <v>29</v>
      </c>
      <c r="J1039" t="str">
        <f>IF(AND(HR_Data[[#This Row],[Attrition]]="Yes",HR_Data[[#This Row],[YearsAtCompany]]&lt;2),"Yes","No")</f>
        <v>No</v>
      </c>
      <c r="K1039">
        <v>3</v>
      </c>
      <c r="L1039" t="s">
        <v>60</v>
      </c>
      <c r="M1039">
        <v>1</v>
      </c>
      <c r="N1039">
        <v>1465</v>
      </c>
      <c r="P1039">
        <v>2</v>
      </c>
      <c r="Q1039" t="s">
        <v>46</v>
      </c>
      <c r="R1039">
        <v>55</v>
      </c>
      <c r="S1039">
        <v>3</v>
      </c>
      <c r="T1039">
        <v>3</v>
      </c>
      <c r="U1039" t="s">
        <v>53</v>
      </c>
      <c r="V1039">
        <v>4</v>
      </c>
      <c r="W1039" t="s">
        <v>48</v>
      </c>
      <c r="X1039">
        <v>9380</v>
      </c>
      <c r="Y1039" t="str">
        <f>IF(AND(HR_Data[[#This Row],[OverTime]]="Yes",HR_Data[[#This Row],[JobSatisfaction]]&lt;=2,HR_Data[[#This Row],[MonthlyIncome]]&lt;AVERAGE(HR_Data[MonthlyIncome])),
"High Risk",
IF(OR(HR_Data[[#This Row],[OverTime]]="Yes",HR_Data[[#This Row],[JobSatisfaction]]&lt;=2),
"Medium Risk",
"Low Risk"))</f>
        <v>Medium Risk</v>
      </c>
      <c r="Z1039" t="str">
        <f>IF(HR_Data[[#This Row],[MonthlyIncome]]&lt;3000,"Low",IF(HR_Data[[#This Row],[MonthlyIncome]]&lt;7000,"Medium","High"))</f>
        <v>High</v>
      </c>
      <c r="AA1039" s="5">
        <f>IF(HR_Data[[#This Row],[OverTime]]="Yes",1,0)</f>
        <v>1</v>
      </c>
      <c r="AB1039" s="5">
        <f>IF(HR_Data[[#This Row],[JobSatisfaction]]&lt;=2,1,0)</f>
        <v>0</v>
      </c>
      <c r="AC1039" s="5">
        <f>IF(HR_Data[[#This Row],[WorkLifeBalance]]&lt;=2,1,0)</f>
        <v>0</v>
      </c>
      <c r="AD1039" s="5">
        <f>IF(HR_Data[[#This Row],[MonthlyIncome]]&lt;AVERAGE(HR_Data[MonthlyIncome]),1,0)</f>
        <v>0</v>
      </c>
      <c r="AE1039">
        <v>14720</v>
      </c>
      <c r="AF1039">
        <v>4</v>
      </c>
      <c r="AG1039" t="s">
        <v>42</v>
      </c>
      <c r="AH1039" t="s">
        <v>35</v>
      </c>
      <c r="AI1039">
        <v>18</v>
      </c>
      <c r="AJ1039">
        <v>3</v>
      </c>
      <c r="AK1039">
        <v>4</v>
      </c>
      <c r="AL1039">
        <f>IF(HR_Data[[#This Row],[OverTime]]="Yes",2,0)
+IF(HR_Data[[#This Row],[WorkLifeBalance]]&lt;=2,2,0)
+IF(HR_Data[[#This Row],[MonthlyIncome]]&lt;5000,2,0)
+IF(HR_Data[[#This Row],[JobSatisfaction]]&lt;=2,1,0)
+IF(HR_Data[[#This Row],[EnvironmentSatisfaction]]&lt;=2,1,0)
+IF(HR_Data[[#This Row],[YearsAtCompany]]&lt;2,2,0)</f>
        <v>3</v>
      </c>
      <c r="AM1039" t="str">
        <f>IF(HR_Data[[#This Row],[RiskScore2]]&gt;=6,"High",
IF(HR_Data[[#This Row],[RiskScore2]]&gt;=3,"Medium","Low"))</f>
        <v>Medium</v>
      </c>
      <c r="AN1039">
        <v>80</v>
      </c>
      <c r="AO1039">
        <v>2</v>
      </c>
      <c r="AP1039">
        <v>10</v>
      </c>
      <c r="AQ1039">
        <v>4</v>
      </c>
      <c r="AR1039">
        <v>4</v>
      </c>
      <c r="AS1039">
        <v>3</v>
      </c>
      <c r="AT1039">
        <v>1</v>
      </c>
      <c r="AU1039">
        <v>1</v>
      </c>
      <c r="AV1039">
        <v>2</v>
      </c>
    </row>
    <row r="1040" spans="1:48">
      <c r="A1040">
        <v>48</v>
      </c>
      <c r="B1040" t="str">
        <f>IF(HR_Data[[#This Row],[Age]]&lt;25,"&lt;25",
IF(HR_Data[[#This Row],[Age]]&lt;35,"25–34",
IF(HR_Data[[#This Row],[Age]]&lt;45,"35–44",
IF(HR_Data[[#This Row],[Age]]&lt;55,"45–54","55+"))))</f>
        <v>45–54</v>
      </c>
      <c r="C1040" t="s">
        <v>43</v>
      </c>
      <c r="D1040">
        <f>(HR[[#This Row],[OverTimeFlag]]*3+HR[[#This Row],[LowJobSatisFlag]]*5+HR[[#This Row],[LowWLBFlag]]*4+HR[[#This Row],[LowSalaryFlag]]*3+HR[[#This Row],[LowEnviFlag]]*4+HR[[#This Row],[LowProFlag]]*1)</f>
        <v>8</v>
      </c>
      <c r="E1040">
        <f>HR_Data[[#This Row],[OvertimeFlag]] + HR_Data[[#This Row],[LowSatisfactionFlag]] + HR_Data[[#This Row],[LowWorkLifeBalanceFlag]]</f>
        <v>1</v>
      </c>
      <c r="F1040" t="s">
        <v>36</v>
      </c>
      <c r="G1040">
        <v>1221</v>
      </c>
      <c r="H1040" t="s">
        <v>37</v>
      </c>
      <c r="I1040">
        <v>7</v>
      </c>
      <c r="J1040" t="str">
        <f>IF(AND(HR_Data[[#This Row],[Attrition]]="Yes",HR_Data[[#This Row],[YearsAtCompany]]&lt;2),"Yes","No")</f>
        <v>No</v>
      </c>
      <c r="K1040">
        <v>3</v>
      </c>
      <c r="L1040" t="s">
        <v>59</v>
      </c>
      <c r="M1040">
        <v>1</v>
      </c>
      <c r="N1040">
        <v>1466</v>
      </c>
      <c r="P1040">
        <v>3</v>
      </c>
      <c r="Q1040" t="s">
        <v>46</v>
      </c>
      <c r="R1040">
        <v>96</v>
      </c>
      <c r="S1040">
        <v>3</v>
      </c>
      <c r="T1040">
        <v>2</v>
      </c>
      <c r="U1040" t="s">
        <v>40</v>
      </c>
      <c r="V1040">
        <v>1</v>
      </c>
      <c r="W1040" t="s">
        <v>52</v>
      </c>
      <c r="X1040">
        <v>5486</v>
      </c>
      <c r="Y1040" t="str">
        <f>IF(AND(HR_Data[[#This Row],[OverTime]]="Yes",HR_Data[[#This Row],[JobSatisfaction]]&lt;=2,HR_Data[[#This Row],[MonthlyIncome]]&lt;AVERAGE(HR_Data[MonthlyIncome])),
"High Risk",
IF(OR(HR_Data[[#This Row],[OverTime]]="Yes",HR_Data[[#This Row],[JobSatisfaction]]&lt;=2),
"Medium Risk",
"Low Risk"))</f>
        <v>Medium Risk</v>
      </c>
      <c r="Z1040" t="str">
        <f>IF(HR_Data[[#This Row],[MonthlyIncome]]&lt;3000,"Low",IF(HR_Data[[#This Row],[MonthlyIncome]]&lt;7000,"Medium","High"))</f>
        <v>Medium</v>
      </c>
      <c r="AA1040" s="5">
        <f>IF(HR_Data[[#This Row],[OverTime]]="Yes",1,0)</f>
        <v>0</v>
      </c>
      <c r="AB1040" s="5">
        <f>IF(HR_Data[[#This Row],[JobSatisfaction]]&lt;=2,1,0)</f>
        <v>1</v>
      </c>
      <c r="AC1040" s="5">
        <f>IF(HR_Data[[#This Row],[WorkLifeBalance]]&lt;=2,1,0)</f>
        <v>0</v>
      </c>
      <c r="AD1040" s="5">
        <f>IF(HR_Data[[#This Row],[MonthlyIncome]]&lt;AVERAGE(HR_Data[MonthlyIncome]),1,0)</f>
        <v>1</v>
      </c>
      <c r="AE1040">
        <v>24795</v>
      </c>
      <c r="AF1040">
        <v>4</v>
      </c>
      <c r="AG1040" t="s">
        <v>42</v>
      </c>
      <c r="AH1040" t="s">
        <v>43</v>
      </c>
      <c r="AI1040">
        <v>11</v>
      </c>
      <c r="AJ1040">
        <v>3</v>
      </c>
      <c r="AK1040">
        <v>1</v>
      </c>
      <c r="AL1040">
        <f>IF(HR_Data[[#This Row],[OverTime]]="Yes",2,0)
+IF(HR_Data[[#This Row],[WorkLifeBalance]]&lt;=2,2,0)
+IF(HR_Data[[#This Row],[MonthlyIncome]]&lt;5000,2,0)
+IF(HR_Data[[#This Row],[JobSatisfaction]]&lt;=2,1,0)
+IF(HR_Data[[#This Row],[EnvironmentSatisfaction]]&lt;=2,1,0)
+IF(HR_Data[[#This Row],[YearsAtCompany]]&lt;2,2,0)</f>
        <v>1</v>
      </c>
      <c r="AM1040" t="str">
        <f>IF(HR_Data[[#This Row],[RiskScore2]]&gt;=6,"High",
IF(HR_Data[[#This Row],[RiskScore2]]&gt;=3,"Medium","Low"))</f>
        <v>Low</v>
      </c>
      <c r="AN1040">
        <v>80</v>
      </c>
      <c r="AO1040">
        <v>3</v>
      </c>
      <c r="AP1040">
        <v>15</v>
      </c>
      <c r="AQ1040">
        <v>3</v>
      </c>
      <c r="AR1040">
        <v>3</v>
      </c>
      <c r="AS1040">
        <v>2</v>
      </c>
      <c r="AT1040">
        <v>2</v>
      </c>
      <c r="AU1040">
        <v>2</v>
      </c>
      <c r="AV1040">
        <v>2</v>
      </c>
    </row>
    <row r="1041" spans="1:48">
      <c r="A1041">
        <v>34</v>
      </c>
      <c r="B1041" t="str">
        <f>IF(HR_Data[[#This Row],[Age]]&lt;25,"&lt;25",
IF(HR_Data[[#This Row],[Age]]&lt;35,"25–34",
IF(HR_Data[[#This Row],[Age]]&lt;45,"35–44",
IF(HR_Data[[#This Row],[Age]]&lt;55,"45–54","55+"))))</f>
        <v>25–34</v>
      </c>
      <c r="C1041" t="s">
        <v>35</v>
      </c>
      <c r="D1041">
        <f>(HR[[#This Row],[OverTimeFlag]]*3+HR[[#This Row],[LowJobSatisFlag]]*5+HR[[#This Row],[LowWLBFlag]]*4+HR[[#This Row],[LowSalaryFlag]]*3+HR[[#This Row],[LowEnviFlag]]*4+HR[[#This Row],[LowProFlag]]*1)</f>
        <v>7</v>
      </c>
      <c r="E1041">
        <f>HR_Data[[#This Row],[OvertimeFlag]] + HR_Data[[#This Row],[LowSatisfactionFlag]] + HR_Data[[#This Row],[LowWorkLifeBalanceFlag]]</f>
        <v>0</v>
      </c>
      <c r="F1041" t="s">
        <v>36</v>
      </c>
      <c r="G1041">
        <v>1107</v>
      </c>
      <c r="H1041" t="s">
        <v>61</v>
      </c>
      <c r="I1041">
        <v>9</v>
      </c>
      <c r="J1041" t="str">
        <f>IF(AND(HR_Data[[#This Row],[Attrition]]="Yes",HR_Data[[#This Row],[YearsAtCompany]]&lt;2),"Yes","No")</f>
        <v>No</v>
      </c>
      <c r="K1041">
        <v>4</v>
      </c>
      <c r="L1041" t="s">
        <v>60</v>
      </c>
      <c r="M1041">
        <v>1</v>
      </c>
      <c r="N1041">
        <v>1467</v>
      </c>
      <c r="P1041">
        <v>1</v>
      </c>
      <c r="Q1041" t="s">
        <v>39</v>
      </c>
      <c r="R1041">
        <v>52</v>
      </c>
      <c r="S1041">
        <v>3</v>
      </c>
      <c r="T1041">
        <v>1</v>
      </c>
      <c r="U1041" t="s">
        <v>61</v>
      </c>
      <c r="V1041">
        <v>3</v>
      </c>
      <c r="W1041" t="s">
        <v>48</v>
      </c>
      <c r="X1041">
        <v>2742</v>
      </c>
      <c r="Y1041" t="str">
        <f>IF(AND(HR_Data[[#This Row],[OverTime]]="Yes",HR_Data[[#This Row],[JobSatisfaction]]&lt;=2,HR_Data[[#This Row],[MonthlyIncome]]&lt;AVERAGE(HR_Data[MonthlyIncome])),
"High Risk",
IF(OR(HR_Data[[#This Row],[OverTime]]="Yes",HR_Data[[#This Row],[JobSatisfaction]]&lt;=2),
"Medium Risk",
"Low Risk"))</f>
        <v>Low Risk</v>
      </c>
      <c r="Z1041" t="str">
        <f>IF(HR_Data[[#This Row],[MonthlyIncome]]&lt;3000,"Low",IF(HR_Data[[#This Row],[MonthlyIncome]]&lt;7000,"Medium","High"))</f>
        <v>Low</v>
      </c>
      <c r="AA1041" s="5">
        <f>IF(HR_Data[[#This Row],[OverTime]]="Yes",1,0)</f>
        <v>0</v>
      </c>
      <c r="AB1041" s="5">
        <f>IF(HR_Data[[#This Row],[JobSatisfaction]]&lt;=2,1,0)</f>
        <v>0</v>
      </c>
      <c r="AC1041" s="5">
        <f>IF(HR_Data[[#This Row],[WorkLifeBalance]]&lt;=2,1,0)</f>
        <v>0</v>
      </c>
      <c r="AD1041" s="5">
        <f>IF(HR_Data[[#This Row],[MonthlyIncome]]&lt;AVERAGE(HR_Data[MonthlyIncome]),1,0)</f>
        <v>1</v>
      </c>
      <c r="AE1041">
        <v>3072</v>
      </c>
      <c r="AF1041">
        <v>1</v>
      </c>
      <c r="AG1041" t="s">
        <v>42</v>
      </c>
      <c r="AH1041" t="s">
        <v>43</v>
      </c>
      <c r="AI1041">
        <v>15</v>
      </c>
      <c r="AJ1041">
        <v>3</v>
      </c>
      <c r="AK1041">
        <v>4</v>
      </c>
      <c r="AL1041">
        <f>IF(HR_Data[[#This Row],[OverTime]]="Yes",2,0)
+IF(HR_Data[[#This Row],[WorkLifeBalance]]&lt;=2,2,0)
+IF(HR_Data[[#This Row],[MonthlyIncome]]&lt;5000,2,0)
+IF(HR_Data[[#This Row],[JobSatisfaction]]&lt;=2,1,0)
+IF(HR_Data[[#This Row],[EnvironmentSatisfaction]]&lt;=2,1,0)
+IF(HR_Data[[#This Row],[YearsAtCompany]]&lt;2,2,0)</f>
        <v>3</v>
      </c>
      <c r="AM1041" t="str">
        <f>IF(HR_Data[[#This Row],[RiskScore2]]&gt;=6,"High",
IF(HR_Data[[#This Row],[RiskScore2]]&gt;=3,"Medium","Low"))</f>
        <v>Medium</v>
      </c>
      <c r="AN1041">
        <v>80</v>
      </c>
      <c r="AO1041">
        <v>0</v>
      </c>
      <c r="AP1041">
        <v>2</v>
      </c>
      <c r="AQ1041">
        <v>0</v>
      </c>
      <c r="AR1041">
        <v>3</v>
      </c>
      <c r="AS1041">
        <v>2</v>
      </c>
      <c r="AT1041">
        <v>2</v>
      </c>
      <c r="AU1041">
        <v>2</v>
      </c>
      <c r="AV1041">
        <v>2</v>
      </c>
    </row>
    <row r="1042" spans="1:48">
      <c r="A1042">
        <v>40</v>
      </c>
      <c r="B1042" t="str">
        <f>IF(HR_Data[[#This Row],[Age]]&lt;25,"&lt;25",
IF(HR_Data[[#This Row],[Age]]&lt;35,"25–34",
IF(HR_Data[[#This Row],[Age]]&lt;45,"35–44",
IF(HR_Data[[#This Row],[Age]]&lt;55,"45–54","55+"))))</f>
        <v>35–44</v>
      </c>
      <c r="C1042" t="s">
        <v>43</v>
      </c>
      <c r="D1042">
        <f>(HR[[#This Row],[OverTimeFlag]]*3+HR[[#This Row],[LowJobSatisFlag]]*5+HR[[#This Row],[LowWLBFlag]]*4+HR[[#This Row],[LowSalaryFlag]]*3+HR[[#This Row],[LowEnviFlag]]*4+HR[[#This Row],[LowProFlag]]*1)</f>
        <v>5</v>
      </c>
      <c r="E1042">
        <f>HR_Data[[#This Row],[OvertimeFlag]] + HR_Data[[#This Row],[LowSatisfactionFlag]] + HR_Data[[#This Row],[LowWorkLifeBalanceFlag]]</f>
        <v>1</v>
      </c>
      <c r="F1042" t="s">
        <v>55</v>
      </c>
      <c r="G1042">
        <v>218</v>
      </c>
      <c r="H1042" t="s">
        <v>45</v>
      </c>
      <c r="I1042">
        <v>8</v>
      </c>
      <c r="J1042" t="str">
        <f>IF(AND(HR_Data[[#This Row],[Attrition]]="Yes",HR_Data[[#This Row],[YearsAtCompany]]&lt;2),"Yes","No")</f>
        <v>No</v>
      </c>
      <c r="K1042">
        <v>1</v>
      </c>
      <c r="L1042" t="s">
        <v>51</v>
      </c>
      <c r="M1042">
        <v>1</v>
      </c>
      <c r="N1042">
        <v>1468</v>
      </c>
      <c r="P1042">
        <v>4</v>
      </c>
      <c r="Q1042" t="s">
        <v>46</v>
      </c>
      <c r="R1042">
        <v>55</v>
      </c>
      <c r="S1042">
        <v>2</v>
      </c>
      <c r="T1042">
        <v>3</v>
      </c>
      <c r="U1042" t="s">
        <v>58</v>
      </c>
      <c r="V1042">
        <v>2</v>
      </c>
      <c r="W1042" t="s">
        <v>52</v>
      </c>
      <c r="X1042">
        <v>13757</v>
      </c>
      <c r="Y1042" t="str">
        <f>IF(AND(HR_Data[[#This Row],[OverTime]]="Yes",HR_Data[[#This Row],[JobSatisfaction]]&lt;=2,HR_Data[[#This Row],[MonthlyIncome]]&lt;AVERAGE(HR_Data[MonthlyIncome])),
"High Risk",
IF(OR(HR_Data[[#This Row],[OverTime]]="Yes",HR_Data[[#This Row],[JobSatisfaction]]&lt;=2),
"Medium Risk",
"Low Risk"))</f>
        <v>Medium Risk</v>
      </c>
      <c r="Z1042" t="str">
        <f>IF(HR_Data[[#This Row],[MonthlyIncome]]&lt;3000,"Low",IF(HR_Data[[#This Row],[MonthlyIncome]]&lt;7000,"Medium","High"))</f>
        <v>High</v>
      </c>
      <c r="AA1042" s="5">
        <f>IF(HR_Data[[#This Row],[OverTime]]="Yes",1,0)</f>
        <v>0</v>
      </c>
      <c r="AB1042" s="5">
        <f>IF(HR_Data[[#This Row],[JobSatisfaction]]&lt;=2,1,0)</f>
        <v>1</v>
      </c>
      <c r="AC1042" s="5">
        <f>IF(HR_Data[[#This Row],[WorkLifeBalance]]&lt;=2,1,0)</f>
        <v>0</v>
      </c>
      <c r="AD1042" s="5">
        <f>IF(HR_Data[[#This Row],[MonthlyIncome]]&lt;AVERAGE(HR_Data[MonthlyIncome]),1,0)</f>
        <v>0</v>
      </c>
      <c r="AE1042">
        <v>25178</v>
      </c>
      <c r="AF1042">
        <v>2</v>
      </c>
      <c r="AG1042" t="s">
        <v>42</v>
      </c>
      <c r="AH1042" t="s">
        <v>43</v>
      </c>
      <c r="AI1042">
        <v>11</v>
      </c>
      <c r="AJ1042">
        <v>3</v>
      </c>
      <c r="AK1042">
        <v>3</v>
      </c>
      <c r="AL1042">
        <f>IF(HR_Data[[#This Row],[OverTime]]="Yes",2,0)
+IF(HR_Data[[#This Row],[WorkLifeBalance]]&lt;=2,2,0)
+IF(HR_Data[[#This Row],[MonthlyIncome]]&lt;5000,2,0)
+IF(HR_Data[[#This Row],[JobSatisfaction]]&lt;=2,1,0)
+IF(HR_Data[[#This Row],[EnvironmentSatisfaction]]&lt;=2,1,0)
+IF(HR_Data[[#This Row],[YearsAtCompany]]&lt;2,2,0)</f>
        <v>1</v>
      </c>
      <c r="AM1042" t="str">
        <f>IF(HR_Data[[#This Row],[RiskScore2]]&gt;=6,"High",
IF(HR_Data[[#This Row],[RiskScore2]]&gt;=3,"Medium","Low"))</f>
        <v>Low</v>
      </c>
      <c r="AN1042">
        <v>80</v>
      </c>
      <c r="AO1042">
        <v>1</v>
      </c>
      <c r="AP1042">
        <v>16</v>
      </c>
      <c r="AQ1042">
        <v>5</v>
      </c>
      <c r="AR1042">
        <v>3</v>
      </c>
      <c r="AS1042">
        <v>9</v>
      </c>
      <c r="AT1042">
        <v>8</v>
      </c>
      <c r="AU1042">
        <v>4</v>
      </c>
      <c r="AV1042">
        <v>8</v>
      </c>
    </row>
    <row r="1043" spans="1:48">
      <c r="A1043">
        <v>28</v>
      </c>
      <c r="B1043" t="str">
        <f>IF(HR_Data[[#This Row],[Age]]&lt;25,"&lt;25",
IF(HR_Data[[#This Row],[Age]]&lt;35,"25–34",
IF(HR_Data[[#This Row],[Age]]&lt;45,"35–44",
IF(HR_Data[[#This Row],[Age]]&lt;55,"45–54","55+"))))</f>
        <v>25–34</v>
      </c>
      <c r="C1043" t="s">
        <v>43</v>
      </c>
      <c r="D1043">
        <f>(HR[[#This Row],[OverTimeFlag]]*3+HR[[#This Row],[LowJobSatisFlag]]*5+HR[[#This Row],[LowWLBFlag]]*4+HR[[#This Row],[LowSalaryFlag]]*3+HR[[#This Row],[LowEnviFlag]]*4+HR[[#This Row],[LowProFlag]]*1)</f>
        <v>5</v>
      </c>
      <c r="E1043">
        <f>HR_Data[[#This Row],[OvertimeFlag]] + HR_Data[[#This Row],[LowSatisfactionFlag]] + HR_Data[[#This Row],[LowWorkLifeBalanceFlag]]</f>
        <v>1</v>
      </c>
      <c r="F1043" t="s">
        <v>36</v>
      </c>
      <c r="G1043">
        <v>866</v>
      </c>
      <c r="H1043" t="s">
        <v>37</v>
      </c>
      <c r="I1043">
        <v>5</v>
      </c>
      <c r="J1043" t="str">
        <f>IF(AND(HR_Data[[#This Row],[Attrition]]="Yes",HR_Data[[#This Row],[YearsAtCompany]]&lt;2),"Yes","No")</f>
        <v>No</v>
      </c>
      <c r="K1043">
        <v>3</v>
      </c>
      <c r="L1043" t="s">
        <v>51</v>
      </c>
      <c r="M1043">
        <v>1</v>
      </c>
      <c r="N1043">
        <v>1469</v>
      </c>
      <c r="P1043">
        <v>4</v>
      </c>
      <c r="Q1043" t="s">
        <v>46</v>
      </c>
      <c r="R1043">
        <v>84</v>
      </c>
      <c r="S1043">
        <v>3</v>
      </c>
      <c r="T1043">
        <v>2</v>
      </c>
      <c r="U1043" t="s">
        <v>40</v>
      </c>
      <c r="V1043">
        <v>1</v>
      </c>
      <c r="W1043" t="s">
        <v>41</v>
      </c>
      <c r="X1043">
        <v>8463</v>
      </c>
      <c r="Y1043" t="str">
        <f>IF(AND(HR_Data[[#This Row],[OverTime]]="Yes",HR_Data[[#This Row],[JobSatisfaction]]&lt;=2,HR_Data[[#This Row],[MonthlyIncome]]&lt;AVERAGE(HR_Data[MonthlyIncome])),
"High Risk",
IF(OR(HR_Data[[#This Row],[OverTime]]="Yes",HR_Data[[#This Row],[JobSatisfaction]]&lt;=2),
"Medium Risk",
"Low Risk"))</f>
        <v>Medium Risk</v>
      </c>
      <c r="Z1043" t="str">
        <f>IF(HR_Data[[#This Row],[MonthlyIncome]]&lt;3000,"Low",IF(HR_Data[[#This Row],[MonthlyIncome]]&lt;7000,"Medium","High"))</f>
        <v>High</v>
      </c>
      <c r="AA1043" s="5">
        <f>IF(HR_Data[[#This Row],[OverTime]]="Yes",1,0)</f>
        <v>0</v>
      </c>
      <c r="AB1043" s="5">
        <f>IF(HR_Data[[#This Row],[JobSatisfaction]]&lt;=2,1,0)</f>
        <v>1</v>
      </c>
      <c r="AC1043" s="5">
        <f>IF(HR_Data[[#This Row],[WorkLifeBalance]]&lt;=2,1,0)</f>
        <v>0</v>
      </c>
      <c r="AD1043" s="5">
        <f>IF(HR_Data[[#This Row],[MonthlyIncome]]&lt;AVERAGE(HR_Data[MonthlyIncome]),1,0)</f>
        <v>0</v>
      </c>
      <c r="AE1043">
        <v>23490</v>
      </c>
      <c r="AF1043">
        <v>0</v>
      </c>
      <c r="AG1043" t="s">
        <v>42</v>
      </c>
      <c r="AH1043" t="s">
        <v>43</v>
      </c>
      <c r="AI1043">
        <v>18</v>
      </c>
      <c r="AJ1043">
        <v>3</v>
      </c>
      <c r="AK1043">
        <v>4</v>
      </c>
      <c r="AL1043">
        <f>IF(HR_Data[[#This Row],[OverTime]]="Yes",2,0)
+IF(HR_Data[[#This Row],[WorkLifeBalance]]&lt;=2,2,0)
+IF(HR_Data[[#This Row],[MonthlyIncome]]&lt;5000,2,0)
+IF(HR_Data[[#This Row],[JobSatisfaction]]&lt;=2,1,0)
+IF(HR_Data[[#This Row],[EnvironmentSatisfaction]]&lt;=2,1,0)
+IF(HR_Data[[#This Row],[YearsAtCompany]]&lt;2,2,0)</f>
        <v>1</v>
      </c>
      <c r="AM1043" t="str">
        <f>IF(HR_Data[[#This Row],[RiskScore2]]&gt;=6,"High",
IF(HR_Data[[#This Row],[RiskScore2]]&gt;=3,"Medium","Low"))</f>
        <v>Low</v>
      </c>
      <c r="AN1043">
        <v>80</v>
      </c>
      <c r="AO1043">
        <v>0</v>
      </c>
      <c r="AP1043">
        <v>6</v>
      </c>
      <c r="AQ1043">
        <v>4</v>
      </c>
      <c r="AR1043">
        <v>3</v>
      </c>
      <c r="AS1043">
        <v>5</v>
      </c>
      <c r="AT1043">
        <v>4</v>
      </c>
      <c r="AU1043">
        <v>1</v>
      </c>
      <c r="AV1043">
        <v>3</v>
      </c>
    </row>
    <row r="1044" spans="1:48">
      <c r="A1044">
        <v>44</v>
      </c>
      <c r="B1044" t="str">
        <f>IF(HR_Data[[#This Row],[Age]]&lt;25,"&lt;25",
IF(HR_Data[[#This Row],[Age]]&lt;35,"25–34",
IF(HR_Data[[#This Row],[Age]]&lt;45,"35–44",
IF(HR_Data[[#This Row],[Age]]&lt;55,"45–54","55+"))))</f>
        <v>35–44</v>
      </c>
      <c r="C1044" t="s">
        <v>43</v>
      </c>
      <c r="D1044">
        <f>(HR[[#This Row],[OverTimeFlag]]*3+HR[[#This Row],[LowJobSatisFlag]]*5+HR[[#This Row],[LowWLBFlag]]*4+HR[[#This Row],[LowSalaryFlag]]*3+HR[[#This Row],[LowEnviFlag]]*4+HR[[#This Row],[LowProFlag]]*1)</f>
        <v>3</v>
      </c>
      <c r="E1044">
        <f>HR_Data[[#This Row],[OvertimeFlag]] + HR_Data[[#This Row],[LowSatisfactionFlag]] + HR_Data[[#This Row],[LowWorkLifeBalanceFlag]]</f>
        <v>0</v>
      </c>
      <c r="F1044" t="s">
        <v>55</v>
      </c>
      <c r="G1044">
        <v>981</v>
      </c>
      <c r="H1044" t="s">
        <v>45</v>
      </c>
      <c r="I1044">
        <v>5</v>
      </c>
      <c r="J1044" t="str">
        <f>IF(AND(HR_Data[[#This Row],[Attrition]]="Yes",HR_Data[[#This Row],[YearsAtCompany]]&lt;2),"Yes","No")</f>
        <v>No</v>
      </c>
      <c r="K1044">
        <v>3</v>
      </c>
      <c r="L1044" t="s">
        <v>38</v>
      </c>
      <c r="M1044">
        <v>1</v>
      </c>
      <c r="N1044">
        <v>1471</v>
      </c>
      <c r="P1044">
        <v>3</v>
      </c>
      <c r="Q1044" t="s">
        <v>46</v>
      </c>
      <c r="R1044">
        <v>90</v>
      </c>
      <c r="S1044">
        <v>2</v>
      </c>
      <c r="T1044">
        <v>1</v>
      </c>
      <c r="U1044" t="s">
        <v>50</v>
      </c>
      <c r="V1044">
        <v>3</v>
      </c>
      <c r="W1044" t="s">
        <v>41</v>
      </c>
      <c r="X1044">
        <v>3162</v>
      </c>
      <c r="Y1044" t="str">
        <f>IF(AND(HR_Data[[#This Row],[OverTime]]="Yes",HR_Data[[#This Row],[JobSatisfaction]]&lt;=2,HR_Data[[#This Row],[MonthlyIncome]]&lt;AVERAGE(HR_Data[MonthlyIncome])),
"High Risk",
IF(OR(HR_Data[[#This Row],[OverTime]]="Yes",HR_Data[[#This Row],[JobSatisfaction]]&lt;=2),
"Medium Risk",
"Low Risk"))</f>
        <v>Low Risk</v>
      </c>
      <c r="Z1044" t="str">
        <f>IF(HR_Data[[#This Row],[MonthlyIncome]]&lt;3000,"Low",IF(HR_Data[[#This Row],[MonthlyIncome]]&lt;7000,"Medium","High"))</f>
        <v>Medium</v>
      </c>
      <c r="AA1044" s="5">
        <f>IF(HR_Data[[#This Row],[OverTime]]="Yes",1,0)</f>
        <v>0</v>
      </c>
      <c r="AB1044" s="5">
        <f>IF(HR_Data[[#This Row],[JobSatisfaction]]&lt;=2,1,0)</f>
        <v>0</v>
      </c>
      <c r="AC1044" s="5">
        <f>IF(HR_Data[[#This Row],[WorkLifeBalance]]&lt;=2,1,0)</f>
        <v>0</v>
      </c>
      <c r="AD1044" s="5">
        <f>IF(HR_Data[[#This Row],[MonthlyIncome]]&lt;AVERAGE(HR_Data[MonthlyIncome]),1,0)</f>
        <v>1</v>
      </c>
      <c r="AE1044">
        <v>7973</v>
      </c>
      <c r="AF1044">
        <v>3</v>
      </c>
      <c r="AG1044" t="s">
        <v>42</v>
      </c>
      <c r="AH1044" t="s">
        <v>43</v>
      </c>
      <c r="AI1044">
        <v>14</v>
      </c>
      <c r="AJ1044">
        <v>3</v>
      </c>
      <c r="AK1044">
        <v>4</v>
      </c>
      <c r="AL1044">
        <f>IF(HR_Data[[#This Row],[OverTime]]="Yes",2,0)
+IF(HR_Data[[#This Row],[WorkLifeBalance]]&lt;=2,2,0)
+IF(HR_Data[[#This Row],[MonthlyIncome]]&lt;5000,2,0)
+IF(HR_Data[[#This Row],[JobSatisfaction]]&lt;=2,1,0)
+IF(HR_Data[[#This Row],[EnvironmentSatisfaction]]&lt;=2,1,0)
+IF(HR_Data[[#This Row],[YearsAtCompany]]&lt;2,2,0)</f>
        <v>2</v>
      </c>
      <c r="AM1044" t="str">
        <f>IF(HR_Data[[#This Row],[RiskScore2]]&gt;=6,"High",
IF(HR_Data[[#This Row],[RiskScore2]]&gt;=3,"Medium","Low"))</f>
        <v>Low</v>
      </c>
      <c r="AN1044">
        <v>80</v>
      </c>
      <c r="AO1044">
        <v>0</v>
      </c>
      <c r="AP1044">
        <v>7</v>
      </c>
      <c r="AQ1044">
        <v>5</v>
      </c>
      <c r="AR1044">
        <v>3</v>
      </c>
      <c r="AS1044">
        <v>5</v>
      </c>
      <c r="AT1044">
        <v>2</v>
      </c>
      <c r="AU1044">
        <v>0</v>
      </c>
      <c r="AV1044">
        <v>3</v>
      </c>
    </row>
    <row r="1045" spans="1:48">
      <c r="A1045">
        <v>53</v>
      </c>
      <c r="B1045" t="str">
        <f>IF(HR_Data[[#This Row],[Age]]&lt;25,"&lt;25",
IF(HR_Data[[#This Row],[Age]]&lt;35,"25–34",
IF(HR_Data[[#This Row],[Age]]&lt;45,"35–44",
IF(HR_Data[[#This Row],[Age]]&lt;55,"45–54","55+"))))</f>
        <v>45–54</v>
      </c>
      <c r="C1045" t="s">
        <v>43</v>
      </c>
      <c r="D1045">
        <f>(HR[[#This Row],[OverTimeFlag]]*3+HR[[#This Row],[LowJobSatisFlag]]*5+HR[[#This Row],[LowWLBFlag]]*4+HR[[#This Row],[LowSalaryFlag]]*3+HR[[#This Row],[LowEnviFlag]]*4+HR[[#This Row],[LowProFlag]]*1)</f>
        <v>10</v>
      </c>
      <c r="E1045">
        <f>HR_Data[[#This Row],[OvertimeFlag]] + HR_Data[[#This Row],[LowSatisfactionFlag]] + HR_Data[[#This Row],[LowWorkLifeBalanceFlag]]</f>
        <v>2</v>
      </c>
      <c r="F1045" t="s">
        <v>36</v>
      </c>
      <c r="G1045">
        <v>447</v>
      </c>
      <c r="H1045" t="s">
        <v>45</v>
      </c>
      <c r="I1045">
        <v>2</v>
      </c>
      <c r="J1045" t="str">
        <f>IF(AND(HR_Data[[#This Row],[Attrition]]="Yes",HR_Data[[#This Row],[YearsAtCompany]]&lt;2),"Yes","No")</f>
        <v>No</v>
      </c>
      <c r="K1045">
        <v>3</v>
      </c>
      <c r="L1045" t="s">
        <v>51</v>
      </c>
      <c r="M1045">
        <v>1</v>
      </c>
      <c r="N1045">
        <v>1472</v>
      </c>
      <c r="P1045">
        <v>4</v>
      </c>
      <c r="Q1045" t="s">
        <v>46</v>
      </c>
      <c r="R1045">
        <v>39</v>
      </c>
      <c r="S1045">
        <v>4</v>
      </c>
      <c r="T1045">
        <v>4</v>
      </c>
      <c r="U1045" t="s">
        <v>58</v>
      </c>
      <c r="V1045">
        <v>2</v>
      </c>
      <c r="W1045" t="s">
        <v>41</v>
      </c>
      <c r="X1045">
        <v>16598</v>
      </c>
      <c r="Y1045" t="str">
        <f>IF(AND(HR_Data[[#This Row],[OverTime]]="Yes",HR_Data[[#This Row],[JobSatisfaction]]&lt;=2,HR_Data[[#This Row],[MonthlyIncome]]&lt;AVERAGE(HR_Data[MonthlyIncome])),
"High Risk",
IF(OR(HR_Data[[#This Row],[OverTime]]="Yes",HR_Data[[#This Row],[JobSatisfaction]]&lt;=2),
"Medium Risk",
"Low Risk"))</f>
        <v>Medium Risk</v>
      </c>
      <c r="Z1045" t="str">
        <f>IF(HR_Data[[#This Row],[MonthlyIncome]]&lt;3000,"Low",IF(HR_Data[[#This Row],[MonthlyIncome]]&lt;7000,"Medium","High"))</f>
        <v>High</v>
      </c>
      <c r="AA1045" s="5">
        <f>IF(HR_Data[[#This Row],[OverTime]]="Yes",1,0)</f>
        <v>0</v>
      </c>
      <c r="AB1045" s="5">
        <f>IF(HR_Data[[#This Row],[JobSatisfaction]]&lt;=2,1,0)</f>
        <v>1</v>
      </c>
      <c r="AC1045" s="5">
        <f>IF(HR_Data[[#This Row],[WorkLifeBalance]]&lt;=2,1,0)</f>
        <v>1</v>
      </c>
      <c r="AD1045" s="5">
        <f>IF(HR_Data[[#This Row],[MonthlyIncome]]&lt;AVERAGE(HR_Data[MonthlyIncome]),1,0)</f>
        <v>0</v>
      </c>
      <c r="AE1045">
        <v>19764</v>
      </c>
      <c r="AF1045">
        <v>4</v>
      </c>
      <c r="AG1045" t="s">
        <v>42</v>
      </c>
      <c r="AH1045" t="s">
        <v>43</v>
      </c>
      <c r="AI1045">
        <v>12</v>
      </c>
      <c r="AJ1045">
        <v>3</v>
      </c>
      <c r="AK1045">
        <v>2</v>
      </c>
      <c r="AL1045">
        <f>IF(HR_Data[[#This Row],[OverTime]]="Yes",2,0)
+IF(HR_Data[[#This Row],[WorkLifeBalance]]&lt;=2,2,0)
+IF(HR_Data[[#This Row],[MonthlyIncome]]&lt;5000,2,0)
+IF(HR_Data[[#This Row],[JobSatisfaction]]&lt;=2,1,0)
+IF(HR_Data[[#This Row],[EnvironmentSatisfaction]]&lt;=2,1,0)
+IF(HR_Data[[#This Row],[YearsAtCompany]]&lt;2,2,0)</f>
        <v>3</v>
      </c>
      <c r="AM1045" t="str">
        <f>IF(HR_Data[[#This Row],[RiskScore2]]&gt;=6,"High",
IF(HR_Data[[#This Row],[RiskScore2]]&gt;=3,"Medium","Low"))</f>
        <v>Medium</v>
      </c>
      <c r="AN1045">
        <v>80</v>
      </c>
      <c r="AO1045">
        <v>0</v>
      </c>
      <c r="AP1045">
        <v>35</v>
      </c>
      <c r="AQ1045">
        <v>2</v>
      </c>
      <c r="AR1045">
        <v>2</v>
      </c>
      <c r="AS1045">
        <v>9</v>
      </c>
      <c r="AT1045">
        <v>8</v>
      </c>
      <c r="AU1045">
        <v>8</v>
      </c>
      <c r="AV1045">
        <v>8</v>
      </c>
    </row>
    <row r="1046" spans="1:48">
      <c r="A1046">
        <v>49</v>
      </c>
      <c r="B1046" t="str">
        <f>IF(HR_Data[[#This Row],[Age]]&lt;25,"&lt;25",
IF(HR_Data[[#This Row],[Age]]&lt;35,"25–34",
IF(HR_Data[[#This Row],[Age]]&lt;45,"35–44",
IF(HR_Data[[#This Row],[Age]]&lt;55,"45–54","55+"))))</f>
        <v>45–54</v>
      </c>
      <c r="C1046" t="s">
        <v>43</v>
      </c>
      <c r="D1046">
        <f>(HR[[#This Row],[OverTimeFlag]]*3+HR[[#This Row],[LowJobSatisFlag]]*5+HR[[#This Row],[LowWLBFlag]]*4+HR[[#This Row],[LowSalaryFlag]]*3+HR[[#This Row],[LowEnviFlag]]*4+HR[[#This Row],[LowProFlag]]*1)</f>
        <v>8</v>
      </c>
      <c r="E1046">
        <f>HR_Data[[#This Row],[OvertimeFlag]] + HR_Data[[#This Row],[LowSatisfactionFlag]] + HR_Data[[#This Row],[LowWorkLifeBalanceFlag]]</f>
        <v>1</v>
      </c>
      <c r="F1046" t="s">
        <v>36</v>
      </c>
      <c r="G1046">
        <v>1495</v>
      </c>
      <c r="H1046" t="s">
        <v>45</v>
      </c>
      <c r="I1046">
        <v>5</v>
      </c>
      <c r="J1046" t="str">
        <f>IF(AND(HR_Data[[#This Row],[Attrition]]="Yes",HR_Data[[#This Row],[YearsAtCompany]]&lt;2),"Yes","No")</f>
        <v>No</v>
      </c>
      <c r="K1046">
        <v>4</v>
      </c>
      <c r="L1046" t="s">
        <v>60</v>
      </c>
      <c r="M1046">
        <v>1</v>
      </c>
      <c r="N1046">
        <v>1473</v>
      </c>
      <c r="P1046">
        <v>1</v>
      </c>
      <c r="Q1046" t="s">
        <v>46</v>
      </c>
      <c r="R1046">
        <v>96</v>
      </c>
      <c r="S1046">
        <v>3</v>
      </c>
      <c r="T1046">
        <v>2</v>
      </c>
      <c r="U1046" t="s">
        <v>54</v>
      </c>
      <c r="V1046">
        <v>3</v>
      </c>
      <c r="W1046" t="s">
        <v>48</v>
      </c>
      <c r="X1046">
        <v>6651</v>
      </c>
      <c r="Y1046" t="str">
        <f>IF(AND(HR_Data[[#This Row],[OverTime]]="Yes",HR_Data[[#This Row],[JobSatisfaction]]&lt;=2,HR_Data[[#This Row],[MonthlyIncome]]&lt;AVERAGE(HR_Data[MonthlyIncome])),
"High Risk",
IF(OR(HR_Data[[#This Row],[OverTime]]="Yes",HR_Data[[#This Row],[JobSatisfaction]]&lt;=2),
"Medium Risk",
"Low Risk"))</f>
        <v>Low Risk</v>
      </c>
      <c r="Z1046" t="str">
        <f>IF(HR_Data[[#This Row],[MonthlyIncome]]&lt;3000,"Low",IF(HR_Data[[#This Row],[MonthlyIncome]]&lt;7000,"Medium","High"))</f>
        <v>Medium</v>
      </c>
      <c r="AA1046" s="5">
        <f>IF(HR_Data[[#This Row],[OverTime]]="Yes",1,0)</f>
        <v>0</v>
      </c>
      <c r="AB1046" s="5">
        <f>IF(HR_Data[[#This Row],[JobSatisfaction]]&lt;=2,1,0)</f>
        <v>0</v>
      </c>
      <c r="AC1046" s="5">
        <f>IF(HR_Data[[#This Row],[WorkLifeBalance]]&lt;=2,1,0)</f>
        <v>1</v>
      </c>
      <c r="AD1046" s="5">
        <f>IF(HR_Data[[#This Row],[MonthlyIncome]]&lt;AVERAGE(HR_Data[MonthlyIncome]),1,0)</f>
        <v>0</v>
      </c>
      <c r="AE1046">
        <v>21534</v>
      </c>
      <c r="AF1046">
        <v>2</v>
      </c>
      <c r="AG1046" t="s">
        <v>42</v>
      </c>
      <c r="AH1046" t="s">
        <v>43</v>
      </c>
      <c r="AI1046">
        <v>14</v>
      </c>
      <c r="AJ1046">
        <v>3</v>
      </c>
      <c r="AK1046">
        <v>2</v>
      </c>
      <c r="AL1046">
        <f>IF(HR_Data[[#This Row],[OverTime]]="Yes",2,0)
+IF(HR_Data[[#This Row],[WorkLifeBalance]]&lt;=2,2,0)
+IF(HR_Data[[#This Row],[MonthlyIncome]]&lt;5000,2,0)
+IF(HR_Data[[#This Row],[JobSatisfaction]]&lt;=2,1,0)
+IF(HR_Data[[#This Row],[EnvironmentSatisfaction]]&lt;=2,1,0)
+IF(HR_Data[[#This Row],[YearsAtCompany]]&lt;2,2,0)</f>
        <v>3</v>
      </c>
      <c r="AM1046" t="str">
        <f>IF(HR_Data[[#This Row],[RiskScore2]]&gt;=6,"High",
IF(HR_Data[[#This Row],[RiskScore2]]&gt;=3,"Medium","Low"))</f>
        <v>Medium</v>
      </c>
      <c r="AN1046">
        <v>80</v>
      </c>
      <c r="AO1046">
        <v>1</v>
      </c>
      <c r="AP1046">
        <v>20</v>
      </c>
      <c r="AQ1046">
        <v>0</v>
      </c>
      <c r="AR1046">
        <v>2</v>
      </c>
      <c r="AS1046">
        <v>3</v>
      </c>
      <c r="AT1046">
        <v>2</v>
      </c>
      <c r="AU1046">
        <v>1</v>
      </c>
      <c r="AV1046">
        <v>2</v>
      </c>
    </row>
    <row r="1047" spans="1:48">
      <c r="A1047">
        <v>40</v>
      </c>
      <c r="B1047" t="str">
        <f>IF(HR_Data[[#This Row],[Age]]&lt;25,"&lt;25",
IF(HR_Data[[#This Row],[Age]]&lt;35,"25–34",
IF(HR_Data[[#This Row],[Age]]&lt;45,"35–44",
IF(HR_Data[[#This Row],[Age]]&lt;55,"45–54","55+"))))</f>
        <v>35–44</v>
      </c>
      <c r="C1047" t="s">
        <v>43</v>
      </c>
      <c r="D1047">
        <f>(HR[[#This Row],[OverTimeFlag]]*3+HR[[#This Row],[LowJobSatisFlag]]*5+HR[[#This Row],[LowWLBFlag]]*4+HR[[#This Row],[LowSalaryFlag]]*3+HR[[#This Row],[LowEnviFlag]]*4+HR[[#This Row],[LowProFlag]]*1)</f>
        <v>3</v>
      </c>
      <c r="E1047">
        <f>HR_Data[[#This Row],[OvertimeFlag]] + HR_Data[[#This Row],[LowSatisfactionFlag]] + HR_Data[[#This Row],[LowWorkLifeBalanceFlag]]</f>
        <v>0</v>
      </c>
      <c r="F1047" t="s">
        <v>36</v>
      </c>
      <c r="G1047">
        <v>896</v>
      </c>
      <c r="H1047" t="s">
        <v>45</v>
      </c>
      <c r="I1047">
        <v>2</v>
      </c>
      <c r="J1047" t="str">
        <f>IF(AND(HR_Data[[#This Row],[Attrition]]="Yes",HR_Data[[#This Row],[YearsAtCompany]]&lt;2),"Yes","No")</f>
        <v>No</v>
      </c>
      <c r="K1047">
        <v>3</v>
      </c>
      <c r="L1047" t="s">
        <v>51</v>
      </c>
      <c r="M1047">
        <v>1</v>
      </c>
      <c r="N1047">
        <v>1474</v>
      </c>
      <c r="P1047">
        <v>3</v>
      </c>
      <c r="Q1047" t="s">
        <v>46</v>
      </c>
      <c r="R1047">
        <v>68</v>
      </c>
      <c r="S1047">
        <v>3</v>
      </c>
      <c r="T1047">
        <v>1</v>
      </c>
      <c r="U1047" t="s">
        <v>47</v>
      </c>
      <c r="V1047">
        <v>3</v>
      </c>
      <c r="W1047" t="s">
        <v>52</v>
      </c>
      <c r="X1047">
        <v>2345</v>
      </c>
      <c r="Y1047" t="str">
        <f>IF(AND(HR_Data[[#This Row],[OverTime]]="Yes",HR_Data[[#This Row],[JobSatisfaction]]&lt;=2,HR_Data[[#This Row],[MonthlyIncome]]&lt;AVERAGE(HR_Data[MonthlyIncome])),
"High Risk",
IF(OR(HR_Data[[#This Row],[OverTime]]="Yes",HR_Data[[#This Row],[JobSatisfaction]]&lt;=2),
"Medium Risk",
"Low Risk"))</f>
        <v>Low Risk</v>
      </c>
      <c r="Z1047" t="str">
        <f>IF(HR_Data[[#This Row],[MonthlyIncome]]&lt;3000,"Low",IF(HR_Data[[#This Row],[MonthlyIncome]]&lt;7000,"Medium","High"))</f>
        <v>Low</v>
      </c>
      <c r="AA1047" s="5">
        <f>IF(HR_Data[[#This Row],[OverTime]]="Yes",1,0)</f>
        <v>0</v>
      </c>
      <c r="AB1047" s="5">
        <f>IF(HR_Data[[#This Row],[JobSatisfaction]]&lt;=2,1,0)</f>
        <v>0</v>
      </c>
      <c r="AC1047" s="5">
        <f>IF(HR_Data[[#This Row],[WorkLifeBalance]]&lt;=2,1,0)</f>
        <v>0</v>
      </c>
      <c r="AD1047" s="5">
        <f>IF(HR_Data[[#This Row],[MonthlyIncome]]&lt;AVERAGE(HR_Data[MonthlyIncome]),1,0)</f>
        <v>1</v>
      </c>
      <c r="AE1047">
        <v>8045</v>
      </c>
      <c r="AF1047">
        <v>2</v>
      </c>
      <c r="AG1047" t="s">
        <v>42</v>
      </c>
      <c r="AH1047" t="s">
        <v>43</v>
      </c>
      <c r="AI1047">
        <v>14</v>
      </c>
      <c r="AJ1047">
        <v>3</v>
      </c>
      <c r="AK1047">
        <v>3</v>
      </c>
      <c r="AL1047">
        <f>IF(HR_Data[[#This Row],[OverTime]]="Yes",2,0)
+IF(HR_Data[[#This Row],[WorkLifeBalance]]&lt;=2,2,0)
+IF(HR_Data[[#This Row],[MonthlyIncome]]&lt;5000,2,0)
+IF(HR_Data[[#This Row],[JobSatisfaction]]&lt;=2,1,0)
+IF(HR_Data[[#This Row],[EnvironmentSatisfaction]]&lt;=2,1,0)
+IF(HR_Data[[#This Row],[YearsAtCompany]]&lt;2,2,0)</f>
        <v>2</v>
      </c>
      <c r="AM1047" t="str">
        <f>IF(HR_Data[[#This Row],[RiskScore2]]&gt;=6,"High",
IF(HR_Data[[#This Row],[RiskScore2]]&gt;=3,"Medium","Low"))</f>
        <v>Low</v>
      </c>
      <c r="AN1047">
        <v>80</v>
      </c>
      <c r="AO1047">
        <v>1</v>
      </c>
      <c r="AP1047">
        <v>8</v>
      </c>
      <c r="AQ1047">
        <v>3</v>
      </c>
      <c r="AR1047">
        <v>4</v>
      </c>
      <c r="AS1047">
        <v>3</v>
      </c>
      <c r="AT1047">
        <v>1</v>
      </c>
      <c r="AU1047">
        <v>1</v>
      </c>
      <c r="AV1047">
        <v>2</v>
      </c>
    </row>
    <row r="1048" spans="1:48">
      <c r="A1048">
        <v>44</v>
      </c>
      <c r="B1048" t="str">
        <f>IF(HR_Data[[#This Row],[Age]]&lt;25,"&lt;25",
IF(HR_Data[[#This Row],[Age]]&lt;35,"25–34",
IF(HR_Data[[#This Row],[Age]]&lt;45,"35–44",
IF(HR_Data[[#This Row],[Age]]&lt;55,"45–54","55+"))))</f>
        <v>35–44</v>
      </c>
      <c r="C1048" t="s">
        <v>43</v>
      </c>
      <c r="D1048">
        <f>(HR[[#This Row],[OverTimeFlag]]*3+HR[[#This Row],[LowJobSatisFlag]]*5+HR[[#This Row],[LowWLBFlag]]*4+HR[[#This Row],[LowSalaryFlag]]*3+HR[[#This Row],[LowEnviFlag]]*4+HR[[#This Row],[LowProFlag]]*1)</f>
        <v>12</v>
      </c>
      <c r="E1048">
        <f>HR_Data[[#This Row],[OvertimeFlag]] + HR_Data[[#This Row],[LowSatisfactionFlag]] + HR_Data[[#This Row],[LowWorkLifeBalanceFlag]]</f>
        <v>2</v>
      </c>
      <c r="F1048" t="s">
        <v>36</v>
      </c>
      <c r="G1048">
        <v>1467</v>
      </c>
      <c r="H1048" t="s">
        <v>45</v>
      </c>
      <c r="I1048">
        <v>20</v>
      </c>
      <c r="J1048" t="str">
        <f>IF(AND(HR_Data[[#This Row],[Attrition]]="Yes",HR_Data[[#This Row],[YearsAtCompany]]&lt;2),"Yes","No")</f>
        <v>No</v>
      </c>
      <c r="K1048">
        <v>3</v>
      </c>
      <c r="L1048" t="s">
        <v>38</v>
      </c>
      <c r="M1048">
        <v>1</v>
      </c>
      <c r="N1048">
        <v>1475</v>
      </c>
      <c r="P1048">
        <v>4</v>
      </c>
      <c r="Q1048" t="s">
        <v>46</v>
      </c>
      <c r="R1048">
        <v>49</v>
      </c>
      <c r="S1048">
        <v>3</v>
      </c>
      <c r="T1048">
        <v>1</v>
      </c>
      <c r="U1048" t="s">
        <v>47</v>
      </c>
      <c r="V1048">
        <v>2</v>
      </c>
      <c r="W1048" t="s">
        <v>41</v>
      </c>
      <c r="X1048">
        <v>3420</v>
      </c>
      <c r="Y1048" t="str">
        <f>IF(AND(HR_Data[[#This Row],[OverTime]]="Yes",HR_Data[[#This Row],[JobSatisfaction]]&lt;=2,HR_Data[[#This Row],[MonthlyIncome]]&lt;AVERAGE(HR_Data[MonthlyIncome])),
"High Risk",
IF(OR(HR_Data[[#This Row],[OverTime]]="Yes",HR_Data[[#This Row],[JobSatisfaction]]&lt;=2),
"Medium Risk",
"Low Risk"))</f>
        <v>Medium Risk</v>
      </c>
      <c r="Z1048" t="str">
        <f>IF(HR_Data[[#This Row],[MonthlyIncome]]&lt;3000,"Low",IF(HR_Data[[#This Row],[MonthlyIncome]]&lt;7000,"Medium","High"))</f>
        <v>Medium</v>
      </c>
      <c r="AA1048" s="5">
        <f>IF(HR_Data[[#This Row],[OverTime]]="Yes",1,0)</f>
        <v>0</v>
      </c>
      <c r="AB1048" s="5">
        <f>IF(HR_Data[[#This Row],[JobSatisfaction]]&lt;=2,1,0)</f>
        <v>1</v>
      </c>
      <c r="AC1048" s="5">
        <f>IF(HR_Data[[#This Row],[WorkLifeBalance]]&lt;=2,1,0)</f>
        <v>1</v>
      </c>
      <c r="AD1048" s="5">
        <f>IF(HR_Data[[#This Row],[MonthlyIncome]]&lt;AVERAGE(HR_Data[MonthlyIncome]),1,0)</f>
        <v>1</v>
      </c>
      <c r="AE1048">
        <v>21158</v>
      </c>
      <c r="AF1048">
        <v>1</v>
      </c>
      <c r="AG1048" t="s">
        <v>42</v>
      </c>
      <c r="AH1048" t="s">
        <v>43</v>
      </c>
      <c r="AI1048">
        <v>13</v>
      </c>
      <c r="AJ1048">
        <v>3</v>
      </c>
      <c r="AK1048">
        <v>3</v>
      </c>
      <c r="AL1048">
        <f>IF(HR_Data[[#This Row],[OverTime]]="Yes",2,0)
+IF(HR_Data[[#This Row],[WorkLifeBalance]]&lt;=2,2,0)
+IF(HR_Data[[#This Row],[MonthlyIncome]]&lt;5000,2,0)
+IF(HR_Data[[#This Row],[JobSatisfaction]]&lt;=2,1,0)
+IF(HR_Data[[#This Row],[EnvironmentSatisfaction]]&lt;=2,1,0)
+IF(HR_Data[[#This Row],[YearsAtCompany]]&lt;2,2,0)</f>
        <v>5</v>
      </c>
      <c r="AM1048" t="str">
        <f>IF(HR_Data[[#This Row],[RiskScore2]]&gt;=6,"High",
IF(HR_Data[[#This Row],[RiskScore2]]&gt;=3,"Medium","Low"))</f>
        <v>Medium</v>
      </c>
      <c r="AN1048">
        <v>80</v>
      </c>
      <c r="AO1048">
        <v>0</v>
      </c>
      <c r="AP1048">
        <v>6</v>
      </c>
      <c r="AQ1048">
        <v>3</v>
      </c>
      <c r="AR1048">
        <v>2</v>
      </c>
      <c r="AS1048">
        <v>5</v>
      </c>
      <c r="AT1048">
        <v>2</v>
      </c>
      <c r="AU1048">
        <v>1</v>
      </c>
      <c r="AV1048">
        <v>3</v>
      </c>
    </row>
    <row r="1049" spans="1:48">
      <c r="A1049">
        <v>33</v>
      </c>
      <c r="B1049" t="str">
        <f>IF(HR_Data[[#This Row],[Age]]&lt;25,"&lt;25",
IF(HR_Data[[#This Row],[Age]]&lt;35,"25–34",
IF(HR_Data[[#This Row],[Age]]&lt;45,"35–44",
IF(HR_Data[[#This Row],[Age]]&lt;55,"45–54","55+"))))</f>
        <v>25–34</v>
      </c>
      <c r="C1049" t="s">
        <v>43</v>
      </c>
      <c r="D1049">
        <f>(HR[[#This Row],[OverTimeFlag]]*3+HR[[#This Row],[LowJobSatisFlag]]*5+HR[[#This Row],[LowWLBFlag]]*4+HR[[#This Row],[LowSalaryFlag]]*3+HR[[#This Row],[LowEnviFlag]]*4+HR[[#This Row],[LowProFlag]]*1)</f>
        <v>8</v>
      </c>
      <c r="E1049">
        <f>HR_Data[[#This Row],[OvertimeFlag]] + HR_Data[[#This Row],[LowSatisfactionFlag]] + HR_Data[[#This Row],[LowWorkLifeBalanceFlag]]</f>
        <v>1</v>
      </c>
      <c r="F1049" t="s">
        <v>44</v>
      </c>
      <c r="G1049">
        <v>430</v>
      </c>
      <c r="H1049" t="s">
        <v>37</v>
      </c>
      <c r="I1049">
        <v>7</v>
      </c>
      <c r="J1049" t="str">
        <f>IF(AND(HR_Data[[#This Row],[Attrition]]="Yes",HR_Data[[#This Row],[YearsAtCompany]]&lt;2),"Yes","No")</f>
        <v>No</v>
      </c>
      <c r="K1049">
        <v>3</v>
      </c>
      <c r="L1049" t="s">
        <v>51</v>
      </c>
      <c r="M1049">
        <v>1</v>
      </c>
      <c r="N1049">
        <v>1477</v>
      </c>
      <c r="P1049">
        <v>4</v>
      </c>
      <c r="Q1049" t="s">
        <v>46</v>
      </c>
      <c r="R1049">
        <v>54</v>
      </c>
      <c r="S1049">
        <v>3</v>
      </c>
      <c r="T1049">
        <v>2</v>
      </c>
      <c r="U1049" t="s">
        <v>40</v>
      </c>
      <c r="V1049">
        <v>1</v>
      </c>
      <c r="W1049" t="s">
        <v>48</v>
      </c>
      <c r="X1049">
        <v>4373</v>
      </c>
      <c r="Y1049" t="str">
        <f>IF(AND(HR_Data[[#This Row],[OverTime]]="Yes",HR_Data[[#This Row],[JobSatisfaction]]&lt;=2,HR_Data[[#This Row],[MonthlyIncome]]&lt;AVERAGE(HR_Data[MonthlyIncome])),
"High Risk",
IF(OR(HR_Data[[#This Row],[OverTime]]="Yes",HR_Data[[#This Row],[JobSatisfaction]]&lt;=2),
"Medium Risk",
"Low Risk"))</f>
        <v>Medium Risk</v>
      </c>
      <c r="Z1049" t="str">
        <f>IF(HR_Data[[#This Row],[MonthlyIncome]]&lt;3000,"Low",IF(HR_Data[[#This Row],[MonthlyIncome]]&lt;7000,"Medium","High"))</f>
        <v>Medium</v>
      </c>
      <c r="AA1049" s="5">
        <f>IF(HR_Data[[#This Row],[OverTime]]="Yes",1,0)</f>
        <v>0</v>
      </c>
      <c r="AB1049" s="5">
        <f>IF(HR_Data[[#This Row],[JobSatisfaction]]&lt;=2,1,0)</f>
        <v>1</v>
      </c>
      <c r="AC1049" s="5">
        <f>IF(HR_Data[[#This Row],[WorkLifeBalance]]&lt;=2,1,0)</f>
        <v>0</v>
      </c>
      <c r="AD1049" s="5">
        <f>IF(HR_Data[[#This Row],[MonthlyIncome]]&lt;AVERAGE(HR_Data[MonthlyIncome]),1,0)</f>
        <v>1</v>
      </c>
      <c r="AE1049">
        <v>17456</v>
      </c>
      <c r="AF1049">
        <v>0</v>
      </c>
      <c r="AG1049" t="s">
        <v>42</v>
      </c>
      <c r="AH1049" t="s">
        <v>43</v>
      </c>
      <c r="AI1049">
        <v>14</v>
      </c>
      <c r="AJ1049">
        <v>3</v>
      </c>
      <c r="AK1049">
        <v>1</v>
      </c>
      <c r="AL1049">
        <f>IF(HR_Data[[#This Row],[OverTime]]="Yes",2,0)
+IF(HR_Data[[#This Row],[WorkLifeBalance]]&lt;=2,2,0)
+IF(HR_Data[[#This Row],[MonthlyIncome]]&lt;5000,2,0)
+IF(HR_Data[[#This Row],[JobSatisfaction]]&lt;=2,1,0)
+IF(HR_Data[[#This Row],[EnvironmentSatisfaction]]&lt;=2,1,0)
+IF(HR_Data[[#This Row],[YearsAtCompany]]&lt;2,2,0)</f>
        <v>3</v>
      </c>
      <c r="AM1049" t="str">
        <f>IF(HR_Data[[#This Row],[RiskScore2]]&gt;=6,"High",
IF(HR_Data[[#This Row],[RiskScore2]]&gt;=3,"Medium","Low"))</f>
        <v>Medium</v>
      </c>
      <c r="AN1049">
        <v>80</v>
      </c>
      <c r="AO1049">
        <v>2</v>
      </c>
      <c r="AP1049">
        <v>5</v>
      </c>
      <c r="AQ1049">
        <v>2</v>
      </c>
      <c r="AR1049">
        <v>3</v>
      </c>
      <c r="AS1049">
        <v>4</v>
      </c>
      <c r="AT1049">
        <v>3</v>
      </c>
      <c r="AU1049">
        <v>0</v>
      </c>
      <c r="AV1049">
        <v>3</v>
      </c>
    </row>
    <row r="1050" spans="1:48">
      <c r="A1050">
        <v>34</v>
      </c>
      <c r="B1050" t="str">
        <f>IF(HR_Data[[#This Row],[Age]]&lt;25,"&lt;25",
IF(HR_Data[[#This Row],[Age]]&lt;35,"25–34",
IF(HR_Data[[#This Row],[Age]]&lt;45,"35–44",
IF(HR_Data[[#This Row],[Age]]&lt;55,"45–54","55+"))))</f>
        <v>25–34</v>
      </c>
      <c r="C1050" t="s">
        <v>43</v>
      </c>
      <c r="D1050">
        <f>(HR[[#This Row],[OverTimeFlag]]*3+HR[[#This Row],[LowJobSatisFlag]]*5+HR[[#This Row],[LowWLBFlag]]*4+HR[[#This Row],[LowSalaryFlag]]*3+HR[[#This Row],[LowEnviFlag]]*4+HR[[#This Row],[LowProFlag]]*1)</f>
        <v>8</v>
      </c>
      <c r="E1050">
        <f>HR_Data[[#This Row],[OvertimeFlag]] + HR_Data[[#This Row],[LowSatisfactionFlag]] + HR_Data[[#This Row],[LowWorkLifeBalanceFlag]]</f>
        <v>1</v>
      </c>
      <c r="F1050" t="s">
        <v>36</v>
      </c>
      <c r="G1050">
        <v>1326</v>
      </c>
      <c r="H1050" t="s">
        <v>37</v>
      </c>
      <c r="I1050">
        <v>3</v>
      </c>
      <c r="J1050" t="str">
        <f>IF(AND(HR_Data[[#This Row],[Attrition]]="Yes",HR_Data[[#This Row],[YearsAtCompany]]&lt;2),"Yes","No")</f>
        <v>No</v>
      </c>
      <c r="K1050">
        <v>3</v>
      </c>
      <c r="L1050" t="s">
        <v>49</v>
      </c>
      <c r="M1050">
        <v>1</v>
      </c>
      <c r="N1050">
        <v>1478</v>
      </c>
      <c r="P1050">
        <v>4</v>
      </c>
      <c r="Q1050" t="s">
        <v>46</v>
      </c>
      <c r="R1050">
        <v>81</v>
      </c>
      <c r="S1050">
        <v>1</v>
      </c>
      <c r="T1050">
        <v>2</v>
      </c>
      <c r="U1050" t="s">
        <v>40</v>
      </c>
      <c r="V1050">
        <v>1</v>
      </c>
      <c r="W1050" t="s">
        <v>41</v>
      </c>
      <c r="X1050">
        <v>4759</v>
      </c>
      <c r="Y1050" t="str">
        <f>IF(AND(HR_Data[[#This Row],[OverTime]]="Yes",HR_Data[[#This Row],[JobSatisfaction]]&lt;=2,HR_Data[[#This Row],[MonthlyIncome]]&lt;AVERAGE(HR_Data[MonthlyIncome])),
"High Risk",
IF(OR(HR_Data[[#This Row],[OverTime]]="Yes",HR_Data[[#This Row],[JobSatisfaction]]&lt;=2),
"Medium Risk",
"Low Risk"))</f>
        <v>Medium Risk</v>
      </c>
      <c r="Z1050" t="str">
        <f>IF(HR_Data[[#This Row],[MonthlyIncome]]&lt;3000,"Low",IF(HR_Data[[#This Row],[MonthlyIncome]]&lt;7000,"Medium","High"))</f>
        <v>Medium</v>
      </c>
      <c r="AA1050" s="5">
        <f>IF(HR_Data[[#This Row],[OverTime]]="Yes",1,0)</f>
        <v>0</v>
      </c>
      <c r="AB1050" s="5">
        <f>IF(HR_Data[[#This Row],[JobSatisfaction]]&lt;=2,1,0)</f>
        <v>1</v>
      </c>
      <c r="AC1050" s="5">
        <f>IF(HR_Data[[#This Row],[WorkLifeBalance]]&lt;=2,1,0)</f>
        <v>0</v>
      </c>
      <c r="AD1050" s="5">
        <f>IF(HR_Data[[#This Row],[MonthlyIncome]]&lt;AVERAGE(HR_Data[MonthlyIncome]),1,0)</f>
        <v>1</v>
      </c>
      <c r="AE1050">
        <v>15891</v>
      </c>
      <c r="AF1050">
        <v>3</v>
      </c>
      <c r="AG1050" t="s">
        <v>42</v>
      </c>
      <c r="AH1050" t="s">
        <v>43</v>
      </c>
      <c r="AI1050">
        <v>18</v>
      </c>
      <c r="AJ1050">
        <v>3</v>
      </c>
      <c r="AK1050">
        <v>4</v>
      </c>
      <c r="AL1050">
        <f>IF(HR_Data[[#This Row],[OverTime]]="Yes",2,0)
+IF(HR_Data[[#This Row],[WorkLifeBalance]]&lt;=2,2,0)
+IF(HR_Data[[#This Row],[MonthlyIncome]]&lt;5000,2,0)
+IF(HR_Data[[#This Row],[JobSatisfaction]]&lt;=2,1,0)
+IF(HR_Data[[#This Row],[EnvironmentSatisfaction]]&lt;=2,1,0)
+IF(HR_Data[[#This Row],[YearsAtCompany]]&lt;2,2,0)</f>
        <v>3</v>
      </c>
      <c r="AM1050" t="str">
        <f>IF(HR_Data[[#This Row],[RiskScore2]]&gt;=6,"High",
IF(HR_Data[[#This Row],[RiskScore2]]&gt;=3,"Medium","Low"))</f>
        <v>Medium</v>
      </c>
      <c r="AN1050">
        <v>80</v>
      </c>
      <c r="AO1050">
        <v>0</v>
      </c>
      <c r="AP1050">
        <v>15</v>
      </c>
      <c r="AQ1050">
        <v>2</v>
      </c>
      <c r="AR1050">
        <v>3</v>
      </c>
      <c r="AS1050">
        <v>13</v>
      </c>
      <c r="AT1050">
        <v>9</v>
      </c>
      <c r="AU1050">
        <v>3</v>
      </c>
      <c r="AV1050">
        <v>12</v>
      </c>
    </row>
    <row r="1051" spans="1:48">
      <c r="A1051">
        <v>30</v>
      </c>
      <c r="B1051" t="str">
        <f>IF(HR_Data[[#This Row],[Age]]&lt;25,"&lt;25",
IF(HR_Data[[#This Row],[Age]]&lt;35,"25–34",
IF(HR_Data[[#This Row],[Age]]&lt;45,"35–44",
IF(HR_Data[[#This Row],[Age]]&lt;55,"45–54","55+"))))</f>
        <v>25–34</v>
      </c>
      <c r="C1051" t="s">
        <v>43</v>
      </c>
      <c r="D1051">
        <f>(HR[[#This Row],[OverTimeFlag]]*3+HR[[#This Row],[LowJobSatisFlag]]*5+HR[[#This Row],[LowWLBFlag]]*4+HR[[#This Row],[LowSalaryFlag]]*3+HR[[#This Row],[LowEnviFlag]]*4+HR[[#This Row],[LowProFlag]]*1)</f>
        <v>7</v>
      </c>
      <c r="E1051">
        <f>HR_Data[[#This Row],[OvertimeFlag]] + HR_Data[[#This Row],[LowSatisfactionFlag]] + HR_Data[[#This Row],[LowWorkLifeBalanceFlag]]</f>
        <v>1</v>
      </c>
      <c r="F1051" t="s">
        <v>36</v>
      </c>
      <c r="G1051">
        <v>1358</v>
      </c>
      <c r="H1051" t="s">
        <v>37</v>
      </c>
      <c r="I1051">
        <v>16</v>
      </c>
      <c r="J1051" t="str">
        <f>IF(AND(HR_Data[[#This Row],[Attrition]]="Yes",HR_Data[[#This Row],[YearsAtCompany]]&lt;2),"Yes","No")</f>
        <v>No</v>
      </c>
      <c r="K1051">
        <v>1</v>
      </c>
      <c r="L1051" t="s">
        <v>38</v>
      </c>
      <c r="M1051">
        <v>1</v>
      </c>
      <c r="N1051">
        <v>1479</v>
      </c>
      <c r="P1051">
        <v>4</v>
      </c>
      <c r="Q1051" t="s">
        <v>46</v>
      </c>
      <c r="R1051">
        <v>96</v>
      </c>
      <c r="S1051">
        <v>3</v>
      </c>
      <c r="T1051">
        <v>2</v>
      </c>
      <c r="U1051" t="s">
        <v>40</v>
      </c>
      <c r="V1051">
        <v>3</v>
      </c>
      <c r="W1051" t="s">
        <v>48</v>
      </c>
      <c r="X1051">
        <v>5301</v>
      </c>
      <c r="Y1051" t="str">
        <f>IF(AND(HR_Data[[#This Row],[OverTime]]="Yes",HR_Data[[#This Row],[JobSatisfaction]]&lt;=2,HR_Data[[#This Row],[MonthlyIncome]]&lt;AVERAGE(HR_Data[MonthlyIncome])),
"High Risk",
IF(OR(HR_Data[[#This Row],[OverTime]]="Yes",HR_Data[[#This Row],[JobSatisfaction]]&lt;=2),
"Medium Risk",
"Low Risk"))</f>
        <v>Low Risk</v>
      </c>
      <c r="Z1051" t="str">
        <f>IF(HR_Data[[#This Row],[MonthlyIncome]]&lt;3000,"Low",IF(HR_Data[[#This Row],[MonthlyIncome]]&lt;7000,"Medium","High"))</f>
        <v>Medium</v>
      </c>
      <c r="AA1051" s="5">
        <f>IF(HR_Data[[#This Row],[OverTime]]="Yes",1,0)</f>
        <v>0</v>
      </c>
      <c r="AB1051" s="5">
        <f>IF(HR_Data[[#This Row],[JobSatisfaction]]&lt;=2,1,0)</f>
        <v>0</v>
      </c>
      <c r="AC1051" s="5">
        <f>IF(HR_Data[[#This Row],[WorkLifeBalance]]&lt;=2,1,0)</f>
        <v>1</v>
      </c>
      <c r="AD1051" s="5">
        <f>IF(HR_Data[[#This Row],[MonthlyIncome]]&lt;AVERAGE(HR_Data[MonthlyIncome]),1,0)</f>
        <v>1</v>
      </c>
      <c r="AE1051">
        <v>2939</v>
      </c>
      <c r="AF1051">
        <v>8</v>
      </c>
      <c r="AG1051" t="s">
        <v>42</v>
      </c>
      <c r="AH1051" t="s">
        <v>43</v>
      </c>
      <c r="AI1051">
        <v>15</v>
      </c>
      <c r="AJ1051">
        <v>3</v>
      </c>
      <c r="AK1051">
        <v>3</v>
      </c>
      <c r="AL1051">
        <f>IF(HR_Data[[#This Row],[OverTime]]="Yes",2,0)
+IF(HR_Data[[#This Row],[WorkLifeBalance]]&lt;=2,2,0)
+IF(HR_Data[[#This Row],[MonthlyIncome]]&lt;5000,2,0)
+IF(HR_Data[[#This Row],[JobSatisfaction]]&lt;=2,1,0)
+IF(HR_Data[[#This Row],[EnvironmentSatisfaction]]&lt;=2,1,0)
+IF(HR_Data[[#This Row],[YearsAtCompany]]&lt;2,2,0)</f>
        <v>2</v>
      </c>
      <c r="AM1051" t="str">
        <f>IF(HR_Data[[#This Row],[RiskScore2]]&gt;=6,"High",
IF(HR_Data[[#This Row],[RiskScore2]]&gt;=3,"Medium","Low"))</f>
        <v>Low</v>
      </c>
      <c r="AN1051">
        <v>80</v>
      </c>
      <c r="AO1051">
        <v>2</v>
      </c>
      <c r="AP1051">
        <v>4</v>
      </c>
      <c r="AQ1051">
        <v>2</v>
      </c>
      <c r="AR1051">
        <v>2</v>
      </c>
      <c r="AS1051">
        <v>2</v>
      </c>
      <c r="AT1051">
        <v>1</v>
      </c>
      <c r="AU1051">
        <v>2</v>
      </c>
      <c r="AV1051">
        <v>2</v>
      </c>
    </row>
    <row r="1052" spans="1:48">
      <c r="A1052">
        <v>42</v>
      </c>
      <c r="B1052" t="str">
        <f>IF(HR_Data[[#This Row],[Age]]&lt;25,"&lt;25",
IF(HR_Data[[#This Row],[Age]]&lt;35,"25–34",
IF(HR_Data[[#This Row],[Age]]&lt;45,"35–44",
IF(HR_Data[[#This Row],[Age]]&lt;55,"45–54","55+"))))</f>
        <v>35–44</v>
      </c>
      <c r="C1052" t="s">
        <v>43</v>
      </c>
      <c r="D1052">
        <f>(HR[[#This Row],[OverTimeFlag]]*3+HR[[#This Row],[LowJobSatisFlag]]*5+HR[[#This Row],[LowWLBFlag]]*4+HR[[#This Row],[LowSalaryFlag]]*3+HR[[#This Row],[LowEnviFlag]]*4+HR[[#This Row],[LowProFlag]]*1)</f>
        <v>8</v>
      </c>
      <c r="E1052">
        <f>HR_Data[[#This Row],[OvertimeFlag]] + HR_Data[[#This Row],[LowSatisfactionFlag]] + HR_Data[[#This Row],[LowWorkLifeBalanceFlag]]</f>
        <v>0</v>
      </c>
      <c r="F1052" t="s">
        <v>44</v>
      </c>
      <c r="G1052">
        <v>748</v>
      </c>
      <c r="H1052" t="s">
        <v>45</v>
      </c>
      <c r="I1052">
        <v>9</v>
      </c>
      <c r="J1052" t="str">
        <f>IF(AND(HR_Data[[#This Row],[Attrition]]="Yes",HR_Data[[#This Row],[YearsAtCompany]]&lt;2),"Yes","No")</f>
        <v>No</v>
      </c>
      <c r="K1052">
        <v>2</v>
      </c>
      <c r="L1052" t="s">
        <v>51</v>
      </c>
      <c r="M1052">
        <v>1</v>
      </c>
      <c r="N1052">
        <v>1480</v>
      </c>
      <c r="P1052">
        <v>1</v>
      </c>
      <c r="Q1052" t="s">
        <v>39</v>
      </c>
      <c r="R1052">
        <v>74</v>
      </c>
      <c r="S1052">
        <v>3</v>
      </c>
      <c r="T1052">
        <v>1</v>
      </c>
      <c r="U1052" t="s">
        <v>50</v>
      </c>
      <c r="V1052">
        <v>4</v>
      </c>
      <c r="W1052" t="s">
        <v>41</v>
      </c>
      <c r="X1052">
        <v>3673</v>
      </c>
      <c r="Y1052" t="str">
        <f>IF(AND(HR_Data[[#This Row],[OverTime]]="Yes",HR_Data[[#This Row],[JobSatisfaction]]&lt;=2,HR_Data[[#This Row],[MonthlyIncome]]&lt;AVERAGE(HR_Data[MonthlyIncome])),
"High Risk",
IF(OR(HR_Data[[#This Row],[OverTime]]="Yes",HR_Data[[#This Row],[JobSatisfaction]]&lt;=2),
"Medium Risk",
"Low Risk"))</f>
        <v>Low Risk</v>
      </c>
      <c r="Z1052" t="str">
        <f>IF(HR_Data[[#This Row],[MonthlyIncome]]&lt;3000,"Low",IF(HR_Data[[#This Row],[MonthlyIncome]]&lt;7000,"Medium","High"))</f>
        <v>Medium</v>
      </c>
      <c r="AA1052" s="5">
        <f>IF(HR_Data[[#This Row],[OverTime]]="Yes",1,0)</f>
        <v>0</v>
      </c>
      <c r="AB1052" s="5">
        <f>IF(HR_Data[[#This Row],[JobSatisfaction]]&lt;=2,1,0)</f>
        <v>0</v>
      </c>
      <c r="AC1052" s="5">
        <f>IF(HR_Data[[#This Row],[WorkLifeBalance]]&lt;=2,1,0)</f>
        <v>0</v>
      </c>
      <c r="AD1052" s="5">
        <f>IF(HR_Data[[#This Row],[MonthlyIncome]]&lt;AVERAGE(HR_Data[MonthlyIncome]),1,0)</f>
        <v>1</v>
      </c>
      <c r="AE1052">
        <v>16458</v>
      </c>
      <c r="AF1052">
        <v>1</v>
      </c>
      <c r="AG1052" t="s">
        <v>42</v>
      </c>
      <c r="AH1052" t="s">
        <v>43</v>
      </c>
      <c r="AI1052">
        <v>13</v>
      </c>
      <c r="AJ1052">
        <v>3</v>
      </c>
      <c r="AK1052">
        <v>3</v>
      </c>
      <c r="AL1052">
        <f>IF(HR_Data[[#This Row],[OverTime]]="Yes",2,0)
+IF(HR_Data[[#This Row],[WorkLifeBalance]]&lt;=2,2,0)
+IF(HR_Data[[#This Row],[MonthlyIncome]]&lt;5000,2,0)
+IF(HR_Data[[#This Row],[JobSatisfaction]]&lt;=2,1,0)
+IF(HR_Data[[#This Row],[EnvironmentSatisfaction]]&lt;=2,1,0)
+IF(HR_Data[[#This Row],[YearsAtCompany]]&lt;2,2,0)</f>
        <v>3</v>
      </c>
      <c r="AM1052" t="str">
        <f>IF(HR_Data[[#This Row],[RiskScore2]]&gt;=6,"High",
IF(HR_Data[[#This Row],[RiskScore2]]&gt;=3,"Medium","Low"))</f>
        <v>Medium</v>
      </c>
      <c r="AN1052">
        <v>80</v>
      </c>
      <c r="AO1052">
        <v>0</v>
      </c>
      <c r="AP1052">
        <v>12</v>
      </c>
      <c r="AQ1052">
        <v>3</v>
      </c>
      <c r="AR1052">
        <v>3</v>
      </c>
      <c r="AS1052">
        <v>12</v>
      </c>
      <c r="AT1052">
        <v>9</v>
      </c>
      <c r="AU1052">
        <v>5</v>
      </c>
      <c r="AV1052">
        <v>8</v>
      </c>
    </row>
    <row r="1053" spans="1:48">
      <c r="A1053">
        <v>44</v>
      </c>
      <c r="B1053" t="str">
        <f>IF(HR_Data[[#This Row],[Age]]&lt;25,"&lt;25",
IF(HR_Data[[#This Row],[Age]]&lt;35,"25–34",
IF(HR_Data[[#This Row],[Age]]&lt;45,"35–44",
IF(HR_Data[[#This Row],[Age]]&lt;55,"45–54","55+"))))</f>
        <v>35–44</v>
      </c>
      <c r="C1053" t="s">
        <v>43</v>
      </c>
      <c r="D1053">
        <f>(HR[[#This Row],[OverTimeFlag]]*3+HR[[#This Row],[LowJobSatisFlag]]*5+HR[[#This Row],[LowWLBFlag]]*4+HR[[#This Row],[LowSalaryFlag]]*3+HR[[#This Row],[LowEnviFlag]]*4+HR[[#This Row],[LowProFlag]]*1)</f>
        <v>11</v>
      </c>
      <c r="E1053">
        <f>HR_Data[[#This Row],[OvertimeFlag]] + HR_Data[[#This Row],[LowSatisfactionFlag]] + HR_Data[[#This Row],[LowWorkLifeBalanceFlag]]</f>
        <v>1</v>
      </c>
      <c r="F1053" t="s">
        <v>44</v>
      </c>
      <c r="G1053">
        <v>383</v>
      </c>
      <c r="H1053" t="s">
        <v>37</v>
      </c>
      <c r="I1053">
        <v>1</v>
      </c>
      <c r="J1053" t="str">
        <f>IF(AND(HR_Data[[#This Row],[Attrition]]="Yes",HR_Data[[#This Row],[YearsAtCompany]]&lt;2),"Yes","No")</f>
        <v>No</v>
      </c>
      <c r="K1053">
        <v>5</v>
      </c>
      <c r="L1053" t="s">
        <v>59</v>
      </c>
      <c r="M1053">
        <v>1</v>
      </c>
      <c r="N1053">
        <v>1481</v>
      </c>
      <c r="P1053">
        <v>1</v>
      </c>
      <c r="Q1053" t="s">
        <v>39</v>
      </c>
      <c r="R1053">
        <v>79</v>
      </c>
      <c r="S1053">
        <v>3</v>
      </c>
      <c r="T1053">
        <v>2</v>
      </c>
      <c r="U1053" t="s">
        <v>40</v>
      </c>
      <c r="V1053">
        <v>3</v>
      </c>
      <c r="W1053" t="s">
        <v>48</v>
      </c>
      <c r="X1053">
        <v>4768</v>
      </c>
      <c r="Y1053" t="str">
        <f>IF(AND(HR_Data[[#This Row],[OverTime]]="Yes",HR_Data[[#This Row],[JobSatisfaction]]&lt;=2,HR_Data[[#This Row],[MonthlyIncome]]&lt;AVERAGE(HR_Data[MonthlyIncome])),
"High Risk",
IF(OR(HR_Data[[#This Row],[OverTime]]="Yes",HR_Data[[#This Row],[JobSatisfaction]]&lt;=2),
"Medium Risk",
"Low Risk"))</f>
        <v>Low Risk</v>
      </c>
      <c r="Z1053" t="str">
        <f>IF(HR_Data[[#This Row],[MonthlyIncome]]&lt;3000,"Low",IF(HR_Data[[#This Row],[MonthlyIncome]]&lt;7000,"Medium","High"))</f>
        <v>Medium</v>
      </c>
      <c r="AA1053" s="5">
        <f>IF(HR_Data[[#This Row],[OverTime]]="Yes",1,0)</f>
        <v>0</v>
      </c>
      <c r="AB1053" s="5">
        <f>IF(HR_Data[[#This Row],[JobSatisfaction]]&lt;=2,1,0)</f>
        <v>0</v>
      </c>
      <c r="AC1053" s="5">
        <f>IF(HR_Data[[#This Row],[WorkLifeBalance]]&lt;=2,1,0)</f>
        <v>1</v>
      </c>
      <c r="AD1053" s="5">
        <f>IF(HR_Data[[#This Row],[MonthlyIncome]]&lt;AVERAGE(HR_Data[MonthlyIncome]),1,0)</f>
        <v>1</v>
      </c>
      <c r="AE1053">
        <v>9282</v>
      </c>
      <c r="AF1053">
        <v>7</v>
      </c>
      <c r="AG1053" t="s">
        <v>42</v>
      </c>
      <c r="AH1053" t="s">
        <v>43</v>
      </c>
      <c r="AI1053">
        <v>12</v>
      </c>
      <c r="AJ1053">
        <v>3</v>
      </c>
      <c r="AK1053">
        <v>3</v>
      </c>
      <c r="AL1053">
        <f>IF(HR_Data[[#This Row],[OverTime]]="Yes",2,0)
+IF(HR_Data[[#This Row],[WorkLifeBalance]]&lt;=2,2,0)
+IF(HR_Data[[#This Row],[MonthlyIncome]]&lt;5000,2,0)
+IF(HR_Data[[#This Row],[JobSatisfaction]]&lt;=2,1,0)
+IF(HR_Data[[#This Row],[EnvironmentSatisfaction]]&lt;=2,1,0)
+IF(HR_Data[[#This Row],[YearsAtCompany]]&lt;2,2,0)</f>
        <v>7</v>
      </c>
      <c r="AM1053" t="str">
        <f>IF(HR_Data[[#This Row],[RiskScore2]]&gt;=6,"High",
IF(HR_Data[[#This Row],[RiskScore2]]&gt;=3,"Medium","Low"))</f>
        <v>High</v>
      </c>
      <c r="AN1053">
        <v>80</v>
      </c>
      <c r="AO1053">
        <v>1</v>
      </c>
      <c r="AP1053">
        <v>11</v>
      </c>
      <c r="AQ1053">
        <v>4</v>
      </c>
      <c r="AR1053">
        <v>2</v>
      </c>
      <c r="AS1053">
        <v>1</v>
      </c>
      <c r="AT1053">
        <v>0</v>
      </c>
      <c r="AU1053">
        <v>0</v>
      </c>
      <c r="AV1053">
        <v>0</v>
      </c>
    </row>
    <row r="1054" spans="1:48">
      <c r="A1054">
        <v>30</v>
      </c>
      <c r="B1054" t="str">
        <f>IF(HR_Data[[#This Row],[Age]]&lt;25,"&lt;25",
IF(HR_Data[[#This Row],[Age]]&lt;35,"25–34",
IF(HR_Data[[#This Row],[Age]]&lt;45,"35–44",
IF(HR_Data[[#This Row],[Age]]&lt;55,"45–54","55+"))))</f>
        <v>25–34</v>
      </c>
      <c r="C1054" t="s">
        <v>43</v>
      </c>
      <c r="D1054">
        <f>(HR[[#This Row],[OverTimeFlag]]*3+HR[[#This Row],[LowJobSatisFlag]]*5+HR[[#This Row],[LowWLBFlag]]*4+HR[[#This Row],[LowSalaryFlag]]*3+HR[[#This Row],[LowEnviFlag]]*4+HR[[#This Row],[LowProFlag]]*1)</f>
        <v>7</v>
      </c>
      <c r="E1054">
        <f>HR_Data[[#This Row],[OvertimeFlag]] + HR_Data[[#This Row],[LowSatisfactionFlag]] + HR_Data[[#This Row],[LowWorkLifeBalanceFlag]]</f>
        <v>1</v>
      </c>
      <c r="F1054" t="s">
        <v>55</v>
      </c>
      <c r="G1054">
        <v>990</v>
      </c>
      <c r="H1054" t="s">
        <v>45</v>
      </c>
      <c r="I1054">
        <v>7</v>
      </c>
      <c r="J1054" t="str">
        <f>IF(AND(HR_Data[[#This Row],[Attrition]]="Yes",HR_Data[[#This Row],[YearsAtCompany]]&lt;2),"Yes","No")</f>
        <v>No</v>
      </c>
      <c r="K1054">
        <v>3</v>
      </c>
      <c r="L1054" t="s">
        <v>60</v>
      </c>
      <c r="M1054">
        <v>1</v>
      </c>
      <c r="N1054">
        <v>1482</v>
      </c>
      <c r="P1054">
        <v>3</v>
      </c>
      <c r="Q1054" t="s">
        <v>46</v>
      </c>
      <c r="R1054">
        <v>64</v>
      </c>
      <c r="S1054">
        <v>3</v>
      </c>
      <c r="T1054">
        <v>1</v>
      </c>
      <c r="U1054" t="s">
        <v>47</v>
      </c>
      <c r="V1054">
        <v>3</v>
      </c>
      <c r="W1054" t="s">
        <v>52</v>
      </c>
      <c r="X1054">
        <v>1274</v>
      </c>
      <c r="Y1054" t="str">
        <f>IF(AND(HR_Data[[#This Row],[OverTime]]="Yes",HR_Data[[#This Row],[JobSatisfaction]]&lt;=2,HR_Data[[#This Row],[MonthlyIncome]]&lt;AVERAGE(HR_Data[MonthlyIncome])),
"High Risk",
IF(OR(HR_Data[[#This Row],[OverTime]]="Yes",HR_Data[[#This Row],[JobSatisfaction]]&lt;=2),
"Medium Risk",
"Low Risk"))</f>
        <v>Low Risk</v>
      </c>
      <c r="Z1054" t="str">
        <f>IF(HR_Data[[#This Row],[MonthlyIncome]]&lt;3000,"Low",IF(HR_Data[[#This Row],[MonthlyIncome]]&lt;7000,"Medium","High"))</f>
        <v>Low</v>
      </c>
      <c r="AA1054" s="5">
        <f>IF(HR_Data[[#This Row],[OverTime]]="Yes",1,0)</f>
        <v>0</v>
      </c>
      <c r="AB1054" s="5">
        <f>IF(HR_Data[[#This Row],[JobSatisfaction]]&lt;=2,1,0)</f>
        <v>0</v>
      </c>
      <c r="AC1054" s="5">
        <f>IF(HR_Data[[#This Row],[WorkLifeBalance]]&lt;=2,1,0)</f>
        <v>1</v>
      </c>
      <c r="AD1054" s="5">
        <f>IF(HR_Data[[#This Row],[MonthlyIncome]]&lt;AVERAGE(HR_Data[MonthlyIncome]),1,0)</f>
        <v>1</v>
      </c>
      <c r="AE1054">
        <v>7152</v>
      </c>
      <c r="AF1054">
        <v>1</v>
      </c>
      <c r="AG1054" t="s">
        <v>42</v>
      </c>
      <c r="AH1054" t="s">
        <v>43</v>
      </c>
      <c r="AI1054">
        <v>13</v>
      </c>
      <c r="AJ1054">
        <v>3</v>
      </c>
      <c r="AK1054">
        <v>2</v>
      </c>
      <c r="AL1054">
        <f>IF(HR_Data[[#This Row],[OverTime]]="Yes",2,0)
+IF(HR_Data[[#This Row],[WorkLifeBalance]]&lt;=2,2,0)
+IF(HR_Data[[#This Row],[MonthlyIncome]]&lt;5000,2,0)
+IF(HR_Data[[#This Row],[JobSatisfaction]]&lt;=2,1,0)
+IF(HR_Data[[#This Row],[EnvironmentSatisfaction]]&lt;=2,1,0)
+IF(HR_Data[[#This Row],[YearsAtCompany]]&lt;2,2,0)</f>
        <v>6</v>
      </c>
      <c r="AM1054" t="str">
        <f>IF(HR_Data[[#This Row],[RiskScore2]]&gt;=6,"High",
IF(HR_Data[[#This Row],[RiskScore2]]&gt;=3,"Medium","Low"))</f>
        <v>High</v>
      </c>
      <c r="AN1054">
        <v>80</v>
      </c>
      <c r="AO1054">
        <v>2</v>
      </c>
      <c r="AP1054">
        <v>1</v>
      </c>
      <c r="AQ1054">
        <v>2</v>
      </c>
      <c r="AR1054">
        <v>2</v>
      </c>
      <c r="AS1054">
        <v>1</v>
      </c>
      <c r="AT1054">
        <v>0</v>
      </c>
      <c r="AU1054">
        <v>0</v>
      </c>
      <c r="AV1054">
        <v>0</v>
      </c>
    </row>
    <row r="1055" spans="1:48">
      <c r="A1055">
        <v>57</v>
      </c>
      <c r="B1055" t="str">
        <f>IF(HR_Data[[#This Row],[Age]]&lt;25,"&lt;25",
IF(HR_Data[[#This Row],[Age]]&lt;35,"25–34",
IF(HR_Data[[#This Row],[Age]]&lt;45,"35–44",
IF(HR_Data[[#This Row],[Age]]&lt;55,"45–54","55+"))))</f>
        <v>55+</v>
      </c>
      <c r="C1055" t="s">
        <v>43</v>
      </c>
      <c r="D1055">
        <f>(HR[[#This Row],[OverTimeFlag]]*3+HR[[#This Row],[LowJobSatisFlag]]*5+HR[[#This Row],[LowWLBFlag]]*4+HR[[#This Row],[LowSalaryFlag]]*3+HR[[#This Row],[LowEnviFlag]]*4+HR[[#This Row],[LowProFlag]]*1)</f>
        <v>11</v>
      </c>
      <c r="E1055">
        <f>HR_Data[[#This Row],[OvertimeFlag]] + HR_Data[[#This Row],[LowSatisfactionFlag]] + HR_Data[[#This Row],[LowWorkLifeBalanceFlag]]</f>
        <v>1</v>
      </c>
      <c r="F1055" t="s">
        <v>36</v>
      </c>
      <c r="G1055">
        <v>405</v>
      </c>
      <c r="H1055" t="s">
        <v>45</v>
      </c>
      <c r="I1055">
        <v>1</v>
      </c>
      <c r="J1055" t="str">
        <f>IF(AND(HR_Data[[#This Row],[Attrition]]="Yes",HR_Data[[#This Row],[YearsAtCompany]]&lt;2),"Yes","No")</f>
        <v>No</v>
      </c>
      <c r="K1055">
        <v>2</v>
      </c>
      <c r="L1055" t="s">
        <v>38</v>
      </c>
      <c r="M1055">
        <v>1</v>
      </c>
      <c r="N1055">
        <v>1483</v>
      </c>
      <c r="P1055">
        <v>2</v>
      </c>
      <c r="Q1055" t="s">
        <v>46</v>
      </c>
      <c r="R1055">
        <v>93</v>
      </c>
      <c r="S1055">
        <v>4</v>
      </c>
      <c r="T1055">
        <v>2</v>
      </c>
      <c r="U1055" t="s">
        <v>47</v>
      </c>
      <c r="V1055">
        <v>3</v>
      </c>
      <c r="W1055" t="s">
        <v>48</v>
      </c>
      <c r="X1055">
        <v>4900</v>
      </c>
      <c r="Y1055" t="str">
        <f>IF(AND(HR_Data[[#This Row],[OverTime]]="Yes",HR_Data[[#This Row],[JobSatisfaction]]&lt;=2,HR_Data[[#This Row],[MonthlyIncome]]&lt;AVERAGE(HR_Data[MonthlyIncome])),
"High Risk",
IF(OR(HR_Data[[#This Row],[OverTime]]="Yes",HR_Data[[#This Row],[JobSatisfaction]]&lt;=2),
"Medium Risk",
"Low Risk"))</f>
        <v>Low Risk</v>
      </c>
      <c r="Z1055" t="str">
        <f>IF(HR_Data[[#This Row],[MonthlyIncome]]&lt;3000,"Low",IF(HR_Data[[#This Row],[MonthlyIncome]]&lt;7000,"Medium","High"))</f>
        <v>Medium</v>
      </c>
      <c r="AA1055" s="5">
        <f>IF(HR_Data[[#This Row],[OverTime]]="Yes",1,0)</f>
        <v>0</v>
      </c>
      <c r="AB1055" s="5">
        <f>IF(HR_Data[[#This Row],[JobSatisfaction]]&lt;=2,1,0)</f>
        <v>0</v>
      </c>
      <c r="AC1055" s="5">
        <f>IF(HR_Data[[#This Row],[WorkLifeBalance]]&lt;=2,1,0)</f>
        <v>1</v>
      </c>
      <c r="AD1055" s="5">
        <f>IF(HR_Data[[#This Row],[MonthlyIncome]]&lt;AVERAGE(HR_Data[MonthlyIncome]),1,0)</f>
        <v>1</v>
      </c>
      <c r="AE1055">
        <v>2721</v>
      </c>
      <c r="AF1055">
        <v>0</v>
      </c>
      <c r="AG1055" t="s">
        <v>42</v>
      </c>
      <c r="AH1055" t="s">
        <v>43</v>
      </c>
      <c r="AI1055">
        <v>24</v>
      </c>
      <c r="AJ1055">
        <v>4</v>
      </c>
      <c r="AK1055">
        <v>1</v>
      </c>
      <c r="AL1055">
        <f>IF(HR_Data[[#This Row],[OverTime]]="Yes",2,0)
+IF(HR_Data[[#This Row],[WorkLifeBalance]]&lt;=2,2,0)
+IF(HR_Data[[#This Row],[MonthlyIncome]]&lt;5000,2,0)
+IF(HR_Data[[#This Row],[JobSatisfaction]]&lt;=2,1,0)
+IF(HR_Data[[#This Row],[EnvironmentSatisfaction]]&lt;=2,1,0)
+IF(HR_Data[[#This Row],[YearsAtCompany]]&lt;2,2,0)</f>
        <v>5</v>
      </c>
      <c r="AM1055" t="str">
        <f>IF(HR_Data[[#This Row],[RiskScore2]]&gt;=6,"High",
IF(HR_Data[[#This Row],[RiskScore2]]&gt;=3,"Medium","Low"))</f>
        <v>Medium</v>
      </c>
      <c r="AN1055">
        <v>80</v>
      </c>
      <c r="AO1055">
        <v>1</v>
      </c>
      <c r="AP1055">
        <v>13</v>
      </c>
      <c r="AQ1055">
        <v>2</v>
      </c>
      <c r="AR1055">
        <v>2</v>
      </c>
      <c r="AS1055">
        <v>12</v>
      </c>
      <c r="AT1055">
        <v>9</v>
      </c>
      <c r="AU1055">
        <v>2</v>
      </c>
      <c r="AV1055">
        <v>8</v>
      </c>
    </row>
    <row r="1056" spans="1:48">
      <c r="A1056">
        <v>49</v>
      </c>
      <c r="B1056" t="str">
        <f>IF(HR_Data[[#This Row],[Age]]&lt;25,"&lt;25",
IF(HR_Data[[#This Row],[Age]]&lt;35,"25–34",
IF(HR_Data[[#This Row],[Age]]&lt;45,"35–44",
IF(HR_Data[[#This Row],[Age]]&lt;55,"45–54","55+"))))</f>
        <v>45–54</v>
      </c>
      <c r="C1056" t="s">
        <v>43</v>
      </c>
      <c r="D1056">
        <f>(HR[[#This Row],[OverTimeFlag]]*3+HR[[#This Row],[LowJobSatisFlag]]*5+HR[[#This Row],[LowWLBFlag]]*4+HR[[#This Row],[LowSalaryFlag]]*3+HR[[#This Row],[LowEnviFlag]]*4+HR[[#This Row],[LowProFlag]]*1)</f>
        <v>5</v>
      </c>
      <c r="E1056">
        <f>HR_Data[[#This Row],[OvertimeFlag]] + HR_Data[[#This Row],[LowSatisfactionFlag]] + HR_Data[[#This Row],[LowWorkLifeBalanceFlag]]</f>
        <v>1</v>
      </c>
      <c r="F1056" t="s">
        <v>36</v>
      </c>
      <c r="G1056">
        <v>1490</v>
      </c>
      <c r="H1056" t="s">
        <v>45</v>
      </c>
      <c r="I1056">
        <v>7</v>
      </c>
      <c r="J1056" t="str">
        <f>IF(AND(HR_Data[[#This Row],[Attrition]]="Yes",HR_Data[[#This Row],[YearsAtCompany]]&lt;2),"Yes","No")</f>
        <v>No</v>
      </c>
      <c r="K1056">
        <v>4</v>
      </c>
      <c r="L1056" t="s">
        <v>38</v>
      </c>
      <c r="M1056">
        <v>1</v>
      </c>
      <c r="N1056">
        <v>1484</v>
      </c>
      <c r="P1056">
        <v>3</v>
      </c>
      <c r="Q1056" t="s">
        <v>46</v>
      </c>
      <c r="R1056">
        <v>35</v>
      </c>
      <c r="S1056">
        <v>3</v>
      </c>
      <c r="T1056">
        <v>3</v>
      </c>
      <c r="U1056" t="s">
        <v>54</v>
      </c>
      <c r="V1056">
        <v>2</v>
      </c>
      <c r="W1056" t="s">
        <v>52</v>
      </c>
      <c r="X1056">
        <v>10466</v>
      </c>
      <c r="Y1056" t="str">
        <f>IF(AND(HR_Data[[#This Row],[OverTime]]="Yes",HR_Data[[#This Row],[JobSatisfaction]]&lt;=2,HR_Data[[#This Row],[MonthlyIncome]]&lt;AVERAGE(HR_Data[MonthlyIncome])),
"High Risk",
IF(OR(HR_Data[[#This Row],[OverTime]]="Yes",HR_Data[[#This Row],[JobSatisfaction]]&lt;=2),
"Medium Risk",
"Low Risk"))</f>
        <v>Medium Risk</v>
      </c>
      <c r="Z1056" t="str">
        <f>IF(HR_Data[[#This Row],[MonthlyIncome]]&lt;3000,"Low",IF(HR_Data[[#This Row],[MonthlyIncome]]&lt;7000,"Medium","High"))</f>
        <v>High</v>
      </c>
      <c r="AA1056" s="5">
        <f>IF(HR_Data[[#This Row],[OverTime]]="Yes",1,0)</f>
        <v>0</v>
      </c>
      <c r="AB1056" s="5">
        <f>IF(HR_Data[[#This Row],[JobSatisfaction]]&lt;=2,1,0)</f>
        <v>1</v>
      </c>
      <c r="AC1056" s="5">
        <f>IF(HR_Data[[#This Row],[WorkLifeBalance]]&lt;=2,1,0)</f>
        <v>0</v>
      </c>
      <c r="AD1056" s="5">
        <f>IF(HR_Data[[#This Row],[MonthlyIncome]]&lt;AVERAGE(HR_Data[MonthlyIncome]),1,0)</f>
        <v>0</v>
      </c>
      <c r="AE1056">
        <v>20948</v>
      </c>
      <c r="AF1056">
        <v>3</v>
      </c>
      <c r="AG1056" t="s">
        <v>42</v>
      </c>
      <c r="AH1056" t="s">
        <v>43</v>
      </c>
      <c r="AI1056">
        <v>14</v>
      </c>
      <c r="AJ1056">
        <v>3</v>
      </c>
      <c r="AK1056">
        <v>2</v>
      </c>
      <c r="AL1056">
        <f>IF(HR_Data[[#This Row],[OverTime]]="Yes",2,0)
+IF(HR_Data[[#This Row],[WorkLifeBalance]]&lt;=2,2,0)
+IF(HR_Data[[#This Row],[MonthlyIncome]]&lt;5000,2,0)
+IF(HR_Data[[#This Row],[JobSatisfaction]]&lt;=2,1,0)
+IF(HR_Data[[#This Row],[EnvironmentSatisfaction]]&lt;=2,1,0)
+IF(HR_Data[[#This Row],[YearsAtCompany]]&lt;2,2,0)</f>
        <v>1</v>
      </c>
      <c r="AM1056" t="str">
        <f>IF(HR_Data[[#This Row],[RiskScore2]]&gt;=6,"High",
IF(HR_Data[[#This Row],[RiskScore2]]&gt;=3,"Medium","Low"))</f>
        <v>Low</v>
      </c>
      <c r="AN1056">
        <v>80</v>
      </c>
      <c r="AO1056">
        <v>2</v>
      </c>
      <c r="AP1056">
        <v>29</v>
      </c>
      <c r="AQ1056">
        <v>3</v>
      </c>
      <c r="AR1056">
        <v>3</v>
      </c>
      <c r="AS1056">
        <v>8</v>
      </c>
      <c r="AT1056">
        <v>7</v>
      </c>
      <c r="AU1056">
        <v>0</v>
      </c>
      <c r="AV1056">
        <v>7</v>
      </c>
    </row>
    <row r="1057" spans="1:48">
      <c r="A1057">
        <v>34</v>
      </c>
      <c r="B1057" t="str">
        <f>IF(HR_Data[[#This Row],[Age]]&lt;25,"&lt;25",
IF(HR_Data[[#This Row],[Age]]&lt;35,"25–34",
IF(HR_Data[[#This Row],[Age]]&lt;45,"35–44",
IF(HR_Data[[#This Row],[Age]]&lt;55,"45–54","55+"))))</f>
        <v>25–34</v>
      </c>
      <c r="C1057" t="s">
        <v>43</v>
      </c>
      <c r="D1057">
        <f>(HR[[#This Row],[OverTimeFlag]]*3+HR[[#This Row],[LowJobSatisFlag]]*5+HR[[#This Row],[LowWLBFlag]]*4+HR[[#This Row],[LowSalaryFlag]]*3+HR[[#This Row],[LowEnviFlag]]*4+HR[[#This Row],[LowProFlag]]*1)</f>
        <v>14</v>
      </c>
      <c r="E1057">
        <f>HR_Data[[#This Row],[OvertimeFlag]] + HR_Data[[#This Row],[LowSatisfactionFlag]] + HR_Data[[#This Row],[LowWorkLifeBalanceFlag]]</f>
        <v>2</v>
      </c>
      <c r="F1057" t="s">
        <v>44</v>
      </c>
      <c r="G1057">
        <v>829</v>
      </c>
      <c r="H1057" t="s">
        <v>45</v>
      </c>
      <c r="I1057">
        <v>15</v>
      </c>
      <c r="J1057" t="str">
        <f>IF(AND(HR_Data[[#This Row],[Attrition]]="Yes",HR_Data[[#This Row],[YearsAtCompany]]&lt;2),"Yes","No")</f>
        <v>No</v>
      </c>
      <c r="K1057">
        <v>3</v>
      </c>
      <c r="L1057" t="s">
        <v>51</v>
      </c>
      <c r="M1057">
        <v>1</v>
      </c>
      <c r="N1057">
        <v>1485</v>
      </c>
      <c r="P1057">
        <v>2</v>
      </c>
      <c r="Q1057" t="s">
        <v>46</v>
      </c>
      <c r="R1057">
        <v>71</v>
      </c>
      <c r="S1057">
        <v>3</v>
      </c>
      <c r="T1057">
        <v>4</v>
      </c>
      <c r="U1057" t="s">
        <v>58</v>
      </c>
      <c r="V1057">
        <v>1</v>
      </c>
      <c r="W1057" t="s">
        <v>52</v>
      </c>
      <c r="X1057">
        <v>17007</v>
      </c>
      <c r="Y1057" t="str">
        <f>IF(AND(HR_Data[[#This Row],[OverTime]]="Yes",HR_Data[[#This Row],[JobSatisfaction]]&lt;=2,HR_Data[[#This Row],[MonthlyIncome]]&lt;AVERAGE(HR_Data[MonthlyIncome])),
"High Risk",
IF(OR(HR_Data[[#This Row],[OverTime]]="Yes",HR_Data[[#This Row],[JobSatisfaction]]&lt;=2),
"Medium Risk",
"Low Risk"))</f>
        <v>Medium Risk</v>
      </c>
      <c r="Z1057" t="str">
        <f>IF(HR_Data[[#This Row],[MonthlyIncome]]&lt;3000,"Low",IF(HR_Data[[#This Row],[MonthlyIncome]]&lt;7000,"Medium","High"))</f>
        <v>High</v>
      </c>
      <c r="AA1057" s="5">
        <f>IF(HR_Data[[#This Row],[OverTime]]="Yes",1,0)</f>
        <v>0</v>
      </c>
      <c r="AB1057" s="5">
        <f>IF(HR_Data[[#This Row],[JobSatisfaction]]&lt;=2,1,0)</f>
        <v>1</v>
      </c>
      <c r="AC1057" s="5">
        <f>IF(HR_Data[[#This Row],[WorkLifeBalance]]&lt;=2,1,0)</f>
        <v>1</v>
      </c>
      <c r="AD1057" s="5">
        <f>IF(HR_Data[[#This Row],[MonthlyIncome]]&lt;AVERAGE(HR_Data[MonthlyIncome]),1,0)</f>
        <v>0</v>
      </c>
      <c r="AE1057">
        <v>11929</v>
      </c>
      <c r="AF1057">
        <v>7</v>
      </c>
      <c r="AG1057" t="s">
        <v>42</v>
      </c>
      <c r="AH1057" t="s">
        <v>43</v>
      </c>
      <c r="AI1057">
        <v>14</v>
      </c>
      <c r="AJ1057">
        <v>3</v>
      </c>
      <c r="AK1057">
        <v>4</v>
      </c>
      <c r="AL1057">
        <f>IF(HR_Data[[#This Row],[OverTime]]="Yes",2,0)
+IF(HR_Data[[#This Row],[WorkLifeBalance]]&lt;=2,2,0)
+IF(HR_Data[[#This Row],[MonthlyIncome]]&lt;5000,2,0)
+IF(HR_Data[[#This Row],[JobSatisfaction]]&lt;=2,1,0)
+IF(HR_Data[[#This Row],[EnvironmentSatisfaction]]&lt;=2,1,0)
+IF(HR_Data[[#This Row],[YearsAtCompany]]&lt;2,2,0)</f>
        <v>4</v>
      </c>
      <c r="AM1057" t="str">
        <f>IF(HR_Data[[#This Row],[RiskScore2]]&gt;=6,"High",
IF(HR_Data[[#This Row],[RiskScore2]]&gt;=3,"Medium","Low"))</f>
        <v>Medium</v>
      </c>
      <c r="AN1057">
        <v>80</v>
      </c>
      <c r="AO1057">
        <v>2</v>
      </c>
      <c r="AP1057">
        <v>16</v>
      </c>
      <c r="AQ1057">
        <v>3</v>
      </c>
      <c r="AR1057">
        <v>2</v>
      </c>
      <c r="AS1057">
        <v>14</v>
      </c>
      <c r="AT1057">
        <v>8</v>
      </c>
      <c r="AU1057">
        <v>6</v>
      </c>
      <c r="AV1057">
        <v>9</v>
      </c>
    </row>
    <row r="1058" spans="1:48">
      <c r="A1058">
        <v>28</v>
      </c>
      <c r="B1058" t="str">
        <f>IF(HR_Data[[#This Row],[Age]]&lt;25,"&lt;25",
IF(HR_Data[[#This Row],[Age]]&lt;35,"25–34",
IF(HR_Data[[#This Row],[Age]]&lt;45,"35–44",
IF(HR_Data[[#This Row],[Age]]&lt;55,"45–54","55+"))))</f>
        <v>25–34</v>
      </c>
      <c r="C1058" t="s">
        <v>35</v>
      </c>
      <c r="D1058">
        <f>(HR[[#This Row],[OverTimeFlag]]*3+HR[[#This Row],[LowJobSatisFlag]]*5+HR[[#This Row],[LowWLBFlag]]*4+HR[[#This Row],[LowSalaryFlag]]*3+HR[[#This Row],[LowEnviFlag]]*4+HR[[#This Row],[LowProFlag]]*1)</f>
        <v>7</v>
      </c>
      <c r="E1058">
        <f>HR_Data[[#This Row],[OvertimeFlag]] + HR_Data[[#This Row],[LowSatisfactionFlag]] + HR_Data[[#This Row],[LowWorkLifeBalanceFlag]]</f>
        <v>0</v>
      </c>
      <c r="F1058" t="s">
        <v>44</v>
      </c>
      <c r="G1058">
        <v>1496</v>
      </c>
      <c r="H1058" t="s">
        <v>37</v>
      </c>
      <c r="I1058">
        <v>1</v>
      </c>
      <c r="J1058" t="str">
        <f>IF(AND(HR_Data[[#This Row],[Attrition]]="Yes",HR_Data[[#This Row],[YearsAtCompany]]&lt;2),"Yes","No")</f>
        <v>No</v>
      </c>
      <c r="K1058">
        <v>3</v>
      </c>
      <c r="L1058" t="s">
        <v>60</v>
      </c>
      <c r="M1058">
        <v>1</v>
      </c>
      <c r="N1058">
        <v>1486</v>
      </c>
      <c r="P1058">
        <v>1</v>
      </c>
      <c r="Q1058" t="s">
        <v>46</v>
      </c>
      <c r="R1058">
        <v>92</v>
      </c>
      <c r="S1058">
        <v>3</v>
      </c>
      <c r="T1058">
        <v>1</v>
      </c>
      <c r="U1058" t="s">
        <v>57</v>
      </c>
      <c r="V1058">
        <v>3</v>
      </c>
      <c r="W1058" t="s">
        <v>48</v>
      </c>
      <c r="X1058">
        <v>2909</v>
      </c>
      <c r="Y1058" t="str">
        <f>IF(AND(HR_Data[[#This Row],[OverTime]]="Yes",HR_Data[[#This Row],[JobSatisfaction]]&lt;=2,HR_Data[[#This Row],[MonthlyIncome]]&lt;AVERAGE(HR_Data[MonthlyIncome])),
"High Risk",
IF(OR(HR_Data[[#This Row],[OverTime]]="Yes",HR_Data[[#This Row],[JobSatisfaction]]&lt;=2),
"Medium Risk",
"Low Risk"))</f>
        <v>Low Risk</v>
      </c>
      <c r="Z1058" t="str">
        <f>IF(HR_Data[[#This Row],[MonthlyIncome]]&lt;3000,"Low",IF(HR_Data[[#This Row],[MonthlyIncome]]&lt;7000,"Medium","High"))</f>
        <v>Low</v>
      </c>
      <c r="AA1058" s="5">
        <f>IF(HR_Data[[#This Row],[OverTime]]="Yes",1,0)</f>
        <v>0</v>
      </c>
      <c r="AB1058" s="5">
        <f>IF(HR_Data[[#This Row],[JobSatisfaction]]&lt;=2,1,0)</f>
        <v>0</v>
      </c>
      <c r="AC1058" s="5">
        <f>IF(HR_Data[[#This Row],[WorkLifeBalance]]&lt;=2,1,0)</f>
        <v>0</v>
      </c>
      <c r="AD1058" s="5">
        <f>IF(HR_Data[[#This Row],[MonthlyIncome]]&lt;AVERAGE(HR_Data[MonthlyIncome]),1,0)</f>
        <v>1</v>
      </c>
      <c r="AE1058">
        <v>15747</v>
      </c>
      <c r="AF1058">
        <v>3</v>
      </c>
      <c r="AG1058" t="s">
        <v>42</v>
      </c>
      <c r="AH1058" t="s">
        <v>43</v>
      </c>
      <c r="AI1058">
        <v>15</v>
      </c>
      <c r="AJ1058">
        <v>3</v>
      </c>
      <c r="AK1058">
        <v>4</v>
      </c>
      <c r="AL1058">
        <f>IF(HR_Data[[#This Row],[OverTime]]="Yes",2,0)
+IF(HR_Data[[#This Row],[WorkLifeBalance]]&lt;=2,2,0)
+IF(HR_Data[[#This Row],[MonthlyIncome]]&lt;5000,2,0)
+IF(HR_Data[[#This Row],[JobSatisfaction]]&lt;=2,1,0)
+IF(HR_Data[[#This Row],[EnvironmentSatisfaction]]&lt;=2,1,0)
+IF(HR_Data[[#This Row],[YearsAtCompany]]&lt;2,2,0)</f>
        <v>3</v>
      </c>
      <c r="AM1058" t="str">
        <f>IF(HR_Data[[#This Row],[RiskScore2]]&gt;=6,"High",
IF(HR_Data[[#This Row],[RiskScore2]]&gt;=3,"Medium","Low"))</f>
        <v>Medium</v>
      </c>
      <c r="AN1058">
        <v>80</v>
      </c>
      <c r="AO1058">
        <v>1</v>
      </c>
      <c r="AP1058">
        <v>5</v>
      </c>
      <c r="AQ1058">
        <v>3</v>
      </c>
      <c r="AR1058">
        <v>4</v>
      </c>
      <c r="AS1058">
        <v>3</v>
      </c>
      <c r="AT1058">
        <v>2</v>
      </c>
      <c r="AU1058">
        <v>1</v>
      </c>
      <c r="AV1058">
        <v>2</v>
      </c>
    </row>
    <row r="1059" spans="1:48">
      <c r="A1059">
        <v>29</v>
      </c>
      <c r="B1059" t="str">
        <f>IF(HR_Data[[#This Row],[Age]]&lt;25,"&lt;25",
IF(HR_Data[[#This Row],[Age]]&lt;35,"25–34",
IF(HR_Data[[#This Row],[Age]]&lt;45,"35–44",
IF(HR_Data[[#This Row],[Age]]&lt;55,"45–54","55+"))))</f>
        <v>25–34</v>
      </c>
      <c r="C1059" t="s">
        <v>35</v>
      </c>
      <c r="D1059">
        <f>(HR[[#This Row],[OverTimeFlag]]*3+HR[[#This Row],[LowJobSatisFlag]]*5+HR[[#This Row],[LowWLBFlag]]*4+HR[[#This Row],[LowSalaryFlag]]*3+HR[[#This Row],[LowEnviFlag]]*4+HR[[#This Row],[LowProFlag]]*1)</f>
        <v>16</v>
      </c>
      <c r="E1059">
        <f>HR_Data[[#This Row],[OvertimeFlag]] + HR_Data[[#This Row],[LowSatisfactionFlag]] + HR_Data[[#This Row],[LowWorkLifeBalanceFlag]]</f>
        <v>2</v>
      </c>
      <c r="F1059" t="s">
        <v>44</v>
      </c>
      <c r="G1059">
        <v>115</v>
      </c>
      <c r="H1059" t="s">
        <v>37</v>
      </c>
      <c r="I1059">
        <v>13</v>
      </c>
      <c r="J1059" t="str">
        <f>IF(AND(HR_Data[[#This Row],[Attrition]]="Yes",HR_Data[[#This Row],[YearsAtCompany]]&lt;2),"Yes","No")</f>
        <v>No</v>
      </c>
      <c r="K1059">
        <v>3</v>
      </c>
      <c r="L1059" t="s">
        <v>60</v>
      </c>
      <c r="M1059">
        <v>1</v>
      </c>
      <c r="N1059">
        <v>1487</v>
      </c>
      <c r="P1059">
        <v>1</v>
      </c>
      <c r="Q1059" t="s">
        <v>39</v>
      </c>
      <c r="R1059">
        <v>51</v>
      </c>
      <c r="S1059">
        <v>3</v>
      </c>
      <c r="T1059">
        <v>2</v>
      </c>
      <c r="U1059" t="s">
        <v>40</v>
      </c>
      <c r="V1059">
        <v>2</v>
      </c>
      <c r="W1059" t="s">
        <v>41</v>
      </c>
      <c r="X1059">
        <v>5765</v>
      </c>
      <c r="Y1059" t="str">
        <f>IF(AND(HR_Data[[#This Row],[OverTime]]="Yes",HR_Data[[#This Row],[JobSatisfaction]]&lt;=2,HR_Data[[#This Row],[MonthlyIncome]]&lt;AVERAGE(HR_Data[MonthlyIncome])),
"High Risk",
IF(OR(HR_Data[[#This Row],[OverTime]]="Yes",HR_Data[[#This Row],[JobSatisfaction]]&lt;=2),
"Medium Risk",
"Low Risk"))</f>
        <v>Medium Risk</v>
      </c>
      <c r="Z1059" t="str">
        <f>IF(HR_Data[[#This Row],[MonthlyIncome]]&lt;3000,"Low",IF(HR_Data[[#This Row],[MonthlyIncome]]&lt;7000,"Medium","High"))</f>
        <v>Medium</v>
      </c>
      <c r="AA1059" s="5">
        <f>IF(HR_Data[[#This Row],[OverTime]]="Yes",1,0)</f>
        <v>0</v>
      </c>
      <c r="AB1059" s="5">
        <f>IF(HR_Data[[#This Row],[JobSatisfaction]]&lt;=2,1,0)</f>
        <v>1</v>
      </c>
      <c r="AC1059" s="5">
        <f>IF(HR_Data[[#This Row],[WorkLifeBalance]]&lt;=2,1,0)</f>
        <v>1</v>
      </c>
      <c r="AD1059" s="5">
        <f>IF(HR_Data[[#This Row],[MonthlyIncome]]&lt;AVERAGE(HR_Data[MonthlyIncome]),1,0)</f>
        <v>1</v>
      </c>
      <c r="AE1059">
        <v>17485</v>
      </c>
      <c r="AF1059">
        <v>5</v>
      </c>
      <c r="AG1059" t="s">
        <v>42</v>
      </c>
      <c r="AH1059" t="s">
        <v>43</v>
      </c>
      <c r="AI1059">
        <v>11</v>
      </c>
      <c r="AJ1059">
        <v>3</v>
      </c>
      <c r="AK1059">
        <v>1</v>
      </c>
      <c r="AL1059">
        <f>IF(HR_Data[[#This Row],[OverTime]]="Yes",2,0)
+IF(HR_Data[[#This Row],[WorkLifeBalance]]&lt;=2,2,0)
+IF(HR_Data[[#This Row],[MonthlyIncome]]&lt;5000,2,0)
+IF(HR_Data[[#This Row],[JobSatisfaction]]&lt;=2,1,0)
+IF(HR_Data[[#This Row],[EnvironmentSatisfaction]]&lt;=2,1,0)
+IF(HR_Data[[#This Row],[YearsAtCompany]]&lt;2,2,0)</f>
        <v>4</v>
      </c>
      <c r="AM1059" t="str">
        <f>IF(HR_Data[[#This Row],[RiskScore2]]&gt;=6,"High",
IF(HR_Data[[#This Row],[RiskScore2]]&gt;=3,"Medium","Low"))</f>
        <v>Medium</v>
      </c>
      <c r="AN1059">
        <v>80</v>
      </c>
      <c r="AO1059">
        <v>0</v>
      </c>
      <c r="AP1059">
        <v>7</v>
      </c>
      <c r="AQ1059">
        <v>4</v>
      </c>
      <c r="AR1059">
        <v>1</v>
      </c>
      <c r="AS1059">
        <v>5</v>
      </c>
      <c r="AT1059">
        <v>3</v>
      </c>
      <c r="AU1059">
        <v>0</v>
      </c>
      <c r="AV1059">
        <v>0</v>
      </c>
    </row>
    <row r="1060" spans="1:48">
      <c r="A1060">
        <v>34</v>
      </c>
      <c r="B1060" t="str">
        <f>IF(HR_Data[[#This Row],[Age]]&lt;25,"&lt;25",
IF(HR_Data[[#This Row],[Age]]&lt;35,"25–34",
IF(HR_Data[[#This Row],[Age]]&lt;45,"35–44",
IF(HR_Data[[#This Row],[Age]]&lt;55,"45–54","55+"))))</f>
        <v>25–34</v>
      </c>
      <c r="C1060" t="s">
        <v>35</v>
      </c>
      <c r="D1060">
        <f>(HR[[#This Row],[OverTimeFlag]]*3+HR[[#This Row],[LowJobSatisFlag]]*5+HR[[#This Row],[LowWLBFlag]]*4+HR[[#This Row],[LowSalaryFlag]]*3+HR[[#This Row],[LowEnviFlag]]*4+HR[[#This Row],[LowProFlag]]*1)</f>
        <v>16</v>
      </c>
      <c r="E1060">
        <f>HR_Data[[#This Row],[OvertimeFlag]] + HR_Data[[#This Row],[LowSatisfactionFlag]] + HR_Data[[#This Row],[LowWorkLifeBalanceFlag]]</f>
        <v>2</v>
      </c>
      <c r="F1060" t="s">
        <v>36</v>
      </c>
      <c r="G1060">
        <v>790</v>
      </c>
      <c r="H1060" t="s">
        <v>37</v>
      </c>
      <c r="I1060">
        <v>24</v>
      </c>
      <c r="J1060" t="str">
        <f>IF(AND(HR_Data[[#This Row],[Attrition]]="Yes",HR_Data[[#This Row],[YearsAtCompany]]&lt;2),"Yes","No")</f>
        <v>No</v>
      </c>
      <c r="K1060">
        <v>4</v>
      </c>
      <c r="L1060" t="s">
        <v>51</v>
      </c>
      <c r="M1060">
        <v>1</v>
      </c>
      <c r="N1060">
        <v>1489</v>
      </c>
      <c r="P1060">
        <v>1</v>
      </c>
      <c r="Q1060" t="s">
        <v>39</v>
      </c>
      <c r="R1060">
        <v>40</v>
      </c>
      <c r="S1060">
        <v>2</v>
      </c>
      <c r="T1060">
        <v>2</v>
      </c>
      <c r="U1060" t="s">
        <v>40</v>
      </c>
      <c r="V1060">
        <v>2</v>
      </c>
      <c r="W1060" t="s">
        <v>41</v>
      </c>
      <c r="X1060">
        <v>4599</v>
      </c>
      <c r="Y1060" t="str">
        <f>IF(AND(HR_Data[[#This Row],[OverTime]]="Yes",HR_Data[[#This Row],[JobSatisfaction]]&lt;=2,HR_Data[[#This Row],[MonthlyIncome]]&lt;AVERAGE(HR_Data[MonthlyIncome])),
"High Risk",
IF(OR(HR_Data[[#This Row],[OverTime]]="Yes",HR_Data[[#This Row],[JobSatisfaction]]&lt;=2),
"Medium Risk",
"Low Risk"))</f>
        <v>High Risk</v>
      </c>
      <c r="Z1060" t="str">
        <f>IF(HR_Data[[#This Row],[MonthlyIncome]]&lt;3000,"Low",IF(HR_Data[[#This Row],[MonthlyIncome]]&lt;7000,"Medium","High"))</f>
        <v>Medium</v>
      </c>
      <c r="AA1060" s="5">
        <f>IF(HR_Data[[#This Row],[OverTime]]="Yes",1,0)</f>
        <v>1</v>
      </c>
      <c r="AB1060" s="5">
        <f>IF(HR_Data[[#This Row],[JobSatisfaction]]&lt;=2,1,0)</f>
        <v>1</v>
      </c>
      <c r="AC1060" s="5">
        <f>IF(HR_Data[[#This Row],[WorkLifeBalance]]&lt;=2,1,0)</f>
        <v>0</v>
      </c>
      <c r="AD1060" s="5">
        <f>IF(HR_Data[[#This Row],[MonthlyIncome]]&lt;AVERAGE(HR_Data[MonthlyIncome]),1,0)</f>
        <v>1</v>
      </c>
      <c r="AE1060">
        <v>7815</v>
      </c>
      <c r="AF1060">
        <v>0</v>
      </c>
      <c r="AG1060" t="s">
        <v>42</v>
      </c>
      <c r="AH1060" t="s">
        <v>35</v>
      </c>
      <c r="AI1060">
        <v>23</v>
      </c>
      <c r="AJ1060">
        <v>4</v>
      </c>
      <c r="AK1060">
        <v>3</v>
      </c>
      <c r="AL1060">
        <f>IF(HR_Data[[#This Row],[OverTime]]="Yes",2,0)
+IF(HR_Data[[#This Row],[WorkLifeBalance]]&lt;=2,2,0)
+IF(HR_Data[[#This Row],[MonthlyIncome]]&lt;5000,2,0)
+IF(HR_Data[[#This Row],[JobSatisfaction]]&lt;=2,1,0)
+IF(HR_Data[[#This Row],[EnvironmentSatisfaction]]&lt;=2,1,0)
+IF(HR_Data[[#This Row],[YearsAtCompany]]&lt;2,2,0)</f>
        <v>6</v>
      </c>
      <c r="AM1060" t="str">
        <f>IF(HR_Data[[#This Row],[RiskScore2]]&gt;=6,"High",
IF(HR_Data[[#This Row],[RiskScore2]]&gt;=3,"Medium","Low"))</f>
        <v>High</v>
      </c>
      <c r="AN1060">
        <v>80</v>
      </c>
      <c r="AO1060">
        <v>0</v>
      </c>
      <c r="AP1060">
        <v>16</v>
      </c>
      <c r="AQ1060">
        <v>2</v>
      </c>
      <c r="AR1060">
        <v>4</v>
      </c>
      <c r="AS1060">
        <v>15</v>
      </c>
      <c r="AT1060">
        <v>9</v>
      </c>
      <c r="AU1060">
        <v>10</v>
      </c>
      <c r="AV1060">
        <v>10</v>
      </c>
    </row>
    <row r="1061" spans="1:48">
      <c r="A1061">
        <v>35</v>
      </c>
      <c r="B1061" t="str">
        <f>IF(HR_Data[[#This Row],[Age]]&lt;25,"&lt;25",
IF(HR_Data[[#This Row],[Age]]&lt;35,"25–34",
IF(HR_Data[[#This Row],[Age]]&lt;45,"35–44",
IF(HR_Data[[#This Row],[Age]]&lt;55,"45–54","55+"))))</f>
        <v>35–44</v>
      </c>
      <c r="C1061" t="s">
        <v>43</v>
      </c>
      <c r="D1061">
        <f>(HR[[#This Row],[OverTimeFlag]]*3+HR[[#This Row],[LowJobSatisFlag]]*5+HR[[#This Row],[LowWLBFlag]]*4+HR[[#This Row],[LowSalaryFlag]]*3+HR[[#This Row],[LowEnviFlag]]*4+HR[[#This Row],[LowProFlag]]*1)</f>
        <v>3</v>
      </c>
      <c r="E1061">
        <f>HR_Data[[#This Row],[OvertimeFlag]] + HR_Data[[#This Row],[LowSatisfactionFlag]] + HR_Data[[#This Row],[LowWorkLifeBalanceFlag]]</f>
        <v>0</v>
      </c>
      <c r="F1061" t="s">
        <v>36</v>
      </c>
      <c r="G1061">
        <v>660</v>
      </c>
      <c r="H1061" t="s">
        <v>37</v>
      </c>
      <c r="I1061">
        <v>7</v>
      </c>
      <c r="J1061" t="str">
        <f>IF(AND(HR_Data[[#This Row],[Attrition]]="Yes",HR_Data[[#This Row],[YearsAtCompany]]&lt;2),"Yes","No")</f>
        <v>No</v>
      </c>
      <c r="K1061">
        <v>1</v>
      </c>
      <c r="L1061" t="s">
        <v>38</v>
      </c>
      <c r="M1061">
        <v>1</v>
      </c>
      <c r="N1061">
        <v>1492</v>
      </c>
      <c r="P1061">
        <v>4</v>
      </c>
      <c r="Q1061" t="s">
        <v>46</v>
      </c>
      <c r="R1061">
        <v>76</v>
      </c>
      <c r="S1061">
        <v>3</v>
      </c>
      <c r="T1061">
        <v>1</v>
      </c>
      <c r="U1061" t="s">
        <v>57</v>
      </c>
      <c r="V1061">
        <v>3</v>
      </c>
      <c r="W1061" t="s">
        <v>48</v>
      </c>
      <c r="X1061">
        <v>2404</v>
      </c>
      <c r="Y1061" t="str">
        <f>IF(AND(HR_Data[[#This Row],[OverTime]]="Yes",HR_Data[[#This Row],[JobSatisfaction]]&lt;=2,HR_Data[[#This Row],[MonthlyIncome]]&lt;AVERAGE(HR_Data[MonthlyIncome])),
"High Risk",
IF(OR(HR_Data[[#This Row],[OverTime]]="Yes",HR_Data[[#This Row],[JobSatisfaction]]&lt;=2),
"Medium Risk",
"Low Risk"))</f>
        <v>Low Risk</v>
      </c>
      <c r="Z1061" t="str">
        <f>IF(HR_Data[[#This Row],[MonthlyIncome]]&lt;3000,"Low",IF(HR_Data[[#This Row],[MonthlyIncome]]&lt;7000,"Medium","High"))</f>
        <v>Low</v>
      </c>
      <c r="AA1061" s="5">
        <f>IF(HR_Data[[#This Row],[OverTime]]="Yes",1,0)</f>
        <v>0</v>
      </c>
      <c r="AB1061" s="5">
        <f>IF(HR_Data[[#This Row],[JobSatisfaction]]&lt;=2,1,0)</f>
        <v>0</v>
      </c>
      <c r="AC1061" s="5">
        <f>IF(HR_Data[[#This Row],[WorkLifeBalance]]&lt;=2,1,0)</f>
        <v>0</v>
      </c>
      <c r="AD1061" s="5">
        <f>IF(HR_Data[[#This Row],[MonthlyIncome]]&lt;AVERAGE(HR_Data[MonthlyIncome]),1,0)</f>
        <v>1</v>
      </c>
      <c r="AE1061">
        <v>16192</v>
      </c>
      <c r="AF1061">
        <v>1</v>
      </c>
      <c r="AG1061" t="s">
        <v>42</v>
      </c>
      <c r="AH1061" t="s">
        <v>43</v>
      </c>
      <c r="AI1061">
        <v>13</v>
      </c>
      <c r="AJ1061">
        <v>3</v>
      </c>
      <c r="AK1061">
        <v>1</v>
      </c>
      <c r="AL1061">
        <f>IF(HR_Data[[#This Row],[OverTime]]="Yes",2,0)
+IF(HR_Data[[#This Row],[WorkLifeBalance]]&lt;=2,2,0)
+IF(HR_Data[[#This Row],[MonthlyIncome]]&lt;5000,2,0)
+IF(HR_Data[[#This Row],[JobSatisfaction]]&lt;=2,1,0)
+IF(HR_Data[[#This Row],[EnvironmentSatisfaction]]&lt;=2,1,0)
+IF(HR_Data[[#This Row],[YearsAtCompany]]&lt;2,2,0)</f>
        <v>4</v>
      </c>
      <c r="AM1061" t="str">
        <f>IF(HR_Data[[#This Row],[RiskScore2]]&gt;=6,"High",
IF(HR_Data[[#This Row],[RiskScore2]]&gt;=3,"Medium","Low"))</f>
        <v>Medium</v>
      </c>
      <c r="AN1061">
        <v>80</v>
      </c>
      <c r="AO1061">
        <v>1</v>
      </c>
      <c r="AP1061">
        <v>1</v>
      </c>
      <c r="AQ1061">
        <v>3</v>
      </c>
      <c r="AR1061">
        <v>3</v>
      </c>
      <c r="AS1061">
        <v>1</v>
      </c>
      <c r="AT1061">
        <v>0</v>
      </c>
      <c r="AU1061">
        <v>0</v>
      </c>
      <c r="AV1061">
        <v>0</v>
      </c>
    </row>
    <row r="1062" spans="1:48">
      <c r="A1062">
        <v>24</v>
      </c>
      <c r="B1062" t="str">
        <f>IF(HR_Data[[#This Row],[Age]]&lt;25,"&lt;25",
IF(HR_Data[[#This Row],[Age]]&lt;35,"25–34",
IF(HR_Data[[#This Row],[Age]]&lt;45,"35–44",
IF(HR_Data[[#This Row],[Age]]&lt;55,"45–54","55+"))))</f>
        <v>&lt;25</v>
      </c>
      <c r="C1062" t="s">
        <v>35</v>
      </c>
      <c r="D1062">
        <f>(HR[[#This Row],[OverTimeFlag]]*3+HR[[#This Row],[LowJobSatisFlag]]*5+HR[[#This Row],[LowWLBFlag]]*4+HR[[#This Row],[LowSalaryFlag]]*3+HR[[#This Row],[LowEnviFlag]]*4+HR[[#This Row],[LowProFlag]]*1)</f>
        <v>19</v>
      </c>
      <c r="E1062">
        <f>HR_Data[[#This Row],[OvertimeFlag]] + HR_Data[[#This Row],[LowSatisfactionFlag]] + HR_Data[[#This Row],[LowWorkLifeBalanceFlag]]</f>
        <v>3</v>
      </c>
      <c r="F1062" t="s">
        <v>44</v>
      </c>
      <c r="G1062">
        <v>381</v>
      </c>
      <c r="H1062" t="s">
        <v>45</v>
      </c>
      <c r="I1062">
        <v>9</v>
      </c>
      <c r="J1062" t="str">
        <f>IF(AND(HR_Data[[#This Row],[Attrition]]="Yes",HR_Data[[#This Row],[YearsAtCompany]]&lt;2),"Yes","No")</f>
        <v>Yes</v>
      </c>
      <c r="K1062">
        <v>3</v>
      </c>
      <c r="L1062" t="s">
        <v>51</v>
      </c>
      <c r="M1062">
        <v>1</v>
      </c>
      <c r="N1062">
        <v>1494</v>
      </c>
      <c r="P1062">
        <v>2</v>
      </c>
      <c r="Q1062" t="s">
        <v>46</v>
      </c>
      <c r="R1062">
        <v>89</v>
      </c>
      <c r="S1062">
        <v>3</v>
      </c>
      <c r="T1062">
        <v>1</v>
      </c>
      <c r="U1062" t="s">
        <v>50</v>
      </c>
      <c r="V1062">
        <v>1</v>
      </c>
      <c r="W1062" t="s">
        <v>41</v>
      </c>
      <c r="X1062">
        <v>3172</v>
      </c>
      <c r="Y1062" t="str">
        <f>IF(AND(HR_Data[[#This Row],[OverTime]]="Yes",HR_Data[[#This Row],[JobSatisfaction]]&lt;=2,HR_Data[[#This Row],[MonthlyIncome]]&lt;AVERAGE(HR_Data[MonthlyIncome])),
"High Risk",
IF(OR(HR_Data[[#This Row],[OverTime]]="Yes",HR_Data[[#This Row],[JobSatisfaction]]&lt;=2),
"Medium Risk",
"Low Risk"))</f>
        <v>High Risk</v>
      </c>
      <c r="Z1062" t="str">
        <f>IF(HR_Data[[#This Row],[MonthlyIncome]]&lt;3000,"Low",IF(HR_Data[[#This Row],[MonthlyIncome]]&lt;7000,"Medium","High"))</f>
        <v>Medium</v>
      </c>
      <c r="AA1062" s="5">
        <f>IF(HR_Data[[#This Row],[OverTime]]="Yes",1,0)</f>
        <v>1</v>
      </c>
      <c r="AB1062" s="5">
        <f>IF(HR_Data[[#This Row],[JobSatisfaction]]&lt;=2,1,0)</f>
        <v>1</v>
      </c>
      <c r="AC1062" s="5">
        <f>IF(HR_Data[[#This Row],[WorkLifeBalance]]&lt;=2,1,0)</f>
        <v>1</v>
      </c>
      <c r="AD1062" s="5">
        <f>IF(HR_Data[[#This Row],[MonthlyIncome]]&lt;AVERAGE(HR_Data[MonthlyIncome]),1,0)</f>
        <v>1</v>
      </c>
      <c r="AE1062">
        <v>16998</v>
      </c>
      <c r="AF1062">
        <v>2</v>
      </c>
      <c r="AG1062" t="s">
        <v>42</v>
      </c>
      <c r="AH1062" t="s">
        <v>35</v>
      </c>
      <c r="AI1062">
        <v>11</v>
      </c>
      <c r="AJ1062">
        <v>3</v>
      </c>
      <c r="AK1062">
        <v>3</v>
      </c>
      <c r="AL1062">
        <f>IF(HR_Data[[#This Row],[OverTime]]="Yes",2,0)
+IF(HR_Data[[#This Row],[WorkLifeBalance]]&lt;=2,2,0)
+IF(HR_Data[[#This Row],[MonthlyIncome]]&lt;5000,2,0)
+IF(HR_Data[[#This Row],[JobSatisfaction]]&lt;=2,1,0)
+IF(HR_Data[[#This Row],[EnvironmentSatisfaction]]&lt;=2,1,0)
+IF(HR_Data[[#This Row],[YearsAtCompany]]&lt;2,2,0)</f>
        <v>10</v>
      </c>
      <c r="AM1062" t="str">
        <f>IF(HR_Data[[#This Row],[RiskScore2]]&gt;=6,"High",
IF(HR_Data[[#This Row],[RiskScore2]]&gt;=3,"Medium","Low"))</f>
        <v>High</v>
      </c>
      <c r="AN1062">
        <v>80</v>
      </c>
      <c r="AO1062">
        <v>0</v>
      </c>
      <c r="AP1062">
        <v>4</v>
      </c>
      <c r="AQ1062">
        <v>2</v>
      </c>
      <c r="AR1062">
        <v>2</v>
      </c>
      <c r="AS1062">
        <v>0</v>
      </c>
      <c r="AT1062">
        <v>0</v>
      </c>
      <c r="AU1062">
        <v>0</v>
      </c>
      <c r="AV1062">
        <v>0</v>
      </c>
    </row>
    <row r="1063" spans="1:48">
      <c r="A1063">
        <v>24</v>
      </c>
      <c r="B1063" t="str">
        <f>IF(HR_Data[[#This Row],[Age]]&lt;25,"&lt;25",
IF(HR_Data[[#This Row],[Age]]&lt;35,"25–34",
IF(HR_Data[[#This Row],[Age]]&lt;45,"35–44",
IF(HR_Data[[#This Row],[Age]]&lt;55,"45–54","55+"))))</f>
        <v>&lt;25</v>
      </c>
      <c r="C1063" t="s">
        <v>43</v>
      </c>
      <c r="D1063">
        <f>(HR[[#This Row],[OverTimeFlag]]*3+HR[[#This Row],[LowJobSatisFlag]]*5+HR[[#This Row],[LowWLBFlag]]*4+HR[[#This Row],[LowSalaryFlag]]*3+HR[[#This Row],[LowEnviFlag]]*4+HR[[#This Row],[LowProFlag]]*1)</f>
        <v>8</v>
      </c>
      <c r="E1063">
        <f>HR_Data[[#This Row],[OvertimeFlag]] + HR_Data[[#This Row],[LowSatisfactionFlag]] + HR_Data[[#This Row],[LowWorkLifeBalanceFlag]]</f>
        <v>1</v>
      </c>
      <c r="F1063" t="s">
        <v>55</v>
      </c>
      <c r="G1063">
        <v>830</v>
      </c>
      <c r="H1063" t="s">
        <v>37</v>
      </c>
      <c r="I1063">
        <v>13</v>
      </c>
      <c r="J1063" t="str">
        <f>IF(AND(HR_Data[[#This Row],[Attrition]]="Yes",HR_Data[[#This Row],[YearsAtCompany]]&lt;2),"Yes","No")</f>
        <v>No</v>
      </c>
      <c r="K1063">
        <v>2</v>
      </c>
      <c r="L1063" t="s">
        <v>38</v>
      </c>
      <c r="M1063">
        <v>1</v>
      </c>
      <c r="N1063">
        <v>1495</v>
      </c>
      <c r="P1063">
        <v>4</v>
      </c>
      <c r="Q1063" t="s">
        <v>39</v>
      </c>
      <c r="R1063">
        <v>78</v>
      </c>
      <c r="S1063">
        <v>3</v>
      </c>
      <c r="T1063">
        <v>1</v>
      </c>
      <c r="U1063" t="s">
        <v>57</v>
      </c>
      <c r="V1063">
        <v>2</v>
      </c>
      <c r="W1063" t="s">
        <v>48</v>
      </c>
      <c r="X1063">
        <v>2033</v>
      </c>
      <c r="Y1063" t="str">
        <f>IF(AND(HR_Data[[#This Row],[OverTime]]="Yes",HR_Data[[#This Row],[JobSatisfaction]]&lt;=2,HR_Data[[#This Row],[MonthlyIncome]]&lt;AVERAGE(HR_Data[MonthlyIncome])),
"High Risk",
IF(OR(HR_Data[[#This Row],[OverTime]]="Yes",HR_Data[[#This Row],[JobSatisfaction]]&lt;=2),
"Medium Risk",
"Low Risk"))</f>
        <v>Medium Risk</v>
      </c>
      <c r="Z1063" t="str">
        <f>IF(HR_Data[[#This Row],[MonthlyIncome]]&lt;3000,"Low",IF(HR_Data[[#This Row],[MonthlyIncome]]&lt;7000,"Medium","High"))</f>
        <v>Low</v>
      </c>
      <c r="AA1063" s="5">
        <f>IF(HR_Data[[#This Row],[OverTime]]="Yes",1,0)</f>
        <v>0</v>
      </c>
      <c r="AB1063" s="5">
        <f>IF(HR_Data[[#This Row],[JobSatisfaction]]&lt;=2,1,0)</f>
        <v>1</v>
      </c>
      <c r="AC1063" s="5">
        <f>IF(HR_Data[[#This Row],[WorkLifeBalance]]&lt;=2,1,0)</f>
        <v>0</v>
      </c>
      <c r="AD1063" s="5">
        <f>IF(HR_Data[[#This Row],[MonthlyIncome]]&lt;AVERAGE(HR_Data[MonthlyIncome]),1,0)</f>
        <v>1</v>
      </c>
      <c r="AE1063">
        <v>7103</v>
      </c>
      <c r="AF1063">
        <v>1</v>
      </c>
      <c r="AG1063" t="s">
        <v>42</v>
      </c>
      <c r="AH1063" t="s">
        <v>43</v>
      </c>
      <c r="AI1063">
        <v>13</v>
      </c>
      <c r="AJ1063">
        <v>3</v>
      </c>
      <c r="AK1063">
        <v>3</v>
      </c>
      <c r="AL1063">
        <f>IF(HR_Data[[#This Row],[OverTime]]="Yes",2,0)
+IF(HR_Data[[#This Row],[WorkLifeBalance]]&lt;=2,2,0)
+IF(HR_Data[[#This Row],[MonthlyIncome]]&lt;5000,2,0)
+IF(HR_Data[[#This Row],[JobSatisfaction]]&lt;=2,1,0)
+IF(HR_Data[[#This Row],[EnvironmentSatisfaction]]&lt;=2,1,0)
+IF(HR_Data[[#This Row],[YearsAtCompany]]&lt;2,2,0)</f>
        <v>5</v>
      </c>
      <c r="AM1063" t="str">
        <f>IF(HR_Data[[#This Row],[RiskScore2]]&gt;=6,"High",
IF(HR_Data[[#This Row],[RiskScore2]]&gt;=3,"Medium","Low"))</f>
        <v>Medium</v>
      </c>
      <c r="AN1063">
        <v>80</v>
      </c>
      <c r="AO1063">
        <v>1</v>
      </c>
      <c r="AP1063">
        <v>1</v>
      </c>
      <c r="AQ1063">
        <v>2</v>
      </c>
      <c r="AR1063">
        <v>3</v>
      </c>
      <c r="AS1063">
        <v>1</v>
      </c>
      <c r="AT1063">
        <v>0</v>
      </c>
      <c r="AU1063">
        <v>0</v>
      </c>
      <c r="AV1063">
        <v>0</v>
      </c>
    </row>
    <row r="1064" spans="1:48">
      <c r="A1064">
        <v>44</v>
      </c>
      <c r="B1064" t="str">
        <f>IF(HR_Data[[#This Row],[Age]]&lt;25,"&lt;25",
IF(HR_Data[[#This Row],[Age]]&lt;35,"25–34",
IF(HR_Data[[#This Row],[Age]]&lt;45,"35–44",
IF(HR_Data[[#This Row],[Age]]&lt;55,"45–54","55+"))))</f>
        <v>35–44</v>
      </c>
      <c r="C1064" t="s">
        <v>43</v>
      </c>
      <c r="D1064">
        <f>(HR[[#This Row],[OverTimeFlag]]*3+HR[[#This Row],[LowJobSatisFlag]]*5+HR[[#This Row],[LowWLBFlag]]*4+HR[[#This Row],[LowSalaryFlag]]*3+HR[[#This Row],[LowEnviFlag]]*4+HR[[#This Row],[LowProFlag]]*1)</f>
        <v>11</v>
      </c>
      <c r="E1064">
        <f>HR_Data[[#This Row],[OvertimeFlag]] + HR_Data[[#This Row],[LowSatisfactionFlag]] + HR_Data[[#This Row],[LowWorkLifeBalanceFlag]]</f>
        <v>2</v>
      </c>
      <c r="F1064" t="s">
        <v>44</v>
      </c>
      <c r="G1064">
        <v>1193</v>
      </c>
      <c r="H1064" t="s">
        <v>45</v>
      </c>
      <c r="I1064">
        <v>2</v>
      </c>
      <c r="J1064" t="str">
        <f>IF(AND(HR_Data[[#This Row],[Attrition]]="Yes",HR_Data[[#This Row],[YearsAtCompany]]&lt;2),"Yes","No")</f>
        <v>No</v>
      </c>
      <c r="K1064">
        <v>1</v>
      </c>
      <c r="L1064" t="s">
        <v>51</v>
      </c>
      <c r="M1064">
        <v>1</v>
      </c>
      <c r="N1064">
        <v>1496</v>
      </c>
      <c r="P1064">
        <v>2</v>
      </c>
      <c r="Q1064" t="s">
        <v>46</v>
      </c>
      <c r="R1064">
        <v>86</v>
      </c>
      <c r="S1064">
        <v>3</v>
      </c>
      <c r="T1064">
        <v>3</v>
      </c>
      <c r="U1064" t="s">
        <v>53</v>
      </c>
      <c r="V1064">
        <v>3</v>
      </c>
      <c r="W1064" t="s">
        <v>41</v>
      </c>
      <c r="X1064">
        <v>10209</v>
      </c>
      <c r="Y1064" t="str">
        <f>IF(AND(HR_Data[[#This Row],[OverTime]]="Yes",HR_Data[[#This Row],[JobSatisfaction]]&lt;=2,HR_Data[[#This Row],[MonthlyIncome]]&lt;AVERAGE(HR_Data[MonthlyIncome])),
"High Risk",
IF(OR(HR_Data[[#This Row],[OverTime]]="Yes",HR_Data[[#This Row],[JobSatisfaction]]&lt;=2),
"Medium Risk",
"Low Risk"))</f>
        <v>Medium Risk</v>
      </c>
      <c r="Z1064" t="str">
        <f>IF(HR_Data[[#This Row],[MonthlyIncome]]&lt;3000,"Low",IF(HR_Data[[#This Row],[MonthlyIncome]]&lt;7000,"Medium","High"))</f>
        <v>High</v>
      </c>
      <c r="AA1064" s="5">
        <f>IF(HR_Data[[#This Row],[OverTime]]="Yes",1,0)</f>
        <v>1</v>
      </c>
      <c r="AB1064" s="5">
        <f>IF(HR_Data[[#This Row],[JobSatisfaction]]&lt;=2,1,0)</f>
        <v>0</v>
      </c>
      <c r="AC1064" s="5">
        <f>IF(HR_Data[[#This Row],[WorkLifeBalance]]&lt;=2,1,0)</f>
        <v>1</v>
      </c>
      <c r="AD1064" s="5">
        <f>IF(HR_Data[[#This Row],[MonthlyIncome]]&lt;AVERAGE(HR_Data[MonthlyIncome]),1,0)</f>
        <v>0</v>
      </c>
      <c r="AE1064">
        <v>19719</v>
      </c>
      <c r="AF1064">
        <v>5</v>
      </c>
      <c r="AG1064" t="s">
        <v>42</v>
      </c>
      <c r="AH1064" t="s">
        <v>35</v>
      </c>
      <c r="AI1064">
        <v>18</v>
      </c>
      <c r="AJ1064">
        <v>3</v>
      </c>
      <c r="AK1064">
        <v>2</v>
      </c>
      <c r="AL1064">
        <f>IF(HR_Data[[#This Row],[OverTime]]="Yes",2,0)
+IF(HR_Data[[#This Row],[WorkLifeBalance]]&lt;=2,2,0)
+IF(HR_Data[[#This Row],[MonthlyIncome]]&lt;5000,2,0)
+IF(HR_Data[[#This Row],[JobSatisfaction]]&lt;=2,1,0)
+IF(HR_Data[[#This Row],[EnvironmentSatisfaction]]&lt;=2,1,0)
+IF(HR_Data[[#This Row],[YearsAtCompany]]&lt;2,2,0)</f>
        <v>5</v>
      </c>
      <c r="AM1064" t="str">
        <f>IF(HR_Data[[#This Row],[RiskScore2]]&gt;=6,"High",
IF(HR_Data[[#This Row],[RiskScore2]]&gt;=3,"Medium","Low"))</f>
        <v>Medium</v>
      </c>
      <c r="AN1064">
        <v>80</v>
      </c>
      <c r="AO1064">
        <v>0</v>
      </c>
      <c r="AP1064">
        <v>16</v>
      </c>
      <c r="AQ1064">
        <v>2</v>
      </c>
      <c r="AR1064">
        <v>2</v>
      </c>
      <c r="AS1064">
        <v>2</v>
      </c>
      <c r="AT1064">
        <v>2</v>
      </c>
      <c r="AU1064">
        <v>2</v>
      </c>
      <c r="AV1064">
        <v>2</v>
      </c>
    </row>
    <row r="1065" spans="1:48">
      <c r="A1065">
        <v>29</v>
      </c>
      <c r="B1065" t="str">
        <f>IF(HR_Data[[#This Row],[Age]]&lt;25,"&lt;25",
IF(HR_Data[[#This Row],[Age]]&lt;35,"25–34",
IF(HR_Data[[#This Row],[Age]]&lt;45,"35–44",
IF(HR_Data[[#This Row],[Age]]&lt;55,"45–54","55+"))))</f>
        <v>25–34</v>
      </c>
      <c r="C1065" t="s">
        <v>43</v>
      </c>
      <c r="D1065">
        <f>(HR[[#This Row],[OverTimeFlag]]*3+HR[[#This Row],[LowJobSatisFlag]]*5+HR[[#This Row],[LowWLBFlag]]*4+HR[[#This Row],[LowSalaryFlag]]*3+HR[[#This Row],[LowEnviFlag]]*4+HR[[#This Row],[LowProFlag]]*1)</f>
        <v>0</v>
      </c>
      <c r="E1065">
        <f>HR_Data[[#This Row],[OvertimeFlag]] + HR_Data[[#This Row],[LowSatisfactionFlag]] + HR_Data[[#This Row],[LowWorkLifeBalanceFlag]]</f>
        <v>0</v>
      </c>
      <c r="F1065" t="s">
        <v>36</v>
      </c>
      <c r="G1065">
        <v>1246</v>
      </c>
      <c r="H1065" t="s">
        <v>37</v>
      </c>
      <c r="I1065">
        <v>19</v>
      </c>
      <c r="J1065" t="str">
        <f>IF(AND(HR_Data[[#This Row],[Attrition]]="Yes",HR_Data[[#This Row],[YearsAtCompany]]&lt;2),"Yes","No")</f>
        <v>No</v>
      </c>
      <c r="K1065">
        <v>3</v>
      </c>
      <c r="L1065" t="s">
        <v>38</v>
      </c>
      <c r="M1065">
        <v>1</v>
      </c>
      <c r="N1065">
        <v>1497</v>
      </c>
      <c r="P1065">
        <v>3</v>
      </c>
      <c r="Q1065" t="s">
        <v>46</v>
      </c>
      <c r="R1065">
        <v>77</v>
      </c>
      <c r="S1065">
        <v>2</v>
      </c>
      <c r="T1065">
        <v>2</v>
      </c>
      <c r="U1065" t="s">
        <v>40</v>
      </c>
      <c r="V1065">
        <v>3</v>
      </c>
      <c r="W1065" t="s">
        <v>52</v>
      </c>
      <c r="X1065">
        <v>8620</v>
      </c>
      <c r="Y1065" t="str">
        <f>IF(AND(HR_Data[[#This Row],[OverTime]]="Yes",HR_Data[[#This Row],[JobSatisfaction]]&lt;=2,HR_Data[[#This Row],[MonthlyIncome]]&lt;AVERAGE(HR_Data[MonthlyIncome])),
"High Risk",
IF(OR(HR_Data[[#This Row],[OverTime]]="Yes",HR_Data[[#This Row],[JobSatisfaction]]&lt;=2),
"Medium Risk",
"Low Risk"))</f>
        <v>Low Risk</v>
      </c>
      <c r="Z1065" t="str">
        <f>IF(HR_Data[[#This Row],[MonthlyIncome]]&lt;3000,"Low",IF(HR_Data[[#This Row],[MonthlyIncome]]&lt;7000,"Medium","High"))</f>
        <v>High</v>
      </c>
      <c r="AA1065" s="5">
        <f>IF(HR_Data[[#This Row],[OverTime]]="Yes",1,0)</f>
        <v>0</v>
      </c>
      <c r="AB1065" s="5">
        <f>IF(HR_Data[[#This Row],[JobSatisfaction]]&lt;=2,1,0)</f>
        <v>0</v>
      </c>
      <c r="AC1065" s="5">
        <f>IF(HR_Data[[#This Row],[WorkLifeBalance]]&lt;=2,1,0)</f>
        <v>0</v>
      </c>
      <c r="AD1065" s="5">
        <f>IF(HR_Data[[#This Row],[MonthlyIncome]]&lt;AVERAGE(HR_Data[MonthlyIncome]),1,0)</f>
        <v>0</v>
      </c>
      <c r="AE1065">
        <v>23757</v>
      </c>
      <c r="AF1065">
        <v>1</v>
      </c>
      <c r="AG1065" t="s">
        <v>42</v>
      </c>
      <c r="AH1065" t="s">
        <v>43</v>
      </c>
      <c r="AI1065">
        <v>14</v>
      </c>
      <c r="AJ1065">
        <v>3</v>
      </c>
      <c r="AK1065">
        <v>3</v>
      </c>
      <c r="AL1065">
        <f>IF(HR_Data[[#This Row],[OverTime]]="Yes",2,0)
+IF(HR_Data[[#This Row],[WorkLifeBalance]]&lt;=2,2,0)
+IF(HR_Data[[#This Row],[MonthlyIncome]]&lt;5000,2,0)
+IF(HR_Data[[#This Row],[JobSatisfaction]]&lt;=2,1,0)
+IF(HR_Data[[#This Row],[EnvironmentSatisfaction]]&lt;=2,1,0)
+IF(HR_Data[[#This Row],[YearsAtCompany]]&lt;2,2,0)</f>
        <v>0</v>
      </c>
      <c r="AM1065" t="str">
        <f>IF(HR_Data[[#This Row],[RiskScore2]]&gt;=6,"High",
IF(HR_Data[[#This Row],[RiskScore2]]&gt;=3,"Medium","Low"))</f>
        <v>Low</v>
      </c>
      <c r="AN1065">
        <v>80</v>
      </c>
      <c r="AO1065">
        <v>2</v>
      </c>
      <c r="AP1065">
        <v>10</v>
      </c>
      <c r="AQ1065">
        <v>3</v>
      </c>
      <c r="AR1065">
        <v>3</v>
      </c>
      <c r="AS1065">
        <v>10</v>
      </c>
      <c r="AT1065">
        <v>7</v>
      </c>
      <c r="AU1065">
        <v>0</v>
      </c>
      <c r="AV1065">
        <v>4</v>
      </c>
    </row>
    <row r="1066" spans="1:48">
      <c r="A1066">
        <v>30</v>
      </c>
      <c r="B1066" t="str">
        <f>IF(HR_Data[[#This Row],[Age]]&lt;25,"&lt;25",
IF(HR_Data[[#This Row],[Age]]&lt;35,"25–34",
IF(HR_Data[[#This Row],[Age]]&lt;45,"35–44",
IF(HR_Data[[#This Row],[Age]]&lt;55,"45–54","55+"))))</f>
        <v>25–34</v>
      </c>
      <c r="C1066" t="s">
        <v>43</v>
      </c>
      <c r="D1066">
        <f>(HR[[#This Row],[OverTimeFlag]]*3+HR[[#This Row],[LowJobSatisFlag]]*5+HR[[#This Row],[LowWLBFlag]]*4+HR[[#This Row],[LowSalaryFlag]]*3+HR[[#This Row],[LowEnviFlag]]*4+HR[[#This Row],[LowProFlag]]*1)</f>
        <v>3</v>
      </c>
      <c r="E1066">
        <f>HR_Data[[#This Row],[OvertimeFlag]] + HR_Data[[#This Row],[LowSatisfactionFlag]] + HR_Data[[#This Row],[LowWorkLifeBalanceFlag]]</f>
        <v>0</v>
      </c>
      <c r="F1066" t="s">
        <v>36</v>
      </c>
      <c r="G1066">
        <v>330</v>
      </c>
      <c r="H1066" t="s">
        <v>61</v>
      </c>
      <c r="I1066">
        <v>1</v>
      </c>
      <c r="J1066" t="str">
        <f>IF(AND(HR_Data[[#This Row],[Attrition]]="Yes",HR_Data[[#This Row],[YearsAtCompany]]&lt;2),"Yes","No")</f>
        <v>No</v>
      </c>
      <c r="K1066">
        <v>3</v>
      </c>
      <c r="L1066" t="s">
        <v>38</v>
      </c>
      <c r="M1066">
        <v>1</v>
      </c>
      <c r="N1066">
        <v>1499</v>
      </c>
      <c r="P1066">
        <v>3</v>
      </c>
      <c r="Q1066" t="s">
        <v>46</v>
      </c>
      <c r="R1066">
        <v>46</v>
      </c>
      <c r="S1066">
        <v>3</v>
      </c>
      <c r="T1066">
        <v>1</v>
      </c>
      <c r="U1066" t="s">
        <v>61</v>
      </c>
      <c r="V1066">
        <v>3</v>
      </c>
      <c r="W1066" t="s">
        <v>52</v>
      </c>
      <c r="X1066">
        <v>2064</v>
      </c>
      <c r="Y1066" t="str">
        <f>IF(AND(HR_Data[[#This Row],[OverTime]]="Yes",HR_Data[[#This Row],[JobSatisfaction]]&lt;=2,HR_Data[[#This Row],[MonthlyIncome]]&lt;AVERAGE(HR_Data[MonthlyIncome])),
"High Risk",
IF(OR(HR_Data[[#This Row],[OverTime]]="Yes",HR_Data[[#This Row],[JobSatisfaction]]&lt;=2),
"Medium Risk",
"Low Risk"))</f>
        <v>Low Risk</v>
      </c>
      <c r="Z1066" t="str">
        <f>IF(HR_Data[[#This Row],[MonthlyIncome]]&lt;3000,"Low",IF(HR_Data[[#This Row],[MonthlyIncome]]&lt;7000,"Medium","High"))</f>
        <v>Low</v>
      </c>
      <c r="AA1066" s="5">
        <f>IF(HR_Data[[#This Row],[OverTime]]="Yes",1,0)</f>
        <v>0</v>
      </c>
      <c r="AB1066" s="5">
        <f>IF(HR_Data[[#This Row],[JobSatisfaction]]&lt;=2,1,0)</f>
        <v>0</v>
      </c>
      <c r="AC1066" s="5">
        <f>IF(HR_Data[[#This Row],[WorkLifeBalance]]&lt;=2,1,0)</f>
        <v>0</v>
      </c>
      <c r="AD1066" s="5">
        <f>IF(HR_Data[[#This Row],[MonthlyIncome]]&lt;AVERAGE(HR_Data[MonthlyIncome]),1,0)</f>
        <v>1</v>
      </c>
      <c r="AE1066">
        <v>15428</v>
      </c>
      <c r="AF1066">
        <v>0</v>
      </c>
      <c r="AG1066" t="s">
        <v>42</v>
      </c>
      <c r="AH1066" t="s">
        <v>43</v>
      </c>
      <c r="AI1066">
        <v>21</v>
      </c>
      <c r="AJ1066">
        <v>4</v>
      </c>
      <c r="AK1066">
        <v>1</v>
      </c>
      <c r="AL1066">
        <f>IF(HR_Data[[#This Row],[OverTime]]="Yes",2,0)
+IF(HR_Data[[#This Row],[WorkLifeBalance]]&lt;=2,2,0)
+IF(HR_Data[[#This Row],[MonthlyIncome]]&lt;5000,2,0)
+IF(HR_Data[[#This Row],[JobSatisfaction]]&lt;=2,1,0)
+IF(HR_Data[[#This Row],[EnvironmentSatisfaction]]&lt;=2,1,0)
+IF(HR_Data[[#This Row],[YearsAtCompany]]&lt;2,2,0)</f>
        <v>2</v>
      </c>
      <c r="AM1066" t="str">
        <f>IF(HR_Data[[#This Row],[RiskScore2]]&gt;=6,"High",
IF(HR_Data[[#This Row],[RiskScore2]]&gt;=3,"Medium","Low"))</f>
        <v>Low</v>
      </c>
      <c r="AN1066">
        <v>80</v>
      </c>
      <c r="AO1066">
        <v>1</v>
      </c>
      <c r="AP1066">
        <v>6</v>
      </c>
      <c r="AQ1066">
        <v>3</v>
      </c>
      <c r="AR1066">
        <v>4</v>
      </c>
      <c r="AS1066">
        <v>5</v>
      </c>
      <c r="AT1066">
        <v>3</v>
      </c>
      <c r="AU1066">
        <v>1</v>
      </c>
      <c r="AV1066">
        <v>3</v>
      </c>
    </row>
    <row r="1067" spans="1:48">
      <c r="A1067">
        <v>55</v>
      </c>
      <c r="B1067" t="str">
        <f>IF(HR_Data[[#This Row],[Age]]&lt;25,"&lt;25",
IF(HR_Data[[#This Row],[Age]]&lt;35,"25–34",
IF(HR_Data[[#This Row],[Age]]&lt;45,"35–44",
IF(HR_Data[[#This Row],[Age]]&lt;55,"45–54","55+"))))</f>
        <v>55+</v>
      </c>
      <c r="C1067" t="s">
        <v>43</v>
      </c>
      <c r="D1067">
        <f>(HR[[#This Row],[OverTimeFlag]]*3+HR[[#This Row],[LowJobSatisFlag]]*5+HR[[#This Row],[LowWLBFlag]]*4+HR[[#This Row],[LowSalaryFlag]]*3+HR[[#This Row],[LowEnviFlag]]*4+HR[[#This Row],[LowProFlag]]*1)</f>
        <v>6</v>
      </c>
      <c r="E1067">
        <f>HR_Data[[#This Row],[OvertimeFlag]] + HR_Data[[#This Row],[LowSatisfactionFlag]] + HR_Data[[#This Row],[LowWorkLifeBalanceFlag]]</f>
        <v>1</v>
      </c>
      <c r="F1067" t="s">
        <v>36</v>
      </c>
      <c r="G1067">
        <v>1229</v>
      </c>
      <c r="H1067" t="s">
        <v>45</v>
      </c>
      <c r="I1067">
        <v>4</v>
      </c>
      <c r="J1067" t="str">
        <f>IF(AND(HR_Data[[#This Row],[Attrition]]="Yes",HR_Data[[#This Row],[YearsAtCompany]]&lt;2),"Yes","No")</f>
        <v>No</v>
      </c>
      <c r="K1067">
        <v>4</v>
      </c>
      <c r="L1067" t="s">
        <v>38</v>
      </c>
      <c r="M1067">
        <v>1</v>
      </c>
      <c r="N1067">
        <v>1501</v>
      </c>
      <c r="P1067">
        <v>4</v>
      </c>
      <c r="Q1067" t="s">
        <v>46</v>
      </c>
      <c r="R1067">
        <v>30</v>
      </c>
      <c r="S1067">
        <v>3</v>
      </c>
      <c r="T1067">
        <v>2</v>
      </c>
      <c r="U1067" t="s">
        <v>54</v>
      </c>
      <c r="V1067">
        <v>3</v>
      </c>
      <c r="W1067" t="s">
        <v>48</v>
      </c>
      <c r="X1067">
        <v>4035</v>
      </c>
      <c r="Y1067" t="str">
        <f>IF(AND(HR_Data[[#This Row],[OverTime]]="Yes",HR_Data[[#This Row],[JobSatisfaction]]&lt;=2,HR_Data[[#This Row],[MonthlyIncome]]&lt;AVERAGE(HR_Data[MonthlyIncome])),
"High Risk",
IF(OR(HR_Data[[#This Row],[OverTime]]="Yes",HR_Data[[#This Row],[JobSatisfaction]]&lt;=2),
"Medium Risk",
"Low Risk"))</f>
        <v>Medium Risk</v>
      </c>
      <c r="Z1067" t="str">
        <f>IF(HR_Data[[#This Row],[MonthlyIncome]]&lt;3000,"Low",IF(HR_Data[[#This Row],[MonthlyIncome]]&lt;7000,"Medium","High"))</f>
        <v>Medium</v>
      </c>
      <c r="AA1067" s="5">
        <f>IF(HR_Data[[#This Row],[OverTime]]="Yes",1,0)</f>
        <v>1</v>
      </c>
      <c r="AB1067" s="5">
        <f>IF(HR_Data[[#This Row],[JobSatisfaction]]&lt;=2,1,0)</f>
        <v>0</v>
      </c>
      <c r="AC1067" s="5">
        <f>IF(HR_Data[[#This Row],[WorkLifeBalance]]&lt;=2,1,0)</f>
        <v>0</v>
      </c>
      <c r="AD1067" s="5">
        <f>IF(HR_Data[[#This Row],[MonthlyIncome]]&lt;AVERAGE(HR_Data[MonthlyIncome]),1,0)</f>
        <v>1</v>
      </c>
      <c r="AE1067">
        <v>16143</v>
      </c>
      <c r="AF1067">
        <v>0</v>
      </c>
      <c r="AG1067" t="s">
        <v>42</v>
      </c>
      <c r="AH1067" t="s">
        <v>35</v>
      </c>
      <c r="AI1067">
        <v>16</v>
      </c>
      <c r="AJ1067">
        <v>3</v>
      </c>
      <c r="AK1067">
        <v>2</v>
      </c>
      <c r="AL1067">
        <f>IF(HR_Data[[#This Row],[OverTime]]="Yes",2,0)
+IF(HR_Data[[#This Row],[WorkLifeBalance]]&lt;=2,2,0)
+IF(HR_Data[[#This Row],[MonthlyIncome]]&lt;5000,2,0)
+IF(HR_Data[[#This Row],[JobSatisfaction]]&lt;=2,1,0)
+IF(HR_Data[[#This Row],[EnvironmentSatisfaction]]&lt;=2,1,0)
+IF(HR_Data[[#This Row],[YearsAtCompany]]&lt;2,2,0)</f>
        <v>4</v>
      </c>
      <c r="AM1067" t="str">
        <f>IF(HR_Data[[#This Row],[RiskScore2]]&gt;=6,"High",
IF(HR_Data[[#This Row],[RiskScore2]]&gt;=3,"Medium","Low"))</f>
        <v>Medium</v>
      </c>
      <c r="AN1067">
        <v>80</v>
      </c>
      <c r="AO1067">
        <v>0</v>
      </c>
      <c r="AP1067">
        <v>4</v>
      </c>
      <c r="AQ1067">
        <v>2</v>
      </c>
      <c r="AR1067">
        <v>3</v>
      </c>
      <c r="AS1067">
        <v>3</v>
      </c>
      <c r="AT1067">
        <v>2</v>
      </c>
      <c r="AU1067">
        <v>1</v>
      </c>
      <c r="AV1067">
        <v>2</v>
      </c>
    </row>
    <row r="1068" spans="1:48">
      <c r="A1068">
        <v>33</v>
      </c>
      <c r="B1068" t="str">
        <f>IF(HR_Data[[#This Row],[Age]]&lt;25,"&lt;25",
IF(HR_Data[[#This Row],[Age]]&lt;35,"25–34",
IF(HR_Data[[#This Row],[Age]]&lt;45,"35–44",
IF(HR_Data[[#This Row],[Age]]&lt;55,"45–54","55+"))))</f>
        <v>25–34</v>
      </c>
      <c r="C1068" t="s">
        <v>43</v>
      </c>
      <c r="D1068">
        <f>(HR[[#This Row],[OverTimeFlag]]*3+HR[[#This Row],[LowJobSatisFlag]]*5+HR[[#This Row],[LowWLBFlag]]*4+HR[[#This Row],[LowSalaryFlag]]*3+HR[[#This Row],[LowEnviFlag]]*4+HR[[#This Row],[LowProFlag]]*1)</f>
        <v>12</v>
      </c>
      <c r="E1068">
        <f>HR_Data[[#This Row],[OvertimeFlag]] + HR_Data[[#This Row],[LowSatisfactionFlag]] + HR_Data[[#This Row],[LowWorkLifeBalanceFlag]]</f>
        <v>1</v>
      </c>
      <c r="F1068" t="s">
        <v>36</v>
      </c>
      <c r="G1068">
        <v>1099</v>
      </c>
      <c r="H1068" t="s">
        <v>45</v>
      </c>
      <c r="I1068">
        <v>4</v>
      </c>
      <c r="J1068" t="str">
        <f>IF(AND(HR_Data[[#This Row],[Attrition]]="Yes",HR_Data[[#This Row],[YearsAtCompany]]&lt;2),"Yes","No")</f>
        <v>No</v>
      </c>
      <c r="K1068">
        <v>4</v>
      </c>
      <c r="L1068" t="s">
        <v>51</v>
      </c>
      <c r="M1068">
        <v>1</v>
      </c>
      <c r="N1068">
        <v>1502</v>
      </c>
      <c r="P1068">
        <v>1</v>
      </c>
      <c r="Q1068" t="s">
        <v>39</v>
      </c>
      <c r="R1068">
        <v>82</v>
      </c>
      <c r="S1068">
        <v>2</v>
      </c>
      <c r="T1068">
        <v>1</v>
      </c>
      <c r="U1068" t="s">
        <v>50</v>
      </c>
      <c r="V1068">
        <v>2</v>
      </c>
      <c r="W1068" t="s">
        <v>48</v>
      </c>
      <c r="X1068">
        <v>3838</v>
      </c>
      <c r="Y1068" t="str">
        <f>IF(AND(HR_Data[[#This Row],[OverTime]]="Yes",HR_Data[[#This Row],[JobSatisfaction]]&lt;=2,HR_Data[[#This Row],[MonthlyIncome]]&lt;AVERAGE(HR_Data[MonthlyIncome])),
"High Risk",
IF(OR(HR_Data[[#This Row],[OverTime]]="Yes",HR_Data[[#This Row],[JobSatisfaction]]&lt;=2),
"Medium Risk",
"Low Risk"))</f>
        <v>Medium Risk</v>
      </c>
      <c r="Z1068" t="str">
        <f>IF(HR_Data[[#This Row],[MonthlyIncome]]&lt;3000,"Low",IF(HR_Data[[#This Row],[MonthlyIncome]]&lt;7000,"Medium","High"))</f>
        <v>Medium</v>
      </c>
      <c r="AA1068" s="5">
        <f>IF(HR_Data[[#This Row],[OverTime]]="Yes",1,0)</f>
        <v>0</v>
      </c>
      <c r="AB1068" s="5">
        <f>IF(HR_Data[[#This Row],[JobSatisfaction]]&lt;=2,1,0)</f>
        <v>1</v>
      </c>
      <c r="AC1068" s="5">
        <f>IF(HR_Data[[#This Row],[WorkLifeBalance]]&lt;=2,1,0)</f>
        <v>0</v>
      </c>
      <c r="AD1068" s="5">
        <f>IF(HR_Data[[#This Row],[MonthlyIncome]]&lt;AVERAGE(HR_Data[MonthlyIncome]),1,0)</f>
        <v>1</v>
      </c>
      <c r="AE1068">
        <v>8192</v>
      </c>
      <c r="AF1068">
        <v>8</v>
      </c>
      <c r="AG1068" t="s">
        <v>42</v>
      </c>
      <c r="AH1068" t="s">
        <v>43</v>
      </c>
      <c r="AI1068">
        <v>11</v>
      </c>
      <c r="AJ1068">
        <v>3</v>
      </c>
      <c r="AK1068">
        <v>4</v>
      </c>
      <c r="AL1068">
        <f>IF(HR_Data[[#This Row],[OverTime]]="Yes",2,0)
+IF(HR_Data[[#This Row],[WorkLifeBalance]]&lt;=2,2,0)
+IF(HR_Data[[#This Row],[MonthlyIncome]]&lt;5000,2,0)
+IF(HR_Data[[#This Row],[JobSatisfaction]]&lt;=2,1,0)
+IF(HR_Data[[#This Row],[EnvironmentSatisfaction]]&lt;=2,1,0)
+IF(HR_Data[[#This Row],[YearsAtCompany]]&lt;2,2,0)</f>
        <v>4</v>
      </c>
      <c r="AM1068" t="str">
        <f>IF(HR_Data[[#This Row],[RiskScore2]]&gt;=6,"High",
IF(HR_Data[[#This Row],[RiskScore2]]&gt;=3,"Medium","Low"))</f>
        <v>Medium</v>
      </c>
      <c r="AN1068">
        <v>80</v>
      </c>
      <c r="AO1068">
        <v>0</v>
      </c>
      <c r="AP1068">
        <v>8</v>
      </c>
      <c r="AQ1068">
        <v>5</v>
      </c>
      <c r="AR1068">
        <v>3</v>
      </c>
      <c r="AS1068">
        <v>5</v>
      </c>
      <c r="AT1068">
        <v>4</v>
      </c>
      <c r="AU1068">
        <v>0</v>
      </c>
      <c r="AV1068">
        <v>2</v>
      </c>
    </row>
    <row r="1069" spans="1:48">
      <c r="A1069">
        <v>47</v>
      </c>
      <c r="B1069" t="str">
        <f>IF(HR_Data[[#This Row],[Age]]&lt;25,"&lt;25",
IF(HR_Data[[#This Row],[Age]]&lt;35,"25–34",
IF(HR_Data[[#This Row],[Age]]&lt;45,"35–44",
IF(HR_Data[[#This Row],[Age]]&lt;55,"45–54","55+"))))</f>
        <v>45–54</v>
      </c>
      <c r="C1069" t="s">
        <v>43</v>
      </c>
      <c r="D1069">
        <f>(HR[[#This Row],[OverTimeFlag]]*3+HR[[#This Row],[LowJobSatisFlag]]*5+HR[[#This Row],[LowWLBFlag]]*4+HR[[#This Row],[LowSalaryFlag]]*3+HR[[#This Row],[LowEnviFlag]]*4+HR[[#This Row],[LowProFlag]]*1)</f>
        <v>10</v>
      </c>
      <c r="E1069">
        <f>HR_Data[[#This Row],[OvertimeFlag]] + HR_Data[[#This Row],[LowSatisfactionFlag]] + HR_Data[[#This Row],[LowWorkLifeBalanceFlag]]</f>
        <v>2</v>
      </c>
      <c r="F1069" t="s">
        <v>36</v>
      </c>
      <c r="G1069">
        <v>571</v>
      </c>
      <c r="H1069" t="s">
        <v>37</v>
      </c>
      <c r="I1069">
        <v>14</v>
      </c>
      <c r="J1069" t="str">
        <f>IF(AND(HR_Data[[#This Row],[Attrition]]="Yes",HR_Data[[#This Row],[YearsAtCompany]]&lt;2),"Yes","No")</f>
        <v>No</v>
      </c>
      <c r="K1069">
        <v>3</v>
      </c>
      <c r="L1069" t="s">
        <v>51</v>
      </c>
      <c r="M1069">
        <v>1</v>
      </c>
      <c r="N1069">
        <v>1503</v>
      </c>
      <c r="P1069">
        <v>3</v>
      </c>
      <c r="Q1069" t="s">
        <v>39</v>
      </c>
      <c r="R1069">
        <v>78</v>
      </c>
      <c r="S1069">
        <v>3</v>
      </c>
      <c r="T1069">
        <v>2</v>
      </c>
      <c r="U1069" t="s">
        <v>40</v>
      </c>
      <c r="V1069">
        <v>3</v>
      </c>
      <c r="W1069" t="s">
        <v>48</v>
      </c>
      <c r="X1069">
        <v>4591</v>
      </c>
      <c r="Y1069" t="str">
        <f>IF(AND(HR_Data[[#This Row],[OverTime]]="Yes",HR_Data[[#This Row],[JobSatisfaction]]&lt;=2,HR_Data[[#This Row],[MonthlyIncome]]&lt;AVERAGE(HR_Data[MonthlyIncome])),
"High Risk",
IF(OR(HR_Data[[#This Row],[OverTime]]="Yes",HR_Data[[#This Row],[JobSatisfaction]]&lt;=2),
"Medium Risk",
"Low Risk"))</f>
        <v>Medium Risk</v>
      </c>
      <c r="Z1069" t="str">
        <f>IF(HR_Data[[#This Row],[MonthlyIncome]]&lt;3000,"Low",IF(HR_Data[[#This Row],[MonthlyIncome]]&lt;7000,"Medium","High"))</f>
        <v>Medium</v>
      </c>
      <c r="AA1069" s="5">
        <f>IF(HR_Data[[#This Row],[OverTime]]="Yes",1,0)</f>
        <v>1</v>
      </c>
      <c r="AB1069" s="5">
        <f>IF(HR_Data[[#This Row],[JobSatisfaction]]&lt;=2,1,0)</f>
        <v>0</v>
      </c>
      <c r="AC1069" s="5">
        <f>IF(HR_Data[[#This Row],[WorkLifeBalance]]&lt;=2,1,0)</f>
        <v>1</v>
      </c>
      <c r="AD1069" s="5">
        <f>IF(HR_Data[[#This Row],[MonthlyIncome]]&lt;AVERAGE(HR_Data[MonthlyIncome]),1,0)</f>
        <v>1</v>
      </c>
      <c r="AE1069">
        <v>24200</v>
      </c>
      <c r="AF1069">
        <v>3</v>
      </c>
      <c r="AG1069" t="s">
        <v>42</v>
      </c>
      <c r="AH1069" t="s">
        <v>35</v>
      </c>
      <c r="AI1069">
        <v>17</v>
      </c>
      <c r="AJ1069">
        <v>3</v>
      </c>
      <c r="AK1069">
        <v>3</v>
      </c>
      <c r="AL1069">
        <f>IF(HR_Data[[#This Row],[OverTime]]="Yes",2,0)
+IF(HR_Data[[#This Row],[WorkLifeBalance]]&lt;=2,2,0)
+IF(HR_Data[[#This Row],[MonthlyIncome]]&lt;5000,2,0)
+IF(HR_Data[[#This Row],[JobSatisfaction]]&lt;=2,1,0)
+IF(HR_Data[[#This Row],[EnvironmentSatisfaction]]&lt;=2,1,0)
+IF(HR_Data[[#This Row],[YearsAtCompany]]&lt;2,2,0)</f>
        <v>6</v>
      </c>
      <c r="AM1069" t="str">
        <f>IF(HR_Data[[#This Row],[RiskScore2]]&gt;=6,"High",
IF(HR_Data[[#This Row],[RiskScore2]]&gt;=3,"Medium","Low"))</f>
        <v>High</v>
      </c>
      <c r="AN1069">
        <v>80</v>
      </c>
      <c r="AO1069">
        <v>1</v>
      </c>
      <c r="AP1069">
        <v>11</v>
      </c>
      <c r="AQ1069">
        <v>4</v>
      </c>
      <c r="AR1069">
        <v>2</v>
      </c>
      <c r="AS1069">
        <v>5</v>
      </c>
      <c r="AT1069">
        <v>4</v>
      </c>
      <c r="AU1069">
        <v>1</v>
      </c>
      <c r="AV1069">
        <v>2</v>
      </c>
    </row>
    <row r="1070" spans="1:48">
      <c r="A1070">
        <v>28</v>
      </c>
      <c r="B1070" t="str">
        <f>IF(HR_Data[[#This Row],[Age]]&lt;25,"&lt;25",
IF(HR_Data[[#This Row],[Age]]&lt;35,"25–34",
IF(HR_Data[[#This Row],[Age]]&lt;45,"35–44",
IF(HR_Data[[#This Row],[Age]]&lt;55,"45–54","55+"))))</f>
        <v>25–34</v>
      </c>
      <c r="C1070" t="s">
        <v>35</v>
      </c>
      <c r="D1070">
        <f>(HR[[#This Row],[OverTimeFlag]]*3+HR[[#This Row],[LowJobSatisFlag]]*5+HR[[#This Row],[LowWLBFlag]]*4+HR[[#This Row],[LowSalaryFlag]]*3+HR[[#This Row],[LowEnviFlag]]*4+HR[[#This Row],[LowProFlag]]*1)</f>
        <v>12</v>
      </c>
      <c r="E1070">
        <f>HR_Data[[#This Row],[OvertimeFlag]] + HR_Data[[#This Row],[LowSatisfactionFlag]] + HR_Data[[#This Row],[LowWorkLifeBalanceFlag]]</f>
        <v>2</v>
      </c>
      <c r="F1070" t="s">
        <v>44</v>
      </c>
      <c r="G1070">
        <v>289</v>
      </c>
      <c r="H1070" t="s">
        <v>45</v>
      </c>
      <c r="I1070">
        <v>2</v>
      </c>
      <c r="J1070" t="str">
        <f>IF(AND(HR_Data[[#This Row],[Attrition]]="Yes",HR_Data[[#This Row],[YearsAtCompany]]&lt;2),"Yes","No")</f>
        <v>Yes</v>
      </c>
      <c r="K1070">
        <v>2</v>
      </c>
      <c r="L1070" t="s">
        <v>51</v>
      </c>
      <c r="M1070">
        <v>1</v>
      </c>
      <c r="N1070">
        <v>1504</v>
      </c>
      <c r="P1070">
        <v>3</v>
      </c>
      <c r="Q1070" t="s">
        <v>46</v>
      </c>
      <c r="R1070">
        <v>38</v>
      </c>
      <c r="S1070">
        <v>2</v>
      </c>
      <c r="T1070">
        <v>1</v>
      </c>
      <c r="U1070" t="s">
        <v>50</v>
      </c>
      <c r="V1070">
        <v>1</v>
      </c>
      <c r="W1070" t="s">
        <v>41</v>
      </c>
      <c r="X1070">
        <v>2561</v>
      </c>
      <c r="Y1070" t="str">
        <f>IF(AND(HR_Data[[#This Row],[OverTime]]="Yes",HR_Data[[#This Row],[JobSatisfaction]]&lt;=2,HR_Data[[#This Row],[MonthlyIncome]]&lt;AVERAGE(HR_Data[MonthlyIncome])),
"High Risk",
IF(OR(HR_Data[[#This Row],[OverTime]]="Yes",HR_Data[[#This Row],[JobSatisfaction]]&lt;=2),
"Medium Risk",
"Low Risk"))</f>
        <v>Medium Risk</v>
      </c>
      <c r="Z1070" t="str">
        <f>IF(HR_Data[[#This Row],[MonthlyIncome]]&lt;3000,"Low",IF(HR_Data[[#This Row],[MonthlyIncome]]&lt;7000,"Medium","High"))</f>
        <v>Low</v>
      </c>
      <c r="AA1070" s="5">
        <f>IF(HR_Data[[#This Row],[OverTime]]="Yes",1,0)</f>
        <v>0</v>
      </c>
      <c r="AB1070" s="5">
        <f>IF(HR_Data[[#This Row],[JobSatisfaction]]&lt;=2,1,0)</f>
        <v>1</v>
      </c>
      <c r="AC1070" s="5">
        <f>IF(HR_Data[[#This Row],[WorkLifeBalance]]&lt;=2,1,0)</f>
        <v>1</v>
      </c>
      <c r="AD1070" s="5">
        <f>IF(HR_Data[[#This Row],[MonthlyIncome]]&lt;AVERAGE(HR_Data[MonthlyIncome]),1,0)</f>
        <v>1</v>
      </c>
      <c r="AE1070">
        <v>5355</v>
      </c>
      <c r="AF1070">
        <v>7</v>
      </c>
      <c r="AG1070" t="s">
        <v>42</v>
      </c>
      <c r="AH1070" t="s">
        <v>43</v>
      </c>
      <c r="AI1070">
        <v>11</v>
      </c>
      <c r="AJ1070">
        <v>3</v>
      </c>
      <c r="AK1070">
        <v>3</v>
      </c>
      <c r="AL1070">
        <f>IF(HR_Data[[#This Row],[OverTime]]="Yes",2,0)
+IF(HR_Data[[#This Row],[WorkLifeBalance]]&lt;=2,2,0)
+IF(HR_Data[[#This Row],[MonthlyIncome]]&lt;5000,2,0)
+IF(HR_Data[[#This Row],[JobSatisfaction]]&lt;=2,1,0)
+IF(HR_Data[[#This Row],[EnvironmentSatisfaction]]&lt;=2,1,0)
+IF(HR_Data[[#This Row],[YearsAtCompany]]&lt;2,2,0)</f>
        <v>7</v>
      </c>
      <c r="AM1070" t="str">
        <f>IF(HR_Data[[#This Row],[RiskScore2]]&gt;=6,"High",
IF(HR_Data[[#This Row],[RiskScore2]]&gt;=3,"Medium","Low"))</f>
        <v>High</v>
      </c>
      <c r="AN1070">
        <v>80</v>
      </c>
      <c r="AO1070">
        <v>0</v>
      </c>
      <c r="AP1070">
        <v>8</v>
      </c>
      <c r="AQ1070">
        <v>2</v>
      </c>
      <c r="AR1070">
        <v>2</v>
      </c>
      <c r="AS1070">
        <v>0</v>
      </c>
      <c r="AT1070">
        <v>0</v>
      </c>
      <c r="AU1070">
        <v>0</v>
      </c>
      <c r="AV1070">
        <v>0</v>
      </c>
    </row>
    <row r="1071" spans="1:48">
      <c r="A1071">
        <v>28</v>
      </c>
      <c r="B1071" t="str">
        <f>IF(HR_Data[[#This Row],[Age]]&lt;25,"&lt;25",
IF(HR_Data[[#This Row],[Age]]&lt;35,"25–34",
IF(HR_Data[[#This Row],[Age]]&lt;45,"35–44",
IF(HR_Data[[#This Row],[Age]]&lt;55,"45–54","55+"))))</f>
        <v>25–34</v>
      </c>
      <c r="C1071" t="s">
        <v>43</v>
      </c>
      <c r="D1071">
        <f>(HR[[#This Row],[OverTimeFlag]]*3+HR[[#This Row],[LowJobSatisFlag]]*5+HR[[#This Row],[LowWLBFlag]]*4+HR[[#This Row],[LowSalaryFlag]]*3+HR[[#This Row],[LowEnviFlag]]*4+HR[[#This Row],[LowProFlag]]*1)</f>
        <v>11</v>
      </c>
      <c r="E1071">
        <f>HR_Data[[#This Row],[OvertimeFlag]] + HR_Data[[#This Row],[LowSatisfactionFlag]] + HR_Data[[#This Row],[LowWorkLifeBalanceFlag]]</f>
        <v>1</v>
      </c>
      <c r="F1071" t="s">
        <v>36</v>
      </c>
      <c r="G1071">
        <v>1423</v>
      </c>
      <c r="H1071" t="s">
        <v>45</v>
      </c>
      <c r="I1071">
        <v>1</v>
      </c>
      <c r="J1071" t="str">
        <f>IF(AND(HR_Data[[#This Row],[Attrition]]="Yes",HR_Data[[#This Row],[YearsAtCompany]]&lt;2),"Yes","No")</f>
        <v>No</v>
      </c>
      <c r="K1071">
        <v>3</v>
      </c>
      <c r="L1071" t="s">
        <v>38</v>
      </c>
      <c r="M1071">
        <v>1</v>
      </c>
      <c r="N1071">
        <v>1506</v>
      </c>
      <c r="P1071">
        <v>1</v>
      </c>
      <c r="Q1071" t="s">
        <v>46</v>
      </c>
      <c r="R1071">
        <v>72</v>
      </c>
      <c r="S1071">
        <v>2</v>
      </c>
      <c r="T1071">
        <v>1</v>
      </c>
      <c r="U1071" t="s">
        <v>47</v>
      </c>
      <c r="V1071">
        <v>3</v>
      </c>
      <c r="W1071" t="s">
        <v>52</v>
      </c>
      <c r="X1071">
        <v>1563</v>
      </c>
      <c r="Y1071" t="str">
        <f>IF(AND(HR_Data[[#This Row],[OverTime]]="Yes",HR_Data[[#This Row],[JobSatisfaction]]&lt;=2,HR_Data[[#This Row],[MonthlyIncome]]&lt;AVERAGE(HR_Data[MonthlyIncome])),
"High Risk",
IF(OR(HR_Data[[#This Row],[OverTime]]="Yes",HR_Data[[#This Row],[JobSatisfaction]]&lt;=2),
"Medium Risk",
"Low Risk"))</f>
        <v>Low Risk</v>
      </c>
      <c r="Z1071" t="str">
        <f>IF(HR_Data[[#This Row],[MonthlyIncome]]&lt;3000,"Low",IF(HR_Data[[#This Row],[MonthlyIncome]]&lt;7000,"Medium","High"))</f>
        <v>Low</v>
      </c>
      <c r="AA1071" s="5">
        <f>IF(HR_Data[[#This Row],[OverTime]]="Yes",1,0)</f>
        <v>0</v>
      </c>
      <c r="AB1071" s="5">
        <f>IF(HR_Data[[#This Row],[JobSatisfaction]]&lt;=2,1,0)</f>
        <v>0</v>
      </c>
      <c r="AC1071" s="5">
        <f>IF(HR_Data[[#This Row],[WorkLifeBalance]]&lt;=2,1,0)</f>
        <v>1</v>
      </c>
      <c r="AD1071" s="5">
        <f>IF(HR_Data[[#This Row],[MonthlyIncome]]&lt;AVERAGE(HR_Data[MonthlyIncome]),1,0)</f>
        <v>1</v>
      </c>
      <c r="AE1071">
        <v>12530</v>
      </c>
      <c r="AF1071">
        <v>1</v>
      </c>
      <c r="AG1071" t="s">
        <v>42</v>
      </c>
      <c r="AH1071" t="s">
        <v>43</v>
      </c>
      <c r="AI1071">
        <v>14</v>
      </c>
      <c r="AJ1071">
        <v>3</v>
      </c>
      <c r="AK1071">
        <v>4</v>
      </c>
      <c r="AL1071">
        <f>IF(HR_Data[[#This Row],[OverTime]]="Yes",2,0)
+IF(HR_Data[[#This Row],[WorkLifeBalance]]&lt;=2,2,0)
+IF(HR_Data[[#This Row],[MonthlyIncome]]&lt;5000,2,0)
+IF(HR_Data[[#This Row],[JobSatisfaction]]&lt;=2,1,0)
+IF(HR_Data[[#This Row],[EnvironmentSatisfaction]]&lt;=2,1,0)
+IF(HR_Data[[#This Row],[YearsAtCompany]]&lt;2,2,0)</f>
        <v>7</v>
      </c>
      <c r="AM1071" t="str">
        <f>IF(HR_Data[[#This Row],[RiskScore2]]&gt;=6,"High",
IF(HR_Data[[#This Row],[RiskScore2]]&gt;=3,"Medium","Low"))</f>
        <v>High</v>
      </c>
      <c r="AN1071">
        <v>80</v>
      </c>
      <c r="AO1071">
        <v>1</v>
      </c>
      <c r="AP1071">
        <v>1</v>
      </c>
      <c r="AQ1071">
        <v>2</v>
      </c>
      <c r="AR1071">
        <v>1</v>
      </c>
      <c r="AS1071">
        <v>1</v>
      </c>
      <c r="AT1071">
        <v>0</v>
      </c>
      <c r="AU1071">
        <v>0</v>
      </c>
      <c r="AV1071">
        <v>0</v>
      </c>
    </row>
    <row r="1072" spans="1:48">
      <c r="A1072">
        <v>28</v>
      </c>
      <c r="B1072" t="str">
        <f>IF(HR_Data[[#This Row],[Age]]&lt;25,"&lt;25",
IF(HR_Data[[#This Row],[Age]]&lt;35,"25–34",
IF(HR_Data[[#This Row],[Age]]&lt;45,"35–44",
IF(HR_Data[[#This Row],[Age]]&lt;55,"45–54","55+"))))</f>
        <v>25–34</v>
      </c>
      <c r="C1072" t="s">
        <v>43</v>
      </c>
      <c r="D1072">
        <f>(HR[[#This Row],[OverTimeFlag]]*3+HR[[#This Row],[LowJobSatisFlag]]*5+HR[[#This Row],[LowWLBFlag]]*4+HR[[#This Row],[LowSalaryFlag]]*3+HR[[#This Row],[LowEnviFlag]]*4+HR[[#This Row],[LowProFlag]]*1)</f>
        <v>8</v>
      </c>
      <c r="E1072">
        <f>HR_Data[[#This Row],[OvertimeFlag]] + HR_Data[[#This Row],[LowSatisfactionFlag]] + HR_Data[[#This Row],[LowWorkLifeBalanceFlag]]</f>
        <v>1</v>
      </c>
      <c r="F1072" t="s">
        <v>44</v>
      </c>
      <c r="G1072">
        <v>467</v>
      </c>
      <c r="H1072" t="s">
        <v>37</v>
      </c>
      <c r="I1072">
        <v>7</v>
      </c>
      <c r="J1072" t="str">
        <f>IF(AND(HR_Data[[#This Row],[Attrition]]="Yes",HR_Data[[#This Row],[YearsAtCompany]]&lt;2),"Yes","No")</f>
        <v>No</v>
      </c>
      <c r="K1072">
        <v>3</v>
      </c>
      <c r="L1072" t="s">
        <v>38</v>
      </c>
      <c r="M1072">
        <v>1</v>
      </c>
      <c r="N1072">
        <v>1507</v>
      </c>
      <c r="P1072">
        <v>3</v>
      </c>
      <c r="Q1072" t="s">
        <v>46</v>
      </c>
      <c r="R1072">
        <v>55</v>
      </c>
      <c r="S1072">
        <v>3</v>
      </c>
      <c r="T1072">
        <v>2</v>
      </c>
      <c r="U1072" t="s">
        <v>40</v>
      </c>
      <c r="V1072">
        <v>1</v>
      </c>
      <c r="W1072" t="s">
        <v>41</v>
      </c>
      <c r="X1072">
        <v>4898</v>
      </c>
      <c r="Y1072" t="str">
        <f>IF(AND(HR_Data[[#This Row],[OverTime]]="Yes",HR_Data[[#This Row],[JobSatisfaction]]&lt;=2,HR_Data[[#This Row],[MonthlyIncome]]&lt;AVERAGE(HR_Data[MonthlyIncome])),
"High Risk",
IF(OR(HR_Data[[#This Row],[OverTime]]="Yes",HR_Data[[#This Row],[JobSatisfaction]]&lt;=2),
"Medium Risk",
"Low Risk"))</f>
        <v>Medium Risk</v>
      </c>
      <c r="Z1072" t="str">
        <f>IF(HR_Data[[#This Row],[MonthlyIncome]]&lt;3000,"Low",IF(HR_Data[[#This Row],[MonthlyIncome]]&lt;7000,"Medium","High"))</f>
        <v>Medium</v>
      </c>
      <c r="AA1072" s="5">
        <f>IF(HR_Data[[#This Row],[OverTime]]="Yes",1,0)</f>
        <v>0</v>
      </c>
      <c r="AB1072" s="5">
        <f>IF(HR_Data[[#This Row],[JobSatisfaction]]&lt;=2,1,0)</f>
        <v>1</v>
      </c>
      <c r="AC1072" s="5">
        <f>IF(HR_Data[[#This Row],[WorkLifeBalance]]&lt;=2,1,0)</f>
        <v>0</v>
      </c>
      <c r="AD1072" s="5">
        <f>IF(HR_Data[[#This Row],[MonthlyIncome]]&lt;AVERAGE(HR_Data[MonthlyIncome]),1,0)</f>
        <v>1</v>
      </c>
      <c r="AE1072">
        <v>11827</v>
      </c>
      <c r="AF1072">
        <v>0</v>
      </c>
      <c r="AG1072" t="s">
        <v>42</v>
      </c>
      <c r="AH1072" t="s">
        <v>43</v>
      </c>
      <c r="AI1072">
        <v>14</v>
      </c>
      <c r="AJ1072">
        <v>3</v>
      </c>
      <c r="AK1072">
        <v>4</v>
      </c>
      <c r="AL1072">
        <f>IF(HR_Data[[#This Row],[OverTime]]="Yes",2,0)
+IF(HR_Data[[#This Row],[WorkLifeBalance]]&lt;=2,2,0)
+IF(HR_Data[[#This Row],[MonthlyIncome]]&lt;5000,2,0)
+IF(HR_Data[[#This Row],[JobSatisfaction]]&lt;=2,1,0)
+IF(HR_Data[[#This Row],[EnvironmentSatisfaction]]&lt;=2,1,0)
+IF(HR_Data[[#This Row],[YearsAtCompany]]&lt;2,2,0)</f>
        <v>3</v>
      </c>
      <c r="AM1072" t="str">
        <f>IF(HR_Data[[#This Row],[RiskScore2]]&gt;=6,"High",
IF(HR_Data[[#This Row],[RiskScore2]]&gt;=3,"Medium","Low"))</f>
        <v>Medium</v>
      </c>
      <c r="AN1072">
        <v>80</v>
      </c>
      <c r="AO1072">
        <v>0</v>
      </c>
      <c r="AP1072">
        <v>5</v>
      </c>
      <c r="AQ1072">
        <v>5</v>
      </c>
      <c r="AR1072">
        <v>3</v>
      </c>
      <c r="AS1072">
        <v>4</v>
      </c>
      <c r="AT1072">
        <v>2</v>
      </c>
      <c r="AU1072">
        <v>1</v>
      </c>
      <c r="AV1072">
        <v>3</v>
      </c>
    </row>
    <row r="1073" spans="1:48">
      <c r="A1073">
        <v>49</v>
      </c>
      <c r="B1073" t="str">
        <f>IF(HR_Data[[#This Row],[Age]]&lt;25,"&lt;25",
IF(HR_Data[[#This Row],[Age]]&lt;35,"25–34",
IF(HR_Data[[#This Row],[Age]]&lt;45,"35–44",
IF(HR_Data[[#This Row],[Age]]&lt;55,"45–54","55+"))))</f>
        <v>45–54</v>
      </c>
      <c r="C1073" t="s">
        <v>43</v>
      </c>
      <c r="D1073">
        <f>(HR[[#This Row],[OverTimeFlag]]*3+HR[[#This Row],[LowJobSatisFlag]]*5+HR[[#This Row],[LowWLBFlag]]*4+HR[[#This Row],[LowSalaryFlag]]*3+HR[[#This Row],[LowEnviFlag]]*4+HR[[#This Row],[LowProFlag]]*1)</f>
        <v>8</v>
      </c>
      <c r="E1073">
        <f>HR_Data[[#This Row],[OvertimeFlag]] + HR_Data[[#This Row],[LowSatisfactionFlag]] + HR_Data[[#This Row],[LowWorkLifeBalanceFlag]]</f>
        <v>1</v>
      </c>
      <c r="F1073" t="s">
        <v>36</v>
      </c>
      <c r="G1073">
        <v>271</v>
      </c>
      <c r="H1073" t="s">
        <v>45</v>
      </c>
      <c r="I1073">
        <v>3</v>
      </c>
      <c r="J1073" t="str">
        <f>IF(AND(HR_Data[[#This Row],[Attrition]]="Yes",HR_Data[[#This Row],[YearsAtCompany]]&lt;2),"Yes","No")</f>
        <v>No</v>
      </c>
      <c r="K1073">
        <v>2</v>
      </c>
      <c r="L1073" t="s">
        <v>51</v>
      </c>
      <c r="M1073">
        <v>1</v>
      </c>
      <c r="N1073">
        <v>1509</v>
      </c>
      <c r="P1073">
        <v>3</v>
      </c>
      <c r="Q1073" t="s">
        <v>39</v>
      </c>
      <c r="R1073">
        <v>43</v>
      </c>
      <c r="S1073">
        <v>2</v>
      </c>
      <c r="T1073">
        <v>2</v>
      </c>
      <c r="U1073" t="s">
        <v>50</v>
      </c>
      <c r="V1073">
        <v>1</v>
      </c>
      <c r="W1073" t="s">
        <v>48</v>
      </c>
      <c r="X1073">
        <v>4789</v>
      </c>
      <c r="Y1073" t="str">
        <f>IF(AND(HR_Data[[#This Row],[OverTime]]="Yes",HR_Data[[#This Row],[JobSatisfaction]]&lt;=2,HR_Data[[#This Row],[MonthlyIncome]]&lt;AVERAGE(HR_Data[MonthlyIncome])),
"High Risk",
IF(OR(HR_Data[[#This Row],[OverTime]]="Yes",HR_Data[[#This Row],[JobSatisfaction]]&lt;=2),
"Medium Risk",
"Low Risk"))</f>
        <v>Medium Risk</v>
      </c>
      <c r="Z1073" t="str">
        <f>IF(HR_Data[[#This Row],[MonthlyIncome]]&lt;3000,"Low",IF(HR_Data[[#This Row],[MonthlyIncome]]&lt;7000,"Medium","High"))</f>
        <v>Medium</v>
      </c>
      <c r="AA1073" s="5">
        <f>IF(HR_Data[[#This Row],[OverTime]]="Yes",1,0)</f>
        <v>0</v>
      </c>
      <c r="AB1073" s="5">
        <f>IF(HR_Data[[#This Row],[JobSatisfaction]]&lt;=2,1,0)</f>
        <v>1</v>
      </c>
      <c r="AC1073" s="5">
        <f>IF(HR_Data[[#This Row],[WorkLifeBalance]]&lt;=2,1,0)</f>
        <v>0</v>
      </c>
      <c r="AD1073" s="5">
        <f>IF(HR_Data[[#This Row],[MonthlyIncome]]&lt;AVERAGE(HR_Data[MonthlyIncome]),1,0)</f>
        <v>1</v>
      </c>
      <c r="AE1073">
        <v>23070</v>
      </c>
      <c r="AF1073">
        <v>4</v>
      </c>
      <c r="AG1073" t="s">
        <v>42</v>
      </c>
      <c r="AH1073" t="s">
        <v>43</v>
      </c>
      <c r="AI1073">
        <v>25</v>
      </c>
      <c r="AJ1073">
        <v>4</v>
      </c>
      <c r="AK1073">
        <v>1</v>
      </c>
      <c r="AL1073">
        <f>IF(HR_Data[[#This Row],[OverTime]]="Yes",2,0)
+IF(HR_Data[[#This Row],[WorkLifeBalance]]&lt;=2,2,0)
+IF(HR_Data[[#This Row],[MonthlyIncome]]&lt;5000,2,0)
+IF(HR_Data[[#This Row],[JobSatisfaction]]&lt;=2,1,0)
+IF(HR_Data[[#This Row],[EnvironmentSatisfaction]]&lt;=2,1,0)
+IF(HR_Data[[#This Row],[YearsAtCompany]]&lt;2,2,0)</f>
        <v>3</v>
      </c>
      <c r="AM1073" t="str">
        <f>IF(HR_Data[[#This Row],[RiskScore2]]&gt;=6,"High",
IF(HR_Data[[#This Row],[RiskScore2]]&gt;=3,"Medium","Low"))</f>
        <v>Medium</v>
      </c>
      <c r="AN1073">
        <v>80</v>
      </c>
      <c r="AO1073">
        <v>1</v>
      </c>
      <c r="AP1073">
        <v>10</v>
      </c>
      <c r="AQ1073">
        <v>3</v>
      </c>
      <c r="AR1073">
        <v>3</v>
      </c>
      <c r="AS1073">
        <v>3</v>
      </c>
      <c r="AT1073">
        <v>2</v>
      </c>
      <c r="AU1073">
        <v>1</v>
      </c>
      <c r="AV1073">
        <v>2</v>
      </c>
    </row>
    <row r="1074" spans="1:48">
      <c r="A1074">
        <v>29</v>
      </c>
      <c r="B1074" t="str">
        <f>IF(HR_Data[[#This Row],[Age]]&lt;25,"&lt;25",
IF(HR_Data[[#This Row],[Age]]&lt;35,"25–34",
IF(HR_Data[[#This Row],[Age]]&lt;45,"35–44",
IF(HR_Data[[#This Row],[Age]]&lt;55,"45–54","55+"))))</f>
        <v>25–34</v>
      </c>
      <c r="C1074" t="s">
        <v>43</v>
      </c>
      <c r="D1074">
        <f>(HR[[#This Row],[OverTimeFlag]]*3+HR[[#This Row],[LowJobSatisFlag]]*5+HR[[#This Row],[LowWLBFlag]]*4+HR[[#This Row],[LowSalaryFlag]]*3+HR[[#This Row],[LowEnviFlag]]*4+HR[[#This Row],[LowProFlag]]*1)</f>
        <v>8</v>
      </c>
      <c r="E1074">
        <f>HR_Data[[#This Row],[OvertimeFlag]] + HR_Data[[#This Row],[LowSatisfactionFlag]] + HR_Data[[#This Row],[LowWorkLifeBalanceFlag]]</f>
        <v>1</v>
      </c>
      <c r="F1074" t="s">
        <v>44</v>
      </c>
      <c r="G1074">
        <v>410</v>
      </c>
      <c r="H1074" t="s">
        <v>45</v>
      </c>
      <c r="I1074">
        <v>2</v>
      </c>
      <c r="J1074" t="str">
        <f>IF(AND(HR_Data[[#This Row],[Attrition]]="Yes",HR_Data[[#This Row],[YearsAtCompany]]&lt;2),"Yes","No")</f>
        <v>No</v>
      </c>
      <c r="K1074">
        <v>1</v>
      </c>
      <c r="L1074" t="s">
        <v>38</v>
      </c>
      <c r="M1074">
        <v>1</v>
      </c>
      <c r="N1074">
        <v>1513</v>
      </c>
      <c r="P1074">
        <v>4</v>
      </c>
      <c r="Q1074" t="s">
        <v>39</v>
      </c>
      <c r="R1074">
        <v>97</v>
      </c>
      <c r="S1074">
        <v>3</v>
      </c>
      <c r="T1074">
        <v>1</v>
      </c>
      <c r="U1074" t="s">
        <v>50</v>
      </c>
      <c r="V1074">
        <v>2</v>
      </c>
      <c r="W1074" t="s">
        <v>48</v>
      </c>
      <c r="X1074">
        <v>3180</v>
      </c>
      <c r="Y1074" t="str">
        <f>IF(AND(HR_Data[[#This Row],[OverTime]]="Yes",HR_Data[[#This Row],[JobSatisfaction]]&lt;=2,HR_Data[[#This Row],[MonthlyIncome]]&lt;AVERAGE(HR_Data[MonthlyIncome])),
"High Risk",
IF(OR(HR_Data[[#This Row],[OverTime]]="Yes",HR_Data[[#This Row],[JobSatisfaction]]&lt;=2),
"Medium Risk",
"Low Risk"))</f>
        <v>Medium Risk</v>
      </c>
      <c r="Z1074" t="str">
        <f>IF(HR_Data[[#This Row],[MonthlyIncome]]&lt;3000,"Low",IF(HR_Data[[#This Row],[MonthlyIncome]]&lt;7000,"Medium","High"))</f>
        <v>Medium</v>
      </c>
      <c r="AA1074" s="5">
        <f>IF(HR_Data[[#This Row],[OverTime]]="Yes",1,0)</f>
        <v>0</v>
      </c>
      <c r="AB1074" s="5">
        <f>IF(HR_Data[[#This Row],[JobSatisfaction]]&lt;=2,1,0)</f>
        <v>1</v>
      </c>
      <c r="AC1074" s="5">
        <f>IF(HR_Data[[#This Row],[WorkLifeBalance]]&lt;=2,1,0)</f>
        <v>0</v>
      </c>
      <c r="AD1074" s="5">
        <f>IF(HR_Data[[#This Row],[MonthlyIncome]]&lt;AVERAGE(HR_Data[MonthlyIncome]),1,0)</f>
        <v>1</v>
      </c>
      <c r="AE1074">
        <v>4668</v>
      </c>
      <c r="AF1074">
        <v>0</v>
      </c>
      <c r="AG1074" t="s">
        <v>42</v>
      </c>
      <c r="AH1074" t="s">
        <v>43</v>
      </c>
      <c r="AI1074">
        <v>13</v>
      </c>
      <c r="AJ1074">
        <v>3</v>
      </c>
      <c r="AK1074">
        <v>3</v>
      </c>
      <c r="AL1074">
        <f>IF(HR_Data[[#This Row],[OverTime]]="Yes",2,0)
+IF(HR_Data[[#This Row],[WorkLifeBalance]]&lt;=2,2,0)
+IF(HR_Data[[#This Row],[MonthlyIncome]]&lt;5000,2,0)
+IF(HR_Data[[#This Row],[JobSatisfaction]]&lt;=2,1,0)
+IF(HR_Data[[#This Row],[EnvironmentSatisfaction]]&lt;=2,1,0)
+IF(HR_Data[[#This Row],[YearsAtCompany]]&lt;2,2,0)</f>
        <v>3</v>
      </c>
      <c r="AM1074" t="str">
        <f>IF(HR_Data[[#This Row],[RiskScore2]]&gt;=6,"High",
IF(HR_Data[[#This Row],[RiskScore2]]&gt;=3,"Medium","Low"))</f>
        <v>Medium</v>
      </c>
      <c r="AN1074">
        <v>80</v>
      </c>
      <c r="AO1074">
        <v>3</v>
      </c>
      <c r="AP1074">
        <v>4</v>
      </c>
      <c r="AQ1074">
        <v>3</v>
      </c>
      <c r="AR1074">
        <v>3</v>
      </c>
      <c r="AS1074">
        <v>3</v>
      </c>
      <c r="AT1074">
        <v>2</v>
      </c>
      <c r="AU1074">
        <v>0</v>
      </c>
      <c r="AV1074">
        <v>2</v>
      </c>
    </row>
    <row r="1075" spans="1:48">
      <c r="A1075">
        <v>28</v>
      </c>
      <c r="B1075" t="str">
        <f>IF(HR_Data[[#This Row],[Age]]&lt;25,"&lt;25",
IF(HR_Data[[#This Row],[Age]]&lt;35,"25–34",
IF(HR_Data[[#This Row],[Age]]&lt;45,"35–44",
IF(HR_Data[[#This Row],[Age]]&lt;55,"45–54","55+"))))</f>
        <v>25–34</v>
      </c>
      <c r="C1075" t="s">
        <v>43</v>
      </c>
      <c r="D1075">
        <f>(HR[[#This Row],[OverTimeFlag]]*3+HR[[#This Row],[LowJobSatisFlag]]*5+HR[[#This Row],[LowWLBFlag]]*4+HR[[#This Row],[LowSalaryFlag]]*3+HR[[#This Row],[LowEnviFlag]]*4+HR[[#This Row],[LowProFlag]]*1)</f>
        <v>9</v>
      </c>
      <c r="E1075">
        <f>HR_Data[[#This Row],[OvertimeFlag]] + HR_Data[[#This Row],[LowSatisfactionFlag]] + HR_Data[[#This Row],[LowWorkLifeBalanceFlag]]</f>
        <v>2</v>
      </c>
      <c r="F1075" t="s">
        <v>36</v>
      </c>
      <c r="G1075">
        <v>1083</v>
      </c>
      <c r="H1075" t="s">
        <v>45</v>
      </c>
      <c r="I1075">
        <v>29</v>
      </c>
      <c r="J1075" t="str">
        <f>IF(AND(HR_Data[[#This Row],[Attrition]]="Yes",HR_Data[[#This Row],[YearsAtCompany]]&lt;2),"Yes","No")</f>
        <v>No</v>
      </c>
      <c r="K1075">
        <v>1</v>
      </c>
      <c r="L1075" t="s">
        <v>38</v>
      </c>
      <c r="M1075">
        <v>1</v>
      </c>
      <c r="N1075">
        <v>1514</v>
      </c>
      <c r="P1075">
        <v>3</v>
      </c>
      <c r="Q1075" t="s">
        <v>46</v>
      </c>
      <c r="R1075">
        <v>96</v>
      </c>
      <c r="S1075">
        <v>1</v>
      </c>
      <c r="T1075">
        <v>2</v>
      </c>
      <c r="U1075" t="s">
        <v>53</v>
      </c>
      <c r="V1075">
        <v>2</v>
      </c>
      <c r="W1075" t="s">
        <v>48</v>
      </c>
      <c r="X1075">
        <v>6549</v>
      </c>
      <c r="Y1075" t="str">
        <f>IF(AND(HR_Data[[#This Row],[OverTime]]="Yes",HR_Data[[#This Row],[JobSatisfaction]]&lt;=2,HR_Data[[#This Row],[MonthlyIncome]]&lt;AVERAGE(HR_Data[MonthlyIncome])),
"High Risk",
IF(OR(HR_Data[[#This Row],[OverTime]]="Yes",HR_Data[[#This Row],[JobSatisfaction]]&lt;=2),
"Medium Risk",
"Low Risk"))</f>
        <v>Medium Risk</v>
      </c>
      <c r="Z1075" t="str">
        <f>IF(HR_Data[[#This Row],[MonthlyIncome]]&lt;3000,"Low",IF(HR_Data[[#This Row],[MonthlyIncome]]&lt;7000,"Medium","High"))</f>
        <v>Medium</v>
      </c>
      <c r="AA1075" s="5">
        <f>IF(HR_Data[[#This Row],[OverTime]]="Yes",1,0)</f>
        <v>0</v>
      </c>
      <c r="AB1075" s="5">
        <f>IF(HR_Data[[#This Row],[JobSatisfaction]]&lt;=2,1,0)</f>
        <v>1</v>
      </c>
      <c r="AC1075" s="5">
        <f>IF(HR_Data[[#This Row],[WorkLifeBalance]]&lt;=2,1,0)</f>
        <v>1</v>
      </c>
      <c r="AD1075" s="5">
        <f>IF(HR_Data[[#This Row],[MonthlyIncome]]&lt;AVERAGE(HR_Data[MonthlyIncome]),1,0)</f>
        <v>0</v>
      </c>
      <c r="AE1075">
        <v>3173</v>
      </c>
      <c r="AF1075">
        <v>1</v>
      </c>
      <c r="AG1075" t="s">
        <v>42</v>
      </c>
      <c r="AH1075" t="s">
        <v>43</v>
      </c>
      <c r="AI1075">
        <v>14</v>
      </c>
      <c r="AJ1075">
        <v>3</v>
      </c>
      <c r="AK1075">
        <v>2</v>
      </c>
      <c r="AL1075">
        <f>IF(HR_Data[[#This Row],[OverTime]]="Yes",2,0)
+IF(HR_Data[[#This Row],[WorkLifeBalance]]&lt;=2,2,0)
+IF(HR_Data[[#This Row],[MonthlyIncome]]&lt;5000,2,0)
+IF(HR_Data[[#This Row],[JobSatisfaction]]&lt;=2,1,0)
+IF(HR_Data[[#This Row],[EnvironmentSatisfaction]]&lt;=2,1,0)
+IF(HR_Data[[#This Row],[YearsAtCompany]]&lt;2,2,0)</f>
        <v>3</v>
      </c>
      <c r="AM1075" t="str">
        <f>IF(HR_Data[[#This Row],[RiskScore2]]&gt;=6,"High",
IF(HR_Data[[#This Row],[RiskScore2]]&gt;=3,"Medium","Low"))</f>
        <v>Medium</v>
      </c>
      <c r="AN1075">
        <v>80</v>
      </c>
      <c r="AO1075">
        <v>2</v>
      </c>
      <c r="AP1075">
        <v>8</v>
      </c>
      <c r="AQ1075">
        <v>2</v>
      </c>
      <c r="AR1075">
        <v>2</v>
      </c>
      <c r="AS1075">
        <v>8</v>
      </c>
      <c r="AT1075">
        <v>6</v>
      </c>
      <c r="AU1075">
        <v>1</v>
      </c>
      <c r="AV1075">
        <v>7</v>
      </c>
    </row>
    <row r="1076" spans="1:48">
      <c r="A1076">
        <v>33</v>
      </c>
      <c r="B1076" t="str">
        <f>IF(HR_Data[[#This Row],[Age]]&lt;25,"&lt;25",
IF(HR_Data[[#This Row],[Age]]&lt;35,"25–34",
IF(HR_Data[[#This Row],[Age]]&lt;45,"35–44",
IF(HR_Data[[#This Row],[Age]]&lt;55,"45–54","55+"))))</f>
        <v>25–34</v>
      </c>
      <c r="C1076" t="s">
        <v>43</v>
      </c>
      <c r="D1076">
        <f>(HR[[#This Row],[OverTimeFlag]]*3+HR[[#This Row],[LowJobSatisFlag]]*5+HR[[#This Row],[LowWLBFlag]]*4+HR[[#This Row],[LowSalaryFlag]]*3+HR[[#This Row],[LowEnviFlag]]*4+HR[[#This Row],[LowProFlag]]*1)</f>
        <v>6</v>
      </c>
      <c r="E1076">
        <f>HR_Data[[#This Row],[OvertimeFlag]] + HR_Data[[#This Row],[LowSatisfactionFlag]] + HR_Data[[#This Row],[LowWorkLifeBalanceFlag]]</f>
        <v>1</v>
      </c>
      <c r="F1076" t="s">
        <v>36</v>
      </c>
      <c r="G1076">
        <v>516</v>
      </c>
      <c r="H1076" t="s">
        <v>45</v>
      </c>
      <c r="I1076">
        <v>8</v>
      </c>
      <c r="J1076" t="str">
        <f>IF(AND(HR_Data[[#This Row],[Attrition]]="Yes",HR_Data[[#This Row],[YearsAtCompany]]&lt;2),"Yes","No")</f>
        <v>No</v>
      </c>
      <c r="K1076">
        <v>5</v>
      </c>
      <c r="L1076" t="s">
        <v>38</v>
      </c>
      <c r="M1076">
        <v>1</v>
      </c>
      <c r="N1076">
        <v>1515</v>
      </c>
      <c r="P1076">
        <v>4</v>
      </c>
      <c r="Q1076" t="s">
        <v>46</v>
      </c>
      <c r="R1076">
        <v>69</v>
      </c>
      <c r="S1076">
        <v>3</v>
      </c>
      <c r="T1076">
        <v>2</v>
      </c>
      <c r="U1076" t="s">
        <v>54</v>
      </c>
      <c r="V1076">
        <v>3</v>
      </c>
      <c r="W1076" t="s">
        <v>41</v>
      </c>
      <c r="X1076">
        <v>6388</v>
      </c>
      <c r="Y1076" t="str">
        <f>IF(AND(HR_Data[[#This Row],[OverTime]]="Yes",HR_Data[[#This Row],[JobSatisfaction]]&lt;=2,HR_Data[[#This Row],[MonthlyIncome]]&lt;AVERAGE(HR_Data[MonthlyIncome])),
"High Risk",
IF(OR(HR_Data[[#This Row],[OverTime]]="Yes",HR_Data[[#This Row],[JobSatisfaction]]&lt;=2),
"Medium Risk",
"Low Risk"))</f>
        <v>Medium Risk</v>
      </c>
      <c r="Z1076" t="str">
        <f>IF(HR_Data[[#This Row],[MonthlyIncome]]&lt;3000,"Low",IF(HR_Data[[#This Row],[MonthlyIncome]]&lt;7000,"Medium","High"))</f>
        <v>Medium</v>
      </c>
      <c r="AA1076" s="5">
        <f>IF(HR_Data[[#This Row],[OverTime]]="Yes",1,0)</f>
        <v>1</v>
      </c>
      <c r="AB1076" s="5">
        <f>IF(HR_Data[[#This Row],[JobSatisfaction]]&lt;=2,1,0)</f>
        <v>0</v>
      </c>
      <c r="AC1076" s="5">
        <f>IF(HR_Data[[#This Row],[WorkLifeBalance]]&lt;=2,1,0)</f>
        <v>0</v>
      </c>
      <c r="AD1076" s="5">
        <f>IF(HR_Data[[#This Row],[MonthlyIncome]]&lt;AVERAGE(HR_Data[MonthlyIncome]),1,0)</f>
        <v>1</v>
      </c>
      <c r="AE1076">
        <v>22049</v>
      </c>
      <c r="AF1076">
        <v>2</v>
      </c>
      <c r="AG1076" t="s">
        <v>42</v>
      </c>
      <c r="AH1076" t="s">
        <v>35</v>
      </c>
      <c r="AI1076">
        <v>17</v>
      </c>
      <c r="AJ1076">
        <v>3</v>
      </c>
      <c r="AK1076">
        <v>1</v>
      </c>
      <c r="AL1076">
        <f>IF(HR_Data[[#This Row],[OverTime]]="Yes",2,0)
+IF(HR_Data[[#This Row],[WorkLifeBalance]]&lt;=2,2,0)
+IF(HR_Data[[#This Row],[MonthlyIncome]]&lt;5000,2,0)
+IF(HR_Data[[#This Row],[JobSatisfaction]]&lt;=2,1,0)
+IF(HR_Data[[#This Row],[EnvironmentSatisfaction]]&lt;=2,1,0)
+IF(HR_Data[[#This Row],[YearsAtCompany]]&lt;2,2,0)</f>
        <v>4</v>
      </c>
      <c r="AM1076" t="str">
        <f>IF(HR_Data[[#This Row],[RiskScore2]]&gt;=6,"High",
IF(HR_Data[[#This Row],[RiskScore2]]&gt;=3,"Medium","Low"))</f>
        <v>Medium</v>
      </c>
      <c r="AN1076">
        <v>80</v>
      </c>
      <c r="AO1076">
        <v>0</v>
      </c>
      <c r="AP1076">
        <v>14</v>
      </c>
      <c r="AQ1076">
        <v>6</v>
      </c>
      <c r="AR1076">
        <v>3</v>
      </c>
      <c r="AS1076">
        <v>0</v>
      </c>
      <c r="AT1076">
        <v>0</v>
      </c>
      <c r="AU1076">
        <v>0</v>
      </c>
      <c r="AV1076">
        <v>0</v>
      </c>
    </row>
    <row r="1077" spans="1:48">
      <c r="A1077">
        <v>32</v>
      </c>
      <c r="B1077" t="str">
        <f>IF(HR_Data[[#This Row],[Age]]&lt;25,"&lt;25",
IF(HR_Data[[#This Row],[Age]]&lt;35,"25–34",
IF(HR_Data[[#This Row],[Age]]&lt;45,"35–44",
IF(HR_Data[[#This Row],[Age]]&lt;55,"45–54","55+"))))</f>
        <v>25–34</v>
      </c>
      <c r="C1077" t="s">
        <v>43</v>
      </c>
      <c r="D1077">
        <f>(HR[[#This Row],[OverTimeFlag]]*3+HR[[#This Row],[LowJobSatisFlag]]*5+HR[[#This Row],[LowWLBFlag]]*4+HR[[#This Row],[LowSalaryFlag]]*3+HR[[#This Row],[LowEnviFlag]]*4+HR[[#This Row],[LowProFlag]]*1)</f>
        <v>0</v>
      </c>
      <c r="E1077">
        <f>HR_Data[[#This Row],[OvertimeFlag]] + HR_Data[[#This Row],[LowSatisfactionFlag]] + HR_Data[[#This Row],[LowWorkLifeBalanceFlag]]</f>
        <v>0</v>
      </c>
      <c r="F1077" t="s">
        <v>36</v>
      </c>
      <c r="G1077">
        <v>495</v>
      </c>
      <c r="H1077" t="s">
        <v>45</v>
      </c>
      <c r="I1077">
        <v>10</v>
      </c>
      <c r="J1077" t="str">
        <f>IF(AND(HR_Data[[#This Row],[Attrition]]="Yes",HR_Data[[#This Row],[YearsAtCompany]]&lt;2),"Yes","No")</f>
        <v>No</v>
      </c>
      <c r="K1077">
        <v>3</v>
      </c>
      <c r="L1077" t="s">
        <v>51</v>
      </c>
      <c r="M1077">
        <v>1</v>
      </c>
      <c r="N1077">
        <v>1516</v>
      </c>
      <c r="P1077">
        <v>3</v>
      </c>
      <c r="Q1077" t="s">
        <v>46</v>
      </c>
      <c r="R1077">
        <v>64</v>
      </c>
      <c r="S1077">
        <v>3</v>
      </c>
      <c r="T1077">
        <v>3</v>
      </c>
      <c r="U1077" t="s">
        <v>56</v>
      </c>
      <c r="V1077">
        <v>4</v>
      </c>
      <c r="W1077" t="s">
        <v>41</v>
      </c>
      <c r="X1077">
        <v>11244</v>
      </c>
      <c r="Y1077" t="str">
        <f>IF(AND(HR_Data[[#This Row],[OverTime]]="Yes",HR_Data[[#This Row],[JobSatisfaction]]&lt;=2,HR_Data[[#This Row],[MonthlyIncome]]&lt;AVERAGE(HR_Data[MonthlyIncome])),
"High Risk",
IF(OR(HR_Data[[#This Row],[OverTime]]="Yes",HR_Data[[#This Row],[JobSatisfaction]]&lt;=2),
"Medium Risk",
"Low Risk"))</f>
        <v>Low Risk</v>
      </c>
      <c r="Z1077" t="str">
        <f>IF(HR_Data[[#This Row],[MonthlyIncome]]&lt;3000,"Low",IF(HR_Data[[#This Row],[MonthlyIncome]]&lt;7000,"Medium","High"))</f>
        <v>High</v>
      </c>
      <c r="AA1077" s="5">
        <f>IF(HR_Data[[#This Row],[OverTime]]="Yes",1,0)</f>
        <v>0</v>
      </c>
      <c r="AB1077" s="5">
        <f>IF(HR_Data[[#This Row],[JobSatisfaction]]&lt;=2,1,0)</f>
        <v>0</v>
      </c>
      <c r="AC1077" s="5">
        <f>IF(HR_Data[[#This Row],[WorkLifeBalance]]&lt;=2,1,0)</f>
        <v>0</v>
      </c>
      <c r="AD1077" s="5">
        <f>IF(HR_Data[[#This Row],[MonthlyIncome]]&lt;AVERAGE(HR_Data[MonthlyIncome]),1,0)</f>
        <v>0</v>
      </c>
      <c r="AE1077">
        <v>21072</v>
      </c>
      <c r="AF1077">
        <v>2</v>
      </c>
      <c r="AG1077" t="s">
        <v>42</v>
      </c>
      <c r="AH1077" t="s">
        <v>43</v>
      </c>
      <c r="AI1077">
        <v>25</v>
      </c>
      <c r="AJ1077">
        <v>4</v>
      </c>
      <c r="AK1077">
        <v>2</v>
      </c>
      <c r="AL1077">
        <f>IF(HR_Data[[#This Row],[OverTime]]="Yes",2,0)
+IF(HR_Data[[#This Row],[WorkLifeBalance]]&lt;=2,2,0)
+IF(HR_Data[[#This Row],[MonthlyIncome]]&lt;5000,2,0)
+IF(HR_Data[[#This Row],[JobSatisfaction]]&lt;=2,1,0)
+IF(HR_Data[[#This Row],[EnvironmentSatisfaction]]&lt;=2,1,0)
+IF(HR_Data[[#This Row],[YearsAtCompany]]&lt;2,2,0)</f>
        <v>0</v>
      </c>
      <c r="AM1077" t="str">
        <f>IF(HR_Data[[#This Row],[RiskScore2]]&gt;=6,"High",
IF(HR_Data[[#This Row],[RiskScore2]]&gt;=3,"Medium","Low"))</f>
        <v>Low</v>
      </c>
      <c r="AN1077">
        <v>80</v>
      </c>
      <c r="AO1077">
        <v>0</v>
      </c>
      <c r="AP1077">
        <v>10</v>
      </c>
      <c r="AQ1077">
        <v>5</v>
      </c>
      <c r="AR1077">
        <v>4</v>
      </c>
      <c r="AS1077">
        <v>5</v>
      </c>
      <c r="AT1077">
        <v>2</v>
      </c>
      <c r="AU1077">
        <v>0</v>
      </c>
      <c r="AV1077">
        <v>0</v>
      </c>
    </row>
    <row r="1078" spans="1:48">
      <c r="A1078">
        <v>54</v>
      </c>
      <c r="B1078" t="str">
        <f>IF(HR_Data[[#This Row],[Age]]&lt;25,"&lt;25",
IF(HR_Data[[#This Row],[Age]]&lt;35,"25–34",
IF(HR_Data[[#This Row],[Age]]&lt;45,"35–44",
IF(HR_Data[[#This Row],[Age]]&lt;55,"45–54","55+"))))</f>
        <v>45–54</v>
      </c>
      <c r="C1078" t="s">
        <v>43</v>
      </c>
      <c r="D1078">
        <f>(HR[[#This Row],[OverTimeFlag]]*3+HR[[#This Row],[LowJobSatisFlag]]*5+HR[[#This Row],[LowWLBFlag]]*4+HR[[#This Row],[LowSalaryFlag]]*3+HR[[#This Row],[LowEnviFlag]]*4+HR[[#This Row],[LowProFlag]]*1)</f>
        <v>4</v>
      </c>
      <c r="E1078">
        <f>HR_Data[[#This Row],[OvertimeFlag]] + HR_Data[[#This Row],[LowSatisfactionFlag]] + HR_Data[[#This Row],[LowWorkLifeBalanceFlag]]</f>
        <v>0</v>
      </c>
      <c r="F1078" t="s">
        <v>44</v>
      </c>
      <c r="G1078">
        <v>1050</v>
      </c>
      <c r="H1078" t="s">
        <v>45</v>
      </c>
      <c r="I1078">
        <v>11</v>
      </c>
      <c r="J1078" t="str">
        <f>IF(AND(HR_Data[[#This Row],[Attrition]]="Yes",HR_Data[[#This Row],[YearsAtCompany]]&lt;2),"Yes","No")</f>
        <v>No</v>
      </c>
      <c r="K1078">
        <v>4</v>
      </c>
      <c r="L1078" t="s">
        <v>51</v>
      </c>
      <c r="M1078">
        <v>1</v>
      </c>
      <c r="N1078">
        <v>1520</v>
      </c>
      <c r="P1078">
        <v>2</v>
      </c>
      <c r="Q1078" t="s">
        <v>39</v>
      </c>
      <c r="R1078">
        <v>87</v>
      </c>
      <c r="S1078">
        <v>3</v>
      </c>
      <c r="T1078">
        <v>4</v>
      </c>
      <c r="U1078" t="s">
        <v>56</v>
      </c>
      <c r="V1078">
        <v>4</v>
      </c>
      <c r="W1078" t="s">
        <v>52</v>
      </c>
      <c r="X1078">
        <v>16032</v>
      </c>
      <c r="Y1078" t="str">
        <f>IF(AND(HR_Data[[#This Row],[OverTime]]="Yes",HR_Data[[#This Row],[JobSatisfaction]]&lt;=2,HR_Data[[#This Row],[MonthlyIncome]]&lt;AVERAGE(HR_Data[MonthlyIncome])),
"High Risk",
IF(OR(HR_Data[[#This Row],[OverTime]]="Yes",HR_Data[[#This Row],[JobSatisfaction]]&lt;=2),
"Medium Risk",
"Low Risk"))</f>
        <v>Low Risk</v>
      </c>
      <c r="Z1078" t="str">
        <f>IF(HR_Data[[#This Row],[MonthlyIncome]]&lt;3000,"Low",IF(HR_Data[[#This Row],[MonthlyIncome]]&lt;7000,"Medium","High"))</f>
        <v>High</v>
      </c>
      <c r="AA1078" s="5">
        <f>IF(HR_Data[[#This Row],[OverTime]]="Yes",1,0)</f>
        <v>0</v>
      </c>
      <c r="AB1078" s="5">
        <f>IF(HR_Data[[#This Row],[JobSatisfaction]]&lt;=2,1,0)</f>
        <v>0</v>
      </c>
      <c r="AC1078" s="5">
        <f>IF(HR_Data[[#This Row],[WorkLifeBalance]]&lt;=2,1,0)</f>
        <v>0</v>
      </c>
      <c r="AD1078" s="5">
        <f>IF(HR_Data[[#This Row],[MonthlyIncome]]&lt;AVERAGE(HR_Data[MonthlyIncome]),1,0)</f>
        <v>0</v>
      </c>
      <c r="AE1078">
        <v>24456</v>
      </c>
      <c r="AF1078">
        <v>3</v>
      </c>
      <c r="AG1078" t="s">
        <v>42</v>
      </c>
      <c r="AH1078" t="s">
        <v>43</v>
      </c>
      <c r="AI1078">
        <v>20</v>
      </c>
      <c r="AJ1078">
        <v>4</v>
      </c>
      <c r="AK1078">
        <v>1</v>
      </c>
      <c r="AL1078">
        <f>IF(HR_Data[[#This Row],[OverTime]]="Yes",2,0)
+IF(HR_Data[[#This Row],[WorkLifeBalance]]&lt;=2,2,0)
+IF(HR_Data[[#This Row],[MonthlyIncome]]&lt;5000,2,0)
+IF(HR_Data[[#This Row],[JobSatisfaction]]&lt;=2,1,0)
+IF(HR_Data[[#This Row],[EnvironmentSatisfaction]]&lt;=2,1,0)
+IF(HR_Data[[#This Row],[YearsAtCompany]]&lt;2,2,0)</f>
        <v>1</v>
      </c>
      <c r="AM1078" t="str">
        <f>IF(HR_Data[[#This Row],[RiskScore2]]&gt;=6,"High",
IF(HR_Data[[#This Row],[RiskScore2]]&gt;=3,"Medium","Low"))</f>
        <v>Low</v>
      </c>
      <c r="AN1078">
        <v>80</v>
      </c>
      <c r="AO1078">
        <v>1</v>
      </c>
      <c r="AP1078">
        <v>26</v>
      </c>
      <c r="AQ1078">
        <v>2</v>
      </c>
      <c r="AR1078">
        <v>3</v>
      </c>
      <c r="AS1078">
        <v>14</v>
      </c>
      <c r="AT1078">
        <v>9</v>
      </c>
      <c r="AU1078">
        <v>1</v>
      </c>
      <c r="AV1078">
        <v>12</v>
      </c>
    </row>
    <row r="1079" spans="1:48">
      <c r="A1079">
        <v>29</v>
      </c>
      <c r="B1079" t="str">
        <f>IF(HR_Data[[#This Row],[Age]]&lt;25,"&lt;25",
IF(HR_Data[[#This Row],[Age]]&lt;35,"25–34",
IF(HR_Data[[#This Row],[Age]]&lt;45,"35–44",
IF(HR_Data[[#This Row],[Age]]&lt;55,"45–54","55+"))))</f>
        <v>25–34</v>
      </c>
      <c r="C1079" t="s">
        <v>35</v>
      </c>
      <c r="D1079">
        <f>(HR[[#This Row],[OverTimeFlag]]*3+HR[[#This Row],[LowJobSatisFlag]]*5+HR[[#This Row],[LowWLBFlag]]*4+HR[[#This Row],[LowSalaryFlag]]*3+HR[[#This Row],[LowEnviFlag]]*4+HR[[#This Row],[LowProFlag]]*1)</f>
        <v>16</v>
      </c>
      <c r="E1079">
        <f>HR_Data[[#This Row],[OvertimeFlag]] + HR_Data[[#This Row],[LowSatisfactionFlag]] + HR_Data[[#This Row],[LowWorkLifeBalanceFlag]]</f>
        <v>2</v>
      </c>
      <c r="F1079" t="s">
        <v>36</v>
      </c>
      <c r="G1079">
        <v>224</v>
      </c>
      <c r="H1079" t="s">
        <v>45</v>
      </c>
      <c r="I1079">
        <v>1</v>
      </c>
      <c r="J1079" t="str">
        <f>IF(AND(HR_Data[[#This Row],[Attrition]]="Yes",HR_Data[[#This Row],[YearsAtCompany]]&lt;2),"Yes","No")</f>
        <v>No</v>
      </c>
      <c r="K1079">
        <v>4</v>
      </c>
      <c r="L1079" t="s">
        <v>60</v>
      </c>
      <c r="M1079">
        <v>1</v>
      </c>
      <c r="N1079">
        <v>1522</v>
      </c>
      <c r="P1079">
        <v>1</v>
      </c>
      <c r="Q1079" t="s">
        <v>46</v>
      </c>
      <c r="R1079">
        <v>100</v>
      </c>
      <c r="S1079">
        <v>2</v>
      </c>
      <c r="T1079">
        <v>1</v>
      </c>
      <c r="U1079" t="s">
        <v>47</v>
      </c>
      <c r="V1079">
        <v>1</v>
      </c>
      <c r="W1079" t="s">
        <v>41</v>
      </c>
      <c r="X1079">
        <v>2362</v>
      </c>
      <c r="Y1079" t="str">
        <f>IF(AND(HR_Data[[#This Row],[OverTime]]="Yes",HR_Data[[#This Row],[JobSatisfaction]]&lt;=2,HR_Data[[#This Row],[MonthlyIncome]]&lt;AVERAGE(HR_Data[MonthlyIncome])),
"High Risk",
IF(OR(HR_Data[[#This Row],[OverTime]]="Yes",HR_Data[[#This Row],[JobSatisfaction]]&lt;=2),
"Medium Risk",
"Low Risk"))</f>
        <v>Medium Risk</v>
      </c>
      <c r="Z1079" t="str">
        <f>IF(HR_Data[[#This Row],[MonthlyIncome]]&lt;3000,"Low",IF(HR_Data[[#This Row],[MonthlyIncome]]&lt;7000,"Medium","High"))</f>
        <v>Low</v>
      </c>
      <c r="AA1079" s="5">
        <f>IF(HR_Data[[#This Row],[OverTime]]="Yes",1,0)</f>
        <v>0</v>
      </c>
      <c r="AB1079" s="5">
        <f>IF(HR_Data[[#This Row],[JobSatisfaction]]&lt;=2,1,0)</f>
        <v>1</v>
      </c>
      <c r="AC1079" s="5">
        <f>IF(HR_Data[[#This Row],[WorkLifeBalance]]&lt;=2,1,0)</f>
        <v>1</v>
      </c>
      <c r="AD1079" s="5">
        <f>IF(HR_Data[[#This Row],[MonthlyIncome]]&lt;AVERAGE(HR_Data[MonthlyIncome]),1,0)</f>
        <v>1</v>
      </c>
      <c r="AE1079">
        <v>7568</v>
      </c>
      <c r="AF1079">
        <v>6</v>
      </c>
      <c r="AG1079" t="s">
        <v>42</v>
      </c>
      <c r="AH1079" t="s">
        <v>43</v>
      </c>
      <c r="AI1079">
        <v>13</v>
      </c>
      <c r="AJ1079">
        <v>3</v>
      </c>
      <c r="AK1079">
        <v>3</v>
      </c>
      <c r="AL1079">
        <f>IF(HR_Data[[#This Row],[OverTime]]="Yes",2,0)
+IF(HR_Data[[#This Row],[WorkLifeBalance]]&lt;=2,2,0)
+IF(HR_Data[[#This Row],[MonthlyIncome]]&lt;5000,2,0)
+IF(HR_Data[[#This Row],[JobSatisfaction]]&lt;=2,1,0)
+IF(HR_Data[[#This Row],[EnvironmentSatisfaction]]&lt;=2,1,0)
+IF(HR_Data[[#This Row],[YearsAtCompany]]&lt;2,2,0)</f>
        <v>6</v>
      </c>
      <c r="AM1079" t="str">
        <f>IF(HR_Data[[#This Row],[RiskScore2]]&gt;=6,"High",
IF(HR_Data[[#This Row],[RiskScore2]]&gt;=3,"Medium","Low"))</f>
        <v>High</v>
      </c>
      <c r="AN1079">
        <v>80</v>
      </c>
      <c r="AO1079">
        <v>0</v>
      </c>
      <c r="AP1079">
        <v>11</v>
      </c>
      <c r="AQ1079">
        <v>2</v>
      </c>
      <c r="AR1079">
        <v>1</v>
      </c>
      <c r="AS1079">
        <v>9</v>
      </c>
      <c r="AT1079">
        <v>7</v>
      </c>
      <c r="AU1079">
        <v>0</v>
      </c>
      <c r="AV1079">
        <v>7</v>
      </c>
    </row>
    <row r="1080" spans="1:48">
      <c r="A1080">
        <v>44</v>
      </c>
      <c r="B1080" t="str">
        <f>IF(HR_Data[[#This Row],[Age]]&lt;25,"&lt;25",
IF(HR_Data[[#This Row],[Age]]&lt;35,"25–34",
IF(HR_Data[[#This Row],[Age]]&lt;45,"35–44",
IF(HR_Data[[#This Row],[Age]]&lt;55,"45–54","55+"))))</f>
        <v>35–44</v>
      </c>
      <c r="C1080" t="s">
        <v>43</v>
      </c>
      <c r="D1080">
        <f>(HR[[#This Row],[OverTimeFlag]]*3+HR[[#This Row],[LowJobSatisFlag]]*5+HR[[#This Row],[LowWLBFlag]]*4+HR[[#This Row],[LowSalaryFlag]]*3+HR[[#This Row],[LowEnviFlag]]*4+HR[[#This Row],[LowProFlag]]*1)</f>
        <v>6</v>
      </c>
      <c r="E1080">
        <f>HR_Data[[#This Row],[OvertimeFlag]] + HR_Data[[#This Row],[LowSatisfactionFlag]] + HR_Data[[#This Row],[LowWorkLifeBalanceFlag]]</f>
        <v>1</v>
      </c>
      <c r="F1080" t="s">
        <v>36</v>
      </c>
      <c r="G1080">
        <v>136</v>
      </c>
      <c r="H1080" t="s">
        <v>45</v>
      </c>
      <c r="I1080">
        <v>28</v>
      </c>
      <c r="J1080" t="str">
        <f>IF(AND(HR_Data[[#This Row],[Attrition]]="Yes",HR_Data[[#This Row],[YearsAtCompany]]&lt;2),"Yes","No")</f>
        <v>No</v>
      </c>
      <c r="K1080">
        <v>3</v>
      </c>
      <c r="L1080" t="s">
        <v>38</v>
      </c>
      <c r="M1080">
        <v>1</v>
      </c>
      <c r="N1080">
        <v>1523</v>
      </c>
      <c r="P1080">
        <v>4</v>
      </c>
      <c r="Q1080" t="s">
        <v>46</v>
      </c>
      <c r="R1080">
        <v>32</v>
      </c>
      <c r="S1080">
        <v>3</v>
      </c>
      <c r="T1080">
        <v>4</v>
      </c>
      <c r="U1080" t="s">
        <v>58</v>
      </c>
      <c r="V1080">
        <v>1</v>
      </c>
      <c r="W1080" t="s">
        <v>48</v>
      </c>
      <c r="X1080">
        <v>16328</v>
      </c>
      <c r="Y1080" t="str">
        <f>IF(AND(HR_Data[[#This Row],[OverTime]]="Yes",HR_Data[[#This Row],[JobSatisfaction]]&lt;=2,HR_Data[[#This Row],[MonthlyIncome]]&lt;AVERAGE(HR_Data[MonthlyIncome])),
"High Risk",
IF(OR(HR_Data[[#This Row],[OverTime]]="Yes",HR_Data[[#This Row],[JobSatisfaction]]&lt;=2),
"Medium Risk",
"Low Risk"))</f>
        <v>Medium Risk</v>
      </c>
      <c r="Z1080" t="str">
        <f>IF(HR_Data[[#This Row],[MonthlyIncome]]&lt;3000,"Low",IF(HR_Data[[#This Row],[MonthlyIncome]]&lt;7000,"Medium","High"))</f>
        <v>High</v>
      </c>
      <c r="AA1080" s="5">
        <f>IF(HR_Data[[#This Row],[OverTime]]="Yes",1,0)</f>
        <v>0</v>
      </c>
      <c r="AB1080" s="5">
        <f>IF(HR_Data[[#This Row],[JobSatisfaction]]&lt;=2,1,0)</f>
        <v>1</v>
      </c>
      <c r="AC1080" s="5">
        <f>IF(HR_Data[[#This Row],[WorkLifeBalance]]&lt;=2,1,0)</f>
        <v>0</v>
      </c>
      <c r="AD1080" s="5">
        <f>IF(HR_Data[[#This Row],[MonthlyIncome]]&lt;AVERAGE(HR_Data[MonthlyIncome]),1,0)</f>
        <v>0</v>
      </c>
      <c r="AE1080">
        <v>22074</v>
      </c>
      <c r="AF1080">
        <v>3</v>
      </c>
      <c r="AG1080" t="s">
        <v>42</v>
      </c>
      <c r="AH1080" t="s">
        <v>43</v>
      </c>
      <c r="AI1080">
        <v>13</v>
      </c>
      <c r="AJ1080">
        <v>3</v>
      </c>
      <c r="AK1080">
        <v>3</v>
      </c>
      <c r="AL1080">
        <f>IF(HR_Data[[#This Row],[OverTime]]="Yes",2,0)
+IF(HR_Data[[#This Row],[WorkLifeBalance]]&lt;=2,2,0)
+IF(HR_Data[[#This Row],[MonthlyIncome]]&lt;5000,2,0)
+IF(HR_Data[[#This Row],[JobSatisfaction]]&lt;=2,1,0)
+IF(HR_Data[[#This Row],[EnvironmentSatisfaction]]&lt;=2,1,0)
+IF(HR_Data[[#This Row],[YearsAtCompany]]&lt;2,2,0)</f>
        <v>1</v>
      </c>
      <c r="AM1080" t="str">
        <f>IF(HR_Data[[#This Row],[RiskScore2]]&gt;=6,"High",
IF(HR_Data[[#This Row],[RiskScore2]]&gt;=3,"Medium","Low"))</f>
        <v>Low</v>
      </c>
      <c r="AN1080">
        <v>80</v>
      </c>
      <c r="AO1080">
        <v>1</v>
      </c>
      <c r="AP1080">
        <v>24</v>
      </c>
      <c r="AQ1080">
        <v>1</v>
      </c>
      <c r="AR1080">
        <v>4</v>
      </c>
      <c r="AS1080">
        <v>20</v>
      </c>
      <c r="AT1080">
        <v>6</v>
      </c>
      <c r="AU1080">
        <v>14</v>
      </c>
      <c r="AV1080">
        <v>17</v>
      </c>
    </row>
    <row r="1081" spans="1:48">
      <c r="A1081">
        <v>39</v>
      </c>
      <c r="B1081" t="str">
        <f>IF(HR_Data[[#This Row],[Age]]&lt;25,"&lt;25",
IF(HR_Data[[#This Row],[Age]]&lt;35,"25–34",
IF(HR_Data[[#This Row],[Age]]&lt;45,"35–44",
IF(HR_Data[[#This Row],[Age]]&lt;55,"45–54","55+"))))</f>
        <v>35–44</v>
      </c>
      <c r="C1081" t="s">
        <v>43</v>
      </c>
      <c r="D1081">
        <f>(HR[[#This Row],[OverTimeFlag]]*3+HR[[#This Row],[LowJobSatisFlag]]*5+HR[[#This Row],[LowWLBFlag]]*4+HR[[#This Row],[LowSalaryFlag]]*3+HR[[#This Row],[LowEnviFlag]]*4+HR[[#This Row],[LowProFlag]]*1)</f>
        <v>9</v>
      </c>
      <c r="E1081">
        <f>HR_Data[[#This Row],[OvertimeFlag]] + HR_Data[[#This Row],[LowSatisfactionFlag]] + HR_Data[[#This Row],[LowWorkLifeBalanceFlag]]</f>
        <v>1</v>
      </c>
      <c r="F1081" t="s">
        <v>36</v>
      </c>
      <c r="G1081">
        <v>1089</v>
      </c>
      <c r="H1081" t="s">
        <v>45</v>
      </c>
      <c r="I1081">
        <v>6</v>
      </c>
      <c r="J1081" t="str">
        <f>IF(AND(HR_Data[[#This Row],[Attrition]]="Yes",HR_Data[[#This Row],[YearsAtCompany]]&lt;2),"Yes","No")</f>
        <v>No</v>
      </c>
      <c r="K1081">
        <v>3</v>
      </c>
      <c r="L1081" t="s">
        <v>38</v>
      </c>
      <c r="M1081">
        <v>1</v>
      </c>
      <c r="N1081">
        <v>1525</v>
      </c>
      <c r="P1081">
        <v>2</v>
      </c>
      <c r="Q1081" t="s">
        <v>39</v>
      </c>
      <c r="R1081">
        <v>32</v>
      </c>
      <c r="S1081">
        <v>3</v>
      </c>
      <c r="T1081">
        <v>3</v>
      </c>
      <c r="U1081" t="s">
        <v>53</v>
      </c>
      <c r="V1081">
        <v>2</v>
      </c>
      <c r="W1081" t="s">
        <v>41</v>
      </c>
      <c r="X1081">
        <v>8376</v>
      </c>
      <c r="Y1081" t="str">
        <f>IF(AND(HR_Data[[#This Row],[OverTime]]="Yes",HR_Data[[#This Row],[JobSatisfaction]]&lt;=2,HR_Data[[#This Row],[MonthlyIncome]]&lt;AVERAGE(HR_Data[MonthlyIncome])),
"High Risk",
IF(OR(HR_Data[[#This Row],[OverTime]]="Yes",HR_Data[[#This Row],[JobSatisfaction]]&lt;=2),
"Medium Risk",
"Low Risk"))</f>
        <v>Medium Risk</v>
      </c>
      <c r="Z1081" t="str">
        <f>IF(HR_Data[[#This Row],[MonthlyIncome]]&lt;3000,"Low",IF(HR_Data[[#This Row],[MonthlyIncome]]&lt;7000,"Medium","High"))</f>
        <v>High</v>
      </c>
      <c r="AA1081" s="5">
        <f>IF(HR_Data[[#This Row],[OverTime]]="Yes",1,0)</f>
        <v>0</v>
      </c>
      <c r="AB1081" s="5">
        <f>IF(HR_Data[[#This Row],[JobSatisfaction]]&lt;=2,1,0)</f>
        <v>1</v>
      </c>
      <c r="AC1081" s="5">
        <f>IF(HR_Data[[#This Row],[WorkLifeBalance]]&lt;=2,1,0)</f>
        <v>0</v>
      </c>
      <c r="AD1081" s="5">
        <f>IF(HR_Data[[#This Row],[MonthlyIncome]]&lt;AVERAGE(HR_Data[MonthlyIncome]),1,0)</f>
        <v>0</v>
      </c>
      <c r="AE1081">
        <v>9150</v>
      </c>
      <c r="AF1081">
        <v>4</v>
      </c>
      <c r="AG1081" t="s">
        <v>42</v>
      </c>
      <c r="AH1081" t="s">
        <v>43</v>
      </c>
      <c r="AI1081">
        <v>18</v>
      </c>
      <c r="AJ1081">
        <v>3</v>
      </c>
      <c r="AK1081">
        <v>4</v>
      </c>
      <c r="AL1081">
        <f>IF(HR_Data[[#This Row],[OverTime]]="Yes",2,0)
+IF(HR_Data[[#This Row],[WorkLifeBalance]]&lt;=2,2,0)
+IF(HR_Data[[#This Row],[MonthlyIncome]]&lt;5000,2,0)
+IF(HR_Data[[#This Row],[JobSatisfaction]]&lt;=2,1,0)
+IF(HR_Data[[#This Row],[EnvironmentSatisfaction]]&lt;=2,1,0)
+IF(HR_Data[[#This Row],[YearsAtCompany]]&lt;2,2,0)</f>
        <v>2</v>
      </c>
      <c r="AM1081" t="str">
        <f>IF(HR_Data[[#This Row],[RiskScore2]]&gt;=6,"High",
IF(HR_Data[[#This Row],[RiskScore2]]&gt;=3,"Medium","Low"))</f>
        <v>Low</v>
      </c>
      <c r="AN1081">
        <v>80</v>
      </c>
      <c r="AO1081">
        <v>0</v>
      </c>
      <c r="AP1081">
        <v>9</v>
      </c>
      <c r="AQ1081">
        <v>3</v>
      </c>
      <c r="AR1081">
        <v>3</v>
      </c>
      <c r="AS1081">
        <v>2</v>
      </c>
      <c r="AT1081">
        <v>0</v>
      </c>
      <c r="AU1081">
        <v>2</v>
      </c>
      <c r="AV1081">
        <v>2</v>
      </c>
    </row>
    <row r="1082" spans="1:48">
      <c r="A1082">
        <v>46</v>
      </c>
      <c r="B1082" t="str">
        <f>IF(HR_Data[[#This Row],[Age]]&lt;25,"&lt;25",
IF(HR_Data[[#This Row],[Age]]&lt;35,"25–34",
IF(HR_Data[[#This Row],[Age]]&lt;45,"35–44",
IF(HR_Data[[#This Row],[Age]]&lt;55,"45–54","55+"))))</f>
        <v>45–54</v>
      </c>
      <c r="C1082" t="s">
        <v>43</v>
      </c>
      <c r="D1082">
        <f>(HR[[#This Row],[OverTimeFlag]]*3+HR[[#This Row],[LowJobSatisFlag]]*5+HR[[#This Row],[LowWLBFlag]]*4+HR[[#This Row],[LowSalaryFlag]]*3+HR[[#This Row],[LowEnviFlag]]*4+HR[[#This Row],[LowProFlag]]*1)</f>
        <v>6</v>
      </c>
      <c r="E1082">
        <f>HR_Data[[#This Row],[OvertimeFlag]] + HR_Data[[#This Row],[LowSatisfactionFlag]] + HR_Data[[#This Row],[LowWorkLifeBalanceFlag]]</f>
        <v>1</v>
      </c>
      <c r="F1082" t="s">
        <v>36</v>
      </c>
      <c r="G1082">
        <v>228</v>
      </c>
      <c r="H1082" t="s">
        <v>37</v>
      </c>
      <c r="I1082">
        <v>3</v>
      </c>
      <c r="J1082" t="str">
        <f>IF(AND(HR_Data[[#This Row],[Attrition]]="Yes",HR_Data[[#This Row],[YearsAtCompany]]&lt;2),"Yes","No")</f>
        <v>No</v>
      </c>
      <c r="K1082">
        <v>3</v>
      </c>
      <c r="L1082" t="s">
        <v>38</v>
      </c>
      <c r="M1082">
        <v>1</v>
      </c>
      <c r="N1082">
        <v>1527</v>
      </c>
      <c r="P1082">
        <v>3</v>
      </c>
      <c r="Q1082" t="s">
        <v>39</v>
      </c>
      <c r="R1082">
        <v>51</v>
      </c>
      <c r="S1082">
        <v>3</v>
      </c>
      <c r="T1082">
        <v>4</v>
      </c>
      <c r="U1082" t="s">
        <v>56</v>
      </c>
      <c r="V1082">
        <v>2</v>
      </c>
      <c r="W1082" t="s">
        <v>48</v>
      </c>
      <c r="X1082">
        <v>16606</v>
      </c>
      <c r="Y1082" t="str">
        <f>IF(AND(HR_Data[[#This Row],[OverTime]]="Yes",HR_Data[[#This Row],[JobSatisfaction]]&lt;=2,HR_Data[[#This Row],[MonthlyIncome]]&lt;AVERAGE(HR_Data[MonthlyIncome])),
"High Risk",
IF(OR(HR_Data[[#This Row],[OverTime]]="Yes",HR_Data[[#This Row],[JobSatisfaction]]&lt;=2),
"Medium Risk",
"Low Risk"))</f>
        <v>Medium Risk</v>
      </c>
      <c r="Z1082" t="str">
        <f>IF(HR_Data[[#This Row],[MonthlyIncome]]&lt;3000,"Low",IF(HR_Data[[#This Row],[MonthlyIncome]]&lt;7000,"Medium","High"))</f>
        <v>High</v>
      </c>
      <c r="AA1082" s="5">
        <f>IF(HR_Data[[#This Row],[OverTime]]="Yes",1,0)</f>
        <v>0</v>
      </c>
      <c r="AB1082" s="5">
        <f>IF(HR_Data[[#This Row],[JobSatisfaction]]&lt;=2,1,0)</f>
        <v>1</v>
      </c>
      <c r="AC1082" s="5">
        <f>IF(HR_Data[[#This Row],[WorkLifeBalance]]&lt;=2,1,0)</f>
        <v>0</v>
      </c>
      <c r="AD1082" s="5">
        <f>IF(HR_Data[[#This Row],[MonthlyIncome]]&lt;AVERAGE(HR_Data[MonthlyIncome]),1,0)</f>
        <v>0</v>
      </c>
      <c r="AE1082">
        <v>11380</v>
      </c>
      <c r="AF1082">
        <v>8</v>
      </c>
      <c r="AG1082" t="s">
        <v>42</v>
      </c>
      <c r="AH1082" t="s">
        <v>43</v>
      </c>
      <c r="AI1082">
        <v>12</v>
      </c>
      <c r="AJ1082">
        <v>3</v>
      </c>
      <c r="AK1082">
        <v>4</v>
      </c>
      <c r="AL1082">
        <f>IF(HR_Data[[#This Row],[OverTime]]="Yes",2,0)
+IF(HR_Data[[#This Row],[WorkLifeBalance]]&lt;=2,2,0)
+IF(HR_Data[[#This Row],[MonthlyIncome]]&lt;5000,2,0)
+IF(HR_Data[[#This Row],[JobSatisfaction]]&lt;=2,1,0)
+IF(HR_Data[[#This Row],[EnvironmentSatisfaction]]&lt;=2,1,0)
+IF(HR_Data[[#This Row],[YearsAtCompany]]&lt;2,2,0)</f>
        <v>1</v>
      </c>
      <c r="AM1082" t="str">
        <f>IF(HR_Data[[#This Row],[RiskScore2]]&gt;=6,"High",
IF(HR_Data[[#This Row],[RiskScore2]]&gt;=3,"Medium","Low"))</f>
        <v>Low</v>
      </c>
      <c r="AN1082">
        <v>80</v>
      </c>
      <c r="AO1082">
        <v>1</v>
      </c>
      <c r="AP1082">
        <v>23</v>
      </c>
      <c r="AQ1082">
        <v>2</v>
      </c>
      <c r="AR1082">
        <v>4</v>
      </c>
      <c r="AS1082">
        <v>13</v>
      </c>
      <c r="AT1082">
        <v>12</v>
      </c>
      <c r="AU1082">
        <v>5</v>
      </c>
      <c r="AV1082">
        <v>1</v>
      </c>
    </row>
    <row r="1083" spans="1:48">
      <c r="A1083">
        <v>35</v>
      </c>
      <c r="B1083" t="str">
        <f>IF(HR_Data[[#This Row],[Age]]&lt;25,"&lt;25",
IF(HR_Data[[#This Row],[Age]]&lt;35,"25–34",
IF(HR_Data[[#This Row],[Age]]&lt;45,"35–44",
IF(HR_Data[[#This Row],[Age]]&lt;55,"45–54","55+"))))</f>
        <v>35–44</v>
      </c>
      <c r="C1083" t="s">
        <v>43</v>
      </c>
      <c r="D1083">
        <f>(HR[[#This Row],[OverTimeFlag]]*3+HR[[#This Row],[LowJobSatisFlag]]*5+HR[[#This Row],[LowWLBFlag]]*4+HR[[#This Row],[LowSalaryFlag]]*3+HR[[#This Row],[LowEnviFlag]]*4+HR[[#This Row],[LowProFlag]]*1)</f>
        <v>9</v>
      </c>
      <c r="E1083">
        <f>HR_Data[[#This Row],[OvertimeFlag]] + HR_Data[[#This Row],[LowSatisfactionFlag]] + HR_Data[[#This Row],[LowWorkLifeBalanceFlag]]</f>
        <v>2</v>
      </c>
      <c r="F1083" t="s">
        <v>36</v>
      </c>
      <c r="G1083">
        <v>1029</v>
      </c>
      <c r="H1083" t="s">
        <v>45</v>
      </c>
      <c r="I1083">
        <v>16</v>
      </c>
      <c r="J1083" t="str">
        <f>IF(AND(HR_Data[[#This Row],[Attrition]]="Yes",HR_Data[[#This Row],[YearsAtCompany]]&lt;2),"Yes","No")</f>
        <v>No</v>
      </c>
      <c r="K1083">
        <v>3</v>
      </c>
      <c r="L1083" t="s">
        <v>38</v>
      </c>
      <c r="M1083">
        <v>1</v>
      </c>
      <c r="N1083">
        <v>1529</v>
      </c>
      <c r="P1083">
        <v>4</v>
      </c>
      <c r="Q1083" t="s">
        <v>39</v>
      </c>
      <c r="R1083">
        <v>91</v>
      </c>
      <c r="S1083">
        <v>2</v>
      </c>
      <c r="T1083">
        <v>3</v>
      </c>
      <c r="U1083" t="s">
        <v>54</v>
      </c>
      <c r="V1083">
        <v>2</v>
      </c>
      <c r="W1083" t="s">
        <v>41</v>
      </c>
      <c r="X1083">
        <v>8606</v>
      </c>
      <c r="Y1083" t="str">
        <f>IF(AND(HR_Data[[#This Row],[OverTime]]="Yes",HR_Data[[#This Row],[JobSatisfaction]]&lt;=2,HR_Data[[#This Row],[MonthlyIncome]]&lt;AVERAGE(HR_Data[MonthlyIncome])),
"High Risk",
IF(OR(HR_Data[[#This Row],[OverTime]]="Yes",HR_Data[[#This Row],[JobSatisfaction]]&lt;=2),
"Medium Risk",
"Low Risk"))</f>
        <v>Medium Risk</v>
      </c>
      <c r="Z1083" t="str">
        <f>IF(HR_Data[[#This Row],[MonthlyIncome]]&lt;3000,"Low",IF(HR_Data[[#This Row],[MonthlyIncome]]&lt;7000,"Medium","High"))</f>
        <v>High</v>
      </c>
      <c r="AA1083" s="5">
        <f>IF(HR_Data[[#This Row],[OverTime]]="Yes",1,0)</f>
        <v>0</v>
      </c>
      <c r="AB1083" s="5">
        <f>IF(HR_Data[[#This Row],[JobSatisfaction]]&lt;=2,1,0)</f>
        <v>1</v>
      </c>
      <c r="AC1083" s="5">
        <f>IF(HR_Data[[#This Row],[WorkLifeBalance]]&lt;=2,1,0)</f>
        <v>1</v>
      </c>
      <c r="AD1083" s="5">
        <f>IF(HR_Data[[#This Row],[MonthlyIncome]]&lt;AVERAGE(HR_Data[MonthlyIncome]),1,0)</f>
        <v>0</v>
      </c>
      <c r="AE1083">
        <v>21195</v>
      </c>
      <c r="AF1083">
        <v>1</v>
      </c>
      <c r="AG1083" t="s">
        <v>42</v>
      </c>
      <c r="AH1083" t="s">
        <v>43</v>
      </c>
      <c r="AI1083">
        <v>19</v>
      </c>
      <c r="AJ1083">
        <v>3</v>
      </c>
      <c r="AK1083">
        <v>4</v>
      </c>
      <c r="AL1083">
        <f>IF(HR_Data[[#This Row],[OverTime]]="Yes",2,0)
+IF(HR_Data[[#This Row],[WorkLifeBalance]]&lt;=2,2,0)
+IF(HR_Data[[#This Row],[MonthlyIncome]]&lt;5000,2,0)
+IF(HR_Data[[#This Row],[JobSatisfaction]]&lt;=2,1,0)
+IF(HR_Data[[#This Row],[EnvironmentSatisfaction]]&lt;=2,1,0)
+IF(HR_Data[[#This Row],[YearsAtCompany]]&lt;2,2,0)</f>
        <v>3</v>
      </c>
      <c r="AM1083" t="str">
        <f>IF(HR_Data[[#This Row],[RiskScore2]]&gt;=6,"High",
IF(HR_Data[[#This Row],[RiskScore2]]&gt;=3,"Medium","Low"))</f>
        <v>Medium</v>
      </c>
      <c r="AN1083">
        <v>80</v>
      </c>
      <c r="AO1083">
        <v>0</v>
      </c>
      <c r="AP1083">
        <v>11</v>
      </c>
      <c r="AQ1083">
        <v>3</v>
      </c>
      <c r="AR1083">
        <v>1</v>
      </c>
      <c r="AS1083">
        <v>11</v>
      </c>
      <c r="AT1083">
        <v>8</v>
      </c>
      <c r="AU1083">
        <v>3</v>
      </c>
      <c r="AV1083">
        <v>3</v>
      </c>
    </row>
    <row r="1084" spans="1:48">
      <c r="A1084">
        <v>23</v>
      </c>
      <c r="B1084" t="str">
        <f>IF(HR_Data[[#This Row],[Age]]&lt;25,"&lt;25",
IF(HR_Data[[#This Row],[Age]]&lt;35,"25–34",
IF(HR_Data[[#This Row],[Age]]&lt;45,"35–44",
IF(HR_Data[[#This Row],[Age]]&lt;55,"45–54","55+"))))</f>
        <v>&lt;25</v>
      </c>
      <c r="C1084" t="s">
        <v>43</v>
      </c>
      <c r="D1084">
        <f>(HR[[#This Row],[OverTimeFlag]]*3+HR[[#This Row],[LowJobSatisFlag]]*5+HR[[#This Row],[LowWLBFlag]]*4+HR[[#This Row],[LowSalaryFlag]]*3+HR[[#This Row],[LowEnviFlag]]*4+HR[[#This Row],[LowProFlag]]*1)</f>
        <v>7</v>
      </c>
      <c r="E1084">
        <f>HR_Data[[#This Row],[OvertimeFlag]] + HR_Data[[#This Row],[LowSatisfactionFlag]] + HR_Data[[#This Row],[LowWorkLifeBalanceFlag]]</f>
        <v>0</v>
      </c>
      <c r="F1084" t="s">
        <v>36</v>
      </c>
      <c r="G1084">
        <v>507</v>
      </c>
      <c r="H1084" t="s">
        <v>45</v>
      </c>
      <c r="I1084">
        <v>20</v>
      </c>
      <c r="J1084" t="str">
        <f>IF(AND(HR_Data[[#This Row],[Attrition]]="Yes",HR_Data[[#This Row],[YearsAtCompany]]&lt;2),"Yes","No")</f>
        <v>No</v>
      </c>
      <c r="K1084">
        <v>1</v>
      </c>
      <c r="L1084" t="s">
        <v>38</v>
      </c>
      <c r="M1084">
        <v>1</v>
      </c>
      <c r="N1084">
        <v>1533</v>
      </c>
      <c r="P1084">
        <v>1</v>
      </c>
      <c r="Q1084" t="s">
        <v>46</v>
      </c>
      <c r="R1084">
        <v>97</v>
      </c>
      <c r="S1084">
        <v>3</v>
      </c>
      <c r="T1084">
        <v>2</v>
      </c>
      <c r="U1084" t="s">
        <v>50</v>
      </c>
      <c r="V1084">
        <v>3</v>
      </c>
      <c r="W1084" t="s">
        <v>41</v>
      </c>
      <c r="X1084">
        <v>2272</v>
      </c>
      <c r="Y1084" t="str">
        <f>IF(AND(HR_Data[[#This Row],[OverTime]]="Yes",HR_Data[[#This Row],[JobSatisfaction]]&lt;=2,HR_Data[[#This Row],[MonthlyIncome]]&lt;AVERAGE(HR_Data[MonthlyIncome])),
"High Risk",
IF(OR(HR_Data[[#This Row],[OverTime]]="Yes",HR_Data[[#This Row],[JobSatisfaction]]&lt;=2),
"Medium Risk",
"Low Risk"))</f>
        <v>Low Risk</v>
      </c>
      <c r="Z1084" t="str">
        <f>IF(HR_Data[[#This Row],[MonthlyIncome]]&lt;3000,"Low",IF(HR_Data[[#This Row],[MonthlyIncome]]&lt;7000,"Medium","High"))</f>
        <v>Low</v>
      </c>
      <c r="AA1084" s="5">
        <f>IF(HR_Data[[#This Row],[OverTime]]="Yes",1,0)</f>
        <v>0</v>
      </c>
      <c r="AB1084" s="5">
        <f>IF(HR_Data[[#This Row],[JobSatisfaction]]&lt;=2,1,0)</f>
        <v>0</v>
      </c>
      <c r="AC1084" s="5">
        <f>IF(HR_Data[[#This Row],[WorkLifeBalance]]&lt;=2,1,0)</f>
        <v>0</v>
      </c>
      <c r="AD1084" s="5">
        <f>IF(HR_Data[[#This Row],[MonthlyIncome]]&lt;AVERAGE(HR_Data[MonthlyIncome]),1,0)</f>
        <v>1</v>
      </c>
      <c r="AE1084">
        <v>24812</v>
      </c>
      <c r="AF1084">
        <v>0</v>
      </c>
      <c r="AG1084" t="s">
        <v>42</v>
      </c>
      <c r="AH1084" t="s">
        <v>43</v>
      </c>
      <c r="AI1084">
        <v>14</v>
      </c>
      <c r="AJ1084">
        <v>3</v>
      </c>
      <c r="AK1084">
        <v>2</v>
      </c>
      <c r="AL1084">
        <f>IF(HR_Data[[#This Row],[OverTime]]="Yes",2,0)
+IF(HR_Data[[#This Row],[WorkLifeBalance]]&lt;=2,2,0)
+IF(HR_Data[[#This Row],[MonthlyIncome]]&lt;5000,2,0)
+IF(HR_Data[[#This Row],[JobSatisfaction]]&lt;=2,1,0)
+IF(HR_Data[[#This Row],[EnvironmentSatisfaction]]&lt;=2,1,0)
+IF(HR_Data[[#This Row],[YearsAtCompany]]&lt;2,2,0)</f>
        <v>3</v>
      </c>
      <c r="AM1084" t="str">
        <f>IF(HR_Data[[#This Row],[RiskScore2]]&gt;=6,"High",
IF(HR_Data[[#This Row],[RiskScore2]]&gt;=3,"Medium","Low"))</f>
        <v>Medium</v>
      </c>
      <c r="AN1084">
        <v>80</v>
      </c>
      <c r="AO1084">
        <v>0</v>
      </c>
      <c r="AP1084">
        <v>5</v>
      </c>
      <c r="AQ1084">
        <v>2</v>
      </c>
      <c r="AR1084">
        <v>3</v>
      </c>
      <c r="AS1084">
        <v>4</v>
      </c>
      <c r="AT1084">
        <v>3</v>
      </c>
      <c r="AU1084">
        <v>1</v>
      </c>
      <c r="AV1084">
        <v>2</v>
      </c>
    </row>
    <row r="1085" spans="1:48">
      <c r="A1085">
        <v>40</v>
      </c>
      <c r="B1085" t="str">
        <f>IF(HR_Data[[#This Row],[Age]]&lt;25,"&lt;25",
IF(HR_Data[[#This Row],[Age]]&lt;35,"25–34",
IF(HR_Data[[#This Row],[Age]]&lt;45,"35–44",
IF(HR_Data[[#This Row],[Age]]&lt;55,"45–54","55+"))))</f>
        <v>35–44</v>
      </c>
      <c r="C1085" t="s">
        <v>35</v>
      </c>
      <c r="D1085">
        <f>(HR[[#This Row],[OverTimeFlag]]*3+HR[[#This Row],[LowJobSatisFlag]]*5+HR[[#This Row],[LowWLBFlag]]*4+HR[[#This Row],[LowSalaryFlag]]*3+HR[[#This Row],[LowEnviFlag]]*4+HR[[#This Row],[LowProFlag]]*1)</f>
        <v>12</v>
      </c>
      <c r="E1085">
        <f>HR_Data[[#This Row],[OvertimeFlag]] + HR_Data[[#This Row],[LowSatisfactionFlag]] + HR_Data[[#This Row],[LowWorkLifeBalanceFlag]]</f>
        <v>2</v>
      </c>
      <c r="F1085" t="s">
        <v>36</v>
      </c>
      <c r="G1085">
        <v>676</v>
      </c>
      <c r="H1085" t="s">
        <v>45</v>
      </c>
      <c r="I1085">
        <v>9</v>
      </c>
      <c r="J1085" t="str">
        <f>IF(AND(HR_Data[[#This Row],[Attrition]]="Yes",HR_Data[[#This Row],[YearsAtCompany]]&lt;2),"Yes","No")</f>
        <v>No</v>
      </c>
      <c r="K1085">
        <v>4</v>
      </c>
      <c r="L1085" t="s">
        <v>38</v>
      </c>
      <c r="M1085">
        <v>1</v>
      </c>
      <c r="N1085">
        <v>1534</v>
      </c>
      <c r="P1085">
        <v>4</v>
      </c>
      <c r="Q1085" t="s">
        <v>46</v>
      </c>
      <c r="R1085">
        <v>86</v>
      </c>
      <c r="S1085">
        <v>3</v>
      </c>
      <c r="T1085">
        <v>1</v>
      </c>
      <c r="U1085" t="s">
        <v>50</v>
      </c>
      <c r="V1085">
        <v>1</v>
      </c>
      <c r="W1085" t="s">
        <v>41</v>
      </c>
      <c r="X1085">
        <v>2018</v>
      </c>
      <c r="Y1085" t="str">
        <f>IF(AND(HR_Data[[#This Row],[OverTime]]="Yes",HR_Data[[#This Row],[JobSatisfaction]]&lt;=2,HR_Data[[#This Row],[MonthlyIncome]]&lt;AVERAGE(HR_Data[MonthlyIncome])),
"High Risk",
IF(OR(HR_Data[[#This Row],[OverTime]]="Yes",HR_Data[[#This Row],[JobSatisfaction]]&lt;=2),
"Medium Risk",
"Low Risk"))</f>
        <v>Medium Risk</v>
      </c>
      <c r="Z1085" t="str">
        <f>IF(HR_Data[[#This Row],[MonthlyIncome]]&lt;3000,"Low",IF(HR_Data[[#This Row],[MonthlyIncome]]&lt;7000,"Medium","High"))</f>
        <v>Low</v>
      </c>
      <c r="AA1085" s="5">
        <f>IF(HR_Data[[#This Row],[OverTime]]="Yes",1,0)</f>
        <v>0</v>
      </c>
      <c r="AB1085" s="5">
        <f>IF(HR_Data[[#This Row],[JobSatisfaction]]&lt;=2,1,0)</f>
        <v>1</v>
      </c>
      <c r="AC1085" s="5">
        <f>IF(HR_Data[[#This Row],[WorkLifeBalance]]&lt;=2,1,0)</f>
        <v>1</v>
      </c>
      <c r="AD1085" s="5">
        <f>IF(HR_Data[[#This Row],[MonthlyIncome]]&lt;AVERAGE(HR_Data[MonthlyIncome]),1,0)</f>
        <v>1</v>
      </c>
      <c r="AE1085">
        <v>21831</v>
      </c>
      <c r="AF1085">
        <v>3</v>
      </c>
      <c r="AG1085" t="s">
        <v>42</v>
      </c>
      <c r="AH1085" t="s">
        <v>43</v>
      </c>
      <c r="AI1085">
        <v>14</v>
      </c>
      <c r="AJ1085">
        <v>3</v>
      </c>
      <c r="AK1085">
        <v>2</v>
      </c>
      <c r="AL1085">
        <f>IF(HR_Data[[#This Row],[OverTime]]="Yes",2,0)
+IF(HR_Data[[#This Row],[WorkLifeBalance]]&lt;=2,2,0)
+IF(HR_Data[[#This Row],[MonthlyIncome]]&lt;5000,2,0)
+IF(HR_Data[[#This Row],[JobSatisfaction]]&lt;=2,1,0)
+IF(HR_Data[[#This Row],[EnvironmentSatisfaction]]&lt;=2,1,0)
+IF(HR_Data[[#This Row],[YearsAtCompany]]&lt;2,2,0)</f>
        <v>5</v>
      </c>
      <c r="AM1085" t="str">
        <f>IF(HR_Data[[#This Row],[RiskScore2]]&gt;=6,"High",
IF(HR_Data[[#This Row],[RiskScore2]]&gt;=3,"Medium","Low"))</f>
        <v>Medium</v>
      </c>
      <c r="AN1085">
        <v>80</v>
      </c>
      <c r="AO1085">
        <v>0</v>
      </c>
      <c r="AP1085">
        <v>15</v>
      </c>
      <c r="AQ1085">
        <v>3</v>
      </c>
      <c r="AR1085">
        <v>1</v>
      </c>
      <c r="AS1085">
        <v>5</v>
      </c>
      <c r="AT1085">
        <v>4</v>
      </c>
      <c r="AU1085">
        <v>1</v>
      </c>
      <c r="AV1085">
        <v>0</v>
      </c>
    </row>
    <row r="1086" spans="1:48">
      <c r="A1086">
        <v>34</v>
      </c>
      <c r="B1086" t="str">
        <f>IF(HR_Data[[#This Row],[Age]]&lt;25,"&lt;25",
IF(HR_Data[[#This Row],[Age]]&lt;35,"25–34",
IF(HR_Data[[#This Row],[Age]]&lt;45,"35–44",
IF(HR_Data[[#This Row],[Age]]&lt;55,"45–54","55+"))))</f>
        <v>25–34</v>
      </c>
      <c r="C1086" t="s">
        <v>43</v>
      </c>
      <c r="D1086">
        <f>(HR[[#This Row],[OverTimeFlag]]*3+HR[[#This Row],[LowJobSatisFlag]]*5+HR[[#This Row],[LowWLBFlag]]*4+HR[[#This Row],[LowSalaryFlag]]*3+HR[[#This Row],[LowEnviFlag]]*4+HR[[#This Row],[LowProFlag]]*1)</f>
        <v>4</v>
      </c>
      <c r="E1086">
        <f>HR_Data[[#This Row],[OvertimeFlag]] + HR_Data[[#This Row],[LowSatisfactionFlag]] + HR_Data[[#This Row],[LowWorkLifeBalanceFlag]]</f>
        <v>1</v>
      </c>
      <c r="F1086" t="s">
        <v>36</v>
      </c>
      <c r="G1086">
        <v>971</v>
      </c>
      <c r="H1086" t="s">
        <v>37</v>
      </c>
      <c r="I1086">
        <v>1</v>
      </c>
      <c r="J1086" t="str">
        <f>IF(AND(HR_Data[[#This Row],[Attrition]]="Yes",HR_Data[[#This Row],[YearsAtCompany]]&lt;2),"Yes","No")</f>
        <v>No</v>
      </c>
      <c r="K1086">
        <v>3</v>
      </c>
      <c r="L1086" t="s">
        <v>60</v>
      </c>
      <c r="M1086">
        <v>1</v>
      </c>
      <c r="N1086">
        <v>1535</v>
      </c>
      <c r="P1086">
        <v>4</v>
      </c>
      <c r="Q1086" t="s">
        <v>46</v>
      </c>
      <c r="R1086">
        <v>64</v>
      </c>
      <c r="S1086">
        <v>2</v>
      </c>
      <c r="T1086">
        <v>3</v>
      </c>
      <c r="U1086" t="s">
        <v>40</v>
      </c>
      <c r="V1086">
        <v>3</v>
      </c>
      <c r="W1086" t="s">
        <v>48</v>
      </c>
      <c r="X1086">
        <v>7083</v>
      </c>
      <c r="Y1086" t="str">
        <f>IF(AND(HR_Data[[#This Row],[OverTime]]="Yes",HR_Data[[#This Row],[JobSatisfaction]]&lt;=2,HR_Data[[#This Row],[MonthlyIncome]]&lt;AVERAGE(HR_Data[MonthlyIncome])),
"High Risk",
IF(OR(HR_Data[[#This Row],[OverTime]]="Yes",HR_Data[[#This Row],[JobSatisfaction]]&lt;=2),
"Medium Risk",
"Low Risk"))</f>
        <v>Medium Risk</v>
      </c>
      <c r="Z1086" t="str">
        <f>IF(HR_Data[[#This Row],[MonthlyIncome]]&lt;3000,"Low",IF(HR_Data[[#This Row],[MonthlyIncome]]&lt;7000,"Medium","High"))</f>
        <v>High</v>
      </c>
      <c r="AA1086" s="5">
        <f>IF(HR_Data[[#This Row],[OverTime]]="Yes",1,0)</f>
        <v>1</v>
      </c>
      <c r="AB1086" s="5">
        <f>IF(HR_Data[[#This Row],[JobSatisfaction]]&lt;=2,1,0)</f>
        <v>0</v>
      </c>
      <c r="AC1086" s="5">
        <f>IF(HR_Data[[#This Row],[WorkLifeBalance]]&lt;=2,1,0)</f>
        <v>0</v>
      </c>
      <c r="AD1086" s="5">
        <f>IF(HR_Data[[#This Row],[MonthlyIncome]]&lt;AVERAGE(HR_Data[MonthlyIncome]),1,0)</f>
        <v>0</v>
      </c>
      <c r="AE1086">
        <v>12288</v>
      </c>
      <c r="AF1086">
        <v>1</v>
      </c>
      <c r="AG1086" t="s">
        <v>42</v>
      </c>
      <c r="AH1086" t="s">
        <v>35</v>
      </c>
      <c r="AI1086">
        <v>14</v>
      </c>
      <c r="AJ1086">
        <v>3</v>
      </c>
      <c r="AK1086">
        <v>4</v>
      </c>
      <c r="AL1086">
        <f>IF(HR_Data[[#This Row],[OverTime]]="Yes",2,0)
+IF(HR_Data[[#This Row],[WorkLifeBalance]]&lt;=2,2,0)
+IF(HR_Data[[#This Row],[MonthlyIncome]]&lt;5000,2,0)
+IF(HR_Data[[#This Row],[JobSatisfaction]]&lt;=2,1,0)
+IF(HR_Data[[#This Row],[EnvironmentSatisfaction]]&lt;=2,1,0)
+IF(HR_Data[[#This Row],[YearsAtCompany]]&lt;2,2,0)</f>
        <v>2</v>
      </c>
      <c r="AM1086" t="str">
        <f>IF(HR_Data[[#This Row],[RiskScore2]]&gt;=6,"High",
IF(HR_Data[[#This Row],[RiskScore2]]&gt;=3,"Medium","Low"))</f>
        <v>Low</v>
      </c>
      <c r="AN1086">
        <v>80</v>
      </c>
      <c r="AO1086">
        <v>0</v>
      </c>
      <c r="AP1086">
        <v>10</v>
      </c>
      <c r="AQ1086">
        <v>3</v>
      </c>
      <c r="AR1086">
        <v>3</v>
      </c>
      <c r="AS1086">
        <v>10</v>
      </c>
      <c r="AT1086">
        <v>9</v>
      </c>
      <c r="AU1086">
        <v>8</v>
      </c>
      <c r="AV1086">
        <v>6</v>
      </c>
    </row>
    <row r="1087" spans="1:48">
      <c r="A1087">
        <v>31</v>
      </c>
      <c r="B1087" t="str">
        <f>IF(HR_Data[[#This Row],[Age]]&lt;25,"&lt;25",
IF(HR_Data[[#This Row],[Age]]&lt;35,"25–34",
IF(HR_Data[[#This Row],[Age]]&lt;45,"35–44",
IF(HR_Data[[#This Row],[Age]]&lt;55,"45–54","55+"))))</f>
        <v>25–34</v>
      </c>
      <c r="C1087" t="s">
        <v>35</v>
      </c>
      <c r="D1087">
        <f>(HR[[#This Row],[OverTimeFlag]]*3+HR[[#This Row],[LowJobSatisFlag]]*5+HR[[#This Row],[LowWLBFlag]]*4+HR[[#This Row],[LowSalaryFlag]]*3+HR[[#This Row],[LowEnviFlag]]*4+HR[[#This Row],[LowProFlag]]*1)</f>
        <v>8</v>
      </c>
      <c r="E1087">
        <f>HR_Data[[#This Row],[OvertimeFlag]] + HR_Data[[#This Row],[LowSatisfactionFlag]] + HR_Data[[#This Row],[LowWorkLifeBalanceFlag]]</f>
        <v>1</v>
      </c>
      <c r="F1087" t="s">
        <v>44</v>
      </c>
      <c r="G1087">
        <v>561</v>
      </c>
      <c r="H1087" t="s">
        <v>45</v>
      </c>
      <c r="I1087">
        <v>3</v>
      </c>
      <c r="J1087" t="str">
        <f>IF(AND(HR_Data[[#This Row],[Attrition]]="Yes",HR_Data[[#This Row],[YearsAtCompany]]&lt;2),"Yes","No")</f>
        <v>No</v>
      </c>
      <c r="K1087">
        <v>3</v>
      </c>
      <c r="L1087" t="s">
        <v>38</v>
      </c>
      <c r="M1087">
        <v>1</v>
      </c>
      <c r="N1087">
        <v>1537</v>
      </c>
      <c r="P1087">
        <v>4</v>
      </c>
      <c r="Q1087" t="s">
        <v>39</v>
      </c>
      <c r="R1087">
        <v>33</v>
      </c>
      <c r="S1087">
        <v>3</v>
      </c>
      <c r="T1087">
        <v>1</v>
      </c>
      <c r="U1087" t="s">
        <v>47</v>
      </c>
      <c r="V1087">
        <v>3</v>
      </c>
      <c r="W1087" t="s">
        <v>41</v>
      </c>
      <c r="X1087">
        <v>4084</v>
      </c>
      <c r="Y1087" t="str">
        <f>IF(AND(HR_Data[[#This Row],[OverTime]]="Yes",HR_Data[[#This Row],[JobSatisfaction]]&lt;=2,HR_Data[[#This Row],[MonthlyIncome]]&lt;AVERAGE(HR_Data[MonthlyIncome])),
"High Risk",
IF(OR(HR_Data[[#This Row],[OverTime]]="Yes",HR_Data[[#This Row],[JobSatisfaction]]&lt;=2),
"Medium Risk",
"Low Risk"))</f>
        <v>Low Risk</v>
      </c>
      <c r="Z1087" t="str">
        <f>IF(HR_Data[[#This Row],[MonthlyIncome]]&lt;3000,"Low",IF(HR_Data[[#This Row],[MonthlyIncome]]&lt;7000,"Medium","High"))</f>
        <v>Medium</v>
      </c>
      <c r="AA1087" s="5">
        <f>IF(HR_Data[[#This Row],[OverTime]]="Yes",1,0)</f>
        <v>0</v>
      </c>
      <c r="AB1087" s="5">
        <f>IF(HR_Data[[#This Row],[JobSatisfaction]]&lt;=2,1,0)</f>
        <v>0</v>
      </c>
      <c r="AC1087" s="5">
        <f>IF(HR_Data[[#This Row],[WorkLifeBalance]]&lt;=2,1,0)</f>
        <v>1</v>
      </c>
      <c r="AD1087" s="5">
        <f>IF(HR_Data[[#This Row],[MonthlyIncome]]&lt;AVERAGE(HR_Data[MonthlyIncome]),1,0)</f>
        <v>1</v>
      </c>
      <c r="AE1087">
        <v>4156</v>
      </c>
      <c r="AF1087">
        <v>1</v>
      </c>
      <c r="AG1087" t="s">
        <v>42</v>
      </c>
      <c r="AH1087" t="s">
        <v>43</v>
      </c>
      <c r="AI1087">
        <v>12</v>
      </c>
      <c r="AJ1087">
        <v>3</v>
      </c>
      <c r="AK1087">
        <v>1</v>
      </c>
      <c r="AL1087">
        <f>IF(HR_Data[[#This Row],[OverTime]]="Yes",2,0)
+IF(HR_Data[[#This Row],[WorkLifeBalance]]&lt;=2,2,0)
+IF(HR_Data[[#This Row],[MonthlyIncome]]&lt;5000,2,0)
+IF(HR_Data[[#This Row],[JobSatisfaction]]&lt;=2,1,0)
+IF(HR_Data[[#This Row],[EnvironmentSatisfaction]]&lt;=2,1,0)
+IF(HR_Data[[#This Row],[YearsAtCompany]]&lt;2,2,0)</f>
        <v>4</v>
      </c>
      <c r="AM1087" t="str">
        <f>IF(HR_Data[[#This Row],[RiskScore2]]&gt;=6,"High",
IF(HR_Data[[#This Row],[RiskScore2]]&gt;=3,"Medium","Low"))</f>
        <v>Medium</v>
      </c>
      <c r="AN1087">
        <v>80</v>
      </c>
      <c r="AO1087">
        <v>0</v>
      </c>
      <c r="AP1087">
        <v>7</v>
      </c>
      <c r="AQ1087">
        <v>2</v>
      </c>
      <c r="AR1087">
        <v>1</v>
      </c>
      <c r="AS1087">
        <v>7</v>
      </c>
      <c r="AT1087">
        <v>2</v>
      </c>
      <c r="AU1087">
        <v>7</v>
      </c>
      <c r="AV1087">
        <v>7</v>
      </c>
    </row>
    <row r="1088" spans="1:48">
      <c r="A1088">
        <v>50</v>
      </c>
      <c r="B1088" t="str">
        <f>IF(HR_Data[[#This Row],[Age]]&lt;25,"&lt;25",
IF(HR_Data[[#This Row],[Age]]&lt;35,"25–34",
IF(HR_Data[[#This Row],[Age]]&lt;45,"35–44",
IF(HR_Data[[#This Row],[Age]]&lt;55,"45–54","55+"))))</f>
        <v>45–54</v>
      </c>
      <c r="C1088" t="s">
        <v>43</v>
      </c>
      <c r="D1088">
        <f>(HR[[#This Row],[OverTimeFlag]]*3+HR[[#This Row],[LowJobSatisFlag]]*5+HR[[#This Row],[LowWLBFlag]]*4+HR[[#This Row],[LowSalaryFlag]]*3+HR[[#This Row],[LowEnviFlag]]*4+HR[[#This Row],[LowProFlag]]*1)</f>
        <v>4</v>
      </c>
      <c r="E1088">
        <f>HR_Data[[#This Row],[OvertimeFlag]] + HR_Data[[#This Row],[LowSatisfactionFlag]] + HR_Data[[#This Row],[LowWorkLifeBalanceFlag]]</f>
        <v>1</v>
      </c>
      <c r="F1088" t="s">
        <v>44</v>
      </c>
      <c r="G1088">
        <v>333</v>
      </c>
      <c r="H1088" t="s">
        <v>45</v>
      </c>
      <c r="I1088">
        <v>22</v>
      </c>
      <c r="J1088" t="str">
        <f>IF(AND(HR_Data[[#This Row],[Attrition]]="Yes",HR_Data[[#This Row],[YearsAtCompany]]&lt;2),"Yes","No")</f>
        <v>No</v>
      </c>
      <c r="K1088">
        <v>5</v>
      </c>
      <c r="L1088" t="s">
        <v>51</v>
      </c>
      <c r="M1088">
        <v>1</v>
      </c>
      <c r="N1088">
        <v>1539</v>
      </c>
      <c r="P1088">
        <v>3</v>
      </c>
      <c r="Q1088" t="s">
        <v>46</v>
      </c>
      <c r="R1088">
        <v>88</v>
      </c>
      <c r="S1088">
        <v>1</v>
      </c>
      <c r="T1088">
        <v>4</v>
      </c>
      <c r="U1088" t="s">
        <v>58</v>
      </c>
      <c r="V1088">
        <v>4</v>
      </c>
      <c r="W1088" t="s">
        <v>41</v>
      </c>
      <c r="X1088">
        <v>14411</v>
      </c>
      <c r="Y1088" t="str">
        <f>IF(AND(HR_Data[[#This Row],[OverTime]]="Yes",HR_Data[[#This Row],[JobSatisfaction]]&lt;=2,HR_Data[[#This Row],[MonthlyIncome]]&lt;AVERAGE(HR_Data[MonthlyIncome])),
"High Risk",
IF(OR(HR_Data[[#This Row],[OverTime]]="Yes",HR_Data[[#This Row],[JobSatisfaction]]&lt;=2),
"Medium Risk",
"Low Risk"))</f>
        <v>Medium Risk</v>
      </c>
      <c r="Z1088" t="str">
        <f>IF(HR_Data[[#This Row],[MonthlyIncome]]&lt;3000,"Low",IF(HR_Data[[#This Row],[MonthlyIncome]]&lt;7000,"Medium","High"))</f>
        <v>High</v>
      </c>
      <c r="AA1088" s="5">
        <f>IF(HR_Data[[#This Row],[OverTime]]="Yes",1,0)</f>
        <v>1</v>
      </c>
      <c r="AB1088" s="5">
        <f>IF(HR_Data[[#This Row],[JobSatisfaction]]&lt;=2,1,0)</f>
        <v>0</v>
      </c>
      <c r="AC1088" s="5">
        <f>IF(HR_Data[[#This Row],[WorkLifeBalance]]&lt;=2,1,0)</f>
        <v>0</v>
      </c>
      <c r="AD1088" s="5">
        <f>IF(HR_Data[[#This Row],[MonthlyIncome]]&lt;AVERAGE(HR_Data[MonthlyIncome]),1,0)</f>
        <v>0</v>
      </c>
      <c r="AE1088">
        <v>24450</v>
      </c>
      <c r="AF1088">
        <v>1</v>
      </c>
      <c r="AG1088" t="s">
        <v>42</v>
      </c>
      <c r="AH1088" t="s">
        <v>35</v>
      </c>
      <c r="AI1088">
        <v>13</v>
      </c>
      <c r="AJ1088">
        <v>3</v>
      </c>
      <c r="AK1088">
        <v>4</v>
      </c>
      <c r="AL1088">
        <f>IF(HR_Data[[#This Row],[OverTime]]="Yes",2,0)
+IF(HR_Data[[#This Row],[WorkLifeBalance]]&lt;=2,2,0)
+IF(HR_Data[[#This Row],[MonthlyIncome]]&lt;5000,2,0)
+IF(HR_Data[[#This Row],[JobSatisfaction]]&lt;=2,1,0)
+IF(HR_Data[[#This Row],[EnvironmentSatisfaction]]&lt;=2,1,0)
+IF(HR_Data[[#This Row],[YearsAtCompany]]&lt;2,2,0)</f>
        <v>2</v>
      </c>
      <c r="AM1088" t="str">
        <f>IF(HR_Data[[#This Row],[RiskScore2]]&gt;=6,"High",
IF(HR_Data[[#This Row],[RiskScore2]]&gt;=3,"Medium","Low"))</f>
        <v>Low</v>
      </c>
      <c r="AN1088">
        <v>80</v>
      </c>
      <c r="AO1088">
        <v>0</v>
      </c>
      <c r="AP1088">
        <v>32</v>
      </c>
      <c r="AQ1088">
        <v>2</v>
      </c>
      <c r="AR1088">
        <v>3</v>
      </c>
      <c r="AS1088">
        <v>32</v>
      </c>
      <c r="AT1088">
        <v>6</v>
      </c>
      <c r="AU1088">
        <v>13</v>
      </c>
      <c r="AV1088">
        <v>9</v>
      </c>
    </row>
    <row r="1089" spans="1:48">
      <c r="A1089">
        <v>34</v>
      </c>
      <c r="B1089" t="str">
        <f>IF(HR_Data[[#This Row],[Age]]&lt;25,"&lt;25",
IF(HR_Data[[#This Row],[Age]]&lt;35,"25–34",
IF(HR_Data[[#This Row],[Age]]&lt;45,"35–44",
IF(HR_Data[[#This Row],[Age]]&lt;55,"45–54","55+"))))</f>
        <v>25–34</v>
      </c>
      <c r="C1089" t="s">
        <v>43</v>
      </c>
      <c r="D1089">
        <f>(HR[[#This Row],[OverTimeFlag]]*3+HR[[#This Row],[LowJobSatisFlag]]*5+HR[[#This Row],[LowWLBFlag]]*4+HR[[#This Row],[LowSalaryFlag]]*3+HR[[#This Row],[LowEnviFlag]]*4+HR[[#This Row],[LowProFlag]]*1)</f>
        <v>11</v>
      </c>
      <c r="E1089">
        <f>HR_Data[[#This Row],[OvertimeFlag]] + HR_Data[[#This Row],[LowSatisfactionFlag]] + HR_Data[[#This Row],[LowWorkLifeBalanceFlag]]</f>
        <v>1</v>
      </c>
      <c r="F1089" t="s">
        <v>36</v>
      </c>
      <c r="G1089">
        <v>1440</v>
      </c>
      <c r="H1089" t="s">
        <v>37</v>
      </c>
      <c r="I1089">
        <v>7</v>
      </c>
      <c r="J1089" t="str">
        <f>IF(AND(HR_Data[[#This Row],[Attrition]]="Yes",HR_Data[[#This Row],[YearsAtCompany]]&lt;2),"Yes","No")</f>
        <v>No</v>
      </c>
      <c r="K1089">
        <v>2</v>
      </c>
      <c r="L1089" t="s">
        <v>60</v>
      </c>
      <c r="M1089">
        <v>1</v>
      </c>
      <c r="N1089">
        <v>1541</v>
      </c>
      <c r="P1089">
        <v>2</v>
      </c>
      <c r="Q1089" t="s">
        <v>46</v>
      </c>
      <c r="R1089">
        <v>55</v>
      </c>
      <c r="S1089">
        <v>3</v>
      </c>
      <c r="T1089">
        <v>1</v>
      </c>
      <c r="U1089" t="s">
        <v>57</v>
      </c>
      <c r="V1089">
        <v>3</v>
      </c>
      <c r="W1089" t="s">
        <v>48</v>
      </c>
      <c r="X1089">
        <v>2308</v>
      </c>
      <c r="Y1089" t="str">
        <f>IF(AND(HR_Data[[#This Row],[OverTime]]="Yes",HR_Data[[#This Row],[JobSatisfaction]]&lt;=2,HR_Data[[#This Row],[MonthlyIncome]]&lt;AVERAGE(HR_Data[MonthlyIncome])),
"High Risk",
IF(OR(HR_Data[[#This Row],[OverTime]]="Yes",HR_Data[[#This Row],[JobSatisfaction]]&lt;=2),
"Medium Risk",
"Low Risk"))</f>
        <v>Medium Risk</v>
      </c>
      <c r="Z1089" t="str">
        <f>IF(HR_Data[[#This Row],[MonthlyIncome]]&lt;3000,"Low",IF(HR_Data[[#This Row],[MonthlyIncome]]&lt;7000,"Medium","High"))</f>
        <v>Low</v>
      </c>
      <c r="AA1089" s="5">
        <f>IF(HR_Data[[#This Row],[OverTime]]="Yes",1,0)</f>
        <v>1</v>
      </c>
      <c r="AB1089" s="5">
        <f>IF(HR_Data[[#This Row],[JobSatisfaction]]&lt;=2,1,0)</f>
        <v>0</v>
      </c>
      <c r="AC1089" s="5">
        <f>IF(HR_Data[[#This Row],[WorkLifeBalance]]&lt;=2,1,0)</f>
        <v>0</v>
      </c>
      <c r="AD1089" s="5">
        <f>IF(HR_Data[[#This Row],[MonthlyIncome]]&lt;AVERAGE(HR_Data[MonthlyIncome]),1,0)</f>
        <v>1</v>
      </c>
      <c r="AE1089">
        <v>4944</v>
      </c>
      <c r="AF1089">
        <v>0</v>
      </c>
      <c r="AG1089" t="s">
        <v>42</v>
      </c>
      <c r="AH1089" t="s">
        <v>35</v>
      </c>
      <c r="AI1089">
        <v>25</v>
      </c>
      <c r="AJ1089">
        <v>4</v>
      </c>
      <c r="AK1089">
        <v>2</v>
      </c>
      <c r="AL1089">
        <f>IF(HR_Data[[#This Row],[OverTime]]="Yes",2,0)
+IF(HR_Data[[#This Row],[WorkLifeBalance]]&lt;=2,2,0)
+IF(HR_Data[[#This Row],[MonthlyIncome]]&lt;5000,2,0)
+IF(HR_Data[[#This Row],[JobSatisfaction]]&lt;=2,1,0)
+IF(HR_Data[[#This Row],[EnvironmentSatisfaction]]&lt;=2,1,0)
+IF(HR_Data[[#This Row],[YearsAtCompany]]&lt;2,2,0)</f>
        <v>5</v>
      </c>
      <c r="AM1089" t="str">
        <f>IF(HR_Data[[#This Row],[RiskScore2]]&gt;=6,"High",
IF(HR_Data[[#This Row],[RiskScore2]]&gt;=3,"Medium","Low"))</f>
        <v>Medium</v>
      </c>
      <c r="AN1089">
        <v>80</v>
      </c>
      <c r="AO1089">
        <v>1</v>
      </c>
      <c r="AP1089">
        <v>12</v>
      </c>
      <c r="AQ1089">
        <v>4</v>
      </c>
      <c r="AR1089">
        <v>3</v>
      </c>
      <c r="AS1089">
        <v>11</v>
      </c>
      <c r="AT1089">
        <v>10</v>
      </c>
      <c r="AU1089">
        <v>5</v>
      </c>
      <c r="AV1089">
        <v>7</v>
      </c>
    </row>
    <row r="1090" spans="1:48">
      <c r="A1090">
        <v>42</v>
      </c>
      <c r="B1090" t="str">
        <f>IF(HR_Data[[#This Row],[Age]]&lt;25,"&lt;25",
IF(HR_Data[[#This Row],[Age]]&lt;35,"25–34",
IF(HR_Data[[#This Row],[Age]]&lt;45,"35–44",
IF(HR_Data[[#This Row],[Age]]&lt;55,"45–54","55+"))))</f>
        <v>35–44</v>
      </c>
      <c r="C1090" t="s">
        <v>43</v>
      </c>
      <c r="D1090">
        <f>(HR[[#This Row],[OverTimeFlag]]*3+HR[[#This Row],[LowJobSatisFlag]]*5+HR[[#This Row],[LowWLBFlag]]*4+HR[[#This Row],[LowSalaryFlag]]*3+HR[[#This Row],[LowEnviFlag]]*4+HR[[#This Row],[LowProFlag]]*1)</f>
        <v>8</v>
      </c>
      <c r="E1090">
        <f>HR_Data[[#This Row],[OvertimeFlag]] + HR_Data[[#This Row],[LowSatisfactionFlag]] + HR_Data[[#This Row],[LowWorkLifeBalanceFlag]]</f>
        <v>1</v>
      </c>
      <c r="F1090" t="s">
        <v>36</v>
      </c>
      <c r="G1090">
        <v>1210</v>
      </c>
      <c r="H1090" t="s">
        <v>45</v>
      </c>
      <c r="I1090">
        <v>2</v>
      </c>
      <c r="J1090" t="str">
        <f>IF(AND(HR_Data[[#This Row],[Attrition]]="Yes",HR_Data[[#This Row],[YearsAtCompany]]&lt;2),"Yes","No")</f>
        <v>No</v>
      </c>
      <c r="K1090">
        <v>3</v>
      </c>
      <c r="L1090" t="s">
        <v>51</v>
      </c>
      <c r="M1090">
        <v>1</v>
      </c>
      <c r="N1090">
        <v>1542</v>
      </c>
      <c r="P1090">
        <v>3</v>
      </c>
      <c r="Q1090" t="s">
        <v>46</v>
      </c>
      <c r="R1090">
        <v>68</v>
      </c>
      <c r="S1090">
        <v>2</v>
      </c>
      <c r="T1090">
        <v>1</v>
      </c>
      <c r="U1090" t="s">
        <v>50</v>
      </c>
      <c r="V1090">
        <v>2</v>
      </c>
      <c r="W1090" t="s">
        <v>48</v>
      </c>
      <c r="X1090">
        <v>4841</v>
      </c>
      <c r="Y1090" t="str">
        <f>IF(AND(HR_Data[[#This Row],[OverTime]]="Yes",HR_Data[[#This Row],[JobSatisfaction]]&lt;=2,HR_Data[[#This Row],[MonthlyIncome]]&lt;AVERAGE(HR_Data[MonthlyIncome])),
"High Risk",
IF(OR(HR_Data[[#This Row],[OverTime]]="Yes",HR_Data[[#This Row],[JobSatisfaction]]&lt;=2),
"Medium Risk",
"Low Risk"))</f>
        <v>Medium Risk</v>
      </c>
      <c r="Z1090" t="str">
        <f>IF(HR_Data[[#This Row],[MonthlyIncome]]&lt;3000,"Low",IF(HR_Data[[#This Row],[MonthlyIncome]]&lt;7000,"Medium","High"))</f>
        <v>Medium</v>
      </c>
      <c r="AA1090" s="5">
        <f>IF(HR_Data[[#This Row],[OverTime]]="Yes",1,0)</f>
        <v>0</v>
      </c>
      <c r="AB1090" s="5">
        <f>IF(HR_Data[[#This Row],[JobSatisfaction]]&lt;=2,1,0)</f>
        <v>1</v>
      </c>
      <c r="AC1090" s="5">
        <f>IF(HR_Data[[#This Row],[WorkLifeBalance]]&lt;=2,1,0)</f>
        <v>0</v>
      </c>
      <c r="AD1090" s="5">
        <f>IF(HR_Data[[#This Row],[MonthlyIncome]]&lt;AVERAGE(HR_Data[MonthlyIncome]),1,0)</f>
        <v>1</v>
      </c>
      <c r="AE1090">
        <v>24052</v>
      </c>
      <c r="AF1090">
        <v>4</v>
      </c>
      <c r="AG1090" t="s">
        <v>42</v>
      </c>
      <c r="AH1090" t="s">
        <v>43</v>
      </c>
      <c r="AI1090">
        <v>14</v>
      </c>
      <c r="AJ1090">
        <v>3</v>
      </c>
      <c r="AK1090">
        <v>2</v>
      </c>
      <c r="AL1090">
        <f>IF(HR_Data[[#This Row],[OverTime]]="Yes",2,0)
+IF(HR_Data[[#This Row],[WorkLifeBalance]]&lt;=2,2,0)
+IF(HR_Data[[#This Row],[MonthlyIncome]]&lt;5000,2,0)
+IF(HR_Data[[#This Row],[JobSatisfaction]]&lt;=2,1,0)
+IF(HR_Data[[#This Row],[EnvironmentSatisfaction]]&lt;=2,1,0)
+IF(HR_Data[[#This Row],[YearsAtCompany]]&lt;2,2,0)</f>
        <v>5</v>
      </c>
      <c r="AM1090" t="str">
        <f>IF(HR_Data[[#This Row],[RiskScore2]]&gt;=6,"High",
IF(HR_Data[[#This Row],[RiskScore2]]&gt;=3,"Medium","Low"))</f>
        <v>Medium</v>
      </c>
      <c r="AN1090">
        <v>80</v>
      </c>
      <c r="AO1090">
        <v>1</v>
      </c>
      <c r="AP1090">
        <v>4</v>
      </c>
      <c r="AQ1090">
        <v>3</v>
      </c>
      <c r="AR1090">
        <v>3</v>
      </c>
      <c r="AS1090">
        <v>1</v>
      </c>
      <c r="AT1090">
        <v>0</v>
      </c>
      <c r="AU1090">
        <v>0</v>
      </c>
      <c r="AV1090">
        <v>0</v>
      </c>
    </row>
    <row r="1091" spans="1:48">
      <c r="A1091">
        <v>37</v>
      </c>
      <c r="B1091" t="str">
        <f>IF(HR_Data[[#This Row],[Age]]&lt;25,"&lt;25",
IF(HR_Data[[#This Row],[Age]]&lt;35,"25–34",
IF(HR_Data[[#This Row],[Age]]&lt;45,"35–44",
IF(HR_Data[[#This Row],[Age]]&lt;55,"45–54","55+"))))</f>
        <v>35–44</v>
      </c>
      <c r="C1091" t="s">
        <v>43</v>
      </c>
      <c r="D1091">
        <f>(HR[[#This Row],[OverTimeFlag]]*3+HR[[#This Row],[LowJobSatisFlag]]*5+HR[[#This Row],[LowWLBFlag]]*4+HR[[#This Row],[LowSalaryFlag]]*3+HR[[#This Row],[LowEnviFlag]]*4+HR[[#This Row],[LowProFlag]]*1)</f>
        <v>7</v>
      </c>
      <c r="E1091">
        <f>HR_Data[[#This Row],[OvertimeFlag]] + HR_Data[[#This Row],[LowSatisfactionFlag]] + HR_Data[[#This Row],[LowWorkLifeBalanceFlag]]</f>
        <v>0</v>
      </c>
      <c r="F1091" t="s">
        <v>36</v>
      </c>
      <c r="G1091">
        <v>674</v>
      </c>
      <c r="H1091" t="s">
        <v>45</v>
      </c>
      <c r="I1091">
        <v>13</v>
      </c>
      <c r="J1091" t="str">
        <f>IF(AND(HR_Data[[#This Row],[Attrition]]="Yes",HR_Data[[#This Row],[YearsAtCompany]]&lt;2),"Yes","No")</f>
        <v>No</v>
      </c>
      <c r="K1091">
        <v>3</v>
      </c>
      <c r="L1091" t="s">
        <v>51</v>
      </c>
      <c r="M1091">
        <v>1</v>
      </c>
      <c r="N1091">
        <v>1543</v>
      </c>
      <c r="P1091">
        <v>1</v>
      </c>
      <c r="Q1091" t="s">
        <v>46</v>
      </c>
      <c r="R1091">
        <v>47</v>
      </c>
      <c r="S1091">
        <v>3</v>
      </c>
      <c r="T1091">
        <v>2</v>
      </c>
      <c r="U1091" t="s">
        <v>47</v>
      </c>
      <c r="V1091">
        <v>4</v>
      </c>
      <c r="W1091" t="s">
        <v>48</v>
      </c>
      <c r="X1091">
        <v>4285</v>
      </c>
      <c r="Y1091" t="str">
        <f>IF(AND(HR_Data[[#This Row],[OverTime]]="Yes",HR_Data[[#This Row],[JobSatisfaction]]&lt;=2,HR_Data[[#This Row],[MonthlyIncome]]&lt;AVERAGE(HR_Data[MonthlyIncome])),
"High Risk",
IF(OR(HR_Data[[#This Row],[OverTime]]="Yes",HR_Data[[#This Row],[JobSatisfaction]]&lt;=2),
"Medium Risk",
"Low Risk"))</f>
        <v>Low Risk</v>
      </c>
      <c r="Z1091" t="str">
        <f>IF(HR_Data[[#This Row],[MonthlyIncome]]&lt;3000,"Low",IF(HR_Data[[#This Row],[MonthlyIncome]]&lt;7000,"Medium","High"))</f>
        <v>Medium</v>
      </c>
      <c r="AA1091" s="5">
        <f>IF(HR_Data[[#This Row],[OverTime]]="Yes",1,0)</f>
        <v>0</v>
      </c>
      <c r="AB1091" s="5">
        <f>IF(HR_Data[[#This Row],[JobSatisfaction]]&lt;=2,1,0)</f>
        <v>0</v>
      </c>
      <c r="AC1091" s="5">
        <f>IF(HR_Data[[#This Row],[WorkLifeBalance]]&lt;=2,1,0)</f>
        <v>0</v>
      </c>
      <c r="AD1091" s="5">
        <f>IF(HR_Data[[#This Row],[MonthlyIncome]]&lt;AVERAGE(HR_Data[MonthlyIncome]),1,0)</f>
        <v>1</v>
      </c>
      <c r="AE1091">
        <v>3031</v>
      </c>
      <c r="AF1091">
        <v>1</v>
      </c>
      <c r="AG1091" t="s">
        <v>42</v>
      </c>
      <c r="AH1091" t="s">
        <v>43</v>
      </c>
      <c r="AI1091">
        <v>17</v>
      </c>
      <c r="AJ1091">
        <v>3</v>
      </c>
      <c r="AK1091">
        <v>1</v>
      </c>
      <c r="AL1091">
        <f>IF(HR_Data[[#This Row],[OverTime]]="Yes",2,0)
+IF(HR_Data[[#This Row],[WorkLifeBalance]]&lt;=2,2,0)
+IF(HR_Data[[#This Row],[MonthlyIncome]]&lt;5000,2,0)
+IF(HR_Data[[#This Row],[JobSatisfaction]]&lt;=2,1,0)
+IF(HR_Data[[#This Row],[EnvironmentSatisfaction]]&lt;=2,1,0)
+IF(HR_Data[[#This Row],[YearsAtCompany]]&lt;2,2,0)</f>
        <v>3</v>
      </c>
      <c r="AM1091" t="str">
        <f>IF(HR_Data[[#This Row],[RiskScore2]]&gt;=6,"High",
IF(HR_Data[[#This Row],[RiskScore2]]&gt;=3,"Medium","Low"))</f>
        <v>Medium</v>
      </c>
      <c r="AN1091">
        <v>80</v>
      </c>
      <c r="AO1091">
        <v>0</v>
      </c>
      <c r="AP1091">
        <v>10</v>
      </c>
      <c r="AQ1091">
        <v>2</v>
      </c>
      <c r="AR1091">
        <v>3</v>
      </c>
      <c r="AS1091">
        <v>10</v>
      </c>
      <c r="AT1091">
        <v>8</v>
      </c>
      <c r="AU1091">
        <v>3</v>
      </c>
      <c r="AV1091">
        <v>7</v>
      </c>
    </row>
    <row r="1092" spans="1:48">
      <c r="A1092">
        <v>29</v>
      </c>
      <c r="B1092" t="str">
        <f>IF(HR_Data[[#This Row],[Age]]&lt;25,"&lt;25",
IF(HR_Data[[#This Row],[Age]]&lt;35,"25–34",
IF(HR_Data[[#This Row],[Age]]&lt;45,"35–44",
IF(HR_Data[[#This Row],[Age]]&lt;55,"45–54","55+"))))</f>
        <v>25–34</v>
      </c>
      <c r="C1092" t="s">
        <v>43</v>
      </c>
      <c r="D1092">
        <f>(HR[[#This Row],[OverTimeFlag]]*3+HR[[#This Row],[LowJobSatisFlag]]*5+HR[[#This Row],[LowWLBFlag]]*4+HR[[#This Row],[LowSalaryFlag]]*3+HR[[#This Row],[LowEnviFlag]]*4+HR[[#This Row],[LowProFlag]]*1)</f>
        <v>5</v>
      </c>
      <c r="E1092">
        <f>HR_Data[[#This Row],[OvertimeFlag]] + HR_Data[[#This Row],[LowSatisfactionFlag]] + HR_Data[[#This Row],[LowWorkLifeBalanceFlag]]</f>
        <v>1</v>
      </c>
      <c r="F1092" t="s">
        <v>36</v>
      </c>
      <c r="G1092">
        <v>441</v>
      </c>
      <c r="H1092" t="s">
        <v>45</v>
      </c>
      <c r="I1092">
        <v>8</v>
      </c>
      <c r="J1092" t="str">
        <f>IF(AND(HR_Data[[#This Row],[Attrition]]="Yes",HR_Data[[#This Row],[YearsAtCompany]]&lt;2),"Yes","No")</f>
        <v>No</v>
      </c>
      <c r="K1092">
        <v>1</v>
      </c>
      <c r="L1092" t="s">
        <v>49</v>
      </c>
      <c r="M1092">
        <v>1</v>
      </c>
      <c r="N1092">
        <v>1544</v>
      </c>
      <c r="P1092">
        <v>3</v>
      </c>
      <c r="Q1092" t="s">
        <v>39</v>
      </c>
      <c r="R1092">
        <v>39</v>
      </c>
      <c r="S1092">
        <v>1</v>
      </c>
      <c r="T1092">
        <v>2</v>
      </c>
      <c r="U1092" t="s">
        <v>54</v>
      </c>
      <c r="V1092">
        <v>1</v>
      </c>
      <c r="W1092" t="s">
        <v>48</v>
      </c>
      <c r="X1092">
        <v>9715</v>
      </c>
      <c r="Y1092" t="str">
        <f>IF(AND(HR_Data[[#This Row],[OverTime]]="Yes",HR_Data[[#This Row],[JobSatisfaction]]&lt;=2,HR_Data[[#This Row],[MonthlyIncome]]&lt;AVERAGE(HR_Data[MonthlyIncome])),
"High Risk",
IF(OR(HR_Data[[#This Row],[OverTime]]="Yes",HR_Data[[#This Row],[JobSatisfaction]]&lt;=2),
"Medium Risk",
"Low Risk"))</f>
        <v>Medium Risk</v>
      </c>
      <c r="Z1092" t="str">
        <f>IF(HR_Data[[#This Row],[MonthlyIncome]]&lt;3000,"Low",IF(HR_Data[[#This Row],[MonthlyIncome]]&lt;7000,"Medium","High"))</f>
        <v>High</v>
      </c>
      <c r="AA1092" s="5">
        <f>IF(HR_Data[[#This Row],[OverTime]]="Yes",1,0)</f>
        <v>0</v>
      </c>
      <c r="AB1092" s="5">
        <f>IF(HR_Data[[#This Row],[JobSatisfaction]]&lt;=2,1,0)</f>
        <v>1</v>
      </c>
      <c r="AC1092" s="5">
        <f>IF(HR_Data[[#This Row],[WorkLifeBalance]]&lt;=2,1,0)</f>
        <v>0</v>
      </c>
      <c r="AD1092" s="5">
        <f>IF(HR_Data[[#This Row],[MonthlyIncome]]&lt;AVERAGE(HR_Data[MonthlyIncome]),1,0)</f>
        <v>0</v>
      </c>
      <c r="AE1092">
        <v>7288</v>
      </c>
      <c r="AF1092">
        <v>3</v>
      </c>
      <c r="AG1092" t="s">
        <v>42</v>
      </c>
      <c r="AH1092" t="s">
        <v>43</v>
      </c>
      <c r="AI1092">
        <v>13</v>
      </c>
      <c r="AJ1092">
        <v>3</v>
      </c>
      <c r="AK1092">
        <v>3</v>
      </c>
      <c r="AL1092">
        <f>IF(HR_Data[[#This Row],[OverTime]]="Yes",2,0)
+IF(HR_Data[[#This Row],[WorkLifeBalance]]&lt;=2,2,0)
+IF(HR_Data[[#This Row],[MonthlyIncome]]&lt;5000,2,0)
+IF(HR_Data[[#This Row],[JobSatisfaction]]&lt;=2,1,0)
+IF(HR_Data[[#This Row],[EnvironmentSatisfaction]]&lt;=2,1,0)
+IF(HR_Data[[#This Row],[YearsAtCompany]]&lt;2,2,0)</f>
        <v>1</v>
      </c>
      <c r="AM1092" t="str">
        <f>IF(HR_Data[[#This Row],[RiskScore2]]&gt;=6,"High",
IF(HR_Data[[#This Row],[RiskScore2]]&gt;=3,"Medium","Low"))</f>
        <v>Low</v>
      </c>
      <c r="AN1092">
        <v>80</v>
      </c>
      <c r="AO1092">
        <v>1</v>
      </c>
      <c r="AP1092">
        <v>9</v>
      </c>
      <c r="AQ1092">
        <v>3</v>
      </c>
      <c r="AR1092">
        <v>3</v>
      </c>
      <c r="AS1092">
        <v>7</v>
      </c>
      <c r="AT1092">
        <v>7</v>
      </c>
      <c r="AU1092">
        <v>0</v>
      </c>
      <c r="AV1092">
        <v>7</v>
      </c>
    </row>
    <row r="1093" spans="1:48">
      <c r="A1093">
        <v>33</v>
      </c>
      <c r="B1093" t="str">
        <f>IF(HR_Data[[#This Row],[Age]]&lt;25,"&lt;25",
IF(HR_Data[[#This Row],[Age]]&lt;35,"25–34",
IF(HR_Data[[#This Row],[Age]]&lt;45,"35–44",
IF(HR_Data[[#This Row],[Age]]&lt;55,"45–54","55+"))))</f>
        <v>25–34</v>
      </c>
      <c r="C1093" t="s">
        <v>43</v>
      </c>
      <c r="D1093">
        <f>(HR[[#This Row],[OverTimeFlag]]*3+HR[[#This Row],[LowJobSatisFlag]]*5+HR[[#This Row],[LowWLBFlag]]*4+HR[[#This Row],[LowSalaryFlag]]*3+HR[[#This Row],[LowEnviFlag]]*4+HR[[#This Row],[LowProFlag]]*1)</f>
        <v>8</v>
      </c>
      <c r="E1093">
        <f>HR_Data[[#This Row],[OvertimeFlag]] + HR_Data[[#This Row],[LowSatisfactionFlag]] + HR_Data[[#This Row],[LowWorkLifeBalanceFlag]]</f>
        <v>1</v>
      </c>
      <c r="F1093" t="s">
        <v>36</v>
      </c>
      <c r="G1093">
        <v>575</v>
      </c>
      <c r="H1093" t="s">
        <v>45</v>
      </c>
      <c r="I1093">
        <v>25</v>
      </c>
      <c r="J1093" t="str">
        <f>IF(AND(HR_Data[[#This Row],[Attrition]]="Yes",HR_Data[[#This Row],[YearsAtCompany]]&lt;2),"Yes","No")</f>
        <v>No</v>
      </c>
      <c r="K1093">
        <v>3</v>
      </c>
      <c r="L1093" t="s">
        <v>38</v>
      </c>
      <c r="M1093">
        <v>1</v>
      </c>
      <c r="N1093">
        <v>1545</v>
      </c>
      <c r="P1093">
        <v>4</v>
      </c>
      <c r="Q1093" t="s">
        <v>46</v>
      </c>
      <c r="R1093">
        <v>44</v>
      </c>
      <c r="S1093">
        <v>2</v>
      </c>
      <c r="T1093">
        <v>2</v>
      </c>
      <c r="U1093" t="s">
        <v>53</v>
      </c>
      <c r="V1093">
        <v>2</v>
      </c>
      <c r="W1093" t="s">
        <v>41</v>
      </c>
      <c r="X1093">
        <v>4320</v>
      </c>
      <c r="Y1093" t="str">
        <f>IF(AND(HR_Data[[#This Row],[OverTime]]="Yes",HR_Data[[#This Row],[JobSatisfaction]]&lt;=2,HR_Data[[#This Row],[MonthlyIncome]]&lt;AVERAGE(HR_Data[MonthlyIncome])),
"High Risk",
IF(OR(HR_Data[[#This Row],[OverTime]]="Yes",HR_Data[[#This Row],[JobSatisfaction]]&lt;=2),
"Medium Risk",
"Low Risk"))</f>
        <v>Medium Risk</v>
      </c>
      <c r="Z1093" t="str">
        <f>IF(HR_Data[[#This Row],[MonthlyIncome]]&lt;3000,"Low",IF(HR_Data[[#This Row],[MonthlyIncome]]&lt;7000,"Medium","High"))</f>
        <v>Medium</v>
      </c>
      <c r="AA1093" s="5">
        <f>IF(HR_Data[[#This Row],[OverTime]]="Yes",1,0)</f>
        <v>0</v>
      </c>
      <c r="AB1093" s="5">
        <f>IF(HR_Data[[#This Row],[JobSatisfaction]]&lt;=2,1,0)</f>
        <v>1</v>
      </c>
      <c r="AC1093" s="5">
        <f>IF(HR_Data[[#This Row],[WorkLifeBalance]]&lt;=2,1,0)</f>
        <v>0</v>
      </c>
      <c r="AD1093" s="5">
        <f>IF(HR_Data[[#This Row],[MonthlyIncome]]&lt;AVERAGE(HR_Data[MonthlyIncome]),1,0)</f>
        <v>1</v>
      </c>
      <c r="AE1093">
        <v>24152</v>
      </c>
      <c r="AF1093">
        <v>1</v>
      </c>
      <c r="AG1093" t="s">
        <v>42</v>
      </c>
      <c r="AH1093" t="s">
        <v>43</v>
      </c>
      <c r="AI1093">
        <v>13</v>
      </c>
      <c r="AJ1093">
        <v>3</v>
      </c>
      <c r="AK1093">
        <v>4</v>
      </c>
      <c r="AL1093">
        <f>IF(HR_Data[[#This Row],[OverTime]]="Yes",2,0)
+IF(HR_Data[[#This Row],[WorkLifeBalance]]&lt;=2,2,0)
+IF(HR_Data[[#This Row],[MonthlyIncome]]&lt;5000,2,0)
+IF(HR_Data[[#This Row],[JobSatisfaction]]&lt;=2,1,0)
+IF(HR_Data[[#This Row],[EnvironmentSatisfaction]]&lt;=2,1,0)
+IF(HR_Data[[#This Row],[YearsAtCompany]]&lt;2,2,0)</f>
        <v>3</v>
      </c>
      <c r="AM1093" t="str">
        <f>IF(HR_Data[[#This Row],[RiskScore2]]&gt;=6,"High",
IF(HR_Data[[#This Row],[RiskScore2]]&gt;=3,"Medium","Low"))</f>
        <v>Medium</v>
      </c>
      <c r="AN1093">
        <v>80</v>
      </c>
      <c r="AO1093">
        <v>0</v>
      </c>
      <c r="AP1093">
        <v>5</v>
      </c>
      <c r="AQ1093">
        <v>2</v>
      </c>
      <c r="AR1093">
        <v>3</v>
      </c>
      <c r="AS1093">
        <v>5</v>
      </c>
      <c r="AT1093">
        <v>3</v>
      </c>
      <c r="AU1093">
        <v>0</v>
      </c>
      <c r="AV1093">
        <v>2</v>
      </c>
    </row>
    <row r="1094" spans="1:48">
      <c r="A1094">
        <v>45</v>
      </c>
      <c r="B1094" t="str">
        <f>IF(HR_Data[[#This Row],[Age]]&lt;25,"&lt;25",
IF(HR_Data[[#This Row],[Age]]&lt;35,"25–34",
IF(HR_Data[[#This Row],[Age]]&lt;45,"35–44",
IF(HR_Data[[#This Row],[Age]]&lt;55,"45–54","55+"))))</f>
        <v>45–54</v>
      </c>
      <c r="C1094" t="s">
        <v>43</v>
      </c>
      <c r="D1094">
        <f>(HR[[#This Row],[OverTimeFlag]]*3+HR[[#This Row],[LowJobSatisFlag]]*5+HR[[#This Row],[LowWLBFlag]]*4+HR[[#This Row],[LowSalaryFlag]]*3+HR[[#This Row],[LowEnviFlag]]*4+HR[[#This Row],[LowProFlag]]*1)</f>
        <v>3</v>
      </c>
      <c r="E1094">
        <f>HR_Data[[#This Row],[OvertimeFlag]] + HR_Data[[#This Row],[LowSatisfactionFlag]] + HR_Data[[#This Row],[LowWorkLifeBalanceFlag]]</f>
        <v>0</v>
      </c>
      <c r="F1094" t="s">
        <v>36</v>
      </c>
      <c r="G1094">
        <v>950</v>
      </c>
      <c r="H1094" t="s">
        <v>45</v>
      </c>
      <c r="I1094">
        <v>28</v>
      </c>
      <c r="J1094" t="str">
        <f>IF(AND(HR_Data[[#This Row],[Attrition]]="Yes",HR_Data[[#This Row],[YearsAtCompany]]&lt;2),"Yes","No")</f>
        <v>No</v>
      </c>
      <c r="K1094">
        <v>3</v>
      </c>
      <c r="L1094" t="s">
        <v>60</v>
      </c>
      <c r="M1094">
        <v>1</v>
      </c>
      <c r="N1094">
        <v>1546</v>
      </c>
      <c r="P1094">
        <v>4</v>
      </c>
      <c r="Q1094" t="s">
        <v>46</v>
      </c>
      <c r="R1094">
        <v>97</v>
      </c>
      <c r="S1094">
        <v>3</v>
      </c>
      <c r="T1094">
        <v>1</v>
      </c>
      <c r="U1094" t="s">
        <v>47</v>
      </c>
      <c r="V1094">
        <v>4</v>
      </c>
      <c r="W1094" t="s">
        <v>48</v>
      </c>
      <c r="X1094">
        <v>2132</v>
      </c>
      <c r="Y1094" t="str">
        <f>IF(AND(HR_Data[[#This Row],[OverTime]]="Yes",HR_Data[[#This Row],[JobSatisfaction]]&lt;=2,HR_Data[[#This Row],[MonthlyIncome]]&lt;AVERAGE(HR_Data[MonthlyIncome])),
"High Risk",
IF(OR(HR_Data[[#This Row],[OverTime]]="Yes",HR_Data[[#This Row],[JobSatisfaction]]&lt;=2),
"Medium Risk",
"Low Risk"))</f>
        <v>Low Risk</v>
      </c>
      <c r="Z1094" t="str">
        <f>IF(HR_Data[[#This Row],[MonthlyIncome]]&lt;3000,"Low",IF(HR_Data[[#This Row],[MonthlyIncome]]&lt;7000,"Medium","High"))</f>
        <v>Low</v>
      </c>
      <c r="AA1094" s="5">
        <f>IF(HR_Data[[#This Row],[OverTime]]="Yes",1,0)</f>
        <v>0</v>
      </c>
      <c r="AB1094" s="5">
        <f>IF(HR_Data[[#This Row],[JobSatisfaction]]&lt;=2,1,0)</f>
        <v>0</v>
      </c>
      <c r="AC1094" s="5">
        <f>IF(HR_Data[[#This Row],[WorkLifeBalance]]&lt;=2,1,0)</f>
        <v>0</v>
      </c>
      <c r="AD1094" s="5">
        <f>IF(HR_Data[[#This Row],[MonthlyIncome]]&lt;AVERAGE(HR_Data[MonthlyIncome]),1,0)</f>
        <v>1</v>
      </c>
      <c r="AE1094">
        <v>4585</v>
      </c>
      <c r="AF1094">
        <v>4</v>
      </c>
      <c r="AG1094" t="s">
        <v>42</v>
      </c>
      <c r="AH1094" t="s">
        <v>43</v>
      </c>
      <c r="AI1094">
        <v>20</v>
      </c>
      <c r="AJ1094">
        <v>4</v>
      </c>
      <c r="AK1094">
        <v>4</v>
      </c>
      <c r="AL1094">
        <f>IF(HR_Data[[#This Row],[OverTime]]="Yes",2,0)
+IF(HR_Data[[#This Row],[WorkLifeBalance]]&lt;=2,2,0)
+IF(HR_Data[[#This Row],[MonthlyIncome]]&lt;5000,2,0)
+IF(HR_Data[[#This Row],[JobSatisfaction]]&lt;=2,1,0)
+IF(HR_Data[[#This Row],[EnvironmentSatisfaction]]&lt;=2,1,0)
+IF(HR_Data[[#This Row],[YearsAtCompany]]&lt;2,2,0)</f>
        <v>2</v>
      </c>
      <c r="AM1094" t="str">
        <f>IF(HR_Data[[#This Row],[RiskScore2]]&gt;=6,"High",
IF(HR_Data[[#This Row],[RiskScore2]]&gt;=3,"Medium","Low"))</f>
        <v>Low</v>
      </c>
      <c r="AN1094">
        <v>80</v>
      </c>
      <c r="AO1094">
        <v>1</v>
      </c>
      <c r="AP1094">
        <v>8</v>
      </c>
      <c r="AQ1094">
        <v>3</v>
      </c>
      <c r="AR1094">
        <v>3</v>
      </c>
      <c r="AS1094">
        <v>5</v>
      </c>
      <c r="AT1094">
        <v>4</v>
      </c>
      <c r="AU1094">
        <v>0</v>
      </c>
      <c r="AV1094">
        <v>3</v>
      </c>
    </row>
    <row r="1095" spans="1:48">
      <c r="A1095">
        <v>42</v>
      </c>
      <c r="B1095" t="str">
        <f>IF(HR_Data[[#This Row],[Age]]&lt;25,"&lt;25",
IF(HR_Data[[#This Row],[Age]]&lt;35,"25–34",
IF(HR_Data[[#This Row],[Age]]&lt;45,"35–44",
IF(HR_Data[[#This Row],[Age]]&lt;55,"45–54","55+"))))</f>
        <v>35–44</v>
      </c>
      <c r="C1095" t="s">
        <v>43</v>
      </c>
      <c r="D1095">
        <f>(HR[[#This Row],[OverTimeFlag]]*3+HR[[#This Row],[LowJobSatisFlag]]*5+HR[[#This Row],[LowWLBFlag]]*4+HR[[#This Row],[LowSalaryFlag]]*3+HR[[#This Row],[LowEnviFlag]]*4+HR[[#This Row],[LowProFlag]]*1)</f>
        <v>8</v>
      </c>
      <c r="E1095">
        <f>HR_Data[[#This Row],[OvertimeFlag]] + HR_Data[[#This Row],[LowSatisfactionFlag]] + HR_Data[[#This Row],[LowWorkLifeBalanceFlag]]</f>
        <v>2</v>
      </c>
      <c r="F1095" t="s">
        <v>44</v>
      </c>
      <c r="G1095">
        <v>288</v>
      </c>
      <c r="H1095" t="s">
        <v>45</v>
      </c>
      <c r="I1095">
        <v>2</v>
      </c>
      <c r="J1095" t="str">
        <f>IF(AND(HR_Data[[#This Row],[Attrition]]="Yes",HR_Data[[#This Row],[YearsAtCompany]]&lt;2),"Yes","No")</f>
        <v>No</v>
      </c>
      <c r="K1095">
        <v>3</v>
      </c>
      <c r="L1095" t="s">
        <v>38</v>
      </c>
      <c r="M1095">
        <v>1</v>
      </c>
      <c r="N1095">
        <v>1547</v>
      </c>
      <c r="P1095">
        <v>4</v>
      </c>
      <c r="Q1095" t="s">
        <v>46</v>
      </c>
      <c r="R1095">
        <v>40</v>
      </c>
      <c r="S1095">
        <v>3</v>
      </c>
      <c r="T1095">
        <v>3</v>
      </c>
      <c r="U1095" t="s">
        <v>54</v>
      </c>
      <c r="V1095">
        <v>4</v>
      </c>
      <c r="W1095" t="s">
        <v>48</v>
      </c>
      <c r="X1095">
        <v>10124</v>
      </c>
      <c r="Y1095" t="str">
        <f>IF(AND(HR_Data[[#This Row],[OverTime]]="Yes",HR_Data[[#This Row],[JobSatisfaction]]&lt;=2,HR_Data[[#This Row],[MonthlyIncome]]&lt;AVERAGE(HR_Data[MonthlyIncome])),
"High Risk",
IF(OR(HR_Data[[#This Row],[OverTime]]="Yes",HR_Data[[#This Row],[JobSatisfaction]]&lt;=2),
"Medium Risk",
"Low Risk"))</f>
        <v>Medium Risk</v>
      </c>
      <c r="Z1095" t="str">
        <f>IF(HR_Data[[#This Row],[MonthlyIncome]]&lt;3000,"Low",IF(HR_Data[[#This Row],[MonthlyIncome]]&lt;7000,"Medium","High"))</f>
        <v>High</v>
      </c>
      <c r="AA1095" s="5">
        <f>IF(HR_Data[[#This Row],[OverTime]]="Yes",1,0)</f>
        <v>1</v>
      </c>
      <c r="AB1095" s="5">
        <f>IF(HR_Data[[#This Row],[JobSatisfaction]]&lt;=2,1,0)</f>
        <v>0</v>
      </c>
      <c r="AC1095" s="5">
        <f>IF(HR_Data[[#This Row],[WorkLifeBalance]]&lt;=2,1,0)</f>
        <v>1</v>
      </c>
      <c r="AD1095" s="5">
        <f>IF(HR_Data[[#This Row],[MonthlyIncome]]&lt;AVERAGE(HR_Data[MonthlyIncome]),1,0)</f>
        <v>0</v>
      </c>
      <c r="AE1095">
        <v>18611</v>
      </c>
      <c r="AF1095">
        <v>2</v>
      </c>
      <c r="AG1095" t="s">
        <v>42</v>
      </c>
      <c r="AH1095" t="s">
        <v>35</v>
      </c>
      <c r="AI1095">
        <v>14</v>
      </c>
      <c r="AJ1095">
        <v>3</v>
      </c>
      <c r="AK1095">
        <v>3</v>
      </c>
      <c r="AL1095">
        <f>IF(HR_Data[[#This Row],[OverTime]]="Yes",2,0)
+IF(HR_Data[[#This Row],[WorkLifeBalance]]&lt;=2,2,0)
+IF(HR_Data[[#This Row],[MonthlyIncome]]&lt;5000,2,0)
+IF(HR_Data[[#This Row],[JobSatisfaction]]&lt;=2,1,0)
+IF(HR_Data[[#This Row],[EnvironmentSatisfaction]]&lt;=2,1,0)
+IF(HR_Data[[#This Row],[YearsAtCompany]]&lt;2,2,0)</f>
        <v>4</v>
      </c>
      <c r="AM1095" t="str">
        <f>IF(HR_Data[[#This Row],[RiskScore2]]&gt;=6,"High",
IF(HR_Data[[#This Row],[RiskScore2]]&gt;=3,"Medium","Low"))</f>
        <v>Medium</v>
      </c>
      <c r="AN1095">
        <v>80</v>
      </c>
      <c r="AO1095">
        <v>1</v>
      </c>
      <c r="AP1095">
        <v>24</v>
      </c>
      <c r="AQ1095">
        <v>3</v>
      </c>
      <c r="AR1095">
        <v>1</v>
      </c>
      <c r="AS1095">
        <v>20</v>
      </c>
      <c r="AT1095">
        <v>8</v>
      </c>
      <c r="AU1095">
        <v>13</v>
      </c>
      <c r="AV1095">
        <v>9</v>
      </c>
    </row>
    <row r="1096" spans="1:48">
      <c r="A1096">
        <v>40</v>
      </c>
      <c r="B1096" t="str">
        <f>IF(HR_Data[[#This Row],[Age]]&lt;25,"&lt;25",
IF(HR_Data[[#This Row],[Age]]&lt;35,"25–34",
IF(HR_Data[[#This Row],[Age]]&lt;45,"35–44",
IF(HR_Data[[#This Row],[Age]]&lt;55,"45–54","55+"))))</f>
        <v>35–44</v>
      </c>
      <c r="C1096" t="s">
        <v>43</v>
      </c>
      <c r="D1096">
        <f>(HR[[#This Row],[OverTimeFlag]]*3+HR[[#This Row],[LowJobSatisFlag]]*5+HR[[#This Row],[LowWLBFlag]]*4+HR[[#This Row],[LowSalaryFlag]]*3+HR[[#This Row],[LowEnviFlag]]*4+HR[[#This Row],[LowProFlag]]*1)</f>
        <v>13</v>
      </c>
      <c r="E1096">
        <f>HR_Data[[#This Row],[OvertimeFlag]] + HR_Data[[#This Row],[LowSatisfactionFlag]] + HR_Data[[#This Row],[LowWorkLifeBalanceFlag]]</f>
        <v>1</v>
      </c>
      <c r="F1096" t="s">
        <v>36</v>
      </c>
      <c r="G1096">
        <v>1342</v>
      </c>
      <c r="H1096" t="s">
        <v>37</v>
      </c>
      <c r="I1096">
        <v>9</v>
      </c>
      <c r="J1096" t="str">
        <f>IF(AND(HR_Data[[#This Row],[Attrition]]="Yes",HR_Data[[#This Row],[YearsAtCompany]]&lt;2),"Yes","No")</f>
        <v>No</v>
      </c>
      <c r="K1096">
        <v>2</v>
      </c>
      <c r="L1096" t="s">
        <v>51</v>
      </c>
      <c r="M1096">
        <v>1</v>
      </c>
      <c r="N1096">
        <v>1548</v>
      </c>
      <c r="P1096">
        <v>1</v>
      </c>
      <c r="Q1096" t="s">
        <v>46</v>
      </c>
      <c r="R1096">
        <v>47</v>
      </c>
      <c r="S1096">
        <v>3</v>
      </c>
      <c r="T1096">
        <v>2</v>
      </c>
      <c r="U1096" t="s">
        <v>40</v>
      </c>
      <c r="V1096">
        <v>1</v>
      </c>
      <c r="W1096" t="s">
        <v>48</v>
      </c>
      <c r="X1096">
        <v>5473</v>
      </c>
      <c r="Y1096" t="str">
        <f>IF(AND(HR_Data[[#This Row],[OverTime]]="Yes",HR_Data[[#This Row],[JobSatisfaction]]&lt;=2,HR_Data[[#This Row],[MonthlyIncome]]&lt;AVERAGE(HR_Data[MonthlyIncome])),
"High Risk",
IF(OR(HR_Data[[#This Row],[OverTime]]="Yes",HR_Data[[#This Row],[JobSatisfaction]]&lt;=2),
"Medium Risk",
"Low Risk"))</f>
        <v>Medium Risk</v>
      </c>
      <c r="Z1096" t="str">
        <f>IF(HR_Data[[#This Row],[MonthlyIncome]]&lt;3000,"Low",IF(HR_Data[[#This Row],[MonthlyIncome]]&lt;7000,"Medium","High"))</f>
        <v>Medium</v>
      </c>
      <c r="AA1096" s="5">
        <f>IF(HR_Data[[#This Row],[OverTime]]="Yes",1,0)</f>
        <v>0</v>
      </c>
      <c r="AB1096" s="5">
        <f>IF(HR_Data[[#This Row],[JobSatisfaction]]&lt;=2,1,0)</f>
        <v>1</v>
      </c>
      <c r="AC1096" s="5">
        <f>IF(HR_Data[[#This Row],[WorkLifeBalance]]&lt;=2,1,0)</f>
        <v>0</v>
      </c>
      <c r="AD1096" s="5">
        <f>IF(HR_Data[[#This Row],[MonthlyIncome]]&lt;AVERAGE(HR_Data[MonthlyIncome]),1,0)</f>
        <v>1</v>
      </c>
      <c r="AE1096">
        <v>19345</v>
      </c>
      <c r="AF1096">
        <v>0</v>
      </c>
      <c r="AG1096" t="s">
        <v>42</v>
      </c>
      <c r="AH1096" t="s">
        <v>43</v>
      </c>
      <c r="AI1096">
        <v>12</v>
      </c>
      <c r="AJ1096">
        <v>3</v>
      </c>
      <c r="AK1096">
        <v>4</v>
      </c>
      <c r="AL1096">
        <f>IF(HR_Data[[#This Row],[OverTime]]="Yes",2,0)
+IF(HR_Data[[#This Row],[WorkLifeBalance]]&lt;=2,2,0)
+IF(HR_Data[[#This Row],[MonthlyIncome]]&lt;5000,2,0)
+IF(HR_Data[[#This Row],[JobSatisfaction]]&lt;=2,1,0)
+IF(HR_Data[[#This Row],[EnvironmentSatisfaction]]&lt;=2,1,0)
+IF(HR_Data[[#This Row],[YearsAtCompany]]&lt;2,2,0)</f>
        <v>2</v>
      </c>
      <c r="AM1096" t="str">
        <f>IF(HR_Data[[#This Row],[RiskScore2]]&gt;=6,"High",
IF(HR_Data[[#This Row],[RiskScore2]]&gt;=3,"Medium","Low"))</f>
        <v>Low</v>
      </c>
      <c r="AN1096">
        <v>80</v>
      </c>
      <c r="AO1096">
        <v>0</v>
      </c>
      <c r="AP1096">
        <v>9</v>
      </c>
      <c r="AQ1096">
        <v>5</v>
      </c>
      <c r="AR1096">
        <v>4</v>
      </c>
      <c r="AS1096">
        <v>8</v>
      </c>
      <c r="AT1096">
        <v>4</v>
      </c>
      <c r="AU1096">
        <v>7</v>
      </c>
      <c r="AV1096">
        <v>1</v>
      </c>
    </row>
    <row r="1097" spans="1:48">
      <c r="A1097">
        <v>33</v>
      </c>
      <c r="B1097" t="str">
        <f>IF(HR_Data[[#This Row],[Age]]&lt;25,"&lt;25",
IF(HR_Data[[#This Row],[Age]]&lt;35,"25–34",
IF(HR_Data[[#This Row],[Age]]&lt;45,"35–44",
IF(HR_Data[[#This Row],[Age]]&lt;55,"45–54","55+"))))</f>
        <v>25–34</v>
      </c>
      <c r="C1097" t="s">
        <v>43</v>
      </c>
      <c r="D1097">
        <f>(HR[[#This Row],[OverTimeFlag]]*3+HR[[#This Row],[LowJobSatisFlag]]*5+HR[[#This Row],[LowWLBFlag]]*4+HR[[#This Row],[LowSalaryFlag]]*3+HR[[#This Row],[LowEnviFlag]]*4+HR[[#This Row],[LowProFlag]]*1)</f>
        <v>11</v>
      </c>
      <c r="E1097">
        <f>HR_Data[[#This Row],[OvertimeFlag]] + HR_Data[[#This Row],[LowSatisfactionFlag]] + HR_Data[[#This Row],[LowWorkLifeBalanceFlag]]</f>
        <v>1</v>
      </c>
      <c r="F1097" t="s">
        <v>36</v>
      </c>
      <c r="G1097">
        <v>589</v>
      </c>
      <c r="H1097" t="s">
        <v>45</v>
      </c>
      <c r="I1097">
        <v>28</v>
      </c>
      <c r="J1097" t="str">
        <f>IF(AND(HR_Data[[#This Row],[Attrition]]="Yes",HR_Data[[#This Row],[YearsAtCompany]]&lt;2),"Yes","No")</f>
        <v>No</v>
      </c>
      <c r="K1097">
        <v>4</v>
      </c>
      <c r="L1097" t="s">
        <v>38</v>
      </c>
      <c r="M1097">
        <v>1</v>
      </c>
      <c r="N1097">
        <v>1549</v>
      </c>
      <c r="P1097">
        <v>2</v>
      </c>
      <c r="Q1097" t="s">
        <v>46</v>
      </c>
      <c r="R1097">
        <v>79</v>
      </c>
      <c r="S1097">
        <v>3</v>
      </c>
      <c r="T1097">
        <v>2</v>
      </c>
      <c r="U1097" t="s">
        <v>50</v>
      </c>
      <c r="V1097">
        <v>3</v>
      </c>
      <c r="W1097" t="s">
        <v>48</v>
      </c>
      <c r="X1097">
        <v>5207</v>
      </c>
      <c r="Y1097" t="str">
        <f>IF(AND(HR_Data[[#This Row],[OverTime]]="Yes",HR_Data[[#This Row],[JobSatisfaction]]&lt;=2,HR_Data[[#This Row],[MonthlyIncome]]&lt;AVERAGE(HR_Data[MonthlyIncome])),
"High Risk",
IF(OR(HR_Data[[#This Row],[OverTime]]="Yes",HR_Data[[#This Row],[JobSatisfaction]]&lt;=2),
"Medium Risk",
"Low Risk"))</f>
        <v>Medium Risk</v>
      </c>
      <c r="Z1097" t="str">
        <f>IF(HR_Data[[#This Row],[MonthlyIncome]]&lt;3000,"Low",IF(HR_Data[[#This Row],[MonthlyIncome]]&lt;7000,"Medium","High"))</f>
        <v>Medium</v>
      </c>
      <c r="AA1097" s="5">
        <f>IF(HR_Data[[#This Row],[OverTime]]="Yes",1,0)</f>
        <v>1</v>
      </c>
      <c r="AB1097" s="5">
        <f>IF(HR_Data[[#This Row],[JobSatisfaction]]&lt;=2,1,0)</f>
        <v>0</v>
      </c>
      <c r="AC1097" s="5">
        <f>IF(HR_Data[[#This Row],[WorkLifeBalance]]&lt;=2,1,0)</f>
        <v>0</v>
      </c>
      <c r="AD1097" s="5">
        <f>IF(HR_Data[[#This Row],[MonthlyIncome]]&lt;AVERAGE(HR_Data[MonthlyIncome]),1,0)</f>
        <v>1</v>
      </c>
      <c r="AE1097">
        <v>22949</v>
      </c>
      <c r="AF1097">
        <v>1</v>
      </c>
      <c r="AG1097" t="s">
        <v>42</v>
      </c>
      <c r="AH1097" t="s">
        <v>35</v>
      </c>
      <c r="AI1097">
        <v>12</v>
      </c>
      <c r="AJ1097">
        <v>3</v>
      </c>
      <c r="AK1097">
        <v>2</v>
      </c>
      <c r="AL1097">
        <f>IF(HR_Data[[#This Row],[OverTime]]="Yes",2,0)
+IF(HR_Data[[#This Row],[WorkLifeBalance]]&lt;=2,2,0)
+IF(HR_Data[[#This Row],[MonthlyIncome]]&lt;5000,2,0)
+IF(HR_Data[[#This Row],[JobSatisfaction]]&lt;=2,1,0)
+IF(HR_Data[[#This Row],[EnvironmentSatisfaction]]&lt;=2,1,0)
+IF(HR_Data[[#This Row],[YearsAtCompany]]&lt;2,2,0)</f>
        <v>3</v>
      </c>
      <c r="AM1097" t="str">
        <f>IF(HR_Data[[#This Row],[RiskScore2]]&gt;=6,"High",
IF(HR_Data[[#This Row],[RiskScore2]]&gt;=3,"Medium","Low"))</f>
        <v>Medium</v>
      </c>
      <c r="AN1097">
        <v>80</v>
      </c>
      <c r="AO1097">
        <v>1</v>
      </c>
      <c r="AP1097">
        <v>15</v>
      </c>
      <c r="AQ1097">
        <v>3</v>
      </c>
      <c r="AR1097">
        <v>3</v>
      </c>
      <c r="AS1097">
        <v>15</v>
      </c>
      <c r="AT1097">
        <v>14</v>
      </c>
      <c r="AU1097">
        <v>5</v>
      </c>
      <c r="AV1097">
        <v>7</v>
      </c>
    </row>
    <row r="1098" spans="1:48">
      <c r="A1098">
        <v>40</v>
      </c>
      <c r="B1098" t="str">
        <f>IF(HR_Data[[#This Row],[Age]]&lt;25,"&lt;25",
IF(HR_Data[[#This Row],[Age]]&lt;35,"25–34",
IF(HR_Data[[#This Row],[Age]]&lt;45,"35–44",
IF(HR_Data[[#This Row],[Age]]&lt;55,"45–54","55+"))))</f>
        <v>35–44</v>
      </c>
      <c r="C1098" t="s">
        <v>43</v>
      </c>
      <c r="D1098">
        <f>(HR[[#This Row],[OverTimeFlag]]*3+HR[[#This Row],[LowJobSatisFlag]]*5+HR[[#This Row],[LowWLBFlag]]*4+HR[[#This Row],[LowSalaryFlag]]*3+HR[[#This Row],[LowEnviFlag]]*4+HR[[#This Row],[LowProFlag]]*1)</f>
        <v>4</v>
      </c>
      <c r="E1098">
        <f>HR_Data[[#This Row],[OvertimeFlag]] + HR_Data[[#This Row],[LowSatisfactionFlag]] + HR_Data[[#This Row],[LowWorkLifeBalanceFlag]]</f>
        <v>1</v>
      </c>
      <c r="F1098" t="s">
        <v>36</v>
      </c>
      <c r="G1098">
        <v>898</v>
      </c>
      <c r="H1098" t="s">
        <v>61</v>
      </c>
      <c r="I1098">
        <v>6</v>
      </c>
      <c r="J1098" t="str">
        <f>IF(AND(HR_Data[[#This Row],[Attrition]]="Yes",HR_Data[[#This Row],[YearsAtCompany]]&lt;2),"Yes","No")</f>
        <v>No</v>
      </c>
      <c r="K1098">
        <v>2</v>
      </c>
      <c r="L1098" t="s">
        <v>51</v>
      </c>
      <c r="M1098">
        <v>1</v>
      </c>
      <c r="N1098">
        <v>1550</v>
      </c>
      <c r="P1098">
        <v>3</v>
      </c>
      <c r="Q1098" t="s">
        <v>46</v>
      </c>
      <c r="R1098">
        <v>38</v>
      </c>
      <c r="S1098">
        <v>3</v>
      </c>
      <c r="T1098">
        <v>4</v>
      </c>
      <c r="U1098" t="s">
        <v>56</v>
      </c>
      <c r="V1098">
        <v>4</v>
      </c>
      <c r="W1098" t="s">
        <v>41</v>
      </c>
      <c r="X1098">
        <v>16437</v>
      </c>
      <c r="Y1098" t="str">
        <f>IF(AND(HR_Data[[#This Row],[OverTime]]="Yes",HR_Data[[#This Row],[JobSatisfaction]]&lt;=2,HR_Data[[#This Row],[MonthlyIncome]]&lt;AVERAGE(HR_Data[MonthlyIncome])),
"High Risk",
IF(OR(HR_Data[[#This Row],[OverTime]]="Yes",HR_Data[[#This Row],[JobSatisfaction]]&lt;=2),
"Medium Risk",
"Low Risk"))</f>
        <v>Medium Risk</v>
      </c>
      <c r="Z1098" t="str">
        <f>IF(HR_Data[[#This Row],[MonthlyIncome]]&lt;3000,"Low",IF(HR_Data[[#This Row],[MonthlyIncome]]&lt;7000,"Medium","High"))</f>
        <v>High</v>
      </c>
      <c r="AA1098" s="5">
        <f>IF(HR_Data[[#This Row],[OverTime]]="Yes",1,0)</f>
        <v>1</v>
      </c>
      <c r="AB1098" s="5">
        <f>IF(HR_Data[[#This Row],[JobSatisfaction]]&lt;=2,1,0)</f>
        <v>0</v>
      </c>
      <c r="AC1098" s="5">
        <f>IF(HR_Data[[#This Row],[WorkLifeBalance]]&lt;=2,1,0)</f>
        <v>0</v>
      </c>
      <c r="AD1098" s="5">
        <f>IF(HR_Data[[#This Row],[MonthlyIncome]]&lt;AVERAGE(HR_Data[MonthlyIncome]),1,0)</f>
        <v>0</v>
      </c>
      <c r="AE1098">
        <v>17381</v>
      </c>
      <c r="AF1098">
        <v>1</v>
      </c>
      <c r="AG1098" t="s">
        <v>42</v>
      </c>
      <c r="AH1098" t="s">
        <v>35</v>
      </c>
      <c r="AI1098">
        <v>21</v>
      </c>
      <c r="AJ1098">
        <v>4</v>
      </c>
      <c r="AK1098">
        <v>4</v>
      </c>
      <c r="AL1098">
        <f>IF(HR_Data[[#This Row],[OverTime]]="Yes",2,0)
+IF(HR_Data[[#This Row],[WorkLifeBalance]]&lt;=2,2,0)
+IF(HR_Data[[#This Row],[MonthlyIncome]]&lt;5000,2,0)
+IF(HR_Data[[#This Row],[JobSatisfaction]]&lt;=2,1,0)
+IF(HR_Data[[#This Row],[EnvironmentSatisfaction]]&lt;=2,1,0)
+IF(HR_Data[[#This Row],[YearsAtCompany]]&lt;2,2,0)</f>
        <v>2</v>
      </c>
      <c r="AM1098" t="str">
        <f>IF(HR_Data[[#This Row],[RiskScore2]]&gt;=6,"High",
IF(HR_Data[[#This Row],[RiskScore2]]&gt;=3,"Medium","Low"))</f>
        <v>Low</v>
      </c>
      <c r="AN1098">
        <v>80</v>
      </c>
      <c r="AO1098">
        <v>0</v>
      </c>
      <c r="AP1098">
        <v>21</v>
      </c>
      <c r="AQ1098">
        <v>2</v>
      </c>
      <c r="AR1098">
        <v>3</v>
      </c>
      <c r="AS1098">
        <v>21</v>
      </c>
      <c r="AT1098">
        <v>7</v>
      </c>
      <c r="AU1098">
        <v>7</v>
      </c>
      <c r="AV1098">
        <v>7</v>
      </c>
    </row>
    <row r="1099" spans="1:48">
      <c r="A1099">
        <v>24</v>
      </c>
      <c r="B1099" t="str">
        <f>IF(HR_Data[[#This Row],[Age]]&lt;25,"&lt;25",
IF(HR_Data[[#This Row],[Age]]&lt;35,"25–34",
IF(HR_Data[[#This Row],[Age]]&lt;45,"35–44",
IF(HR_Data[[#This Row],[Age]]&lt;55,"45–54","55+"))))</f>
        <v>&lt;25</v>
      </c>
      <c r="C1099" t="s">
        <v>43</v>
      </c>
      <c r="D1099">
        <f>(HR[[#This Row],[OverTimeFlag]]*3+HR[[#This Row],[LowJobSatisFlag]]*5+HR[[#This Row],[LowWLBFlag]]*4+HR[[#This Row],[LowSalaryFlag]]*3+HR[[#This Row],[LowEnviFlag]]*4+HR[[#This Row],[LowProFlag]]*1)</f>
        <v>8</v>
      </c>
      <c r="E1099">
        <f>HR_Data[[#This Row],[OvertimeFlag]] + HR_Data[[#This Row],[LowSatisfactionFlag]] + HR_Data[[#This Row],[LowWorkLifeBalanceFlag]]</f>
        <v>1</v>
      </c>
      <c r="F1099" t="s">
        <v>36</v>
      </c>
      <c r="G1099">
        <v>350</v>
      </c>
      <c r="H1099" t="s">
        <v>45</v>
      </c>
      <c r="I1099">
        <v>21</v>
      </c>
      <c r="J1099" t="str">
        <f>IF(AND(HR_Data[[#This Row],[Attrition]]="Yes",HR_Data[[#This Row],[YearsAtCompany]]&lt;2),"Yes","No")</f>
        <v>No</v>
      </c>
      <c r="K1099">
        <v>2</v>
      </c>
      <c r="L1099" t="s">
        <v>60</v>
      </c>
      <c r="M1099">
        <v>1</v>
      </c>
      <c r="N1099">
        <v>1551</v>
      </c>
      <c r="P1099">
        <v>3</v>
      </c>
      <c r="Q1099" t="s">
        <v>46</v>
      </c>
      <c r="R1099">
        <v>57</v>
      </c>
      <c r="S1099">
        <v>2</v>
      </c>
      <c r="T1099">
        <v>1</v>
      </c>
      <c r="U1099" t="s">
        <v>50</v>
      </c>
      <c r="V1099">
        <v>1</v>
      </c>
      <c r="W1099" t="s">
        <v>52</v>
      </c>
      <c r="X1099">
        <v>2296</v>
      </c>
      <c r="Y1099" t="str">
        <f>IF(AND(HR_Data[[#This Row],[OverTime]]="Yes",HR_Data[[#This Row],[JobSatisfaction]]&lt;=2,HR_Data[[#This Row],[MonthlyIncome]]&lt;AVERAGE(HR_Data[MonthlyIncome])),
"High Risk",
IF(OR(HR_Data[[#This Row],[OverTime]]="Yes",HR_Data[[#This Row],[JobSatisfaction]]&lt;=2),
"Medium Risk",
"Low Risk"))</f>
        <v>Medium Risk</v>
      </c>
      <c r="Z1099" t="str">
        <f>IF(HR_Data[[#This Row],[MonthlyIncome]]&lt;3000,"Low",IF(HR_Data[[#This Row],[MonthlyIncome]]&lt;7000,"Medium","High"))</f>
        <v>Low</v>
      </c>
      <c r="AA1099" s="5">
        <f>IF(HR_Data[[#This Row],[OverTime]]="Yes",1,0)</f>
        <v>0</v>
      </c>
      <c r="AB1099" s="5">
        <f>IF(HR_Data[[#This Row],[JobSatisfaction]]&lt;=2,1,0)</f>
        <v>1</v>
      </c>
      <c r="AC1099" s="5">
        <f>IF(HR_Data[[#This Row],[WorkLifeBalance]]&lt;=2,1,0)</f>
        <v>0</v>
      </c>
      <c r="AD1099" s="5">
        <f>IF(HR_Data[[#This Row],[MonthlyIncome]]&lt;AVERAGE(HR_Data[MonthlyIncome]),1,0)</f>
        <v>1</v>
      </c>
      <c r="AE1099">
        <v>10036</v>
      </c>
      <c r="AF1099">
        <v>0</v>
      </c>
      <c r="AG1099" t="s">
        <v>42</v>
      </c>
      <c r="AH1099" t="s">
        <v>43</v>
      </c>
      <c r="AI1099">
        <v>14</v>
      </c>
      <c r="AJ1099">
        <v>3</v>
      </c>
      <c r="AK1099">
        <v>2</v>
      </c>
      <c r="AL1099">
        <f>IF(HR_Data[[#This Row],[OverTime]]="Yes",2,0)
+IF(HR_Data[[#This Row],[WorkLifeBalance]]&lt;=2,2,0)
+IF(HR_Data[[#This Row],[MonthlyIncome]]&lt;5000,2,0)
+IF(HR_Data[[#This Row],[JobSatisfaction]]&lt;=2,1,0)
+IF(HR_Data[[#This Row],[EnvironmentSatisfaction]]&lt;=2,1,0)
+IF(HR_Data[[#This Row],[YearsAtCompany]]&lt;2,2,0)</f>
        <v>5</v>
      </c>
      <c r="AM1099" t="str">
        <f>IF(HR_Data[[#This Row],[RiskScore2]]&gt;=6,"High",
IF(HR_Data[[#This Row],[RiskScore2]]&gt;=3,"Medium","Low"))</f>
        <v>Medium</v>
      </c>
      <c r="AN1099">
        <v>80</v>
      </c>
      <c r="AO1099">
        <v>3</v>
      </c>
      <c r="AP1099">
        <v>2</v>
      </c>
      <c r="AQ1099">
        <v>3</v>
      </c>
      <c r="AR1099">
        <v>3</v>
      </c>
      <c r="AS1099">
        <v>1</v>
      </c>
      <c r="AT1099">
        <v>1</v>
      </c>
      <c r="AU1099">
        <v>0</v>
      </c>
      <c r="AV1099">
        <v>0</v>
      </c>
    </row>
    <row r="1100" spans="1:48">
      <c r="A1100">
        <v>40</v>
      </c>
      <c r="B1100" t="str">
        <f>IF(HR_Data[[#This Row],[Age]]&lt;25,"&lt;25",
IF(HR_Data[[#This Row],[Age]]&lt;35,"25–34",
IF(HR_Data[[#This Row],[Age]]&lt;45,"35–44",
IF(HR_Data[[#This Row],[Age]]&lt;55,"45–54","55+"))))</f>
        <v>35–44</v>
      </c>
      <c r="C1100" t="s">
        <v>43</v>
      </c>
      <c r="D1100">
        <f>(HR[[#This Row],[OverTimeFlag]]*3+HR[[#This Row],[LowJobSatisFlag]]*5+HR[[#This Row],[LowWLBFlag]]*4+HR[[#This Row],[LowSalaryFlag]]*3+HR[[#This Row],[LowEnviFlag]]*4+HR[[#This Row],[LowProFlag]]*1)</f>
        <v>6</v>
      </c>
      <c r="E1100">
        <f>HR_Data[[#This Row],[OvertimeFlag]] + HR_Data[[#This Row],[LowSatisfactionFlag]] + HR_Data[[#This Row],[LowWorkLifeBalanceFlag]]</f>
        <v>1</v>
      </c>
      <c r="F1100" t="s">
        <v>55</v>
      </c>
      <c r="G1100">
        <v>1142</v>
      </c>
      <c r="H1100" t="s">
        <v>45</v>
      </c>
      <c r="I1100">
        <v>8</v>
      </c>
      <c r="J1100" t="str">
        <f>IF(AND(HR_Data[[#This Row],[Attrition]]="Yes",HR_Data[[#This Row],[YearsAtCompany]]&lt;2),"Yes","No")</f>
        <v>No</v>
      </c>
      <c r="K1100">
        <v>2</v>
      </c>
      <c r="L1100" t="s">
        <v>38</v>
      </c>
      <c r="M1100">
        <v>1</v>
      </c>
      <c r="N1100">
        <v>1552</v>
      </c>
      <c r="P1100">
        <v>4</v>
      </c>
      <c r="Q1100" t="s">
        <v>46</v>
      </c>
      <c r="R1100">
        <v>72</v>
      </c>
      <c r="S1100">
        <v>3</v>
      </c>
      <c r="T1100">
        <v>2</v>
      </c>
      <c r="U1100" t="s">
        <v>54</v>
      </c>
      <c r="V1100">
        <v>4</v>
      </c>
      <c r="W1100" t="s">
        <v>52</v>
      </c>
      <c r="X1100">
        <v>4069</v>
      </c>
      <c r="Y1100" t="str">
        <f>IF(AND(HR_Data[[#This Row],[OverTime]]="Yes",HR_Data[[#This Row],[JobSatisfaction]]&lt;=2,HR_Data[[#This Row],[MonthlyIncome]]&lt;AVERAGE(HR_Data[MonthlyIncome])),
"High Risk",
IF(OR(HR_Data[[#This Row],[OverTime]]="Yes",HR_Data[[#This Row],[JobSatisfaction]]&lt;=2),
"Medium Risk",
"Low Risk"))</f>
        <v>Medium Risk</v>
      </c>
      <c r="Z1100" t="str">
        <f>IF(HR_Data[[#This Row],[MonthlyIncome]]&lt;3000,"Low",IF(HR_Data[[#This Row],[MonthlyIncome]]&lt;7000,"Medium","High"))</f>
        <v>Medium</v>
      </c>
      <c r="AA1100" s="5">
        <f>IF(HR_Data[[#This Row],[OverTime]]="Yes",1,0)</f>
        <v>1</v>
      </c>
      <c r="AB1100" s="5">
        <f>IF(HR_Data[[#This Row],[JobSatisfaction]]&lt;=2,1,0)</f>
        <v>0</v>
      </c>
      <c r="AC1100" s="5">
        <f>IF(HR_Data[[#This Row],[WorkLifeBalance]]&lt;=2,1,0)</f>
        <v>0</v>
      </c>
      <c r="AD1100" s="5">
        <f>IF(HR_Data[[#This Row],[MonthlyIncome]]&lt;AVERAGE(HR_Data[MonthlyIncome]),1,0)</f>
        <v>1</v>
      </c>
      <c r="AE1100">
        <v>8841</v>
      </c>
      <c r="AF1100">
        <v>3</v>
      </c>
      <c r="AG1100" t="s">
        <v>42</v>
      </c>
      <c r="AH1100" t="s">
        <v>35</v>
      </c>
      <c r="AI1100">
        <v>18</v>
      </c>
      <c r="AJ1100">
        <v>3</v>
      </c>
      <c r="AK1100">
        <v>3</v>
      </c>
      <c r="AL1100">
        <f>IF(HR_Data[[#This Row],[OverTime]]="Yes",2,0)
+IF(HR_Data[[#This Row],[WorkLifeBalance]]&lt;=2,2,0)
+IF(HR_Data[[#This Row],[MonthlyIncome]]&lt;5000,2,0)
+IF(HR_Data[[#This Row],[JobSatisfaction]]&lt;=2,1,0)
+IF(HR_Data[[#This Row],[EnvironmentSatisfaction]]&lt;=2,1,0)
+IF(HR_Data[[#This Row],[YearsAtCompany]]&lt;2,2,0)</f>
        <v>4</v>
      </c>
      <c r="AM1100" t="str">
        <f>IF(HR_Data[[#This Row],[RiskScore2]]&gt;=6,"High",
IF(HR_Data[[#This Row],[RiskScore2]]&gt;=3,"Medium","Low"))</f>
        <v>Medium</v>
      </c>
      <c r="AN1100">
        <v>80</v>
      </c>
      <c r="AO1100">
        <v>0</v>
      </c>
      <c r="AP1100">
        <v>8</v>
      </c>
      <c r="AQ1100">
        <v>2</v>
      </c>
      <c r="AR1100">
        <v>3</v>
      </c>
      <c r="AS1100">
        <v>2</v>
      </c>
      <c r="AT1100">
        <v>2</v>
      </c>
      <c r="AU1100">
        <v>2</v>
      </c>
      <c r="AV1100">
        <v>2</v>
      </c>
    </row>
    <row r="1101" spans="1:48">
      <c r="A1101">
        <v>45</v>
      </c>
      <c r="B1101" t="str">
        <f>IF(HR_Data[[#This Row],[Age]]&lt;25,"&lt;25",
IF(HR_Data[[#This Row],[Age]]&lt;35,"25–34",
IF(HR_Data[[#This Row],[Age]]&lt;45,"35–44",
IF(HR_Data[[#This Row],[Age]]&lt;55,"45–54","55+"))))</f>
        <v>45–54</v>
      </c>
      <c r="C1101" t="s">
        <v>43</v>
      </c>
      <c r="D1101">
        <f>(HR[[#This Row],[OverTimeFlag]]*3+HR[[#This Row],[LowJobSatisFlag]]*5+HR[[#This Row],[LowWLBFlag]]*4+HR[[#This Row],[LowSalaryFlag]]*3+HR[[#This Row],[LowEnviFlag]]*4+HR[[#This Row],[LowProFlag]]*1)</f>
        <v>10</v>
      </c>
      <c r="E1101">
        <f>HR_Data[[#This Row],[OvertimeFlag]] + HR_Data[[#This Row],[LowSatisfactionFlag]] + HR_Data[[#This Row],[LowWorkLifeBalanceFlag]]</f>
        <v>1</v>
      </c>
      <c r="F1101" t="s">
        <v>36</v>
      </c>
      <c r="G1101">
        <v>538</v>
      </c>
      <c r="H1101" t="s">
        <v>45</v>
      </c>
      <c r="I1101">
        <v>1</v>
      </c>
      <c r="J1101" t="str">
        <f>IF(AND(HR_Data[[#This Row],[Attrition]]="Yes",HR_Data[[#This Row],[YearsAtCompany]]&lt;2),"Yes","No")</f>
        <v>No</v>
      </c>
      <c r="K1101">
        <v>4</v>
      </c>
      <c r="L1101" t="s">
        <v>60</v>
      </c>
      <c r="M1101">
        <v>1</v>
      </c>
      <c r="N1101">
        <v>1553</v>
      </c>
      <c r="P1101">
        <v>1</v>
      </c>
      <c r="Q1101" t="s">
        <v>46</v>
      </c>
      <c r="R1101">
        <v>66</v>
      </c>
      <c r="S1101">
        <v>3</v>
      </c>
      <c r="T1101">
        <v>3</v>
      </c>
      <c r="U1101" t="s">
        <v>54</v>
      </c>
      <c r="V1101">
        <v>2</v>
      </c>
      <c r="W1101" t="s">
        <v>52</v>
      </c>
      <c r="X1101">
        <v>7441</v>
      </c>
      <c r="Y1101" t="str">
        <f>IF(AND(HR_Data[[#This Row],[OverTime]]="Yes",HR_Data[[#This Row],[JobSatisfaction]]&lt;=2,HR_Data[[#This Row],[MonthlyIncome]]&lt;AVERAGE(HR_Data[MonthlyIncome])),
"High Risk",
IF(OR(HR_Data[[#This Row],[OverTime]]="Yes",HR_Data[[#This Row],[JobSatisfaction]]&lt;=2),
"Medium Risk",
"Low Risk"))</f>
        <v>Medium Risk</v>
      </c>
      <c r="Z1101" t="str">
        <f>IF(HR_Data[[#This Row],[MonthlyIncome]]&lt;3000,"Low",IF(HR_Data[[#This Row],[MonthlyIncome]]&lt;7000,"Medium","High"))</f>
        <v>High</v>
      </c>
      <c r="AA1101" s="5">
        <f>IF(HR_Data[[#This Row],[OverTime]]="Yes",1,0)</f>
        <v>0</v>
      </c>
      <c r="AB1101" s="5">
        <f>IF(HR_Data[[#This Row],[JobSatisfaction]]&lt;=2,1,0)</f>
        <v>1</v>
      </c>
      <c r="AC1101" s="5">
        <f>IF(HR_Data[[#This Row],[WorkLifeBalance]]&lt;=2,1,0)</f>
        <v>0</v>
      </c>
      <c r="AD1101" s="5">
        <f>IF(HR_Data[[#This Row],[MonthlyIncome]]&lt;AVERAGE(HR_Data[MonthlyIncome]),1,0)</f>
        <v>0</v>
      </c>
      <c r="AE1101">
        <v>20933</v>
      </c>
      <c r="AF1101">
        <v>1</v>
      </c>
      <c r="AG1101" t="s">
        <v>42</v>
      </c>
      <c r="AH1101" t="s">
        <v>43</v>
      </c>
      <c r="AI1101">
        <v>12</v>
      </c>
      <c r="AJ1101">
        <v>3</v>
      </c>
      <c r="AK1101">
        <v>1</v>
      </c>
      <c r="AL1101">
        <f>IF(HR_Data[[#This Row],[OverTime]]="Yes",2,0)
+IF(HR_Data[[#This Row],[WorkLifeBalance]]&lt;=2,2,0)
+IF(HR_Data[[#This Row],[MonthlyIncome]]&lt;5000,2,0)
+IF(HR_Data[[#This Row],[JobSatisfaction]]&lt;=2,1,0)
+IF(HR_Data[[#This Row],[EnvironmentSatisfaction]]&lt;=2,1,0)
+IF(HR_Data[[#This Row],[YearsAtCompany]]&lt;2,2,0)</f>
        <v>2</v>
      </c>
      <c r="AM1101" t="str">
        <f>IF(HR_Data[[#This Row],[RiskScore2]]&gt;=6,"High",
IF(HR_Data[[#This Row],[RiskScore2]]&gt;=3,"Medium","Low"))</f>
        <v>Low</v>
      </c>
      <c r="AN1101">
        <v>80</v>
      </c>
      <c r="AO1101">
        <v>3</v>
      </c>
      <c r="AP1101">
        <v>10</v>
      </c>
      <c r="AQ1101">
        <v>4</v>
      </c>
      <c r="AR1101">
        <v>3</v>
      </c>
      <c r="AS1101">
        <v>10</v>
      </c>
      <c r="AT1101">
        <v>8</v>
      </c>
      <c r="AU1101">
        <v>7</v>
      </c>
      <c r="AV1101">
        <v>7</v>
      </c>
    </row>
    <row r="1102" spans="1:48">
      <c r="A1102">
        <v>35</v>
      </c>
      <c r="B1102" t="str">
        <f>IF(HR_Data[[#This Row],[Age]]&lt;25,"&lt;25",
IF(HR_Data[[#This Row],[Age]]&lt;35,"25–34",
IF(HR_Data[[#This Row],[Age]]&lt;45,"35–44",
IF(HR_Data[[#This Row],[Age]]&lt;55,"45–54","55+"))))</f>
        <v>35–44</v>
      </c>
      <c r="C1102" t="s">
        <v>43</v>
      </c>
      <c r="D1102">
        <f>(HR[[#This Row],[OverTimeFlag]]*3+HR[[#This Row],[LowJobSatisFlag]]*5+HR[[#This Row],[LowWLBFlag]]*4+HR[[#This Row],[LowSalaryFlag]]*3+HR[[#This Row],[LowEnviFlag]]*4+HR[[#This Row],[LowProFlag]]*1)</f>
        <v>7</v>
      </c>
      <c r="E1102">
        <f>HR_Data[[#This Row],[OvertimeFlag]] + HR_Data[[#This Row],[LowSatisfactionFlag]] + HR_Data[[#This Row],[LowWorkLifeBalanceFlag]]</f>
        <v>0</v>
      </c>
      <c r="F1102" t="s">
        <v>36</v>
      </c>
      <c r="G1102">
        <v>1402</v>
      </c>
      <c r="H1102" t="s">
        <v>37</v>
      </c>
      <c r="I1102">
        <v>28</v>
      </c>
      <c r="J1102" t="str">
        <f>IF(AND(HR_Data[[#This Row],[Attrition]]="Yes",HR_Data[[#This Row],[YearsAtCompany]]&lt;2),"Yes","No")</f>
        <v>No</v>
      </c>
      <c r="K1102">
        <v>4</v>
      </c>
      <c r="L1102" t="s">
        <v>38</v>
      </c>
      <c r="M1102">
        <v>1</v>
      </c>
      <c r="N1102">
        <v>1554</v>
      </c>
      <c r="P1102">
        <v>2</v>
      </c>
      <c r="Q1102" t="s">
        <v>39</v>
      </c>
      <c r="R1102">
        <v>98</v>
      </c>
      <c r="S1102">
        <v>2</v>
      </c>
      <c r="T1102">
        <v>1</v>
      </c>
      <c r="U1102" t="s">
        <v>57</v>
      </c>
      <c r="V1102">
        <v>3</v>
      </c>
      <c r="W1102" t="s">
        <v>48</v>
      </c>
      <c r="X1102">
        <v>2430</v>
      </c>
      <c r="Y1102" t="str">
        <f>IF(AND(HR_Data[[#This Row],[OverTime]]="Yes",HR_Data[[#This Row],[JobSatisfaction]]&lt;=2,HR_Data[[#This Row],[MonthlyIncome]]&lt;AVERAGE(HR_Data[MonthlyIncome])),
"High Risk",
IF(OR(HR_Data[[#This Row],[OverTime]]="Yes",HR_Data[[#This Row],[JobSatisfaction]]&lt;=2),
"Medium Risk",
"Low Risk"))</f>
        <v>Low Risk</v>
      </c>
      <c r="Z1102" t="str">
        <f>IF(HR_Data[[#This Row],[MonthlyIncome]]&lt;3000,"Low",IF(HR_Data[[#This Row],[MonthlyIncome]]&lt;7000,"Medium","High"))</f>
        <v>Low</v>
      </c>
      <c r="AA1102" s="5">
        <f>IF(HR_Data[[#This Row],[OverTime]]="Yes",1,0)</f>
        <v>0</v>
      </c>
      <c r="AB1102" s="5">
        <f>IF(HR_Data[[#This Row],[JobSatisfaction]]&lt;=2,1,0)</f>
        <v>0</v>
      </c>
      <c r="AC1102" s="5">
        <f>IF(HR_Data[[#This Row],[WorkLifeBalance]]&lt;=2,1,0)</f>
        <v>0</v>
      </c>
      <c r="AD1102" s="5">
        <f>IF(HR_Data[[#This Row],[MonthlyIncome]]&lt;AVERAGE(HR_Data[MonthlyIncome]),1,0)</f>
        <v>1</v>
      </c>
      <c r="AE1102">
        <v>26204</v>
      </c>
      <c r="AF1102">
        <v>0</v>
      </c>
      <c r="AG1102" t="s">
        <v>42</v>
      </c>
      <c r="AH1102" t="s">
        <v>43</v>
      </c>
      <c r="AI1102">
        <v>23</v>
      </c>
      <c r="AJ1102">
        <v>4</v>
      </c>
      <c r="AK1102">
        <v>1</v>
      </c>
      <c r="AL1102">
        <f>IF(HR_Data[[#This Row],[OverTime]]="Yes",2,0)
+IF(HR_Data[[#This Row],[WorkLifeBalance]]&lt;=2,2,0)
+IF(HR_Data[[#This Row],[MonthlyIncome]]&lt;5000,2,0)
+IF(HR_Data[[#This Row],[JobSatisfaction]]&lt;=2,1,0)
+IF(HR_Data[[#This Row],[EnvironmentSatisfaction]]&lt;=2,1,0)
+IF(HR_Data[[#This Row],[YearsAtCompany]]&lt;2,2,0)</f>
        <v>3</v>
      </c>
      <c r="AM1102" t="str">
        <f>IF(HR_Data[[#This Row],[RiskScore2]]&gt;=6,"High",
IF(HR_Data[[#This Row],[RiskScore2]]&gt;=3,"Medium","Low"))</f>
        <v>Medium</v>
      </c>
      <c r="AN1102">
        <v>80</v>
      </c>
      <c r="AO1102">
        <v>2</v>
      </c>
      <c r="AP1102">
        <v>6</v>
      </c>
      <c r="AQ1102">
        <v>5</v>
      </c>
      <c r="AR1102">
        <v>3</v>
      </c>
      <c r="AS1102">
        <v>5</v>
      </c>
      <c r="AT1102">
        <v>3</v>
      </c>
      <c r="AU1102">
        <v>4</v>
      </c>
      <c r="AV1102">
        <v>2</v>
      </c>
    </row>
    <row r="1103" spans="1:48">
      <c r="A1103">
        <v>32</v>
      </c>
      <c r="B1103" t="str">
        <f>IF(HR_Data[[#This Row],[Age]]&lt;25,"&lt;25",
IF(HR_Data[[#This Row],[Age]]&lt;35,"25–34",
IF(HR_Data[[#This Row],[Age]]&lt;45,"35–44",
IF(HR_Data[[#This Row],[Age]]&lt;55,"45–54","55+"))))</f>
        <v>25–34</v>
      </c>
      <c r="C1103" t="s">
        <v>43</v>
      </c>
      <c r="D1103">
        <f>(HR[[#This Row],[OverTimeFlag]]*3+HR[[#This Row],[LowJobSatisFlag]]*5+HR[[#This Row],[LowWLBFlag]]*4+HR[[#This Row],[LowSalaryFlag]]*3+HR[[#This Row],[LowEnviFlag]]*4+HR[[#This Row],[LowProFlag]]*1)</f>
        <v>8</v>
      </c>
      <c r="E1103">
        <f>HR_Data[[#This Row],[OvertimeFlag]] + HR_Data[[#This Row],[LowSatisfactionFlag]] + HR_Data[[#This Row],[LowWorkLifeBalanceFlag]]</f>
        <v>1</v>
      </c>
      <c r="F1103" t="s">
        <v>36</v>
      </c>
      <c r="G1103">
        <v>824</v>
      </c>
      <c r="H1103" t="s">
        <v>45</v>
      </c>
      <c r="I1103">
        <v>5</v>
      </c>
      <c r="J1103" t="str">
        <f>IF(AND(HR_Data[[#This Row],[Attrition]]="Yes",HR_Data[[#This Row],[YearsAtCompany]]&lt;2),"Yes","No")</f>
        <v>No</v>
      </c>
      <c r="K1103">
        <v>2</v>
      </c>
      <c r="L1103" t="s">
        <v>38</v>
      </c>
      <c r="M1103">
        <v>1</v>
      </c>
      <c r="N1103">
        <v>1555</v>
      </c>
      <c r="P1103">
        <v>4</v>
      </c>
      <c r="Q1103" t="s">
        <v>39</v>
      </c>
      <c r="R1103">
        <v>67</v>
      </c>
      <c r="S1103">
        <v>2</v>
      </c>
      <c r="T1103">
        <v>2</v>
      </c>
      <c r="U1103" t="s">
        <v>47</v>
      </c>
      <c r="V1103">
        <v>2</v>
      </c>
      <c r="W1103" t="s">
        <v>48</v>
      </c>
      <c r="X1103">
        <v>5878</v>
      </c>
      <c r="Y1103" t="str">
        <f>IF(AND(HR_Data[[#This Row],[OverTime]]="Yes",HR_Data[[#This Row],[JobSatisfaction]]&lt;=2,HR_Data[[#This Row],[MonthlyIncome]]&lt;AVERAGE(HR_Data[MonthlyIncome])),
"High Risk",
IF(OR(HR_Data[[#This Row],[OverTime]]="Yes",HR_Data[[#This Row],[JobSatisfaction]]&lt;=2),
"Medium Risk",
"Low Risk"))</f>
        <v>Medium Risk</v>
      </c>
      <c r="Z1103" t="str">
        <f>IF(HR_Data[[#This Row],[MonthlyIncome]]&lt;3000,"Low",IF(HR_Data[[#This Row],[MonthlyIncome]]&lt;7000,"Medium","High"))</f>
        <v>Medium</v>
      </c>
      <c r="AA1103" s="5">
        <f>IF(HR_Data[[#This Row],[OverTime]]="Yes",1,0)</f>
        <v>0</v>
      </c>
      <c r="AB1103" s="5">
        <f>IF(HR_Data[[#This Row],[JobSatisfaction]]&lt;=2,1,0)</f>
        <v>1</v>
      </c>
      <c r="AC1103" s="5">
        <f>IF(HR_Data[[#This Row],[WorkLifeBalance]]&lt;=2,1,0)</f>
        <v>0</v>
      </c>
      <c r="AD1103" s="5">
        <f>IF(HR_Data[[#This Row],[MonthlyIncome]]&lt;AVERAGE(HR_Data[MonthlyIncome]),1,0)</f>
        <v>1</v>
      </c>
      <c r="AE1103">
        <v>15624</v>
      </c>
      <c r="AF1103">
        <v>3</v>
      </c>
      <c r="AG1103" t="s">
        <v>42</v>
      </c>
      <c r="AH1103" t="s">
        <v>43</v>
      </c>
      <c r="AI1103">
        <v>12</v>
      </c>
      <c r="AJ1103">
        <v>3</v>
      </c>
      <c r="AK1103">
        <v>1</v>
      </c>
      <c r="AL1103">
        <f>IF(HR_Data[[#This Row],[OverTime]]="Yes",2,0)
+IF(HR_Data[[#This Row],[WorkLifeBalance]]&lt;=2,2,0)
+IF(HR_Data[[#This Row],[MonthlyIncome]]&lt;5000,2,0)
+IF(HR_Data[[#This Row],[JobSatisfaction]]&lt;=2,1,0)
+IF(HR_Data[[#This Row],[EnvironmentSatisfaction]]&lt;=2,1,0)
+IF(HR_Data[[#This Row],[YearsAtCompany]]&lt;2,2,0)</f>
        <v>1</v>
      </c>
      <c r="AM1103" t="str">
        <f>IF(HR_Data[[#This Row],[RiskScore2]]&gt;=6,"High",
IF(HR_Data[[#This Row],[RiskScore2]]&gt;=3,"Medium","Low"))</f>
        <v>Low</v>
      </c>
      <c r="AN1103">
        <v>80</v>
      </c>
      <c r="AO1103">
        <v>1</v>
      </c>
      <c r="AP1103">
        <v>12</v>
      </c>
      <c r="AQ1103">
        <v>2</v>
      </c>
      <c r="AR1103">
        <v>3</v>
      </c>
      <c r="AS1103">
        <v>7</v>
      </c>
      <c r="AT1103">
        <v>1</v>
      </c>
      <c r="AU1103">
        <v>2</v>
      </c>
      <c r="AV1103">
        <v>5</v>
      </c>
    </row>
    <row r="1104" spans="1:48">
      <c r="A1104">
        <v>36</v>
      </c>
      <c r="B1104" t="str">
        <f>IF(HR_Data[[#This Row],[Age]]&lt;25,"&lt;25",
IF(HR_Data[[#This Row],[Age]]&lt;35,"25–34",
IF(HR_Data[[#This Row],[Age]]&lt;45,"35–44",
IF(HR_Data[[#This Row],[Age]]&lt;55,"45–54","55+"))))</f>
        <v>35–44</v>
      </c>
      <c r="C1104" t="s">
        <v>43</v>
      </c>
      <c r="D1104">
        <f>(HR[[#This Row],[OverTimeFlag]]*3+HR[[#This Row],[LowJobSatisFlag]]*5+HR[[#This Row],[LowWLBFlag]]*4+HR[[#This Row],[LowSalaryFlag]]*3+HR[[#This Row],[LowEnviFlag]]*4+HR[[#This Row],[LowProFlag]]*1)</f>
        <v>10</v>
      </c>
      <c r="E1104">
        <f>HR_Data[[#This Row],[OvertimeFlag]] + HR_Data[[#This Row],[LowSatisfactionFlag]] + HR_Data[[#This Row],[LowWorkLifeBalanceFlag]]</f>
        <v>2</v>
      </c>
      <c r="F1104" t="s">
        <v>36</v>
      </c>
      <c r="G1104">
        <v>1157</v>
      </c>
      <c r="H1104" t="s">
        <v>37</v>
      </c>
      <c r="I1104">
        <v>2</v>
      </c>
      <c r="J1104" t="str">
        <f>IF(AND(HR_Data[[#This Row],[Attrition]]="Yes",HR_Data[[#This Row],[YearsAtCompany]]&lt;2),"Yes","No")</f>
        <v>No</v>
      </c>
      <c r="K1104">
        <v>4</v>
      </c>
      <c r="L1104" t="s">
        <v>38</v>
      </c>
      <c r="M1104">
        <v>1</v>
      </c>
      <c r="N1104">
        <v>1556</v>
      </c>
      <c r="P1104">
        <v>3</v>
      </c>
      <c r="Q1104" t="s">
        <v>46</v>
      </c>
      <c r="R1104">
        <v>70</v>
      </c>
      <c r="S1104">
        <v>3</v>
      </c>
      <c r="T1104">
        <v>1</v>
      </c>
      <c r="U1104" t="s">
        <v>57</v>
      </c>
      <c r="V1104">
        <v>4</v>
      </c>
      <c r="W1104" t="s">
        <v>41</v>
      </c>
      <c r="X1104">
        <v>2644</v>
      </c>
      <c r="Y1104" t="str">
        <f>IF(AND(HR_Data[[#This Row],[OverTime]]="Yes",HR_Data[[#This Row],[JobSatisfaction]]&lt;=2,HR_Data[[#This Row],[MonthlyIncome]]&lt;AVERAGE(HR_Data[MonthlyIncome])),
"High Risk",
IF(OR(HR_Data[[#This Row],[OverTime]]="Yes",HR_Data[[#This Row],[JobSatisfaction]]&lt;=2),
"Medium Risk",
"Low Risk"))</f>
        <v>Medium Risk</v>
      </c>
      <c r="Z1104" t="str">
        <f>IF(HR_Data[[#This Row],[MonthlyIncome]]&lt;3000,"Low",IF(HR_Data[[#This Row],[MonthlyIncome]]&lt;7000,"Medium","High"))</f>
        <v>Low</v>
      </c>
      <c r="AA1104" s="5">
        <f>IF(HR_Data[[#This Row],[OverTime]]="Yes",1,0)</f>
        <v>1</v>
      </c>
      <c r="AB1104" s="5">
        <f>IF(HR_Data[[#This Row],[JobSatisfaction]]&lt;=2,1,0)</f>
        <v>0</v>
      </c>
      <c r="AC1104" s="5">
        <f>IF(HR_Data[[#This Row],[WorkLifeBalance]]&lt;=2,1,0)</f>
        <v>1</v>
      </c>
      <c r="AD1104" s="5">
        <f>IF(HR_Data[[#This Row],[MonthlyIncome]]&lt;AVERAGE(HR_Data[MonthlyIncome]),1,0)</f>
        <v>1</v>
      </c>
      <c r="AE1104">
        <v>17001</v>
      </c>
      <c r="AF1104">
        <v>3</v>
      </c>
      <c r="AG1104" t="s">
        <v>42</v>
      </c>
      <c r="AH1104" t="s">
        <v>35</v>
      </c>
      <c r="AI1104">
        <v>21</v>
      </c>
      <c r="AJ1104">
        <v>4</v>
      </c>
      <c r="AK1104">
        <v>4</v>
      </c>
      <c r="AL1104">
        <f>IF(HR_Data[[#This Row],[OverTime]]="Yes",2,0)
+IF(HR_Data[[#This Row],[WorkLifeBalance]]&lt;=2,2,0)
+IF(HR_Data[[#This Row],[MonthlyIncome]]&lt;5000,2,0)
+IF(HR_Data[[#This Row],[JobSatisfaction]]&lt;=2,1,0)
+IF(HR_Data[[#This Row],[EnvironmentSatisfaction]]&lt;=2,1,0)
+IF(HR_Data[[#This Row],[YearsAtCompany]]&lt;2,2,0)</f>
        <v>6</v>
      </c>
      <c r="AM1104" t="str">
        <f>IF(HR_Data[[#This Row],[RiskScore2]]&gt;=6,"High",
IF(HR_Data[[#This Row],[RiskScore2]]&gt;=3,"Medium","Low"))</f>
        <v>High</v>
      </c>
      <c r="AN1104">
        <v>80</v>
      </c>
      <c r="AO1104">
        <v>0</v>
      </c>
      <c r="AP1104">
        <v>7</v>
      </c>
      <c r="AQ1104">
        <v>3</v>
      </c>
      <c r="AR1104">
        <v>2</v>
      </c>
      <c r="AS1104">
        <v>3</v>
      </c>
      <c r="AT1104">
        <v>2</v>
      </c>
      <c r="AU1104">
        <v>1</v>
      </c>
      <c r="AV1104">
        <v>2</v>
      </c>
    </row>
    <row r="1105" spans="1:48">
      <c r="A1105">
        <v>48</v>
      </c>
      <c r="B1105" t="str">
        <f>IF(HR_Data[[#This Row],[Age]]&lt;25,"&lt;25",
IF(HR_Data[[#This Row],[Age]]&lt;35,"25–34",
IF(HR_Data[[#This Row],[Age]]&lt;45,"35–44",
IF(HR_Data[[#This Row],[Age]]&lt;55,"45–54","55+"))))</f>
        <v>45–54</v>
      </c>
      <c r="C1105" t="s">
        <v>43</v>
      </c>
      <c r="D1105">
        <f>(HR[[#This Row],[OverTimeFlag]]*3+HR[[#This Row],[LowJobSatisFlag]]*5+HR[[#This Row],[LowWLBFlag]]*4+HR[[#This Row],[LowSalaryFlag]]*3+HR[[#This Row],[LowEnviFlag]]*4+HR[[#This Row],[LowProFlag]]*1)</f>
        <v>4</v>
      </c>
      <c r="E1105">
        <f>HR_Data[[#This Row],[OvertimeFlag]] + HR_Data[[#This Row],[LowSatisfactionFlag]] + HR_Data[[#This Row],[LowWorkLifeBalanceFlag]]</f>
        <v>0</v>
      </c>
      <c r="F1105" t="s">
        <v>36</v>
      </c>
      <c r="G1105">
        <v>492</v>
      </c>
      <c r="H1105" t="s">
        <v>37</v>
      </c>
      <c r="I1105">
        <v>16</v>
      </c>
      <c r="J1105" t="str">
        <f>IF(AND(HR_Data[[#This Row],[Attrition]]="Yes",HR_Data[[#This Row],[YearsAtCompany]]&lt;2),"Yes","No")</f>
        <v>No</v>
      </c>
      <c r="K1105">
        <v>4</v>
      </c>
      <c r="L1105" t="s">
        <v>38</v>
      </c>
      <c r="M1105">
        <v>1</v>
      </c>
      <c r="N1105">
        <v>1557</v>
      </c>
      <c r="P1105">
        <v>3</v>
      </c>
      <c r="Q1105" t="s">
        <v>39</v>
      </c>
      <c r="R1105">
        <v>96</v>
      </c>
      <c r="S1105">
        <v>3</v>
      </c>
      <c r="T1105">
        <v>2</v>
      </c>
      <c r="U1105" t="s">
        <v>40</v>
      </c>
      <c r="V1105">
        <v>3</v>
      </c>
      <c r="W1105" t="s">
        <v>52</v>
      </c>
      <c r="X1105">
        <v>6439</v>
      </c>
      <c r="Y1105" t="str">
        <f>IF(AND(HR_Data[[#This Row],[OverTime]]="Yes",HR_Data[[#This Row],[JobSatisfaction]]&lt;=2,HR_Data[[#This Row],[MonthlyIncome]]&lt;AVERAGE(HR_Data[MonthlyIncome])),
"High Risk",
IF(OR(HR_Data[[#This Row],[OverTime]]="Yes",HR_Data[[#This Row],[JobSatisfaction]]&lt;=2),
"Medium Risk",
"Low Risk"))</f>
        <v>Low Risk</v>
      </c>
      <c r="Z1105" t="str">
        <f>IF(HR_Data[[#This Row],[MonthlyIncome]]&lt;3000,"Low",IF(HR_Data[[#This Row],[MonthlyIncome]]&lt;7000,"Medium","High"))</f>
        <v>Medium</v>
      </c>
      <c r="AA1105" s="5">
        <f>IF(HR_Data[[#This Row],[OverTime]]="Yes",1,0)</f>
        <v>0</v>
      </c>
      <c r="AB1105" s="5">
        <f>IF(HR_Data[[#This Row],[JobSatisfaction]]&lt;=2,1,0)</f>
        <v>0</v>
      </c>
      <c r="AC1105" s="5">
        <f>IF(HR_Data[[#This Row],[WorkLifeBalance]]&lt;=2,1,0)</f>
        <v>0</v>
      </c>
      <c r="AD1105" s="5">
        <f>IF(HR_Data[[#This Row],[MonthlyIncome]]&lt;AVERAGE(HR_Data[MonthlyIncome]),1,0)</f>
        <v>1</v>
      </c>
      <c r="AE1105">
        <v>13693</v>
      </c>
      <c r="AF1105">
        <v>8</v>
      </c>
      <c r="AG1105" t="s">
        <v>42</v>
      </c>
      <c r="AH1105" t="s">
        <v>43</v>
      </c>
      <c r="AI1105">
        <v>14</v>
      </c>
      <c r="AJ1105">
        <v>3</v>
      </c>
      <c r="AK1105">
        <v>3</v>
      </c>
      <c r="AL1105">
        <f>IF(HR_Data[[#This Row],[OverTime]]="Yes",2,0)
+IF(HR_Data[[#This Row],[WorkLifeBalance]]&lt;=2,2,0)
+IF(HR_Data[[#This Row],[MonthlyIncome]]&lt;5000,2,0)
+IF(HR_Data[[#This Row],[JobSatisfaction]]&lt;=2,1,0)
+IF(HR_Data[[#This Row],[EnvironmentSatisfaction]]&lt;=2,1,0)
+IF(HR_Data[[#This Row],[YearsAtCompany]]&lt;2,2,0)</f>
        <v>0</v>
      </c>
      <c r="AM1105" t="str">
        <f>IF(HR_Data[[#This Row],[RiskScore2]]&gt;=6,"High",
IF(HR_Data[[#This Row],[RiskScore2]]&gt;=3,"Medium","Low"))</f>
        <v>Low</v>
      </c>
      <c r="AN1105">
        <v>80</v>
      </c>
      <c r="AO1105">
        <v>1</v>
      </c>
      <c r="AP1105">
        <v>18</v>
      </c>
      <c r="AQ1105">
        <v>2</v>
      </c>
      <c r="AR1105">
        <v>3</v>
      </c>
      <c r="AS1105">
        <v>8</v>
      </c>
      <c r="AT1105">
        <v>7</v>
      </c>
      <c r="AU1105">
        <v>7</v>
      </c>
      <c r="AV1105">
        <v>7</v>
      </c>
    </row>
    <row r="1106" spans="1:48">
      <c r="A1106">
        <v>29</v>
      </c>
      <c r="B1106" t="str">
        <f>IF(HR_Data[[#This Row],[Age]]&lt;25,"&lt;25",
IF(HR_Data[[#This Row],[Age]]&lt;35,"25–34",
IF(HR_Data[[#This Row],[Age]]&lt;45,"35–44",
IF(HR_Data[[#This Row],[Age]]&lt;55,"45–54","55+"))))</f>
        <v>25–34</v>
      </c>
      <c r="C1106" t="s">
        <v>43</v>
      </c>
      <c r="D1106">
        <f>(HR[[#This Row],[OverTimeFlag]]*3+HR[[#This Row],[LowJobSatisFlag]]*5+HR[[#This Row],[LowWLBFlag]]*4+HR[[#This Row],[LowSalaryFlag]]*3+HR[[#This Row],[LowEnviFlag]]*4+HR[[#This Row],[LowProFlag]]*1)</f>
        <v>7</v>
      </c>
      <c r="E1106">
        <f>HR_Data[[#This Row],[OvertimeFlag]] + HR_Data[[#This Row],[LowSatisfactionFlag]] + HR_Data[[#This Row],[LowWorkLifeBalanceFlag]]</f>
        <v>1</v>
      </c>
      <c r="F1106" t="s">
        <v>36</v>
      </c>
      <c r="G1106">
        <v>598</v>
      </c>
      <c r="H1106" t="s">
        <v>45</v>
      </c>
      <c r="I1106">
        <v>9</v>
      </c>
      <c r="J1106" t="str">
        <f>IF(AND(HR_Data[[#This Row],[Attrition]]="Yes",HR_Data[[#This Row],[YearsAtCompany]]&lt;2),"Yes","No")</f>
        <v>No</v>
      </c>
      <c r="K1106">
        <v>3</v>
      </c>
      <c r="L1106" t="s">
        <v>38</v>
      </c>
      <c r="M1106">
        <v>1</v>
      </c>
      <c r="N1106">
        <v>1558</v>
      </c>
      <c r="P1106">
        <v>3</v>
      </c>
      <c r="Q1106" t="s">
        <v>46</v>
      </c>
      <c r="R1106">
        <v>91</v>
      </c>
      <c r="S1106">
        <v>4</v>
      </c>
      <c r="T1106">
        <v>1</v>
      </c>
      <c r="U1106" t="s">
        <v>47</v>
      </c>
      <c r="V1106">
        <v>3</v>
      </c>
      <c r="W1106" t="s">
        <v>48</v>
      </c>
      <c r="X1106">
        <v>2451</v>
      </c>
      <c r="Y1106" t="str">
        <f>IF(AND(HR_Data[[#This Row],[OverTime]]="Yes",HR_Data[[#This Row],[JobSatisfaction]]&lt;=2,HR_Data[[#This Row],[MonthlyIncome]]&lt;AVERAGE(HR_Data[MonthlyIncome])),
"High Risk",
IF(OR(HR_Data[[#This Row],[OverTime]]="Yes",HR_Data[[#This Row],[JobSatisfaction]]&lt;=2),
"Medium Risk",
"Low Risk"))</f>
        <v>Low Risk</v>
      </c>
      <c r="Z1106" t="str">
        <f>IF(HR_Data[[#This Row],[MonthlyIncome]]&lt;3000,"Low",IF(HR_Data[[#This Row],[MonthlyIncome]]&lt;7000,"Medium","High"))</f>
        <v>Low</v>
      </c>
      <c r="AA1106" s="5">
        <f>IF(HR_Data[[#This Row],[OverTime]]="Yes",1,0)</f>
        <v>0</v>
      </c>
      <c r="AB1106" s="5">
        <f>IF(HR_Data[[#This Row],[JobSatisfaction]]&lt;=2,1,0)</f>
        <v>0</v>
      </c>
      <c r="AC1106" s="5">
        <f>IF(HR_Data[[#This Row],[WorkLifeBalance]]&lt;=2,1,0)</f>
        <v>1</v>
      </c>
      <c r="AD1106" s="5">
        <f>IF(HR_Data[[#This Row],[MonthlyIncome]]&lt;AVERAGE(HR_Data[MonthlyIncome]),1,0)</f>
        <v>1</v>
      </c>
      <c r="AE1106">
        <v>22376</v>
      </c>
      <c r="AF1106">
        <v>6</v>
      </c>
      <c r="AG1106" t="s">
        <v>42</v>
      </c>
      <c r="AH1106" t="s">
        <v>43</v>
      </c>
      <c r="AI1106">
        <v>18</v>
      </c>
      <c r="AJ1106">
        <v>3</v>
      </c>
      <c r="AK1106">
        <v>1</v>
      </c>
      <c r="AL1106">
        <f>IF(HR_Data[[#This Row],[OverTime]]="Yes",2,0)
+IF(HR_Data[[#This Row],[WorkLifeBalance]]&lt;=2,2,0)
+IF(HR_Data[[#This Row],[MonthlyIncome]]&lt;5000,2,0)
+IF(HR_Data[[#This Row],[JobSatisfaction]]&lt;=2,1,0)
+IF(HR_Data[[#This Row],[EnvironmentSatisfaction]]&lt;=2,1,0)
+IF(HR_Data[[#This Row],[YearsAtCompany]]&lt;2,2,0)</f>
        <v>6</v>
      </c>
      <c r="AM1106" t="str">
        <f>IF(HR_Data[[#This Row],[RiskScore2]]&gt;=6,"High",
IF(HR_Data[[#This Row],[RiskScore2]]&gt;=3,"Medium","Low"))</f>
        <v>High</v>
      </c>
      <c r="AN1106">
        <v>80</v>
      </c>
      <c r="AO1106">
        <v>2</v>
      </c>
      <c r="AP1106">
        <v>5</v>
      </c>
      <c r="AQ1106">
        <v>2</v>
      </c>
      <c r="AR1106">
        <v>2</v>
      </c>
      <c r="AS1106">
        <v>1</v>
      </c>
      <c r="AT1106">
        <v>0</v>
      </c>
      <c r="AU1106">
        <v>0</v>
      </c>
      <c r="AV1106">
        <v>0</v>
      </c>
    </row>
    <row r="1107" spans="1:48">
      <c r="A1107">
        <v>33</v>
      </c>
      <c r="B1107" t="str">
        <f>IF(HR_Data[[#This Row],[Age]]&lt;25,"&lt;25",
IF(HR_Data[[#This Row],[Age]]&lt;35,"25–34",
IF(HR_Data[[#This Row],[Age]]&lt;45,"35–44",
IF(HR_Data[[#This Row],[Age]]&lt;55,"45–54","55+"))))</f>
        <v>25–34</v>
      </c>
      <c r="C1107" t="s">
        <v>43</v>
      </c>
      <c r="D1107">
        <f>(HR[[#This Row],[OverTimeFlag]]*3+HR[[#This Row],[LowJobSatisFlag]]*5+HR[[#This Row],[LowWLBFlag]]*4+HR[[#This Row],[LowSalaryFlag]]*3+HR[[#This Row],[LowEnviFlag]]*4+HR[[#This Row],[LowProFlag]]*1)</f>
        <v>16</v>
      </c>
      <c r="E1107">
        <f>HR_Data[[#This Row],[OvertimeFlag]] + HR_Data[[#This Row],[LowSatisfactionFlag]] + HR_Data[[#This Row],[LowWorkLifeBalanceFlag]]</f>
        <v>2</v>
      </c>
      <c r="F1107" t="s">
        <v>36</v>
      </c>
      <c r="G1107">
        <v>1242</v>
      </c>
      <c r="H1107" t="s">
        <v>37</v>
      </c>
      <c r="I1107">
        <v>8</v>
      </c>
      <c r="J1107" t="str">
        <f>IF(AND(HR_Data[[#This Row],[Attrition]]="Yes",HR_Data[[#This Row],[YearsAtCompany]]&lt;2),"Yes","No")</f>
        <v>No</v>
      </c>
      <c r="K1107">
        <v>4</v>
      </c>
      <c r="L1107" t="s">
        <v>38</v>
      </c>
      <c r="M1107">
        <v>1</v>
      </c>
      <c r="N1107">
        <v>1560</v>
      </c>
      <c r="P1107">
        <v>1</v>
      </c>
      <c r="Q1107" t="s">
        <v>46</v>
      </c>
      <c r="R1107">
        <v>46</v>
      </c>
      <c r="S1107">
        <v>3</v>
      </c>
      <c r="T1107">
        <v>2</v>
      </c>
      <c r="U1107" t="s">
        <v>40</v>
      </c>
      <c r="V1107">
        <v>1</v>
      </c>
      <c r="W1107" t="s">
        <v>48</v>
      </c>
      <c r="X1107">
        <v>6392</v>
      </c>
      <c r="Y1107" t="str">
        <f>IF(AND(HR_Data[[#This Row],[OverTime]]="Yes",HR_Data[[#This Row],[JobSatisfaction]]&lt;=2,HR_Data[[#This Row],[MonthlyIncome]]&lt;AVERAGE(HR_Data[MonthlyIncome])),
"High Risk",
IF(OR(HR_Data[[#This Row],[OverTime]]="Yes",HR_Data[[#This Row],[JobSatisfaction]]&lt;=2),
"Medium Risk",
"Low Risk"))</f>
        <v>Medium Risk</v>
      </c>
      <c r="Z1107" t="str">
        <f>IF(HR_Data[[#This Row],[MonthlyIncome]]&lt;3000,"Low",IF(HR_Data[[#This Row],[MonthlyIncome]]&lt;7000,"Medium","High"))</f>
        <v>Medium</v>
      </c>
      <c r="AA1107" s="5">
        <f>IF(HR_Data[[#This Row],[OverTime]]="Yes",1,0)</f>
        <v>0</v>
      </c>
      <c r="AB1107" s="5">
        <f>IF(HR_Data[[#This Row],[JobSatisfaction]]&lt;=2,1,0)</f>
        <v>1</v>
      </c>
      <c r="AC1107" s="5">
        <f>IF(HR_Data[[#This Row],[WorkLifeBalance]]&lt;=2,1,0)</f>
        <v>1</v>
      </c>
      <c r="AD1107" s="5">
        <f>IF(HR_Data[[#This Row],[MonthlyIncome]]&lt;AVERAGE(HR_Data[MonthlyIncome]),1,0)</f>
        <v>1</v>
      </c>
      <c r="AE1107">
        <v>10589</v>
      </c>
      <c r="AF1107">
        <v>2</v>
      </c>
      <c r="AG1107" t="s">
        <v>42</v>
      </c>
      <c r="AH1107" t="s">
        <v>43</v>
      </c>
      <c r="AI1107">
        <v>13</v>
      </c>
      <c r="AJ1107">
        <v>3</v>
      </c>
      <c r="AK1107">
        <v>4</v>
      </c>
      <c r="AL1107">
        <f>IF(HR_Data[[#This Row],[OverTime]]="Yes",2,0)
+IF(HR_Data[[#This Row],[WorkLifeBalance]]&lt;=2,2,0)
+IF(HR_Data[[#This Row],[MonthlyIncome]]&lt;5000,2,0)
+IF(HR_Data[[#This Row],[JobSatisfaction]]&lt;=2,1,0)
+IF(HR_Data[[#This Row],[EnvironmentSatisfaction]]&lt;=2,1,0)
+IF(HR_Data[[#This Row],[YearsAtCompany]]&lt;2,2,0)</f>
        <v>4</v>
      </c>
      <c r="AM1107" t="str">
        <f>IF(HR_Data[[#This Row],[RiskScore2]]&gt;=6,"High",
IF(HR_Data[[#This Row],[RiskScore2]]&gt;=3,"Medium","Low"))</f>
        <v>Medium</v>
      </c>
      <c r="AN1107">
        <v>80</v>
      </c>
      <c r="AO1107">
        <v>1</v>
      </c>
      <c r="AP1107">
        <v>8</v>
      </c>
      <c r="AQ1107">
        <v>6</v>
      </c>
      <c r="AR1107">
        <v>1</v>
      </c>
      <c r="AS1107">
        <v>2</v>
      </c>
      <c r="AT1107">
        <v>2</v>
      </c>
      <c r="AU1107">
        <v>2</v>
      </c>
      <c r="AV1107">
        <v>2</v>
      </c>
    </row>
    <row r="1108" spans="1:48">
      <c r="A1108">
        <v>30</v>
      </c>
      <c r="B1108" t="str">
        <f>IF(HR_Data[[#This Row],[Age]]&lt;25,"&lt;25",
IF(HR_Data[[#This Row],[Age]]&lt;35,"25–34",
IF(HR_Data[[#This Row],[Age]]&lt;45,"35–44",
IF(HR_Data[[#This Row],[Age]]&lt;55,"45–54","55+"))))</f>
        <v>25–34</v>
      </c>
      <c r="C1108" t="s">
        <v>35</v>
      </c>
      <c r="D1108">
        <f>(HR[[#This Row],[OverTimeFlag]]*3+HR[[#This Row],[LowJobSatisFlag]]*5+HR[[#This Row],[LowWLBFlag]]*4+HR[[#This Row],[LowSalaryFlag]]*3+HR[[#This Row],[LowEnviFlag]]*4+HR[[#This Row],[LowProFlag]]*1)</f>
        <v>10</v>
      </c>
      <c r="E1108">
        <f>HR_Data[[#This Row],[OvertimeFlag]] + HR_Data[[#This Row],[LowSatisfactionFlag]] + HR_Data[[#This Row],[LowWorkLifeBalanceFlag]]</f>
        <v>1</v>
      </c>
      <c r="F1108" t="s">
        <v>36</v>
      </c>
      <c r="G1108">
        <v>740</v>
      </c>
      <c r="H1108" t="s">
        <v>37</v>
      </c>
      <c r="I1108">
        <v>1</v>
      </c>
      <c r="J1108" t="str">
        <f>IF(AND(HR_Data[[#This Row],[Attrition]]="Yes",HR_Data[[#This Row],[YearsAtCompany]]&lt;2),"Yes","No")</f>
        <v>No</v>
      </c>
      <c r="K1108">
        <v>3</v>
      </c>
      <c r="L1108" t="s">
        <v>38</v>
      </c>
      <c r="M1108">
        <v>1</v>
      </c>
      <c r="N1108">
        <v>1562</v>
      </c>
      <c r="P1108">
        <v>2</v>
      </c>
      <c r="Q1108" t="s">
        <v>46</v>
      </c>
      <c r="R1108">
        <v>64</v>
      </c>
      <c r="S1108">
        <v>2</v>
      </c>
      <c r="T1108">
        <v>2</v>
      </c>
      <c r="U1108" t="s">
        <v>40</v>
      </c>
      <c r="V1108">
        <v>1</v>
      </c>
      <c r="W1108" t="s">
        <v>48</v>
      </c>
      <c r="X1108">
        <v>9714</v>
      </c>
      <c r="Y1108" t="str">
        <f>IF(AND(HR_Data[[#This Row],[OverTime]]="Yes",HR_Data[[#This Row],[JobSatisfaction]]&lt;=2,HR_Data[[#This Row],[MonthlyIncome]]&lt;AVERAGE(HR_Data[MonthlyIncome])),
"High Risk",
IF(OR(HR_Data[[#This Row],[OverTime]]="Yes",HR_Data[[#This Row],[JobSatisfaction]]&lt;=2),
"Medium Risk",
"Low Risk"))</f>
        <v>Medium Risk</v>
      </c>
      <c r="Z1108" t="str">
        <f>IF(HR_Data[[#This Row],[MonthlyIncome]]&lt;3000,"Low",IF(HR_Data[[#This Row],[MonthlyIncome]]&lt;7000,"Medium","High"))</f>
        <v>High</v>
      </c>
      <c r="AA1108" s="5">
        <f>IF(HR_Data[[#This Row],[OverTime]]="Yes",1,0)</f>
        <v>0</v>
      </c>
      <c r="AB1108" s="5">
        <f>IF(HR_Data[[#This Row],[JobSatisfaction]]&lt;=2,1,0)</f>
        <v>1</v>
      </c>
      <c r="AC1108" s="5">
        <f>IF(HR_Data[[#This Row],[WorkLifeBalance]]&lt;=2,1,0)</f>
        <v>0</v>
      </c>
      <c r="AD1108" s="5">
        <f>IF(HR_Data[[#This Row],[MonthlyIncome]]&lt;AVERAGE(HR_Data[MonthlyIncome]),1,0)</f>
        <v>0</v>
      </c>
      <c r="AE1108">
        <v>5323</v>
      </c>
      <c r="AF1108">
        <v>1</v>
      </c>
      <c r="AG1108" t="s">
        <v>42</v>
      </c>
      <c r="AH1108" t="s">
        <v>43</v>
      </c>
      <c r="AI1108">
        <v>11</v>
      </c>
      <c r="AJ1108">
        <v>3</v>
      </c>
      <c r="AK1108">
        <v>4</v>
      </c>
      <c r="AL1108">
        <f>IF(HR_Data[[#This Row],[OverTime]]="Yes",2,0)
+IF(HR_Data[[#This Row],[WorkLifeBalance]]&lt;=2,2,0)
+IF(HR_Data[[#This Row],[MonthlyIncome]]&lt;5000,2,0)
+IF(HR_Data[[#This Row],[JobSatisfaction]]&lt;=2,1,0)
+IF(HR_Data[[#This Row],[EnvironmentSatisfaction]]&lt;=2,1,0)
+IF(HR_Data[[#This Row],[YearsAtCompany]]&lt;2,2,0)</f>
        <v>2</v>
      </c>
      <c r="AM1108" t="str">
        <f>IF(HR_Data[[#This Row],[RiskScore2]]&gt;=6,"High",
IF(HR_Data[[#This Row],[RiskScore2]]&gt;=3,"Medium","Low"))</f>
        <v>Low</v>
      </c>
      <c r="AN1108">
        <v>80</v>
      </c>
      <c r="AO1108">
        <v>1</v>
      </c>
      <c r="AP1108">
        <v>10</v>
      </c>
      <c r="AQ1108">
        <v>4</v>
      </c>
      <c r="AR1108">
        <v>3</v>
      </c>
      <c r="AS1108">
        <v>10</v>
      </c>
      <c r="AT1108">
        <v>8</v>
      </c>
      <c r="AU1108">
        <v>6</v>
      </c>
      <c r="AV1108">
        <v>7</v>
      </c>
    </row>
    <row r="1109" spans="1:48">
      <c r="A1109">
        <v>38</v>
      </c>
      <c r="B1109" t="str">
        <f>IF(HR_Data[[#This Row],[Age]]&lt;25,"&lt;25",
IF(HR_Data[[#This Row],[Age]]&lt;35,"25–34",
IF(HR_Data[[#This Row],[Age]]&lt;45,"35–44",
IF(HR_Data[[#This Row],[Age]]&lt;55,"45–54","55+"))))</f>
        <v>35–44</v>
      </c>
      <c r="C1109" t="s">
        <v>43</v>
      </c>
      <c r="D1109">
        <f>(HR[[#This Row],[OverTimeFlag]]*3+HR[[#This Row],[LowJobSatisFlag]]*5+HR[[#This Row],[LowWLBFlag]]*4+HR[[#This Row],[LowSalaryFlag]]*3+HR[[#This Row],[LowEnviFlag]]*4+HR[[#This Row],[LowProFlag]]*1)</f>
        <v>3</v>
      </c>
      <c r="E1109">
        <f>HR_Data[[#This Row],[OvertimeFlag]] + HR_Data[[#This Row],[LowSatisfactionFlag]] + HR_Data[[#This Row],[LowWorkLifeBalanceFlag]]</f>
        <v>0</v>
      </c>
      <c r="F1109" t="s">
        <v>44</v>
      </c>
      <c r="G1109">
        <v>888</v>
      </c>
      <c r="H1109" t="s">
        <v>61</v>
      </c>
      <c r="I1109">
        <v>10</v>
      </c>
      <c r="J1109" t="str">
        <f>IF(AND(HR_Data[[#This Row],[Attrition]]="Yes",HR_Data[[#This Row],[YearsAtCompany]]&lt;2),"Yes","No")</f>
        <v>No</v>
      </c>
      <c r="K1109">
        <v>4</v>
      </c>
      <c r="L1109" t="s">
        <v>61</v>
      </c>
      <c r="M1109">
        <v>1</v>
      </c>
      <c r="N1109">
        <v>1563</v>
      </c>
      <c r="P1109">
        <v>3</v>
      </c>
      <c r="Q1109" t="s">
        <v>46</v>
      </c>
      <c r="R1109">
        <v>71</v>
      </c>
      <c r="S1109">
        <v>3</v>
      </c>
      <c r="T1109">
        <v>2</v>
      </c>
      <c r="U1109" t="s">
        <v>61</v>
      </c>
      <c r="V1109">
        <v>3</v>
      </c>
      <c r="W1109" t="s">
        <v>48</v>
      </c>
      <c r="X1109">
        <v>6077</v>
      </c>
      <c r="Y1109" t="str">
        <f>IF(AND(HR_Data[[#This Row],[OverTime]]="Yes",HR_Data[[#This Row],[JobSatisfaction]]&lt;=2,HR_Data[[#This Row],[MonthlyIncome]]&lt;AVERAGE(HR_Data[MonthlyIncome])),
"High Risk",
IF(OR(HR_Data[[#This Row],[OverTime]]="Yes",HR_Data[[#This Row],[JobSatisfaction]]&lt;=2),
"Medium Risk",
"Low Risk"))</f>
        <v>Low Risk</v>
      </c>
      <c r="Z1109" t="str">
        <f>IF(HR_Data[[#This Row],[MonthlyIncome]]&lt;3000,"Low",IF(HR_Data[[#This Row],[MonthlyIncome]]&lt;7000,"Medium","High"))</f>
        <v>Medium</v>
      </c>
      <c r="AA1109" s="5">
        <f>IF(HR_Data[[#This Row],[OverTime]]="Yes",1,0)</f>
        <v>0</v>
      </c>
      <c r="AB1109" s="5">
        <f>IF(HR_Data[[#This Row],[JobSatisfaction]]&lt;=2,1,0)</f>
        <v>0</v>
      </c>
      <c r="AC1109" s="5">
        <f>IF(HR_Data[[#This Row],[WorkLifeBalance]]&lt;=2,1,0)</f>
        <v>0</v>
      </c>
      <c r="AD1109" s="5">
        <f>IF(HR_Data[[#This Row],[MonthlyIncome]]&lt;AVERAGE(HR_Data[MonthlyIncome]),1,0)</f>
        <v>1</v>
      </c>
      <c r="AE1109">
        <v>14814</v>
      </c>
      <c r="AF1109">
        <v>3</v>
      </c>
      <c r="AG1109" t="s">
        <v>42</v>
      </c>
      <c r="AH1109" t="s">
        <v>43</v>
      </c>
      <c r="AI1109">
        <v>11</v>
      </c>
      <c r="AJ1109">
        <v>3</v>
      </c>
      <c r="AK1109">
        <v>3</v>
      </c>
      <c r="AL1109">
        <f>IF(HR_Data[[#This Row],[OverTime]]="Yes",2,0)
+IF(HR_Data[[#This Row],[WorkLifeBalance]]&lt;=2,2,0)
+IF(HR_Data[[#This Row],[MonthlyIncome]]&lt;5000,2,0)
+IF(HR_Data[[#This Row],[JobSatisfaction]]&lt;=2,1,0)
+IF(HR_Data[[#This Row],[EnvironmentSatisfaction]]&lt;=2,1,0)
+IF(HR_Data[[#This Row],[YearsAtCompany]]&lt;2,2,0)</f>
        <v>0</v>
      </c>
      <c r="AM1109" t="str">
        <f>IF(HR_Data[[#This Row],[RiskScore2]]&gt;=6,"High",
IF(HR_Data[[#This Row],[RiskScore2]]&gt;=3,"Medium","Low"))</f>
        <v>Low</v>
      </c>
      <c r="AN1109">
        <v>80</v>
      </c>
      <c r="AO1109">
        <v>0</v>
      </c>
      <c r="AP1109">
        <v>10</v>
      </c>
      <c r="AQ1109">
        <v>2</v>
      </c>
      <c r="AR1109">
        <v>3</v>
      </c>
      <c r="AS1109">
        <v>6</v>
      </c>
      <c r="AT1109">
        <v>3</v>
      </c>
      <c r="AU1109">
        <v>1</v>
      </c>
      <c r="AV1109">
        <v>2</v>
      </c>
    </row>
    <row r="1110" spans="1:48">
      <c r="A1110">
        <v>35</v>
      </c>
      <c r="B1110" t="str">
        <f>IF(HR_Data[[#This Row],[Age]]&lt;25,"&lt;25",
IF(HR_Data[[#This Row],[Age]]&lt;35,"25–34",
IF(HR_Data[[#This Row],[Age]]&lt;45,"35–44",
IF(HR_Data[[#This Row],[Age]]&lt;55,"45–54","55+"))))</f>
        <v>35–44</v>
      </c>
      <c r="C1110" t="s">
        <v>43</v>
      </c>
      <c r="D1110">
        <f>(HR[[#This Row],[OverTimeFlag]]*3+HR[[#This Row],[LowJobSatisFlag]]*5+HR[[#This Row],[LowWLBFlag]]*4+HR[[#This Row],[LowSalaryFlag]]*3+HR[[#This Row],[LowEnviFlag]]*4+HR[[#This Row],[LowProFlag]]*1)</f>
        <v>8</v>
      </c>
      <c r="E1110">
        <f>HR_Data[[#This Row],[OvertimeFlag]] + HR_Data[[#This Row],[LowSatisfactionFlag]] + HR_Data[[#This Row],[LowWorkLifeBalanceFlag]]</f>
        <v>1</v>
      </c>
      <c r="F1110" t="s">
        <v>36</v>
      </c>
      <c r="G1110">
        <v>992</v>
      </c>
      <c r="H1110" t="s">
        <v>45</v>
      </c>
      <c r="I1110">
        <v>1</v>
      </c>
      <c r="J1110" t="str">
        <f>IF(AND(HR_Data[[#This Row],[Attrition]]="Yes",HR_Data[[#This Row],[YearsAtCompany]]&lt;2),"Yes","No")</f>
        <v>No</v>
      </c>
      <c r="K1110">
        <v>3</v>
      </c>
      <c r="L1110" t="s">
        <v>51</v>
      </c>
      <c r="M1110">
        <v>1</v>
      </c>
      <c r="N1110">
        <v>1564</v>
      </c>
      <c r="P1110">
        <v>4</v>
      </c>
      <c r="Q1110" t="s">
        <v>46</v>
      </c>
      <c r="R1110">
        <v>68</v>
      </c>
      <c r="S1110">
        <v>2</v>
      </c>
      <c r="T1110">
        <v>1</v>
      </c>
      <c r="U1110" t="s">
        <v>50</v>
      </c>
      <c r="V1110">
        <v>1</v>
      </c>
      <c r="W1110" t="s">
        <v>41</v>
      </c>
      <c r="X1110">
        <v>2450</v>
      </c>
      <c r="Y1110" t="str">
        <f>IF(AND(HR_Data[[#This Row],[OverTime]]="Yes",HR_Data[[#This Row],[JobSatisfaction]]&lt;=2,HR_Data[[#This Row],[MonthlyIncome]]&lt;AVERAGE(HR_Data[MonthlyIncome])),
"High Risk",
IF(OR(HR_Data[[#This Row],[OverTime]]="Yes",HR_Data[[#This Row],[JobSatisfaction]]&lt;=2),
"Medium Risk",
"Low Risk"))</f>
        <v>Medium Risk</v>
      </c>
      <c r="Z1110" t="str">
        <f>IF(HR_Data[[#This Row],[MonthlyIncome]]&lt;3000,"Low",IF(HR_Data[[#This Row],[MonthlyIncome]]&lt;7000,"Medium","High"))</f>
        <v>Low</v>
      </c>
      <c r="AA1110" s="5">
        <f>IF(HR_Data[[#This Row],[OverTime]]="Yes",1,0)</f>
        <v>0</v>
      </c>
      <c r="AB1110" s="5">
        <f>IF(HR_Data[[#This Row],[JobSatisfaction]]&lt;=2,1,0)</f>
        <v>1</v>
      </c>
      <c r="AC1110" s="5">
        <f>IF(HR_Data[[#This Row],[WorkLifeBalance]]&lt;=2,1,0)</f>
        <v>0</v>
      </c>
      <c r="AD1110" s="5">
        <f>IF(HR_Data[[#This Row],[MonthlyIncome]]&lt;AVERAGE(HR_Data[MonthlyIncome]),1,0)</f>
        <v>1</v>
      </c>
      <c r="AE1110">
        <v>21731</v>
      </c>
      <c r="AF1110">
        <v>1</v>
      </c>
      <c r="AG1110" t="s">
        <v>42</v>
      </c>
      <c r="AH1110" t="s">
        <v>43</v>
      </c>
      <c r="AI1110">
        <v>19</v>
      </c>
      <c r="AJ1110">
        <v>3</v>
      </c>
      <c r="AK1110">
        <v>2</v>
      </c>
      <c r="AL1110">
        <f>IF(HR_Data[[#This Row],[OverTime]]="Yes",2,0)
+IF(HR_Data[[#This Row],[WorkLifeBalance]]&lt;=2,2,0)
+IF(HR_Data[[#This Row],[MonthlyIncome]]&lt;5000,2,0)
+IF(HR_Data[[#This Row],[JobSatisfaction]]&lt;=2,1,0)
+IF(HR_Data[[#This Row],[EnvironmentSatisfaction]]&lt;=2,1,0)
+IF(HR_Data[[#This Row],[YearsAtCompany]]&lt;2,2,0)</f>
        <v>3</v>
      </c>
      <c r="AM1110" t="str">
        <f>IF(HR_Data[[#This Row],[RiskScore2]]&gt;=6,"High",
IF(HR_Data[[#This Row],[RiskScore2]]&gt;=3,"Medium","Low"))</f>
        <v>Medium</v>
      </c>
      <c r="AN1110">
        <v>80</v>
      </c>
      <c r="AO1110">
        <v>0</v>
      </c>
      <c r="AP1110">
        <v>3</v>
      </c>
      <c r="AQ1110">
        <v>3</v>
      </c>
      <c r="AR1110">
        <v>3</v>
      </c>
      <c r="AS1110">
        <v>3</v>
      </c>
      <c r="AT1110">
        <v>0</v>
      </c>
      <c r="AU1110">
        <v>1</v>
      </c>
      <c r="AV1110">
        <v>2</v>
      </c>
    </row>
    <row r="1111" spans="1:48">
      <c r="A1111">
        <v>30</v>
      </c>
      <c r="B1111" t="str">
        <f>IF(HR_Data[[#This Row],[Age]]&lt;25,"&lt;25",
IF(HR_Data[[#This Row],[Age]]&lt;35,"25–34",
IF(HR_Data[[#This Row],[Age]]&lt;45,"35–44",
IF(HR_Data[[#This Row],[Age]]&lt;55,"45–54","55+"))))</f>
        <v>25–34</v>
      </c>
      <c r="C1111" t="s">
        <v>43</v>
      </c>
      <c r="D1111">
        <f>(HR[[#This Row],[OverTimeFlag]]*3+HR[[#This Row],[LowJobSatisFlag]]*5+HR[[#This Row],[LowWLBFlag]]*4+HR[[#This Row],[LowSalaryFlag]]*3+HR[[#This Row],[LowEnviFlag]]*4+HR[[#This Row],[LowProFlag]]*1)</f>
        <v>5</v>
      </c>
      <c r="E1111">
        <f>HR_Data[[#This Row],[OvertimeFlag]] + HR_Data[[#This Row],[LowSatisfactionFlag]] + HR_Data[[#This Row],[LowWorkLifeBalanceFlag]]</f>
        <v>1</v>
      </c>
      <c r="F1111" t="s">
        <v>36</v>
      </c>
      <c r="G1111">
        <v>1288</v>
      </c>
      <c r="H1111" t="s">
        <v>37</v>
      </c>
      <c r="I1111">
        <v>29</v>
      </c>
      <c r="J1111" t="str">
        <f>IF(AND(HR_Data[[#This Row],[Attrition]]="Yes",HR_Data[[#This Row],[YearsAtCompany]]&lt;2),"Yes","No")</f>
        <v>No</v>
      </c>
      <c r="K1111">
        <v>4</v>
      </c>
      <c r="L1111" t="s">
        <v>60</v>
      </c>
      <c r="M1111">
        <v>1</v>
      </c>
      <c r="N1111">
        <v>1568</v>
      </c>
      <c r="P1111">
        <v>3</v>
      </c>
      <c r="Q1111" t="s">
        <v>46</v>
      </c>
      <c r="R1111">
        <v>33</v>
      </c>
      <c r="S1111">
        <v>3</v>
      </c>
      <c r="T1111">
        <v>3</v>
      </c>
      <c r="U1111" t="s">
        <v>40</v>
      </c>
      <c r="V1111">
        <v>2</v>
      </c>
      <c r="W1111" t="s">
        <v>48</v>
      </c>
      <c r="X1111">
        <v>9250</v>
      </c>
      <c r="Y1111" t="str">
        <f>IF(AND(HR_Data[[#This Row],[OverTime]]="Yes",HR_Data[[#This Row],[JobSatisfaction]]&lt;=2,HR_Data[[#This Row],[MonthlyIncome]]&lt;AVERAGE(HR_Data[MonthlyIncome])),
"High Risk",
IF(OR(HR_Data[[#This Row],[OverTime]]="Yes",HR_Data[[#This Row],[JobSatisfaction]]&lt;=2),
"Medium Risk",
"Low Risk"))</f>
        <v>Medium Risk</v>
      </c>
      <c r="Z1111" t="str">
        <f>IF(HR_Data[[#This Row],[MonthlyIncome]]&lt;3000,"Low",IF(HR_Data[[#This Row],[MonthlyIncome]]&lt;7000,"Medium","High"))</f>
        <v>High</v>
      </c>
      <c r="AA1111" s="5">
        <f>IF(HR_Data[[#This Row],[OverTime]]="Yes",1,0)</f>
        <v>0</v>
      </c>
      <c r="AB1111" s="5">
        <f>IF(HR_Data[[#This Row],[JobSatisfaction]]&lt;=2,1,0)</f>
        <v>1</v>
      </c>
      <c r="AC1111" s="5">
        <f>IF(HR_Data[[#This Row],[WorkLifeBalance]]&lt;=2,1,0)</f>
        <v>0</v>
      </c>
      <c r="AD1111" s="5">
        <f>IF(HR_Data[[#This Row],[MonthlyIncome]]&lt;AVERAGE(HR_Data[MonthlyIncome]),1,0)</f>
        <v>0</v>
      </c>
      <c r="AE1111">
        <v>17799</v>
      </c>
      <c r="AF1111">
        <v>3</v>
      </c>
      <c r="AG1111" t="s">
        <v>42</v>
      </c>
      <c r="AH1111" t="s">
        <v>43</v>
      </c>
      <c r="AI1111">
        <v>12</v>
      </c>
      <c r="AJ1111">
        <v>3</v>
      </c>
      <c r="AK1111">
        <v>2</v>
      </c>
      <c r="AL1111">
        <f>IF(HR_Data[[#This Row],[OverTime]]="Yes",2,0)
+IF(HR_Data[[#This Row],[WorkLifeBalance]]&lt;=2,2,0)
+IF(HR_Data[[#This Row],[MonthlyIncome]]&lt;5000,2,0)
+IF(HR_Data[[#This Row],[JobSatisfaction]]&lt;=2,1,0)
+IF(HR_Data[[#This Row],[EnvironmentSatisfaction]]&lt;=2,1,0)
+IF(HR_Data[[#This Row],[YearsAtCompany]]&lt;2,2,0)</f>
        <v>1</v>
      </c>
      <c r="AM1111" t="str">
        <f>IF(HR_Data[[#This Row],[RiskScore2]]&gt;=6,"High",
IF(HR_Data[[#This Row],[RiskScore2]]&gt;=3,"Medium","Low"))</f>
        <v>Low</v>
      </c>
      <c r="AN1111">
        <v>80</v>
      </c>
      <c r="AO1111">
        <v>1</v>
      </c>
      <c r="AP1111">
        <v>9</v>
      </c>
      <c r="AQ1111">
        <v>3</v>
      </c>
      <c r="AR1111">
        <v>3</v>
      </c>
      <c r="AS1111">
        <v>4</v>
      </c>
      <c r="AT1111">
        <v>2</v>
      </c>
      <c r="AU1111">
        <v>1</v>
      </c>
      <c r="AV1111">
        <v>3</v>
      </c>
    </row>
    <row r="1112" spans="1:48">
      <c r="A1112">
        <v>35</v>
      </c>
      <c r="B1112" t="str">
        <f>IF(HR_Data[[#This Row],[Age]]&lt;25,"&lt;25",
IF(HR_Data[[#This Row],[Age]]&lt;35,"25–34",
IF(HR_Data[[#This Row],[Age]]&lt;45,"35–44",
IF(HR_Data[[#This Row],[Age]]&lt;55,"45–54","55+"))))</f>
        <v>35–44</v>
      </c>
      <c r="C1112" t="s">
        <v>35</v>
      </c>
      <c r="D1112">
        <f>(HR[[#This Row],[OverTimeFlag]]*3+HR[[#This Row],[LowJobSatisFlag]]*5+HR[[#This Row],[LowWLBFlag]]*4+HR[[#This Row],[LowSalaryFlag]]*3+HR[[#This Row],[LowEnviFlag]]*4+HR[[#This Row],[LowProFlag]]*1)</f>
        <v>15</v>
      </c>
      <c r="E1112">
        <f>HR_Data[[#This Row],[OvertimeFlag]] + HR_Data[[#This Row],[LowSatisfactionFlag]] + HR_Data[[#This Row],[LowWorkLifeBalanceFlag]]</f>
        <v>2</v>
      </c>
      <c r="F1112" t="s">
        <v>36</v>
      </c>
      <c r="G1112">
        <v>104</v>
      </c>
      <c r="H1112" t="s">
        <v>45</v>
      </c>
      <c r="I1112">
        <v>2</v>
      </c>
      <c r="J1112" t="str">
        <f>IF(AND(HR_Data[[#This Row],[Attrition]]="Yes",HR_Data[[#This Row],[YearsAtCompany]]&lt;2),"Yes","No")</f>
        <v>Yes</v>
      </c>
      <c r="K1112">
        <v>3</v>
      </c>
      <c r="L1112" t="s">
        <v>38</v>
      </c>
      <c r="M1112">
        <v>1</v>
      </c>
      <c r="N1112">
        <v>1569</v>
      </c>
      <c r="P1112">
        <v>1</v>
      </c>
      <c r="Q1112" t="s">
        <v>39</v>
      </c>
      <c r="R1112">
        <v>69</v>
      </c>
      <c r="S1112">
        <v>3</v>
      </c>
      <c r="T1112">
        <v>1</v>
      </c>
      <c r="U1112" t="s">
        <v>50</v>
      </c>
      <c r="V1112">
        <v>1</v>
      </c>
      <c r="W1112" t="s">
        <v>52</v>
      </c>
      <c r="X1112">
        <v>2074</v>
      </c>
      <c r="Y1112" t="str">
        <f>IF(AND(HR_Data[[#This Row],[OverTime]]="Yes",HR_Data[[#This Row],[JobSatisfaction]]&lt;=2,HR_Data[[#This Row],[MonthlyIncome]]&lt;AVERAGE(HR_Data[MonthlyIncome])),
"High Risk",
IF(OR(HR_Data[[#This Row],[OverTime]]="Yes",HR_Data[[#This Row],[JobSatisfaction]]&lt;=2),
"Medium Risk",
"Low Risk"))</f>
        <v>High Risk</v>
      </c>
      <c r="Z1112" t="str">
        <f>IF(HR_Data[[#This Row],[MonthlyIncome]]&lt;3000,"Low",IF(HR_Data[[#This Row],[MonthlyIncome]]&lt;7000,"Medium","High"))</f>
        <v>Low</v>
      </c>
      <c r="AA1112" s="5">
        <f>IF(HR_Data[[#This Row],[OverTime]]="Yes",1,0)</f>
        <v>1</v>
      </c>
      <c r="AB1112" s="5">
        <f>IF(HR_Data[[#This Row],[JobSatisfaction]]&lt;=2,1,0)</f>
        <v>1</v>
      </c>
      <c r="AC1112" s="5">
        <f>IF(HR_Data[[#This Row],[WorkLifeBalance]]&lt;=2,1,0)</f>
        <v>0</v>
      </c>
      <c r="AD1112" s="5">
        <f>IF(HR_Data[[#This Row],[MonthlyIncome]]&lt;AVERAGE(HR_Data[MonthlyIncome]),1,0)</f>
        <v>1</v>
      </c>
      <c r="AE1112">
        <v>26619</v>
      </c>
      <c r="AF1112">
        <v>1</v>
      </c>
      <c r="AG1112" t="s">
        <v>42</v>
      </c>
      <c r="AH1112" t="s">
        <v>35</v>
      </c>
      <c r="AI1112">
        <v>12</v>
      </c>
      <c r="AJ1112">
        <v>3</v>
      </c>
      <c r="AK1112">
        <v>4</v>
      </c>
      <c r="AL1112">
        <f>IF(HR_Data[[#This Row],[OverTime]]="Yes",2,0)
+IF(HR_Data[[#This Row],[WorkLifeBalance]]&lt;=2,2,0)
+IF(HR_Data[[#This Row],[MonthlyIncome]]&lt;5000,2,0)
+IF(HR_Data[[#This Row],[JobSatisfaction]]&lt;=2,1,0)
+IF(HR_Data[[#This Row],[EnvironmentSatisfaction]]&lt;=2,1,0)
+IF(HR_Data[[#This Row],[YearsAtCompany]]&lt;2,2,0)</f>
        <v>8</v>
      </c>
      <c r="AM1112" t="str">
        <f>IF(HR_Data[[#This Row],[RiskScore2]]&gt;=6,"High",
IF(HR_Data[[#This Row],[RiskScore2]]&gt;=3,"Medium","Low"))</f>
        <v>High</v>
      </c>
      <c r="AN1112">
        <v>80</v>
      </c>
      <c r="AO1112">
        <v>1</v>
      </c>
      <c r="AP1112">
        <v>1</v>
      </c>
      <c r="AQ1112">
        <v>2</v>
      </c>
      <c r="AR1112">
        <v>3</v>
      </c>
      <c r="AS1112">
        <v>1</v>
      </c>
      <c r="AT1112">
        <v>0</v>
      </c>
      <c r="AU1112">
        <v>0</v>
      </c>
      <c r="AV1112">
        <v>0</v>
      </c>
    </row>
    <row r="1113" spans="1:48">
      <c r="A1113">
        <v>53</v>
      </c>
      <c r="B1113" t="str">
        <f>IF(HR_Data[[#This Row],[Age]]&lt;25,"&lt;25",
IF(HR_Data[[#This Row],[Age]]&lt;35,"25–34",
IF(HR_Data[[#This Row],[Age]]&lt;45,"35–44",
IF(HR_Data[[#This Row],[Age]]&lt;55,"45–54","55+"))))</f>
        <v>45–54</v>
      </c>
      <c r="C1113" t="s">
        <v>35</v>
      </c>
      <c r="D1113">
        <f>(HR[[#This Row],[OverTimeFlag]]*3+HR[[#This Row],[LowJobSatisFlag]]*5+HR[[#This Row],[LowWLBFlag]]*4+HR[[#This Row],[LowSalaryFlag]]*3+HR[[#This Row],[LowEnviFlag]]*4+HR[[#This Row],[LowProFlag]]*1)</f>
        <v>0</v>
      </c>
      <c r="E1113">
        <f>HR_Data[[#This Row],[OvertimeFlag]] + HR_Data[[#This Row],[LowSatisfactionFlag]] + HR_Data[[#This Row],[LowWorkLifeBalanceFlag]]</f>
        <v>0</v>
      </c>
      <c r="F1113" t="s">
        <v>36</v>
      </c>
      <c r="G1113">
        <v>607</v>
      </c>
      <c r="H1113" t="s">
        <v>45</v>
      </c>
      <c r="I1113">
        <v>2</v>
      </c>
      <c r="J1113" t="str">
        <f>IF(AND(HR_Data[[#This Row],[Attrition]]="Yes",HR_Data[[#This Row],[YearsAtCompany]]&lt;2),"Yes","No")</f>
        <v>No</v>
      </c>
      <c r="K1113">
        <v>5</v>
      </c>
      <c r="L1113" t="s">
        <v>60</v>
      </c>
      <c r="M1113">
        <v>1</v>
      </c>
      <c r="N1113">
        <v>1572</v>
      </c>
      <c r="P1113">
        <v>3</v>
      </c>
      <c r="Q1113" t="s">
        <v>39</v>
      </c>
      <c r="R1113">
        <v>78</v>
      </c>
      <c r="S1113">
        <v>2</v>
      </c>
      <c r="T1113">
        <v>3</v>
      </c>
      <c r="U1113" t="s">
        <v>53</v>
      </c>
      <c r="V1113">
        <v>4</v>
      </c>
      <c r="W1113" t="s">
        <v>48</v>
      </c>
      <c r="X1113">
        <v>10169</v>
      </c>
      <c r="Y1113" t="str">
        <f>IF(AND(HR_Data[[#This Row],[OverTime]]="Yes",HR_Data[[#This Row],[JobSatisfaction]]&lt;=2,HR_Data[[#This Row],[MonthlyIncome]]&lt;AVERAGE(HR_Data[MonthlyIncome])),
"High Risk",
IF(OR(HR_Data[[#This Row],[OverTime]]="Yes",HR_Data[[#This Row],[JobSatisfaction]]&lt;=2),
"Medium Risk",
"Low Risk"))</f>
        <v>Low Risk</v>
      </c>
      <c r="Z1113" t="str">
        <f>IF(HR_Data[[#This Row],[MonthlyIncome]]&lt;3000,"Low",IF(HR_Data[[#This Row],[MonthlyIncome]]&lt;7000,"Medium","High"))</f>
        <v>High</v>
      </c>
      <c r="AA1113" s="5">
        <f>IF(HR_Data[[#This Row],[OverTime]]="Yes",1,0)</f>
        <v>0</v>
      </c>
      <c r="AB1113" s="5">
        <f>IF(HR_Data[[#This Row],[JobSatisfaction]]&lt;=2,1,0)</f>
        <v>0</v>
      </c>
      <c r="AC1113" s="5">
        <f>IF(HR_Data[[#This Row],[WorkLifeBalance]]&lt;=2,1,0)</f>
        <v>0</v>
      </c>
      <c r="AD1113" s="5">
        <f>IF(HR_Data[[#This Row],[MonthlyIncome]]&lt;AVERAGE(HR_Data[MonthlyIncome]),1,0)</f>
        <v>0</v>
      </c>
      <c r="AE1113">
        <v>14618</v>
      </c>
      <c r="AF1113">
        <v>0</v>
      </c>
      <c r="AG1113" t="s">
        <v>42</v>
      </c>
      <c r="AH1113" t="s">
        <v>43</v>
      </c>
      <c r="AI1113">
        <v>16</v>
      </c>
      <c r="AJ1113">
        <v>3</v>
      </c>
      <c r="AK1113">
        <v>2</v>
      </c>
      <c r="AL1113">
        <f>IF(HR_Data[[#This Row],[OverTime]]="Yes",2,0)
+IF(HR_Data[[#This Row],[WorkLifeBalance]]&lt;=2,2,0)
+IF(HR_Data[[#This Row],[MonthlyIncome]]&lt;5000,2,0)
+IF(HR_Data[[#This Row],[JobSatisfaction]]&lt;=2,1,0)
+IF(HR_Data[[#This Row],[EnvironmentSatisfaction]]&lt;=2,1,0)
+IF(HR_Data[[#This Row],[YearsAtCompany]]&lt;2,2,0)</f>
        <v>0</v>
      </c>
      <c r="AM1113" t="str">
        <f>IF(HR_Data[[#This Row],[RiskScore2]]&gt;=6,"High",
IF(HR_Data[[#This Row],[RiskScore2]]&gt;=3,"Medium","Low"))</f>
        <v>Low</v>
      </c>
      <c r="AN1113">
        <v>80</v>
      </c>
      <c r="AO1113">
        <v>1</v>
      </c>
      <c r="AP1113">
        <v>34</v>
      </c>
      <c r="AQ1113">
        <v>4</v>
      </c>
      <c r="AR1113">
        <v>3</v>
      </c>
      <c r="AS1113">
        <v>33</v>
      </c>
      <c r="AT1113">
        <v>7</v>
      </c>
      <c r="AU1113">
        <v>1</v>
      </c>
      <c r="AV1113">
        <v>9</v>
      </c>
    </row>
    <row r="1114" spans="1:48">
      <c r="A1114">
        <v>38</v>
      </c>
      <c r="B1114" t="str">
        <f>IF(HR_Data[[#This Row],[Age]]&lt;25,"&lt;25",
IF(HR_Data[[#This Row],[Age]]&lt;35,"25–34",
IF(HR_Data[[#This Row],[Age]]&lt;45,"35–44",
IF(HR_Data[[#This Row],[Age]]&lt;55,"45–54","55+"))))</f>
        <v>35–44</v>
      </c>
      <c r="C1114" t="s">
        <v>35</v>
      </c>
      <c r="D1114">
        <f>(HR[[#This Row],[OverTimeFlag]]*3+HR[[#This Row],[LowJobSatisFlag]]*5+HR[[#This Row],[LowWLBFlag]]*4+HR[[#This Row],[LowSalaryFlag]]*3+HR[[#This Row],[LowEnviFlag]]*4+HR[[#This Row],[LowProFlag]]*1)</f>
        <v>8</v>
      </c>
      <c r="E1114">
        <f>HR_Data[[#This Row],[OvertimeFlag]] + HR_Data[[#This Row],[LowSatisfactionFlag]] + HR_Data[[#This Row],[LowWorkLifeBalanceFlag]]</f>
        <v>1</v>
      </c>
      <c r="F1114" t="s">
        <v>36</v>
      </c>
      <c r="G1114">
        <v>903</v>
      </c>
      <c r="H1114" t="s">
        <v>45</v>
      </c>
      <c r="I1114">
        <v>2</v>
      </c>
      <c r="J1114" t="str">
        <f>IF(AND(HR_Data[[#This Row],[Attrition]]="Yes",HR_Data[[#This Row],[YearsAtCompany]]&lt;2),"Yes","No")</f>
        <v>No</v>
      </c>
      <c r="K1114">
        <v>3</v>
      </c>
      <c r="L1114" t="s">
        <v>51</v>
      </c>
      <c r="M1114">
        <v>1</v>
      </c>
      <c r="N1114">
        <v>1573</v>
      </c>
      <c r="P1114">
        <v>3</v>
      </c>
      <c r="Q1114" t="s">
        <v>46</v>
      </c>
      <c r="R1114">
        <v>81</v>
      </c>
      <c r="S1114">
        <v>3</v>
      </c>
      <c r="T1114">
        <v>2</v>
      </c>
      <c r="U1114" t="s">
        <v>53</v>
      </c>
      <c r="V1114">
        <v>2</v>
      </c>
      <c r="W1114" t="s">
        <v>48</v>
      </c>
      <c r="X1114">
        <v>4855</v>
      </c>
      <c r="Y1114" t="str">
        <f>IF(AND(HR_Data[[#This Row],[OverTime]]="Yes",HR_Data[[#This Row],[JobSatisfaction]]&lt;=2,HR_Data[[#This Row],[MonthlyIncome]]&lt;AVERAGE(HR_Data[MonthlyIncome])),
"High Risk",
IF(OR(HR_Data[[#This Row],[OverTime]]="Yes",HR_Data[[#This Row],[JobSatisfaction]]&lt;=2),
"Medium Risk",
"Low Risk"))</f>
        <v>Medium Risk</v>
      </c>
      <c r="Z1114" t="str">
        <f>IF(HR_Data[[#This Row],[MonthlyIncome]]&lt;3000,"Low",IF(HR_Data[[#This Row],[MonthlyIncome]]&lt;7000,"Medium","High"))</f>
        <v>Medium</v>
      </c>
      <c r="AA1114" s="5">
        <f>IF(HR_Data[[#This Row],[OverTime]]="Yes",1,0)</f>
        <v>0</v>
      </c>
      <c r="AB1114" s="5">
        <f>IF(HR_Data[[#This Row],[JobSatisfaction]]&lt;=2,1,0)</f>
        <v>1</v>
      </c>
      <c r="AC1114" s="5">
        <f>IF(HR_Data[[#This Row],[WorkLifeBalance]]&lt;=2,1,0)</f>
        <v>0</v>
      </c>
      <c r="AD1114" s="5">
        <f>IF(HR_Data[[#This Row],[MonthlyIncome]]&lt;AVERAGE(HR_Data[MonthlyIncome]),1,0)</f>
        <v>1</v>
      </c>
      <c r="AE1114">
        <v>7653</v>
      </c>
      <c r="AF1114">
        <v>4</v>
      </c>
      <c r="AG1114" t="s">
        <v>42</v>
      </c>
      <c r="AH1114" t="s">
        <v>43</v>
      </c>
      <c r="AI1114">
        <v>11</v>
      </c>
      <c r="AJ1114">
        <v>3</v>
      </c>
      <c r="AK1114">
        <v>1</v>
      </c>
      <c r="AL1114">
        <f>IF(HR_Data[[#This Row],[OverTime]]="Yes",2,0)
+IF(HR_Data[[#This Row],[WorkLifeBalance]]&lt;=2,2,0)
+IF(HR_Data[[#This Row],[MonthlyIncome]]&lt;5000,2,0)
+IF(HR_Data[[#This Row],[JobSatisfaction]]&lt;=2,1,0)
+IF(HR_Data[[#This Row],[EnvironmentSatisfaction]]&lt;=2,1,0)
+IF(HR_Data[[#This Row],[YearsAtCompany]]&lt;2,2,0)</f>
        <v>3</v>
      </c>
      <c r="AM1114" t="str">
        <f>IF(HR_Data[[#This Row],[RiskScore2]]&gt;=6,"High",
IF(HR_Data[[#This Row],[RiskScore2]]&gt;=3,"Medium","Low"))</f>
        <v>Medium</v>
      </c>
      <c r="AN1114">
        <v>80</v>
      </c>
      <c r="AO1114">
        <v>2</v>
      </c>
      <c r="AP1114">
        <v>7</v>
      </c>
      <c r="AQ1114">
        <v>2</v>
      </c>
      <c r="AR1114">
        <v>3</v>
      </c>
      <c r="AS1114">
        <v>5</v>
      </c>
      <c r="AT1114">
        <v>2</v>
      </c>
      <c r="AU1114">
        <v>1</v>
      </c>
      <c r="AV1114">
        <v>4</v>
      </c>
    </row>
    <row r="1115" spans="1:48">
      <c r="A1115">
        <v>32</v>
      </c>
      <c r="B1115" t="str">
        <f>IF(HR_Data[[#This Row],[Age]]&lt;25,"&lt;25",
IF(HR_Data[[#This Row],[Age]]&lt;35,"25–34",
IF(HR_Data[[#This Row],[Age]]&lt;45,"35–44",
IF(HR_Data[[#This Row],[Age]]&lt;55,"45–54","55+"))))</f>
        <v>25–34</v>
      </c>
      <c r="C1115" t="s">
        <v>43</v>
      </c>
      <c r="D1115">
        <f>(HR[[#This Row],[OverTimeFlag]]*3+HR[[#This Row],[LowJobSatisFlag]]*5+HR[[#This Row],[LowWLBFlag]]*4+HR[[#This Row],[LowSalaryFlag]]*3+HR[[#This Row],[LowEnviFlag]]*4+HR[[#This Row],[LowProFlag]]*1)</f>
        <v>12</v>
      </c>
      <c r="E1115">
        <f>HR_Data[[#This Row],[OvertimeFlag]] + HR_Data[[#This Row],[LowSatisfactionFlag]] + HR_Data[[#This Row],[LowWorkLifeBalanceFlag]]</f>
        <v>2</v>
      </c>
      <c r="F1115" t="s">
        <v>55</v>
      </c>
      <c r="G1115">
        <v>1200</v>
      </c>
      <c r="H1115" t="s">
        <v>45</v>
      </c>
      <c r="I1115">
        <v>1</v>
      </c>
      <c r="J1115" t="str">
        <f>IF(AND(HR_Data[[#This Row],[Attrition]]="Yes",HR_Data[[#This Row],[YearsAtCompany]]&lt;2),"Yes","No")</f>
        <v>No</v>
      </c>
      <c r="K1115">
        <v>4</v>
      </c>
      <c r="L1115" t="s">
        <v>60</v>
      </c>
      <c r="M1115">
        <v>1</v>
      </c>
      <c r="N1115">
        <v>1574</v>
      </c>
      <c r="P1115">
        <v>4</v>
      </c>
      <c r="Q1115" t="s">
        <v>46</v>
      </c>
      <c r="R1115">
        <v>62</v>
      </c>
      <c r="S1115">
        <v>3</v>
      </c>
      <c r="T1115">
        <v>2</v>
      </c>
      <c r="U1115" t="s">
        <v>47</v>
      </c>
      <c r="V1115">
        <v>1</v>
      </c>
      <c r="W1115" t="s">
        <v>48</v>
      </c>
      <c r="X1115">
        <v>4087</v>
      </c>
      <c r="Y1115" t="str">
        <f>IF(AND(HR_Data[[#This Row],[OverTime]]="Yes",HR_Data[[#This Row],[JobSatisfaction]]&lt;=2,HR_Data[[#This Row],[MonthlyIncome]]&lt;AVERAGE(HR_Data[MonthlyIncome])),
"High Risk",
IF(OR(HR_Data[[#This Row],[OverTime]]="Yes",HR_Data[[#This Row],[JobSatisfaction]]&lt;=2),
"Medium Risk",
"Low Risk"))</f>
        <v>Medium Risk</v>
      </c>
      <c r="Z1115" t="str">
        <f>IF(HR_Data[[#This Row],[MonthlyIncome]]&lt;3000,"Low",IF(HR_Data[[#This Row],[MonthlyIncome]]&lt;7000,"Medium","High"))</f>
        <v>Medium</v>
      </c>
      <c r="AA1115" s="5">
        <f>IF(HR_Data[[#This Row],[OverTime]]="Yes",1,0)</f>
        <v>0</v>
      </c>
      <c r="AB1115" s="5">
        <f>IF(HR_Data[[#This Row],[JobSatisfaction]]&lt;=2,1,0)</f>
        <v>1</v>
      </c>
      <c r="AC1115" s="5">
        <f>IF(HR_Data[[#This Row],[WorkLifeBalance]]&lt;=2,1,0)</f>
        <v>1</v>
      </c>
      <c r="AD1115" s="5">
        <f>IF(HR_Data[[#This Row],[MonthlyIncome]]&lt;AVERAGE(HR_Data[MonthlyIncome]),1,0)</f>
        <v>1</v>
      </c>
      <c r="AE1115">
        <v>25174</v>
      </c>
      <c r="AF1115">
        <v>4</v>
      </c>
      <c r="AG1115" t="s">
        <v>42</v>
      </c>
      <c r="AH1115" t="s">
        <v>43</v>
      </c>
      <c r="AI1115">
        <v>14</v>
      </c>
      <c r="AJ1115">
        <v>3</v>
      </c>
      <c r="AK1115">
        <v>2</v>
      </c>
      <c r="AL1115">
        <f>IF(HR_Data[[#This Row],[OverTime]]="Yes",2,0)
+IF(HR_Data[[#This Row],[WorkLifeBalance]]&lt;=2,2,0)
+IF(HR_Data[[#This Row],[MonthlyIncome]]&lt;5000,2,0)
+IF(HR_Data[[#This Row],[JobSatisfaction]]&lt;=2,1,0)
+IF(HR_Data[[#This Row],[EnvironmentSatisfaction]]&lt;=2,1,0)
+IF(HR_Data[[#This Row],[YearsAtCompany]]&lt;2,2,0)</f>
        <v>5</v>
      </c>
      <c r="AM1115" t="str">
        <f>IF(HR_Data[[#This Row],[RiskScore2]]&gt;=6,"High",
IF(HR_Data[[#This Row],[RiskScore2]]&gt;=3,"Medium","Low"))</f>
        <v>Medium</v>
      </c>
      <c r="AN1115">
        <v>80</v>
      </c>
      <c r="AO1115">
        <v>1</v>
      </c>
      <c r="AP1115">
        <v>9</v>
      </c>
      <c r="AQ1115">
        <v>3</v>
      </c>
      <c r="AR1115">
        <v>2</v>
      </c>
      <c r="AS1115">
        <v>6</v>
      </c>
      <c r="AT1115">
        <v>5</v>
      </c>
      <c r="AU1115">
        <v>1</v>
      </c>
      <c r="AV1115">
        <v>2</v>
      </c>
    </row>
    <row r="1116" spans="1:48">
      <c r="A1116">
        <v>48</v>
      </c>
      <c r="B1116" t="str">
        <f>IF(HR_Data[[#This Row],[Age]]&lt;25,"&lt;25",
IF(HR_Data[[#This Row],[Age]]&lt;35,"25–34",
IF(HR_Data[[#This Row],[Age]]&lt;45,"35–44",
IF(HR_Data[[#This Row],[Age]]&lt;55,"45–54","55+"))))</f>
        <v>45–54</v>
      </c>
      <c r="C1116" t="s">
        <v>43</v>
      </c>
      <c r="D1116">
        <f>(HR[[#This Row],[OverTimeFlag]]*3+HR[[#This Row],[LowJobSatisFlag]]*5+HR[[#This Row],[LowWLBFlag]]*4+HR[[#This Row],[LowSalaryFlag]]*3+HR[[#This Row],[LowEnviFlag]]*4+HR[[#This Row],[LowProFlag]]*1)</f>
        <v>13</v>
      </c>
      <c r="E1116">
        <f>HR_Data[[#This Row],[OvertimeFlag]] + HR_Data[[#This Row],[LowSatisfactionFlag]] + HR_Data[[#This Row],[LowWorkLifeBalanceFlag]]</f>
        <v>2</v>
      </c>
      <c r="F1116" t="s">
        <v>36</v>
      </c>
      <c r="G1116">
        <v>1108</v>
      </c>
      <c r="H1116" t="s">
        <v>45</v>
      </c>
      <c r="I1116">
        <v>15</v>
      </c>
      <c r="J1116" t="str">
        <f>IF(AND(HR_Data[[#This Row],[Attrition]]="Yes",HR_Data[[#This Row],[YearsAtCompany]]&lt;2),"Yes","No")</f>
        <v>No</v>
      </c>
      <c r="K1116">
        <v>4</v>
      </c>
      <c r="L1116" t="s">
        <v>49</v>
      </c>
      <c r="M1116">
        <v>1</v>
      </c>
      <c r="N1116">
        <v>1576</v>
      </c>
      <c r="P1116">
        <v>3</v>
      </c>
      <c r="Q1116" t="s">
        <v>39</v>
      </c>
      <c r="R1116">
        <v>65</v>
      </c>
      <c r="S1116">
        <v>3</v>
      </c>
      <c r="T1116">
        <v>1</v>
      </c>
      <c r="U1116" t="s">
        <v>47</v>
      </c>
      <c r="V1116">
        <v>1</v>
      </c>
      <c r="W1116" t="s">
        <v>48</v>
      </c>
      <c r="X1116">
        <v>2367</v>
      </c>
      <c r="Y1116" t="str">
        <f>IF(AND(HR_Data[[#This Row],[OverTime]]="Yes",HR_Data[[#This Row],[JobSatisfaction]]&lt;=2,HR_Data[[#This Row],[MonthlyIncome]]&lt;AVERAGE(HR_Data[MonthlyIncome])),
"High Risk",
IF(OR(HR_Data[[#This Row],[OverTime]]="Yes",HR_Data[[#This Row],[JobSatisfaction]]&lt;=2),
"Medium Risk",
"Low Risk"))</f>
        <v>Medium Risk</v>
      </c>
      <c r="Z1116" t="str">
        <f>IF(HR_Data[[#This Row],[MonthlyIncome]]&lt;3000,"Low",IF(HR_Data[[#This Row],[MonthlyIncome]]&lt;7000,"Medium","High"))</f>
        <v>Low</v>
      </c>
      <c r="AA1116" s="5">
        <f>IF(HR_Data[[#This Row],[OverTime]]="Yes",1,0)</f>
        <v>0</v>
      </c>
      <c r="AB1116" s="5">
        <f>IF(HR_Data[[#This Row],[JobSatisfaction]]&lt;=2,1,0)</f>
        <v>1</v>
      </c>
      <c r="AC1116" s="5">
        <f>IF(HR_Data[[#This Row],[WorkLifeBalance]]&lt;=2,1,0)</f>
        <v>1</v>
      </c>
      <c r="AD1116" s="5">
        <f>IF(HR_Data[[#This Row],[MonthlyIncome]]&lt;AVERAGE(HR_Data[MonthlyIncome]),1,0)</f>
        <v>1</v>
      </c>
      <c r="AE1116">
        <v>16530</v>
      </c>
      <c r="AF1116">
        <v>8</v>
      </c>
      <c r="AG1116" t="s">
        <v>42</v>
      </c>
      <c r="AH1116" t="s">
        <v>43</v>
      </c>
      <c r="AI1116">
        <v>12</v>
      </c>
      <c r="AJ1116">
        <v>3</v>
      </c>
      <c r="AK1116">
        <v>4</v>
      </c>
      <c r="AL1116">
        <f>IF(HR_Data[[#This Row],[OverTime]]="Yes",2,0)
+IF(HR_Data[[#This Row],[WorkLifeBalance]]&lt;=2,2,0)
+IF(HR_Data[[#This Row],[MonthlyIncome]]&lt;5000,2,0)
+IF(HR_Data[[#This Row],[JobSatisfaction]]&lt;=2,1,0)
+IF(HR_Data[[#This Row],[EnvironmentSatisfaction]]&lt;=2,1,0)
+IF(HR_Data[[#This Row],[YearsAtCompany]]&lt;2,2,0)</f>
        <v>5</v>
      </c>
      <c r="AM1116" t="str">
        <f>IF(HR_Data[[#This Row],[RiskScore2]]&gt;=6,"High",
IF(HR_Data[[#This Row],[RiskScore2]]&gt;=3,"Medium","Low"))</f>
        <v>Medium</v>
      </c>
      <c r="AN1116">
        <v>80</v>
      </c>
      <c r="AO1116">
        <v>1</v>
      </c>
      <c r="AP1116">
        <v>10</v>
      </c>
      <c r="AQ1116">
        <v>3</v>
      </c>
      <c r="AR1116">
        <v>2</v>
      </c>
      <c r="AS1116">
        <v>8</v>
      </c>
      <c r="AT1116">
        <v>2</v>
      </c>
      <c r="AU1116">
        <v>7</v>
      </c>
      <c r="AV1116">
        <v>6</v>
      </c>
    </row>
    <row r="1117" spans="1:48">
      <c r="A1117">
        <v>34</v>
      </c>
      <c r="B1117" t="str">
        <f>IF(HR_Data[[#This Row],[Age]]&lt;25,"&lt;25",
IF(HR_Data[[#This Row],[Age]]&lt;35,"25–34",
IF(HR_Data[[#This Row],[Age]]&lt;45,"35–44",
IF(HR_Data[[#This Row],[Age]]&lt;55,"45–54","55+"))))</f>
        <v>25–34</v>
      </c>
      <c r="C1117" t="s">
        <v>43</v>
      </c>
      <c r="D1117">
        <f>(HR[[#This Row],[OverTimeFlag]]*3+HR[[#This Row],[LowJobSatisFlag]]*5+HR[[#This Row],[LowWLBFlag]]*4+HR[[#This Row],[LowSalaryFlag]]*3+HR[[#This Row],[LowEnviFlag]]*4+HR[[#This Row],[LowProFlag]]*1)</f>
        <v>11</v>
      </c>
      <c r="E1117">
        <f>HR_Data[[#This Row],[OvertimeFlag]] + HR_Data[[#This Row],[LowSatisfactionFlag]] + HR_Data[[#This Row],[LowWorkLifeBalanceFlag]]</f>
        <v>1</v>
      </c>
      <c r="F1117" t="s">
        <v>36</v>
      </c>
      <c r="G1117">
        <v>479</v>
      </c>
      <c r="H1117" t="s">
        <v>45</v>
      </c>
      <c r="I1117">
        <v>7</v>
      </c>
      <c r="J1117" t="str">
        <f>IF(AND(HR_Data[[#This Row],[Attrition]]="Yes",HR_Data[[#This Row],[YearsAtCompany]]&lt;2),"Yes","No")</f>
        <v>No</v>
      </c>
      <c r="K1117">
        <v>4</v>
      </c>
      <c r="L1117" t="s">
        <v>51</v>
      </c>
      <c r="M1117">
        <v>1</v>
      </c>
      <c r="N1117">
        <v>1577</v>
      </c>
      <c r="P1117">
        <v>1</v>
      </c>
      <c r="Q1117" t="s">
        <v>46</v>
      </c>
      <c r="R1117">
        <v>35</v>
      </c>
      <c r="S1117">
        <v>3</v>
      </c>
      <c r="T1117">
        <v>1</v>
      </c>
      <c r="U1117" t="s">
        <v>47</v>
      </c>
      <c r="V1117">
        <v>4</v>
      </c>
      <c r="W1117" t="s">
        <v>41</v>
      </c>
      <c r="X1117">
        <v>2972</v>
      </c>
      <c r="Y1117" t="str">
        <f>IF(AND(HR_Data[[#This Row],[OverTime]]="Yes",HR_Data[[#This Row],[JobSatisfaction]]&lt;=2,HR_Data[[#This Row],[MonthlyIncome]]&lt;AVERAGE(HR_Data[MonthlyIncome])),
"High Risk",
IF(OR(HR_Data[[#This Row],[OverTime]]="Yes",HR_Data[[#This Row],[JobSatisfaction]]&lt;=2),
"Medium Risk",
"Low Risk"))</f>
        <v>Low Risk</v>
      </c>
      <c r="Z1117" t="str">
        <f>IF(HR_Data[[#This Row],[MonthlyIncome]]&lt;3000,"Low",IF(HR_Data[[#This Row],[MonthlyIncome]]&lt;7000,"Medium","High"))</f>
        <v>Low</v>
      </c>
      <c r="AA1117" s="5">
        <f>IF(HR_Data[[#This Row],[OverTime]]="Yes",1,0)</f>
        <v>0</v>
      </c>
      <c r="AB1117" s="5">
        <f>IF(HR_Data[[#This Row],[JobSatisfaction]]&lt;=2,1,0)</f>
        <v>0</v>
      </c>
      <c r="AC1117" s="5">
        <f>IF(HR_Data[[#This Row],[WorkLifeBalance]]&lt;=2,1,0)</f>
        <v>1</v>
      </c>
      <c r="AD1117" s="5">
        <f>IF(HR_Data[[#This Row],[MonthlyIncome]]&lt;AVERAGE(HR_Data[MonthlyIncome]),1,0)</f>
        <v>1</v>
      </c>
      <c r="AE1117">
        <v>22061</v>
      </c>
      <c r="AF1117">
        <v>1</v>
      </c>
      <c r="AG1117" t="s">
        <v>42</v>
      </c>
      <c r="AH1117" t="s">
        <v>43</v>
      </c>
      <c r="AI1117">
        <v>13</v>
      </c>
      <c r="AJ1117">
        <v>3</v>
      </c>
      <c r="AK1117">
        <v>3</v>
      </c>
      <c r="AL1117">
        <f>IF(HR_Data[[#This Row],[OverTime]]="Yes",2,0)
+IF(HR_Data[[#This Row],[WorkLifeBalance]]&lt;=2,2,0)
+IF(HR_Data[[#This Row],[MonthlyIncome]]&lt;5000,2,0)
+IF(HR_Data[[#This Row],[JobSatisfaction]]&lt;=2,1,0)
+IF(HR_Data[[#This Row],[EnvironmentSatisfaction]]&lt;=2,1,0)
+IF(HR_Data[[#This Row],[YearsAtCompany]]&lt;2,2,0)</f>
        <v>7</v>
      </c>
      <c r="AM1117" t="str">
        <f>IF(HR_Data[[#This Row],[RiskScore2]]&gt;=6,"High",
IF(HR_Data[[#This Row],[RiskScore2]]&gt;=3,"Medium","Low"))</f>
        <v>High</v>
      </c>
      <c r="AN1117">
        <v>80</v>
      </c>
      <c r="AO1117">
        <v>0</v>
      </c>
      <c r="AP1117">
        <v>1</v>
      </c>
      <c r="AQ1117">
        <v>4</v>
      </c>
      <c r="AR1117">
        <v>1</v>
      </c>
      <c r="AS1117">
        <v>1</v>
      </c>
      <c r="AT1117">
        <v>0</v>
      </c>
      <c r="AU1117">
        <v>0</v>
      </c>
      <c r="AV1117">
        <v>0</v>
      </c>
    </row>
    <row r="1118" spans="1:48">
      <c r="A1118">
        <v>55</v>
      </c>
      <c r="B1118" t="str">
        <f>IF(HR_Data[[#This Row],[Age]]&lt;25,"&lt;25",
IF(HR_Data[[#This Row],[Age]]&lt;35,"25–34",
IF(HR_Data[[#This Row],[Age]]&lt;45,"35–44",
IF(HR_Data[[#This Row],[Age]]&lt;55,"45–54","55+"))))</f>
        <v>55+</v>
      </c>
      <c r="C1118" t="s">
        <v>43</v>
      </c>
      <c r="D1118">
        <f>(HR[[#This Row],[OverTimeFlag]]*3+HR[[#This Row],[LowJobSatisFlag]]*5+HR[[#This Row],[LowWLBFlag]]*4+HR[[#This Row],[LowSalaryFlag]]*3+HR[[#This Row],[LowEnviFlag]]*4+HR[[#This Row],[LowProFlag]]*1)</f>
        <v>0</v>
      </c>
      <c r="E1118">
        <f>HR_Data[[#This Row],[OvertimeFlag]] + HR_Data[[#This Row],[LowSatisfactionFlag]] + HR_Data[[#This Row],[LowWorkLifeBalanceFlag]]</f>
        <v>0</v>
      </c>
      <c r="F1118" t="s">
        <v>36</v>
      </c>
      <c r="G1118">
        <v>685</v>
      </c>
      <c r="H1118" t="s">
        <v>37</v>
      </c>
      <c r="I1118">
        <v>26</v>
      </c>
      <c r="J1118" t="str">
        <f>IF(AND(HR_Data[[#This Row],[Attrition]]="Yes",HR_Data[[#This Row],[YearsAtCompany]]&lt;2),"Yes","No")</f>
        <v>No</v>
      </c>
      <c r="K1118">
        <v>5</v>
      </c>
      <c r="L1118" t="s">
        <v>59</v>
      </c>
      <c r="M1118">
        <v>1</v>
      </c>
      <c r="N1118">
        <v>1578</v>
      </c>
      <c r="P1118">
        <v>3</v>
      </c>
      <c r="Q1118" t="s">
        <v>46</v>
      </c>
      <c r="R1118">
        <v>60</v>
      </c>
      <c r="S1118">
        <v>2</v>
      </c>
      <c r="T1118">
        <v>5</v>
      </c>
      <c r="U1118" t="s">
        <v>56</v>
      </c>
      <c r="V1118">
        <v>4</v>
      </c>
      <c r="W1118" t="s">
        <v>48</v>
      </c>
      <c r="X1118">
        <v>19586</v>
      </c>
      <c r="Y1118" t="str">
        <f>IF(AND(HR_Data[[#This Row],[OverTime]]="Yes",HR_Data[[#This Row],[JobSatisfaction]]&lt;=2,HR_Data[[#This Row],[MonthlyIncome]]&lt;AVERAGE(HR_Data[MonthlyIncome])),
"High Risk",
IF(OR(HR_Data[[#This Row],[OverTime]]="Yes",HR_Data[[#This Row],[JobSatisfaction]]&lt;=2),
"Medium Risk",
"Low Risk"))</f>
        <v>Low Risk</v>
      </c>
      <c r="Z1118" t="str">
        <f>IF(HR_Data[[#This Row],[MonthlyIncome]]&lt;3000,"Low",IF(HR_Data[[#This Row],[MonthlyIncome]]&lt;7000,"Medium","High"))</f>
        <v>High</v>
      </c>
      <c r="AA1118" s="5">
        <f>IF(HR_Data[[#This Row],[OverTime]]="Yes",1,0)</f>
        <v>0</v>
      </c>
      <c r="AB1118" s="5">
        <f>IF(HR_Data[[#This Row],[JobSatisfaction]]&lt;=2,1,0)</f>
        <v>0</v>
      </c>
      <c r="AC1118" s="5">
        <f>IF(HR_Data[[#This Row],[WorkLifeBalance]]&lt;=2,1,0)</f>
        <v>0</v>
      </c>
      <c r="AD1118" s="5">
        <f>IF(HR_Data[[#This Row],[MonthlyIncome]]&lt;AVERAGE(HR_Data[MonthlyIncome]),1,0)</f>
        <v>0</v>
      </c>
      <c r="AE1118">
        <v>23037</v>
      </c>
      <c r="AF1118">
        <v>1</v>
      </c>
      <c r="AG1118" t="s">
        <v>42</v>
      </c>
      <c r="AH1118" t="s">
        <v>43</v>
      </c>
      <c r="AI1118">
        <v>21</v>
      </c>
      <c r="AJ1118">
        <v>4</v>
      </c>
      <c r="AK1118">
        <v>3</v>
      </c>
      <c r="AL1118">
        <f>IF(HR_Data[[#This Row],[OverTime]]="Yes",2,0)
+IF(HR_Data[[#This Row],[WorkLifeBalance]]&lt;=2,2,0)
+IF(HR_Data[[#This Row],[MonthlyIncome]]&lt;5000,2,0)
+IF(HR_Data[[#This Row],[JobSatisfaction]]&lt;=2,1,0)
+IF(HR_Data[[#This Row],[EnvironmentSatisfaction]]&lt;=2,1,0)
+IF(HR_Data[[#This Row],[YearsAtCompany]]&lt;2,2,0)</f>
        <v>0</v>
      </c>
      <c r="AM1118" t="str">
        <f>IF(HR_Data[[#This Row],[RiskScore2]]&gt;=6,"High",
IF(HR_Data[[#This Row],[RiskScore2]]&gt;=3,"Medium","Low"))</f>
        <v>Low</v>
      </c>
      <c r="AN1118">
        <v>80</v>
      </c>
      <c r="AO1118">
        <v>1</v>
      </c>
      <c r="AP1118">
        <v>36</v>
      </c>
      <c r="AQ1118">
        <v>3</v>
      </c>
      <c r="AR1118">
        <v>3</v>
      </c>
      <c r="AS1118">
        <v>36</v>
      </c>
      <c r="AT1118">
        <v>6</v>
      </c>
      <c r="AU1118">
        <v>2</v>
      </c>
      <c r="AV1118">
        <v>13</v>
      </c>
    </row>
    <row r="1119" spans="1:48">
      <c r="A1119">
        <v>34</v>
      </c>
      <c r="B1119" t="str">
        <f>IF(HR_Data[[#This Row],[Age]]&lt;25,"&lt;25",
IF(HR_Data[[#This Row],[Age]]&lt;35,"25–34",
IF(HR_Data[[#This Row],[Age]]&lt;45,"35–44",
IF(HR_Data[[#This Row],[Age]]&lt;55,"45–54","55+"))))</f>
        <v>25–34</v>
      </c>
      <c r="C1119" t="s">
        <v>43</v>
      </c>
      <c r="D1119">
        <f>(HR[[#This Row],[OverTimeFlag]]*3+HR[[#This Row],[LowJobSatisFlag]]*5+HR[[#This Row],[LowWLBFlag]]*4+HR[[#This Row],[LowSalaryFlag]]*3+HR[[#This Row],[LowEnviFlag]]*4+HR[[#This Row],[LowProFlag]]*1)</f>
        <v>11</v>
      </c>
      <c r="E1119">
        <f>HR_Data[[#This Row],[OvertimeFlag]] + HR_Data[[#This Row],[LowSatisfactionFlag]] + HR_Data[[#This Row],[LowWorkLifeBalanceFlag]]</f>
        <v>1</v>
      </c>
      <c r="F1119" t="s">
        <v>36</v>
      </c>
      <c r="G1119">
        <v>1351</v>
      </c>
      <c r="H1119" t="s">
        <v>45</v>
      </c>
      <c r="I1119">
        <v>1</v>
      </c>
      <c r="J1119" t="str">
        <f>IF(AND(HR_Data[[#This Row],[Attrition]]="Yes",HR_Data[[#This Row],[YearsAtCompany]]&lt;2),"Yes","No")</f>
        <v>No</v>
      </c>
      <c r="K1119">
        <v>4</v>
      </c>
      <c r="L1119" t="s">
        <v>38</v>
      </c>
      <c r="M1119">
        <v>1</v>
      </c>
      <c r="N1119">
        <v>1580</v>
      </c>
      <c r="P1119">
        <v>2</v>
      </c>
      <c r="Q1119" t="s">
        <v>46</v>
      </c>
      <c r="R1119">
        <v>45</v>
      </c>
      <c r="S1119">
        <v>3</v>
      </c>
      <c r="T1119">
        <v>2</v>
      </c>
      <c r="U1119" t="s">
        <v>47</v>
      </c>
      <c r="V1119">
        <v>4</v>
      </c>
      <c r="W1119" t="s">
        <v>48</v>
      </c>
      <c r="X1119">
        <v>5484</v>
      </c>
      <c r="Y1119" t="str">
        <f>IF(AND(HR_Data[[#This Row],[OverTime]]="Yes",HR_Data[[#This Row],[JobSatisfaction]]&lt;=2,HR_Data[[#This Row],[MonthlyIncome]]&lt;AVERAGE(HR_Data[MonthlyIncome])),
"High Risk",
IF(OR(HR_Data[[#This Row],[OverTime]]="Yes",HR_Data[[#This Row],[JobSatisfaction]]&lt;=2),
"Medium Risk",
"Low Risk"))</f>
        <v>Low Risk</v>
      </c>
      <c r="Z1119" t="str">
        <f>IF(HR_Data[[#This Row],[MonthlyIncome]]&lt;3000,"Low",IF(HR_Data[[#This Row],[MonthlyIncome]]&lt;7000,"Medium","High"))</f>
        <v>Medium</v>
      </c>
      <c r="AA1119" s="5">
        <f>IF(HR_Data[[#This Row],[OverTime]]="Yes",1,0)</f>
        <v>0</v>
      </c>
      <c r="AB1119" s="5">
        <f>IF(HR_Data[[#This Row],[JobSatisfaction]]&lt;=2,1,0)</f>
        <v>0</v>
      </c>
      <c r="AC1119" s="5">
        <f>IF(HR_Data[[#This Row],[WorkLifeBalance]]&lt;=2,1,0)</f>
        <v>1</v>
      </c>
      <c r="AD1119" s="5">
        <f>IF(HR_Data[[#This Row],[MonthlyIncome]]&lt;AVERAGE(HR_Data[MonthlyIncome]),1,0)</f>
        <v>1</v>
      </c>
      <c r="AE1119">
        <v>13008</v>
      </c>
      <c r="AF1119">
        <v>9</v>
      </c>
      <c r="AG1119" t="s">
        <v>42</v>
      </c>
      <c r="AH1119" t="s">
        <v>43</v>
      </c>
      <c r="AI1119">
        <v>17</v>
      </c>
      <c r="AJ1119">
        <v>3</v>
      </c>
      <c r="AK1119">
        <v>2</v>
      </c>
      <c r="AL1119">
        <f>IF(HR_Data[[#This Row],[OverTime]]="Yes",2,0)
+IF(HR_Data[[#This Row],[WorkLifeBalance]]&lt;=2,2,0)
+IF(HR_Data[[#This Row],[MonthlyIncome]]&lt;5000,2,0)
+IF(HR_Data[[#This Row],[JobSatisfaction]]&lt;=2,1,0)
+IF(HR_Data[[#This Row],[EnvironmentSatisfaction]]&lt;=2,1,0)
+IF(HR_Data[[#This Row],[YearsAtCompany]]&lt;2,2,0)</f>
        <v>3</v>
      </c>
      <c r="AM1119" t="str">
        <f>IF(HR_Data[[#This Row],[RiskScore2]]&gt;=6,"High",
IF(HR_Data[[#This Row],[RiskScore2]]&gt;=3,"Medium","Low"))</f>
        <v>Medium</v>
      </c>
      <c r="AN1119">
        <v>80</v>
      </c>
      <c r="AO1119">
        <v>1</v>
      </c>
      <c r="AP1119">
        <v>9</v>
      </c>
      <c r="AQ1119">
        <v>3</v>
      </c>
      <c r="AR1119">
        <v>2</v>
      </c>
      <c r="AS1119">
        <v>2</v>
      </c>
      <c r="AT1119">
        <v>2</v>
      </c>
      <c r="AU1119">
        <v>2</v>
      </c>
      <c r="AV1119">
        <v>1</v>
      </c>
    </row>
    <row r="1120" spans="1:48">
      <c r="A1120">
        <v>26</v>
      </c>
      <c r="B1120" t="str">
        <f>IF(HR_Data[[#This Row],[Age]]&lt;25,"&lt;25",
IF(HR_Data[[#This Row],[Age]]&lt;35,"25–34",
IF(HR_Data[[#This Row],[Age]]&lt;45,"35–44",
IF(HR_Data[[#This Row],[Age]]&lt;55,"45–54","55+"))))</f>
        <v>25–34</v>
      </c>
      <c r="C1120" t="s">
        <v>43</v>
      </c>
      <c r="D1120">
        <f>(HR[[#This Row],[OverTimeFlag]]*3+HR[[#This Row],[LowJobSatisFlag]]*5+HR[[#This Row],[LowWLBFlag]]*4+HR[[#This Row],[LowSalaryFlag]]*3+HR[[#This Row],[LowEnviFlag]]*4+HR[[#This Row],[LowProFlag]]*1)</f>
        <v>7</v>
      </c>
      <c r="E1120">
        <f>HR_Data[[#This Row],[OvertimeFlag]] + HR_Data[[#This Row],[LowSatisfactionFlag]] + HR_Data[[#This Row],[LowWorkLifeBalanceFlag]]</f>
        <v>0</v>
      </c>
      <c r="F1120" t="s">
        <v>36</v>
      </c>
      <c r="G1120">
        <v>474</v>
      </c>
      <c r="H1120" t="s">
        <v>45</v>
      </c>
      <c r="I1120">
        <v>3</v>
      </c>
      <c r="J1120" t="str">
        <f>IF(AND(HR_Data[[#This Row],[Attrition]]="Yes",HR_Data[[#This Row],[YearsAtCompany]]&lt;2),"Yes","No")</f>
        <v>No</v>
      </c>
      <c r="K1120">
        <v>3</v>
      </c>
      <c r="L1120" t="s">
        <v>38</v>
      </c>
      <c r="M1120">
        <v>1</v>
      </c>
      <c r="N1120">
        <v>1581</v>
      </c>
      <c r="P1120">
        <v>1</v>
      </c>
      <c r="Q1120" t="s">
        <v>39</v>
      </c>
      <c r="R1120">
        <v>89</v>
      </c>
      <c r="S1120">
        <v>3</v>
      </c>
      <c r="T1120">
        <v>1</v>
      </c>
      <c r="U1120" t="s">
        <v>47</v>
      </c>
      <c r="V1120">
        <v>4</v>
      </c>
      <c r="W1120" t="s">
        <v>48</v>
      </c>
      <c r="X1120">
        <v>2061</v>
      </c>
      <c r="Y1120" t="str">
        <f>IF(AND(HR_Data[[#This Row],[OverTime]]="Yes",HR_Data[[#This Row],[JobSatisfaction]]&lt;=2,HR_Data[[#This Row],[MonthlyIncome]]&lt;AVERAGE(HR_Data[MonthlyIncome])),
"High Risk",
IF(OR(HR_Data[[#This Row],[OverTime]]="Yes",HR_Data[[#This Row],[JobSatisfaction]]&lt;=2),
"Medium Risk",
"Low Risk"))</f>
        <v>Low Risk</v>
      </c>
      <c r="Z1120" t="str">
        <f>IF(HR_Data[[#This Row],[MonthlyIncome]]&lt;3000,"Low",IF(HR_Data[[#This Row],[MonthlyIncome]]&lt;7000,"Medium","High"))</f>
        <v>Low</v>
      </c>
      <c r="AA1120" s="5">
        <f>IF(HR_Data[[#This Row],[OverTime]]="Yes",1,0)</f>
        <v>0</v>
      </c>
      <c r="AB1120" s="5">
        <f>IF(HR_Data[[#This Row],[JobSatisfaction]]&lt;=2,1,0)</f>
        <v>0</v>
      </c>
      <c r="AC1120" s="5">
        <f>IF(HR_Data[[#This Row],[WorkLifeBalance]]&lt;=2,1,0)</f>
        <v>0</v>
      </c>
      <c r="AD1120" s="5">
        <f>IF(HR_Data[[#This Row],[MonthlyIncome]]&lt;AVERAGE(HR_Data[MonthlyIncome]),1,0)</f>
        <v>1</v>
      </c>
      <c r="AE1120">
        <v>11133</v>
      </c>
      <c r="AF1120">
        <v>1</v>
      </c>
      <c r="AG1120" t="s">
        <v>42</v>
      </c>
      <c r="AH1120" t="s">
        <v>43</v>
      </c>
      <c r="AI1120">
        <v>21</v>
      </c>
      <c r="AJ1120">
        <v>4</v>
      </c>
      <c r="AK1120">
        <v>1</v>
      </c>
      <c r="AL1120">
        <f>IF(HR_Data[[#This Row],[OverTime]]="Yes",2,0)
+IF(HR_Data[[#This Row],[WorkLifeBalance]]&lt;=2,2,0)
+IF(HR_Data[[#This Row],[MonthlyIncome]]&lt;5000,2,0)
+IF(HR_Data[[#This Row],[JobSatisfaction]]&lt;=2,1,0)
+IF(HR_Data[[#This Row],[EnvironmentSatisfaction]]&lt;=2,1,0)
+IF(HR_Data[[#This Row],[YearsAtCompany]]&lt;2,2,0)</f>
        <v>5</v>
      </c>
      <c r="AM1120" t="str">
        <f>IF(HR_Data[[#This Row],[RiskScore2]]&gt;=6,"High",
IF(HR_Data[[#This Row],[RiskScore2]]&gt;=3,"Medium","Low"))</f>
        <v>Medium</v>
      </c>
      <c r="AN1120">
        <v>80</v>
      </c>
      <c r="AO1120">
        <v>0</v>
      </c>
      <c r="AP1120">
        <v>1</v>
      </c>
      <c r="AQ1120">
        <v>5</v>
      </c>
      <c r="AR1120">
        <v>3</v>
      </c>
      <c r="AS1120">
        <v>1</v>
      </c>
      <c r="AT1120">
        <v>0</v>
      </c>
      <c r="AU1120">
        <v>0</v>
      </c>
      <c r="AV1120">
        <v>0</v>
      </c>
    </row>
    <row r="1121" spans="1:48">
      <c r="A1121">
        <v>38</v>
      </c>
      <c r="B1121" t="str">
        <f>IF(HR_Data[[#This Row],[Age]]&lt;25,"&lt;25",
IF(HR_Data[[#This Row],[Age]]&lt;35,"25–34",
IF(HR_Data[[#This Row],[Age]]&lt;45,"35–44",
IF(HR_Data[[#This Row],[Age]]&lt;55,"45–54","55+"))))</f>
        <v>35–44</v>
      </c>
      <c r="C1121" t="s">
        <v>43</v>
      </c>
      <c r="D1121">
        <f>(HR[[#This Row],[OverTimeFlag]]*3+HR[[#This Row],[LowJobSatisFlag]]*5+HR[[#This Row],[LowWLBFlag]]*4+HR[[#This Row],[LowSalaryFlag]]*3+HR[[#This Row],[LowEnviFlag]]*4+HR[[#This Row],[LowProFlag]]*1)</f>
        <v>6</v>
      </c>
      <c r="E1121">
        <f>HR_Data[[#This Row],[OvertimeFlag]] + HR_Data[[#This Row],[LowSatisfactionFlag]] + HR_Data[[#This Row],[LowWorkLifeBalanceFlag]]</f>
        <v>1</v>
      </c>
      <c r="F1121" t="s">
        <v>36</v>
      </c>
      <c r="G1121">
        <v>1245</v>
      </c>
      <c r="H1121" t="s">
        <v>37</v>
      </c>
      <c r="I1121">
        <v>14</v>
      </c>
      <c r="J1121" t="str">
        <f>IF(AND(HR_Data[[#This Row],[Attrition]]="Yes",HR_Data[[#This Row],[YearsAtCompany]]&lt;2),"Yes","No")</f>
        <v>No</v>
      </c>
      <c r="K1121">
        <v>3</v>
      </c>
      <c r="L1121" t="s">
        <v>38</v>
      </c>
      <c r="M1121">
        <v>1</v>
      </c>
      <c r="N1121">
        <v>1582</v>
      </c>
      <c r="P1121">
        <v>3</v>
      </c>
      <c r="Q1121" t="s">
        <v>46</v>
      </c>
      <c r="R1121">
        <v>80</v>
      </c>
      <c r="S1121">
        <v>3</v>
      </c>
      <c r="T1121">
        <v>2</v>
      </c>
      <c r="U1121" t="s">
        <v>40</v>
      </c>
      <c r="V1121">
        <v>2</v>
      </c>
      <c r="W1121" t="s">
        <v>48</v>
      </c>
      <c r="X1121">
        <v>9924</v>
      </c>
      <c r="Y1121" t="str">
        <f>IF(AND(HR_Data[[#This Row],[OverTime]]="Yes",HR_Data[[#This Row],[JobSatisfaction]]&lt;=2,HR_Data[[#This Row],[MonthlyIncome]]&lt;AVERAGE(HR_Data[MonthlyIncome])),
"High Risk",
IF(OR(HR_Data[[#This Row],[OverTime]]="Yes",HR_Data[[#This Row],[JobSatisfaction]]&lt;=2),
"Medium Risk",
"Low Risk"))</f>
        <v>Medium Risk</v>
      </c>
      <c r="Z1121" t="str">
        <f>IF(HR_Data[[#This Row],[MonthlyIncome]]&lt;3000,"Low",IF(HR_Data[[#This Row],[MonthlyIncome]]&lt;7000,"Medium","High"))</f>
        <v>High</v>
      </c>
      <c r="AA1121" s="5">
        <f>IF(HR_Data[[#This Row],[OverTime]]="Yes",1,0)</f>
        <v>0</v>
      </c>
      <c r="AB1121" s="5">
        <f>IF(HR_Data[[#This Row],[JobSatisfaction]]&lt;=2,1,0)</f>
        <v>1</v>
      </c>
      <c r="AC1121" s="5">
        <f>IF(HR_Data[[#This Row],[WorkLifeBalance]]&lt;=2,1,0)</f>
        <v>0</v>
      </c>
      <c r="AD1121" s="5">
        <f>IF(HR_Data[[#This Row],[MonthlyIncome]]&lt;AVERAGE(HR_Data[MonthlyIncome]),1,0)</f>
        <v>0</v>
      </c>
      <c r="AE1121">
        <v>12355</v>
      </c>
      <c r="AF1121">
        <v>0</v>
      </c>
      <c r="AG1121" t="s">
        <v>42</v>
      </c>
      <c r="AH1121" t="s">
        <v>43</v>
      </c>
      <c r="AI1121">
        <v>11</v>
      </c>
      <c r="AJ1121">
        <v>3</v>
      </c>
      <c r="AK1121">
        <v>4</v>
      </c>
      <c r="AL1121">
        <f>IF(HR_Data[[#This Row],[OverTime]]="Yes",2,0)
+IF(HR_Data[[#This Row],[WorkLifeBalance]]&lt;=2,2,0)
+IF(HR_Data[[#This Row],[MonthlyIncome]]&lt;5000,2,0)
+IF(HR_Data[[#This Row],[JobSatisfaction]]&lt;=2,1,0)
+IF(HR_Data[[#This Row],[EnvironmentSatisfaction]]&lt;=2,1,0)
+IF(HR_Data[[#This Row],[YearsAtCompany]]&lt;2,2,0)</f>
        <v>1</v>
      </c>
      <c r="AM1121" t="str">
        <f>IF(HR_Data[[#This Row],[RiskScore2]]&gt;=6,"High",
IF(HR_Data[[#This Row],[RiskScore2]]&gt;=3,"Medium","Low"))</f>
        <v>Low</v>
      </c>
      <c r="AN1121">
        <v>80</v>
      </c>
      <c r="AO1121">
        <v>1</v>
      </c>
      <c r="AP1121">
        <v>10</v>
      </c>
      <c r="AQ1121">
        <v>3</v>
      </c>
      <c r="AR1121">
        <v>3</v>
      </c>
      <c r="AS1121">
        <v>9</v>
      </c>
      <c r="AT1121">
        <v>8</v>
      </c>
      <c r="AU1121">
        <v>7</v>
      </c>
      <c r="AV1121">
        <v>7</v>
      </c>
    </row>
    <row r="1122" spans="1:48">
      <c r="A1122">
        <v>38</v>
      </c>
      <c r="B1122" t="str">
        <f>IF(HR_Data[[#This Row],[Age]]&lt;25,"&lt;25",
IF(HR_Data[[#This Row],[Age]]&lt;35,"25–34",
IF(HR_Data[[#This Row],[Age]]&lt;45,"35–44",
IF(HR_Data[[#This Row],[Age]]&lt;55,"45–54","55+"))))</f>
        <v>35–44</v>
      </c>
      <c r="C1122" t="s">
        <v>43</v>
      </c>
      <c r="D1122">
        <f>(HR[[#This Row],[OverTimeFlag]]*3+HR[[#This Row],[LowJobSatisFlag]]*5+HR[[#This Row],[LowWLBFlag]]*4+HR[[#This Row],[LowSalaryFlag]]*3+HR[[#This Row],[LowEnviFlag]]*4+HR[[#This Row],[LowProFlag]]*1)</f>
        <v>12</v>
      </c>
      <c r="E1122">
        <f>HR_Data[[#This Row],[OvertimeFlag]] + HR_Data[[#This Row],[LowSatisfactionFlag]] + HR_Data[[#This Row],[LowWorkLifeBalanceFlag]]</f>
        <v>1</v>
      </c>
      <c r="F1122" t="s">
        <v>36</v>
      </c>
      <c r="G1122">
        <v>437</v>
      </c>
      <c r="H1122" t="s">
        <v>37</v>
      </c>
      <c r="I1122">
        <v>16</v>
      </c>
      <c r="J1122" t="str">
        <f>IF(AND(HR_Data[[#This Row],[Attrition]]="Yes",HR_Data[[#This Row],[YearsAtCompany]]&lt;2),"Yes","No")</f>
        <v>No</v>
      </c>
      <c r="K1122">
        <v>3</v>
      </c>
      <c r="L1122" t="s">
        <v>38</v>
      </c>
      <c r="M1122">
        <v>1</v>
      </c>
      <c r="N1122">
        <v>1583</v>
      </c>
      <c r="P1122">
        <v>2</v>
      </c>
      <c r="Q1122" t="s">
        <v>39</v>
      </c>
      <c r="R1122">
        <v>90</v>
      </c>
      <c r="S1122">
        <v>3</v>
      </c>
      <c r="T1122">
        <v>2</v>
      </c>
      <c r="U1122" t="s">
        <v>40</v>
      </c>
      <c r="V1122">
        <v>2</v>
      </c>
      <c r="W1122" t="s">
        <v>41</v>
      </c>
      <c r="X1122">
        <v>4198</v>
      </c>
      <c r="Y1122" t="str">
        <f>IF(AND(HR_Data[[#This Row],[OverTime]]="Yes",HR_Data[[#This Row],[JobSatisfaction]]&lt;=2,HR_Data[[#This Row],[MonthlyIncome]]&lt;AVERAGE(HR_Data[MonthlyIncome])),
"High Risk",
IF(OR(HR_Data[[#This Row],[OverTime]]="Yes",HR_Data[[#This Row],[JobSatisfaction]]&lt;=2),
"Medium Risk",
"Low Risk"))</f>
        <v>Medium Risk</v>
      </c>
      <c r="Z1122" t="str">
        <f>IF(HR_Data[[#This Row],[MonthlyIncome]]&lt;3000,"Low",IF(HR_Data[[#This Row],[MonthlyIncome]]&lt;7000,"Medium","High"))</f>
        <v>Medium</v>
      </c>
      <c r="AA1122" s="5">
        <f>IF(HR_Data[[#This Row],[OverTime]]="Yes",1,0)</f>
        <v>0</v>
      </c>
      <c r="AB1122" s="5">
        <f>IF(HR_Data[[#This Row],[JobSatisfaction]]&lt;=2,1,0)</f>
        <v>1</v>
      </c>
      <c r="AC1122" s="5">
        <f>IF(HR_Data[[#This Row],[WorkLifeBalance]]&lt;=2,1,0)</f>
        <v>0</v>
      </c>
      <c r="AD1122" s="5">
        <f>IF(HR_Data[[#This Row],[MonthlyIncome]]&lt;AVERAGE(HR_Data[MonthlyIncome]),1,0)</f>
        <v>1</v>
      </c>
      <c r="AE1122">
        <v>16379</v>
      </c>
      <c r="AF1122">
        <v>2</v>
      </c>
      <c r="AG1122" t="s">
        <v>42</v>
      </c>
      <c r="AH1122" t="s">
        <v>43</v>
      </c>
      <c r="AI1122">
        <v>12</v>
      </c>
      <c r="AJ1122">
        <v>3</v>
      </c>
      <c r="AK1122">
        <v>2</v>
      </c>
      <c r="AL1122">
        <f>IF(HR_Data[[#This Row],[OverTime]]="Yes",2,0)
+IF(HR_Data[[#This Row],[WorkLifeBalance]]&lt;=2,2,0)
+IF(HR_Data[[#This Row],[MonthlyIncome]]&lt;5000,2,0)
+IF(HR_Data[[#This Row],[JobSatisfaction]]&lt;=2,1,0)
+IF(HR_Data[[#This Row],[EnvironmentSatisfaction]]&lt;=2,1,0)
+IF(HR_Data[[#This Row],[YearsAtCompany]]&lt;2,2,0)</f>
        <v>4</v>
      </c>
      <c r="AM1122" t="str">
        <f>IF(HR_Data[[#This Row],[RiskScore2]]&gt;=6,"High",
IF(HR_Data[[#This Row],[RiskScore2]]&gt;=3,"Medium","Low"))</f>
        <v>Medium</v>
      </c>
      <c r="AN1122">
        <v>80</v>
      </c>
      <c r="AO1122">
        <v>0</v>
      </c>
      <c r="AP1122">
        <v>8</v>
      </c>
      <c r="AQ1122">
        <v>5</v>
      </c>
      <c r="AR1122">
        <v>4</v>
      </c>
      <c r="AS1122">
        <v>3</v>
      </c>
      <c r="AT1122">
        <v>2</v>
      </c>
      <c r="AU1122">
        <v>1</v>
      </c>
      <c r="AV1122">
        <v>2</v>
      </c>
    </row>
    <row r="1123" spans="1:48">
      <c r="A1123">
        <v>36</v>
      </c>
      <c r="B1123" t="str">
        <f>IF(HR_Data[[#This Row],[Age]]&lt;25,"&lt;25",
IF(HR_Data[[#This Row],[Age]]&lt;35,"25–34",
IF(HR_Data[[#This Row],[Age]]&lt;45,"35–44",
IF(HR_Data[[#This Row],[Age]]&lt;55,"45–54","55+"))))</f>
        <v>35–44</v>
      </c>
      <c r="C1123" t="s">
        <v>43</v>
      </c>
      <c r="D1123">
        <f>(HR[[#This Row],[OverTimeFlag]]*3+HR[[#This Row],[LowJobSatisFlag]]*5+HR[[#This Row],[LowWLBFlag]]*4+HR[[#This Row],[LowSalaryFlag]]*3+HR[[#This Row],[LowEnviFlag]]*4+HR[[#This Row],[LowProFlag]]*1)</f>
        <v>4</v>
      </c>
      <c r="E1123">
        <f>HR_Data[[#This Row],[OvertimeFlag]] + HR_Data[[#This Row],[LowSatisfactionFlag]] + HR_Data[[#This Row],[LowWorkLifeBalanceFlag]]</f>
        <v>0</v>
      </c>
      <c r="F1123" t="s">
        <v>36</v>
      </c>
      <c r="G1123">
        <v>884</v>
      </c>
      <c r="H1123" t="s">
        <v>37</v>
      </c>
      <c r="I1123">
        <v>1</v>
      </c>
      <c r="J1123" t="str">
        <f>IF(AND(HR_Data[[#This Row],[Attrition]]="Yes",HR_Data[[#This Row],[YearsAtCompany]]&lt;2),"Yes","No")</f>
        <v>No</v>
      </c>
      <c r="K1123">
        <v>4</v>
      </c>
      <c r="L1123" t="s">
        <v>38</v>
      </c>
      <c r="M1123">
        <v>1</v>
      </c>
      <c r="N1123">
        <v>1585</v>
      </c>
      <c r="P1123">
        <v>2</v>
      </c>
      <c r="Q1123" t="s">
        <v>39</v>
      </c>
      <c r="R1123">
        <v>73</v>
      </c>
      <c r="S1123">
        <v>3</v>
      </c>
      <c r="T1123">
        <v>2</v>
      </c>
      <c r="U1123" t="s">
        <v>40</v>
      </c>
      <c r="V1123">
        <v>3</v>
      </c>
      <c r="W1123" t="s">
        <v>41</v>
      </c>
      <c r="X1123">
        <v>6815</v>
      </c>
      <c r="Y1123" t="str">
        <f>IF(AND(HR_Data[[#This Row],[OverTime]]="Yes",HR_Data[[#This Row],[JobSatisfaction]]&lt;=2,HR_Data[[#This Row],[MonthlyIncome]]&lt;AVERAGE(HR_Data[MonthlyIncome])),
"High Risk",
IF(OR(HR_Data[[#This Row],[OverTime]]="Yes",HR_Data[[#This Row],[JobSatisfaction]]&lt;=2),
"Medium Risk",
"Low Risk"))</f>
        <v>Low Risk</v>
      </c>
      <c r="Z1123" t="str">
        <f>IF(HR_Data[[#This Row],[MonthlyIncome]]&lt;3000,"Low",IF(HR_Data[[#This Row],[MonthlyIncome]]&lt;7000,"Medium","High"))</f>
        <v>Medium</v>
      </c>
      <c r="AA1123" s="5">
        <f>IF(HR_Data[[#This Row],[OverTime]]="Yes",1,0)</f>
        <v>0</v>
      </c>
      <c r="AB1123" s="5">
        <f>IF(HR_Data[[#This Row],[JobSatisfaction]]&lt;=2,1,0)</f>
        <v>0</v>
      </c>
      <c r="AC1123" s="5">
        <f>IF(HR_Data[[#This Row],[WorkLifeBalance]]&lt;=2,1,0)</f>
        <v>0</v>
      </c>
      <c r="AD1123" s="5">
        <f>IF(HR_Data[[#This Row],[MonthlyIncome]]&lt;AVERAGE(HR_Data[MonthlyIncome]),1,0)</f>
        <v>0</v>
      </c>
      <c r="AE1123">
        <v>21447</v>
      </c>
      <c r="AF1123">
        <v>6</v>
      </c>
      <c r="AG1123" t="s">
        <v>42</v>
      </c>
      <c r="AH1123" t="s">
        <v>43</v>
      </c>
      <c r="AI1123">
        <v>13</v>
      </c>
      <c r="AJ1123">
        <v>3</v>
      </c>
      <c r="AK1123">
        <v>1</v>
      </c>
      <c r="AL1123">
        <f>IF(HR_Data[[#This Row],[OverTime]]="Yes",2,0)
+IF(HR_Data[[#This Row],[WorkLifeBalance]]&lt;=2,2,0)
+IF(HR_Data[[#This Row],[MonthlyIncome]]&lt;5000,2,0)
+IF(HR_Data[[#This Row],[JobSatisfaction]]&lt;=2,1,0)
+IF(HR_Data[[#This Row],[EnvironmentSatisfaction]]&lt;=2,1,0)
+IF(HR_Data[[#This Row],[YearsAtCompany]]&lt;2,2,0)</f>
        <v>3</v>
      </c>
      <c r="AM1123" t="str">
        <f>IF(HR_Data[[#This Row],[RiskScore2]]&gt;=6,"High",
IF(HR_Data[[#This Row],[RiskScore2]]&gt;=3,"Medium","Low"))</f>
        <v>Medium</v>
      </c>
      <c r="AN1123">
        <v>80</v>
      </c>
      <c r="AO1123">
        <v>0</v>
      </c>
      <c r="AP1123">
        <v>15</v>
      </c>
      <c r="AQ1123">
        <v>5</v>
      </c>
      <c r="AR1123">
        <v>3</v>
      </c>
      <c r="AS1123">
        <v>1</v>
      </c>
      <c r="AT1123">
        <v>0</v>
      </c>
      <c r="AU1123">
        <v>0</v>
      </c>
      <c r="AV1123">
        <v>0</v>
      </c>
    </row>
    <row r="1124" spans="1:48">
      <c r="A1124">
        <v>29</v>
      </c>
      <c r="B1124" t="str">
        <f>IF(HR_Data[[#This Row],[Age]]&lt;25,"&lt;25",
IF(HR_Data[[#This Row],[Age]]&lt;35,"25–34",
IF(HR_Data[[#This Row],[Age]]&lt;45,"35–44",
IF(HR_Data[[#This Row],[Age]]&lt;55,"45–54","55+"))))</f>
        <v>25–34</v>
      </c>
      <c r="C1124" t="s">
        <v>43</v>
      </c>
      <c r="D1124">
        <f>(HR[[#This Row],[OverTimeFlag]]*3+HR[[#This Row],[LowJobSatisFlag]]*5+HR[[#This Row],[LowWLBFlag]]*4+HR[[#This Row],[LowSalaryFlag]]*3+HR[[#This Row],[LowEnviFlag]]*4+HR[[#This Row],[LowProFlag]]*1)</f>
        <v>15</v>
      </c>
      <c r="E1124">
        <f>HR_Data[[#This Row],[OvertimeFlag]] + HR_Data[[#This Row],[LowSatisfactionFlag]] + HR_Data[[#This Row],[LowWorkLifeBalanceFlag]]</f>
        <v>2</v>
      </c>
      <c r="F1124" t="s">
        <v>36</v>
      </c>
      <c r="G1124">
        <v>1370</v>
      </c>
      <c r="H1124" t="s">
        <v>45</v>
      </c>
      <c r="I1124">
        <v>3</v>
      </c>
      <c r="J1124" t="str">
        <f>IF(AND(HR_Data[[#This Row],[Attrition]]="Yes",HR_Data[[#This Row],[YearsAtCompany]]&lt;2),"Yes","No")</f>
        <v>No</v>
      </c>
      <c r="K1124">
        <v>1</v>
      </c>
      <c r="L1124" t="s">
        <v>51</v>
      </c>
      <c r="M1124">
        <v>1</v>
      </c>
      <c r="N1124">
        <v>1586</v>
      </c>
      <c r="P1124">
        <v>2</v>
      </c>
      <c r="Q1124" t="s">
        <v>46</v>
      </c>
      <c r="R1124">
        <v>87</v>
      </c>
      <c r="S1124">
        <v>3</v>
      </c>
      <c r="T1124">
        <v>1</v>
      </c>
      <c r="U1124" t="s">
        <v>50</v>
      </c>
      <c r="V1124">
        <v>1</v>
      </c>
      <c r="W1124" t="s">
        <v>41</v>
      </c>
      <c r="X1124">
        <v>4723</v>
      </c>
      <c r="Y1124" t="str">
        <f>IF(AND(HR_Data[[#This Row],[OverTime]]="Yes",HR_Data[[#This Row],[JobSatisfaction]]&lt;=2,HR_Data[[#This Row],[MonthlyIncome]]&lt;AVERAGE(HR_Data[MonthlyIncome])),
"High Risk",
IF(OR(HR_Data[[#This Row],[OverTime]]="Yes",HR_Data[[#This Row],[JobSatisfaction]]&lt;=2),
"Medium Risk",
"Low Risk"))</f>
        <v>High Risk</v>
      </c>
      <c r="Z1124" t="str">
        <f>IF(HR_Data[[#This Row],[MonthlyIncome]]&lt;3000,"Low",IF(HR_Data[[#This Row],[MonthlyIncome]]&lt;7000,"Medium","High"))</f>
        <v>Medium</v>
      </c>
      <c r="AA1124" s="5">
        <f>IF(HR_Data[[#This Row],[OverTime]]="Yes",1,0)</f>
        <v>1</v>
      </c>
      <c r="AB1124" s="5">
        <f>IF(HR_Data[[#This Row],[JobSatisfaction]]&lt;=2,1,0)</f>
        <v>1</v>
      </c>
      <c r="AC1124" s="5">
        <f>IF(HR_Data[[#This Row],[WorkLifeBalance]]&lt;=2,1,0)</f>
        <v>0</v>
      </c>
      <c r="AD1124" s="5">
        <f>IF(HR_Data[[#This Row],[MonthlyIncome]]&lt;AVERAGE(HR_Data[MonthlyIncome]),1,0)</f>
        <v>1</v>
      </c>
      <c r="AE1124">
        <v>16213</v>
      </c>
      <c r="AF1124">
        <v>1</v>
      </c>
      <c r="AG1124" t="s">
        <v>42</v>
      </c>
      <c r="AH1124" t="s">
        <v>35</v>
      </c>
      <c r="AI1124">
        <v>18</v>
      </c>
      <c r="AJ1124">
        <v>3</v>
      </c>
      <c r="AK1124">
        <v>4</v>
      </c>
      <c r="AL1124">
        <f>IF(HR_Data[[#This Row],[OverTime]]="Yes",2,0)
+IF(HR_Data[[#This Row],[WorkLifeBalance]]&lt;=2,2,0)
+IF(HR_Data[[#This Row],[MonthlyIncome]]&lt;5000,2,0)
+IF(HR_Data[[#This Row],[JobSatisfaction]]&lt;=2,1,0)
+IF(HR_Data[[#This Row],[EnvironmentSatisfaction]]&lt;=2,1,0)
+IF(HR_Data[[#This Row],[YearsAtCompany]]&lt;2,2,0)</f>
        <v>6</v>
      </c>
      <c r="AM1124" t="str">
        <f>IF(HR_Data[[#This Row],[RiskScore2]]&gt;=6,"High",
IF(HR_Data[[#This Row],[RiskScore2]]&gt;=3,"Medium","Low"))</f>
        <v>High</v>
      </c>
      <c r="AN1124">
        <v>80</v>
      </c>
      <c r="AO1124">
        <v>0</v>
      </c>
      <c r="AP1124">
        <v>10</v>
      </c>
      <c r="AQ1124">
        <v>3</v>
      </c>
      <c r="AR1124">
        <v>3</v>
      </c>
      <c r="AS1124">
        <v>10</v>
      </c>
      <c r="AT1124">
        <v>9</v>
      </c>
      <c r="AU1124">
        <v>1</v>
      </c>
      <c r="AV1124">
        <v>5</v>
      </c>
    </row>
    <row r="1125" spans="1:48">
      <c r="A1125">
        <v>35</v>
      </c>
      <c r="B1125" t="str">
        <f>IF(HR_Data[[#This Row],[Age]]&lt;25,"&lt;25",
IF(HR_Data[[#This Row],[Age]]&lt;35,"25–34",
IF(HR_Data[[#This Row],[Age]]&lt;45,"35–44",
IF(HR_Data[[#This Row],[Age]]&lt;55,"45–54","55+"))))</f>
        <v>35–44</v>
      </c>
      <c r="C1125" t="s">
        <v>43</v>
      </c>
      <c r="D1125">
        <f>(HR[[#This Row],[OverTimeFlag]]*3+HR[[#This Row],[LowJobSatisFlag]]*5+HR[[#This Row],[LowWLBFlag]]*4+HR[[#This Row],[LowSalaryFlag]]*3+HR[[#This Row],[LowEnviFlag]]*4+HR[[#This Row],[LowProFlag]]*1)</f>
        <v>10</v>
      </c>
      <c r="E1125">
        <f>HR_Data[[#This Row],[OvertimeFlag]] + HR_Data[[#This Row],[LowSatisfactionFlag]] + HR_Data[[#This Row],[LowWorkLifeBalanceFlag]]</f>
        <v>1</v>
      </c>
      <c r="F1125" t="s">
        <v>36</v>
      </c>
      <c r="G1125">
        <v>670</v>
      </c>
      <c r="H1125" t="s">
        <v>45</v>
      </c>
      <c r="I1125">
        <v>10</v>
      </c>
      <c r="J1125" t="str">
        <f>IF(AND(HR_Data[[#This Row],[Attrition]]="Yes",HR_Data[[#This Row],[YearsAtCompany]]&lt;2),"Yes","No")</f>
        <v>No</v>
      </c>
      <c r="K1125">
        <v>4</v>
      </c>
      <c r="L1125" t="s">
        <v>51</v>
      </c>
      <c r="M1125">
        <v>1</v>
      </c>
      <c r="N1125">
        <v>1587</v>
      </c>
      <c r="P1125">
        <v>1</v>
      </c>
      <c r="Q1125" t="s">
        <v>39</v>
      </c>
      <c r="R1125">
        <v>51</v>
      </c>
      <c r="S1125">
        <v>3</v>
      </c>
      <c r="T1125">
        <v>2</v>
      </c>
      <c r="U1125" t="s">
        <v>54</v>
      </c>
      <c r="V1125">
        <v>3</v>
      </c>
      <c r="W1125" t="s">
        <v>41</v>
      </c>
      <c r="X1125">
        <v>6142</v>
      </c>
      <c r="Y1125" t="str">
        <f>IF(AND(HR_Data[[#This Row],[OverTime]]="Yes",HR_Data[[#This Row],[JobSatisfaction]]&lt;=2,HR_Data[[#This Row],[MonthlyIncome]]&lt;AVERAGE(HR_Data[MonthlyIncome])),
"High Risk",
IF(OR(HR_Data[[#This Row],[OverTime]]="Yes",HR_Data[[#This Row],[JobSatisfaction]]&lt;=2),
"Medium Risk",
"Low Risk"))</f>
        <v>Medium Risk</v>
      </c>
      <c r="Z1125" t="str">
        <f>IF(HR_Data[[#This Row],[MonthlyIncome]]&lt;3000,"Low",IF(HR_Data[[#This Row],[MonthlyIncome]]&lt;7000,"Medium","High"))</f>
        <v>Medium</v>
      </c>
      <c r="AA1125" s="5">
        <f>IF(HR_Data[[#This Row],[OverTime]]="Yes",1,0)</f>
        <v>1</v>
      </c>
      <c r="AB1125" s="5">
        <f>IF(HR_Data[[#This Row],[JobSatisfaction]]&lt;=2,1,0)</f>
        <v>0</v>
      </c>
      <c r="AC1125" s="5">
        <f>IF(HR_Data[[#This Row],[WorkLifeBalance]]&lt;=2,1,0)</f>
        <v>0</v>
      </c>
      <c r="AD1125" s="5">
        <f>IF(HR_Data[[#This Row],[MonthlyIncome]]&lt;AVERAGE(HR_Data[MonthlyIncome]),1,0)</f>
        <v>1</v>
      </c>
      <c r="AE1125">
        <v>4223</v>
      </c>
      <c r="AF1125">
        <v>3</v>
      </c>
      <c r="AG1125" t="s">
        <v>42</v>
      </c>
      <c r="AH1125" t="s">
        <v>35</v>
      </c>
      <c r="AI1125">
        <v>16</v>
      </c>
      <c r="AJ1125">
        <v>3</v>
      </c>
      <c r="AK1125">
        <v>3</v>
      </c>
      <c r="AL1125">
        <f>IF(HR_Data[[#This Row],[OverTime]]="Yes",2,0)
+IF(HR_Data[[#This Row],[WorkLifeBalance]]&lt;=2,2,0)
+IF(HR_Data[[#This Row],[MonthlyIncome]]&lt;5000,2,0)
+IF(HR_Data[[#This Row],[JobSatisfaction]]&lt;=2,1,0)
+IF(HR_Data[[#This Row],[EnvironmentSatisfaction]]&lt;=2,1,0)
+IF(HR_Data[[#This Row],[YearsAtCompany]]&lt;2,2,0)</f>
        <v>3</v>
      </c>
      <c r="AM1125" t="str">
        <f>IF(HR_Data[[#This Row],[RiskScore2]]&gt;=6,"High",
IF(HR_Data[[#This Row],[RiskScore2]]&gt;=3,"Medium","Low"))</f>
        <v>Medium</v>
      </c>
      <c r="AN1125">
        <v>80</v>
      </c>
      <c r="AO1125">
        <v>0</v>
      </c>
      <c r="AP1125">
        <v>10</v>
      </c>
      <c r="AQ1125">
        <v>4</v>
      </c>
      <c r="AR1125">
        <v>3</v>
      </c>
      <c r="AS1125">
        <v>5</v>
      </c>
      <c r="AT1125">
        <v>2</v>
      </c>
      <c r="AU1125">
        <v>0</v>
      </c>
      <c r="AV1125">
        <v>4</v>
      </c>
    </row>
    <row r="1126" spans="1:48">
      <c r="A1126">
        <v>39</v>
      </c>
      <c r="B1126" t="str">
        <f>IF(HR_Data[[#This Row],[Age]]&lt;25,"&lt;25",
IF(HR_Data[[#This Row],[Age]]&lt;35,"25–34",
IF(HR_Data[[#This Row],[Age]]&lt;45,"35–44",
IF(HR_Data[[#This Row],[Age]]&lt;55,"45–54","55+"))))</f>
        <v>35–44</v>
      </c>
      <c r="C1126" t="s">
        <v>43</v>
      </c>
      <c r="D1126">
        <f>(HR[[#This Row],[OverTimeFlag]]*3+HR[[#This Row],[LowJobSatisFlag]]*5+HR[[#This Row],[LowWLBFlag]]*4+HR[[#This Row],[LowSalaryFlag]]*3+HR[[#This Row],[LowEnviFlag]]*4+HR[[#This Row],[LowProFlag]]*1)</f>
        <v>1</v>
      </c>
      <c r="E1126">
        <f>HR_Data[[#This Row],[OvertimeFlag]] + HR_Data[[#This Row],[LowSatisfactionFlag]] + HR_Data[[#This Row],[LowWorkLifeBalanceFlag]]</f>
        <v>0</v>
      </c>
      <c r="F1126" t="s">
        <v>36</v>
      </c>
      <c r="G1126">
        <v>1462</v>
      </c>
      <c r="H1126" t="s">
        <v>37</v>
      </c>
      <c r="I1126">
        <v>6</v>
      </c>
      <c r="J1126" t="str">
        <f>IF(AND(HR_Data[[#This Row],[Attrition]]="Yes",HR_Data[[#This Row],[YearsAtCompany]]&lt;2),"Yes","No")</f>
        <v>No</v>
      </c>
      <c r="K1126">
        <v>3</v>
      </c>
      <c r="L1126" t="s">
        <v>51</v>
      </c>
      <c r="M1126">
        <v>1</v>
      </c>
      <c r="N1126">
        <v>1588</v>
      </c>
      <c r="P1126">
        <v>4</v>
      </c>
      <c r="Q1126" t="s">
        <v>46</v>
      </c>
      <c r="R1126">
        <v>38</v>
      </c>
      <c r="S1126">
        <v>4</v>
      </c>
      <c r="T1126">
        <v>3</v>
      </c>
      <c r="U1126" t="s">
        <v>40</v>
      </c>
      <c r="V1126">
        <v>3</v>
      </c>
      <c r="W1126" t="s">
        <v>48</v>
      </c>
      <c r="X1126">
        <v>8237</v>
      </c>
      <c r="Y1126" t="str">
        <f>IF(AND(HR_Data[[#This Row],[OverTime]]="Yes",HR_Data[[#This Row],[JobSatisfaction]]&lt;=2,HR_Data[[#This Row],[MonthlyIncome]]&lt;AVERAGE(HR_Data[MonthlyIncome])),
"High Risk",
IF(OR(HR_Data[[#This Row],[OverTime]]="Yes",HR_Data[[#This Row],[JobSatisfaction]]&lt;=2),
"Medium Risk",
"Low Risk"))</f>
        <v>Low Risk</v>
      </c>
      <c r="Z1126" t="str">
        <f>IF(HR_Data[[#This Row],[MonthlyIncome]]&lt;3000,"Low",IF(HR_Data[[#This Row],[MonthlyIncome]]&lt;7000,"Medium","High"))</f>
        <v>High</v>
      </c>
      <c r="AA1126" s="5">
        <f>IF(HR_Data[[#This Row],[OverTime]]="Yes",1,0)</f>
        <v>0</v>
      </c>
      <c r="AB1126" s="5">
        <f>IF(HR_Data[[#This Row],[JobSatisfaction]]&lt;=2,1,0)</f>
        <v>0</v>
      </c>
      <c r="AC1126" s="5">
        <f>IF(HR_Data[[#This Row],[WorkLifeBalance]]&lt;=2,1,0)</f>
        <v>0</v>
      </c>
      <c r="AD1126" s="5">
        <f>IF(HR_Data[[#This Row],[MonthlyIncome]]&lt;AVERAGE(HR_Data[MonthlyIncome]),1,0)</f>
        <v>0</v>
      </c>
      <c r="AE1126">
        <v>4658</v>
      </c>
      <c r="AF1126">
        <v>2</v>
      </c>
      <c r="AG1126" t="s">
        <v>42</v>
      </c>
      <c r="AH1126" t="s">
        <v>43</v>
      </c>
      <c r="AI1126">
        <v>11</v>
      </c>
      <c r="AJ1126">
        <v>3</v>
      </c>
      <c r="AK1126">
        <v>1</v>
      </c>
      <c r="AL1126">
        <f>IF(HR_Data[[#This Row],[OverTime]]="Yes",2,0)
+IF(HR_Data[[#This Row],[WorkLifeBalance]]&lt;=2,2,0)
+IF(HR_Data[[#This Row],[MonthlyIncome]]&lt;5000,2,0)
+IF(HR_Data[[#This Row],[JobSatisfaction]]&lt;=2,1,0)
+IF(HR_Data[[#This Row],[EnvironmentSatisfaction]]&lt;=2,1,0)
+IF(HR_Data[[#This Row],[YearsAtCompany]]&lt;2,2,0)</f>
        <v>0</v>
      </c>
      <c r="AM1126" t="str">
        <f>IF(HR_Data[[#This Row],[RiskScore2]]&gt;=6,"High",
IF(HR_Data[[#This Row],[RiskScore2]]&gt;=3,"Medium","Low"))</f>
        <v>Low</v>
      </c>
      <c r="AN1126">
        <v>80</v>
      </c>
      <c r="AO1126">
        <v>1</v>
      </c>
      <c r="AP1126">
        <v>11</v>
      </c>
      <c r="AQ1126">
        <v>3</v>
      </c>
      <c r="AR1126">
        <v>3</v>
      </c>
      <c r="AS1126">
        <v>7</v>
      </c>
      <c r="AT1126">
        <v>6</v>
      </c>
      <c r="AU1126">
        <v>7</v>
      </c>
      <c r="AV1126">
        <v>6</v>
      </c>
    </row>
    <row r="1127" spans="1:48">
      <c r="A1127">
        <v>29</v>
      </c>
      <c r="B1127" t="str">
        <f>IF(HR_Data[[#This Row],[Age]]&lt;25,"&lt;25",
IF(HR_Data[[#This Row],[Age]]&lt;35,"25–34",
IF(HR_Data[[#This Row],[Age]]&lt;45,"35–44",
IF(HR_Data[[#This Row],[Age]]&lt;55,"45–54","55+"))))</f>
        <v>25–34</v>
      </c>
      <c r="C1127" t="s">
        <v>43</v>
      </c>
      <c r="D1127">
        <f>(HR[[#This Row],[OverTimeFlag]]*3+HR[[#This Row],[LowJobSatisFlag]]*5+HR[[#This Row],[LowWLBFlag]]*4+HR[[#This Row],[LowSalaryFlag]]*3+HR[[#This Row],[LowEnviFlag]]*4+HR[[#This Row],[LowProFlag]]*1)</f>
        <v>4</v>
      </c>
      <c r="E1127">
        <f>HR_Data[[#This Row],[OvertimeFlag]] + HR_Data[[#This Row],[LowSatisfactionFlag]] + HR_Data[[#This Row],[LowWorkLifeBalanceFlag]]</f>
        <v>0</v>
      </c>
      <c r="F1127" t="s">
        <v>44</v>
      </c>
      <c r="G1127">
        <v>995</v>
      </c>
      <c r="H1127" t="s">
        <v>45</v>
      </c>
      <c r="I1127">
        <v>2</v>
      </c>
      <c r="J1127" t="str">
        <f>IF(AND(HR_Data[[#This Row],[Attrition]]="Yes",HR_Data[[#This Row],[YearsAtCompany]]&lt;2),"Yes","No")</f>
        <v>No</v>
      </c>
      <c r="K1127">
        <v>1</v>
      </c>
      <c r="L1127" t="s">
        <v>38</v>
      </c>
      <c r="M1127">
        <v>1</v>
      </c>
      <c r="N1127">
        <v>1590</v>
      </c>
      <c r="P1127">
        <v>1</v>
      </c>
      <c r="Q1127" t="s">
        <v>46</v>
      </c>
      <c r="R1127">
        <v>87</v>
      </c>
      <c r="S1127">
        <v>3</v>
      </c>
      <c r="T1127">
        <v>2</v>
      </c>
      <c r="U1127" t="s">
        <v>54</v>
      </c>
      <c r="V1127">
        <v>4</v>
      </c>
      <c r="W1127" t="s">
        <v>52</v>
      </c>
      <c r="X1127">
        <v>8853</v>
      </c>
      <c r="Y1127" t="str">
        <f>IF(AND(HR_Data[[#This Row],[OverTime]]="Yes",HR_Data[[#This Row],[JobSatisfaction]]&lt;=2,HR_Data[[#This Row],[MonthlyIncome]]&lt;AVERAGE(HR_Data[MonthlyIncome])),
"High Risk",
IF(OR(HR_Data[[#This Row],[OverTime]]="Yes",HR_Data[[#This Row],[JobSatisfaction]]&lt;=2),
"Medium Risk",
"Low Risk"))</f>
        <v>Low Risk</v>
      </c>
      <c r="Z1127" t="str">
        <f>IF(HR_Data[[#This Row],[MonthlyIncome]]&lt;3000,"Low",IF(HR_Data[[#This Row],[MonthlyIncome]]&lt;7000,"Medium","High"))</f>
        <v>High</v>
      </c>
      <c r="AA1127" s="5">
        <f>IF(HR_Data[[#This Row],[OverTime]]="Yes",1,0)</f>
        <v>0</v>
      </c>
      <c r="AB1127" s="5">
        <f>IF(HR_Data[[#This Row],[JobSatisfaction]]&lt;=2,1,0)</f>
        <v>0</v>
      </c>
      <c r="AC1127" s="5">
        <f>IF(HR_Data[[#This Row],[WorkLifeBalance]]&lt;=2,1,0)</f>
        <v>0</v>
      </c>
      <c r="AD1127" s="5">
        <f>IF(HR_Data[[#This Row],[MonthlyIncome]]&lt;AVERAGE(HR_Data[MonthlyIncome]),1,0)</f>
        <v>0</v>
      </c>
      <c r="AE1127">
        <v>24483</v>
      </c>
      <c r="AF1127">
        <v>1</v>
      </c>
      <c r="AG1127" t="s">
        <v>42</v>
      </c>
      <c r="AH1127" t="s">
        <v>43</v>
      </c>
      <c r="AI1127">
        <v>19</v>
      </c>
      <c r="AJ1127">
        <v>3</v>
      </c>
      <c r="AK1127">
        <v>4</v>
      </c>
      <c r="AL1127">
        <f>IF(HR_Data[[#This Row],[OverTime]]="Yes",2,0)
+IF(HR_Data[[#This Row],[WorkLifeBalance]]&lt;=2,2,0)
+IF(HR_Data[[#This Row],[MonthlyIncome]]&lt;5000,2,0)
+IF(HR_Data[[#This Row],[JobSatisfaction]]&lt;=2,1,0)
+IF(HR_Data[[#This Row],[EnvironmentSatisfaction]]&lt;=2,1,0)
+IF(HR_Data[[#This Row],[YearsAtCompany]]&lt;2,2,0)</f>
        <v>1</v>
      </c>
      <c r="AM1127" t="str">
        <f>IF(HR_Data[[#This Row],[RiskScore2]]&gt;=6,"High",
IF(HR_Data[[#This Row],[RiskScore2]]&gt;=3,"Medium","Low"))</f>
        <v>Low</v>
      </c>
      <c r="AN1127">
        <v>80</v>
      </c>
      <c r="AO1127">
        <v>1</v>
      </c>
      <c r="AP1127">
        <v>6</v>
      </c>
      <c r="AQ1127">
        <v>0</v>
      </c>
      <c r="AR1127">
        <v>4</v>
      </c>
      <c r="AS1127">
        <v>6</v>
      </c>
      <c r="AT1127">
        <v>4</v>
      </c>
      <c r="AU1127">
        <v>1</v>
      </c>
      <c r="AV1127">
        <v>3</v>
      </c>
    </row>
    <row r="1128" spans="1:48">
      <c r="A1128">
        <v>50</v>
      </c>
      <c r="B1128" t="str">
        <f>IF(HR_Data[[#This Row],[Age]]&lt;25,"&lt;25",
IF(HR_Data[[#This Row],[Age]]&lt;35,"25–34",
IF(HR_Data[[#This Row],[Age]]&lt;45,"35–44",
IF(HR_Data[[#This Row],[Age]]&lt;55,"45–54","55+"))))</f>
        <v>45–54</v>
      </c>
      <c r="C1128" t="s">
        <v>43</v>
      </c>
      <c r="D1128">
        <f>(HR[[#This Row],[OverTimeFlag]]*3+HR[[#This Row],[LowJobSatisFlag]]*5+HR[[#This Row],[LowWLBFlag]]*4+HR[[#This Row],[LowSalaryFlag]]*3+HR[[#This Row],[LowEnviFlag]]*4+HR[[#This Row],[LowProFlag]]*1)</f>
        <v>3</v>
      </c>
      <c r="E1128">
        <f>HR_Data[[#This Row],[OvertimeFlag]] + HR_Data[[#This Row],[LowSatisfactionFlag]] + HR_Data[[#This Row],[LowWorkLifeBalanceFlag]]</f>
        <v>1</v>
      </c>
      <c r="F1128" t="s">
        <v>36</v>
      </c>
      <c r="G1128">
        <v>264</v>
      </c>
      <c r="H1128" t="s">
        <v>37</v>
      </c>
      <c r="I1128">
        <v>9</v>
      </c>
      <c r="J1128" t="str">
        <f>IF(AND(HR_Data[[#This Row],[Attrition]]="Yes",HR_Data[[#This Row],[YearsAtCompany]]&lt;2),"Yes","No")</f>
        <v>No</v>
      </c>
      <c r="K1128">
        <v>3</v>
      </c>
      <c r="L1128" t="s">
        <v>59</v>
      </c>
      <c r="M1128">
        <v>1</v>
      </c>
      <c r="N1128">
        <v>1591</v>
      </c>
      <c r="P1128">
        <v>3</v>
      </c>
      <c r="Q1128" t="s">
        <v>46</v>
      </c>
      <c r="R1128">
        <v>59</v>
      </c>
      <c r="S1128">
        <v>3</v>
      </c>
      <c r="T1128">
        <v>5</v>
      </c>
      <c r="U1128" t="s">
        <v>56</v>
      </c>
      <c r="V1128">
        <v>3</v>
      </c>
      <c r="W1128" t="s">
        <v>48</v>
      </c>
      <c r="X1128">
        <v>19331</v>
      </c>
      <c r="Y1128" t="str">
        <f>IF(AND(HR_Data[[#This Row],[OverTime]]="Yes",HR_Data[[#This Row],[JobSatisfaction]]&lt;=2,HR_Data[[#This Row],[MonthlyIncome]]&lt;AVERAGE(HR_Data[MonthlyIncome])),
"High Risk",
IF(OR(HR_Data[[#This Row],[OverTime]]="Yes",HR_Data[[#This Row],[JobSatisfaction]]&lt;=2),
"Medium Risk",
"Low Risk"))</f>
        <v>Medium Risk</v>
      </c>
      <c r="Z1128" t="str">
        <f>IF(HR_Data[[#This Row],[MonthlyIncome]]&lt;3000,"Low",IF(HR_Data[[#This Row],[MonthlyIncome]]&lt;7000,"Medium","High"))</f>
        <v>High</v>
      </c>
      <c r="AA1128" s="5">
        <f>IF(HR_Data[[#This Row],[OverTime]]="Yes",1,0)</f>
        <v>1</v>
      </c>
      <c r="AB1128" s="5">
        <f>IF(HR_Data[[#This Row],[JobSatisfaction]]&lt;=2,1,0)</f>
        <v>0</v>
      </c>
      <c r="AC1128" s="5">
        <f>IF(HR_Data[[#This Row],[WorkLifeBalance]]&lt;=2,1,0)</f>
        <v>0</v>
      </c>
      <c r="AD1128" s="5">
        <f>IF(HR_Data[[#This Row],[MonthlyIncome]]&lt;AVERAGE(HR_Data[MonthlyIncome]),1,0)</f>
        <v>0</v>
      </c>
      <c r="AE1128">
        <v>19519</v>
      </c>
      <c r="AF1128">
        <v>4</v>
      </c>
      <c r="AG1128" t="s">
        <v>42</v>
      </c>
      <c r="AH1128" t="s">
        <v>35</v>
      </c>
      <c r="AI1128">
        <v>16</v>
      </c>
      <c r="AJ1128">
        <v>3</v>
      </c>
      <c r="AK1128">
        <v>3</v>
      </c>
      <c r="AL1128">
        <f>IF(HR_Data[[#This Row],[OverTime]]="Yes",2,0)
+IF(HR_Data[[#This Row],[WorkLifeBalance]]&lt;=2,2,0)
+IF(HR_Data[[#This Row],[MonthlyIncome]]&lt;5000,2,0)
+IF(HR_Data[[#This Row],[JobSatisfaction]]&lt;=2,1,0)
+IF(HR_Data[[#This Row],[EnvironmentSatisfaction]]&lt;=2,1,0)
+IF(HR_Data[[#This Row],[YearsAtCompany]]&lt;2,2,0)</f>
        <v>4</v>
      </c>
      <c r="AM1128" t="str">
        <f>IF(HR_Data[[#This Row],[RiskScore2]]&gt;=6,"High",
IF(HR_Data[[#This Row],[RiskScore2]]&gt;=3,"Medium","Low"))</f>
        <v>Medium</v>
      </c>
      <c r="AN1128">
        <v>80</v>
      </c>
      <c r="AO1128">
        <v>1</v>
      </c>
      <c r="AP1128">
        <v>27</v>
      </c>
      <c r="AQ1128">
        <v>2</v>
      </c>
      <c r="AR1128">
        <v>3</v>
      </c>
      <c r="AS1128">
        <v>1</v>
      </c>
      <c r="AT1128">
        <v>0</v>
      </c>
      <c r="AU1128">
        <v>0</v>
      </c>
      <c r="AV1128">
        <v>0</v>
      </c>
    </row>
    <row r="1129" spans="1:48">
      <c r="A1129">
        <v>23</v>
      </c>
      <c r="B1129" t="str">
        <f>IF(HR_Data[[#This Row],[Age]]&lt;25,"&lt;25",
IF(HR_Data[[#This Row],[Age]]&lt;35,"25–34",
IF(HR_Data[[#This Row],[Age]]&lt;45,"35–44",
IF(HR_Data[[#This Row],[Age]]&lt;55,"45–54","55+"))))</f>
        <v>&lt;25</v>
      </c>
      <c r="C1129" t="s">
        <v>43</v>
      </c>
      <c r="D1129">
        <f>(HR[[#This Row],[OverTimeFlag]]*3+HR[[#This Row],[LowJobSatisFlag]]*5+HR[[#This Row],[LowWLBFlag]]*4+HR[[#This Row],[LowSalaryFlag]]*3+HR[[#This Row],[LowEnviFlag]]*4+HR[[#This Row],[LowProFlag]]*1)</f>
        <v>3</v>
      </c>
      <c r="E1129">
        <f>HR_Data[[#This Row],[OvertimeFlag]] + HR_Data[[#This Row],[LowSatisfactionFlag]] + HR_Data[[#This Row],[LowWorkLifeBalanceFlag]]</f>
        <v>0</v>
      </c>
      <c r="F1129" t="s">
        <v>36</v>
      </c>
      <c r="G1129">
        <v>977</v>
      </c>
      <c r="H1129" t="s">
        <v>45</v>
      </c>
      <c r="I1129">
        <v>10</v>
      </c>
      <c r="J1129" t="str">
        <f>IF(AND(HR_Data[[#This Row],[Attrition]]="Yes",HR_Data[[#This Row],[YearsAtCompany]]&lt;2),"Yes","No")</f>
        <v>No</v>
      </c>
      <c r="K1129">
        <v>3</v>
      </c>
      <c r="L1129" t="s">
        <v>60</v>
      </c>
      <c r="M1129">
        <v>1</v>
      </c>
      <c r="N1129">
        <v>1592</v>
      </c>
      <c r="P1129">
        <v>4</v>
      </c>
      <c r="Q1129" t="s">
        <v>46</v>
      </c>
      <c r="R1129">
        <v>45</v>
      </c>
      <c r="S1129">
        <v>4</v>
      </c>
      <c r="T1129">
        <v>1</v>
      </c>
      <c r="U1129" t="s">
        <v>47</v>
      </c>
      <c r="V1129">
        <v>3</v>
      </c>
      <c r="W1129" t="s">
        <v>48</v>
      </c>
      <c r="X1129">
        <v>2073</v>
      </c>
      <c r="Y1129" t="str">
        <f>IF(AND(HR_Data[[#This Row],[OverTime]]="Yes",HR_Data[[#This Row],[JobSatisfaction]]&lt;=2,HR_Data[[#This Row],[MonthlyIncome]]&lt;AVERAGE(HR_Data[MonthlyIncome])),
"High Risk",
IF(OR(HR_Data[[#This Row],[OverTime]]="Yes",HR_Data[[#This Row],[JobSatisfaction]]&lt;=2),
"Medium Risk",
"Low Risk"))</f>
        <v>Low Risk</v>
      </c>
      <c r="Z1129" t="str">
        <f>IF(HR_Data[[#This Row],[MonthlyIncome]]&lt;3000,"Low",IF(HR_Data[[#This Row],[MonthlyIncome]]&lt;7000,"Medium","High"))</f>
        <v>Low</v>
      </c>
      <c r="AA1129" s="5">
        <f>IF(HR_Data[[#This Row],[OverTime]]="Yes",1,0)</f>
        <v>0</v>
      </c>
      <c r="AB1129" s="5">
        <f>IF(HR_Data[[#This Row],[JobSatisfaction]]&lt;=2,1,0)</f>
        <v>0</v>
      </c>
      <c r="AC1129" s="5">
        <f>IF(HR_Data[[#This Row],[WorkLifeBalance]]&lt;=2,1,0)</f>
        <v>0</v>
      </c>
      <c r="AD1129" s="5">
        <f>IF(HR_Data[[#This Row],[MonthlyIncome]]&lt;AVERAGE(HR_Data[MonthlyIncome]),1,0)</f>
        <v>1</v>
      </c>
      <c r="AE1129">
        <v>12826</v>
      </c>
      <c r="AF1129">
        <v>2</v>
      </c>
      <c r="AG1129" t="s">
        <v>42</v>
      </c>
      <c r="AH1129" t="s">
        <v>43</v>
      </c>
      <c r="AI1129">
        <v>16</v>
      </c>
      <c r="AJ1129">
        <v>3</v>
      </c>
      <c r="AK1129">
        <v>4</v>
      </c>
      <c r="AL1129">
        <f>IF(HR_Data[[#This Row],[OverTime]]="Yes",2,0)
+IF(HR_Data[[#This Row],[WorkLifeBalance]]&lt;=2,2,0)
+IF(HR_Data[[#This Row],[MonthlyIncome]]&lt;5000,2,0)
+IF(HR_Data[[#This Row],[JobSatisfaction]]&lt;=2,1,0)
+IF(HR_Data[[#This Row],[EnvironmentSatisfaction]]&lt;=2,1,0)
+IF(HR_Data[[#This Row],[YearsAtCompany]]&lt;2,2,0)</f>
        <v>2</v>
      </c>
      <c r="AM1129" t="str">
        <f>IF(HR_Data[[#This Row],[RiskScore2]]&gt;=6,"High",
IF(HR_Data[[#This Row],[RiskScore2]]&gt;=3,"Medium","Low"))</f>
        <v>Low</v>
      </c>
      <c r="AN1129">
        <v>80</v>
      </c>
      <c r="AO1129">
        <v>1</v>
      </c>
      <c r="AP1129">
        <v>4</v>
      </c>
      <c r="AQ1129">
        <v>2</v>
      </c>
      <c r="AR1129">
        <v>3</v>
      </c>
      <c r="AS1129">
        <v>2</v>
      </c>
      <c r="AT1129">
        <v>2</v>
      </c>
      <c r="AU1129">
        <v>2</v>
      </c>
      <c r="AV1129">
        <v>2</v>
      </c>
    </row>
    <row r="1130" spans="1:48">
      <c r="A1130">
        <v>36</v>
      </c>
      <c r="B1130" t="str">
        <f>IF(HR_Data[[#This Row],[Age]]&lt;25,"&lt;25",
IF(HR_Data[[#This Row],[Age]]&lt;35,"25–34",
IF(HR_Data[[#This Row],[Age]]&lt;45,"35–44",
IF(HR_Data[[#This Row],[Age]]&lt;55,"45–54","55+"))))</f>
        <v>35–44</v>
      </c>
      <c r="C1130" t="s">
        <v>43</v>
      </c>
      <c r="D1130">
        <f>(HR[[#This Row],[OverTimeFlag]]*3+HR[[#This Row],[LowJobSatisFlag]]*5+HR[[#This Row],[LowWLBFlag]]*4+HR[[#This Row],[LowSalaryFlag]]*3+HR[[#This Row],[LowEnviFlag]]*4+HR[[#This Row],[LowProFlag]]*1)</f>
        <v>15</v>
      </c>
      <c r="E1130">
        <f>HR_Data[[#This Row],[OvertimeFlag]] + HR_Data[[#This Row],[LowSatisfactionFlag]] + HR_Data[[#This Row],[LowWorkLifeBalanceFlag]]</f>
        <v>2</v>
      </c>
      <c r="F1130" t="s">
        <v>44</v>
      </c>
      <c r="G1130">
        <v>1302</v>
      </c>
      <c r="H1130" t="s">
        <v>45</v>
      </c>
      <c r="I1130">
        <v>6</v>
      </c>
      <c r="J1130" t="str">
        <f>IF(AND(HR_Data[[#This Row],[Attrition]]="Yes",HR_Data[[#This Row],[YearsAtCompany]]&lt;2),"Yes","No")</f>
        <v>No</v>
      </c>
      <c r="K1130">
        <v>4</v>
      </c>
      <c r="L1130" t="s">
        <v>38</v>
      </c>
      <c r="M1130">
        <v>1</v>
      </c>
      <c r="N1130">
        <v>1594</v>
      </c>
      <c r="P1130">
        <v>1</v>
      </c>
      <c r="Q1130" t="s">
        <v>46</v>
      </c>
      <c r="R1130">
        <v>80</v>
      </c>
      <c r="S1130">
        <v>4</v>
      </c>
      <c r="T1130">
        <v>2</v>
      </c>
      <c r="U1130" t="s">
        <v>50</v>
      </c>
      <c r="V1130">
        <v>1</v>
      </c>
      <c r="W1130" t="s">
        <v>48</v>
      </c>
      <c r="X1130">
        <v>5562</v>
      </c>
      <c r="Y1130" t="str">
        <f>IF(AND(HR_Data[[#This Row],[OverTime]]="Yes",HR_Data[[#This Row],[JobSatisfaction]]&lt;=2,HR_Data[[#This Row],[MonthlyIncome]]&lt;AVERAGE(HR_Data[MonthlyIncome])),
"High Risk",
IF(OR(HR_Data[[#This Row],[OverTime]]="Yes",HR_Data[[#This Row],[JobSatisfaction]]&lt;=2),
"Medium Risk",
"Low Risk"))</f>
        <v>High Risk</v>
      </c>
      <c r="Z1130" t="str">
        <f>IF(HR_Data[[#This Row],[MonthlyIncome]]&lt;3000,"Low",IF(HR_Data[[#This Row],[MonthlyIncome]]&lt;7000,"Medium","High"))</f>
        <v>Medium</v>
      </c>
      <c r="AA1130" s="5">
        <f>IF(HR_Data[[#This Row],[OverTime]]="Yes",1,0)</f>
        <v>1</v>
      </c>
      <c r="AB1130" s="5">
        <f>IF(HR_Data[[#This Row],[JobSatisfaction]]&lt;=2,1,0)</f>
        <v>1</v>
      </c>
      <c r="AC1130" s="5">
        <f>IF(HR_Data[[#This Row],[WorkLifeBalance]]&lt;=2,1,0)</f>
        <v>0</v>
      </c>
      <c r="AD1130" s="5">
        <f>IF(HR_Data[[#This Row],[MonthlyIncome]]&lt;AVERAGE(HR_Data[MonthlyIncome]),1,0)</f>
        <v>1</v>
      </c>
      <c r="AE1130">
        <v>19711</v>
      </c>
      <c r="AF1130">
        <v>3</v>
      </c>
      <c r="AG1130" t="s">
        <v>42</v>
      </c>
      <c r="AH1130" t="s">
        <v>35</v>
      </c>
      <c r="AI1130">
        <v>13</v>
      </c>
      <c r="AJ1130">
        <v>3</v>
      </c>
      <c r="AK1130">
        <v>4</v>
      </c>
      <c r="AL1130">
        <f>IF(HR_Data[[#This Row],[OverTime]]="Yes",2,0)
+IF(HR_Data[[#This Row],[WorkLifeBalance]]&lt;=2,2,0)
+IF(HR_Data[[#This Row],[MonthlyIncome]]&lt;5000,2,0)
+IF(HR_Data[[#This Row],[JobSatisfaction]]&lt;=2,1,0)
+IF(HR_Data[[#This Row],[EnvironmentSatisfaction]]&lt;=2,1,0)
+IF(HR_Data[[#This Row],[YearsAtCompany]]&lt;2,2,0)</f>
        <v>4</v>
      </c>
      <c r="AM1130" t="str">
        <f>IF(HR_Data[[#This Row],[RiskScore2]]&gt;=6,"High",
IF(HR_Data[[#This Row],[RiskScore2]]&gt;=3,"Medium","Low"))</f>
        <v>Medium</v>
      </c>
      <c r="AN1130">
        <v>80</v>
      </c>
      <c r="AO1130">
        <v>1</v>
      </c>
      <c r="AP1130">
        <v>9</v>
      </c>
      <c r="AQ1130">
        <v>3</v>
      </c>
      <c r="AR1130">
        <v>3</v>
      </c>
      <c r="AS1130">
        <v>3</v>
      </c>
      <c r="AT1130">
        <v>2</v>
      </c>
      <c r="AU1130">
        <v>0</v>
      </c>
      <c r="AV1130">
        <v>2</v>
      </c>
    </row>
    <row r="1131" spans="1:48">
      <c r="A1131">
        <v>42</v>
      </c>
      <c r="B1131" t="str">
        <f>IF(HR_Data[[#This Row],[Age]]&lt;25,"&lt;25",
IF(HR_Data[[#This Row],[Age]]&lt;35,"25–34",
IF(HR_Data[[#This Row],[Age]]&lt;45,"35–44",
IF(HR_Data[[#This Row],[Age]]&lt;55,"45–54","55+"))))</f>
        <v>35–44</v>
      </c>
      <c r="C1131" t="s">
        <v>43</v>
      </c>
      <c r="D1131">
        <f>(HR[[#This Row],[OverTimeFlag]]*3+HR[[#This Row],[LowJobSatisFlag]]*5+HR[[#This Row],[LowWLBFlag]]*4+HR[[#This Row],[LowSalaryFlag]]*3+HR[[#This Row],[LowEnviFlag]]*4+HR[[#This Row],[LowProFlag]]*1)</f>
        <v>0</v>
      </c>
      <c r="E1131">
        <f>HR_Data[[#This Row],[OvertimeFlag]] + HR_Data[[#This Row],[LowSatisfactionFlag]] + HR_Data[[#This Row],[LowWorkLifeBalanceFlag]]</f>
        <v>0</v>
      </c>
      <c r="F1131" t="s">
        <v>36</v>
      </c>
      <c r="G1131">
        <v>1059</v>
      </c>
      <c r="H1131" t="s">
        <v>45</v>
      </c>
      <c r="I1131">
        <v>9</v>
      </c>
      <c r="J1131" t="str">
        <f>IF(AND(HR_Data[[#This Row],[Attrition]]="Yes",HR_Data[[#This Row],[YearsAtCompany]]&lt;2),"Yes","No")</f>
        <v>No</v>
      </c>
      <c r="K1131">
        <v>2</v>
      </c>
      <c r="L1131" t="s">
        <v>49</v>
      </c>
      <c r="M1131">
        <v>1</v>
      </c>
      <c r="N1131">
        <v>1595</v>
      </c>
      <c r="P1131">
        <v>4</v>
      </c>
      <c r="Q1131" t="s">
        <v>46</v>
      </c>
      <c r="R1131">
        <v>93</v>
      </c>
      <c r="S1131">
        <v>2</v>
      </c>
      <c r="T1131">
        <v>5</v>
      </c>
      <c r="U1131" t="s">
        <v>56</v>
      </c>
      <c r="V1131">
        <v>4</v>
      </c>
      <c r="W1131" t="s">
        <v>41</v>
      </c>
      <c r="X1131">
        <v>19613</v>
      </c>
      <c r="Y1131" t="str">
        <f>IF(AND(HR_Data[[#This Row],[OverTime]]="Yes",HR_Data[[#This Row],[JobSatisfaction]]&lt;=2,HR_Data[[#This Row],[MonthlyIncome]]&lt;AVERAGE(HR_Data[MonthlyIncome])),
"High Risk",
IF(OR(HR_Data[[#This Row],[OverTime]]="Yes",HR_Data[[#This Row],[JobSatisfaction]]&lt;=2),
"Medium Risk",
"Low Risk"))</f>
        <v>Low Risk</v>
      </c>
      <c r="Z1131" t="str">
        <f>IF(HR_Data[[#This Row],[MonthlyIncome]]&lt;3000,"Low",IF(HR_Data[[#This Row],[MonthlyIncome]]&lt;7000,"Medium","High"))</f>
        <v>High</v>
      </c>
      <c r="AA1131" s="5">
        <f>IF(HR_Data[[#This Row],[OverTime]]="Yes",1,0)</f>
        <v>0</v>
      </c>
      <c r="AB1131" s="5">
        <f>IF(HR_Data[[#This Row],[JobSatisfaction]]&lt;=2,1,0)</f>
        <v>0</v>
      </c>
      <c r="AC1131" s="5">
        <f>IF(HR_Data[[#This Row],[WorkLifeBalance]]&lt;=2,1,0)</f>
        <v>0</v>
      </c>
      <c r="AD1131" s="5">
        <f>IF(HR_Data[[#This Row],[MonthlyIncome]]&lt;AVERAGE(HR_Data[MonthlyIncome]),1,0)</f>
        <v>0</v>
      </c>
      <c r="AE1131">
        <v>26362</v>
      </c>
      <c r="AF1131">
        <v>8</v>
      </c>
      <c r="AG1131" t="s">
        <v>42</v>
      </c>
      <c r="AH1131" t="s">
        <v>43</v>
      </c>
      <c r="AI1131">
        <v>22</v>
      </c>
      <c r="AJ1131">
        <v>4</v>
      </c>
      <c r="AK1131">
        <v>4</v>
      </c>
      <c r="AL1131">
        <f>IF(HR_Data[[#This Row],[OverTime]]="Yes",2,0)
+IF(HR_Data[[#This Row],[WorkLifeBalance]]&lt;=2,2,0)
+IF(HR_Data[[#This Row],[MonthlyIncome]]&lt;5000,2,0)
+IF(HR_Data[[#This Row],[JobSatisfaction]]&lt;=2,1,0)
+IF(HR_Data[[#This Row],[EnvironmentSatisfaction]]&lt;=2,1,0)
+IF(HR_Data[[#This Row],[YearsAtCompany]]&lt;2,2,0)</f>
        <v>2</v>
      </c>
      <c r="AM1131" t="str">
        <f>IF(HR_Data[[#This Row],[RiskScore2]]&gt;=6,"High",
IF(HR_Data[[#This Row],[RiskScore2]]&gt;=3,"Medium","Low"))</f>
        <v>Low</v>
      </c>
      <c r="AN1131">
        <v>80</v>
      </c>
      <c r="AO1131">
        <v>0</v>
      </c>
      <c r="AP1131">
        <v>24</v>
      </c>
      <c r="AQ1131">
        <v>2</v>
      </c>
      <c r="AR1131">
        <v>3</v>
      </c>
      <c r="AS1131">
        <v>1</v>
      </c>
      <c r="AT1131">
        <v>0</v>
      </c>
      <c r="AU1131">
        <v>0</v>
      </c>
      <c r="AV1131">
        <v>1</v>
      </c>
    </row>
    <row r="1132" spans="1:48">
      <c r="A1132">
        <v>35</v>
      </c>
      <c r="B1132" t="str">
        <f>IF(HR_Data[[#This Row],[Age]]&lt;25,"&lt;25",
IF(HR_Data[[#This Row],[Age]]&lt;35,"25–34",
IF(HR_Data[[#This Row],[Age]]&lt;45,"35–44",
IF(HR_Data[[#This Row],[Age]]&lt;55,"45–54","55+"))))</f>
        <v>35–44</v>
      </c>
      <c r="C1132" t="s">
        <v>43</v>
      </c>
      <c r="D1132">
        <f>(HR[[#This Row],[OverTimeFlag]]*3+HR[[#This Row],[LowJobSatisFlag]]*5+HR[[#This Row],[LowWLBFlag]]*4+HR[[#This Row],[LowSalaryFlag]]*3+HR[[#This Row],[LowEnviFlag]]*4+HR[[#This Row],[LowProFlag]]*1)</f>
        <v>12</v>
      </c>
      <c r="E1132">
        <f>HR_Data[[#This Row],[OvertimeFlag]] + HR_Data[[#This Row],[LowSatisfactionFlag]] + HR_Data[[#This Row],[LowWorkLifeBalanceFlag]]</f>
        <v>1</v>
      </c>
      <c r="F1132" t="s">
        <v>36</v>
      </c>
      <c r="G1132">
        <v>750</v>
      </c>
      <c r="H1132" t="s">
        <v>45</v>
      </c>
      <c r="I1132">
        <v>28</v>
      </c>
      <c r="J1132" t="str">
        <f>IF(AND(HR_Data[[#This Row],[Attrition]]="Yes",HR_Data[[#This Row],[YearsAtCompany]]&lt;2),"Yes","No")</f>
        <v>No</v>
      </c>
      <c r="K1132">
        <v>3</v>
      </c>
      <c r="L1132" t="s">
        <v>38</v>
      </c>
      <c r="M1132">
        <v>1</v>
      </c>
      <c r="N1132">
        <v>1596</v>
      </c>
      <c r="P1132">
        <v>2</v>
      </c>
      <c r="Q1132" t="s">
        <v>46</v>
      </c>
      <c r="R1132">
        <v>46</v>
      </c>
      <c r="S1132">
        <v>4</v>
      </c>
      <c r="T1132">
        <v>2</v>
      </c>
      <c r="U1132" t="s">
        <v>50</v>
      </c>
      <c r="V1132">
        <v>3</v>
      </c>
      <c r="W1132" t="s">
        <v>48</v>
      </c>
      <c r="X1132">
        <v>3407</v>
      </c>
      <c r="Y1132" t="str">
        <f>IF(AND(HR_Data[[#This Row],[OverTime]]="Yes",HR_Data[[#This Row],[JobSatisfaction]]&lt;=2,HR_Data[[#This Row],[MonthlyIncome]]&lt;AVERAGE(HR_Data[MonthlyIncome])),
"High Risk",
IF(OR(HR_Data[[#This Row],[OverTime]]="Yes",HR_Data[[#This Row],[JobSatisfaction]]&lt;=2),
"Medium Risk",
"Low Risk"))</f>
        <v>Low Risk</v>
      </c>
      <c r="Z1132" t="str">
        <f>IF(HR_Data[[#This Row],[MonthlyIncome]]&lt;3000,"Low",IF(HR_Data[[#This Row],[MonthlyIncome]]&lt;7000,"Medium","High"))</f>
        <v>Medium</v>
      </c>
      <c r="AA1132" s="5">
        <f>IF(HR_Data[[#This Row],[OverTime]]="Yes",1,0)</f>
        <v>0</v>
      </c>
      <c r="AB1132" s="5">
        <f>IF(HR_Data[[#This Row],[JobSatisfaction]]&lt;=2,1,0)</f>
        <v>0</v>
      </c>
      <c r="AC1132" s="5">
        <f>IF(HR_Data[[#This Row],[WorkLifeBalance]]&lt;=2,1,0)</f>
        <v>1</v>
      </c>
      <c r="AD1132" s="5">
        <f>IF(HR_Data[[#This Row],[MonthlyIncome]]&lt;AVERAGE(HR_Data[MonthlyIncome]),1,0)</f>
        <v>1</v>
      </c>
      <c r="AE1132">
        <v>25348</v>
      </c>
      <c r="AF1132">
        <v>1</v>
      </c>
      <c r="AG1132" t="s">
        <v>42</v>
      </c>
      <c r="AH1132" t="s">
        <v>43</v>
      </c>
      <c r="AI1132">
        <v>17</v>
      </c>
      <c r="AJ1132">
        <v>3</v>
      </c>
      <c r="AK1132">
        <v>4</v>
      </c>
      <c r="AL1132">
        <f>IF(HR_Data[[#This Row],[OverTime]]="Yes",2,0)
+IF(HR_Data[[#This Row],[WorkLifeBalance]]&lt;=2,2,0)
+IF(HR_Data[[#This Row],[MonthlyIncome]]&lt;5000,2,0)
+IF(HR_Data[[#This Row],[JobSatisfaction]]&lt;=2,1,0)
+IF(HR_Data[[#This Row],[EnvironmentSatisfaction]]&lt;=2,1,0)
+IF(HR_Data[[#This Row],[YearsAtCompany]]&lt;2,2,0)</f>
        <v>5</v>
      </c>
      <c r="AM1132" t="str">
        <f>IF(HR_Data[[#This Row],[RiskScore2]]&gt;=6,"High",
IF(HR_Data[[#This Row],[RiskScore2]]&gt;=3,"Medium","Low"))</f>
        <v>Medium</v>
      </c>
      <c r="AN1132">
        <v>80</v>
      </c>
      <c r="AO1132">
        <v>2</v>
      </c>
      <c r="AP1132">
        <v>10</v>
      </c>
      <c r="AQ1132">
        <v>3</v>
      </c>
      <c r="AR1132">
        <v>2</v>
      </c>
      <c r="AS1132">
        <v>10</v>
      </c>
      <c r="AT1132">
        <v>9</v>
      </c>
      <c r="AU1132">
        <v>6</v>
      </c>
      <c r="AV1132">
        <v>8</v>
      </c>
    </row>
    <row r="1133" spans="1:48">
      <c r="A1133">
        <v>34</v>
      </c>
      <c r="B1133" t="str">
        <f>IF(HR_Data[[#This Row],[Age]]&lt;25,"&lt;25",
IF(HR_Data[[#This Row],[Age]]&lt;35,"25–34",
IF(HR_Data[[#This Row],[Age]]&lt;45,"35–44",
IF(HR_Data[[#This Row],[Age]]&lt;55,"45–54","55+"))))</f>
        <v>25–34</v>
      </c>
      <c r="C1133" t="s">
        <v>43</v>
      </c>
      <c r="D1133">
        <f>(HR[[#This Row],[OverTimeFlag]]*3+HR[[#This Row],[LowJobSatisFlag]]*5+HR[[#This Row],[LowWLBFlag]]*4+HR[[#This Row],[LowSalaryFlag]]*3+HR[[#This Row],[LowEnviFlag]]*4+HR[[#This Row],[LowProFlag]]*1)</f>
        <v>8</v>
      </c>
      <c r="E1133">
        <f>HR_Data[[#This Row],[OvertimeFlag]] + HR_Data[[#This Row],[LowSatisfactionFlag]] + HR_Data[[#This Row],[LowWorkLifeBalanceFlag]]</f>
        <v>1</v>
      </c>
      <c r="F1133" t="s">
        <v>44</v>
      </c>
      <c r="G1133">
        <v>653</v>
      </c>
      <c r="H1133" t="s">
        <v>45</v>
      </c>
      <c r="I1133">
        <v>10</v>
      </c>
      <c r="J1133" t="str">
        <f>IF(AND(HR_Data[[#This Row],[Attrition]]="Yes",HR_Data[[#This Row],[YearsAtCompany]]&lt;2),"Yes","No")</f>
        <v>No</v>
      </c>
      <c r="K1133">
        <v>4</v>
      </c>
      <c r="L1133" t="s">
        <v>60</v>
      </c>
      <c r="M1133">
        <v>1</v>
      </c>
      <c r="N1133">
        <v>1597</v>
      </c>
      <c r="P1133">
        <v>4</v>
      </c>
      <c r="Q1133" t="s">
        <v>46</v>
      </c>
      <c r="R1133">
        <v>92</v>
      </c>
      <c r="S1133">
        <v>2</v>
      </c>
      <c r="T1133">
        <v>2</v>
      </c>
      <c r="U1133" t="s">
        <v>54</v>
      </c>
      <c r="V1133">
        <v>3</v>
      </c>
      <c r="W1133" t="s">
        <v>48</v>
      </c>
      <c r="X1133">
        <v>5063</v>
      </c>
      <c r="Y1133" t="str">
        <f>IF(AND(HR_Data[[#This Row],[OverTime]]="Yes",HR_Data[[#This Row],[JobSatisfaction]]&lt;=2,HR_Data[[#This Row],[MonthlyIncome]]&lt;AVERAGE(HR_Data[MonthlyIncome])),
"High Risk",
IF(OR(HR_Data[[#This Row],[OverTime]]="Yes",HR_Data[[#This Row],[JobSatisfaction]]&lt;=2),
"Medium Risk",
"Low Risk"))</f>
        <v>Low Risk</v>
      </c>
      <c r="Z1133" t="str">
        <f>IF(HR_Data[[#This Row],[MonthlyIncome]]&lt;3000,"Low",IF(HR_Data[[#This Row],[MonthlyIncome]]&lt;7000,"Medium","High"))</f>
        <v>Medium</v>
      </c>
      <c r="AA1133" s="5">
        <f>IF(HR_Data[[#This Row],[OverTime]]="Yes",1,0)</f>
        <v>0</v>
      </c>
      <c r="AB1133" s="5">
        <f>IF(HR_Data[[#This Row],[JobSatisfaction]]&lt;=2,1,0)</f>
        <v>0</v>
      </c>
      <c r="AC1133" s="5">
        <f>IF(HR_Data[[#This Row],[WorkLifeBalance]]&lt;=2,1,0)</f>
        <v>1</v>
      </c>
      <c r="AD1133" s="5">
        <f>IF(HR_Data[[#This Row],[MonthlyIncome]]&lt;AVERAGE(HR_Data[MonthlyIncome]),1,0)</f>
        <v>1</v>
      </c>
      <c r="AE1133">
        <v>15332</v>
      </c>
      <c r="AF1133">
        <v>1</v>
      </c>
      <c r="AG1133" t="s">
        <v>42</v>
      </c>
      <c r="AH1133" t="s">
        <v>43</v>
      </c>
      <c r="AI1133">
        <v>14</v>
      </c>
      <c r="AJ1133">
        <v>3</v>
      </c>
      <c r="AK1133">
        <v>2</v>
      </c>
      <c r="AL1133">
        <f>IF(HR_Data[[#This Row],[OverTime]]="Yes",2,0)
+IF(HR_Data[[#This Row],[WorkLifeBalance]]&lt;=2,2,0)
+IF(HR_Data[[#This Row],[MonthlyIncome]]&lt;5000,2,0)
+IF(HR_Data[[#This Row],[JobSatisfaction]]&lt;=2,1,0)
+IF(HR_Data[[#This Row],[EnvironmentSatisfaction]]&lt;=2,1,0)
+IF(HR_Data[[#This Row],[YearsAtCompany]]&lt;2,2,0)</f>
        <v>2</v>
      </c>
      <c r="AM1133" t="str">
        <f>IF(HR_Data[[#This Row],[RiskScore2]]&gt;=6,"High",
IF(HR_Data[[#This Row],[RiskScore2]]&gt;=3,"Medium","Low"))</f>
        <v>Low</v>
      </c>
      <c r="AN1133">
        <v>80</v>
      </c>
      <c r="AO1133">
        <v>1</v>
      </c>
      <c r="AP1133">
        <v>8</v>
      </c>
      <c r="AQ1133">
        <v>3</v>
      </c>
      <c r="AR1133">
        <v>2</v>
      </c>
      <c r="AS1133">
        <v>8</v>
      </c>
      <c r="AT1133">
        <v>2</v>
      </c>
      <c r="AU1133">
        <v>7</v>
      </c>
      <c r="AV1133">
        <v>7</v>
      </c>
    </row>
    <row r="1134" spans="1:48">
      <c r="A1134">
        <v>40</v>
      </c>
      <c r="B1134" t="str">
        <f>IF(HR_Data[[#This Row],[Age]]&lt;25,"&lt;25",
IF(HR_Data[[#This Row],[Age]]&lt;35,"25–34",
IF(HR_Data[[#This Row],[Age]]&lt;45,"35–44",
IF(HR_Data[[#This Row],[Age]]&lt;55,"45–54","55+"))))</f>
        <v>35–44</v>
      </c>
      <c r="C1134" t="s">
        <v>43</v>
      </c>
      <c r="D1134">
        <f>(HR[[#This Row],[OverTimeFlag]]*3+HR[[#This Row],[LowJobSatisFlag]]*5+HR[[#This Row],[LowWLBFlag]]*4+HR[[#This Row],[LowSalaryFlag]]*3+HR[[#This Row],[LowEnviFlag]]*4+HR[[#This Row],[LowProFlag]]*1)</f>
        <v>8</v>
      </c>
      <c r="E1134">
        <f>HR_Data[[#This Row],[OvertimeFlag]] + HR_Data[[#This Row],[LowSatisfactionFlag]] + HR_Data[[#This Row],[LowWorkLifeBalanceFlag]]</f>
        <v>1</v>
      </c>
      <c r="F1134" t="s">
        <v>36</v>
      </c>
      <c r="G1134">
        <v>118</v>
      </c>
      <c r="H1134" t="s">
        <v>37</v>
      </c>
      <c r="I1134">
        <v>14</v>
      </c>
      <c r="J1134" t="str">
        <f>IF(AND(HR_Data[[#This Row],[Attrition]]="Yes",HR_Data[[#This Row],[YearsAtCompany]]&lt;2),"Yes","No")</f>
        <v>No</v>
      </c>
      <c r="K1134">
        <v>2</v>
      </c>
      <c r="L1134" t="s">
        <v>38</v>
      </c>
      <c r="M1134">
        <v>1</v>
      </c>
      <c r="N1134">
        <v>1598</v>
      </c>
      <c r="P1134">
        <v>4</v>
      </c>
      <c r="Q1134" t="s">
        <v>39</v>
      </c>
      <c r="R1134">
        <v>84</v>
      </c>
      <c r="S1134">
        <v>3</v>
      </c>
      <c r="T1134">
        <v>2</v>
      </c>
      <c r="U1134" t="s">
        <v>40</v>
      </c>
      <c r="V1134">
        <v>1</v>
      </c>
      <c r="W1134" t="s">
        <v>48</v>
      </c>
      <c r="X1134">
        <v>4639</v>
      </c>
      <c r="Y1134" t="str">
        <f>IF(AND(HR_Data[[#This Row],[OverTime]]="Yes",HR_Data[[#This Row],[JobSatisfaction]]&lt;=2,HR_Data[[#This Row],[MonthlyIncome]]&lt;AVERAGE(HR_Data[MonthlyIncome])),
"High Risk",
IF(OR(HR_Data[[#This Row],[OverTime]]="Yes",HR_Data[[#This Row],[JobSatisfaction]]&lt;=2),
"Medium Risk",
"Low Risk"))</f>
        <v>Medium Risk</v>
      </c>
      <c r="Z1134" t="str">
        <f>IF(HR_Data[[#This Row],[MonthlyIncome]]&lt;3000,"Low",IF(HR_Data[[#This Row],[MonthlyIncome]]&lt;7000,"Medium","High"))</f>
        <v>Medium</v>
      </c>
      <c r="AA1134" s="5">
        <f>IF(HR_Data[[#This Row],[OverTime]]="Yes",1,0)</f>
        <v>0</v>
      </c>
      <c r="AB1134" s="5">
        <f>IF(HR_Data[[#This Row],[JobSatisfaction]]&lt;=2,1,0)</f>
        <v>1</v>
      </c>
      <c r="AC1134" s="5">
        <f>IF(HR_Data[[#This Row],[WorkLifeBalance]]&lt;=2,1,0)</f>
        <v>0</v>
      </c>
      <c r="AD1134" s="5">
        <f>IF(HR_Data[[#This Row],[MonthlyIncome]]&lt;AVERAGE(HR_Data[MonthlyIncome]),1,0)</f>
        <v>1</v>
      </c>
      <c r="AE1134">
        <v>11262</v>
      </c>
      <c r="AF1134">
        <v>1</v>
      </c>
      <c r="AG1134" t="s">
        <v>42</v>
      </c>
      <c r="AH1134" t="s">
        <v>43</v>
      </c>
      <c r="AI1134">
        <v>15</v>
      </c>
      <c r="AJ1134">
        <v>3</v>
      </c>
      <c r="AK1134">
        <v>3</v>
      </c>
      <c r="AL1134">
        <f>IF(HR_Data[[#This Row],[OverTime]]="Yes",2,0)
+IF(HR_Data[[#This Row],[WorkLifeBalance]]&lt;=2,2,0)
+IF(HR_Data[[#This Row],[MonthlyIncome]]&lt;5000,2,0)
+IF(HR_Data[[#This Row],[JobSatisfaction]]&lt;=2,1,0)
+IF(HR_Data[[#This Row],[EnvironmentSatisfaction]]&lt;=2,1,0)
+IF(HR_Data[[#This Row],[YearsAtCompany]]&lt;2,2,0)</f>
        <v>3</v>
      </c>
      <c r="AM1134" t="str">
        <f>IF(HR_Data[[#This Row],[RiskScore2]]&gt;=6,"High",
IF(HR_Data[[#This Row],[RiskScore2]]&gt;=3,"Medium","Low"))</f>
        <v>Medium</v>
      </c>
      <c r="AN1134">
        <v>80</v>
      </c>
      <c r="AO1134">
        <v>1</v>
      </c>
      <c r="AP1134">
        <v>5</v>
      </c>
      <c r="AQ1134">
        <v>2</v>
      </c>
      <c r="AR1134">
        <v>3</v>
      </c>
      <c r="AS1134">
        <v>5</v>
      </c>
      <c r="AT1134">
        <v>4</v>
      </c>
      <c r="AU1134">
        <v>1</v>
      </c>
      <c r="AV1134">
        <v>2</v>
      </c>
    </row>
    <row r="1135" spans="1:48">
      <c r="A1135">
        <v>43</v>
      </c>
      <c r="B1135" t="str">
        <f>IF(HR_Data[[#This Row],[Age]]&lt;25,"&lt;25",
IF(HR_Data[[#This Row],[Age]]&lt;35,"25–34",
IF(HR_Data[[#This Row],[Age]]&lt;45,"35–44",
IF(HR_Data[[#This Row],[Age]]&lt;55,"45–54","55+"))))</f>
        <v>35–44</v>
      </c>
      <c r="C1135" t="s">
        <v>43</v>
      </c>
      <c r="D1135">
        <f>(HR[[#This Row],[OverTimeFlag]]*3+HR[[#This Row],[LowJobSatisFlag]]*5+HR[[#This Row],[LowWLBFlag]]*4+HR[[#This Row],[LowSalaryFlag]]*3+HR[[#This Row],[LowEnviFlag]]*4+HR[[#This Row],[LowProFlag]]*1)</f>
        <v>8</v>
      </c>
      <c r="E1135">
        <f>HR_Data[[#This Row],[OvertimeFlag]] + HR_Data[[#This Row],[LowSatisfactionFlag]] + HR_Data[[#This Row],[LowWorkLifeBalanceFlag]]</f>
        <v>1</v>
      </c>
      <c r="F1135" t="s">
        <v>36</v>
      </c>
      <c r="G1135">
        <v>990</v>
      </c>
      <c r="H1135" t="s">
        <v>45</v>
      </c>
      <c r="I1135">
        <v>27</v>
      </c>
      <c r="J1135" t="str">
        <f>IF(AND(HR_Data[[#This Row],[Attrition]]="Yes",HR_Data[[#This Row],[YearsAtCompany]]&lt;2),"Yes","No")</f>
        <v>No</v>
      </c>
      <c r="K1135">
        <v>3</v>
      </c>
      <c r="L1135" t="s">
        <v>60</v>
      </c>
      <c r="M1135">
        <v>1</v>
      </c>
      <c r="N1135">
        <v>1599</v>
      </c>
      <c r="P1135">
        <v>4</v>
      </c>
      <c r="Q1135" t="s">
        <v>46</v>
      </c>
      <c r="R1135">
        <v>87</v>
      </c>
      <c r="S1135">
        <v>4</v>
      </c>
      <c r="T1135">
        <v>1</v>
      </c>
      <c r="U1135" t="s">
        <v>50</v>
      </c>
      <c r="V1135">
        <v>2</v>
      </c>
      <c r="W1135" t="s">
        <v>52</v>
      </c>
      <c r="X1135">
        <v>4876</v>
      </c>
      <c r="Y1135" t="str">
        <f>IF(AND(HR_Data[[#This Row],[OverTime]]="Yes",HR_Data[[#This Row],[JobSatisfaction]]&lt;=2,HR_Data[[#This Row],[MonthlyIncome]]&lt;AVERAGE(HR_Data[MonthlyIncome])),
"High Risk",
IF(OR(HR_Data[[#This Row],[OverTime]]="Yes",HR_Data[[#This Row],[JobSatisfaction]]&lt;=2),
"Medium Risk",
"Low Risk"))</f>
        <v>Medium Risk</v>
      </c>
      <c r="Z1135" t="str">
        <f>IF(HR_Data[[#This Row],[MonthlyIncome]]&lt;3000,"Low",IF(HR_Data[[#This Row],[MonthlyIncome]]&lt;7000,"Medium","High"))</f>
        <v>Medium</v>
      </c>
      <c r="AA1135" s="5">
        <f>IF(HR_Data[[#This Row],[OverTime]]="Yes",1,0)</f>
        <v>0</v>
      </c>
      <c r="AB1135" s="5">
        <f>IF(HR_Data[[#This Row],[JobSatisfaction]]&lt;=2,1,0)</f>
        <v>1</v>
      </c>
      <c r="AC1135" s="5">
        <f>IF(HR_Data[[#This Row],[WorkLifeBalance]]&lt;=2,1,0)</f>
        <v>0</v>
      </c>
      <c r="AD1135" s="5">
        <f>IF(HR_Data[[#This Row],[MonthlyIncome]]&lt;AVERAGE(HR_Data[MonthlyIncome]),1,0)</f>
        <v>1</v>
      </c>
      <c r="AE1135">
        <v>5855</v>
      </c>
      <c r="AF1135">
        <v>5</v>
      </c>
      <c r="AG1135" t="s">
        <v>42</v>
      </c>
      <c r="AH1135" t="s">
        <v>43</v>
      </c>
      <c r="AI1135">
        <v>12</v>
      </c>
      <c r="AJ1135">
        <v>3</v>
      </c>
      <c r="AK1135">
        <v>3</v>
      </c>
      <c r="AL1135">
        <f>IF(HR_Data[[#This Row],[OverTime]]="Yes",2,0)
+IF(HR_Data[[#This Row],[WorkLifeBalance]]&lt;=2,2,0)
+IF(HR_Data[[#This Row],[MonthlyIncome]]&lt;5000,2,0)
+IF(HR_Data[[#This Row],[JobSatisfaction]]&lt;=2,1,0)
+IF(HR_Data[[#This Row],[EnvironmentSatisfaction]]&lt;=2,1,0)
+IF(HR_Data[[#This Row],[YearsAtCompany]]&lt;2,2,0)</f>
        <v>3</v>
      </c>
      <c r="AM1135" t="str">
        <f>IF(HR_Data[[#This Row],[RiskScore2]]&gt;=6,"High",
IF(HR_Data[[#This Row],[RiskScore2]]&gt;=3,"Medium","Low"))</f>
        <v>Medium</v>
      </c>
      <c r="AN1135">
        <v>80</v>
      </c>
      <c r="AO1135">
        <v>1</v>
      </c>
      <c r="AP1135">
        <v>8</v>
      </c>
      <c r="AQ1135">
        <v>0</v>
      </c>
      <c r="AR1135">
        <v>3</v>
      </c>
      <c r="AS1135">
        <v>6</v>
      </c>
      <c r="AT1135">
        <v>4</v>
      </c>
      <c r="AU1135">
        <v>0</v>
      </c>
      <c r="AV1135">
        <v>2</v>
      </c>
    </row>
    <row r="1136" spans="1:48">
      <c r="A1136">
        <v>35</v>
      </c>
      <c r="B1136" t="str">
        <f>IF(HR_Data[[#This Row],[Age]]&lt;25,"&lt;25",
IF(HR_Data[[#This Row],[Age]]&lt;35,"25–34",
IF(HR_Data[[#This Row],[Age]]&lt;45,"35–44",
IF(HR_Data[[#This Row],[Age]]&lt;55,"45–54","55+"))))</f>
        <v>35–44</v>
      </c>
      <c r="C1136" t="s">
        <v>43</v>
      </c>
      <c r="D1136">
        <f>(HR[[#This Row],[OverTimeFlag]]*3+HR[[#This Row],[LowJobSatisFlag]]*5+HR[[#This Row],[LowWLBFlag]]*4+HR[[#This Row],[LowSalaryFlag]]*3+HR[[#This Row],[LowEnviFlag]]*4+HR[[#This Row],[LowProFlag]]*1)</f>
        <v>7</v>
      </c>
      <c r="E1136">
        <f>HR_Data[[#This Row],[OvertimeFlag]] + HR_Data[[#This Row],[LowSatisfactionFlag]] + HR_Data[[#This Row],[LowWorkLifeBalanceFlag]]</f>
        <v>1</v>
      </c>
      <c r="F1136" t="s">
        <v>36</v>
      </c>
      <c r="G1136">
        <v>1349</v>
      </c>
      <c r="H1136" t="s">
        <v>45</v>
      </c>
      <c r="I1136">
        <v>7</v>
      </c>
      <c r="J1136" t="str">
        <f>IF(AND(HR_Data[[#This Row],[Attrition]]="Yes",HR_Data[[#This Row],[YearsAtCompany]]&lt;2),"Yes","No")</f>
        <v>No</v>
      </c>
      <c r="K1136">
        <v>2</v>
      </c>
      <c r="L1136" t="s">
        <v>38</v>
      </c>
      <c r="M1136">
        <v>1</v>
      </c>
      <c r="N1136">
        <v>1601</v>
      </c>
      <c r="P1136">
        <v>3</v>
      </c>
      <c r="Q1136" t="s">
        <v>46</v>
      </c>
      <c r="R1136">
        <v>63</v>
      </c>
      <c r="S1136">
        <v>2</v>
      </c>
      <c r="T1136">
        <v>1</v>
      </c>
      <c r="U1136" t="s">
        <v>50</v>
      </c>
      <c r="V1136">
        <v>4</v>
      </c>
      <c r="W1136" t="s">
        <v>48</v>
      </c>
      <c r="X1136">
        <v>2690</v>
      </c>
      <c r="Y1136" t="str">
        <f>IF(AND(HR_Data[[#This Row],[OverTime]]="Yes",HR_Data[[#This Row],[JobSatisfaction]]&lt;=2,HR_Data[[#This Row],[MonthlyIncome]]&lt;AVERAGE(HR_Data[MonthlyIncome])),
"High Risk",
IF(OR(HR_Data[[#This Row],[OverTime]]="Yes",HR_Data[[#This Row],[JobSatisfaction]]&lt;=2),
"Medium Risk",
"Low Risk"))</f>
        <v>Low Risk</v>
      </c>
      <c r="Z1136" t="str">
        <f>IF(HR_Data[[#This Row],[MonthlyIncome]]&lt;3000,"Low",IF(HR_Data[[#This Row],[MonthlyIncome]]&lt;7000,"Medium","High"))</f>
        <v>Low</v>
      </c>
      <c r="AA1136" s="5">
        <f>IF(HR_Data[[#This Row],[OverTime]]="Yes",1,0)</f>
        <v>0</v>
      </c>
      <c r="AB1136" s="5">
        <f>IF(HR_Data[[#This Row],[JobSatisfaction]]&lt;=2,1,0)</f>
        <v>0</v>
      </c>
      <c r="AC1136" s="5">
        <f>IF(HR_Data[[#This Row],[WorkLifeBalance]]&lt;=2,1,0)</f>
        <v>1</v>
      </c>
      <c r="AD1136" s="5">
        <f>IF(HR_Data[[#This Row],[MonthlyIncome]]&lt;AVERAGE(HR_Data[MonthlyIncome]),1,0)</f>
        <v>1</v>
      </c>
      <c r="AE1136">
        <v>7713</v>
      </c>
      <c r="AF1136">
        <v>1</v>
      </c>
      <c r="AG1136" t="s">
        <v>42</v>
      </c>
      <c r="AH1136" t="s">
        <v>43</v>
      </c>
      <c r="AI1136">
        <v>18</v>
      </c>
      <c r="AJ1136">
        <v>3</v>
      </c>
      <c r="AK1136">
        <v>4</v>
      </c>
      <c r="AL1136">
        <f>IF(HR_Data[[#This Row],[OverTime]]="Yes",2,0)
+IF(HR_Data[[#This Row],[WorkLifeBalance]]&lt;=2,2,0)
+IF(HR_Data[[#This Row],[MonthlyIncome]]&lt;5000,2,0)
+IF(HR_Data[[#This Row],[JobSatisfaction]]&lt;=2,1,0)
+IF(HR_Data[[#This Row],[EnvironmentSatisfaction]]&lt;=2,1,0)
+IF(HR_Data[[#This Row],[YearsAtCompany]]&lt;2,2,0)</f>
        <v>6</v>
      </c>
      <c r="AM1136" t="str">
        <f>IF(HR_Data[[#This Row],[RiskScore2]]&gt;=6,"High",
IF(HR_Data[[#This Row],[RiskScore2]]&gt;=3,"Medium","Low"))</f>
        <v>High</v>
      </c>
      <c r="AN1136">
        <v>80</v>
      </c>
      <c r="AO1136">
        <v>1</v>
      </c>
      <c r="AP1136">
        <v>1</v>
      </c>
      <c r="AQ1136">
        <v>5</v>
      </c>
      <c r="AR1136">
        <v>2</v>
      </c>
      <c r="AS1136">
        <v>1</v>
      </c>
      <c r="AT1136">
        <v>0</v>
      </c>
      <c r="AU1136">
        <v>0</v>
      </c>
      <c r="AV1136">
        <v>1</v>
      </c>
    </row>
    <row r="1137" spans="1:48">
      <c r="A1137">
        <v>46</v>
      </c>
      <c r="B1137" t="str">
        <f>IF(HR_Data[[#This Row],[Age]]&lt;25,"&lt;25",
IF(HR_Data[[#This Row],[Age]]&lt;35,"25–34",
IF(HR_Data[[#This Row],[Age]]&lt;45,"35–44",
IF(HR_Data[[#This Row],[Age]]&lt;55,"45–54","55+"))))</f>
        <v>45–54</v>
      </c>
      <c r="C1137" t="s">
        <v>43</v>
      </c>
      <c r="D1137">
        <f>(HR[[#This Row],[OverTimeFlag]]*3+HR[[#This Row],[LowJobSatisFlag]]*5+HR[[#This Row],[LowWLBFlag]]*4+HR[[#This Row],[LowSalaryFlag]]*3+HR[[#This Row],[LowEnviFlag]]*4+HR[[#This Row],[LowProFlag]]*1)</f>
        <v>9</v>
      </c>
      <c r="E1137">
        <f>HR_Data[[#This Row],[OvertimeFlag]] + HR_Data[[#This Row],[LowSatisfactionFlag]] + HR_Data[[#This Row],[LowWorkLifeBalanceFlag]]</f>
        <v>2</v>
      </c>
      <c r="F1137" t="s">
        <v>36</v>
      </c>
      <c r="G1137">
        <v>563</v>
      </c>
      <c r="H1137" t="s">
        <v>37</v>
      </c>
      <c r="I1137">
        <v>1</v>
      </c>
      <c r="J1137" t="str">
        <f>IF(AND(HR_Data[[#This Row],[Attrition]]="Yes",HR_Data[[#This Row],[YearsAtCompany]]&lt;2),"Yes","No")</f>
        <v>No</v>
      </c>
      <c r="K1137">
        <v>4</v>
      </c>
      <c r="L1137" t="s">
        <v>38</v>
      </c>
      <c r="M1137">
        <v>1</v>
      </c>
      <c r="N1137">
        <v>1602</v>
      </c>
      <c r="P1137">
        <v>4</v>
      </c>
      <c r="Q1137" t="s">
        <v>46</v>
      </c>
      <c r="R1137">
        <v>56</v>
      </c>
      <c r="S1137">
        <v>4</v>
      </c>
      <c r="T1137">
        <v>4</v>
      </c>
      <c r="U1137" t="s">
        <v>56</v>
      </c>
      <c r="V1137">
        <v>1</v>
      </c>
      <c r="W1137" t="s">
        <v>41</v>
      </c>
      <c r="X1137">
        <v>17567</v>
      </c>
      <c r="Y1137" t="str">
        <f>IF(AND(HR_Data[[#This Row],[OverTime]]="Yes",HR_Data[[#This Row],[JobSatisfaction]]&lt;=2,HR_Data[[#This Row],[MonthlyIncome]]&lt;AVERAGE(HR_Data[MonthlyIncome])),
"High Risk",
IF(OR(HR_Data[[#This Row],[OverTime]]="Yes",HR_Data[[#This Row],[JobSatisfaction]]&lt;=2),
"Medium Risk",
"Low Risk"))</f>
        <v>Medium Risk</v>
      </c>
      <c r="Z1137" t="str">
        <f>IF(HR_Data[[#This Row],[MonthlyIncome]]&lt;3000,"Low",IF(HR_Data[[#This Row],[MonthlyIncome]]&lt;7000,"Medium","High"))</f>
        <v>High</v>
      </c>
      <c r="AA1137" s="5">
        <f>IF(HR_Data[[#This Row],[OverTime]]="Yes",1,0)</f>
        <v>0</v>
      </c>
      <c r="AB1137" s="5">
        <f>IF(HR_Data[[#This Row],[JobSatisfaction]]&lt;=2,1,0)</f>
        <v>1</v>
      </c>
      <c r="AC1137" s="5">
        <f>IF(HR_Data[[#This Row],[WorkLifeBalance]]&lt;=2,1,0)</f>
        <v>1</v>
      </c>
      <c r="AD1137" s="5">
        <f>IF(HR_Data[[#This Row],[MonthlyIncome]]&lt;AVERAGE(HR_Data[MonthlyIncome]),1,0)</f>
        <v>0</v>
      </c>
      <c r="AE1137">
        <v>3156</v>
      </c>
      <c r="AF1137">
        <v>1</v>
      </c>
      <c r="AG1137" t="s">
        <v>42</v>
      </c>
      <c r="AH1137" t="s">
        <v>43</v>
      </c>
      <c r="AI1137">
        <v>15</v>
      </c>
      <c r="AJ1137">
        <v>3</v>
      </c>
      <c r="AK1137">
        <v>2</v>
      </c>
      <c r="AL1137">
        <f>IF(HR_Data[[#This Row],[OverTime]]="Yes",2,0)
+IF(HR_Data[[#This Row],[WorkLifeBalance]]&lt;=2,2,0)
+IF(HR_Data[[#This Row],[MonthlyIncome]]&lt;5000,2,0)
+IF(HR_Data[[#This Row],[JobSatisfaction]]&lt;=2,1,0)
+IF(HR_Data[[#This Row],[EnvironmentSatisfaction]]&lt;=2,1,0)
+IF(HR_Data[[#This Row],[YearsAtCompany]]&lt;2,2,0)</f>
        <v>3</v>
      </c>
      <c r="AM1137" t="str">
        <f>IF(HR_Data[[#This Row],[RiskScore2]]&gt;=6,"High",
IF(HR_Data[[#This Row],[RiskScore2]]&gt;=3,"Medium","Low"))</f>
        <v>Medium</v>
      </c>
      <c r="AN1137">
        <v>80</v>
      </c>
      <c r="AO1137">
        <v>0</v>
      </c>
      <c r="AP1137">
        <v>27</v>
      </c>
      <c r="AQ1137">
        <v>5</v>
      </c>
      <c r="AR1137">
        <v>1</v>
      </c>
      <c r="AS1137">
        <v>26</v>
      </c>
      <c r="AT1137">
        <v>0</v>
      </c>
      <c r="AU1137">
        <v>0</v>
      </c>
      <c r="AV1137">
        <v>12</v>
      </c>
    </row>
    <row r="1138" spans="1:48">
      <c r="A1138">
        <v>28</v>
      </c>
      <c r="B1138" t="str">
        <f>IF(HR_Data[[#This Row],[Age]]&lt;25,"&lt;25",
IF(HR_Data[[#This Row],[Age]]&lt;35,"25–34",
IF(HR_Data[[#This Row],[Age]]&lt;45,"35–44",
IF(HR_Data[[#This Row],[Age]]&lt;55,"45–54","55+"))))</f>
        <v>25–34</v>
      </c>
      <c r="C1138" t="s">
        <v>35</v>
      </c>
      <c r="D1138">
        <f>(HR[[#This Row],[OverTimeFlag]]*3+HR[[#This Row],[LowJobSatisFlag]]*5+HR[[#This Row],[LowWLBFlag]]*4+HR[[#This Row],[LowSalaryFlag]]*3+HR[[#This Row],[LowEnviFlag]]*4+HR[[#This Row],[LowProFlag]]*1)</f>
        <v>11</v>
      </c>
      <c r="E1138">
        <f>HR_Data[[#This Row],[OvertimeFlag]] + HR_Data[[#This Row],[LowSatisfactionFlag]] + HR_Data[[#This Row],[LowWorkLifeBalanceFlag]]</f>
        <v>2</v>
      </c>
      <c r="F1138" t="s">
        <v>36</v>
      </c>
      <c r="G1138">
        <v>329</v>
      </c>
      <c r="H1138" t="s">
        <v>45</v>
      </c>
      <c r="I1138">
        <v>24</v>
      </c>
      <c r="J1138" t="str">
        <f>IF(AND(HR_Data[[#This Row],[Attrition]]="Yes",HR_Data[[#This Row],[YearsAtCompany]]&lt;2),"Yes","No")</f>
        <v>Yes</v>
      </c>
      <c r="K1138">
        <v>3</v>
      </c>
      <c r="L1138" t="s">
        <v>51</v>
      </c>
      <c r="M1138">
        <v>1</v>
      </c>
      <c r="N1138">
        <v>1604</v>
      </c>
      <c r="P1138">
        <v>3</v>
      </c>
      <c r="Q1138" t="s">
        <v>46</v>
      </c>
      <c r="R1138">
        <v>51</v>
      </c>
      <c r="S1138">
        <v>3</v>
      </c>
      <c r="T1138">
        <v>1</v>
      </c>
      <c r="U1138" t="s">
        <v>50</v>
      </c>
      <c r="V1138">
        <v>2</v>
      </c>
      <c r="W1138" t="s">
        <v>48</v>
      </c>
      <c r="X1138">
        <v>2408</v>
      </c>
      <c r="Y1138" t="str">
        <f>IF(AND(HR_Data[[#This Row],[OverTime]]="Yes",HR_Data[[#This Row],[JobSatisfaction]]&lt;=2,HR_Data[[#This Row],[MonthlyIncome]]&lt;AVERAGE(HR_Data[MonthlyIncome])),
"High Risk",
IF(OR(HR_Data[[#This Row],[OverTime]]="Yes",HR_Data[[#This Row],[JobSatisfaction]]&lt;=2),
"Medium Risk",
"Low Risk"))</f>
        <v>High Risk</v>
      </c>
      <c r="Z1138" t="str">
        <f>IF(HR_Data[[#This Row],[MonthlyIncome]]&lt;3000,"Low",IF(HR_Data[[#This Row],[MonthlyIncome]]&lt;7000,"Medium","High"))</f>
        <v>Low</v>
      </c>
      <c r="AA1138" s="5">
        <f>IF(HR_Data[[#This Row],[OverTime]]="Yes",1,0)</f>
        <v>1</v>
      </c>
      <c r="AB1138" s="5">
        <f>IF(HR_Data[[#This Row],[JobSatisfaction]]&lt;=2,1,0)</f>
        <v>1</v>
      </c>
      <c r="AC1138" s="5">
        <f>IF(HR_Data[[#This Row],[WorkLifeBalance]]&lt;=2,1,0)</f>
        <v>0</v>
      </c>
      <c r="AD1138" s="5">
        <f>IF(HR_Data[[#This Row],[MonthlyIncome]]&lt;AVERAGE(HR_Data[MonthlyIncome]),1,0)</f>
        <v>1</v>
      </c>
      <c r="AE1138">
        <v>7324</v>
      </c>
      <c r="AF1138">
        <v>1</v>
      </c>
      <c r="AG1138" t="s">
        <v>42</v>
      </c>
      <c r="AH1138" t="s">
        <v>35</v>
      </c>
      <c r="AI1138">
        <v>17</v>
      </c>
      <c r="AJ1138">
        <v>3</v>
      </c>
      <c r="AK1138">
        <v>3</v>
      </c>
      <c r="AL1138">
        <f>IF(HR_Data[[#This Row],[OverTime]]="Yes",2,0)
+IF(HR_Data[[#This Row],[WorkLifeBalance]]&lt;=2,2,0)
+IF(HR_Data[[#This Row],[MonthlyIncome]]&lt;5000,2,0)
+IF(HR_Data[[#This Row],[JobSatisfaction]]&lt;=2,1,0)
+IF(HR_Data[[#This Row],[EnvironmentSatisfaction]]&lt;=2,1,0)
+IF(HR_Data[[#This Row],[YearsAtCompany]]&lt;2,2,0)</f>
        <v>7</v>
      </c>
      <c r="AM1138" t="str">
        <f>IF(HR_Data[[#This Row],[RiskScore2]]&gt;=6,"High",
IF(HR_Data[[#This Row],[RiskScore2]]&gt;=3,"Medium","Low"))</f>
        <v>High</v>
      </c>
      <c r="AN1138">
        <v>80</v>
      </c>
      <c r="AO1138">
        <v>3</v>
      </c>
      <c r="AP1138">
        <v>1</v>
      </c>
      <c r="AQ1138">
        <v>3</v>
      </c>
      <c r="AR1138">
        <v>3</v>
      </c>
      <c r="AS1138">
        <v>1</v>
      </c>
      <c r="AT1138">
        <v>1</v>
      </c>
      <c r="AU1138">
        <v>0</v>
      </c>
      <c r="AV1138">
        <v>0</v>
      </c>
    </row>
    <row r="1139" spans="1:48">
      <c r="A1139">
        <v>22</v>
      </c>
      <c r="B1139" t="str">
        <f>IF(HR_Data[[#This Row],[Age]]&lt;25,"&lt;25",
IF(HR_Data[[#This Row],[Age]]&lt;35,"25–34",
IF(HR_Data[[#This Row],[Age]]&lt;45,"35–44",
IF(HR_Data[[#This Row],[Age]]&lt;55,"45–54","55+"))))</f>
        <v>&lt;25</v>
      </c>
      <c r="C1139" t="s">
        <v>43</v>
      </c>
      <c r="D1139">
        <f>(HR[[#This Row],[OverTimeFlag]]*3+HR[[#This Row],[LowJobSatisFlag]]*5+HR[[#This Row],[LowWLBFlag]]*4+HR[[#This Row],[LowSalaryFlag]]*3+HR[[#This Row],[LowEnviFlag]]*4+HR[[#This Row],[LowProFlag]]*1)</f>
        <v>14</v>
      </c>
      <c r="E1139">
        <f>HR_Data[[#This Row],[OvertimeFlag]] + HR_Data[[#This Row],[LowSatisfactionFlag]] + HR_Data[[#This Row],[LowWorkLifeBalanceFlag]]</f>
        <v>2</v>
      </c>
      <c r="F1139" t="s">
        <v>55</v>
      </c>
      <c r="G1139">
        <v>457</v>
      </c>
      <c r="H1139" t="s">
        <v>45</v>
      </c>
      <c r="I1139">
        <v>26</v>
      </c>
      <c r="J1139" t="str">
        <f>IF(AND(HR_Data[[#This Row],[Attrition]]="Yes",HR_Data[[#This Row],[YearsAtCompany]]&lt;2),"Yes","No")</f>
        <v>No</v>
      </c>
      <c r="K1139">
        <v>2</v>
      </c>
      <c r="L1139" t="s">
        <v>49</v>
      </c>
      <c r="M1139">
        <v>1</v>
      </c>
      <c r="N1139">
        <v>1605</v>
      </c>
      <c r="P1139">
        <v>2</v>
      </c>
      <c r="Q1139" t="s">
        <v>39</v>
      </c>
      <c r="R1139">
        <v>85</v>
      </c>
      <c r="S1139">
        <v>2</v>
      </c>
      <c r="T1139">
        <v>1</v>
      </c>
      <c r="U1139" t="s">
        <v>47</v>
      </c>
      <c r="V1139">
        <v>3</v>
      </c>
      <c r="W1139" t="s">
        <v>48</v>
      </c>
      <c r="X1139">
        <v>2814</v>
      </c>
      <c r="Y1139" t="str">
        <f>IF(AND(HR_Data[[#This Row],[OverTime]]="Yes",HR_Data[[#This Row],[JobSatisfaction]]&lt;=2,HR_Data[[#This Row],[MonthlyIncome]]&lt;AVERAGE(HR_Data[MonthlyIncome])),
"High Risk",
IF(OR(HR_Data[[#This Row],[OverTime]]="Yes",HR_Data[[#This Row],[JobSatisfaction]]&lt;=2),
"Medium Risk",
"Low Risk"))</f>
        <v>Medium Risk</v>
      </c>
      <c r="Z1139" t="str">
        <f>IF(HR_Data[[#This Row],[MonthlyIncome]]&lt;3000,"Low",IF(HR_Data[[#This Row],[MonthlyIncome]]&lt;7000,"Medium","High"))</f>
        <v>Low</v>
      </c>
      <c r="AA1139" s="5">
        <f>IF(HR_Data[[#This Row],[OverTime]]="Yes",1,0)</f>
        <v>1</v>
      </c>
      <c r="AB1139" s="5">
        <f>IF(HR_Data[[#This Row],[JobSatisfaction]]&lt;=2,1,0)</f>
        <v>0</v>
      </c>
      <c r="AC1139" s="5">
        <f>IF(HR_Data[[#This Row],[WorkLifeBalance]]&lt;=2,1,0)</f>
        <v>1</v>
      </c>
      <c r="AD1139" s="5">
        <f>IF(HR_Data[[#This Row],[MonthlyIncome]]&lt;AVERAGE(HR_Data[MonthlyIncome]),1,0)</f>
        <v>1</v>
      </c>
      <c r="AE1139">
        <v>10293</v>
      </c>
      <c r="AF1139">
        <v>1</v>
      </c>
      <c r="AG1139" t="s">
        <v>42</v>
      </c>
      <c r="AH1139" t="s">
        <v>35</v>
      </c>
      <c r="AI1139">
        <v>14</v>
      </c>
      <c r="AJ1139">
        <v>3</v>
      </c>
      <c r="AK1139">
        <v>2</v>
      </c>
      <c r="AL1139">
        <f>IF(HR_Data[[#This Row],[OverTime]]="Yes",2,0)
+IF(HR_Data[[#This Row],[WorkLifeBalance]]&lt;=2,2,0)
+IF(HR_Data[[#This Row],[MonthlyIncome]]&lt;5000,2,0)
+IF(HR_Data[[#This Row],[JobSatisfaction]]&lt;=2,1,0)
+IF(HR_Data[[#This Row],[EnvironmentSatisfaction]]&lt;=2,1,0)
+IF(HR_Data[[#This Row],[YearsAtCompany]]&lt;2,2,0)</f>
        <v>7</v>
      </c>
      <c r="AM1139" t="str">
        <f>IF(HR_Data[[#This Row],[RiskScore2]]&gt;=6,"High",
IF(HR_Data[[#This Row],[RiskScore2]]&gt;=3,"Medium","Low"))</f>
        <v>High</v>
      </c>
      <c r="AN1139">
        <v>80</v>
      </c>
      <c r="AO1139">
        <v>0</v>
      </c>
      <c r="AP1139">
        <v>4</v>
      </c>
      <c r="AQ1139">
        <v>2</v>
      </c>
      <c r="AR1139">
        <v>2</v>
      </c>
      <c r="AS1139">
        <v>4</v>
      </c>
      <c r="AT1139">
        <v>2</v>
      </c>
      <c r="AU1139">
        <v>1</v>
      </c>
      <c r="AV1139">
        <v>3</v>
      </c>
    </row>
    <row r="1140" spans="1:48">
      <c r="A1140">
        <v>50</v>
      </c>
      <c r="B1140" t="str">
        <f>IF(HR_Data[[#This Row],[Age]]&lt;25,"&lt;25",
IF(HR_Data[[#This Row],[Age]]&lt;35,"25–34",
IF(HR_Data[[#This Row],[Age]]&lt;45,"35–44",
IF(HR_Data[[#This Row],[Age]]&lt;55,"45–54","55+"))))</f>
        <v>45–54</v>
      </c>
      <c r="C1140" t="s">
        <v>43</v>
      </c>
      <c r="D1140">
        <f>(HR[[#This Row],[OverTimeFlag]]*3+HR[[#This Row],[LowJobSatisFlag]]*5+HR[[#This Row],[LowWLBFlag]]*4+HR[[#This Row],[LowSalaryFlag]]*3+HR[[#This Row],[LowEnviFlag]]*4+HR[[#This Row],[LowProFlag]]*1)</f>
        <v>8</v>
      </c>
      <c r="E1140">
        <f>HR_Data[[#This Row],[OvertimeFlag]] + HR_Data[[#This Row],[LowSatisfactionFlag]] + HR_Data[[#This Row],[LowWorkLifeBalanceFlag]]</f>
        <v>1</v>
      </c>
      <c r="F1140" t="s">
        <v>44</v>
      </c>
      <c r="G1140">
        <v>1234</v>
      </c>
      <c r="H1140" t="s">
        <v>45</v>
      </c>
      <c r="I1140">
        <v>20</v>
      </c>
      <c r="J1140" t="str">
        <f>IF(AND(HR_Data[[#This Row],[Attrition]]="Yes",HR_Data[[#This Row],[YearsAtCompany]]&lt;2),"Yes","No")</f>
        <v>No</v>
      </c>
      <c r="K1140">
        <v>5</v>
      </c>
      <c r="L1140" t="s">
        <v>51</v>
      </c>
      <c r="M1140">
        <v>1</v>
      </c>
      <c r="N1140">
        <v>1606</v>
      </c>
      <c r="P1140">
        <v>2</v>
      </c>
      <c r="Q1140" t="s">
        <v>46</v>
      </c>
      <c r="R1140">
        <v>41</v>
      </c>
      <c r="S1140">
        <v>3</v>
      </c>
      <c r="T1140">
        <v>4</v>
      </c>
      <c r="U1140" t="s">
        <v>54</v>
      </c>
      <c r="V1140">
        <v>3</v>
      </c>
      <c r="W1140" t="s">
        <v>48</v>
      </c>
      <c r="X1140">
        <v>11245</v>
      </c>
      <c r="Y1140" t="str">
        <f>IF(AND(HR_Data[[#This Row],[OverTime]]="Yes",HR_Data[[#This Row],[JobSatisfaction]]&lt;=2,HR_Data[[#This Row],[MonthlyIncome]]&lt;AVERAGE(HR_Data[MonthlyIncome])),
"High Risk",
IF(OR(HR_Data[[#This Row],[OverTime]]="Yes",HR_Data[[#This Row],[JobSatisfaction]]&lt;=2),
"Medium Risk",
"Low Risk"))</f>
        <v>Medium Risk</v>
      </c>
      <c r="Z1140" t="str">
        <f>IF(HR_Data[[#This Row],[MonthlyIncome]]&lt;3000,"Low",IF(HR_Data[[#This Row],[MonthlyIncome]]&lt;7000,"Medium","High"))</f>
        <v>High</v>
      </c>
      <c r="AA1140" s="5">
        <f>IF(HR_Data[[#This Row],[OverTime]]="Yes",1,0)</f>
        <v>1</v>
      </c>
      <c r="AB1140" s="5">
        <f>IF(HR_Data[[#This Row],[JobSatisfaction]]&lt;=2,1,0)</f>
        <v>0</v>
      </c>
      <c r="AC1140" s="5">
        <f>IF(HR_Data[[#This Row],[WorkLifeBalance]]&lt;=2,1,0)</f>
        <v>0</v>
      </c>
      <c r="AD1140" s="5">
        <f>IF(HR_Data[[#This Row],[MonthlyIncome]]&lt;AVERAGE(HR_Data[MonthlyIncome]),1,0)</f>
        <v>0</v>
      </c>
      <c r="AE1140">
        <v>20689</v>
      </c>
      <c r="AF1140">
        <v>2</v>
      </c>
      <c r="AG1140" t="s">
        <v>42</v>
      </c>
      <c r="AH1140" t="s">
        <v>35</v>
      </c>
      <c r="AI1140">
        <v>15</v>
      </c>
      <c r="AJ1140">
        <v>3</v>
      </c>
      <c r="AK1140">
        <v>3</v>
      </c>
      <c r="AL1140">
        <f>IF(HR_Data[[#This Row],[OverTime]]="Yes",2,0)
+IF(HR_Data[[#This Row],[WorkLifeBalance]]&lt;=2,2,0)
+IF(HR_Data[[#This Row],[MonthlyIncome]]&lt;5000,2,0)
+IF(HR_Data[[#This Row],[JobSatisfaction]]&lt;=2,1,0)
+IF(HR_Data[[#This Row],[EnvironmentSatisfaction]]&lt;=2,1,0)
+IF(HR_Data[[#This Row],[YearsAtCompany]]&lt;2,2,0)</f>
        <v>3</v>
      </c>
      <c r="AM1140" t="str">
        <f>IF(HR_Data[[#This Row],[RiskScore2]]&gt;=6,"High",
IF(HR_Data[[#This Row],[RiskScore2]]&gt;=3,"Medium","Low"))</f>
        <v>Medium</v>
      </c>
      <c r="AN1140">
        <v>80</v>
      </c>
      <c r="AO1140">
        <v>1</v>
      </c>
      <c r="AP1140">
        <v>32</v>
      </c>
      <c r="AQ1140">
        <v>3</v>
      </c>
      <c r="AR1140">
        <v>3</v>
      </c>
      <c r="AS1140">
        <v>30</v>
      </c>
      <c r="AT1140">
        <v>8</v>
      </c>
      <c r="AU1140">
        <v>12</v>
      </c>
      <c r="AV1140">
        <v>13</v>
      </c>
    </row>
    <row r="1141" spans="1:48">
      <c r="A1141">
        <v>32</v>
      </c>
      <c r="B1141" t="str">
        <f>IF(HR_Data[[#This Row],[Age]]&lt;25,"&lt;25",
IF(HR_Data[[#This Row],[Age]]&lt;35,"25–34",
IF(HR_Data[[#This Row],[Age]]&lt;45,"35–44",
IF(HR_Data[[#This Row],[Age]]&lt;55,"45–54","55+"))))</f>
        <v>25–34</v>
      </c>
      <c r="C1141" t="s">
        <v>43</v>
      </c>
      <c r="D1141">
        <f>(HR[[#This Row],[OverTimeFlag]]*3+HR[[#This Row],[LowJobSatisFlag]]*5+HR[[#This Row],[LowWLBFlag]]*4+HR[[#This Row],[LowSalaryFlag]]*3+HR[[#This Row],[LowEnviFlag]]*4+HR[[#This Row],[LowProFlag]]*1)</f>
        <v>7</v>
      </c>
      <c r="E1141">
        <f>HR_Data[[#This Row],[OvertimeFlag]] + HR_Data[[#This Row],[LowSatisfactionFlag]] + HR_Data[[#This Row],[LowWorkLifeBalanceFlag]]</f>
        <v>0</v>
      </c>
      <c r="F1141" t="s">
        <v>36</v>
      </c>
      <c r="G1141">
        <v>634</v>
      </c>
      <c r="H1141" t="s">
        <v>45</v>
      </c>
      <c r="I1141">
        <v>5</v>
      </c>
      <c r="J1141" t="str">
        <f>IF(AND(HR_Data[[#This Row],[Attrition]]="Yes",HR_Data[[#This Row],[YearsAtCompany]]&lt;2),"Yes","No")</f>
        <v>No</v>
      </c>
      <c r="K1141">
        <v>4</v>
      </c>
      <c r="L1141" t="s">
        <v>49</v>
      </c>
      <c r="M1141">
        <v>1</v>
      </c>
      <c r="N1141">
        <v>1607</v>
      </c>
      <c r="P1141">
        <v>2</v>
      </c>
      <c r="Q1141" t="s">
        <v>39</v>
      </c>
      <c r="R1141">
        <v>35</v>
      </c>
      <c r="S1141">
        <v>4</v>
      </c>
      <c r="T1141">
        <v>1</v>
      </c>
      <c r="U1141" t="s">
        <v>47</v>
      </c>
      <c r="V1141">
        <v>4</v>
      </c>
      <c r="W1141" t="s">
        <v>48</v>
      </c>
      <c r="X1141">
        <v>3312</v>
      </c>
      <c r="Y1141" t="str">
        <f>IF(AND(HR_Data[[#This Row],[OverTime]]="Yes",HR_Data[[#This Row],[JobSatisfaction]]&lt;=2,HR_Data[[#This Row],[MonthlyIncome]]&lt;AVERAGE(HR_Data[MonthlyIncome])),
"High Risk",
IF(OR(HR_Data[[#This Row],[OverTime]]="Yes",HR_Data[[#This Row],[JobSatisfaction]]&lt;=2),
"Medium Risk",
"Low Risk"))</f>
        <v>Low Risk</v>
      </c>
      <c r="Z1141" t="str">
        <f>IF(HR_Data[[#This Row],[MonthlyIncome]]&lt;3000,"Low",IF(HR_Data[[#This Row],[MonthlyIncome]]&lt;7000,"Medium","High"))</f>
        <v>Medium</v>
      </c>
      <c r="AA1141" s="5">
        <f>IF(HR_Data[[#This Row],[OverTime]]="Yes",1,0)</f>
        <v>0</v>
      </c>
      <c r="AB1141" s="5">
        <f>IF(HR_Data[[#This Row],[JobSatisfaction]]&lt;=2,1,0)</f>
        <v>0</v>
      </c>
      <c r="AC1141" s="5">
        <f>IF(HR_Data[[#This Row],[WorkLifeBalance]]&lt;=2,1,0)</f>
        <v>0</v>
      </c>
      <c r="AD1141" s="5">
        <f>IF(HR_Data[[#This Row],[MonthlyIncome]]&lt;AVERAGE(HR_Data[MonthlyIncome]),1,0)</f>
        <v>1</v>
      </c>
      <c r="AE1141">
        <v>18783</v>
      </c>
      <c r="AF1141">
        <v>3</v>
      </c>
      <c r="AG1141" t="s">
        <v>42</v>
      </c>
      <c r="AH1141" t="s">
        <v>43</v>
      </c>
      <c r="AI1141">
        <v>17</v>
      </c>
      <c r="AJ1141">
        <v>3</v>
      </c>
      <c r="AK1141">
        <v>4</v>
      </c>
      <c r="AL1141">
        <f>IF(HR_Data[[#This Row],[OverTime]]="Yes",2,0)
+IF(HR_Data[[#This Row],[WorkLifeBalance]]&lt;=2,2,0)
+IF(HR_Data[[#This Row],[MonthlyIncome]]&lt;5000,2,0)
+IF(HR_Data[[#This Row],[JobSatisfaction]]&lt;=2,1,0)
+IF(HR_Data[[#This Row],[EnvironmentSatisfaction]]&lt;=2,1,0)
+IF(HR_Data[[#This Row],[YearsAtCompany]]&lt;2,2,0)</f>
        <v>3</v>
      </c>
      <c r="AM1141" t="str">
        <f>IF(HR_Data[[#This Row],[RiskScore2]]&gt;=6,"High",
IF(HR_Data[[#This Row],[RiskScore2]]&gt;=3,"Medium","Low"))</f>
        <v>Medium</v>
      </c>
      <c r="AN1141">
        <v>80</v>
      </c>
      <c r="AO1141">
        <v>2</v>
      </c>
      <c r="AP1141">
        <v>6</v>
      </c>
      <c r="AQ1141">
        <v>3</v>
      </c>
      <c r="AR1141">
        <v>3</v>
      </c>
      <c r="AS1141">
        <v>3</v>
      </c>
      <c r="AT1141">
        <v>2</v>
      </c>
      <c r="AU1141">
        <v>0</v>
      </c>
      <c r="AV1141">
        <v>2</v>
      </c>
    </row>
    <row r="1142" spans="1:48">
      <c r="A1142">
        <v>44</v>
      </c>
      <c r="B1142" t="str">
        <f>IF(HR_Data[[#This Row],[Age]]&lt;25,"&lt;25",
IF(HR_Data[[#This Row],[Age]]&lt;35,"25–34",
IF(HR_Data[[#This Row],[Age]]&lt;45,"35–44",
IF(HR_Data[[#This Row],[Age]]&lt;55,"45–54","55+"))))</f>
        <v>35–44</v>
      </c>
      <c r="C1142" t="s">
        <v>43</v>
      </c>
      <c r="D1142">
        <f>(HR[[#This Row],[OverTimeFlag]]*3+HR[[#This Row],[LowJobSatisFlag]]*5+HR[[#This Row],[LowWLBFlag]]*4+HR[[#This Row],[LowSalaryFlag]]*3+HR[[#This Row],[LowEnviFlag]]*4+HR[[#This Row],[LowProFlag]]*1)</f>
        <v>11</v>
      </c>
      <c r="E1142">
        <f>HR_Data[[#This Row],[OvertimeFlag]] + HR_Data[[#This Row],[LowSatisfactionFlag]] + HR_Data[[#This Row],[LowWorkLifeBalanceFlag]]</f>
        <v>2</v>
      </c>
      <c r="F1142" t="s">
        <v>36</v>
      </c>
      <c r="G1142">
        <v>1313</v>
      </c>
      <c r="H1142" t="s">
        <v>45</v>
      </c>
      <c r="I1142">
        <v>7</v>
      </c>
      <c r="J1142" t="str">
        <f>IF(AND(HR_Data[[#This Row],[Attrition]]="Yes",HR_Data[[#This Row],[YearsAtCompany]]&lt;2),"Yes","No")</f>
        <v>No</v>
      </c>
      <c r="K1142">
        <v>3</v>
      </c>
      <c r="L1142" t="s">
        <v>51</v>
      </c>
      <c r="M1142">
        <v>1</v>
      </c>
      <c r="N1142">
        <v>1608</v>
      </c>
      <c r="P1142">
        <v>2</v>
      </c>
      <c r="Q1142" t="s">
        <v>39</v>
      </c>
      <c r="R1142">
        <v>31</v>
      </c>
      <c r="S1142">
        <v>3</v>
      </c>
      <c r="T1142">
        <v>5</v>
      </c>
      <c r="U1142" t="s">
        <v>58</v>
      </c>
      <c r="V1142">
        <v>4</v>
      </c>
      <c r="W1142" t="s">
        <v>52</v>
      </c>
      <c r="X1142">
        <v>19049</v>
      </c>
      <c r="Y1142" t="str">
        <f>IF(AND(HR_Data[[#This Row],[OverTime]]="Yes",HR_Data[[#This Row],[JobSatisfaction]]&lt;=2,HR_Data[[#This Row],[MonthlyIncome]]&lt;AVERAGE(HR_Data[MonthlyIncome])),
"High Risk",
IF(OR(HR_Data[[#This Row],[OverTime]]="Yes",HR_Data[[#This Row],[JobSatisfaction]]&lt;=2),
"Medium Risk",
"Low Risk"))</f>
        <v>Medium Risk</v>
      </c>
      <c r="Z1142" t="str">
        <f>IF(HR_Data[[#This Row],[MonthlyIncome]]&lt;3000,"Low",IF(HR_Data[[#This Row],[MonthlyIncome]]&lt;7000,"Medium","High"))</f>
        <v>High</v>
      </c>
      <c r="AA1142" s="5">
        <f>IF(HR_Data[[#This Row],[OverTime]]="Yes",1,0)</f>
        <v>1</v>
      </c>
      <c r="AB1142" s="5">
        <f>IF(HR_Data[[#This Row],[JobSatisfaction]]&lt;=2,1,0)</f>
        <v>0</v>
      </c>
      <c r="AC1142" s="5">
        <f>IF(HR_Data[[#This Row],[WorkLifeBalance]]&lt;=2,1,0)</f>
        <v>1</v>
      </c>
      <c r="AD1142" s="5">
        <f>IF(HR_Data[[#This Row],[MonthlyIncome]]&lt;AVERAGE(HR_Data[MonthlyIncome]),1,0)</f>
        <v>0</v>
      </c>
      <c r="AE1142">
        <v>3549</v>
      </c>
      <c r="AF1142">
        <v>0</v>
      </c>
      <c r="AG1142" t="s">
        <v>42</v>
      </c>
      <c r="AH1142" t="s">
        <v>35</v>
      </c>
      <c r="AI1142">
        <v>14</v>
      </c>
      <c r="AJ1142">
        <v>3</v>
      </c>
      <c r="AK1142">
        <v>4</v>
      </c>
      <c r="AL1142">
        <f>IF(HR_Data[[#This Row],[OverTime]]="Yes",2,0)
+IF(HR_Data[[#This Row],[WorkLifeBalance]]&lt;=2,2,0)
+IF(HR_Data[[#This Row],[MonthlyIncome]]&lt;5000,2,0)
+IF(HR_Data[[#This Row],[JobSatisfaction]]&lt;=2,1,0)
+IF(HR_Data[[#This Row],[EnvironmentSatisfaction]]&lt;=2,1,0)
+IF(HR_Data[[#This Row],[YearsAtCompany]]&lt;2,2,0)</f>
        <v>5</v>
      </c>
      <c r="AM1142" t="str">
        <f>IF(HR_Data[[#This Row],[RiskScore2]]&gt;=6,"High",
IF(HR_Data[[#This Row],[RiskScore2]]&gt;=3,"Medium","Low"))</f>
        <v>Medium</v>
      </c>
      <c r="AN1142">
        <v>80</v>
      </c>
      <c r="AO1142">
        <v>1</v>
      </c>
      <c r="AP1142">
        <v>23</v>
      </c>
      <c r="AQ1142">
        <v>4</v>
      </c>
      <c r="AR1142">
        <v>2</v>
      </c>
      <c r="AS1142">
        <v>22</v>
      </c>
      <c r="AT1142">
        <v>7</v>
      </c>
      <c r="AU1142">
        <v>1</v>
      </c>
      <c r="AV1142">
        <v>10</v>
      </c>
    </row>
    <row r="1143" spans="1:48">
      <c r="A1143">
        <v>30</v>
      </c>
      <c r="B1143" t="str">
        <f>IF(HR_Data[[#This Row],[Age]]&lt;25,"&lt;25",
IF(HR_Data[[#This Row],[Age]]&lt;35,"25–34",
IF(HR_Data[[#This Row],[Age]]&lt;45,"35–44",
IF(HR_Data[[#This Row],[Age]]&lt;55,"45–54","55+"))))</f>
        <v>25–34</v>
      </c>
      <c r="C1143" t="s">
        <v>43</v>
      </c>
      <c r="D1143">
        <f>(HR[[#This Row],[OverTimeFlag]]*3+HR[[#This Row],[LowJobSatisFlag]]*5+HR[[#This Row],[LowWLBFlag]]*4+HR[[#This Row],[LowSalaryFlag]]*3+HR[[#This Row],[LowEnviFlag]]*4+HR[[#This Row],[LowProFlag]]*1)</f>
        <v>16</v>
      </c>
      <c r="E1143">
        <f>HR_Data[[#This Row],[OvertimeFlag]] + HR_Data[[#This Row],[LowSatisfactionFlag]] + HR_Data[[#This Row],[LowWorkLifeBalanceFlag]]</f>
        <v>2</v>
      </c>
      <c r="F1143" t="s">
        <v>36</v>
      </c>
      <c r="G1143">
        <v>241</v>
      </c>
      <c r="H1143" t="s">
        <v>45</v>
      </c>
      <c r="I1143">
        <v>7</v>
      </c>
      <c r="J1143" t="str">
        <f>IF(AND(HR_Data[[#This Row],[Attrition]]="Yes",HR_Data[[#This Row],[YearsAtCompany]]&lt;2),"Yes","No")</f>
        <v>No</v>
      </c>
      <c r="K1143">
        <v>3</v>
      </c>
      <c r="L1143" t="s">
        <v>51</v>
      </c>
      <c r="M1143">
        <v>1</v>
      </c>
      <c r="N1143">
        <v>1609</v>
      </c>
      <c r="P1143">
        <v>2</v>
      </c>
      <c r="Q1143" t="s">
        <v>46</v>
      </c>
      <c r="R1143">
        <v>48</v>
      </c>
      <c r="S1143">
        <v>2</v>
      </c>
      <c r="T1143">
        <v>1</v>
      </c>
      <c r="U1143" t="s">
        <v>47</v>
      </c>
      <c r="V1143">
        <v>2</v>
      </c>
      <c r="W1143" t="s">
        <v>48</v>
      </c>
      <c r="X1143">
        <v>2141</v>
      </c>
      <c r="Y1143" t="str">
        <f>IF(AND(HR_Data[[#This Row],[OverTime]]="Yes",HR_Data[[#This Row],[JobSatisfaction]]&lt;=2,HR_Data[[#This Row],[MonthlyIncome]]&lt;AVERAGE(HR_Data[MonthlyIncome])),
"High Risk",
IF(OR(HR_Data[[#This Row],[OverTime]]="Yes",HR_Data[[#This Row],[JobSatisfaction]]&lt;=2),
"Medium Risk",
"Low Risk"))</f>
        <v>Medium Risk</v>
      </c>
      <c r="Z1143" t="str">
        <f>IF(HR_Data[[#This Row],[MonthlyIncome]]&lt;3000,"Low",IF(HR_Data[[#This Row],[MonthlyIncome]]&lt;7000,"Medium","High"))</f>
        <v>Low</v>
      </c>
      <c r="AA1143" s="5">
        <f>IF(HR_Data[[#This Row],[OverTime]]="Yes",1,0)</f>
        <v>0</v>
      </c>
      <c r="AB1143" s="5">
        <f>IF(HR_Data[[#This Row],[JobSatisfaction]]&lt;=2,1,0)</f>
        <v>1</v>
      </c>
      <c r="AC1143" s="5">
        <f>IF(HR_Data[[#This Row],[WorkLifeBalance]]&lt;=2,1,0)</f>
        <v>1</v>
      </c>
      <c r="AD1143" s="5">
        <f>IF(HR_Data[[#This Row],[MonthlyIncome]]&lt;AVERAGE(HR_Data[MonthlyIncome]),1,0)</f>
        <v>1</v>
      </c>
      <c r="AE1143">
        <v>5348</v>
      </c>
      <c r="AF1143">
        <v>1</v>
      </c>
      <c r="AG1143" t="s">
        <v>42</v>
      </c>
      <c r="AH1143" t="s">
        <v>43</v>
      </c>
      <c r="AI1143">
        <v>12</v>
      </c>
      <c r="AJ1143">
        <v>3</v>
      </c>
      <c r="AK1143">
        <v>2</v>
      </c>
      <c r="AL1143">
        <f>IF(HR_Data[[#This Row],[OverTime]]="Yes",2,0)
+IF(HR_Data[[#This Row],[WorkLifeBalance]]&lt;=2,2,0)
+IF(HR_Data[[#This Row],[MonthlyIncome]]&lt;5000,2,0)
+IF(HR_Data[[#This Row],[JobSatisfaction]]&lt;=2,1,0)
+IF(HR_Data[[#This Row],[EnvironmentSatisfaction]]&lt;=2,1,0)
+IF(HR_Data[[#This Row],[YearsAtCompany]]&lt;2,2,0)</f>
        <v>6</v>
      </c>
      <c r="AM1143" t="str">
        <f>IF(HR_Data[[#This Row],[RiskScore2]]&gt;=6,"High",
IF(HR_Data[[#This Row],[RiskScore2]]&gt;=3,"Medium","Low"))</f>
        <v>High</v>
      </c>
      <c r="AN1143">
        <v>80</v>
      </c>
      <c r="AO1143">
        <v>1</v>
      </c>
      <c r="AP1143">
        <v>6</v>
      </c>
      <c r="AQ1143">
        <v>3</v>
      </c>
      <c r="AR1143">
        <v>2</v>
      </c>
      <c r="AS1143">
        <v>6</v>
      </c>
      <c r="AT1143">
        <v>4</v>
      </c>
      <c r="AU1143">
        <v>1</v>
      </c>
      <c r="AV1143">
        <v>1</v>
      </c>
    </row>
    <row r="1144" spans="1:48">
      <c r="A1144">
        <v>45</v>
      </c>
      <c r="B1144" t="str">
        <f>IF(HR_Data[[#This Row],[Age]]&lt;25,"&lt;25",
IF(HR_Data[[#This Row],[Age]]&lt;35,"25–34",
IF(HR_Data[[#This Row],[Age]]&lt;45,"35–44",
IF(HR_Data[[#This Row],[Age]]&lt;55,"45–54","55+"))))</f>
        <v>45–54</v>
      </c>
      <c r="C1144" t="s">
        <v>43</v>
      </c>
      <c r="D1144">
        <f>(HR[[#This Row],[OverTimeFlag]]*3+HR[[#This Row],[LowJobSatisFlag]]*5+HR[[#This Row],[LowWLBFlag]]*4+HR[[#This Row],[LowSalaryFlag]]*3+HR[[#This Row],[LowEnviFlag]]*4+HR[[#This Row],[LowProFlag]]*1)</f>
        <v>11</v>
      </c>
      <c r="E1144">
        <f>HR_Data[[#This Row],[OvertimeFlag]] + HR_Data[[#This Row],[LowSatisfactionFlag]] + HR_Data[[#This Row],[LowWorkLifeBalanceFlag]]</f>
        <v>2</v>
      </c>
      <c r="F1144" t="s">
        <v>36</v>
      </c>
      <c r="G1144">
        <v>1015</v>
      </c>
      <c r="H1144" t="s">
        <v>45</v>
      </c>
      <c r="I1144">
        <v>5</v>
      </c>
      <c r="J1144" t="str">
        <f>IF(AND(HR_Data[[#This Row],[Attrition]]="Yes",HR_Data[[#This Row],[YearsAtCompany]]&lt;2),"Yes","No")</f>
        <v>No</v>
      </c>
      <c r="K1144">
        <v>5</v>
      </c>
      <c r="L1144" t="s">
        <v>51</v>
      </c>
      <c r="M1144">
        <v>1</v>
      </c>
      <c r="N1144">
        <v>1611</v>
      </c>
      <c r="P1144">
        <v>3</v>
      </c>
      <c r="Q1144" t="s">
        <v>39</v>
      </c>
      <c r="R1144">
        <v>50</v>
      </c>
      <c r="S1144">
        <v>1</v>
      </c>
      <c r="T1144">
        <v>2</v>
      </c>
      <c r="U1144" t="s">
        <v>50</v>
      </c>
      <c r="V1144">
        <v>1</v>
      </c>
      <c r="W1144" t="s">
        <v>41</v>
      </c>
      <c r="X1144">
        <v>5769</v>
      </c>
      <c r="Y1144" t="str">
        <f>IF(AND(HR_Data[[#This Row],[OverTime]]="Yes",HR_Data[[#This Row],[JobSatisfaction]]&lt;=2,HR_Data[[#This Row],[MonthlyIncome]]&lt;AVERAGE(HR_Data[MonthlyIncome])),
"High Risk",
IF(OR(HR_Data[[#This Row],[OverTime]]="Yes",HR_Data[[#This Row],[JobSatisfaction]]&lt;=2),
"Medium Risk",
"Low Risk"))</f>
        <v>High Risk</v>
      </c>
      <c r="Z1144" t="str">
        <f>IF(HR_Data[[#This Row],[MonthlyIncome]]&lt;3000,"Low",IF(HR_Data[[#This Row],[MonthlyIncome]]&lt;7000,"Medium","High"))</f>
        <v>Medium</v>
      </c>
      <c r="AA1144" s="5">
        <f>IF(HR_Data[[#This Row],[OverTime]]="Yes",1,0)</f>
        <v>1</v>
      </c>
      <c r="AB1144" s="5">
        <f>IF(HR_Data[[#This Row],[JobSatisfaction]]&lt;=2,1,0)</f>
        <v>1</v>
      </c>
      <c r="AC1144" s="5">
        <f>IF(HR_Data[[#This Row],[WorkLifeBalance]]&lt;=2,1,0)</f>
        <v>0</v>
      </c>
      <c r="AD1144" s="5">
        <f>IF(HR_Data[[#This Row],[MonthlyIncome]]&lt;AVERAGE(HR_Data[MonthlyIncome]),1,0)</f>
        <v>1</v>
      </c>
      <c r="AE1144">
        <v>23447</v>
      </c>
      <c r="AF1144">
        <v>1</v>
      </c>
      <c r="AG1144" t="s">
        <v>42</v>
      </c>
      <c r="AH1144" t="s">
        <v>35</v>
      </c>
      <c r="AI1144">
        <v>14</v>
      </c>
      <c r="AJ1144">
        <v>3</v>
      </c>
      <c r="AK1144">
        <v>1</v>
      </c>
      <c r="AL1144">
        <f>IF(HR_Data[[#This Row],[OverTime]]="Yes",2,0)
+IF(HR_Data[[#This Row],[WorkLifeBalance]]&lt;=2,2,0)
+IF(HR_Data[[#This Row],[MonthlyIncome]]&lt;5000,2,0)
+IF(HR_Data[[#This Row],[JobSatisfaction]]&lt;=2,1,0)
+IF(HR_Data[[#This Row],[EnvironmentSatisfaction]]&lt;=2,1,0)
+IF(HR_Data[[#This Row],[YearsAtCompany]]&lt;2,2,0)</f>
        <v>3</v>
      </c>
      <c r="AM1144" t="str">
        <f>IF(HR_Data[[#This Row],[RiskScore2]]&gt;=6,"High",
IF(HR_Data[[#This Row],[RiskScore2]]&gt;=3,"Medium","Low"))</f>
        <v>Medium</v>
      </c>
      <c r="AN1144">
        <v>80</v>
      </c>
      <c r="AO1144">
        <v>0</v>
      </c>
      <c r="AP1144">
        <v>10</v>
      </c>
      <c r="AQ1144">
        <v>3</v>
      </c>
      <c r="AR1144">
        <v>3</v>
      </c>
      <c r="AS1144">
        <v>10</v>
      </c>
      <c r="AT1144">
        <v>7</v>
      </c>
      <c r="AU1144">
        <v>1</v>
      </c>
      <c r="AV1144">
        <v>4</v>
      </c>
    </row>
    <row r="1145" spans="1:48">
      <c r="A1145">
        <v>45</v>
      </c>
      <c r="B1145" t="str">
        <f>IF(HR_Data[[#This Row],[Age]]&lt;25,"&lt;25",
IF(HR_Data[[#This Row],[Age]]&lt;35,"25–34",
IF(HR_Data[[#This Row],[Age]]&lt;45,"35–44",
IF(HR_Data[[#This Row],[Age]]&lt;55,"45–54","55+"))))</f>
        <v>45–54</v>
      </c>
      <c r="C1145" t="s">
        <v>43</v>
      </c>
      <c r="D1145">
        <f>(HR[[#This Row],[OverTimeFlag]]*3+HR[[#This Row],[LowJobSatisFlag]]*5+HR[[#This Row],[LowWLBFlag]]*4+HR[[#This Row],[LowSalaryFlag]]*3+HR[[#This Row],[LowEnviFlag]]*4+HR[[#This Row],[LowProFlag]]*1)</f>
        <v>12</v>
      </c>
      <c r="E1145">
        <f>HR_Data[[#This Row],[OvertimeFlag]] + HR_Data[[#This Row],[LowSatisfactionFlag]] + HR_Data[[#This Row],[LowWorkLifeBalanceFlag]]</f>
        <v>1</v>
      </c>
      <c r="F1145" t="s">
        <v>55</v>
      </c>
      <c r="G1145">
        <v>336</v>
      </c>
      <c r="H1145" t="s">
        <v>37</v>
      </c>
      <c r="I1145">
        <v>26</v>
      </c>
      <c r="J1145" t="str">
        <f>IF(AND(HR_Data[[#This Row],[Attrition]]="Yes",HR_Data[[#This Row],[YearsAtCompany]]&lt;2),"Yes","No")</f>
        <v>No</v>
      </c>
      <c r="K1145">
        <v>3</v>
      </c>
      <c r="L1145" t="s">
        <v>59</v>
      </c>
      <c r="M1145">
        <v>1</v>
      </c>
      <c r="N1145">
        <v>1612</v>
      </c>
      <c r="P1145">
        <v>1</v>
      </c>
      <c r="Q1145" t="s">
        <v>46</v>
      </c>
      <c r="R1145">
        <v>52</v>
      </c>
      <c r="S1145">
        <v>2</v>
      </c>
      <c r="T1145">
        <v>2</v>
      </c>
      <c r="U1145" t="s">
        <v>40</v>
      </c>
      <c r="V1145">
        <v>1</v>
      </c>
      <c r="W1145" t="s">
        <v>48</v>
      </c>
      <c r="X1145">
        <v>4385</v>
      </c>
      <c r="Y1145" t="str">
        <f>IF(AND(HR_Data[[#This Row],[OverTime]]="Yes",HR_Data[[#This Row],[JobSatisfaction]]&lt;=2,HR_Data[[#This Row],[MonthlyIncome]]&lt;AVERAGE(HR_Data[MonthlyIncome])),
"High Risk",
IF(OR(HR_Data[[#This Row],[OverTime]]="Yes",HR_Data[[#This Row],[JobSatisfaction]]&lt;=2),
"Medium Risk",
"Low Risk"))</f>
        <v>Medium Risk</v>
      </c>
      <c r="Z1145" t="str">
        <f>IF(HR_Data[[#This Row],[MonthlyIncome]]&lt;3000,"Low",IF(HR_Data[[#This Row],[MonthlyIncome]]&lt;7000,"Medium","High"))</f>
        <v>Medium</v>
      </c>
      <c r="AA1145" s="5">
        <f>IF(HR_Data[[#This Row],[OverTime]]="Yes",1,0)</f>
        <v>0</v>
      </c>
      <c r="AB1145" s="5">
        <f>IF(HR_Data[[#This Row],[JobSatisfaction]]&lt;=2,1,0)</f>
        <v>1</v>
      </c>
      <c r="AC1145" s="5">
        <f>IF(HR_Data[[#This Row],[WorkLifeBalance]]&lt;=2,1,0)</f>
        <v>0</v>
      </c>
      <c r="AD1145" s="5">
        <f>IF(HR_Data[[#This Row],[MonthlyIncome]]&lt;AVERAGE(HR_Data[MonthlyIncome]),1,0)</f>
        <v>1</v>
      </c>
      <c r="AE1145">
        <v>24162</v>
      </c>
      <c r="AF1145">
        <v>1</v>
      </c>
      <c r="AG1145" t="s">
        <v>42</v>
      </c>
      <c r="AH1145" t="s">
        <v>43</v>
      </c>
      <c r="AI1145">
        <v>15</v>
      </c>
      <c r="AJ1145">
        <v>3</v>
      </c>
      <c r="AK1145">
        <v>1</v>
      </c>
      <c r="AL1145">
        <f>IF(HR_Data[[#This Row],[OverTime]]="Yes",2,0)
+IF(HR_Data[[#This Row],[WorkLifeBalance]]&lt;=2,2,0)
+IF(HR_Data[[#This Row],[MonthlyIncome]]&lt;5000,2,0)
+IF(HR_Data[[#This Row],[JobSatisfaction]]&lt;=2,1,0)
+IF(HR_Data[[#This Row],[EnvironmentSatisfaction]]&lt;=2,1,0)
+IF(HR_Data[[#This Row],[YearsAtCompany]]&lt;2,2,0)</f>
        <v>4</v>
      </c>
      <c r="AM1145" t="str">
        <f>IF(HR_Data[[#This Row],[RiskScore2]]&gt;=6,"High",
IF(HR_Data[[#This Row],[RiskScore2]]&gt;=3,"Medium","Low"))</f>
        <v>Medium</v>
      </c>
      <c r="AN1145">
        <v>80</v>
      </c>
      <c r="AO1145">
        <v>1</v>
      </c>
      <c r="AP1145">
        <v>10</v>
      </c>
      <c r="AQ1145">
        <v>2</v>
      </c>
      <c r="AR1145">
        <v>3</v>
      </c>
      <c r="AS1145">
        <v>10</v>
      </c>
      <c r="AT1145">
        <v>7</v>
      </c>
      <c r="AU1145">
        <v>4</v>
      </c>
      <c r="AV1145">
        <v>5</v>
      </c>
    </row>
    <row r="1146" spans="1:48">
      <c r="A1146">
        <v>31</v>
      </c>
      <c r="B1146" t="str">
        <f>IF(HR_Data[[#This Row],[Age]]&lt;25,"&lt;25",
IF(HR_Data[[#This Row],[Age]]&lt;35,"25–34",
IF(HR_Data[[#This Row],[Age]]&lt;45,"35–44",
IF(HR_Data[[#This Row],[Age]]&lt;55,"45–54","55+"))))</f>
        <v>25–34</v>
      </c>
      <c r="C1146" t="s">
        <v>43</v>
      </c>
      <c r="D1146">
        <f>(HR[[#This Row],[OverTimeFlag]]*3+HR[[#This Row],[LowJobSatisFlag]]*5+HR[[#This Row],[LowWLBFlag]]*4+HR[[#This Row],[LowSalaryFlag]]*3+HR[[#This Row],[LowEnviFlag]]*4+HR[[#This Row],[LowProFlag]]*1)</f>
        <v>8</v>
      </c>
      <c r="E1146">
        <f>HR_Data[[#This Row],[OvertimeFlag]] + HR_Data[[#This Row],[LowSatisfactionFlag]] + HR_Data[[#This Row],[LowWorkLifeBalanceFlag]]</f>
        <v>1</v>
      </c>
      <c r="F1146" t="s">
        <v>44</v>
      </c>
      <c r="G1146">
        <v>715</v>
      </c>
      <c r="H1146" t="s">
        <v>37</v>
      </c>
      <c r="I1146">
        <v>2</v>
      </c>
      <c r="J1146" t="str">
        <f>IF(AND(HR_Data[[#This Row],[Attrition]]="Yes",HR_Data[[#This Row],[YearsAtCompany]]&lt;2),"Yes","No")</f>
        <v>No</v>
      </c>
      <c r="K1146">
        <v>4</v>
      </c>
      <c r="L1146" t="s">
        <v>49</v>
      </c>
      <c r="M1146">
        <v>1</v>
      </c>
      <c r="N1146">
        <v>1613</v>
      </c>
      <c r="P1146">
        <v>4</v>
      </c>
      <c r="Q1146" t="s">
        <v>46</v>
      </c>
      <c r="R1146">
        <v>54</v>
      </c>
      <c r="S1146">
        <v>3</v>
      </c>
      <c r="T1146">
        <v>2</v>
      </c>
      <c r="U1146" t="s">
        <v>40</v>
      </c>
      <c r="V1146">
        <v>1</v>
      </c>
      <c r="W1146" t="s">
        <v>41</v>
      </c>
      <c r="X1146">
        <v>5332</v>
      </c>
      <c r="Y1146" t="str">
        <f>IF(AND(HR_Data[[#This Row],[OverTime]]="Yes",HR_Data[[#This Row],[JobSatisfaction]]&lt;=2,HR_Data[[#This Row],[MonthlyIncome]]&lt;AVERAGE(HR_Data[MonthlyIncome])),
"High Risk",
IF(OR(HR_Data[[#This Row],[OverTime]]="Yes",HR_Data[[#This Row],[JobSatisfaction]]&lt;=2),
"Medium Risk",
"Low Risk"))</f>
        <v>Medium Risk</v>
      </c>
      <c r="Z1146" t="str">
        <f>IF(HR_Data[[#This Row],[MonthlyIncome]]&lt;3000,"Low",IF(HR_Data[[#This Row],[MonthlyIncome]]&lt;7000,"Medium","High"))</f>
        <v>Medium</v>
      </c>
      <c r="AA1146" s="5">
        <f>IF(HR_Data[[#This Row],[OverTime]]="Yes",1,0)</f>
        <v>0</v>
      </c>
      <c r="AB1146" s="5">
        <f>IF(HR_Data[[#This Row],[JobSatisfaction]]&lt;=2,1,0)</f>
        <v>1</v>
      </c>
      <c r="AC1146" s="5">
        <f>IF(HR_Data[[#This Row],[WorkLifeBalance]]&lt;=2,1,0)</f>
        <v>0</v>
      </c>
      <c r="AD1146" s="5">
        <f>IF(HR_Data[[#This Row],[MonthlyIncome]]&lt;AVERAGE(HR_Data[MonthlyIncome]),1,0)</f>
        <v>1</v>
      </c>
      <c r="AE1146">
        <v>21602</v>
      </c>
      <c r="AF1146">
        <v>7</v>
      </c>
      <c r="AG1146" t="s">
        <v>42</v>
      </c>
      <c r="AH1146" t="s">
        <v>43</v>
      </c>
      <c r="AI1146">
        <v>13</v>
      </c>
      <c r="AJ1146">
        <v>3</v>
      </c>
      <c r="AK1146">
        <v>4</v>
      </c>
      <c r="AL1146">
        <f>IF(HR_Data[[#This Row],[OverTime]]="Yes",2,0)
+IF(HR_Data[[#This Row],[WorkLifeBalance]]&lt;=2,2,0)
+IF(HR_Data[[#This Row],[MonthlyIncome]]&lt;5000,2,0)
+IF(HR_Data[[#This Row],[JobSatisfaction]]&lt;=2,1,0)
+IF(HR_Data[[#This Row],[EnvironmentSatisfaction]]&lt;=2,1,0)
+IF(HR_Data[[#This Row],[YearsAtCompany]]&lt;2,2,0)</f>
        <v>1</v>
      </c>
      <c r="AM1146" t="str">
        <f>IF(HR_Data[[#This Row],[RiskScore2]]&gt;=6,"High",
IF(HR_Data[[#This Row],[RiskScore2]]&gt;=3,"Medium","Low"))</f>
        <v>Low</v>
      </c>
      <c r="AN1146">
        <v>80</v>
      </c>
      <c r="AO1146">
        <v>0</v>
      </c>
      <c r="AP1146">
        <v>10</v>
      </c>
      <c r="AQ1146">
        <v>3</v>
      </c>
      <c r="AR1146">
        <v>3</v>
      </c>
      <c r="AS1146">
        <v>5</v>
      </c>
      <c r="AT1146">
        <v>2</v>
      </c>
      <c r="AU1146">
        <v>0</v>
      </c>
      <c r="AV1146">
        <v>3</v>
      </c>
    </row>
    <row r="1147" spans="1:48">
      <c r="A1147">
        <v>36</v>
      </c>
      <c r="B1147" t="str">
        <f>IF(HR_Data[[#This Row],[Age]]&lt;25,"&lt;25",
IF(HR_Data[[#This Row],[Age]]&lt;35,"25–34",
IF(HR_Data[[#This Row],[Age]]&lt;45,"35–44",
IF(HR_Data[[#This Row],[Age]]&lt;55,"45–54","55+"))))</f>
        <v>35–44</v>
      </c>
      <c r="C1147" t="s">
        <v>43</v>
      </c>
      <c r="D1147">
        <f>(HR[[#This Row],[OverTimeFlag]]*3+HR[[#This Row],[LowJobSatisFlag]]*5+HR[[#This Row],[LowWLBFlag]]*4+HR[[#This Row],[LowSalaryFlag]]*3+HR[[#This Row],[LowEnviFlag]]*4+HR[[#This Row],[LowProFlag]]*1)</f>
        <v>6</v>
      </c>
      <c r="E1147">
        <f>HR_Data[[#This Row],[OvertimeFlag]] + HR_Data[[#This Row],[LowSatisfactionFlag]] + HR_Data[[#This Row],[LowWorkLifeBalanceFlag]]</f>
        <v>1</v>
      </c>
      <c r="F1147" t="s">
        <v>36</v>
      </c>
      <c r="G1147">
        <v>559</v>
      </c>
      <c r="H1147" t="s">
        <v>45</v>
      </c>
      <c r="I1147">
        <v>12</v>
      </c>
      <c r="J1147" t="str">
        <f>IF(AND(HR_Data[[#This Row],[Attrition]]="Yes",HR_Data[[#This Row],[YearsAtCompany]]&lt;2),"Yes","No")</f>
        <v>No</v>
      </c>
      <c r="K1147">
        <v>4</v>
      </c>
      <c r="L1147" t="s">
        <v>38</v>
      </c>
      <c r="M1147">
        <v>1</v>
      </c>
      <c r="N1147">
        <v>1614</v>
      </c>
      <c r="P1147">
        <v>3</v>
      </c>
      <c r="Q1147" t="s">
        <v>39</v>
      </c>
      <c r="R1147">
        <v>76</v>
      </c>
      <c r="S1147">
        <v>3</v>
      </c>
      <c r="T1147">
        <v>2</v>
      </c>
      <c r="U1147" t="s">
        <v>53</v>
      </c>
      <c r="V1147">
        <v>3</v>
      </c>
      <c r="W1147" t="s">
        <v>48</v>
      </c>
      <c r="X1147">
        <v>4663</v>
      </c>
      <c r="Y1147" t="str">
        <f>IF(AND(HR_Data[[#This Row],[OverTime]]="Yes",HR_Data[[#This Row],[JobSatisfaction]]&lt;=2,HR_Data[[#This Row],[MonthlyIncome]]&lt;AVERAGE(HR_Data[MonthlyIncome])),
"High Risk",
IF(OR(HR_Data[[#This Row],[OverTime]]="Yes",HR_Data[[#This Row],[JobSatisfaction]]&lt;=2),
"Medium Risk",
"Low Risk"))</f>
        <v>Medium Risk</v>
      </c>
      <c r="Z1147" t="str">
        <f>IF(HR_Data[[#This Row],[MonthlyIncome]]&lt;3000,"Low",IF(HR_Data[[#This Row],[MonthlyIncome]]&lt;7000,"Medium","High"))</f>
        <v>Medium</v>
      </c>
      <c r="AA1147" s="5">
        <f>IF(HR_Data[[#This Row],[OverTime]]="Yes",1,0)</f>
        <v>1</v>
      </c>
      <c r="AB1147" s="5">
        <f>IF(HR_Data[[#This Row],[JobSatisfaction]]&lt;=2,1,0)</f>
        <v>0</v>
      </c>
      <c r="AC1147" s="5">
        <f>IF(HR_Data[[#This Row],[WorkLifeBalance]]&lt;=2,1,0)</f>
        <v>0</v>
      </c>
      <c r="AD1147" s="5">
        <f>IF(HR_Data[[#This Row],[MonthlyIncome]]&lt;AVERAGE(HR_Data[MonthlyIncome]),1,0)</f>
        <v>1</v>
      </c>
      <c r="AE1147">
        <v>12421</v>
      </c>
      <c r="AF1147">
        <v>9</v>
      </c>
      <c r="AG1147" t="s">
        <v>42</v>
      </c>
      <c r="AH1147" t="s">
        <v>35</v>
      </c>
      <c r="AI1147">
        <v>12</v>
      </c>
      <c r="AJ1147">
        <v>3</v>
      </c>
      <c r="AK1147">
        <v>2</v>
      </c>
      <c r="AL1147">
        <f>IF(HR_Data[[#This Row],[OverTime]]="Yes",2,0)
+IF(HR_Data[[#This Row],[WorkLifeBalance]]&lt;=2,2,0)
+IF(HR_Data[[#This Row],[MonthlyIncome]]&lt;5000,2,0)
+IF(HR_Data[[#This Row],[JobSatisfaction]]&lt;=2,1,0)
+IF(HR_Data[[#This Row],[EnvironmentSatisfaction]]&lt;=2,1,0)
+IF(HR_Data[[#This Row],[YearsAtCompany]]&lt;2,2,0)</f>
        <v>4</v>
      </c>
      <c r="AM1147" t="str">
        <f>IF(HR_Data[[#This Row],[RiskScore2]]&gt;=6,"High",
IF(HR_Data[[#This Row],[RiskScore2]]&gt;=3,"Medium","Low"))</f>
        <v>Medium</v>
      </c>
      <c r="AN1147">
        <v>80</v>
      </c>
      <c r="AO1147">
        <v>2</v>
      </c>
      <c r="AP1147">
        <v>7</v>
      </c>
      <c r="AQ1147">
        <v>2</v>
      </c>
      <c r="AR1147">
        <v>3</v>
      </c>
      <c r="AS1147">
        <v>3</v>
      </c>
      <c r="AT1147">
        <v>2</v>
      </c>
      <c r="AU1147">
        <v>1</v>
      </c>
      <c r="AV1147">
        <v>1</v>
      </c>
    </row>
    <row r="1148" spans="1:48">
      <c r="A1148">
        <v>34</v>
      </c>
      <c r="B1148" t="str">
        <f>IF(HR_Data[[#This Row],[Age]]&lt;25,"&lt;25",
IF(HR_Data[[#This Row],[Age]]&lt;35,"25–34",
IF(HR_Data[[#This Row],[Age]]&lt;45,"35–44",
IF(HR_Data[[#This Row],[Age]]&lt;55,"45–54","55+"))))</f>
        <v>25–34</v>
      </c>
      <c r="C1148" t="s">
        <v>43</v>
      </c>
      <c r="D1148">
        <f>(HR[[#This Row],[OverTimeFlag]]*3+HR[[#This Row],[LowJobSatisFlag]]*5+HR[[#This Row],[LowWLBFlag]]*4+HR[[#This Row],[LowSalaryFlag]]*3+HR[[#This Row],[LowEnviFlag]]*4+HR[[#This Row],[LowProFlag]]*1)</f>
        <v>4</v>
      </c>
      <c r="E1148">
        <f>HR_Data[[#This Row],[OvertimeFlag]] + HR_Data[[#This Row],[LowSatisfactionFlag]] + HR_Data[[#This Row],[LowWorkLifeBalanceFlag]]</f>
        <v>0</v>
      </c>
      <c r="F1148" t="s">
        <v>44</v>
      </c>
      <c r="G1148">
        <v>426</v>
      </c>
      <c r="H1148" t="s">
        <v>45</v>
      </c>
      <c r="I1148">
        <v>10</v>
      </c>
      <c r="J1148" t="str">
        <f>IF(AND(HR_Data[[#This Row],[Attrition]]="Yes",HR_Data[[#This Row],[YearsAtCompany]]&lt;2),"Yes","No")</f>
        <v>No</v>
      </c>
      <c r="K1148">
        <v>4</v>
      </c>
      <c r="L1148" t="s">
        <v>38</v>
      </c>
      <c r="M1148">
        <v>1</v>
      </c>
      <c r="N1148">
        <v>1615</v>
      </c>
      <c r="P1148">
        <v>3</v>
      </c>
      <c r="Q1148" t="s">
        <v>46</v>
      </c>
      <c r="R1148">
        <v>42</v>
      </c>
      <c r="S1148">
        <v>4</v>
      </c>
      <c r="T1148">
        <v>2</v>
      </c>
      <c r="U1148" t="s">
        <v>53</v>
      </c>
      <c r="V1148">
        <v>4</v>
      </c>
      <c r="W1148" t="s">
        <v>52</v>
      </c>
      <c r="X1148">
        <v>4724</v>
      </c>
      <c r="Y1148" t="str">
        <f>IF(AND(HR_Data[[#This Row],[OverTime]]="Yes",HR_Data[[#This Row],[JobSatisfaction]]&lt;=2,HR_Data[[#This Row],[MonthlyIncome]]&lt;AVERAGE(HR_Data[MonthlyIncome])),
"High Risk",
IF(OR(HR_Data[[#This Row],[OverTime]]="Yes",HR_Data[[#This Row],[JobSatisfaction]]&lt;=2),
"Medium Risk",
"Low Risk"))</f>
        <v>Low Risk</v>
      </c>
      <c r="Z1148" t="str">
        <f>IF(HR_Data[[#This Row],[MonthlyIncome]]&lt;3000,"Low",IF(HR_Data[[#This Row],[MonthlyIncome]]&lt;7000,"Medium","High"))</f>
        <v>Medium</v>
      </c>
      <c r="AA1148" s="5">
        <f>IF(HR_Data[[#This Row],[OverTime]]="Yes",1,0)</f>
        <v>0</v>
      </c>
      <c r="AB1148" s="5">
        <f>IF(HR_Data[[#This Row],[JobSatisfaction]]&lt;=2,1,0)</f>
        <v>0</v>
      </c>
      <c r="AC1148" s="5">
        <f>IF(HR_Data[[#This Row],[WorkLifeBalance]]&lt;=2,1,0)</f>
        <v>0</v>
      </c>
      <c r="AD1148" s="5">
        <f>IF(HR_Data[[#This Row],[MonthlyIncome]]&lt;AVERAGE(HR_Data[MonthlyIncome]),1,0)</f>
        <v>1</v>
      </c>
      <c r="AE1148">
        <v>17000</v>
      </c>
      <c r="AF1148">
        <v>1</v>
      </c>
      <c r="AG1148" t="s">
        <v>42</v>
      </c>
      <c r="AH1148" t="s">
        <v>43</v>
      </c>
      <c r="AI1148">
        <v>13</v>
      </c>
      <c r="AJ1148">
        <v>3</v>
      </c>
      <c r="AK1148">
        <v>1</v>
      </c>
      <c r="AL1148">
        <f>IF(HR_Data[[#This Row],[OverTime]]="Yes",2,0)
+IF(HR_Data[[#This Row],[WorkLifeBalance]]&lt;=2,2,0)
+IF(HR_Data[[#This Row],[MonthlyIncome]]&lt;5000,2,0)
+IF(HR_Data[[#This Row],[JobSatisfaction]]&lt;=2,1,0)
+IF(HR_Data[[#This Row],[EnvironmentSatisfaction]]&lt;=2,1,0)
+IF(HR_Data[[#This Row],[YearsAtCompany]]&lt;2,2,0)</f>
        <v>2</v>
      </c>
      <c r="AM1148" t="str">
        <f>IF(HR_Data[[#This Row],[RiskScore2]]&gt;=6,"High",
IF(HR_Data[[#This Row],[RiskScore2]]&gt;=3,"Medium","Low"))</f>
        <v>Low</v>
      </c>
      <c r="AN1148">
        <v>80</v>
      </c>
      <c r="AO1148">
        <v>1</v>
      </c>
      <c r="AP1148">
        <v>9</v>
      </c>
      <c r="AQ1148">
        <v>3</v>
      </c>
      <c r="AR1148">
        <v>3</v>
      </c>
      <c r="AS1148">
        <v>9</v>
      </c>
      <c r="AT1148">
        <v>7</v>
      </c>
      <c r="AU1148">
        <v>7</v>
      </c>
      <c r="AV1148">
        <v>2</v>
      </c>
    </row>
    <row r="1149" spans="1:48">
      <c r="A1149">
        <v>49</v>
      </c>
      <c r="B1149" t="str">
        <f>IF(HR_Data[[#This Row],[Age]]&lt;25,"&lt;25",
IF(HR_Data[[#This Row],[Age]]&lt;35,"25–34",
IF(HR_Data[[#This Row],[Age]]&lt;45,"35–44",
IF(HR_Data[[#This Row],[Age]]&lt;55,"45–54","55+"))))</f>
        <v>45–54</v>
      </c>
      <c r="C1149" t="s">
        <v>43</v>
      </c>
      <c r="D1149">
        <f>(HR[[#This Row],[OverTimeFlag]]*3+HR[[#This Row],[LowJobSatisFlag]]*5+HR[[#This Row],[LowWLBFlag]]*4+HR[[#This Row],[LowSalaryFlag]]*3+HR[[#This Row],[LowEnviFlag]]*4+HR[[#This Row],[LowProFlag]]*1)</f>
        <v>12</v>
      </c>
      <c r="E1149">
        <f>HR_Data[[#This Row],[OvertimeFlag]] + HR_Data[[#This Row],[LowSatisfactionFlag]] + HR_Data[[#This Row],[LowWorkLifeBalanceFlag]]</f>
        <v>2</v>
      </c>
      <c r="F1149" t="s">
        <v>36</v>
      </c>
      <c r="G1149">
        <v>722</v>
      </c>
      <c r="H1149" t="s">
        <v>45</v>
      </c>
      <c r="I1149">
        <v>25</v>
      </c>
      <c r="J1149" t="str">
        <f>IF(AND(HR_Data[[#This Row],[Attrition]]="Yes",HR_Data[[#This Row],[YearsAtCompany]]&lt;2),"Yes","No")</f>
        <v>No</v>
      </c>
      <c r="K1149">
        <v>4</v>
      </c>
      <c r="L1149" t="s">
        <v>38</v>
      </c>
      <c r="M1149">
        <v>1</v>
      </c>
      <c r="N1149">
        <v>1617</v>
      </c>
      <c r="P1149">
        <v>3</v>
      </c>
      <c r="Q1149" t="s">
        <v>39</v>
      </c>
      <c r="R1149">
        <v>84</v>
      </c>
      <c r="S1149">
        <v>3</v>
      </c>
      <c r="T1149">
        <v>1</v>
      </c>
      <c r="U1149" t="s">
        <v>50</v>
      </c>
      <c r="V1149">
        <v>1</v>
      </c>
      <c r="W1149" t="s">
        <v>48</v>
      </c>
      <c r="X1149">
        <v>3211</v>
      </c>
      <c r="Y1149" t="str">
        <f>IF(AND(HR_Data[[#This Row],[OverTime]]="Yes",HR_Data[[#This Row],[JobSatisfaction]]&lt;=2,HR_Data[[#This Row],[MonthlyIncome]]&lt;AVERAGE(HR_Data[MonthlyIncome])),
"High Risk",
IF(OR(HR_Data[[#This Row],[OverTime]]="Yes",HR_Data[[#This Row],[JobSatisfaction]]&lt;=2),
"Medium Risk",
"Low Risk"))</f>
        <v>Medium Risk</v>
      </c>
      <c r="Z1149" t="str">
        <f>IF(HR_Data[[#This Row],[MonthlyIncome]]&lt;3000,"Low",IF(HR_Data[[#This Row],[MonthlyIncome]]&lt;7000,"Medium","High"))</f>
        <v>Medium</v>
      </c>
      <c r="AA1149" s="5">
        <f>IF(HR_Data[[#This Row],[OverTime]]="Yes",1,0)</f>
        <v>0</v>
      </c>
      <c r="AB1149" s="5">
        <f>IF(HR_Data[[#This Row],[JobSatisfaction]]&lt;=2,1,0)</f>
        <v>1</v>
      </c>
      <c r="AC1149" s="5">
        <f>IF(HR_Data[[#This Row],[WorkLifeBalance]]&lt;=2,1,0)</f>
        <v>1</v>
      </c>
      <c r="AD1149" s="5">
        <f>IF(HR_Data[[#This Row],[MonthlyIncome]]&lt;AVERAGE(HR_Data[MonthlyIncome]),1,0)</f>
        <v>1</v>
      </c>
      <c r="AE1149">
        <v>22102</v>
      </c>
      <c r="AF1149">
        <v>1</v>
      </c>
      <c r="AG1149" t="s">
        <v>42</v>
      </c>
      <c r="AH1149" t="s">
        <v>43</v>
      </c>
      <c r="AI1149">
        <v>14</v>
      </c>
      <c r="AJ1149">
        <v>3</v>
      </c>
      <c r="AK1149">
        <v>4</v>
      </c>
      <c r="AL1149">
        <f>IF(HR_Data[[#This Row],[OverTime]]="Yes",2,0)
+IF(HR_Data[[#This Row],[WorkLifeBalance]]&lt;=2,2,0)
+IF(HR_Data[[#This Row],[MonthlyIncome]]&lt;5000,2,0)
+IF(HR_Data[[#This Row],[JobSatisfaction]]&lt;=2,1,0)
+IF(HR_Data[[#This Row],[EnvironmentSatisfaction]]&lt;=2,1,0)
+IF(HR_Data[[#This Row],[YearsAtCompany]]&lt;2,2,0)</f>
        <v>5</v>
      </c>
      <c r="AM1149" t="str">
        <f>IF(HR_Data[[#This Row],[RiskScore2]]&gt;=6,"High",
IF(HR_Data[[#This Row],[RiskScore2]]&gt;=3,"Medium","Low"))</f>
        <v>Medium</v>
      </c>
      <c r="AN1149">
        <v>80</v>
      </c>
      <c r="AO1149">
        <v>1</v>
      </c>
      <c r="AP1149">
        <v>10</v>
      </c>
      <c r="AQ1149">
        <v>3</v>
      </c>
      <c r="AR1149">
        <v>2</v>
      </c>
      <c r="AS1149">
        <v>9</v>
      </c>
      <c r="AT1149">
        <v>6</v>
      </c>
      <c r="AU1149">
        <v>1</v>
      </c>
      <c r="AV1149">
        <v>4</v>
      </c>
    </row>
    <row r="1150" spans="1:48">
      <c r="A1150">
        <v>39</v>
      </c>
      <c r="B1150" t="str">
        <f>IF(HR_Data[[#This Row],[Age]]&lt;25,"&lt;25",
IF(HR_Data[[#This Row],[Age]]&lt;35,"25–34",
IF(HR_Data[[#This Row],[Age]]&lt;45,"35–44",
IF(HR_Data[[#This Row],[Age]]&lt;55,"45–54","55+"))))</f>
        <v>35–44</v>
      </c>
      <c r="C1150" t="s">
        <v>43</v>
      </c>
      <c r="D1150">
        <f>(HR[[#This Row],[OverTimeFlag]]*3+HR[[#This Row],[LowJobSatisFlag]]*5+HR[[#This Row],[LowWLBFlag]]*4+HR[[#This Row],[LowSalaryFlag]]*3+HR[[#This Row],[LowEnviFlag]]*4+HR[[#This Row],[LowProFlag]]*1)</f>
        <v>13</v>
      </c>
      <c r="E1150">
        <f>HR_Data[[#This Row],[OvertimeFlag]] + HR_Data[[#This Row],[LowSatisfactionFlag]] + HR_Data[[#This Row],[LowWorkLifeBalanceFlag]]</f>
        <v>1</v>
      </c>
      <c r="F1150" t="s">
        <v>36</v>
      </c>
      <c r="G1150">
        <v>1387</v>
      </c>
      <c r="H1150" t="s">
        <v>45</v>
      </c>
      <c r="I1150">
        <v>10</v>
      </c>
      <c r="J1150" t="str">
        <f>IF(AND(HR_Data[[#This Row],[Attrition]]="Yes",HR_Data[[#This Row],[YearsAtCompany]]&lt;2),"Yes","No")</f>
        <v>No</v>
      </c>
      <c r="K1150">
        <v>5</v>
      </c>
      <c r="L1150" t="s">
        <v>51</v>
      </c>
      <c r="M1150">
        <v>1</v>
      </c>
      <c r="N1150">
        <v>1618</v>
      </c>
      <c r="P1150">
        <v>2</v>
      </c>
      <c r="Q1150" t="s">
        <v>46</v>
      </c>
      <c r="R1150">
        <v>76</v>
      </c>
      <c r="S1150">
        <v>3</v>
      </c>
      <c r="T1150">
        <v>2</v>
      </c>
      <c r="U1150" t="s">
        <v>53</v>
      </c>
      <c r="V1150">
        <v>1</v>
      </c>
      <c r="W1150" t="s">
        <v>48</v>
      </c>
      <c r="X1150">
        <v>5377</v>
      </c>
      <c r="Y1150" t="str">
        <f>IF(AND(HR_Data[[#This Row],[OverTime]]="Yes",HR_Data[[#This Row],[JobSatisfaction]]&lt;=2,HR_Data[[#This Row],[MonthlyIncome]]&lt;AVERAGE(HR_Data[MonthlyIncome])),
"High Risk",
IF(OR(HR_Data[[#This Row],[OverTime]]="Yes",HR_Data[[#This Row],[JobSatisfaction]]&lt;=2),
"Medium Risk",
"Low Risk"))</f>
        <v>Medium Risk</v>
      </c>
      <c r="Z1150" t="str">
        <f>IF(HR_Data[[#This Row],[MonthlyIncome]]&lt;3000,"Low",IF(HR_Data[[#This Row],[MonthlyIncome]]&lt;7000,"Medium","High"))</f>
        <v>Medium</v>
      </c>
      <c r="AA1150" s="5">
        <f>IF(HR_Data[[#This Row],[OverTime]]="Yes",1,0)</f>
        <v>0</v>
      </c>
      <c r="AB1150" s="5">
        <f>IF(HR_Data[[#This Row],[JobSatisfaction]]&lt;=2,1,0)</f>
        <v>1</v>
      </c>
      <c r="AC1150" s="5">
        <f>IF(HR_Data[[#This Row],[WorkLifeBalance]]&lt;=2,1,0)</f>
        <v>0</v>
      </c>
      <c r="AD1150" s="5">
        <f>IF(HR_Data[[#This Row],[MonthlyIncome]]&lt;AVERAGE(HR_Data[MonthlyIncome]),1,0)</f>
        <v>1</v>
      </c>
      <c r="AE1150">
        <v>3835</v>
      </c>
      <c r="AF1150">
        <v>2</v>
      </c>
      <c r="AG1150" t="s">
        <v>42</v>
      </c>
      <c r="AH1150" t="s">
        <v>43</v>
      </c>
      <c r="AI1150">
        <v>13</v>
      </c>
      <c r="AJ1150">
        <v>3</v>
      </c>
      <c r="AK1150">
        <v>4</v>
      </c>
      <c r="AL1150">
        <f>IF(HR_Data[[#This Row],[OverTime]]="Yes",2,0)
+IF(HR_Data[[#This Row],[WorkLifeBalance]]&lt;=2,2,0)
+IF(HR_Data[[#This Row],[MonthlyIncome]]&lt;5000,2,0)
+IF(HR_Data[[#This Row],[JobSatisfaction]]&lt;=2,1,0)
+IF(HR_Data[[#This Row],[EnvironmentSatisfaction]]&lt;=2,1,0)
+IF(HR_Data[[#This Row],[YearsAtCompany]]&lt;2,2,0)</f>
        <v>2</v>
      </c>
      <c r="AM1150" t="str">
        <f>IF(HR_Data[[#This Row],[RiskScore2]]&gt;=6,"High",
IF(HR_Data[[#This Row],[RiskScore2]]&gt;=3,"Medium","Low"))</f>
        <v>Low</v>
      </c>
      <c r="AN1150">
        <v>80</v>
      </c>
      <c r="AO1150">
        <v>3</v>
      </c>
      <c r="AP1150">
        <v>10</v>
      </c>
      <c r="AQ1150">
        <v>3</v>
      </c>
      <c r="AR1150">
        <v>3</v>
      </c>
      <c r="AS1150">
        <v>7</v>
      </c>
      <c r="AT1150">
        <v>7</v>
      </c>
      <c r="AU1150">
        <v>7</v>
      </c>
      <c r="AV1150">
        <v>7</v>
      </c>
    </row>
    <row r="1151" spans="1:48">
      <c r="A1151">
        <v>27</v>
      </c>
      <c r="B1151" t="str">
        <f>IF(HR_Data[[#This Row],[Age]]&lt;25,"&lt;25",
IF(HR_Data[[#This Row],[Age]]&lt;35,"25–34",
IF(HR_Data[[#This Row],[Age]]&lt;45,"35–44",
IF(HR_Data[[#This Row],[Age]]&lt;55,"45–54","55+"))))</f>
        <v>25–34</v>
      </c>
      <c r="C1151" t="s">
        <v>43</v>
      </c>
      <c r="D1151">
        <f>(HR[[#This Row],[OverTimeFlag]]*3+HR[[#This Row],[LowJobSatisFlag]]*5+HR[[#This Row],[LowWLBFlag]]*4+HR[[#This Row],[LowSalaryFlag]]*3+HR[[#This Row],[LowEnviFlag]]*4+HR[[#This Row],[LowProFlag]]*1)</f>
        <v>8</v>
      </c>
      <c r="E1151">
        <f>HR_Data[[#This Row],[OvertimeFlag]] + HR_Data[[#This Row],[LowSatisfactionFlag]] + HR_Data[[#This Row],[LowWorkLifeBalanceFlag]]</f>
        <v>1</v>
      </c>
      <c r="F1151" t="s">
        <v>36</v>
      </c>
      <c r="G1151">
        <v>1302</v>
      </c>
      <c r="H1151" t="s">
        <v>45</v>
      </c>
      <c r="I1151">
        <v>19</v>
      </c>
      <c r="J1151" t="str">
        <f>IF(AND(HR_Data[[#This Row],[Attrition]]="Yes",HR_Data[[#This Row],[YearsAtCompany]]&lt;2),"Yes","No")</f>
        <v>No</v>
      </c>
      <c r="K1151">
        <v>3</v>
      </c>
      <c r="L1151" t="s">
        <v>49</v>
      </c>
      <c r="M1151">
        <v>1</v>
      </c>
      <c r="N1151">
        <v>1619</v>
      </c>
      <c r="P1151">
        <v>4</v>
      </c>
      <c r="Q1151" t="s">
        <v>46</v>
      </c>
      <c r="R1151">
        <v>67</v>
      </c>
      <c r="S1151">
        <v>2</v>
      </c>
      <c r="T1151">
        <v>1</v>
      </c>
      <c r="U1151" t="s">
        <v>50</v>
      </c>
      <c r="V1151">
        <v>1</v>
      </c>
      <c r="W1151" t="s">
        <v>52</v>
      </c>
      <c r="X1151">
        <v>4066</v>
      </c>
      <c r="Y1151" t="str">
        <f>IF(AND(HR_Data[[#This Row],[OverTime]]="Yes",HR_Data[[#This Row],[JobSatisfaction]]&lt;=2,HR_Data[[#This Row],[MonthlyIncome]]&lt;AVERAGE(HR_Data[MonthlyIncome])),
"High Risk",
IF(OR(HR_Data[[#This Row],[OverTime]]="Yes",HR_Data[[#This Row],[JobSatisfaction]]&lt;=2),
"Medium Risk",
"Low Risk"))</f>
        <v>Medium Risk</v>
      </c>
      <c r="Z1151" t="str">
        <f>IF(HR_Data[[#This Row],[MonthlyIncome]]&lt;3000,"Low",IF(HR_Data[[#This Row],[MonthlyIncome]]&lt;7000,"Medium","High"))</f>
        <v>Medium</v>
      </c>
      <c r="AA1151" s="5">
        <f>IF(HR_Data[[#This Row],[OverTime]]="Yes",1,0)</f>
        <v>0</v>
      </c>
      <c r="AB1151" s="5">
        <f>IF(HR_Data[[#This Row],[JobSatisfaction]]&lt;=2,1,0)</f>
        <v>1</v>
      </c>
      <c r="AC1151" s="5">
        <f>IF(HR_Data[[#This Row],[WorkLifeBalance]]&lt;=2,1,0)</f>
        <v>0</v>
      </c>
      <c r="AD1151" s="5">
        <f>IF(HR_Data[[#This Row],[MonthlyIncome]]&lt;AVERAGE(HR_Data[MonthlyIncome]),1,0)</f>
        <v>1</v>
      </c>
      <c r="AE1151">
        <v>16290</v>
      </c>
      <c r="AF1151">
        <v>1</v>
      </c>
      <c r="AG1151" t="s">
        <v>42</v>
      </c>
      <c r="AH1151" t="s">
        <v>43</v>
      </c>
      <c r="AI1151">
        <v>11</v>
      </c>
      <c r="AJ1151">
        <v>3</v>
      </c>
      <c r="AK1151">
        <v>1</v>
      </c>
      <c r="AL1151">
        <f>IF(HR_Data[[#This Row],[OverTime]]="Yes",2,0)
+IF(HR_Data[[#This Row],[WorkLifeBalance]]&lt;=2,2,0)
+IF(HR_Data[[#This Row],[MonthlyIncome]]&lt;5000,2,0)
+IF(HR_Data[[#This Row],[JobSatisfaction]]&lt;=2,1,0)
+IF(HR_Data[[#This Row],[EnvironmentSatisfaction]]&lt;=2,1,0)
+IF(HR_Data[[#This Row],[YearsAtCompany]]&lt;2,2,0)</f>
        <v>3</v>
      </c>
      <c r="AM1151" t="str">
        <f>IF(HR_Data[[#This Row],[RiskScore2]]&gt;=6,"High",
IF(HR_Data[[#This Row],[RiskScore2]]&gt;=3,"Medium","Low"))</f>
        <v>Medium</v>
      </c>
      <c r="AN1151">
        <v>80</v>
      </c>
      <c r="AO1151">
        <v>2</v>
      </c>
      <c r="AP1151">
        <v>7</v>
      </c>
      <c r="AQ1151">
        <v>3</v>
      </c>
      <c r="AR1151">
        <v>3</v>
      </c>
      <c r="AS1151">
        <v>7</v>
      </c>
      <c r="AT1151">
        <v>7</v>
      </c>
      <c r="AU1151">
        <v>0</v>
      </c>
      <c r="AV1151">
        <v>7</v>
      </c>
    </row>
    <row r="1152" spans="1:48">
      <c r="A1152">
        <v>35</v>
      </c>
      <c r="B1152" t="str">
        <f>IF(HR_Data[[#This Row],[Age]]&lt;25,"&lt;25",
IF(HR_Data[[#This Row],[Age]]&lt;35,"25–34",
IF(HR_Data[[#This Row],[Age]]&lt;45,"35–44",
IF(HR_Data[[#This Row],[Age]]&lt;55,"45–54","55+"))))</f>
        <v>35–44</v>
      </c>
      <c r="C1152" t="s">
        <v>43</v>
      </c>
      <c r="D1152">
        <f>(HR[[#This Row],[OverTimeFlag]]*3+HR[[#This Row],[LowJobSatisFlag]]*5+HR[[#This Row],[LowWLBFlag]]*4+HR[[#This Row],[LowSalaryFlag]]*3+HR[[#This Row],[LowEnviFlag]]*4+HR[[#This Row],[LowProFlag]]*1)</f>
        <v>12</v>
      </c>
      <c r="E1152">
        <f>HR_Data[[#This Row],[OvertimeFlag]] + HR_Data[[#This Row],[LowSatisfactionFlag]] + HR_Data[[#This Row],[LowWorkLifeBalanceFlag]]</f>
        <v>1</v>
      </c>
      <c r="F1152" t="s">
        <v>36</v>
      </c>
      <c r="G1152">
        <v>819</v>
      </c>
      <c r="H1152" t="s">
        <v>45</v>
      </c>
      <c r="I1152">
        <v>18</v>
      </c>
      <c r="J1152" t="str">
        <f>IF(AND(HR_Data[[#This Row],[Attrition]]="Yes",HR_Data[[#This Row],[YearsAtCompany]]&lt;2),"Yes","No")</f>
        <v>No</v>
      </c>
      <c r="K1152">
        <v>5</v>
      </c>
      <c r="L1152" t="s">
        <v>38</v>
      </c>
      <c r="M1152">
        <v>1</v>
      </c>
      <c r="N1152">
        <v>1621</v>
      </c>
      <c r="P1152">
        <v>2</v>
      </c>
      <c r="Q1152" t="s">
        <v>46</v>
      </c>
      <c r="R1152">
        <v>48</v>
      </c>
      <c r="S1152">
        <v>4</v>
      </c>
      <c r="T1152">
        <v>2</v>
      </c>
      <c r="U1152" t="s">
        <v>47</v>
      </c>
      <c r="V1152">
        <v>1</v>
      </c>
      <c r="W1152" t="s">
        <v>48</v>
      </c>
      <c r="X1152">
        <v>5208</v>
      </c>
      <c r="Y1152" t="str">
        <f>IF(AND(HR_Data[[#This Row],[OverTime]]="Yes",HR_Data[[#This Row],[JobSatisfaction]]&lt;=2,HR_Data[[#This Row],[MonthlyIncome]]&lt;AVERAGE(HR_Data[MonthlyIncome])),
"High Risk",
IF(OR(HR_Data[[#This Row],[OverTime]]="Yes",HR_Data[[#This Row],[JobSatisfaction]]&lt;=2),
"Medium Risk",
"Low Risk"))</f>
        <v>Medium Risk</v>
      </c>
      <c r="Z1152" t="str">
        <f>IF(HR_Data[[#This Row],[MonthlyIncome]]&lt;3000,"Low",IF(HR_Data[[#This Row],[MonthlyIncome]]&lt;7000,"Medium","High"))</f>
        <v>Medium</v>
      </c>
      <c r="AA1152" s="5">
        <f>IF(HR_Data[[#This Row],[OverTime]]="Yes",1,0)</f>
        <v>0</v>
      </c>
      <c r="AB1152" s="5">
        <f>IF(HR_Data[[#This Row],[JobSatisfaction]]&lt;=2,1,0)</f>
        <v>1</v>
      </c>
      <c r="AC1152" s="5">
        <f>IF(HR_Data[[#This Row],[WorkLifeBalance]]&lt;=2,1,0)</f>
        <v>0</v>
      </c>
      <c r="AD1152" s="5">
        <f>IF(HR_Data[[#This Row],[MonthlyIncome]]&lt;AVERAGE(HR_Data[MonthlyIncome]),1,0)</f>
        <v>1</v>
      </c>
      <c r="AE1152">
        <v>26312</v>
      </c>
      <c r="AF1152">
        <v>1</v>
      </c>
      <c r="AG1152" t="s">
        <v>42</v>
      </c>
      <c r="AH1152" t="s">
        <v>43</v>
      </c>
      <c r="AI1152">
        <v>11</v>
      </c>
      <c r="AJ1152">
        <v>3</v>
      </c>
      <c r="AK1152">
        <v>4</v>
      </c>
      <c r="AL1152">
        <f>IF(HR_Data[[#This Row],[OverTime]]="Yes",2,0)
+IF(HR_Data[[#This Row],[WorkLifeBalance]]&lt;=2,2,0)
+IF(HR_Data[[#This Row],[MonthlyIncome]]&lt;5000,2,0)
+IF(HR_Data[[#This Row],[JobSatisfaction]]&lt;=2,1,0)
+IF(HR_Data[[#This Row],[EnvironmentSatisfaction]]&lt;=2,1,0)
+IF(HR_Data[[#This Row],[YearsAtCompany]]&lt;2,2,0)</f>
        <v>2</v>
      </c>
      <c r="AM1152" t="str">
        <f>IF(HR_Data[[#This Row],[RiskScore2]]&gt;=6,"High",
IF(HR_Data[[#This Row],[RiskScore2]]&gt;=3,"Medium","Low"))</f>
        <v>Low</v>
      </c>
      <c r="AN1152">
        <v>80</v>
      </c>
      <c r="AO1152">
        <v>0</v>
      </c>
      <c r="AP1152">
        <v>16</v>
      </c>
      <c r="AQ1152">
        <v>2</v>
      </c>
      <c r="AR1152">
        <v>3</v>
      </c>
      <c r="AS1152">
        <v>16</v>
      </c>
      <c r="AT1152">
        <v>15</v>
      </c>
      <c r="AU1152">
        <v>1</v>
      </c>
      <c r="AV1152">
        <v>10</v>
      </c>
    </row>
    <row r="1153" spans="1:48">
      <c r="A1153">
        <v>28</v>
      </c>
      <c r="B1153" t="str">
        <f>IF(HR_Data[[#This Row],[Age]]&lt;25,"&lt;25",
IF(HR_Data[[#This Row],[Age]]&lt;35,"25–34",
IF(HR_Data[[#This Row],[Age]]&lt;45,"35–44",
IF(HR_Data[[#This Row],[Age]]&lt;55,"45–54","55+"))))</f>
        <v>25–34</v>
      </c>
      <c r="C1153" t="s">
        <v>43</v>
      </c>
      <c r="D1153">
        <f>(HR[[#This Row],[OverTimeFlag]]*3+HR[[#This Row],[LowJobSatisFlag]]*5+HR[[#This Row],[LowWLBFlag]]*4+HR[[#This Row],[LowSalaryFlag]]*3+HR[[#This Row],[LowEnviFlag]]*4+HR[[#This Row],[LowProFlag]]*1)</f>
        <v>16</v>
      </c>
      <c r="E1153">
        <f>HR_Data[[#This Row],[OvertimeFlag]] + HR_Data[[#This Row],[LowSatisfactionFlag]] + HR_Data[[#This Row],[LowWorkLifeBalanceFlag]]</f>
        <v>2</v>
      </c>
      <c r="F1153" t="s">
        <v>36</v>
      </c>
      <c r="G1153">
        <v>580</v>
      </c>
      <c r="H1153" t="s">
        <v>45</v>
      </c>
      <c r="I1153">
        <v>27</v>
      </c>
      <c r="J1153" t="str">
        <f>IF(AND(HR_Data[[#This Row],[Attrition]]="Yes",HR_Data[[#This Row],[YearsAtCompany]]&lt;2),"Yes","No")</f>
        <v>No</v>
      </c>
      <c r="K1153">
        <v>3</v>
      </c>
      <c r="L1153" t="s">
        <v>51</v>
      </c>
      <c r="M1153">
        <v>1</v>
      </c>
      <c r="N1153">
        <v>1622</v>
      </c>
      <c r="P1153">
        <v>2</v>
      </c>
      <c r="Q1153" t="s">
        <v>39</v>
      </c>
      <c r="R1153">
        <v>39</v>
      </c>
      <c r="S1153">
        <v>1</v>
      </c>
      <c r="T1153">
        <v>2</v>
      </c>
      <c r="U1153" t="s">
        <v>53</v>
      </c>
      <c r="V1153">
        <v>1</v>
      </c>
      <c r="W1153" t="s">
        <v>52</v>
      </c>
      <c r="X1153">
        <v>4877</v>
      </c>
      <c r="Y1153" t="str">
        <f>IF(AND(HR_Data[[#This Row],[OverTime]]="Yes",HR_Data[[#This Row],[JobSatisfaction]]&lt;=2,HR_Data[[#This Row],[MonthlyIncome]]&lt;AVERAGE(HR_Data[MonthlyIncome])),
"High Risk",
IF(OR(HR_Data[[#This Row],[OverTime]]="Yes",HR_Data[[#This Row],[JobSatisfaction]]&lt;=2),
"Medium Risk",
"Low Risk"))</f>
        <v>Medium Risk</v>
      </c>
      <c r="Z1153" t="str">
        <f>IF(HR_Data[[#This Row],[MonthlyIncome]]&lt;3000,"Low",IF(HR_Data[[#This Row],[MonthlyIncome]]&lt;7000,"Medium","High"))</f>
        <v>Medium</v>
      </c>
      <c r="AA1153" s="5">
        <f>IF(HR_Data[[#This Row],[OverTime]]="Yes",1,0)</f>
        <v>0</v>
      </c>
      <c r="AB1153" s="5">
        <f>IF(HR_Data[[#This Row],[JobSatisfaction]]&lt;=2,1,0)</f>
        <v>1</v>
      </c>
      <c r="AC1153" s="5">
        <f>IF(HR_Data[[#This Row],[WorkLifeBalance]]&lt;=2,1,0)</f>
        <v>1</v>
      </c>
      <c r="AD1153" s="5">
        <f>IF(HR_Data[[#This Row],[MonthlyIncome]]&lt;AVERAGE(HR_Data[MonthlyIncome]),1,0)</f>
        <v>1</v>
      </c>
      <c r="AE1153">
        <v>20460</v>
      </c>
      <c r="AF1153">
        <v>0</v>
      </c>
      <c r="AG1153" t="s">
        <v>42</v>
      </c>
      <c r="AH1153" t="s">
        <v>43</v>
      </c>
      <c r="AI1153">
        <v>21</v>
      </c>
      <c r="AJ1153">
        <v>4</v>
      </c>
      <c r="AK1153">
        <v>2</v>
      </c>
      <c r="AL1153">
        <f>IF(HR_Data[[#This Row],[OverTime]]="Yes",2,0)
+IF(HR_Data[[#This Row],[WorkLifeBalance]]&lt;=2,2,0)
+IF(HR_Data[[#This Row],[MonthlyIncome]]&lt;5000,2,0)
+IF(HR_Data[[#This Row],[JobSatisfaction]]&lt;=2,1,0)
+IF(HR_Data[[#This Row],[EnvironmentSatisfaction]]&lt;=2,1,0)
+IF(HR_Data[[#This Row],[YearsAtCompany]]&lt;2,2,0)</f>
        <v>6</v>
      </c>
      <c r="AM1153" t="str">
        <f>IF(HR_Data[[#This Row],[RiskScore2]]&gt;=6,"High",
IF(HR_Data[[#This Row],[RiskScore2]]&gt;=3,"Medium","Low"))</f>
        <v>High</v>
      </c>
      <c r="AN1153">
        <v>80</v>
      </c>
      <c r="AO1153">
        <v>1</v>
      </c>
      <c r="AP1153">
        <v>6</v>
      </c>
      <c r="AQ1153">
        <v>5</v>
      </c>
      <c r="AR1153">
        <v>2</v>
      </c>
      <c r="AS1153">
        <v>5</v>
      </c>
      <c r="AT1153">
        <v>3</v>
      </c>
      <c r="AU1153">
        <v>0</v>
      </c>
      <c r="AV1153">
        <v>0</v>
      </c>
    </row>
    <row r="1154" spans="1:48">
      <c r="A1154">
        <v>21</v>
      </c>
      <c r="B1154" t="str">
        <f>IF(HR_Data[[#This Row],[Age]]&lt;25,"&lt;25",
IF(HR_Data[[#This Row],[Age]]&lt;35,"25–34",
IF(HR_Data[[#This Row],[Age]]&lt;45,"35–44",
IF(HR_Data[[#This Row],[Age]]&lt;55,"45–54","55+"))))</f>
        <v>&lt;25</v>
      </c>
      <c r="C1154" t="s">
        <v>43</v>
      </c>
      <c r="D1154">
        <f>(HR[[#This Row],[OverTimeFlag]]*3+HR[[#This Row],[LowJobSatisFlag]]*5+HR[[#This Row],[LowWLBFlag]]*4+HR[[#This Row],[LowSalaryFlag]]*3+HR[[#This Row],[LowEnviFlag]]*4+HR[[#This Row],[LowProFlag]]*1)</f>
        <v>3</v>
      </c>
      <c r="E1154">
        <f>HR_Data[[#This Row],[OvertimeFlag]] + HR_Data[[#This Row],[LowSatisfactionFlag]] + HR_Data[[#This Row],[LowWorkLifeBalanceFlag]]</f>
        <v>0</v>
      </c>
      <c r="F1154" t="s">
        <v>36</v>
      </c>
      <c r="G1154">
        <v>546</v>
      </c>
      <c r="H1154" t="s">
        <v>45</v>
      </c>
      <c r="I1154">
        <v>5</v>
      </c>
      <c r="J1154" t="str">
        <f>IF(AND(HR_Data[[#This Row],[Attrition]]="Yes",HR_Data[[#This Row],[YearsAtCompany]]&lt;2),"Yes","No")</f>
        <v>No</v>
      </c>
      <c r="K1154">
        <v>1</v>
      </c>
      <c r="L1154" t="s">
        <v>51</v>
      </c>
      <c r="M1154">
        <v>1</v>
      </c>
      <c r="N1154">
        <v>1623</v>
      </c>
      <c r="P1154">
        <v>3</v>
      </c>
      <c r="Q1154" t="s">
        <v>46</v>
      </c>
      <c r="R1154">
        <v>97</v>
      </c>
      <c r="S1154">
        <v>3</v>
      </c>
      <c r="T1154">
        <v>1</v>
      </c>
      <c r="U1154" t="s">
        <v>47</v>
      </c>
      <c r="V1154">
        <v>4</v>
      </c>
      <c r="W1154" t="s">
        <v>41</v>
      </c>
      <c r="X1154">
        <v>3117</v>
      </c>
      <c r="Y1154" t="str">
        <f>IF(AND(HR_Data[[#This Row],[OverTime]]="Yes",HR_Data[[#This Row],[JobSatisfaction]]&lt;=2,HR_Data[[#This Row],[MonthlyIncome]]&lt;AVERAGE(HR_Data[MonthlyIncome])),
"High Risk",
IF(OR(HR_Data[[#This Row],[OverTime]]="Yes",HR_Data[[#This Row],[JobSatisfaction]]&lt;=2),
"Medium Risk",
"Low Risk"))</f>
        <v>Low Risk</v>
      </c>
      <c r="Z1154" t="str">
        <f>IF(HR_Data[[#This Row],[MonthlyIncome]]&lt;3000,"Low",IF(HR_Data[[#This Row],[MonthlyIncome]]&lt;7000,"Medium","High"))</f>
        <v>Medium</v>
      </c>
      <c r="AA1154" s="5">
        <f>IF(HR_Data[[#This Row],[OverTime]]="Yes",1,0)</f>
        <v>0</v>
      </c>
      <c r="AB1154" s="5">
        <f>IF(HR_Data[[#This Row],[JobSatisfaction]]&lt;=2,1,0)</f>
        <v>0</v>
      </c>
      <c r="AC1154" s="5">
        <f>IF(HR_Data[[#This Row],[WorkLifeBalance]]&lt;=2,1,0)</f>
        <v>0</v>
      </c>
      <c r="AD1154" s="5">
        <f>IF(HR_Data[[#This Row],[MonthlyIncome]]&lt;AVERAGE(HR_Data[MonthlyIncome]),1,0)</f>
        <v>1</v>
      </c>
      <c r="AE1154">
        <v>26009</v>
      </c>
      <c r="AF1154">
        <v>1</v>
      </c>
      <c r="AG1154" t="s">
        <v>42</v>
      </c>
      <c r="AH1154" t="s">
        <v>43</v>
      </c>
      <c r="AI1154">
        <v>18</v>
      </c>
      <c r="AJ1154">
        <v>3</v>
      </c>
      <c r="AK1154">
        <v>3</v>
      </c>
      <c r="AL1154">
        <f>IF(HR_Data[[#This Row],[OverTime]]="Yes",2,0)
+IF(HR_Data[[#This Row],[WorkLifeBalance]]&lt;=2,2,0)
+IF(HR_Data[[#This Row],[MonthlyIncome]]&lt;5000,2,0)
+IF(HR_Data[[#This Row],[JobSatisfaction]]&lt;=2,1,0)
+IF(HR_Data[[#This Row],[EnvironmentSatisfaction]]&lt;=2,1,0)
+IF(HR_Data[[#This Row],[YearsAtCompany]]&lt;2,2,0)</f>
        <v>2</v>
      </c>
      <c r="AM1154" t="str">
        <f>IF(HR_Data[[#This Row],[RiskScore2]]&gt;=6,"High",
IF(HR_Data[[#This Row],[RiskScore2]]&gt;=3,"Medium","Low"))</f>
        <v>Low</v>
      </c>
      <c r="AN1154">
        <v>80</v>
      </c>
      <c r="AO1154">
        <v>0</v>
      </c>
      <c r="AP1154">
        <v>3</v>
      </c>
      <c r="AQ1154">
        <v>2</v>
      </c>
      <c r="AR1154">
        <v>3</v>
      </c>
      <c r="AS1154">
        <v>2</v>
      </c>
      <c r="AT1154">
        <v>2</v>
      </c>
      <c r="AU1154">
        <v>2</v>
      </c>
      <c r="AV1154">
        <v>2</v>
      </c>
    </row>
    <row r="1155" spans="1:48">
      <c r="A1155">
        <v>18</v>
      </c>
      <c r="B1155" t="str">
        <f>IF(HR_Data[[#This Row],[Age]]&lt;25,"&lt;25",
IF(HR_Data[[#This Row],[Age]]&lt;35,"25–34",
IF(HR_Data[[#This Row],[Age]]&lt;45,"35–44",
IF(HR_Data[[#This Row],[Age]]&lt;55,"45–54","55+"))))</f>
        <v>&lt;25</v>
      </c>
      <c r="C1155" t="s">
        <v>35</v>
      </c>
      <c r="D1155">
        <f>(HR[[#This Row],[OverTimeFlag]]*3+HR[[#This Row],[LowJobSatisFlag]]*5+HR[[#This Row],[LowWLBFlag]]*4+HR[[#This Row],[LowSalaryFlag]]*3+HR[[#This Row],[LowEnviFlag]]*4+HR[[#This Row],[LowProFlag]]*1)</f>
        <v>10</v>
      </c>
      <c r="E1155">
        <f>HR_Data[[#This Row],[OvertimeFlag]] + HR_Data[[#This Row],[LowSatisfactionFlag]] + HR_Data[[#This Row],[LowWorkLifeBalanceFlag]]</f>
        <v>1</v>
      </c>
      <c r="F1155" t="s">
        <v>44</v>
      </c>
      <c r="G1155">
        <v>544</v>
      </c>
      <c r="H1155" t="s">
        <v>37</v>
      </c>
      <c r="I1155">
        <v>3</v>
      </c>
      <c r="J1155" t="str">
        <f>IF(AND(HR_Data[[#This Row],[Attrition]]="Yes",HR_Data[[#This Row],[YearsAtCompany]]&lt;2),"Yes","No")</f>
        <v>Yes</v>
      </c>
      <c r="K1155">
        <v>2</v>
      </c>
      <c r="L1155" t="s">
        <v>51</v>
      </c>
      <c r="M1155">
        <v>1</v>
      </c>
      <c r="N1155">
        <v>1624</v>
      </c>
      <c r="P1155">
        <v>2</v>
      </c>
      <c r="Q1155" t="s">
        <v>39</v>
      </c>
      <c r="R1155">
        <v>70</v>
      </c>
      <c r="S1155">
        <v>3</v>
      </c>
      <c r="T1155">
        <v>1</v>
      </c>
      <c r="U1155" t="s">
        <v>57</v>
      </c>
      <c r="V1155">
        <v>4</v>
      </c>
      <c r="W1155" t="s">
        <v>41</v>
      </c>
      <c r="X1155">
        <v>1569</v>
      </c>
      <c r="Y1155" t="str">
        <f>IF(AND(HR_Data[[#This Row],[OverTime]]="Yes",HR_Data[[#This Row],[JobSatisfaction]]&lt;=2,HR_Data[[#This Row],[MonthlyIncome]]&lt;AVERAGE(HR_Data[MonthlyIncome])),
"High Risk",
IF(OR(HR_Data[[#This Row],[OverTime]]="Yes",HR_Data[[#This Row],[JobSatisfaction]]&lt;=2),
"Medium Risk",
"Low Risk"))</f>
        <v>Medium Risk</v>
      </c>
      <c r="Z1155" t="str">
        <f>IF(HR_Data[[#This Row],[MonthlyIncome]]&lt;3000,"Low",IF(HR_Data[[#This Row],[MonthlyIncome]]&lt;7000,"Medium","High"))</f>
        <v>Low</v>
      </c>
      <c r="AA1155" s="5">
        <f>IF(HR_Data[[#This Row],[OverTime]]="Yes",1,0)</f>
        <v>1</v>
      </c>
      <c r="AB1155" s="5">
        <f>IF(HR_Data[[#This Row],[JobSatisfaction]]&lt;=2,1,0)</f>
        <v>0</v>
      </c>
      <c r="AC1155" s="5">
        <f>IF(HR_Data[[#This Row],[WorkLifeBalance]]&lt;=2,1,0)</f>
        <v>0</v>
      </c>
      <c r="AD1155" s="5">
        <f>IF(HR_Data[[#This Row],[MonthlyIncome]]&lt;AVERAGE(HR_Data[MonthlyIncome]),1,0)</f>
        <v>1</v>
      </c>
      <c r="AE1155">
        <v>18420</v>
      </c>
      <c r="AF1155">
        <v>1</v>
      </c>
      <c r="AG1155" t="s">
        <v>42</v>
      </c>
      <c r="AH1155" t="s">
        <v>35</v>
      </c>
      <c r="AI1155">
        <v>12</v>
      </c>
      <c r="AJ1155">
        <v>3</v>
      </c>
      <c r="AK1155">
        <v>3</v>
      </c>
      <c r="AL1155">
        <f>IF(HR_Data[[#This Row],[OverTime]]="Yes",2,0)
+IF(HR_Data[[#This Row],[WorkLifeBalance]]&lt;=2,2,0)
+IF(HR_Data[[#This Row],[MonthlyIncome]]&lt;5000,2,0)
+IF(HR_Data[[#This Row],[JobSatisfaction]]&lt;=2,1,0)
+IF(HR_Data[[#This Row],[EnvironmentSatisfaction]]&lt;=2,1,0)
+IF(HR_Data[[#This Row],[YearsAtCompany]]&lt;2,2,0)</f>
        <v>7</v>
      </c>
      <c r="AM1155" t="str">
        <f>IF(HR_Data[[#This Row],[RiskScore2]]&gt;=6,"High",
IF(HR_Data[[#This Row],[RiskScore2]]&gt;=3,"Medium","Low"))</f>
        <v>High</v>
      </c>
      <c r="AN1155">
        <v>80</v>
      </c>
      <c r="AO1155">
        <v>0</v>
      </c>
      <c r="AP1155">
        <v>0</v>
      </c>
      <c r="AQ1155">
        <v>2</v>
      </c>
      <c r="AR1155">
        <v>4</v>
      </c>
      <c r="AS1155">
        <v>0</v>
      </c>
      <c r="AT1155">
        <v>0</v>
      </c>
      <c r="AU1155">
        <v>0</v>
      </c>
      <c r="AV1155">
        <v>0</v>
      </c>
    </row>
    <row r="1156" spans="1:48">
      <c r="A1156">
        <v>47</v>
      </c>
      <c r="B1156" t="str">
        <f>IF(HR_Data[[#This Row],[Age]]&lt;25,"&lt;25",
IF(HR_Data[[#This Row],[Age]]&lt;35,"25–34",
IF(HR_Data[[#This Row],[Age]]&lt;45,"35–44",
IF(HR_Data[[#This Row],[Age]]&lt;55,"45–54","55+"))))</f>
        <v>45–54</v>
      </c>
      <c r="C1156" t="s">
        <v>43</v>
      </c>
      <c r="D1156">
        <f>(HR[[#This Row],[OverTimeFlag]]*3+HR[[#This Row],[LowJobSatisFlag]]*5+HR[[#This Row],[LowWLBFlag]]*4+HR[[#This Row],[LowSalaryFlag]]*3+HR[[#This Row],[LowEnviFlag]]*4+HR[[#This Row],[LowProFlag]]*1)</f>
        <v>0</v>
      </c>
      <c r="E1156">
        <f>HR_Data[[#This Row],[OvertimeFlag]] + HR_Data[[#This Row],[LowSatisfactionFlag]] + HR_Data[[#This Row],[LowWorkLifeBalanceFlag]]</f>
        <v>0</v>
      </c>
      <c r="F1156" t="s">
        <v>36</v>
      </c>
      <c r="G1156">
        <v>1176</v>
      </c>
      <c r="H1156" t="s">
        <v>61</v>
      </c>
      <c r="I1156">
        <v>26</v>
      </c>
      <c r="J1156" t="str">
        <f>IF(AND(HR_Data[[#This Row],[Attrition]]="Yes",HR_Data[[#This Row],[YearsAtCompany]]&lt;2),"Yes","No")</f>
        <v>No</v>
      </c>
      <c r="K1156">
        <v>4</v>
      </c>
      <c r="L1156" t="s">
        <v>38</v>
      </c>
      <c r="M1156">
        <v>1</v>
      </c>
      <c r="N1156">
        <v>1625</v>
      </c>
      <c r="P1156">
        <v>4</v>
      </c>
      <c r="Q1156" t="s">
        <v>39</v>
      </c>
      <c r="R1156">
        <v>98</v>
      </c>
      <c r="S1156">
        <v>3</v>
      </c>
      <c r="T1156">
        <v>5</v>
      </c>
      <c r="U1156" t="s">
        <v>56</v>
      </c>
      <c r="V1156">
        <v>3</v>
      </c>
      <c r="W1156" t="s">
        <v>48</v>
      </c>
      <c r="X1156">
        <v>19658</v>
      </c>
      <c r="Y1156" t="str">
        <f>IF(AND(HR_Data[[#This Row],[OverTime]]="Yes",HR_Data[[#This Row],[JobSatisfaction]]&lt;=2,HR_Data[[#This Row],[MonthlyIncome]]&lt;AVERAGE(HR_Data[MonthlyIncome])),
"High Risk",
IF(OR(HR_Data[[#This Row],[OverTime]]="Yes",HR_Data[[#This Row],[JobSatisfaction]]&lt;=2),
"Medium Risk",
"Low Risk"))</f>
        <v>Low Risk</v>
      </c>
      <c r="Z1156" t="str">
        <f>IF(HR_Data[[#This Row],[MonthlyIncome]]&lt;3000,"Low",IF(HR_Data[[#This Row],[MonthlyIncome]]&lt;7000,"Medium","High"))</f>
        <v>High</v>
      </c>
      <c r="AA1156" s="5">
        <f>IF(HR_Data[[#This Row],[OverTime]]="Yes",1,0)</f>
        <v>0</v>
      </c>
      <c r="AB1156" s="5">
        <f>IF(HR_Data[[#This Row],[JobSatisfaction]]&lt;=2,1,0)</f>
        <v>0</v>
      </c>
      <c r="AC1156" s="5">
        <f>IF(HR_Data[[#This Row],[WorkLifeBalance]]&lt;=2,1,0)</f>
        <v>0</v>
      </c>
      <c r="AD1156" s="5">
        <f>IF(HR_Data[[#This Row],[MonthlyIncome]]&lt;AVERAGE(HR_Data[MonthlyIncome]),1,0)</f>
        <v>0</v>
      </c>
      <c r="AE1156">
        <v>5220</v>
      </c>
      <c r="AF1156">
        <v>3</v>
      </c>
      <c r="AG1156" t="s">
        <v>42</v>
      </c>
      <c r="AH1156" t="s">
        <v>43</v>
      </c>
      <c r="AI1156">
        <v>11</v>
      </c>
      <c r="AJ1156">
        <v>3</v>
      </c>
      <c r="AK1156">
        <v>3</v>
      </c>
      <c r="AL1156">
        <f>IF(HR_Data[[#This Row],[OverTime]]="Yes",2,0)
+IF(HR_Data[[#This Row],[WorkLifeBalance]]&lt;=2,2,0)
+IF(HR_Data[[#This Row],[MonthlyIncome]]&lt;5000,2,0)
+IF(HR_Data[[#This Row],[JobSatisfaction]]&lt;=2,1,0)
+IF(HR_Data[[#This Row],[EnvironmentSatisfaction]]&lt;=2,1,0)
+IF(HR_Data[[#This Row],[YearsAtCompany]]&lt;2,2,0)</f>
        <v>0</v>
      </c>
      <c r="AM1156" t="str">
        <f>IF(HR_Data[[#This Row],[RiskScore2]]&gt;=6,"High",
IF(HR_Data[[#This Row],[RiskScore2]]&gt;=3,"Medium","Low"))</f>
        <v>Low</v>
      </c>
      <c r="AN1156">
        <v>80</v>
      </c>
      <c r="AO1156">
        <v>1</v>
      </c>
      <c r="AP1156">
        <v>27</v>
      </c>
      <c r="AQ1156">
        <v>2</v>
      </c>
      <c r="AR1156">
        <v>3</v>
      </c>
      <c r="AS1156">
        <v>5</v>
      </c>
      <c r="AT1156">
        <v>2</v>
      </c>
      <c r="AU1156">
        <v>1</v>
      </c>
      <c r="AV1156">
        <v>0</v>
      </c>
    </row>
    <row r="1157" spans="1:48">
      <c r="A1157">
        <v>39</v>
      </c>
      <c r="B1157" t="str">
        <f>IF(HR_Data[[#This Row],[Age]]&lt;25,"&lt;25",
IF(HR_Data[[#This Row],[Age]]&lt;35,"25–34",
IF(HR_Data[[#This Row],[Age]]&lt;45,"35–44",
IF(HR_Data[[#This Row],[Age]]&lt;55,"45–54","55+"))))</f>
        <v>35–44</v>
      </c>
      <c r="C1157" t="s">
        <v>43</v>
      </c>
      <c r="D1157">
        <f>(HR[[#This Row],[OverTimeFlag]]*3+HR[[#This Row],[LowJobSatisFlag]]*5+HR[[#This Row],[LowWLBFlag]]*4+HR[[#This Row],[LowSalaryFlag]]*3+HR[[#This Row],[LowEnviFlag]]*4+HR[[#This Row],[LowProFlag]]*1)</f>
        <v>3</v>
      </c>
      <c r="E1157">
        <f>HR_Data[[#This Row],[OvertimeFlag]] + HR_Data[[#This Row],[LowSatisfactionFlag]] + HR_Data[[#This Row],[LowWorkLifeBalanceFlag]]</f>
        <v>0</v>
      </c>
      <c r="F1157" t="s">
        <v>36</v>
      </c>
      <c r="G1157">
        <v>170</v>
      </c>
      <c r="H1157" t="s">
        <v>45</v>
      </c>
      <c r="I1157">
        <v>3</v>
      </c>
      <c r="J1157" t="str">
        <f>IF(AND(HR_Data[[#This Row],[Attrition]]="Yes",HR_Data[[#This Row],[YearsAtCompany]]&lt;2),"Yes","No")</f>
        <v>No</v>
      </c>
      <c r="K1157">
        <v>2</v>
      </c>
      <c r="L1157" t="s">
        <v>51</v>
      </c>
      <c r="M1157">
        <v>1</v>
      </c>
      <c r="N1157">
        <v>1627</v>
      </c>
      <c r="P1157">
        <v>3</v>
      </c>
      <c r="Q1157" t="s">
        <v>46</v>
      </c>
      <c r="R1157">
        <v>76</v>
      </c>
      <c r="S1157">
        <v>2</v>
      </c>
      <c r="T1157">
        <v>2</v>
      </c>
      <c r="U1157" t="s">
        <v>50</v>
      </c>
      <c r="V1157">
        <v>3</v>
      </c>
      <c r="W1157" t="s">
        <v>52</v>
      </c>
      <c r="X1157">
        <v>3069</v>
      </c>
      <c r="Y1157" t="str">
        <f>IF(AND(HR_Data[[#This Row],[OverTime]]="Yes",HR_Data[[#This Row],[JobSatisfaction]]&lt;=2,HR_Data[[#This Row],[MonthlyIncome]]&lt;AVERAGE(HR_Data[MonthlyIncome])),
"High Risk",
IF(OR(HR_Data[[#This Row],[OverTime]]="Yes",HR_Data[[#This Row],[JobSatisfaction]]&lt;=2),
"Medium Risk",
"Low Risk"))</f>
        <v>Low Risk</v>
      </c>
      <c r="Z1157" t="str">
        <f>IF(HR_Data[[#This Row],[MonthlyIncome]]&lt;3000,"Low",IF(HR_Data[[#This Row],[MonthlyIncome]]&lt;7000,"Medium","High"))</f>
        <v>Medium</v>
      </c>
      <c r="AA1157" s="5">
        <f>IF(HR_Data[[#This Row],[OverTime]]="Yes",1,0)</f>
        <v>0</v>
      </c>
      <c r="AB1157" s="5">
        <f>IF(HR_Data[[#This Row],[JobSatisfaction]]&lt;=2,1,0)</f>
        <v>0</v>
      </c>
      <c r="AC1157" s="5">
        <f>IF(HR_Data[[#This Row],[WorkLifeBalance]]&lt;=2,1,0)</f>
        <v>0</v>
      </c>
      <c r="AD1157" s="5">
        <f>IF(HR_Data[[#This Row],[MonthlyIncome]]&lt;AVERAGE(HR_Data[MonthlyIncome]),1,0)</f>
        <v>1</v>
      </c>
      <c r="AE1157">
        <v>10302</v>
      </c>
      <c r="AF1157">
        <v>0</v>
      </c>
      <c r="AG1157" t="s">
        <v>42</v>
      </c>
      <c r="AH1157" t="s">
        <v>43</v>
      </c>
      <c r="AI1157">
        <v>15</v>
      </c>
      <c r="AJ1157">
        <v>3</v>
      </c>
      <c r="AK1157">
        <v>4</v>
      </c>
      <c r="AL1157">
        <f>IF(HR_Data[[#This Row],[OverTime]]="Yes",2,0)
+IF(HR_Data[[#This Row],[WorkLifeBalance]]&lt;=2,2,0)
+IF(HR_Data[[#This Row],[MonthlyIncome]]&lt;5000,2,0)
+IF(HR_Data[[#This Row],[JobSatisfaction]]&lt;=2,1,0)
+IF(HR_Data[[#This Row],[EnvironmentSatisfaction]]&lt;=2,1,0)
+IF(HR_Data[[#This Row],[YearsAtCompany]]&lt;2,2,0)</f>
        <v>2</v>
      </c>
      <c r="AM1157" t="str">
        <f>IF(HR_Data[[#This Row],[RiskScore2]]&gt;=6,"High",
IF(HR_Data[[#This Row],[RiskScore2]]&gt;=3,"Medium","Low"))</f>
        <v>Low</v>
      </c>
      <c r="AN1157">
        <v>80</v>
      </c>
      <c r="AO1157">
        <v>1</v>
      </c>
      <c r="AP1157">
        <v>11</v>
      </c>
      <c r="AQ1157">
        <v>3</v>
      </c>
      <c r="AR1157">
        <v>3</v>
      </c>
      <c r="AS1157">
        <v>10</v>
      </c>
      <c r="AT1157">
        <v>8</v>
      </c>
      <c r="AU1157">
        <v>0</v>
      </c>
      <c r="AV1157">
        <v>7</v>
      </c>
    </row>
    <row r="1158" spans="1:48">
      <c r="A1158">
        <v>40</v>
      </c>
      <c r="B1158" t="str">
        <f>IF(HR_Data[[#This Row],[Age]]&lt;25,"&lt;25",
IF(HR_Data[[#This Row],[Age]]&lt;35,"25–34",
IF(HR_Data[[#This Row],[Age]]&lt;45,"35–44",
IF(HR_Data[[#This Row],[Age]]&lt;55,"45–54","55+"))))</f>
        <v>35–44</v>
      </c>
      <c r="C1158" t="s">
        <v>43</v>
      </c>
      <c r="D1158">
        <f>(HR[[#This Row],[OverTimeFlag]]*3+HR[[#This Row],[LowJobSatisFlag]]*5+HR[[#This Row],[LowWLBFlag]]*4+HR[[#This Row],[LowSalaryFlag]]*3+HR[[#This Row],[LowEnviFlag]]*4+HR[[#This Row],[LowProFlag]]*1)</f>
        <v>5</v>
      </c>
      <c r="E1158">
        <f>HR_Data[[#This Row],[OvertimeFlag]] + HR_Data[[#This Row],[LowSatisfactionFlag]] + HR_Data[[#This Row],[LowWorkLifeBalanceFlag]]</f>
        <v>0</v>
      </c>
      <c r="F1158" t="s">
        <v>36</v>
      </c>
      <c r="G1158">
        <v>884</v>
      </c>
      <c r="H1158" t="s">
        <v>45</v>
      </c>
      <c r="I1158">
        <v>15</v>
      </c>
      <c r="J1158" t="str">
        <f>IF(AND(HR_Data[[#This Row],[Attrition]]="Yes",HR_Data[[#This Row],[YearsAtCompany]]&lt;2),"Yes","No")</f>
        <v>No</v>
      </c>
      <c r="K1158">
        <v>3</v>
      </c>
      <c r="L1158" t="s">
        <v>38</v>
      </c>
      <c r="M1158">
        <v>1</v>
      </c>
      <c r="N1158">
        <v>1628</v>
      </c>
      <c r="P1158">
        <v>1</v>
      </c>
      <c r="Q1158" t="s">
        <v>39</v>
      </c>
      <c r="R1158">
        <v>80</v>
      </c>
      <c r="S1158">
        <v>2</v>
      </c>
      <c r="T1158">
        <v>3</v>
      </c>
      <c r="U1158" t="s">
        <v>53</v>
      </c>
      <c r="V1158">
        <v>3</v>
      </c>
      <c r="W1158" t="s">
        <v>48</v>
      </c>
      <c r="X1158">
        <v>10435</v>
      </c>
      <c r="Y1158" t="str">
        <f>IF(AND(HR_Data[[#This Row],[OverTime]]="Yes",HR_Data[[#This Row],[JobSatisfaction]]&lt;=2,HR_Data[[#This Row],[MonthlyIncome]]&lt;AVERAGE(HR_Data[MonthlyIncome])),
"High Risk",
IF(OR(HR_Data[[#This Row],[OverTime]]="Yes",HR_Data[[#This Row],[JobSatisfaction]]&lt;=2),
"Medium Risk",
"Low Risk"))</f>
        <v>Low Risk</v>
      </c>
      <c r="Z1158" t="str">
        <f>IF(HR_Data[[#This Row],[MonthlyIncome]]&lt;3000,"Low",IF(HR_Data[[#This Row],[MonthlyIncome]]&lt;7000,"Medium","High"))</f>
        <v>High</v>
      </c>
      <c r="AA1158" s="5">
        <f>IF(HR_Data[[#This Row],[OverTime]]="Yes",1,0)</f>
        <v>0</v>
      </c>
      <c r="AB1158" s="5">
        <f>IF(HR_Data[[#This Row],[JobSatisfaction]]&lt;=2,1,0)</f>
        <v>0</v>
      </c>
      <c r="AC1158" s="5">
        <f>IF(HR_Data[[#This Row],[WorkLifeBalance]]&lt;=2,1,0)</f>
        <v>0</v>
      </c>
      <c r="AD1158" s="5">
        <f>IF(HR_Data[[#This Row],[MonthlyIncome]]&lt;AVERAGE(HR_Data[MonthlyIncome]),1,0)</f>
        <v>0</v>
      </c>
      <c r="AE1158">
        <v>25800</v>
      </c>
      <c r="AF1158">
        <v>1</v>
      </c>
      <c r="AG1158" t="s">
        <v>42</v>
      </c>
      <c r="AH1158" t="s">
        <v>43</v>
      </c>
      <c r="AI1158">
        <v>13</v>
      </c>
      <c r="AJ1158">
        <v>3</v>
      </c>
      <c r="AK1158">
        <v>4</v>
      </c>
      <c r="AL1158">
        <f>IF(HR_Data[[#This Row],[OverTime]]="Yes",2,0)
+IF(HR_Data[[#This Row],[WorkLifeBalance]]&lt;=2,2,0)
+IF(HR_Data[[#This Row],[MonthlyIncome]]&lt;5000,2,0)
+IF(HR_Data[[#This Row],[JobSatisfaction]]&lt;=2,1,0)
+IF(HR_Data[[#This Row],[EnvironmentSatisfaction]]&lt;=2,1,0)
+IF(HR_Data[[#This Row],[YearsAtCompany]]&lt;2,2,0)</f>
        <v>1</v>
      </c>
      <c r="AM1158" t="str">
        <f>IF(HR_Data[[#This Row],[RiskScore2]]&gt;=6,"High",
IF(HR_Data[[#This Row],[RiskScore2]]&gt;=3,"Medium","Low"))</f>
        <v>Low</v>
      </c>
      <c r="AN1158">
        <v>80</v>
      </c>
      <c r="AO1158">
        <v>2</v>
      </c>
      <c r="AP1158">
        <v>18</v>
      </c>
      <c r="AQ1158">
        <v>2</v>
      </c>
      <c r="AR1158">
        <v>3</v>
      </c>
      <c r="AS1158">
        <v>18</v>
      </c>
      <c r="AT1158">
        <v>15</v>
      </c>
      <c r="AU1158">
        <v>14</v>
      </c>
      <c r="AV1158">
        <v>12</v>
      </c>
    </row>
    <row r="1159" spans="1:48">
      <c r="A1159">
        <v>35</v>
      </c>
      <c r="B1159" t="str">
        <f>IF(HR_Data[[#This Row],[Age]]&lt;25,"&lt;25",
IF(HR_Data[[#This Row],[Age]]&lt;35,"25–34",
IF(HR_Data[[#This Row],[Age]]&lt;45,"35–44",
IF(HR_Data[[#This Row],[Age]]&lt;55,"45–54","55+"))))</f>
        <v>35–44</v>
      </c>
      <c r="C1159" t="s">
        <v>43</v>
      </c>
      <c r="D1159">
        <f>(HR[[#This Row],[OverTimeFlag]]*3+HR[[#This Row],[LowJobSatisFlag]]*5+HR[[#This Row],[LowWLBFlag]]*4+HR[[#This Row],[LowSalaryFlag]]*3+HR[[#This Row],[LowEnviFlag]]*4+HR[[#This Row],[LowProFlag]]*1)</f>
        <v>3</v>
      </c>
      <c r="E1159">
        <f>HR_Data[[#This Row],[OvertimeFlag]] + HR_Data[[#This Row],[LowSatisfactionFlag]] + HR_Data[[#This Row],[LowWorkLifeBalanceFlag]]</f>
        <v>0</v>
      </c>
      <c r="F1159" t="s">
        <v>55</v>
      </c>
      <c r="G1159">
        <v>208</v>
      </c>
      <c r="H1159" t="s">
        <v>45</v>
      </c>
      <c r="I1159">
        <v>8</v>
      </c>
      <c r="J1159" t="str">
        <f>IF(AND(HR_Data[[#This Row],[Attrition]]="Yes",HR_Data[[#This Row],[YearsAtCompany]]&lt;2),"Yes","No")</f>
        <v>No</v>
      </c>
      <c r="K1159">
        <v>4</v>
      </c>
      <c r="L1159" t="s">
        <v>38</v>
      </c>
      <c r="M1159">
        <v>1</v>
      </c>
      <c r="N1159">
        <v>1630</v>
      </c>
      <c r="P1159">
        <v>3</v>
      </c>
      <c r="Q1159" t="s">
        <v>39</v>
      </c>
      <c r="R1159">
        <v>52</v>
      </c>
      <c r="S1159">
        <v>3</v>
      </c>
      <c r="T1159">
        <v>2</v>
      </c>
      <c r="U1159" t="s">
        <v>54</v>
      </c>
      <c r="V1159">
        <v>3</v>
      </c>
      <c r="W1159" t="s">
        <v>48</v>
      </c>
      <c r="X1159">
        <v>4148</v>
      </c>
      <c r="Y1159" t="str">
        <f>IF(AND(HR_Data[[#This Row],[OverTime]]="Yes",HR_Data[[#This Row],[JobSatisfaction]]&lt;=2,HR_Data[[#This Row],[MonthlyIncome]]&lt;AVERAGE(HR_Data[MonthlyIncome])),
"High Risk",
IF(OR(HR_Data[[#This Row],[OverTime]]="Yes",HR_Data[[#This Row],[JobSatisfaction]]&lt;=2),
"Medium Risk",
"Low Risk"))</f>
        <v>Low Risk</v>
      </c>
      <c r="Z1159" t="str">
        <f>IF(HR_Data[[#This Row],[MonthlyIncome]]&lt;3000,"Low",IF(HR_Data[[#This Row],[MonthlyIncome]]&lt;7000,"Medium","High"))</f>
        <v>Medium</v>
      </c>
      <c r="AA1159" s="5">
        <f>IF(HR_Data[[#This Row],[OverTime]]="Yes",1,0)</f>
        <v>0</v>
      </c>
      <c r="AB1159" s="5">
        <f>IF(HR_Data[[#This Row],[JobSatisfaction]]&lt;=2,1,0)</f>
        <v>0</v>
      </c>
      <c r="AC1159" s="5">
        <f>IF(HR_Data[[#This Row],[WorkLifeBalance]]&lt;=2,1,0)</f>
        <v>0</v>
      </c>
      <c r="AD1159" s="5">
        <f>IF(HR_Data[[#This Row],[MonthlyIncome]]&lt;AVERAGE(HR_Data[MonthlyIncome]),1,0)</f>
        <v>1</v>
      </c>
      <c r="AE1159">
        <v>12250</v>
      </c>
      <c r="AF1159">
        <v>1</v>
      </c>
      <c r="AG1159" t="s">
        <v>42</v>
      </c>
      <c r="AH1159" t="s">
        <v>43</v>
      </c>
      <c r="AI1159">
        <v>12</v>
      </c>
      <c r="AJ1159">
        <v>3</v>
      </c>
      <c r="AK1159">
        <v>4</v>
      </c>
      <c r="AL1159">
        <f>IF(HR_Data[[#This Row],[OverTime]]="Yes",2,0)
+IF(HR_Data[[#This Row],[WorkLifeBalance]]&lt;=2,2,0)
+IF(HR_Data[[#This Row],[MonthlyIncome]]&lt;5000,2,0)
+IF(HR_Data[[#This Row],[JobSatisfaction]]&lt;=2,1,0)
+IF(HR_Data[[#This Row],[EnvironmentSatisfaction]]&lt;=2,1,0)
+IF(HR_Data[[#This Row],[YearsAtCompany]]&lt;2,2,0)</f>
        <v>2</v>
      </c>
      <c r="AM1159" t="str">
        <f>IF(HR_Data[[#This Row],[RiskScore2]]&gt;=6,"High",
IF(HR_Data[[#This Row],[RiskScore2]]&gt;=3,"Medium","Low"))</f>
        <v>Low</v>
      </c>
      <c r="AN1159">
        <v>80</v>
      </c>
      <c r="AO1159">
        <v>1</v>
      </c>
      <c r="AP1159">
        <v>15</v>
      </c>
      <c r="AQ1159">
        <v>5</v>
      </c>
      <c r="AR1159">
        <v>3</v>
      </c>
      <c r="AS1159">
        <v>14</v>
      </c>
      <c r="AT1159">
        <v>11</v>
      </c>
      <c r="AU1159">
        <v>2</v>
      </c>
      <c r="AV1159">
        <v>9</v>
      </c>
    </row>
    <row r="1160" spans="1:48">
      <c r="A1160">
        <v>37</v>
      </c>
      <c r="B1160" t="str">
        <f>IF(HR_Data[[#This Row],[Age]]&lt;25,"&lt;25",
IF(HR_Data[[#This Row],[Age]]&lt;35,"25–34",
IF(HR_Data[[#This Row],[Age]]&lt;45,"35–44",
IF(HR_Data[[#This Row],[Age]]&lt;55,"45–54","55+"))))</f>
        <v>35–44</v>
      </c>
      <c r="C1160" t="s">
        <v>43</v>
      </c>
      <c r="D1160">
        <f>(HR[[#This Row],[OverTimeFlag]]*3+HR[[#This Row],[LowJobSatisFlag]]*5+HR[[#This Row],[LowWLBFlag]]*4+HR[[#This Row],[LowSalaryFlag]]*3+HR[[#This Row],[LowEnviFlag]]*4+HR[[#This Row],[LowProFlag]]*1)</f>
        <v>7</v>
      </c>
      <c r="E1160">
        <f>HR_Data[[#This Row],[OvertimeFlag]] + HR_Data[[#This Row],[LowSatisfactionFlag]] + HR_Data[[#This Row],[LowWorkLifeBalanceFlag]]</f>
        <v>1</v>
      </c>
      <c r="F1160" t="s">
        <v>36</v>
      </c>
      <c r="G1160">
        <v>671</v>
      </c>
      <c r="H1160" t="s">
        <v>45</v>
      </c>
      <c r="I1160">
        <v>19</v>
      </c>
      <c r="J1160" t="str">
        <f>IF(AND(HR_Data[[#This Row],[Attrition]]="Yes",HR_Data[[#This Row],[YearsAtCompany]]&lt;2),"Yes","No")</f>
        <v>No</v>
      </c>
      <c r="K1160">
        <v>3</v>
      </c>
      <c r="L1160" t="s">
        <v>38</v>
      </c>
      <c r="M1160">
        <v>1</v>
      </c>
      <c r="N1160">
        <v>1631</v>
      </c>
      <c r="P1160">
        <v>3</v>
      </c>
      <c r="Q1160" t="s">
        <v>46</v>
      </c>
      <c r="R1160">
        <v>85</v>
      </c>
      <c r="S1160">
        <v>3</v>
      </c>
      <c r="T1160">
        <v>2</v>
      </c>
      <c r="U1160" t="s">
        <v>53</v>
      </c>
      <c r="V1160">
        <v>3</v>
      </c>
      <c r="W1160" t="s">
        <v>48</v>
      </c>
      <c r="X1160">
        <v>5768</v>
      </c>
      <c r="Y1160" t="str">
        <f>IF(AND(HR_Data[[#This Row],[OverTime]]="Yes",HR_Data[[#This Row],[JobSatisfaction]]&lt;=2,HR_Data[[#This Row],[MonthlyIncome]]&lt;AVERAGE(HR_Data[MonthlyIncome])),
"High Risk",
IF(OR(HR_Data[[#This Row],[OverTime]]="Yes",HR_Data[[#This Row],[JobSatisfaction]]&lt;=2),
"Medium Risk",
"Low Risk"))</f>
        <v>Low Risk</v>
      </c>
      <c r="Z1160" t="str">
        <f>IF(HR_Data[[#This Row],[MonthlyIncome]]&lt;3000,"Low",IF(HR_Data[[#This Row],[MonthlyIncome]]&lt;7000,"Medium","High"))</f>
        <v>Medium</v>
      </c>
      <c r="AA1160" s="5">
        <f>IF(HR_Data[[#This Row],[OverTime]]="Yes",1,0)</f>
        <v>0</v>
      </c>
      <c r="AB1160" s="5">
        <f>IF(HR_Data[[#This Row],[JobSatisfaction]]&lt;=2,1,0)</f>
        <v>0</v>
      </c>
      <c r="AC1160" s="5">
        <f>IF(HR_Data[[#This Row],[WorkLifeBalance]]&lt;=2,1,0)</f>
        <v>1</v>
      </c>
      <c r="AD1160" s="5">
        <f>IF(HR_Data[[#This Row],[MonthlyIncome]]&lt;AVERAGE(HR_Data[MonthlyIncome]),1,0)</f>
        <v>1</v>
      </c>
      <c r="AE1160">
        <v>26493</v>
      </c>
      <c r="AF1160">
        <v>3</v>
      </c>
      <c r="AG1160" t="s">
        <v>42</v>
      </c>
      <c r="AH1160" t="s">
        <v>43</v>
      </c>
      <c r="AI1160">
        <v>17</v>
      </c>
      <c r="AJ1160">
        <v>3</v>
      </c>
      <c r="AK1160">
        <v>1</v>
      </c>
      <c r="AL1160">
        <f>IF(HR_Data[[#This Row],[OverTime]]="Yes",2,0)
+IF(HR_Data[[#This Row],[WorkLifeBalance]]&lt;=2,2,0)
+IF(HR_Data[[#This Row],[MonthlyIncome]]&lt;5000,2,0)
+IF(HR_Data[[#This Row],[JobSatisfaction]]&lt;=2,1,0)
+IF(HR_Data[[#This Row],[EnvironmentSatisfaction]]&lt;=2,1,0)
+IF(HR_Data[[#This Row],[YearsAtCompany]]&lt;2,2,0)</f>
        <v>2</v>
      </c>
      <c r="AM1160" t="str">
        <f>IF(HR_Data[[#This Row],[RiskScore2]]&gt;=6,"High",
IF(HR_Data[[#This Row],[RiskScore2]]&gt;=3,"Medium","Low"))</f>
        <v>Low</v>
      </c>
      <c r="AN1160">
        <v>80</v>
      </c>
      <c r="AO1160">
        <v>3</v>
      </c>
      <c r="AP1160">
        <v>9</v>
      </c>
      <c r="AQ1160">
        <v>2</v>
      </c>
      <c r="AR1160">
        <v>2</v>
      </c>
      <c r="AS1160">
        <v>4</v>
      </c>
      <c r="AT1160">
        <v>3</v>
      </c>
      <c r="AU1160">
        <v>0</v>
      </c>
      <c r="AV1160">
        <v>2</v>
      </c>
    </row>
    <row r="1161" spans="1:48">
      <c r="A1161">
        <v>39</v>
      </c>
      <c r="B1161" t="str">
        <f>IF(HR_Data[[#This Row],[Age]]&lt;25,"&lt;25",
IF(HR_Data[[#This Row],[Age]]&lt;35,"25–34",
IF(HR_Data[[#This Row],[Age]]&lt;45,"35–44",
IF(HR_Data[[#This Row],[Age]]&lt;55,"45–54","55+"))))</f>
        <v>35–44</v>
      </c>
      <c r="C1161" t="s">
        <v>43</v>
      </c>
      <c r="D1161">
        <f>(HR[[#This Row],[OverTimeFlag]]*3+HR[[#This Row],[LowJobSatisFlag]]*5+HR[[#This Row],[LowWLBFlag]]*4+HR[[#This Row],[LowSalaryFlag]]*3+HR[[#This Row],[LowEnviFlag]]*4+HR[[#This Row],[LowProFlag]]*1)</f>
        <v>11</v>
      </c>
      <c r="E1161">
        <f>HR_Data[[#This Row],[OvertimeFlag]] + HR_Data[[#This Row],[LowSatisfactionFlag]] + HR_Data[[#This Row],[LowWorkLifeBalanceFlag]]</f>
        <v>1</v>
      </c>
      <c r="F1161" t="s">
        <v>44</v>
      </c>
      <c r="G1161">
        <v>711</v>
      </c>
      <c r="H1161" t="s">
        <v>45</v>
      </c>
      <c r="I1161">
        <v>4</v>
      </c>
      <c r="J1161" t="str">
        <f>IF(AND(HR_Data[[#This Row],[Attrition]]="Yes",HR_Data[[#This Row],[YearsAtCompany]]&lt;2),"Yes","No")</f>
        <v>No</v>
      </c>
      <c r="K1161">
        <v>3</v>
      </c>
      <c r="L1161" t="s">
        <v>51</v>
      </c>
      <c r="M1161">
        <v>1</v>
      </c>
      <c r="N1161">
        <v>1633</v>
      </c>
      <c r="P1161">
        <v>1</v>
      </c>
      <c r="Q1161" t="s">
        <v>39</v>
      </c>
      <c r="R1161">
        <v>81</v>
      </c>
      <c r="S1161">
        <v>3</v>
      </c>
      <c r="T1161">
        <v>2</v>
      </c>
      <c r="U1161" t="s">
        <v>53</v>
      </c>
      <c r="V1161">
        <v>3</v>
      </c>
      <c r="W1161" t="s">
        <v>41</v>
      </c>
      <c r="X1161">
        <v>5042</v>
      </c>
      <c r="Y1161" t="str">
        <f>IF(AND(HR_Data[[#This Row],[OverTime]]="Yes",HR_Data[[#This Row],[JobSatisfaction]]&lt;=2,HR_Data[[#This Row],[MonthlyIncome]]&lt;AVERAGE(HR_Data[MonthlyIncome])),
"High Risk",
IF(OR(HR_Data[[#This Row],[OverTime]]="Yes",HR_Data[[#This Row],[JobSatisfaction]]&lt;=2),
"Medium Risk",
"Low Risk"))</f>
        <v>Low Risk</v>
      </c>
      <c r="Z1161" t="str">
        <f>IF(HR_Data[[#This Row],[MonthlyIncome]]&lt;3000,"Low",IF(HR_Data[[#This Row],[MonthlyIncome]]&lt;7000,"Medium","High"))</f>
        <v>Medium</v>
      </c>
      <c r="AA1161" s="5">
        <f>IF(HR_Data[[#This Row],[OverTime]]="Yes",1,0)</f>
        <v>0</v>
      </c>
      <c r="AB1161" s="5">
        <f>IF(HR_Data[[#This Row],[JobSatisfaction]]&lt;=2,1,0)</f>
        <v>0</v>
      </c>
      <c r="AC1161" s="5">
        <f>IF(HR_Data[[#This Row],[WorkLifeBalance]]&lt;=2,1,0)</f>
        <v>1</v>
      </c>
      <c r="AD1161" s="5">
        <f>IF(HR_Data[[#This Row],[MonthlyIncome]]&lt;AVERAGE(HR_Data[MonthlyIncome]),1,0)</f>
        <v>1</v>
      </c>
      <c r="AE1161">
        <v>3140</v>
      </c>
      <c r="AF1161">
        <v>0</v>
      </c>
      <c r="AG1161" t="s">
        <v>42</v>
      </c>
      <c r="AH1161" t="s">
        <v>43</v>
      </c>
      <c r="AI1161">
        <v>13</v>
      </c>
      <c r="AJ1161">
        <v>3</v>
      </c>
      <c r="AK1161">
        <v>4</v>
      </c>
      <c r="AL1161">
        <f>IF(HR_Data[[#This Row],[OverTime]]="Yes",2,0)
+IF(HR_Data[[#This Row],[WorkLifeBalance]]&lt;=2,2,0)
+IF(HR_Data[[#This Row],[MonthlyIncome]]&lt;5000,2,0)
+IF(HR_Data[[#This Row],[JobSatisfaction]]&lt;=2,1,0)
+IF(HR_Data[[#This Row],[EnvironmentSatisfaction]]&lt;=2,1,0)
+IF(HR_Data[[#This Row],[YearsAtCompany]]&lt;2,2,0)</f>
        <v>3</v>
      </c>
      <c r="AM1161" t="str">
        <f>IF(HR_Data[[#This Row],[RiskScore2]]&gt;=6,"High",
IF(HR_Data[[#This Row],[RiskScore2]]&gt;=3,"Medium","Low"))</f>
        <v>Medium</v>
      </c>
      <c r="AN1161">
        <v>80</v>
      </c>
      <c r="AO1161">
        <v>0</v>
      </c>
      <c r="AP1161">
        <v>10</v>
      </c>
      <c r="AQ1161">
        <v>2</v>
      </c>
      <c r="AR1161">
        <v>1</v>
      </c>
      <c r="AS1161">
        <v>9</v>
      </c>
      <c r="AT1161">
        <v>2</v>
      </c>
      <c r="AU1161">
        <v>3</v>
      </c>
      <c r="AV1161">
        <v>8</v>
      </c>
    </row>
    <row r="1162" spans="1:48">
      <c r="A1162">
        <v>45</v>
      </c>
      <c r="B1162" t="str">
        <f>IF(HR_Data[[#This Row],[Age]]&lt;25,"&lt;25",
IF(HR_Data[[#This Row],[Age]]&lt;35,"25–34",
IF(HR_Data[[#This Row],[Age]]&lt;45,"35–44",
IF(HR_Data[[#This Row],[Age]]&lt;55,"45–54","55+"))))</f>
        <v>45–54</v>
      </c>
      <c r="C1162" t="s">
        <v>43</v>
      </c>
      <c r="D1162">
        <f>(HR[[#This Row],[OverTimeFlag]]*3+HR[[#This Row],[LowJobSatisFlag]]*5+HR[[#This Row],[LowWLBFlag]]*4+HR[[#This Row],[LowSalaryFlag]]*3+HR[[#This Row],[LowEnviFlag]]*4+HR[[#This Row],[LowProFlag]]*1)</f>
        <v>3</v>
      </c>
      <c r="E1162">
        <f>HR_Data[[#This Row],[OvertimeFlag]] + HR_Data[[#This Row],[LowSatisfactionFlag]] + HR_Data[[#This Row],[LowWorkLifeBalanceFlag]]</f>
        <v>0</v>
      </c>
      <c r="F1162" t="s">
        <v>36</v>
      </c>
      <c r="G1162">
        <v>1329</v>
      </c>
      <c r="H1162" t="s">
        <v>45</v>
      </c>
      <c r="I1162">
        <v>2</v>
      </c>
      <c r="J1162" t="str">
        <f>IF(AND(HR_Data[[#This Row],[Attrition]]="Yes",HR_Data[[#This Row],[YearsAtCompany]]&lt;2),"Yes","No")</f>
        <v>No</v>
      </c>
      <c r="K1162">
        <v>2</v>
      </c>
      <c r="L1162" t="s">
        <v>49</v>
      </c>
      <c r="M1162">
        <v>1</v>
      </c>
      <c r="N1162">
        <v>1635</v>
      </c>
      <c r="P1162">
        <v>4</v>
      </c>
      <c r="Q1162" t="s">
        <v>39</v>
      </c>
      <c r="R1162">
        <v>59</v>
      </c>
      <c r="S1162">
        <v>2</v>
      </c>
      <c r="T1162">
        <v>2</v>
      </c>
      <c r="U1162" t="s">
        <v>53</v>
      </c>
      <c r="V1162">
        <v>4</v>
      </c>
      <c r="W1162" t="s">
        <v>52</v>
      </c>
      <c r="X1162">
        <v>5770</v>
      </c>
      <c r="Y1162" t="str">
        <f>IF(AND(HR_Data[[#This Row],[OverTime]]="Yes",HR_Data[[#This Row],[JobSatisfaction]]&lt;=2,HR_Data[[#This Row],[MonthlyIncome]]&lt;AVERAGE(HR_Data[MonthlyIncome])),
"High Risk",
IF(OR(HR_Data[[#This Row],[OverTime]]="Yes",HR_Data[[#This Row],[JobSatisfaction]]&lt;=2),
"Medium Risk",
"Low Risk"))</f>
        <v>Low Risk</v>
      </c>
      <c r="Z1162" t="str">
        <f>IF(HR_Data[[#This Row],[MonthlyIncome]]&lt;3000,"Low",IF(HR_Data[[#This Row],[MonthlyIncome]]&lt;7000,"Medium","High"))</f>
        <v>Medium</v>
      </c>
      <c r="AA1162" s="5">
        <f>IF(HR_Data[[#This Row],[OverTime]]="Yes",1,0)</f>
        <v>0</v>
      </c>
      <c r="AB1162" s="5">
        <f>IF(HR_Data[[#This Row],[JobSatisfaction]]&lt;=2,1,0)</f>
        <v>0</v>
      </c>
      <c r="AC1162" s="5">
        <f>IF(HR_Data[[#This Row],[WorkLifeBalance]]&lt;=2,1,0)</f>
        <v>0</v>
      </c>
      <c r="AD1162" s="5">
        <f>IF(HR_Data[[#This Row],[MonthlyIncome]]&lt;AVERAGE(HR_Data[MonthlyIncome]),1,0)</f>
        <v>1</v>
      </c>
      <c r="AE1162">
        <v>5388</v>
      </c>
      <c r="AF1162">
        <v>1</v>
      </c>
      <c r="AG1162" t="s">
        <v>42</v>
      </c>
      <c r="AH1162" t="s">
        <v>43</v>
      </c>
      <c r="AI1162">
        <v>19</v>
      </c>
      <c r="AJ1162">
        <v>3</v>
      </c>
      <c r="AK1162">
        <v>1</v>
      </c>
      <c r="AL1162">
        <f>IF(HR_Data[[#This Row],[OverTime]]="Yes",2,0)
+IF(HR_Data[[#This Row],[WorkLifeBalance]]&lt;=2,2,0)
+IF(HR_Data[[#This Row],[MonthlyIncome]]&lt;5000,2,0)
+IF(HR_Data[[#This Row],[JobSatisfaction]]&lt;=2,1,0)
+IF(HR_Data[[#This Row],[EnvironmentSatisfaction]]&lt;=2,1,0)
+IF(HR_Data[[#This Row],[YearsAtCompany]]&lt;2,2,0)</f>
        <v>0</v>
      </c>
      <c r="AM1162" t="str">
        <f>IF(HR_Data[[#This Row],[RiskScore2]]&gt;=6,"High",
IF(HR_Data[[#This Row],[RiskScore2]]&gt;=3,"Medium","Low"))</f>
        <v>Low</v>
      </c>
      <c r="AN1162">
        <v>80</v>
      </c>
      <c r="AO1162">
        <v>2</v>
      </c>
      <c r="AP1162">
        <v>10</v>
      </c>
      <c r="AQ1162">
        <v>3</v>
      </c>
      <c r="AR1162">
        <v>3</v>
      </c>
      <c r="AS1162">
        <v>10</v>
      </c>
      <c r="AT1162">
        <v>7</v>
      </c>
      <c r="AU1162">
        <v>3</v>
      </c>
      <c r="AV1162">
        <v>9</v>
      </c>
    </row>
    <row r="1163" spans="1:48">
      <c r="A1163">
        <v>38</v>
      </c>
      <c r="B1163" t="str">
        <f>IF(HR_Data[[#This Row],[Age]]&lt;25,"&lt;25",
IF(HR_Data[[#This Row],[Age]]&lt;35,"25–34",
IF(HR_Data[[#This Row],[Age]]&lt;45,"35–44",
IF(HR_Data[[#This Row],[Age]]&lt;55,"45–54","55+"))))</f>
        <v>35–44</v>
      </c>
      <c r="C1163" t="s">
        <v>43</v>
      </c>
      <c r="D1163">
        <f>(HR[[#This Row],[OverTimeFlag]]*3+HR[[#This Row],[LowJobSatisFlag]]*5+HR[[#This Row],[LowWLBFlag]]*4+HR[[#This Row],[LowSalaryFlag]]*3+HR[[#This Row],[LowEnviFlag]]*4+HR[[#This Row],[LowProFlag]]*1)</f>
        <v>3</v>
      </c>
      <c r="E1163">
        <f>HR_Data[[#This Row],[OvertimeFlag]] + HR_Data[[#This Row],[LowSatisfactionFlag]] + HR_Data[[#This Row],[LowWorkLifeBalanceFlag]]</f>
        <v>1</v>
      </c>
      <c r="F1163" t="s">
        <v>36</v>
      </c>
      <c r="G1163">
        <v>397</v>
      </c>
      <c r="H1163" t="s">
        <v>45</v>
      </c>
      <c r="I1163">
        <v>2</v>
      </c>
      <c r="J1163" t="str">
        <f>IF(AND(HR_Data[[#This Row],[Attrition]]="Yes",HR_Data[[#This Row],[YearsAtCompany]]&lt;2),"Yes","No")</f>
        <v>No</v>
      </c>
      <c r="K1163">
        <v>2</v>
      </c>
      <c r="L1163" t="s">
        <v>51</v>
      </c>
      <c r="M1163">
        <v>1</v>
      </c>
      <c r="N1163">
        <v>1638</v>
      </c>
      <c r="P1163">
        <v>4</v>
      </c>
      <c r="Q1163" t="s">
        <v>39</v>
      </c>
      <c r="R1163">
        <v>54</v>
      </c>
      <c r="S1163">
        <v>2</v>
      </c>
      <c r="T1163">
        <v>3</v>
      </c>
      <c r="U1163" t="s">
        <v>53</v>
      </c>
      <c r="V1163">
        <v>3</v>
      </c>
      <c r="W1163" t="s">
        <v>48</v>
      </c>
      <c r="X1163">
        <v>7756</v>
      </c>
      <c r="Y1163" t="str">
        <f>IF(AND(HR_Data[[#This Row],[OverTime]]="Yes",HR_Data[[#This Row],[JobSatisfaction]]&lt;=2,HR_Data[[#This Row],[MonthlyIncome]]&lt;AVERAGE(HR_Data[MonthlyIncome])),
"High Risk",
IF(OR(HR_Data[[#This Row],[OverTime]]="Yes",HR_Data[[#This Row],[JobSatisfaction]]&lt;=2),
"Medium Risk",
"Low Risk"))</f>
        <v>Medium Risk</v>
      </c>
      <c r="Z1163" t="str">
        <f>IF(HR_Data[[#This Row],[MonthlyIncome]]&lt;3000,"Low",IF(HR_Data[[#This Row],[MonthlyIncome]]&lt;7000,"Medium","High"))</f>
        <v>High</v>
      </c>
      <c r="AA1163" s="5">
        <f>IF(HR_Data[[#This Row],[OverTime]]="Yes",1,0)</f>
        <v>1</v>
      </c>
      <c r="AB1163" s="5">
        <f>IF(HR_Data[[#This Row],[JobSatisfaction]]&lt;=2,1,0)</f>
        <v>0</v>
      </c>
      <c r="AC1163" s="5">
        <f>IF(HR_Data[[#This Row],[WorkLifeBalance]]&lt;=2,1,0)</f>
        <v>0</v>
      </c>
      <c r="AD1163" s="5">
        <f>IF(HR_Data[[#This Row],[MonthlyIncome]]&lt;AVERAGE(HR_Data[MonthlyIncome]),1,0)</f>
        <v>0</v>
      </c>
      <c r="AE1163">
        <v>14199</v>
      </c>
      <c r="AF1163">
        <v>3</v>
      </c>
      <c r="AG1163" t="s">
        <v>42</v>
      </c>
      <c r="AH1163" t="s">
        <v>35</v>
      </c>
      <c r="AI1163">
        <v>19</v>
      </c>
      <c r="AJ1163">
        <v>3</v>
      </c>
      <c r="AK1163">
        <v>4</v>
      </c>
      <c r="AL1163">
        <f>IF(HR_Data[[#This Row],[OverTime]]="Yes",2,0)
+IF(HR_Data[[#This Row],[WorkLifeBalance]]&lt;=2,2,0)
+IF(HR_Data[[#This Row],[MonthlyIncome]]&lt;5000,2,0)
+IF(HR_Data[[#This Row],[JobSatisfaction]]&lt;=2,1,0)
+IF(HR_Data[[#This Row],[EnvironmentSatisfaction]]&lt;=2,1,0)
+IF(HR_Data[[#This Row],[YearsAtCompany]]&lt;2,2,0)</f>
        <v>2</v>
      </c>
      <c r="AM1163" t="str">
        <f>IF(HR_Data[[#This Row],[RiskScore2]]&gt;=6,"High",
IF(HR_Data[[#This Row],[RiskScore2]]&gt;=3,"Medium","Low"))</f>
        <v>Low</v>
      </c>
      <c r="AN1163">
        <v>80</v>
      </c>
      <c r="AO1163">
        <v>1</v>
      </c>
      <c r="AP1163">
        <v>10</v>
      </c>
      <c r="AQ1163">
        <v>6</v>
      </c>
      <c r="AR1163">
        <v>4</v>
      </c>
      <c r="AS1163">
        <v>5</v>
      </c>
      <c r="AT1163">
        <v>4</v>
      </c>
      <c r="AU1163">
        <v>0</v>
      </c>
      <c r="AV1163">
        <v>2</v>
      </c>
    </row>
    <row r="1164" spans="1:48">
      <c r="A1164">
        <v>35</v>
      </c>
      <c r="B1164" t="str">
        <f>IF(HR_Data[[#This Row],[Age]]&lt;25,"&lt;25",
IF(HR_Data[[#This Row],[Age]]&lt;35,"25–34",
IF(HR_Data[[#This Row],[Age]]&lt;45,"35–44",
IF(HR_Data[[#This Row],[Age]]&lt;55,"45–54","55+"))))</f>
        <v>35–44</v>
      </c>
      <c r="C1164" t="s">
        <v>35</v>
      </c>
      <c r="D1164">
        <f>(HR[[#This Row],[OverTimeFlag]]*3+HR[[#This Row],[LowJobSatisFlag]]*5+HR[[#This Row],[LowWLBFlag]]*4+HR[[#This Row],[LowSalaryFlag]]*3+HR[[#This Row],[LowEnviFlag]]*4+HR[[#This Row],[LowProFlag]]*1)</f>
        <v>6</v>
      </c>
      <c r="E1164">
        <f>HR_Data[[#This Row],[OvertimeFlag]] + HR_Data[[#This Row],[LowSatisfactionFlag]] + HR_Data[[#This Row],[LowWorkLifeBalanceFlag]]</f>
        <v>1</v>
      </c>
      <c r="F1164" t="s">
        <v>36</v>
      </c>
      <c r="G1164">
        <v>737</v>
      </c>
      <c r="H1164" t="s">
        <v>37</v>
      </c>
      <c r="I1164">
        <v>10</v>
      </c>
      <c r="J1164" t="str">
        <f>IF(AND(HR_Data[[#This Row],[Attrition]]="Yes",HR_Data[[#This Row],[YearsAtCompany]]&lt;2),"Yes","No")</f>
        <v>No</v>
      </c>
      <c r="K1164">
        <v>3</v>
      </c>
      <c r="L1164" t="s">
        <v>51</v>
      </c>
      <c r="M1164">
        <v>1</v>
      </c>
      <c r="N1164">
        <v>1639</v>
      </c>
      <c r="P1164">
        <v>4</v>
      </c>
      <c r="Q1164" t="s">
        <v>46</v>
      </c>
      <c r="R1164">
        <v>55</v>
      </c>
      <c r="S1164">
        <v>2</v>
      </c>
      <c r="T1164">
        <v>3</v>
      </c>
      <c r="U1164" t="s">
        <v>40</v>
      </c>
      <c r="V1164">
        <v>1</v>
      </c>
      <c r="W1164" t="s">
        <v>48</v>
      </c>
      <c r="X1164">
        <v>10306</v>
      </c>
      <c r="Y1164" t="str">
        <f>IF(AND(HR_Data[[#This Row],[OverTime]]="Yes",HR_Data[[#This Row],[JobSatisfaction]]&lt;=2,HR_Data[[#This Row],[MonthlyIncome]]&lt;AVERAGE(HR_Data[MonthlyIncome])),
"High Risk",
IF(OR(HR_Data[[#This Row],[OverTime]]="Yes",HR_Data[[#This Row],[JobSatisfaction]]&lt;=2),
"Medium Risk",
"Low Risk"))</f>
        <v>Medium Risk</v>
      </c>
      <c r="Z1164" t="str">
        <f>IF(HR_Data[[#This Row],[MonthlyIncome]]&lt;3000,"Low",IF(HR_Data[[#This Row],[MonthlyIncome]]&lt;7000,"Medium","High"))</f>
        <v>High</v>
      </c>
      <c r="AA1164" s="5">
        <f>IF(HR_Data[[#This Row],[OverTime]]="Yes",1,0)</f>
        <v>0</v>
      </c>
      <c r="AB1164" s="5">
        <f>IF(HR_Data[[#This Row],[JobSatisfaction]]&lt;=2,1,0)</f>
        <v>1</v>
      </c>
      <c r="AC1164" s="5">
        <f>IF(HR_Data[[#This Row],[WorkLifeBalance]]&lt;=2,1,0)</f>
        <v>0</v>
      </c>
      <c r="AD1164" s="5">
        <f>IF(HR_Data[[#This Row],[MonthlyIncome]]&lt;AVERAGE(HR_Data[MonthlyIncome]),1,0)</f>
        <v>0</v>
      </c>
      <c r="AE1164">
        <v>21530</v>
      </c>
      <c r="AF1164">
        <v>9</v>
      </c>
      <c r="AG1164" t="s">
        <v>42</v>
      </c>
      <c r="AH1164" t="s">
        <v>43</v>
      </c>
      <c r="AI1164">
        <v>17</v>
      </c>
      <c r="AJ1164">
        <v>3</v>
      </c>
      <c r="AK1164">
        <v>3</v>
      </c>
      <c r="AL1164">
        <f>IF(HR_Data[[#This Row],[OverTime]]="Yes",2,0)
+IF(HR_Data[[#This Row],[WorkLifeBalance]]&lt;=2,2,0)
+IF(HR_Data[[#This Row],[MonthlyIncome]]&lt;5000,2,0)
+IF(HR_Data[[#This Row],[JobSatisfaction]]&lt;=2,1,0)
+IF(HR_Data[[#This Row],[EnvironmentSatisfaction]]&lt;=2,1,0)
+IF(HR_Data[[#This Row],[YearsAtCompany]]&lt;2,2,0)</f>
        <v>1</v>
      </c>
      <c r="AM1164" t="str">
        <f>IF(HR_Data[[#This Row],[RiskScore2]]&gt;=6,"High",
IF(HR_Data[[#This Row],[RiskScore2]]&gt;=3,"Medium","Low"))</f>
        <v>Low</v>
      </c>
      <c r="AN1164">
        <v>80</v>
      </c>
      <c r="AO1164">
        <v>0</v>
      </c>
      <c r="AP1164">
        <v>15</v>
      </c>
      <c r="AQ1164">
        <v>3</v>
      </c>
      <c r="AR1164">
        <v>3</v>
      </c>
      <c r="AS1164">
        <v>13</v>
      </c>
      <c r="AT1164">
        <v>12</v>
      </c>
      <c r="AU1164">
        <v>6</v>
      </c>
      <c r="AV1164">
        <v>0</v>
      </c>
    </row>
    <row r="1165" spans="1:48">
      <c r="A1165">
        <v>37</v>
      </c>
      <c r="B1165" t="str">
        <f>IF(HR_Data[[#This Row],[Age]]&lt;25,"&lt;25",
IF(HR_Data[[#This Row],[Age]]&lt;35,"25–34",
IF(HR_Data[[#This Row],[Age]]&lt;45,"35–44",
IF(HR_Data[[#This Row],[Age]]&lt;55,"45–54","55+"))))</f>
        <v>35–44</v>
      </c>
      <c r="C1165" t="s">
        <v>43</v>
      </c>
      <c r="D1165">
        <f>(HR[[#This Row],[OverTimeFlag]]*3+HR[[#This Row],[LowJobSatisFlag]]*5+HR[[#This Row],[LowWLBFlag]]*4+HR[[#This Row],[LowSalaryFlag]]*3+HR[[#This Row],[LowEnviFlag]]*4+HR[[#This Row],[LowProFlag]]*1)</f>
        <v>17</v>
      </c>
      <c r="E1165">
        <f>HR_Data[[#This Row],[OvertimeFlag]] + HR_Data[[#This Row],[LowSatisfactionFlag]] + HR_Data[[#This Row],[LowWorkLifeBalanceFlag]]</f>
        <v>2</v>
      </c>
      <c r="F1165" t="s">
        <v>36</v>
      </c>
      <c r="G1165">
        <v>1470</v>
      </c>
      <c r="H1165" t="s">
        <v>45</v>
      </c>
      <c r="I1165">
        <v>10</v>
      </c>
      <c r="J1165" t="str">
        <f>IF(AND(HR_Data[[#This Row],[Attrition]]="Yes",HR_Data[[#This Row],[YearsAtCompany]]&lt;2),"Yes","No")</f>
        <v>No</v>
      </c>
      <c r="K1165">
        <v>3</v>
      </c>
      <c r="L1165" t="s">
        <v>51</v>
      </c>
      <c r="M1165">
        <v>1</v>
      </c>
      <c r="N1165">
        <v>1640</v>
      </c>
      <c r="P1165">
        <v>2</v>
      </c>
      <c r="Q1165" t="s">
        <v>39</v>
      </c>
      <c r="R1165">
        <v>71</v>
      </c>
      <c r="S1165">
        <v>3</v>
      </c>
      <c r="T1165">
        <v>1</v>
      </c>
      <c r="U1165" t="s">
        <v>47</v>
      </c>
      <c r="V1165">
        <v>2</v>
      </c>
      <c r="W1165" t="s">
        <v>48</v>
      </c>
      <c r="X1165">
        <v>3936</v>
      </c>
      <c r="Y1165" t="str">
        <f>IF(AND(HR_Data[[#This Row],[OverTime]]="Yes",HR_Data[[#This Row],[JobSatisfaction]]&lt;=2,HR_Data[[#This Row],[MonthlyIncome]]&lt;AVERAGE(HR_Data[MonthlyIncome])),
"High Risk",
IF(OR(HR_Data[[#This Row],[OverTime]]="Yes",HR_Data[[#This Row],[JobSatisfaction]]&lt;=2),
"Medium Risk",
"Low Risk"))</f>
        <v>Medium Risk</v>
      </c>
      <c r="Z1165" t="str">
        <f>IF(HR_Data[[#This Row],[MonthlyIncome]]&lt;3000,"Low",IF(HR_Data[[#This Row],[MonthlyIncome]]&lt;7000,"Medium","High"))</f>
        <v>Medium</v>
      </c>
      <c r="AA1165" s="5">
        <f>IF(HR_Data[[#This Row],[OverTime]]="Yes",1,0)</f>
        <v>0</v>
      </c>
      <c r="AB1165" s="5">
        <f>IF(HR_Data[[#This Row],[JobSatisfaction]]&lt;=2,1,0)</f>
        <v>1</v>
      </c>
      <c r="AC1165" s="5">
        <f>IF(HR_Data[[#This Row],[WorkLifeBalance]]&lt;=2,1,0)</f>
        <v>1</v>
      </c>
      <c r="AD1165" s="5">
        <f>IF(HR_Data[[#This Row],[MonthlyIncome]]&lt;AVERAGE(HR_Data[MonthlyIncome]),1,0)</f>
        <v>1</v>
      </c>
      <c r="AE1165">
        <v>9953</v>
      </c>
      <c r="AF1165">
        <v>1</v>
      </c>
      <c r="AG1165" t="s">
        <v>42</v>
      </c>
      <c r="AH1165" t="s">
        <v>43</v>
      </c>
      <c r="AI1165">
        <v>11</v>
      </c>
      <c r="AJ1165">
        <v>3</v>
      </c>
      <c r="AK1165">
        <v>1</v>
      </c>
      <c r="AL1165">
        <f>IF(HR_Data[[#This Row],[OverTime]]="Yes",2,0)
+IF(HR_Data[[#This Row],[WorkLifeBalance]]&lt;=2,2,0)
+IF(HR_Data[[#This Row],[MonthlyIncome]]&lt;5000,2,0)
+IF(HR_Data[[#This Row],[JobSatisfaction]]&lt;=2,1,0)
+IF(HR_Data[[#This Row],[EnvironmentSatisfaction]]&lt;=2,1,0)
+IF(HR_Data[[#This Row],[YearsAtCompany]]&lt;2,2,0)</f>
        <v>6</v>
      </c>
      <c r="AM1165" t="str">
        <f>IF(HR_Data[[#This Row],[RiskScore2]]&gt;=6,"High",
IF(HR_Data[[#This Row],[RiskScore2]]&gt;=3,"Medium","Low"))</f>
        <v>High</v>
      </c>
      <c r="AN1165">
        <v>80</v>
      </c>
      <c r="AO1165">
        <v>1</v>
      </c>
      <c r="AP1165">
        <v>8</v>
      </c>
      <c r="AQ1165">
        <v>2</v>
      </c>
      <c r="AR1165">
        <v>1</v>
      </c>
      <c r="AS1165">
        <v>8</v>
      </c>
      <c r="AT1165">
        <v>4</v>
      </c>
      <c r="AU1165">
        <v>7</v>
      </c>
      <c r="AV1165">
        <v>7</v>
      </c>
    </row>
    <row r="1166" spans="1:48">
      <c r="A1166">
        <v>40</v>
      </c>
      <c r="B1166" t="str">
        <f>IF(HR_Data[[#This Row],[Age]]&lt;25,"&lt;25",
IF(HR_Data[[#This Row],[Age]]&lt;35,"25–34",
IF(HR_Data[[#This Row],[Age]]&lt;45,"35–44",
IF(HR_Data[[#This Row],[Age]]&lt;55,"45–54","55+"))))</f>
        <v>35–44</v>
      </c>
      <c r="C1166" t="s">
        <v>43</v>
      </c>
      <c r="D1166">
        <f>(HR[[#This Row],[OverTimeFlag]]*3+HR[[#This Row],[LowJobSatisFlag]]*5+HR[[#This Row],[LowWLBFlag]]*4+HR[[#This Row],[LowSalaryFlag]]*3+HR[[#This Row],[LowEnviFlag]]*4+HR[[#This Row],[LowProFlag]]*1)</f>
        <v>7</v>
      </c>
      <c r="E1166">
        <f>HR_Data[[#This Row],[OvertimeFlag]] + HR_Data[[#This Row],[LowSatisfactionFlag]] + HR_Data[[#This Row],[LowWorkLifeBalanceFlag]]</f>
        <v>2</v>
      </c>
      <c r="F1166" t="s">
        <v>36</v>
      </c>
      <c r="G1166">
        <v>448</v>
      </c>
      <c r="H1166" t="s">
        <v>45</v>
      </c>
      <c r="I1166">
        <v>16</v>
      </c>
      <c r="J1166" t="str">
        <f>IF(AND(HR_Data[[#This Row],[Attrition]]="Yes",HR_Data[[#This Row],[YearsAtCompany]]&lt;2),"Yes","No")</f>
        <v>No</v>
      </c>
      <c r="K1166">
        <v>3</v>
      </c>
      <c r="L1166" t="s">
        <v>38</v>
      </c>
      <c r="M1166">
        <v>1</v>
      </c>
      <c r="N1166">
        <v>1641</v>
      </c>
      <c r="P1166">
        <v>3</v>
      </c>
      <c r="Q1166" t="s">
        <v>39</v>
      </c>
      <c r="R1166">
        <v>84</v>
      </c>
      <c r="S1166">
        <v>3</v>
      </c>
      <c r="T1166">
        <v>3</v>
      </c>
      <c r="U1166" t="s">
        <v>53</v>
      </c>
      <c r="V1166">
        <v>4</v>
      </c>
      <c r="W1166" t="s">
        <v>41</v>
      </c>
      <c r="X1166">
        <v>7945</v>
      </c>
      <c r="Y1166" t="str">
        <f>IF(AND(HR_Data[[#This Row],[OverTime]]="Yes",HR_Data[[#This Row],[JobSatisfaction]]&lt;=2,HR_Data[[#This Row],[MonthlyIncome]]&lt;AVERAGE(HR_Data[MonthlyIncome])),
"High Risk",
IF(OR(HR_Data[[#This Row],[OverTime]]="Yes",HR_Data[[#This Row],[JobSatisfaction]]&lt;=2),
"Medium Risk",
"Low Risk"))</f>
        <v>Medium Risk</v>
      </c>
      <c r="Z1166" t="str">
        <f>IF(HR_Data[[#This Row],[MonthlyIncome]]&lt;3000,"Low",IF(HR_Data[[#This Row],[MonthlyIncome]]&lt;7000,"Medium","High"))</f>
        <v>High</v>
      </c>
      <c r="AA1166" s="5">
        <f>IF(HR_Data[[#This Row],[OverTime]]="Yes",1,0)</f>
        <v>1</v>
      </c>
      <c r="AB1166" s="5">
        <f>IF(HR_Data[[#This Row],[JobSatisfaction]]&lt;=2,1,0)</f>
        <v>0</v>
      </c>
      <c r="AC1166" s="5">
        <f>IF(HR_Data[[#This Row],[WorkLifeBalance]]&lt;=2,1,0)</f>
        <v>1</v>
      </c>
      <c r="AD1166" s="5">
        <f>IF(HR_Data[[#This Row],[MonthlyIncome]]&lt;AVERAGE(HR_Data[MonthlyIncome]),1,0)</f>
        <v>0</v>
      </c>
      <c r="AE1166">
        <v>19948</v>
      </c>
      <c r="AF1166">
        <v>6</v>
      </c>
      <c r="AG1166" t="s">
        <v>42</v>
      </c>
      <c r="AH1166" t="s">
        <v>35</v>
      </c>
      <c r="AI1166">
        <v>15</v>
      </c>
      <c r="AJ1166">
        <v>3</v>
      </c>
      <c r="AK1166">
        <v>4</v>
      </c>
      <c r="AL1166">
        <f>IF(HR_Data[[#This Row],[OverTime]]="Yes",2,0)
+IF(HR_Data[[#This Row],[WorkLifeBalance]]&lt;=2,2,0)
+IF(HR_Data[[#This Row],[MonthlyIncome]]&lt;5000,2,0)
+IF(HR_Data[[#This Row],[JobSatisfaction]]&lt;=2,1,0)
+IF(HR_Data[[#This Row],[EnvironmentSatisfaction]]&lt;=2,1,0)
+IF(HR_Data[[#This Row],[YearsAtCompany]]&lt;2,2,0)</f>
        <v>4</v>
      </c>
      <c r="AM1166" t="str">
        <f>IF(HR_Data[[#This Row],[RiskScore2]]&gt;=6,"High",
IF(HR_Data[[#This Row],[RiskScore2]]&gt;=3,"Medium","Low"))</f>
        <v>Medium</v>
      </c>
      <c r="AN1166">
        <v>80</v>
      </c>
      <c r="AO1166">
        <v>0</v>
      </c>
      <c r="AP1166">
        <v>18</v>
      </c>
      <c r="AQ1166">
        <v>2</v>
      </c>
      <c r="AR1166">
        <v>2</v>
      </c>
      <c r="AS1166">
        <v>4</v>
      </c>
      <c r="AT1166">
        <v>2</v>
      </c>
      <c r="AU1166">
        <v>3</v>
      </c>
      <c r="AV1166">
        <v>3</v>
      </c>
    </row>
    <row r="1167" spans="1:48">
      <c r="A1167">
        <v>44</v>
      </c>
      <c r="B1167" t="str">
        <f>IF(HR_Data[[#This Row],[Age]]&lt;25,"&lt;25",
IF(HR_Data[[#This Row],[Age]]&lt;35,"25–34",
IF(HR_Data[[#This Row],[Age]]&lt;45,"35–44",
IF(HR_Data[[#This Row],[Age]]&lt;55,"45–54","55+"))))</f>
        <v>35–44</v>
      </c>
      <c r="C1167" t="s">
        <v>43</v>
      </c>
      <c r="D1167">
        <f>(HR[[#This Row],[OverTimeFlag]]*3+HR[[#This Row],[LowJobSatisFlag]]*5+HR[[#This Row],[LowWLBFlag]]*4+HR[[#This Row],[LowSalaryFlag]]*3+HR[[#This Row],[LowEnviFlag]]*4+HR[[#This Row],[LowProFlag]]*1)</f>
        <v>10</v>
      </c>
      <c r="E1167">
        <f>HR_Data[[#This Row],[OvertimeFlag]] + HR_Data[[#This Row],[LowSatisfactionFlag]] + HR_Data[[#This Row],[LowWorkLifeBalanceFlag]]</f>
        <v>1</v>
      </c>
      <c r="F1167" t="s">
        <v>44</v>
      </c>
      <c r="G1167">
        <v>602</v>
      </c>
      <c r="H1167" t="s">
        <v>61</v>
      </c>
      <c r="I1167">
        <v>1</v>
      </c>
      <c r="J1167" t="str">
        <f>IF(AND(HR_Data[[#This Row],[Attrition]]="Yes",HR_Data[[#This Row],[YearsAtCompany]]&lt;2),"Yes","No")</f>
        <v>No</v>
      </c>
      <c r="K1167">
        <v>5</v>
      </c>
      <c r="L1167" t="s">
        <v>61</v>
      </c>
      <c r="M1167">
        <v>1</v>
      </c>
      <c r="N1167">
        <v>1642</v>
      </c>
      <c r="P1167">
        <v>1</v>
      </c>
      <c r="Q1167" t="s">
        <v>46</v>
      </c>
      <c r="R1167">
        <v>37</v>
      </c>
      <c r="S1167">
        <v>3</v>
      </c>
      <c r="T1167">
        <v>2</v>
      </c>
      <c r="U1167" t="s">
        <v>61</v>
      </c>
      <c r="V1167">
        <v>4</v>
      </c>
      <c r="W1167" t="s">
        <v>48</v>
      </c>
      <c r="X1167">
        <v>5743</v>
      </c>
      <c r="Y1167" t="str">
        <f>IF(AND(HR_Data[[#This Row],[OverTime]]="Yes",HR_Data[[#This Row],[JobSatisfaction]]&lt;=2,HR_Data[[#This Row],[MonthlyIncome]]&lt;AVERAGE(HR_Data[MonthlyIncome])),
"High Risk",
IF(OR(HR_Data[[#This Row],[OverTime]]="Yes",HR_Data[[#This Row],[JobSatisfaction]]&lt;=2),
"Medium Risk",
"Low Risk"))</f>
        <v>Medium Risk</v>
      </c>
      <c r="Z1167" t="str">
        <f>IF(HR_Data[[#This Row],[MonthlyIncome]]&lt;3000,"Low",IF(HR_Data[[#This Row],[MonthlyIncome]]&lt;7000,"Medium","High"))</f>
        <v>Medium</v>
      </c>
      <c r="AA1167" s="5">
        <f>IF(HR_Data[[#This Row],[OverTime]]="Yes",1,0)</f>
        <v>1</v>
      </c>
      <c r="AB1167" s="5">
        <f>IF(HR_Data[[#This Row],[JobSatisfaction]]&lt;=2,1,0)</f>
        <v>0</v>
      </c>
      <c r="AC1167" s="5">
        <f>IF(HR_Data[[#This Row],[WorkLifeBalance]]&lt;=2,1,0)</f>
        <v>0</v>
      </c>
      <c r="AD1167" s="5">
        <f>IF(HR_Data[[#This Row],[MonthlyIncome]]&lt;AVERAGE(HR_Data[MonthlyIncome]),1,0)</f>
        <v>1</v>
      </c>
      <c r="AE1167">
        <v>10503</v>
      </c>
      <c r="AF1167">
        <v>4</v>
      </c>
      <c r="AG1167" t="s">
        <v>42</v>
      </c>
      <c r="AH1167" t="s">
        <v>35</v>
      </c>
      <c r="AI1167">
        <v>11</v>
      </c>
      <c r="AJ1167">
        <v>3</v>
      </c>
      <c r="AK1167">
        <v>3</v>
      </c>
      <c r="AL1167">
        <f>IF(HR_Data[[#This Row],[OverTime]]="Yes",2,0)
+IF(HR_Data[[#This Row],[WorkLifeBalance]]&lt;=2,2,0)
+IF(HR_Data[[#This Row],[MonthlyIncome]]&lt;5000,2,0)
+IF(HR_Data[[#This Row],[JobSatisfaction]]&lt;=2,1,0)
+IF(HR_Data[[#This Row],[EnvironmentSatisfaction]]&lt;=2,1,0)
+IF(HR_Data[[#This Row],[YearsAtCompany]]&lt;2,2,0)</f>
        <v>3</v>
      </c>
      <c r="AM1167" t="str">
        <f>IF(HR_Data[[#This Row],[RiskScore2]]&gt;=6,"High",
IF(HR_Data[[#This Row],[RiskScore2]]&gt;=3,"Medium","Low"))</f>
        <v>Medium</v>
      </c>
      <c r="AN1167">
        <v>80</v>
      </c>
      <c r="AO1167">
        <v>0</v>
      </c>
      <c r="AP1167">
        <v>14</v>
      </c>
      <c r="AQ1167">
        <v>3</v>
      </c>
      <c r="AR1167">
        <v>3</v>
      </c>
      <c r="AS1167">
        <v>10</v>
      </c>
      <c r="AT1167">
        <v>7</v>
      </c>
      <c r="AU1167">
        <v>0</v>
      </c>
      <c r="AV1167">
        <v>2</v>
      </c>
    </row>
    <row r="1168" spans="1:48">
      <c r="A1168">
        <v>48</v>
      </c>
      <c r="B1168" t="str">
        <f>IF(HR_Data[[#This Row],[Age]]&lt;25,"&lt;25",
IF(HR_Data[[#This Row],[Age]]&lt;35,"25–34",
IF(HR_Data[[#This Row],[Age]]&lt;45,"35–44",
IF(HR_Data[[#This Row],[Age]]&lt;55,"45–54","55+"))))</f>
        <v>45–54</v>
      </c>
      <c r="C1168" t="s">
        <v>43</v>
      </c>
      <c r="D1168">
        <f>(HR[[#This Row],[OverTimeFlag]]*3+HR[[#This Row],[LowJobSatisFlag]]*5+HR[[#This Row],[LowWLBFlag]]*4+HR[[#This Row],[LowSalaryFlag]]*3+HR[[#This Row],[LowEnviFlag]]*4+HR[[#This Row],[LowProFlag]]*1)</f>
        <v>0</v>
      </c>
      <c r="E1168">
        <f>HR_Data[[#This Row],[OvertimeFlag]] + HR_Data[[#This Row],[LowSatisfactionFlag]] + HR_Data[[#This Row],[LowWorkLifeBalanceFlag]]</f>
        <v>0</v>
      </c>
      <c r="F1168" t="s">
        <v>44</v>
      </c>
      <c r="G1168">
        <v>365</v>
      </c>
      <c r="H1168" t="s">
        <v>45</v>
      </c>
      <c r="I1168">
        <v>4</v>
      </c>
      <c r="J1168" t="str">
        <f>IF(AND(HR_Data[[#This Row],[Attrition]]="Yes",HR_Data[[#This Row],[YearsAtCompany]]&lt;2),"Yes","No")</f>
        <v>No</v>
      </c>
      <c r="K1168">
        <v>5</v>
      </c>
      <c r="L1168" t="s">
        <v>51</v>
      </c>
      <c r="M1168">
        <v>1</v>
      </c>
      <c r="N1168">
        <v>1644</v>
      </c>
      <c r="P1168">
        <v>3</v>
      </c>
      <c r="Q1168" t="s">
        <v>46</v>
      </c>
      <c r="R1168">
        <v>89</v>
      </c>
      <c r="S1168">
        <v>2</v>
      </c>
      <c r="T1168">
        <v>4</v>
      </c>
      <c r="U1168" t="s">
        <v>56</v>
      </c>
      <c r="V1168">
        <v>4</v>
      </c>
      <c r="W1168" t="s">
        <v>48</v>
      </c>
      <c r="X1168">
        <v>15202</v>
      </c>
      <c r="Y1168" t="str">
        <f>IF(AND(HR_Data[[#This Row],[OverTime]]="Yes",HR_Data[[#This Row],[JobSatisfaction]]&lt;=2,HR_Data[[#This Row],[MonthlyIncome]]&lt;AVERAGE(HR_Data[MonthlyIncome])),
"High Risk",
IF(OR(HR_Data[[#This Row],[OverTime]]="Yes",HR_Data[[#This Row],[JobSatisfaction]]&lt;=2),
"Medium Risk",
"Low Risk"))</f>
        <v>Low Risk</v>
      </c>
      <c r="Z1168" t="str">
        <f>IF(HR_Data[[#This Row],[MonthlyIncome]]&lt;3000,"Low",IF(HR_Data[[#This Row],[MonthlyIncome]]&lt;7000,"Medium","High"))</f>
        <v>High</v>
      </c>
      <c r="AA1168" s="5">
        <f>IF(HR_Data[[#This Row],[OverTime]]="Yes",1,0)</f>
        <v>0</v>
      </c>
      <c r="AB1168" s="5">
        <f>IF(HR_Data[[#This Row],[JobSatisfaction]]&lt;=2,1,0)</f>
        <v>0</v>
      </c>
      <c r="AC1168" s="5">
        <f>IF(HR_Data[[#This Row],[WorkLifeBalance]]&lt;=2,1,0)</f>
        <v>0</v>
      </c>
      <c r="AD1168" s="5">
        <f>IF(HR_Data[[#This Row],[MonthlyIncome]]&lt;AVERAGE(HR_Data[MonthlyIncome]),1,0)</f>
        <v>0</v>
      </c>
      <c r="AE1168">
        <v>5602</v>
      </c>
      <c r="AF1168">
        <v>2</v>
      </c>
      <c r="AG1168" t="s">
        <v>42</v>
      </c>
      <c r="AH1168" t="s">
        <v>43</v>
      </c>
      <c r="AI1168">
        <v>25</v>
      </c>
      <c r="AJ1168">
        <v>4</v>
      </c>
      <c r="AK1168">
        <v>2</v>
      </c>
      <c r="AL1168">
        <f>IF(HR_Data[[#This Row],[OverTime]]="Yes",2,0)
+IF(HR_Data[[#This Row],[WorkLifeBalance]]&lt;=2,2,0)
+IF(HR_Data[[#This Row],[MonthlyIncome]]&lt;5000,2,0)
+IF(HR_Data[[#This Row],[JobSatisfaction]]&lt;=2,1,0)
+IF(HR_Data[[#This Row],[EnvironmentSatisfaction]]&lt;=2,1,0)
+IF(HR_Data[[#This Row],[YearsAtCompany]]&lt;2,2,0)</f>
        <v>0</v>
      </c>
      <c r="AM1168" t="str">
        <f>IF(HR_Data[[#This Row],[RiskScore2]]&gt;=6,"High",
IF(HR_Data[[#This Row],[RiskScore2]]&gt;=3,"Medium","Low"))</f>
        <v>Low</v>
      </c>
      <c r="AN1168">
        <v>80</v>
      </c>
      <c r="AO1168">
        <v>1</v>
      </c>
      <c r="AP1168">
        <v>23</v>
      </c>
      <c r="AQ1168">
        <v>3</v>
      </c>
      <c r="AR1168">
        <v>3</v>
      </c>
      <c r="AS1168">
        <v>2</v>
      </c>
      <c r="AT1168">
        <v>2</v>
      </c>
      <c r="AU1168">
        <v>2</v>
      </c>
      <c r="AV1168">
        <v>2</v>
      </c>
    </row>
    <row r="1169" spans="1:48">
      <c r="A1169">
        <v>35</v>
      </c>
      <c r="B1169" t="str">
        <f>IF(HR_Data[[#This Row],[Age]]&lt;25,"&lt;25",
IF(HR_Data[[#This Row],[Age]]&lt;35,"25–34",
IF(HR_Data[[#This Row],[Age]]&lt;45,"35–44",
IF(HR_Data[[#This Row],[Age]]&lt;55,"45–54","55+"))))</f>
        <v>35–44</v>
      </c>
      <c r="C1169" t="s">
        <v>35</v>
      </c>
      <c r="D1169">
        <f>(HR[[#This Row],[OverTimeFlag]]*3+HR[[#This Row],[LowJobSatisFlag]]*5+HR[[#This Row],[LowWLBFlag]]*4+HR[[#This Row],[LowSalaryFlag]]*3+HR[[#This Row],[LowEnviFlag]]*4+HR[[#This Row],[LowProFlag]]*1)</f>
        <v>14</v>
      </c>
      <c r="E1169">
        <f>HR_Data[[#This Row],[OvertimeFlag]] + HR_Data[[#This Row],[LowSatisfactionFlag]] + HR_Data[[#This Row],[LowWorkLifeBalanceFlag]]</f>
        <v>2</v>
      </c>
      <c r="F1169" t="s">
        <v>36</v>
      </c>
      <c r="G1169">
        <v>763</v>
      </c>
      <c r="H1169" t="s">
        <v>37</v>
      </c>
      <c r="I1169">
        <v>15</v>
      </c>
      <c r="J1169" t="str">
        <f>IF(AND(HR_Data[[#This Row],[Attrition]]="Yes",HR_Data[[#This Row],[YearsAtCompany]]&lt;2),"Yes","No")</f>
        <v>No</v>
      </c>
      <c r="K1169">
        <v>2</v>
      </c>
      <c r="L1169" t="s">
        <v>51</v>
      </c>
      <c r="M1169">
        <v>1</v>
      </c>
      <c r="N1169">
        <v>1645</v>
      </c>
      <c r="P1169">
        <v>1</v>
      </c>
      <c r="Q1169" t="s">
        <v>46</v>
      </c>
      <c r="R1169">
        <v>59</v>
      </c>
      <c r="S1169">
        <v>1</v>
      </c>
      <c r="T1169">
        <v>2</v>
      </c>
      <c r="U1169" t="s">
        <v>40</v>
      </c>
      <c r="V1169">
        <v>4</v>
      </c>
      <c r="W1169" t="s">
        <v>52</v>
      </c>
      <c r="X1169">
        <v>5440</v>
      </c>
      <c r="Y1169" t="str">
        <f>IF(AND(HR_Data[[#This Row],[OverTime]]="Yes",HR_Data[[#This Row],[JobSatisfaction]]&lt;=2,HR_Data[[#This Row],[MonthlyIncome]]&lt;AVERAGE(HR_Data[MonthlyIncome])),
"High Risk",
IF(OR(HR_Data[[#This Row],[OverTime]]="Yes",HR_Data[[#This Row],[JobSatisfaction]]&lt;=2),
"Medium Risk",
"Low Risk"))</f>
        <v>Medium Risk</v>
      </c>
      <c r="Z1169" t="str">
        <f>IF(HR_Data[[#This Row],[MonthlyIncome]]&lt;3000,"Low",IF(HR_Data[[#This Row],[MonthlyIncome]]&lt;7000,"Medium","High"))</f>
        <v>Medium</v>
      </c>
      <c r="AA1169" s="5">
        <f>IF(HR_Data[[#This Row],[OverTime]]="Yes",1,0)</f>
        <v>1</v>
      </c>
      <c r="AB1169" s="5">
        <f>IF(HR_Data[[#This Row],[JobSatisfaction]]&lt;=2,1,0)</f>
        <v>0</v>
      </c>
      <c r="AC1169" s="5">
        <f>IF(HR_Data[[#This Row],[WorkLifeBalance]]&lt;=2,1,0)</f>
        <v>1</v>
      </c>
      <c r="AD1169" s="5">
        <f>IF(HR_Data[[#This Row],[MonthlyIncome]]&lt;AVERAGE(HR_Data[MonthlyIncome]),1,0)</f>
        <v>1</v>
      </c>
      <c r="AE1169">
        <v>22098</v>
      </c>
      <c r="AF1169">
        <v>6</v>
      </c>
      <c r="AG1169" t="s">
        <v>42</v>
      </c>
      <c r="AH1169" t="s">
        <v>35</v>
      </c>
      <c r="AI1169">
        <v>14</v>
      </c>
      <c r="AJ1169">
        <v>3</v>
      </c>
      <c r="AK1169">
        <v>4</v>
      </c>
      <c r="AL1169">
        <f>IF(HR_Data[[#This Row],[OverTime]]="Yes",2,0)
+IF(HR_Data[[#This Row],[WorkLifeBalance]]&lt;=2,2,0)
+IF(HR_Data[[#This Row],[MonthlyIncome]]&lt;5000,2,0)
+IF(HR_Data[[#This Row],[JobSatisfaction]]&lt;=2,1,0)
+IF(HR_Data[[#This Row],[EnvironmentSatisfaction]]&lt;=2,1,0)
+IF(HR_Data[[#This Row],[YearsAtCompany]]&lt;2,2,0)</f>
        <v>5</v>
      </c>
      <c r="AM1169" t="str">
        <f>IF(HR_Data[[#This Row],[RiskScore2]]&gt;=6,"High",
IF(HR_Data[[#This Row],[RiskScore2]]&gt;=3,"Medium","Low"))</f>
        <v>Medium</v>
      </c>
      <c r="AN1169">
        <v>80</v>
      </c>
      <c r="AO1169">
        <v>2</v>
      </c>
      <c r="AP1169">
        <v>7</v>
      </c>
      <c r="AQ1169">
        <v>2</v>
      </c>
      <c r="AR1169">
        <v>2</v>
      </c>
      <c r="AS1169">
        <v>2</v>
      </c>
      <c r="AT1169">
        <v>2</v>
      </c>
      <c r="AU1169">
        <v>2</v>
      </c>
      <c r="AV1169">
        <v>2</v>
      </c>
    </row>
    <row r="1170" spans="1:48">
      <c r="A1170">
        <v>24</v>
      </c>
      <c r="B1170" t="str">
        <f>IF(HR_Data[[#This Row],[Age]]&lt;25,"&lt;25",
IF(HR_Data[[#This Row],[Age]]&lt;35,"25–34",
IF(HR_Data[[#This Row],[Age]]&lt;45,"35–44",
IF(HR_Data[[#This Row],[Age]]&lt;55,"45–54","55+"))))</f>
        <v>&lt;25</v>
      </c>
      <c r="C1170" t="s">
        <v>43</v>
      </c>
      <c r="D1170">
        <f>(HR[[#This Row],[OverTimeFlag]]*3+HR[[#This Row],[LowJobSatisFlag]]*5+HR[[#This Row],[LowWLBFlag]]*4+HR[[#This Row],[LowSalaryFlag]]*3+HR[[#This Row],[LowEnviFlag]]*4+HR[[#This Row],[LowProFlag]]*1)</f>
        <v>10</v>
      </c>
      <c r="E1170">
        <f>HR_Data[[#This Row],[OvertimeFlag]] + HR_Data[[#This Row],[LowSatisfactionFlag]] + HR_Data[[#This Row],[LowWorkLifeBalanceFlag]]</f>
        <v>1</v>
      </c>
      <c r="F1170" t="s">
        <v>44</v>
      </c>
      <c r="G1170">
        <v>567</v>
      </c>
      <c r="H1170" t="s">
        <v>45</v>
      </c>
      <c r="I1170">
        <v>2</v>
      </c>
      <c r="J1170" t="str">
        <f>IF(AND(HR_Data[[#This Row],[Attrition]]="Yes",HR_Data[[#This Row],[YearsAtCompany]]&lt;2),"Yes","No")</f>
        <v>No</v>
      </c>
      <c r="K1170">
        <v>1</v>
      </c>
      <c r="L1170" t="s">
        <v>60</v>
      </c>
      <c r="M1170">
        <v>1</v>
      </c>
      <c r="N1170">
        <v>1646</v>
      </c>
      <c r="P1170">
        <v>1</v>
      </c>
      <c r="Q1170" t="s">
        <v>39</v>
      </c>
      <c r="R1170">
        <v>32</v>
      </c>
      <c r="S1170">
        <v>3</v>
      </c>
      <c r="T1170">
        <v>1</v>
      </c>
      <c r="U1170" t="s">
        <v>47</v>
      </c>
      <c r="V1170">
        <v>4</v>
      </c>
      <c r="W1170" t="s">
        <v>41</v>
      </c>
      <c r="X1170">
        <v>3760</v>
      </c>
      <c r="Y1170" t="str">
        <f>IF(AND(HR_Data[[#This Row],[OverTime]]="Yes",HR_Data[[#This Row],[JobSatisfaction]]&lt;=2,HR_Data[[#This Row],[MonthlyIncome]]&lt;AVERAGE(HR_Data[MonthlyIncome])),
"High Risk",
IF(OR(HR_Data[[#This Row],[OverTime]]="Yes",HR_Data[[#This Row],[JobSatisfaction]]&lt;=2),
"Medium Risk",
"Low Risk"))</f>
        <v>Medium Risk</v>
      </c>
      <c r="Z1170" t="str">
        <f>IF(HR_Data[[#This Row],[MonthlyIncome]]&lt;3000,"Low",IF(HR_Data[[#This Row],[MonthlyIncome]]&lt;7000,"Medium","High"))</f>
        <v>Medium</v>
      </c>
      <c r="AA1170" s="5">
        <f>IF(HR_Data[[#This Row],[OverTime]]="Yes",1,0)</f>
        <v>1</v>
      </c>
      <c r="AB1170" s="5">
        <f>IF(HR_Data[[#This Row],[JobSatisfaction]]&lt;=2,1,0)</f>
        <v>0</v>
      </c>
      <c r="AC1170" s="5">
        <f>IF(HR_Data[[#This Row],[WorkLifeBalance]]&lt;=2,1,0)</f>
        <v>0</v>
      </c>
      <c r="AD1170" s="5">
        <f>IF(HR_Data[[#This Row],[MonthlyIncome]]&lt;AVERAGE(HR_Data[MonthlyIncome]),1,0)</f>
        <v>1</v>
      </c>
      <c r="AE1170">
        <v>17218</v>
      </c>
      <c r="AF1170">
        <v>1</v>
      </c>
      <c r="AG1170" t="s">
        <v>42</v>
      </c>
      <c r="AH1170" t="s">
        <v>35</v>
      </c>
      <c r="AI1170">
        <v>13</v>
      </c>
      <c r="AJ1170">
        <v>3</v>
      </c>
      <c r="AK1170">
        <v>3</v>
      </c>
      <c r="AL1170">
        <f>IF(HR_Data[[#This Row],[OverTime]]="Yes",2,0)
+IF(HR_Data[[#This Row],[WorkLifeBalance]]&lt;=2,2,0)
+IF(HR_Data[[#This Row],[MonthlyIncome]]&lt;5000,2,0)
+IF(HR_Data[[#This Row],[JobSatisfaction]]&lt;=2,1,0)
+IF(HR_Data[[#This Row],[EnvironmentSatisfaction]]&lt;=2,1,0)
+IF(HR_Data[[#This Row],[YearsAtCompany]]&lt;2,2,0)</f>
        <v>5</v>
      </c>
      <c r="AM1170" t="str">
        <f>IF(HR_Data[[#This Row],[RiskScore2]]&gt;=6,"High",
IF(HR_Data[[#This Row],[RiskScore2]]&gt;=3,"Medium","Low"))</f>
        <v>Medium</v>
      </c>
      <c r="AN1170">
        <v>80</v>
      </c>
      <c r="AO1170">
        <v>0</v>
      </c>
      <c r="AP1170">
        <v>6</v>
      </c>
      <c r="AQ1170">
        <v>2</v>
      </c>
      <c r="AR1170">
        <v>3</v>
      </c>
      <c r="AS1170">
        <v>6</v>
      </c>
      <c r="AT1170">
        <v>3</v>
      </c>
      <c r="AU1170">
        <v>1</v>
      </c>
      <c r="AV1170">
        <v>3</v>
      </c>
    </row>
    <row r="1171" spans="1:48">
      <c r="A1171">
        <v>27</v>
      </c>
      <c r="B1171" t="str">
        <f>IF(HR_Data[[#This Row],[Age]]&lt;25,"&lt;25",
IF(HR_Data[[#This Row],[Age]]&lt;35,"25–34",
IF(HR_Data[[#This Row],[Age]]&lt;45,"35–44",
IF(HR_Data[[#This Row],[Age]]&lt;55,"45–54","55+"))))</f>
        <v>25–34</v>
      </c>
      <c r="C1171" t="s">
        <v>43</v>
      </c>
      <c r="D1171">
        <f>(HR[[#This Row],[OverTimeFlag]]*3+HR[[#This Row],[LowJobSatisFlag]]*5+HR[[#This Row],[LowWLBFlag]]*4+HR[[#This Row],[LowSalaryFlag]]*3+HR[[#This Row],[LowEnviFlag]]*4+HR[[#This Row],[LowProFlag]]*1)</f>
        <v>7</v>
      </c>
      <c r="E1171">
        <f>HR_Data[[#This Row],[OvertimeFlag]] + HR_Data[[#This Row],[LowSatisfactionFlag]] + HR_Data[[#This Row],[LowWorkLifeBalanceFlag]]</f>
        <v>0</v>
      </c>
      <c r="F1171" t="s">
        <v>36</v>
      </c>
      <c r="G1171">
        <v>486</v>
      </c>
      <c r="H1171" t="s">
        <v>45</v>
      </c>
      <c r="I1171">
        <v>8</v>
      </c>
      <c r="J1171" t="str">
        <f>IF(AND(HR_Data[[#This Row],[Attrition]]="Yes",HR_Data[[#This Row],[YearsAtCompany]]&lt;2),"Yes","No")</f>
        <v>No</v>
      </c>
      <c r="K1171">
        <v>3</v>
      </c>
      <c r="L1171" t="s">
        <v>51</v>
      </c>
      <c r="M1171">
        <v>1</v>
      </c>
      <c r="N1171">
        <v>1647</v>
      </c>
      <c r="P1171">
        <v>2</v>
      </c>
      <c r="Q1171" t="s">
        <v>39</v>
      </c>
      <c r="R1171">
        <v>86</v>
      </c>
      <c r="S1171">
        <v>4</v>
      </c>
      <c r="T1171">
        <v>1</v>
      </c>
      <c r="U1171" t="s">
        <v>47</v>
      </c>
      <c r="V1171">
        <v>3</v>
      </c>
      <c r="W1171" t="s">
        <v>48</v>
      </c>
      <c r="X1171">
        <v>3517</v>
      </c>
      <c r="Y1171" t="str">
        <f>IF(AND(HR_Data[[#This Row],[OverTime]]="Yes",HR_Data[[#This Row],[JobSatisfaction]]&lt;=2,HR_Data[[#This Row],[MonthlyIncome]]&lt;AVERAGE(HR_Data[MonthlyIncome])),
"High Risk",
IF(OR(HR_Data[[#This Row],[OverTime]]="Yes",HR_Data[[#This Row],[JobSatisfaction]]&lt;=2),
"Medium Risk",
"Low Risk"))</f>
        <v>Low Risk</v>
      </c>
      <c r="Z1171" t="str">
        <f>IF(HR_Data[[#This Row],[MonthlyIncome]]&lt;3000,"Low",IF(HR_Data[[#This Row],[MonthlyIncome]]&lt;7000,"Medium","High"))</f>
        <v>Medium</v>
      </c>
      <c r="AA1171" s="5">
        <f>IF(HR_Data[[#This Row],[OverTime]]="Yes",1,0)</f>
        <v>0</v>
      </c>
      <c r="AB1171" s="5">
        <f>IF(HR_Data[[#This Row],[JobSatisfaction]]&lt;=2,1,0)</f>
        <v>0</v>
      </c>
      <c r="AC1171" s="5">
        <f>IF(HR_Data[[#This Row],[WorkLifeBalance]]&lt;=2,1,0)</f>
        <v>0</v>
      </c>
      <c r="AD1171" s="5">
        <f>IF(HR_Data[[#This Row],[MonthlyIncome]]&lt;AVERAGE(HR_Data[MonthlyIncome]),1,0)</f>
        <v>1</v>
      </c>
      <c r="AE1171">
        <v>22490</v>
      </c>
      <c r="AF1171">
        <v>7</v>
      </c>
      <c r="AG1171" t="s">
        <v>42</v>
      </c>
      <c r="AH1171" t="s">
        <v>43</v>
      </c>
      <c r="AI1171">
        <v>17</v>
      </c>
      <c r="AJ1171">
        <v>3</v>
      </c>
      <c r="AK1171">
        <v>1</v>
      </c>
      <c r="AL1171">
        <f>IF(HR_Data[[#This Row],[OverTime]]="Yes",2,0)
+IF(HR_Data[[#This Row],[WorkLifeBalance]]&lt;=2,2,0)
+IF(HR_Data[[#This Row],[MonthlyIncome]]&lt;5000,2,0)
+IF(HR_Data[[#This Row],[JobSatisfaction]]&lt;=2,1,0)
+IF(HR_Data[[#This Row],[EnvironmentSatisfaction]]&lt;=2,1,0)
+IF(HR_Data[[#This Row],[YearsAtCompany]]&lt;2,2,0)</f>
        <v>3</v>
      </c>
      <c r="AM1171" t="str">
        <f>IF(HR_Data[[#This Row],[RiskScore2]]&gt;=6,"High",
IF(HR_Data[[#This Row],[RiskScore2]]&gt;=3,"Medium","Low"))</f>
        <v>Medium</v>
      </c>
      <c r="AN1171">
        <v>80</v>
      </c>
      <c r="AO1171">
        <v>0</v>
      </c>
      <c r="AP1171">
        <v>5</v>
      </c>
      <c r="AQ1171">
        <v>0</v>
      </c>
      <c r="AR1171">
        <v>3</v>
      </c>
      <c r="AS1171">
        <v>3</v>
      </c>
      <c r="AT1171">
        <v>2</v>
      </c>
      <c r="AU1171">
        <v>0</v>
      </c>
      <c r="AV1171">
        <v>2</v>
      </c>
    </row>
    <row r="1172" spans="1:48">
      <c r="A1172">
        <v>27</v>
      </c>
      <c r="B1172" t="str">
        <f>IF(HR_Data[[#This Row],[Age]]&lt;25,"&lt;25",
IF(HR_Data[[#This Row],[Age]]&lt;35,"25–34",
IF(HR_Data[[#This Row],[Age]]&lt;45,"35–44",
IF(HR_Data[[#This Row],[Age]]&lt;55,"45–54","55+"))))</f>
        <v>25–34</v>
      </c>
      <c r="C1172" t="s">
        <v>43</v>
      </c>
      <c r="D1172">
        <f>(HR[[#This Row],[OverTimeFlag]]*3+HR[[#This Row],[LowJobSatisFlag]]*5+HR[[#This Row],[LowWLBFlag]]*4+HR[[#This Row],[LowSalaryFlag]]*3+HR[[#This Row],[LowEnviFlag]]*4+HR[[#This Row],[LowProFlag]]*1)</f>
        <v>7</v>
      </c>
      <c r="E1172">
        <f>HR_Data[[#This Row],[OvertimeFlag]] + HR_Data[[#This Row],[LowSatisfactionFlag]] + HR_Data[[#This Row],[LowWorkLifeBalanceFlag]]</f>
        <v>1</v>
      </c>
      <c r="F1172" t="s">
        <v>44</v>
      </c>
      <c r="G1172">
        <v>591</v>
      </c>
      <c r="H1172" t="s">
        <v>45</v>
      </c>
      <c r="I1172">
        <v>2</v>
      </c>
      <c r="J1172" t="str">
        <f>IF(AND(HR_Data[[#This Row],[Attrition]]="Yes",HR_Data[[#This Row],[YearsAtCompany]]&lt;2),"Yes","No")</f>
        <v>No</v>
      </c>
      <c r="K1172">
        <v>3</v>
      </c>
      <c r="L1172" t="s">
        <v>51</v>
      </c>
      <c r="M1172">
        <v>1</v>
      </c>
      <c r="N1172">
        <v>1648</v>
      </c>
      <c r="P1172">
        <v>4</v>
      </c>
      <c r="Q1172" t="s">
        <v>46</v>
      </c>
      <c r="R1172">
        <v>87</v>
      </c>
      <c r="S1172">
        <v>3</v>
      </c>
      <c r="T1172">
        <v>1</v>
      </c>
      <c r="U1172" t="s">
        <v>47</v>
      </c>
      <c r="V1172">
        <v>4</v>
      </c>
      <c r="W1172" t="s">
        <v>41</v>
      </c>
      <c r="X1172">
        <v>2580</v>
      </c>
      <c r="Y1172" t="str">
        <f>IF(AND(HR_Data[[#This Row],[OverTime]]="Yes",HR_Data[[#This Row],[JobSatisfaction]]&lt;=2,HR_Data[[#This Row],[MonthlyIncome]]&lt;AVERAGE(HR_Data[MonthlyIncome])),
"High Risk",
IF(OR(HR_Data[[#This Row],[OverTime]]="Yes",HR_Data[[#This Row],[JobSatisfaction]]&lt;=2),
"Medium Risk",
"Low Risk"))</f>
        <v>Low Risk</v>
      </c>
      <c r="Z1172" t="str">
        <f>IF(HR_Data[[#This Row],[MonthlyIncome]]&lt;3000,"Low",IF(HR_Data[[#This Row],[MonthlyIncome]]&lt;7000,"Medium","High"))</f>
        <v>Low</v>
      </c>
      <c r="AA1172" s="5">
        <f>IF(HR_Data[[#This Row],[OverTime]]="Yes",1,0)</f>
        <v>0</v>
      </c>
      <c r="AB1172" s="5">
        <f>IF(HR_Data[[#This Row],[JobSatisfaction]]&lt;=2,1,0)</f>
        <v>0</v>
      </c>
      <c r="AC1172" s="5">
        <f>IF(HR_Data[[#This Row],[WorkLifeBalance]]&lt;=2,1,0)</f>
        <v>1</v>
      </c>
      <c r="AD1172" s="5">
        <f>IF(HR_Data[[#This Row],[MonthlyIncome]]&lt;AVERAGE(HR_Data[MonthlyIncome]),1,0)</f>
        <v>1</v>
      </c>
      <c r="AE1172">
        <v>6297</v>
      </c>
      <c r="AF1172">
        <v>2</v>
      </c>
      <c r="AG1172" t="s">
        <v>42</v>
      </c>
      <c r="AH1172" t="s">
        <v>43</v>
      </c>
      <c r="AI1172">
        <v>13</v>
      </c>
      <c r="AJ1172">
        <v>3</v>
      </c>
      <c r="AK1172">
        <v>3</v>
      </c>
      <c r="AL1172">
        <f>IF(HR_Data[[#This Row],[OverTime]]="Yes",2,0)
+IF(HR_Data[[#This Row],[WorkLifeBalance]]&lt;=2,2,0)
+IF(HR_Data[[#This Row],[MonthlyIncome]]&lt;5000,2,0)
+IF(HR_Data[[#This Row],[JobSatisfaction]]&lt;=2,1,0)
+IF(HR_Data[[#This Row],[EnvironmentSatisfaction]]&lt;=2,1,0)
+IF(HR_Data[[#This Row],[YearsAtCompany]]&lt;2,2,0)</f>
        <v>4</v>
      </c>
      <c r="AM1172" t="str">
        <f>IF(HR_Data[[#This Row],[RiskScore2]]&gt;=6,"High",
IF(HR_Data[[#This Row],[RiskScore2]]&gt;=3,"Medium","Low"))</f>
        <v>Medium</v>
      </c>
      <c r="AN1172">
        <v>80</v>
      </c>
      <c r="AO1172">
        <v>0</v>
      </c>
      <c r="AP1172">
        <v>6</v>
      </c>
      <c r="AQ1172">
        <v>0</v>
      </c>
      <c r="AR1172">
        <v>2</v>
      </c>
      <c r="AS1172">
        <v>4</v>
      </c>
      <c r="AT1172">
        <v>2</v>
      </c>
      <c r="AU1172">
        <v>1</v>
      </c>
      <c r="AV1172">
        <v>2</v>
      </c>
    </row>
    <row r="1173" spans="1:48">
      <c r="A1173">
        <v>40</v>
      </c>
      <c r="B1173" t="str">
        <f>IF(HR_Data[[#This Row],[Age]]&lt;25,"&lt;25",
IF(HR_Data[[#This Row],[Age]]&lt;35,"25–34",
IF(HR_Data[[#This Row],[Age]]&lt;45,"35–44",
IF(HR_Data[[#This Row],[Age]]&lt;55,"45–54","55+"))))</f>
        <v>35–44</v>
      </c>
      <c r="C1173" t="s">
        <v>35</v>
      </c>
      <c r="D1173">
        <f>(HR[[#This Row],[OverTimeFlag]]*3+HR[[#This Row],[LowJobSatisFlag]]*5+HR[[#This Row],[LowWLBFlag]]*4+HR[[#This Row],[LowSalaryFlag]]*3+HR[[#This Row],[LowEnviFlag]]*4+HR[[#This Row],[LowProFlag]]*1)</f>
        <v>19</v>
      </c>
      <c r="E1173">
        <f>HR_Data[[#This Row],[OvertimeFlag]] + HR_Data[[#This Row],[LowSatisfactionFlag]] + HR_Data[[#This Row],[LowWorkLifeBalanceFlag]]</f>
        <v>3</v>
      </c>
      <c r="F1173" t="s">
        <v>36</v>
      </c>
      <c r="G1173">
        <v>1329</v>
      </c>
      <c r="H1173" t="s">
        <v>45</v>
      </c>
      <c r="I1173">
        <v>7</v>
      </c>
      <c r="J1173" t="str">
        <f>IF(AND(HR_Data[[#This Row],[Attrition]]="Yes",HR_Data[[#This Row],[YearsAtCompany]]&lt;2),"Yes","No")</f>
        <v>No</v>
      </c>
      <c r="K1173">
        <v>3</v>
      </c>
      <c r="L1173" t="s">
        <v>38</v>
      </c>
      <c r="M1173">
        <v>1</v>
      </c>
      <c r="N1173">
        <v>1649</v>
      </c>
      <c r="P1173">
        <v>1</v>
      </c>
      <c r="Q1173" t="s">
        <v>46</v>
      </c>
      <c r="R1173">
        <v>73</v>
      </c>
      <c r="S1173">
        <v>3</v>
      </c>
      <c r="T1173">
        <v>1</v>
      </c>
      <c r="U1173" t="s">
        <v>50</v>
      </c>
      <c r="V1173">
        <v>1</v>
      </c>
      <c r="W1173" t="s">
        <v>41</v>
      </c>
      <c r="X1173">
        <v>2166</v>
      </c>
      <c r="Y1173" t="str">
        <f>IF(AND(HR_Data[[#This Row],[OverTime]]="Yes",HR_Data[[#This Row],[JobSatisfaction]]&lt;=2,HR_Data[[#This Row],[MonthlyIncome]]&lt;AVERAGE(HR_Data[MonthlyIncome])),
"High Risk",
IF(OR(HR_Data[[#This Row],[OverTime]]="Yes",HR_Data[[#This Row],[JobSatisfaction]]&lt;=2),
"Medium Risk",
"Low Risk"))</f>
        <v>High Risk</v>
      </c>
      <c r="Z1173" t="str">
        <f>IF(HR_Data[[#This Row],[MonthlyIncome]]&lt;3000,"Low",IF(HR_Data[[#This Row],[MonthlyIncome]]&lt;7000,"Medium","High"))</f>
        <v>Low</v>
      </c>
      <c r="AA1173" s="5">
        <f>IF(HR_Data[[#This Row],[OverTime]]="Yes",1,0)</f>
        <v>1</v>
      </c>
      <c r="AB1173" s="5">
        <f>IF(HR_Data[[#This Row],[JobSatisfaction]]&lt;=2,1,0)</f>
        <v>1</v>
      </c>
      <c r="AC1173" s="5">
        <f>IF(HR_Data[[#This Row],[WorkLifeBalance]]&lt;=2,1,0)</f>
        <v>1</v>
      </c>
      <c r="AD1173" s="5">
        <f>IF(HR_Data[[#This Row],[MonthlyIncome]]&lt;AVERAGE(HR_Data[MonthlyIncome]),1,0)</f>
        <v>1</v>
      </c>
      <c r="AE1173">
        <v>3339</v>
      </c>
      <c r="AF1173">
        <v>3</v>
      </c>
      <c r="AG1173" t="s">
        <v>42</v>
      </c>
      <c r="AH1173" t="s">
        <v>35</v>
      </c>
      <c r="AI1173">
        <v>14</v>
      </c>
      <c r="AJ1173">
        <v>3</v>
      </c>
      <c r="AK1173">
        <v>2</v>
      </c>
      <c r="AL1173">
        <f>IF(HR_Data[[#This Row],[OverTime]]="Yes",2,0)
+IF(HR_Data[[#This Row],[WorkLifeBalance]]&lt;=2,2,0)
+IF(HR_Data[[#This Row],[MonthlyIncome]]&lt;5000,2,0)
+IF(HR_Data[[#This Row],[JobSatisfaction]]&lt;=2,1,0)
+IF(HR_Data[[#This Row],[EnvironmentSatisfaction]]&lt;=2,1,0)
+IF(HR_Data[[#This Row],[YearsAtCompany]]&lt;2,2,0)</f>
        <v>8</v>
      </c>
      <c r="AM1173" t="str">
        <f>IF(HR_Data[[#This Row],[RiskScore2]]&gt;=6,"High",
IF(HR_Data[[#This Row],[RiskScore2]]&gt;=3,"Medium","Low"))</f>
        <v>High</v>
      </c>
      <c r="AN1173">
        <v>80</v>
      </c>
      <c r="AO1173">
        <v>0</v>
      </c>
      <c r="AP1173">
        <v>10</v>
      </c>
      <c r="AQ1173">
        <v>3</v>
      </c>
      <c r="AR1173">
        <v>1</v>
      </c>
      <c r="AS1173">
        <v>4</v>
      </c>
      <c r="AT1173">
        <v>2</v>
      </c>
      <c r="AU1173">
        <v>0</v>
      </c>
      <c r="AV1173">
        <v>3</v>
      </c>
    </row>
    <row r="1174" spans="1:48">
      <c r="A1174">
        <v>29</v>
      </c>
      <c r="B1174" t="str">
        <f>IF(HR_Data[[#This Row],[Age]]&lt;25,"&lt;25",
IF(HR_Data[[#This Row],[Age]]&lt;35,"25–34",
IF(HR_Data[[#This Row],[Age]]&lt;45,"35–44",
IF(HR_Data[[#This Row],[Age]]&lt;55,"45–54","55+"))))</f>
        <v>25–34</v>
      </c>
      <c r="C1174" t="s">
        <v>43</v>
      </c>
      <c r="D1174">
        <f>(HR[[#This Row],[OverTimeFlag]]*3+HR[[#This Row],[LowJobSatisFlag]]*5+HR[[#This Row],[LowWLBFlag]]*4+HR[[#This Row],[LowSalaryFlag]]*3+HR[[#This Row],[LowEnviFlag]]*4+HR[[#This Row],[LowProFlag]]*1)</f>
        <v>3</v>
      </c>
      <c r="E1174">
        <f>HR_Data[[#This Row],[OvertimeFlag]] + HR_Data[[#This Row],[LowSatisfactionFlag]] + HR_Data[[#This Row],[LowWorkLifeBalanceFlag]]</f>
        <v>0</v>
      </c>
      <c r="F1174" t="s">
        <v>36</v>
      </c>
      <c r="G1174">
        <v>469</v>
      </c>
      <c r="H1174" t="s">
        <v>37</v>
      </c>
      <c r="I1174">
        <v>10</v>
      </c>
      <c r="J1174" t="str">
        <f>IF(AND(HR_Data[[#This Row],[Attrition]]="Yes",HR_Data[[#This Row],[YearsAtCompany]]&lt;2),"Yes","No")</f>
        <v>No</v>
      </c>
      <c r="K1174">
        <v>3</v>
      </c>
      <c r="L1174" t="s">
        <v>51</v>
      </c>
      <c r="M1174">
        <v>1</v>
      </c>
      <c r="N1174">
        <v>1650</v>
      </c>
      <c r="P1174">
        <v>3</v>
      </c>
      <c r="Q1174" t="s">
        <v>46</v>
      </c>
      <c r="R1174">
        <v>42</v>
      </c>
      <c r="S1174">
        <v>2</v>
      </c>
      <c r="T1174">
        <v>2</v>
      </c>
      <c r="U1174" t="s">
        <v>40</v>
      </c>
      <c r="V1174">
        <v>3</v>
      </c>
      <c r="W1174" t="s">
        <v>41</v>
      </c>
      <c r="X1174">
        <v>5869</v>
      </c>
      <c r="Y1174" t="str">
        <f>IF(AND(HR_Data[[#This Row],[OverTime]]="Yes",HR_Data[[#This Row],[JobSatisfaction]]&lt;=2,HR_Data[[#This Row],[MonthlyIncome]]&lt;AVERAGE(HR_Data[MonthlyIncome])),
"High Risk",
IF(OR(HR_Data[[#This Row],[OverTime]]="Yes",HR_Data[[#This Row],[JobSatisfaction]]&lt;=2),
"Medium Risk",
"Low Risk"))</f>
        <v>Low Risk</v>
      </c>
      <c r="Z1174" t="str">
        <f>IF(HR_Data[[#This Row],[MonthlyIncome]]&lt;3000,"Low",IF(HR_Data[[#This Row],[MonthlyIncome]]&lt;7000,"Medium","High"))</f>
        <v>Medium</v>
      </c>
      <c r="AA1174" s="5">
        <f>IF(HR_Data[[#This Row],[OverTime]]="Yes",1,0)</f>
        <v>0</v>
      </c>
      <c r="AB1174" s="5">
        <f>IF(HR_Data[[#This Row],[JobSatisfaction]]&lt;=2,1,0)</f>
        <v>0</v>
      </c>
      <c r="AC1174" s="5">
        <f>IF(HR_Data[[#This Row],[WorkLifeBalance]]&lt;=2,1,0)</f>
        <v>0</v>
      </c>
      <c r="AD1174" s="5">
        <f>IF(HR_Data[[#This Row],[MonthlyIncome]]&lt;AVERAGE(HR_Data[MonthlyIncome]),1,0)</f>
        <v>1</v>
      </c>
      <c r="AE1174">
        <v>23413</v>
      </c>
      <c r="AF1174">
        <v>9</v>
      </c>
      <c r="AG1174" t="s">
        <v>42</v>
      </c>
      <c r="AH1174" t="s">
        <v>43</v>
      </c>
      <c r="AI1174">
        <v>11</v>
      </c>
      <c r="AJ1174">
        <v>3</v>
      </c>
      <c r="AK1174">
        <v>3</v>
      </c>
      <c r="AL1174">
        <f>IF(HR_Data[[#This Row],[OverTime]]="Yes",2,0)
+IF(HR_Data[[#This Row],[WorkLifeBalance]]&lt;=2,2,0)
+IF(HR_Data[[#This Row],[MonthlyIncome]]&lt;5000,2,0)
+IF(HR_Data[[#This Row],[JobSatisfaction]]&lt;=2,1,0)
+IF(HR_Data[[#This Row],[EnvironmentSatisfaction]]&lt;=2,1,0)
+IF(HR_Data[[#This Row],[YearsAtCompany]]&lt;2,2,0)</f>
        <v>0</v>
      </c>
      <c r="AM1174" t="str">
        <f>IF(HR_Data[[#This Row],[RiskScore2]]&gt;=6,"High",
IF(HR_Data[[#This Row],[RiskScore2]]&gt;=3,"Medium","Low"))</f>
        <v>Low</v>
      </c>
      <c r="AN1174">
        <v>80</v>
      </c>
      <c r="AO1174">
        <v>0</v>
      </c>
      <c r="AP1174">
        <v>8</v>
      </c>
      <c r="AQ1174">
        <v>2</v>
      </c>
      <c r="AR1174">
        <v>3</v>
      </c>
      <c r="AS1174">
        <v>5</v>
      </c>
      <c r="AT1174">
        <v>2</v>
      </c>
      <c r="AU1174">
        <v>1</v>
      </c>
      <c r="AV1174">
        <v>4</v>
      </c>
    </row>
    <row r="1175" spans="1:48">
      <c r="A1175">
        <v>36</v>
      </c>
      <c r="B1175" t="str">
        <f>IF(HR_Data[[#This Row],[Age]]&lt;25,"&lt;25",
IF(HR_Data[[#This Row],[Age]]&lt;35,"25–34",
IF(HR_Data[[#This Row],[Age]]&lt;45,"35–44",
IF(HR_Data[[#This Row],[Age]]&lt;55,"45–54","55+"))))</f>
        <v>35–44</v>
      </c>
      <c r="C1175" t="s">
        <v>43</v>
      </c>
      <c r="D1175">
        <f>(HR[[#This Row],[OverTimeFlag]]*3+HR[[#This Row],[LowJobSatisFlag]]*5+HR[[#This Row],[LowWLBFlag]]*4+HR[[#This Row],[LowSalaryFlag]]*3+HR[[#This Row],[LowEnviFlag]]*4+HR[[#This Row],[LowProFlag]]*1)</f>
        <v>9</v>
      </c>
      <c r="E1175">
        <f>HR_Data[[#This Row],[OvertimeFlag]] + HR_Data[[#This Row],[LowSatisfactionFlag]] + HR_Data[[#This Row],[LowWorkLifeBalanceFlag]]</f>
        <v>1</v>
      </c>
      <c r="F1175" t="s">
        <v>36</v>
      </c>
      <c r="G1175">
        <v>711</v>
      </c>
      <c r="H1175" t="s">
        <v>45</v>
      </c>
      <c r="I1175">
        <v>5</v>
      </c>
      <c r="J1175" t="str">
        <f>IF(AND(HR_Data[[#This Row],[Attrition]]="Yes",HR_Data[[#This Row],[YearsAtCompany]]&lt;2),"Yes","No")</f>
        <v>No</v>
      </c>
      <c r="K1175">
        <v>4</v>
      </c>
      <c r="L1175" t="s">
        <v>38</v>
      </c>
      <c r="M1175">
        <v>1</v>
      </c>
      <c r="N1175">
        <v>1651</v>
      </c>
      <c r="P1175">
        <v>2</v>
      </c>
      <c r="Q1175" t="s">
        <v>39</v>
      </c>
      <c r="R1175">
        <v>42</v>
      </c>
      <c r="S1175">
        <v>3</v>
      </c>
      <c r="T1175">
        <v>3</v>
      </c>
      <c r="U1175" t="s">
        <v>54</v>
      </c>
      <c r="V1175">
        <v>1</v>
      </c>
      <c r="W1175" t="s">
        <v>48</v>
      </c>
      <c r="X1175">
        <v>8008</v>
      </c>
      <c r="Y1175" t="str">
        <f>IF(AND(HR_Data[[#This Row],[OverTime]]="Yes",HR_Data[[#This Row],[JobSatisfaction]]&lt;=2,HR_Data[[#This Row],[MonthlyIncome]]&lt;AVERAGE(HR_Data[MonthlyIncome])),
"High Risk",
IF(OR(HR_Data[[#This Row],[OverTime]]="Yes",HR_Data[[#This Row],[JobSatisfaction]]&lt;=2),
"Medium Risk",
"Low Risk"))</f>
        <v>Medium Risk</v>
      </c>
      <c r="Z1175" t="str">
        <f>IF(HR_Data[[#This Row],[MonthlyIncome]]&lt;3000,"Low",IF(HR_Data[[#This Row],[MonthlyIncome]]&lt;7000,"Medium","High"))</f>
        <v>High</v>
      </c>
      <c r="AA1175" s="5">
        <f>IF(HR_Data[[#This Row],[OverTime]]="Yes",1,0)</f>
        <v>0</v>
      </c>
      <c r="AB1175" s="5">
        <f>IF(HR_Data[[#This Row],[JobSatisfaction]]&lt;=2,1,0)</f>
        <v>1</v>
      </c>
      <c r="AC1175" s="5">
        <f>IF(HR_Data[[#This Row],[WorkLifeBalance]]&lt;=2,1,0)</f>
        <v>0</v>
      </c>
      <c r="AD1175" s="5">
        <f>IF(HR_Data[[#This Row],[MonthlyIncome]]&lt;AVERAGE(HR_Data[MonthlyIncome]),1,0)</f>
        <v>0</v>
      </c>
      <c r="AE1175">
        <v>22792</v>
      </c>
      <c r="AF1175">
        <v>4</v>
      </c>
      <c r="AG1175" t="s">
        <v>42</v>
      </c>
      <c r="AH1175" t="s">
        <v>43</v>
      </c>
      <c r="AI1175">
        <v>12</v>
      </c>
      <c r="AJ1175">
        <v>3</v>
      </c>
      <c r="AK1175">
        <v>3</v>
      </c>
      <c r="AL1175">
        <f>IF(HR_Data[[#This Row],[OverTime]]="Yes",2,0)
+IF(HR_Data[[#This Row],[WorkLifeBalance]]&lt;=2,2,0)
+IF(HR_Data[[#This Row],[MonthlyIncome]]&lt;5000,2,0)
+IF(HR_Data[[#This Row],[JobSatisfaction]]&lt;=2,1,0)
+IF(HR_Data[[#This Row],[EnvironmentSatisfaction]]&lt;=2,1,0)
+IF(HR_Data[[#This Row],[YearsAtCompany]]&lt;2,2,0)</f>
        <v>2</v>
      </c>
      <c r="AM1175" t="str">
        <f>IF(HR_Data[[#This Row],[RiskScore2]]&gt;=6,"High",
IF(HR_Data[[#This Row],[RiskScore2]]&gt;=3,"Medium","Low"))</f>
        <v>Low</v>
      </c>
      <c r="AN1175">
        <v>80</v>
      </c>
      <c r="AO1175">
        <v>2</v>
      </c>
      <c r="AP1175">
        <v>9</v>
      </c>
      <c r="AQ1175">
        <v>6</v>
      </c>
      <c r="AR1175">
        <v>3</v>
      </c>
      <c r="AS1175">
        <v>3</v>
      </c>
      <c r="AT1175">
        <v>2</v>
      </c>
      <c r="AU1175">
        <v>0</v>
      </c>
      <c r="AV1175">
        <v>2</v>
      </c>
    </row>
    <row r="1176" spans="1:48">
      <c r="A1176">
        <v>25</v>
      </c>
      <c r="B1176" t="str">
        <f>IF(HR_Data[[#This Row],[Age]]&lt;25,"&lt;25",
IF(HR_Data[[#This Row],[Age]]&lt;35,"25–34",
IF(HR_Data[[#This Row],[Age]]&lt;45,"35–44",
IF(HR_Data[[#This Row],[Age]]&lt;55,"45–54","55+"))))</f>
        <v>25–34</v>
      </c>
      <c r="C1176" t="s">
        <v>43</v>
      </c>
      <c r="D1176">
        <f>(HR[[#This Row],[OverTimeFlag]]*3+HR[[#This Row],[LowJobSatisFlag]]*5+HR[[#This Row],[LowWLBFlag]]*4+HR[[#This Row],[LowSalaryFlag]]*3+HR[[#This Row],[LowEnviFlag]]*4+HR[[#This Row],[LowProFlag]]*1)</f>
        <v>3</v>
      </c>
      <c r="E1176">
        <f>HR_Data[[#This Row],[OvertimeFlag]] + HR_Data[[#This Row],[LowSatisfactionFlag]] + HR_Data[[#This Row],[LowWorkLifeBalanceFlag]]</f>
        <v>0</v>
      </c>
      <c r="F1176" t="s">
        <v>44</v>
      </c>
      <c r="G1176">
        <v>772</v>
      </c>
      <c r="H1176" t="s">
        <v>45</v>
      </c>
      <c r="I1176">
        <v>2</v>
      </c>
      <c r="J1176" t="str">
        <f>IF(AND(HR_Data[[#This Row],[Attrition]]="Yes",HR_Data[[#This Row],[YearsAtCompany]]&lt;2),"Yes","No")</f>
        <v>No</v>
      </c>
      <c r="K1176">
        <v>1</v>
      </c>
      <c r="L1176" t="s">
        <v>38</v>
      </c>
      <c r="M1176">
        <v>1</v>
      </c>
      <c r="N1176">
        <v>1653</v>
      </c>
      <c r="P1176">
        <v>4</v>
      </c>
      <c r="Q1176" t="s">
        <v>46</v>
      </c>
      <c r="R1176">
        <v>77</v>
      </c>
      <c r="S1176">
        <v>4</v>
      </c>
      <c r="T1176">
        <v>2</v>
      </c>
      <c r="U1176" t="s">
        <v>53</v>
      </c>
      <c r="V1176">
        <v>3</v>
      </c>
      <c r="W1176" t="s">
        <v>52</v>
      </c>
      <c r="X1176">
        <v>5206</v>
      </c>
      <c r="Y1176" t="str">
        <f>IF(AND(HR_Data[[#This Row],[OverTime]]="Yes",HR_Data[[#This Row],[JobSatisfaction]]&lt;=2,HR_Data[[#This Row],[MonthlyIncome]]&lt;AVERAGE(HR_Data[MonthlyIncome])),
"High Risk",
IF(OR(HR_Data[[#This Row],[OverTime]]="Yes",HR_Data[[#This Row],[JobSatisfaction]]&lt;=2),
"Medium Risk",
"Low Risk"))</f>
        <v>Low Risk</v>
      </c>
      <c r="Z1176" t="str">
        <f>IF(HR_Data[[#This Row],[MonthlyIncome]]&lt;3000,"Low",IF(HR_Data[[#This Row],[MonthlyIncome]]&lt;7000,"Medium","High"))</f>
        <v>Medium</v>
      </c>
      <c r="AA1176" s="5">
        <f>IF(HR_Data[[#This Row],[OverTime]]="Yes",1,0)</f>
        <v>0</v>
      </c>
      <c r="AB1176" s="5">
        <f>IF(HR_Data[[#This Row],[JobSatisfaction]]&lt;=2,1,0)</f>
        <v>0</v>
      </c>
      <c r="AC1176" s="5">
        <f>IF(HR_Data[[#This Row],[WorkLifeBalance]]&lt;=2,1,0)</f>
        <v>0</v>
      </c>
      <c r="AD1176" s="5">
        <f>IF(HR_Data[[#This Row],[MonthlyIncome]]&lt;AVERAGE(HR_Data[MonthlyIncome]),1,0)</f>
        <v>1</v>
      </c>
      <c r="AE1176">
        <v>4973</v>
      </c>
      <c r="AF1176">
        <v>1</v>
      </c>
      <c r="AG1176" t="s">
        <v>42</v>
      </c>
      <c r="AH1176" t="s">
        <v>43</v>
      </c>
      <c r="AI1176">
        <v>17</v>
      </c>
      <c r="AJ1176">
        <v>3</v>
      </c>
      <c r="AK1176">
        <v>3</v>
      </c>
      <c r="AL1176">
        <f>IF(HR_Data[[#This Row],[OverTime]]="Yes",2,0)
+IF(HR_Data[[#This Row],[WorkLifeBalance]]&lt;=2,2,0)
+IF(HR_Data[[#This Row],[MonthlyIncome]]&lt;5000,2,0)
+IF(HR_Data[[#This Row],[JobSatisfaction]]&lt;=2,1,0)
+IF(HR_Data[[#This Row],[EnvironmentSatisfaction]]&lt;=2,1,0)
+IF(HR_Data[[#This Row],[YearsAtCompany]]&lt;2,2,0)</f>
        <v>0</v>
      </c>
      <c r="AM1176" t="str">
        <f>IF(HR_Data[[#This Row],[RiskScore2]]&gt;=6,"High",
IF(HR_Data[[#This Row],[RiskScore2]]&gt;=3,"Medium","Low"))</f>
        <v>Low</v>
      </c>
      <c r="AN1176">
        <v>80</v>
      </c>
      <c r="AO1176">
        <v>2</v>
      </c>
      <c r="AP1176">
        <v>7</v>
      </c>
      <c r="AQ1176">
        <v>6</v>
      </c>
      <c r="AR1176">
        <v>3</v>
      </c>
      <c r="AS1176">
        <v>7</v>
      </c>
      <c r="AT1176">
        <v>7</v>
      </c>
      <c r="AU1176">
        <v>0</v>
      </c>
      <c r="AV1176">
        <v>7</v>
      </c>
    </row>
    <row r="1177" spans="1:48">
      <c r="A1177">
        <v>39</v>
      </c>
      <c r="B1177" t="str">
        <f>IF(HR_Data[[#This Row],[Age]]&lt;25,"&lt;25",
IF(HR_Data[[#This Row],[Age]]&lt;35,"25–34",
IF(HR_Data[[#This Row],[Age]]&lt;45,"35–44",
IF(HR_Data[[#This Row],[Age]]&lt;55,"45–54","55+"))))</f>
        <v>35–44</v>
      </c>
      <c r="C1177" t="s">
        <v>43</v>
      </c>
      <c r="D1177">
        <f>(HR[[#This Row],[OverTimeFlag]]*3+HR[[#This Row],[LowJobSatisFlag]]*5+HR[[#This Row],[LowWLBFlag]]*4+HR[[#This Row],[LowSalaryFlag]]*3+HR[[#This Row],[LowEnviFlag]]*4+HR[[#This Row],[LowProFlag]]*1)</f>
        <v>8</v>
      </c>
      <c r="E1177">
        <f>HR_Data[[#This Row],[OvertimeFlag]] + HR_Data[[#This Row],[LowSatisfactionFlag]] + HR_Data[[#This Row],[LowWorkLifeBalanceFlag]]</f>
        <v>1</v>
      </c>
      <c r="F1177" t="s">
        <v>36</v>
      </c>
      <c r="G1177">
        <v>492</v>
      </c>
      <c r="H1177" t="s">
        <v>45</v>
      </c>
      <c r="I1177">
        <v>12</v>
      </c>
      <c r="J1177" t="str">
        <f>IF(AND(HR_Data[[#This Row],[Attrition]]="Yes",HR_Data[[#This Row],[YearsAtCompany]]&lt;2),"Yes","No")</f>
        <v>No</v>
      </c>
      <c r="K1177">
        <v>3</v>
      </c>
      <c r="L1177" t="s">
        <v>51</v>
      </c>
      <c r="M1177">
        <v>1</v>
      </c>
      <c r="N1177">
        <v>1654</v>
      </c>
      <c r="P1177">
        <v>4</v>
      </c>
      <c r="Q1177" t="s">
        <v>46</v>
      </c>
      <c r="R1177">
        <v>66</v>
      </c>
      <c r="S1177">
        <v>3</v>
      </c>
      <c r="T1177">
        <v>2</v>
      </c>
      <c r="U1177" t="s">
        <v>53</v>
      </c>
      <c r="V1177">
        <v>2</v>
      </c>
      <c r="W1177" t="s">
        <v>48</v>
      </c>
      <c r="X1177">
        <v>5295</v>
      </c>
      <c r="Y1177" t="str">
        <f>IF(AND(HR_Data[[#This Row],[OverTime]]="Yes",HR_Data[[#This Row],[JobSatisfaction]]&lt;=2,HR_Data[[#This Row],[MonthlyIncome]]&lt;AVERAGE(HR_Data[MonthlyIncome])),
"High Risk",
IF(OR(HR_Data[[#This Row],[OverTime]]="Yes",HR_Data[[#This Row],[JobSatisfaction]]&lt;=2),
"Medium Risk",
"Low Risk"))</f>
        <v>Medium Risk</v>
      </c>
      <c r="Z1177" t="str">
        <f>IF(HR_Data[[#This Row],[MonthlyIncome]]&lt;3000,"Low",IF(HR_Data[[#This Row],[MonthlyIncome]]&lt;7000,"Medium","High"))</f>
        <v>Medium</v>
      </c>
      <c r="AA1177" s="5">
        <f>IF(HR_Data[[#This Row],[OverTime]]="Yes",1,0)</f>
        <v>0</v>
      </c>
      <c r="AB1177" s="5">
        <f>IF(HR_Data[[#This Row],[JobSatisfaction]]&lt;=2,1,0)</f>
        <v>1</v>
      </c>
      <c r="AC1177" s="5">
        <f>IF(HR_Data[[#This Row],[WorkLifeBalance]]&lt;=2,1,0)</f>
        <v>0</v>
      </c>
      <c r="AD1177" s="5">
        <f>IF(HR_Data[[#This Row],[MonthlyIncome]]&lt;AVERAGE(HR_Data[MonthlyIncome]),1,0)</f>
        <v>1</v>
      </c>
      <c r="AE1177">
        <v>7693</v>
      </c>
      <c r="AF1177">
        <v>4</v>
      </c>
      <c r="AG1177" t="s">
        <v>42</v>
      </c>
      <c r="AH1177" t="s">
        <v>43</v>
      </c>
      <c r="AI1177">
        <v>21</v>
      </c>
      <c r="AJ1177">
        <v>4</v>
      </c>
      <c r="AK1177">
        <v>3</v>
      </c>
      <c r="AL1177">
        <f>IF(HR_Data[[#This Row],[OverTime]]="Yes",2,0)
+IF(HR_Data[[#This Row],[WorkLifeBalance]]&lt;=2,2,0)
+IF(HR_Data[[#This Row],[MonthlyIncome]]&lt;5000,2,0)
+IF(HR_Data[[#This Row],[JobSatisfaction]]&lt;=2,1,0)
+IF(HR_Data[[#This Row],[EnvironmentSatisfaction]]&lt;=2,1,0)
+IF(HR_Data[[#This Row],[YearsAtCompany]]&lt;2,2,0)</f>
        <v>1</v>
      </c>
      <c r="AM1177" t="str">
        <f>IF(HR_Data[[#This Row],[RiskScore2]]&gt;=6,"High",
IF(HR_Data[[#This Row],[RiskScore2]]&gt;=3,"Medium","Low"))</f>
        <v>Low</v>
      </c>
      <c r="AN1177">
        <v>80</v>
      </c>
      <c r="AO1177">
        <v>0</v>
      </c>
      <c r="AP1177">
        <v>7</v>
      </c>
      <c r="AQ1177">
        <v>3</v>
      </c>
      <c r="AR1177">
        <v>3</v>
      </c>
      <c r="AS1177">
        <v>5</v>
      </c>
      <c r="AT1177">
        <v>4</v>
      </c>
      <c r="AU1177">
        <v>1</v>
      </c>
      <c r="AV1177">
        <v>0</v>
      </c>
    </row>
    <row r="1178" spans="1:48">
      <c r="A1178">
        <v>49</v>
      </c>
      <c r="B1178" t="str">
        <f>IF(HR_Data[[#This Row],[Age]]&lt;25,"&lt;25",
IF(HR_Data[[#This Row],[Age]]&lt;35,"25–34",
IF(HR_Data[[#This Row],[Age]]&lt;45,"35–44",
IF(HR_Data[[#This Row],[Age]]&lt;55,"45–54","55+"))))</f>
        <v>45–54</v>
      </c>
      <c r="C1178" t="s">
        <v>43</v>
      </c>
      <c r="D1178">
        <f>(HR[[#This Row],[OverTimeFlag]]*3+HR[[#This Row],[LowJobSatisFlag]]*5+HR[[#This Row],[LowWLBFlag]]*4+HR[[#This Row],[LowSalaryFlag]]*3+HR[[#This Row],[LowEnviFlag]]*4+HR[[#This Row],[LowProFlag]]*1)</f>
        <v>9</v>
      </c>
      <c r="E1178">
        <f>HR_Data[[#This Row],[OvertimeFlag]] + HR_Data[[#This Row],[LowSatisfactionFlag]] + HR_Data[[#This Row],[LowWorkLifeBalanceFlag]]</f>
        <v>1</v>
      </c>
      <c r="F1178" t="s">
        <v>36</v>
      </c>
      <c r="G1178">
        <v>301</v>
      </c>
      <c r="H1178" t="s">
        <v>45</v>
      </c>
      <c r="I1178">
        <v>22</v>
      </c>
      <c r="J1178" t="str">
        <f>IF(AND(HR_Data[[#This Row],[Attrition]]="Yes",HR_Data[[#This Row],[YearsAtCompany]]&lt;2),"Yes","No")</f>
        <v>No</v>
      </c>
      <c r="K1178">
        <v>4</v>
      </c>
      <c r="L1178" t="s">
        <v>49</v>
      </c>
      <c r="M1178">
        <v>1</v>
      </c>
      <c r="N1178">
        <v>1655</v>
      </c>
      <c r="P1178">
        <v>1</v>
      </c>
      <c r="Q1178" t="s">
        <v>39</v>
      </c>
      <c r="R1178">
        <v>72</v>
      </c>
      <c r="S1178">
        <v>3</v>
      </c>
      <c r="T1178">
        <v>4</v>
      </c>
      <c r="U1178" t="s">
        <v>58</v>
      </c>
      <c r="V1178">
        <v>2</v>
      </c>
      <c r="W1178" t="s">
        <v>48</v>
      </c>
      <c r="X1178">
        <v>16413</v>
      </c>
      <c r="Y1178" t="str">
        <f>IF(AND(HR_Data[[#This Row],[OverTime]]="Yes",HR_Data[[#This Row],[JobSatisfaction]]&lt;=2,HR_Data[[#This Row],[MonthlyIncome]]&lt;AVERAGE(HR_Data[MonthlyIncome])),
"High Risk",
IF(OR(HR_Data[[#This Row],[OverTime]]="Yes",HR_Data[[#This Row],[JobSatisfaction]]&lt;=2),
"Medium Risk",
"Low Risk"))</f>
        <v>Medium Risk</v>
      </c>
      <c r="Z1178" t="str">
        <f>IF(HR_Data[[#This Row],[MonthlyIncome]]&lt;3000,"Low",IF(HR_Data[[#This Row],[MonthlyIncome]]&lt;7000,"Medium","High"))</f>
        <v>High</v>
      </c>
      <c r="AA1178" s="5">
        <f>IF(HR_Data[[#This Row],[OverTime]]="Yes",1,0)</f>
        <v>0</v>
      </c>
      <c r="AB1178" s="5">
        <f>IF(HR_Data[[#This Row],[JobSatisfaction]]&lt;=2,1,0)</f>
        <v>1</v>
      </c>
      <c r="AC1178" s="5">
        <f>IF(HR_Data[[#This Row],[WorkLifeBalance]]&lt;=2,1,0)</f>
        <v>0</v>
      </c>
      <c r="AD1178" s="5">
        <f>IF(HR_Data[[#This Row],[MonthlyIncome]]&lt;AVERAGE(HR_Data[MonthlyIncome]),1,0)</f>
        <v>0</v>
      </c>
      <c r="AE1178">
        <v>3498</v>
      </c>
      <c r="AF1178">
        <v>3</v>
      </c>
      <c r="AG1178" t="s">
        <v>42</v>
      </c>
      <c r="AH1178" t="s">
        <v>43</v>
      </c>
      <c r="AI1178">
        <v>16</v>
      </c>
      <c r="AJ1178">
        <v>3</v>
      </c>
      <c r="AK1178">
        <v>2</v>
      </c>
      <c r="AL1178">
        <f>IF(HR_Data[[#This Row],[OverTime]]="Yes",2,0)
+IF(HR_Data[[#This Row],[WorkLifeBalance]]&lt;=2,2,0)
+IF(HR_Data[[#This Row],[MonthlyIncome]]&lt;5000,2,0)
+IF(HR_Data[[#This Row],[JobSatisfaction]]&lt;=2,1,0)
+IF(HR_Data[[#This Row],[EnvironmentSatisfaction]]&lt;=2,1,0)
+IF(HR_Data[[#This Row],[YearsAtCompany]]&lt;2,2,0)</f>
        <v>2</v>
      </c>
      <c r="AM1178" t="str">
        <f>IF(HR_Data[[#This Row],[RiskScore2]]&gt;=6,"High",
IF(HR_Data[[#This Row],[RiskScore2]]&gt;=3,"Medium","Low"))</f>
        <v>Low</v>
      </c>
      <c r="AN1178">
        <v>80</v>
      </c>
      <c r="AO1178">
        <v>2</v>
      </c>
      <c r="AP1178">
        <v>27</v>
      </c>
      <c r="AQ1178">
        <v>2</v>
      </c>
      <c r="AR1178">
        <v>3</v>
      </c>
      <c r="AS1178">
        <v>4</v>
      </c>
      <c r="AT1178">
        <v>2</v>
      </c>
      <c r="AU1178">
        <v>1</v>
      </c>
      <c r="AV1178">
        <v>2</v>
      </c>
    </row>
    <row r="1179" spans="1:48">
      <c r="A1179">
        <v>50</v>
      </c>
      <c r="B1179" t="str">
        <f>IF(HR_Data[[#This Row],[Age]]&lt;25,"&lt;25",
IF(HR_Data[[#This Row],[Age]]&lt;35,"25–34",
IF(HR_Data[[#This Row],[Age]]&lt;45,"35–44",
IF(HR_Data[[#This Row],[Age]]&lt;55,"45–54","55+"))))</f>
        <v>45–54</v>
      </c>
      <c r="C1179" t="s">
        <v>43</v>
      </c>
      <c r="D1179">
        <f>(HR[[#This Row],[OverTimeFlag]]*3+HR[[#This Row],[LowJobSatisFlag]]*5+HR[[#This Row],[LowWLBFlag]]*4+HR[[#This Row],[LowSalaryFlag]]*3+HR[[#This Row],[LowEnviFlag]]*4+HR[[#This Row],[LowProFlag]]*1)</f>
        <v>5</v>
      </c>
      <c r="E1179">
        <f>HR_Data[[#This Row],[OvertimeFlag]] + HR_Data[[#This Row],[LowSatisfactionFlag]] + HR_Data[[#This Row],[LowWorkLifeBalanceFlag]]</f>
        <v>1</v>
      </c>
      <c r="F1179" t="s">
        <v>36</v>
      </c>
      <c r="G1179">
        <v>813</v>
      </c>
      <c r="H1179" t="s">
        <v>45</v>
      </c>
      <c r="I1179">
        <v>17</v>
      </c>
      <c r="J1179" t="str">
        <f>IF(AND(HR_Data[[#This Row],[Attrition]]="Yes",HR_Data[[#This Row],[YearsAtCompany]]&lt;2),"Yes","No")</f>
        <v>No</v>
      </c>
      <c r="K1179">
        <v>5</v>
      </c>
      <c r="L1179" t="s">
        <v>38</v>
      </c>
      <c r="M1179">
        <v>1</v>
      </c>
      <c r="N1179">
        <v>1656</v>
      </c>
      <c r="P1179">
        <v>4</v>
      </c>
      <c r="Q1179" t="s">
        <v>39</v>
      </c>
      <c r="R1179">
        <v>50</v>
      </c>
      <c r="S1179">
        <v>2</v>
      </c>
      <c r="T1179">
        <v>3</v>
      </c>
      <c r="U1179" t="s">
        <v>58</v>
      </c>
      <c r="V1179">
        <v>1</v>
      </c>
      <c r="W1179" t="s">
        <v>52</v>
      </c>
      <c r="X1179">
        <v>13269</v>
      </c>
      <c r="Y1179" t="str">
        <f>IF(AND(HR_Data[[#This Row],[OverTime]]="Yes",HR_Data[[#This Row],[JobSatisfaction]]&lt;=2,HR_Data[[#This Row],[MonthlyIncome]]&lt;AVERAGE(HR_Data[MonthlyIncome])),
"High Risk",
IF(OR(HR_Data[[#This Row],[OverTime]]="Yes",HR_Data[[#This Row],[JobSatisfaction]]&lt;=2),
"Medium Risk",
"Low Risk"))</f>
        <v>Medium Risk</v>
      </c>
      <c r="Z1179" t="str">
        <f>IF(HR_Data[[#This Row],[MonthlyIncome]]&lt;3000,"Low",IF(HR_Data[[#This Row],[MonthlyIncome]]&lt;7000,"Medium","High"))</f>
        <v>High</v>
      </c>
      <c r="AA1179" s="5">
        <f>IF(HR_Data[[#This Row],[OverTime]]="Yes",1,0)</f>
        <v>0</v>
      </c>
      <c r="AB1179" s="5">
        <f>IF(HR_Data[[#This Row],[JobSatisfaction]]&lt;=2,1,0)</f>
        <v>1</v>
      </c>
      <c r="AC1179" s="5">
        <f>IF(HR_Data[[#This Row],[WorkLifeBalance]]&lt;=2,1,0)</f>
        <v>0</v>
      </c>
      <c r="AD1179" s="5">
        <f>IF(HR_Data[[#This Row],[MonthlyIncome]]&lt;AVERAGE(HR_Data[MonthlyIncome]),1,0)</f>
        <v>0</v>
      </c>
      <c r="AE1179">
        <v>21981</v>
      </c>
      <c r="AF1179">
        <v>5</v>
      </c>
      <c r="AG1179" t="s">
        <v>42</v>
      </c>
      <c r="AH1179" t="s">
        <v>43</v>
      </c>
      <c r="AI1179">
        <v>15</v>
      </c>
      <c r="AJ1179">
        <v>3</v>
      </c>
      <c r="AK1179">
        <v>3</v>
      </c>
      <c r="AL1179">
        <f>IF(HR_Data[[#This Row],[OverTime]]="Yes",2,0)
+IF(HR_Data[[#This Row],[WorkLifeBalance]]&lt;=2,2,0)
+IF(HR_Data[[#This Row],[MonthlyIncome]]&lt;5000,2,0)
+IF(HR_Data[[#This Row],[JobSatisfaction]]&lt;=2,1,0)
+IF(HR_Data[[#This Row],[EnvironmentSatisfaction]]&lt;=2,1,0)
+IF(HR_Data[[#This Row],[YearsAtCompany]]&lt;2,2,0)</f>
        <v>1</v>
      </c>
      <c r="AM1179" t="str">
        <f>IF(HR_Data[[#This Row],[RiskScore2]]&gt;=6,"High",
IF(HR_Data[[#This Row],[RiskScore2]]&gt;=3,"Medium","Low"))</f>
        <v>Low</v>
      </c>
      <c r="AN1179">
        <v>80</v>
      </c>
      <c r="AO1179">
        <v>3</v>
      </c>
      <c r="AP1179">
        <v>19</v>
      </c>
      <c r="AQ1179">
        <v>3</v>
      </c>
      <c r="AR1179">
        <v>3</v>
      </c>
      <c r="AS1179">
        <v>14</v>
      </c>
      <c r="AT1179">
        <v>11</v>
      </c>
      <c r="AU1179">
        <v>1</v>
      </c>
      <c r="AV1179">
        <v>11</v>
      </c>
    </row>
    <row r="1180" spans="1:48">
      <c r="A1180">
        <v>20</v>
      </c>
      <c r="B1180" t="str">
        <f>IF(HR_Data[[#This Row],[Age]]&lt;25,"&lt;25",
IF(HR_Data[[#This Row],[Age]]&lt;35,"25–34",
IF(HR_Data[[#This Row],[Age]]&lt;45,"35–44",
IF(HR_Data[[#This Row],[Age]]&lt;55,"45–54","55+"))))</f>
        <v>&lt;25</v>
      </c>
      <c r="C1180" t="s">
        <v>43</v>
      </c>
      <c r="D1180">
        <f>(HR[[#This Row],[OverTimeFlag]]*3+HR[[#This Row],[LowJobSatisFlag]]*5+HR[[#This Row],[LowWLBFlag]]*4+HR[[#This Row],[LowSalaryFlag]]*3+HR[[#This Row],[LowEnviFlag]]*4+HR[[#This Row],[LowProFlag]]*1)</f>
        <v>3</v>
      </c>
      <c r="E1180">
        <f>HR_Data[[#This Row],[OvertimeFlag]] + HR_Data[[#This Row],[LowSatisfactionFlag]] + HR_Data[[#This Row],[LowWorkLifeBalanceFlag]]</f>
        <v>0</v>
      </c>
      <c r="F1180" t="s">
        <v>36</v>
      </c>
      <c r="G1180">
        <v>1141</v>
      </c>
      <c r="H1180" t="s">
        <v>37</v>
      </c>
      <c r="I1180">
        <v>2</v>
      </c>
      <c r="J1180" t="str">
        <f>IF(AND(HR_Data[[#This Row],[Attrition]]="Yes",HR_Data[[#This Row],[YearsAtCompany]]&lt;2),"Yes","No")</f>
        <v>No</v>
      </c>
      <c r="K1180">
        <v>3</v>
      </c>
      <c r="L1180" t="s">
        <v>51</v>
      </c>
      <c r="M1180">
        <v>1</v>
      </c>
      <c r="N1180">
        <v>1657</v>
      </c>
      <c r="P1180">
        <v>3</v>
      </c>
      <c r="Q1180" t="s">
        <v>39</v>
      </c>
      <c r="R1180">
        <v>31</v>
      </c>
      <c r="S1180">
        <v>3</v>
      </c>
      <c r="T1180">
        <v>1</v>
      </c>
      <c r="U1180" t="s">
        <v>57</v>
      </c>
      <c r="V1180">
        <v>3</v>
      </c>
      <c r="W1180" t="s">
        <v>41</v>
      </c>
      <c r="X1180">
        <v>2783</v>
      </c>
      <c r="Y1180" t="str">
        <f>IF(AND(HR_Data[[#This Row],[OverTime]]="Yes",HR_Data[[#This Row],[JobSatisfaction]]&lt;=2,HR_Data[[#This Row],[MonthlyIncome]]&lt;AVERAGE(HR_Data[MonthlyIncome])),
"High Risk",
IF(OR(HR_Data[[#This Row],[OverTime]]="Yes",HR_Data[[#This Row],[JobSatisfaction]]&lt;=2),
"Medium Risk",
"Low Risk"))</f>
        <v>Low Risk</v>
      </c>
      <c r="Z1180" t="str">
        <f>IF(HR_Data[[#This Row],[MonthlyIncome]]&lt;3000,"Low",IF(HR_Data[[#This Row],[MonthlyIncome]]&lt;7000,"Medium","High"))</f>
        <v>Low</v>
      </c>
      <c r="AA1180" s="5">
        <f>IF(HR_Data[[#This Row],[OverTime]]="Yes",1,0)</f>
        <v>0</v>
      </c>
      <c r="AB1180" s="5">
        <f>IF(HR_Data[[#This Row],[JobSatisfaction]]&lt;=2,1,0)</f>
        <v>0</v>
      </c>
      <c r="AC1180" s="5">
        <f>IF(HR_Data[[#This Row],[WorkLifeBalance]]&lt;=2,1,0)</f>
        <v>0</v>
      </c>
      <c r="AD1180" s="5">
        <f>IF(HR_Data[[#This Row],[MonthlyIncome]]&lt;AVERAGE(HR_Data[MonthlyIncome]),1,0)</f>
        <v>1</v>
      </c>
      <c r="AE1180">
        <v>13251</v>
      </c>
      <c r="AF1180">
        <v>1</v>
      </c>
      <c r="AG1180" t="s">
        <v>42</v>
      </c>
      <c r="AH1180" t="s">
        <v>43</v>
      </c>
      <c r="AI1180">
        <v>19</v>
      </c>
      <c r="AJ1180">
        <v>3</v>
      </c>
      <c r="AK1180">
        <v>1</v>
      </c>
      <c r="AL1180">
        <f>IF(HR_Data[[#This Row],[OverTime]]="Yes",2,0)
+IF(HR_Data[[#This Row],[WorkLifeBalance]]&lt;=2,2,0)
+IF(HR_Data[[#This Row],[MonthlyIncome]]&lt;5000,2,0)
+IF(HR_Data[[#This Row],[JobSatisfaction]]&lt;=2,1,0)
+IF(HR_Data[[#This Row],[EnvironmentSatisfaction]]&lt;=2,1,0)
+IF(HR_Data[[#This Row],[YearsAtCompany]]&lt;2,2,0)</f>
        <v>2</v>
      </c>
      <c r="AM1180" t="str">
        <f>IF(HR_Data[[#This Row],[RiskScore2]]&gt;=6,"High",
IF(HR_Data[[#This Row],[RiskScore2]]&gt;=3,"Medium","Low"))</f>
        <v>Low</v>
      </c>
      <c r="AN1180">
        <v>80</v>
      </c>
      <c r="AO1180">
        <v>0</v>
      </c>
      <c r="AP1180">
        <v>2</v>
      </c>
      <c r="AQ1180">
        <v>3</v>
      </c>
      <c r="AR1180">
        <v>3</v>
      </c>
      <c r="AS1180">
        <v>2</v>
      </c>
      <c r="AT1180">
        <v>2</v>
      </c>
      <c r="AU1180">
        <v>2</v>
      </c>
      <c r="AV1180">
        <v>2</v>
      </c>
    </row>
    <row r="1181" spans="1:48">
      <c r="A1181">
        <v>34</v>
      </c>
      <c r="B1181" t="str">
        <f>IF(HR_Data[[#This Row],[Age]]&lt;25,"&lt;25",
IF(HR_Data[[#This Row],[Age]]&lt;35,"25–34",
IF(HR_Data[[#This Row],[Age]]&lt;45,"35–44",
IF(HR_Data[[#This Row],[Age]]&lt;55,"45–54","55+"))))</f>
        <v>25–34</v>
      </c>
      <c r="C1181" t="s">
        <v>43</v>
      </c>
      <c r="D1181">
        <f>(HR[[#This Row],[OverTimeFlag]]*3+HR[[#This Row],[LowJobSatisFlag]]*5+HR[[#This Row],[LowWLBFlag]]*4+HR[[#This Row],[LowSalaryFlag]]*3+HR[[#This Row],[LowEnviFlag]]*4+HR[[#This Row],[LowProFlag]]*1)</f>
        <v>9</v>
      </c>
      <c r="E1181">
        <f>HR_Data[[#This Row],[OvertimeFlag]] + HR_Data[[#This Row],[LowSatisfactionFlag]] + HR_Data[[#This Row],[LowWorkLifeBalanceFlag]]</f>
        <v>1</v>
      </c>
      <c r="F1181" t="s">
        <v>36</v>
      </c>
      <c r="G1181">
        <v>1130</v>
      </c>
      <c r="H1181" t="s">
        <v>45</v>
      </c>
      <c r="I1181">
        <v>3</v>
      </c>
      <c r="J1181" t="str">
        <f>IF(AND(HR_Data[[#This Row],[Attrition]]="Yes",HR_Data[[#This Row],[YearsAtCompany]]&lt;2),"Yes","No")</f>
        <v>No</v>
      </c>
      <c r="K1181">
        <v>3</v>
      </c>
      <c r="L1181" t="s">
        <v>38</v>
      </c>
      <c r="M1181">
        <v>1</v>
      </c>
      <c r="N1181">
        <v>1658</v>
      </c>
      <c r="P1181">
        <v>4</v>
      </c>
      <c r="Q1181" t="s">
        <v>39</v>
      </c>
      <c r="R1181">
        <v>66</v>
      </c>
      <c r="S1181">
        <v>3</v>
      </c>
      <c r="T1181">
        <v>2</v>
      </c>
      <c r="U1181" t="s">
        <v>47</v>
      </c>
      <c r="V1181">
        <v>2</v>
      </c>
      <c r="W1181" t="s">
        <v>52</v>
      </c>
      <c r="X1181">
        <v>5433</v>
      </c>
      <c r="Y1181" t="str">
        <f>IF(AND(HR_Data[[#This Row],[OverTime]]="Yes",HR_Data[[#This Row],[JobSatisfaction]]&lt;=2,HR_Data[[#This Row],[MonthlyIncome]]&lt;AVERAGE(HR_Data[MonthlyIncome])),
"High Risk",
IF(OR(HR_Data[[#This Row],[OverTime]]="Yes",HR_Data[[#This Row],[JobSatisfaction]]&lt;=2),
"Medium Risk",
"Low Risk"))</f>
        <v>Medium Risk</v>
      </c>
      <c r="Z1181" t="str">
        <f>IF(HR_Data[[#This Row],[MonthlyIncome]]&lt;3000,"Low",IF(HR_Data[[#This Row],[MonthlyIncome]]&lt;7000,"Medium","High"))</f>
        <v>Medium</v>
      </c>
      <c r="AA1181" s="5">
        <f>IF(HR_Data[[#This Row],[OverTime]]="Yes",1,0)</f>
        <v>0</v>
      </c>
      <c r="AB1181" s="5">
        <f>IF(HR_Data[[#This Row],[JobSatisfaction]]&lt;=2,1,0)</f>
        <v>1</v>
      </c>
      <c r="AC1181" s="5">
        <f>IF(HR_Data[[#This Row],[WorkLifeBalance]]&lt;=2,1,0)</f>
        <v>0</v>
      </c>
      <c r="AD1181" s="5">
        <f>IF(HR_Data[[#This Row],[MonthlyIncome]]&lt;AVERAGE(HR_Data[MonthlyIncome]),1,0)</f>
        <v>1</v>
      </c>
      <c r="AE1181">
        <v>19332</v>
      </c>
      <c r="AF1181">
        <v>1</v>
      </c>
      <c r="AG1181" t="s">
        <v>42</v>
      </c>
      <c r="AH1181" t="s">
        <v>43</v>
      </c>
      <c r="AI1181">
        <v>12</v>
      </c>
      <c r="AJ1181">
        <v>3</v>
      </c>
      <c r="AK1181">
        <v>3</v>
      </c>
      <c r="AL1181">
        <f>IF(HR_Data[[#This Row],[OverTime]]="Yes",2,0)
+IF(HR_Data[[#This Row],[WorkLifeBalance]]&lt;=2,2,0)
+IF(HR_Data[[#This Row],[MonthlyIncome]]&lt;5000,2,0)
+IF(HR_Data[[#This Row],[JobSatisfaction]]&lt;=2,1,0)
+IF(HR_Data[[#This Row],[EnvironmentSatisfaction]]&lt;=2,1,0)
+IF(HR_Data[[#This Row],[YearsAtCompany]]&lt;2,2,0)</f>
        <v>1</v>
      </c>
      <c r="AM1181" t="str">
        <f>IF(HR_Data[[#This Row],[RiskScore2]]&gt;=6,"High",
IF(HR_Data[[#This Row],[RiskScore2]]&gt;=3,"Medium","Low"))</f>
        <v>Low</v>
      </c>
      <c r="AN1181">
        <v>80</v>
      </c>
      <c r="AO1181">
        <v>1</v>
      </c>
      <c r="AP1181">
        <v>11</v>
      </c>
      <c r="AQ1181">
        <v>2</v>
      </c>
      <c r="AR1181">
        <v>3</v>
      </c>
      <c r="AS1181">
        <v>11</v>
      </c>
      <c r="AT1181">
        <v>8</v>
      </c>
      <c r="AU1181">
        <v>7</v>
      </c>
      <c r="AV1181">
        <v>9</v>
      </c>
    </row>
    <row r="1182" spans="1:48">
      <c r="A1182">
        <v>36</v>
      </c>
      <c r="B1182" t="str">
        <f>IF(HR_Data[[#This Row],[Age]]&lt;25,"&lt;25",
IF(HR_Data[[#This Row],[Age]]&lt;35,"25–34",
IF(HR_Data[[#This Row],[Age]]&lt;45,"35–44",
IF(HR_Data[[#This Row],[Age]]&lt;55,"45–54","55+"))))</f>
        <v>35–44</v>
      </c>
      <c r="C1182" t="s">
        <v>43</v>
      </c>
      <c r="D1182">
        <f>(HR[[#This Row],[OverTimeFlag]]*3+HR[[#This Row],[LowJobSatisFlag]]*5+HR[[#This Row],[LowWLBFlag]]*4+HR[[#This Row],[LowSalaryFlag]]*3+HR[[#This Row],[LowEnviFlag]]*4+HR[[#This Row],[LowProFlag]]*1)</f>
        <v>12</v>
      </c>
      <c r="E1182">
        <f>HR_Data[[#This Row],[OvertimeFlag]] + HR_Data[[#This Row],[LowSatisfactionFlag]] + HR_Data[[#This Row],[LowWorkLifeBalanceFlag]]</f>
        <v>1</v>
      </c>
      <c r="F1182" t="s">
        <v>36</v>
      </c>
      <c r="G1182">
        <v>311</v>
      </c>
      <c r="H1182" t="s">
        <v>45</v>
      </c>
      <c r="I1182">
        <v>7</v>
      </c>
      <c r="J1182" t="str">
        <f>IF(AND(HR_Data[[#This Row],[Attrition]]="Yes",HR_Data[[#This Row],[YearsAtCompany]]&lt;2),"Yes","No")</f>
        <v>No</v>
      </c>
      <c r="K1182">
        <v>3</v>
      </c>
      <c r="L1182" t="s">
        <v>38</v>
      </c>
      <c r="M1182">
        <v>1</v>
      </c>
      <c r="N1182">
        <v>1659</v>
      </c>
      <c r="P1182">
        <v>1</v>
      </c>
      <c r="Q1182" t="s">
        <v>46</v>
      </c>
      <c r="R1182">
        <v>77</v>
      </c>
      <c r="S1182">
        <v>3</v>
      </c>
      <c r="T1182">
        <v>1</v>
      </c>
      <c r="U1182" t="s">
        <v>50</v>
      </c>
      <c r="V1182">
        <v>2</v>
      </c>
      <c r="W1182" t="s">
        <v>41</v>
      </c>
      <c r="X1182">
        <v>2013</v>
      </c>
      <c r="Y1182" t="str">
        <f>IF(AND(HR_Data[[#This Row],[OverTime]]="Yes",HR_Data[[#This Row],[JobSatisfaction]]&lt;=2,HR_Data[[#This Row],[MonthlyIncome]]&lt;AVERAGE(HR_Data[MonthlyIncome])),
"High Risk",
IF(OR(HR_Data[[#This Row],[OverTime]]="Yes",HR_Data[[#This Row],[JobSatisfaction]]&lt;=2),
"Medium Risk",
"Low Risk"))</f>
        <v>Medium Risk</v>
      </c>
      <c r="Z1182" t="str">
        <f>IF(HR_Data[[#This Row],[MonthlyIncome]]&lt;3000,"Low",IF(HR_Data[[#This Row],[MonthlyIncome]]&lt;7000,"Medium","High"))</f>
        <v>Low</v>
      </c>
      <c r="AA1182" s="5">
        <f>IF(HR_Data[[#This Row],[OverTime]]="Yes",1,0)</f>
        <v>0</v>
      </c>
      <c r="AB1182" s="5">
        <f>IF(HR_Data[[#This Row],[JobSatisfaction]]&lt;=2,1,0)</f>
        <v>1</v>
      </c>
      <c r="AC1182" s="5">
        <f>IF(HR_Data[[#This Row],[WorkLifeBalance]]&lt;=2,1,0)</f>
        <v>0</v>
      </c>
      <c r="AD1182" s="5">
        <f>IF(HR_Data[[#This Row],[MonthlyIncome]]&lt;AVERAGE(HR_Data[MonthlyIncome]),1,0)</f>
        <v>1</v>
      </c>
      <c r="AE1182">
        <v>10950</v>
      </c>
      <c r="AF1182">
        <v>2</v>
      </c>
      <c r="AG1182" t="s">
        <v>42</v>
      </c>
      <c r="AH1182" t="s">
        <v>43</v>
      </c>
      <c r="AI1182">
        <v>11</v>
      </c>
      <c r="AJ1182">
        <v>3</v>
      </c>
      <c r="AK1182">
        <v>3</v>
      </c>
      <c r="AL1182">
        <f>IF(HR_Data[[#This Row],[OverTime]]="Yes",2,0)
+IF(HR_Data[[#This Row],[WorkLifeBalance]]&lt;=2,2,0)
+IF(HR_Data[[#This Row],[MonthlyIncome]]&lt;5000,2,0)
+IF(HR_Data[[#This Row],[JobSatisfaction]]&lt;=2,1,0)
+IF(HR_Data[[#This Row],[EnvironmentSatisfaction]]&lt;=2,1,0)
+IF(HR_Data[[#This Row],[YearsAtCompany]]&lt;2,2,0)</f>
        <v>4</v>
      </c>
      <c r="AM1182" t="str">
        <f>IF(HR_Data[[#This Row],[RiskScore2]]&gt;=6,"High",
IF(HR_Data[[#This Row],[RiskScore2]]&gt;=3,"Medium","Low"))</f>
        <v>Medium</v>
      </c>
      <c r="AN1182">
        <v>80</v>
      </c>
      <c r="AO1182">
        <v>0</v>
      </c>
      <c r="AP1182">
        <v>15</v>
      </c>
      <c r="AQ1182">
        <v>4</v>
      </c>
      <c r="AR1182">
        <v>3</v>
      </c>
      <c r="AS1182">
        <v>4</v>
      </c>
      <c r="AT1182">
        <v>3</v>
      </c>
      <c r="AU1182">
        <v>1</v>
      </c>
      <c r="AV1182">
        <v>3</v>
      </c>
    </row>
    <row r="1183" spans="1:48">
      <c r="A1183">
        <v>49</v>
      </c>
      <c r="B1183" t="str">
        <f>IF(HR_Data[[#This Row],[Age]]&lt;25,"&lt;25",
IF(HR_Data[[#This Row],[Age]]&lt;35,"25–34",
IF(HR_Data[[#This Row],[Age]]&lt;45,"35–44",
IF(HR_Data[[#This Row],[Age]]&lt;55,"45–54","55+"))))</f>
        <v>45–54</v>
      </c>
      <c r="C1183" t="s">
        <v>43</v>
      </c>
      <c r="D1183">
        <f>(HR[[#This Row],[OverTimeFlag]]*3+HR[[#This Row],[LowJobSatisFlag]]*5+HR[[#This Row],[LowWLBFlag]]*4+HR[[#This Row],[LowSalaryFlag]]*3+HR[[#This Row],[LowEnviFlag]]*4+HR[[#This Row],[LowProFlag]]*1)</f>
        <v>3</v>
      </c>
      <c r="E1183">
        <f>HR_Data[[#This Row],[OvertimeFlag]] + HR_Data[[#This Row],[LowSatisfactionFlag]] + HR_Data[[#This Row],[LowWorkLifeBalanceFlag]]</f>
        <v>1</v>
      </c>
      <c r="F1183" t="s">
        <v>36</v>
      </c>
      <c r="G1183">
        <v>465</v>
      </c>
      <c r="H1183" t="s">
        <v>45</v>
      </c>
      <c r="I1183">
        <v>6</v>
      </c>
      <c r="J1183" t="str">
        <f>IF(AND(HR_Data[[#This Row],[Attrition]]="Yes",HR_Data[[#This Row],[YearsAtCompany]]&lt;2),"Yes","No")</f>
        <v>No</v>
      </c>
      <c r="K1183">
        <v>1</v>
      </c>
      <c r="L1183" t="s">
        <v>38</v>
      </c>
      <c r="M1183">
        <v>1</v>
      </c>
      <c r="N1183">
        <v>1661</v>
      </c>
      <c r="P1183">
        <v>3</v>
      </c>
      <c r="Q1183" t="s">
        <v>39</v>
      </c>
      <c r="R1183">
        <v>41</v>
      </c>
      <c r="S1183">
        <v>2</v>
      </c>
      <c r="T1183">
        <v>4</v>
      </c>
      <c r="U1183" t="s">
        <v>54</v>
      </c>
      <c r="V1183">
        <v>3</v>
      </c>
      <c r="W1183" t="s">
        <v>48</v>
      </c>
      <c r="X1183">
        <v>13966</v>
      </c>
      <c r="Y1183" t="str">
        <f>IF(AND(HR_Data[[#This Row],[OverTime]]="Yes",HR_Data[[#This Row],[JobSatisfaction]]&lt;=2,HR_Data[[#This Row],[MonthlyIncome]]&lt;AVERAGE(HR_Data[MonthlyIncome])),
"High Risk",
IF(OR(HR_Data[[#This Row],[OverTime]]="Yes",HR_Data[[#This Row],[JobSatisfaction]]&lt;=2),
"Medium Risk",
"Low Risk"))</f>
        <v>Medium Risk</v>
      </c>
      <c r="Z1183" t="str">
        <f>IF(HR_Data[[#This Row],[MonthlyIncome]]&lt;3000,"Low",IF(HR_Data[[#This Row],[MonthlyIncome]]&lt;7000,"Medium","High"))</f>
        <v>High</v>
      </c>
      <c r="AA1183" s="5">
        <f>IF(HR_Data[[#This Row],[OverTime]]="Yes",1,0)</f>
        <v>1</v>
      </c>
      <c r="AB1183" s="5">
        <f>IF(HR_Data[[#This Row],[JobSatisfaction]]&lt;=2,1,0)</f>
        <v>0</v>
      </c>
      <c r="AC1183" s="5">
        <f>IF(HR_Data[[#This Row],[WorkLifeBalance]]&lt;=2,1,0)</f>
        <v>0</v>
      </c>
      <c r="AD1183" s="5">
        <f>IF(HR_Data[[#This Row],[MonthlyIncome]]&lt;AVERAGE(HR_Data[MonthlyIncome]),1,0)</f>
        <v>0</v>
      </c>
      <c r="AE1183">
        <v>11652</v>
      </c>
      <c r="AF1183">
        <v>2</v>
      </c>
      <c r="AG1183" t="s">
        <v>42</v>
      </c>
      <c r="AH1183" t="s">
        <v>35</v>
      </c>
      <c r="AI1183">
        <v>19</v>
      </c>
      <c r="AJ1183">
        <v>3</v>
      </c>
      <c r="AK1183">
        <v>2</v>
      </c>
      <c r="AL1183">
        <f>IF(HR_Data[[#This Row],[OverTime]]="Yes",2,0)
+IF(HR_Data[[#This Row],[WorkLifeBalance]]&lt;=2,2,0)
+IF(HR_Data[[#This Row],[MonthlyIncome]]&lt;5000,2,0)
+IF(HR_Data[[#This Row],[JobSatisfaction]]&lt;=2,1,0)
+IF(HR_Data[[#This Row],[EnvironmentSatisfaction]]&lt;=2,1,0)
+IF(HR_Data[[#This Row],[YearsAtCompany]]&lt;2,2,0)</f>
        <v>2</v>
      </c>
      <c r="AM1183" t="str">
        <f>IF(HR_Data[[#This Row],[RiskScore2]]&gt;=6,"High",
IF(HR_Data[[#This Row],[RiskScore2]]&gt;=3,"Medium","Low"))</f>
        <v>Low</v>
      </c>
      <c r="AN1183">
        <v>80</v>
      </c>
      <c r="AO1183">
        <v>1</v>
      </c>
      <c r="AP1183">
        <v>30</v>
      </c>
      <c r="AQ1183">
        <v>3</v>
      </c>
      <c r="AR1183">
        <v>3</v>
      </c>
      <c r="AS1183">
        <v>15</v>
      </c>
      <c r="AT1183">
        <v>11</v>
      </c>
      <c r="AU1183">
        <v>2</v>
      </c>
      <c r="AV1183">
        <v>12</v>
      </c>
    </row>
    <row r="1184" spans="1:48">
      <c r="A1184">
        <v>36</v>
      </c>
      <c r="B1184" t="str">
        <f>IF(HR_Data[[#This Row],[Age]]&lt;25,"&lt;25",
IF(HR_Data[[#This Row],[Age]]&lt;35,"25–34",
IF(HR_Data[[#This Row],[Age]]&lt;45,"35–44",
IF(HR_Data[[#This Row],[Age]]&lt;55,"45–54","55+"))))</f>
        <v>35–44</v>
      </c>
      <c r="C1184" t="s">
        <v>43</v>
      </c>
      <c r="D1184">
        <f>(HR[[#This Row],[OverTimeFlag]]*3+HR[[#This Row],[LowJobSatisFlag]]*5+HR[[#This Row],[LowWLBFlag]]*4+HR[[#This Row],[LowSalaryFlag]]*3+HR[[#This Row],[LowEnviFlag]]*4+HR[[#This Row],[LowProFlag]]*1)</f>
        <v>3</v>
      </c>
      <c r="E1184">
        <f>HR_Data[[#This Row],[OvertimeFlag]] + HR_Data[[#This Row],[LowSatisfactionFlag]] + HR_Data[[#This Row],[LowWorkLifeBalanceFlag]]</f>
        <v>0</v>
      </c>
      <c r="F1184" t="s">
        <v>55</v>
      </c>
      <c r="G1184">
        <v>894</v>
      </c>
      <c r="H1184" t="s">
        <v>45</v>
      </c>
      <c r="I1184">
        <v>1</v>
      </c>
      <c r="J1184" t="str">
        <f>IF(AND(HR_Data[[#This Row],[Attrition]]="Yes",HR_Data[[#This Row],[YearsAtCompany]]&lt;2),"Yes","No")</f>
        <v>No</v>
      </c>
      <c r="K1184">
        <v>4</v>
      </c>
      <c r="L1184" t="s">
        <v>51</v>
      </c>
      <c r="M1184">
        <v>1</v>
      </c>
      <c r="N1184">
        <v>1662</v>
      </c>
      <c r="P1184">
        <v>4</v>
      </c>
      <c r="Q1184" t="s">
        <v>39</v>
      </c>
      <c r="R1184">
        <v>33</v>
      </c>
      <c r="S1184">
        <v>2</v>
      </c>
      <c r="T1184">
        <v>2</v>
      </c>
      <c r="U1184" t="s">
        <v>53</v>
      </c>
      <c r="V1184">
        <v>3</v>
      </c>
      <c r="W1184" t="s">
        <v>48</v>
      </c>
      <c r="X1184">
        <v>4374</v>
      </c>
      <c r="Y1184" t="str">
        <f>IF(AND(HR_Data[[#This Row],[OverTime]]="Yes",HR_Data[[#This Row],[JobSatisfaction]]&lt;=2,HR_Data[[#This Row],[MonthlyIncome]]&lt;AVERAGE(HR_Data[MonthlyIncome])),
"High Risk",
IF(OR(HR_Data[[#This Row],[OverTime]]="Yes",HR_Data[[#This Row],[JobSatisfaction]]&lt;=2),
"Medium Risk",
"Low Risk"))</f>
        <v>Low Risk</v>
      </c>
      <c r="Z1184" t="str">
        <f>IF(HR_Data[[#This Row],[MonthlyIncome]]&lt;3000,"Low",IF(HR_Data[[#This Row],[MonthlyIncome]]&lt;7000,"Medium","High"))</f>
        <v>Medium</v>
      </c>
      <c r="AA1184" s="5">
        <f>IF(HR_Data[[#This Row],[OverTime]]="Yes",1,0)</f>
        <v>0</v>
      </c>
      <c r="AB1184" s="5">
        <f>IF(HR_Data[[#This Row],[JobSatisfaction]]&lt;=2,1,0)</f>
        <v>0</v>
      </c>
      <c r="AC1184" s="5">
        <f>IF(HR_Data[[#This Row],[WorkLifeBalance]]&lt;=2,1,0)</f>
        <v>0</v>
      </c>
      <c r="AD1184" s="5">
        <f>IF(HR_Data[[#This Row],[MonthlyIncome]]&lt;AVERAGE(HR_Data[MonthlyIncome]),1,0)</f>
        <v>1</v>
      </c>
      <c r="AE1184">
        <v>15411</v>
      </c>
      <c r="AF1184">
        <v>0</v>
      </c>
      <c r="AG1184" t="s">
        <v>42</v>
      </c>
      <c r="AH1184" t="s">
        <v>43</v>
      </c>
      <c r="AI1184">
        <v>15</v>
      </c>
      <c r="AJ1184">
        <v>3</v>
      </c>
      <c r="AK1184">
        <v>3</v>
      </c>
      <c r="AL1184">
        <f>IF(HR_Data[[#This Row],[OverTime]]="Yes",2,0)
+IF(HR_Data[[#This Row],[WorkLifeBalance]]&lt;=2,2,0)
+IF(HR_Data[[#This Row],[MonthlyIncome]]&lt;5000,2,0)
+IF(HR_Data[[#This Row],[JobSatisfaction]]&lt;=2,1,0)
+IF(HR_Data[[#This Row],[EnvironmentSatisfaction]]&lt;=2,1,0)
+IF(HR_Data[[#This Row],[YearsAtCompany]]&lt;2,2,0)</f>
        <v>2</v>
      </c>
      <c r="AM1184" t="str">
        <f>IF(HR_Data[[#This Row],[RiskScore2]]&gt;=6,"High",
IF(HR_Data[[#This Row],[RiskScore2]]&gt;=3,"Medium","Low"))</f>
        <v>Low</v>
      </c>
      <c r="AN1184">
        <v>80</v>
      </c>
      <c r="AO1184">
        <v>0</v>
      </c>
      <c r="AP1184">
        <v>4</v>
      </c>
      <c r="AQ1184">
        <v>6</v>
      </c>
      <c r="AR1184">
        <v>3</v>
      </c>
      <c r="AS1184">
        <v>3</v>
      </c>
      <c r="AT1184">
        <v>2</v>
      </c>
      <c r="AU1184">
        <v>1</v>
      </c>
      <c r="AV1184">
        <v>2</v>
      </c>
    </row>
    <row r="1185" spans="1:48">
      <c r="A1185">
        <v>36</v>
      </c>
      <c r="B1185" t="str">
        <f>IF(HR_Data[[#This Row],[Age]]&lt;25,"&lt;25",
IF(HR_Data[[#This Row],[Age]]&lt;35,"25–34",
IF(HR_Data[[#This Row],[Age]]&lt;45,"35–44",
IF(HR_Data[[#This Row],[Age]]&lt;55,"45–54","55+"))))</f>
        <v>35–44</v>
      </c>
      <c r="C1185" t="s">
        <v>43</v>
      </c>
      <c r="D1185">
        <f>(HR[[#This Row],[OverTimeFlag]]*3+HR[[#This Row],[LowJobSatisFlag]]*5+HR[[#This Row],[LowWLBFlag]]*4+HR[[#This Row],[LowSalaryFlag]]*3+HR[[#This Row],[LowEnviFlag]]*4+HR[[#This Row],[LowProFlag]]*1)</f>
        <v>5</v>
      </c>
      <c r="E1185">
        <f>HR_Data[[#This Row],[OvertimeFlag]] + HR_Data[[#This Row],[LowSatisfactionFlag]] + HR_Data[[#This Row],[LowWorkLifeBalanceFlag]]</f>
        <v>1</v>
      </c>
      <c r="F1185" t="s">
        <v>36</v>
      </c>
      <c r="G1185">
        <v>1040</v>
      </c>
      <c r="H1185" t="s">
        <v>45</v>
      </c>
      <c r="I1185">
        <v>3</v>
      </c>
      <c r="J1185" t="str">
        <f>IF(AND(HR_Data[[#This Row],[Attrition]]="Yes",HR_Data[[#This Row],[YearsAtCompany]]&lt;2),"Yes","No")</f>
        <v>No</v>
      </c>
      <c r="K1185">
        <v>2</v>
      </c>
      <c r="L1185" t="s">
        <v>38</v>
      </c>
      <c r="M1185">
        <v>1</v>
      </c>
      <c r="N1185">
        <v>1664</v>
      </c>
      <c r="P1185">
        <v>4</v>
      </c>
      <c r="Q1185" t="s">
        <v>46</v>
      </c>
      <c r="R1185">
        <v>79</v>
      </c>
      <c r="S1185">
        <v>4</v>
      </c>
      <c r="T1185">
        <v>2</v>
      </c>
      <c r="U1185" t="s">
        <v>54</v>
      </c>
      <c r="V1185">
        <v>1</v>
      </c>
      <c r="W1185" t="s">
        <v>52</v>
      </c>
      <c r="X1185">
        <v>6842</v>
      </c>
      <c r="Y1185" t="str">
        <f>IF(AND(HR_Data[[#This Row],[OverTime]]="Yes",HR_Data[[#This Row],[JobSatisfaction]]&lt;=2,HR_Data[[#This Row],[MonthlyIncome]]&lt;AVERAGE(HR_Data[MonthlyIncome])),
"High Risk",
IF(OR(HR_Data[[#This Row],[OverTime]]="Yes",HR_Data[[#This Row],[JobSatisfaction]]&lt;=2),
"Medium Risk",
"Low Risk"))</f>
        <v>Medium Risk</v>
      </c>
      <c r="Z1185" t="str">
        <f>IF(HR_Data[[#This Row],[MonthlyIncome]]&lt;3000,"Low",IF(HR_Data[[#This Row],[MonthlyIncome]]&lt;7000,"Medium","High"))</f>
        <v>Medium</v>
      </c>
      <c r="AA1185" s="5">
        <f>IF(HR_Data[[#This Row],[OverTime]]="Yes",1,0)</f>
        <v>0</v>
      </c>
      <c r="AB1185" s="5">
        <f>IF(HR_Data[[#This Row],[JobSatisfaction]]&lt;=2,1,0)</f>
        <v>1</v>
      </c>
      <c r="AC1185" s="5">
        <f>IF(HR_Data[[#This Row],[WorkLifeBalance]]&lt;=2,1,0)</f>
        <v>0</v>
      </c>
      <c r="AD1185" s="5">
        <f>IF(HR_Data[[#This Row],[MonthlyIncome]]&lt;AVERAGE(HR_Data[MonthlyIncome]),1,0)</f>
        <v>0</v>
      </c>
      <c r="AE1185">
        <v>26308</v>
      </c>
      <c r="AF1185">
        <v>6</v>
      </c>
      <c r="AG1185" t="s">
        <v>42</v>
      </c>
      <c r="AH1185" t="s">
        <v>43</v>
      </c>
      <c r="AI1185">
        <v>20</v>
      </c>
      <c r="AJ1185">
        <v>4</v>
      </c>
      <c r="AK1185">
        <v>1</v>
      </c>
      <c r="AL1185">
        <f>IF(HR_Data[[#This Row],[OverTime]]="Yes",2,0)
+IF(HR_Data[[#This Row],[WorkLifeBalance]]&lt;=2,2,0)
+IF(HR_Data[[#This Row],[MonthlyIncome]]&lt;5000,2,0)
+IF(HR_Data[[#This Row],[JobSatisfaction]]&lt;=2,1,0)
+IF(HR_Data[[#This Row],[EnvironmentSatisfaction]]&lt;=2,1,0)
+IF(HR_Data[[#This Row],[YearsAtCompany]]&lt;2,2,0)</f>
        <v>1</v>
      </c>
      <c r="AM1185" t="str">
        <f>IF(HR_Data[[#This Row],[RiskScore2]]&gt;=6,"High",
IF(HR_Data[[#This Row],[RiskScore2]]&gt;=3,"Medium","Low"))</f>
        <v>Low</v>
      </c>
      <c r="AN1185">
        <v>80</v>
      </c>
      <c r="AO1185">
        <v>1</v>
      </c>
      <c r="AP1185">
        <v>13</v>
      </c>
      <c r="AQ1185">
        <v>3</v>
      </c>
      <c r="AR1185">
        <v>3</v>
      </c>
      <c r="AS1185">
        <v>5</v>
      </c>
      <c r="AT1185">
        <v>4</v>
      </c>
      <c r="AU1185">
        <v>0</v>
      </c>
      <c r="AV1185">
        <v>4</v>
      </c>
    </row>
    <row r="1186" spans="1:48">
      <c r="A1186">
        <v>54</v>
      </c>
      <c r="B1186" t="str">
        <f>IF(HR_Data[[#This Row],[Age]]&lt;25,"&lt;25",
IF(HR_Data[[#This Row],[Age]]&lt;35,"25–34",
IF(HR_Data[[#This Row],[Age]]&lt;45,"35–44",
IF(HR_Data[[#This Row],[Age]]&lt;55,"45–54","55+"))))</f>
        <v>45–54</v>
      </c>
      <c r="C1186" t="s">
        <v>43</v>
      </c>
      <c r="D1186">
        <f>(HR[[#This Row],[OverTimeFlag]]*3+HR[[#This Row],[LowJobSatisFlag]]*5+HR[[#This Row],[LowWLBFlag]]*4+HR[[#This Row],[LowSalaryFlag]]*3+HR[[#This Row],[LowEnviFlag]]*4+HR[[#This Row],[LowProFlag]]*1)</f>
        <v>4</v>
      </c>
      <c r="E1186">
        <f>HR_Data[[#This Row],[OvertimeFlag]] + HR_Data[[#This Row],[LowSatisfactionFlag]] + HR_Data[[#This Row],[LowWorkLifeBalanceFlag]]</f>
        <v>0</v>
      </c>
      <c r="F1186" t="s">
        <v>36</v>
      </c>
      <c r="G1186">
        <v>584</v>
      </c>
      <c r="H1186" t="s">
        <v>45</v>
      </c>
      <c r="I1186">
        <v>22</v>
      </c>
      <c r="J1186" t="str">
        <f>IF(AND(HR_Data[[#This Row],[Attrition]]="Yes",HR_Data[[#This Row],[YearsAtCompany]]&lt;2),"Yes","No")</f>
        <v>No</v>
      </c>
      <c r="K1186">
        <v>5</v>
      </c>
      <c r="L1186" t="s">
        <v>51</v>
      </c>
      <c r="M1186">
        <v>1</v>
      </c>
      <c r="N1186">
        <v>1665</v>
      </c>
      <c r="P1186">
        <v>2</v>
      </c>
      <c r="Q1186" t="s">
        <v>39</v>
      </c>
      <c r="R1186">
        <v>91</v>
      </c>
      <c r="S1186">
        <v>3</v>
      </c>
      <c r="T1186">
        <v>4</v>
      </c>
      <c r="U1186" t="s">
        <v>56</v>
      </c>
      <c r="V1186">
        <v>3</v>
      </c>
      <c r="W1186" t="s">
        <v>48</v>
      </c>
      <c r="X1186">
        <v>17426</v>
      </c>
      <c r="Y1186" t="str">
        <f>IF(AND(HR_Data[[#This Row],[OverTime]]="Yes",HR_Data[[#This Row],[JobSatisfaction]]&lt;=2,HR_Data[[#This Row],[MonthlyIncome]]&lt;AVERAGE(HR_Data[MonthlyIncome])),
"High Risk",
IF(OR(HR_Data[[#This Row],[OverTime]]="Yes",HR_Data[[#This Row],[JobSatisfaction]]&lt;=2),
"Medium Risk",
"Low Risk"))</f>
        <v>Low Risk</v>
      </c>
      <c r="Z1186" t="str">
        <f>IF(HR_Data[[#This Row],[MonthlyIncome]]&lt;3000,"Low",IF(HR_Data[[#This Row],[MonthlyIncome]]&lt;7000,"Medium","High"))</f>
        <v>High</v>
      </c>
      <c r="AA1186" s="5">
        <f>IF(HR_Data[[#This Row],[OverTime]]="Yes",1,0)</f>
        <v>0</v>
      </c>
      <c r="AB1186" s="5">
        <f>IF(HR_Data[[#This Row],[JobSatisfaction]]&lt;=2,1,0)</f>
        <v>0</v>
      </c>
      <c r="AC1186" s="5">
        <f>IF(HR_Data[[#This Row],[WorkLifeBalance]]&lt;=2,1,0)</f>
        <v>0</v>
      </c>
      <c r="AD1186" s="5">
        <f>IF(HR_Data[[#This Row],[MonthlyIncome]]&lt;AVERAGE(HR_Data[MonthlyIncome]),1,0)</f>
        <v>0</v>
      </c>
      <c r="AE1186">
        <v>18685</v>
      </c>
      <c r="AF1186">
        <v>3</v>
      </c>
      <c r="AG1186" t="s">
        <v>42</v>
      </c>
      <c r="AH1186" t="s">
        <v>43</v>
      </c>
      <c r="AI1186">
        <v>25</v>
      </c>
      <c r="AJ1186">
        <v>4</v>
      </c>
      <c r="AK1186">
        <v>3</v>
      </c>
      <c r="AL1186">
        <f>IF(HR_Data[[#This Row],[OverTime]]="Yes",2,0)
+IF(HR_Data[[#This Row],[WorkLifeBalance]]&lt;=2,2,0)
+IF(HR_Data[[#This Row],[MonthlyIncome]]&lt;5000,2,0)
+IF(HR_Data[[#This Row],[JobSatisfaction]]&lt;=2,1,0)
+IF(HR_Data[[#This Row],[EnvironmentSatisfaction]]&lt;=2,1,0)
+IF(HR_Data[[#This Row],[YearsAtCompany]]&lt;2,2,0)</f>
        <v>1</v>
      </c>
      <c r="AM1186" t="str">
        <f>IF(HR_Data[[#This Row],[RiskScore2]]&gt;=6,"High",
IF(HR_Data[[#This Row],[RiskScore2]]&gt;=3,"Medium","Low"))</f>
        <v>Low</v>
      </c>
      <c r="AN1186">
        <v>80</v>
      </c>
      <c r="AO1186">
        <v>1</v>
      </c>
      <c r="AP1186">
        <v>36</v>
      </c>
      <c r="AQ1186">
        <v>6</v>
      </c>
      <c r="AR1186">
        <v>3</v>
      </c>
      <c r="AS1186">
        <v>10</v>
      </c>
      <c r="AT1186">
        <v>8</v>
      </c>
      <c r="AU1186">
        <v>4</v>
      </c>
      <c r="AV1186">
        <v>7</v>
      </c>
    </row>
    <row r="1187" spans="1:48">
      <c r="A1187">
        <v>43</v>
      </c>
      <c r="B1187" t="str">
        <f>IF(HR_Data[[#This Row],[Age]]&lt;25,"&lt;25",
IF(HR_Data[[#This Row],[Age]]&lt;35,"25–34",
IF(HR_Data[[#This Row],[Age]]&lt;45,"35–44",
IF(HR_Data[[#This Row],[Age]]&lt;55,"45–54","55+"))))</f>
        <v>35–44</v>
      </c>
      <c r="C1187" t="s">
        <v>43</v>
      </c>
      <c r="D1187">
        <f>(HR[[#This Row],[OverTimeFlag]]*3+HR[[#This Row],[LowJobSatisFlag]]*5+HR[[#This Row],[LowWLBFlag]]*4+HR[[#This Row],[LowSalaryFlag]]*3+HR[[#This Row],[LowEnviFlag]]*4+HR[[#This Row],[LowProFlag]]*1)</f>
        <v>1</v>
      </c>
      <c r="E1187">
        <f>HR_Data[[#This Row],[OvertimeFlag]] + HR_Data[[#This Row],[LowSatisfactionFlag]] + HR_Data[[#This Row],[LowWorkLifeBalanceFlag]]</f>
        <v>0</v>
      </c>
      <c r="F1187" t="s">
        <v>36</v>
      </c>
      <c r="G1187">
        <v>1291</v>
      </c>
      <c r="H1187" t="s">
        <v>45</v>
      </c>
      <c r="I1187">
        <v>15</v>
      </c>
      <c r="J1187" t="str">
        <f>IF(AND(HR_Data[[#This Row],[Attrition]]="Yes",HR_Data[[#This Row],[YearsAtCompany]]&lt;2),"Yes","No")</f>
        <v>No</v>
      </c>
      <c r="K1187">
        <v>2</v>
      </c>
      <c r="L1187" t="s">
        <v>38</v>
      </c>
      <c r="M1187">
        <v>1</v>
      </c>
      <c r="N1187">
        <v>1666</v>
      </c>
      <c r="P1187">
        <v>3</v>
      </c>
      <c r="Q1187" t="s">
        <v>46</v>
      </c>
      <c r="R1187">
        <v>65</v>
      </c>
      <c r="S1187">
        <v>2</v>
      </c>
      <c r="T1187">
        <v>4</v>
      </c>
      <c r="U1187" t="s">
        <v>58</v>
      </c>
      <c r="V1187">
        <v>3</v>
      </c>
      <c r="W1187" t="s">
        <v>48</v>
      </c>
      <c r="X1187">
        <v>17603</v>
      </c>
      <c r="Y1187" t="str">
        <f>IF(AND(HR_Data[[#This Row],[OverTime]]="Yes",HR_Data[[#This Row],[JobSatisfaction]]&lt;=2,HR_Data[[#This Row],[MonthlyIncome]]&lt;AVERAGE(HR_Data[MonthlyIncome])),
"High Risk",
IF(OR(HR_Data[[#This Row],[OverTime]]="Yes",HR_Data[[#This Row],[JobSatisfaction]]&lt;=2),
"Medium Risk",
"Low Risk"))</f>
        <v>Low Risk</v>
      </c>
      <c r="Z1187" t="str">
        <f>IF(HR_Data[[#This Row],[MonthlyIncome]]&lt;3000,"Low",IF(HR_Data[[#This Row],[MonthlyIncome]]&lt;7000,"Medium","High"))</f>
        <v>High</v>
      </c>
      <c r="AA1187" s="5">
        <f>IF(HR_Data[[#This Row],[OverTime]]="Yes",1,0)</f>
        <v>0</v>
      </c>
      <c r="AB1187" s="5">
        <f>IF(HR_Data[[#This Row],[JobSatisfaction]]&lt;=2,1,0)</f>
        <v>0</v>
      </c>
      <c r="AC1187" s="5">
        <f>IF(HR_Data[[#This Row],[WorkLifeBalance]]&lt;=2,1,0)</f>
        <v>0</v>
      </c>
      <c r="AD1187" s="5">
        <f>IF(HR_Data[[#This Row],[MonthlyIncome]]&lt;AVERAGE(HR_Data[MonthlyIncome]),1,0)</f>
        <v>0</v>
      </c>
      <c r="AE1187">
        <v>3525</v>
      </c>
      <c r="AF1187">
        <v>1</v>
      </c>
      <c r="AG1187" t="s">
        <v>42</v>
      </c>
      <c r="AH1187" t="s">
        <v>43</v>
      </c>
      <c r="AI1187">
        <v>24</v>
      </c>
      <c r="AJ1187">
        <v>4</v>
      </c>
      <c r="AK1187">
        <v>1</v>
      </c>
      <c r="AL1187">
        <f>IF(HR_Data[[#This Row],[OverTime]]="Yes",2,0)
+IF(HR_Data[[#This Row],[WorkLifeBalance]]&lt;=2,2,0)
+IF(HR_Data[[#This Row],[MonthlyIncome]]&lt;5000,2,0)
+IF(HR_Data[[#This Row],[JobSatisfaction]]&lt;=2,1,0)
+IF(HR_Data[[#This Row],[EnvironmentSatisfaction]]&lt;=2,1,0)
+IF(HR_Data[[#This Row],[YearsAtCompany]]&lt;2,2,0)</f>
        <v>0</v>
      </c>
      <c r="AM1187" t="str">
        <f>IF(HR_Data[[#This Row],[RiskScore2]]&gt;=6,"High",
IF(HR_Data[[#This Row],[RiskScore2]]&gt;=3,"Medium","Low"))</f>
        <v>Low</v>
      </c>
      <c r="AN1187">
        <v>80</v>
      </c>
      <c r="AO1187">
        <v>1</v>
      </c>
      <c r="AP1187">
        <v>14</v>
      </c>
      <c r="AQ1187">
        <v>3</v>
      </c>
      <c r="AR1187">
        <v>3</v>
      </c>
      <c r="AS1187">
        <v>14</v>
      </c>
      <c r="AT1187">
        <v>10</v>
      </c>
      <c r="AU1187">
        <v>6</v>
      </c>
      <c r="AV1187">
        <v>11</v>
      </c>
    </row>
    <row r="1188" spans="1:48">
      <c r="A1188">
        <v>35</v>
      </c>
      <c r="B1188" t="str">
        <f>IF(HR_Data[[#This Row],[Age]]&lt;25,"&lt;25",
IF(HR_Data[[#This Row],[Age]]&lt;35,"25–34",
IF(HR_Data[[#This Row],[Age]]&lt;45,"35–44",
IF(HR_Data[[#This Row],[Age]]&lt;55,"45–54","55+"))))</f>
        <v>35–44</v>
      </c>
      <c r="C1188" t="s">
        <v>35</v>
      </c>
      <c r="D1188">
        <f>(HR[[#This Row],[OverTimeFlag]]*3+HR[[#This Row],[LowJobSatisFlag]]*5+HR[[#This Row],[LowWLBFlag]]*4+HR[[#This Row],[LowSalaryFlag]]*3+HR[[#This Row],[LowEnviFlag]]*4+HR[[#This Row],[LowProFlag]]*1)</f>
        <v>7</v>
      </c>
      <c r="E1188">
        <f>HR_Data[[#This Row],[OvertimeFlag]] + HR_Data[[#This Row],[LowSatisfactionFlag]] + HR_Data[[#This Row],[LowWorkLifeBalanceFlag]]</f>
        <v>1</v>
      </c>
      <c r="F1188" t="s">
        <v>44</v>
      </c>
      <c r="G1188">
        <v>880</v>
      </c>
      <c r="H1188" t="s">
        <v>37</v>
      </c>
      <c r="I1188">
        <v>12</v>
      </c>
      <c r="J1188" t="str">
        <f>IF(AND(HR_Data[[#This Row],[Attrition]]="Yes",HR_Data[[#This Row],[YearsAtCompany]]&lt;2),"Yes","No")</f>
        <v>No</v>
      </c>
      <c r="K1188">
        <v>4</v>
      </c>
      <c r="L1188" t="s">
        <v>49</v>
      </c>
      <c r="M1188">
        <v>1</v>
      </c>
      <c r="N1188">
        <v>1667</v>
      </c>
      <c r="P1188">
        <v>4</v>
      </c>
      <c r="Q1188" t="s">
        <v>46</v>
      </c>
      <c r="R1188">
        <v>36</v>
      </c>
      <c r="S1188">
        <v>3</v>
      </c>
      <c r="T1188">
        <v>2</v>
      </c>
      <c r="U1188" t="s">
        <v>40</v>
      </c>
      <c r="V1188">
        <v>4</v>
      </c>
      <c r="W1188" t="s">
        <v>41</v>
      </c>
      <c r="X1188">
        <v>4581</v>
      </c>
      <c r="Y1188" t="str">
        <f>IF(AND(HR_Data[[#This Row],[OverTime]]="Yes",HR_Data[[#This Row],[JobSatisfaction]]&lt;=2,HR_Data[[#This Row],[MonthlyIncome]]&lt;AVERAGE(HR_Data[MonthlyIncome])),
"High Risk",
IF(OR(HR_Data[[#This Row],[OverTime]]="Yes",HR_Data[[#This Row],[JobSatisfaction]]&lt;=2),
"Medium Risk",
"Low Risk"))</f>
        <v>Medium Risk</v>
      </c>
      <c r="Z1188" t="str">
        <f>IF(HR_Data[[#This Row],[MonthlyIncome]]&lt;3000,"Low",IF(HR_Data[[#This Row],[MonthlyIncome]]&lt;7000,"Medium","High"))</f>
        <v>Medium</v>
      </c>
      <c r="AA1188" s="5">
        <f>IF(HR_Data[[#This Row],[OverTime]]="Yes",1,0)</f>
        <v>1</v>
      </c>
      <c r="AB1188" s="5">
        <f>IF(HR_Data[[#This Row],[JobSatisfaction]]&lt;=2,1,0)</f>
        <v>0</v>
      </c>
      <c r="AC1188" s="5">
        <f>IF(HR_Data[[#This Row],[WorkLifeBalance]]&lt;=2,1,0)</f>
        <v>0</v>
      </c>
      <c r="AD1188" s="5">
        <f>IF(HR_Data[[#This Row],[MonthlyIncome]]&lt;AVERAGE(HR_Data[MonthlyIncome]),1,0)</f>
        <v>1</v>
      </c>
      <c r="AE1188">
        <v>10414</v>
      </c>
      <c r="AF1188">
        <v>3</v>
      </c>
      <c r="AG1188" t="s">
        <v>42</v>
      </c>
      <c r="AH1188" t="s">
        <v>35</v>
      </c>
      <c r="AI1188">
        <v>24</v>
      </c>
      <c r="AJ1188">
        <v>4</v>
      </c>
      <c r="AK1188">
        <v>1</v>
      </c>
      <c r="AL1188">
        <f>IF(HR_Data[[#This Row],[OverTime]]="Yes",2,0)
+IF(HR_Data[[#This Row],[WorkLifeBalance]]&lt;=2,2,0)
+IF(HR_Data[[#This Row],[MonthlyIncome]]&lt;5000,2,0)
+IF(HR_Data[[#This Row],[JobSatisfaction]]&lt;=2,1,0)
+IF(HR_Data[[#This Row],[EnvironmentSatisfaction]]&lt;=2,1,0)
+IF(HR_Data[[#This Row],[YearsAtCompany]]&lt;2,2,0)</f>
        <v>4</v>
      </c>
      <c r="AM1188" t="str">
        <f>IF(HR_Data[[#This Row],[RiskScore2]]&gt;=6,"High",
IF(HR_Data[[#This Row],[RiskScore2]]&gt;=3,"Medium","Low"))</f>
        <v>Medium</v>
      </c>
      <c r="AN1188">
        <v>80</v>
      </c>
      <c r="AO1188">
        <v>0</v>
      </c>
      <c r="AP1188">
        <v>13</v>
      </c>
      <c r="AQ1188">
        <v>2</v>
      </c>
      <c r="AR1188">
        <v>4</v>
      </c>
      <c r="AS1188">
        <v>11</v>
      </c>
      <c r="AT1188">
        <v>9</v>
      </c>
      <c r="AU1188">
        <v>6</v>
      </c>
      <c r="AV1188">
        <v>7</v>
      </c>
    </row>
    <row r="1189" spans="1:48">
      <c r="A1189">
        <v>38</v>
      </c>
      <c r="B1189" t="str">
        <f>IF(HR_Data[[#This Row],[Age]]&lt;25,"&lt;25",
IF(HR_Data[[#This Row],[Age]]&lt;35,"25–34",
IF(HR_Data[[#This Row],[Age]]&lt;45,"35–44",
IF(HR_Data[[#This Row],[Age]]&lt;55,"45–54","55+"))))</f>
        <v>35–44</v>
      </c>
      <c r="C1189" t="s">
        <v>43</v>
      </c>
      <c r="D1189">
        <f>(HR[[#This Row],[OverTimeFlag]]*3+HR[[#This Row],[LowJobSatisFlag]]*5+HR[[#This Row],[LowWLBFlag]]*4+HR[[#This Row],[LowSalaryFlag]]*3+HR[[#This Row],[LowEnviFlag]]*4+HR[[#This Row],[LowProFlag]]*1)</f>
        <v>3</v>
      </c>
      <c r="E1189">
        <f>HR_Data[[#This Row],[OvertimeFlag]] + HR_Data[[#This Row],[LowSatisfactionFlag]] + HR_Data[[#This Row],[LowWorkLifeBalanceFlag]]</f>
        <v>0</v>
      </c>
      <c r="F1189" t="s">
        <v>44</v>
      </c>
      <c r="G1189">
        <v>1189</v>
      </c>
      <c r="H1189" t="s">
        <v>45</v>
      </c>
      <c r="I1189">
        <v>1</v>
      </c>
      <c r="J1189" t="str">
        <f>IF(AND(HR_Data[[#This Row],[Attrition]]="Yes",HR_Data[[#This Row],[YearsAtCompany]]&lt;2),"Yes","No")</f>
        <v>No</v>
      </c>
      <c r="K1189">
        <v>3</v>
      </c>
      <c r="L1189" t="s">
        <v>38</v>
      </c>
      <c r="M1189">
        <v>1</v>
      </c>
      <c r="N1189">
        <v>1668</v>
      </c>
      <c r="P1189">
        <v>4</v>
      </c>
      <c r="Q1189" t="s">
        <v>46</v>
      </c>
      <c r="R1189">
        <v>90</v>
      </c>
      <c r="S1189">
        <v>3</v>
      </c>
      <c r="T1189">
        <v>2</v>
      </c>
      <c r="U1189" t="s">
        <v>47</v>
      </c>
      <c r="V1189">
        <v>4</v>
      </c>
      <c r="W1189" t="s">
        <v>48</v>
      </c>
      <c r="X1189">
        <v>4735</v>
      </c>
      <c r="Y1189" t="str">
        <f>IF(AND(HR_Data[[#This Row],[OverTime]]="Yes",HR_Data[[#This Row],[JobSatisfaction]]&lt;=2,HR_Data[[#This Row],[MonthlyIncome]]&lt;AVERAGE(HR_Data[MonthlyIncome])),
"High Risk",
IF(OR(HR_Data[[#This Row],[OverTime]]="Yes",HR_Data[[#This Row],[JobSatisfaction]]&lt;=2),
"Medium Risk",
"Low Risk"))</f>
        <v>Low Risk</v>
      </c>
      <c r="Z1189" t="str">
        <f>IF(HR_Data[[#This Row],[MonthlyIncome]]&lt;3000,"Low",IF(HR_Data[[#This Row],[MonthlyIncome]]&lt;7000,"Medium","High"))</f>
        <v>Medium</v>
      </c>
      <c r="AA1189" s="5">
        <f>IF(HR_Data[[#This Row],[OverTime]]="Yes",1,0)</f>
        <v>0</v>
      </c>
      <c r="AB1189" s="5">
        <f>IF(HR_Data[[#This Row],[JobSatisfaction]]&lt;=2,1,0)</f>
        <v>0</v>
      </c>
      <c r="AC1189" s="5">
        <f>IF(HR_Data[[#This Row],[WorkLifeBalance]]&lt;=2,1,0)</f>
        <v>0</v>
      </c>
      <c r="AD1189" s="5">
        <f>IF(HR_Data[[#This Row],[MonthlyIncome]]&lt;AVERAGE(HR_Data[MonthlyIncome]),1,0)</f>
        <v>1</v>
      </c>
      <c r="AE1189">
        <v>9867</v>
      </c>
      <c r="AF1189">
        <v>7</v>
      </c>
      <c r="AG1189" t="s">
        <v>42</v>
      </c>
      <c r="AH1189" t="s">
        <v>43</v>
      </c>
      <c r="AI1189">
        <v>15</v>
      </c>
      <c r="AJ1189">
        <v>3</v>
      </c>
      <c r="AK1189">
        <v>4</v>
      </c>
      <c r="AL1189">
        <f>IF(HR_Data[[#This Row],[OverTime]]="Yes",2,0)
+IF(HR_Data[[#This Row],[WorkLifeBalance]]&lt;=2,2,0)
+IF(HR_Data[[#This Row],[MonthlyIncome]]&lt;5000,2,0)
+IF(HR_Data[[#This Row],[JobSatisfaction]]&lt;=2,1,0)
+IF(HR_Data[[#This Row],[EnvironmentSatisfaction]]&lt;=2,1,0)
+IF(HR_Data[[#This Row],[YearsAtCompany]]&lt;2,2,0)</f>
        <v>2</v>
      </c>
      <c r="AM1189" t="str">
        <f>IF(HR_Data[[#This Row],[RiskScore2]]&gt;=6,"High",
IF(HR_Data[[#This Row],[RiskScore2]]&gt;=3,"Medium","Low"))</f>
        <v>Low</v>
      </c>
      <c r="AN1189">
        <v>80</v>
      </c>
      <c r="AO1189">
        <v>2</v>
      </c>
      <c r="AP1189">
        <v>19</v>
      </c>
      <c r="AQ1189">
        <v>4</v>
      </c>
      <c r="AR1189">
        <v>4</v>
      </c>
      <c r="AS1189">
        <v>13</v>
      </c>
      <c r="AT1189">
        <v>11</v>
      </c>
      <c r="AU1189">
        <v>2</v>
      </c>
      <c r="AV1189">
        <v>9</v>
      </c>
    </row>
    <row r="1190" spans="1:48">
      <c r="A1190">
        <v>29</v>
      </c>
      <c r="B1190" t="str">
        <f>IF(HR_Data[[#This Row],[Age]]&lt;25,"&lt;25",
IF(HR_Data[[#This Row],[Age]]&lt;35,"25–34",
IF(HR_Data[[#This Row],[Age]]&lt;45,"35–44",
IF(HR_Data[[#This Row],[Age]]&lt;55,"45–54","55+"))))</f>
        <v>25–34</v>
      </c>
      <c r="C1190" t="s">
        <v>43</v>
      </c>
      <c r="D1190">
        <f>(HR[[#This Row],[OverTimeFlag]]*3+HR[[#This Row],[LowJobSatisFlag]]*5+HR[[#This Row],[LowWLBFlag]]*4+HR[[#This Row],[LowSalaryFlag]]*3+HR[[#This Row],[LowEnviFlag]]*4+HR[[#This Row],[LowProFlag]]*1)</f>
        <v>19</v>
      </c>
      <c r="E1190">
        <f>HR_Data[[#This Row],[OvertimeFlag]] + HR_Data[[#This Row],[LowSatisfactionFlag]] + HR_Data[[#This Row],[LowWorkLifeBalanceFlag]]</f>
        <v>3</v>
      </c>
      <c r="F1190" t="s">
        <v>36</v>
      </c>
      <c r="G1190">
        <v>991</v>
      </c>
      <c r="H1190" t="s">
        <v>37</v>
      </c>
      <c r="I1190">
        <v>5</v>
      </c>
      <c r="J1190" t="str">
        <f>IF(AND(HR_Data[[#This Row],[Attrition]]="Yes",HR_Data[[#This Row],[YearsAtCompany]]&lt;2),"Yes","No")</f>
        <v>No</v>
      </c>
      <c r="K1190">
        <v>3</v>
      </c>
      <c r="L1190" t="s">
        <v>51</v>
      </c>
      <c r="M1190">
        <v>1</v>
      </c>
      <c r="N1190">
        <v>1669</v>
      </c>
      <c r="P1190">
        <v>1</v>
      </c>
      <c r="Q1190" t="s">
        <v>46</v>
      </c>
      <c r="R1190">
        <v>43</v>
      </c>
      <c r="S1190">
        <v>2</v>
      </c>
      <c r="T1190">
        <v>2</v>
      </c>
      <c r="U1190" t="s">
        <v>40</v>
      </c>
      <c r="V1190">
        <v>2</v>
      </c>
      <c r="W1190" t="s">
        <v>52</v>
      </c>
      <c r="X1190">
        <v>4187</v>
      </c>
      <c r="Y1190" t="str">
        <f>IF(AND(HR_Data[[#This Row],[OverTime]]="Yes",HR_Data[[#This Row],[JobSatisfaction]]&lt;=2,HR_Data[[#This Row],[MonthlyIncome]]&lt;AVERAGE(HR_Data[MonthlyIncome])),
"High Risk",
IF(OR(HR_Data[[#This Row],[OverTime]]="Yes",HR_Data[[#This Row],[JobSatisfaction]]&lt;=2),
"Medium Risk",
"Low Risk"))</f>
        <v>High Risk</v>
      </c>
      <c r="Z1190" t="str">
        <f>IF(HR_Data[[#This Row],[MonthlyIncome]]&lt;3000,"Low",IF(HR_Data[[#This Row],[MonthlyIncome]]&lt;7000,"Medium","High"))</f>
        <v>Medium</v>
      </c>
      <c r="AA1190" s="5">
        <f>IF(HR_Data[[#This Row],[OverTime]]="Yes",1,0)</f>
        <v>1</v>
      </c>
      <c r="AB1190" s="5">
        <f>IF(HR_Data[[#This Row],[JobSatisfaction]]&lt;=2,1,0)</f>
        <v>1</v>
      </c>
      <c r="AC1190" s="5">
        <f>IF(HR_Data[[#This Row],[WorkLifeBalance]]&lt;=2,1,0)</f>
        <v>1</v>
      </c>
      <c r="AD1190" s="5">
        <f>IF(HR_Data[[#This Row],[MonthlyIncome]]&lt;AVERAGE(HR_Data[MonthlyIncome]),1,0)</f>
        <v>1</v>
      </c>
      <c r="AE1190">
        <v>3356</v>
      </c>
      <c r="AF1190">
        <v>1</v>
      </c>
      <c r="AG1190" t="s">
        <v>42</v>
      </c>
      <c r="AH1190" t="s">
        <v>35</v>
      </c>
      <c r="AI1190">
        <v>13</v>
      </c>
      <c r="AJ1190">
        <v>3</v>
      </c>
      <c r="AK1190">
        <v>2</v>
      </c>
      <c r="AL1190">
        <f>IF(HR_Data[[#This Row],[OverTime]]="Yes",2,0)
+IF(HR_Data[[#This Row],[WorkLifeBalance]]&lt;=2,2,0)
+IF(HR_Data[[#This Row],[MonthlyIncome]]&lt;5000,2,0)
+IF(HR_Data[[#This Row],[JobSatisfaction]]&lt;=2,1,0)
+IF(HR_Data[[#This Row],[EnvironmentSatisfaction]]&lt;=2,1,0)
+IF(HR_Data[[#This Row],[YearsAtCompany]]&lt;2,2,0)</f>
        <v>8</v>
      </c>
      <c r="AM1190" t="str">
        <f>IF(HR_Data[[#This Row],[RiskScore2]]&gt;=6,"High",
IF(HR_Data[[#This Row],[RiskScore2]]&gt;=3,"Medium","Low"))</f>
        <v>High</v>
      </c>
      <c r="AN1190">
        <v>80</v>
      </c>
      <c r="AO1190">
        <v>1</v>
      </c>
      <c r="AP1190">
        <v>10</v>
      </c>
      <c r="AQ1190">
        <v>3</v>
      </c>
      <c r="AR1190">
        <v>2</v>
      </c>
      <c r="AS1190">
        <v>10</v>
      </c>
      <c r="AT1190">
        <v>0</v>
      </c>
      <c r="AU1190">
        <v>0</v>
      </c>
      <c r="AV1190">
        <v>9</v>
      </c>
    </row>
    <row r="1191" spans="1:48">
      <c r="A1191">
        <v>33</v>
      </c>
      <c r="B1191" t="str">
        <f>IF(HR_Data[[#This Row],[Age]]&lt;25,"&lt;25",
IF(HR_Data[[#This Row],[Age]]&lt;35,"25–34",
IF(HR_Data[[#This Row],[Age]]&lt;45,"35–44",
IF(HR_Data[[#This Row],[Age]]&lt;55,"45–54","55+"))))</f>
        <v>25–34</v>
      </c>
      <c r="C1191" t="s">
        <v>43</v>
      </c>
      <c r="D1191">
        <f>(HR[[#This Row],[OverTimeFlag]]*3+HR[[#This Row],[LowJobSatisFlag]]*5+HR[[#This Row],[LowWLBFlag]]*4+HR[[#This Row],[LowSalaryFlag]]*3+HR[[#This Row],[LowEnviFlag]]*4+HR[[#This Row],[LowProFlag]]*1)</f>
        <v>3</v>
      </c>
      <c r="E1191">
        <f>HR_Data[[#This Row],[OvertimeFlag]] + HR_Data[[#This Row],[LowSatisfactionFlag]] + HR_Data[[#This Row],[LowWorkLifeBalanceFlag]]</f>
        <v>0</v>
      </c>
      <c r="F1191" t="s">
        <v>36</v>
      </c>
      <c r="G1191">
        <v>392</v>
      </c>
      <c r="H1191" t="s">
        <v>37</v>
      </c>
      <c r="I1191">
        <v>2</v>
      </c>
      <c r="J1191" t="str">
        <f>IF(AND(HR_Data[[#This Row],[Attrition]]="Yes",HR_Data[[#This Row],[YearsAtCompany]]&lt;2),"Yes","No")</f>
        <v>No</v>
      </c>
      <c r="K1191">
        <v>4</v>
      </c>
      <c r="L1191" t="s">
        <v>51</v>
      </c>
      <c r="M1191">
        <v>1</v>
      </c>
      <c r="N1191">
        <v>1670</v>
      </c>
      <c r="P1191">
        <v>4</v>
      </c>
      <c r="Q1191" t="s">
        <v>46</v>
      </c>
      <c r="R1191">
        <v>93</v>
      </c>
      <c r="S1191">
        <v>3</v>
      </c>
      <c r="T1191">
        <v>2</v>
      </c>
      <c r="U1191" t="s">
        <v>40</v>
      </c>
      <c r="V1191">
        <v>4</v>
      </c>
      <c r="W1191" t="s">
        <v>52</v>
      </c>
      <c r="X1191">
        <v>5505</v>
      </c>
      <c r="Y1191" t="str">
        <f>IF(AND(HR_Data[[#This Row],[OverTime]]="Yes",HR_Data[[#This Row],[JobSatisfaction]]&lt;=2,HR_Data[[#This Row],[MonthlyIncome]]&lt;AVERAGE(HR_Data[MonthlyIncome])),
"High Risk",
IF(OR(HR_Data[[#This Row],[OverTime]]="Yes",HR_Data[[#This Row],[JobSatisfaction]]&lt;=2),
"Medium Risk",
"Low Risk"))</f>
        <v>Low Risk</v>
      </c>
      <c r="Z1191" t="str">
        <f>IF(HR_Data[[#This Row],[MonthlyIncome]]&lt;3000,"Low",IF(HR_Data[[#This Row],[MonthlyIncome]]&lt;7000,"Medium","High"))</f>
        <v>Medium</v>
      </c>
      <c r="AA1191" s="5">
        <f>IF(HR_Data[[#This Row],[OverTime]]="Yes",1,0)</f>
        <v>0</v>
      </c>
      <c r="AB1191" s="5">
        <f>IF(HR_Data[[#This Row],[JobSatisfaction]]&lt;=2,1,0)</f>
        <v>0</v>
      </c>
      <c r="AC1191" s="5">
        <f>IF(HR_Data[[#This Row],[WorkLifeBalance]]&lt;=2,1,0)</f>
        <v>0</v>
      </c>
      <c r="AD1191" s="5">
        <f>IF(HR_Data[[#This Row],[MonthlyIncome]]&lt;AVERAGE(HR_Data[MonthlyIncome]),1,0)</f>
        <v>1</v>
      </c>
      <c r="AE1191">
        <v>3921</v>
      </c>
      <c r="AF1191">
        <v>1</v>
      </c>
      <c r="AG1191" t="s">
        <v>42</v>
      </c>
      <c r="AH1191" t="s">
        <v>43</v>
      </c>
      <c r="AI1191">
        <v>14</v>
      </c>
      <c r="AJ1191">
        <v>3</v>
      </c>
      <c r="AK1191">
        <v>3</v>
      </c>
      <c r="AL1191">
        <f>IF(HR_Data[[#This Row],[OverTime]]="Yes",2,0)
+IF(HR_Data[[#This Row],[WorkLifeBalance]]&lt;=2,2,0)
+IF(HR_Data[[#This Row],[MonthlyIncome]]&lt;5000,2,0)
+IF(HR_Data[[#This Row],[JobSatisfaction]]&lt;=2,1,0)
+IF(HR_Data[[#This Row],[EnvironmentSatisfaction]]&lt;=2,1,0)
+IF(HR_Data[[#This Row],[YearsAtCompany]]&lt;2,2,0)</f>
        <v>0</v>
      </c>
      <c r="AM1191" t="str">
        <f>IF(HR_Data[[#This Row],[RiskScore2]]&gt;=6,"High",
IF(HR_Data[[#This Row],[RiskScore2]]&gt;=3,"Medium","Low"))</f>
        <v>Low</v>
      </c>
      <c r="AN1191">
        <v>80</v>
      </c>
      <c r="AO1191">
        <v>2</v>
      </c>
      <c r="AP1191">
        <v>6</v>
      </c>
      <c r="AQ1191">
        <v>5</v>
      </c>
      <c r="AR1191">
        <v>3</v>
      </c>
      <c r="AS1191">
        <v>6</v>
      </c>
      <c r="AT1191">
        <v>2</v>
      </c>
      <c r="AU1191">
        <v>0</v>
      </c>
      <c r="AV1191">
        <v>4</v>
      </c>
    </row>
    <row r="1192" spans="1:48">
      <c r="A1192">
        <v>32</v>
      </c>
      <c r="B1192" t="str">
        <f>IF(HR_Data[[#This Row],[Age]]&lt;25,"&lt;25",
IF(HR_Data[[#This Row],[Age]]&lt;35,"25–34",
IF(HR_Data[[#This Row],[Age]]&lt;45,"35–44",
IF(HR_Data[[#This Row],[Age]]&lt;55,"45–54","55+"))))</f>
        <v>25–34</v>
      </c>
      <c r="C1192" t="s">
        <v>43</v>
      </c>
      <c r="D1192">
        <f>(HR[[#This Row],[OverTimeFlag]]*3+HR[[#This Row],[LowJobSatisFlag]]*5+HR[[#This Row],[LowWLBFlag]]*4+HR[[#This Row],[LowSalaryFlag]]*3+HR[[#This Row],[LowEnviFlag]]*4+HR[[#This Row],[LowProFlag]]*1)</f>
        <v>12</v>
      </c>
      <c r="E1192">
        <f>HR_Data[[#This Row],[OvertimeFlag]] + HR_Data[[#This Row],[LowSatisfactionFlag]] + HR_Data[[#This Row],[LowWorkLifeBalanceFlag]]</f>
        <v>2</v>
      </c>
      <c r="F1192" t="s">
        <v>36</v>
      </c>
      <c r="G1192">
        <v>977</v>
      </c>
      <c r="H1192" t="s">
        <v>45</v>
      </c>
      <c r="I1192">
        <v>2</v>
      </c>
      <c r="J1192" t="str">
        <f>IF(AND(HR_Data[[#This Row],[Attrition]]="Yes",HR_Data[[#This Row],[YearsAtCompany]]&lt;2),"Yes","No")</f>
        <v>No</v>
      </c>
      <c r="K1192">
        <v>3</v>
      </c>
      <c r="L1192" t="s">
        <v>51</v>
      </c>
      <c r="M1192">
        <v>1</v>
      </c>
      <c r="N1192">
        <v>1671</v>
      </c>
      <c r="P1192">
        <v>4</v>
      </c>
      <c r="Q1192" t="s">
        <v>46</v>
      </c>
      <c r="R1192">
        <v>45</v>
      </c>
      <c r="S1192">
        <v>3</v>
      </c>
      <c r="T1192">
        <v>2</v>
      </c>
      <c r="U1192" t="s">
        <v>47</v>
      </c>
      <c r="V1192">
        <v>2</v>
      </c>
      <c r="W1192" t="s">
        <v>52</v>
      </c>
      <c r="X1192">
        <v>5470</v>
      </c>
      <c r="Y1192" t="str">
        <f>IF(AND(HR_Data[[#This Row],[OverTime]]="Yes",HR_Data[[#This Row],[JobSatisfaction]]&lt;=2,HR_Data[[#This Row],[MonthlyIncome]]&lt;AVERAGE(HR_Data[MonthlyIncome])),
"High Risk",
IF(OR(HR_Data[[#This Row],[OverTime]]="Yes",HR_Data[[#This Row],[JobSatisfaction]]&lt;=2),
"Medium Risk",
"Low Risk"))</f>
        <v>Medium Risk</v>
      </c>
      <c r="Z1192" t="str">
        <f>IF(HR_Data[[#This Row],[MonthlyIncome]]&lt;3000,"Low",IF(HR_Data[[#This Row],[MonthlyIncome]]&lt;7000,"Medium","High"))</f>
        <v>Medium</v>
      </c>
      <c r="AA1192" s="5">
        <f>IF(HR_Data[[#This Row],[OverTime]]="Yes",1,0)</f>
        <v>0</v>
      </c>
      <c r="AB1192" s="5">
        <f>IF(HR_Data[[#This Row],[JobSatisfaction]]&lt;=2,1,0)</f>
        <v>1</v>
      </c>
      <c r="AC1192" s="5">
        <f>IF(HR_Data[[#This Row],[WorkLifeBalance]]&lt;=2,1,0)</f>
        <v>1</v>
      </c>
      <c r="AD1192" s="5">
        <f>IF(HR_Data[[#This Row],[MonthlyIncome]]&lt;AVERAGE(HR_Data[MonthlyIncome]),1,0)</f>
        <v>1</v>
      </c>
      <c r="AE1192">
        <v>25518</v>
      </c>
      <c r="AF1192">
        <v>0</v>
      </c>
      <c r="AG1192" t="s">
        <v>42</v>
      </c>
      <c r="AH1192" t="s">
        <v>43</v>
      </c>
      <c r="AI1192">
        <v>13</v>
      </c>
      <c r="AJ1192">
        <v>3</v>
      </c>
      <c r="AK1192">
        <v>3</v>
      </c>
      <c r="AL1192">
        <f>IF(HR_Data[[#This Row],[OverTime]]="Yes",2,0)
+IF(HR_Data[[#This Row],[WorkLifeBalance]]&lt;=2,2,0)
+IF(HR_Data[[#This Row],[MonthlyIncome]]&lt;5000,2,0)
+IF(HR_Data[[#This Row],[JobSatisfaction]]&lt;=2,1,0)
+IF(HR_Data[[#This Row],[EnvironmentSatisfaction]]&lt;=2,1,0)
+IF(HR_Data[[#This Row],[YearsAtCompany]]&lt;2,2,0)</f>
        <v>3</v>
      </c>
      <c r="AM1192" t="str">
        <f>IF(HR_Data[[#This Row],[RiskScore2]]&gt;=6,"High",
IF(HR_Data[[#This Row],[RiskScore2]]&gt;=3,"Medium","Low"))</f>
        <v>Medium</v>
      </c>
      <c r="AN1192">
        <v>80</v>
      </c>
      <c r="AO1192">
        <v>2</v>
      </c>
      <c r="AP1192">
        <v>10</v>
      </c>
      <c r="AQ1192">
        <v>4</v>
      </c>
      <c r="AR1192">
        <v>2</v>
      </c>
      <c r="AS1192">
        <v>9</v>
      </c>
      <c r="AT1192">
        <v>5</v>
      </c>
      <c r="AU1192">
        <v>1</v>
      </c>
      <c r="AV1192">
        <v>6</v>
      </c>
    </row>
    <row r="1193" spans="1:48">
      <c r="A1193">
        <v>31</v>
      </c>
      <c r="B1193" t="str">
        <f>IF(HR_Data[[#This Row],[Age]]&lt;25,"&lt;25",
IF(HR_Data[[#This Row],[Age]]&lt;35,"25–34",
IF(HR_Data[[#This Row],[Age]]&lt;45,"35–44",
IF(HR_Data[[#This Row],[Age]]&lt;55,"45–54","55+"))))</f>
        <v>25–34</v>
      </c>
      <c r="C1193" t="s">
        <v>43</v>
      </c>
      <c r="D1193">
        <f>(HR[[#This Row],[OverTimeFlag]]*3+HR[[#This Row],[LowJobSatisFlag]]*5+HR[[#This Row],[LowWLBFlag]]*4+HR[[#This Row],[LowSalaryFlag]]*3+HR[[#This Row],[LowEnviFlag]]*4+HR[[#This Row],[LowProFlag]]*1)</f>
        <v>7</v>
      </c>
      <c r="E1193">
        <f>HR_Data[[#This Row],[OvertimeFlag]] + HR_Data[[#This Row],[LowSatisfactionFlag]] + HR_Data[[#This Row],[LowWorkLifeBalanceFlag]]</f>
        <v>0</v>
      </c>
      <c r="F1193" t="s">
        <v>36</v>
      </c>
      <c r="G1193">
        <v>1112</v>
      </c>
      <c r="H1193" t="s">
        <v>37</v>
      </c>
      <c r="I1193">
        <v>5</v>
      </c>
      <c r="J1193" t="str">
        <f>IF(AND(HR_Data[[#This Row],[Attrition]]="Yes",HR_Data[[#This Row],[YearsAtCompany]]&lt;2),"Yes","No")</f>
        <v>No</v>
      </c>
      <c r="K1193">
        <v>4</v>
      </c>
      <c r="L1193" t="s">
        <v>38</v>
      </c>
      <c r="M1193">
        <v>1</v>
      </c>
      <c r="N1193">
        <v>1673</v>
      </c>
      <c r="P1193">
        <v>1</v>
      </c>
      <c r="Q1193" t="s">
        <v>39</v>
      </c>
      <c r="R1193">
        <v>67</v>
      </c>
      <c r="S1193">
        <v>3</v>
      </c>
      <c r="T1193">
        <v>2</v>
      </c>
      <c r="U1193" t="s">
        <v>40</v>
      </c>
      <c r="V1193">
        <v>4</v>
      </c>
      <c r="W1193" t="s">
        <v>48</v>
      </c>
      <c r="X1193">
        <v>5476</v>
      </c>
      <c r="Y1193" t="str">
        <f>IF(AND(HR_Data[[#This Row],[OverTime]]="Yes",HR_Data[[#This Row],[JobSatisfaction]]&lt;=2,HR_Data[[#This Row],[MonthlyIncome]]&lt;AVERAGE(HR_Data[MonthlyIncome])),
"High Risk",
IF(OR(HR_Data[[#This Row],[OverTime]]="Yes",HR_Data[[#This Row],[JobSatisfaction]]&lt;=2),
"Medium Risk",
"Low Risk"))</f>
        <v>Low Risk</v>
      </c>
      <c r="Z1193" t="str">
        <f>IF(HR_Data[[#This Row],[MonthlyIncome]]&lt;3000,"Low",IF(HR_Data[[#This Row],[MonthlyIncome]]&lt;7000,"Medium","High"))</f>
        <v>Medium</v>
      </c>
      <c r="AA1193" s="5">
        <f>IF(HR_Data[[#This Row],[OverTime]]="Yes",1,0)</f>
        <v>0</v>
      </c>
      <c r="AB1193" s="5">
        <f>IF(HR_Data[[#This Row],[JobSatisfaction]]&lt;=2,1,0)</f>
        <v>0</v>
      </c>
      <c r="AC1193" s="5">
        <f>IF(HR_Data[[#This Row],[WorkLifeBalance]]&lt;=2,1,0)</f>
        <v>0</v>
      </c>
      <c r="AD1193" s="5">
        <f>IF(HR_Data[[#This Row],[MonthlyIncome]]&lt;AVERAGE(HR_Data[MonthlyIncome]),1,0)</f>
        <v>1</v>
      </c>
      <c r="AE1193">
        <v>22589</v>
      </c>
      <c r="AF1193">
        <v>1</v>
      </c>
      <c r="AG1193" t="s">
        <v>42</v>
      </c>
      <c r="AH1193" t="s">
        <v>43</v>
      </c>
      <c r="AI1193">
        <v>11</v>
      </c>
      <c r="AJ1193">
        <v>3</v>
      </c>
      <c r="AK1193">
        <v>1</v>
      </c>
      <c r="AL1193">
        <f>IF(HR_Data[[#This Row],[OverTime]]="Yes",2,0)
+IF(HR_Data[[#This Row],[WorkLifeBalance]]&lt;=2,2,0)
+IF(HR_Data[[#This Row],[MonthlyIncome]]&lt;5000,2,0)
+IF(HR_Data[[#This Row],[JobSatisfaction]]&lt;=2,1,0)
+IF(HR_Data[[#This Row],[EnvironmentSatisfaction]]&lt;=2,1,0)
+IF(HR_Data[[#This Row],[YearsAtCompany]]&lt;2,2,0)</f>
        <v>1</v>
      </c>
      <c r="AM1193" t="str">
        <f>IF(HR_Data[[#This Row],[RiskScore2]]&gt;=6,"High",
IF(HR_Data[[#This Row],[RiskScore2]]&gt;=3,"Medium","Low"))</f>
        <v>Low</v>
      </c>
      <c r="AN1193">
        <v>80</v>
      </c>
      <c r="AO1193">
        <v>2</v>
      </c>
      <c r="AP1193">
        <v>10</v>
      </c>
      <c r="AQ1193">
        <v>2</v>
      </c>
      <c r="AR1193">
        <v>3</v>
      </c>
      <c r="AS1193">
        <v>10</v>
      </c>
      <c r="AT1193">
        <v>0</v>
      </c>
      <c r="AU1193">
        <v>0</v>
      </c>
      <c r="AV1193">
        <v>2</v>
      </c>
    </row>
    <row r="1194" spans="1:48">
      <c r="A1194">
        <v>49</v>
      </c>
      <c r="B1194" t="str">
        <f>IF(HR_Data[[#This Row],[Age]]&lt;25,"&lt;25",
IF(HR_Data[[#This Row],[Age]]&lt;35,"25–34",
IF(HR_Data[[#This Row],[Age]]&lt;45,"35–44",
IF(HR_Data[[#This Row],[Age]]&lt;55,"45–54","55+"))))</f>
        <v>45–54</v>
      </c>
      <c r="C1194" t="s">
        <v>43</v>
      </c>
      <c r="D1194">
        <f>(HR[[#This Row],[OverTimeFlag]]*3+HR[[#This Row],[LowJobSatisFlag]]*5+HR[[#This Row],[LowWLBFlag]]*4+HR[[#This Row],[LowSalaryFlag]]*3+HR[[#This Row],[LowEnviFlag]]*4+HR[[#This Row],[LowProFlag]]*1)</f>
        <v>15</v>
      </c>
      <c r="E1194">
        <f>HR_Data[[#This Row],[OvertimeFlag]] + HR_Data[[#This Row],[LowSatisfactionFlag]] + HR_Data[[#This Row],[LowWorkLifeBalanceFlag]]</f>
        <v>3</v>
      </c>
      <c r="F1194" t="s">
        <v>36</v>
      </c>
      <c r="G1194">
        <v>464</v>
      </c>
      <c r="H1194" t="s">
        <v>45</v>
      </c>
      <c r="I1194">
        <v>16</v>
      </c>
      <c r="J1194" t="str">
        <f>IF(AND(HR_Data[[#This Row],[Attrition]]="Yes",HR_Data[[#This Row],[YearsAtCompany]]&lt;2),"Yes","No")</f>
        <v>No</v>
      </c>
      <c r="K1194">
        <v>3</v>
      </c>
      <c r="L1194" t="s">
        <v>51</v>
      </c>
      <c r="M1194">
        <v>1</v>
      </c>
      <c r="N1194">
        <v>1674</v>
      </c>
      <c r="P1194">
        <v>4</v>
      </c>
      <c r="Q1194" t="s">
        <v>39</v>
      </c>
      <c r="R1194">
        <v>74</v>
      </c>
      <c r="S1194">
        <v>3</v>
      </c>
      <c r="T1194">
        <v>1</v>
      </c>
      <c r="U1194" t="s">
        <v>50</v>
      </c>
      <c r="V1194">
        <v>1</v>
      </c>
      <c r="W1194" t="s">
        <v>52</v>
      </c>
      <c r="X1194">
        <v>2587</v>
      </c>
      <c r="Y1194" t="str">
        <f>IF(AND(HR_Data[[#This Row],[OverTime]]="Yes",HR_Data[[#This Row],[JobSatisfaction]]&lt;=2,HR_Data[[#This Row],[MonthlyIncome]]&lt;AVERAGE(HR_Data[MonthlyIncome])),
"High Risk",
IF(OR(HR_Data[[#This Row],[OverTime]]="Yes",HR_Data[[#This Row],[JobSatisfaction]]&lt;=2),
"Medium Risk",
"Low Risk"))</f>
        <v>High Risk</v>
      </c>
      <c r="Z1194" t="str">
        <f>IF(HR_Data[[#This Row],[MonthlyIncome]]&lt;3000,"Low",IF(HR_Data[[#This Row],[MonthlyIncome]]&lt;7000,"Medium","High"))</f>
        <v>Low</v>
      </c>
      <c r="AA1194" s="5">
        <f>IF(HR_Data[[#This Row],[OverTime]]="Yes",1,0)</f>
        <v>1</v>
      </c>
      <c r="AB1194" s="5">
        <f>IF(HR_Data[[#This Row],[JobSatisfaction]]&lt;=2,1,0)</f>
        <v>1</v>
      </c>
      <c r="AC1194" s="5">
        <f>IF(HR_Data[[#This Row],[WorkLifeBalance]]&lt;=2,1,0)</f>
        <v>1</v>
      </c>
      <c r="AD1194" s="5">
        <f>IF(HR_Data[[#This Row],[MonthlyIncome]]&lt;AVERAGE(HR_Data[MonthlyIncome]),1,0)</f>
        <v>1</v>
      </c>
      <c r="AE1194">
        <v>24941</v>
      </c>
      <c r="AF1194">
        <v>4</v>
      </c>
      <c r="AG1194" t="s">
        <v>42</v>
      </c>
      <c r="AH1194" t="s">
        <v>35</v>
      </c>
      <c r="AI1194">
        <v>16</v>
      </c>
      <c r="AJ1194">
        <v>3</v>
      </c>
      <c r="AK1194">
        <v>2</v>
      </c>
      <c r="AL1194">
        <f>IF(HR_Data[[#This Row],[OverTime]]="Yes",2,0)
+IF(HR_Data[[#This Row],[WorkLifeBalance]]&lt;=2,2,0)
+IF(HR_Data[[#This Row],[MonthlyIncome]]&lt;5000,2,0)
+IF(HR_Data[[#This Row],[JobSatisfaction]]&lt;=2,1,0)
+IF(HR_Data[[#This Row],[EnvironmentSatisfaction]]&lt;=2,1,0)
+IF(HR_Data[[#This Row],[YearsAtCompany]]&lt;2,2,0)</f>
        <v>7</v>
      </c>
      <c r="AM1194" t="str">
        <f>IF(HR_Data[[#This Row],[RiskScore2]]&gt;=6,"High",
IF(HR_Data[[#This Row],[RiskScore2]]&gt;=3,"Medium","Low"))</f>
        <v>High</v>
      </c>
      <c r="AN1194">
        <v>80</v>
      </c>
      <c r="AO1194">
        <v>1</v>
      </c>
      <c r="AP1194">
        <v>17</v>
      </c>
      <c r="AQ1194">
        <v>2</v>
      </c>
      <c r="AR1194">
        <v>2</v>
      </c>
      <c r="AS1194">
        <v>2</v>
      </c>
      <c r="AT1194">
        <v>2</v>
      </c>
      <c r="AU1194">
        <v>2</v>
      </c>
      <c r="AV1194">
        <v>2</v>
      </c>
    </row>
    <row r="1195" spans="1:48">
      <c r="A1195">
        <v>38</v>
      </c>
      <c r="B1195" t="str">
        <f>IF(HR_Data[[#This Row],[Age]]&lt;25,"&lt;25",
IF(HR_Data[[#This Row],[Age]]&lt;35,"25–34",
IF(HR_Data[[#This Row],[Age]]&lt;45,"35–44",
IF(HR_Data[[#This Row],[Age]]&lt;55,"45–54","55+"))))</f>
        <v>35–44</v>
      </c>
      <c r="C1195" t="s">
        <v>43</v>
      </c>
      <c r="D1195">
        <f>(HR[[#This Row],[OverTimeFlag]]*3+HR[[#This Row],[LowJobSatisFlag]]*5+HR[[#This Row],[LowWLBFlag]]*4+HR[[#This Row],[LowSalaryFlag]]*3+HR[[#This Row],[LowEnviFlag]]*4+HR[[#This Row],[LowProFlag]]*1)</f>
        <v>8</v>
      </c>
      <c r="E1195">
        <f>HR_Data[[#This Row],[OvertimeFlag]] + HR_Data[[#This Row],[LowSatisfactionFlag]] + HR_Data[[#This Row],[LowWorkLifeBalanceFlag]]</f>
        <v>1</v>
      </c>
      <c r="F1195" t="s">
        <v>44</v>
      </c>
      <c r="G1195">
        <v>148</v>
      </c>
      <c r="H1195" t="s">
        <v>45</v>
      </c>
      <c r="I1195">
        <v>2</v>
      </c>
      <c r="J1195" t="str">
        <f>IF(AND(HR_Data[[#This Row],[Attrition]]="Yes",HR_Data[[#This Row],[YearsAtCompany]]&lt;2),"Yes","No")</f>
        <v>No</v>
      </c>
      <c r="K1195">
        <v>3</v>
      </c>
      <c r="L1195" t="s">
        <v>51</v>
      </c>
      <c r="M1195">
        <v>1</v>
      </c>
      <c r="N1195">
        <v>1675</v>
      </c>
      <c r="P1195">
        <v>4</v>
      </c>
      <c r="Q1195" t="s">
        <v>39</v>
      </c>
      <c r="R1195">
        <v>42</v>
      </c>
      <c r="S1195">
        <v>2</v>
      </c>
      <c r="T1195">
        <v>1</v>
      </c>
      <c r="U1195" t="s">
        <v>50</v>
      </c>
      <c r="V1195">
        <v>2</v>
      </c>
      <c r="W1195" t="s">
        <v>41</v>
      </c>
      <c r="X1195">
        <v>2440</v>
      </c>
      <c r="Y1195" t="str">
        <f>IF(AND(HR_Data[[#This Row],[OverTime]]="Yes",HR_Data[[#This Row],[JobSatisfaction]]&lt;=2,HR_Data[[#This Row],[MonthlyIncome]]&lt;AVERAGE(HR_Data[MonthlyIncome])),
"High Risk",
IF(OR(HR_Data[[#This Row],[OverTime]]="Yes",HR_Data[[#This Row],[JobSatisfaction]]&lt;=2),
"Medium Risk",
"Low Risk"))</f>
        <v>Medium Risk</v>
      </c>
      <c r="Z1195" t="str">
        <f>IF(HR_Data[[#This Row],[MonthlyIncome]]&lt;3000,"Low",IF(HR_Data[[#This Row],[MonthlyIncome]]&lt;7000,"Medium","High"))</f>
        <v>Low</v>
      </c>
      <c r="AA1195" s="5">
        <f>IF(HR_Data[[#This Row],[OverTime]]="Yes",1,0)</f>
        <v>0</v>
      </c>
      <c r="AB1195" s="5">
        <f>IF(HR_Data[[#This Row],[JobSatisfaction]]&lt;=2,1,0)</f>
        <v>1</v>
      </c>
      <c r="AC1195" s="5">
        <f>IF(HR_Data[[#This Row],[WorkLifeBalance]]&lt;=2,1,0)</f>
        <v>0</v>
      </c>
      <c r="AD1195" s="5">
        <f>IF(HR_Data[[#This Row],[MonthlyIncome]]&lt;AVERAGE(HR_Data[MonthlyIncome]),1,0)</f>
        <v>1</v>
      </c>
      <c r="AE1195">
        <v>23826</v>
      </c>
      <c r="AF1195">
        <v>1</v>
      </c>
      <c r="AG1195" t="s">
        <v>42</v>
      </c>
      <c r="AH1195" t="s">
        <v>43</v>
      </c>
      <c r="AI1195">
        <v>22</v>
      </c>
      <c r="AJ1195">
        <v>4</v>
      </c>
      <c r="AK1195">
        <v>2</v>
      </c>
      <c r="AL1195">
        <f>IF(HR_Data[[#This Row],[OverTime]]="Yes",2,0)
+IF(HR_Data[[#This Row],[WorkLifeBalance]]&lt;=2,2,0)
+IF(HR_Data[[#This Row],[MonthlyIncome]]&lt;5000,2,0)
+IF(HR_Data[[#This Row],[JobSatisfaction]]&lt;=2,1,0)
+IF(HR_Data[[#This Row],[EnvironmentSatisfaction]]&lt;=2,1,0)
+IF(HR_Data[[#This Row],[YearsAtCompany]]&lt;2,2,0)</f>
        <v>3</v>
      </c>
      <c r="AM1195" t="str">
        <f>IF(HR_Data[[#This Row],[RiskScore2]]&gt;=6,"High",
IF(HR_Data[[#This Row],[RiskScore2]]&gt;=3,"Medium","Low"))</f>
        <v>Medium</v>
      </c>
      <c r="AN1195">
        <v>80</v>
      </c>
      <c r="AO1195">
        <v>0</v>
      </c>
      <c r="AP1195">
        <v>4</v>
      </c>
      <c r="AQ1195">
        <v>3</v>
      </c>
      <c r="AR1195">
        <v>3</v>
      </c>
      <c r="AS1195">
        <v>4</v>
      </c>
      <c r="AT1195">
        <v>3</v>
      </c>
      <c r="AU1195">
        <v>3</v>
      </c>
      <c r="AV1195">
        <v>3</v>
      </c>
    </row>
    <row r="1196" spans="1:48">
      <c r="A1196">
        <v>47</v>
      </c>
      <c r="B1196" t="str">
        <f>IF(HR_Data[[#This Row],[Age]]&lt;25,"&lt;25",
IF(HR_Data[[#This Row],[Age]]&lt;35,"25–34",
IF(HR_Data[[#This Row],[Age]]&lt;45,"35–44",
IF(HR_Data[[#This Row],[Age]]&lt;55,"45–54","55+"))))</f>
        <v>45–54</v>
      </c>
      <c r="C1196" t="s">
        <v>43</v>
      </c>
      <c r="D1196">
        <f>(HR[[#This Row],[OverTimeFlag]]*3+HR[[#This Row],[LowJobSatisFlag]]*5+HR[[#This Row],[LowWLBFlag]]*4+HR[[#This Row],[LowSalaryFlag]]*3+HR[[#This Row],[LowEnviFlag]]*4+HR[[#This Row],[LowProFlag]]*1)</f>
        <v>9</v>
      </c>
      <c r="E1196">
        <f>HR_Data[[#This Row],[OvertimeFlag]] + HR_Data[[#This Row],[LowSatisfactionFlag]] + HR_Data[[#This Row],[LowWorkLifeBalanceFlag]]</f>
        <v>1</v>
      </c>
      <c r="F1196" t="s">
        <v>36</v>
      </c>
      <c r="G1196">
        <v>1225</v>
      </c>
      <c r="H1196" t="s">
        <v>37</v>
      </c>
      <c r="I1196">
        <v>2</v>
      </c>
      <c r="J1196" t="str">
        <f>IF(AND(HR_Data[[#This Row],[Attrition]]="Yes",HR_Data[[#This Row],[YearsAtCompany]]&lt;2),"Yes","No")</f>
        <v>No</v>
      </c>
      <c r="K1196">
        <v>4</v>
      </c>
      <c r="L1196" t="s">
        <v>38</v>
      </c>
      <c r="M1196">
        <v>1</v>
      </c>
      <c r="N1196">
        <v>1676</v>
      </c>
      <c r="P1196">
        <v>2</v>
      </c>
      <c r="Q1196" t="s">
        <v>39</v>
      </c>
      <c r="R1196">
        <v>47</v>
      </c>
      <c r="S1196">
        <v>4</v>
      </c>
      <c r="T1196">
        <v>4</v>
      </c>
      <c r="U1196" t="s">
        <v>56</v>
      </c>
      <c r="V1196">
        <v>2</v>
      </c>
      <c r="W1196" t="s">
        <v>52</v>
      </c>
      <c r="X1196">
        <v>15972</v>
      </c>
      <c r="Y1196" t="str">
        <f>IF(AND(HR_Data[[#This Row],[OverTime]]="Yes",HR_Data[[#This Row],[JobSatisfaction]]&lt;=2,HR_Data[[#This Row],[MonthlyIncome]]&lt;AVERAGE(HR_Data[MonthlyIncome])),
"High Risk",
IF(OR(HR_Data[[#This Row],[OverTime]]="Yes",HR_Data[[#This Row],[JobSatisfaction]]&lt;=2),
"Medium Risk",
"Low Risk"))</f>
        <v>Medium Risk</v>
      </c>
      <c r="Z1196" t="str">
        <f>IF(HR_Data[[#This Row],[MonthlyIncome]]&lt;3000,"Low",IF(HR_Data[[#This Row],[MonthlyIncome]]&lt;7000,"Medium","High"))</f>
        <v>High</v>
      </c>
      <c r="AA1196" s="5">
        <f>IF(HR_Data[[#This Row],[OverTime]]="Yes",1,0)</f>
        <v>0</v>
      </c>
      <c r="AB1196" s="5">
        <f>IF(HR_Data[[#This Row],[JobSatisfaction]]&lt;=2,1,0)</f>
        <v>1</v>
      </c>
      <c r="AC1196" s="5">
        <f>IF(HR_Data[[#This Row],[WorkLifeBalance]]&lt;=2,1,0)</f>
        <v>0</v>
      </c>
      <c r="AD1196" s="5">
        <f>IF(HR_Data[[#This Row],[MonthlyIncome]]&lt;AVERAGE(HR_Data[MonthlyIncome]),1,0)</f>
        <v>0</v>
      </c>
      <c r="AE1196">
        <v>21086</v>
      </c>
      <c r="AF1196">
        <v>6</v>
      </c>
      <c r="AG1196" t="s">
        <v>42</v>
      </c>
      <c r="AH1196" t="s">
        <v>43</v>
      </c>
      <c r="AI1196">
        <v>14</v>
      </c>
      <c r="AJ1196">
        <v>3</v>
      </c>
      <c r="AK1196">
        <v>3</v>
      </c>
      <c r="AL1196">
        <f>IF(HR_Data[[#This Row],[OverTime]]="Yes",2,0)
+IF(HR_Data[[#This Row],[WorkLifeBalance]]&lt;=2,2,0)
+IF(HR_Data[[#This Row],[MonthlyIncome]]&lt;5000,2,0)
+IF(HR_Data[[#This Row],[JobSatisfaction]]&lt;=2,1,0)
+IF(HR_Data[[#This Row],[EnvironmentSatisfaction]]&lt;=2,1,0)
+IF(HR_Data[[#This Row],[YearsAtCompany]]&lt;2,2,0)</f>
        <v>2</v>
      </c>
      <c r="AM1196" t="str">
        <f>IF(HR_Data[[#This Row],[RiskScore2]]&gt;=6,"High",
IF(HR_Data[[#This Row],[RiskScore2]]&gt;=3,"Medium","Low"))</f>
        <v>Low</v>
      </c>
      <c r="AN1196">
        <v>80</v>
      </c>
      <c r="AO1196">
        <v>3</v>
      </c>
      <c r="AP1196">
        <v>29</v>
      </c>
      <c r="AQ1196">
        <v>2</v>
      </c>
      <c r="AR1196">
        <v>3</v>
      </c>
      <c r="AS1196">
        <v>3</v>
      </c>
      <c r="AT1196">
        <v>2</v>
      </c>
      <c r="AU1196">
        <v>1</v>
      </c>
      <c r="AV1196">
        <v>2</v>
      </c>
    </row>
    <row r="1197" spans="1:48">
      <c r="A1197">
        <v>49</v>
      </c>
      <c r="B1197" t="str">
        <f>IF(HR_Data[[#This Row],[Age]]&lt;25,"&lt;25",
IF(HR_Data[[#This Row],[Age]]&lt;35,"25–34",
IF(HR_Data[[#This Row],[Age]]&lt;45,"35–44",
IF(HR_Data[[#This Row],[Age]]&lt;55,"45–54","55+"))))</f>
        <v>45–54</v>
      </c>
      <c r="C1197" t="s">
        <v>43</v>
      </c>
      <c r="D1197">
        <f>(HR[[#This Row],[OverTimeFlag]]*3+HR[[#This Row],[LowJobSatisFlag]]*5+HR[[#This Row],[LowWLBFlag]]*4+HR[[#This Row],[LowSalaryFlag]]*3+HR[[#This Row],[LowEnviFlag]]*4+HR[[#This Row],[LowProFlag]]*1)</f>
        <v>0</v>
      </c>
      <c r="E1197">
        <f>HR_Data[[#This Row],[OvertimeFlag]] + HR_Data[[#This Row],[LowSatisfactionFlag]] + HR_Data[[#This Row],[LowWorkLifeBalanceFlag]]</f>
        <v>0</v>
      </c>
      <c r="F1197" t="s">
        <v>36</v>
      </c>
      <c r="G1197">
        <v>809</v>
      </c>
      <c r="H1197" t="s">
        <v>45</v>
      </c>
      <c r="I1197">
        <v>1</v>
      </c>
      <c r="J1197" t="str">
        <f>IF(AND(HR_Data[[#This Row],[Attrition]]="Yes",HR_Data[[#This Row],[YearsAtCompany]]&lt;2),"Yes","No")</f>
        <v>No</v>
      </c>
      <c r="K1197">
        <v>3</v>
      </c>
      <c r="L1197" t="s">
        <v>38</v>
      </c>
      <c r="M1197">
        <v>1</v>
      </c>
      <c r="N1197">
        <v>1677</v>
      </c>
      <c r="P1197">
        <v>3</v>
      </c>
      <c r="Q1197" t="s">
        <v>46</v>
      </c>
      <c r="R1197">
        <v>36</v>
      </c>
      <c r="S1197">
        <v>3</v>
      </c>
      <c r="T1197">
        <v>4</v>
      </c>
      <c r="U1197" t="s">
        <v>56</v>
      </c>
      <c r="V1197">
        <v>3</v>
      </c>
      <c r="W1197" t="s">
        <v>41</v>
      </c>
      <c r="X1197">
        <v>15379</v>
      </c>
      <c r="Y1197" t="str">
        <f>IF(AND(HR_Data[[#This Row],[OverTime]]="Yes",HR_Data[[#This Row],[JobSatisfaction]]&lt;=2,HR_Data[[#This Row],[MonthlyIncome]]&lt;AVERAGE(HR_Data[MonthlyIncome])),
"High Risk",
IF(OR(HR_Data[[#This Row],[OverTime]]="Yes",HR_Data[[#This Row],[JobSatisfaction]]&lt;=2),
"Medium Risk",
"Low Risk"))</f>
        <v>Low Risk</v>
      </c>
      <c r="Z1197" t="str">
        <f>IF(HR_Data[[#This Row],[MonthlyIncome]]&lt;3000,"Low",IF(HR_Data[[#This Row],[MonthlyIncome]]&lt;7000,"Medium","High"))</f>
        <v>High</v>
      </c>
      <c r="AA1197" s="5">
        <f>IF(HR_Data[[#This Row],[OverTime]]="Yes",1,0)</f>
        <v>0</v>
      </c>
      <c r="AB1197" s="5">
        <f>IF(HR_Data[[#This Row],[JobSatisfaction]]&lt;=2,1,0)</f>
        <v>0</v>
      </c>
      <c r="AC1197" s="5">
        <f>IF(HR_Data[[#This Row],[WorkLifeBalance]]&lt;=2,1,0)</f>
        <v>0</v>
      </c>
      <c r="AD1197" s="5">
        <f>IF(HR_Data[[#This Row],[MonthlyIncome]]&lt;AVERAGE(HR_Data[MonthlyIncome]),1,0)</f>
        <v>0</v>
      </c>
      <c r="AE1197">
        <v>22384</v>
      </c>
      <c r="AF1197">
        <v>4</v>
      </c>
      <c r="AG1197" t="s">
        <v>42</v>
      </c>
      <c r="AH1197" t="s">
        <v>43</v>
      </c>
      <c r="AI1197">
        <v>14</v>
      </c>
      <c r="AJ1197">
        <v>3</v>
      </c>
      <c r="AK1197">
        <v>1</v>
      </c>
      <c r="AL1197">
        <f>IF(HR_Data[[#This Row],[OverTime]]="Yes",2,0)
+IF(HR_Data[[#This Row],[WorkLifeBalance]]&lt;=2,2,0)
+IF(HR_Data[[#This Row],[MonthlyIncome]]&lt;5000,2,0)
+IF(HR_Data[[#This Row],[JobSatisfaction]]&lt;=2,1,0)
+IF(HR_Data[[#This Row],[EnvironmentSatisfaction]]&lt;=2,1,0)
+IF(HR_Data[[#This Row],[YearsAtCompany]]&lt;2,2,0)</f>
        <v>0</v>
      </c>
      <c r="AM1197" t="str">
        <f>IF(HR_Data[[#This Row],[RiskScore2]]&gt;=6,"High",
IF(HR_Data[[#This Row],[RiskScore2]]&gt;=3,"Medium","Low"))</f>
        <v>Low</v>
      </c>
      <c r="AN1197">
        <v>80</v>
      </c>
      <c r="AO1197">
        <v>0</v>
      </c>
      <c r="AP1197">
        <v>23</v>
      </c>
      <c r="AQ1197">
        <v>2</v>
      </c>
      <c r="AR1197">
        <v>3</v>
      </c>
      <c r="AS1197">
        <v>8</v>
      </c>
      <c r="AT1197">
        <v>7</v>
      </c>
      <c r="AU1197">
        <v>0</v>
      </c>
      <c r="AV1197">
        <v>0</v>
      </c>
    </row>
    <row r="1198" spans="1:48">
      <c r="A1198">
        <v>41</v>
      </c>
      <c r="B1198" t="str">
        <f>IF(HR_Data[[#This Row],[Age]]&lt;25,"&lt;25",
IF(HR_Data[[#This Row],[Age]]&lt;35,"25–34",
IF(HR_Data[[#This Row],[Age]]&lt;45,"35–44",
IF(HR_Data[[#This Row],[Age]]&lt;55,"45–54","55+"))))</f>
        <v>35–44</v>
      </c>
      <c r="C1198" t="s">
        <v>43</v>
      </c>
      <c r="D1198">
        <f>(HR[[#This Row],[OverTimeFlag]]*3+HR[[#This Row],[LowJobSatisFlag]]*5+HR[[#This Row],[LowWLBFlag]]*4+HR[[#This Row],[LowSalaryFlag]]*3+HR[[#This Row],[LowEnviFlag]]*4+HR[[#This Row],[LowProFlag]]*1)</f>
        <v>3</v>
      </c>
      <c r="E1198">
        <f>HR_Data[[#This Row],[OvertimeFlag]] + HR_Data[[#This Row],[LowSatisfactionFlag]] + HR_Data[[#This Row],[LowWorkLifeBalanceFlag]]</f>
        <v>1</v>
      </c>
      <c r="F1198" t="s">
        <v>36</v>
      </c>
      <c r="G1198">
        <v>1206</v>
      </c>
      <c r="H1198" t="s">
        <v>37</v>
      </c>
      <c r="I1198">
        <v>23</v>
      </c>
      <c r="J1198" t="str">
        <f>IF(AND(HR_Data[[#This Row],[Attrition]]="Yes",HR_Data[[#This Row],[YearsAtCompany]]&lt;2),"Yes","No")</f>
        <v>No</v>
      </c>
      <c r="K1198">
        <v>2</v>
      </c>
      <c r="L1198" t="s">
        <v>38</v>
      </c>
      <c r="M1198">
        <v>1</v>
      </c>
      <c r="N1198">
        <v>1678</v>
      </c>
      <c r="P1198">
        <v>4</v>
      </c>
      <c r="Q1198" t="s">
        <v>46</v>
      </c>
      <c r="R1198">
        <v>80</v>
      </c>
      <c r="S1198">
        <v>3</v>
      </c>
      <c r="T1198">
        <v>3</v>
      </c>
      <c r="U1198" t="s">
        <v>40</v>
      </c>
      <c r="V1198">
        <v>3</v>
      </c>
      <c r="W1198" t="s">
        <v>41</v>
      </c>
      <c r="X1198">
        <v>7082</v>
      </c>
      <c r="Y1198" t="str">
        <f>IF(AND(HR_Data[[#This Row],[OverTime]]="Yes",HR_Data[[#This Row],[JobSatisfaction]]&lt;=2,HR_Data[[#This Row],[MonthlyIncome]]&lt;AVERAGE(HR_Data[MonthlyIncome])),
"High Risk",
IF(OR(HR_Data[[#This Row],[OverTime]]="Yes",HR_Data[[#This Row],[JobSatisfaction]]&lt;=2),
"Medium Risk",
"Low Risk"))</f>
        <v>Medium Risk</v>
      </c>
      <c r="Z1198" t="str">
        <f>IF(HR_Data[[#This Row],[MonthlyIncome]]&lt;3000,"Low",IF(HR_Data[[#This Row],[MonthlyIncome]]&lt;7000,"Medium","High"))</f>
        <v>High</v>
      </c>
      <c r="AA1198" s="5">
        <f>IF(HR_Data[[#This Row],[OverTime]]="Yes",1,0)</f>
        <v>1</v>
      </c>
      <c r="AB1198" s="5">
        <f>IF(HR_Data[[#This Row],[JobSatisfaction]]&lt;=2,1,0)</f>
        <v>0</v>
      </c>
      <c r="AC1198" s="5">
        <f>IF(HR_Data[[#This Row],[WorkLifeBalance]]&lt;=2,1,0)</f>
        <v>0</v>
      </c>
      <c r="AD1198" s="5">
        <f>IF(HR_Data[[#This Row],[MonthlyIncome]]&lt;AVERAGE(HR_Data[MonthlyIncome]),1,0)</f>
        <v>0</v>
      </c>
      <c r="AE1198">
        <v>11591</v>
      </c>
      <c r="AF1198">
        <v>3</v>
      </c>
      <c r="AG1198" t="s">
        <v>42</v>
      </c>
      <c r="AH1198" t="s">
        <v>35</v>
      </c>
      <c r="AI1198">
        <v>16</v>
      </c>
      <c r="AJ1198">
        <v>3</v>
      </c>
      <c r="AK1198">
        <v>4</v>
      </c>
      <c r="AL1198">
        <f>IF(HR_Data[[#This Row],[OverTime]]="Yes",2,0)
+IF(HR_Data[[#This Row],[WorkLifeBalance]]&lt;=2,2,0)
+IF(HR_Data[[#This Row],[MonthlyIncome]]&lt;5000,2,0)
+IF(HR_Data[[#This Row],[JobSatisfaction]]&lt;=2,1,0)
+IF(HR_Data[[#This Row],[EnvironmentSatisfaction]]&lt;=2,1,0)
+IF(HR_Data[[#This Row],[YearsAtCompany]]&lt;2,2,0)</f>
        <v>2</v>
      </c>
      <c r="AM1198" t="str">
        <f>IF(HR_Data[[#This Row],[RiskScore2]]&gt;=6,"High",
IF(HR_Data[[#This Row],[RiskScore2]]&gt;=3,"Medium","Low"))</f>
        <v>Low</v>
      </c>
      <c r="AN1198">
        <v>80</v>
      </c>
      <c r="AO1198">
        <v>0</v>
      </c>
      <c r="AP1198">
        <v>21</v>
      </c>
      <c r="AQ1198">
        <v>2</v>
      </c>
      <c r="AR1198">
        <v>3</v>
      </c>
      <c r="AS1198">
        <v>2</v>
      </c>
      <c r="AT1198">
        <v>0</v>
      </c>
      <c r="AU1198">
        <v>0</v>
      </c>
      <c r="AV1198">
        <v>2</v>
      </c>
    </row>
    <row r="1199" spans="1:48">
      <c r="A1199">
        <v>20</v>
      </c>
      <c r="B1199" t="str">
        <f>IF(HR_Data[[#This Row],[Age]]&lt;25,"&lt;25",
IF(HR_Data[[#This Row],[Age]]&lt;35,"25–34",
IF(HR_Data[[#This Row],[Age]]&lt;45,"35–44",
IF(HR_Data[[#This Row],[Age]]&lt;55,"45–54","55+"))))</f>
        <v>&lt;25</v>
      </c>
      <c r="C1199" t="s">
        <v>43</v>
      </c>
      <c r="D1199">
        <f>(HR[[#This Row],[OverTimeFlag]]*3+HR[[#This Row],[LowJobSatisFlag]]*5+HR[[#This Row],[LowWLBFlag]]*4+HR[[#This Row],[LowSalaryFlag]]*3+HR[[#This Row],[LowEnviFlag]]*4+HR[[#This Row],[LowProFlag]]*1)</f>
        <v>8</v>
      </c>
      <c r="E1199">
        <f>HR_Data[[#This Row],[OvertimeFlag]] + HR_Data[[#This Row],[LowSatisfactionFlag]] + HR_Data[[#This Row],[LowWorkLifeBalanceFlag]]</f>
        <v>1</v>
      </c>
      <c r="F1199" t="s">
        <v>36</v>
      </c>
      <c r="G1199">
        <v>727</v>
      </c>
      <c r="H1199" t="s">
        <v>37</v>
      </c>
      <c r="I1199">
        <v>9</v>
      </c>
      <c r="J1199" t="str">
        <f>IF(AND(HR_Data[[#This Row],[Attrition]]="Yes",HR_Data[[#This Row],[YearsAtCompany]]&lt;2),"Yes","No")</f>
        <v>No</v>
      </c>
      <c r="K1199">
        <v>1</v>
      </c>
      <c r="L1199" t="s">
        <v>38</v>
      </c>
      <c r="M1199">
        <v>1</v>
      </c>
      <c r="N1199">
        <v>1680</v>
      </c>
      <c r="P1199">
        <v>4</v>
      </c>
      <c r="Q1199" t="s">
        <v>46</v>
      </c>
      <c r="R1199">
        <v>54</v>
      </c>
      <c r="S1199">
        <v>3</v>
      </c>
      <c r="T1199">
        <v>1</v>
      </c>
      <c r="U1199" t="s">
        <v>57</v>
      </c>
      <c r="V1199">
        <v>1</v>
      </c>
      <c r="W1199" t="s">
        <v>41</v>
      </c>
      <c r="X1199">
        <v>2728</v>
      </c>
      <c r="Y1199" t="str">
        <f>IF(AND(HR_Data[[#This Row],[OverTime]]="Yes",HR_Data[[#This Row],[JobSatisfaction]]&lt;=2,HR_Data[[#This Row],[MonthlyIncome]]&lt;AVERAGE(HR_Data[MonthlyIncome])),
"High Risk",
IF(OR(HR_Data[[#This Row],[OverTime]]="Yes",HR_Data[[#This Row],[JobSatisfaction]]&lt;=2),
"Medium Risk",
"Low Risk"))</f>
        <v>Medium Risk</v>
      </c>
      <c r="Z1199" t="str">
        <f>IF(HR_Data[[#This Row],[MonthlyIncome]]&lt;3000,"Low",IF(HR_Data[[#This Row],[MonthlyIncome]]&lt;7000,"Medium","High"))</f>
        <v>Low</v>
      </c>
      <c r="AA1199" s="5">
        <f>IF(HR_Data[[#This Row],[OverTime]]="Yes",1,0)</f>
        <v>0</v>
      </c>
      <c r="AB1199" s="5">
        <f>IF(HR_Data[[#This Row],[JobSatisfaction]]&lt;=2,1,0)</f>
        <v>1</v>
      </c>
      <c r="AC1199" s="5">
        <f>IF(HR_Data[[#This Row],[WorkLifeBalance]]&lt;=2,1,0)</f>
        <v>0</v>
      </c>
      <c r="AD1199" s="5">
        <f>IF(HR_Data[[#This Row],[MonthlyIncome]]&lt;AVERAGE(HR_Data[MonthlyIncome]),1,0)</f>
        <v>1</v>
      </c>
      <c r="AE1199">
        <v>21082</v>
      </c>
      <c r="AF1199">
        <v>1</v>
      </c>
      <c r="AG1199" t="s">
        <v>42</v>
      </c>
      <c r="AH1199" t="s">
        <v>43</v>
      </c>
      <c r="AI1199">
        <v>11</v>
      </c>
      <c r="AJ1199">
        <v>3</v>
      </c>
      <c r="AK1199">
        <v>1</v>
      </c>
      <c r="AL1199">
        <f>IF(HR_Data[[#This Row],[OverTime]]="Yes",2,0)
+IF(HR_Data[[#This Row],[WorkLifeBalance]]&lt;=2,2,0)
+IF(HR_Data[[#This Row],[MonthlyIncome]]&lt;5000,2,0)
+IF(HR_Data[[#This Row],[JobSatisfaction]]&lt;=2,1,0)
+IF(HR_Data[[#This Row],[EnvironmentSatisfaction]]&lt;=2,1,0)
+IF(HR_Data[[#This Row],[YearsAtCompany]]&lt;2,2,0)</f>
        <v>3</v>
      </c>
      <c r="AM1199" t="str">
        <f>IF(HR_Data[[#This Row],[RiskScore2]]&gt;=6,"High",
IF(HR_Data[[#This Row],[RiskScore2]]&gt;=3,"Medium","Low"))</f>
        <v>Medium</v>
      </c>
      <c r="AN1199">
        <v>80</v>
      </c>
      <c r="AO1199">
        <v>0</v>
      </c>
      <c r="AP1199">
        <v>2</v>
      </c>
      <c r="AQ1199">
        <v>3</v>
      </c>
      <c r="AR1199">
        <v>3</v>
      </c>
      <c r="AS1199">
        <v>2</v>
      </c>
      <c r="AT1199">
        <v>2</v>
      </c>
      <c r="AU1199">
        <v>0</v>
      </c>
      <c r="AV1199">
        <v>2</v>
      </c>
    </row>
    <row r="1200" spans="1:48">
      <c r="A1200">
        <v>33</v>
      </c>
      <c r="B1200" t="str">
        <f>IF(HR_Data[[#This Row],[Age]]&lt;25,"&lt;25",
IF(HR_Data[[#This Row],[Age]]&lt;35,"25–34",
IF(HR_Data[[#This Row],[Age]]&lt;45,"35–44",
IF(HR_Data[[#This Row],[Age]]&lt;55,"45–54","55+"))))</f>
        <v>25–34</v>
      </c>
      <c r="C1200" t="s">
        <v>43</v>
      </c>
      <c r="D1200">
        <f>(HR[[#This Row],[OverTimeFlag]]*3+HR[[#This Row],[LowJobSatisFlag]]*5+HR[[#This Row],[LowWLBFlag]]*4+HR[[#This Row],[LowSalaryFlag]]*3+HR[[#This Row],[LowEnviFlag]]*4+HR[[#This Row],[LowProFlag]]*1)</f>
        <v>6</v>
      </c>
      <c r="E1200">
        <f>HR_Data[[#This Row],[OvertimeFlag]] + HR_Data[[#This Row],[LowSatisfactionFlag]] + HR_Data[[#This Row],[LowWorkLifeBalanceFlag]]</f>
        <v>1</v>
      </c>
      <c r="F1200" t="s">
        <v>55</v>
      </c>
      <c r="G1200">
        <v>530</v>
      </c>
      <c r="H1200" t="s">
        <v>37</v>
      </c>
      <c r="I1200">
        <v>16</v>
      </c>
      <c r="J1200" t="str">
        <f>IF(AND(HR_Data[[#This Row],[Attrition]]="Yes",HR_Data[[#This Row],[YearsAtCompany]]&lt;2),"Yes","No")</f>
        <v>No</v>
      </c>
      <c r="K1200">
        <v>3</v>
      </c>
      <c r="L1200" t="s">
        <v>38</v>
      </c>
      <c r="M1200">
        <v>1</v>
      </c>
      <c r="N1200">
        <v>1681</v>
      </c>
      <c r="P1200">
        <v>3</v>
      </c>
      <c r="Q1200" t="s">
        <v>39</v>
      </c>
      <c r="R1200">
        <v>36</v>
      </c>
      <c r="S1200">
        <v>3</v>
      </c>
      <c r="T1200">
        <v>2</v>
      </c>
      <c r="U1200" t="s">
        <v>40</v>
      </c>
      <c r="V1200">
        <v>4</v>
      </c>
      <c r="W1200" t="s">
        <v>52</v>
      </c>
      <c r="X1200">
        <v>5368</v>
      </c>
      <c r="Y1200" t="str">
        <f>IF(AND(HR_Data[[#This Row],[OverTime]]="Yes",HR_Data[[#This Row],[JobSatisfaction]]&lt;=2,HR_Data[[#This Row],[MonthlyIncome]]&lt;AVERAGE(HR_Data[MonthlyIncome])),
"High Risk",
IF(OR(HR_Data[[#This Row],[OverTime]]="Yes",HR_Data[[#This Row],[JobSatisfaction]]&lt;=2),
"Medium Risk",
"Low Risk"))</f>
        <v>Medium Risk</v>
      </c>
      <c r="Z1200" t="str">
        <f>IF(HR_Data[[#This Row],[MonthlyIncome]]&lt;3000,"Low",IF(HR_Data[[#This Row],[MonthlyIncome]]&lt;7000,"Medium","High"))</f>
        <v>Medium</v>
      </c>
      <c r="AA1200" s="5">
        <f>IF(HR_Data[[#This Row],[OverTime]]="Yes",1,0)</f>
        <v>1</v>
      </c>
      <c r="AB1200" s="5">
        <f>IF(HR_Data[[#This Row],[JobSatisfaction]]&lt;=2,1,0)</f>
        <v>0</v>
      </c>
      <c r="AC1200" s="5">
        <f>IF(HR_Data[[#This Row],[WorkLifeBalance]]&lt;=2,1,0)</f>
        <v>0</v>
      </c>
      <c r="AD1200" s="5">
        <f>IF(HR_Data[[#This Row],[MonthlyIncome]]&lt;AVERAGE(HR_Data[MonthlyIncome]),1,0)</f>
        <v>1</v>
      </c>
      <c r="AE1200">
        <v>16130</v>
      </c>
      <c r="AF1200">
        <v>1</v>
      </c>
      <c r="AG1200" t="s">
        <v>42</v>
      </c>
      <c r="AH1200" t="s">
        <v>35</v>
      </c>
      <c r="AI1200">
        <v>25</v>
      </c>
      <c r="AJ1200">
        <v>4</v>
      </c>
      <c r="AK1200">
        <v>3</v>
      </c>
      <c r="AL1200">
        <f>IF(HR_Data[[#This Row],[OverTime]]="Yes",2,0)
+IF(HR_Data[[#This Row],[WorkLifeBalance]]&lt;=2,2,0)
+IF(HR_Data[[#This Row],[MonthlyIncome]]&lt;5000,2,0)
+IF(HR_Data[[#This Row],[JobSatisfaction]]&lt;=2,1,0)
+IF(HR_Data[[#This Row],[EnvironmentSatisfaction]]&lt;=2,1,0)
+IF(HR_Data[[#This Row],[YearsAtCompany]]&lt;2,2,0)</f>
        <v>2</v>
      </c>
      <c r="AM1200" t="str">
        <f>IF(HR_Data[[#This Row],[RiskScore2]]&gt;=6,"High",
IF(HR_Data[[#This Row],[RiskScore2]]&gt;=3,"Medium","Low"))</f>
        <v>Low</v>
      </c>
      <c r="AN1200">
        <v>80</v>
      </c>
      <c r="AO1200">
        <v>1</v>
      </c>
      <c r="AP1200">
        <v>7</v>
      </c>
      <c r="AQ1200">
        <v>2</v>
      </c>
      <c r="AR1200">
        <v>3</v>
      </c>
      <c r="AS1200">
        <v>6</v>
      </c>
      <c r="AT1200">
        <v>5</v>
      </c>
      <c r="AU1200">
        <v>1</v>
      </c>
      <c r="AV1200">
        <v>2</v>
      </c>
    </row>
    <row r="1201" spans="1:48">
      <c r="A1201">
        <v>36</v>
      </c>
      <c r="B1201" t="str">
        <f>IF(HR_Data[[#This Row],[Age]]&lt;25,"&lt;25",
IF(HR_Data[[#This Row],[Age]]&lt;35,"25–34",
IF(HR_Data[[#This Row],[Age]]&lt;45,"35–44",
IF(HR_Data[[#This Row],[Age]]&lt;55,"45–54","55+"))))</f>
        <v>35–44</v>
      </c>
      <c r="C1201" t="s">
        <v>43</v>
      </c>
      <c r="D1201">
        <f>(HR[[#This Row],[OverTimeFlag]]*3+HR[[#This Row],[LowJobSatisFlag]]*5+HR[[#This Row],[LowWLBFlag]]*4+HR[[#This Row],[LowSalaryFlag]]*3+HR[[#This Row],[LowEnviFlag]]*4+HR[[#This Row],[LowProFlag]]*1)</f>
        <v>11</v>
      </c>
      <c r="E1201">
        <f>HR_Data[[#This Row],[OvertimeFlag]] + HR_Data[[#This Row],[LowSatisfactionFlag]] + HR_Data[[#This Row],[LowWorkLifeBalanceFlag]]</f>
        <v>1</v>
      </c>
      <c r="F1201" t="s">
        <v>36</v>
      </c>
      <c r="G1201">
        <v>1351</v>
      </c>
      <c r="H1201" t="s">
        <v>45</v>
      </c>
      <c r="I1201">
        <v>26</v>
      </c>
      <c r="J1201" t="str">
        <f>IF(AND(HR_Data[[#This Row],[Attrition]]="Yes",HR_Data[[#This Row],[YearsAtCompany]]&lt;2),"Yes","No")</f>
        <v>No</v>
      </c>
      <c r="K1201">
        <v>4</v>
      </c>
      <c r="L1201" t="s">
        <v>38</v>
      </c>
      <c r="M1201">
        <v>1</v>
      </c>
      <c r="N1201">
        <v>1682</v>
      </c>
      <c r="P1201">
        <v>1</v>
      </c>
      <c r="Q1201" t="s">
        <v>46</v>
      </c>
      <c r="R1201">
        <v>80</v>
      </c>
      <c r="S1201">
        <v>3</v>
      </c>
      <c r="T1201">
        <v>2</v>
      </c>
      <c r="U1201" t="s">
        <v>54</v>
      </c>
      <c r="V1201">
        <v>3</v>
      </c>
      <c r="W1201" t="s">
        <v>48</v>
      </c>
      <c r="X1201">
        <v>5347</v>
      </c>
      <c r="Y1201" t="str">
        <f>IF(AND(HR_Data[[#This Row],[OverTime]]="Yes",HR_Data[[#This Row],[JobSatisfaction]]&lt;=2,HR_Data[[#This Row],[MonthlyIncome]]&lt;AVERAGE(HR_Data[MonthlyIncome])),
"High Risk",
IF(OR(HR_Data[[#This Row],[OverTime]]="Yes",HR_Data[[#This Row],[JobSatisfaction]]&lt;=2),
"Medium Risk",
"Low Risk"))</f>
        <v>Low Risk</v>
      </c>
      <c r="Z1201" t="str">
        <f>IF(HR_Data[[#This Row],[MonthlyIncome]]&lt;3000,"Low",IF(HR_Data[[#This Row],[MonthlyIncome]]&lt;7000,"Medium","High"))</f>
        <v>Medium</v>
      </c>
      <c r="AA1201" s="5">
        <f>IF(HR_Data[[#This Row],[OverTime]]="Yes",1,0)</f>
        <v>0</v>
      </c>
      <c r="AB1201" s="5">
        <f>IF(HR_Data[[#This Row],[JobSatisfaction]]&lt;=2,1,0)</f>
        <v>0</v>
      </c>
      <c r="AC1201" s="5">
        <f>IF(HR_Data[[#This Row],[WorkLifeBalance]]&lt;=2,1,0)</f>
        <v>1</v>
      </c>
      <c r="AD1201" s="5">
        <f>IF(HR_Data[[#This Row],[MonthlyIncome]]&lt;AVERAGE(HR_Data[MonthlyIncome]),1,0)</f>
        <v>1</v>
      </c>
      <c r="AE1201">
        <v>7419</v>
      </c>
      <c r="AF1201">
        <v>6</v>
      </c>
      <c r="AG1201" t="s">
        <v>42</v>
      </c>
      <c r="AH1201" t="s">
        <v>43</v>
      </c>
      <c r="AI1201">
        <v>14</v>
      </c>
      <c r="AJ1201">
        <v>3</v>
      </c>
      <c r="AK1201">
        <v>2</v>
      </c>
      <c r="AL1201">
        <f>IF(HR_Data[[#This Row],[OverTime]]="Yes",2,0)
+IF(HR_Data[[#This Row],[WorkLifeBalance]]&lt;=2,2,0)
+IF(HR_Data[[#This Row],[MonthlyIncome]]&lt;5000,2,0)
+IF(HR_Data[[#This Row],[JobSatisfaction]]&lt;=2,1,0)
+IF(HR_Data[[#This Row],[EnvironmentSatisfaction]]&lt;=2,1,0)
+IF(HR_Data[[#This Row],[YearsAtCompany]]&lt;2,2,0)</f>
        <v>3</v>
      </c>
      <c r="AM1201" t="str">
        <f>IF(HR_Data[[#This Row],[RiskScore2]]&gt;=6,"High",
IF(HR_Data[[#This Row],[RiskScore2]]&gt;=3,"Medium","Low"))</f>
        <v>Medium</v>
      </c>
      <c r="AN1201">
        <v>80</v>
      </c>
      <c r="AO1201">
        <v>2</v>
      </c>
      <c r="AP1201">
        <v>10</v>
      </c>
      <c r="AQ1201">
        <v>2</v>
      </c>
      <c r="AR1201">
        <v>2</v>
      </c>
      <c r="AS1201">
        <v>3</v>
      </c>
      <c r="AT1201">
        <v>2</v>
      </c>
      <c r="AU1201">
        <v>0</v>
      </c>
      <c r="AV1201">
        <v>2</v>
      </c>
    </row>
    <row r="1202" spans="1:48">
      <c r="A1202">
        <v>44</v>
      </c>
      <c r="B1202" t="str">
        <f>IF(HR_Data[[#This Row],[Age]]&lt;25,"&lt;25",
IF(HR_Data[[#This Row],[Age]]&lt;35,"25–34",
IF(HR_Data[[#This Row],[Age]]&lt;45,"35–44",
IF(HR_Data[[#This Row],[Age]]&lt;55,"45–54","55+"))))</f>
        <v>35–44</v>
      </c>
      <c r="C1202" t="s">
        <v>43</v>
      </c>
      <c r="D1202">
        <f>(HR[[#This Row],[OverTimeFlag]]*3+HR[[#This Row],[LowJobSatisFlag]]*5+HR[[#This Row],[LowWLBFlag]]*4+HR[[#This Row],[LowSalaryFlag]]*3+HR[[#This Row],[LowEnviFlag]]*4+HR[[#This Row],[LowProFlag]]*1)</f>
        <v>6</v>
      </c>
      <c r="E1202">
        <f>HR_Data[[#This Row],[OvertimeFlag]] + HR_Data[[#This Row],[LowSatisfactionFlag]] + HR_Data[[#This Row],[LowWorkLifeBalanceFlag]]</f>
        <v>1</v>
      </c>
      <c r="F1202" t="s">
        <v>36</v>
      </c>
      <c r="G1202">
        <v>528</v>
      </c>
      <c r="H1202" t="s">
        <v>61</v>
      </c>
      <c r="I1202">
        <v>1</v>
      </c>
      <c r="J1202" t="str">
        <f>IF(AND(HR_Data[[#This Row],[Attrition]]="Yes",HR_Data[[#This Row],[YearsAtCompany]]&lt;2),"Yes","No")</f>
        <v>No</v>
      </c>
      <c r="K1202">
        <v>3</v>
      </c>
      <c r="L1202" t="s">
        <v>38</v>
      </c>
      <c r="M1202">
        <v>1</v>
      </c>
      <c r="N1202">
        <v>1683</v>
      </c>
      <c r="P1202">
        <v>3</v>
      </c>
      <c r="Q1202" t="s">
        <v>39</v>
      </c>
      <c r="R1202">
        <v>44</v>
      </c>
      <c r="S1202">
        <v>3</v>
      </c>
      <c r="T1202">
        <v>1</v>
      </c>
      <c r="U1202" t="s">
        <v>61</v>
      </c>
      <c r="V1202">
        <v>4</v>
      </c>
      <c r="W1202" t="s">
        <v>52</v>
      </c>
      <c r="X1202">
        <v>3195</v>
      </c>
      <c r="Y1202" t="str">
        <f>IF(AND(HR_Data[[#This Row],[OverTime]]="Yes",HR_Data[[#This Row],[JobSatisfaction]]&lt;=2,HR_Data[[#This Row],[MonthlyIncome]]&lt;AVERAGE(HR_Data[MonthlyIncome])),
"High Risk",
IF(OR(HR_Data[[#This Row],[OverTime]]="Yes",HR_Data[[#This Row],[JobSatisfaction]]&lt;=2),
"Medium Risk",
"Low Risk"))</f>
        <v>Medium Risk</v>
      </c>
      <c r="Z1202" t="str">
        <f>IF(HR_Data[[#This Row],[MonthlyIncome]]&lt;3000,"Low",IF(HR_Data[[#This Row],[MonthlyIncome]]&lt;7000,"Medium","High"))</f>
        <v>Medium</v>
      </c>
      <c r="AA1202" s="5">
        <f>IF(HR_Data[[#This Row],[OverTime]]="Yes",1,0)</f>
        <v>1</v>
      </c>
      <c r="AB1202" s="5">
        <f>IF(HR_Data[[#This Row],[JobSatisfaction]]&lt;=2,1,0)</f>
        <v>0</v>
      </c>
      <c r="AC1202" s="5">
        <f>IF(HR_Data[[#This Row],[WorkLifeBalance]]&lt;=2,1,0)</f>
        <v>0</v>
      </c>
      <c r="AD1202" s="5">
        <f>IF(HR_Data[[#This Row],[MonthlyIncome]]&lt;AVERAGE(HR_Data[MonthlyIncome]),1,0)</f>
        <v>1</v>
      </c>
      <c r="AE1202">
        <v>4167</v>
      </c>
      <c r="AF1202">
        <v>4</v>
      </c>
      <c r="AG1202" t="s">
        <v>42</v>
      </c>
      <c r="AH1202" t="s">
        <v>35</v>
      </c>
      <c r="AI1202">
        <v>18</v>
      </c>
      <c r="AJ1202">
        <v>3</v>
      </c>
      <c r="AK1202">
        <v>1</v>
      </c>
      <c r="AL1202">
        <f>IF(HR_Data[[#This Row],[OverTime]]="Yes",2,0)
+IF(HR_Data[[#This Row],[WorkLifeBalance]]&lt;=2,2,0)
+IF(HR_Data[[#This Row],[MonthlyIncome]]&lt;5000,2,0)
+IF(HR_Data[[#This Row],[JobSatisfaction]]&lt;=2,1,0)
+IF(HR_Data[[#This Row],[EnvironmentSatisfaction]]&lt;=2,1,0)
+IF(HR_Data[[#This Row],[YearsAtCompany]]&lt;2,2,0)</f>
        <v>4</v>
      </c>
      <c r="AM1202" t="str">
        <f>IF(HR_Data[[#This Row],[RiskScore2]]&gt;=6,"High",
IF(HR_Data[[#This Row],[RiskScore2]]&gt;=3,"Medium","Low"))</f>
        <v>Medium</v>
      </c>
      <c r="AN1202">
        <v>80</v>
      </c>
      <c r="AO1202">
        <v>3</v>
      </c>
      <c r="AP1202">
        <v>8</v>
      </c>
      <c r="AQ1202">
        <v>2</v>
      </c>
      <c r="AR1202">
        <v>3</v>
      </c>
      <c r="AS1202">
        <v>2</v>
      </c>
      <c r="AT1202">
        <v>2</v>
      </c>
      <c r="AU1202">
        <v>2</v>
      </c>
      <c r="AV1202">
        <v>2</v>
      </c>
    </row>
    <row r="1203" spans="1:48">
      <c r="A1203">
        <v>23</v>
      </c>
      <c r="B1203" t="str">
        <f>IF(HR_Data[[#This Row],[Age]]&lt;25,"&lt;25",
IF(HR_Data[[#This Row],[Age]]&lt;35,"25–34",
IF(HR_Data[[#This Row],[Age]]&lt;45,"35–44",
IF(HR_Data[[#This Row],[Age]]&lt;55,"45–54","55+"))))</f>
        <v>&lt;25</v>
      </c>
      <c r="C1203" t="s">
        <v>35</v>
      </c>
      <c r="D1203">
        <f>(HR[[#This Row],[OverTimeFlag]]*3+HR[[#This Row],[LowJobSatisFlag]]*5+HR[[#This Row],[LowWLBFlag]]*4+HR[[#This Row],[LowSalaryFlag]]*3+HR[[#This Row],[LowEnviFlag]]*4+HR[[#This Row],[LowProFlag]]*1)</f>
        <v>6</v>
      </c>
      <c r="E1203">
        <f>HR_Data[[#This Row],[OvertimeFlag]] + HR_Data[[#This Row],[LowSatisfactionFlag]] + HR_Data[[#This Row],[LowWorkLifeBalanceFlag]]</f>
        <v>1</v>
      </c>
      <c r="F1203" t="s">
        <v>36</v>
      </c>
      <c r="G1203">
        <v>1320</v>
      </c>
      <c r="H1203" t="s">
        <v>45</v>
      </c>
      <c r="I1203">
        <v>8</v>
      </c>
      <c r="J1203" t="str">
        <f>IF(AND(HR_Data[[#This Row],[Attrition]]="Yes",HR_Data[[#This Row],[YearsAtCompany]]&lt;2),"Yes","No")</f>
        <v>No</v>
      </c>
      <c r="K1203">
        <v>1</v>
      </c>
      <c r="L1203" t="s">
        <v>51</v>
      </c>
      <c r="M1203">
        <v>1</v>
      </c>
      <c r="N1203">
        <v>1684</v>
      </c>
      <c r="P1203">
        <v>4</v>
      </c>
      <c r="Q1203" t="s">
        <v>46</v>
      </c>
      <c r="R1203">
        <v>93</v>
      </c>
      <c r="S1203">
        <v>2</v>
      </c>
      <c r="T1203">
        <v>1</v>
      </c>
      <c r="U1203" t="s">
        <v>50</v>
      </c>
      <c r="V1203">
        <v>3</v>
      </c>
      <c r="W1203" t="s">
        <v>41</v>
      </c>
      <c r="X1203">
        <v>3989</v>
      </c>
      <c r="Y1203" t="str">
        <f>IF(AND(HR_Data[[#This Row],[OverTime]]="Yes",HR_Data[[#This Row],[JobSatisfaction]]&lt;=2,HR_Data[[#This Row],[MonthlyIncome]]&lt;AVERAGE(HR_Data[MonthlyIncome])),
"High Risk",
IF(OR(HR_Data[[#This Row],[OverTime]]="Yes",HR_Data[[#This Row],[JobSatisfaction]]&lt;=2),
"Medium Risk",
"Low Risk"))</f>
        <v>Medium Risk</v>
      </c>
      <c r="Z1203" t="str">
        <f>IF(HR_Data[[#This Row],[MonthlyIncome]]&lt;3000,"Low",IF(HR_Data[[#This Row],[MonthlyIncome]]&lt;7000,"Medium","High"))</f>
        <v>Medium</v>
      </c>
      <c r="AA1203" s="5">
        <f>IF(HR_Data[[#This Row],[OverTime]]="Yes",1,0)</f>
        <v>1</v>
      </c>
      <c r="AB1203" s="5">
        <f>IF(HR_Data[[#This Row],[JobSatisfaction]]&lt;=2,1,0)</f>
        <v>0</v>
      </c>
      <c r="AC1203" s="5">
        <f>IF(HR_Data[[#This Row],[WorkLifeBalance]]&lt;=2,1,0)</f>
        <v>0</v>
      </c>
      <c r="AD1203" s="5">
        <f>IF(HR_Data[[#This Row],[MonthlyIncome]]&lt;AVERAGE(HR_Data[MonthlyIncome]),1,0)</f>
        <v>1</v>
      </c>
      <c r="AE1203">
        <v>20586</v>
      </c>
      <c r="AF1203">
        <v>1</v>
      </c>
      <c r="AG1203" t="s">
        <v>42</v>
      </c>
      <c r="AH1203" t="s">
        <v>35</v>
      </c>
      <c r="AI1203">
        <v>11</v>
      </c>
      <c r="AJ1203">
        <v>3</v>
      </c>
      <c r="AK1203">
        <v>1</v>
      </c>
      <c r="AL1203">
        <f>IF(HR_Data[[#This Row],[OverTime]]="Yes",2,0)
+IF(HR_Data[[#This Row],[WorkLifeBalance]]&lt;=2,2,0)
+IF(HR_Data[[#This Row],[MonthlyIncome]]&lt;5000,2,0)
+IF(HR_Data[[#This Row],[JobSatisfaction]]&lt;=2,1,0)
+IF(HR_Data[[#This Row],[EnvironmentSatisfaction]]&lt;=2,1,0)
+IF(HR_Data[[#This Row],[YearsAtCompany]]&lt;2,2,0)</f>
        <v>4</v>
      </c>
      <c r="AM1203" t="str">
        <f>IF(HR_Data[[#This Row],[RiskScore2]]&gt;=6,"High",
IF(HR_Data[[#This Row],[RiskScore2]]&gt;=3,"Medium","Low"))</f>
        <v>Medium</v>
      </c>
      <c r="AN1203">
        <v>80</v>
      </c>
      <c r="AO1203">
        <v>0</v>
      </c>
      <c r="AP1203">
        <v>5</v>
      </c>
      <c r="AQ1203">
        <v>2</v>
      </c>
      <c r="AR1203">
        <v>3</v>
      </c>
      <c r="AS1203">
        <v>5</v>
      </c>
      <c r="AT1203">
        <v>4</v>
      </c>
      <c r="AU1203">
        <v>1</v>
      </c>
      <c r="AV1203">
        <v>2</v>
      </c>
    </row>
    <row r="1204" spans="1:48">
      <c r="A1204">
        <v>38</v>
      </c>
      <c r="B1204" t="str">
        <f>IF(HR_Data[[#This Row],[Age]]&lt;25,"&lt;25",
IF(HR_Data[[#This Row],[Age]]&lt;35,"25–34",
IF(HR_Data[[#This Row],[Age]]&lt;45,"35–44",
IF(HR_Data[[#This Row],[Age]]&lt;55,"45–54","55+"))))</f>
        <v>35–44</v>
      </c>
      <c r="C1204" t="s">
        <v>43</v>
      </c>
      <c r="D1204">
        <f>(HR[[#This Row],[OverTimeFlag]]*3+HR[[#This Row],[LowJobSatisFlag]]*5+HR[[#This Row],[LowWLBFlag]]*4+HR[[#This Row],[LowSalaryFlag]]*3+HR[[#This Row],[LowEnviFlag]]*4+HR[[#This Row],[LowProFlag]]*1)</f>
        <v>7</v>
      </c>
      <c r="E1204">
        <f>HR_Data[[#This Row],[OvertimeFlag]] + HR_Data[[#This Row],[LowSatisfactionFlag]] + HR_Data[[#This Row],[LowWorkLifeBalanceFlag]]</f>
        <v>1</v>
      </c>
      <c r="F1204" t="s">
        <v>36</v>
      </c>
      <c r="G1204">
        <v>1495</v>
      </c>
      <c r="H1204" t="s">
        <v>45</v>
      </c>
      <c r="I1204">
        <v>4</v>
      </c>
      <c r="J1204" t="str">
        <f>IF(AND(HR_Data[[#This Row],[Attrition]]="Yes",HR_Data[[#This Row],[YearsAtCompany]]&lt;2),"Yes","No")</f>
        <v>No</v>
      </c>
      <c r="K1204">
        <v>2</v>
      </c>
      <c r="L1204" t="s">
        <v>51</v>
      </c>
      <c r="M1204">
        <v>1</v>
      </c>
      <c r="N1204">
        <v>1687</v>
      </c>
      <c r="P1204">
        <v>4</v>
      </c>
      <c r="Q1204" t="s">
        <v>39</v>
      </c>
      <c r="R1204">
        <v>87</v>
      </c>
      <c r="S1204">
        <v>3</v>
      </c>
      <c r="T1204">
        <v>1</v>
      </c>
      <c r="U1204" t="s">
        <v>50</v>
      </c>
      <c r="V1204">
        <v>3</v>
      </c>
      <c r="W1204" t="s">
        <v>48</v>
      </c>
      <c r="X1204">
        <v>3306</v>
      </c>
      <c r="Y1204" t="str">
        <f>IF(AND(HR_Data[[#This Row],[OverTime]]="Yes",HR_Data[[#This Row],[JobSatisfaction]]&lt;=2,HR_Data[[#This Row],[MonthlyIncome]]&lt;AVERAGE(HR_Data[MonthlyIncome])),
"High Risk",
IF(OR(HR_Data[[#This Row],[OverTime]]="Yes",HR_Data[[#This Row],[JobSatisfaction]]&lt;=2),
"Medium Risk",
"Low Risk"))</f>
        <v>Low Risk</v>
      </c>
      <c r="Z1204" t="str">
        <f>IF(HR_Data[[#This Row],[MonthlyIncome]]&lt;3000,"Low",IF(HR_Data[[#This Row],[MonthlyIncome]]&lt;7000,"Medium","High"))</f>
        <v>Medium</v>
      </c>
      <c r="AA1204" s="5">
        <f>IF(HR_Data[[#This Row],[OverTime]]="Yes",1,0)</f>
        <v>0</v>
      </c>
      <c r="AB1204" s="5">
        <f>IF(HR_Data[[#This Row],[JobSatisfaction]]&lt;=2,1,0)</f>
        <v>0</v>
      </c>
      <c r="AC1204" s="5">
        <f>IF(HR_Data[[#This Row],[WorkLifeBalance]]&lt;=2,1,0)</f>
        <v>1</v>
      </c>
      <c r="AD1204" s="5">
        <f>IF(HR_Data[[#This Row],[MonthlyIncome]]&lt;AVERAGE(HR_Data[MonthlyIncome]),1,0)</f>
        <v>1</v>
      </c>
      <c r="AE1204">
        <v>26176</v>
      </c>
      <c r="AF1204">
        <v>7</v>
      </c>
      <c r="AG1204" t="s">
        <v>42</v>
      </c>
      <c r="AH1204" t="s">
        <v>43</v>
      </c>
      <c r="AI1204">
        <v>19</v>
      </c>
      <c r="AJ1204">
        <v>3</v>
      </c>
      <c r="AK1204">
        <v>4</v>
      </c>
      <c r="AL1204">
        <f>IF(HR_Data[[#This Row],[OverTime]]="Yes",2,0)
+IF(HR_Data[[#This Row],[WorkLifeBalance]]&lt;=2,2,0)
+IF(HR_Data[[#This Row],[MonthlyIncome]]&lt;5000,2,0)
+IF(HR_Data[[#This Row],[JobSatisfaction]]&lt;=2,1,0)
+IF(HR_Data[[#This Row],[EnvironmentSatisfaction]]&lt;=2,1,0)
+IF(HR_Data[[#This Row],[YearsAtCompany]]&lt;2,2,0)</f>
        <v>6</v>
      </c>
      <c r="AM1204" t="str">
        <f>IF(HR_Data[[#This Row],[RiskScore2]]&gt;=6,"High",
IF(HR_Data[[#This Row],[RiskScore2]]&gt;=3,"Medium","Low"))</f>
        <v>High</v>
      </c>
      <c r="AN1204">
        <v>80</v>
      </c>
      <c r="AO1204">
        <v>1</v>
      </c>
      <c r="AP1204">
        <v>7</v>
      </c>
      <c r="AQ1204">
        <v>5</v>
      </c>
      <c r="AR1204">
        <v>2</v>
      </c>
      <c r="AS1204">
        <v>0</v>
      </c>
      <c r="AT1204">
        <v>0</v>
      </c>
      <c r="AU1204">
        <v>0</v>
      </c>
      <c r="AV1204">
        <v>0</v>
      </c>
    </row>
    <row r="1205" spans="1:48">
      <c r="A1205">
        <v>53</v>
      </c>
      <c r="B1205" t="str">
        <f>IF(HR_Data[[#This Row],[Age]]&lt;25,"&lt;25",
IF(HR_Data[[#This Row],[Age]]&lt;35,"25–34",
IF(HR_Data[[#This Row],[Age]]&lt;45,"35–44",
IF(HR_Data[[#This Row],[Age]]&lt;55,"45–54","55+"))))</f>
        <v>45–54</v>
      </c>
      <c r="C1205" t="s">
        <v>43</v>
      </c>
      <c r="D1205">
        <f>(HR[[#This Row],[OverTimeFlag]]*3+HR[[#This Row],[LowJobSatisFlag]]*5+HR[[#This Row],[LowWLBFlag]]*4+HR[[#This Row],[LowSalaryFlag]]*3+HR[[#This Row],[LowEnviFlag]]*4+HR[[#This Row],[LowProFlag]]*1)</f>
        <v>4</v>
      </c>
      <c r="E1205">
        <f>HR_Data[[#This Row],[OvertimeFlag]] + HR_Data[[#This Row],[LowSatisfactionFlag]] + HR_Data[[#This Row],[LowWorkLifeBalanceFlag]]</f>
        <v>0</v>
      </c>
      <c r="F1205" t="s">
        <v>36</v>
      </c>
      <c r="G1205">
        <v>1395</v>
      </c>
      <c r="H1205" t="s">
        <v>45</v>
      </c>
      <c r="I1205">
        <v>24</v>
      </c>
      <c r="J1205" t="str">
        <f>IF(AND(HR_Data[[#This Row],[Attrition]]="Yes",HR_Data[[#This Row],[YearsAtCompany]]&lt;2),"Yes","No")</f>
        <v>No</v>
      </c>
      <c r="K1205">
        <v>4</v>
      </c>
      <c r="L1205" t="s">
        <v>51</v>
      </c>
      <c r="M1205">
        <v>1</v>
      </c>
      <c r="N1205">
        <v>1689</v>
      </c>
      <c r="P1205">
        <v>2</v>
      </c>
      <c r="Q1205" t="s">
        <v>46</v>
      </c>
      <c r="R1205">
        <v>48</v>
      </c>
      <c r="S1205">
        <v>4</v>
      </c>
      <c r="T1205">
        <v>3</v>
      </c>
      <c r="U1205" t="s">
        <v>54</v>
      </c>
      <c r="V1205">
        <v>4</v>
      </c>
      <c r="W1205" t="s">
        <v>48</v>
      </c>
      <c r="X1205">
        <v>7005</v>
      </c>
      <c r="Y1205" t="str">
        <f>IF(AND(HR_Data[[#This Row],[OverTime]]="Yes",HR_Data[[#This Row],[JobSatisfaction]]&lt;=2,HR_Data[[#This Row],[MonthlyIncome]]&lt;AVERAGE(HR_Data[MonthlyIncome])),
"High Risk",
IF(OR(HR_Data[[#This Row],[OverTime]]="Yes",HR_Data[[#This Row],[JobSatisfaction]]&lt;=2),
"Medium Risk",
"Low Risk"))</f>
        <v>Low Risk</v>
      </c>
      <c r="Z1205" t="str">
        <f>IF(HR_Data[[#This Row],[MonthlyIncome]]&lt;3000,"Low",IF(HR_Data[[#This Row],[MonthlyIncome]]&lt;7000,"Medium","High"))</f>
        <v>High</v>
      </c>
      <c r="AA1205" s="5">
        <f>IF(HR_Data[[#This Row],[OverTime]]="Yes",1,0)</f>
        <v>0</v>
      </c>
      <c r="AB1205" s="5">
        <f>IF(HR_Data[[#This Row],[JobSatisfaction]]&lt;=2,1,0)</f>
        <v>0</v>
      </c>
      <c r="AC1205" s="5">
        <f>IF(HR_Data[[#This Row],[WorkLifeBalance]]&lt;=2,1,0)</f>
        <v>0</v>
      </c>
      <c r="AD1205" s="5">
        <f>IF(HR_Data[[#This Row],[MonthlyIncome]]&lt;AVERAGE(HR_Data[MonthlyIncome]),1,0)</f>
        <v>0</v>
      </c>
      <c r="AE1205">
        <v>3458</v>
      </c>
      <c r="AF1205">
        <v>3</v>
      </c>
      <c r="AG1205" t="s">
        <v>42</v>
      </c>
      <c r="AH1205" t="s">
        <v>43</v>
      </c>
      <c r="AI1205">
        <v>15</v>
      </c>
      <c r="AJ1205">
        <v>3</v>
      </c>
      <c r="AK1205">
        <v>3</v>
      </c>
      <c r="AL1205">
        <f>IF(HR_Data[[#This Row],[OverTime]]="Yes",2,0)
+IF(HR_Data[[#This Row],[WorkLifeBalance]]&lt;=2,2,0)
+IF(HR_Data[[#This Row],[MonthlyIncome]]&lt;5000,2,0)
+IF(HR_Data[[#This Row],[JobSatisfaction]]&lt;=2,1,0)
+IF(HR_Data[[#This Row],[EnvironmentSatisfaction]]&lt;=2,1,0)
+IF(HR_Data[[#This Row],[YearsAtCompany]]&lt;2,2,0)</f>
        <v>1</v>
      </c>
      <c r="AM1205" t="str">
        <f>IF(HR_Data[[#This Row],[RiskScore2]]&gt;=6,"High",
IF(HR_Data[[#This Row],[RiskScore2]]&gt;=3,"Medium","Low"))</f>
        <v>Low</v>
      </c>
      <c r="AN1205">
        <v>80</v>
      </c>
      <c r="AO1205">
        <v>0</v>
      </c>
      <c r="AP1205">
        <v>11</v>
      </c>
      <c r="AQ1205">
        <v>2</v>
      </c>
      <c r="AR1205">
        <v>3</v>
      </c>
      <c r="AS1205">
        <v>4</v>
      </c>
      <c r="AT1205">
        <v>3</v>
      </c>
      <c r="AU1205">
        <v>1</v>
      </c>
      <c r="AV1205">
        <v>2</v>
      </c>
    </row>
    <row r="1206" spans="1:48">
      <c r="A1206">
        <v>48</v>
      </c>
      <c r="B1206" t="str">
        <f>IF(HR_Data[[#This Row],[Age]]&lt;25,"&lt;25",
IF(HR_Data[[#This Row],[Age]]&lt;35,"25–34",
IF(HR_Data[[#This Row],[Age]]&lt;45,"35–44",
IF(HR_Data[[#This Row],[Age]]&lt;55,"45–54","55+"))))</f>
        <v>45–54</v>
      </c>
      <c r="C1206" t="s">
        <v>35</v>
      </c>
      <c r="D1206">
        <f>(HR[[#This Row],[OverTimeFlag]]*3+HR[[#This Row],[LowJobSatisFlag]]*5+HR[[#This Row],[LowWLBFlag]]*4+HR[[#This Row],[LowSalaryFlag]]*3+HR[[#This Row],[LowEnviFlag]]*4+HR[[#This Row],[LowProFlag]]*1)</f>
        <v>7</v>
      </c>
      <c r="E1206">
        <f>HR_Data[[#This Row],[OvertimeFlag]] + HR_Data[[#This Row],[LowSatisfactionFlag]] + HR_Data[[#This Row],[LowWorkLifeBalanceFlag]]</f>
        <v>1</v>
      </c>
      <c r="F1206" t="s">
        <v>44</v>
      </c>
      <c r="G1206">
        <v>708</v>
      </c>
      <c r="H1206" t="s">
        <v>37</v>
      </c>
      <c r="I1206">
        <v>7</v>
      </c>
      <c r="J1206" t="str">
        <f>IF(AND(HR_Data[[#This Row],[Attrition]]="Yes",HR_Data[[#This Row],[YearsAtCompany]]&lt;2),"Yes","No")</f>
        <v>No</v>
      </c>
      <c r="K1206">
        <v>2</v>
      </c>
      <c r="L1206" t="s">
        <v>51</v>
      </c>
      <c r="M1206">
        <v>1</v>
      </c>
      <c r="N1206">
        <v>1691</v>
      </c>
      <c r="P1206">
        <v>4</v>
      </c>
      <c r="Q1206" t="s">
        <v>39</v>
      </c>
      <c r="R1206">
        <v>95</v>
      </c>
      <c r="S1206">
        <v>3</v>
      </c>
      <c r="T1206">
        <v>1</v>
      </c>
      <c r="U1206" t="s">
        <v>57</v>
      </c>
      <c r="V1206">
        <v>3</v>
      </c>
      <c r="W1206" t="s">
        <v>48</v>
      </c>
      <c r="X1206">
        <v>2655</v>
      </c>
      <c r="Y1206" t="str">
        <f>IF(AND(HR_Data[[#This Row],[OverTime]]="Yes",HR_Data[[#This Row],[JobSatisfaction]]&lt;=2,HR_Data[[#This Row],[MonthlyIncome]]&lt;AVERAGE(HR_Data[MonthlyIncome])),
"High Risk",
IF(OR(HR_Data[[#This Row],[OverTime]]="Yes",HR_Data[[#This Row],[JobSatisfaction]]&lt;=2),
"Medium Risk",
"Low Risk"))</f>
        <v>Medium Risk</v>
      </c>
      <c r="Z1206" t="str">
        <f>IF(HR_Data[[#This Row],[MonthlyIncome]]&lt;3000,"Low",IF(HR_Data[[#This Row],[MonthlyIncome]]&lt;7000,"Medium","High"))</f>
        <v>Low</v>
      </c>
      <c r="AA1206" s="5">
        <f>IF(HR_Data[[#This Row],[OverTime]]="Yes",1,0)</f>
        <v>1</v>
      </c>
      <c r="AB1206" s="5">
        <f>IF(HR_Data[[#This Row],[JobSatisfaction]]&lt;=2,1,0)</f>
        <v>0</v>
      </c>
      <c r="AC1206" s="5">
        <f>IF(HR_Data[[#This Row],[WorkLifeBalance]]&lt;=2,1,0)</f>
        <v>0</v>
      </c>
      <c r="AD1206" s="5">
        <f>IF(HR_Data[[#This Row],[MonthlyIncome]]&lt;AVERAGE(HR_Data[MonthlyIncome]),1,0)</f>
        <v>1</v>
      </c>
      <c r="AE1206">
        <v>11740</v>
      </c>
      <c r="AF1206">
        <v>2</v>
      </c>
      <c r="AG1206" t="s">
        <v>42</v>
      </c>
      <c r="AH1206" t="s">
        <v>35</v>
      </c>
      <c r="AI1206">
        <v>11</v>
      </c>
      <c r="AJ1206">
        <v>3</v>
      </c>
      <c r="AK1206">
        <v>3</v>
      </c>
      <c r="AL1206">
        <f>IF(HR_Data[[#This Row],[OverTime]]="Yes",2,0)
+IF(HR_Data[[#This Row],[WorkLifeBalance]]&lt;=2,2,0)
+IF(HR_Data[[#This Row],[MonthlyIncome]]&lt;5000,2,0)
+IF(HR_Data[[#This Row],[JobSatisfaction]]&lt;=2,1,0)
+IF(HR_Data[[#This Row],[EnvironmentSatisfaction]]&lt;=2,1,0)
+IF(HR_Data[[#This Row],[YearsAtCompany]]&lt;2,2,0)</f>
        <v>4</v>
      </c>
      <c r="AM1206" t="str">
        <f>IF(HR_Data[[#This Row],[RiskScore2]]&gt;=6,"High",
IF(HR_Data[[#This Row],[RiskScore2]]&gt;=3,"Medium","Low"))</f>
        <v>Medium</v>
      </c>
      <c r="AN1206">
        <v>80</v>
      </c>
      <c r="AO1206">
        <v>2</v>
      </c>
      <c r="AP1206">
        <v>19</v>
      </c>
      <c r="AQ1206">
        <v>3</v>
      </c>
      <c r="AR1206">
        <v>3</v>
      </c>
      <c r="AS1206">
        <v>9</v>
      </c>
      <c r="AT1206">
        <v>7</v>
      </c>
      <c r="AU1206">
        <v>7</v>
      </c>
      <c r="AV1206">
        <v>7</v>
      </c>
    </row>
    <row r="1207" spans="1:48">
      <c r="A1207">
        <v>32</v>
      </c>
      <c r="B1207" t="str">
        <f>IF(HR_Data[[#This Row],[Age]]&lt;25,"&lt;25",
IF(HR_Data[[#This Row],[Age]]&lt;35,"25–34",
IF(HR_Data[[#This Row],[Age]]&lt;45,"35–44",
IF(HR_Data[[#This Row],[Age]]&lt;55,"45–54","55+"))))</f>
        <v>25–34</v>
      </c>
      <c r="C1207" t="s">
        <v>35</v>
      </c>
      <c r="D1207">
        <f>(HR[[#This Row],[OverTimeFlag]]*3+HR[[#This Row],[LowJobSatisFlag]]*5+HR[[#This Row],[LowWLBFlag]]*4+HR[[#This Row],[LowSalaryFlag]]*3+HR[[#This Row],[LowEnviFlag]]*4+HR[[#This Row],[LowProFlag]]*1)</f>
        <v>8</v>
      </c>
      <c r="E1207">
        <f>HR_Data[[#This Row],[OvertimeFlag]] + HR_Data[[#This Row],[LowSatisfactionFlag]] + HR_Data[[#This Row],[LowWorkLifeBalanceFlag]]</f>
        <v>1</v>
      </c>
      <c r="F1207" t="s">
        <v>36</v>
      </c>
      <c r="G1207">
        <v>1259</v>
      </c>
      <c r="H1207" t="s">
        <v>45</v>
      </c>
      <c r="I1207">
        <v>2</v>
      </c>
      <c r="J1207" t="str">
        <f>IF(AND(HR_Data[[#This Row],[Attrition]]="Yes",HR_Data[[#This Row],[YearsAtCompany]]&lt;2),"Yes","No")</f>
        <v>Yes</v>
      </c>
      <c r="K1207">
        <v>4</v>
      </c>
      <c r="L1207" t="s">
        <v>38</v>
      </c>
      <c r="M1207">
        <v>1</v>
      </c>
      <c r="N1207">
        <v>1692</v>
      </c>
      <c r="P1207">
        <v>4</v>
      </c>
      <c r="Q1207" t="s">
        <v>46</v>
      </c>
      <c r="R1207">
        <v>95</v>
      </c>
      <c r="S1207">
        <v>3</v>
      </c>
      <c r="T1207">
        <v>1</v>
      </c>
      <c r="U1207" t="s">
        <v>50</v>
      </c>
      <c r="V1207">
        <v>2</v>
      </c>
      <c r="W1207" t="s">
        <v>41</v>
      </c>
      <c r="X1207">
        <v>1393</v>
      </c>
      <c r="Y1207" t="str">
        <f>IF(AND(HR_Data[[#This Row],[OverTime]]="Yes",HR_Data[[#This Row],[JobSatisfaction]]&lt;=2,HR_Data[[#This Row],[MonthlyIncome]]&lt;AVERAGE(HR_Data[MonthlyIncome])),
"High Risk",
IF(OR(HR_Data[[#This Row],[OverTime]]="Yes",HR_Data[[#This Row],[JobSatisfaction]]&lt;=2),
"Medium Risk",
"Low Risk"))</f>
        <v>Medium Risk</v>
      </c>
      <c r="Z1207" t="str">
        <f>IF(HR_Data[[#This Row],[MonthlyIncome]]&lt;3000,"Low",IF(HR_Data[[#This Row],[MonthlyIncome]]&lt;7000,"Medium","High"))</f>
        <v>Low</v>
      </c>
      <c r="AA1207" s="5">
        <f>IF(HR_Data[[#This Row],[OverTime]]="Yes",1,0)</f>
        <v>0</v>
      </c>
      <c r="AB1207" s="5">
        <f>IF(HR_Data[[#This Row],[JobSatisfaction]]&lt;=2,1,0)</f>
        <v>1</v>
      </c>
      <c r="AC1207" s="5">
        <f>IF(HR_Data[[#This Row],[WorkLifeBalance]]&lt;=2,1,0)</f>
        <v>0</v>
      </c>
      <c r="AD1207" s="5">
        <f>IF(HR_Data[[#This Row],[MonthlyIncome]]&lt;AVERAGE(HR_Data[MonthlyIncome]),1,0)</f>
        <v>1</v>
      </c>
      <c r="AE1207">
        <v>24852</v>
      </c>
      <c r="AF1207">
        <v>1</v>
      </c>
      <c r="AG1207" t="s">
        <v>42</v>
      </c>
      <c r="AH1207" t="s">
        <v>43</v>
      </c>
      <c r="AI1207">
        <v>12</v>
      </c>
      <c r="AJ1207">
        <v>3</v>
      </c>
      <c r="AK1207">
        <v>1</v>
      </c>
      <c r="AL1207">
        <f>IF(HR_Data[[#This Row],[OverTime]]="Yes",2,0)
+IF(HR_Data[[#This Row],[WorkLifeBalance]]&lt;=2,2,0)
+IF(HR_Data[[#This Row],[MonthlyIncome]]&lt;5000,2,0)
+IF(HR_Data[[#This Row],[JobSatisfaction]]&lt;=2,1,0)
+IF(HR_Data[[#This Row],[EnvironmentSatisfaction]]&lt;=2,1,0)
+IF(HR_Data[[#This Row],[YearsAtCompany]]&lt;2,2,0)</f>
        <v>5</v>
      </c>
      <c r="AM1207" t="str">
        <f>IF(HR_Data[[#This Row],[RiskScore2]]&gt;=6,"High",
IF(HR_Data[[#This Row],[RiskScore2]]&gt;=3,"Medium","Low"))</f>
        <v>Medium</v>
      </c>
      <c r="AN1207">
        <v>80</v>
      </c>
      <c r="AO1207">
        <v>0</v>
      </c>
      <c r="AP1207">
        <v>1</v>
      </c>
      <c r="AQ1207">
        <v>2</v>
      </c>
      <c r="AR1207">
        <v>3</v>
      </c>
      <c r="AS1207">
        <v>1</v>
      </c>
      <c r="AT1207">
        <v>0</v>
      </c>
      <c r="AU1207">
        <v>0</v>
      </c>
      <c r="AV1207">
        <v>0</v>
      </c>
    </row>
    <row r="1208" spans="1:48">
      <c r="A1208">
        <v>26</v>
      </c>
      <c r="B1208" t="str">
        <f>IF(HR_Data[[#This Row],[Age]]&lt;25,"&lt;25",
IF(HR_Data[[#This Row],[Age]]&lt;35,"25–34",
IF(HR_Data[[#This Row],[Age]]&lt;45,"35–44",
IF(HR_Data[[#This Row],[Age]]&lt;55,"45–54","55+"))))</f>
        <v>25–34</v>
      </c>
      <c r="C1208" t="s">
        <v>43</v>
      </c>
      <c r="D1208">
        <f>(HR[[#This Row],[OverTimeFlag]]*3+HR[[#This Row],[LowJobSatisFlag]]*5+HR[[#This Row],[LowWLBFlag]]*4+HR[[#This Row],[LowSalaryFlag]]*3+HR[[#This Row],[LowEnviFlag]]*4+HR[[#This Row],[LowProFlag]]*1)</f>
        <v>4</v>
      </c>
      <c r="E1208">
        <f>HR_Data[[#This Row],[OvertimeFlag]] + HR_Data[[#This Row],[LowSatisfactionFlag]] + HR_Data[[#This Row],[LowWorkLifeBalanceFlag]]</f>
        <v>0</v>
      </c>
      <c r="F1208" t="s">
        <v>55</v>
      </c>
      <c r="G1208">
        <v>786</v>
      </c>
      <c r="H1208" t="s">
        <v>45</v>
      </c>
      <c r="I1208">
        <v>7</v>
      </c>
      <c r="J1208" t="str">
        <f>IF(AND(HR_Data[[#This Row],[Attrition]]="Yes",HR_Data[[#This Row],[YearsAtCompany]]&lt;2),"Yes","No")</f>
        <v>No</v>
      </c>
      <c r="K1208">
        <v>3</v>
      </c>
      <c r="L1208" t="s">
        <v>51</v>
      </c>
      <c r="M1208">
        <v>1</v>
      </c>
      <c r="N1208">
        <v>1693</v>
      </c>
      <c r="P1208">
        <v>4</v>
      </c>
      <c r="Q1208" t="s">
        <v>46</v>
      </c>
      <c r="R1208">
        <v>76</v>
      </c>
      <c r="S1208">
        <v>3</v>
      </c>
      <c r="T1208">
        <v>1</v>
      </c>
      <c r="U1208" t="s">
        <v>50</v>
      </c>
      <c r="V1208">
        <v>4</v>
      </c>
      <c r="W1208" t="s">
        <v>41</v>
      </c>
      <c r="X1208">
        <v>2570</v>
      </c>
      <c r="Y1208" t="str">
        <f>IF(AND(HR_Data[[#This Row],[OverTime]]="Yes",HR_Data[[#This Row],[JobSatisfaction]]&lt;=2,HR_Data[[#This Row],[MonthlyIncome]]&lt;AVERAGE(HR_Data[MonthlyIncome])),
"High Risk",
IF(OR(HR_Data[[#This Row],[OverTime]]="Yes",HR_Data[[#This Row],[JobSatisfaction]]&lt;=2),
"Medium Risk",
"Low Risk"))</f>
        <v>Low Risk</v>
      </c>
      <c r="Z1208" t="str">
        <f>IF(HR_Data[[#This Row],[MonthlyIncome]]&lt;3000,"Low",IF(HR_Data[[#This Row],[MonthlyIncome]]&lt;7000,"Medium","High"))</f>
        <v>Low</v>
      </c>
      <c r="AA1208" s="5">
        <f>IF(HR_Data[[#This Row],[OverTime]]="Yes",1,0)</f>
        <v>0</v>
      </c>
      <c r="AB1208" s="5">
        <f>IF(HR_Data[[#This Row],[JobSatisfaction]]&lt;=2,1,0)</f>
        <v>0</v>
      </c>
      <c r="AC1208" s="5">
        <f>IF(HR_Data[[#This Row],[WorkLifeBalance]]&lt;=2,1,0)</f>
        <v>0</v>
      </c>
      <c r="AD1208" s="5">
        <f>IF(HR_Data[[#This Row],[MonthlyIncome]]&lt;AVERAGE(HR_Data[MonthlyIncome]),1,0)</f>
        <v>1</v>
      </c>
      <c r="AE1208">
        <v>11925</v>
      </c>
      <c r="AF1208">
        <v>1</v>
      </c>
      <c r="AG1208" t="s">
        <v>42</v>
      </c>
      <c r="AH1208" t="s">
        <v>43</v>
      </c>
      <c r="AI1208">
        <v>20</v>
      </c>
      <c r="AJ1208">
        <v>4</v>
      </c>
      <c r="AK1208">
        <v>3</v>
      </c>
      <c r="AL1208">
        <f>IF(HR_Data[[#This Row],[OverTime]]="Yes",2,0)
+IF(HR_Data[[#This Row],[WorkLifeBalance]]&lt;=2,2,0)
+IF(HR_Data[[#This Row],[MonthlyIncome]]&lt;5000,2,0)
+IF(HR_Data[[#This Row],[JobSatisfaction]]&lt;=2,1,0)
+IF(HR_Data[[#This Row],[EnvironmentSatisfaction]]&lt;=2,1,0)
+IF(HR_Data[[#This Row],[YearsAtCompany]]&lt;2,2,0)</f>
        <v>2</v>
      </c>
      <c r="AM1208" t="str">
        <f>IF(HR_Data[[#This Row],[RiskScore2]]&gt;=6,"High",
IF(HR_Data[[#This Row],[RiskScore2]]&gt;=3,"Medium","Low"))</f>
        <v>Low</v>
      </c>
      <c r="AN1208">
        <v>80</v>
      </c>
      <c r="AO1208">
        <v>0</v>
      </c>
      <c r="AP1208">
        <v>7</v>
      </c>
      <c r="AQ1208">
        <v>5</v>
      </c>
      <c r="AR1208">
        <v>3</v>
      </c>
      <c r="AS1208">
        <v>7</v>
      </c>
      <c r="AT1208">
        <v>7</v>
      </c>
      <c r="AU1208">
        <v>5</v>
      </c>
      <c r="AV1208">
        <v>7</v>
      </c>
    </row>
    <row r="1209" spans="1:48">
      <c r="A1209">
        <v>55</v>
      </c>
      <c r="B1209" t="str">
        <f>IF(HR_Data[[#This Row],[Age]]&lt;25,"&lt;25",
IF(HR_Data[[#This Row],[Age]]&lt;35,"25–34",
IF(HR_Data[[#This Row],[Age]]&lt;45,"35–44",
IF(HR_Data[[#This Row],[Age]]&lt;55,"45–54","55+"))))</f>
        <v>55+</v>
      </c>
      <c r="C1209" t="s">
        <v>43</v>
      </c>
      <c r="D1209">
        <f>(HR[[#This Row],[OverTimeFlag]]*3+HR[[#This Row],[LowJobSatisFlag]]*5+HR[[#This Row],[LowWLBFlag]]*4+HR[[#This Row],[LowSalaryFlag]]*3+HR[[#This Row],[LowEnviFlag]]*4+HR[[#This Row],[LowProFlag]]*1)</f>
        <v>12</v>
      </c>
      <c r="E1209">
        <f>HR_Data[[#This Row],[OvertimeFlag]] + HR_Data[[#This Row],[LowSatisfactionFlag]] + HR_Data[[#This Row],[LowWorkLifeBalanceFlag]]</f>
        <v>1</v>
      </c>
      <c r="F1209" t="s">
        <v>36</v>
      </c>
      <c r="G1209">
        <v>1441</v>
      </c>
      <c r="H1209" t="s">
        <v>45</v>
      </c>
      <c r="I1209">
        <v>22</v>
      </c>
      <c r="J1209" t="str">
        <f>IF(AND(HR_Data[[#This Row],[Attrition]]="Yes",HR_Data[[#This Row],[YearsAtCompany]]&lt;2),"Yes","No")</f>
        <v>No</v>
      </c>
      <c r="K1209">
        <v>3</v>
      </c>
      <c r="L1209" t="s">
        <v>60</v>
      </c>
      <c r="M1209">
        <v>1</v>
      </c>
      <c r="N1209">
        <v>1694</v>
      </c>
      <c r="P1209">
        <v>1</v>
      </c>
      <c r="Q1209" t="s">
        <v>46</v>
      </c>
      <c r="R1209">
        <v>94</v>
      </c>
      <c r="S1209">
        <v>2</v>
      </c>
      <c r="T1209">
        <v>1</v>
      </c>
      <c r="U1209" t="s">
        <v>47</v>
      </c>
      <c r="V1209">
        <v>2</v>
      </c>
      <c r="W1209" t="s">
        <v>52</v>
      </c>
      <c r="X1209">
        <v>3537</v>
      </c>
      <c r="Y1209" t="str">
        <f>IF(AND(HR_Data[[#This Row],[OverTime]]="Yes",HR_Data[[#This Row],[JobSatisfaction]]&lt;=2,HR_Data[[#This Row],[MonthlyIncome]]&lt;AVERAGE(HR_Data[MonthlyIncome])),
"High Risk",
IF(OR(HR_Data[[#This Row],[OverTime]]="Yes",HR_Data[[#This Row],[JobSatisfaction]]&lt;=2),
"Medium Risk",
"Low Risk"))</f>
        <v>Medium Risk</v>
      </c>
      <c r="Z1209" t="str">
        <f>IF(HR_Data[[#This Row],[MonthlyIncome]]&lt;3000,"Low",IF(HR_Data[[#This Row],[MonthlyIncome]]&lt;7000,"Medium","High"))</f>
        <v>Medium</v>
      </c>
      <c r="AA1209" s="5">
        <f>IF(HR_Data[[#This Row],[OverTime]]="Yes",1,0)</f>
        <v>0</v>
      </c>
      <c r="AB1209" s="5">
        <f>IF(HR_Data[[#This Row],[JobSatisfaction]]&lt;=2,1,0)</f>
        <v>1</v>
      </c>
      <c r="AC1209" s="5">
        <f>IF(HR_Data[[#This Row],[WorkLifeBalance]]&lt;=2,1,0)</f>
        <v>0</v>
      </c>
      <c r="AD1209" s="5">
        <f>IF(HR_Data[[#This Row],[MonthlyIncome]]&lt;AVERAGE(HR_Data[MonthlyIncome]),1,0)</f>
        <v>1</v>
      </c>
      <c r="AE1209">
        <v>23737</v>
      </c>
      <c r="AF1209">
        <v>5</v>
      </c>
      <c r="AG1209" t="s">
        <v>42</v>
      </c>
      <c r="AH1209" t="s">
        <v>43</v>
      </c>
      <c r="AI1209">
        <v>12</v>
      </c>
      <c r="AJ1209">
        <v>3</v>
      </c>
      <c r="AK1209">
        <v>4</v>
      </c>
      <c r="AL1209">
        <f>IF(HR_Data[[#This Row],[OverTime]]="Yes",2,0)
+IF(HR_Data[[#This Row],[WorkLifeBalance]]&lt;=2,2,0)
+IF(HR_Data[[#This Row],[MonthlyIncome]]&lt;5000,2,0)
+IF(HR_Data[[#This Row],[JobSatisfaction]]&lt;=2,1,0)
+IF(HR_Data[[#This Row],[EnvironmentSatisfaction]]&lt;=2,1,0)
+IF(HR_Data[[#This Row],[YearsAtCompany]]&lt;2,2,0)</f>
        <v>4</v>
      </c>
      <c r="AM1209" t="str">
        <f>IF(HR_Data[[#This Row],[RiskScore2]]&gt;=6,"High",
IF(HR_Data[[#This Row],[RiskScore2]]&gt;=3,"Medium","Low"))</f>
        <v>Medium</v>
      </c>
      <c r="AN1209">
        <v>80</v>
      </c>
      <c r="AO1209">
        <v>1</v>
      </c>
      <c r="AP1209">
        <v>8</v>
      </c>
      <c r="AQ1209">
        <v>1</v>
      </c>
      <c r="AR1209">
        <v>3</v>
      </c>
      <c r="AS1209">
        <v>4</v>
      </c>
      <c r="AT1209">
        <v>2</v>
      </c>
      <c r="AU1209">
        <v>1</v>
      </c>
      <c r="AV1209">
        <v>2</v>
      </c>
    </row>
    <row r="1210" spans="1:48">
      <c r="A1210">
        <v>34</v>
      </c>
      <c r="B1210" t="str">
        <f>IF(HR_Data[[#This Row],[Age]]&lt;25,"&lt;25",
IF(HR_Data[[#This Row],[Age]]&lt;35,"25–34",
IF(HR_Data[[#This Row],[Age]]&lt;45,"35–44",
IF(HR_Data[[#This Row],[Age]]&lt;55,"45–54","55+"))))</f>
        <v>25–34</v>
      </c>
      <c r="C1210" t="s">
        <v>43</v>
      </c>
      <c r="D1210">
        <f>(HR[[#This Row],[OverTimeFlag]]*3+HR[[#This Row],[LowJobSatisFlag]]*5+HR[[#This Row],[LowWLBFlag]]*4+HR[[#This Row],[LowSalaryFlag]]*3+HR[[#This Row],[LowEnviFlag]]*4+HR[[#This Row],[LowProFlag]]*1)</f>
        <v>7</v>
      </c>
      <c r="E1210">
        <f>HR_Data[[#This Row],[OvertimeFlag]] + HR_Data[[#This Row],[LowSatisfactionFlag]] + HR_Data[[#This Row],[LowWorkLifeBalanceFlag]]</f>
        <v>0</v>
      </c>
      <c r="F1210" t="s">
        <v>36</v>
      </c>
      <c r="G1210">
        <v>1157</v>
      </c>
      <c r="H1210" t="s">
        <v>45</v>
      </c>
      <c r="I1210">
        <v>5</v>
      </c>
      <c r="J1210" t="str">
        <f>IF(AND(HR_Data[[#This Row],[Attrition]]="Yes",HR_Data[[#This Row],[YearsAtCompany]]&lt;2),"Yes","No")</f>
        <v>No</v>
      </c>
      <c r="K1210">
        <v>2</v>
      </c>
      <c r="L1210" t="s">
        <v>51</v>
      </c>
      <c r="M1210">
        <v>1</v>
      </c>
      <c r="N1210">
        <v>1696</v>
      </c>
      <c r="P1210">
        <v>2</v>
      </c>
      <c r="Q1210" t="s">
        <v>46</v>
      </c>
      <c r="R1210">
        <v>57</v>
      </c>
      <c r="S1210">
        <v>2</v>
      </c>
      <c r="T1210">
        <v>2</v>
      </c>
      <c r="U1210" t="s">
        <v>50</v>
      </c>
      <c r="V1210">
        <v>4</v>
      </c>
      <c r="W1210" t="s">
        <v>48</v>
      </c>
      <c r="X1210">
        <v>3986</v>
      </c>
      <c r="Y1210" t="str">
        <f>IF(AND(HR_Data[[#This Row],[OverTime]]="Yes",HR_Data[[#This Row],[JobSatisfaction]]&lt;=2,HR_Data[[#This Row],[MonthlyIncome]]&lt;AVERAGE(HR_Data[MonthlyIncome])),
"High Risk",
IF(OR(HR_Data[[#This Row],[OverTime]]="Yes",HR_Data[[#This Row],[JobSatisfaction]]&lt;=2),
"Medium Risk",
"Low Risk"))</f>
        <v>Low Risk</v>
      </c>
      <c r="Z1210" t="str">
        <f>IF(HR_Data[[#This Row],[MonthlyIncome]]&lt;3000,"Low",IF(HR_Data[[#This Row],[MonthlyIncome]]&lt;7000,"Medium","High"))</f>
        <v>Medium</v>
      </c>
      <c r="AA1210" s="5">
        <f>IF(HR_Data[[#This Row],[OverTime]]="Yes",1,0)</f>
        <v>0</v>
      </c>
      <c r="AB1210" s="5">
        <f>IF(HR_Data[[#This Row],[JobSatisfaction]]&lt;=2,1,0)</f>
        <v>0</v>
      </c>
      <c r="AC1210" s="5">
        <f>IF(HR_Data[[#This Row],[WorkLifeBalance]]&lt;=2,1,0)</f>
        <v>0</v>
      </c>
      <c r="AD1210" s="5">
        <f>IF(HR_Data[[#This Row],[MonthlyIncome]]&lt;AVERAGE(HR_Data[MonthlyIncome]),1,0)</f>
        <v>1</v>
      </c>
      <c r="AE1210">
        <v>11912</v>
      </c>
      <c r="AF1210">
        <v>1</v>
      </c>
      <c r="AG1210" t="s">
        <v>42</v>
      </c>
      <c r="AH1210" t="s">
        <v>43</v>
      </c>
      <c r="AI1210">
        <v>14</v>
      </c>
      <c r="AJ1210">
        <v>3</v>
      </c>
      <c r="AK1210">
        <v>3</v>
      </c>
      <c r="AL1210">
        <f>IF(HR_Data[[#This Row],[OverTime]]="Yes",2,0)
+IF(HR_Data[[#This Row],[WorkLifeBalance]]&lt;=2,2,0)
+IF(HR_Data[[#This Row],[MonthlyIncome]]&lt;5000,2,0)
+IF(HR_Data[[#This Row],[JobSatisfaction]]&lt;=2,1,0)
+IF(HR_Data[[#This Row],[EnvironmentSatisfaction]]&lt;=2,1,0)
+IF(HR_Data[[#This Row],[YearsAtCompany]]&lt;2,2,0)</f>
        <v>3</v>
      </c>
      <c r="AM1210" t="str">
        <f>IF(HR_Data[[#This Row],[RiskScore2]]&gt;=6,"High",
IF(HR_Data[[#This Row],[RiskScore2]]&gt;=3,"Medium","Low"))</f>
        <v>Medium</v>
      </c>
      <c r="AN1210">
        <v>80</v>
      </c>
      <c r="AO1210">
        <v>1</v>
      </c>
      <c r="AP1210">
        <v>15</v>
      </c>
      <c r="AQ1210">
        <v>3</v>
      </c>
      <c r="AR1210">
        <v>4</v>
      </c>
      <c r="AS1210">
        <v>15</v>
      </c>
      <c r="AT1210">
        <v>10</v>
      </c>
      <c r="AU1210">
        <v>4</v>
      </c>
      <c r="AV1210">
        <v>13</v>
      </c>
    </row>
    <row r="1211" spans="1:48">
      <c r="A1211">
        <v>60</v>
      </c>
      <c r="B1211" t="str">
        <f>IF(HR_Data[[#This Row],[Age]]&lt;25,"&lt;25",
IF(HR_Data[[#This Row],[Age]]&lt;35,"25–34",
IF(HR_Data[[#This Row],[Age]]&lt;45,"35–44",
IF(HR_Data[[#This Row],[Age]]&lt;55,"45–54","55+"))))</f>
        <v>55+</v>
      </c>
      <c r="C1211" t="s">
        <v>43</v>
      </c>
      <c r="D1211">
        <f>(HR[[#This Row],[OverTimeFlag]]*3+HR[[#This Row],[LowJobSatisFlag]]*5+HR[[#This Row],[LowWLBFlag]]*4+HR[[#This Row],[LowSalaryFlag]]*3+HR[[#This Row],[LowEnviFlag]]*4+HR[[#This Row],[LowProFlag]]*1)</f>
        <v>0</v>
      </c>
      <c r="E1211">
        <f>HR_Data[[#This Row],[OvertimeFlag]] + HR_Data[[#This Row],[LowSatisfactionFlag]] + HR_Data[[#This Row],[LowWorkLifeBalanceFlag]]</f>
        <v>0</v>
      </c>
      <c r="F1211" t="s">
        <v>36</v>
      </c>
      <c r="G1211">
        <v>370</v>
      </c>
      <c r="H1211" t="s">
        <v>45</v>
      </c>
      <c r="I1211">
        <v>1</v>
      </c>
      <c r="J1211" t="str">
        <f>IF(AND(HR_Data[[#This Row],[Attrition]]="Yes",HR_Data[[#This Row],[YearsAtCompany]]&lt;2),"Yes","No")</f>
        <v>No</v>
      </c>
      <c r="K1211">
        <v>4</v>
      </c>
      <c r="L1211" t="s">
        <v>51</v>
      </c>
      <c r="M1211">
        <v>1</v>
      </c>
      <c r="N1211">
        <v>1697</v>
      </c>
      <c r="P1211">
        <v>3</v>
      </c>
      <c r="Q1211" t="s">
        <v>46</v>
      </c>
      <c r="R1211">
        <v>92</v>
      </c>
      <c r="S1211">
        <v>1</v>
      </c>
      <c r="T1211">
        <v>3</v>
      </c>
      <c r="U1211" t="s">
        <v>54</v>
      </c>
      <c r="V1211">
        <v>4</v>
      </c>
      <c r="W1211" t="s">
        <v>52</v>
      </c>
      <c r="X1211">
        <v>10883</v>
      </c>
      <c r="Y1211" t="str">
        <f>IF(AND(HR_Data[[#This Row],[OverTime]]="Yes",HR_Data[[#This Row],[JobSatisfaction]]&lt;=2,HR_Data[[#This Row],[MonthlyIncome]]&lt;AVERAGE(HR_Data[MonthlyIncome])),
"High Risk",
IF(OR(HR_Data[[#This Row],[OverTime]]="Yes",HR_Data[[#This Row],[JobSatisfaction]]&lt;=2),
"Medium Risk",
"Low Risk"))</f>
        <v>Low Risk</v>
      </c>
      <c r="Z1211" t="str">
        <f>IF(HR_Data[[#This Row],[MonthlyIncome]]&lt;3000,"Low",IF(HR_Data[[#This Row],[MonthlyIncome]]&lt;7000,"Medium","High"))</f>
        <v>High</v>
      </c>
      <c r="AA1211" s="5">
        <f>IF(HR_Data[[#This Row],[OverTime]]="Yes",1,0)</f>
        <v>0</v>
      </c>
      <c r="AB1211" s="5">
        <f>IF(HR_Data[[#This Row],[JobSatisfaction]]&lt;=2,1,0)</f>
        <v>0</v>
      </c>
      <c r="AC1211" s="5">
        <f>IF(HR_Data[[#This Row],[WorkLifeBalance]]&lt;=2,1,0)</f>
        <v>0</v>
      </c>
      <c r="AD1211" s="5">
        <f>IF(HR_Data[[#This Row],[MonthlyIncome]]&lt;AVERAGE(HR_Data[MonthlyIncome]),1,0)</f>
        <v>0</v>
      </c>
      <c r="AE1211">
        <v>20467</v>
      </c>
      <c r="AF1211">
        <v>3</v>
      </c>
      <c r="AG1211" t="s">
        <v>42</v>
      </c>
      <c r="AH1211" t="s">
        <v>43</v>
      </c>
      <c r="AI1211">
        <v>20</v>
      </c>
      <c r="AJ1211">
        <v>4</v>
      </c>
      <c r="AK1211">
        <v>3</v>
      </c>
      <c r="AL1211">
        <f>IF(HR_Data[[#This Row],[OverTime]]="Yes",2,0)
+IF(HR_Data[[#This Row],[WorkLifeBalance]]&lt;=2,2,0)
+IF(HR_Data[[#This Row],[MonthlyIncome]]&lt;5000,2,0)
+IF(HR_Data[[#This Row],[JobSatisfaction]]&lt;=2,1,0)
+IF(HR_Data[[#This Row],[EnvironmentSatisfaction]]&lt;=2,1,0)
+IF(HR_Data[[#This Row],[YearsAtCompany]]&lt;2,2,0)</f>
        <v>2</v>
      </c>
      <c r="AM1211" t="str">
        <f>IF(HR_Data[[#This Row],[RiskScore2]]&gt;=6,"High",
IF(HR_Data[[#This Row],[RiskScore2]]&gt;=3,"Medium","Low"))</f>
        <v>Low</v>
      </c>
      <c r="AN1211">
        <v>80</v>
      </c>
      <c r="AO1211">
        <v>1</v>
      </c>
      <c r="AP1211">
        <v>19</v>
      </c>
      <c r="AQ1211">
        <v>2</v>
      </c>
      <c r="AR1211">
        <v>4</v>
      </c>
      <c r="AS1211">
        <v>1</v>
      </c>
      <c r="AT1211">
        <v>0</v>
      </c>
      <c r="AU1211">
        <v>0</v>
      </c>
      <c r="AV1211">
        <v>0</v>
      </c>
    </row>
    <row r="1212" spans="1:48">
      <c r="A1212">
        <v>33</v>
      </c>
      <c r="B1212" t="str">
        <f>IF(HR_Data[[#This Row],[Age]]&lt;25,"&lt;25",
IF(HR_Data[[#This Row],[Age]]&lt;35,"25–34",
IF(HR_Data[[#This Row],[Age]]&lt;45,"35–44",
IF(HR_Data[[#This Row],[Age]]&lt;55,"45–54","55+"))))</f>
        <v>25–34</v>
      </c>
      <c r="C1212" t="s">
        <v>43</v>
      </c>
      <c r="D1212">
        <f>(HR[[#This Row],[OverTimeFlag]]*3+HR[[#This Row],[LowJobSatisFlag]]*5+HR[[#This Row],[LowWLBFlag]]*4+HR[[#This Row],[LowSalaryFlag]]*3+HR[[#This Row],[LowEnviFlag]]*4+HR[[#This Row],[LowProFlag]]*1)</f>
        <v>12</v>
      </c>
      <c r="E1212">
        <f>HR_Data[[#This Row],[OvertimeFlag]] + HR_Data[[#This Row],[LowSatisfactionFlag]] + HR_Data[[#This Row],[LowWorkLifeBalanceFlag]]</f>
        <v>1</v>
      </c>
      <c r="F1212" t="s">
        <v>36</v>
      </c>
      <c r="G1212">
        <v>267</v>
      </c>
      <c r="H1212" t="s">
        <v>45</v>
      </c>
      <c r="I1212">
        <v>21</v>
      </c>
      <c r="J1212" t="str">
        <f>IF(AND(HR_Data[[#This Row],[Attrition]]="Yes",HR_Data[[#This Row],[YearsAtCompany]]&lt;2),"Yes","No")</f>
        <v>No</v>
      </c>
      <c r="K1212">
        <v>3</v>
      </c>
      <c r="L1212" t="s">
        <v>51</v>
      </c>
      <c r="M1212">
        <v>1</v>
      </c>
      <c r="N1212">
        <v>1698</v>
      </c>
      <c r="P1212">
        <v>2</v>
      </c>
      <c r="Q1212" t="s">
        <v>46</v>
      </c>
      <c r="R1212">
        <v>79</v>
      </c>
      <c r="S1212">
        <v>4</v>
      </c>
      <c r="T1212">
        <v>1</v>
      </c>
      <c r="U1212" t="s">
        <v>50</v>
      </c>
      <c r="V1212">
        <v>2</v>
      </c>
      <c r="W1212" t="s">
        <v>48</v>
      </c>
      <c r="X1212">
        <v>2028</v>
      </c>
      <c r="Y1212" t="str">
        <f>IF(AND(HR_Data[[#This Row],[OverTime]]="Yes",HR_Data[[#This Row],[JobSatisfaction]]&lt;=2,HR_Data[[#This Row],[MonthlyIncome]]&lt;AVERAGE(HR_Data[MonthlyIncome])),
"High Risk",
IF(OR(HR_Data[[#This Row],[OverTime]]="Yes",HR_Data[[#This Row],[JobSatisfaction]]&lt;=2),
"Medium Risk",
"Low Risk"))</f>
        <v>Medium Risk</v>
      </c>
      <c r="Z1212" t="str">
        <f>IF(HR_Data[[#This Row],[MonthlyIncome]]&lt;3000,"Low",IF(HR_Data[[#This Row],[MonthlyIncome]]&lt;7000,"Medium","High"))</f>
        <v>Low</v>
      </c>
      <c r="AA1212" s="5">
        <f>IF(HR_Data[[#This Row],[OverTime]]="Yes",1,0)</f>
        <v>0</v>
      </c>
      <c r="AB1212" s="5">
        <f>IF(HR_Data[[#This Row],[JobSatisfaction]]&lt;=2,1,0)</f>
        <v>1</v>
      </c>
      <c r="AC1212" s="5">
        <f>IF(HR_Data[[#This Row],[WorkLifeBalance]]&lt;=2,1,0)</f>
        <v>0</v>
      </c>
      <c r="AD1212" s="5">
        <f>IF(HR_Data[[#This Row],[MonthlyIncome]]&lt;AVERAGE(HR_Data[MonthlyIncome]),1,0)</f>
        <v>1</v>
      </c>
      <c r="AE1212">
        <v>13637</v>
      </c>
      <c r="AF1212">
        <v>1</v>
      </c>
      <c r="AG1212" t="s">
        <v>42</v>
      </c>
      <c r="AH1212" t="s">
        <v>43</v>
      </c>
      <c r="AI1212">
        <v>18</v>
      </c>
      <c r="AJ1212">
        <v>3</v>
      </c>
      <c r="AK1212">
        <v>4</v>
      </c>
      <c r="AL1212">
        <f>IF(HR_Data[[#This Row],[OverTime]]="Yes",2,0)
+IF(HR_Data[[#This Row],[WorkLifeBalance]]&lt;=2,2,0)
+IF(HR_Data[[#This Row],[MonthlyIncome]]&lt;5000,2,0)
+IF(HR_Data[[#This Row],[JobSatisfaction]]&lt;=2,1,0)
+IF(HR_Data[[#This Row],[EnvironmentSatisfaction]]&lt;=2,1,0)
+IF(HR_Data[[#This Row],[YearsAtCompany]]&lt;2,2,0)</f>
        <v>4</v>
      </c>
      <c r="AM1212" t="str">
        <f>IF(HR_Data[[#This Row],[RiskScore2]]&gt;=6,"High",
IF(HR_Data[[#This Row],[RiskScore2]]&gt;=3,"Medium","Low"))</f>
        <v>Medium</v>
      </c>
      <c r="AN1212">
        <v>80</v>
      </c>
      <c r="AO1212">
        <v>3</v>
      </c>
      <c r="AP1212">
        <v>14</v>
      </c>
      <c r="AQ1212">
        <v>6</v>
      </c>
      <c r="AR1212">
        <v>3</v>
      </c>
      <c r="AS1212">
        <v>14</v>
      </c>
      <c r="AT1212">
        <v>11</v>
      </c>
      <c r="AU1212">
        <v>2</v>
      </c>
      <c r="AV1212">
        <v>13</v>
      </c>
    </row>
    <row r="1213" spans="1:48">
      <c r="A1213">
        <v>37</v>
      </c>
      <c r="B1213" t="str">
        <f>IF(HR_Data[[#This Row],[Age]]&lt;25,"&lt;25",
IF(HR_Data[[#This Row],[Age]]&lt;35,"25–34",
IF(HR_Data[[#This Row],[Age]]&lt;45,"35–44",
IF(HR_Data[[#This Row],[Age]]&lt;55,"45–54","55+"))))</f>
        <v>35–44</v>
      </c>
      <c r="C1213" t="s">
        <v>43</v>
      </c>
      <c r="D1213">
        <f>(HR[[#This Row],[OverTimeFlag]]*3+HR[[#This Row],[LowJobSatisFlag]]*5+HR[[#This Row],[LowWLBFlag]]*4+HR[[#This Row],[LowSalaryFlag]]*3+HR[[#This Row],[LowEnviFlag]]*4+HR[[#This Row],[LowProFlag]]*1)</f>
        <v>4</v>
      </c>
      <c r="E1213">
        <f>HR_Data[[#This Row],[OvertimeFlag]] + HR_Data[[#This Row],[LowSatisfactionFlag]] + HR_Data[[#This Row],[LowWorkLifeBalanceFlag]]</f>
        <v>1</v>
      </c>
      <c r="F1213" t="s">
        <v>44</v>
      </c>
      <c r="G1213">
        <v>1278</v>
      </c>
      <c r="H1213" t="s">
        <v>37</v>
      </c>
      <c r="I1213">
        <v>1</v>
      </c>
      <c r="J1213" t="str">
        <f>IF(AND(HR_Data[[#This Row],[Attrition]]="Yes",HR_Data[[#This Row],[YearsAtCompany]]&lt;2),"Yes","No")</f>
        <v>No</v>
      </c>
      <c r="K1213">
        <v>4</v>
      </c>
      <c r="L1213" t="s">
        <v>51</v>
      </c>
      <c r="M1213">
        <v>1</v>
      </c>
      <c r="N1213">
        <v>1700</v>
      </c>
      <c r="P1213">
        <v>3</v>
      </c>
      <c r="Q1213" t="s">
        <v>46</v>
      </c>
      <c r="R1213">
        <v>31</v>
      </c>
      <c r="S1213">
        <v>1</v>
      </c>
      <c r="T1213">
        <v>2</v>
      </c>
      <c r="U1213" t="s">
        <v>40</v>
      </c>
      <c r="V1213">
        <v>4</v>
      </c>
      <c r="W1213" t="s">
        <v>52</v>
      </c>
      <c r="X1213">
        <v>9525</v>
      </c>
      <c r="Y1213" t="str">
        <f>IF(AND(HR_Data[[#This Row],[OverTime]]="Yes",HR_Data[[#This Row],[JobSatisfaction]]&lt;=2,HR_Data[[#This Row],[MonthlyIncome]]&lt;AVERAGE(HR_Data[MonthlyIncome])),
"High Risk",
IF(OR(HR_Data[[#This Row],[OverTime]]="Yes",HR_Data[[#This Row],[JobSatisfaction]]&lt;=2),
"Medium Risk",
"Low Risk"))</f>
        <v>Low Risk</v>
      </c>
      <c r="Z1213" t="str">
        <f>IF(HR_Data[[#This Row],[MonthlyIncome]]&lt;3000,"Low",IF(HR_Data[[#This Row],[MonthlyIncome]]&lt;7000,"Medium","High"))</f>
        <v>High</v>
      </c>
      <c r="AA1213" s="5">
        <f>IF(HR_Data[[#This Row],[OverTime]]="Yes",1,0)</f>
        <v>0</v>
      </c>
      <c r="AB1213" s="5">
        <f>IF(HR_Data[[#This Row],[JobSatisfaction]]&lt;=2,1,0)</f>
        <v>0</v>
      </c>
      <c r="AC1213" s="5">
        <f>IF(HR_Data[[#This Row],[WorkLifeBalance]]&lt;=2,1,0)</f>
        <v>1</v>
      </c>
      <c r="AD1213" s="5">
        <f>IF(HR_Data[[#This Row],[MonthlyIncome]]&lt;AVERAGE(HR_Data[MonthlyIncome]),1,0)</f>
        <v>0</v>
      </c>
      <c r="AE1213">
        <v>7677</v>
      </c>
      <c r="AF1213">
        <v>1</v>
      </c>
      <c r="AG1213" t="s">
        <v>42</v>
      </c>
      <c r="AH1213" t="s">
        <v>43</v>
      </c>
      <c r="AI1213">
        <v>14</v>
      </c>
      <c r="AJ1213">
        <v>3</v>
      </c>
      <c r="AK1213">
        <v>3</v>
      </c>
      <c r="AL1213">
        <f>IF(HR_Data[[#This Row],[OverTime]]="Yes",2,0)
+IF(HR_Data[[#This Row],[WorkLifeBalance]]&lt;=2,2,0)
+IF(HR_Data[[#This Row],[MonthlyIncome]]&lt;5000,2,0)
+IF(HR_Data[[#This Row],[JobSatisfaction]]&lt;=2,1,0)
+IF(HR_Data[[#This Row],[EnvironmentSatisfaction]]&lt;=2,1,0)
+IF(HR_Data[[#This Row],[YearsAtCompany]]&lt;2,2,0)</f>
        <v>2</v>
      </c>
      <c r="AM1213" t="str">
        <f>IF(HR_Data[[#This Row],[RiskScore2]]&gt;=6,"High",
IF(HR_Data[[#This Row],[RiskScore2]]&gt;=3,"Medium","Low"))</f>
        <v>Low</v>
      </c>
      <c r="AN1213">
        <v>80</v>
      </c>
      <c r="AO1213">
        <v>2</v>
      </c>
      <c r="AP1213">
        <v>6</v>
      </c>
      <c r="AQ1213">
        <v>2</v>
      </c>
      <c r="AR1213">
        <v>2</v>
      </c>
      <c r="AS1213">
        <v>6</v>
      </c>
      <c r="AT1213">
        <v>3</v>
      </c>
      <c r="AU1213">
        <v>1</v>
      </c>
      <c r="AV1213">
        <v>3</v>
      </c>
    </row>
    <row r="1214" spans="1:48">
      <c r="A1214">
        <v>34</v>
      </c>
      <c r="B1214" t="str">
        <f>IF(HR_Data[[#This Row],[Age]]&lt;25,"&lt;25",
IF(HR_Data[[#This Row],[Age]]&lt;35,"25–34",
IF(HR_Data[[#This Row],[Age]]&lt;45,"35–44",
IF(HR_Data[[#This Row],[Age]]&lt;55,"45–54","55+"))))</f>
        <v>25–34</v>
      </c>
      <c r="C1214" t="s">
        <v>43</v>
      </c>
      <c r="D1214">
        <f>(HR[[#This Row],[OverTimeFlag]]*3+HR[[#This Row],[LowJobSatisFlag]]*5+HR[[#This Row],[LowWLBFlag]]*4+HR[[#This Row],[LowSalaryFlag]]*3+HR[[#This Row],[LowEnviFlag]]*4+HR[[#This Row],[LowProFlag]]*1)</f>
        <v>8</v>
      </c>
      <c r="E1214">
        <f>HR_Data[[#This Row],[OvertimeFlag]] + HR_Data[[#This Row],[LowSatisfactionFlag]] + HR_Data[[#This Row],[LowWorkLifeBalanceFlag]]</f>
        <v>0</v>
      </c>
      <c r="F1214" t="s">
        <v>36</v>
      </c>
      <c r="G1214">
        <v>678</v>
      </c>
      <c r="H1214" t="s">
        <v>45</v>
      </c>
      <c r="I1214">
        <v>19</v>
      </c>
      <c r="J1214" t="str">
        <f>IF(AND(HR_Data[[#This Row],[Attrition]]="Yes",HR_Data[[#This Row],[YearsAtCompany]]&lt;2),"Yes","No")</f>
        <v>No</v>
      </c>
      <c r="K1214">
        <v>3</v>
      </c>
      <c r="L1214" t="s">
        <v>38</v>
      </c>
      <c r="M1214">
        <v>1</v>
      </c>
      <c r="N1214">
        <v>1701</v>
      </c>
      <c r="P1214">
        <v>2</v>
      </c>
      <c r="Q1214" t="s">
        <v>39</v>
      </c>
      <c r="R1214">
        <v>35</v>
      </c>
      <c r="S1214">
        <v>2</v>
      </c>
      <c r="T1214">
        <v>1</v>
      </c>
      <c r="U1214" t="s">
        <v>47</v>
      </c>
      <c r="V1214">
        <v>4</v>
      </c>
      <c r="W1214" t="s">
        <v>48</v>
      </c>
      <c r="X1214">
        <v>2929</v>
      </c>
      <c r="Y1214" t="str">
        <f>IF(AND(HR_Data[[#This Row],[OverTime]]="Yes",HR_Data[[#This Row],[JobSatisfaction]]&lt;=2,HR_Data[[#This Row],[MonthlyIncome]]&lt;AVERAGE(HR_Data[MonthlyIncome])),
"High Risk",
IF(OR(HR_Data[[#This Row],[OverTime]]="Yes",HR_Data[[#This Row],[JobSatisfaction]]&lt;=2),
"Medium Risk",
"Low Risk"))</f>
        <v>Low Risk</v>
      </c>
      <c r="Z1214" t="str">
        <f>IF(HR_Data[[#This Row],[MonthlyIncome]]&lt;3000,"Low",IF(HR_Data[[#This Row],[MonthlyIncome]]&lt;7000,"Medium","High"))</f>
        <v>Low</v>
      </c>
      <c r="AA1214" s="5">
        <f>IF(HR_Data[[#This Row],[OverTime]]="Yes",1,0)</f>
        <v>0</v>
      </c>
      <c r="AB1214" s="5">
        <f>IF(HR_Data[[#This Row],[JobSatisfaction]]&lt;=2,1,0)</f>
        <v>0</v>
      </c>
      <c r="AC1214" s="5">
        <f>IF(HR_Data[[#This Row],[WorkLifeBalance]]&lt;=2,1,0)</f>
        <v>0</v>
      </c>
      <c r="AD1214" s="5">
        <f>IF(HR_Data[[#This Row],[MonthlyIncome]]&lt;AVERAGE(HR_Data[MonthlyIncome]),1,0)</f>
        <v>1</v>
      </c>
      <c r="AE1214">
        <v>20338</v>
      </c>
      <c r="AF1214">
        <v>1</v>
      </c>
      <c r="AG1214" t="s">
        <v>42</v>
      </c>
      <c r="AH1214" t="s">
        <v>43</v>
      </c>
      <c r="AI1214">
        <v>12</v>
      </c>
      <c r="AJ1214">
        <v>3</v>
      </c>
      <c r="AK1214">
        <v>2</v>
      </c>
      <c r="AL1214">
        <f>IF(HR_Data[[#This Row],[OverTime]]="Yes",2,0)
+IF(HR_Data[[#This Row],[WorkLifeBalance]]&lt;=2,2,0)
+IF(HR_Data[[#This Row],[MonthlyIncome]]&lt;5000,2,0)
+IF(HR_Data[[#This Row],[JobSatisfaction]]&lt;=2,1,0)
+IF(HR_Data[[#This Row],[EnvironmentSatisfaction]]&lt;=2,1,0)
+IF(HR_Data[[#This Row],[YearsAtCompany]]&lt;2,2,0)</f>
        <v>3</v>
      </c>
      <c r="AM1214" t="str">
        <f>IF(HR_Data[[#This Row],[RiskScore2]]&gt;=6,"High",
IF(HR_Data[[#This Row],[RiskScore2]]&gt;=3,"Medium","Low"))</f>
        <v>Medium</v>
      </c>
      <c r="AN1214">
        <v>80</v>
      </c>
      <c r="AO1214">
        <v>0</v>
      </c>
      <c r="AP1214">
        <v>10</v>
      </c>
      <c r="AQ1214">
        <v>3</v>
      </c>
      <c r="AR1214">
        <v>3</v>
      </c>
      <c r="AS1214">
        <v>10</v>
      </c>
      <c r="AT1214">
        <v>9</v>
      </c>
      <c r="AU1214">
        <v>8</v>
      </c>
      <c r="AV1214">
        <v>7</v>
      </c>
    </row>
    <row r="1215" spans="1:48">
      <c r="A1215">
        <v>23</v>
      </c>
      <c r="B1215" t="str">
        <f>IF(HR_Data[[#This Row],[Age]]&lt;25,"&lt;25",
IF(HR_Data[[#This Row],[Age]]&lt;35,"25–34",
IF(HR_Data[[#This Row],[Age]]&lt;45,"35–44",
IF(HR_Data[[#This Row],[Age]]&lt;55,"45–54","55+"))))</f>
        <v>&lt;25</v>
      </c>
      <c r="C1215" t="s">
        <v>35</v>
      </c>
      <c r="D1215">
        <f>(HR[[#This Row],[OverTimeFlag]]*3+HR[[#This Row],[LowJobSatisFlag]]*5+HR[[#This Row],[LowWLBFlag]]*4+HR[[#This Row],[LowSalaryFlag]]*3+HR[[#This Row],[LowEnviFlag]]*4+HR[[#This Row],[LowProFlag]]*1)</f>
        <v>6</v>
      </c>
      <c r="E1215">
        <f>HR_Data[[#This Row],[OvertimeFlag]] + HR_Data[[#This Row],[LowSatisfactionFlag]] + HR_Data[[#This Row],[LowWorkLifeBalanceFlag]]</f>
        <v>1</v>
      </c>
      <c r="F1215" t="s">
        <v>36</v>
      </c>
      <c r="G1215">
        <v>427</v>
      </c>
      <c r="H1215" t="s">
        <v>37</v>
      </c>
      <c r="I1215">
        <v>7</v>
      </c>
      <c r="J1215" t="str">
        <f>IF(AND(HR_Data[[#This Row],[Attrition]]="Yes",HR_Data[[#This Row],[YearsAtCompany]]&lt;2),"Yes","No")</f>
        <v>No</v>
      </c>
      <c r="K1215">
        <v>3</v>
      </c>
      <c r="L1215" t="s">
        <v>38</v>
      </c>
      <c r="M1215">
        <v>1</v>
      </c>
      <c r="N1215">
        <v>1702</v>
      </c>
      <c r="P1215">
        <v>3</v>
      </c>
      <c r="Q1215" t="s">
        <v>46</v>
      </c>
      <c r="R1215">
        <v>99</v>
      </c>
      <c r="S1215">
        <v>3</v>
      </c>
      <c r="T1215">
        <v>1</v>
      </c>
      <c r="U1215" t="s">
        <v>57</v>
      </c>
      <c r="V1215">
        <v>4</v>
      </c>
      <c r="W1215" t="s">
        <v>52</v>
      </c>
      <c r="X1215">
        <v>2275</v>
      </c>
      <c r="Y1215" t="str">
        <f>IF(AND(HR_Data[[#This Row],[OverTime]]="Yes",HR_Data[[#This Row],[JobSatisfaction]]&lt;=2,HR_Data[[#This Row],[MonthlyIncome]]&lt;AVERAGE(HR_Data[MonthlyIncome])),
"High Risk",
IF(OR(HR_Data[[#This Row],[OverTime]]="Yes",HR_Data[[#This Row],[JobSatisfaction]]&lt;=2),
"Medium Risk",
"Low Risk"))</f>
        <v>Medium Risk</v>
      </c>
      <c r="Z1215" t="str">
        <f>IF(HR_Data[[#This Row],[MonthlyIncome]]&lt;3000,"Low",IF(HR_Data[[#This Row],[MonthlyIncome]]&lt;7000,"Medium","High"))</f>
        <v>Low</v>
      </c>
      <c r="AA1215" s="5">
        <f>IF(HR_Data[[#This Row],[OverTime]]="Yes",1,0)</f>
        <v>1</v>
      </c>
      <c r="AB1215" s="5">
        <f>IF(HR_Data[[#This Row],[JobSatisfaction]]&lt;=2,1,0)</f>
        <v>0</v>
      </c>
      <c r="AC1215" s="5">
        <f>IF(HR_Data[[#This Row],[WorkLifeBalance]]&lt;=2,1,0)</f>
        <v>0</v>
      </c>
      <c r="AD1215" s="5">
        <f>IF(HR_Data[[#This Row],[MonthlyIncome]]&lt;AVERAGE(HR_Data[MonthlyIncome]),1,0)</f>
        <v>1</v>
      </c>
      <c r="AE1215">
        <v>25103</v>
      </c>
      <c r="AF1215">
        <v>1</v>
      </c>
      <c r="AG1215" t="s">
        <v>42</v>
      </c>
      <c r="AH1215" t="s">
        <v>35</v>
      </c>
      <c r="AI1215">
        <v>21</v>
      </c>
      <c r="AJ1215">
        <v>4</v>
      </c>
      <c r="AK1215">
        <v>2</v>
      </c>
      <c r="AL1215">
        <f>IF(HR_Data[[#This Row],[OverTime]]="Yes",2,0)
+IF(HR_Data[[#This Row],[WorkLifeBalance]]&lt;=2,2,0)
+IF(HR_Data[[#This Row],[MonthlyIncome]]&lt;5000,2,0)
+IF(HR_Data[[#This Row],[JobSatisfaction]]&lt;=2,1,0)
+IF(HR_Data[[#This Row],[EnvironmentSatisfaction]]&lt;=2,1,0)
+IF(HR_Data[[#This Row],[YearsAtCompany]]&lt;2,2,0)</f>
        <v>4</v>
      </c>
      <c r="AM1215" t="str">
        <f>IF(HR_Data[[#This Row],[RiskScore2]]&gt;=6,"High",
IF(HR_Data[[#This Row],[RiskScore2]]&gt;=3,"Medium","Low"))</f>
        <v>Medium</v>
      </c>
      <c r="AN1215">
        <v>80</v>
      </c>
      <c r="AO1215">
        <v>1</v>
      </c>
      <c r="AP1215">
        <v>3</v>
      </c>
      <c r="AQ1215">
        <v>2</v>
      </c>
      <c r="AR1215">
        <v>3</v>
      </c>
      <c r="AS1215">
        <v>3</v>
      </c>
      <c r="AT1215">
        <v>2</v>
      </c>
      <c r="AU1215">
        <v>0</v>
      </c>
      <c r="AV1215">
        <v>2</v>
      </c>
    </row>
    <row r="1216" spans="1:48">
      <c r="A1216">
        <v>44</v>
      </c>
      <c r="B1216" t="str">
        <f>IF(HR_Data[[#This Row],[Age]]&lt;25,"&lt;25",
IF(HR_Data[[#This Row],[Age]]&lt;35,"25–34",
IF(HR_Data[[#This Row],[Age]]&lt;45,"35–44",
IF(HR_Data[[#This Row],[Age]]&lt;55,"45–54","55+"))))</f>
        <v>35–44</v>
      </c>
      <c r="C1216" t="s">
        <v>43</v>
      </c>
      <c r="D1216">
        <f>(HR[[#This Row],[OverTimeFlag]]*3+HR[[#This Row],[LowJobSatisFlag]]*5+HR[[#This Row],[LowWLBFlag]]*4+HR[[#This Row],[LowSalaryFlag]]*3+HR[[#This Row],[LowEnviFlag]]*4+HR[[#This Row],[LowProFlag]]*1)</f>
        <v>4</v>
      </c>
      <c r="E1216">
        <f>HR_Data[[#This Row],[OvertimeFlag]] + HR_Data[[#This Row],[LowSatisfactionFlag]] + HR_Data[[#This Row],[LowWorkLifeBalanceFlag]]</f>
        <v>1</v>
      </c>
      <c r="F1216" t="s">
        <v>36</v>
      </c>
      <c r="G1216">
        <v>921</v>
      </c>
      <c r="H1216" t="s">
        <v>45</v>
      </c>
      <c r="I1216">
        <v>2</v>
      </c>
      <c r="J1216" t="str">
        <f>IF(AND(HR_Data[[#This Row],[Attrition]]="Yes",HR_Data[[#This Row],[YearsAtCompany]]&lt;2),"Yes","No")</f>
        <v>No</v>
      </c>
      <c r="K1216">
        <v>3</v>
      </c>
      <c r="L1216" t="s">
        <v>38</v>
      </c>
      <c r="M1216">
        <v>1</v>
      </c>
      <c r="N1216">
        <v>1703</v>
      </c>
      <c r="P1216">
        <v>3</v>
      </c>
      <c r="Q1216" t="s">
        <v>39</v>
      </c>
      <c r="R1216">
        <v>96</v>
      </c>
      <c r="S1216">
        <v>4</v>
      </c>
      <c r="T1216">
        <v>3</v>
      </c>
      <c r="U1216" t="s">
        <v>54</v>
      </c>
      <c r="V1216">
        <v>4</v>
      </c>
      <c r="W1216" t="s">
        <v>48</v>
      </c>
      <c r="X1216">
        <v>7879</v>
      </c>
      <c r="Y1216" t="str">
        <f>IF(AND(HR_Data[[#This Row],[OverTime]]="Yes",HR_Data[[#This Row],[JobSatisfaction]]&lt;=2,HR_Data[[#This Row],[MonthlyIncome]]&lt;AVERAGE(HR_Data[MonthlyIncome])),
"High Risk",
IF(OR(HR_Data[[#This Row],[OverTime]]="Yes",HR_Data[[#This Row],[JobSatisfaction]]&lt;=2),
"Medium Risk",
"Low Risk"))</f>
        <v>Medium Risk</v>
      </c>
      <c r="Z1216" t="str">
        <f>IF(HR_Data[[#This Row],[MonthlyIncome]]&lt;3000,"Low",IF(HR_Data[[#This Row],[MonthlyIncome]]&lt;7000,"Medium","High"))</f>
        <v>High</v>
      </c>
      <c r="AA1216" s="5">
        <f>IF(HR_Data[[#This Row],[OverTime]]="Yes",1,0)</f>
        <v>1</v>
      </c>
      <c r="AB1216" s="5">
        <f>IF(HR_Data[[#This Row],[JobSatisfaction]]&lt;=2,1,0)</f>
        <v>0</v>
      </c>
      <c r="AC1216" s="5">
        <f>IF(HR_Data[[#This Row],[WorkLifeBalance]]&lt;=2,1,0)</f>
        <v>0</v>
      </c>
      <c r="AD1216" s="5">
        <f>IF(HR_Data[[#This Row],[MonthlyIncome]]&lt;AVERAGE(HR_Data[MonthlyIncome]),1,0)</f>
        <v>0</v>
      </c>
      <c r="AE1216">
        <v>14810</v>
      </c>
      <c r="AF1216">
        <v>1</v>
      </c>
      <c r="AG1216" t="s">
        <v>42</v>
      </c>
      <c r="AH1216" t="s">
        <v>35</v>
      </c>
      <c r="AI1216">
        <v>19</v>
      </c>
      <c r="AJ1216">
        <v>3</v>
      </c>
      <c r="AK1216">
        <v>2</v>
      </c>
      <c r="AL1216">
        <f>IF(HR_Data[[#This Row],[OverTime]]="Yes",2,0)
+IF(HR_Data[[#This Row],[WorkLifeBalance]]&lt;=2,2,0)
+IF(HR_Data[[#This Row],[MonthlyIncome]]&lt;5000,2,0)
+IF(HR_Data[[#This Row],[JobSatisfaction]]&lt;=2,1,0)
+IF(HR_Data[[#This Row],[EnvironmentSatisfaction]]&lt;=2,1,0)
+IF(HR_Data[[#This Row],[YearsAtCompany]]&lt;2,2,0)</f>
        <v>2</v>
      </c>
      <c r="AM1216" t="str">
        <f>IF(HR_Data[[#This Row],[RiskScore2]]&gt;=6,"High",
IF(HR_Data[[#This Row],[RiskScore2]]&gt;=3,"Medium","Low"))</f>
        <v>Low</v>
      </c>
      <c r="AN1216">
        <v>80</v>
      </c>
      <c r="AO1216">
        <v>1</v>
      </c>
      <c r="AP1216">
        <v>9</v>
      </c>
      <c r="AQ1216">
        <v>2</v>
      </c>
      <c r="AR1216">
        <v>3</v>
      </c>
      <c r="AS1216">
        <v>8</v>
      </c>
      <c r="AT1216">
        <v>7</v>
      </c>
      <c r="AU1216">
        <v>6</v>
      </c>
      <c r="AV1216">
        <v>7</v>
      </c>
    </row>
    <row r="1217" spans="1:48">
      <c r="A1217">
        <v>35</v>
      </c>
      <c r="B1217" t="str">
        <f>IF(HR_Data[[#This Row],[Age]]&lt;25,"&lt;25",
IF(HR_Data[[#This Row],[Age]]&lt;35,"25–34",
IF(HR_Data[[#This Row],[Age]]&lt;45,"35–44",
IF(HR_Data[[#This Row],[Age]]&lt;55,"45–54","55+"))))</f>
        <v>35–44</v>
      </c>
      <c r="C1217" t="s">
        <v>43</v>
      </c>
      <c r="D1217">
        <f>(HR[[#This Row],[OverTimeFlag]]*3+HR[[#This Row],[LowJobSatisFlag]]*5+HR[[#This Row],[LowWLBFlag]]*4+HR[[#This Row],[LowSalaryFlag]]*3+HR[[#This Row],[LowEnviFlag]]*4+HR[[#This Row],[LowProFlag]]*1)</f>
        <v>10</v>
      </c>
      <c r="E1217">
        <f>HR_Data[[#This Row],[OvertimeFlag]] + HR_Data[[#This Row],[LowSatisfactionFlag]] + HR_Data[[#This Row],[LowWorkLifeBalanceFlag]]</f>
        <v>1</v>
      </c>
      <c r="F1217" t="s">
        <v>44</v>
      </c>
      <c r="G1217">
        <v>146</v>
      </c>
      <c r="H1217" t="s">
        <v>45</v>
      </c>
      <c r="I1217">
        <v>2</v>
      </c>
      <c r="J1217" t="str">
        <f>IF(AND(HR_Data[[#This Row],[Attrition]]="Yes",HR_Data[[#This Row],[YearsAtCompany]]&lt;2),"Yes","No")</f>
        <v>No</v>
      </c>
      <c r="K1217">
        <v>4</v>
      </c>
      <c r="L1217" t="s">
        <v>51</v>
      </c>
      <c r="M1217">
        <v>1</v>
      </c>
      <c r="N1217">
        <v>1704</v>
      </c>
      <c r="P1217">
        <v>1</v>
      </c>
      <c r="Q1217" t="s">
        <v>46</v>
      </c>
      <c r="R1217">
        <v>79</v>
      </c>
      <c r="S1217">
        <v>2</v>
      </c>
      <c r="T1217">
        <v>1</v>
      </c>
      <c r="U1217" t="s">
        <v>47</v>
      </c>
      <c r="V1217">
        <v>4</v>
      </c>
      <c r="W1217" t="s">
        <v>41</v>
      </c>
      <c r="X1217">
        <v>4930</v>
      </c>
      <c r="Y1217" t="str">
        <f>IF(AND(HR_Data[[#This Row],[OverTime]]="Yes",HR_Data[[#This Row],[JobSatisfaction]]&lt;=2,HR_Data[[#This Row],[MonthlyIncome]]&lt;AVERAGE(HR_Data[MonthlyIncome])),
"High Risk",
IF(OR(HR_Data[[#This Row],[OverTime]]="Yes",HR_Data[[#This Row],[JobSatisfaction]]&lt;=2),
"Medium Risk",
"Low Risk"))</f>
        <v>Medium Risk</v>
      </c>
      <c r="Z1217" t="str">
        <f>IF(HR_Data[[#This Row],[MonthlyIncome]]&lt;3000,"Low",IF(HR_Data[[#This Row],[MonthlyIncome]]&lt;7000,"Medium","High"))</f>
        <v>Medium</v>
      </c>
      <c r="AA1217" s="5">
        <f>IF(HR_Data[[#This Row],[OverTime]]="Yes",1,0)</f>
        <v>1</v>
      </c>
      <c r="AB1217" s="5">
        <f>IF(HR_Data[[#This Row],[JobSatisfaction]]&lt;=2,1,0)</f>
        <v>0</v>
      </c>
      <c r="AC1217" s="5">
        <f>IF(HR_Data[[#This Row],[WorkLifeBalance]]&lt;=2,1,0)</f>
        <v>0</v>
      </c>
      <c r="AD1217" s="5">
        <f>IF(HR_Data[[#This Row],[MonthlyIncome]]&lt;AVERAGE(HR_Data[MonthlyIncome]),1,0)</f>
        <v>1</v>
      </c>
      <c r="AE1217">
        <v>13970</v>
      </c>
      <c r="AF1217">
        <v>0</v>
      </c>
      <c r="AG1217" t="s">
        <v>42</v>
      </c>
      <c r="AH1217" t="s">
        <v>35</v>
      </c>
      <c r="AI1217">
        <v>14</v>
      </c>
      <c r="AJ1217">
        <v>3</v>
      </c>
      <c r="AK1217">
        <v>3</v>
      </c>
      <c r="AL1217">
        <f>IF(HR_Data[[#This Row],[OverTime]]="Yes",2,0)
+IF(HR_Data[[#This Row],[WorkLifeBalance]]&lt;=2,2,0)
+IF(HR_Data[[#This Row],[MonthlyIncome]]&lt;5000,2,0)
+IF(HR_Data[[#This Row],[JobSatisfaction]]&lt;=2,1,0)
+IF(HR_Data[[#This Row],[EnvironmentSatisfaction]]&lt;=2,1,0)
+IF(HR_Data[[#This Row],[YearsAtCompany]]&lt;2,2,0)</f>
        <v>5</v>
      </c>
      <c r="AM1217" t="str">
        <f>IF(HR_Data[[#This Row],[RiskScore2]]&gt;=6,"High",
IF(HR_Data[[#This Row],[RiskScore2]]&gt;=3,"Medium","Low"))</f>
        <v>Medium</v>
      </c>
      <c r="AN1217">
        <v>80</v>
      </c>
      <c r="AO1217">
        <v>0</v>
      </c>
      <c r="AP1217">
        <v>6</v>
      </c>
      <c r="AQ1217">
        <v>2</v>
      </c>
      <c r="AR1217">
        <v>4</v>
      </c>
      <c r="AS1217">
        <v>5</v>
      </c>
      <c r="AT1217">
        <v>4</v>
      </c>
      <c r="AU1217">
        <v>1</v>
      </c>
      <c r="AV1217">
        <v>4</v>
      </c>
    </row>
    <row r="1218" spans="1:48">
      <c r="A1218">
        <v>43</v>
      </c>
      <c r="B1218" t="str">
        <f>IF(HR_Data[[#This Row],[Age]]&lt;25,"&lt;25",
IF(HR_Data[[#This Row],[Age]]&lt;35,"25–34",
IF(HR_Data[[#This Row],[Age]]&lt;45,"35–44",
IF(HR_Data[[#This Row],[Age]]&lt;55,"45–54","55+"))))</f>
        <v>35–44</v>
      </c>
      <c r="C1218" t="s">
        <v>43</v>
      </c>
      <c r="D1218">
        <f>(HR[[#This Row],[OverTimeFlag]]*3+HR[[#This Row],[LowJobSatisFlag]]*5+HR[[#This Row],[LowWLBFlag]]*4+HR[[#This Row],[LowSalaryFlag]]*3+HR[[#This Row],[LowEnviFlag]]*4+HR[[#This Row],[LowProFlag]]*1)</f>
        <v>4</v>
      </c>
      <c r="E1218">
        <f>HR_Data[[#This Row],[OvertimeFlag]] + HR_Data[[#This Row],[LowSatisfactionFlag]] + HR_Data[[#This Row],[LowWorkLifeBalanceFlag]]</f>
        <v>1</v>
      </c>
      <c r="F1218" t="s">
        <v>36</v>
      </c>
      <c r="G1218">
        <v>1179</v>
      </c>
      <c r="H1218" t="s">
        <v>37</v>
      </c>
      <c r="I1218">
        <v>2</v>
      </c>
      <c r="J1218" t="str">
        <f>IF(AND(HR_Data[[#This Row],[Attrition]]="Yes",HR_Data[[#This Row],[YearsAtCompany]]&lt;2),"Yes","No")</f>
        <v>No</v>
      </c>
      <c r="K1218">
        <v>3</v>
      </c>
      <c r="L1218" t="s">
        <v>51</v>
      </c>
      <c r="M1218">
        <v>1</v>
      </c>
      <c r="N1218">
        <v>1706</v>
      </c>
      <c r="P1218">
        <v>4</v>
      </c>
      <c r="Q1218" t="s">
        <v>46</v>
      </c>
      <c r="R1218">
        <v>73</v>
      </c>
      <c r="S1218">
        <v>3</v>
      </c>
      <c r="T1218">
        <v>2</v>
      </c>
      <c r="U1218" t="s">
        <v>40</v>
      </c>
      <c r="V1218">
        <v>4</v>
      </c>
      <c r="W1218" t="s">
        <v>48</v>
      </c>
      <c r="X1218">
        <v>7847</v>
      </c>
      <c r="Y1218" t="str">
        <f>IF(AND(HR_Data[[#This Row],[OverTime]]="Yes",HR_Data[[#This Row],[JobSatisfaction]]&lt;=2,HR_Data[[#This Row],[MonthlyIncome]]&lt;AVERAGE(HR_Data[MonthlyIncome])),
"High Risk",
IF(OR(HR_Data[[#This Row],[OverTime]]="Yes",HR_Data[[#This Row],[JobSatisfaction]]&lt;=2),
"Medium Risk",
"Low Risk"))</f>
        <v>Medium Risk</v>
      </c>
      <c r="Z1218" t="str">
        <f>IF(HR_Data[[#This Row],[MonthlyIncome]]&lt;3000,"Low",IF(HR_Data[[#This Row],[MonthlyIncome]]&lt;7000,"Medium","High"))</f>
        <v>High</v>
      </c>
      <c r="AA1218" s="5">
        <f>IF(HR_Data[[#This Row],[OverTime]]="Yes",1,0)</f>
        <v>1</v>
      </c>
      <c r="AB1218" s="5">
        <f>IF(HR_Data[[#This Row],[JobSatisfaction]]&lt;=2,1,0)</f>
        <v>0</v>
      </c>
      <c r="AC1218" s="5">
        <f>IF(HR_Data[[#This Row],[WorkLifeBalance]]&lt;=2,1,0)</f>
        <v>0</v>
      </c>
      <c r="AD1218" s="5">
        <f>IF(HR_Data[[#This Row],[MonthlyIncome]]&lt;AVERAGE(HR_Data[MonthlyIncome]),1,0)</f>
        <v>0</v>
      </c>
      <c r="AE1218">
        <v>6069</v>
      </c>
      <c r="AF1218">
        <v>1</v>
      </c>
      <c r="AG1218" t="s">
        <v>42</v>
      </c>
      <c r="AH1218" t="s">
        <v>35</v>
      </c>
      <c r="AI1218">
        <v>17</v>
      </c>
      <c r="AJ1218">
        <v>3</v>
      </c>
      <c r="AK1218">
        <v>1</v>
      </c>
      <c r="AL1218">
        <f>IF(HR_Data[[#This Row],[OverTime]]="Yes",2,0)
+IF(HR_Data[[#This Row],[WorkLifeBalance]]&lt;=2,2,0)
+IF(HR_Data[[#This Row],[MonthlyIncome]]&lt;5000,2,0)
+IF(HR_Data[[#This Row],[JobSatisfaction]]&lt;=2,1,0)
+IF(HR_Data[[#This Row],[EnvironmentSatisfaction]]&lt;=2,1,0)
+IF(HR_Data[[#This Row],[YearsAtCompany]]&lt;2,2,0)</f>
        <v>2</v>
      </c>
      <c r="AM1218" t="str">
        <f>IF(HR_Data[[#This Row],[RiskScore2]]&gt;=6,"High",
IF(HR_Data[[#This Row],[RiskScore2]]&gt;=3,"Medium","Low"))</f>
        <v>Low</v>
      </c>
      <c r="AN1218">
        <v>80</v>
      </c>
      <c r="AO1218">
        <v>1</v>
      </c>
      <c r="AP1218">
        <v>10</v>
      </c>
      <c r="AQ1218">
        <v>3</v>
      </c>
      <c r="AR1218">
        <v>3</v>
      </c>
      <c r="AS1218">
        <v>10</v>
      </c>
      <c r="AT1218">
        <v>9</v>
      </c>
      <c r="AU1218">
        <v>8</v>
      </c>
      <c r="AV1218">
        <v>8</v>
      </c>
    </row>
    <row r="1219" spans="1:48">
      <c r="A1219">
        <v>24</v>
      </c>
      <c r="B1219" t="str">
        <f>IF(HR_Data[[#This Row],[Age]]&lt;25,"&lt;25",
IF(HR_Data[[#This Row],[Age]]&lt;35,"25–34",
IF(HR_Data[[#This Row],[Age]]&lt;45,"35–44",
IF(HR_Data[[#This Row],[Age]]&lt;55,"45–54","55+"))))</f>
        <v>&lt;25</v>
      </c>
      <c r="C1219" t="s">
        <v>43</v>
      </c>
      <c r="D1219">
        <f>(HR[[#This Row],[OverTimeFlag]]*3+HR[[#This Row],[LowJobSatisFlag]]*5+HR[[#This Row],[LowWLBFlag]]*4+HR[[#This Row],[LowSalaryFlag]]*3+HR[[#This Row],[LowEnviFlag]]*4+HR[[#This Row],[LowProFlag]]*1)</f>
        <v>3</v>
      </c>
      <c r="E1219">
        <f>HR_Data[[#This Row],[OvertimeFlag]] + HR_Data[[#This Row],[LowSatisfactionFlag]] + HR_Data[[#This Row],[LowWorkLifeBalanceFlag]]</f>
        <v>0</v>
      </c>
      <c r="F1219" t="s">
        <v>36</v>
      </c>
      <c r="G1219">
        <v>581</v>
      </c>
      <c r="H1219" t="s">
        <v>45</v>
      </c>
      <c r="I1219">
        <v>9</v>
      </c>
      <c r="J1219" t="str">
        <f>IF(AND(HR_Data[[#This Row],[Attrition]]="Yes",HR_Data[[#This Row],[YearsAtCompany]]&lt;2),"Yes","No")</f>
        <v>No</v>
      </c>
      <c r="K1219">
        <v>3</v>
      </c>
      <c r="L1219" t="s">
        <v>51</v>
      </c>
      <c r="M1219">
        <v>1</v>
      </c>
      <c r="N1219">
        <v>1707</v>
      </c>
      <c r="P1219">
        <v>3</v>
      </c>
      <c r="Q1219" t="s">
        <v>46</v>
      </c>
      <c r="R1219">
        <v>62</v>
      </c>
      <c r="S1219">
        <v>4</v>
      </c>
      <c r="T1219">
        <v>1</v>
      </c>
      <c r="U1219" t="s">
        <v>47</v>
      </c>
      <c r="V1219">
        <v>3</v>
      </c>
      <c r="W1219" t="s">
        <v>48</v>
      </c>
      <c r="X1219">
        <v>4401</v>
      </c>
      <c r="Y1219" t="str">
        <f>IF(AND(HR_Data[[#This Row],[OverTime]]="Yes",HR_Data[[#This Row],[JobSatisfaction]]&lt;=2,HR_Data[[#This Row],[MonthlyIncome]]&lt;AVERAGE(HR_Data[MonthlyIncome])),
"High Risk",
IF(OR(HR_Data[[#This Row],[OverTime]]="Yes",HR_Data[[#This Row],[JobSatisfaction]]&lt;=2),
"Medium Risk",
"Low Risk"))</f>
        <v>Low Risk</v>
      </c>
      <c r="Z1219" t="str">
        <f>IF(HR_Data[[#This Row],[MonthlyIncome]]&lt;3000,"Low",IF(HR_Data[[#This Row],[MonthlyIncome]]&lt;7000,"Medium","High"))</f>
        <v>Medium</v>
      </c>
      <c r="AA1219" s="5">
        <f>IF(HR_Data[[#This Row],[OverTime]]="Yes",1,0)</f>
        <v>0</v>
      </c>
      <c r="AB1219" s="5">
        <f>IF(HR_Data[[#This Row],[JobSatisfaction]]&lt;=2,1,0)</f>
        <v>0</v>
      </c>
      <c r="AC1219" s="5">
        <f>IF(HR_Data[[#This Row],[WorkLifeBalance]]&lt;=2,1,0)</f>
        <v>0</v>
      </c>
      <c r="AD1219" s="5">
        <f>IF(HR_Data[[#This Row],[MonthlyIncome]]&lt;AVERAGE(HR_Data[MonthlyIncome]),1,0)</f>
        <v>1</v>
      </c>
      <c r="AE1219">
        <v>17616</v>
      </c>
      <c r="AF1219">
        <v>1</v>
      </c>
      <c r="AG1219" t="s">
        <v>42</v>
      </c>
      <c r="AH1219" t="s">
        <v>43</v>
      </c>
      <c r="AI1219">
        <v>16</v>
      </c>
      <c r="AJ1219">
        <v>3</v>
      </c>
      <c r="AK1219">
        <v>4</v>
      </c>
      <c r="AL1219">
        <f>IF(HR_Data[[#This Row],[OverTime]]="Yes",2,0)
+IF(HR_Data[[#This Row],[WorkLifeBalance]]&lt;=2,2,0)
+IF(HR_Data[[#This Row],[MonthlyIncome]]&lt;5000,2,0)
+IF(HR_Data[[#This Row],[JobSatisfaction]]&lt;=2,1,0)
+IF(HR_Data[[#This Row],[EnvironmentSatisfaction]]&lt;=2,1,0)
+IF(HR_Data[[#This Row],[YearsAtCompany]]&lt;2,2,0)</f>
        <v>2</v>
      </c>
      <c r="AM1219" t="str">
        <f>IF(HR_Data[[#This Row],[RiskScore2]]&gt;=6,"High",
IF(HR_Data[[#This Row],[RiskScore2]]&gt;=3,"Medium","Low"))</f>
        <v>Low</v>
      </c>
      <c r="AN1219">
        <v>80</v>
      </c>
      <c r="AO1219">
        <v>1</v>
      </c>
      <c r="AP1219">
        <v>5</v>
      </c>
      <c r="AQ1219">
        <v>1</v>
      </c>
      <c r="AR1219">
        <v>3</v>
      </c>
      <c r="AS1219">
        <v>5</v>
      </c>
      <c r="AT1219">
        <v>3</v>
      </c>
      <c r="AU1219">
        <v>0</v>
      </c>
      <c r="AV1219">
        <v>4</v>
      </c>
    </row>
    <row r="1220" spans="1:48">
      <c r="A1220">
        <v>41</v>
      </c>
      <c r="B1220" t="str">
        <f>IF(HR_Data[[#This Row],[Age]]&lt;25,"&lt;25",
IF(HR_Data[[#This Row],[Age]]&lt;35,"25–34",
IF(HR_Data[[#This Row],[Age]]&lt;45,"35–44",
IF(HR_Data[[#This Row],[Age]]&lt;55,"45–54","55+"))))</f>
        <v>35–44</v>
      </c>
      <c r="C1220" t="s">
        <v>43</v>
      </c>
      <c r="D1220">
        <f>(HR[[#This Row],[OverTimeFlag]]*3+HR[[#This Row],[LowJobSatisFlag]]*5+HR[[#This Row],[LowWLBFlag]]*4+HR[[#This Row],[LowSalaryFlag]]*3+HR[[#This Row],[LowEnviFlag]]*4+HR[[#This Row],[LowProFlag]]*1)</f>
        <v>1</v>
      </c>
      <c r="E1220">
        <f>HR_Data[[#This Row],[OvertimeFlag]] + HR_Data[[#This Row],[LowSatisfactionFlag]] + HR_Data[[#This Row],[LowWorkLifeBalanceFlag]]</f>
        <v>0</v>
      </c>
      <c r="F1220" t="s">
        <v>36</v>
      </c>
      <c r="G1220">
        <v>918</v>
      </c>
      <c r="H1220" t="s">
        <v>37</v>
      </c>
      <c r="I1220">
        <v>6</v>
      </c>
      <c r="J1220" t="str">
        <f>IF(AND(HR_Data[[#This Row],[Attrition]]="Yes",HR_Data[[#This Row],[YearsAtCompany]]&lt;2),"Yes","No")</f>
        <v>No</v>
      </c>
      <c r="K1220">
        <v>3</v>
      </c>
      <c r="L1220" t="s">
        <v>59</v>
      </c>
      <c r="M1220">
        <v>1</v>
      </c>
      <c r="N1220">
        <v>1708</v>
      </c>
      <c r="P1220">
        <v>4</v>
      </c>
      <c r="Q1220" t="s">
        <v>46</v>
      </c>
      <c r="R1220">
        <v>35</v>
      </c>
      <c r="S1220">
        <v>3</v>
      </c>
      <c r="T1220">
        <v>3</v>
      </c>
      <c r="U1220" t="s">
        <v>40</v>
      </c>
      <c r="V1220">
        <v>3</v>
      </c>
      <c r="W1220" t="s">
        <v>41</v>
      </c>
      <c r="X1220">
        <v>9241</v>
      </c>
      <c r="Y1220" t="str">
        <f>IF(AND(HR_Data[[#This Row],[OverTime]]="Yes",HR_Data[[#This Row],[JobSatisfaction]]&lt;=2,HR_Data[[#This Row],[MonthlyIncome]]&lt;AVERAGE(HR_Data[MonthlyIncome])),
"High Risk",
IF(OR(HR_Data[[#This Row],[OverTime]]="Yes",HR_Data[[#This Row],[JobSatisfaction]]&lt;=2),
"Medium Risk",
"Low Risk"))</f>
        <v>Low Risk</v>
      </c>
      <c r="Z1220" t="str">
        <f>IF(HR_Data[[#This Row],[MonthlyIncome]]&lt;3000,"Low",IF(HR_Data[[#This Row],[MonthlyIncome]]&lt;7000,"Medium","High"))</f>
        <v>High</v>
      </c>
      <c r="AA1220" s="5">
        <f>IF(HR_Data[[#This Row],[OverTime]]="Yes",1,0)</f>
        <v>0</v>
      </c>
      <c r="AB1220" s="5">
        <f>IF(HR_Data[[#This Row],[JobSatisfaction]]&lt;=2,1,0)</f>
        <v>0</v>
      </c>
      <c r="AC1220" s="5">
        <f>IF(HR_Data[[#This Row],[WorkLifeBalance]]&lt;=2,1,0)</f>
        <v>0</v>
      </c>
      <c r="AD1220" s="5">
        <f>IF(HR_Data[[#This Row],[MonthlyIncome]]&lt;AVERAGE(HR_Data[MonthlyIncome]),1,0)</f>
        <v>0</v>
      </c>
      <c r="AE1220">
        <v>15869</v>
      </c>
      <c r="AF1220">
        <v>1</v>
      </c>
      <c r="AG1220" t="s">
        <v>42</v>
      </c>
      <c r="AH1220" t="s">
        <v>43</v>
      </c>
      <c r="AI1220">
        <v>12</v>
      </c>
      <c r="AJ1220">
        <v>3</v>
      </c>
      <c r="AK1220">
        <v>2</v>
      </c>
      <c r="AL1220">
        <f>IF(HR_Data[[#This Row],[OverTime]]="Yes",2,0)
+IF(HR_Data[[#This Row],[WorkLifeBalance]]&lt;=2,2,0)
+IF(HR_Data[[#This Row],[MonthlyIncome]]&lt;5000,2,0)
+IF(HR_Data[[#This Row],[JobSatisfaction]]&lt;=2,1,0)
+IF(HR_Data[[#This Row],[EnvironmentSatisfaction]]&lt;=2,1,0)
+IF(HR_Data[[#This Row],[YearsAtCompany]]&lt;2,2,0)</f>
        <v>0</v>
      </c>
      <c r="AM1220" t="str">
        <f>IF(HR_Data[[#This Row],[RiskScore2]]&gt;=6,"High",
IF(HR_Data[[#This Row],[RiskScore2]]&gt;=3,"Medium","Low"))</f>
        <v>Low</v>
      </c>
      <c r="AN1220">
        <v>80</v>
      </c>
      <c r="AO1220">
        <v>0</v>
      </c>
      <c r="AP1220">
        <v>10</v>
      </c>
      <c r="AQ1220">
        <v>3</v>
      </c>
      <c r="AR1220">
        <v>3</v>
      </c>
      <c r="AS1220">
        <v>10</v>
      </c>
      <c r="AT1220">
        <v>8</v>
      </c>
      <c r="AU1220">
        <v>8</v>
      </c>
      <c r="AV1220">
        <v>7</v>
      </c>
    </row>
    <row r="1221" spans="1:48">
      <c r="A1221">
        <v>29</v>
      </c>
      <c r="B1221" t="str">
        <f>IF(HR_Data[[#This Row],[Age]]&lt;25,"&lt;25",
IF(HR_Data[[#This Row],[Age]]&lt;35,"25–34",
IF(HR_Data[[#This Row],[Age]]&lt;45,"35–44",
IF(HR_Data[[#This Row],[Age]]&lt;55,"45–54","55+"))))</f>
        <v>25–34</v>
      </c>
      <c r="C1221" t="s">
        <v>43</v>
      </c>
      <c r="D1221">
        <f>(HR[[#This Row],[OverTimeFlag]]*3+HR[[#This Row],[LowJobSatisFlag]]*5+HR[[#This Row],[LowWLBFlag]]*4+HR[[#This Row],[LowSalaryFlag]]*3+HR[[#This Row],[LowEnviFlag]]*4+HR[[#This Row],[LowProFlag]]*1)</f>
        <v>3</v>
      </c>
      <c r="E1221">
        <f>HR_Data[[#This Row],[OvertimeFlag]] + HR_Data[[#This Row],[LowSatisfactionFlag]] + HR_Data[[#This Row],[LowWorkLifeBalanceFlag]]</f>
        <v>0</v>
      </c>
      <c r="F1221" t="s">
        <v>36</v>
      </c>
      <c r="G1221">
        <v>1082</v>
      </c>
      <c r="H1221" t="s">
        <v>45</v>
      </c>
      <c r="I1221">
        <v>9</v>
      </c>
      <c r="J1221" t="str">
        <f>IF(AND(HR_Data[[#This Row],[Attrition]]="Yes",HR_Data[[#This Row],[YearsAtCompany]]&lt;2),"Yes","No")</f>
        <v>No</v>
      </c>
      <c r="K1221">
        <v>4</v>
      </c>
      <c r="L1221" t="s">
        <v>51</v>
      </c>
      <c r="M1221">
        <v>1</v>
      </c>
      <c r="N1221">
        <v>1709</v>
      </c>
      <c r="P1221">
        <v>4</v>
      </c>
      <c r="Q1221" t="s">
        <v>39</v>
      </c>
      <c r="R1221">
        <v>43</v>
      </c>
      <c r="S1221">
        <v>3</v>
      </c>
      <c r="T1221">
        <v>1</v>
      </c>
      <c r="U1221" t="s">
        <v>50</v>
      </c>
      <c r="V1221">
        <v>3</v>
      </c>
      <c r="W1221" t="s">
        <v>48</v>
      </c>
      <c r="X1221">
        <v>2974</v>
      </c>
      <c r="Y1221" t="str">
        <f>IF(AND(HR_Data[[#This Row],[OverTime]]="Yes",HR_Data[[#This Row],[JobSatisfaction]]&lt;=2,HR_Data[[#This Row],[MonthlyIncome]]&lt;AVERAGE(HR_Data[MonthlyIncome])),
"High Risk",
IF(OR(HR_Data[[#This Row],[OverTime]]="Yes",HR_Data[[#This Row],[JobSatisfaction]]&lt;=2),
"Medium Risk",
"Low Risk"))</f>
        <v>Low Risk</v>
      </c>
      <c r="Z1221" t="str">
        <f>IF(HR_Data[[#This Row],[MonthlyIncome]]&lt;3000,"Low",IF(HR_Data[[#This Row],[MonthlyIncome]]&lt;7000,"Medium","High"))</f>
        <v>Low</v>
      </c>
      <c r="AA1221" s="5">
        <f>IF(HR_Data[[#This Row],[OverTime]]="Yes",1,0)</f>
        <v>0</v>
      </c>
      <c r="AB1221" s="5">
        <f>IF(HR_Data[[#This Row],[JobSatisfaction]]&lt;=2,1,0)</f>
        <v>0</v>
      </c>
      <c r="AC1221" s="5">
        <f>IF(HR_Data[[#This Row],[WorkLifeBalance]]&lt;=2,1,0)</f>
        <v>0</v>
      </c>
      <c r="AD1221" s="5">
        <f>IF(HR_Data[[#This Row],[MonthlyIncome]]&lt;AVERAGE(HR_Data[MonthlyIncome]),1,0)</f>
        <v>1</v>
      </c>
      <c r="AE1221">
        <v>25412</v>
      </c>
      <c r="AF1221">
        <v>9</v>
      </c>
      <c r="AG1221" t="s">
        <v>42</v>
      </c>
      <c r="AH1221" t="s">
        <v>43</v>
      </c>
      <c r="AI1221">
        <v>17</v>
      </c>
      <c r="AJ1221">
        <v>3</v>
      </c>
      <c r="AK1221">
        <v>3</v>
      </c>
      <c r="AL1221">
        <f>IF(HR_Data[[#This Row],[OverTime]]="Yes",2,0)
+IF(HR_Data[[#This Row],[WorkLifeBalance]]&lt;=2,2,0)
+IF(HR_Data[[#This Row],[MonthlyIncome]]&lt;5000,2,0)
+IF(HR_Data[[#This Row],[JobSatisfaction]]&lt;=2,1,0)
+IF(HR_Data[[#This Row],[EnvironmentSatisfaction]]&lt;=2,1,0)
+IF(HR_Data[[#This Row],[YearsAtCompany]]&lt;2,2,0)</f>
        <v>2</v>
      </c>
      <c r="AM1221" t="str">
        <f>IF(HR_Data[[#This Row],[RiskScore2]]&gt;=6,"High",
IF(HR_Data[[#This Row],[RiskScore2]]&gt;=3,"Medium","Low"))</f>
        <v>Low</v>
      </c>
      <c r="AN1221">
        <v>80</v>
      </c>
      <c r="AO1221">
        <v>1</v>
      </c>
      <c r="AP1221">
        <v>9</v>
      </c>
      <c r="AQ1221">
        <v>2</v>
      </c>
      <c r="AR1221">
        <v>3</v>
      </c>
      <c r="AS1221">
        <v>5</v>
      </c>
      <c r="AT1221">
        <v>3</v>
      </c>
      <c r="AU1221">
        <v>1</v>
      </c>
      <c r="AV1221">
        <v>2</v>
      </c>
    </row>
    <row r="1222" spans="1:48">
      <c r="A1222">
        <v>36</v>
      </c>
      <c r="B1222" t="str">
        <f>IF(HR_Data[[#This Row],[Age]]&lt;25,"&lt;25",
IF(HR_Data[[#This Row],[Age]]&lt;35,"25–34",
IF(HR_Data[[#This Row],[Age]]&lt;45,"35–44",
IF(HR_Data[[#This Row],[Age]]&lt;55,"45–54","55+"))))</f>
        <v>35–44</v>
      </c>
      <c r="C1222" t="s">
        <v>43</v>
      </c>
      <c r="D1222">
        <f>(HR[[#This Row],[OverTimeFlag]]*3+HR[[#This Row],[LowJobSatisFlag]]*5+HR[[#This Row],[LowWLBFlag]]*4+HR[[#This Row],[LowSalaryFlag]]*3+HR[[#This Row],[LowEnviFlag]]*4+HR[[#This Row],[LowProFlag]]*1)</f>
        <v>8</v>
      </c>
      <c r="E1222">
        <f>HR_Data[[#This Row],[OvertimeFlag]] + HR_Data[[#This Row],[LowSatisfactionFlag]] + HR_Data[[#This Row],[LowWorkLifeBalanceFlag]]</f>
        <v>1</v>
      </c>
      <c r="F1222" t="s">
        <v>36</v>
      </c>
      <c r="G1222">
        <v>530</v>
      </c>
      <c r="H1222" t="s">
        <v>37</v>
      </c>
      <c r="I1222">
        <v>2</v>
      </c>
      <c r="J1222" t="str">
        <f>IF(AND(HR_Data[[#This Row],[Attrition]]="Yes",HR_Data[[#This Row],[YearsAtCompany]]&lt;2),"Yes","No")</f>
        <v>No</v>
      </c>
      <c r="K1222">
        <v>4</v>
      </c>
      <c r="L1222" t="s">
        <v>38</v>
      </c>
      <c r="M1222">
        <v>1</v>
      </c>
      <c r="N1222">
        <v>1710</v>
      </c>
      <c r="P1222">
        <v>3</v>
      </c>
      <c r="Q1222" t="s">
        <v>39</v>
      </c>
      <c r="R1222">
        <v>51</v>
      </c>
      <c r="S1222">
        <v>3</v>
      </c>
      <c r="T1222">
        <v>2</v>
      </c>
      <c r="U1222" t="s">
        <v>57</v>
      </c>
      <c r="V1222">
        <v>4</v>
      </c>
      <c r="W1222" t="s">
        <v>41</v>
      </c>
      <c r="X1222">
        <v>4502</v>
      </c>
      <c r="Y1222" t="str">
        <f>IF(AND(HR_Data[[#This Row],[OverTime]]="Yes",HR_Data[[#This Row],[JobSatisfaction]]&lt;=2,HR_Data[[#This Row],[MonthlyIncome]]&lt;AVERAGE(HR_Data[MonthlyIncome])),
"High Risk",
IF(OR(HR_Data[[#This Row],[OverTime]]="Yes",HR_Data[[#This Row],[JobSatisfaction]]&lt;=2),
"Medium Risk",
"Low Risk"))</f>
        <v>Low Risk</v>
      </c>
      <c r="Z1222" t="str">
        <f>IF(HR_Data[[#This Row],[MonthlyIncome]]&lt;3000,"Low",IF(HR_Data[[#This Row],[MonthlyIncome]]&lt;7000,"Medium","High"))</f>
        <v>Medium</v>
      </c>
      <c r="AA1222" s="5">
        <f>IF(HR_Data[[#This Row],[OverTime]]="Yes",1,0)</f>
        <v>0</v>
      </c>
      <c r="AB1222" s="5">
        <f>IF(HR_Data[[#This Row],[JobSatisfaction]]&lt;=2,1,0)</f>
        <v>0</v>
      </c>
      <c r="AC1222" s="5">
        <f>IF(HR_Data[[#This Row],[WorkLifeBalance]]&lt;=2,1,0)</f>
        <v>1</v>
      </c>
      <c r="AD1222" s="5">
        <f>IF(HR_Data[[#This Row],[MonthlyIncome]]&lt;AVERAGE(HR_Data[MonthlyIncome]),1,0)</f>
        <v>1</v>
      </c>
      <c r="AE1222">
        <v>7439</v>
      </c>
      <c r="AF1222">
        <v>3</v>
      </c>
      <c r="AG1222" t="s">
        <v>42</v>
      </c>
      <c r="AH1222" t="s">
        <v>43</v>
      </c>
      <c r="AI1222">
        <v>15</v>
      </c>
      <c r="AJ1222">
        <v>3</v>
      </c>
      <c r="AK1222">
        <v>3</v>
      </c>
      <c r="AL1222">
        <f>IF(HR_Data[[#This Row],[OverTime]]="Yes",2,0)
+IF(HR_Data[[#This Row],[WorkLifeBalance]]&lt;=2,2,0)
+IF(HR_Data[[#This Row],[MonthlyIncome]]&lt;5000,2,0)
+IF(HR_Data[[#This Row],[JobSatisfaction]]&lt;=2,1,0)
+IF(HR_Data[[#This Row],[EnvironmentSatisfaction]]&lt;=2,1,0)
+IF(HR_Data[[#This Row],[YearsAtCompany]]&lt;2,2,0)</f>
        <v>4</v>
      </c>
      <c r="AM1222" t="str">
        <f>IF(HR_Data[[#This Row],[RiskScore2]]&gt;=6,"High",
IF(HR_Data[[#This Row],[RiskScore2]]&gt;=3,"Medium","Low"))</f>
        <v>Medium</v>
      </c>
      <c r="AN1222">
        <v>80</v>
      </c>
      <c r="AO1222">
        <v>0</v>
      </c>
      <c r="AP1222">
        <v>17</v>
      </c>
      <c r="AQ1222">
        <v>2</v>
      </c>
      <c r="AR1222">
        <v>2</v>
      </c>
      <c r="AS1222">
        <v>13</v>
      </c>
      <c r="AT1222">
        <v>7</v>
      </c>
      <c r="AU1222">
        <v>6</v>
      </c>
      <c r="AV1222">
        <v>7</v>
      </c>
    </row>
    <row r="1223" spans="1:48">
      <c r="A1223">
        <v>45</v>
      </c>
      <c r="B1223" t="str">
        <f>IF(HR_Data[[#This Row],[Age]]&lt;25,"&lt;25",
IF(HR_Data[[#This Row],[Age]]&lt;35,"25–34",
IF(HR_Data[[#This Row],[Age]]&lt;45,"35–44",
IF(HR_Data[[#This Row],[Age]]&lt;55,"45–54","55+"))))</f>
        <v>45–54</v>
      </c>
      <c r="C1223" t="s">
        <v>43</v>
      </c>
      <c r="D1223">
        <f>(HR[[#This Row],[OverTimeFlag]]*3+HR[[#This Row],[LowJobSatisFlag]]*5+HR[[#This Row],[LowWLBFlag]]*4+HR[[#This Row],[LowSalaryFlag]]*3+HR[[#This Row],[LowEnviFlag]]*4+HR[[#This Row],[LowProFlag]]*1)</f>
        <v>5</v>
      </c>
      <c r="E1223">
        <f>HR_Data[[#This Row],[OvertimeFlag]] + HR_Data[[#This Row],[LowSatisfactionFlag]] + HR_Data[[#This Row],[LowWorkLifeBalanceFlag]]</f>
        <v>1</v>
      </c>
      <c r="F1223" t="s">
        <v>55</v>
      </c>
      <c r="G1223">
        <v>1238</v>
      </c>
      <c r="H1223" t="s">
        <v>45</v>
      </c>
      <c r="I1223">
        <v>1</v>
      </c>
      <c r="J1223" t="str">
        <f>IF(AND(HR_Data[[#This Row],[Attrition]]="Yes",HR_Data[[#This Row],[YearsAtCompany]]&lt;2),"Yes","No")</f>
        <v>No</v>
      </c>
      <c r="K1223">
        <v>1</v>
      </c>
      <c r="L1223" t="s">
        <v>38</v>
      </c>
      <c r="M1223">
        <v>1</v>
      </c>
      <c r="N1223">
        <v>1712</v>
      </c>
      <c r="P1223">
        <v>3</v>
      </c>
      <c r="Q1223" t="s">
        <v>46</v>
      </c>
      <c r="R1223">
        <v>74</v>
      </c>
      <c r="S1223">
        <v>2</v>
      </c>
      <c r="T1223">
        <v>3</v>
      </c>
      <c r="U1223" t="s">
        <v>54</v>
      </c>
      <c r="V1223">
        <v>3</v>
      </c>
      <c r="W1223" t="s">
        <v>48</v>
      </c>
      <c r="X1223">
        <v>10748</v>
      </c>
      <c r="Y1223" t="str">
        <f>IF(AND(HR_Data[[#This Row],[OverTime]]="Yes",HR_Data[[#This Row],[JobSatisfaction]]&lt;=2,HR_Data[[#This Row],[MonthlyIncome]]&lt;AVERAGE(HR_Data[MonthlyIncome])),
"High Risk",
IF(OR(HR_Data[[#This Row],[OverTime]]="Yes",HR_Data[[#This Row],[JobSatisfaction]]&lt;=2),
"Medium Risk",
"Low Risk"))</f>
        <v>Low Risk</v>
      </c>
      <c r="Z1223" t="str">
        <f>IF(HR_Data[[#This Row],[MonthlyIncome]]&lt;3000,"Low",IF(HR_Data[[#This Row],[MonthlyIncome]]&lt;7000,"Medium","High"))</f>
        <v>High</v>
      </c>
      <c r="AA1223" s="5">
        <f>IF(HR_Data[[#This Row],[OverTime]]="Yes",1,0)</f>
        <v>0</v>
      </c>
      <c r="AB1223" s="5">
        <f>IF(HR_Data[[#This Row],[JobSatisfaction]]&lt;=2,1,0)</f>
        <v>0</v>
      </c>
      <c r="AC1223" s="5">
        <f>IF(HR_Data[[#This Row],[WorkLifeBalance]]&lt;=2,1,0)</f>
        <v>1</v>
      </c>
      <c r="AD1223" s="5">
        <f>IF(HR_Data[[#This Row],[MonthlyIncome]]&lt;AVERAGE(HR_Data[MonthlyIncome]),1,0)</f>
        <v>0</v>
      </c>
      <c r="AE1223">
        <v>3395</v>
      </c>
      <c r="AF1223">
        <v>3</v>
      </c>
      <c r="AG1223" t="s">
        <v>42</v>
      </c>
      <c r="AH1223" t="s">
        <v>43</v>
      </c>
      <c r="AI1223">
        <v>23</v>
      </c>
      <c r="AJ1223">
        <v>4</v>
      </c>
      <c r="AK1223">
        <v>4</v>
      </c>
      <c r="AL1223">
        <f>IF(HR_Data[[#This Row],[OverTime]]="Yes",2,0)
+IF(HR_Data[[#This Row],[WorkLifeBalance]]&lt;=2,2,0)
+IF(HR_Data[[#This Row],[MonthlyIncome]]&lt;5000,2,0)
+IF(HR_Data[[#This Row],[JobSatisfaction]]&lt;=2,1,0)
+IF(HR_Data[[#This Row],[EnvironmentSatisfaction]]&lt;=2,1,0)
+IF(HR_Data[[#This Row],[YearsAtCompany]]&lt;2,2,0)</f>
        <v>2</v>
      </c>
      <c r="AM1223" t="str">
        <f>IF(HR_Data[[#This Row],[RiskScore2]]&gt;=6,"High",
IF(HR_Data[[#This Row],[RiskScore2]]&gt;=3,"Medium","Low"))</f>
        <v>Low</v>
      </c>
      <c r="AN1223">
        <v>80</v>
      </c>
      <c r="AO1223">
        <v>1</v>
      </c>
      <c r="AP1223">
        <v>25</v>
      </c>
      <c r="AQ1223">
        <v>3</v>
      </c>
      <c r="AR1223">
        <v>2</v>
      </c>
      <c r="AS1223">
        <v>23</v>
      </c>
      <c r="AT1223">
        <v>15</v>
      </c>
      <c r="AU1223">
        <v>14</v>
      </c>
      <c r="AV1223">
        <v>4</v>
      </c>
    </row>
    <row r="1224" spans="1:48">
      <c r="A1224">
        <v>24</v>
      </c>
      <c r="B1224" t="str">
        <f>IF(HR_Data[[#This Row],[Age]]&lt;25,"&lt;25",
IF(HR_Data[[#This Row],[Age]]&lt;35,"25–34",
IF(HR_Data[[#This Row],[Age]]&lt;45,"35–44",
IF(HR_Data[[#This Row],[Age]]&lt;55,"45–54","55+"))))</f>
        <v>&lt;25</v>
      </c>
      <c r="C1224" t="s">
        <v>35</v>
      </c>
      <c r="D1224">
        <f>(HR[[#This Row],[OverTimeFlag]]*3+HR[[#This Row],[LowJobSatisFlag]]*5+HR[[#This Row],[LowWLBFlag]]*4+HR[[#This Row],[LowSalaryFlag]]*3+HR[[#This Row],[LowEnviFlag]]*4+HR[[#This Row],[LowProFlag]]*1)</f>
        <v>3</v>
      </c>
      <c r="E1224">
        <f>HR_Data[[#This Row],[OvertimeFlag]] + HR_Data[[#This Row],[LowSatisfactionFlag]] + HR_Data[[#This Row],[LowWorkLifeBalanceFlag]]</f>
        <v>0</v>
      </c>
      <c r="F1224" t="s">
        <v>36</v>
      </c>
      <c r="G1224">
        <v>240</v>
      </c>
      <c r="H1224" t="s">
        <v>61</v>
      </c>
      <c r="I1224">
        <v>22</v>
      </c>
      <c r="J1224" t="str">
        <f>IF(AND(HR_Data[[#This Row],[Attrition]]="Yes",HR_Data[[#This Row],[YearsAtCompany]]&lt;2),"Yes","No")</f>
        <v>Yes</v>
      </c>
      <c r="K1224">
        <v>1</v>
      </c>
      <c r="L1224" t="s">
        <v>61</v>
      </c>
      <c r="M1224">
        <v>1</v>
      </c>
      <c r="N1224">
        <v>1714</v>
      </c>
      <c r="P1224">
        <v>4</v>
      </c>
      <c r="Q1224" t="s">
        <v>46</v>
      </c>
      <c r="R1224">
        <v>58</v>
      </c>
      <c r="S1224">
        <v>1</v>
      </c>
      <c r="T1224">
        <v>1</v>
      </c>
      <c r="U1224" t="s">
        <v>61</v>
      </c>
      <c r="V1224">
        <v>3</v>
      </c>
      <c r="W1224" t="s">
        <v>48</v>
      </c>
      <c r="X1224">
        <v>1555</v>
      </c>
      <c r="Y1224" t="str">
        <f>IF(AND(HR_Data[[#This Row],[OverTime]]="Yes",HR_Data[[#This Row],[JobSatisfaction]]&lt;=2,HR_Data[[#This Row],[MonthlyIncome]]&lt;AVERAGE(HR_Data[MonthlyIncome])),
"High Risk",
IF(OR(HR_Data[[#This Row],[OverTime]]="Yes",HR_Data[[#This Row],[JobSatisfaction]]&lt;=2),
"Medium Risk",
"Low Risk"))</f>
        <v>Low Risk</v>
      </c>
      <c r="Z1224" t="str">
        <f>IF(HR_Data[[#This Row],[MonthlyIncome]]&lt;3000,"Low",IF(HR_Data[[#This Row],[MonthlyIncome]]&lt;7000,"Medium","High"))</f>
        <v>Low</v>
      </c>
      <c r="AA1224" s="5">
        <f>IF(HR_Data[[#This Row],[OverTime]]="Yes",1,0)</f>
        <v>0</v>
      </c>
      <c r="AB1224" s="5">
        <f>IF(HR_Data[[#This Row],[JobSatisfaction]]&lt;=2,1,0)</f>
        <v>0</v>
      </c>
      <c r="AC1224" s="5">
        <f>IF(HR_Data[[#This Row],[WorkLifeBalance]]&lt;=2,1,0)</f>
        <v>0</v>
      </c>
      <c r="AD1224" s="5">
        <f>IF(HR_Data[[#This Row],[MonthlyIncome]]&lt;AVERAGE(HR_Data[MonthlyIncome]),1,0)</f>
        <v>1</v>
      </c>
      <c r="AE1224">
        <v>11585</v>
      </c>
      <c r="AF1224">
        <v>1</v>
      </c>
      <c r="AG1224" t="s">
        <v>42</v>
      </c>
      <c r="AH1224" t="s">
        <v>43</v>
      </c>
      <c r="AI1224">
        <v>11</v>
      </c>
      <c r="AJ1224">
        <v>3</v>
      </c>
      <c r="AK1224">
        <v>3</v>
      </c>
      <c r="AL1224">
        <f>IF(HR_Data[[#This Row],[OverTime]]="Yes",2,0)
+IF(HR_Data[[#This Row],[WorkLifeBalance]]&lt;=2,2,0)
+IF(HR_Data[[#This Row],[MonthlyIncome]]&lt;5000,2,0)
+IF(HR_Data[[#This Row],[JobSatisfaction]]&lt;=2,1,0)
+IF(HR_Data[[#This Row],[EnvironmentSatisfaction]]&lt;=2,1,0)
+IF(HR_Data[[#This Row],[YearsAtCompany]]&lt;2,2,0)</f>
        <v>4</v>
      </c>
      <c r="AM1224" t="str">
        <f>IF(HR_Data[[#This Row],[RiskScore2]]&gt;=6,"High",
IF(HR_Data[[#This Row],[RiskScore2]]&gt;=3,"Medium","Low"))</f>
        <v>Medium</v>
      </c>
      <c r="AN1224">
        <v>80</v>
      </c>
      <c r="AO1224">
        <v>1</v>
      </c>
      <c r="AP1224">
        <v>1</v>
      </c>
      <c r="AQ1224">
        <v>2</v>
      </c>
      <c r="AR1224">
        <v>3</v>
      </c>
      <c r="AS1224">
        <v>1</v>
      </c>
      <c r="AT1224">
        <v>0</v>
      </c>
      <c r="AU1224">
        <v>0</v>
      </c>
      <c r="AV1224">
        <v>0</v>
      </c>
    </row>
    <row r="1225" spans="1:48">
      <c r="A1225">
        <v>47</v>
      </c>
      <c r="B1225" t="str">
        <f>IF(HR_Data[[#This Row],[Age]]&lt;25,"&lt;25",
IF(HR_Data[[#This Row],[Age]]&lt;35,"25–34",
IF(HR_Data[[#This Row],[Age]]&lt;45,"35–44",
IF(HR_Data[[#This Row],[Age]]&lt;55,"45–54","55+"))))</f>
        <v>45–54</v>
      </c>
      <c r="C1225" t="s">
        <v>35</v>
      </c>
      <c r="D1225">
        <f>(HR[[#This Row],[OverTimeFlag]]*3+HR[[#This Row],[LowJobSatisFlag]]*5+HR[[#This Row],[LowWLBFlag]]*4+HR[[#This Row],[LowSalaryFlag]]*3+HR[[#This Row],[LowEnviFlag]]*4+HR[[#This Row],[LowProFlag]]*1)</f>
        <v>5</v>
      </c>
      <c r="E1225">
        <f>HR_Data[[#This Row],[OvertimeFlag]] + HR_Data[[#This Row],[LowSatisfactionFlag]] + HR_Data[[#This Row],[LowWorkLifeBalanceFlag]]</f>
        <v>1</v>
      </c>
      <c r="F1225" t="s">
        <v>44</v>
      </c>
      <c r="G1225">
        <v>1093</v>
      </c>
      <c r="H1225" t="s">
        <v>37</v>
      </c>
      <c r="I1225">
        <v>9</v>
      </c>
      <c r="J1225" t="str">
        <f>IF(AND(HR_Data[[#This Row],[Attrition]]="Yes",HR_Data[[#This Row],[YearsAtCompany]]&lt;2),"Yes","No")</f>
        <v>No</v>
      </c>
      <c r="K1225">
        <v>3</v>
      </c>
      <c r="L1225" t="s">
        <v>38</v>
      </c>
      <c r="M1225">
        <v>1</v>
      </c>
      <c r="N1225">
        <v>1716</v>
      </c>
      <c r="P1225">
        <v>3</v>
      </c>
      <c r="Q1225" t="s">
        <v>46</v>
      </c>
      <c r="R1225">
        <v>82</v>
      </c>
      <c r="S1225">
        <v>1</v>
      </c>
      <c r="T1225">
        <v>4</v>
      </c>
      <c r="U1225" t="s">
        <v>40</v>
      </c>
      <c r="V1225">
        <v>3</v>
      </c>
      <c r="W1225" t="s">
        <v>48</v>
      </c>
      <c r="X1225">
        <v>12936</v>
      </c>
      <c r="Y1225" t="str">
        <f>IF(AND(HR_Data[[#This Row],[OverTime]]="Yes",HR_Data[[#This Row],[JobSatisfaction]]&lt;=2,HR_Data[[#This Row],[MonthlyIncome]]&lt;AVERAGE(HR_Data[MonthlyIncome])),
"High Risk",
IF(OR(HR_Data[[#This Row],[OverTime]]="Yes",HR_Data[[#This Row],[JobSatisfaction]]&lt;=2),
"Medium Risk",
"Low Risk"))</f>
        <v>Low Risk</v>
      </c>
      <c r="Z1225" t="str">
        <f>IF(HR_Data[[#This Row],[MonthlyIncome]]&lt;3000,"Low",IF(HR_Data[[#This Row],[MonthlyIncome]]&lt;7000,"Medium","High"))</f>
        <v>High</v>
      </c>
      <c r="AA1225" s="5">
        <f>IF(HR_Data[[#This Row],[OverTime]]="Yes",1,0)</f>
        <v>0</v>
      </c>
      <c r="AB1225" s="5">
        <f>IF(HR_Data[[#This Row],[JobSatisfaction]]&lt;=2,1,0)</f>
        <v>0</v>
      </c>
      <c r="AC1225" s="5">
        <f>IF(HR_Data[[#This Row],[WorkLifeBalance]]&lt;=2,1,0)</f>
        <v>1</v>
      </c>
      <c r="AD1225" s="5">
        <f>IF(HR_Data[[#This Row],[MonthlyIncome]]&lt;AVERAGE(HR_Data[MonthlyIncome]),1,0)</f>
        <v>0</v>
      </c>
      <c r="AE1225">
        <v>24164</v>
      </c>
      <c r="AF1225">
        <v>7</v>
      </c>
      <c r="AG1225" t="s">
        <v>42</v>
      </c>
      <c r="AH1225" t="s">
        <v>43</v>
      </c>
      <c r="AI1225">
        <v>11</v>
      </c>
      <c r="AJ1225">
        <v>3</v>
      </c>
      <c r="AK1225">
        <v>3</v>
      </c>
      <c r="AL1225">
        <f>IF(HR_Data[[#This Row],[OverTime]]="Yes",2,0)
+IF(HR_Data[[#This Row],[WorkLifeBalance]]&lt;=2,2,0)
+IF(HR_Data[[#This Row],[MonthlyIncome]]&lt;5000,2,0)
+IF(HR_Data[[#This Row],[JobSatisfaction]]&lt;=2,1,0)
+IF(HR_Data[[#This Row],[EnvironmentSatisfaction]]&lt;=2,1,0)
+IF(HR_Data[[#This Row],[YearsAtCompany]]&lt;2,2,0)</f>
        <v>2</v>
      </c>
      <c r="AM1225" t="str">
        <f>IF(HR_Data[[#This Row],[RiskScore2]]&gt;=6,"High",
IF(HR_Data[[#This Row],[RiskScore2]]&gt;=3,"Medium","Low"))</f>
        <v>Low</v>
      </c>
      <c r="AN1225">
        <v>80</v>
      </c>
      <c r="AO1225">
        <v>0</v>
      </c>
      <c r="AP1225">
        <v>25</v>
      </c>
      <c r="AQ1225">
        <v>3</v>
      </c>
      <c r="AR1225">
        <v>1</v>
      </c>
      <c r="AS1225">
        <v>23</v>
      </c>
      <c r="AT1225">
        <v>5</v>
      </c>
      <c r="AU1225">
        <v>14</v>
      </c>
      <c r="AV1225">
        <v>10</v>
      </c>
    </row>
    <row r="1226" spans="1:48">
      <c r="A1226">
        <v>26</v>
      </c>
      <c r="B1226" t="str">
        <f>IF(HR_Data[[#This Row],[Age]]&lt;25,"&lt;25",
IF(HR_Data[[#This Row],[Age]]&lt;35,"25–34",
IF(HR_Data[[#This Row],[Age]]&lt;45,"35–44",
IF(HR_Data[[#This Row],[Age]]&lt;55,"45–54","55+"))))</f>
        <v>25–34</v>
      </c>
      <c r="C1226" t="s">
        <v>43</v>
      </c>
      <c r="D1226">
        <f>(HR[[#This Row],[OverTimeFlag]]*3+HR[[#This Row],[LowJobSatisFlag]]*5+HR[[#This Row],[LowWLBFlag]]*4+HR[[#This Row],[LowSalaryFlag]]*3+HR[[#This Row],[LowEnviFlag]]*4+HR[[#This Row],[LowProFlag]]*1)</f>
        <v>3</v>
      </c>
      <c r="E1226">
        <f>HR_Data[[#This Row],[OvertimeFlag]] + HR_Data[[#This Row],[LowSatisfactionFlag]] + HR_Data[[#This Row],[LowWorkLifeBalanceFlag]]</f>
        <v>0</v>
      </c>
      <c r="F1226" t="s">
        <v>36</v>
      </c>
      <c r="G1226">
        <v>390</v>
      </c>
      <c r="H1226" t="s">
        <v>45</v>
      </c>
      <c r="I1226">
        <v>17</v>
      </c>
      <c r="J1226" t="str">
        <f>IF(AND(HR_Data[[#This Row],[Attrition]]="Yes",HR_Data[[#This Row],[YearsAtCompany]]&lt;2),"Yes","No")</f>
        <v>No</v>
      </c>
      <c r="K1226">
        <v>4</v>
      </c>
      <c r="L1226" t="s">
        <v>51</v>
      </c>
      <c r="M1226">
        <v>1</v>
      </c>
      <c r="N1226">
        <v>1718</v>
      </c>
      <c r="P1226">
        <v>4</v>
      </c>
      <c r="Q1226" t="s">
        <v>46</v>
      </c>
      <c r="R1226">
        <v>62</v>
      </c>
      <c r="S1226">
        <v>1</v>
      </c>
      <c r="T1226">
        <v>1</v>
      </c>
      <c r="U1226" t="s">
        <v>50</v>
      </c>
      <c r="V1226">
        <v>3</v>
      </c>
      <c r="W1226" t="s">
        <v>48</v>
      </c>
      <c r="X1226">
        <v>2305</v>
      </c>
      <c r="Y1226" t="str">
        <f>IF(AND(HR_Data[[#This Row],[OverTime]]="Yes",HR_Data[[#This Row],[JobSatisfaction]]&lt;=2,HR_Data[[#This Row],[MonthlyIncome]]&lt;AVERAGE(HR_Data[MonthlyIncome])),
"High Risk",
IF(OR(HR_Data[[#This Row],[OverTime]]="Yes",HR_Data[[#This Row],[JobSatisfaction]]&lt;=2),
"Medium Risk",
"Low Risk"))</f>
        <v>Low Risk</v>
      </c>
      <c r="Z1226" t="str">
        <f>IF(HR_Data[[#This Row],[MonthlyIncome]]&lt;3000,"Low",IF(HR_Data[[#This Row],[MonthlyIncome]]&lt;7000,"Medium","High"))</f>
        <v>Low</v>
      </c>
      <c r="AA1226" s="5">
        <f>IF(HR_Data[[#This Row],[OverTime]]="Yes",1,0)</f>
        <v>0</v>
      </c>
      <c r="AB1226" s="5">
        <f>IF(HR_Data[[#This Row],[JobSatisfaction]]&lt;=2,1,0)</f>
        <v>0</v>
      </c>
      <c r="AC1226" s="5">
        <f>IF(HR_Data[[#This Row],[WorkLifeBalance]]&lt;=2,1,0)</f>
        <v>0</v>
      </c>
      <c r="AD1226" s="5">
        <f>IF(HR_Data[[#This Row],[MonthlyIncome]]&lt;AVERAGE(HR_Data[MonthlyIncome]),1,0)</f>
        <v>1</v>
      </c>
      <c r="AE1226">
        <v>6217</v>
      </c>
      <c r="AF1226">
        <v>1</v>
      </c>
      <c r="AG1226" t="s">
        <v>42</v>
      </c>
      <c r="AH1226" t="s">
        <v>43</v>
      </c>
      <c r="AI1226">
        <v>15</v>
      </c>
      <c r="AJ1226">
        <v>3</v>
      </c>
      <c r="AK1226">
        <v>3</v>
      </c>
      <c r="AL1226">
        <f>IF(HR_Data[[#This Row],[OverTime]]="Yes",2,0)
+IF(HR_Data[[#This Row],[WorkLifeBalance]]&lt;=2,2,0)
+IF(HR_Data[[#This Row],[MonthlyIncome]]&lt;5000,2,0)
+IF(HR_Data[[#This Row],[JobSatisfaction]]&lt;=2,1,0)
+IF(HR_Data[[#This Row],[EnvironmentSatisfaction]]&lt;=2,1,0)
+IF(HR_Data[[#This Row],[YearsAtCompany]]&lt;2,2,0)</f>
        <v>2</v>
      </c>
      <c r="AM1226" t="str">
        <f>IF(HR_Data[[#This Row],[RiskScore2]]&gt;=6,"High",
IF(HR_Data[[#This Row],[RiskScore2]]&gt;=3,"Medium","Low"))</f>
        <v>Low</v>
      </c>
      <c r="AN1226">
        <v>80</v>
      </c>
      <c r="AO1226">
        <v>3</v>
      </c>
      <c r="AP1226">
        <v>3</v>
      </c>
      <c r="AQ1226">
        <v>3</v>
      </c>
      <c r="AR1226">
        <v>4</v>
      </c>
      <c r="AS1226">
        <v>3</v>
      </c>
      <c r="AT1226">
        <v>2</v>
      </c>
      <c r="AU1226">
        <v>0</v>
      </c>
      <c r="AV1226">
        <v>2</v>
      </c>
    </row>
    <row r="1227" spans="1:48">
      <c r="A1227">
        <v>45</v>
      </c>
      <c r="B1227" t="str">
        <f>IF(HR_Data[[#This Row],[Age]]&lt;25,"&lt;25",
IF(HR_Data[[#This Row],[Age]]&lt;35,"25–34",
IF(HR_Data[[#This Row],[Age]]&lt;45,"35–44",
IF(HR_Data[[#This Row],[Age]]&lt;55,"45–54","55+"))))</f>
        <v>45–54</v>
      </c>
      <c r="C1227" t="s">
        <v>43</v>
      </c>
      <c r="D1227">
        <f>(HR[[#This Row],[OverTimeFlag]]*3+HR[[#This Row],[LowJobSatisFlag]]*5+HR[[#This Row],[LowWLBFlag]]*4+HR[[#This Row],[LowSalaryFlag]]*3+HR[[#This Row],[LowEnviFlag]]*4+HR[[#This Row],[LowProFlag]]*1)</f>
        <v>6</v>
      </c>
      <c r="E1227">
        <f>HR_Data[[#This Row],[OvertimeFlag]] + HR_Data[[#This Row],[LowSatisfactionFlag]] + HR_Data[[#This Row],[LowWorkLifeBalanceFlag]]</f>
        <v>1</v>
      </c>
      <c r="F1227" t="s">
        <v>36</v>
      </c>
      <c r="G1227">
        <v>1005</v>
      </c>
      <c r="H1227" t="s">
        <v>45</v>
      </c>
      <c r="I1227">
        <v>28</v>
      </c>
      <c r="J1227" t="str">
        <f>IF(AND(HR_Data[[#This Row],[Attrition]]="Yes",HR_Data[[#This Row],[YearsAtCompany]]&lt;2),"Yes","No")</f>
        <v>No</v>
      </c>
      <c r="K1227">
        <v>2</v>
      </c>
      <c r="L1227" t="s">
        <v>60</v>
      </c>
      <c r="M1227">
        <v>1</v>
      </c>
      <c r="N1227">
        <v>1719</v>
      </c>
      <c r="P1227">
        <v>4</v>
      </c>
      <c r="Q1227" t="s">
        <v>39</v>
      </c>
      <c r="R1227">
        <v>48</v>
      </c>
      <c r="S1227">
        <v>2</v>
      </c>
      <c r="T1227">
        <v>4</v>
      </c>
      <c r="U1227" t="s">
        <v>58</v>
      </c>
      <c r="V1227">
        <v>2</v>
      </c>
      <c r="W1227" t="s">
        <v>41</v>
      </c>
      <c r="X1227">
        <v>16704</v>
      </c>
      <c r="Y1227" t="str">
        <f>IF(AND(HR_Data[[#This Row],[OverTime]]="Yes",HR_Data[[#This Row],[JobSatisfaction]]&lt;=2,HR_Data[[#This Row],[MonthlyIncome]]&lt;AVERAGE(HR_Data[MonthlyIncome])),
"High Risk",
IF(OR(HR_Data[[#This Row],[OverTime]]="Yes",HR_Data[[#This Row],[JobSatisfaction]]&lt;=2),
"Medium Risk",
"Low Risk"))</f>
        <v>Medium Risk</v>
      </c>
      <c r="Z1227" t="str">
        <f>IF(HR_Data[[#This Row],[MonthlyIncome]]&lt;3000,"Low",IF(HR_Data[[#This Row],[MonthlyIncome]]&lt;7000,"Medium","High"))</f>
        <v>High</v>
      </c>
      <c r="AA1227" s="5">
        <f>IF(HR_Data[[#This Row],[OverTime]]="Yes",1,0)</f>
        <v>0</v>
      </c>
      <c r="AB1227" s="5">
        <f>IF(HR_Data[[#This Row],[JobSatisfaction]]&lt;=2,1,0)</f>
        <v>1</v>
      </c>
      <c r="AC1227" s="5">
        <f>IF(HR_Data[[#This Row],[WorkLifeBalance]]&lt;=2,1,0)</f>
        <v>0</v>
      </c>
      <c r="AD1227" s="5">
        <f>IF(HR_Data[[#This Row],[MonthlyIncome]]&lt;AVERAGE(HR_Data[MonthlyIncome]),1,0)</f>
        <v>0</v>
      </c>
      <c r="AE1227">
        <v>17119</v>
      </c>
      <c r="AF1227">
        <v>1</v>
      </c>
      <c r="AG1227" t="s">
        <v>42</v>
      </c>
      <c r="AH1227" t="s">
        <v>43</v>
      </c>
      <c r="AI1227">
        <v>11</v>
      </c>
      <c r="AJ1227">
        <v>3</v>
      </c>
      <c r="AK1227">
        <v>3</v>
      </c>
      <c r="AL1227">
        <f>IF(HR_Data[[#This Row],[OverTime]]="Yes",2,0)
+IF(HR_Data[[#This Row],[WorkLifeBalance]]&lt;=2,2,0)
+IF(HR_Data[[#This Row],[MonthlyIncome]]&lt;5000,2,0)
+IF(HR_Data[[#This Row],[JobSatisfaction]]&lt;=2,1,0)
+IF(HR_Data[[#This Row],[EnvironmentSatisfaction]]&lt;=2,1,0)
+IF(HR_Data[[#This Row],[YearsAtCompany]]&lt;2,2,0)</f>
        <v>1</v>
      </c>
      <c r="AM1227" t="str">
        <f>IF(HR_Data[[#This Row],[RiskScore2]]&gt;=6,"High",
IF(HR_Data[[#This Row],[RiskScore2]]&gt;=3,"Medium","Low"))</f>
        <v>Low</v>
      </c>
      <c r="AN1227">
        <v>80</v>
      </c>
      <c r="AO1227">
        <v>0</v>
      </c>
      <c r="AP1227">
        <v>21</v>
      </c>
      <c r="AQ1227">
        <v>2</v>
      </c>
      <c r="AR1227">
        <v>3</v>
      </c>
      <c r="AS1227">
        <v>21</v>
      </c>
      <c r="AT1227">
        <v>6</v>
      </c>
      <c r="AU1227">
        <v>8</v>
      </c>
      <c r="AV1227">
        <v>6</v>
      </c>
    </row>
    <row r="1228" spans="1:48">
      <c r="A1228">
        <v>32</v>
      </c>
      <c r="B1228" t="str">
        <f>IF(HR_Data[[#This Row],[Age]]&lt;25,"&lt;25",
IF(HR_Data[[#This Row],[Age]]&lt;35,"25–34",
IF(HR_Data[[#This Row],[Age]]&lt;45,"35–44",
IF(HR_Data[[#This Row],[Age]]&lt;55,"45–54","55+"))))</f>
        <v>25–34</v>
      </c>
      <c r="C1228" t="s">
        <v>43</v>
      </c>
      <c r="D1228">
        <f>(HR[[#This Row],[OverTimeFlag]]*3+HR[[#This Row],[LowJobSatisFlag]]*5+HR[[#This Row],[LowWLBFlag]]*4+HR[[#This Row],[LowSalaryFlag]]*3+HR[[#This Row],[LowEnviFlag]]*4+HR[[#This Row],[LowProFlag]]*1)</f>
        <v>11</v>
      </c>
      <c r="E1228">
        <f>HR_Data[[#This Row],[OvertimeFlag]] + HR_Data[[#This Row],[LowSatisfactionFlag]] + HR_Data[[#This Row],[LowWorkLifeBalanceFlag]]</f>
        <v>1</v>
      </c>
      <c r="F1228" t="s">
        <v>44</v>
      </c>
      <c r="G1228">
        <v>585</v>
      </c>
      <c r="H1228" t="s">
        <v>45</v>
      </c>
      <c r="I1228">
        <v>10</v>
      </c>
      <c r="J1228" t="str">
        <f>IF(AND(HR_Data[[#This Row],[Attrition]]="Yes",HR_Data[[#This Row],[YearsAtCompany]]&lt;2),"Yes","No")</f>
        <v>No</v>
      </c>
      <c r="K1228">
        <v>3</v>
      </c>
      <c r="L1228" t="s">
        <v>38</v>
      </c>
      <c r="M1228">
        <v>1</v>
      </c>
      <c r="N1228">
        <v>1720</v>
      </c>
      <c r="P1228">
        <v>1</v>
      </c>
      <c r="Q1228" t="s">
        <v>46</v>
      </c>
      <c r="R1228">
        <v>56</v>
      </c>
      <c r="S1228">
        <v>3</v>
      </c>
      <c r="T1228">
        <v>1</v>
      </c>
      <c r="U1228" t="s">
        <v>47</v>
      </c>
      <c r="V1228">
        <v>3</v>
      </c>
      <c r="W1228" t="s">
        <v>48</v>
      </c>
      <c r="X1228">
        <v>3433</v>
      </c>
      <c r="Y1228" t="str">
        <f>IF(AND(HR_Data[[#This Row],[OverTime]]="Yes",HR_Data[[#This Row],[JobSatisfaction]]&lt;=2,HR_Data[[#This Row],[MonthlyIncome]]&lt;AVERAGE(HR_Data[MonthlyIncome])),
"High Risk",
IF(OR(HR_Data[[#This Row],[OverTime]]="Yes",HR_Data[[#This Row],[JobSatisfaction]]&lt;=2),
"Medium Risk",
"Low Risk"))</f>
        <v>Low Risk</v>
      </c>
      <c r="Z1228" t="str">
        <f>IF(HR_Data[[#This Row],[MonthlyIncome]]&lt;3000,"Low",IF(HR_Data[[#This Row],[MonthlyIncome]]&lt;7000,"Medium","High"))</f>
        <v>Medium</v>
      </c>
      <c r="AA1228" s="5">
        <f>IF(HR_Data[[#This Row],[OverTime]]="Yes",1,0)</f>
        <v>0</v>
      </c>
      <c r="AB1228" s="5">
        <f>IF(HR_Data[[#This Row],[JobSatisfaction]]&lt;=2,1,0)</f>
        <v>0</v>
      </c>
      <c r="AC1228" s="5">
        <f>IF(HR_Data[[#This Row],[WorkLifeBalance]]&lt;=2,1,0)</f>
        <v>1</v>
      </c>
      <c r="AD1228" s="5">
        <f>IF(HR_Data[[#This Row],[MonthlyIncome]]&lt;AVERAGE(HR_Data[MonthlyIncome]),1,0)</f>
        <v>1</v>
      </c>
      <c r="AE1228">
        <v>17360</v>
      </c>
      <c r="AF1228">
        <v>6</v>
      </c>
      <c r="AG1228" t="s">
        <v>42</v>
      </c>
      <c r="AH1228" t="s">
        <v>43</v>
      </c>
      <c r="AI1228">
        <v>13</v>
      </c>
      <c r="AJ1228">
        <v>3</v>
      </c>
      <c r="AK1228">
        <v>1</v>
      </c>
      <c r="AL1228">
        <f>IF(HR_Data[[#This Row],[OverTime]]="Yes",2,0)
+IF(HR_Data[[#This Row],[WorkLifeBalance]]&lt;=2,2,0)
+IF(HR_Data[[#This Row],[MonthlyIncome]]&lt;5000,2,0)
+IF(HR_Data[[#This Row],[JobSatisfaction]]&lt;=2,1,0)
+IF(HR_Data[[#This Row],[EnvironmentSatisfaction]]&lt;=2,1,0)
+IF(HR_Data[[#This Row],[YearsAtCompany]]&lt;2,2,0)</f>
        <v>5</v>
      </c>
      <c r="AM1228" t="str">
        <f>IF(HR_Data[[#This Row],[RiskScore2]]&gt;=6,"High",
IF(HR_Data[[#This Row],[RiskScore2]]&gt;=3,"Medium","Low"))</f>
        <v>Medium</v>
      </c>
      <c r="AN1228">
        <v>80</v>
      </c>
      <c r="AO1228">
        <v>1</v>
      </c>
      <c r="AP1228">
        <v>10</v>
      </c>
      <c r="AQ1228">
        <v>3</v>
      </c>
      <c r="AR1228">
        <v>2</v>
      </c>
      <c r="AS1228">
        <v>5</v>
      </c>
      <c r="AT1228">
        <v>2</v>
      </c>
      <c r="AU1228">
        <v>1</v>
      </c>
      <c r="AV1228">
        <v>3</v>
      </c>
    </row>
    <row r="1229" spans="1:48">
      <c r="A1229">
        <v>31</v>
      </c>
      <c r="B1229" t="str">
        <f>IF(HR_Data[[#This Row],[Age]]&lt;25,"&lt;25",
IF(HR_Data[[#This Row],[Age]]&lt;35,"25–34",
IF(HR_Data[[#This Row],[Age]]&lt;45,"35–44",
IF(HR_Data[[#This Row],[Age]]&lt;55,"45–54","55+"))))</f>
        <v>25–34</v>
      </c>
      <c r="C1229" t="s">
        <v>43</v>
      </c>
      <c r="D1229">
        <f>(HR[[#This Row],[OverTimeFlag]]*3+HR[[#This Row],[LowJobSatisFlag]]*5+HR[[#This Row],[LowWLBFlag]]*4+HR[[#This Row],[LowSalaryFlag]]*3+HR[[#This Row],[LowEnviFlag]]*4+HR[[#This Row],[LowProFlag]]*1)</f>
        <v>7</v>
      </c>
      <c r="E1229">
        <f>HR_Data[[#This Row],[OvertimeFlag]] + HR_Data[[#This Row],[LowSatisfactionFlag]] + HR_Data[[#This Row],[LowWorkLifeBalanceFlag]]</f>
        <v>0</v>
      </c>
      <c r="F1229" t="s">
        <v>36</v>
      </c>
      <c r="G1229">
        <v>741</v>
      </c>
      <c r="H1229" t="s">
        <v>45</v>
      </c>
      <c r="I1229">
        <v>2</v>
      </c>
      <c r="J1229" t="str">
        <f>IF(AND(HR_Data[[#This Row],[Attrition]]="Yes",HR_Data[[#This Row],[YearsAtCompany]]&lt;2),"Yes","No")</f>
        <v>No</v>
      </c>
      <c r="K1229">
        <v>4</v>
      </c>
      <c r="L1229" t="s">
        <v>38</v>
      </c>
      <c r="M1229">
        <v>1</v>
      </c>
      <c r="N1229">
        <v>1721</v>
      </c>
      <c r="P1229">
        <v>2</v>
      </c>
      <c r="Q1229" t="s">
        <v>46</v>
      </c>
      <c r="R1229">
        <v>69</v>
      </c>
      <c r="S1229">
        <v>3</v>
      </c>
      <c r="T1229">
        <v>1</v>
      </c>
      <c r="U1229" t="s">
        <v>50</v>
      </c>
      <c r="V1229">
        <v>3</v>
      </c>
      <c r="W1229" t="s">
        <v>48</v>
      </c>
      <c r="X1229">
        <v>3477</v>
      </c>
      <c r="Y1229" t="str">
        <f>IF(AND(HR_Data[[#This Row],[OverTime]]="Yes",HR_Data[[#This Row],[JobSatisfaction]]&lt;=2,HR_Data[[#This Row],[MonthlyIncome]]&lt;AVERAGE(HR_Data[MonthlyIncome])),
"High Risk",
IF(OR(HR_Data[[#This Row],[OverTime]]="Yes",HR_Data[[#This Row],[JobSatisfaction]]&lt;=2),
"Medium Risk",
"Low Risk"))</f>
        <v>Low Risk</v>
      </c>
      <c r="Z1229" t="str">
        <f>IF(HR_Data[[#This Row],[MonthlyIncome]]&lt;3000,"Low",IF(HR_Data[[#This Row],[MonthlyIncome]]&lt;7000,"Medium","High"))</f>
        <v>Medium</v>
      </c>
      <c r="AA1229" s="5">
        <f>IF(HR_Data[[#This Row],[OverTime]]="Yes",1,0)</f>
        <v>0</v>
      </c>
      <c r="AB1229" s="5">
        <f>IF(HR_Data[[#This Row],[JobSatisfaction]]&lt;=2,1,0)</f>
        <v>0</v>
      </c>
      <c r="AC1229" s="5">
        <f>IF(HR_Data[[#This Row],[WorkLifeBalance]]&lt;=2,1,0)</f>
        <v>0</v>
      </c>
      <c r="AD1229" s="5">
        <f>IF(HR_Data[[#This Row],[MonthlyIncome]]&lt;AVERAGE(HR_Data[MonthlyIncome]),1,0)</f>
        <v>1</v>
      </c>
      <c r="AE1229">
        <v>18103</v>
      </c>
      <c r="AF1229">
        <v>1</v>
      </c>
      <c r="AG1229" t="s">
        <v>42</v>
      </c>
      <c r="AH1229" t="s">
        <v>43</v>
      </c>
      <c r="AI1229">
        <v>14</v>
      </c>
      <c r="AJ1229">
        <v>3</v>
      </c>
      <c r="AK1229">
        <v>4</v>
      </c>
      <c r="AL1229">
        <f>IF(HR_Data[[#This Row],[OverTime]]="Yes",2,0)
+IF(HR_Data[[#This Row],[WorkLifeBalance]]&lt;=2,2,0)
+IF(HR_Data[[#This Row],[MonthlyIncome]]&lt;5000,2,0)
+IF(HR_Data[[#This Row],[JobSatisfaction]]&lt;=2,1,0)
+IF(HR_Data[[#This Row],[EnvironmentSatisfaction]]&lt;=2,1,0)
+IF(HR_Data[[#This Row],[YearsAtCompany]]&lt;2,2,0)</f>
        <v>3</v>
      </c>
      <c r="AM1229" t="str">
        <f>IF(HR_Data[[#This Row],[RiskScore2]]&gt;=6,"High",
IF(HR_Data[[#This Row],[RiskScore2]]&gt;=3,"Medium","Low"))</f>
        <v>Medium</v>
      </c>
      <c r="AN1229">
        <v>80</v>
      </c>
      <c r="AO1229">
        <v>1</v>
      </c>
      <c r="AP1229">
        <v>6</v>
      </c>
      <c r="AQ1229">
        <v>2</v>
      </c>
      <c r="AR1229">
        <v>4</v>
      </c>
      <c r="AS1229">
        <v>5</v>
      </c>
      <c r="AT1229">
        <v>2</v>
      </c>
      <c r="AU1229">
        <v>0</v>
      </c>
      <c r="AV1229">
        <v>3</v>
      </c>
    </row>
    <row r="1230" spans="1:48">
      <c r="A1230">
        <v>41</v>
      </c>
      <c r="B1230" t="str">
        <f>IF(HR_Data[[#This Row],[Age]]&lt;25,"&lt;25",
IF(HR_Data[[#This Row],[Age]]&lt;35,"25–34",
IF(HR_Data[[#This Row],[Age]]&lt;45,"35–44",
IF(HR_Data[[#This Row],[Age]]&lt;55,"45–54","55+"))))</f>
        <v>35–44</v>
      </c>
      <c r="C1230" t="s">
        <v>43</v>
      </c>
      <c r="D1230">
        <f>(HR[[#This Row],[OverTimeFlag]]*3+HR[[#This Row],[LowJobSatisFlag]]*5+HR[[#This Row],[LowWLBFlag]]*4+HR[[#This Row],[LowSalaryFlag]]*3+HR[[#This Row],[LowEnviFlag]]*4+HR[[#This Row],[LowProFlag]]*1)</f>
        <v>8</v>
      </c>
      <c r="E1230">
        <f>HR_Data[[#This Row],[OvertimeFlag]] + HR_Data[[#This Row],[LowSatisfactionFlag]] + HR_Data[[#This Row],[LowWorkLifeBalanceFlag]]</f>
        <v>1</v>
      </c>
      <c r="F1230" t="s">
        <v>55</v>
      </c>
      <c r="G1230">
        <v>552</v>
      </c>
      <c r="H1230" t="s">
        <v>61</v>
      </c>
      <c r="I1230">
        <v>4</v>
      </c>
      <c r="J1230" t="str">
        <f>IF(AND(HR_Data[[#This Row],[Attrition]]="Yes",HR_Data[[#This Row],[YearsAtCompany]]&lt;2),"Yes","No")</f>
        <v>No</v>
      </c>
      <c r="K1230">
        <v>3</v>
      </c>
      <c r="L1230" t="s">
        <v>61</v>
      </c>
      <c r="M1230">
        <v>1</v>
      </c>
      <c r="N1230">
        <v>1722</v>
      </c>
      <c r="P1230">
        <v>3</v>
      </c>
      <c r="Q1230" t="s">
        <v>46</v>
      </c>
      <c r="R1230">
        <v>60</v>
      </c>
      <c r="S1230">
        <v>1</v>
      </c>
      <c r="T1230">
        <v>2</v>
      </c>
      <c r="U1230" t="s">
        <v>61</v>
      </c>
      <c r="V1230">
        <v>2</v>
      </c>
      <c r="W1230" t="s">
        <v>48</v>
      </c>
      <c r="X1230">
        <v>6430</v>
      </c>
      <c r="Y1230" t="str">
        <f>IF(AND(HR_Data[[#This Row],[OverTime]]="Yes",HR_Data[[#This Row],[JobSatisfaction]]&lt;=2,HR_Data[[#This Row],[MonthlyIncome]]&lt;AVERAGE(HR_Data[MonthlyIncome])),
"High Risk",
IF(OR(HR_Data[[#This Row],[OverTime]]="Yes",HR_Data[[#This Row],[JobSatisfaction]]&lt;=2),
"Medium Risk",
"Low Risk"))</f>
        <v>Medium Risk</v>
      </c>
      <c r="Z1230" t="str">
        <f>IF(HR_Data[[#This Row],[MonthlyIncome]]&lt;3000,"Low",IF(HR_Data[[#This Row],[MonthlyIncome]]&lt;7000,"Medium","High"))</f>
        <v>Medium</v>
      </c>
      <c r="AA1230" s="5">
        <f>IF(HR_Data[[#This Row],[OverTime]]="Yes",1,0)</f>
        <v>0</v>
      </c>
      <c r="AB1230" s="5">
        <f>IF(HR_Data[[#This Row],[JobSatisfaction]]&lt;=2,1,0)</f>
        <v>1</v>
      </c>
      <c r="AC1230" s="5">
        <f>IF(HR_Data[[#This Row],[WorkLifeBalance]]&lt;=2,1,0)</f>
        <v>0</v>
      </c>
      <c r="AD1230" s="5">
        <f>IF(HR_Data[[#This Row],[MonthlyIncome]]&lt;AVERAGE(HR_Data[MonthlyIncome]),1,0)</f>
        <v>1</v>
      </c>
      <c r="AE1230">
        <v>20794</v>
      </c>
      <c r="AF1230">
        <v>6</v>
      </c>
      <c r="AG1230" t="s">
        <v>42</v>
      </c>
      <c r="AH1230" t="s">
        <v>43</v>
      </c>
      <c r="AI1230">
        <v>19</v>
      </c>
      <c r="AJ1230">
        <v>3</v>
      </c>
      <c r="AK1230">
        <v>2</v>
      </c>
      <c r="AL1230">
        <f>IF(HR_Data[[#This Row],[OverTime]]="Yes",2,0)
+IF(HR_Data[[#This Row],[WorkLifeBalance]]&lt;=2,2,0)
+IF(HR_Data[[#This Row],[MonthlyIncome]]&lt;5000,2,0)
+IF(HR_Data[[#This Row],[JobSatisfaction]]&lt;=2,1,0)
+IF(HR_Data[[#This Row],[EnvironmentSatisfaction]]&lt;=2,1,0)
+IF(HR_Data[[#This Row],[YearsAtCompany]]&lt;2,2,0)</f>
        <v>1</v>
      </c>
      <c r="AM1230" t="str">
        <f>IF(HR_Data[[#This Row],[RiskScore2]]&gt;=6,"High",
IF(HR_Data[[#This Row],[RiskScore2]]&gt;=3,"Medium","Low"))</f>
        <v>Low</v>
      </c>
      <c r="AN1230">
        <v>80</v>
      </c>
      <c r="AO1230">
        <v>1</v>
      </c>
      <c r="AP1230">
        <v>10</v>
      </c>
      <c r="AQ1230">
        <v>4</v>
      </c>
      <c r="AR1230">
        <v>3</v>
      </c>
      <c r="AS1230">
        <v>3</v>
      </c>
      <c r="AT1230">
        <v>2</v>
      </c>
      <c r="AU1230">
        <v>1</v>
      </c>
      <c r="AV1230">
        <v>2</v>
      </c>
    </row>
    <row r="1231" spans="1:48">
      <c r="A1231">
        <v>40</v>
      </c>
      <c r="B1231" t="str">
        <f>IF(HR_Data[[#This Row],[Age]]&lt;25,"&lt;25",
IF(HR_Data[[#This Row],[Age]]&lt;35,"25–34",
IF(HR_Data[[#This Row],[Age]]&lt;45,"35–44",
IF(HR_Data[[#This Row],[Age]]&lt;55,"45–54","55+"))))</f>
        <v>35–44</v>
      </c>
      <c r="C1231" t="s">
        <v>43</v>
      </c>
      <c r="D1231">
        <f>(HR[[#This Row],[OverTimeFlag]]*3+HR[[#This Row],[LowJobSatisFlag]]*5+HR[[#This Row],[LowWLBFlag]]*4+HR[[#This Row],[LowSalaryFlag]]*3+HR[[#This Row],[LowEnviFlag]]*4+HR[[#This Row],[LowProFlag]]*1)</f>
        <v>12</v>
      </c>
      <c r="E1231">
        <f>HR_Data[[#This Row],[OvertimeFlag]] + HR_Data[[#This Row],[LowSatisfactionFlag]] + HR_Data[[#This Row],[LowWorkLifeBalanceFlag]]</f>
        <v>2</v>
      </c>
      <c r="F1231" t="s">
        <v>36</v>
      </c>
      <c r="G1231">
        <v>369</v>
      </c>
      <c r="H1231" t="s">
        <v>45</v>
      </c>
      <c r="I1231">
        <v>8</v>
      </c>
      <c r="J1231" t="str">
        <f>IF(AND(HR_Data[[#This Row],[Attrition]]="Yes",HR_Data[[#This Row],[YearsAtCompany]]&lt;2),"Yes","No")</f>
        <v>No</v>
      </c>
      <c r="K1231">
        <v>2</v>
      </c>
      <c r="L1231" t="s">
        <v>38</v>
      </c>
      <c r="M1231">
        <v>1</v>
      </c>
      <c r="N1231">
        <v>1724</v>
      </c>
      <c r="P1231">
        <v>2</v>
      </c>
      <c r="Q1231" t="s">
        <v>39</v>
      </c>
      <c r="R1231">
        <v>92</v>
      </c>
      <c r="S1231">
        <v>3</v>
      </c>
      <c r="T1231">
        <v>2</v>
      </c>
      <c r="U1231" t="s">
        <v>53</v>
      </c>
      <c r="V1231">
        <v>1</v>
      </c>
      <c r="W1231" t="s">
        <v>48</v>
      </c>
      <c r="X1231">
        <v>6516</v>
      </c>
      <c r="Y1231" t="str">
        <f>IF(AND(HR_Data[[#This Row],[OverTime]]="Yes",HR_Data[[#This Row],[JobSatisfaction]]&lt;=2,HR_Data[[#This Row],[MonthlyIncome]]&lt;AVERAGE(HR_Data[MonthlyIncome])),
"High Risk",
IF(OR(HR_Data[[#This Row],[OverTime]]="Yes",HR_Data[[#This Row],[JobSatisfaction]]&lt;=2),
"Medium Risk",
"Low Risk"))</f>
        <v>Medium Risk</v>
      </c>
      <c r="Z1231" t="str">
        <f>IF(HR_Data[[#This Row],[MonthlyIncome]]&lt;3000,"Low",IF(HR_Data[[#This Row],[MonthlyIncome]]&lt;7000,"Medium","High"))</f>
        <v>Medium</v>
      </c>
      <c r="AA1231" s="5">
        <f>IF(HR_Data[[#This Row],[OverTime]]="Yes",1,0)</f>
        <v>1</v>
      </c>
      <c r="AB1231" s="5">
        <f>IF(HR_Data[[#This Row],[JobSatisfaction]]&lt;=2,1,0)</f>
        <v>1</v>
      </c>
      <c r="AC1231" s="5">
        <f>IF(HR_Data[[#This Row],[WorkLifeBalance]]&lt;=2,1,0)</f>
        <v>0</v>
      </c>
      <c r="AD1231" s="5">
        <f>IF(HR_Data[[#This Row],[MonthlyIncome]]&lt;AVERAGE(HR_Data[MonthlyIncome]),1,0)</f>
        <v>0</v>
      </c>
      <c r="AE1231">
        <v>5041</v>
      </c>
      <c r="AF1231">
        <v>2</v>
      </c>
      <c r="AG1231" t="s">
        <v>42</v>
      </c>
      <c r="AH1231" t="s">
        <v>35</v>
      </c>
      <c r="AI1231">
        <v>16</v>
      </c>
      <c r="AJ1231">
        <v>3</v>
      </c>
      <c r="AK1231">
        <v>2</v>
      </c>
      <c r="AL1231">
        <f>IF(HR_Data[[#This Row],[OverTime]]="Yes",2,0)
+IF(HR_Data[[#This Row],[WorkLifeBalance]]&lt;=2,2,0)
+IF(HR_Data[[#This Row],[MonthlyIncome]]&lt;5000,2,0)
+IF(HR_Data[[#This Row],[JobSatisfaction]]&lt;=2,1,0)
+IF(HR_Data[[#This Row],[EnvironmentSatisfaction]]&lt;=2,1,0)
+IF(HR_Data[[#This Row],[YearsAtCompany]]&lt;2,2,0)</f>
        <v>6</v>
      </c>
      <c r="AM1231" t="str">
        <f>IF(HR_Data[[#This Row],[RiskScore2]]&gt;=6,"High",
IF(HR_Data[[#This Row],[RiskScore2]]&gt;=3,"Medium","Low"))</f>
        <v>High</v>
      </c>
      <c r="AN1231">
        <v>80</v>
      </c>
      <c r="AO1231">
        <v>1</v>
      </c>
      <c r="AP1231">
        <v>18</v>
      </c>
      <c r="AQ1231">
        <v>3</v>
      </c>
      <c r="AR1231">
        <v>3</v>
      </c>
      <c r="AS1231">
        <v>1</v>
      </c>
      <c r="AT1231">
        <v>0</v>
      </c>
      <c r="AU1231">
        <v>0</v>
      </c>
      <c r="AV1231">
        <v>0</v>
      </c>
    </row>
    <row r="1232" spans="1:48">
      <c r="A1232">
        <v>24</v>
      </c>
      <c r="B1232" t="str">
        <f>IF(HR_Data[[#This Row],[Age]]&lt;25,"&lt;25",
IF(HR_Data[[#This Row],[Age]]&lt;35,"25–34",
IF(HR_Data[[#This Row],[Age]]&lt;45,"35–44",
IF(HR_Data[[#This Row],[Age]]&lt;55,"45–54","55+"))))</f>
        <v>&lt;25</v>
      </c>
      <c r="C1232" t="s">
        <v>43</v>
      </c>
      <c r="D1232">
        <f>(HR[[#This Row],[OverTimeFlag]]*3+HR[[#This Row],[LowJobSatisFlag]]*5+HR[[#This Row],[LowWLBFlag]]*4+HR[[#This Row],[LowSalaryFlag]]*3+HR[[#This Row],[LowEnviFlag]]*4+HR[[#This Row],[LowProFlag]]*1)</f>
        <v>12</v>
      </c>
      <c r="E1232">
        <f>HR_Data[[#This Row],[OvertimeFlag]] + HR_Data[[#This Row],[LowSatisfactionFlag]] + HR_Data[[#This Row],[LowWorkLifeBalanceFlag]]</f>
        <v>1</v>
      </c>
      <c r="F1232" t="s">
        <v>36</v>
      </c>
      <c r="G1232">
        <v>506</v>
      </c>
      <c r="H1232" t="s">
        <v>45</v>
      </c>
      <c r="I1232">
        <v>29</v>
      </c>
      <c r="J1232" t="str">
        <f>IF(AND(HR_Data[[#This Row],[Attrition]]="Yes",HR_Data[[#This Row],[YearsAtCompany]]&lt;2),"Yes","No")</f>
        <v>No</v>
      </c>
      <c r="K1232">
        <v>1</v>
      </c>
      <c r="L1232" t="s">
        <v>51</v>
      </c>
      <c r="M1232">
        <v>1</v>
      </c>
      <c r="N1232">
        <v>1725</v>
      </c>
      <c r="P1232">
        <v>2</v>
      </c>
      <c r="Q1232" t="s">
        <v>46</v>
      </c>
      <c r="R1232">
        <v>91</v>
      </c>
      <c r="S1232">
        <v>3</v>
      </c>
      <c r="T1232">
        <v>1</v>
      </c>
      <c r="U1232" t="s">
        <v>50</v>
      </c>
      <c r="V1232">
        <v>1</v>
      </c>
      <c r="W1232" t="s">
        <v>52</v>
      </c>
      <c r="X1232">
        <v>3907</v>
      </c>
      <c r="Y1232" t="str">
        <f>IF(AND(HR_Data[[#This Row],[OverTime]]="Yes",HR_Data[[#This Row],[JobSatisfaction]]&lt;=2,HR_Data[[#This Row],[MonthlyIncome]]&lt;AVERAGE(HR_Data[MonthlyIncome])),
"High Risk",
IF(OR(HR_Data[[#This Row],[OverTime]]="Yes",HR_Data[[#This Row],[JobSatisfaction]]&lt;=2),
"Medium Risk",
"Low Risk"))</f>
        <v>Medium Risk</v>
      </c>
      <c r="Z1232" t="str">
        <f>IF(HR_Data[[#This Row],[MonthlyIncome]]&lt;3000,"Low",IF(HR_Data[[#This Row],[MonthlyIncome]]&lt;7000,"Medium","High"))</f>
        <v>Medium</v>
      </c>
      <c r="AA1232" s="5">
        <f>IF(HR_Data[[#This Row],[OverTime]]="Yes",1,0)</f>
        <v>0</v>
      </c>
      <c r="AB1232" s="5">
        <f>IF(HR_Data[[#This Row],[JobSatisfaction]]&lt;=2,1,0)</f>
        <v>1</v>
      </c>
      <c r="AC1232" s="5">
        <f>IF(HR_Data[[#This Row],[WorkLifeBalance]]&lt;=2,1,0)</f>
        <v>0</v>
      </c>
      <c r="AD1232" s="5">
        <f>IF(HR_Data[[#This Row],[MonthlyIncome]]&lt;AVERAGE(HR_Data[MonthlyIncome]),1,0)</f>
        <v>1</v>
      </c>
      <c r="AE1232">
        <v>3622</v>
      </c>
      <c r="AF1232">
        <v>1</v>
      </c>
      <c r="AG1232" t="s">
        <v>42</v>
      </c>
      <c r="AH1232" t="s">
        <v>43</v>
      </c>
      <c r="AI1232">
        <v>13</v>
      </c>
      <c r="AJ1232">
        <v>3</v>
      </c>
      <c r="AK1232">
        <v>2</v>
      </c>
      <c r="AL1232">
        <f>IF(HR_Data[[#This Row],[OverTime]]="Yes",2,0)
+IF(HR_Data[[#This Row],[WorkLifeBalance]]&lt;=2,2,0)
+IF(HR_Data[[#This Row],[MonthlyIncome]]&lt;5000,2,0)
+IF(HR_Data[[#This Row],[JobSatisfaction]]&lt;=2,1,0)
+IF(HR_Data[[#This Row],[EnvironmentSatisfaction]]&lt;=2,1,0)
+IF(HR_Data[[#This Row],[YearsAtCompany]]&lt;2,2,0)</f>
        <v>4</v>
      </c>
      <c r="AM1232" t="str">
        <f>IF(HR_Data[[#This Row],[RiskScore2]]&gt;=6,"High",
IF(HR_Data[[#This Row],[RiskScore2]]&gt;=3,"Medium","Low"))</f>
        <v>Medium</v>
      </c>
      <c r="AN1232">
        <v>80</v>
      </c>
      <c r="AO1232">
        <v>3</v>
      </c>
      <c r="AP1232">
        <v>6</v>
      </c>
      <c r="AQ1232">
        <v>2</v>
      </c>
      <c r="AR1232">
        <v>4</v>
      </c>
      <c r="AS1232">
        <v>6</v>
      </c>
      <c r="AT1232">
        <v>2</v>
      </c>
      <c r="AU1232">
        <v>1</v>
      </c>
      <c r="AV1232">
        <v>2</v>
      </c>
    </row>
    <row r="1233" spans="1:48">
      <c r="A1233">
        <v>46</v>
      </c>
      <c r="B1233" t="str">
        <f>IF(HR_Data[[#This Row],[Age]]&lt;25,"&lt;25",
IF(HR_Data[[#This Row],[Age]]&lt;35,"25–34",
IF(HR_Data[[#This Row],[Age]]&lt;45,"35–44",
IF(HR_Data[[#This Row],[Age]]&lt;55,"45–54","55+"))))</f>
        <v>45–54</v>
      </c>
      <c r="C1233" t="s">
        <v>43</v>
      </c>
      <c r="D1233">
        <f>(HR[[#This Row],[OverTimeFlag]]*3+HR[[#This Row],[LowJobSatisFlag]]*5+HR[[#This Row],[LowWLBFlag]]*4+HR[[#This Row],[LowSalaryFlag]]*3+HR[[#This Row],[LowEnviFlag]]*4+HR[[#This Row],[LowProFlag]]*1)</f>
        <v>8</v>
      </c>
      <c r="E1233">
        <f>HR_Data[[#This Row],[OvertimeFlag]] + HR_Data[[#This Row],[LowSatisfactionFlag]] + HR_Data[[#This Row],[LowWorkLifeBalanceFlag]]</f>
        <v>1</v>
      </c>
      <c r="F1233" t="s">
        <v>36</v>
      </c>
      <c r="G1233">
        <v>717</v>
      </c>
      <c r="H1233" t="s">
        <v>45</v>
      </c>
      <c r="I1233">
        <v>13</v>
      </c>
      <c r="J1233" t="str">
        <f>IF(AND(HR_Data[[#This Row],[Attrition]]="Yes",HR_Data[[#This Row],[YearsAtCompany]]&lt;2),"Yes","No")</f>
        <v>No</v>
      </c>
      <c r="K1233">
        <v>4</v>
      </c>
      <c r="L1233" t="s">
        <v>38</v>
      </c>
      <c r="M1233">
        <v>1</v>
      </c>
      <c r="N1233">
        <v>1727</v>
      </c>
      <c r="P1233">
        <v>3</v>
      </c>
      <c r="Q1233" t="s">
        <v>46</v>
      </c>
      <c r="R1233">
        <v>34</v>
      </c>
      <c r="S1233">
        <v>3</v>
      </c>
      <c r="T1233">
        <v>2</v>
      </c>
      <c r="U1233" t="s">
        <v>54</v>
      </c>
      <c r="V1233">
        <v>2</v>
      </c>
      <c r="W1233" t="s">
        <v>41</v>
      </c>
      <c r="X1233">
        <v>5562</v>
      </c>
      <c r="Y1233" t="str">
        <f>IF(AND(HR_Data[[#This Row],[OverTime]]="Yes",HR_Data[[#This Row],[JobSatisfaction]]&lt;=2,HR_Data[[#This Row],[MonthlyIncome]]&lt;AVERAGE(HR_Data[MonthlyIncome])),
"High Risk",
IF(OR(HR_Data[[#This Row],[OverTime]]="Yes",HR_Data[[#This Row],[JobSatisfaction]]&lt;=2),
"Medium Risk",
"Low Risk"))</f>
        <v>Medium Risk</v>
      </c>
      <c r="Z1233" t="str">
        <f>IF(HR_Data[[#This Row],[MonthlyIncome]]&lt;3000,"Low",IF(HR_Data[[#This Row],[MonthlyIncome]]&lt;7000,"Medium","High"))</f>
        <v>Medium</v>
      </c>
      <c r="AA1233" s="5">
        <f>IF(HR_Data[[#This Row],[OverTime]]="Yes",1,0)</f>
        <v>0</v>
      </c>
      <c r="AB1233" s="5">
        <f>IF(HR_Data[[#This Row],[JobSatisfaction]]&lt;=2,1,0)</f>
        <v>1</v>
      </c>
      <c r="AC1233" s="5">
        <f>IF(HR_Data[[#This Row],[WorkLifeBalance]]&lt;=2,1,0)</f>
        <v>0</v>
      </c>
      <c r="AD1233" s="5">
        <f>IF(HR_Data[[#This Row],[MonthlyIncome]]&lt;AVERAGE(HR_Data[MonthlyIncome]),1,0)</f>
        <v>1</v>
      </c>
      <c r="AE1233">
        <v>9697</v>
      </c>
      <c r="AF1233">
        <v>6</v>
      </c>
      <c r="AG1233" t="s">
        <v>42</v>
      </c>
      <c r="AH1233" t="s">
        <v>43</v>
      </c>
      <c r="AI1233">
        <v>14</v>
      </c>
      <c r="AJ1233">
        <v>3</v>
      </c>
      <c r="AK1233">
        <v>4</v>
      </c>
      <c r="AL1233">
        <f>IF(HR_Data[[#This Row],[OverTime]]="Yes",2,0)
+IF(HR_Data[[#This Row],[WorkLifeBalance]]&lt;=2,2,0)
+IF(HR_Data[[#This Row],[MonthlyIncome]]&lt;5000,2,0)
+IF(HR_Data[[#This Row],[JobSatisfaction]]&lt;=2,1,0)
+IF(HR_Data[[#This Row],[EnvironmentSatisfaction]]&lt;=2,1,0)
+IF(HR_Data[[#This Row],[YearsAtCompany]]&lt;2,2,0)</f>
        <v>1</v>
      </c>
      <c r="AM1233" t="str">
        <f>IF(HR_Data[[#This Row],[RiskScore2]]&gt;=6,"High",
IF(HR_Data[[#This Row],[RiskScore2]]&gt;=3,"Medium","Low"))</f>
        <v>Low</v>
      </c>
      <c r="AN1233">
        <v>80</v>
      </c>
      <c r="AO1233">
        <v>0</v>
      </c>
      <c r="AP1233">
        <v>19</v>
      </c>
      <c r="AQ1233">
        <v>3</v>
      </c>
      <c r="AR1233">
        <v>3</v>
      </c>
      <c r="AS1233">
        <v>10</v>
      </c>
      <c r="AT1233">
        <v>7</v>
      </c>
      <c r="AU1233">
        <v>0</v>
      </c>
      <c r="AV1233">
        <v>9</v>
      </c>
    </row>
    <row r="1234" spans="1:48">
      <c r="A1234">
        <v>35</v>
      </c>
      <c r="B1234" t="str">
        <f>IF(HR_Data[[#This Row],[Age]]&lt;25,"&lt;25",
IF(HR_Data[[#This Row],[Age]]&lt;35,"25–34",
IF(HR_Data[[#This Row],[Age]]&lt;45,"35–44",
IF(HR_Data[[#This Row],[Age]]&lt;55,"45–54","55+"))))</f>
        <v>35–44</v>
      </c>
      <c r="C1234" t="s">
        <v>43</v>
      </c>
      <c r="D1234">
        <f>(HR[[#This Row],[OverTimeFlag]]*3+HR[[#This Row],[LowJobSatisFlag]]*5+HR[[#This Row],[LowWLBFlag]]*4+HR[[#This Row],[LowSalaryFlag]]*3+HR[[#This Row],[LowEnviFlag]]*4+HR[[#This Row],[LowProFlag]]*1)</f>
        <v>0</v>
      </c>
      <c r="E1234">
        <f>HR_Data[[#This Row],[OvertimeFlag]] + HR_Data[[#This Row],[LowSatisfactionFlag]] + HR_Data[[#This Row],[LowWorkLifeBalanceFlag]]</f>
        <v>0</v>
      </c>
      <c r="F1234" t="s">
        <v>36</v>
      </c>
      <c r="G1234">
        <v>1370</v>
      </c>
      <c r="H1234" t="s">
        <v>45</v>
      </c>
      <c r="I1234">
        <v>27</v>
      </c>
      <c r="J1234" t="str">
        <f>IF(AND(HR_Data[[#This Row],[Attrition]]="Yes",HR_Data[[#This Row],[YearsAtCompany]]&lt;2),"Yes","No")</f>
        <v>No</v>
      </c>
      <c r="K1234">
        <v>4</v>
      </c>
      <c r="L1234" t="s">
        <v>38</v>
      </c>
      <c r="M1234">
        <v>1</v>
      </c>
      <c r="N1234">
        <v>1728</v>
      </c>
      <c r="P1234">
        <v>4</v>
      </c>
      <c r="Q1234" t="s">
        <v>46</v>
      </c>
      <c r="R1234">
        <v>49</v>
      </c>
      <c r="S1234">
        <v>3</v>
      </c>
      <c r="T1234">
        <v>2</v>
      </c>
      <c r="U1234" t="s">
        <v>53</v>
      </c>
      <c r="V1234">
        <v>3</v>
      </c>
      <c r="W1234" t="s">
        <v>48</v>
      </c>
      <c r="X1234">
        <v>6883</v>
      </c>
      <c r="Y1234" t="str">
        <f>IF(AND(HR_Data[[#This Row],[OverTime]]="Yes",HR_Data[[#This Row],[JobSatisfaction]]&lt;=2,HR_Data[[#This Row],[MonthlyIncome]]&lt;AVERAGE(HR_Data[MonthlyIncome])),
"High Risk",
IF(OR(HR_Data[[#This Row],[OverTime]]="Yes",HR_Data[[#This Row],[JobSatisfaction]]&lt;=2),
"Medium Risk",
"Low Risk"))</f>
        <v>Low Risk</v>
      </c>
      <c r="Z1234" t="str">
        <f>IF(HR_Data[[#This Row],[MonthlyIncome]]&lt;3000,"Low",IF(HR_Data[[#This Row],[MonthlyIncome]]&lt;7000,"Medium","High"))</f>
        <v>Medium</v>
      </c>
      <c r="AA1234" s="5">
        <f>IF(HR_Data[[#This Row],[OverTime]]="Yes",1,0)</f>
        <v>0</v>
      </c>
      <c r="AB1234" s="5">
        <f>IF(HR_Data[[#This Row],[JobSatisfaction]]&lt;=2,1,0)</f>
        <v>0</v>
      </c>
      <c r="AC1234" s="5">
        <f>IF(HR_Data[[#This Row],[WorkLifeBalance]]&lt;=2,1,0)</f>
        <v>0</v>
      </c>
      <c r="AD1234" s="5">
        <f>IF(HR_Data[[#This Row],[MonthlyIncome]]&lt;AVERAGE(HR_Data[MonthlyIncome]),1,0)</f>
        <v>0</v>
      </c>
      <c r="AE1234">
        <v>5151</v>
      </c>
      <c r="AF1234">
        <v>2</v>
      </c>
      <c r="AG1234" t="s">
        <v>42</v>
      </c>
      <c r="AH1234" t="s">
        <v>43</v>
      </c>
      <c r="AI1234">
        <v>16</v>
      </c>
      <c r="AJ1234">
        <v>3</v>
      </c>
      <c r="AK1234">
        <v>2</v>
      </c>
      <c r="AL1234">
        <f>IF(HR_Data[[#This Row],[OverTime]]="Yes",2,0)
+IF(HR_Data[[#This Row],[WorkLifeBalance]]&lt;=2,2,0)
+IF(HR_Data[[#This Row],[MonthlyIncome]]&lt;5000,2,0)
+IF(HR_Data[[#This Row],[JobSatisfaction]]&lt;=2,1,0)
+IF(HR_Data[[#This Row],[EnvironmentSatisfaction]]&lt;=2,1,0)
+IF(HR_Data[[#This Row],[YearsAtCompany]]&lt;2,2,0)</f>
        <v>0</v>
      </c>
      <c r="AM1234" t="str">
        <f>IF(HR_Data[[#This Row],[RiskScore2]]&gt;=6,"High",
IF(HR_Data[[#This Row],[RiskScore2]]&gt;=3,"Medium","Low"))</f>
        <v>Low</v>
      </c>
      <c r="AN1234">
        <v>80</v>
      </c>
      <c r="AO1234">
        <v>1</v>
      </c>
      <c r="AP1234">
        <v>17</v>
      </c>
      <c r="AQ1234">
        <v>3</v>
      </c>
      <c r="AR1234">
        <v>3</v>
      </c>
      <c r="AS1234">
        <v>7</v>
      </c>
      <c r="AT1234">
        <v>7</v>
      </c>
      <c r="AU1234">
        <v>0</v>
      </c>
      <c r="AV1234">
        <v>7</v>
      </c>
    </row>
    <row r="1235" spans="1:48">
      <c r="A1235">
        <v>30</v>
      </c>
      <c r="B1235" t="str">
        <f>IF(HR_Data[[#This Row],[Age]]&lt;25,"&lt;25",
IF(HR_Data[[#This Row],[Age]]&lt;35,"25–34",
IF(HR_Data[[#This Row],[Age]]&lt;45,"35–44",
IF(HR_Data[[#This Row],[Age]]&lt;55,"45–54","55+"))))</f>
        <v>25–34</v>
      </c>
      <c r="C1235" t="s">
        <v>43</v>
      </c>
      <c r="D1235">
        <f>(HR[[#This Row],[OverTimeFlag]]*3+HR[[#This Row],[LowJobSatisFlag]]*5+HR[[#This Row],[LowWLBFlag]]*4+HR[[#This Row],[LowSalaryFlag]]*3+HR[[#This Row],[LowEnviFlag]]*4+HR[[#This Row],[LowProFlag]]*1)</f>
        <v>11</v>
      </c>
      <c r="E1235">
        <f>HR_Data[[#This Row],[OvertimeFlag]] + HR_Data[[#This Row],[LowSatisfactionFlag]] + HR_Data[[#This Row],[LowWorkLifeBalanceFlag]]</f>
        <v>1</v>
      </c>
      <c r="F1235" t="s">
        <v>36</v>
      </c>
      <c r="G1235">
        <v>793</v>
      </c>
      <c r="H1235" t="s">
        <v>45</v>
      </c>
      <c r="I1235">
        <v>16</v>
      </c>
      <c r="J1235" t="str">
        <f>IF(AND(HR_Data[[#This Row],[Attrition]]="Yes",HR_Data[[#This Row],[YearsAtCompany]]&lt;2),"Yes","No")</f>
        <v>No</v>
      </c>
      <c r="K1235">
        <v>1</v>
      </c>
      <c r="L1235" t="s">
        <v>38</v>
      </c>
      <c r="M1235">
        <v>1</v>
      </c>
      <c r="N1235">
        <v>1729</v>
      </c>
      <c r="P1235">
        <v>2</v>
      </c>
      <c r="Q1235" t="s">
        <v>46</v>
      </c>
      <c r="R1235">
        <v>33</v>
      </c>
      <c r="S1235">
        <v>3</v>
      </c>
      <c r="T1235">
        <v>1</v>
      </c>
      <c r="U1235" t="s">
        <v>47</v>
      </c>
      <c r="V1235">
        <v>4</v>
      </c>
      <c r="W1235" t="s">
        <v>48</v>
      </c>
      <c r="X1235">
        <v>2862</v>
      </c>
      <c r="Y1235" t="str">
        <f>IF(AND(HR_Data[[#This Row],[OverTime]]="Yes",HR_Data[[#This Row],[JobSatisfaction]]&lt;=2,HR_Data[[#This Row],[MonthlyIncome]]&lt;AVERAGE(HR_Data[MonthlyIncome])),
"High Risk",
IF(OR(HR_Data[[#This Row],[OverTime]]="Yes",HR_Data[[#This Row],[JobSatisfaction]]&lt;=2),
"Medium Risk",
"Low Risk"))</f>
        <v>Low Risk</v>
      </c>
      <c r="Z1235" t="str">
        <f>IF(HR_Data[[#This Row],[MonthlyIncome]]&lt;3000,"Low",IF(HR_Data[[#This Row],[MonthlyIncome]]&lt;7000,"Medium","High"))</f>
        <v>Low</v>
      </c>
      <c r="AA1235" s="5">
        <f>IF(HR_Data[[#This Row],[OverTime]]="Yes",1,0)</f>
        <v>0</v>
      </c>
      <c r="AB1235" s="5">
        <f>IF(HR_Data[[#This Row],[JobSatisfaction]]&lt;=2,1,0)</f>
        <v>0</v>
      </c>
      <c r="AC1235" s="5">
        <f>IF(HR_Data[[#This Row],[WorkLifeBalance]]&lt;=2,1,0)</f>
        <v>1</v>
      </c>
      <c r="AD1235" s="5">
        <f>IF(HR_Data[[#This Row],[MonthlyIncome]]&lt;AVERAGE(HR_Data[MonthlyIncome]),1,0)</f>
        <v>1</v>
      </c>
      <c r="AE1235">
        <v>3811</v>
      </c>
      <c r="AF1235">
        <v>1</v>
      </c>
      <c r="AG1235" t="s">
        <v>42</v>
      </c>
      <c r="AH1235" t="s">
        <v>43</v>
      </c>
      <c r="AI1235">
        <v>12</v>
      </c>
      <c r="AJ1235">
        <v>3</v>
      </c>
      <c r="AK1235">
        <v>2</v>
      </c>
      <c r="AL1235">
        <f>IF(HR_Data[[#This Row],[OverTime]]="Yes",2,0)
+IF(HR_Data[[#This Row],[WorkLifeBalance]]&lt;=2,2,0)
+IF(HR_Data[[#This Row],[MonthlyIncome]]&lt;5000,2,0)
+IF(HR_Data[[#This Row],[JobSatisfaction]]&lt;=2,1,0)
+IF(HR_Data[[#This Row],[EnvironmentSatisfaction]]&lt;=2,1,0)
+IF(HR_Data[[#This Row],[YearsAtCompany]]&lt;2,2,0)</f>
        <v>5</v>
      </c>
      <c r="AM1235" t="str">
        <f>IF(HR_Data[[#This Row],[RiskScore2]]&gt;=6,"High",
IF(HR_Data[[#This Row],[RiskScore2]]&gt;=3,"Medium","Low"))</f>
        <v>Medium</v>
      </c>
      <c r="AN1235">
        <v>80</v>
      </c>
      <c r="AO1235">
        <v>1</v>
      </c>
      <c r="AP1235">
        <v>10</v>
      </c>
      <c r="AQ1235">
        <v>2</v>
      </c>
      <c r="AR1235">
        <v>2</v>
      </c>
      <c r="AS1235">
        <v>10</v>
      </c>
      <c r="AT1235">
        <v>0</v>
      </c>
      <c r="AU1235">
        <v>0</v>
      </c>
      <c r="AV1235">
        <v>8</v>
      </c>
    </row>
    <row r="1236" spans="1:48">
      <c r="A1236">
        <v>47</v>
      </c>
      <c r="B1236" t="str">
        <f>IF(HR_Data[[#This Row],[Age]]&lt;25,"&lt;25",
IF(HR_Data[[#This Row],[Age]]&lt;35,"25–34",
IF(HR_Data[[#This Row],[Age]]&lt;45,"35–44",
IF(HR_Data[[#This Row],[Age]]&lt;55,"45–54","55+"))))</f>
        <v>45–54</v>
      </c>
      <c r="C1236" t="s">
        <v>43</v>
      </c>
      <c r="D1236">
        <f>(HR[[#This Row],[OverTimeFlag]]*3+HR[[#This Row],[LowJobSatisFlag]]*5+HR[[#This Row],[LowWLBFlag]]*4+HR[[#This Row],[LowSalaryFlag]]*3+HR[[#This Row],[LowEnviFlag]]*4+HR[[#This Row],[LowProFlag]]*1)</f>
        <v>12</v>
      </c>
      <c r="E1236">
        <f>HR_Data[[#This Row],[OvertimeFlag]] + HR_Data[[#This Row],[LowSatisfactionFlag]] + HR_Data[[#This Row],[LowWorkLifeBalanceFlag]]</f>
        <v>2</v>
      </c>
      <c r="F1236" t="s">
        <v>55</v>
      </c>
      <c r="G1236">
        <v>543</v>
      </c>
      <c r="H1236" t="s">
        <v>37</v>
      </c>
      <c r="I1236">
        <v>2</v>
      </c>
      <c r="J1236" t="str">
        <f>IF(AND(HR_Data[[#This Row],[Attrition]]="Yes",HR_Data[[#This Row],[YearsAtCompany]]&lt;2),"Yes","No")</f>
        <v>No</v>
      </c>
      <c r="K1236">
        <v>4</v>
      </c>
      <c r="L1236" t="s">
        <v>59</v>
      </c>
      <c r="M1236">
        <v>1</v>
      </c>
      <c r="N1236">
        <v>1731</v>
      </c>
      <c r="P1236">
        <v>3</v>
      </c>
      <c r="Q1236" t="s">
        <v>46</v>
      </c>
      <c r="R1236">
        <v>87</v>
      </c>
      <c r="S1236">
        <v>3</v>
      </c>
      <c r="T1236">
        <v>2</v>
      </c>
      <c r="U1236" t="s">
        <v>40</v>
      </c>
      <c r="V1236">
        <v>2</v>
      </c>
      <c r="W1236" t="s">
        <v>48</v>
      </c>
      <c r="X1236">
        <v>4978</v>
      </c>
      <c r="Y1236" t="str">
        <f>IF(AND(HR_Data[[#This Row],[OverTime]]="Yes",HR_Data[[#This Row],[JobSatisfaction]]&lt;=2,HR_Data[[#This Row],[MonthlyIncome]]&lt;AVERAGE(HR_Data[MonthlyIncome])),
"High Risk",
IF(OR(HR_Data[[#This Row],[OverTime]]="Yes",HR_Data[[#This Row],[JobSatisfaction]]&lt;=2),
"Medium Risk",
"Low Risk"))</f>
        <v>Medium Risk</v>
      </c>
      <c r="Z1236" t="str">
        <f>IF(HR_Data[[#This Row],[MonthlyIncome]]&lt;3000,"Low",IF(HR_Data[[#This Row],[MonthlyIncome]]&lt;7000,"Medium","High"))</f>
        <v>Medium</v>
      </c>
      <c r="AA1236" s="5">
        <f>IF(HR_Data[[#This Row],[OverTime]]="Yes",1,0)</f>
        <v>0</v>
      </c>
      <c r="AB1236" s="5">
        <f>IF(HR_Data[[#This Row],[JobSatisfaction]]&lt;=2,1,0)</f>
        <v>1</v>
      </c>
      <c r="AC1236" s="5">
        <f>IF(HR_Data[[#This Row],[WorkLifeBalance]]&lt;=2,1,0)</f>
        <v>1</v>
      </c>
      <c r="AD1236" s="5">
        <f>IF(HR_Data[[#This Row],[MonthlyIncome]]&lt;AVERAGE(HR_Data[MonthlyIncome]),1,0)</f>
        <v>1</v>
      </c>
      <c r="AE1236">
        <v>3536</v>
      </c>
      <c r="AF1236">
        <v>7</v>
      </c>
      <c r="AG1236" t="s">
        <v>42</v>
      </c>
      <c r="AH1236" t="s">
        <v>43</v>
      </c>
      <c r="AI1236">
        <v>11</v>
      </c>
      <c r="AJ1236">
        <v>3</v>
      </c>
      <c r="AK1236">
        <v>4</v>
      </c>
      <c r="AL1236">
        <f>IF(HR_Data[[#This Row],[OverTime]]="Yes",2,0)
+IF(HR_Data[[#This Row],[WorkLifeBalance]]&lt;=2,2,0)
+IF(HR_Data[[#This Row],[MonthlyIncome]]&lt;5000,2,0)
+IF(HR_Data[[#This Row],[JobSatisfaction]]&lt;=2,1,0)
+IF(HR_Data[[#This Row],[EnvironmentSatisfaction]]&lt;=2,1,0)
+IF(HR_Data[[#This Row],[YearsAtCompany]]&lt;2,2,0)</f>
        <v>7</v>
      </c>
      <c r="AM1236" t="str">
        <f>IF(HR_Data[[#This Row],[RiskScore2]]&gt;=6,"High",
IF(HR_Data[[#This Row],[RiskScore2]]&gt;=3,"Medium","Low"))</f>
        <v>High</v>
      </c>
      <c r="AN1236">
        <v>80</v>
      </c>
      <c r="AO1236">
        <v>1</v>
      </c>
      <c r="AP1236">
        <v>4</v>
      </c>
      <c r="AQ1236">
        <v>3</v>
      </c>
      <c r="AR1236">
        <v>1</v>
      </c>
      <c r="AS1236">
        <v>1</v>
      </c>
      <c r="AT1236">
        <v>0</v>
      </c>
      <c r="AU1236">
        <v>0</v>
      </c>
      <c r="AV1236">
        <v>0</v>
      </c>
    </row>
    <row r="1237" spans="1:48">
      <c r="A1237">
        <v>46</v>
      </c>
      <c r="B1237" t="str">
        <f>IF(HR_Data[[#This Row],[Age]]&lt;25,"&lt;25",
IF(HR_Data[[#This Row],[Age]]&lt;35,"25–34",
IF(HR_Data[[#This Row],[Age]]&lt;45,"35–44",
IF(HR_Data[[#This Row],[Age]]&lt;55,"45–54","55+"))))</f>
        <v>45–54</v>
      </c>
      <c r="C1237" t="s">
        <v>43</v>
      </c>
      <c r="D1237">
        <f>(HR[[#This Row],[OverTimeFlag]]*3+HR[[#This Row],[LowJobSatisFlag]]*5+HR[[#This Row],[LowWLBFlag]]*4+HR[[#This Row],[LowSalaryFlag]]*3+HR[[#This Row],[LowEnviFlag]]*4+HR[[#This Row],[LowProFlag]]*1)</f>
        <v>7</v>
      </c>
      <c r="E1237">
        <f>HR_Data[[#This Row],[OvertimeFlag]] + HR_Data[[#This Row],[LowSatisfactionFlag]] + HR_Data[[#This Row],[LowWorkLifeBalanceFlag]]</f>
        <v>2</v>
      </c>
      <c r="F1237" t="s">
        <v>36</v>
      </c>
      <c r="G1237">
        <v>1277</v>
      </c>
      <c r="H1237" t="s">
        <v>37</v>
      </c>
      <c r="I1237">
        <v>2</v>
      </c>
      <c r="J1237" t="str">
        <f>IF(AND(HR_Data[[#This Row],[Attrition]]="Yes",HR_Data[[#This Row],[YearsAtCompany]]&lt;2),"Yes","No")</f>
        <v>No</v>
      </c>
      <c r="K1237">
        <v>3</v>
      </c>
      <c r="L1237" t="s">
        <v>38</v>
      </c>
      <c r="M1237">
        <v>1</v>
      </c>
      <c r="N1237">
        <v>1732</v>
      </c>
      <c r="P1237">
        <v>3</v>
      </c>
      <c r="Q1237" t="s">
        <v>46</v>
      </c>
      <c r="R1237">
        <v>74</v>
      </c>
      <c r="S1237">
        <v>3</v>
      </c>
      <c r="T1237">
        <v>3</v>
      </c>
      <c r="U1237" t="s">
        <v>40</v>
      </c>
      <c r="V1237">
        <v>4</v>
      </c>
      <c r="W1237" t="s">
        <v>52</v>
      </c>
      <c r="X1237">
        <v>10368</v>
      </c>
      <c r="Y1237" t="str">
        <f>IF(AND(HR_Data[[#This Row],[OverTime]]="Yes",HR_Data[[#This Row],[JobSatisfaction]]&lt;=2,HR_Data[[#This Row],[MonthlyIncome]]&lt;AVERAGE(HR_Data[MonthlyIncome])),
"High Risk",
IF(OR(HR_Data[[#This Row],[OverTime]]="Yes",HR_Data[[#This Row],[JobSatisfaction]]&lt;=2),
"Medium Risk",
"Low Risk"))</f>
        <v>Medium Risk</v>
      </c>
      <c r="Z1237" t="str">
        <f>IF(HR_Data[[#This Row],[MonthlyIncome]]&lt;3000,"Low",IF(HR_Data[[#This Row],[MonthlyIncome]]&lt;7000,"Medium","High"))</f>
        <v>High</v>
      </c>
      <c r="AA1237" s="5">
        <f>IF(HR_Data[[#This Row],[OverTime]]="Yes",1,0)</f>
        <v>1</v>
      </c>
      <c r="AB1237" s="5">
        <f>IF(HR_Data[[#This Row],[JobSatisfaction]]&lt;=2,1,0)</f>
        <v>0</v>
      </c>
      <c r="AC1237" s="5">
        <f>IF(HR_Data[[#This Row],[WorkLifeBalance]]&lt;=2,1,0)</f>
        <v>1</v>
      </c>
      <c r="AD1237" s="5">
        <f>IF(HR_Data[[#This Row],[MonthlyIncome]]&lt;AVERAGE(HR_Data[MonthlyIncome]),1,0)</f>
        <v>0</v>
      </c>
      <c r="AE1237">
        <v>5596</v>
      </c>
      <c r="AF1237">
        <v>4</v>
      </c>
      <c r="AG1237" t="s">
        <v>42</v>
      </c>
      <c r="AH1237" t="s">
        <v>35</v>
      </c>
      <c r="AI1237">
        <v>12</v>
      </c>
      <c r="AJ1237">
        <v>3</v>
      </c>
      <c r="AK1237">
        <v>2</v>
      </c>
      <c r="AL1237">
        <f>IF(HR_Data[[#This Row],[OverTime]]="Yes",2,0)
+IF(HR_Data[[#This Row],[WorkLifeBalance]]&lt;=2,2,0)
+IF(HR_Data[[#This Row],[MonthlyIncome]]&lt;5000,2,0)
+IF(HR_Data[[#This Row],[JobSatisfaction]]&lt;=2,1,0)
+IF(HR_Data[[#This Row],[EnvironmentSatisfaction]]&lt;=2,1,0)
+IF(HR_Data[[#This Row],[YearsAtCompany]]&lt;2,2,0)</f>
        <v>4</v>
      </c>
      <c r="AM1237" t="str">
        <f>IF(HR_Data[[#This Row],[RiskScore2]]&gt;=6,"High",
IF(HR_Data[[#This Row],[RiskScore2]]&gt;=3,"Medium","Low"))</f>
        <v>Medium</v>
      </c>
      <c r="AN1237">
        <v>80</v>
      </c>
      <c r="AO1237">
        <v>1</v>
      </c>
      <c r="AP1237">
        <v>13</v>
      </c>
      <c r="AQ1237">
        <v>5</v>
      </c>
      <c r="AR1237">
        <v>2</v>
      </c>
      <c r="AS1237">
        <v>10</v>
      </c>
      <c r="AT1237">
        <v>6</v>
      </c>
      <c r="AU1237">
        <v>0</v>
      </c>
      <c r="AV1237">
        <v>3</v>
      </c>
    </row>
    <row r="1238" spans="1:48">
      <c r="A1238">
        <v>36</v>
      </c>
      <c r="B1238" t="str">
        <f>IF(HR_Data[[#This Row],[Age]]&lt;25,"&lt;25",
IF(HR_Data[[#This Row],[Age]]&lt;35,"25–34",
IF(HR_Data[[#This Row],[Age]]&lt;45,"35–44",
IF(HR_Data[[#This Row],[Age]]&lt;55,"45–54","55+"))))</f>
        <v>35–44</v>
      </c>
      <c r="C1238" t="s">
        <v>35</v>
      </c>
      <c r="D1238">
        <f>(HR[[#This Row],[OverTimeFlag]]*3+HR[[#This Row],[LowJobSatisFlag]]*5+HR[[#This Row],[LowWLBFlag]]*4+HR[[#This Row],[LowSalaryFlag]]*3+HR[[#This Row],[LowEnviFlag]]*4+HR[[#This Row],[LowProFlag]]*1)</f>
        <v>15</v>
      </c>
      <c r="E1238">
        <f>HR_Data[[#This Row],[OvertimeFlag]] + HR_Data[[#This Row],[LowSatisfactionFlag]] + HR_Data[[#This Row],[LowWorkLifeBalanceFlag]]</f>
        <v>2</v>
      </c>
      <c r="F1238" t="s">
        <v>36</v>
      </c>
      <c r="G1238">
        <v>1456</v>
      </c>
      <c r="H1238" t="s">
        <v>37</v>
      </c>
      <c r="I1238">
        <v>13</v>
      </c>
      <c r="J1238" t="str">
        <f>IF(AND(HR_Data[[#This Row],[Attrition]]="Yes",HR_Data[[#This Row],[YearsAtCompany]]&lt;2),"Yes","No")</f>
        <v>No</v>
      </c>
      <c r="K1238">
        <v>5</v>
      </c>
      <c r="L1238" t="s">
        <v>59</v>
      </c>
      <c r="M1238">
        <v>1</v>
      </c>
      <c r="N1238">
        <v>1733</v>
      </c>
      <c r="P1238">
        <v>2</v>
      </c>
      <c r="Q1238" t="s">
        <v>46</v>
      </c>
      <c r="R1238">
        <v>96</v>
      </c>
      <c r="S1238">
        <v>2</v>
      </c>
      <c r="T1238">
        <v>2</v>
      </c>
      <c r="U1238" t="s">
        <v>40</v>
      </c>
      <c r="V1238">
        <v>1</v>
      </c>
      <c r="W1238" t="s">
        <v>52</v>
      </c>
      <c r="X1238">
        <v>6134</v>
      </c>
      <c r="Y1238" t="str">
        <f>IF(AND(HR_Data[[#This Row],[OverTime]]="Yes",HR_Data[[#This Row],[JobSatisfaction]]&lt;=2,HR_Data[[#This Row],[MonthlyIncome]]&lt;AVERAGE(HR_Data[MonthlyIncome])),
"High Risk",
IF(OR(HR_Data[[#This Row],[OverTime]]="Yes",HR_Data[[#This Row],[JobSatisfaction]]&lt;=2),
"Medium Risk",
"Low Risk"))</f>
        <v>High Risk</v>
      </c>
      <c r="Z1238" t="str">
        <f>IF(HR_Data[[#This Row],[MonthlyIncome]]&lt;3000,"Low",IF(HR_Data[[#This Row],[MonthlyIncome]]&lt;7000,"Medium","High"))</f>
        <v>Medium</v>
      </c>
      <c r="AA1238" s="5">
        <f>IF(HR_Data[[#This Row],[OverTime]]="Yes",1,0)</f>
        <v>1</v>
      </c>
      <c r="AB1238" s="5">
        <f>IF(HR_Data[[#This Row],[JobSatisfaction]]&lt;=2,1,0)</f>
        <v>1</v>
      </c>
      <c r="AC1238" s="5">
        <f>IF(HR_Data[[#This Row],[WorkLifeBalance]]&lt;=2,1,0)</f>
        <v>0</v>
      </c>
      <c r="AD1238" s="5">
        <f>IF(HR_Data[[#This Row],[MonthlyIncome]]&lt;AVERAGE(HR_Data[MonthlyIncome]),1,0)</f>
        <v>1</v>
      </c>
      <c r="AE1238">
        <v>8658</v>
      </c>
      <c r="AF1238">
        <v>5</v>
      </c>
      <c r="AG1238" t="s">
        <v>42</v>
      </c>
      <c r="AH1238" t="s">
        <v>35</v>
      </c>
      <c r="AI1238">
        <v>13</v>
      </c>
      <c r="AJ1238">
        <v>3</v>
      </c>
      <c r="AK1238">
        <v>2</v>
      </c>
      <c r="AL1238">
        <f>IF(HR_Data[[#This Row],[OverTime]]="Yes",2,0)
+IF(HR_Data[[#This Row],[WorkLifeBalance]]&lt;=2,2,0)
+IF(HR_Data[[#This Row],[MonthlyIncome]]&lt;5000,2,0)
+IF(HR_Data[[#This Row],[JobSatisfaction]]&lt;=2,1,0)
+IF(HR_Data[[#This Row],[EnvironmentSatisfaction]]&lt;=2,1,0)
+IF(HR_Data[[#This Row],[YearsAtCompany]]&lt;2,2,0)</f>
        <v>4</v>
      </c>
      <c r="AM1238" t="str">
        <f>IF(HR_Data[[#This Row],[RiskScore2]]&gt;=6,"High",
IF(HR_Data[[#This Row],[RiskScore2]]&gt;=3,"Medium","Low"))</f>
        <v>Medium</v>
      </c>
      <c r="AN1238">
        <v>80</v>
      </c>
      <c r="AO1238">
        <v>3</v>
      </c>
      <c r="AP1238">
        <v>16</v>
      </c>
      <c r="AQ1238">
        <v>3</v>
      </c>
      <c r="AR1238">
        <v>3</v>
      </c>
      <c r="AS1238">
        <v>2</v>
      </c>
      <c r="AT1238">
        <v>2</v>
      </c>
      <c r="AU1238">
        <v>2</v>
      </c>
      <c r="AV1238">
        <v>2</v>
      </c>
    </row>
    <row r="1239" spans="1:48">
      <c r="A1239">
        <v>32</v>
      </c>
      <c r="B1239" t="str">
        <f>IF(HR_Data[[#This Row],[Age]]&lt;25,"&lt;25",
IF(HR_Data[[#This Row],[Age]]&lt;35,"25–34",
IF(HR_Data[[#This Row],[Age]]&lt;45,"35–44",
IF(HR_Data[[#This Row],[Age]]&lt;55,"45–54","55+"))))</f>
        <v>25–34</v>
      </c>
      <c r="C1239" t="s">
        <v>35</v>
      </c>
      <c r="D1239">
        <f>(HR[[#This Row],[OverTimeFlag]]*3+HR[[#This Row],[LowJobSatisFlag]]*5+HR[[#This Row],[LowWLBFlag]]*4+HR[[#This Row],[LowSalaryFlag]]*3+HR[[#This Row],[LowEnviFlag]]*4+HR[[#This Row],[LowProFlag]]*1)</f>
        <v>9</v>
      </c>
      <c r="E1239">
        <f>HR_Data[[#This Row],[OvertimeFlag]] + HR_Data[[#This Row],[LowSatisfactionFlag]] + HR_Data[[#This Row],[LowWorkLifeBalanceFlag]]</f>
        <v>1</v>
      </c>
      <c r="F1239" t="s">
        <v>36</v>
      </c>
      <c r="G1239">
        <v>964</v>
      </c>
      <c r="H1239" t="s">
        <v>37</v>
      </c>
      <c r="I1239">
        <v>1</v>
      </c>
      <c r="J1239" t="str">
        <f>IF(AND(HR_Data[[#This Row],[Attrition]]="Yes",HR_Data[[#This Row],[YearsAtCompany]]&lt;2),"Yes","No")</f>
        <v>Yes</v>
      </c>
      <c r="K1239">
        <v>2</v>
      </c>
      <c r="L1239" t="s">
        <v>38</v>
      </c>
      <c r="M1239">
        <v>1</v>
      </c>
      <c r="N1239">
        <v>1734</v>
      </c>
      <c r="P1239">
        <v>1</v>
      </c>
      <c r="Q1239" t="s">
        <v>46</v>
      </c>
      <c r="R1239">
        <v>34</v>
      </c>
      <c r="S1239">
        <v>1</v>
      </c>
      <c r="T1239">
        <v>2</v>
      </c>
      <c r="U1239" t="s">
        <v>40</v>
      </c>
      <c r="V1239">
        <v>2</v>
      </c>
      <c r="W1239" t="s">
        <v>41</v>
      </c>
      <c r="X1239">
        <v>6735</v>
      </c>
      <c r="Y1239" t="str">
        <f>IF(AND(HR_Data[[#This Row],[OverTime]]="Yes",HR_Data[[#This Row],[JobSatisfaction]]&lt;=2,HR_Data[[#This Row],[MonthlyIncome]]&lt;AVERAGE(HR_Data[MonthlyIncome])),
"High Risk",
IF(OR(HR_Data[[#This Row],[OverTime]]="Yes",HR_Data[[#This Row],[JobSatisfaction]]&lt;=2),
"Medium Risk",
"Low Risk"))</f>
        <v>Medium Risk</v>
      </c>
      <c r="Z1239" t="str">
        <f>IF(HR_Data[[#This Row],[MonthlyIncome]]&lt;3000,"Low",IF(HR_Data[[#This Row],[MonthlyIncome]]&lt;7000,"Medium","High"))</f>
        <v>Medium</v>
      </c>
      <c r="AA1239" s="5">
        <f>IF(HR_Data[[#This Row],[OverTime]]="Yes",1,0)</f>
        <v>0</v>
      </c>
      <c r="AB1239" s="5">
        <f>IF(HR_Data[[#This Row],[JobSatisfaction]]&lt;=2,1,0)</f>
        <v>1</v>
      </c>
      <c r="AC1239" s="5">
        <f>IF(HR_Data[[#This Row],[WorkLifeBalance]]&lt;=2,1,0)</f>
        <v>0</v>
      </c>
      <c r="AD1239" s="5">
        <f>IF(HR_Data[[#This Row],[MonthlyIncome]]&lt;AVERAGE(HR_Data[MonthlyIncome]),1,0)</f>
        <v>0</v>
      </c>
      <c r="AE1239">
        <v>12147</v>
      </c>
      <c r="AF1239">
        <v>6</v>
      </c>
      <c r="AG1239" t="s">
        <v>42</v>
      </c>
      <c r="AH1239" t="s">
        <v>43</v>
      </c>
      <c r="AI1239">
        <v>15</v>
      </c>
      <c r="AJ1239">
        <v>3</v>
      </c>
      <c r="AK1239">
        <v>2</v>
      </c>
      <c r="AL1239">
        <f>IF(HR_Data[[#This Row],[OverTime]]="Yes",2,0)
+IF(HR_Data[[#This Row],[WorkLifeBalance]]&lt;=2,2,0)
+IF(HR_Data[[#This Row],[MonthlyIncome]]&lt;5000,2,0)
+IF(HR_Data[[#This Row],[JobSatisfaction]]&lt;=2,1,0)
+IF(HR_Data[[#This Row],[EnvironmentSatisfaction]]&lt;=2,1,0)
+IF(HR_Data[[#This Row],[YearsAtCompany]]&lt;2,2,0)</f>
        <v>4</v>
      </c>
      <c r="AM1239" t="str">
        <f>IF(HR_Data[[#This Row],[RiskScore2]]&gt;=6,"High",
IF(HR_Data[[#This Row],[RiskScore2]]&gt;=3,"Medium","Low"))</f>
        <v>Medium</v>
      </c>
      <c r="AN1239">
        <v>80</v>
      </c>
      <c r="AO1239">
        <v>0</v>
      </c>
      <c r="AP1239">
        <v>10</v>
      </c>
      <c r="AQ1239">
        <v>2</v>
      </c>
      <c r="AR1239">
        <v>3</v>
      </c>
      <c r="AS1239">
        <v>0</v>
      </c>
      <c r="AT1239">
        <v>0</v>
      </c>
      <c r="AU1239">
        <v>0</v>
      </c>
      <c r="AV1239">
        <v>0</v>
      </c>
    </row>
    <row r="1240" spans="1:48">
      <c r="A1240">
        <v>23</v>
      </c>
      <c r="B1240" t="str">
        <f>IF(HR_Data[[#This Row],[Age]]&lt;25,"&lt;25",
IF(HR_Data[[#This Row],[Age]]&lt;35,"25–34",
IF(HR_Data[[#This Row],[Age]]&lt;45,"35–44",
IF(HR_Data[[#This Row],[Age]]&lt;55,"45–54","55+"))))</f>
        <v>&lt;25</v>
      </c>
      <c r="C1240" t="s">
        <v>43</v>
      </c>
      <c r="D1240">
        <f>(HR[[#This Row],[OverTimeFlag]]*3+HR[[#This Row],[LowJobSatisFlag]]*5+HR[[#This Row],[LowWLBFlag]]*4+HR[[#This Row],[LowSalaryFlag]]*3+HR[[#This Row],[LowEnviFlag]]*4+HR[[#This Row],[LowProFlag]]*1)</f>
        <v>12</v>
      </c>
      <c r="E1240">
        <f>HR_Data[[#This Row],[OvertimeFlag]] + HR_Data[[#This Row],[LowSatisfactionFlag]] + HR_Data[[#This Row],[LowWorkLifeBalanceFlag]]</f>
        <v>2</v>
      </c>
      <c r="F1240" t="s">
        <v>36</v>
      </c>
      <c r="G1240">
        <v>160</v>
      </c>
      <c r="H1240" t="s">
        <v>45</v>
      </c>
      <c r="I1240">
        <v>4</v>
      </c>
      <c r="J1240" t="str">
        <f>IF(AND(HR_Data[[#This Row],[Attrition]]="Yes",HR_Data[[#This Row],[YearsAtCompany]]&lt;2),"Yes","No")</f>
        <v>No</v>
      </c>
      <c r="K1240">
        <v>1</v>
      </c>
      <c r="L1240" t="s">
        <v>51</v>
      </c>
      <c r="M1240">
        <v>1</v>
      </c>
      <c r="N1240">
        <v>1735</v>
      </c>
      <c r="P1240">
        <v>3</v>
      </c>
      <c r="Q1240" t="s">
        <v>39</v>
      </c>
      <c r="R1240">
        <v>51</v>
      </c>
      <c r="S1240">
        <v>3</v>
      </c>
      <c r="T1240">
        <v>1</v>
      </c>
      <c r="U1240" t="s">
        <v>50</v>
      </c>
      <c r="V1240">
        <v>2</v>
      </c>
      <c r="W1240" t="s">
        <v>41</v>
      </c>
      <c r="X1240">
        <v>3295</v>
      </c>
      <c r="Y1240" t="str">
        <f>IF(AND(HR_Data[[#This Row],[OverTime]]="Yes",HR_Data[[#This Row],[JobSatisfaction]]&lt;=2,HR_Data[[#This Row],[MonthlyIncome]]&lt;AVERAGE(HR_Data[MonthlyIncome])),
"High Risk",
IF(OR(HR_Data[[#This Row],[OverTime]]="Yes",HR_Data[[#This Row],[JobSatisfaction]]&lt;=2),
"Medium Risk",
"Low Risk"))</f>
        <v>Medium Risk</v>
      </c>
      <c r="Z1240" t="str">
        <f>IF(HR_Data[[#This Row],[MonthlyIncome]]&lt;3000,"Low",IF(HR_Data[[#This Row],[MonthlyIncome]]&lt;7000,"Medium","High"))</f>
        <v>Medium</v>
      </c>
      <c r="AA1240" s="5">
        <f>IF(HR_Data[[#This Row],[OverTime]]="Yes",1,0)</f>
        <v>0</v>
      </c>
      <c r="AB1240" s="5">
        <f>IF(HR_Data[[#This Row],[JobSatisfaction]]&lt;=2,1,0)</f>
        <v>1</v>
      </c>
      <c r="AC1240" s="5">
        <f>IF(HR_Data[[#This Row],[WorkLifeBalance]]&lt;=2,1,0)</f>
        <v>1</v>
      </c>
      <c r="AD1240" s="5">
        <f>IF(HR_Data[[#This Row],[MonthlyIncome]]&lt;AVERAGE(HR_Data[MonthlyIncome]),1,0)</f>
        <v>1</v>
      </c>
      <c r="AE1240">
        <v>12862</v>
      </c>
      <c r="AF1240">
        <v>1</v>
      </c>
      <c r="AG1240" t="s">
        <v>42</v>
      </c>
      <c r="AH1240" t="s">
        <v>43</v>
      </c>
      <c r="AI1240">
        <v>13</v>
      </c>
      <c r="AJ1240">
        <v>3</v>
      </c>
      <c r="AK1240">
        <v>3</v>
      </c>
      <c r="AL1240">
        <f>IF(HR_Data[[#This Row],[OverTime]]="Yes",2,0)
+IF(HR_Data[[#This Row],[WorkLifeBalance]]&lt;=2,2,0)
+IF(HR_Data[[#This Row],[MonthlyIncome]]&lt;5000,2,0)
+IF(HR_Data[[#This Row],[JobSatisfaction]]&lt;=2,1,0)
+IF(HR_Data[[#This Row],[EnvironmentSatisfaction]]&lt;=2,1,0)
+IF(HR_Data[[#This Row],[YearsAtCompany]]&lt;2,2,0)</f>
        <v>5</v>
      </c>
      <c r="AM1240" t="str">
        <f>IF(HR_Data[[#This Row],[RiskScore2]]&gt;=6,"High",
IF(HR_Data[[#This Row],[RiskScore2]]&gt;=3,"Medium","Low"))</f>
        <v>Medium</v>
      </c>
      <c r="AN1240">
        <v>80</v>
      </c>
      <c r="AO1240">
        <v>0</v>
      </c>
      <c r="AP1240">
        <v>3</v>
      </c>
      <c r="AQ1240">
        <v>3</v>
      </c>
      <c r="AR1240">
        <v>1</v>
      </c>
      <c r="AS1240">
        <v>3</v>
      </c>
      <c r="AT1240">
        <v>2</v>
      </c>
      <c r="AU1240">
        <v>1</v>
      </c>
      <c r="AV1240">
        <v>2</v>
      </c>
    </row>
    <row r="1241" spans="1:48">
      <c r="A1241">
        <v>31</v>
      </c>
      <c r="B1241" t="str">
        <f>IF(HR_Data[[#This Row],[Age]]&lt;25,"&lt;25",
IF(HR_Data[[#This Row],[Age]]&lt;35,"25–34",
IF(HR_Data[[#This Row],[Age]]&lt;45,"35–44",
IF(HR_Data[[#This Row],[Age]]&lt;55,"45–54","55+"))))</f>
        <v>25–34</v>
      </c>
      <c r="C1241" t="s">
        <v>43</v>
      </c>
      <c r="D1241">
        <f>(HR[[#This Row],[OverTimeFlag]]*3+HR[[#This Row],[LowJobSatisFlag]]*5+HR[[#This Row],[LowWLBFlag]]*4+HR[[#This Row],[LowSalaryFlag]]*3+HR[[#This Row],[LowEnviFlag]]*4+HR[[#This Row],[LowProFlag]]*1)</f>
        <v>7</v>
      </c>
      <c r="E1241">
        <f>HR_Data[[#This Row],[OvertimeFlag]] + HR_Data[[#This Row],[LowSatisfactionFlag]] + HR_Data[[#This Row],[LowWorkLifeBalanceFlag]]</f>
        <v>1</v>
      </c>
      <c r="F1241" t="s">
        <v>44</v>
      </c>
      <c r="G1241">
        <v>163</v>
      </c>
      <c r="H1241" t="s">
        <v>45</v>
      </c>
      <c r="I1241">
        <v>24</v>
      </c>
      <c r="J1241" t="str">
        <f>IF(AND(HR_Data[[#This Row],[Attrition]]="Yes",HR_Data[[#This Row],[YearsAtCompany]]&lt;2),"Yes","No")</f>
        <v>No</v>
      </c>
      <c r="K1241">
        <v>1</v>
      </c>
      <c r="L1241" t="s">
        <v>60</v>
      </c>
      <c r="M1241">
        <v>1</v>
      </c>
      <c r="N1241">
        <v>1736</v>
      </c>
      <c r="P1241">
        <v>4</v>
      </c>
      <c r="Q1241" t="s">
        <v>39</v>
      </c>
      <c r="R1241">
        <v>30</v>
      </c>
      <c r="S1241">
        <v>3</v>
      </c>
      <c r="T1241">
        <v>2</v>
      </c>
      <c r="U1241" t="s">
        <v>53</v>
      </c>
      <c r="V1241">
        <v>4</v>
      </c>
      <c r="W1241" t="s">
        <v>41</v>
      </c>
      <c r="X1241">
        <v>5238</v>
      </c>
      <c r="Y1241" t="str">
        <f>IF(AND(HR_Data[[#This Row],[OverTime]]="Yes",HR_Data[[#This Row],[JobSatisfaction]]&lt;=2,HR_Data[[#This Row],[MonthlyIncome]]&lt;AVERAGE(HR_Data[MonthlyIncome])),
"High Risk",
IF(OR(HR_Data[[#This Row],[OverTime]]="Yes",HR_Data[[#This Row],[JobSatisfaction]]&lt;=2),
"Medium Risk",
"Low Risk"))</f>
        <v>Low Risk</v>
      </c>
      <c r="Z1241" t="str">
        <f>IF(HR_Data[[#This Row],[MonthlyIncome]]&lt;3000,"Low",IF(HR_Data[[#This Row],[MonthlyIncome]]&lt;7000,"Medium","High"))</f>
        <v>Medium</v>
      </c>
      <c r="AA1241" s="5">
        <f>IF(HR_Data[[#This Row],[OverTime]]="Yes",1,0)</f>
        <v>0</v>
      </c>
      <c r="AB1241" s="5">
        <f>IF(HR_Data[[#This Row],[JobSatisfaction]]&lt;=2,1,0)</f>
        <v>0</v>
      </c>
      <c r="AC1241" s="5">
        <f>IF(HR_Data[[#This Row],[WorkLifeBalance]]&lt;=2,1,0)</f>
        <v>1</v>
      </c>
      <c r="AD1241" s="5">
        <f>IF(HR_Data[[#This Row],[MonthlyIncome]]&lt;AVERAGE(HR_Data[MonthlyIncome]),1,0)</f>
        <v>1</v>
      </c>
      <c r="AE1241">
        <v>6670</v>
      </c>
      <c r="AF1241">
        <v>2</v>
      </c>
      <c r="AG1241" t="s">
        <v>42</v>
      </c>
      <c r="AH1241" t="s">
        <v>43</v>
      </c>
      <c r="AI1241">
        <v>20</v>
      </c>
      <c r="AJ1241">
        <v>4</v>
      </c>
      <c r="AK1241">
        <v>4</v>
      </c>
      <c r="AL1241">
        <f>IF(HR_Data[[#This Row],[OverTime]]="Yes",2,0)
+IF(HR_Data[[#This Row],[WorkLifeBalance]]&lt;=2,2,0)
+IF(HR_Data[[#This Row],[MonthlyIncome]]&lt;5000,2,0)
+IF(HR_Data[[#This Row],[JobSatisfaction]]&lt;=2,1,0)
+IF(HR_Data[[#This Row],[EnvironmentSatisfaction]]&lt;=2,1,0)
+IF(HR_Data[[#This Row],[YearsAtCompany]]&lt;2,2,0)</f>
        <v>2</v>
      </c>
      <c r="AM1241" t="str">
        <f>IF(HR_Data[[#This Row],[RiskScore2]]&gt;=6,"High",
IF(HR_Data[[#This Row],[RiskScore2]]&gt;=3,"Medium","Low"))</f>
        <v>Low</v>
      </c>
      <c r="AN1241">
        <v>80</v>
      </c>
      <c r="AO1241">
        <v>0</v>
      </c>
      <c r="AP1241">
        <v>9</v>
      </c>
      <c r="AQ1241">
        <v>3</v>
      </c>
      <c r="AR1241">
        <v>2</v>
      </c>
      <c r="AS1241">
        <v>5</v>
      </c>
      <c r="AT1241">
        <v>4</v>
      </c>
      <c r="AU1241">
        <v>1</v>
      </c>
      <c r="AV1241">
        <v>4</v>
      </c>
    </row>
    <row r="1242" spans="1:48">
      <c r="A1242">
        <v>39</v>
      </c>
      <c r="B1242" t="str">
        <f>IF(HR_Data[[#This Row],[Age]]&lt;25,"&lt;25",
IF(HR_Data[[#This Row],[Age]]&lt;35,"25–34",
IF(HR_Data[[#This Row],[Age]]&lt;45,"35–44",
IF(HR_Data[[#This Row],[Age]]&lt;55,"45–54","55+"))))</f>
        <v>35–44</v>
      </c>
      <c r="C1242" t="s">
        <v>43</v>
      </c>
      <c r="D1242">
        <f>(HR[[#This Row],[OverTimeFlag]]*3+HR[[#This Row],[LowJobSatisFlag]]*5+HR[[#This Row],[LowWLBFlag]]*4+HR[[#This Row],[LowSalaryFlag]]*3+HR[[#This Row],[LowEnviFlag]]*4+HR[[#This Row],[LowProFlag]]*1)</f>
        <v>7</v>
      </c>
      <c r="E1242">
        <f>HR_Data[[#This Row],[OvertimeFlag]] + HR_Data[[#This Row],[LowSatisfactionFlag]] + HR_Data[[#This Row],[LowWorkLifeBalanceFlag]]</f>
        <v>1</v>
      </c>
      <c r="F1242" t="s">
        <v>55</v>
      </c>
      <c r="G1242">
        <v>792</v>
      </c>
      <c r="H1242" t="s">
        <v>45</v>
      </c>
      <c r="I1242">
        <v>1</v>
      </c>
      <c r="J1242" t="str">
        <f>IF(AND(HR_Data[[#This Row],[Attrition]]="Yes",HR_Data[[#This Row],[YearsAtCompany]]&lt;2),"Yes","No")</f>
        <v>No</v>
      </c>
      <c r="K1242">
        <v>3</v>
      </c>
      <c r="L1242" t="s">
        <v>38</v>
      </c>
      <c r="M1242">
        <v>1</v>
      </c>
      <c r="N1242">
        <v>1737</v>
      </c>
      <c r="P1242">
        <v>4</v>
      </c>
      <c r="Q1242" t="s">
        <v>46</v>
      </c>
      <c r="R1242">
        <v>77</v>
      </c>
      <c r="S1242">
        <v>3</v>
      </c>
      <c r="T1242">
        <v>2</v>
      </c>
      <c r="U1242" t="s">
        <v>50</v>
      </c>
      <c r="V1242">
        <v>4</v>
      </c>
      <c r="W1242" t="s">
        <v>48</v>
      </c>
      <c r="X1242">
        <v>6472</v>
      </c>
      <c r="Y1242" t="str">
        <f>IF(AND(HR_Data[[#This Row],[OverTime]]="Yes",HR_Data[[#This Row],[JobSatisfaction]]&lt;=2,HR_Data[[#This Row],[MonthlyIncome]]&lt;AVERAGE(HR_Data[MonthlyIncome])),
"High Risk",
IF(OR(HR_Data[[#This Row],[OverTime]]="Yes",HR_Data[[#This Row],[JobSatisfaction]]&lt;=2),
"Medium Risk",
"Low Risk"))</f>
        <v>Medium Risk</v>
      </c>
      <c r="Z1242" t="str">
        <f>IF(HR_Data[[#This Row],[MonthlyIncome]]&lt;3000,"Low",IF(HR_Data[[#This Row],[MonthlyIncome]]&lt;7000,"Medium","High"))</f>
        <v>Medium</v>
      </c>
      <c r="AA1242" s="5">
        <f>IF(HR_Data[[#This Row],[OverTime]]="Yes",1,0)</f>
        <v>1</v>
      </c>
      <c r="AB1242" s="5">
        <f>IF(HR_Data[[#This Row],[JobSatisfaction]]&lt;=2,1,0)</f>
        <v>0</v>
      </c>
      <c r="AC1242" s="5">
        <f>IF(HR_Data[[#This Row],[WorkLifeBalance]]&lt;=2,1,0)</f>
        <v>0</v>
      </c>
      <c r="AD1242" s="5">
        <f>IF(HR_Data[[#This Row],[MonthlyIncome]]&lt;AVERAGE(HR_Data[MonthlyIncome]),1,0)</f>
        <v>1</v>
      </c>
      <c r="AE1242">
        <v>8989</v>
      </c>
      <c r="AF1242">
        <v>1</v>
      </c>
      <c r="AG1242" t="s">
        <v>42</v>
      </c>
      <c r="AH1242" t="s">
        <v>35</v>
      </c>
      <c r="AI1242">
        <v>15</v>
      </c>
      <c r="AJ1242">
        <v>3</v>
      </c>
      <c r="AK1242">
        <v>4</v>
      </c>
      <c r="AL1242">
        <f>IF(HR_Data[[#This Row],[OverTime]]="Yes",2,0)
+IF(HR_Data[[#This Row],[WorkLifeBalance]]&lt;=2,2,0)
+IF(HR_Data[[#This Row],[MonthlyIncome]]&lt;5000,2,0)
+IF(HR_Data[[#This Row],[JobSatisfaction]]&lt;=2,1,0)
+IF(HR_Data[[#This Row],[EnvironmentSatisfaction]]&lt;=2,1,0)
+IF(HR_Data[[#This Row],[YearsAtCompany]]&lt;2,2,0)</f>
        <v>2</v>
      </c>
      <c r="AM1242" t="str">
        <f>IF(HR_Data[[#This Row],[RiskScore2]]&gt;=6,"High",
IF(HR_Data[[#This Row],[RiskScore2]]&gt;=3,"Medium","Low"))</f>
        <v>Low</v>
      </c>
      <c r="AN1242">
        <v>80</v>
      </c>
      <c r="AO1242">
        <v>1</v>
      </c>
      <c r="AP1242">
        <v>9</v>
      </c>
      <c r="AQ1242">
        <v>2</v>
      </c>
      <c r="AR1242">
        <v>3</v>
      </c>
      <c r="AS1242">
        <v>9</v>
      </c>
      <c r="AT1242">
        <v>8</v>
      </c>
      <c r="AU1242">
        <v>5</v>
      </c>
      <c r="AV1242">
        <v>8</v>
      </c>
    </row>
    <row r="1243" spans="1:48">
      <c r="A1243">
        <v>32</v>
      </c>
      <c r="B1243" t="str">
        <f>IF(HR_Data[[#This Row],[Age]]&lt;25,"&lt;25",
IF(HR_Data[[#This Row],[Age]]&lt;35,"25–34",
IF(HR_Data[[#This Row],[Age]]&lt;45,"35–44",
IF(HR_Data[[#This Row],[Age]]&lt;55,"45–54","55+"))))</f>
        <v>25–34</v>
      </c>
      <c r="C1243" t="s">
        <v>43</v>
      </c>
      <c r="D1243">
        <f>(HR[[#This Row],[OverTimeFlag]]*3+HR[[#This Row],[LowJobSatisFlag]]*5+HR[[#This Row],[LowWLBFlag]]*4+HR[[#This Row],[LowSalaryFlag]]*3+HR[[#This Row],[LowEnviFlag]]*4+HR[[#This Row],[LowProFlag]]*1)</f>
        <v>4</v>
      </c>
      <c r="E1243">
        <f>HR_Data[[#This Row],[OvertimeFlag]] + HR_Data[[#This Row],[LowSatisfactionFlag]] + HR_Data[[#This Row],[LowWorkLifeBalanceFlag]]</f>
        <v>1</v>
      </c>
      <c r="F1243" t="s">
        <v>36</v>
      </c>
      <c r="G1243">
        <v>371</v>
      </c>
      <c r="H1243" t="s">
        <v>37</v>
      </c>
      <c r="I1243">
        <v>19</v>
      </c>
      <c r="J1243" t="str">
        <f>IF(AND(HR_Data[[#This Row],[Attrition]]="Yes",HR_Data[[#This Row],[YearsAtCompany]]&lt;2),"Yes","No")</f>
        <v>No</v>
      </c>
      <c r="K1243">
        <v>3</v>
      </c>
      <c r="L1243" t="s">
        <v>38</v>
      </c>
      <c r="M1243">
        <v>1</v>
      </c>
      <c r="N1243">
        <v>1739</v>
      </c>
      <c r="P1243">
        <v>4</v>
      </c>
      <c r="Q1243" t="s">
        <v>46</v>
      </c>
      <c r="R1243">
        <v>80</v>
      </c>
      <c r="S1243">
        <v>1</v>
      </c>
      <c r="T1243">
        <v>3</v>
      </c>
      <c r="U1243" t="s">
        <v>40</v>
      </c>
      <c r="V1243">
        <v>3</v>
      </c>
      <c r="W1243" t="s">
        <v>48</v>
      </c>
      <c r="X1243">
        <v>9610</v>
      </c>
      <c r="Y1243" t="str">
        <f>IF(AND(HR_Data[[#This Row],[OverTime]]="Yes",HR_Data[[#This Row],[JobSatisfaction]]&lt;=2,HR_Data[[#This Row],[MonthlyIncome]]&lt;AVERAGE(HR_Data[MonthlyIncome])),
"High Risk",
IF(OR(HR_Data[[#This Row],[OverTime]]="Yes",HR_Data[[#This Row],[JobSatisfaction]]&lt;=2),
"Medium Risk",
"Low Risk"))</f>
        <v>Low Risk</v>
      </c>
      <c r="Z1243" t="str">
        <f>IF(HR_Data[[#This Row],[MonthlyIncome]]&lt;3000,"Low",IF(HR_Data[[#This Row],[MonthlyIncome]]&lt;7000,"Medium","High"))</f>
        <v>High</v>
      </c>
      <c r="AA1243" s="5">
        <f>IF(HR_Data[[#This Row],[OverTime]]="Yes",1,0)</f>
        <v>0</v>
      </c>
      <c r="AB1243" s="5">
        <f>IF(HR_Data[[#This Row],[JobSatisfaction]]&lt;=2,1,0)</f>
        <v>0</v>
      </c>
      <c r="AC1243" s="5">
        <f>IF(HR_Data[[#This Row],[WorkLifeBalance]]&lt;=2,1,0)</f>
        <v>1</v>
      </c>
      <c r="AD1243" s="5">
        <f>IF(HR_Data[[#This Row],[MonthlyIncome]]&lt;AVERAGE(HR_Data[MonthlyIncome]),1,0)</f>
        <v>0</v>
      </c>
      <c r="AE1243">
        <v>3840</v>
      </c>
      <c r="AF1243">
        <v>3</v>
      </c>
      <c r="AG1243" t="s">
        <v>42</v>
      </c>
      <c r="AH1243" t="s">
        <v>43</v>
      </c>
      <c r="AI1243">
        <v>13</v>
      </c>
      <c r="AJ1243">
        <v>3</v>
      </c>
      <c r="AK1243">
        <v>3</v>
      </c>
      <c r="AL1243">
        <f>IF(HR_Data[[#This Row],[OverTime]]="Yes",2,0)
+IF(HR_Data[[#This Row],[WorkLifeBalance]]&lt;=2,2,0)
+IF(HR_Data[[#This Row],[MonthlyIncome]]&lt;5000,2,0)
+IF(HR_Data[[#This Row],[JobSatisfaction]]&lt;=2,1,0)
+IF(HR_Data[[#This Row],[EnvironmentSatisfaction]]&lt;=2,1,0)
+IF(HR_Data[[#This Row],[YearsAtCompany]]&lt;2,2,0)</f>
        <v>2</v>
      </c>
      <c r="AM1243" t="str">
        <f>IF(HR_Data[[#This Row],[RiskScore2]]&gt;=6,"High",
IF(HR_Data[[#This Row],[RiskScore2]]&gt;=3,"Medium","Low"))</f>
        <v>Low</v>
      </c>
      <c r="AN1243">
        <v>80</v>
      </c>
      <c r="AO1243">
        <v>1</v>
      </c>
      <c r="AP1243">
        <v>10</v>
      </c>
      <c r="AQ1243">
        <v>2</v>
      </c>
      <c r="AR1243">
        <v>1</v>
      </c>
      <c r="AS1243">
        <v>4</v>
      </c>
      <c r="AT1243">
        <v>3</v>
      </c>
      <c r="AU1243">
        <v>0</v>
      </c>
      <c r="AV1243">
        <v>2</v>
      </c>
    </row>
    <row r="1244" spans="1:48">
      <c r="A1244">
        <v>40</v>
      </c>
      <c r="B1244" t="str">
        <f>IF(HR_Data[[#This Row],[Age]]&lt;25,"&lt;25",
IF(HR_Data[[#This Row],[Age]]&lt;35,"25–34",
IF(HR_Data[[#This Row],[Age]]&lt;45,"35–44",
IF(HR_Data[[#This Row],[Age]]&lt;55,"45–54","55+"))))</f>
        <v>35–44</v>
      </c>
      <c r="C1244" t="s">
        <v>43</v>
      </c>
      <c r="D1244">
        <f>(HR[[#This Row],[OverTimeFlag]]*3+HR[[#This Row],[LowJobSatisFlag]]*5+HR[[#This Row],[LowWLBFlag]]*4+HR[[#This Row],[LowSalaryFlag]]*3+HR[[#This Row],[LowEnviFlag]]*4+HR[[#This Row],[LowProFlag]]*1)</f>
        <v>14</v>
      </c>
      <c r="E1244">
        <f>HR_Data[[#This Row],[OvertimeFlag]] + HR_Data[[#This Row],[LowSatisfactionFlag]] + HR_Data[[#This Row],[LowWorkLifeBalanceFlag]]</f>
        <v>2</v>
      </c>
      <c r="F1244" t="s">
        <v>36</v>
      </c>
      <c r="G1244">
        <v>611</v>
      </c>
      <c r="H1244" t="s">
        <v>37</v>
      </c>
      <c r="I1244">
        <v>7</v>
      </c>
      <c r="J1244" t="str">
        <f>IF(AND(HR_Data[[#This Row],[Attrition]]="Yes",HR_Data[[#This Row],[YearsAtCompany]]&lt;2),"Yes","No")</f>
        <v>No</v>
      </c>
      <c r="K1244">
        <v>4</v>
      </c>
      <c r="L1244" t="s">
        <v>51</v>
      </c>
      <c r="M1244">
        <v>1</v>
      </c>
      <c r="N1244">
        <v>1740</v>
      </c>
      <c r="P1244">
        <v>2</v>
      </c>
      <c r="Q1244" t="s">
        <v>46</v>
      </c>
      <c r="R1244">
        <v>88</v>
      </c>
      <c r="S1244">
        <v>3</v>
      </c>
      <c r="T1244">
        <v>5</v>
      </c>
      <c r="U1244" t="s">
        <v>56</v>
      </c>
      <c r="V1244">
        <v>2</v>
      </c>
      <c r="W1244" t="s">
        <v>41</v>
      </c>
      <c r="X1244">
        <v>19833</v>
      </c>
      <c r="Y1244" t="str">
        <f>IF(AND(HR_Data[[#This Row],[OverTime]]="Yes",HR_Data[[#This Row],[JobSatisfaction]]&lt;=2,HR_Data[[#This Row],[MonthlyIncome]]&lt;AVERAGE(HR_Data[MonthlyIncome])),
"High Risk",
IF(OR(HR_Data[[#This Row],[OverTime]]="Yes",HR_Data[[#This Row],[JobSatisfaction]]&lt;=2),
"Medium Risk",
"Low Risk"))</f>
        <v>Medium Risk</v>
      </c>
      <c r="Z1244" t="str">
        <f>IF(HR_Data[[#This Row],[MonthlyIncome]]&lt;3000,"Low",IF(HR_Data[[#This Row],[MonthlyIncome]]&lt;7000,"Medium","High"))</f>
        <v>High</v>
      </c>
      <c r="AA1244" s="5">
        <f>IF(HR_Data[[#This Row],[OverTime]]="Yes",1,0)</f>
        <v>0</v>
      </c>
      <c r="AB1244" s="5">
        <f>IF(HR_Data[[#This Row],[JobSatisfaction]]&lt;=2,1,0)</f>
        <v>1</v>
      </c>
      <c r="AC1244" s="5">
        <f>IF(HR_Data[[#This Row],[WorkLifeBalance]]&lt;=2,1,0)</f>
        <v>1</v>
      </c>
      <c r="AD1244" s="5">
        <f>IF(HR_Data[[#This Row],[MonthlyIncome]]&lt;AVERAGE(HR_Data[MonthlyIncome]),1,0)</f>
        <v>0</v>
      </c>
      <c r="AE1244">
        <v>4349</v>
      </c>
      <c r="AF1244">
        <v>1</v>
      </c>
      <c r="AG1244" t="s">
        <v>42</v>
      </c>
      <c r="AH1244" t="s">
        <v>43</v>
      </c>
      <c r="AI1244">
        <v>14</v>
      </c>
      <c r="AJ1244">
        <v>3</v>
      </c>
      <c r="AK1244">
        <v>2</v>
      </c>
      <c r="AL1244">
        <f>IF(HR_Data[[#This Row],[OverTime]]="Yes",2,0)
+IF(HR_Data[[#This Row],[WorkLifeBalance]]&lt;=2,2,0)
+IF(HR_Data[[#This Row],[MonthlyIncome]]&lt;5000,2,0)
+IF(HR_Data[[#This Row],[JobSatisfaction]]&lt;=2,1,0)
+IF(HR_Data[[#This Row],[EnvironmentSatisfaction]]&lt;=2,1,0)
+IF(HR_Data[[#This Row],[YearsAtCompany]]&lt;2,2,0)</f>
        <v>4</v>
      </c>
      <c r="AM1244" t="str">
        <f>IF(HR_Data[[#This Row],[RiskScore2]]&gt;=6,"High",
IF(HR_Data[[#This Row],[RiskScore2]]&gt;=3,"Medium","Low"))</f>
        <v>Medium</v>
      </c>
      <c r="AN1244">
        <v>80</v>
      </c>
      <c r="AO1244">
        <v>0</v>
      </c>
      <c r="AP1244">
        <v>21</v>
      </c>
      <c r="AQ1244">
        <v>3</v>
      </c>
      <c r="AR1244">
        <v>2</v>
      </c>
      <c r="AS1244">
        <v>21</v>
      </c>
      <c r="AT1244">
        <v>8</v>
      </c>
      <c r="AU1244">
        <v>12</v>
      </c>
      <c r="AV1244">
        <v>8</v>
      </c>
    </row>
    <row r="1245" spans="1:48">
      <c r="A1245">
        <v>45</v>
      </c>
      <c r="B1245" t="str">
        <f>IF(HR_Data[[#This Row],[Age]]&lt;25,"&lt;25",
IF(HR_Data[[#This Row],[Age]]&lt;35,"25–34",
IF(HR_Data[[#This Row],[Age]]&lt;45,"35–44",
IF(HR_Data[[#This Row],[Age]]&lt;55,"45–54","55+"))))</f>
        <v>45–54</v>
      </c>
      <c r="C1245" t="s">
        <v>43</v>
      </c>
      <c r="D1245">
        <f>(HR[[#This Row],[OverTimeFlag]]*3+HR[[#This Row],[LowJobSatisFlag]]*5+HR[[#This Row],[LowWLBFlag]]*4+HR[[#This Row],[LowSalaryFlag]]*3+HR[[#This Row],[LowEnviFlag]]*4+HR[[#This Row],[LowProFlag]]*1)</f>
        <v>0</v>
      </c>
      <c r="E1245">
        <f>HR_Data[[#This Row],[OvertimeFlag]] + HR_Data[[#This Row],[LowSatisfactionFlag]] + HR_Data[[#This Row],[LowWorkLifeBalanceFlag]]</f>
        <v>0</v>
      </c>
      <c r="F1245" t="s">
        <v>36</v>
      </c>
      <c r="G1245">
        <v>176</v>
      </c>
      <c r="H1245" t="s">
        <v>61</v>
      </c>
      <c r="I1245">
        <v>4</v>
      </c>
      <c r="J1245" t="str">
        <f>IF(AND(HR_Data[[#This Row],[Attrition]]="Yes",HR_Data[[#This Row],[YearsAtCompany]]&lt;2),"Yes","No")</f>
        <v>No</v>
      </c>
      <c r="K1245">
        <v>3</v>
      </c>
      <c r="L1245" t="s">
        <v>38</v>
      </c>
      <c r="M1245">
        <v>1</v>
      </c>
      <c r="N1245">
        <v>1744</v>
      </c>
      <c r="P1245">
        <v>3</v>
      </c>
      <c r="Q1245" t="s">
        <v>39</v>
      </c>
      <c r="R1245">
        <v>56</v>
      </c>
      <c r="S1245">
        <v>1</v>
      </c>
      <c r="T1245">
        <v>3</v>
      </c>
      <c r="U1245" t="s">
        <v>61</v>
      </c>
      <c r="V1245">
        <v>3</v>
      </c>
      <c r="W1245" t="s">
        <v>48</v>
      </c>
      <c r="X1245">
        <v>9756</v>
      </c>
      <c r="Y1245" t="str">
        <f>IF(AND(HR_Data[[#This Row],[OverTime]]="Yes",HR_Data[[#This Row],[JobSatisfaction]]&lt;=2,HR_Data[[#This Row],[MonthlyIncome]]&lt;AVERAGE(HR_Data[MonthlyIncome])),
"High Risk",
IF(OR(HR_Data[[#This Row],[OverTime]]="Yes",HR_Data[[#This Row],[JobSatisfaction]]&lt;=2),
"Medium Risk",
"Low Risk"))</f>
        <v>Low Risk</v>
      </c>
      <c r="Z1245" t="str">
        <f>IF(HR_Data[[#This Row],[MonthlyIncome]]&lt;3000,"Low",IF(HR_Data[[#This Row],[MonthlyIncome]]&lt;7000,"Medium","High"))</f>
        <v>High</v>
      </c>
      <c r="AA1245" s="5">
        <f>IF(HR_Data[[#This Row],[OverTime]]="Yes",1,0)</f>
        <v>0</v>
      </c>
      <c r="AB1245" s="5">
        <f>IF(HR_Data[[#This Row],[JobSatisfaction]]&lt;=2,1,0)</f>
        <v>0</v>
      </c>
      <c r="AC1245" s="5">
        <f>IF(HR_Data[[#This Row],[WorkLifeBalance]]&lt;=2,1,0)</f>
        <v>0</v>
      </c>
      <c r="AD1245" s="5">
        <f>IF(HR_Data[[#This Row],[MonthlyIncome]]&lt;AVERAGE(HR_Data[MonthlyIncome]),1,0)</f>
        <v>0</v>
      </c>
      <c r="AE1245">
        <v>6595</v>
      </c>
      <c r="AF1245">
        <v>4</v>
      </c>
      <c r="AG1245" t="s">
        <v>42</v>
      </c>
      <c r="AH1245" t="s">
        <v>43</v>
      </c>
      <c r="AI1245">
        <v>21</v>
      </c>
      <c r="AJ1245">
        <v>4</v>
      </c>
      <c r="AK1245">
        <v>3</v>
      </c>
      <c r="AL1245">
        <f>IF(HR_Data[[#This Row],[OverTime]]="Yes",2,0)
+IF(HR_Data[[#This Row],[WorkLifeBalance]]&lt;=2,2,0)
+IF(HR_Data[[#This Row],[MonthlyIncome]]&lt;5000,2,0)
+IF(HR_Data[[#This Row],[JobSatisfaction]]&lt;=2,1,0)
+IF(HR_Data[[#This Row],[EnvironmentSatisfaction]]&lt;=2,1,0)
+IF(HR_Data[[#This Row],[YearsAtCompany]]&lt;2,2,0)</f>
        <v>0</v>
      </c>
      <c r="AM1245" t="str">
        <f>IF(HR_Data[[#This Row],[RiskScore2]]&gt;=6,"High",
IF(HR_Data[[#This Row],[RiskScore2]]&gt;=3,"Medium","Low"))</f>
        <v>Low</v>
      </c>
      <c r="AN1245">
        <v>80</v>
      </c>
      <c r="AO1245">
        <v>2</v>
      </c>
      <c r="AP1245">
        <v>9</v>
      </c>
      <c r="AQ1245">
        <v>2</v>
      </c>
      <c r="AR1245">
        <v>4</v>
      </c>
      <c r="AS1245">
        <v>5</v>
      </c>
      <c r="AT1245">
        <v>0</v>
      </c>
      <c r="AU1245">
        <v>0</v>
      </c>
      <c r="AV1245">
        <v>3</v>
      </c>
    </row>
    <row r="1246" spans="1:48">
      <c r="A1246">
        <v>30</v>
      </c>
      <c r="B1246" t="str">
        <f>IF(HR_Data[[#This Row],[Age]]&lt;25,"&lt;25",
IF(HR_Data[[#This Row],[Age]]&lt;35,"25–34",
IF(HR_Data[[#This Row],[Age]]&lt;45,"35–44",
IF(HR_Data[[#This Row],[Age]]&lt;55,"45–54","55+"))))</f>
        <v>25–34</v>
      </c>
      <c r="C1246" t="s">
        <v>43</v>
      </c>
      <c r="D1246">
        <f>(HR[[#This Row],[OverTimeFlag]]*3+HR[[#This Row],[LowJobSatisFlag]]*5+HR[[#This Row],[LowWLBFlag]]*4+HR[[#This Row],[LowSalaryFlag]]*3+HR[[#This Row],[LowEnviFlag]]*4+HR[[#This Row],[LowProFlag]]*1)</f>
        <v>8</v>
      </c>
      <c r="E1246">
        <f>HR_Data[[#This Row],[OvertimeFlag]] + HR_Data[[#This Row],[LowSatisfactionFlag]] + HR_Data[[#This Row],[LowWorkLifeBalanceFlag]]</f>
        <v>1</v>
      </c>
      <c r="F1246" t="s">
        <v>44</v>
      </c>
      <c r="G1246">
        <v>1312</v>
      </c>
      <c r="H1246" t="s">
        <v>45</v>
      </c>
      <c r="I1246">
        <v>2</v>
      </c>
      <c r="J1246" t="str">
        <f>IF(AND(HR_Data[[#This Row],[Attrition]]="Yes",HR_Data[[#This Row],[YearsAtCompany]]&lt;2),"Yes","No")</f>
        <v>No</v>
      </c>
      <c r="K1246">
        <v>4</v>
      </c>
      <c r="L1246" t="s">
        <v>60</v>
      </c>
      <c r="M1246">
        <v>1</v>
      </c>
      <c r="N1246">
        <v>1745</v>
      </c>
      <c r="P1246">
        <v>4</v>
      </c>
      <c r="Q1246" t="s">
        <v>39</v>
      </c>
      <c r="R1246">
        <v>78</v>
      </c>
      <c r="S1246">
        <v>2</v>
      </c>
      <c r="T1246">
        <v>1</v>
      </c>
      <c r="U1246" t="s">
        <v>47</v>
      </c>
      <c r="V1246">
        <v>1</v>
      </c>
      <c r="W1246" t="s">
        <v>41</v>
      </c>
      <c r="X1246">
        <v>4968</v>
      </c>
      <c r="Y1246" t="str">
        <f>IF(AND(HR_Data[[#This Row],[OverTime]]="Yes",HR_Data[[#This Row],[JobSatisfaction]]&lt;=2,HR_Data[[#This Row],[MonthlyIncome]]&lt;AVERAGE(HR_Data[MonthlyIncome])),
"High Risk",
IF(OR(HR_Data[[#This Row],[OverTime]]="Yes",HR_Data[[#This Row],[JobSatisfaction]]&lt;=2),
"Medium Risk",
"Low Risk"))</f>
        <v>Medium Risk</v>
      </c>
      <c r="Z1246" t="str">
        <f>IF(HR_Data[[#This Row],[MonthlyIncome]]&lt;3000,"Low",IF(HR_Data[[#This Row],[MonthlyIncome]]&lt;7000,"Medium","High"))</f>
        <v>Medium</v>
      </c>
      <c r="AA1246" s="5">
        <f>IF(HR_Data[[#This Row],[OverTime]]="Yes",1,0)</f>
        <v>0</v>
      </c>
      <c r="AB1246" s="5">
        <f>IF(HR_Data[[#This Row],[JobSatisfaction]]&lt;=2,1,0)</f>
        <v>1</v>
      </c>
      <c r="AC1246" s="5">
        <f>IF(HR_Data[[#This Row],[WorkLifeBalance]]&lt;=2,1,0)</f>
        <v>0</v>
      </c>
      <c r="AD1246" s="5">
        <f>IF(HR_Data[[#This Row],[MonthlyIncome]]&lt;AVERAGE(HR_Data[MonthlyIncome]),1,0)</f>
        <v>1</v>
      </c>
      <c r="AE1246">
        <v>26427</v>
      </c>
      <c r="AF1246">
        <v>0</v>
      </c>
      <c r="AG1246" t="s">
        <v>42</v>
      </c>
      <c r="AH1246" t="s">
        <v>43</v>
      </c>
      <c r="AI1246">
        <v>16</v>
      </c>
      <c r="AJ1246">
        <v>3</v>
      </c>
      <c r="AK1246">
        <v>4</v>
      </c>
      <c r="AL1246">
        <f>IF(HR_Data[[#This Row],[OverTime]]="Yes",2,0)
+IF(HR_Data[[#This Row],[WorkLifeBalance]]&lt;=2,2,0)
+IF(HR_Data[[#This Row],[MonthlyIncome]]&lt;5000,2,0)
+IF(HR_Data[[#This Row],[JobSatisfaction]]&lt;=2,1,0)
+IF(HR_Data[[#This Row],[EnvironmentSatisfaction]]&lt;=2,1,0)
+IF(HR_Data[[#This Row],[YearsAtCompany]]&lt;2,2,0)</f>
        <v>3</v>
      </c>
      <c r="AM1246" t="str">
        <f>IF(HR_Data[[#This Row],[RiskScore2]]&gt;=6,"High",
IF(HR_Data[[#This Row],[RiskScore2]]&gt;=3,"Medium","Low"))</f>
        <v>Medium</v>
      </c>
      <c r="AN1246">
        <v>80</v>
      </c>
      <c r="AO1246">
        <v>0</v>
      </c>
      <c r="AP1246">
        <v>10</v>
      </c>
      <c r="AQ1246">
        <v>2</v>
      </c>
      <c r="AR1246">
        <v>3</v>
      </c>
      <c r="AS1246">
        <v>9</v>
      </c>
      <c r="AT1246">
        <v>7</v>
      </c>
      <c r="AU1246">
        <v>0</v>
      </c>
      <c r="AV1246">
        <v>7</v>
      </c>
    </row>
    <row r="1247" spans="1:48">
      <c r="A1247">
        <v>24</v>
      </c>
      <c r="B1247" t="str">
        <f>IF(HR_Data[[#This Row],[Age]]&lt;25,"&lt;25",
IF(HR_Data[[#This Row],[Age]]&lt;35,"25–34",
IF(HR_Data[[#This Row],[Age]]&lt;45,"35–44",
IF(HR_Data[[#This Row],[Age]]&lt;55,"45–54","55+"))))</f>
        <v>&lt;25</v>
      </c>
      <c r="C1247" t="s">
        <v>43</v>
      </c>
      <c r="D1247">
        <f>(HR[[#This Row],[OverTimeFlag]]*3+HR[[#This Row],[LowJobSatisFlag]]*5+HR[[#This Row],[LowWLBFlag]]*4+HR[[#This Row],[LowSalaryFlag]]*3+HR[[#This Row],[LowEnviFlag]]*4+HR[[#This Row],[LowProFlag]]*1)</f>
        <v>7</v>
      </c>
      <c r="E1247">
        <f>HR_Data[[#This Row],[OvertimeFlag]] + HR_Data[[#This Row],[LowSatisfactionFlag]] + HR_Data[[#This Row],[LowWorkLifeBalanceFlag]]</f>
        <v>0</v>
      </c>
      <c r="F1247" t="s">
        <v>44</v>
      </c>
      <c r="G1247">
        <v>897</v>
      </c>
      <c r="H1247" t="s">
        <v>61</v>
      </c>
      <c r="I1247">
        <v>10</v>
      </c>
      <c r="J1247" t="str">
        <f>IF(AND(HR_Data[[#This Row],[Attrition]]="Yes",HR_Data[[#This Row],[YearsAtCompany]]&lt;2),"Yes","No")</f>
        <v>No</v>
      </c>
      <c r="K1247">
        <v>3</v>
      </c>
      <c r="L1247" t="s">
        <v>51</v>
      </c>
      <c r="M1247">
        <v>1</v>
      </c>
      <c r="N1247">
        <v>1746</v>
      </c>
      <c r="P1247">
        <v>1</v>
      </c>
      <c r="Q1247" t="s">
        <v>46</v>
      </c>
      <c r="R1247">
        <v>59</v>
      </c>
      <c r="S1247">
        <v>3</v>
      </c>
      <c r="T1247">
        <v>1</v>
      </c>
      <c r="U1247" t="s">
        <v>61</v>
      </c>
      <c r="V1247">
        <v>4</v>
      </c>
      <c r="W1247" t="s">
        <v>48</v>
      </c>
      <c r="X1247">
        <v>2145</v>
      </c>
      <c r="Y1247" t="str">
        <f>IF(AND(HR_Data[[#This Row],[OverTime]]="Yes",HR_Data[[#This Row],[JobSatisfaction]]&lt;=2,HR_Data[[#This Row],[MonthlyIncome]]&lt;AVERAGE(HR_Data[MonthlyIncome])),
"High Risk",
IF(OR(HR_Data[[#This Row],[OverTime]]="Yes",HR_Data[[#This Row],[JobSatisfaction]]&lt;=2),
"Medium Risk",
"Low Risk"))</f>
        <v>Low Risk</v>
      </c>
      <c r="Z1247" t="str">
        <f>IF(HR_Data[[#This Row],[MonthlyIncome]]&lt;3000,"Low",IF(HR_Data[[#This Row],[MonthlyIncome]]&lt;7000,"Medium","High"))</f>
        <v>Low</v>
      </c>
      <c r="AA1247" s="5">
        <f>IF(HR_Data[[#This Row],[OverTime]]="Yes",1,0)</f>
        <v>0</v>
      </c>
      <c r="AB1247" s="5">
        <f>IF(HR_Data[[#This Row],[JobSatisfaction]]&lt;=2,1,0)</f>
        <v>0</v>
      </c>
      <c r="AC1247" s="5">
        <f>IF(HR_Data[[#This Row],[WorkLifeBalance]]&lt;=2,1,0)</f>
        <v>0</v>
      </c>
      <c r="AD1247" s="5">
        <f>IF(HR_Data[[#This Row],[MonthlyIncome]]&lt;AVERAGE(HR_Data[MonthlyIncome]),1,0)</f>
        <v>1</v>
      </c>
      <c r="AE1247">
        <v>2097</v>
      </c>
      <c r="AF1247">
        <v>0</v>
      </c>
      <c r="AG1247" t="s">
        <v>42</v>
      </c>
      <c r="AH1247" t="s">
        <v>43</v>
      </c>
      <c r="AI1247">
        <v>14</v>
      </c>
      <c r="AJ1247">
        <v>3</v>
      </c>
      <c r="AK1247">
        <v>4</v>
      </c>
      <c r="AL1247">
        <f>IF(HR_Data[[#This Row],[OverTime]]="Yes",2,0)
+IF(HR_Data[[#This Row],[WorkLifeBalance]]&lt;=2,2,0)
+IF(HR_Data[[#This Row],[MonthlyIncome]]&lt;5000,2,0)
+IF(HR_Data[[#This Row],[JobSatisfaction]]&lt;=2,1,0)
+IF(HR_Data[[#This Row],[EnvironmentSatisfaction]]&lt;=2,1,0)
+IF(HR_Data[[#This Row],[YearsAtCompany]]&lt;2,2,0)</f>
        <v>3</v>
      </c>
      <c r="AM1247" t="str">
        <f>IF(HR_Data[[#This Row],[RiskScore2]]&gt;=6,"High",
IF(HR_Data[[#This Row],[RiskScore2]]&gt;=3,"Medium","Low"))</f>
        <v>Medium</v>
      </c>
      <c r="AN1247">
        <v>80</v>
      </c>
      <c r="AO1247">
        <v>1</v>
      </c>
      <c r="AP1247">
        <v>3</v>
      </c>
      <c r="AQ1247">
        <v>2</v>
      </c>
      <c r="AR1247">
        <v>3</v>
      </c>
      <c r="AS1247">
        <v>2</v>
      </c>
      <c r="AT1247">
        <v>2</v>
      </c>
      <c r="AU1247">
        <v>2</v>
      </c>
      <c r="AV1247">
        <v>1</v>
      </c>
    </row>
    <row r="1248" spans="1:48">
      <c r="A1248">
        <v>30</v>
      </c>
      <c r="B1248" t="str">
        <f>IF(HR_Data[[#This Row],[Age]]&lt;25,"&lt;25",
IF(HR_Data[[#This Row],[Age]]&lt;35,"25–34",
IF(HR_Data[[#This Row],[Age]]&lt;45,"35–44",
IF(HR_Data[[#This Row],[Age]]&lt;55,"45–54","55+"))))</f>
        <v>25–34</v>
      </c>
      <c r="C1248" t="s">
        <v>35</v>
      </c>
      <c r="D1248">
        <f>(HR[[#This Row],[OverTimeFlag]]*3+HR[[#This Row],[LowJobSatisFlag]]*5+HR[[#This Row],[LowWLBFlag]]*4+HR[[#This Row],[LowSalaryFlag]]*3+HR[[#This Row],[LowEnviFlag]]*4+HR[[#This Row],[LowProFlag]]*1)</f>
        <v>7</v>
      </c>
      <c r="E1248">
        <f>HR_Data[[#This Row],[OvertimeFlag]] + HR_Data[[#This Row],[LowSatisfactionFlag]] + HR_Data[[#This Row],[LowWorkLifeBalanceFlag]]</f>
        <v>1</v>
      </c>
      <c r="F1248" t="s">
        <v>44</v>
      </c>
      <c r="G1248">
        <v>600</v>
      </c>
      <c r="H1248" t="s">
        <v>61</v>
      </c>
      <c r="I1248">
        <v>8</v>
      </c>
      <c r="J1248" t="str">
        <f>IF(AND(HR_Data[[#This Row],[Attrition]]="Yes",HR_Data[[#This Row],[YearsAtCompany]]&lt;2),"Yes","No")</f>
        <v>No</v>
      </c>
      <c r="K1248">
        <v>3</v>
      </c>
      <c r="L1248" t="s">
        <v>61</v>
      </c>
      <c r="M1248">
        <v>1</v>
      </c>
      <c r="N1248">
        <v>1747</v>
      </c>
      <c r="P1248">
        <v>3</v>
      </c>
      <c r="Q1248" t="s">
        <v>39</v>
      </c>
      <c r="R1248">
        <v>66</v>
      </c>
      <c r="S1248">
        <v>2</v>
      </c>
      <c r="T1248">
        <v>1</v>
      </c>
      <c r="U1248" t="s">
        <v>61</v>
      </c>
      <c r="V1248">
        <v>4</v>
      </c>
      <c r="W1248" t="s">
        <v>52</v>
      </c>
      <c r="X1248">
        <v>2180</v>
      </c>
      <c r="Y1248" t="str">
        <f>IF(AND(HR_Data[[#This Row],[OverTime]]="Yes",HR_Data[[#This Row],[JobSatisfaction]]&lt;=2,HR_Data[[#This Row],[MonthlyIncome]]&lt;AVERAGE(HR_Data[MonthlyIncome])),
"High Risk",
IF(OR(HR_Data[[#This Row],[OverTime]]="Yes",HR_Data[[#This Row],[JobSatisfaction]]&lt;=2),
"Medium Risk",
"Low Risk"))</f>
        <v>Low Risk</v>
      </c>
      <c r="Z1248" t="str">
        <f>IF(HR_Data[[#This Row],[MonthlyIncome]]&lt;3000,"Low",IF(HR_Data[[#This Row],[MonthlyIncome]]&lt;7000,"Medium","High"))</f>
        <v>Low</v>
      </c>
      <c r="AA1248" s="5">
        <f>IF(HR_Data[[#This Row],[OverTime]]="Yes",1,0)</f>
        <v>0</v>
      </c>
      <c r="AB1248" s="5">
        <f>IF(HR_Data[[#This Row],[JobSatisfaction]]&lt;=2,1,0)</f>
        <v>0</v>
      </c>
      <c r="AC1248" s="5">
        <f>IF(HR_Data[[#This Row],[WorkLifeBalance]]&lt;=2,1,0)</f>
        <v>1</v>
      </c>
      <c r="AD1248" s="5">
        <f>IF(HR_Data[[#This Row],[MonthlyIncome]]&lt;AVERAGE(HR_Data[MonthlyIncome]),1,0)</f>
        <v>1</v>
      </c>
      <c r="AE1248">
        <v>9732</v>
      </c>
      <c r="AF1248">
        <v>6</v>
      </c>
      <c r="AG1248" t="s">
        <v>42</v>
      </c>
      <c r="AH1248" t="s">
        <v>43</v>
      </c>
      <c r="AI1248">
        <v>11</v>
      </c>
      <c r="AJ1248">
        <v>3</v>
      </c>
      <c r="AK1248">
        <v>3</v>
      </c>
      <c r="AL1248">
        <f>IF(HR_Data[[#This Row],[OverTime]]="Yes",2,0)
+IF(HR_Data[[#This Row],[WorkLifeBalance]]&lt;=2,2,0)
+IF(HR_Data[[#This Row],[MonthlyIncome]]&lt;5000,2,0)
+IF(HR_Data[[#This Row],[JobSatisfaction]]&lt;=2,1,0)
+IF(HR_Data[[#This Row],[EnvironmentSatisfaction]]&lt;=2,1,0)
+IF(HR_Data[[#This Row],[YearsAtCompany]]&lt;2,2,0)</f>
        <v>4</v>
      </c>
      <c r="AM1248" t="str">
        <f>IF(HR_Data[[#This Row],[RiskScore2]]&gt;=6,"High",
IF(HR_Data[[#This Row],[RiskScore2]]&gt;=3,"Medium","Low"))</f>
        <v>Medium</v>
      </c>
      <c r="AN1248">
        <v>80</v>
      </c>
      <c r="AO1248">
        <v>1</v>
      </c>
      <c r="AP1248">
        <v>6</v>
      </c>
      <c r="AQ1248">
        <v>0</v>
      </c>
      <c r="AR1248">
        <v>2</v>
      </c>
      <c r="AS1248">
        <v>4</v>
      </c>
      <c r="AT1248">
        <v>2</v>
      </c>
      <c r="AU1248">
        <v>1</v>
      </c>
      <c r="AV1248">
        <v>2</v>
      </c>
    </row>
    <row r="1249" spans="1:48">
      <c r="A1249">
        <v>31</v>
      </c>
      <c r="B1249" t="str">
        <f>IF(HR_Data[[#This Row],[Age]]&lt;25,"&lt;25",
IF(HR_Data[[#This Row],[Age]]&lt;35,"25–34",
IF(HR_Data[[#This Row],[Age]]&lt;45,"35–44",
IF(HR_Data[[#This Row],[Age]]&lt;55,"45–54","55+"))))</f>
        <v>25–34</v>
      </c>
      <c r="C1249" t="s">
        <v>43</v>
      </c>
      <c r="D1249">
        <f>(HR[[#This Row],[OverTimeFlag]]*3+HR[[#This Row],[LowJobSatisFlag]]*5+HR[[#This Row],[LowWLBFlag]]*4+HR[[#This Row],[LowSalaryFlag]]*3+HR[[#This Row],[LowEnviFlag]]*4+HR[[#This Row],[LowProFlag]]*1)</f>
        <v>4</v>
      </c>
      <c r="E1249">
        <f>HR_Data[[#This Row],[OvertimeFlag]] + HR_Data[[#This Row],[LowSatisfactionFlag]] + HR_Data[[#This Row],[LowWorkLifeBalanceFlag]]</f>
        <v>0</v>
      </c>
      <c r="F1249" t="s">
        <v>36</v>
      </c>
      <c r="G1249">
        <v>1003</v>
      </c>
      <c r="H1249" t="s">
        <v>37</v>
      </c>
      <c r="I1249">
        <v>5</v>
      </c>
      <c r="J1249" t="str">
        <f>IF(AND(HR_Data[[#This Row],[Attrition]]="Yes",HR_Data[[#This Row],[YearsAtCompany]]&lt;2),"Yes","No")</f>
        <v>No</v>
      </c>
      <c r="K1249">
        <v>3</v>
      </c>
      <c r="L1249" t="s">
        <v>60</v>
      </c>
      <c r="M1249">
        <v>1</v>
      </c>
      <c r="N1249">
        <v>1749</v>
      </c>
      <c r="P1249">
        <v>1</v>
      </c>
      <c r="Q1249" t="s">
        <v>46</v>
      </c>
      <c r="R1249">
        <v>51</v>
      </c>
      <c r="S1249">
        <v>3</v>
      </c>
      <c r="T1249">
        <v>2</v>
      </c>
      <c r="U1249" t="s">
        <v>40</v>
      </c>
      <c r="V1249">
        <v>3</v>
      </c>
      <c r="W1249" t="s">
        <v>48</v>
      </c>
      <c r="X1249">
        <v>8346</v>
      </c>
      <c r="Y1249" t="str">
        <f>IF(AND(HR_Data[[#This Row],[OverTime]]="Yes",HR_Data[[#This Row],[JobSatisfaction]]&lt;=2,HR_Data[[#This Row],[MonthlyIncome]]&lt;AVERAGE(HR_Data[MonthlyIncome])),
"High Risk",
IF(OR(HR_Data[[#This Row],[OverTime]]="Yes",HR_Data[[#This Row],[JobSatisfaction]]&lt;=2),
"Medium Risk",
"Low Risk"))</f>
        <v>Low Risk</v>
      </c>
      <c r="Z1249" t="str">
        <f>IF(HR_Data[[#This Row],[MonthlyIncome]]&lt;3000,"Low",IF(HR_Data[[#This Row],[MonthlyIncome]]&lt;7000,"Medium","High"))</f>
        <v>High</v>
      </c>
      <c r="AA1249" s="5">
        <f>IF(HR_Data[[#This Row],[OverTime]]="Yes",1,0)</f>
        <v>0</v>
      </c>
      <c r="AB1249" s="5">
        <f>IF(HR_Data[[#This Row],[JobSatisfaction]]&lt;=2,1,0)</f>
        <v>0</v>
      </c>
      <c r="AC1249" s="5">
        <f>IF(HR_Data[[#This Row],[WorkLifeBalance]]&lt;=2,1,0)</f>
        <v>0</v>
      </c>
      <c r="AD1249" s="5">
        <f>IF(HR_Data[[#This Row],[MonthlyIncome]]&lt;AVERAGE(HR_Data[MonthlyIncome]),1,0)</f>
        <v>0</v>
      </c>
      <c r="AE1249">
        <v>20943</v>
      </c>
      <c r="AF1249">
        <v>1</v>
      </c>
      <c r="AG1249" t="s">
        <v>42</v>
      </c>
      <c r="AH1249" t="s">
        <v>43</v>
      </c>
      <c r="AI1249">
        <v>19</v>
      </c>
      <c r="AJ1249">
        <v>3</v>
      </c>
      <c r="AK1249">
        <v>3</v>
      </c>
      <c r="AL1249">
        <f>IF(HR_Data[[#This Row],[OverTime]]="Yes",2,0)
+IF(HR_Data[[#This Row],[WorkLifeBalance]]&lt;=2,2,0)
+IF(HR_Data[[#This Row],[MonthlyIncome]]&lt;5000,2,0)
+IF(HR_Data[[#This Row],[JobSatisfaction]]&lt;=2,1,0)
+IF(HR_Data[[#This Row],[EnvironmentSatisfaction]]&lt;=2,1,0)
+IF(HR_Data[[#This Row],[YearsAtCompany]]&lt;2,2,0)</f>
        <v>1</v>
      </c>
      <c r="AM1249" t="str">
        <f>IF(HR_Data[[#This Row],[RiskScore2]]&gt;=6,"High",
IF(HR_Data[[#This Row],[RiskScore2]]&gt;=3,"Medium","Low"))</f>
        <v>Low</v>
      </c>
      <c r="AN1249">
        <v>80</v>
      </c>
      <c r="AO1249">
        <v>1</v>
      </c>
      <c r="AP1249">
        <v>6</v>
      </c>
      <c r="AQ1249">
        <v>3</v>
      </c>
      <c r="AR1249">
        <v>3</v>
      </c>
      <c r="AS1249">
        <v>5</v>
      </c>
      <c r="AT1249">
        <v>2</v>
      </c>
      <c r="AU1249">
        <v>0</v>
      </c>
      <c r="AV1249">
        <v>2</v>
      </c>
    </row>
    <row r="1250" spans="1:48">
      <c r="A1250">
        <v>27</v>
      </c>
      <c r="B1250" t="str">
        <f>IF(HR_Data[[#This Row],[Age]]&lt;25,"&lt;25",
IF(HR_Data[[#This Row],[Age]]&lt;35,"25–34",
IF(HR_Data[[#This Row],[Age]]&lt;45,"35–44",
IF(HR_Data[[#This Row],[Age]]&lt;55,"45–54","55+"))))</f>
        <v>25–34</v>
      </c>
      <c r="C1250" t="s">
        <v>43</v>
      </c>
      <c r="D1250">
        <f>(HR[[#This Row],[OverTimeFlag]]*3+HR[[#This Row],[LowJobSatisFlag]]*5+HR[[#This Row],[LowWLBFlag]]*4+HR[[#This Row],[LowSalaryFlag]]*3+HR[[#This Row],[LowEnviFlag]]*4+HR[[#This Row],[LowProFlag]]*1)</f>
        <v>7</v>
      </c>
      <c r="E1250">
        <f>HR_Data[[#This Row],[OvertimeFlag]] + HR_Data[[#This Row],[LowSatisfactionFlag]] + HR_Data[[#This Row],[LowWorkLifeBalanceFlag]]</f>
        <v>1</v>
      </c>
      <c r="F1250" t="s">
        <v>36</v>
      </c>
      <c r="G1250">
        <v>1054</v>
      </c>
      <c r="H1250" t="s">
        <v>45</v>
      </c>
      <c r="I1250">
        <v>8</v>
      </c>
      <c r="J1250" t="str">
        <f>IF(AND(HR_Data[[#This Row],[Attrition]]="Yes",HR_Data[[#This Row],[YearsAtCompany]]&lt;2),"Yes","No")</f>
        <v>No</v>
      </c>
      <c r="K1250">
        <v>3</v>
      </c>
      <c r="L1250" t="s">
        <v>51</v>
      </c>
      <c r="M1250">
        <v>1</v>
      </c>
      <c r="N1250">
        <v>1751</v>
      </c>
      <c r="P1250">
        <v>3</v>
      </c>
      <c r="Q1250" t="s">
        <v>39</v>
      </c>
      <c r="R1250">
        <v>67</v>
      </c>
      <c r="S1250">
        <v>3</v>
      </c>
      <c r="T1250">
        <v>1</v>
      </c>
      <c r="U1250" t="s">
        <v>47</v>
      </c>
      <c r="V1250">
        <v>4</v>
      </c>
      <c r="W1250" t="s">
        <v>41</v>
      </c>
      <c r="X1250">
        <v>3445</v>
      </c>
      <c r="Y1250" t="str">
        <f>IF(AND(HR_Data[[#This Row],[OverTime]]="Yes",HR_Data[[#This Row],[JobSatisfaction]]&lt;=2,HR_Data[[#This Row],[MonthlyIncome]]&lt;AVERAGE(HR_Data[MonthlyIncome])),
"High Risk",
IF(OR(HR_Data[[#This Row],[OverTime]]="Yes",HR_Data[[#This Row],[JobSatisfaction]]&lt;=2),
"Medium Risk",
"Low Risk"))</f>
        <v>Low Risk</v>
      </c>
      <c r="Z1250" t="str">
        <f>IF(HR_Data[[#This Row],[MonthlyIncome]]&lt;3000,"Low",IF(HR_Data[[#This Row],[MonthlyIncome]]&lt;7000,"Medium","High"))</f>
        <v>Medium</v>
      </c>
      <c r="AA1250" s="5">
        <f>IF(HR_Data[[#This Row],[OverTime]]="Yes",1,0)</f>
        <v>0</v>
      </c>
      <c r="AB1250" s="5">
        <f>IF(HR_Data[[#This Row],[JobSatisfaction]]&lt;=2,1,0)</f>
        <v>0</v>
      </c>
      <c r="AC1250" s="5">
        <f>IF(HR_Data[[#This Row],[WorkLifeBalance]]&lt;=2,1,0)</f>
        <v>1</v>
      </c>
      <c r="AD1250" s="5">
        <f>IF(HR_Data[[#This Row],[MonthlyIncome]]&lt;AVERAGE(HR_Data[MonthlyIncome]),1,0)</f>
        <v>1</v>
      </c>
      <c r="AE1250">
        <v>6152</v>
      </c>
      <c r="AF1250">
        <v>1</v>
      </c>
      <c r="AG1250" t="s">
        <v>42</v>
      </c>
      <c r="AH1250" t="s">
        <v>43</v>
      </c>
      <c r="AI1250">
        <v>11</v>
      </c>
      <c r="AJ1250">
        <v>3</v>
      </c>
      <c r="AK1250">
        <v>3</v>
      </c>
      <c r="AL1250">
        <f>IF(HR_Data[[#This Row],[OverTime]]="Yes",2,0)
+IF(HR_Data[[#This Row],[WorkLifeBalance]]&lt;=2,2,0)
+IF(HR_Data[[#This Row],[MonthlyIncome]]&lt;5000,2,0)
+IF(HR_Data[[#This Row],[JobSatisfaction]]&lt;=2,1,0)
+IF(HR_Data[[#This Row],[EnvironmentSatisfaction]]&lt;=2,1,0)
+IF(HR_Data[[#This Row],[YearsAtCompany]]&lt;2,2,0)</f>
        <v>4</v>
      </c>
      <c r="AM1250" t="str">
        <f>IF(HR_Data[[#This Row],[RiskScore2]]&gt;=6,"High",
IF(HR_Data[[#This Row],[RiskScore2]]&gt;=3,"Medium","Low"))</f>
        <v>Medium</v>
      </c>
      <c r="AN1250">
        <v>80</v>
      </c>
      <c r="AO1250">
        <v>0</v>
      </c>
      <c r="AP1250">
        <v>6</v>
      </c>
      <c r="AQ1250">
        <v>5</v>
      </c>
      <c r="AR1250">
        <v>2</v>
      </c>
      <c r="AS1250">
        <v>6</v>
      </c>
      <c r="AT1250">
        <v>2</v>
      </c>
      <c r="AU1250">
        <v>1</v>
      </c>
      <c r="AV1250">
        <v>4</v>
      </c>
    </row>
    <row r="1251" spans="1:48">
      <c r="A1251">
        <v>29</v>
      </c>
      <c r="B1251" t="str">
        <f>IF(HR_Data[[#This Row],[Age]]&lt;25,"&lt;25",
IF(HR_Data[[#This Row],[Age]]&lt;35,"25–34",
IF(HR_Data[[#This Row],[Age]]&lt;45,"35–44",
IF(HR_Data[[#This Row],[Age]]&lt;55,"45–54","55+"))))</f>
        <v>25–34</v>
      </c>
      <c r="C1251" t="s">
        <v>35</v>
      </c>
      <c r="D1251">
        <f>(HR[[#This Row],[OverTimeFlag]]*3+HR[[#This Row],[LowJobSatisFlag]]*5+HR[[#This Row],[LowWLBFlag]]*4+HR[[#This Row],[LowSalaryFlag]]*3+HR[[#This Row],[LowEnviFlag]]*4+HR[[#This Row],[LowProFlag]]*1)</f>
        <v>12</v>
      </c>
      <c r="E1251">
        <f>HR_Data[[#This Row],[OvertimeFlag]] + HR_Data[[#This Row],[LowSatisfactionFlag]] + HR_Data[[#This Row],[LowWorkLifeBalanceFlag]]</f>
        <v>1</v>
      </c>
      <c r="F1251" t="s">
        <v>36</v>
      </c>
      <c r="G1251">
        <v>428</v>
      </c>
      <c r="H1251" t="s">
        <v>37</v>
      </c>
      <c r="I1251">
        <v>9</v>
      </c>
      <c r="J1251" t="str">
        <f>IF(AND(HR_Data[[#This Row],[Attrition]]="Yes",HR_Data[[#This Row],[YearsAtCompany]]&lt;2),"Yes","No")</f>
        <v>No</v>
      </c>
      <c r="K1251">
        <v>3</v>
      </c>
      <c r="L1251" t="s">
        <v>59</v>
      </c>
      <c r="M1251">
        <v>1</v>
      </c>
      <c r="N1251">
        <v>1752</v>
      </c>
      <c r="P1251">
        <v>2</v>
      </c>
      <c r="Q1251" t="s">
        <v>39</v>
      </c>
      <c r="R1251">
        <v>52</v>
      </c>
      <c r="S1251">
        <v>1</v>
      </c>
      <c r="T1251">
        <v>1</v>
      </c>
      <c r="U1251" t="s">
        <v>57</v>
      </c>
      <c r="V1251">
        <v>2</v>
      </c>
      <c r="W1251" t="s">
        <v>41</v>
      </c>
      <c r="X1251">
        <v>2760</v>
      </c>
      <c r="Y1251" t="str">
        <f>IF(AND(HR_Data[[#This Row],[OverTime]]="Yes",HR_Data[[#This Row],[JobSatisfaction]]&lt;=2,HR_Data[[#This Row],[MonthlyIncome]]&lt;AVERAGE(HR_Data[MonthlyIncome])),
"High Risk",
IF(OR(HR_Data[[#This Row],[OverTime]]="Yes",HR_Data[[#This Row],[JobSatisfaction]]&lt;=2),
"Medium Risk",
"Low Risk"))</f>
        <v>Medium Risk</v>
      </c>
      <c r="Z1251" t="str">
        <f>IF(HR_Data[[#This Row],[MonthlyIncome]]&lt;3000,"Low",IF(HR_Data[[#This Row],[MonthlyIncome]]&lt;7000,"Medium","High"))</f>
        <v>Low</v>
      </c>
      <c r="AA1251" s="5">
        <f>IF(HR_Data[[#This Row],[OverTime]]="Yes",1,0)</f>
        <v>0</v>
      </c>
      <c r="AB1251" s="5">
        <f>IF(HR_Data[[#This Row],[JobSatisfaction]]&lt;=2,1,0)</f>
        <v>1</v>
      </c>
      <c r="AC1251" s="5">
        <f>IF(HR_Data[[#This Row],[WorkLifeBalance]]&lt;=2,1,0)</f>
        <v>0</v>
      </c>
      <c r="AD1251" s="5">
        <f>IF(HR_Data[[#This Row],[MonthlyIncome]]&lt;AVERAGE(HR_Data[MonthlyIncome]),1,0)</f>
        <v>1</v>
      </c>
      <c r="AE1251">
        <v>14630</v>
      </c>
      <c r="AF1251">
        <v>1</v>
      </c>
      <c r="AG1251" t="s">
        <v>42</v>
      </c>
      <c r="AH1251" t="s">
        <v>43</v>
      </c>
      <c r="AI1251">
        <v>13</v>
      </c>
      <c r="AJ1251">
        <v>3</v>
      </c>
      <c r="AK1251">
        <v>3</v>
      </c>
      <c r="AL1251">
        <f>IF(HR_Data[[#This Row],[OverTime]]="Yes",2,0)
+IF(HR_Data[[#This Row],[WorkLifeBalance]]&lt;=2,2,0)
+IF(HR_Data[[#This Row],[MonthlyIncome]]&lt;5000,2,0)
+IF(HR_Data[[#This Row],[JobSatisfaction]]&lt;=2,1,0)
+IF(HR_Data[[#This Row],[EnvironmentSatisfaction]]&lt;=2,1,0)
+IF(HR_Data[[#This Row],[YearsAtCompany]]&lt;2,2,0)</f>
        <v>4</v>
      </c>
      <c r="AM1251" t="str">
        <f>IF(HR_Data[[#This Row],[RiskScore2]]&gt;=6,"High",
IF(HR_Data[[#This Row],[RiskScore2]]&gt;=3,"Medium","Low"))</f>
        <v>Medium</v>
      </c>
      <c r="AN1251">
        <v>80</v>
      </c>
      <c r="AO1251">
        <v>0</v>
      </c>
      <c r="AP1251">
        <v>2</v>
      </c>
      <c r="AQ1251">
        <v>3</v>
      </c>
      <c r="AR1251">
        <v>3</v>
      </c>
      <c r="AS1251">
        <v>2</v>
      </c>
      <c r="AT1251">
        <v>2</v>
      </c>
      <c r="AU1251">
        <v>2</v>
      </c>
      <c r="AV1251">
        <v>2</v>
      </c>
    </row>
    <row r="1252" spans="1:48">
      <c r="A1252">
        <v>29</v>
      </c>
      <c r="B1252" t="str">
        <f>IF(HR_Data[[#This Row],[Age]]&lt;25,"&lt;25",
IF(HR_Data[[#This Row],[Age]]&lt;35,"25–34",
IF(HR_Data[[#This Row],[Age]]&lt;45,"35–44",
IF(HR_Data[[#This Row],[Age]]&lt;55,"45–54","55+"))))</f>
        <v>25–34</v>
      </c>
      <c r="C1252" t="s">
        <v>43</v>
      </c>
      <c r="D1252">
        <f>(HR[[#This Row],[OverTimeFlag]]*3+HR[[#This Row],[LowJobSatisFlag]]*5+HR[[#This Row],[LowWLBFlag]]*4+HR[[#This Row],[LowSalaryFlag]]*3+HR[[#This Row],[LowEnviFlag]]*4+HR[[#This Row],[LowProFlag]]*1)</f>
        <v>6</v>
      </c>
      <c r="E1252">
        <f>HR_Data[[#This Row],[OvertimeFlag]] + HR_Data[[#This Row],[LowSatisfactionFlag]] + HR_Data[[#This Row],[LowWorkLifeBalanceFlag]]</f>
        <v>1</v>
      </c>
      <c r="F1252" t="s">
        <v>44</v>
      </c>
      <c r="G1252">
        <v>461</v>
      </c>
      <c r="H1252" t="s">
        <v>45</v>
      </c>
      <c r="I1252">
        <v>1</v>
      </c>
      <c r="J1252" t="str">
        <f>IF(AND(HR_Data[[#This Row],[Attrition]]="Yes",HR_Data[[#This Row],[YearsAtCompany]]&lt;2),"Yes","No")</f>
        <v>No</v>
      </c>
      <c r="K1252">
        <v>3</v>
      </c>
      <c r="L1252" t="s">
        <v>38</v>
      </c>
      <c r="M1252">
        <v>1</v>
      </c>
      <c r="N1252">
        <v>1753</v>
      </c>
      <c r="P1252">
        <v>4</v>
      </c>
      <c r="Q1252" t="s">
        <v>46</v>
      </c>
      <c r="R1252">
        <v>70</v>
      </c>
      <c r="S1252">
        <v>4</v>
      </c>
      <c r="T1252">
        <v>2</v>
      </c>
      <c r="U1252" t="s">
        <v>54</v>
      </c>
      <c r="V1252">
        <v>3</v>
      </c>
      <c r="W1252" t="s">
        <v>41</v>
      </c>
      <c r="X1252">
        <v>6294</v>
      </c>
      <c r="Y1252" t="str">
        <f>IF(AND(HR_Data[[#This Row],[OverTime]]="Yes",HR_Data[[#This Row],[JobSatisfaction]]&lt;=2,HR_Data[[#This Row],[MonthlyIncome]]&lt;AVERAGE(HR_Data[MonthlyIncome])),
"High Risk",
IF(OR(HR_Data[[#This Row],[OverTime]]="Yes",HR_Data[[#This Row],[JobSatisfaction]]&lt;=2),
"Medium Risk",
"Low Risk"))</f>
        <v>Medium Risk</v>
      </c>
      <c r="Z1252" t="str">
        <f>IF(HR_Data[[#This Row],[MonthlyIncome]]&lt;3000,"Low",IF(HR_Data[[#This Row],[MonthlyIncome]]&lt;7000,"Medium","High"))</f>
        <v>Medium</v>
      </c>
      <c r="AA1252" s="5">
        <f>IF(HR_Data[[#This Row],[OverTime]]="Yes",1,0)</f>
        <v>1</v>
      </c>
      <c r="AB1252" s="5">
        <f>IF(HR_Data[[#This Row],[JobSatisfaction]]&lt;=2,1,0)</f>
        <v>0</v>
      </c>
      <c r="AC1252" s="5">
        <f>IF(HR_Data[[#This Row],[WorkLifeBalance]]&lt;=2,1,0)</f>
        <v>0</v>
      </c>
      <c r="AD1252" s="5">
        <f>IF(HR_Data[[#This Row],[MonthlyIncome]]&lt;AVERAGE(HR_Data[MonthlyIncome]),1,0)</f>
        <v>1</v>
      </c>
      <c r="AE1252">
        <v>23060</v>
      </c>
      <c r="AF1252">
        <v>8</v>
      </c>
      <c r="AG1252" t="s">
        <v>42</v>
      </c>
      <c r="AH1252" t="s">
        <v>35</v>
      </c>
      <c r="AI1252">
        <v>12</v>
      </c>
      <c r="AJ1252">
        <v>3</v>
      </c>
      <c r="AK1252">
        <v>4</v>
      </c>
      <c r="AL1252">
        <f>IF(HR_Data[[#This Row],[OverTime]]="Yes",2,0)
+IF(HR_Data[[#This Row],[WorkLifeBalance]]&lt;=2,2,0)
+IF(HR_Data[[#This Row],[MonthlyIncome]]&lt;5000,2,0)
+IF(HR_Data[[#This Row],[JobSatisfaction]]&lt;=2,1,0)
+IF(HR_Data[[#This Row],[EnvironmentSatisfaction]]&lt;=2,1,0)
+IF(HR_Data[[#This Row],[YearsAtCompany]]&lt;2,2,0)</f>
        <v>2</v>
      </c>
      <c r="AM1252" t="str">
        <f>IF(HR_Data[[#This Row],[RiskScore2]]&gt;=6,"High",
IF(HR_Data[[#This Row],[RiskScore2]]&gt;=3,"Medium","Low"))</f>
        <v>Low</v>
      </c>
      <c r="AN1252">
        <v>80</v>
      </c>
      <c r="AO1252">
        <v>0</v>
      </c>
      <c r="AP1252">
        <v>10</v>
      </c>
      <c r="AQ1252">
        <v>5</v>
      </c>
      <c r="AR1252">
        <v>4</v>
      </c>
      <c r="AS1252">
        <v>3</v>
      </c>
      <c r="AT1252">
        <v>2</v>
      </c>
      <c r="AU1252">
        <v>0</v>
      </c>
      <c r="AV1252">
        <v>2</v>
      </c>
    </row>
    <row r="1253" spans="1:48">
      <c r="A1253">
        <v>30</v>
      </c>
      <c r="B1253" t="str">
        <f>IF(HR_Data[[#This Row],[Age]]&lt;25,"&lt;25",
IF(HR_Data[[#This Row],[Age]]&lt;35,"25–34",
IF(HR_Data[[#This Row],[Age]]&lt;45,"35–44",
IF(HR_Data[[#This Row],[Age]]&lt;55,"45–54","55+"))))</f>
        <v>25–34</v>
      </c>
      <c r="C1253" t="s">
        <v>43</v>
      </c>
      <c r="D1253">
        <f>(HR[[#This Row],[OverTimeFlag]]*3+HR[[#This Row],[LowJobSatisFlag]]*5+HR[[#This Row],[LowWLBFlag]]*4+HR[[#This Row],[LowSalaryFlag]]*3+HR[[#This Row],[LowEnviFlag]]*4+HR[[#This Row],[LowProFlag]]*1)</f>
        <v>5</v>
      </c>
      <c r="E1253">
        <f>HR_Data[[#This Row],[OvertimeFlag]] + HR_Data[[#This Row],[LowSatisfactionFlag]] + HR_Data[[#This Row],[LowWorkLifeBalanceFlag]]</f>
        <v>1</v>
      </c>
      <c r="F1253" t="s">
        <v>36</v>
      </c>
      <c r="G1253">
        <v>979</v>
      </c>
      <c r="H1253" t="s">
        <v>37</v>
      </c>
      <c r="I1253">
        <v>15</v>
      </c>
      <c r="J1253" t="str">
        <f>IF(AND(HR_Data[[#This Row],[Attrition]]="Yes",HR_Data[[#This Row],[YearsAtCompany]]&lt;2),"Yes","No")</f>
        <v>No</v>
      </c>
      <c r="K1253">
        <v>2</v>
      </c>
      <c r="L1253" t="s">
        <v>59</v>
      </c>
      <c r="M1253">
        <v>1</v>
      </c>
      <c r="N1253">
        <v>1754</v>
      </c>
      <c r="P1253">
        <v>3</v>
      </c>
      <c r="Q1253" t="s">
        <v>46</v>
      </c>
      <c r="R1253">
        <v>94</v>
      </c>
      <c r="S1253">
        <v>2</v>
      </c>
      <c r="T1253">
        <v>3</v>
      </c>
      <c r="U1253" t="s">
        <v>40</v>
      </c>
      <c r="V1253">
        <v>1</v>
      </c>
      <c r="W1253" t="s">
        <v>52</v>
      </c>
      <c r="X1253">
        <v>7140</v>
      </c>
      <c r="Y1253" t="str">
        <f>IF(AND(HR_Data[[#This Row],[OverTime]]="Yes",HR_Data[[#This Row],[JobSatisfaction]]&lt;=2,HR_Data[[#This Row],[MonthlyIncome]]&lt;AVERAGE(HR_Data[MonthlyIncome])),
"High Risk",
IF(OR(HR_Data[[#This Row],[OverTime]]="Yes",HR_Data[[#This Row],[JobSatisfaction]]&lt;=2),
"Medium Risk",
"Low Risk"))</f>
        <v>Medium Risk</v>
      </c>
      <c r="Z1253" t="str">
        <f>IF(HR_Data[[#This Row],[MonthlyIncome]]&lt;3000,"Low",IF(HR_Data[[#This Row],[MonthlyIncome]]&lt;7000,"Medium","High"))</f>
        <v>High</v>
      </c>
      <c r="AA1253" s="5">
        <f>IF(HR_Data[[#This Row],[OverTime]]="Yes",1,0)</f>
        <v>0</v>
      </c>
      <c r="AB1253" s="5">
        <f>IF(HR_Data[[#This Row],[JobSatisfaction]]&lt;=2,1,0)</f>
        <v>1</v>
      </c>
      <c r="AC1253" s="5">
        <f>IF(HR_Data[[#This Row],[WorkLifeBalance]]&lt;=2,1,0)</f>
        <v>0</v>
      </c>
      <c r="AD1253" s="5">
        <f>IF(HR_Data[[#This Row],[MonthlyIncome]]&lt;AVERAGE(HR_Data[MonthlyIncome]),1,0)</f>
        <v>0</v>
      </c>
      <c r="AE1253">
        <v>3088</v>
      </c>
      <c r="AF1253">
        <v>2</v>
      </c>
      <c r="AG1253" t="s">
        <v>42</v>
      </c>
      <c r="AH1253" t="s">
        <v>43</v>
      </c>
      <c r="AI1253">
        <v>11</v>
      </c>
      <c r="AJ1253">
        <v>3</v>
      </c>
      <c r="AK1253">
        <v>1</v>
      </c>
      <c r="AL1253">
        <f>IF(HR_Data[[#This Row],[OverTime]]="Yes",2,0)
+IF(HR_Data[[#This Row],[WorkLifeBalance]]&lt;=2,2,0)
+IF(HR_Data[[#This Row],[MonthlyIncome]]&lt;5000,2,0)
+IF(HR_Data[[#This Row],[JobSatisfaction]]&lt;=2,1,0)
+IF(HR_Data[[#This Row],[EnvironmentSatisfaction]]&lt;=2,1,0)
+IF(HR_Data[[#This Row],[YearsAtCompany]]&lt;2,2,0)</f>
        <v>1</v>
      </c>
      <c r="AM1253" t="str">
        <f>IF(HR_Data[[#This Row],[RiskScore2]]&gt;=6,"High",
IF(HR_Data[[#This Row],[RiskScore2]]&gt;=3,"Medium","Low"))</f>
        <v>Low</v>
      </c>
      <c r="AN1253">
        <v>80</v>
      </c>
      <c r="AO1253">
        <v>1</v>
      </c>
      <c r="AP1253">
        <v>12</v>
      </c>
      <c r="AQ1253">
        <v>2</v>
      </c>
      <c r="AR1253">
        <v>3</v>
      </c>
      <c r="AS1253">
        <v>7</v>
      </c>
      <c r="AT1253">
        <v>7</v>
      </c>
      <c r="AU1253">
        <v>1</v>
      </c>
      <c r="AV1253">
        <v>7</v>
      </c>
    </row>
    <row r="1254" spans="1:48">
      <c r="A1254">
        <v>34</v>
      </c>
      <c r="B1254" t="str">
        <f>IF(HR_Data[[#This Row],[Age]]&lt;25,"&lt;25",
IF(HR_Data[[#This Row],[Age]]&lt;35,"25–34",
IF(HR_Data[[#This Row],[Age]]&lt;45,"35–44",
IF(HR_Data[[#This Row],[Age]]&lt;55,"45–54","55+"))))</f>
        <v>25–34</v>
      </c>
      <c r="C1254" t="s">
        <v>43</v>
      </c>
      <c r="D1254">
        <f>(HR[[#This Row],[OverTimeFlag]]*3+HR[[#This Row],[LowJobSatisFlag]]*5+HR[[#This Row],[LowWLBFlag]]*4+HR[[#This Row],[LowSalaryFlag]]*3+HR[[#This Row],[LowEnviFlag]]*4+HR[[#This Row],[LowProFlag]]*1)</f>
        <v>6</v>
      </c>
      <c r="E1254">
        <f>HR_Data[[#This Row],[OvertimeFlag]] + HR_Data[[#This Row],[LowSatisfactionFlag]] + HR_Data[[#This Row],[LowWorkLifeBalanceFlag]]</f>
        <v>1</v>
      </c>
      <c r="F1254" t="s">
        <v>36</v>
      </c>
      <c r="G1254">
        <v>181</v>
      </c>
      <c r="H1254" t="s">
        <v>45</v>
      </c>
      <c r="I1254">
        <v>2</v>
      </c>
      <c r="J1254" t="str">
        <f>IF(AND(HR_Data[[#This Row],[Attrition]]="Yes",HR_Data[[#This Row],[YearsAtCompany]]&lt;2),"Yes","No")</f>
        <v>No</v>
      </c>
      <c r="K1254">
        <v>4</v>
      </c>
      <c r="L1254" t="s">
        <v>51</v>
      </c>
      <c r="M1254">
        <v>1</v>
      </c>
      <c r="N1254">
        <v>1755</v>
      </c>
      <c r="P1254">
        <v>4</v>
      </c>
      <c r="Q1254" t="s">
        <v>46</v>
      </c>
      <c r="R1254">
        <v>97</v>
      </c>
      <c r="S1254">
        <v>4</v>
      </c>
      <c r="T1254">
        <v>1</v>
      </c>
      <c r="U1254" t="s">
        <v>47</v>
      </c>
      <c r="V1254">
        <v>4</v>
      </c>
      <c r="W1254" t="s">
        <v>48</v>
      </c>
      <c r="X1254">
        <v>2932</v>
      </c>
      <c r="Y1254" t="str">
        <f>IF(AND(HR_Data[[#This Row],[OverTime]]="Yes",HR_Data[[#This Row],[JobSatisfaction]]&lt;=2,HR_Data[[#This Row],[MonthlyIncome]]&lt;AVERAGE(HR_Data[MonthlyIncome])),
"High Risk",
IF(OR(HR_Data[[#This Row],[OverTime]]="Yes",HR_Data[[#This Row],[JobSatisfaction]]&lt;=2),
"Medium Risk",
"Low Risk"))</f>
        <v>Medium Risk</v>
      </c>
      <c r="Z1254" t="str">
        <f>IF(HR_Data[[#This Row],[MonthlyIncome]]&lt;3000,"Low",IF(HR_Data[[#This Row],[MonthlyIncome]]&lt;7000,"Medium","High"))</f>
        <v>Low</v>
      </c>
      <c r="AA1254" s="5">
        <f>IF(HR_Data[[#This Row],[OverTime]]="Yes",1,0)</f>
        <v>1</v>
      </c>
      <c r="AB1254" s="5">
        <f>IF(HR_Data[[#This Row],[JobSatisfaction]]&lt;=2,1,0)</f>
        <v>0</v>
      </c>
      <c r="AC1254" s="5">
        <f>IF(HR_Data[[#This Row],[WorkLifeBalance]]&lt;=2,1,0)</f>
        <v>0</v>
      </c>
      <c r="AD1254" s="5">
        <f>IF(HR_Data[[#This Row],[MonthlyIncome]]&lt;AVERAGE(HR_Data[MonthlyIncome]),1,0)</f>
        <v>1</v>
      </c>
      <c r="AE1254">
        <v>5586</v>
      </c>
      <c r="AF1254">
        <v>0</v>
      </c>
      <c r="AG1254" t="s">
        <v>42</v>
      </c>
      <c r="AH1254" t="s">
        <v>35</v>
      </c>
      <c r="AI1254">
        <v>14</v>
      </c>
      <c r="AJ1254">
        <v>3</v>
      </c>
      <c r="AK1254">
        <v>1</v>
      </c>
      <c r="AL1254">
        <f>IF(HR_Data[[#This Row],[OverTime]]="Yes",2,0)
+IF(HR_Data[[#This Row],[WorkLifeBalance]]&lt;=2,2,0)
+IF(HR_Data[[#This Row],[MonthlyIncome]]&lt;5000,2,0)
+IF(HR_Data[[#This Row],[JobSatisfaction]]&lt;=2,1,0)
+IF(HR_Data[[#This Row],[EnvironmentSatisfaction]]&lt;=2,1,0)
+IF(HR_Data[[#This Row],[YearsAtCompany]]&lt;2,2,0)</f>
        <v>4</v>
      </c>
      <c r="AM1254" t="str">
        <f>IF(HR_Data[[#This Row],[RiskScore2]]&gt;=6,"High",
IF(HR_Data[[#This Row],[RiskScore2]]&gt;=3,"Medium","Low"))</f>
        <v>Medium</v>
      </c>
      <c r="AN1254">
        <v>80</v>
      </c>
      <c r="AO1254">
        <v>3</v>
      </c>
      <c r="AP1254">
        <v>6</v>
      </c>
      <c r="AQ1254">
        <v>3</v>
      </c>
      <c r="AR1254">
        <v>3</v>
      </c>
      <c r="AS1254">
        <v>5</v>
      </c>
      <c r="AT1254">
        <v>0</v>
      </c>
      <c r="AU1254">
        <v>1</v>
      </c>
      <c r="AV1254">
        <v>2</v>
      </c>
    </row>
    <row r="1255" spans="1:48">
      <c r="A1255">
        <v>33</v>
      </c>
      <c r="B1255" t="str">
        <f>IF(HR_Data[[#This Row],[Age]]&lt;25,"&lt;25",
IF(HR_Data[[#This Row],[Age]]&lt;35,"25–34",
IF(HR_Data[[#This Row],[Age]]&lt;45,"35–44",
IF(HR_Data[[#This Row],[Age]]&lt;55,"45–54","55+"))))</f>
        <v>25–34</v>
      </c>
      <c r="C1255" t="s">
        <v>43</v>
      </c>
      <c r="D1255">
        <f>(HR[[#This Row],[OverTimeFlag]]*3+HR[[#This Row],[LowJobSatisFlag]]*5+HR[[#This Row],[LowWLBFlag]]*4+HR[[#This Row],[LowSalaryFlag]]*3+HR[[#This Row],[LowEnviFlag]]*4+HR[[#This Row],[LowProFlag]]*1)</f>
        <v>12</v>
      </c>
      <c r="E1255">
        <f>HR_Data[[#This Row],[OvertimeFlag]] + HR_Data[[#This Row],[LowSatisfactionFlag]] + HR_Data[[#This Row],[LowWorkLifeBalanceFlag]]</f>
        <v>2</v>
      </c>
      <c r="F1255" t="s">
        <v>55</v>
      </c>
      <c r="G1255">
        <v>1283</v>
      </c>
      <c r="H1255" t="s">
        <v>37</v>
      </c>
      <c r="I1255">
        <v>2</v>
      </c>
      <c r="J1255" t="str">
        <f>IF(AND(HR_Data[[#This Row],[Attrition]]="Yes",HR_Data[[#This Row],[YearsAtCompany]]&lt;2),"Yes","No")</f>
        <v>No</v>
      </c>
      <c r="K1255">
        <v>3</v>
      </c>
      <c r="L1255" t="s">
        <v>59</v>
      </c>
      <c r="M1255">
        <v>1</v>
      </c>
      <c r="N1255">
        <v>1756</v>
      </c>
      <c r="P1255">
        <v>4</v>
      </c>
      <c r="Q1255" t="s">
        <v>39</v>
      </c>
      <c r="R1255">
        <v>62</v>
      </c>
      <c r="S1255">
        <v>3</v>
      </c>
      <c r="T1255">
        <v>2</v>
      </c>
      <c r="U1255" t="s">
        <v>40</v>
      </c>
      <c r="V1255">
        <v>2</v>
      </c>
      <c r="W1255" t="s">
        <v>41</v>
      </c>
      <c r="X1255">
        <v>5147</v>
      </c>
      <c r="Y1255" t="str">
        <f>IF(AND(HR_Data[[#This Row],[OverTime]]="Yes",HR_Data[[#This Row],[JobSatisfaction]]&lt;=2,HR_Data[[#This Row],[MonthlyIncome]]&lt;AVERAGE(HR_Data[MonthlyIncome])),
"High Risk",
IF(OR(HR_Data[[#This Row],[OverTime]]="Yes",HR_Data[[#This Row],[JobSatisfaction]]&lt;=2),
"Medium Risk",
"Low Risk"))</f>
        <v>Medium Risk</v>
      </c>
      <c r="Z1255" t="str">
        <f>IF(HR_Data[[#This Row],[MonthlyIncome]]&lt;3000,"Low",IF(HR_Data[[#This Row],[MonthlyIncome]]&lt;7000,"Medium","High"))</f>
        <v>Medium</v>
      </c>
      <c r="AA1255" s="5">
        <f>IF(HR_Data[[#This Row],[OverTime]]="Yes",1,0)</f>
        <v>0</v>
      </c>
      <c r="AB1255" s="5">
        <f>IF(HR_Data[[#This Row],[JobSatisfaction]]&lt;=2,1,0)</f>
        <v>1</v>
      </c>
      <c r="AC1255" s="5">
        <f>IF(HR_Data[[#This Row],[WorkLifeBalance]]&lt;=2,1,0)</f>
        <v>1</v>
      </c>
      <c r="AD1255" s="5">
        <f>IF(HR_Data[[#This Row],[MonthlyIncome]]&lt;AVERAGE(HR_Data[MonthlyIncome]),1,0)</f>
        <v>1</v>
      </c>
      <c r="AE1255">
        <v>10697</v>
      </c>
      <c r="AF1255">
        <v>8</v>
      </c>
      <c r="AG1255" t="s">
        <v>42</v>
      </c>
      <c r="AH1255" t="s">
        <v>43</v>
      </c>
      <c r="AI1255">
        <v>15</v>
      </c>
      <c r="AJ1255">
        <v>3</v>
      </c>
      <c r="AK1255">
        <v>4</v>
      </c>
      <c r="AL1255">
        <f>IF(HR_Data[[#This Row],[OverTime]]="Yes",2,0)
+IF(HR_Data[[#This Row],[WorkLifeBalance]]&lt;=2,2,0)
+IF(HR_Data[[#This Row],[MonthlyIncome]]&lt;5000,2,0)
+IF(HR_Data[[#This Row],[JobSatisfaction]]&lt;=2,1,0)
+IF(HR_Data[[#This Row],[EnvironmentSatisfaction]]&lt;=2,1,0)
+IF(HR_Data[[#This Row],[YearsAtCompany]]&lt;2,2,0)</f>
        <v>3</v>
      </c>
      <c r="AM1255" t="str">
        <f>IF(HR_Data[[#This Row],[RiskScore2]]&gt;=6,"High",
IF(HR_Data[[#This Row],[RiskScore2]]&gt;=3,"Medium","Low"))</f>
        <v>Medium</v>
      </c>
      <c r="AN1255">
        <v>80</v>
      </c>
      <c r="AO1255">
        <v>0</v>
      </c>
      <c r="AP1255">
        <v>13</v>
      </c>
      <c r="AQ1255">
        <v>2</v>
      </c>
      <c r="AR1255">
        <v>2</v>
      </c>
      <c r="AS1255">
        <v>11</v>
      </c>
      <c r="AT1255">
        <v>7</v>
      </c>
      <c r="AU1255">
        <v>1</v>
      </c>
      <c r="AV1255">
        <v>7</v>
      </c>
    </row>
    <row r="1256" spans="1:48">
      <c r="A1256">
        <v>49</v>
      </c>
      <c r="B1256" t="str">
        <f>IF(HR_Data[[#This Row],[Age]]&lt;25,"&lt;25",
IF(HR_Data[[#This Row],[Age]]&lt;35,"25–34",
IF(HR_Data[[#This Row],[Age]]&lt;45,"35–44",
IF(HR_Data[[#This Row],[Age]]&lt;55,"45–54","55+"))))</f>
        <v>45–54</v>
      </c>
      <c r="C1256" t="s">
        <v>43</v>
      </c>
      <c r="D1256">
        <f>(HR[[#This Row],[OverTimeFlag]]*3+HR[[#This Row],[LowJobSatisFlag]]*5+HR[[#This Row],[LowWLBFlag]]*4+HR[[#This Row],[LowSalaryFlag]]*3+HR[[#This Row],[LowEnviFlag]]*4+HR[[#This Row],[LowProFlag]]*1)</f>
        <v>3</v>
      </c>
      <c r="E1256">
        <f>HR_Data[[#This Row],[OvertimeFlag]] + HR_Data[[#This Row],[LowSatisfactionFlag]] + HR_Data[[#This Row],[LowWorkLifeBalanceFlag]]</f>
        <v>0</v>
      </c>
      <c r="F1256" t="s">
        <v>36</v>
      </c>
      <c r="G1256">
        <v>1313</v>
      </c>
      <c r="H1256" t="s">
        <v>37</v>
      </c>
      <c r="I1256">
        <v>11</v>
      </c>
      <c r="J1256" t="str">
        <f>IF(AND(HR_Data[[#This Row],[Attrition]]="Yes",HR_Data[[#This Row],[YearsAtCompany]]&lt;2),"Yes","No")</f>
        <v>No</v>
      </c>
      <c r="K1256">
        <v>4</v>
      </c>
      <c r="L1256" t="s">
        <v>59</v>
      </c>
      <c r="M1256">
        <v>1</v>
      </c>
      <c r="N1256">
        <v>1757</v>
      </c>
      <c r="P1256">
        <v>4</v>
      </c>
      <c r="Q1256" t="s">
        <v>39</v>
      </c>
      <c r="R1256">
        <v>80</v>
      </c>
      <c r="S1256">
        <v>3</v>
      </c>
      <c r="T1256">
        <v>2</v>
      </c>
      <c r="U1256" t="s">
        <v>40</v>
      </c>
      <c r="V1256">
        <v>4</v>
      </c>
      <c r="W1256" t="s">
        <v>41</v>
      </c>
      <c r="X1256">
        <v>4507</v>
      </c>
      <c r="Y1256" t="str">
        <f>IF(AND(HR_Data[[#This Row],[OverTime]]="Yes",HR_Data[[#This Row],[JobSatisfaction]]&lt;=2,HR_Data[[#This Row],[MonthlyIncome]]&lt;AVERAGE(HR_Data[MonthlyIncome])),
"High Risk",
IF(OR(HR_Data[[#This Row],[OverTime]]="Yes",HR_Data[[#This Row],[JobSatisfaction]]&lt;=2),
"Medium Risk",
"Low Risk"))</f>
        <v>Low Risk</v>
      </c>
      <c r="Z1256" t="str">
        <f>IF(HR_Data[[#This Row],[MonthlyIncome]]&lt;3000,"Low",IF(HR_Data[[#This Row],[MonthlyIncome]]&lt;7000,"Medium","High"))</f>
        <v>Medium</v>
      </c>
      <c r="AA1256" s="5">
        <f>IF(HR_Data[[#This Row],[OverTime]]="Yes",1,0)</f>
        <v>0</v>
      </c>
      <c r="AB1256" s="5">
        <f>IF(HR_Data[[#This Row],[JobSatisfaction]]&lt;=2,1,0)</f>
        <v>0</v>
      </c>
      <c r="AC1256" s="5">
        <f>IF(HR_Data[[#This Row],[WorkLifeBalance]]&lt;=2,1,0)</f>
        <v>0</v>
      </c>
      <c r="AD1256" s="5">
        <f>IF(HR_Data[[#This Row],[MonthlyIncome]]&lt;AVERAGE(HR_Data[MonthlyIncome]),1,0)</f>
        <v>1</v>
      </c>
      <c r="AE1256">
        <v>8191</v>
      </c>
      <c r="AF1256">
        <v>3</v>
      </c>
      <c r="AG1256" t="s">
        <v>42</v>
      </c>
      <c r="AH1256" t="s">
        <v>43</v>
      </c>
      <c r="AI1256">
        <v>12</v>
      </c>
      <c r="AJ1256">
        <v>3</v>
      </c>
      <c r="AK1256">
        <v>3</v>
      </c>
      <c r="AL1256">
        <f>IF(HR_Data[[#This Row],[OverTime]]="Yes",2,0)
+IF(HR_Data[[#This Row],[WorkLifeBalance]]&lt;=2,2,0)
+IF(HR_Data[[#This Row],[MonthlyIncome]]&lt;5000,2,0)
+IF(HR_Data[[#This Row],[JobSatisfaction]]&lt;=2,1,0)
+IF(HR_Data[[#This Row],[EnvironmentSatisfaction]]&lt;=2,1,0)
+IF(HR_Data[[#This Row],[YearsAtCompany]]&lt;2,2,0)</f>
        <v>2</v>
      </c>
      <c r="AM1256" t="str">
        <f>IF(HR_Data[[#This Row],[RiskScore2]]&gt;=6,"High",
IF(HR_Data[[#This Row],[RiskScore2]]&gt;=3,"Medium","Low"))</f>
        <v>Low</v>
      </c>
      <c r="AN1256">
        <v>80</v>
      </c>
      <c r="AO1256">
        <v>0</v>
      </c>
      <c r="AP1256">
        <v>8</v>
      </c>
      <c r="AQ1256">
        <v>1</v>
      </c>
      <c r="AR1256">
        <v>4</v>
      </c>
      <c r="AS1256">
        <v>5</v>
      </c>
      <c r="AT1256">
        <v>1</v>
      </c>
      <c r="AU1256">
        <v>0</v>
      </c>
      <c r="AV1256">
        <v>4</v>
      </c>
    </row>
    <row r="1257" spans="1:48">
      <c r="A1257">
        <v>33</v>
      </c>
      <c r="B1257" t="str">
        <f>IF(HR_Data[[#This Row],[Age]]&lt;25,"&lt;25",
IF(HR_Data[[#This Row],[Age]]&lt;35,"25–34",
IF(HR_Data[[#This Row],[Age]]&lt;45,"35–44",
IF(HR_Data[[#This Row],[Age]]&lt;55,"45–54","55+"))))</f>
        <v>25–34</v>
      </c>
      <c r="C1257" t="s">
        <v>35</v>
      </c>
      <c r="D1257">
        <f>(HR[[#This Row],[OverTimeFlag]]*3+HR[[#This Row],[LowJobSatisFlag]]*5+HR[[#This Row],[LowWLBFlag]]*4+HR[[#This Row],[LowSalaryFlag]]*3+HR[[#This Row],[LowEnviFlag]]*4+HR[[#This Row],[LowProFlag]]*1)</f>
        <v>16</v>
      </c>
      <c r="E1257">
        <f>HR_Data[[#This Row],[OvertimeFlag]] + HR_Data[[#This Row],[LowSatisfactionFlag]] + HR_Data[[#This Row],[LowWorkLifeBalanceFlag]]</f>
        <v>3</v>
      </c>
      <c r="F1257" t="s">
        <v>36</v>
      </c>
      <c r="G1257">
        <v>211</v>
      </c>
      <c r="H1257" t="s">
        <v>37</v>
      </c>
      <c r="I1257">
        <v>16</v>
      </c>
      <c r="J1257" t="str">
        <f>IF(AND(HR_Data[[#This Row],[Attrition]]="Yes",HR_Data[[#This Row],[YearsAtCompany]]&lt;2),"Yes","No")</f>
        <v>Yes</v>
      </c>
      <c r="K1257">
        <v>3</v>
      </c>
      <c r="L1257" t="s">
        <v>38</v>
      </c>
      <c r="M1257">
        <v>1</v>
      </c>
      <c r="N1257">
        <v>1758</v>
      </c>
      <c r="P1257">
        <v>1</v>
      </c>
      <c r="Q1257" t="s">
        <v>39</v>
      </c>
      <c r="R1257">
        <v>74</v>
      </c>
      <c r="S1257">
        <v>3</v>
      </c>
      <c r="T1257">
        <v>3</v>
      </c>
      <c r="U1257" t="s">
        <v>40</v>
      </c>
      <c r="V1257">
        <v>1</v>
      </c>
      <c r="W1257" t="s">
        <v>41</v>
      </c>
      <c r="X1257">
        <v>8564</v>
      </c>
      <c r="Y1257" t="str">
        <f>IF(AND(HR_Data[[#This Row],[OverTime]]="Yes",HR_Data[[#This Row],[JobSatisfaction]]&lt;=2,HR_Data[[#This Row],[MonthlyIncome]]&lt;AVERAGE(HR_Data[MonthlyIncome])),
"High Risk",
IF(OR(HR_Data[[#This Row],[OverTime]]="Yes",HR_Data[[#This Row],[JobSatisfaction]]&lt;=2),
"Medium Risk",
"Low Risk"))</f>
        <v>Medium Risk</v>
      </c>
      <c r="Z1257" t="str">
        <f>IF(HR_Data[[#This Row],[MonthlyIncome]]&lt;3000,"Low",IF(HR_Data[[#This Row],[MonthlyIncome]]&lt;7000,"Medium","High"))</f>
        <v>High</v>
      </c>
      <c r="AA1257" s="5">
        <f>IF(HR_Data[[#This Row],[OverTime]]="Yes",1,0)</f>
        <v>1</v>
      </c>
      <c r="AB1257" s="5">
        <f>IF(HR_Data[[#This Row],[JobSatisfaction]]&lt;=2,1,0)</f>
        <v>1</v>
      </c>
      <c r="AC1257" s="5">
        <f>IF(HR_Data[[#This Row],[WorkLifeBalance]]&lt;=2,1,0)</f>
        <v>1</v>
      </c>
      <c r="AD1257" s="5">
        <f>IF(HR_Data[[#This Row],[MonthlyIncome]]&lt;AVERAGE(HR_Data[MonthlyIncome]),1,0)</f>
        <v>0</v>
      </c>
      <c r="AE1257">
        <v>10092</v>
      </c>
      <c r="AF1257">
        <v>2</v>
      </c>
      <c r="AG1257" t="s">
        <v>42</v>
      </c>
      <c r="AH1257" t="s">
        <v>35</v>
      </c>
      <c r="AI1257">
        <v>20</v>
      </c>
      <c r="AJ1257">
        <v>4</v>
      </c>
      <c r="AK1257">
        <v>3</v>
      </c>
      <c r="AL1257">
        <f>IF(HR_Data[[#This Row],[OverTime]]="Yes",2,0)
+IF(HR_Data[[#This Row],[WorkLifeBalance]]&lt;=2,2,0)
+IF(HR_Data[[#This Row],[MonthlyIncome]]&lt;5000,2,0)
+IF(HR_Data[[#This Row],[JobSatisfaction]]&lt;=2,1,0)
+IF(HR_Data[[#This Row],[EnvironmentSatisfaction]]&lt;=2,1,0)
+IF(HR_Data[[#This Row],[YearsAtCompany]]&lt;2,2,0)</f>
        <v>8</v>
      </c>
      <c r="AM1257" t="str">
        <f>IF(HR_Data[[#This Row],[RiskScore2]]&gt;=6,"High",
IF(HR_Data[[#This Row],[RiskScore2]]&gt;=3,"Medium","Low"))</f>
        <v>High</v>
      </c>
      <c r="AN1257">
        <v>80</v>
      </c>
      <c r="AO1257">
        <v>0</v>
      </c>
      <c r="AP1257">
        <v>11</v>
      </c>
      <c r="AQ1257">
        <v>2</v>
      </c>
      <c r="AR1257">
        <v>2</v>
      </c>
      <c r="AS1257">
        <v>0</v>
      </c>
      <c r="AT1257">
        <v>0</v>
      </c>
      <c r="AU1257">
        <v>0</v>
      </c>
      <c r="AV1257">
        <v>0</v>
      </c>
    </row>
    <row r="1258" spans="1:48">
      <c r="A1258">
        <v>38</v>
      </c>
      <c r="B1258" t="str">
        <f>IF(HR_Data[[#This Row],[Age]]&lt;25,"&lt;25",
IF(HR_Data[[#This Row],[Age]]&lt;35,"25–34",
IF(HR_Data[[#This Row],[Age]]&lt;45,"35–44",
IF(HR_Data[[#This Row],[Age]]&lt;55,"45–54","55+"))))</f>
        <v>35–44</v>
      </c>
      <c r="C1258" t="s">
        <v>43</v>
      </c>
      <c r="D1258">
        <f>(HR[[#This Row],[OverTimeFlag]]*3+HR[[#This Row],[LowJobSatisFlag]]*5+HR[[#This Row],[LowWLBFlag]]*4+HR[[#This Row],[LowSalaryFlag]]*3+HR[[#This Row],[LowEnviFlag]]*4+HR[[#This Row],[LowProFlag]]*1)</f>
        <v>12</v>
      </c>
      <c r="E1258">
        <f>HR_Data[[#This Row],[OvertimeFlag]] + HR_Data[[#This Row],[LowSatisfactionFlag]] + HR_Data[[#This Row],[LowWorkLifeBalanceFlag]]</f>
        <v>2</v>
      </c>
      <c r="F1258" t="s">
        <v>44</v>
      </c>
      <c r="G1258">
        <v>594</v>
      </c>
      <c r="H1258" t="s">
        <v>45</v>
      </c>
      <c r="I1258">
        <v>2</v>
      </c>
      <c r="J1258" t="str">
        <f>IF(AND(HR_Data[[#This Row],[Attrition]]="Yes",HR_Data[[#This Row],[YearsAtCompany]]&lt;2),"Yes","No")</f>
        <v>No</v>
      </c>
      <c r="K1258">
        <v>2</v>
      </c>
      <c r="L1258" t="s">
        <v>51</v>
      </c>
      <c r="M1258">
        <v>1</v>
      </c>
      <c r="N1258">
        <v>1760</v>
      </c>
      <c r="P1258">
        <v>3</v>
      </c>
      <c r="Q1258" t="s">
        <v>39</v>
      </c>
      <c r="R1258">
        <v>75</v>
      </c>
      <c r="S1258">
        <v>2</v>
      </c>
      <c r="T1258">
        <v>1</v>
      </c>
      <c r="U1258" t="s">
        <v>50</v>
      </c>
      <c r="V1258">
        <v>2</v>
      </c>
      <c r="W1258" t="s">
        <v>48</v>
      </c>
      <c r="X1258">
        <v>2468</v>
      </c>
      <c r="Y1258" t="str">
        <f>IF(AND(HR_Data[[#This Row],[OverTime]]="Yes",HR_Data[[#This Row],[JobSatisfaction]]&lt;=2,HR_Data[[#This Row],[MonthlyIncome]]&lt;AVERAGE(HR_Data[MonthlyIncome])),
"High Risk",
IF(OR(HR_Data[[#This Row],[OverTime]]="Yes",HR_Data[[#This Row],[JobSatisfaction]]&lt;=2),
"Medium Risk",
"Low Risk"))</f>
        <v>Medium Risk</v>
      </c>
      <c r="Z1258" t="str">
        <f>IF(HR_Data[[#This Row],[MonthlyIncome]]&lt;3000,"Low",IF(HR_Data[[#This Row],[MonthlyIncome]]&lt;7000,"Medium","High"))</f>
        <v>Low</v>
      </c>
      <c r="AA1258" s="5">
        <f>IF(HR_Data[[#This Row],[OverTime]]="Yes",1,0)</f>
        <v>0</v>
      </c>
      <c r="AB1258" s="5">
        <f>IF(HR_Data[[#This Row],[JobSatisfaction]]&lt;=2,1,0)</f>
        <v>1</v>
      </c>
      <c r="AC1258" s="5">
        <f>IF(HR_Data[[#This Row],[WorkLifeBalance]]&lt;=2,1,0)</f>
        <v>1</v>
      </c>
      <c r="AD1258" s="5">
        <f>IF(HR_Data[[#This Row],[MonthlyIncome]]&lt;AVERAGE(HR_Data[MonthlyIncome]),1,0)</f>
        <v>1</v>
      </c>
      <c r="AE1258">
        <v>15963</v>
      </c>
      <c r="AF1258">
        <v>4</v>
      </c>
      <c r="AG1258" t="s">
        <v>42</v>
      </c>
      <c r="AH1258" t="s">
        <v>43</v>
      </c>
      <c r="AI1258">
        <v>14</v>
      </c>
      <c r="AJ1258">
        <v>3</v>
      </c>
      <c r="AK1258">
        <v>2</v>
      </c>
      <c r="AL1258">
        <f>IF(HR_Data[[#This Row],[OverTime]]="Yes",2,0)
+IF(HR_Data[[#This Row],[WorkLifeBalance]]&lt;=2,2,0)
+IF(HR_Data[[#This Row],[MonthlyIncome]]&lt;5000,2,0)
+IF(HR_Data[[#This Row],[JobSatisfaction]]&lt;=2,1,0)
+IF(HR_Data[[#This Row],[EnvironmentSatisfaction]]&lt;=2,1,0)
+IF(HR_Data[[#This Row],[YearsAtCompany]]&lt;2,2,0)</f>
        <v>5</v>
      </c>
      <c r="AM1258" t="str">
        <f>IF(HR_Data[[#This Row],[RiskScore2]]&gt;=6,"High",
IF(HR_Data[[#This Row],[RiskScore2]]&gt;=3,"Medium","Low"))</f>
        <v>Medium</v>
      </c>
      <c r="AN1258">
        <v>80</v>
      </c>
      <c r="AO1258">
        <v>1</v>
      </c>
      <c r="AP1258">
        <v>9</v>
      </c>
      <c r="AQ1258">
        <v>4</v>
      </c>
      <c r="AR1258">
        <v>2</v>
      </c>
      <c r="AS1258">
        <v>6</v>
      </c>
      <c r="AT1258">
        <v>1</v>
      </c>
      <c r="AU1258">
        <v>0</v>
      </c>
      <c r="AV1258">
        <v>5</v>
      </c>
    </row>
    <row r="1259" spans="1:48">
      <c r="A1259">
        <v>31</v>
      </c>
      <c r="B1259" t="str">
        <f>IF(HR_Data[[#This Row],[Age]]&lt;25,"&lt;25",
IF(HR_Data[[#This Row],[Age]]&lt;35,"25–34",
IF(HR_Data[[#This Row],[Age]]&lt;45,"35–44",
IF(HR_Data[[#This Row],[Age]]&lt;55,"45–54","55+"))))</f>
        <v>25–34</v>
      </c>
      <c r="C1259" t="s">
        <v>35</v>
      </c>
      <c r="D1259">
        <f>(HR[[#This Row],[OverTimeFlag]]*3+HR[[#This Row],[LowJobSatisFlag]]*5+HR[[#This Row],[LowWLBFlag]]*4+HR[[#This Row],[LowSalaryFlag]]*3+HR[[#This Row],[LowEnviFlag]]*4+HR[[#This Row],[LowProFlag]]*1)</f>
        <v>4</v>
      </c>
      <c r="E1259">
        <f>HR_Data[[#This Row],[OvertimeFlag]] + HR_Data[[#This Row],[LowSatisfactionFlag]] + HR_Data[[#This Row],[LowWorkLifeBalanceFlag]]</f>
        <v>0</v>
      </c>
      <c r="F1259" t="s">
        <v>36</v>
      </c>
      <c r="G1259">
        <v>1079</v>
      </c>
      <c r="H1259" t="s">
        <v>37</v>
      </c>
      <c r="I1259">
        <v>16</v>
      </c>
      <c r="J1259" t="str">
        <f>IF(AND(HR_Data[[#This Row],[Attrition]]="Yes",HR_Data[[#This Row],[YearsAtCompany]]&lt;2),"Yes","No")</f>
        <v>Yes</v>
      </c>
      <c r="K1259">
        <v>4</v>
      </c>
      <c r="L1259" t="s">
        <v>59</v>
      </c>
      <c r="M1259">
        <v>1</v>
      </c>
      <c r="N1259">
        <v>1761</v>
      </c>
      <c r="P1259">
        <v>1</v>
      </c>
      <c r="Q1259" t="s">
        <v>46</v>
      </c>
      <c r="R1259">
        <v>70</v>
      </c>
      <c r="S1259">
        <v>3</v>
      </c>
      <c r="T1259">
        <v>3</v>
      </c>
      <c r="U1259" t="s">
        <v>40</v>
      </c>
      <c r="V1259">
        <v>3</v>
      </c>
      <c r="W1259" t="s">
        <v>48</v>
      </c>
      <c r="X1259">
        <v>8161</v>
      </c>
      <c r="Y1259" t="str">
        <f>IF(AND(HR_Data[[#This Row],[OverTime]]="Yes",HR_Data[[#This Row],[JobSatisfaction]]&lt;=2,HR_Data[[#This Row],[MonthlyIncome]]&lt;AVERAGE(HR_Data[MonthlyIncome])),
"High Risk",
IF(OR(HR_Data[[#This Row],[OverTime]]="Yes",HR_Data[[#This Row],[JobSatisfaction]]&lt;=2),
"Medium Risk",
"Low Risk"))</f>
        <v>Low Risk</v>
      </c>
      <c r="Z1259" t="str">
        <f>IF(HR_Data[[#This Row],[MonthlyIncome]]&lt;3000,"Low",IF(HR_Data[[#This Row],[MonthlyIncome]]&lt;7000,"Medium","High"))</f>
        <v>High</v>
      </c>
      <c r="AA1259" s="5">
        <f>IF(HR_Data[[#This Row],[OverTime]]="Yes",1,0)</f>
        <v>0</v>
      </c>
      <c r="AB1259" s="5">
        <f>IF(HR_Data[[#This Row],[JobSatisfaction]]&lt;=2,1,0)</f>
        <v>0</v>
      </c>
      <c r="AC1259" s="5">
        <f>IF(HR_Data[[#This Row],[WorkLifeBalance]]&lt;=2,1,0)</f>
        <v>0</v>
      </c>
      <c r="AD1259" s="5">
        <f>IF(HR_Data[[#This Row],[MonthlyIncome]]&lt;AVERAGE(HR_Data[MonthlyIncome]),1,0)</f>
        <v>0</v>
      </c>
      <c r="AE1259">
        <v>19002</v>
      </c>
      <c r="AF1259">
        <v>2</v>
      </c>
      <c r="AG1259" t="s">
        <v>42</v>
      </c>
      <c r="AH1259" t="s">
        <v>43</v>
      </c>
      <c r="AI1259">
        <v>13</v>
      </c>
      <c r="AJ1259">
        <v>3</v>
      </c>
      <c r="AK1259">
        <v>1</v>
      </c>
      <c r="AL1259">
        <f>IF(HR_Data[[#This Row],[OverTime]]="Yes",2,0)
+IF(HR_Data[[#This Row],[WorkLifeBalance]]&lt;=2,2,0)
+IF(HR_Data[[#This Row],[MonthlyIncome]]&lt;5000,2,0)
+IF(HR_Data[[#This Row],[JobSatisfaction]]&lt;=2,1,0)
+IF(HR_Data[[#This Row],[EnvironmentSatisfaction]]&lt;=2,1,0)
+IF(HR_Data[[#This Row],[YearsAtCompany]]&lt;2,2,0)</f>
        <v>3</v>
      </c>
      <c r="AM1259" t="str">
        <f>IF(HR_Data[[#This Row],[RiskScore2]]&gt;=6,"High",
IF(HR_Data[[#This Row],[RiskScore2]]&gt;=3,"Medium","Low"))</f>
        <v>Medium</v>
      </c>
      <c r="AN1259">
        <v>80</v>
      </c>
      <c r="AO1259">
        <v>3</v>
      </c>
      <c r="AP1259">
        <v>10</v>
      </c>
      <c r="AQ1259">
        <v>2</v>
      </c>
      <c r="AR1259">
        <v>3</v>
      </c>
      <c r="AS1259">
        <v>1</v>
      </c>
      <c r="AT1259">
        <v>0</v>
      </c>
      <c r="AU1259">
        <v>0</v>
      </c>
      <c r="AV1259">
        <v>0</v>
      </c>
    </row>
    <row r="1260" spans="1:48">
      <c r="A1260">
        <v>29</v>
      </c>
      <c r="B1260" t="str">
        <f>IF(HR_Data[[#This Row],[Age]]&lt;25,"&lt;25",
IF(HR_Data[[#This Row],[Age]]&lt;35,"25–34",
IF(HR_Data[[#This Row],[Age]]&lt;45,"35–44",
IF(HR_Data[[#This Row],[Age]]&lt;55,"45–54","55+"))))</f>
        <v>25–34</v>
      </c>
      <c r="C1260" t="s">
        <v>43</v>
      </c>
      <c r="D1260">
        <f>(HR[[#This Row],[OverTimeFlag]]*3+HR[[#This Row],[LowJobSatisFlag]]*5+HR[[#This Row],[LowWLBFlag]]*4+HR[[#This Row],[LowSalaryFlag]]*3+HR[[#This Row],[LowEnviFlag]]*4+HR[[#This Row],[LowProFlag]]*1)</f>
        <v>8</v>
      </c>
      <c r="E1260">
        <f>HR_Data[[#This Row],[OvertimeFlag]] + HR_Data[[#This Row],[LowSatisfactionFlag]] + HR_Data[[#This Row],[LowWorkLifeBalanceFlag]]</f>
        <v>1</v>
      </c>
      <c r="F1260" t="s">
        <v>36</v>
      </c>
      <c r="G1260">
        <v>590</v>
      </c>
      <c r="H1260" t="s">
        <v>45</v>
      </c>
      <c r="I1260">
        <v>4</v>
      </c>
      <c r="J1260" t="str">
        <f>IF(AND(HR_Data[[#This Row],[Attrition]]="Yes",HR_Data[[#This Row],[YearsAtCompany]]&lt;2),"Yes","No")</f>
        <v>No</v>
      </c>
      <c r="K1260">
        <v>3</v>
      </c>
      <c r="L1260" t="s">
        <v>60</v>
      </c>
      <c r="M1260">
        <v>1</v>
      </c>
      <c r="N1260">
        <v>1762</v>
      </c>
      <c r="P1260">
        <v>4</v>
      </c>
      <c r="Q1260" t="s">
        <v>39</v>
      </c>
      <c r="R1260">
        <v>91</v>
      </c>
      <c r="S1260">
        <v>2</v>
      </c>
      <c r="T1260">
        <v>1</v>
      </c>
      <c r="U1260" t="s">
        <v>47</v>
      </c>
      <c r="V1260">
        <v>1</v>
      </c>
      <c r="W1260" t="s">
        <v>52</v>
      </c>
      <c r="X1260">
        <v>2109</v>
      </c>
      <c r="Y1260" t="str">
        <f>IF(AND(HR_Data[[#This Row],[OverTime]]="Yes",HR_Data[[#This Row],[JobSatisfaction]]&lt;=2,HR_Data[[#This Row],[MonthlyIncome]]&lt;AVERAGE(HR_Data[MonthlyIncome])),
"High Risk",
IF(OR(HR_Data[[#This Row],[OverTime]]="Yes",HR_Data[[#This Row],[JobSatisfaction]]&lt;=2),
"Medium Risk",
"Low Risk"))</f>
        <v>Medium Risk</v>
      </c>
      <c r="Z1260" t="str">
        <f>IF(HR_Data[[#This Row],[MonthlyIncome]]&lt;3000,"Low",IF(HR_Data[[#This Row],[MonthlyIncome]]&lt;7000,"Medium","High"))</f>
        <v>Low</v>
      </c>
      <c r="AA1260" s="5">
        <f>IF(HR_Data[[#This Row],[OverTime]]="Yes",1,0)</f>
        <v>0</v>
      </c>
      <c r="AB1260" s="5">
        <f>IF(HR_Data[[#This Row],[JobSatisfaction]]&lt;=2,1,0)</f>
        <v>1</v>
      </c>
      <c r="AC1260" s="5">
        <f>IF(HR_Data[[#This Row],[WorkLifeBalance]]&lt;=2,1,0)</f>
        <v>0</v>
      </c>
      <c r="AD1260" s="5">
        <f>IF(HR_Data[[#This Row],[MonthlyIncome]]&lt;AVERAGE(HR_Data[MonthlyIncome]),1,0)</f>
        <v>1</v>
      </c>
      <c r="AE1260">
        <v>10007</v>
      </c>
      <c r="AF1260">
        <v>1</v>
      </c>
      <c r="AG1260" t="s">
        <v>42</v>
      </c>
      <c r="AH1260" t="s">
        <v>43</v>
      </c>
      <c r="AI1260">
        <v>13</v>
      </c>
      <c r="AJ1260">
        <v>3</v>
      </c>
      <c r="AK1260">
        <v>3</v>
      </c>
      <c r="AL1260">
        <f>IF(HR_Data[[#This Row],[OverTime]]="Yes",2,0)
+IF(HR_Data[[#This Row],[WorkLifeBalance]]&lt;=2,2,0)
+IF(HR_Data[[#This Row],[MonthlyIncome]]&lt;5000,2,0)
+IF(HR_Data[[#This Row],[JobSatisfaction]]&lt;=2,1,0)
+IF(HR_Data[[#This Row],[EnvironmentSatisfaction]]&lt;=2,1,0)
+IF(HR_Data[[#This Row],[YearsAtCompany]]&lt;2,2,0)</f>
        <v>5</v>
      </c>
      <c r="AM1260" t="str">
        <f>IF(HR_Data[[#This Row],[RiskScore2]]&gt;=6,"High",
IF(HR_Data[[#This Row],[RiskScore2]]&gt;=3,"Medium","Low"))</f>
        <v>Medium</v>
      </c>
      <c r="AN1260">
        <v>80</v>
      </c>
      <c r="AO1260">
        <v>1</v>
      </c>
      <c r="AP1260">
        <v>1</v>
      </c>
      <c r="AQ1260">
        <v>2</v>
      </c>
      <c r="AR1260">
        <v>3</v>
      </c>
      <c r="AS1260">
        <v>1</v>
      </c>
      <c r="AT1260">
        <v>0</v>
      </c>
      <c r="AU1260">
        <v>0</v>
      </c>
      <c r="AV1260">
        <v>0</v>
      </c>
    </row>
    <row r="1261" spans="1:48">
      <c r="A1261">
        <v>30</v>
      </c>
      <c r="B1261" t="str">
        <f>IF(HR_Data[[#This Row],[Age]]&lt;25,"&lt;25",
IF(HR_Data[[#This Row],[Age]]&lt;35,"25–34",
IF(HR_Data[[#This Row],[Age]]&lt;45,"35–44",
IF(HR_Data[[#This Row],[Age]]&lt;55,"45–54","55+"))))</f>
        <v>25–34</v>
      </c>
      <c r="C1261" t="s">
        <v>43</v>
      </c>
      <c r="D1261">
        <f>(HR[[#This Row],[OverTimeFlag]]*3+HR[[#This Row],[LowJobSatisFlag]]*5+HR[[#This Row],[LowWLBFlag]]*4+HR[[#This Row],[LowSalaryFlag]]*3+HR[[#This Row],[LowEnviFlag]]*4+HR[[#This Row],[LowProFlag]]*1)</f>
        <v>3</v>
      </c>
      <c r="E1261">
        <f>HR_Data[[#This Row],[OvertimeFlag]] + HR_Data[[#This Row],[LowSatisfactionFlag]] + HR_Data[[#This Row],[LowWorkLifeBalanceFlag]]</f>
        <v>0</v>
      </c>
      <c r="F1261" t="s">
        <v>36</v>
      </c>
      <c r="G1261">
        <v>305</v>
      </c>
      <c r="H1261" t="s">
        <v>45</v>
      </c>
      <c r="I1261">
        <v>16</v>
      </c>
      <c r="J1261" t="str">
        <f>IF(AND(HR_Data[[#This Row],[Attrition]]="Yes",HR_Data[[#This Row],[YearsAtCompany]]&lt;2),"Yes","No")</f>
        <v>No</v>
      </c>
      <c r="K1261">
        <v>3</v>
      </c>
      <c r="L1261" t="s">
        <v>38</v>
      </c>
      <c r="M1261">
        <v>1</v>
      </c>
      <c r="N1261">
        <v>1763</v>
      </c>
      <c r="P1261">
        <v>3</v>
      </c>
      <c r="Q1261" t="s">
        <v>46</v>
      </c>
      <c r="R1261">
        <v>58</v>
      </c>
      <c r="S1261">
        <v>4</v>
      </c>
      <c r="T1261">
        <v>2</v>
      </c>
      <c r="U1261" t="s">
        <v>54</v>
      </c>
      <c r="V1261">
        <v>3</v>
      </c>
      <c r="W1261" t="s">
        <v>48</v>
      </c>
      <c r="X1261">
        <v>5294</v>
      </c>
      <c r="Y1261" t="str">
        <f>IF(AND(HR_Data[[#This Row],[OverTime]]="Yes",HR_Data[[#This Row],[JobSatisfaction]]&lt;=2,HR_Data[[#This Row],[MonthlyIncome]]&lt;AVERAGE(HR_Data[MonthlyIncome])),
"High Risk",
IF(OR(HR_Data[[#This Row],[OverTime]]="Yes",HR_Data[[#This Row],[JobSatisfaction]]&lt;=2),
"Medium Risk",
"Low Risk"))</f>
        <v>Low Risk</v>
      </c>
      <c r="Z1261" t="str">
        <f>IF(HR_Data[[#This Row],[MonthlyIncome]]&lt;3000,"Low",IF(HR_Data[[#This Row],[MonthlyIncome]]&lt;7000,"Medium","High"))</f>
        <v>Medium</v>
      </c>
      <c r="AA1261" s="5">
        <f>IF(HR_Data[[#This Row],[OverTime]]="Yes",1,0)</f>
        <v>0</v>
      </c>
      <c r="AB1261" s="5">
        <f>IF(HR_Data[[#This Row],[JobSatisfaction]]&lt;=2,1,0)</f>
        <v>0</v>
      </c>
      <c r="AC1261" s="5">
        <f>IF(HR_Data[[#This Row],[WorkLifeBalance]]&lt;=2,1,0)</f>
        <v>0</v>
      </c>
      <c r="AD1261" s="5">
        <f>IF(HR_Data[[#This Row],[MonthlyIncome]]&lt;AVERAGE(HR_Data[MonthlyIncome]),1,0)</f>
        <v>1</v>
      </c>
      <c r="AE1261">
        <v>9128</v>
      </c>
      <c r="AF1261">
        <v>3</v>
      </c>
      <c r="AG1261" t="s">
        <v>42</v>
      </c>
      <c r="AH1261" t="s">
        <v>43</v>
      </c>
      <c r="AI1261">
        <v>16</v>
      </c>
      <c r="AJ1261">
        <v>3</v>
      </c>
      <c r="AK1261">
        <v>3</v>
      </c>
      <c r="AL1261">
        <f>IF(HR_Data[[#This Row],[OverTime]]="Yes",2,0)
+IF(HR_Data[[#This Row],[WorkLifeBalance]]&lt;=2,2,0)
+IF(HR_Data[[#This Row],[MonthlyIncome]]&lt;5000,2,0)
+IF(HR_Data[[#This Row],[JobSatisfaction]]&lt;=2,1,0)
+IF(HR_Data[[#This Row],[EnvironmentSatisfaction]]&lt;=2,1,0)
+IF(HR_Data[[#This Row],[YearsAtCompany]]&lt;2,2,0)</f>
        <v>0</v>
      </c>
      <c r="AM1261" t="str">
        <f>IF(HR_Data[[#This Row],[RiskScore2]]&gt;=6,"High",
IF(HR_Data[[#This Row],[RiskScore2]]&gt;=3,"Medium","Low"))</f>
        <v>Low</v>
      </c>
      <c r="AN1261">
        <v>80</v>
      </c>
      <c r="AO1261">
        <v>1</v>
      </c>
      <c r="AP1261">
        <v>10</v>
      </c>
      <c r="AQ1261">
        <v>3</v>
      </c>
      <c r="AR1261">
        <v>3</v>
      </c>
      <c r="AS1261">
        <v>7</v>
      </c>
      <c r="AT1261">
        <v>0</v>
      </c>
      <c r="AU1261">
        <v>1</v>
      </c>
      <c r="AV1261">
        <v>7</v>
      </c>
    </row>
    <row r="1262" spans="1:48">
      <c r="A1262">
        <v>32</v>
      </c>
      <c r="B1262" t="str">
        <f>IF(HR_Data[[#This Row],[Age]]&lt;25,"&lt;25",
IF(HR_Data[[#This Row],[Age]]&lt;35,"25–34",
IF(HR_Data[[#This Row],[Age]]&lt;45,"35–44",
IF(HR_Data[[#This Row],[Age]]&lt;55,"45–54","55+"))))</f>
        <v>25–34</v>
      </c>
      <c r="C1262" t="s">
        <v>43</v>
      </c>
      <c r="D1262">
        <f>(HR[[#This Row],[OverTimeFlag]]*3+HR[[#This Row],[LowJobSatisFlag]]*5+HR[[#This Row],[LowWLBFlag]]*4+HR[[#This Row],[LowSalaryFlag]]*3+HR[[#This Row],[LowEnviFlag]]*4+HR[[#This Row],[LowProFlag]]*1)</f>
        <v>12</v>
      </c>
      <c r="E1262">
        <f>HR_Data[[#This Row],[OvertimeFlag]] + HR_Data[[#This Row],[LowSatisfactionFlag]] + HR_Data[[#This Row],[LowWorkLifeBalanceFlag]]</f>
        <v>1</v>
      </c>
      <c r="F1262" t="s">
        <v>55</v>
      </c>
      <c r="G1262">
        <v>953</v>
      </c>
      <c r="H1262" t="s">
        <v>45</v>
      </c>
      <c r="I1262">
        <v>5</v>
      </c>
      <c r="J1262" t="str">
        <f>IF(AND(HR_Data[[#This Row],[Attrition]]="Yes",HR_Data[[#This Row],[YearsAtCompany]]&lt;2),"Yes","No")</f>
        <v>No</v>
      </c>
      <c r="K1262">
        <v>4</v>
      </c>
      <c r="L1262" t="s">
        <v>60</v>
      </c>
      <c r="M1262">
        <v>1</v>
      </c>
      <c r="N1262">
        <v>1764</v>
      </c>
      <c r="P1262">
        <v>2</v>
      </c>
      <c r="Q1262" t="s">
        <v>46</v>
      </c>
      <c r="R1262">
        <v>65</v>
      </c>
      <c r="S1262">
        <v>3</v>
      </c>
      <c r="T1262">
        <v>1</v>
      </c>
      <c r="U1262" t="s">
        <v>47</v>
      </c>
      <c r="V1262">
        <v>2</v>
      </c>
      <c r="W1262" t="s">
        <v>41</v>
      </c>
      <c r="X1262">
        <v>2718</v>
      </c>
      <c r="Y1262" t="str">
        <f>IF(AND(HR_Data[[#This Row],[OverTime]]="Yes",HR_Data[[#This Row],[JobSatisfaction]]&lt;=2,HR_Data[[#This Row],[MonthlyIncome]]&lt;AVERAGE(HR_Data[MonthlyIncome])),
"High Risk",
IF(OR(HR_Data[[#This Row],[OverTime]]="Yes",HR_Data[[#This Row],[JobSatisfaction]]&lt;=2),
"Medium Risk",
"Low Risk"))</f>
        <v>Medium Risk</v>
      </c>
      <c r="Z1262" t="str">
        <f>IF(HR_Data[[#This Row],[MonthlyIncome]]&lt;3000,"Low",IF(HR_Data[[#This Row],[MonthlyIncome]]&lt;7000,"Medium","High"))</f>
        <v>Low</v>
      </c>
      <c r="AA1262" s="5">
        <f>IF(HR_Data[[#This Row],[OverTime]]="Yes",1,0)</f>
        <v>0</v>
      </c>
      <c r="AB1262" s="5">
        <f>IF(HR_Data[[#This Row],[JobSatisfaction]]&lt;=2,1,0)</f>
        <v>1</v>
      </c>
      <c r="AC1262" s="5">
        <f>IF(HR_Data[[#This Row],[WorkLifeBalance]]&lt;=2,1,0)</f>
        <v>0</v>
      </c>
      <c r="AD1262" s="5">
        <f>IF(HR_Data[[#This Row],[MonthlyIncome]]&lt;AVERAGE(HR_Data[MonthlyIncome]),1,0)</f>
        <v>1</v>
      </c>
      <c r="AE1262">
        <v>17674</v>
      </c>
      <c r="AF1262">
        <v>2</v>
      </c>
      <c r="AG1262" t="s">
        <v>42</v>
      </c>
      <c r="AH1262" t="s">
        <v>43</v>
      </c>
      <c r="AI1262">
        <v>14</v>
      </c>
      <c r="AJ1262">
        <v>3</v>
      </c>
      <c r="AK1262">
        <v>2</v>
      </c>
      <c r="AL1262">
        <f>IF(HR_Data[[#This Row],[OverTime]]="Yes",2,0)
+IF(HR_Data[[#This Row],[WorkLifeBalance]]&lt;=2,2,0)
+IF(HR_Data[[#This Row],[MonthlyIncome]]&lt;5000,2,0)
+IF(HR_Data[[#This Row],[JobSatisfaction]]&lt;=2,1,0)
+IF(HR_Data[[#This Row],[EnvironmentSatisfaction]]&lt;=2,1,0)
+IF(HR_Data[[#This Row],[YearsAtCompany]]&lt;2,2,0)</f>
        <v>4</v>
      </c>
      <c r="AM1262" t="str">
        <f>IF(HR_Data[[#This Row],[RiskScore2]]&gt;=6,"High",
IF(HR_Data[[#This Row],[RiskScore2]]&gt;=3,"Medium","Low"))</f>
        <v>Medium</v>
      </c>
      <c r="AN1262">
        <v>80</v>
      </c>
      <c r="AO1262">
        <v>0</v>
      </c>
      <c r="AP1262">
        <v>12</v>
      </c>
      <c r="AQ1262">
        <v>3</v>
      </c>
      <c r="AR1262">
        <v>3</v>
      </c>
      <c r="AS1262">
        <v>7</v>
      </c>
      <c r="AT1262">
        <v>7</v>
      </c>
      <c r="AU1262">
        <v>0</v>
      </c>
      <c r="AV1262">
        <v>7</v>
      </c>
    </row>
    <row r="1263" spans="1:48">
      <c r="A1263">
        <v>38</v>
      </c>
      <c r="B1263" t="str">
        <f>IF(HR_Data[[#This Row],[Age]]&lt;25,"&lt;25",
IF(HR_Data[[#This Row],[Age]]&lt;35,"25–34",
IF(HR_Data[[#This Row],[Age]]&lt;45,"35–44",
IF(HR_Data[[#This Row],[Age]]&lt;55,"45–54","55+"))))</f>
        <v>35–44</v>
      </c>
      <c r="C1263" t="s">
        <v>43</v>
      </c>
      <c r="D1263">
        <f>(HR[[#This Row],[OverTimeFlag]]*3+HR[[#This Row],[LowJobSatisFlag]]*5+HR[[#This Row],[LowWLBFlag]]*4+HR[[#This Row],[LowSalaryFlag]]*3+HR[[#This Row],[LowEnviFlag]]*4+HR[[#This Row],[LowProFlag]]*1)</f>
        <v>10</v>
      </c>
      <c r="E1263">
        <f>HR_Data[[#This Row],[OvertimeFlag]] + HR_Data[[#This Row],[LowSatisfactionFlag]] + HR_Data[[#This Row],[LowWorkLifeBalanceFlag]]</f>
        <v>1</v>
      </c>
      <c r="F1263" t="s">
        <v>36</v>
      </c>
      <c r="G1263">
        <v>833</v>
      </c>
      <c r="H1263" t="s">
        <v>45</v>
      </c>
      <c r="I1263">
        <v>18</v>
      </c>
      <c r="J1263" t="str">
        <f>IF(AND(HR_Data[[#This Row],[Attrition]]="Yes",HR_Data[[#This Row],[YearsAtCompany]]&lt;2),"Yes","No")</f>
        <v>No</v>
      </c>
      <c r="K1263">
        <v>3</v>
      </c>
      <c r="L1263" t="s">
        <v>51</v>
      </c>
      <c r="M1263">
        <v>1</v>
      </c>
      <c r="N1263">
        <v>1766</v>
      </c>
      <c r="P1263">
        <v>2</v>
      </c>
      <c r="Q1263" t="s">
        <v>46</v>
      </c>
      <c r="R1263">
        <v>60</v>
      </c>
      <c r="S1263">
        <v>1</v>
      </c>
      <c r="T1263">
        <v>2</v>
      </c>
      <c r="U1263" t="s">
        <v>54</v>
      </c>
      <c r="V1263">
        <v>4</v>
      </c>
      <c r="W1263" t="s">
        <v>48</v>
      </c>
      <c r="X1263">
        <v>5811</v>
      </c>
      <c r="Y1263" t="str">
        <f>IF(AND(HR_Data[[#This Row],[OverTime]]="Yes",HR_Data[[#This Row],[JobSatisfaction]]&lt;=2,HR_Data[[#This Row],[MonthlyIncome]]&lt;AVERAGE(HR_Data[MonthlyIncome])),
"High Risk",
IF(OR(HR_Data[[#This Row],[OverTime]]="Yes",HR_Data[[#This Row],[JobSatisfaction]]&lt;=2),
"Medium Risk",
"Low Risk"))</f>
        <v>Medium Risk</v>
      </c>
      <c r="Z1263" t="str">
        <f>IF(HR_Data[[#This Row],[MonthlyIncome]]&lt;3000,"Low",IF(HR_Data[[#This Row],[MonthlyIncome]]&lt;7000,"Medium","High"))</f>
        <v>Medium</v>
      </c>
      <c r="AA1263" s="5">
        <f>IF(HR_Data[[#This Row],[OverTime]]="Yes",1,0)</f>
        <v>1</v>
      </c>
      <c r="AB1263" s="5">
        <f>IF(HR_Data[[#This Row],[JobSatisfaction]]&lt;=2,1,0)</f>
        <v>0</v>
      </c>
      <c r="AC1263" s="5">
        <f>IF(HR_Data[[#This Row],[WorkLifeBalance]]&lt;=2,1,0)</f>
        <v>0</v>
      </c>
      <c r="AD1263" s="5">
        <f>IF(HR_Data[[#This Row],[MonthlyIncome]]&lt;AVERAGE(HR_Data[MonthlyIncome]),1,0)</f>
        <v>1</v>
      </c>
      <c r="AE1263">
        <v>24539</v>
      </c>
      <c r="AF1263">
        <v>3</v>
      </c>
      <c r="AG1263" t="s">
        <v>42</v>
      </c>
      <c r="AH1263" t="s">
        <v>35</v>
      </c>
      <c r="AI1263">
        <v>16</v>
      </c>
      <c r="AJ1263">
        <v>3</v>
      </c>
      <c r="AK1263">
        <v>3</v>
      </c>
      <c r="AL1263">
        <f>IF(HR_Data[[#This Row],[OverTime]]="Yes",2,0)
+IF(HR_Data[[#This Row],[WorkLifeBalance]]&lt;=2,2,0)
+IF(HR_Data[[#This Row],[MonthlyIncome]]&lt;5000,2,0)
+IF(HR_Data[[#This Row],[JobSatisfaction]]&lt;=2,1,0)
+IF(HR_Data[[#This Row],[EnvironmentSatisfaction]]&lt;=2,1,0)
+IF(HR_Data[[#This Row],[YearsAtCompany]]&lt;2,2,0)</f>
        <v>5</v>
      </c>
      <c r="AM1263" t="str">
        <f>IF(HR_Data[[#This Row],[RiskScore2]]&gt;=6,"High",
IF(HR_Data[[#This Row],[RiskScore2]]&gt;=3,"Medium","Low"))</f>
        <v>Medium</v>
      </c>
      <c r="AN1263">
        <v>80</v>
      </c>
      <c r="AO1263">
        <v>1</v>
      </c>
      <c r="AP1263">
        <v>15</v>
      </c>
      <c r="AQ1263">
        <v>2</v>
      </c>
      <c r="AR1263">
        <v>3</v>
      </c>
      <c r="AS1263">
        <v>1</v>
      </c>
      <c r="AT1263">
        <v>0</v>
      </c>
      <c r="AU1263">
        <v>1</v>
      </c>
      <c r="AV1263">
        <v>0</v>
      </c>
    </row>
    <row r="1264" spans="1:48">
      <c r="A1264">
        <v>43</v>
      </c>
      <c r="B1264" t="str">
        <f>IF(HR_Data[[#This Row],[Age]]&lt;25,"&lt;25",
IF(HR_Data[[#This Row],[Age]]&lt;35,"25–34",
IF(HR_Data[[#This Row],[Age]]&lt;45,"35–44",
IF(HR_Data[[#This Row],[Age]]&lt;55,"45–54","55+"))))</f>
        <v>35–44</v>
      </c>
      <c r="C1264" t="s">
        <v>35</v>
      </c>
      <c r="D1264">
        <f>(HR[[#This Row],[OverTimeFlag]]*3+HR[[#This Row],[LowJobSatisFlag]]*5+HR[[#This Row],[LowWLBFlag]]*4+HR[[#This Row],[LowSalaryFlag]]*3+HR[[#This Row],[LowEnviFlag]]*4+HR[[#This Row],[LowProFlag]]*1)</f>
        <v>6</v>
      </c>
      <c r="E1264">
        <f>HR_Data[[#This Row],[OvertimeFlag]] + HR_Data[[#This Row],[LowSatisfactionFlag]] + HR_Data[[#This Row],[LowWorkLifeBalanceFlag]]</f>
        <v>1</v>
      </c>
      <c r="F1264" t="s">
        <v>44</v>
      </c>
      <c r="G1264">
        <v>807</v>
      </c>
      <c r="H1264" t="s">
        <v>45</v>
      </c>
      <c r="I1264">
        <v>17</v>
      </c>
      <c r="J1264" t="str">
        <f>IF(AND(HR_Data[[#This Row],[Attrition]]="Yes",HR_Data[[#This Row],[YearsAtCompany]]&lt;2),"Yes","No")</f>
        <v>Yes</v>
      </c>
      <c r="K1264">
        <v>3</v>
      </c>
      <c r="L1264" t="s">
        <v>60</v>
      </c>
      <c r="M1264">
        <v>1</v>
      </c>
      <c r="N1264">
        <v>1767</v>
      </c>
      <c r="P1264">
        <v>3</v>
      </c>
      <c r="Q1264" t="s">
        <v>46</v>
      </c>
      <c r="R1264">
        <v>38</v>
      </c>
      <c r="S1264">
        <v>2</v>
      </c>
      <c r="T1264">
        <v>1</v>
      </c>
      <c r="U1264" t="s">
        <v>47</v>
      </c>
      <c r="V1264">
        <v>3</v>
      </c>
      <c r="W1264" t="s">
        <v>48</v>
      </c>
      <c r="X1264">
        <v>2437</v>
      </c>
      <c r="Y1264" t="str">
        <f>IF(AND(HR_Data[[#This Row],[OverTime]]="Yes",HR_Data[[#This Row],[JobSatisfaction]]&lt;=2,HR_Data[[#This Row],[MonthlyIncome]]&lt;AVERAGE(HR_Data[MonthlyIncome])),
"High Risk",
IF(OR(HR_Data[[#This Row],[OverTime]]="Yes",HR_Data[[#This Row],[JobSatisfaction]]&lt;=2),
"Medium Risk",
"Low Risk"))</f>
        <v>Medium Risk</v>
      </c>
      <c r="Z1264" t="str">
        <f>IF(HR_Data[[#This Row],[MonthlyIncome]]&lt;3000,"Low",IF(HR_Data[[#This Row],[MonthlyIncome]]&lt;7000,"Medium","High"))</f>
        <v>Low</v>
      </c>
      <c r="AA1264" s="5">
        <f>IF(HR_Data[[#This Row],[OverTime]]="Yes",1,0)</f>
        <v>1</v>
      </c>
      <c r="AB1264" s="5">
        <f>IF(HR_Data[[#This Row],[JobSatisfaction]]&lt;=2,1,0)</f>
        <v>0</v>
      </c>
      <c r="AC1264" s="5">
        <f>IF(HR_Data[[#This Row],[WorkLifeBalance]]&lt;=2,1,0)</f>
        <v>0</v>
      </c>
      <c r="AD1264" s="5">
        <f>IF(HR_Data[[#This Row],[MonthlyIncome]]&lt;AVERAGE(HR_Data[MonthlyIncome]),1,0)</f>
        <v>1</v>
      </c>
      <c r="AE1264">
        <v>15587</v>
      </c>
      <c r="AF1264">
        <v>9</v>
      </c>
      <c r="AG1264" t="s">
        <v>42</v>
      </c>
      <c r="AH1264" t="s">
        <v>35</v>
      </c>
      <c r="AI1264">
        <v>16</v>
      </c>
      <c r="AJ1264">
        <v>3</v>
      </c>
      <c r="AK1264">
        <v>4</v>
      </c>
      <c r="AL1264">
        <f>IF(HR_Data[[#This Row],[OverTime]]="Yes",2,0)
+IF(HR_Data[[#This Row],[WorkLifeBalance]]&lt;=2,2,0)
+IF(HR_Data[[#This Row],[MonthlyIncome]]&lt;5000,2,0)
+IF(HR_Data[[#This Row],[JobSatisfaction]]&lt;=2,1,0)
+IF(HR_Data[[#This Row],[EnvironmentSatisfaction]]&lt;=2,1,0)
+IF(HR_Data[[#This Row],[YearsAtCompany]]&lt;2,2,0)</f>
        <v>6</v>
      </c>
      <c r="AM1264" t="str">
        <f>IF(HR_Data[[#This Row],[RiskScore2]]&gt;=6,"High",
IF(HR_Data[[#This Row],[RiskScore2]]&gt;=3,"Medium","Low"))</f>
        <v>High</v>
      </c>
      <c r="AN1264">
        <v>80</v>
      </c>
      <c r="AO1264">
        <v>1</v>
      </c>
      <c r="AP1264">
        <v>6</v>
      </c>
      <c r="AQ1264">
        <v>4</v>
      </c>
      <c r="AR1264">
        <v>3</v>
      </c>
      <c r="AS1264">
        <v>1</v>
      </c>
      <c r="AT1264">
        <v>0</v>
      </c>
      <c r="AU1264">
        <v>0</v>
      </c>
      <c r="AV1264">
        <v>0</v>
      </c>
    </row>
    <row r="1265" spans="1:48">
      <c r="A1265">
        <v>42</v>
      </c>
      <c r="B1265" t="str">
        <f>IF(HR_Data[[#This Row],[Age]]&lt;25,"&lt;25",
IF(HR_Data[[#This Row],[Age]]&lt;35,"25–34",
IF(HR_Data[[#This Row],[Age]]&lt;45,"35–44",
IF(HR_Data[[#This Row],[Age]]&lt;55,"45–54","55+"))))</f>
        <v>35–44</v>
      </c>
      <c r="C1265" t="s">
        <v>43</v>
      </c>
      <c r="D1265">
        <f>(HR[[#This Row],[OverTimeFlag]]*3+HR[[#This Row],[LowJobSatisFlag]]*5+HR[[#This Row],[LowWLBFlag]]*4+HR[[#This Row],[LowSalaryFlag]]*3+HR[[#This Row],[LowEnviFlag]]*4+HR[[#This Row],[LowProFlag]]*1)</f>
        <v>16</v>
      </c>
      <c r="E1265">
        <f>HR_Data[[#This Row],[OvertimeFlag]] + HR_Data[[#This Row],[LowSatisfactionFlag]] + HR_Data[[#This Row],[LowWorkLifeBalanceFlag]]</f>
        <v>2</v>
      </c>
      <c r="F1265" t="s">
        <v>36</v>
      </c>
      <c r="G1265">
        <v>855</v>
      </c>
      <c r="H1265" t="s">
        <v>45</v>
      </c>
      <c r="I1265">
        <v>12</v>
      </c>
      <c r="J1265" t="str">
        <f>IF(AND(HR_Data[[#This Row],[Attrition]]="Yes",HR_Data[[#This Row],[YearsAtCompany]]&lt;2),"Yes","No")</f>
        <v>No</v>
      </c>
      <c r="K1265">
        <v>3</v>
      </c>
      <c r="L1265" t="s">
        <v>51</v>
      </c>
      <c r="M1265">
        <v>1</v>
      </c>
      <c r="N1265">
        <v>1768</v>
      </c>
      <c r="P1265">
        <v>2</v>
      </c>
      <c r="Q1265" t="s">
        <v>46</v>
      </c>
      <c r="R1265">
        <v>57</v>
      </c>
      <c r="S1265">
        <v>3</v>
      </c>
      <c r="T1265">
        <v>1</v>
      </c>
      <c r="U1265" t="s">
        <v>50</v>
      </c>
      <c r="V1265">
        <v>2</v>
      </c>
      <c r="W1265" t="s">
        <v>52</v>
      </c>
      <c r="X1265">
        <v>2766</v>
      </c>
      <c r="Y1265" t="str">
        <f>IF(AND(HR_Data[[#This Row],[OverTime]]="Yes",HR_Data[[#This Row],[JobSatisfaction]]&lt;=2,HR_Data[[#This Row],[MonthlyIncome]]&lt;AVERAGE(HR_Data[MonthlyIncome])),
"High Risk",
IF(OR(HR_Data[[#This Row],[OverTime]]="Yes",HR_Data[[#This Row],[JobSatisfaction]]&lt;=2),
"Medium Risk",
"Low Risk"))</f>
        <v>Medium Risk</v>
      </c>
      <c r="Z1265" t="str">
        <f>IF(HR_Data[[#This Row],[MonthlyIncome]]&lt;3000,"Low",IF(HR_Data[[#This Row],[MonthlyIncome]]&lt;7000,"Medium","High"))</f>
        <v>Low</v>
      </c>
      <c r="AA1265" s="5">
        <f>IF(HR_Data[[#This Row],[OverTime]]="Yes",1,0)</f>
        <v>0</v>
      </c>
      <c r="AB1265" s="5">
        <f>IF(HR_Data[[#This Row],[JobSatisfaction]]&lt;=2,1,0)</f>
        <v>1</v>
      </c>
      <c r="AC1265" s="5">
        <f>IF(HR_Data[[#This Row],[WorkLifeBalance]]&lt;=2,1,0)</f>
        <v>1</v>
      </c>
      <c r="AD1265" s="5">
        <f>IF(HR_Data[[#This Row],[MonthlyIncome]]&lt;AVERAGE(HR_Data[MonthlyIncome]),1,0)</f>
        <v>1</v>
      </c>
      <c r="AE1265">
        <v>8952</v>
      </c>
      <c r="AF1265">
        <v>8</v>
      </c>
      <c r="AG1265" t="s">
        <v>42</v>
      </c>
      <c r="AH1265" t="s">
        <v>43</v>
      </c>
      <c r="AI1265">
        <v>22</v>
      </c>
      <c r="AJ1265">
        <v>4</v>
      </c>
      <c r="AK1265">
        <v>2</v>
      </c>
      <c r="AL1265">
        <f>IF(HR_Data[[#This Row],[OverTime]]="Yes",2,0)
+IF(HR_Data[[#This Row],[WorkLifeBalance]]&lt;=2,2,0)
+IF(HR_Data[[#This Row],[MonthlyIncome]]&lt;5000,2,0)
+IF(HR_Data[[#This Row],[JobSatisfaction]]&lt;=2,1,0)
+IF(HR_Data[[#This Row],[EnvironmentSatisfaction]]&lt;=2,1,0)
+IF(HR_Data[[#This Row],[YearsAtCompany]]&lt;2,2,0)</f>
        <v>6</v>
      </c>
      <c r="AM1265" t="str">
        <f>IF(HR_Data[[#This Row],[RiskScore2]]&gt;=6,"High",
IF(HR_Data[[#This Row],[RiskScore2]]&gt;=3,"Medium","Low"))</f>
        <v>High</v>
      </c>
      <c r="AN1265">
        <v>80</v>
      </c>
      <c r="AO1265">
        <v>3</v>
      </c>
      <c r="AP1265">
        <v>7</v>
      </c>
      <c r="AQ1265">
        <v>6</v>
      </c>
      <c r="AR1265">
        <v>2</v>
      </c>
      <c r="AS1265">
        <v>5</v>
      </c>
      <c r="AT1265">
        <v>3</v>
      </c>
      <c r="AU1265">
        <v>0</v>
      </c>
      <c r="AV1265">
        <v>4</v>
      </c>
    </row>
    <row r="1266" spans="1:48">
      <c r="A1266">
        <v>55</v>
      </c>
      <c r="B1266" t="str">
        <f>IF(HR_Data[[#This Row],[Age]]&lt;25,"&lt;25",
IF(HR_Data[[#This Row],[Age]]&lt;35,"25–34",
IF(HR_Data[[#This Row],[Age]]&lt;45,"35–44",
IF(HR_Data[[#This Row],[Age]]&lt;55,"45–54","55+"))))</f>
        <v>55+</v>
      </c>
      <c r="C1266" t="s">
        <v>43</v>
      </c>
      <c r="D1266">
        <f>(HR[[#This Row],[OverTimeFlag]]*3+HR[[#This Row],[LowJobSatisFlag]]*5+HR[[#This Row],[LowWLBFlag]]*4+HR[[#This Row],[LowSalaryFlag]]*3+HR[[#This Row],[LowEnviFlag]]*4+HR[[#This Row],[LowProFlag]]*1)</f>
        <v>5</v>
      </c>
      <c r="E1266">
        <f>HR_Data[[#This Row],[OvertimeFlag]] + HR_Data[[#This Row],[LowSatisfactionFlag]] + HR_Data[[#This Row],[LowWorkLifeBalanceFlag]]</f>
        <v>1</v>
      </c>
      <c r="F1266" t="s">
        <v>36</v>
      </c>
      <c r="G1266">
        <v>478</v>
      </c>
      <c r="H1266" t="s">
        <v>45</v>
      </c>
      <c r="I1266">
        <v>2</v>
      </c>
      <c r="J1266" t="str">
        <f>IF(AND(HR_Data[[#This Row],[Attrition]]="Yes",HR_Data[[#This Row],[YearsAtCompany]]&lt;2),"Yes","No")</f>
        <v>No</v>
      </c>
      <c r="K1266">
        <v>3</v>
      </c>
      <c r="L1266" t="s">
        <v>51</v>
      </c>
      <c r="M1266">
        <v>1</v>
      </c>
      <c r="N1266">
        <v>1770</v>
      </c>
      <c r="P1266">
        <v>3</v>
      </c>
      <c r="Q1266" t="s">
        <v>46</v>
      </c>
      <c r="R1266">
        <v>60</v>
      </c>
      <c r="S1266">
        <v>2</v>
      </c>
      <c r="T1266">
        <v>5</v>
      </c>
      <c r="U1266" t="s">
        <v>58</v>
      </c>
      <c r="V1266">
        <v>1</v>
      </c>
      <c r="W1266" t="s">
        <v>48</v>
      </c>
      <c r="X1266">
        <v>19038</v>
      </c>
      <c r="Y1266" t="str">
        <f>IF(AND(HR_Data[[#This Row],[OverTime]]="Yes",HR_Data[[#This Row],[JobSatisfaction]]&lt;=2,HR_Data[[#This Row],[MonthlyIncome]]&lt;AVERAGE(HR_Data[MonthlyIncome])),
"High Risk",
IF(OR(HR_Data[[#This Row],[OverTime]]="Yes",HR_Data[[#This Row],[JobSatisfaction]]&lt;=2),
"Medium Risk",
"Low Risk"))</f>
        <v>Medium Risk</v>
      </c>
      <c r="Z1266" t="str">
        <f>IF(HR_Data[[#This Row],[MonthlyIncome]]&lt;3000,"Low",IF(HR_Data[[#This Row],[MonthlyIncome]]&lt;7000,"Medium","High"))</f>
        <v>High</v>
      </c>
      <c r="AA1266" s="5">
        <f>IF(HR_Data[[#This Row],[OverTime]]="Yes",1,0)</f>
        <v>0</v>
      </c>
      <c r="AB1266" s="5">
        <f>IF(HR_Data[[#This Row],[JobSatisfaction]]&lt;=2,1,0)</f>
        <v>1</v>
      </c>
      <c r="AC1266" s="5">
        <f>IF(HR_Data[[#This Row],[WorkLifeBalance]]&lt;=2,1,0)</f>
        <v>0</v>
      </c>
      <c r="AD1266" s="5">
        <f>IF(HR_Data[[#This Row],[MonthlyIncome]]&lt;AVERAGE(HR_Data[MonthlyIncome]),1,0)</f>
        <v>0</v>
      </c>
      <c r="AE1266">
        <v>19805</v>
      </c>
      <c r="AF1266">
        <v>8</v>
      </c>
      <c r="AG1266" t="s">
        <v>42</v>
      </c>
      <c r="AH1266" t="s">
        <v>43</v>
      </c>
      <c r="AI1266">
        <v>12</v>
      </c>
      <c r="AJ1266">
        <v>3</v>
      </c>
      <c r="AK1266">
        <v>2</v>
      </c>
      <c r="AL1266">
        <f>IF(HR_Data[[#This Row],[OverTime]]="Yes",2,0)
+IF(HR_Data[[#This Row],[WorkLifeBalance]]&lt;=2,2,0)
+IF(HR_Data[[#This Row],[MonthlyIncome]]&lt;5000,2,0)
+IF(HR_Data[[#This Row],[JobSatisfaction]]&lt;=2,1,0)
+IF(HR_Data[[#This Row],[EnvironmentSatisfaction]]&lt;=2,1,0)
+IF(HR_Data[[#This Row],[YearsAtCompany]]&lt;2,2,0)</f>
        <v>3</v>
      </c>
      <c r="AM1266" t="str">
        <f>IF(HR_Data[[#This Row],[RiskScore2]]&gt;=6,"High",
IF(HR_Data[[#This Row],[RiskScore2]]&gt;=3,"Medium","Low"))</f>
        <v>Medium</v>
      </c>
      <c r="AN1266">
        <v>80</v>
      </c>
      <c r="AO1266">
        <v>3</v>
      </c>
      <c r="AP1266">
        <v>34</v>
      </c>
      <c r="AQ1266">
        <v>2</v>
      </c>
      <c r="AR1266">
        <v>3</v>
      </c>
      <c r="AS1266">
        <v>1</v>
      </c>
      <c r="AT1266">
        <v>0</v>
      </c>
      <c r="AU1266">
        <v>0</v>
      </c>
      <c r="AV1266">
        <v>0</v>
      </c>
    </row>
    <row r="1267" spans="1:48">
      <c r="A1267">
        <v>33</v>
      </c>
      <c r="B1267" t="str">
        <f>IF(HR_Data[[#This Row],[Age]]&lt;25,"&lt;25",
IF(HR_Data[[#This Row],[Age]]&lt;35,"25–34",
IF(HR_Data[[#This Row],[Age]]&lt;45,"35–44",
IF(HR_Data[[#This Row],[Age]]&lt;55,"45–54","55+"))))</f>
        <v>25–34</v>
      </c>
      <c r="C1267" t="s">
        <v>43</v>
      </c>
      <c r="D1267">
        <f>(HR[[#This Row],[OverTimeFlag]]*3+HR[[#This Row],[LowJobSatisFlag]]*5+HR[[#This Row],[LowWLBFlag]]*4+HR[[#This Row],[LowSalaryFlag]]*3+HR[[#This Row],[LowEnviFlag]]*4+HR[[#This Row],[LowProFlag]]*1)</f>
        <v>12</v>
      </c>
      <c r="E1267">
        <f>HR_Data[[#This Row],[OvertimeFlag]] + HR_Data[[#This Row],[LowSatisfactionFlag]] + HR_Data[[#This Row],[LowWorkLifeBalanceFlag]]</f>
        <v>2</v>
      </c>
      <c r="F1267" t="s">
        <v>55</v>
      </c>
      <c r="G1267">
        <v>775</v>
      </c>
      <c r="H1267" t="s">
        <v>45</v>
      </c>
      <c r="I1267">
        <v>4</v>
      </c>
      <c r="J1267" t="str">
        <f>IF(AND(HR_Data[[#This Row],[Attrition]]="Yes",HR_Data[[#This Row],[YearsAtCompany]]&lt;2),"Yes","No")</f>
        <v>No</v>
      </c>
      <c r="K1267">
        <v>3</v>
      </c>
      <c r="L1267" t="s">
        <v>60</v>
      </c>
      <c r="M1267">
        <v>1</v>
      </c>
      <c r="N1267">
        <v>1771</v>
      </c>
      <c r="P1267">
        <v>4</v>
      </c>
      <c r="Q1267" t="s">
        <v>46</v>
      </c>
      <c r="R1267">
        <v>90</v>
      </c>
      <c r="S1267">
        <v>3</v>
      </c>
      <c r="T1267">
        <v>2</v>
      </c>
      <c r="U1267" t="s">
        <v>47</v>
      </c>
      <c r="V1267">
        <v>2</v>
      </c>
      <c r="W1267" t="s">
        <v>52</v>
      </c>
      <c r="X1267">
        <v>3055</v>
      </c>
      <c r="Y1267" t="str">
        <f>IF(AND(HR_Data[[#This Row],[OverTime]]="Yes",HR_Data[[#This Row],[JobSatisfaction]]&lt;=2,HR_Data[[#This Row],[MonthlyIncome]]&lt;AVERAGE(HR_Data[MonthlyIncome])),
"High Risk",
IF(OR(HR_Data[[#This Row],[OverTime]]="Yes",HR_Data[[#This Row],[JobSatisfaction]]&lt;=2),
"Medium Risk",
"Low Risk"))</f>
        <v>Medium Risk</v>
      </c>
      <c r="Z1267" t="str">
        <f>IF(HR_Data[[#This Row],[MonthlyIncome]]&lt;3000,"Low",IF(HR_Data[[#This Row],[MonthlyIncome]]&lt;7000,"Medium","High"))</f>
        <v>Medium</v>
      </c>
      <c r="AA1267" s="5">
        <f>IF(HR_Data[[#This Row],[OverTime]]="Yes",1,0)</f>
        <v>0</v>
      </c>
      <c r="AB1267" s="5">
        <f>IF(HR_Data[[#This Row],[JobSatisfaction]]&lt;=2,1,0)</f>
        <v>1</v>
      </c>
      <c r="AC1267" s="5">
        <f>IF(HR_Data[[#This Row],[WorkLifeBalance]]&lt;=2,1,0)</f>
        <v>1</v>
      </c>
      <c r="AD1267" s="5">
        <f>IF(HR_Data[[#This Row],[MonthlyIncome]]&lt;AVERAGE(HR_Data[MonthlyIncome]),1,0)</f>
        <v>1</v>
      </c>
      <c r="AE1267">
        <v>6194</v>
      </c>
      <c r="AF1267">
        <v>5</v>
      </c>
      <c r="AG1267" t="s">
        <v>42</v>
      </c>
      <c r="AH1267" t="s">
        <v>43</v>
      </c>
      <c r="AI1267">
        <v>15</v>
      </c>
      <c r="AJ1267">
        <v>3</v>
      </c>
      <c r="AK1267">
        <v>4</v>
      </c>
      <c r="AL1267">
        <f>IF(HR_Data[[#This Row],[OverTime]]="Yes",2,0)
+IF(HR_Data[[#This Row],[WorkLifeBalance]]&lt;=2,2,0)
+IF(HR_Data[[#This Row],[MonthlyIncome]]&lt;5000,2,0)
+IF(HR_Data[[#This Row],[JobSatisfaction]]&lt;=2,1,0)
+IF(HR_Data[[#This Row],[EnvironmentSatisfaction]]&lt;=2,1,0)
+IF(HR_Data[[#This Row],[YearsAtCompany]]&lt;2,2,0)</f>
        <v>5</v>
      </c>
      <c r="AM1267" t="str">
        <f>IF(HR_Data[[#This Row],[RiskScore2]]&gt;=6,"High",
IF(HR_Data[[#This Row],[RiskScore2]]&gt;=3,"Medium","Low"))</f>
        <v>Medium</v>
      </c>
      <c r="AN1267">
        <v>80</v>
      </c>
      <c r="AO1267">
        <v>2</v>
      </c>
      <c r="AP1267">
        <v>11</v>
      </c>
      <c r="AQ1267">
        <v>2</v>
      </c>
      <c r="AR1267">
        <v>2</v>
      </c>
      <c r="AS1267">
        <v>9</v>
      </c>
      <c r="AT1267">
        <v>8</v>
      </c>
      <c r="AU1267">
        <v>1</v>
      </c>
      <c r="AV1267">
        <v>7</v>
      </c>
    </row>
    <row r="1268" spans="1:48">
      <c r="A1268">
        <v>41</v>
      </c>
      <c r="B1268" t="str">
        <f>IF(HR_Data[[#This Row],[Age]]&lt;25,"&lt;25",
IF(HR_Data[[#This Row],[Age]]&lt;35,"25–34",
IF(HR_Data[[#This Row],[Age]]&lt;45,"35–44",
IF(HR_Data[[#This Row],[Age]]&lt;55,"45–54","55+"))))</f>
        <v>35–44</v>
      </c>
      <c r="C1268" t="s">
        <v>43</v>
      </c>
      <c r="D1268">
        <f>(HR[[#This Row],[OverTimeFlag]]*3+HR[[#This Row],[LowJobSatisFlag]]*5+HR[[#This Row],[LowWLBFlag]]*4+HR[[#This Row],[LowSalaryFlag]]*3+HR[[#This Row],[LowEnviFlag]]*4+HR[[#This Row],[LowProFlag]]*1)</f>
        <v>8</v>
      </c>
      <c r="E1268">
        <f>HR_Data[[#This Row],[OvertimeFlag]] + HR_Data[[#This Row],[LowSatisfactionFlag]] + HR_Data[[#This Row],[LowWorkLifeBalanceFlag]]</f>
        <v>1</v>
      </c>
      <c r="F1268" t="s">
        <v>36</v>
      </c>
      <c r="G1268">
        <v>548</v>
      </c>
      <c r="H1268" t="s">
        <v>45</v>
      </c>
      <c r="I1268">
        <v>9</v>
      </c>
      <c r="J1268" t="str">
        <f>IF(AND(HR_Data[[#This Row],[Attrition]]="Yes",HR_Data[[#This Row],[YearsAtCompany]]&lt;2),"Yes","No")</f>
        <v>No</v>
      </c>
      <c r="K1268">
        <v>4</v>
      </c>
      <c r="L1268" t="s">
        <v>38</v>
      </c>
      <c r="M1268">
        <v>1</v>
      </c>
      <c r="N1268">
        <v>1772</v>
      </c>
      <c r="P1268">
        <v>3</v>
      </c>
      <c r="Q1268" t="s">
        <v>46</v>
      </c>
      <c r="R1268">
        <v>94</v>
      </c>
      <c r="S1268">
        <v>3</v>
      </c>
      <c r="T1268">
        <v>1</v>
      </c>
      <c r="U1268" t="s">
        <v>50</v>
      </c>
      <c r="V1268">
        <v>1</v>
      </c>
      <c r="W1268" t="s">
        <v>52</v>
      </c>
      <c r="X1268">
        <v>2289</v>
      </c>
      <c r="Y1268" t="str">
        <f>IF(AND(HR_Data[[#This Row],[OverTime]]="Yes",HR_Data[[#This Row],[JobSatisfaction]]&lt;=2,HR_Data[[#This Row],[MonthlyIncome]]&lt;AVERAGE(HR_Data[MonthlyIncome])),
"High Risk",
IF(OR(HR_Data[[#This Row],[OverTime]]="Yes",HR_Data[[#This Row],[JobSatisfaction]]&lt;=2),
"Medium Risk",
"Low Risk"))</f>
        <v>Medium Risk</v>
      </c>
      <c r="Z1268" t="str">
        <f>IF(HR_Data[[#This Row],[MonthlyIncome]]&lt;3000,"Low",IF(HR_Data[[#This Row],[MonthlyIncome]]&lt;7000,"Medium","High"))</f>
        <v>Low</v>
      </c>
      <c r="AA1268" s="5">
        <f>IF(HR_Data[[#This Row],[OverTime]]="Yes",1,0)</f>
        <v>0</v>
      </c>
      <c r="AB1268" s="5">
        <f>IF(HR_Data[[#This Row],[JobSatisfaction]]&lt;=2,1,0)</f>
        <v>1</v>
      </c>
      <c r="AC1268" s="5">
        <f>IF(HR_Data[[#This Row],[WorkLifeBalance]]&lt;=2,1,0)</f>
        <v>0</v>
      </c>
      <c r="AD1268" s="5">
        <f>IF(HR_Data[[#This Row],[MonthlyIncome]]&lt;AVERAGE(HR_Data[MonthlyIncome]),1,0)</f>
        <v>1</v>
      </c>
      <c r="AE1268">
        <v>20520</v>
      </c>
      <c r="AF1268">
        <v>1</v>
      </c>
      <c r="AG1268" t="s">
        <v>42</v>
      </c>
      <c r="AH1268" t="s">
        <v>43</v>
      </c>
      <c r="AI1268">
        <v>20</v>
      </c>
      <c r="AJ1268">
        <v>4</v>
      </c>
      <c r="AK1268">
        <v>2</v>
      </c>
      <c r="AL1268">
        <f>IF(HR_Data[[#This Row],[OverTime]]="Yes",2,0)
+IF(HR_Data[[#This Row],[WorkLifeBalance]]&lt;=2,2,0)
+IF(HR_Data[[#This Row],[MonthlyIncome]]&lt;5000,2,0)
+IF(HR_Data[[#This Row],[JobSatisfaction]]&lt;=2,1,0)
+IF(HR_Data[[#This Row],[EnvironmentSatisfaction]]&lt;=2,1,0)
+IF(HR_Data[[#This Row],[YearsAtCompany]]&lt;2,2,0)</f>
        <v>3</v>
      </c>
      <c r="AM1268" t="str">
        <f>IF(HR_Data[[#This Row],[RiskScore2]]&gt;=6,"High",
IF(HR_Data[[#This Row],[RiskScore2]]&gt;=3,"Medium","Low"))</f>
        <v>Medium</v>
      </c>
      <c r="AN1268">
        <v>80</v>
      </c>
      <c r="AO1268">
        <v>2</v>
      </c>
      <c r="AP1268">
        <v>5</v>
      </c>
      <c r="AQ1268">
        <v>2</v>
      </c>
      <c r="AR1268">
        <v>3</v>
      </c>
      <c r="AS1268">
        <v>5</v>
      </c>
      <c r="AT1268">
        <v>3</v>
      </c>
      <c r="AU1268">
        <v>0</v>
      </c>
      <c r="AV1268">
        <v>4</v>
      </c>
    </row>
    <row r="1269" spans="1:48">
      <c r="A1269">
        <v>34</v>
      </c>
      <c r="B1269" t="str">
        <f>IF(HR_Data[[#This Row],[Age]]&lt;25,"&lt;25",
IF(HR_Data[[#This Row],[Age]]&lt;35,"25–34",
IF(HR_Data[[#This Row],[Age]]&lt;45,"35–44",
IF(HR_Data[[#This Row],[Age]]&lt;55,"45–54","55+"))))</f>
        <v>25–34</v>
      </c>
      <c r="C1269" t="s">
        <v>43</v>
      </c>
      <c r="D1269">
        <f>(HR[[#This Row],[OverTimeFlag]]*3+HR[[#This Row],[LowJobSatisFlag]]*5+HR[[#This Row],[LowWLBFlag]]*4+HR[[#This Row],[LowSalaryFlag]]*3+HR[[#This Row],[LowEnviFlag]]*4+HR[[#This Row],[LowProFlag]]*1)</f>
        <v>6</v>
      </c>
      <c r="E1269">
        <f>HR_Data[[#This Row],[OvertimeFlag]] + HR_Data[[#This Row],[LowSatisfactionFlag]] + HR_Data[[#This Row],[LowWorkLifeBalanceFlag]]</f>
        <v>1</v>
      </c>
      <c r="F1269" t="s">
        <v>55</v>
      </c>
      <c r="G1269">
        <v>1375</v>
      </c>
      <c r="H1269" t="s">
        <v>37</v>
      </c>
      <c r="I1269">
        <v>10</v>
      </c>
      <c r="J1269" t="str">
        <f>IF(AND(HR_Data[[#This Row],[Attrition]]="Yes",HR_Data[[#This Row],[YearsAtCompany]]&lt;2),"Yes","No")</f>
        <v>No</v>
      </c>
      <c r="K1269">
        <v>3</v>
      </c>
      <c r="L1269" t="s">
        <v>38</v>
      </c>
      <c r="M1269">
        <v>1</v>
      </c>
      <c r="N1269">
        <v>1774</v>
      </c>
      <c r="P1269">
        <v>4</v>
      </c>
      <c r="Q1269" t="s">
        <v>46</v>
      </c>
      <c r="R1269">
        <v>87</v>
      </c>
      <c r="S1269">
        <v>3</v>
      </c>
      <c r="T1269">
        <v>2</v>
      </c>
      <c r="U1269" t="s">
        <v>40</v>
      </c>
      <c r="V1269">
        <v>3</v>
      </c>
      <c r="W1269" t="s">
        <v>52</v>
      </c>
      <c r="X1269">
        <v>4001</v>
      </c>
      <c r="Y1269" t="str">
        <f>IF(AND(HR_Data[[#This Row],[OverTime]]="Yes",HR_Data[[#This Row],[JobSatisfaction]]&lt;=2,HR_Data[[#This Row],[MonthlyIncome]]&lt;AVERAGE(HR_Data[MonthlyIncome])),
"High Risk",
IF(OR(HR_Data[[#This Row],[OverTime]]="Yes",HR_Data[[#This Row],[JobSatisfaction]]&lt;=2),
"Medium Risk",
"Low Risk"))</f>
        <v>Medium Risk</v>
      </c>
      <c r="Z1269" t="str">
        <f>IF(HR_Data[[#This Row],[MonthlyIncome]]&lt;3000,"Low",IF(HR_Data[[#This Row],[MonthlyIncome]]&lt;7000,"Medium","High"))</f>
        <v>Medium</v>
      </c>
      <c r="AA1269" s="5">
        <f>IF(HR_Data[[#This Row],[OverTime]]="Yes",1,0)</f>
        <v>1</v>
      </c>
      <c r="AB1269" s="5">
        <f>IF(HR_Data[[#This Row],[JobSatisfaction]]&lt;=2,1,0)</f>
        <v>0</v>
      </c>
      <c r="AC1269" s="5">
        <f>IF(HR_Data[[#This Row],[WorkLifeBalance]]&lt;=2,1,0)</f>
        <v>0</v>
      </c>
      <c r="AD1269" s="5">
        <f>IF(HR_Data[[#This Row],[MonthlyIncome]]&lt;AVERAGE(HR_Data[MonthlyIncome]),1,0)</f>
        <v>1</v>
      </c>
      <c r="AE1269">
        <v>12313</v>
      </c>
      <c r="AF1269">
        <v>1</v>
      </c>
      <c r="AG1269" t="s">
        <v>42</v>
      </c>
      <c r="AH1269" t="s">
        <v>35</v>
      </c>
      <c r="AI1269">
        <v>14</v>
      </c>
      <c r="AJ1269">
        <v>3</v>
      </c>
      <c r="AK1269">
        <v>3</v>
      </c>
      <c r="AL1269">
        <f>IF(HR_Data[[#This Row],[OverTime]]="Yes",2,0)
+IF(HR_Data[[#This Row],[WorkLifeBalance]]&lt;=2,2,0)
+IF(HR_Data[[#This Row],[MonthlyIncome]]&lt;5000,2,0)
+IF(HR_Data[[#This Row],[JobSatisfaction]]&lt;=2,1,0)
+IF(HR_Data[[#This Row],[EnvironmentSatisfaction]]&lt;=2,1,0)
+IF(HR_Data[[#This Row],[YearsAtCompany]]&lt;2,2,0)</f>
        <v>4</v>
      </c>
      <c r="AM1269" t="str">
        <f>IF(HR_Data[[#This Row],[RiskScore2]]&gt;=6,"High",
IF(HR_Data[[#This Row],[RiskScore2]]&gt;=3,"Medium","Low"))</f>
        <v>Medium</v>
      </c>
      <c r="AN1269">
        <v>80</v>
      </c>
      <c r="AO1269">
        <v>1</v>
      </c>
      <c r="AP1269">
        <v>15</v>
      </c>
      <c r="AQ1269">
        <v>3</v>
      </c>
      <c r="AR1269">
        <v>3</v>
      </c>
      <c r="AS1269">
        <v>15</v>
      </c>
      <c r="AT1269">
        <v>14</v>
      </c>
      <c r="AU1269">
        <v>0</v>
      </c>
      <c r="AV1269">
        <v>7</v>
      </c>
    </row>
    <row r="1270" spans="1:48">
      <c r="A1270">
        <v>53</v>
      </c>
      <c r="B1270" t="str">
        <f>IF(HR_Data[[#This Row],[Age]]&lt;25,"&lt;25",
IF(HR_Data[[#This Row],[Age]]&lt;35,"25–34",
IF(HR_Data[[#This Row],[Age]]&lt;45,"35–44",
IF(HR_Data[[#This Row],[Age]]&lt;55,"45–54","55+"))))</f>
        <v>45–54</v>
      </c>
      <c r="C1270" t="s">
        <v>43</v>
      </c>
      <c r="D1270">
        <f>(HR[[#This Row],[OverTimeFlag]]*3+HR[[#This Row],[LowJobSatisFlag]]*5+HR[[#This Row],[LowWLBFlag]]*4+HR[[#This Row],[LowSalaryFlag]]*3+HR[[#This Row],[LowEnviFlag]]*4+HR[[#This Row],[LowProFlag]]*1)</f>
        <v>11</v>
      </c>
      <c r="E1270">
        <f>HR_Data[[#This Row],[OvertimeFlag]] + HR_Data[[#This Row],[LowSatisfactionFlag]] + HR_Data[[#This Row],[LowWorkLifeBalanceFlag]]</f>
        <v>2</v>
      </c>
      <c r="F1270" t="s">
        <v>55</v>
      </c>
      <c r="G1270">
        <v>661</v>
      </c>
      <c r="H1270" t="s">
        <v>45</v>
      </c>
      <c r="I1270">
        <v>1</v>
      </c>
      <c r="J1270" t="str">
        <f>IF(AND(HR_Data[[#This Row],[Attrition]]="Yes",HR_Data[[#This Row],[YearsAtCompany]]&lt;2),"Yes","No")</f>
        <v>No</v>
      </c>
      <c r="K1270">
        <v>4</v>
      </c>
      <c r="L1270" t="s">
        <v>51</v>
      </c>
      <c r="M1270">
        <v>1</v>
      </c>
      <c r="N1270">
        <v>1775</v>
      </c>
      <c r="P1270">
        <v>1</v>
      </c>
      <c r="Q1270" t="s">
        <v>39</v>
      </c>
      <c r="R1270">
        <v>60</v>
      </c>
      <c r="S1270">
        <v>2</v>
      </c>
      <c r="T1270">
        <v>4</v>
      </c>
      <c r="U1270" t="s">
        <v>53</v>
      </c>
      <c r="V1270">
        <v>3</v>
      </c>
      <c r="W1270" t="s">
        <v>48</v>
      </c>
      <c r="X1270">
        <v>12965</v>
      </c>
      <c r="Y1270" t="str">
        <f>IF(AND(HR_Data[[#This Row],[OverTime]]="Yes",HR_Data[[#This Row],[JobSatisfaction]]&lt;=2,HR_Data[[#This Row],[MonthlyIncome]]&lt;AVERAGE(HR_Data[MonthlyIncome])),
"High Risk",
IF(OR(HR_Data[[#This Row],[OverTime]]="Yes",HR_Data[[#This Row],[JobSatisfaction]]&lt;=2),
"Medium Risk",
"Low Risk"))</f>
        <v>Medium Risk</v>
      </c>
      <c r="Z1270" t="str">
        <f>IF(HR_Data[[#This Row],[MonthlyIncome]]&lt;3000,"Low",IF(HR_Data[[#This Row],[MonthlyIncome]]&lt;7000,"Medium","High"))</f>
        <v>High</v>
      </c>
      <c r="AA1270" s="5">
        <f>IF(HR_Data[[#This Row],[OverTime]]="Yes",1,0)</f>
        <v>1</v>
      </c>
      <c r="AB1270" s="5">
        <f>IF(HR_Data[[#This Row],[JobSatisfaction]]&lt;=2,1,0)</f>
        <v>0</v>
      </c>
      <c r="AC1270" s="5">
        <f>IF(HR_Data[[#This Row],[WorkLifeBalance]]&lt;=2,1,0)</f>
        <v>1</v>
      </c>
      <c r="AD1270" s="5">
        <f>IF(HR_Data[[#This Row],[MonthlyIncome]]&lt;AVERAGE(HR_Data[MonthlyIncome]),1,0)</f>
        <v>0</v>
      </c>
      <c r="AE1270">
        <v>22308</v>
      </c>
      <c r="AF1270">
        <v>4</v>
      </c>
      <c r="AG1270" t="s">
        <v>42</v>
      </c>
      <c r="AH1270" t="s">
        <v>35</v>
      </c>
      <c r="AI1270">
        <v>20</v>
      </c>
      <c r="AJ1270">
        <v>4</v>
      </c>
      <c r="AK1270">
        <v>4</v>
      </c>
      <c r="AL1270">
        <f>IF(HR_Data[[#This Row],[OverTime]]="Yes",2,0)
+IF(HR_Data[[#This Row],[WorkLifeBalance]]&lt;=2,2,0)
+IF(HR_Data[[#This Row],[MonthlyIncome]]&lt;5000,2,0)
+IF(HR_Data[[#This Row],[JobSatisfaction]]&lt;=2,1,0)
+IF(HR_Data[[#This Row],[EnvironmentSatisfaction]]&lt;=2,1,0)
+IF(HR_Data[[#This Row],[YearsAtCompany]]&lt;2,2,0)</f>
        <v>5</v>
      </c>
      <c r="AM1270" t="str">
        <f>IF(HR_Data[[#This Row],[RiskScore2]]&gt;=6,"High",
IF(HR_Data[[#This Row],[RiskScore2]]&gt;=3,"Medium","Low"))</f>
        <v>Medium</v>
      </c>
      <c r="AN1270">
        <v>80</v>
      </c>
      <c r="AO1270">
        <v>3</v>
      </c>
      <c r="AP1270">
        <v>27</v>
      </c>
      <c r="AQ1270">
        <v>2</v>
      </c>
      <c r="AR1270">
        <v>2</v>
      </c>
      <c r="AS1270">
        <v>3</v>
      </c>
      <c r="AT1270">
        <v>2</v>
      </c>
      <c r="AU1270">
        <v>0</v>
      </c>
      <c r="AV1270">
        <v>2</v>
      </c>
    </row>
    <row r="1271" spans="1:48">
      <c r="A1271">
        <v>43</v>
      </c>
      <c r="B1271" t="str">
        <f>IF(HR_Data[[#This Row],[Age]]&lt;25,"&lt;25",
IF(HR_Data[[#This Row],[Age]]&lt;35,"25–34",
IF(HR_Data[[#This Row],[Age]]&lt;45,"35–44",
IF(HR_Data[[#This Row],[Age]]&lt;55,"45–54","55+"))))</f>
        <v>35–44</v>
      </c>
      <c r="C1271" t="s">
        <v>43</v>
      </c>
      <c r="D1271">
        <f>(HR[[#This Row],[OverTimeFlag]]*3+HR[[#This Row],[LowJobSatisFlag]]*5+HR[[#This Row],[LowWLBFlag]]*4+HR[[#This Row],[LowSalaryFlag]]*3+HR[[#This Row],[LowEnviFlag]]*4+HR[[#This Row],[LowProFlag]]*1)</f>
        <v>7</v>
      </c>
      <c r="E1271">
        <f>HR_Data[[#This Row],[OvertimeFlag]] + HR_Data[[#This Row],[LowSatisfactionFlag]] + HR_Data[[#This Row],[LowWorkLifeBalanceFlag]]</f>
        <v>0</v>
      </c>
      <c r="F1271" t="s">
        <v>36</v>
      </c>
      <c r="G1271">
        <v>244</v>
      </c>
      <c r="H1271" t="s">
        <v>61</v>
      </c>
      <c r="I1271">
        <v>2</v>
      </c>
      <c r="J1271" t="str">
        <f>IF(AND(HR_Data[[#This Row],[Attrition]]="Yes",HR_Data[[#This Row],[YearsAtCompany]]&lt;2),"Yes","No")</f>
        <v>No</v>
      </c>
      <c r="K1271">
        <v>3</v>
      </c>
      <c r="L1271" t="s">
        <v>38</v>
      </c>
      <c r="M1271">
        <v>1</v>
      </c>
      <c r="N1271">
        <v>1778</v>
      </c>
      <c r="P1271">
        <v>2</v>
      </c>
      <c r="Q1271" t="s">
        <v>46</v>
      </c>
      <c r="R1271">
        <v>97</v>
      </c>
      <c r="S1271">
        <v>3</v>
      </c>
      <c r="T1271">
        <v>1</v>
      </c>
      <c r="U1271" t="s">
        <v>61</v>
      </c>
      <c r="V1271">
        <v>4</v>
      </c>
      <c r="W1271" t="s">
        <v>41</v>
      </c>
      <c r="X1271">
        <v>3539</v>
      </c>
      <c r="Y1271" t="str">
        <f>IF(AND(HR_Data[[#This Row],[OverTime]]="Yes",HR_Data[[#This Row],[JobSatisfaction]]&lt;=2,HR_Data[[#This Row],[MonthlyIncome]]&lt;AVERAGE(HR_Data[MonthlyIncome])),
"High Risk",
IF(OR(HR_Data[[#This Row],[OverTime]]="Yes",HR_Data[[#This Row],[JobSatisfaction]]&lt;=2),
"Medium Risk",
"Low Risk"))</f>
        <v>Low Risk</v>
      </c>
      <c r="Z1271" t="str">
        <f>IF(HR_Data[[#This Row],[MonthlyIncome]]&lt;3000,"Low",IF(HR_Data[[#This Row],[MonthlyIncome]]&lt;7000,"Medium","High"))</f>
        <v>Medium</v>
      </c>
      <c r="AA1271" s="5">
        <f>IF(HR_Data[[#This Row],[OverTime]]="Yes",1,0)</f>
        <v>0</v>
      </c>
      <c r="AB1271" s="5">
        <f>IF(HR_Data[[#This Row],[JobSatisfaction]]&lt;=2,1,0)</f>
        <v>0</v>
      </c>
      <c r="AC1271" s="5">
        <f>IF(HR_Data[[#This Row],[WorkLifeBalance]]&lt;=2,1,0)</f>
        <v>0</v>
      </c>
      <c r="AD1271" s="5">
        <f>IF(HR_Data[[#This Row],[MonthlyIncome]]&lt;AVERAGE(HR_Data[MonthlyIncome]),1,0)</f>
        <v>1</v>
      </c>
      <c r="AE1271">
        <v>5033</v>
      </c>
      <c r="AF1271">
        <v>0</v>
      </c>
      <c r="AG1271" t="s">
        <v>42</v>
      </c>
      <c r="AH1271" t="s">
        <v>43</v>
      </c>
      <c r="AI1271">
        <v>13</v>
      </c>
      <c r="AJ1271">
        <v>3</v>
      </c>
      <c r="AK1271">
        <v>2</v>
      </c>
      <c r="AL1271">
        <f>IF(HR_Data[[#This Row],[OverTime]]="Yes",2,0)
+IF(HR_Data[[#This Row],[WorkLifeBalance]]&lt;=2,2,0)
+IF(HR_Data[[#This Row],[MonthlyIncome]]&lt;5000,2,0)
+IF(HR_Data[[#This Row],[JobSatisfaction]]&lt;=2,1,0)
+IF(HR_Data[[#This Row],[EnvironmentSatisfaction]]&lt;=2,1,0)
+IF(HR_Data[[#This Row],[YearsAtCompany]]&lt;2,2,0)</f>
        <v>3</v>
      </c>
      <c r="AM1271" t="str">
        <f>IF(HR_Data[[#This Row],[RiskScore2]]&gt;=6,"High",
IF(HR_Data[[#This Row],[RiskScore2]]&gt;=3,"Medium","Low"))</f>
        <v>Medium</v>
      </c>
      <c r="AN1271">
        <v>80</v>
      </c>
      <c r="AO1271">
        <v>0</v>
      </c>
      <c r="AP1271">
        <v>10</v>
      </c>
      <c r="AQ1271">
        <v>5</v>
      </c>
      <c r="AR1271">
        <v>3</v>
      </c>
      <c r="AS1271">
        <v>9</v>
      </c>
      <c r="AT1271">
        <v>7</v>
      </c>
      <c r="AU1271">
        <v>1</v>
      </c>
      <c r="AV1271">
        <v>8</v>
      </c>
    </row>
    <row r="1272" spans="1:48">
      <c r="A1272">
        <v>34</v>
      </c>
      <c r="B1272" t="str">
        <f>IF(HR_Data[[#This Row],[Age]]&lt;25,"&lt;25",
IF(HR_Data[[#This Row],[Age]]&lt;35,"25–34",
IF(HR_Data[[#This Row],[Age]]&lt;45,"35–44",
IF(HR_Data[[#This Row],[Age]]&lt;55,"45–54","55+"))))</f>
        <v>25–34</v>
      </c>
      <c r="C1272" t="s">
        <v>43</v>
      </c>
      <c r="D1272">
        <f>(HR[[#This Row],[OverTimeFlag]]*3+HR[[#This Row],[LowJobSatisFlag]]*5+HR[[#This Row],[LowWLBFlag]]*4+HR[[#This Row],[LowSalaryFlag]]*3+HR[[#This Row],[LowEnviFlag]]*4+HR[[#This Row],[LowProFlag]]*1)</f>
        <v>3</v>
      </c>
      <c r="E1272">
        <f>HR_Data[[#This Row],[OvertimeFlag]] + HR_Data[[#This Row],[LowSatisfactionFlag]] + HR_Data[[#This Row],[LowWorkLifeBalanceFlag]]</f>
        <v>0</v>
      </c>
      <c r="F1272" t="s">
        <v>36</v>
      </c>
      <c r="G1272">
        <v>511</v>
      </c>
      <c r="H1272" t="s">
        <v>37</v>
      </c>
      <c r="I1272">
        <v>3</v>
      </c>
      <c r="J1272" t="str">
        <f>IF(AND(HR_Data[[#This Row],[Attrition]]="Yes",HR_Data[[#This Row],[YearsAtCompany]]&lt;2),"Yes","No")</f>
        <v>No</v>
      </c>
      <c r="K1272">
        <v>2</v>
      </c>
      <c r="L1272" t="s">
        <v>38</v>
      </c>
      <c r="M1272">
        <v>1</v>
      </c>
      <c r="N1272">
        <v>1779</v>
      </c>
      <c r="P1272">
        <v>4</v>
      </c>
      <c r="Q1272" t="s">
        <v>39</v>
      </c>
      <c r="R1272">
        <v>32</v>
      </c>
      <c r="S1272">
        <v>1</v>
      </c>
      <c r="T1272">
        <v>2</v>
      </c>
      <c r="U1272" t="s">
        <v>40</v>
      </c>
      <c r="V1272">
        <v>4</v>
      </c>
      <c r="W1272" t="s">
        <v>41</v>
      </c>
      <c r="X1272">
        <v>6029</v>
      </c>
      <c r="Y1272" t="str">
        <f>IF(AND(HR_Data[[#This Row],[OverTime]]="Yes",HR_Data[[#This Row],[JobSatisfaction]]&lt;=2,HR_Data[[#This Row],[MonthlyIncome]]&lt;AVERAGE(HR_Data[MonthlyIncome])),
"High Risk",
IF(OR(HR_Data[[#This Row],[OverTime]]="Yes",HR_Data[[#This Row],[JobSatisfaction]]&lt;=2),
"Medium Risk",
"Low Risk"))</f>
        <v>Low Risk</v>
      </c>
      <c r="Z1272" t="str">
        <f>IF(HR_Data[[#This Row],[MonthlyIncome]]&lt;3000,"Low",IF(HR_Data[[#This Row],[MonthlyIncome]]&lt;7000,"Medium","High"))</f>
        <v>Medium</v>
      </c>
      <c r="AA1272" s="5">
        <f>IF(HR_Data[[#This Row],[OverTime]]="Yes",1,0)</f>
        <v>0</v>
      </c>
      <c r="AB1272" s="5">
        <f>IF(HR_Data[[#This Row],[JobSatisfaction]]&lt;=2,1,0)</f>
        <v>0</v>
      </c>
      <c r="AC1272" s="5">
        <f>IF(HR_Data[[#This Row],[WorkLifeBalance]]&lt;=2,1,0)</f>
        <v>0</v>
      </c>
      <c r="AD1272" s="5">
        <f>IF(HR_Data[[#This Row],[MonthlyIncome]]&lt;AVERAGE(HR_Data[MonthlyIncome]),1,0)</f>
        <v>1</v>
      </c>
      <c r="AE1272">
        <v>25353</v>
      </c>
      <c r="AF1272">
        <v>5</v>
      </c>
      <c r="AG1272" t="s">
        <v>42</v>
      </c>
      <c r="AH1272" t="s">
        <v>43</v>
      </c>
      <c r="AI1272">
        <v>12</v>
      </c>
      <c r="AJ1272">
        <v>3</v>
      </c>
      <c r="AK1272">
        <v>1</v>
      </c>
      <c r="AL1272">
        <f>IF(HR_Data[[#This Row],[OverTime]]="Yes",2,0)
+IF(HR_Data[[#This Row],[WorkLifeBalance]]&lt;=2,2,0)
+IF(HR_Data[[#This Row],[MonthlyIncome]]&lt;5000,2,0)
+IF(HR_Data[[#This Row],[JobSatisfaction]]&lt;=2,1,0)
+IF(HR_Data[[#This Row],[EnvironmentSatisfaction]]&lt;=2,1,0)
+IF(HR_Data[[#This Row],[YearsAtCompany]]&lt;2,2,0)</f>
        <v>0</v>
      </c>
      <c r="AM1272" t="str">
        <f>IF(HR_Data[[#This Row],[RiskScore2]]&gt;=6,"High",
IF(HR_Data[[#This Row],[RiskScore2]]&gt;=3,"Medium","Low"))</f>
        <v>Low</v>
      </c>
      <c r="AN1272">
        <v>80</v>
      </c>
      <c r="AO1272">
        <v>0</v>
      </c>
      <c r="AP1272">
        <v>6</v>
      </c>
      <c r="AQ1272">
        <v>3</v>
      </c>
      <c r="AR1272">
        <v>3</v>
      </c>
      <c r="AS1272">
        <v>2</v>
      </c>
      <c r="AT1272">
        <v>2</v>
      </c>
      <c r="AU1272">
        <v>2</v>
      </c>
      <c r="AV1272">
        <v>2</v>
      </c>
    </row>
    <row r="1273" spans="1:48">
      <c r="A1273">
        <v>21</v>
      </c>
      <c r="B1273" t="str">
        <f>IF(HR_Data[[#This Row],[Age]]&lt;25,"&lt;25",
IF(HR_Data[[#This Row],[Age]]&lt;35,"25–34",
IF(HR_Data[[#This Row],[Age]]&lt;45,"35–44",
IF(HR_Data[[#This Row],[Age]]&lt;55,"45–54","55+"))))</f>
        <v>&lt;25</v>
      </c>
      <c r="C1273" t="s">
        <v>35</v>
      </c>
      <c r="D1273">
        <f>(HR[[#This Row],[OverTimeFlag]]*3+HR[[#This Row],[LowJobSatisFlag]]*5+HR[[#This Row],[LowWLBFlag]]*4+HR[[#This Row],[LowSalaryFlag]]*3+HR[[#This Row],[LowEnviFlag]]*4+HR[[#This Row],[LowProFlag]]*1)</f>
        <v>12</v>
      </c>
      <c r="E1273">
        <f>HR_Data[[#This Row],[OvertimeFlag]] + HR_Data[[#This Row],[LowSatisfactionFlag]] + HR_Data[[#This Row],[LowWorkLifeBalanceFlag]]</f>
        <v>1</v>
      </c>
      <c r="F1273" t="s">
        <v>36</v>
      </c>
      <c r="G1273">
        <v>337</v>
      </c>
      <c r="H1273" t="s">
        <v>37</v>
      </c>
      <c r="I1273">
        <v>7</v>
      </c>
      <c r="J1273" t="str">
        <f>IF(AND(HR_Data[[#This Row],[Attrition]]="Yes",HR_Data[[#This Row],[YearsAtCompany]]&lt;2),"Yes","No")</f>
        <v>Yes</v>
      </c>
      <c r="K1273">
        <v>1</v>
      </c>
      <c r="L1273" t="s">
        <v>59</v>
      </c>
      <c r="M1273">
        <v>1</v>
      </c>
      <c r="N1273">
        <v>1780</v>
      </c>
      <c r="P1273">
        <v>2</v>
      </c>
      <c r="Q1273" t="s">
        <v>46</v>
      </c>
      <c r="R1273">
        <v>31</v>
      </c>
      <c r="S1273">
        <v>3</v>
      </c>
      <c r="T1273">
        <v>1</v>
      </c>
      <c r="U1273" t="s">
        <v>57</v>
      </c>
      <c r="V1273">
        <v>2</v>
      </c>
      <c r="W1273" t="s">
        <v>41</v>
      </c>
      <c r="X1273">
        <v>2679</v>
      </c>
      <c r="Y1273" t="str">
        <f>IF(AND(HR_Data[[#This Row],[OverTime]]="Yes",HR_Data[[#This Row],[JobSatisfaction]]&lt;=2,HR_Data[[#This Row],[MonthlyIncome]]&lt;AVERAGE(HR_Data[MonthlyIncome])),
"High Risk",
IF(OR(HR_Data[[#This Row],[OverTime]]="Yes",HR_Data[[#This Row],[JobSatisfaction]]&lt;=2),
"Medium Risk",
"Low Risk"))</f>
        <v>Medium Risk</v>
      </c>
      <c r="Z1273" t="str">
        <f>IF(HR_Data[[#This Row],[MonthlyIncome]]&lt;3000,"Low",IF(HR_Data[[#This Row],[MonthlyIncome]]&lt;7000,"Medium","High"))</f>
        <v>Low</v>
      </c>
      <c r="AA1273" s="5">
        <f>IF(HR_Data[[#This Row],[OverTime]]="Yes",1,0)</f>
        <v>0</v>
      </c>
      <c r="AB1273" s="5">
        <f>IF(HR_Data[[#This Row],[JobSatisfaction]]&lt;=2,1,0)</f>
        <v>1</v>
      </c>
      <c r="AC1273" s="5">
        <f>IF(HR_Data[[#This Row],[WorkLifeBalance]]&lt;=2,1,0)</f>
        <v>0</v>
      </c>
      <c r="AD1273" s="5">
        <f>IF(HR_Data[[#This Row],[MonthlyIncome]]&lt;AVERAGE(HR_Data[MonthlyIncome]),1,0)</f>
        <v>1</v>
      </c>
      <c r="AE1273">
        <v>4567</v>
      </c>
      <c r="AF1273">
        <v>1</v>
      </c>
      <c r="AG1273" t="s">
        <v>42</v>
      </c>
      <c r="AH1273" t="s">
        <v>43</v>
      </c>
      <c r="AI1273">
        <v>13</v>
      </c>
      <c r="AJ1273">
        <v>3</v>
      </c>
      <c r="AK1273">
        <v>2</v>
      </c>
      <c r="AL1273">
        <f>IF(HR_Data[[#This Row],[OverTime]]="Yes",2,0)
+IF(HR_Data[[#This Row],[WorkLifeBalance]]&lt;=2,2,0)
+IF(HR_Data[[#This Row],[MonthlyIncome]]&lt;5000,2,0)
+IF(HR_Data[[#This Row],[JobSatisfaction]]&lt;=2,1,0)
+IF(HR_Data[[#This Row],[EnvironmentSatisfaction]]&lt;=2,1,0)
+IF(HR_Data[[#This Row],[YearsAtCompany]]&lt;2,2,0)</f>
        <v>6</v>
      </c>
      <c r="AM1273" t="str">
        <f>IF(HR_Data[[#This Row],[RiskScore2]]&gt;=6,"High",
IF(HR_Data[[#This Row],[RiskScore2]]&gt;=3,"Medium","Low"))</f>
        <v>High</v>
      </c>
      <c r="AN1273">
        <v>80</v>
      </c>
      <c r="AO1273">
        <v>0</v>
      </c>
      <c r="AP1273">
        <v>1</v>
      </c>
      <c r="AQ1273">
        <v>3</v>
      </c>
      <c r="AR1273">
        <v>3</v>
      </c>
      <c r="AS1273">
        <v>1</v>
      </c>
      <c r="AT1273">
        <v>0</v>
      </c>
      <c r="AU1273">
        <v>1</v>
      </c>
      <c r="AV1273">
        <v>0</v>
      </c>
    </row>
    <row r="1274" spans="1:48">
      <c r="A1274">
        <v>38</v>
      </c>
      <c r="B1274" t="str">
        <f>IF(HR_Data[[#This Row],[Age]]&lt;25,"&lt;25",
IF(HR_Data[[#This Row],[Age]]&lt;35,"25–34",
IF(HR_Data[[#This Row],[Age]]&lt;45,"35–44",
IF(HR_Data[[#This Row],[Age]]&lt;55,"45–54","55+"))))</f>
        <v>35–44</v>
      </c>
      <c r="C1274" t="s">
        <v>43</v>
      </c>
      <c r="D1274">
        <f>(HR[[#This Row],[OverTimeFlag]]*3+HR[[#This Row],[LowJobSatisFlag]]*5+HR[[#This Row],[LowWLBFlag]]*4+HR[[#This Row],[LowSalaryFlag]]*3+HR[[#This Row],[LowEnviFlag]]*4+HR[[#This Row],[LowProFlag]]*1)</f>
        <v>3</v>
      </c>
      <c r="E1274">
        <f>HR_Data[[#This Row],[OvertimeFlag]] + HR_Data[[#This Row],[LowSatisfactionFlag]] + HR_Data[[#This Row],[LowWorkLifeBalanceFlag]]</f>
        <v>0</v>
      </c>
      <c r="F1274" t="s">
        <v>36</v>
      </c>
      <c r="G1274">
        <v>1153</v>
      </c>
      <c r="H1274" t="s">
        <v>45</v>
      </c>
      <c r="I1274">
        <v>6</v>
      </c>
      <c r="J1274" t="str">
        <f>IF(AND(HR_Data[[#This Row],[Attrition]]="Yes",HR_Data[[#This Row],[YearsAtCompany]]&lt;2),"Yes","No")</f>
        <v>No</v>
      </c>
      <c r="K1274">
        <v>2</v>
      </c>
      <c r="L1274" t="s">
        <v>49</v>
      </c>
      <c r="M1274">
        <v>1</v>
      </c>
      <c r="N1274">
        <v>1782</v>
      </c>
      <c r="P1274">
        <v>4</v>
      </c>
      <c r="Q1274" t="s">
        <v>39</v>
      </c>
      <c r="R1274">
        <v>40</v>
      </c>
      <c r="S1274">
        <v>2</v>
      </c>
      <c r="T1274">
        <v>1</v>
      </c>
      <c r="U1274" t="s">
        <v>50</v>
      </c>
      <c r="V1274">
        <v>3</v>
      </c>
      <c r="W1274" t="s">
        <v>48</v>
      </c>
      <c r="X1274">
        <v>3702</v>
      </c>
      <c r="Y1274" t="str">
        <f>IF(AND(HR_Data[[#This Row],[OverTime]]="Yes",HR_Data[[#This Row],[JobSatisfaction]]&lt;=2,HR_Data[[#This Row],[MonthlyIncome]]&lt;AVERAGE(HR_Data[MonthlyIncome])),
"High Risk",
IF(OR(HR_Data[[#This Row],[OverTime]]="Yes",HR_Data[[#This Row],[JobSatisfaction]]&lt;=2),
"Medium Risk",
"Low Risk"))</f>
        <v>Low Risk</v>
      </c>
      <c r="Z1274" t="str">
        <f>IF(HR_Data[[#This Row],[MonthlyIncome]]&lt;3000,"Low",IF(HR_Data[[#This Row],[MonthlyIncome]]&lt;7000,"Medium","High"))</f>
        <v>Medium</v>
      </c>
      <c r="AA1274" s="5">
        <f>IF(HR_Data[[#This Row],[OverTime]]="Yes",1,0)</f>
        <v>0</v>
      </c>
      <c r="AB1274" s="5">
        <f>IF(HR_Data[[#This Row],[JobSatisfaction]]&lt;=2,1,0)</f>
        <v>0</v>
      </c>
      <c r="AC1274" s="5">
        <f>IF(HR_Data[[#This Row],[WorkLifeBalance]]&lt;=2,1,0)</f>
        <v>0</v>
      </c>
      <c r="AD1274" s="5">
        <f>IF(HR_Data[[#This Row],[MonthlyIncome]]&lt;AVERAGE(HR_Data[MonthlyIncome]),1,0)</f>
        <v>1</v>
      </c>
      <c r="AE1274">
        <v>16376</v>
      </c>
      <c r="AF1274">
        <v>1</v>
      </c>
      <c r="AG1274" t="s">
        <v>42</v>
      </c>
      <c r="AH1274" t="s">
        <v>43</v>
      </c>
      <c r="AI1274">
        <v>11</v>
      </c>
      <c r="AJ1274">
        <v>3</v>
      </c>
      <c r="AK1274">
        <v>2</v>
      </c>
      <c r="AL1274">
        <f>IF(HR_Data[[#This Row],[OverTime]]="Yes",2,0)
+IF(HR_Data[[#This Row],[WorkLifeBalance]]&lt;=2,2,0)
+IF(HR_Data[[#This Row],[MonthlyIncome]]&lt;5000,2,0)
+IF(HR_Data[[#This Row],[JobSatisfaction]]&lt;=2,1,0)
+IF(HR_Data[[#This Row],[EnvironmentSatisfaction]]&lt;=2,1,0)
+IF(HR_Data[[#This Row],[YearsAtCompany]]&lt;2,2,0)</f>
        <v>2</v>
      </c>
      <c r="AM1274" t="str">
        <f>IF(HR_Data[[#This Row],[RiskScore2]]&gt;=6,"High",
IF(HR_Data[[#This Row],[RiskScore2]]&gt;=3,"Medium","Low"))</f>
        <v>Low</v>
      </c>
      <c r="AN1274">
        <v>80</v>
      </c>
      <c r="AO1274">
        <v>1</v>
      </c>
      <c r="AP1274">
        <v>5</v>
      </c>
      <c r="AQ1274">
        <v>3</v>
      </c>
      <c r="AR1274">
        <v>3</v>
      </c>
      <c r="AS1274">
        <v>5</v>
      </c>
      <c r="AT1274">
        <v>4</v>
      </c>
      <c r="AU1274">
        <v>0</v>
      </c>
      <c r="AV1274">
        <v>4</v>
      </c>
    </row>
    <row r="1275" spans="1:48">
      <c r="A1275">
        <v>22</v>
      </c>
      <c r="B1275" t="str">
        <f>IF(HR_Data[[#This Row],[Age]]&lt;25,"&lt;25",
IF(HR_Data[[#This Row],[Age]]&lt;35,"25–34",
IF(HR_Data[[#This Row],[Age]]&lt;45,"35–44",
IF(HR_Data[[#This Row],[Age]]&lt;55,"45–54","55+"))))</f>
        <v>&lt;25</v>
      </c>
      <c r="C1275" t="s">
        <v>35</v>
      </c>
      <c r="D1275">
        <f>(HR[[#This Row],[OverTimeFlag]]*3+HR[[#This Row],[LowJobSatisFlag]]*5+HR[[#This Row],[LowWLBFlag]]*4+HR[[#This Row],[LowSalaryFlag]]*3+HR[[#This Row],[LowEnviFlag]]*4+HR[[#This Row],[LowProFlag]]*1)</f>
        <v>11</v>
      </c>
      <c r="E1275">
        <f>HR_Data[[#This Row],[OvertimeFlag]] + HR_Data[[#This Row],[LowSatisfactionFlag]] + HR_Data[[#This Row],[LowWorkLifeBalanceFlag]]</f>
        <v>2</v>
      </c>
      <c r="F1275" t="s">
        <v>36</v>
      </c>
      <c r="G1275">
        <v>1294</v>
      </c>
      <c r="H1275" t="s">
        <v>45</v>
      </c>
      <c r="I1275">
        <v>8</v>
      </c>
      <c r="J1275" t="str">
        <f>IF(AND(HR_Data[[#This Row],[Attrition]]="Yes",HR_Data[[#This Row],[YearsAtCompany]]&lt;2),"Yes","No")</f>
        <v>Yes</v>
      </c>
      <c r="K1275">
        <v>1</v>
      </c>
      <c r="L1275" t="s">
        <v>51</v>
      </c>
      <c r="M1275">
        <v>1</v>
      </c>
      <c r="N1275">
        <v>1783</v>
      </c>
      <c r="P1275">
        <v>3</v>
      </c>
      <c r="Q1275" t="s">
        <v>39</v>
      </c>
      <c r="R1275">
        <v>79</v>
      </c>
      <c r="S1275">
        <v>3</v>
      </c>
      <c r="T1275">
        <v>1</v>
      </c>
      <c r="U1275" t="s">
        <v>50</v>
      </c>
      <c r="V1275">
        <v>1</v>
      </c>
      <c r="W1275" t="s">
        <v>48</v>
      </c>
      <c r="X1275">
        <v>2398</v>
      </c>
      <c r="Y1275" t="str">
        <f>IF(AND(HR_Data[[#This Row],[OverTime]]="Yes",HR_Data[[#This Row],[JobSatisfaction]]&lt;=2,HR_Data[[#This Row],[MonthlyIncome]]&lt;AVERAGE(HR_Data[MonthlyIncome])),
"High Risk",
IF(OR(HR_Data[[#This Row],[OverTime]]="Yes",HR_Data[[#This Row],[JobSatisfaction]]&lt;=2),
"Medium Risk",
"Low Risk"))</f>
        <v>High Risk</v>
      </c>
      <c r="Z1275" t="str">
        <f>IF(HR_Data[[#This Row],[MonthlyIncome]]&lt;3000,"Low",IF(HR_Data[[#This Row],[MonthlyIncome]]&lt;7000,"Medium","High"))</f>
        <v>Low</v>
      </c>
      <c r="AA1275" s="5">
        <f>IF(HR_Data[[#This Row],[OverTime]]="Yes",1,0)</f>
        <v>1</v>
      </c>
      <c r="AB1275" s="5">
        <f>IF(HR_Data[[#This Row],[JobSatisfaction]]&lt;=2,1,0)</f>
        <v>1</v>
      </c>
      <c r="AC1275" s="5">
        <f>IF(HR_Data[[#This Row],[WorkLifeBalance]]&lt;=2,1,0)</f>
        <v>0</v>
      </c>
      <c r="AD1275" s="5">
        <f>IF(HR_Data[[#This Row],[MonthlyIncome]]&lt;AVERAGE(HR_Data[MonthlyIncome]),1,0)</f>
        <v>1</v>
      </c>
      <c r="AE1275">
        <v>15999</v>
      </c>
      <c r="AF1275">
        <v>1</v>
      </c>
      <c r="AG1275" t="s">
        <v>42</v>
      </c>
      <c r="AH1275" t="s">
        <v>35</v>
      </c>
      <c r="AI1275">
        <v>17</v>
      </c>
      <c r="AJ1275">
        <v>3</v>
      </c>
      <c r="AK1275">
        <v>3</v>
      </c>
      <c r="AL1275">
        <f>IF(HR_Data[[#This Row],[OverTime]]="Yes",2,0)
+IF(HR_Data[[#This Row],[WorkLifeBalance]]&lt;=2,2,0)
+IF(HR_Data[[#This Row],[MonthlyIncome]]&lt;5000,2,0)
+IF(HR_Data[[#This Row],[JobSatisfaction]]&lt;=2,1,0)
+IF(HR_Data[[#This Row],[EnvironmentSatisfaction]]&lt;=2,1,0)
+IF(HR_Data[[#This Row],[YearsAtCompany]]&lt;2,2,0)</f>
        <v>7</v>
      </c>
      <c r="AM1275" t="str">
        <f>IF(HR_Data[[#This Row],[RiskScore2]]&gt;=6,"High",
IF(HR_Data[[#This Row],[RiskScore2]]&gt;=3,"Medium","Low"))</f>
        <v>High</v>
      </c>
      <c r="AN1275">
        <v>80</v>
      </c>
      <c r="AO1275">
        <v>0</v>
      </c>
      <c r="AP1275">
        <v>1</v>
      </c>
      <c r="AQ1275">
        <v>6</v>
      </c>
      <c r="AR1275">
        <v>3</v>
      </c>
      <c r="AS1275">
        <v>1</v>
      </c>
      <c r="AT1275">
        <v>0</v>
      </c>
      <c r="AU1275">
        <v>0</v>
      </c>
      <c r="AV1275">
        <v>0</v>
      </c>
    </row>
    <row r="1276" spans="1:48">
      <c r="A1276">
        <v>31</v>
      </c>
      <c r="B1276" t="str">
        <f>IF(HR_Data[[#This Row],[Age]]&lt;25,"&lt;25",
IF(HR_Data[[#This Row],[Age]]&lt;35,"25–34",
IF(HR_Data[[#This Row],[Age]]&lt;45,"35–44",
IF(HR_Data[[#This Row],[Age]]&lt;55,"45–54","55+"))))</f>
        <v>25–34</v>
      </c>
      <c r="C1276" t="s">
        <v>43</v>
      </c>
      <c r="D1276">
        <f>(HR[[#This Row],[OverTimeFlag]]*3+HR[[#This Row],[LowJobSatisFlag]]*5+HR[[#This Row],[LowWLBFlag]]*4+HR[[#This Row],[LowSalaryFlag]]*3+HR[[#This Row],[LowEnviFlag]]*4+HR[[#This Row],[LowProFlag]]*1)</f>
        <v>8</v>
      </c>
      <c r="E1276">
        <f>HR_Data[[#This Row],[OvertimeFlag]] + HR_Data[[#This Row],[LowSatisfactionFlag]] + HR_Data[[#This Row],[LowWorkLifeBalanceFlag]]</f>
        <v>0</v>
      </c>
      <c r="F1276" t="s">
        <v>36</v>
      </c>
      <c r="G1276">
        <v>196</v>
      </c>
      <c r="H1276" t="s">
        <v>37</v>
      </c>
      <c r="I1276">
        <v>29</v>
      </c>
      <c r="J1276" t="str">
        <f>IF(AND(HR_Data[[#This Row],[Attrition]]="Yes",HR_Data[[#This Row],[YearsAtCompany]]&lt;2),"Yes","No")</f>
        <v>No</v>
      </c>
      <c r="K1276">
        <v>4</v>
      </c>
      <c r="L1276" t="s">
        <v>59</v>
      </c>
      <c r="M1276">
        <v>1</v>
      </c>
      <c r="N1276">
        <v>1784</v>
      </c>
      <c r="P1276">
        <v>1</v>
      </c>
      <c r="Q1276" t="s">
        <v>39</v>
      </c>
      <c r="R1276">
        <v>91</v>
      </c>
      <c r="S1276">
        <v>2</v>
      </c>
      <c r="T1276">
        <v>2</v>
      </c>
      <c r="U1276" t="s">
        <v>40</v>
      </c>
      <c r="V1276">
        <v>4</v>
      </c>
      <c r="W1276" t="s">
        <v>48</v>
      </c>
      <c r="X1276">
        <v>5468</v>
      </c>
      <c r="Y1276" t="str">
        <f>IF(AND(HR_Data[[#This Row],[OverTime]]="Yes",HR_Data[[#This Row],[JobSatisfaction]]&lt;=2,HR_Data[[#This Row],[MonthlyIncome]]&lt;AVERAGE(HR_Data[MonthlyIncome])),
"High Risk",
IF(OR(HR_Data[[#This Row],[OverTime]]="Yes",HR_Data[[#This Row],[JobSatisfaction]]&lt;=2),
"Medium Risk",
"Low Risk"))</f>
        <v>Low Risk</v>
      </c>
      <c r="Z1276" t="str">
        <f>IF(HR_Data[[#This Row],[MonthlyIncome]]&lt;3000,"Low",IF(HR_Data[[#This Row],[MonthlyIncome]]&lt;7000,"Medium","High"))</f>
        <v>Medium</v>
      </c>
      <c r="AA1276" s="5">
        <f>IF(HR_Data[[#This Row],[OverTime]]="Yes",1,0)</f>
        <v>0</v>
      </c>
      <c r="AB1276" s="5">
        <f>IF(HR_Data[[#This Row],[JobSatisfaction]]&lt;=2,1,0)</f>
        <v>0</v>
      </c>
      <c r="AC1276" s="5">
        <f>IF(HR_Data[[#This Row],[WorkLifeBalance]]&lt;=2,1,0)</f>
        <v>0</v>
      </c>
      <c r="AD1276" s="5">
        <f>IF(HR_Data[[#This Row],[MonthlyIncome]]&lt;AVERAGE(HR_Data[MonthlyIncome]),1,0)</f>
        <v>1</v>
      </c>
      <c r="AE1276">
        <v>13402</v>
      </c>
      <c r="AF1276">
        <v>1</v>
      </c>
      <c r="AG1276" t="s">
        <v>42</v>
      </c>
      <c r="AH1276" t="s">
        <v>43</v>
      </c>
      <c r="AI1276">
        <v>14</v>
      </c>
      <c r="AJ1276">
        <v>3</v>
      </c>
      <c r="AK1276">
        <v>1</v>
      </c>
      <c r="AL1276">
        <f>IF(HR_Data[[#This Row],[OverTime]]="Yes",2,0)
+IF(HR_Data[[#This Row],[WorkLifeBalance]]&lt;=2,2,0)
+IF(HR_Data[[#This Row],[MonthlyIncome]]&lt;5000,2,0)
+IF(HR_Data[[#This Row],[JobSatisfaction]]&lt;=2,1,0)
+IF(HR_Data[[#This Row],[EnvironmentSatisfaction]]&lt;=2,1,0)
+IF(HR_Data[[#This Row],[YearsAtCompany]]&lt;2,2,0)</f>
        <v>1</v>
      </c>
      <c r="AM1276" t="str">
        <f>IF(HR_Data[[#This Row],[RiskScore2]]&gt;=6,"High",
IF(HR_Data[[#This Row],[RiskScore2]]&gt;=3,"Medium","Low"))</f>
        <v>Low</v>
      </c>
      <c r="AN1276">
        <v>80</v>
      </c>
      <c r="AO1276">
        <v>2</v>
      </c>
      <c r="AP1276">
        <v>13</v>
      </c>
      <c r="AQ1276">
        <v>3</v>
      </c>
      <c r="AR1276">
        <v>3</v>
      </c>
      <c r="AS1276">
        <v>12</v>
      </c>
      <c r="AT1276">
        <v>7</v>
      </c>
      <c r="AU1276">
        <v>5</v>
      </c>
      <c r="AV1276">
        <v>7</v>
      </c>
    </row>
    <row r="1277" spans="1:48">
      <c r="A1277">
        <v>51</v>
      </c>
      <c r="B1277" t="str">
        <f>IF(HR_Data[[#This Row],[Age]]&lt;25,"&lt;25",
IF(HR_Data[[#This Row],[Age]]&lt;35,"25–34",
IF(HR_Data[[#This Row],[Age]]&lt;45,"35–44",
IF(HR_Data[[#This Row],[Age]]&lt;55,"45–54","55+"))))</f>
        <v>45–54</v>
      </c>
      <c r="C1277" t="s">
        <v>43</v>
      </c>
      <c r="D1277">
        <f>(HR[[#This Row],[OverTimeFlag]]*3+HR[[#This Row],[LowJobSatisFlag]]*5+HR[[#This Row],[LowWLBFlag]]*4+HR[[#This Row],[LowSalaryFlag]]*3+HR[[#This Row],[LowEnviFlag]]*4+HR[[#This Row],[LowProFlag]]*1)</f>
        <v>4</v>
      </c>
      <c r="E1277">
        <f>HR_Data[[#This Row],[OvertimeFlag]] + HR_Data[[#This Row],[LowSatisfactionFlag]] + HR_Data[[#This Row],[LowWorkLifeBalanceFlag]]</f>
        <v>0</v>
      </c>
      <c r="F1277" t="s">
        <v>36</v>
      </c>
      <c r="G1277">
        <v>942</v>
      </c>
      <c r="H1277" t="s">
        <v>45</v>
      </c>
      <c r="I1277">
        <v>3</v>
      </c>
      <c r="J1277" t="str">
        <f>IF(AND(HR_Data[[#This Row],[Attrition]]="Yes",HR_Data[[#This Row],[YearsAtCompany]]&lt;2),"Yes","No")</f>
        <v>No</v>
      </c>
      <c r="K1277">
        <v>3</v>
      </c>
      <c r="L1277" t="s">
        <v>60</v>
      </c>
      <c r="M1277">
        <v>1</v>
      </c>
      <c r="N1277">
        <v>1786</v>
      </c>
      <c r="P1277">
        <v>1</v>
      </c>
      <c r="Q1277" t="s">
        <v>39</v>
      </c>
      <c r="R1277">
        <v>53</v>
      </c>
      <c r="S1277">
        <v>3</v>
      </c>
      <c r="T1277">
        <v>3</v>
      </c>
      <c r="U1277" t="s">
        <v>56</v>
      </c>
      <c r="V1277">
        <v>3</v>
      </c>
      <c r="W1277" t="s">
        <v>48</v>
      </c>
      <c r="X1277">
        <v>13116</v>
      </c>
      <c r="Y1277" t="str">
        <f>IF(AND(HR_Data[[#This Row],[OverTime]]="Yes",HR_Data[[#This Row],[JobSatisfaction]]&lt;=2,HR_Data[[#This Row],[MonthlyIncome]]&lt;AVERAGE(HR_Data[MonthlyIncome])),
"High Risk",
IF(OR(HR_Data[[#This Row],[OverTime]]="Yes",HR_Data[[#This Row],[JobSatisfaction]]&lt;=2),
"Medium Risk",
"Low Risk"))</f>
        <v>Low Risk</v>
      </c>
      <c r="Z1277" t="str">
        <f>IF(HR_Data[[#This Row],[MonthlyIncome]]&lt;3000,"Low",IF(HR_Data[[#This Row],[MonthlyIncome]]&lt;7000,"Medium","High"))</f>
        <v>High</v>
      </c>
      <c r="AA1277" s="5">
        <f>IF(HR_Data[[#This Row],[OverTime]]="Yes",1,0)</f>
        <v>0</v>
      </c>
      <c r="AB1277" s="5">
        <f>IF(HR_Data[[#This Row],[JobSatisfaction]]&lt;=2,1,0)</f>
        <v>0</v>
      </c>
      <c r="AC1277" s="5">
        <f>IF(HR_Data[[#This Row],[WorkLifeBalance]]&lt;=2,1,0)</f>
        <v>0</v>
      </c>
      <c r="AD1277" s="5">
        <f>IF(HR_Data[[#This Row],[MonthlyIncome]]&lt;AVERAGE(HR_Data[MonthlyIncome]),1,0)</f>
        <v>0</v>
      </c>
      <c r="AE1277">
        <v>22984</v>
      </c>
      <c r="AF1277">
        <v>2</v>
      </c>
      <c r="AG1277" t="s">
        <v>42</v>
      </c>
      <c r="AH1277" t="s">
        <v>43</v>
      </c>
      <c r="AI1277">
        <v>11</v>
      </c>
      <c r="AJ1277">
        <v>3</v>
      </c>
      <c r="AK1277">
        <v>4</v>
      </c>
      <c r="AL1277">
        <f>IF(HR_Data[[#This Row],[OverTime]]="Yes",2,0)
+IF(HR_Data[[#This Row],[WorkLifeBalance]]&lt;=2,2,0)
+IF(HR_Data[[#This Row],[MonthlyIncome]]&lt;5000,2,0)
+IF(HR_Data[[#This Row],[JobSatisfaction]]&lt;=2,1,0)
+IF(HR_Data[[#This Row],[EnvironmentSatisfaction]]&lt;=2,1,0)
+IF(HR_Data[[#This Row],[YearsAtCompany]]&lt;2,2,0)</f>
        <v>1</v>
      </c>
      <c r="AM1277" t="str">
        <f>IF(HR_Data[[#This Row],[RiskScore2]]&gt;=6,"High",
IF(HR_Data[[#This Row],[RiskScore2]]&gt;=3,"Medium","Low"))</f>
        <v>Low</v>
      </c>
      <c r="AN1277">
        <v>80</v>
      </c>
      <c r="AO1277">
        <v>0</v>
      </c>
      <c r="AP1277">
        <v>15</v>
      </c>
      <c r="AQ1277">
        <v>2</v>
      </c>
      <c r="AR1277">
        <v>3</v>
      </c>
      <c r="AS1277">
        <v>2</v>
      </c>
      <c r="AT1277">
        <v>2</v>
      </c>
      <c r="AU1277">
        <v>2</v>
      </c>
      <c r="AV1277">
        <v>2</v>
      </c>
    </row>
    <row r="1278" spans="1:48">
      <c r="A1278">
        <v>37</v>
      </c>
      <c r="B1278" t="str">
        <f>IF(HR_Data[[#This Row],[Age]]&lt;25,"&lt;25",
IF(HR_Data[[#This Row],[Age]]&lt;35,"25–34",
IF(HR_Data[[#This Row],[Age]]&lt;45,"35–44",
IF(HR_Data[[#This Row],[Age]]&lt;55,"45–54","55+"))))</f>
        <v>35–44</v>
      </c>
      <c r="C1278" t="s">
        <v>43</v>
      </c>
      <c r="D1278">
        <f>(HR[[#This Row],[OverTimeFlag]]*3+HR[[#This Row],[LowJobSatisFlag]]*5+HR[[#This Row],[LowWLBFlag]]*4+HR[[#This Row],[LowSalaryFlag]]*3+HR[[#This Row],[LowEnviFlag]]*4+HR[[#This Row],[LowProFlag]]*1)</f>
        <v>12</v>
      </c>
      <c r="E1278">
        <f>HR_Data[[#This Row],[OvertimeFlag]] + HR_Data[[#This Row],[LowSatisfactionFlag]] + HR_Data[[#This Row],[LowWorkLifeBalanceFlag]]</f>
        <v>1</v>
      </c>
      <c r="F1278" t="s">
        <v>36</v>
      </c>
      <c r="G1278">
        <v>589</v>
      </c>
      <c r="H1278" t="s">
        <v>37</v>
      </c>
      <c r="I1278">
        <v>9</v>
      </c>
      <c r="J1278" t="str">
        <f>IF(AND(HR_Data[[#This Row],[Attrition]]="Yes",HR_Data[[#This Row],[YearsAtCompany]]&lt;2),"Yes","No")</f>
        <v>No</v>
      </c>
      <c r="K1278">
        <v>2</v>
      </c>
      <c r="L1278" t="s">
        <v>59</v>
      </c>
      <c r="M1278">
        <v>1</v>
      </c>
      <c r="N1278">
        <v>1787</v>
      </c>
      <c r="P1278">
        <v>2</v>
      </c>
      <c r="Q1278" t="s">
        <v>46</v>
      </c>
      <c r="R1278">
        <v>46</v>
      </c>
      <c r="S1278">
        <v>2</v>
      </c>
      <c r="T1278">
        <v>2</v>
      </c>
      <c r="U1278" t="s">
        <v>40</v>
      </c>
      <c r="V1278">
        <v>2</v>
      </c>
      <c r="W1278" t="s">
        <v>48</v>
      </c>
      <c r="X1278">
        <v>4189</v>
      </c>
      <c r="Y1278" t="str">
        <f>IF(AND(HR_Data[[#This Row],[OverTime]]="Yes",HR_Data[[#This Row],[JobSatisfaction]]&lt;=2,HR_Data[[#This Row],[MonthlyIncome]]&lt;AVERAGE(HR_Data[MonthlyIncome])),
"High Risk",
IF(OR(HR_Data[[#This Row],[OverTime]]="Yes",HR_Data[[#This Row],[JobSatisfaction]]&lt;=2),
"Medium Risk",
"Low Risk"))</f>
        <v>Medium Risk</v>
      </c>
      <c r="Z1278" t="str">
        <f>IF(HR_Data[[#This Row],[MonthlyIncome]]&lt;3000,"Low",IF(HR_Data[[#This Row],[MonthlyIncome]]&lt;7000,"Medium","High"))</f>
        <v>Medium</v>
      </c>
      <c r="AA1278" s="5">
        <f>IF(HR_Data[[#This Row],[OverTime]]="Yes",1,0)</f>
        <v>0</v>
      </c>
      <c r="AB1278" s="5">
        <f>IF(HR_Data[[#This Row],[JobSatisfaction]]&lt;=2,1,0)</f>
        <v>1</v>
      </c>
      <c r="AC1278" s="5">
        <f>IF(HR_Data[[#This Row],[WorkLifeBalance]]&lt;=2,1,0)</f>
        <v>0</v>
      </c>
      <c r="AD1278" s="5">
        <f>IF(HR_Data[[#This Row],[MonthlyIncome]]&lt;AVERAGE(HR_Data[MonthlyIncome]),1,0)</f>
        <v>1</v>
      </c>
      <c r="AE1278">
        <v>8800</v>
      </c>
      <c r="AF1278">
        <v>1</v>
      </c>
      <c r="AG1278" t="s">
        <v>42</v>
      </c>
      <c r="AH1278" t="s">
        <v>43</v>
      </c>
      <c r="AI1278">
        <v>14</v>
      </c>
      <c r="AJ1278">
        <v>3</v>
      </c>
      <c r="AK1278">
        <v>1</v>
      </c>
      <c r="AL1278">
        <f>IF(HR_Data[[#This Row],[OverTime]]="Yes",2,0)
+IF(HR_Data[[#This Row],[WorkLifeBalance]]&lt;=2,2,0)
+IF(HR_Data[[#This Row],[MonthlyIncome]]&lt;5000,2,0)
+IF(HR_Data[[#This Row],[JobSatisfaction]]&lt;=2,1,0)
+IF(HR_Data[[#This Row],[EnvironmentSatisfaction]]&lt;=2,1,0)
+IF(HR_Data[[#This Row],[YearsAtCompany]]&lt;2,2,0)</f>
        <v>4</v>
      </c>
      <c r="AM1278" t="str">
        <f>IF(HR_Data[[#This Row],[RiskScore2]]&gt;=6,"High",
IF(HR_Data[[#This Row],[RiskScore2]]&gt;=3,"Medium","Low"))</f>
        <v>Medium</v>
      </c>
      <c r="AN1278">
        <v>80</v>
      </c>
      <c r="AO1278">
        <v>2</v>
      </c>
      <c r="AP1278">
        <v>5</v>
      </c>
      <c r="AQ1278">
        <v>2</v>
      </c>
      <c r="AR1278">
        <v>3</v>
      </c>
      <c r="AS1278">
        <v>5</v>
      </c>
      <c r="AT1278">
        <v>2</v>
      </c>
      <c r="AU1278">
        <v>0</v>
      </c>
      <c r="AV1278">
        <v>3</v>
      </c>
    </row>
    <row r="1279" spans="1:48">
      <c r="A1279">
        <v>46</v>
      </c>
      <c r="B1279" t="str">
        <f>IF(HR_Data[[#This Row],[Age]]&lt;25,"&lt;25",
IF(HR_Data[[#This Row],[Age]]&lt;35,"25–34",
IF(HR_Data[[#This Row],[Age]]&lt;45,"35–44",
IF(HR_Data[[#This Row],[Age]]&lt;55,"45–54","55+"))))</f>
        <v>45–54</v>
      </c>
      <c r="C1279" t="s">
        <v>43</v>
      </c>
      <c r="D1279">
        <f>(HR[[#This Row],[OverTimeFlag]]*3+HR[[#This Row],[LowJobSatisFlag]]*5+HR[[#This Row],[LowWLBFlag]]*4+HR[[#This Row],[LowSalaryFlag]]*3+HR[[#This Row],[LowEnviFlag]]*4+HR[[#This Row],[LowProFlag]]*1)</f>
        <v>3</v>
      </c>
      <c r="E1279">
        <f>HR_Data[[#This Row],[OvertimeFlag]] + HR_Data[[#This Row],[LowSatisfactionFlag]] + HR_Data[[#This Row],[LowWorkLifeBalanceFlag]]</f>
        <v>1</v>
      </c>
      <c r="F1279" t="s">
        <v>36</v>
      </c>
      <c r="G1279">
        <v>734</v>
      </c>
      <c r="H1279" t="s">
        <v>45</v>
      </c>
      <c r="I1279">
        <v>2</v>
      </c>
      <c r="J1279" t="str">
        <f>IF(AND(HR_Data[[#This Row],[Attrition]]="Yes",HR_Data[[#This Row],[YearsAtCompany]]&lt;2),"Yes","No")</f>
        <v>No</v>
      </c>
      <c r="K1279">
        <v>4</v>
      </c>
      <c r="L1279" t="s">
        <v>51</v>
      </c>
      <c r="M1279">
        <v>1</v>
      </c>
      <c r="N1279">
        <v>1789</v>
      </c>
      <c r="P1279">
        <v>3</v>
      </c>
      <c r="Q1279" t="s">
        <v>46</v>
      </c>
      <c r="R1279">
        <v>46</v>
      </c>
      <c r="S1279">
        <v>3</v>
      </c>
      <c r="T1279">
        <v>5</v>
      </c>
      <c r="U1279" t="s">
        <v>58</v>
      </c>
      <c r="V1279">
        <v>4</v>
      </c>
      <c r="W1279" t="s">
        <v>52</v>
      </c>
      <c r="X1279">
        <v>19328</v>
      </c>
      <c r="Y1279" t="str">
        <f>IF(AND(HR_Data[[#This Row],[OverTime]]="Yes",HR_Data[[#This Row],[JobSatisfaction]]&lt;=2,HR_Data[[#This Row],[MonthlyIncome]]&lt;AVERAGE(HR_Data[MonthlyIncome])),
"High Risk",
IF(OR(HR_Data[[#This Row],[OverTime]]="Yes",HR_Data[[#This Row],[JobSatisfaction]]&lt;=2),
"Medium Risk",
"Low Risk"))</f>
        <v>Medium Risk</v>
      </c>
      <c r="Z1279" t="str">
        <f>IF(HR_Data[[#This Row],[MonthlyIncome]]&lt;3000,"Low",IF(HR_Data[[#This Row],[MonthlyIncome]]&lt;7000,"Medium","High"))</f>
        <v>High</v>
      </c>
      <c r="AA1279" s="5">
        <f>IF(HR_Data[[#This Row],[OverTime]]="Yes",1,0)</f>
        <v>1</v>
      </c>
      <c r="AB1279" s="5">
        <f>IF(HR_Data[[#This Row],[JobSatisfaction]]&lt;=2,1,0)</f>
        <v>0</v>
      </c>
      <c r="AC1279" s="5">
        <f>IF(HR_Data[[#This Row],[WorkLifeBalance]]&lt;=2,1,0)</f>
        <v>0</v>
      </c>
      <c r="AD1279" s="5">
        <f>IF(HR_Data[[#This Row],[MonthlyIncome]]&lt;AVERAGE(HR_Data[MonthlyIncome]),1,0)</f>
        <v>0</v>
      </c>
      <c r="AE1279">
        <v>14218</v>
      </c>
      <c r="AF1279">
        <v>7</v>
      </c>
      <c r="AG1279" t="s">
        <v>42</v>
      </c>
      <c r="AH1279" t="s">
        <v>35</v>
      </c>
      <c r="AI1279">
        <v>17</v>
      </c>
      <c r="AJ1279">
        <v>3</v>
      </c>
      <c r="AK1279">
        <v>3</v>
      </c>
      <c r="AL1279">
        <f>IF(HR_Data[[#This Row],[OverTime]]="Yes",2,0)
+IF(HR_Data[[#This Row],[WorkLifeBalance]]&lt;=2,2,0)
+IF(HR_Data[[#This Row],[MonthlyIncome]]&lt;5000,2,0)
+IF(HR_Data[[#This Row],[JobSatisfaction]]&lt;=2,1,0)
+IF(HR_Data[[#This Row],[EnvironmentSatisfaction]]&lt;=2,1,0)
+IF(HR_Data[[#This Row],[YearsAtCompany]]&lt;2,2,0)</f>
        <v>2</v>
      </c>
      <c r="AM1279" t="str">
        <f>IF(HR_Data[[#This Row],[RiskScore2]]&gt;=6,"High",
IF(HR_Data[[#This Row],[RiskScore2]]&gt;=3,"Medium","Low"))</f>
        <v>Low</v>
      </c>
      <c r="AN1279">
        <v>80</v>
      </c>
      <c r="AO1279">
        <v>1</v>
      </c>
      <c r="AP1279">
        <v>24</v>
      </c>
      <c r="AQ1279">
        <v>3</v>
      </c>
      <c r="AR1279">
        <v>3</v>
      </c>
      <c r="AS1279">
        <v>2</v>
      </c>
      <c r="AT1279">
        <v>1</v>
      </c>
      <c r="AU1279">
        <v>2</v>
      </c>
      <c r="AV1279">
        <v>2</v>
      </c>
    </row>
    <row r="1280" spans="1:48">
      <c r="A1280">
        <v>36</v>
      </c>
      <c r="B1280" t="str">
        <f>IF(HR_Data[[#This Row],[Age]]&lt;25,"&lt;25",
IF(HR_Data[[#This Row],[Age]]&lt;35,"25–34",
IF(HR_Data[[#This Row],[Age]]&lt;45,"35–44",
IF(HR_Data[[#This Row],[Age]]&lt;55,"45–54","55+"))))</f>
        <v>35–44</v>
      </c>
      <c r="C1280" t="s">
        <v>43</v>
      </c>
      <c r="D1280">
        <f>(HR[[#This Row],[OverTimeFlag]]*3+HR[[#This Row],[LowJobSatisFlag]]*5+HR[[#This Row],[LowWLBFlag]]*4+HR[[#This Row],[LowSalaryFlag]]*3+HR[[#This Row],[LowEnviFlag]]*4+HR[[#This Row],[LowProFlag]]*1)</f>
        <v>9</v>
      </c>
      <c r="E1280">
        <f>HR_Data[[#This Row],[OvertimeFlag]] + HR_Data[[#This Row],[LowSatisfactionFlag]] + HR_Data[[#This Row],[LowWorkLifeBalanceFlag]]</f>
        <v>2</v>
      </c>
      <c r="F1280" t="s">
        <v>36</v>
      </c>
      <c r="G1280">
        <v>1383</v>
      </c>
      <c r="H1280" t="s">
        <v>45</v>
      </c>
      <c r="I1280">
        <v>10</v>
      </c>
      <c r="J1280" t="str">
        <f>IF(AND(HR_Data[[#This Row],[Attrition]]="Yes",HR_Data[[#This Row],[YearsAtCompany]]&lt;2),"Yes","No")</f>
        <v>No</v>
      </c>
      <c r="K1280">
        <v>3</v>
      </c>
      <c r="L1280" t="s">
        <v>38</v>
      </c>
      <c r="M1280">
        <v>1</v>
      </c>
      <c r="N1280">
        <v>1790</v>
      </c>
      <c r="P1280">
        <v>4</v>
      </c>
      <c r="Q1280" t="s">
        <v>46</v>
      </c>
      <c r="R1280">
        <v>90</v>
      </c>
      <c r="S1280">
        <v>3</v>
      </c>
      <c r="T1280">
        <v>3</v>
      </c>
      <c r="U1280" t="s">
        <v>54</v>
      </c>
      <c r="V1280">
        <v>1</v>
      </c>
      <c r="W1280" t="s">
        <v>48</v>
      </c>
      <c r="X1280">
        <v>8321</v>
      </c>
      <c r="Y1280" t="str">
        <f>IF(AND(HR_Data[[#This Row],[OverTime]]="Yes",HR_Data[[#This Row],[JobSatisfaction]]&lt;=2,HR_Data[[#This Row],[MonthlyIncome]]&lt;AVERAGE(HR_Data[MonthlyIncome])),
"High Risk",
IF(OR(HR_Data[[#This Row],[OverTime]]="Yes",HR_Data[[#This Row],[JobSatisfaction]]&lt;=2),
"Medium Risk",
"Low Risk"))</f>
        <v>Medium Risk</v>
      </c>
      <c r="Z1280" t="str">
        <f>IF(HR_Data[[#This Row],[MonthlyIncome]]&lt;3000,"Low",IF(HR_Data[[#This Row],[MonthlyIncome]]&lt;7000,"Medium","High"))</f>
        <v>High</v>
      </c>
      <c r="AA1280" s="5">
        <f>IF(HR_Data[[#This Row],[OverTime]]="Yes",1,0)</f>
        <v>1</v>
      </c>
      <c r="AB1280" s="5">
        <f>IF(HR_Data[[#This Row],[JobSatisfaction]]&lt;=2,1,0)</f>
        <v>1</v>
      </c>
      <c r="AC1280" s="5">
        <f>IF(HR_Data[[#This Row],[WorkLifeBalance]]&lt;=2,1,0)</f>
        <v>0</v>
      </c>
      <c r="AD1280" s="5">
        <f>IF(HR_Data[[#This Row],[MonthlyIncome]]&lt;AVERAGE(HR_Data[MonthlyIncome]),1,0)</f>
        <v>0</v>
      </c>
      <c r="AE1280">
        <v>25949</v>
      </c>
      <c r="AF1280">
        <v>7</v>
      </c>
      <c r="AG1280" t="s">
        <v>42</v>
      </c>
      <c r="AH1280" t="s">
        <v>35</v>
      </c>
      <c r="AI1280">
        <v>13</v>
      </c>
      <c r="AJ1280">
        <v>3</v>
      </c>
      <c r="AK1280">
        <v>4</v>
      </c>
      <c r="AL1280">
        <f>IF(HR_Data[[#This Row],[OverTime]]="Yes",2,0)
+IF(HR_Data[[#This Row],[WorkLifeBalance]]&lt;=2,2,0)
+IF(HR_Data[[#This Row],[MonthlyIncome]]&lt;5000,2,0)
+IF(HR_Data[[#This Row],[JobSatisfaction]]&lt;=2,1,0)
+IF(HR_Data[[#This Row],[EnvironmentSatisfaction]]&lt;=2,1,0)
+IF(HR_Data[[#This Row],[YearsAtCompany]]&lt;2,2,0)</f>
        <v>3</v>
      </c>
      <c r="AM1280" t="str">
        <f>IF(HR_Data[[#This Row],[RiskScore2]]&gt;=6,"High",
IF(HR_Data[[#This Row],[RiskScore2]]&gt;=3,"Medium","Low"))</f>
        <v>Medium</v>
      </c>
      <c r="AN1280">
        <v>80</v>
      </c>
      <c r="AO1280">
        <v>1</v>
      </c>
      <c r="AP1280">
        <v>15</v>
      </c>
      <c r="AQ1280">
        <v>1</v>
      </c>
      <c r="AR1280">
        <v>3</v>
      </c>
      <c r="AS1280">
        <v>12</v>
      </c>
      <c r="AT1280">
        <v>8</v>
      </c>
      <c r="AU1280">
        <v>5</v>
      </c>
      <c r="AV1280">
        <v>7</v>
      </c>
    </row>
    <row r="1281" spans="1:48">
      <c r="A1281">
        <v>44</v>
      </c>
      <c r="B1281" t="str">
        <f>IF(HR_Data[[#This Row],[Age]]&lt;25,"&lt;25",
IF(HR_Data[[#This Row],[Age]]&lt;35,"25–34",
IF(HR_Data[[#This Row],[Age]]&lt;45,"35–44",
IF(HR_Data[[#This Row],[Age]]&lt;55,"45–54","55+"))))</f>
        <v>35–44</v>
      </c>
      <c r="C1281" t="s">
        <v>35</v>
      </c>
      <c r="D1281">
        <f>(HR[[#This Row],[OverTimeFlag]]*3+HR[[#This Row],[LowJobSatisFlag]]*5+HR[[#This Row],[LowWLBFlag]]*4+HR[[#This Row],[LowSalaryFlag]]*3+HR[[#This Row],[LowEnviFlag]]*4+HR[[#This Row],[LowProFlag]]*1)</f>
        <v>15</v>
      </c>
      <c r="E1281">
        <f>HR_Data[[#This Row],[OvertimeFlag]] + HR_Data[[#This Row],[LowSatisfactionFlag]] + HR_Data[[#This Row],[LowWorkLifeBalanceFlag]]</f>
        <v>3</v>
      </c>
      <c r="F1281" t="s">
        <v>44</v>
      </c>
      <c r="G1281">
        <v>429</v>
      </c>
      <c r="H1281" t="s">
        <v>45</v>
      </c>
      <c r="I1281">
        <v>1</v>
      </c>
      <c r="J1281" t="str">
        <f>IF(AND(HR_Data[[#This Row],[Attrition]]="Yes",HR_Data[[#This Row],[YearsAtCompany]]&lt;2),"Yes","No")</f>
        <v>No</v>
      </c>
      <c r="K1281">
        <v>2</v>
      </c>
      <c r="L1281" t="s">
        <v>51</v>
      </c>
      <c r="M1281">
        <v>1</v>
      </c>
      <c r="N1281">
        <v>1792</v>
      </c>
      <c r="P1281">
        <v>3</v>
      </c>
      <c r="Q1281" t="s">
        <v>46</v>
      </c>
      <c r="R1281">
        <v>99</v>
      </c>
      <c r="S1281">
        <v>3</v>
      </c>
      <c r="T1281">
        <v>1</v>
      </c>
      <c r="U1281" t="s">
        <v>47</v>
      </c>
      <c r="V1281">
        <v>2</v>
      </c>
      <c r="W1281" t="s">
        <v>52</v>
      </c>
      <c r="X1281">
        <v>2342</v>
      </c>
      <c r="Y1281" t="str">
        <f>IF(AND(HR_Data[[#This Row],[OverTime]]="Yes",HR_Data[[#This Row],[JobSatisfaction]]&lt;=2,HR_Data[[#This Row],[MonthlyIncome]]&lt;AVERAGE(HR_Data[MonthlyIncome])),
"High Risk",
IF(OR(HR_Data[[#This Row],[OverTime]]="Yes",HR_Data[[#This Row],[JobSatisfaction]]&lt;=2),
"Medium Risk",
"Low Risk"))</f>
        <v>High Risk</v>
      </c>
      <c r="Z1281" t="str">
        <f>IF(HR_Data[[#This Row],[MonthlyIncome]]&lt;3000,"Low",IF(HR_Data[[#This Row],[MonthlyIncome]]&lt;7000,"Medium","High"))</f>
        <v>Low</v>
      </c>
      <c r="AA1281" s="5">
        <f>IF(HR_Data[[#This Row],[OverTime]]="Yes",1,0)</f>
        <v>1</v>
      </c>
      <c r="AB1281" s="5">
        <f>IF(HR_Data[[#This Row],[JobSatisfaction]]&lt;=2,1,0)</f>
        <v>1</v>
      </c>
      <c r="AC1281" s="5">
        <f>IF(HR_Data[[#This Row],[WorkLifeBalance]]&lt;=2,1,0)</f>
        <v>1</v>
      </c>
      <c r="AD1281" s="5">
        <f>IF(HR_Data[[#This Row],[MonthlyIncome]]&lt;AVERAGE(HR_Data[MonthlyIncome]),1,0)</f>
        <v>1</v>
      </c>
      <c r="AE1281">
        <v>11092</v>
      </c>
      <c r="AF1281">
        <v>1</v>
      </c>
      <c r="AG1281" t="s">
        <v>42</v>
      </c>
      <c r="AH1281" t="s">
        <v>35</v>
      </c>
      <c r="AI1281">
        <v>12</v>
      </c>
      <c r="AJ1281">
        <v>3</v>
      </c>
      <c r="AK1281">
        <v>3</v>
      </c>
      <c r="AL1281">
        <f>IF(HR_Data[[#This Row],[OverTime]]="Yes",2,0)
+IF(HR_Data[[#This Row],[WorkLifeBalance]]&lt;=2,2,0)
+IF(HR_Data[[#This Row],[MonthlyIncome]]&lt;5000,2,0)
+IF(HR_Data[[#This Row],[JobSatisfaction]]&lt;=2,1,0)
+IF(HR_Data[[#This Row],[EnvironmentSatisfaction]]&lt;=2,1,0)
+IF(HR_Data[[#This Row],[YearsAtCompany]]&lt;2,2,0)</f>
        <v>7</v>
      </c>
      <c r="AM1281" t="str">
        <f>IF(HR_Data[[#This Row],[RiskScore2]]&gt;=6,"High",
IF(HR_Data[[#This Row],[RiskScore2]]&gt;=3,"Medium","Low"))</f>
        <v>High</v>
      </c>
      <c r="AN1281">
        <v>80</v>
      </c>
      <c r="AO1281">
        <v>3</v>
      </c>
      <c r="AP1281">
        <v>6</v>
      </c>
      <c r="AQ1281">
        <v>2</v>
      </c>
      <c r="AR1281">
        <v>2</v>
      </c>
      <c r="AS1281">
        <v>5</v>
      </c>
      <c r="AT1281">
        <v>3</v>
      </c>
      <c r="AU1281">
        <v>2</v>
      </c>
      <c r="AV1281">
        <v>3</v>
      </c>
    </row>
    <row r="1282" spans="1:48">
      <c r="A1282">
        <v>37</v>
      </c>
      <c r="B1282" t="str">
        <f>IF(HR_Data[[#This Row],[Age]]&lt;25,"&lt;25",
IF(HR_Data[[#This Row],[Age]]&lt;35,"25–34",
IF(HR_Data[[#This Row],[Age]]&lt;45,"35–44",
IF(HR_Data[[#This Row],[Age]]&lt;55,"45–54","55+"))))</f>
        <v>35–44</v>
      </c>
      <c r="C1282" t="s">
        <v>43</v>
      </c>
      <c r="D1282">
        <f>(HR[[#This Row],[OverTimeFlag]]*3+HR[[#This Row],[LowJobSatisFlag]]*5+HR[[#This Row],[LowWLBFlag]]*4+HR[[#This Row],[LowSalaryFlag]]*3+HR[[#This Row],[LowEnviFlag]]*4+HR[[#This Row],[LowProFlag]]*1)</f>
        <v>12</v>
      </c>
      <c r="E1282">
        <f>HR_Data[[#This Row],[OvertimeFlag]] + HR_Data[[#This Row],[LowSatisfactionFlag]] + HR_Data[[#This Row],[LowWorkLifeBalanceFlag]]</f>
        <v>2</v>
      </c>
      <c r="F1282" t="s">
        <v>36</v>
      </c>
      <c r="G1282">
        <v>1239</v>
      </c>
      <c r="H1282" t="s">
        <v>61</v>
      </c>
      <c r="I1282">
        <v>8</v>
      </c>
      <c r="J1282" t="str">
        <f>IF(AND(HR_Data[[#This Row],[Attrition]]="Yes",HR_Data[[#This Row],[YearsAtCompany]]&lt;2),"Yes","No")</f>
        <v>No</v>
      </c>
      <c r="K1282">
        <v>2</v>
      </c>
      <c r="L1282" t="s">
        <v>49</v>
      </c>
      <c r="M1282">
        <v>1</v>
      </c>
      <c r="N1282">
        <v>1794</v>
      </c>
      <c r="P1282">
        <v>3</v>
      </c>
      <c r="Q1282" t="s">
        <v>46</v>
      </c>
      <c r="R1282">
        <v>89</v>
      </c>
      <c r="S1282">
        <v>3</v>
      </c>
      <c r="T1282">
        <v>2</v>
      </c>
      <c r="U1282" t="s">
        <v>61</v>
      </c>
      <c r="V1282">
        <v>2</v>
      </c>
      <c r="W1282" t="s">
        <v>52</v>
      </c>
      <c r="X1282">
        <v>4071</v>
      </c>
      <c r="Y1282" t="str">
        <f>IF(AND(HR_Data[[#This Row],[OverTime]]="Yes",HR_Data[[#This Row],[JobSatisfaction]]&lt;=2,HR_Data[[#This Row],[MonthlyIncome]]&lt;AVERAGE(HR_Data[MonthlyIncome])),
"High Risk",
IF(OR(HR_Data[[#This Row],[OverTime]]="Yes",HR_Data[[#This Row],[JobSatisfaction]]&lt;=2),
"Medium Risk",
"Low Risk"))</f>
        <v>Medium Risk</v>
      </c>
      <c r="Z1282" t="str">
        <f>IF(HR_Data[[#This Row],[MonthlyIncome]]&lt;3000,"Low",IF(HR_Data[[#This Row],[MonthlyIncome]]&lt;7000,"Medium","High"))</f>
        <v>Medium</v>
      </c>
      <c r="AA1282" s="5">
        <f>IF(HR_Data[[#This Row],[OverTime]]="Yes",1,0)</f>
        <v>0</v>
      </c>
      <c r="AB1282" s="5">
        <f>IF(HR_Data[[#This Row],[JobSatisfaction]]&lt;=2,1,0)</f>
        <v>1</v>
      </c>
      <c r="AC1282" s="5">
        <f>IF(HR_Data[[#This Row],[WorkLifeBalance]]&lt;=2,1,0)</f>
        <v>1</v>
      </c>
      <c r="AD1282" s="5">
        <f>IF(HR_Data[[#This Row],[MonthlyIncome]]&lt;AVERAGE(HR_Data[MonthlyIncome]),1,0)</f>
        <v>1</v>
      </c>
      <c r="AE1282">
        <v>12832</v>
      </c>
      <c r="AF1282">
        <v>2</v>
      </c>
      <c r="AG1282" t="s">
        <v>42</v>
      </c>
      <c r="AH1282" t="s">
        <v>43</v>
      </c>
      <c r="AI1282">
        <v>13</v>
      </c>
      <c r="AJ1282">
        <v>3</v>
      </c>
      <c r="AK1282">
        <v>3</v>
      </c>
      <c r="AL1282">
        <f>IF(HR_Data[[#This Row],[OverTime]]="Yes",2,0)
+IF(HR_Data[[#This Row],[WorkLifeBalance]]&lt;=2,2,0)
+IF(HR_Data[[#This Row],[MonthlyIncome]]&lt;5000,2,0)
+IF(HR_Data[[#This Row],[JobSatisfaction]]&lt;=2,1,0)
+IF(HR_Data[[#This Row],[EnvironmentSatisfaction]]&lt;=2,1,0)
+IF(HR_Data[[#This Row],[YearsAtCompany]]&lt;2,2,0)</f>
        <v>5</v>
      </c>
      <c r="AM1282" t="str">
        <f>IF(HR_Data[[#This Row],[RiskScore2]]&gt;=6,"High",
IF(HR_Data[[#This Row],[RiskScore2]]&gt;=3,"Medium","Low"))</f>
        <v>Medium</v>
      </c>
      <c r="AN1282">
        <v>80</v>
      </c>
      <c r="AO1282">
        <v>0</v>
      </c>
      <c r="AP1282">
        <v>19</v>
      </c>
      <c r="AQ1282">
        <v>4</v>
      </c>
      <c r="AR1282">
        <v>2</v>
      </c>
      <c r="AS1282">
        <v>10</v>
      </c>
      <c r="AT1282">
        <v>0</v>
      </c>
      <c r="AU1282">
        <v>4</v>
      </c>
      <c r="AV1282">
        <v>7</v>
      </c>
    </row>
    <row r="1283" spans="1:48">
      <c r="A1283">
        <v>35</v>
      </c>
      <c r="B1283" t="str">
        <f>IF(HR_Data[[#This Row],[Age]]&lt;25,"&lt;25",
IF(HR_Data[[#This Row],[Age]]&lt;35,"25–34",
IF(HR_Data[[#This Row],[Age]]&lt;45,"35–44",
IF(HR_Data[[#This Row],[Age]]&lt;55,"45–54","55+"))))</f>
        <v>35–44</v>
      </c>
      <c r="C1283" t="s">
        <v>35</v>
      </c>
      <c r="D1283">
        <f>(HR[[#This Row],[OverTimeFlag]]*3+HR[[#This Row],[LowJobSatisFlag]]*5+HR[[#This Row],[LowWLBFlag]]*4+HR[[#This Row],[LowSalaryFlag]]*3+HR[[#This Row],[LowEnviFlag]]*4+HR[[#This Row],[LowProFlag]]*1)</f>
        <v>7</v>
      </c>
      <c r="E1283">
        <f>HR_Data[[#This Row],[OvertimeFlag]] + HR_Data[[#This Row],[LowSatisfactionFlag]] + HR_Data[[#This Row],[LowWorkLifeBalanceFlag]]</f>
        <v>1</v>
      </c>
      <c r="F1283" t="s">
        <v>36</v>
      </c>
      <c r="G1283">
        <v>303</v>
      </c>
      <c r="H1283" t="s">
        <v>37</v>
      </c>
      <c r="I1283">
        <v>27</v>
      </c>
      <c r="J1283" t="str">
        <f>IF(AND(HR_Data[[#This Row],[Attrition]]="Yes",HR_Data[[#This Row],[YearsAtCompany]]&lt;2),"Yes","No")</f>
        <v>No</v>
      </c>
      <c r="K1283">
        <v>3</v>
      </c>
      <c r="L1283" t="s">
        <v>38</v>
      </c>
      <c r="M1283">
        <v>1</v>
      </c>
      <c r="N1283">
        <v>1797</v>
      </c>
      <c r="P1283">
        <v>3</v>
      </c>
      <c r="Q1283" t="s">
        <v>46</v>
      </c>
      <c r="R1283">
        <v>84</v>
      </c>
      <c r="S1283">
        <v>3</v>
      </c>
      <c r="T1283">
        <v>2</v>
      </c>
      <c r="U1283" t="s">
        <v>40</v>
      </c>
      <c r="V1283">
        <v>4</v>
      </c>
      <c r="W1283" t="s">
        <v>41</v>
      </c>
      <c r="X1283">
        <v>5813</v>
      </c>
      <c r="Y1283" t="str">
        <f>IF(AND(HR_Data[[#This Row],[OverTime]]="Yes",HR_Data[[#This Row],[JobSatisfaction]]&lt;=2,HR_Data[[#This Row],[MonthlyIncome]]&lt;AVERAGE(HR_Data[MonthlyIncome])),
"High Risk",
IF(OR(HR_Data[[#This Row],[OverTime]]="Yes",HR_Data[[#This Row],[JobSatisfaction]]&lt;=2),
"Medium Risk",
"Low Risk"))</f>
        <v>Medium Risk</v>
      </c>
      <c r="Z1283" t="str">
        <f>IF(HR_Data[[#This Row],[MonthlyIncome]]&lt;3000,"Low",IF(HR_Data[[#This Row],[MonthlyIncome]]&lt;7000,"Medium","High"))</f>
        <v>Medium</v>
      </c>
      <c r="AA1283" s="5">
        <f>IF(HR_Data[[#This Row],[OverTime]]="Yes",1,0)</f>
        <v>1</v>
      </c>
      <c r="AB1283" s="5">
        <f>IF(HR_Data[[#This Row],[JobSatisfaction]]&lt;=2,1,0)</f>
        <v>0</v>
      </c>
      <c r="AC1283" s="5">
        <f>IF(HR_Data[[#This Row],[WorkLifeBalance]]&lt;=2,1,0)</f>
        <v>0</v>
      </c>
      <c r="AD1283" s="5">
        <f>IF(HR_Data[[#This Row],[MonthlyIncome]]&lt;AVERAGE(HR_Data[MonthlyIncome]),1,0)</f>
        <v>1</v>
      </c>
      <c r="AE1283">
        <v>13492</v>
      </c>
      <c r="AF1283">
        <v>1</v>
      </c>
      <c r="AG1283" t="s">
        <v>42</v>
      </c>
      <c r="AH1283" t="s">
        <v>35</v>
      </c>
      <c r="AI1283">
        <v>18</v>
      </c>
      <c r="AJ1283">
        <v>3</v>
      </c>
      <c r="AK1283">
        <v>4</v>
      </c>
      <c r="AL1283">
        <f>IF(HR_Data[[#This Row],[OverTime]]="Yes",2,0)
+IF(HR_Data[[#This Row],[WorkLifeBalance]]&lt;=2,2,0)
+IF(HR_Data[[#This Row],[MonthlyIncome]]&lt;5000,2,0)
+IF(HR_Data[[#This Row],[JobSatisfaction]]&lt;=2,1,0)
+IF(HR_Data[[#This Row],[EnvironmentSatisfaction]]&lt;=2,1,0)
+IF(HR_Data[[#This Row],[YearsAtCompany]]&lt;2,2,0)</f>
        <v>2</v>
      </c>
      <c r="AM1283" t="str">
        <f>IF(HR_Data[[#This Row],[RiskScore2]]&gt;=6,"High",
IF(HR_Data[[#This Row],[RiskScore2]]&gt;=3,"Medium","Low"))</f>
        <v>Low</v>
      </c>
      <c r="AN1283">
        <v>80</v>
      </c>
      <c r="AO1283">
        <v>0</v>
      </c>
      <c r="AP1283">
        <v>10</v>
      </c>
      <c r="AQ1283">
        <v>2</v>
      </c>
      <c r="AR1283">
        <v>3</v>
      </c>
      <c r="AS1283">
        <v>10</v>
      </c>
      <c r="AT1283">
        <v>7</v>
      </c>
      <c r="AU1283">
        <v>7</v>
      </c>
      <c r="AV1283">
        <v>7</v>
      </c>
    </row>
    <row r="1284" spans="1:48">
      <c r="A1284">
        <v>33</v>
      </c>
      <c r="B1284" t="str">
        <f>IF(HR_Data[[#This Row],[Age]]&lt;25,"&lt;25",
IF(HR_Data[[#This Row],[Age]]&lt;35,"25–34",
IF(HR_Data[[#This Row],[Age]]&lt;45,"35–44",
IF(HR_Data[[#This Row],[Age]]&lt;55,"45–54","55+"))))</f>
        <v>25–34</v>
      </c>
      <c r="C1284" t="s">
        <v>43</v>
      </c>
      <c r="D1284">
        <f>(HR[[#This Row],[OverTimeFlag]]*3+HR[[#This Row],[LowJobSatisFlag]]*5+HR[[#This Row],[LowWLBFlag]]*4+HR[[#This Row],[LowSalaryFlag]]*3+HR[[#This Row],[LowEnviFlag]]*4+HR[[#This Row],[LowProFlag]]*1)</f>
        <v>9</v>
      </c>
      <c r="E1284">
        <f>HR_Data[[#This Row],[OvertimeFlag]] + HR_Data[[#This Row],[LowSatisfactionFlag]] + HR_Data[[#This Row],[LowWorkLifeBalanceFlag]]</f>
        <v>1</v>
      </c>
      <c r="F1284" t="s">
        <v>36</v>
      </c>
      <c r="G1284">
        <v>867</v>
      </c>
      <c r="H1284" t="s">
        <v>45</v>
      </c>
      <c r="I1284">
        <v>8</v>
      </c>
      <c r="J1284" t="str">
        <f>IF(AND(HR_Data[[#This Row],[Attrition]]="Yes",HR_Data[[#This Row],[YearsAtCompany]]&lt;2),"Yes","No")</f>
        <v>No</v>
      </c>
      <c r="K1284">
        <v>4</v>
      </c>
      <c r="L1284" t="s">
        <v>38</v>
      </c>
      <c r="M1284">
        <v>1</v>
      </c>
      <c r="N1284">
        <v>1798</v>
      </c>
      <c r="P1284">
        <v>4</v>
      </c>
      <c r="Q1284" t="s">
        <v>46</v>
      </c>
      <c r="R1284">
        <v>90</v>
      </c>
      <c r="S1284">
        <v>4</v>
      </c>
      <c r="T1284">
        <v>1</v>
      </c>
      <c r="U1284" t="s">
        <v>47</v>
      </c>
      <c r="V1284">
        <v>1</v>
      </c>
      <c r="W1284" t="s">
        <v>48</v>
      </c>
      <c r="X1284">
        <v>3143</v>
      </c>
      <c r="Y1284" t="str">
        <f>IF(AND(HR_Data[[#This Row],[OverTime]]="Yes",HR_Data[[#This Row],[JobSatisfaction]]&lt;=2,HR_Data[[#This Row],[MonthlyIncome]]&lt;AVERAGE(HR_Data[MonthlyIncome])),
"High Risk",
IF(OR(HR_Data[[#This Row],[OverTime]]="Yes",HR_Data[[#This Row],[JobSatisfaction]]&lt;=2),
"Medium Risk",
"Low Risk"))</f>
        <v>Medium Risk</v>
      </c>
      <c r="Z1284" t="str">
        <f>IF(HR_Data[[#This Row],[MonthlyIncome]]&lt;3000,"Low",IF(HR_Data[[#This Row],[MonthlyIncome]]&lt;7000,"Medium","High"))</f>
        <v>Medium</v>
      </c>
      <c r="AA1284" s="5">
        <f>IF(HR_Data[[#This Row],[OverTime]]="Yes",1,0)</f>
        <v>0</v>
      </c>
      <c r="AB1284" s="5">
        <f>IF(HR_Data[[#This Row],[JobSatisfaction]]&lt;=2,1,0)</f>
        <v>1</v>
      </c>
      <c r="AC1284" s="5">
        <f>IF(HR_Data[[#This Row],[WorkLifeBalance]]&lt;=2,1,0)</f>
        <v>0</v>
      </c>
      <c r="AD1284" s="5">
        <f>IF(HR_Data[[#This Row],[MonthlyIncome]]&lt;AVERAGE(HR_Data[MonthlyIncome]),1,0)</f>
        <v>1</v>
      </c>
      <c r="AE1284">
        <v>6076</v>
      </c>
      <c r="AF1284">
        <v>6</v>
      </c>
      <c r="AG1284" t="s">
        <v>42</v>
      </c>
      <c r="AH1284" t="s">
        <v>43</v>
      </c>
      <c r="AI1284">
        <v>19</v>
      </c>
      <c r="AJ1284">
        <v>3</v>
      </c>
      <c r="AK1284">
        <v>2</v>
      </c>
      <c r="AL1284">
        <f>IF(HR_Data[[#This Row],[OverTime]]="Yes",2,0)
+IF(HR_Data[[#This Row],[WorkLifeBalance]]&lt;=2,2,0)
+IF(HR_Data[[#This Row],[MonthlyIncome]]&lt;5000,2,0)
+IF(HR_Data[[#This Row],[JobSatisfaction]]&lt;=2,1,0)
+IF(HR_Data[[#This Row],[EnvironmentSatisfaction]]&lt;=2,1,0)
+IF(HR_Data[[#This Row],[YearsAtCompany]]&lt;2,2,0)</f>
        <v>3</v>
      </c>
      <c r="AM1284" t="str">
        <f>IF(HR_Data[[#This Row],[RiskScore2]]&gt;=6,"High",
IF(HR_Data[[#This Row],[RiskScore2]]&gt;=3,"Medium","Low"))</f>
        <v>Medium</v>
      </c>
      <c r="AN1284">
        <v>80</v>
      </c>
      <c r="AO1284">
        <v>1</v>
      </c>
      <c r="AP1284">
        <v>14</v>
      </c>
      <c r="AQ1284">
        <v>1</v>
      </c>
      <c r="AR1284">
        <v>3</v>
      </c>
      <c r="AS1284">
        <v>10</v>
      </c>
      <c r="AT1284">
        <v>8</v>
      </c>
      <c r="AU1284">
        <v>7</v>
      </c>
      <c r="AV1284">
        <v>6</v>
      </c>
    </row>
    <row r="1285" spans="1:48">
      <c r="A1285">
        <v>28</v>
      </c>
      <c r="B1285" t="str">
        <f>IF(HR_Data[[#This Row],[Age]]&lt;25,"&lt;25",
IF(HR_Data[[#This Row],[Age]]&lt;35,"25–34",
IF(HR_Data[[#This Row],[Age]]&lt;45,"35–44",
IF(HR_Data[[#This Row],[Age]]&lt;55,"45–54","55+"))))</f>
        <v>25–34</v>
      </c>
      <c r="C1285" t="s">
        <v>43</v>
      </c>
      <c r="D1285">
        <f>(HR[[#This Row],[OverTimeFlag]]*3+HR[[#This Row],[LowJobSatisFlag]]*5+HR[[#This Row],[LowWLBFlag]]*4+HR[[#This Row],[LowSalaryFlag]]*3+HR[[#This Row],[LowEnviFlag]]*4+HR[[#This Row],[LowProFlag]]*1)</f>
        <v>3</v>
      </c>
      <c r="E1285">
        <f>HR_Data[[#This Row],[OvertimeFlag]] + HR_Data[[#This Row],[LowSatisfactionFlag]] + HR_Data[[#This Row],[LowWorkLifeBalanceFlag]]</f>
        <v>0</v>
      </c>
      <c r="F1285" t="s">
        <v>36</v>
      </c>
      <c r="G1285">
        <v>1181</v>
      </c>
      <c r="H1285" t="s">
        <v>45</v>
      </c>
      <c r="I1285">
        <v>1</v>
      </c>
      <c r="J1285" t="str">
        <f>IF(AND(HR_Data[[#This Row],[Attrition]]="Yes",HR_Data[[#This Row],[YearsAtCompany]]&lt;2),"Yes","No")</f>
        <v>No</v>
      </c>
      <c r="K1285">
        <v>3</v>
      </c>
      <c r="L1285" t="s">
        <v>38</v>
      </c>
      <c r="M1285">
        <v>1</v>
      </c>
      <c r="N1285">
        <v>1799</v>
      </c>
      <c r="P1285">
        <v>3</v>
      </c>
      <c r="Q1285" t="s">
        <v>46</v>
      </c>
      <c r="R1285">
        <v>82</v>
      </c>
      <c r="S1285">
        <v>3</v>
      </c>
      <c r="T1285">
        <v>1</v>
      </c>
      <c r="U1285" t="s">
        <v>47</v>
      </c>
      <c r="V1285">
        <v>4</v>
      </c>
      <c r="W1285" t="s">
        <v>48</v>
      </c>
      <c r="X1285">
        <v>2044</v>
      </c>
      <c r="Y1285" t="str">
        <f>IF(AND(HR_Data[[#This Row],[OverTime]]="Yes",HR_Data[[#This Row],[JobSatisfaction]]&lt;=2,HR_Data[[#This Row],[MonthlyIncome]]&lt;AVERAGE(HR_Data[MonthlyIncome])),
"High Risk",
IF(OR(HR_Data[[#This Row],[OverTime]]="Yes",HR_Data[[#This Row],[JobSatisfaction]]&lt;=2),
"Medium Risk",
"Low Risk"))</f>
        <v>Low Risk</v>
      </c>
      <c r="Z1285" t="str">
        <f>IF(HR_Data[[#This Row],[MonthlyIncome]]&lt;3000,"Low",IF(HR_Data[[#This Row],[MonthlyIncome]]&lt;7000,"Medium","High"))</f>
        <v>Low</v>
      </c>
      <c r="AA1285" s="5">
        <f>IF(HR_Data[[#This Row],[OverTime]]="Yes",1,0)</f>
        <v>0</v>
      </c>
      <c r="AB1285" s="5">
        <f>IF(HR_Data[[#This Row],[JobSatisfaction]]&lt;=2,1,0)</f>
        <v>0</v>
      </c>
      <c r="AC1285" s="5">
        <f>IF(HR_Data[[#This Row],[WorkLifeBalance]]&lt;=2,1,0)</f>
        <v>0</v>
      </c>
      <c r="AD1285" s="5">
        <f>IF(HR_Data[[#This Row],[MonthlyIncome]]&lt;AVERAGE(HR_Data[MonthlyIncome]),1,0)</f>
        <v>1</v>
      </c>
      <c r="AE1285">
        <v>5531</v>
      </c>
      <c r="AF1285">
        <v>1</v>
      </c>
      <c r="AG1285" t="s">
        <v>42</v>
      </c>
      <c r="AH1285" t="s">
        <v>43</v>
      </c>
      <c r="AI1285">
        <v>11</v>
      </c>
      <c r="AJ1285">
        <v>3</v>
      </c>
      <c r="AK1285">
        <v>3</v>
      </c>
      <c r="AL1285">
        <f>IF(HR_Data[[#This Row],[OverTime]]="Yes",2,0)
+IF(HR_Data[[#This Row],[WorkLifeBalance]]&lt;=2,2,0)
+IF(HR_Data[[#This Row],[MonthlyIncome]]&lt;5000,2,0)
+IF(HR_Data[[#This Row],[JobSatisfaction]]&lt;=2,1,0)
+IF(HR_Data[[#This Row],[EnvironmentSatisfaction]]&lt;=2,1,0)
+IF(HR_Data[[#This Row],[YearsAtCompany]]&lt;2,2,0)</f>
        <v>2</v>
      </c>
      <c r="AM1285" t="str">
        <f>IF(HR_Data[[#This Row],[RiskScore2]]&gt;=6,"High",
IF(HR_Data[[#This Row],[RiskScore2]]&gt;=3,"Medium","Low"))</f>
        <v>Low</v>
      </c>
      <c r="AN1285">
        <v>80</v>
      </c>
      <c r="AO1285">
        <v>1</v>
      </c>
      <c r="AP1285">
        <v>5</v>
      </c>
      <c r="AQ1285">
        <v>6</v>
      </c>
      <c r="AR1285">
        <v>4</v>
      </c>
      <c r="AS1285">
        <v>5</v>
      </c>
      <c r="AT1285">
        <v>3</v>
      </c>
      <c r="AU1285">
        <v>0</v>
      </c>
      <c r="AV1285">
        <v>3</v>
      </c>
    </row>
    <row r="1286" spans="1:48">
      <c r="A1286">
        <v>39</v>
      </c>
      <c r="B1286" t="str">
        <f>IF(HR_Data[[#This Row],[Age]]&lt;25,"&lt;25",
IF(HR_Data[[#This Row],[Age]]&lt;35,"25–34",
IF(HR_Data[[#This Row],[Age]]&lt;45,"35–44",
IF(HR_Data[[#This Row],[Age]]&lt;55,"45–54","55+"))))</f>
        <v>35–44</v>
      </c>
      <c r="C1286" t="s">
        <v>43</v>
      </c>
      <c r="D1286">
        <f>(HR[[#This Row],[OverTimeFlag]]*3+HR[[#This Row],[LowJobSatisFlag]]*5+HR[[#This Row],[LowWLBFlag]]*4+HR[[#This Row],[LowSalaryFlag]]*3+HR[[#This Row],[LowEnviFlag]]*4+HR[[#This Row],[LowProFlag]]*1)</f>
        <v>0</v>
      </c>
      <c r="E1286">
        <f>HR_Data[[#This Row],[OvertimeFlag]] + HR_Data[[#This Row],[LowSatisfactionFlag]] + HR_Data[[#This Row],[LowWorkLifeBalanceFlag]]</f>
        <v>0</v>
      </c>
      <c r="F1286" t="s">
        <v>36</v>
      </c>
      <c r="G1286">
        <v>1253</v>
      </c>
      <c r="H1286" t="s">
        <v>45</v>
      </c>
      <c r="I1286">
        <v>10</v>
      </c>
      <c r="J1286" t="str">
        <f>IF(AND(HR_Data[[#This Row],[Attrition]]="Yes",HR_Data[[#This Row],[YearsAtCompany]]&lt;2),"Yes","No")</f>
        <v>No</v>
      </c>
      <c r="K1286">
        <v>1</v>
      </c>
      <c r="L1286" t="s">
        <v>51</v>
      </c>
      <c r="M1286">
        <v>1</v>
      </c>
      <c r="N1286">
        <v>1800</v>
      </c>
      <c r="P1286">
        <v>3</v>
      </c>
      <c r="Q1286" t="s">
        <v>46</v>
      </c>
      <c r="R1286">
        <v>65</v>
      </c>
      <c r="S1286">
        <v>3</v>
      </c>
      <c r="T1286">
        <v>3</v>
      </c>
      <c r="U1286" t="s">
        <v>58</v>
      </c>
      <c r="V1286">
        <v>3</v>
      </c>
      <c r="W1286" t="s">
        <v>41</v>
      </c>
      <c r="X1286">
        <v>13464</v>
      </c>
      <c r="Y1286" t="str">
        <f>IF(AND(HR_Data[[#This Row],[OverTime]]="Yes",HR_Data[[#This Row],[JobSatisfaction]]&lt;=2,HR_Data[[#This Row],[MonthlyIncome]]&lt;AVERAGE(HR_Data[MonthlyIncome])),
"High Risk",
IF(OR(HR_Data[[#This Row],[OverTime]]="Yes",HR_Data[[#This Row],[JobSatisfaction]]&lt;=2),
"Medium Risk",
"Low Risk"))</f>
        <v>Low Risk</v>
      </c>
      <c r="Z1286" t="str">
        <f>IF(HR_Data[[#This Row],[MonthlyIncome]]&lt;3000,"Low",IF(HR_Data[[#This Row],[MonthlyIncome]]&lt;7000,"Medium","High"))</f>
        <v>High</v>
      </c>
      <c r="AA1286" s="5">
        <f>IF(HR_Data[[#This Row],[OverTime]]="Yes",1,0)</f>
        <v>0</v>
      </c>
      <c r="AB1286" s="5">
        <f>IF(HR_Data[[#This Row],[JobSatisfaction]]&lt;=2,1,0)</f>
        <v>0</v>
      </c>
      <c r="AC1286" s="5">
        <f>IF(HR_Data[[#This Row],[WorkLifeBalance]]&lt;=2,1,0)</f>
        <v>0</v>
      </c>
      <c r="AD1286" s="5">
        <f>IF(HR_Data[[#This Row],[MonthlyIncome]]&lt;AVERAGE(HR_Data[MonthlyIncome]),1,0)</f>
        <v>0</v>
      </c>
      <c r="AE1286">
        <v>7914</v>
      </c>
      <c r="AF1286">
        <v>7</v>
      </c>
      <c r="AG1286" t="s">
        <v>42</v>
      </c>
      <c r="AH1286" t="s">
        <v>43</v>
      </c>
      <c r="AI1286">
        <v>21</v>
      </c>
      <c r="AJ1286">
        <v>4</v>
      </c>
      <c r="AK1286">
        <v>3</v>
      </c>
      <c r="AL1286">
        <f>IF(HR_Data[[#This Row],[OverTime]]="Yes",2,0)
+IF(HR_Data[[#This Row],[WorkLifeBalance]]&lt;=2,2,0)
+IF(HR_Data[[#This Row],[MonthlyIncome]]&lt;5000,2,0)
+IF(HR_Data[[#This Row],[JobSatisfaction]]&lt;=2,1,0)
+IF(HR_Data[[#This Row],[EnvironmentSatisfaction]]&lt;=2,1,0)
+IF(HR_Data[[#This Row],[YearsAtCompany]]&lt;2,2,0)</f>
        <v>0</v>
      </c>
      <c r="AM1286" t="str">
        <f>IF(HR_Data[[#This Row],[RiskScore2]]&gt;=6,"High",
IF(HR_Data[[#This Row],[RiskScore2]]&gt;=3,"Medium","Low"))</f>
        <v>Low</v>
      </c>
      <c r="AN1286">
        <v>80</v>
      </c>
      <c r="AO1286">
        <v>0</v>
      </c>
      <c r="AP1286">
        <v>9</v>
      </c>
      <c r="AQ1286">
        <v>3</v>
      </c>
      <c r="AR1286">
        <v>3</v>
      </c>
      <c r="AS1286">
        <v>4</v>
      </c>
      <c r="AT1286">
        <v>3</v>
      </c>
      <c r="AU1286">
        <v>2</v>
      </c>
      <c r="AV1286">
        <v>2</v>
      </c>
    </row>
    <row r="1287" spans="1:48">
      <c r="A1287">
        <v>46</v>
      </c>
      <c r="B1287" t="str">
        <f>IF(HR_Data[[#This Row],[Age]]&lt;25,"&lt;25",
IF(HR_Data[[#This Row],[Age]]&lt;35,"25–34",
IF(HR_Data[[#This Row],[Age]]&lt;45,"35–44",
IF(HR_Data[[#This Row],[Age]]&lt;55,"45–54","55+"))))</f>
        <v>45–54</v>
      </c>
      <c r="C1287" t="s">
        <v>43</v>
      </c>
      <c r="D1287">
        <f>(HR[[#This Row],[OverTimeFlag]]*3+HR[[#This Row],[LowJobSatisFlag]]*5+HR[[#This Row],[LowWLBFlag]]*4+HR[[#This Row],[LowSalaryFlag]]*3+HR[[#This Row],[LowEnviFlag]]*4+HR[[#This Row],[LowProFlag]]*1)</f>
        <v>9</v>
      </c>
      <c r="E1287">
        <f>HR_Data[[#This Row],[OvertimeFlag]] + HR_Data[[#This Row],[LowSatisfactionFlag]] + HR_Data[[#This Row],[LowWorkLifeBalanceFlag]]</f>
        <v>1</v>
      </c>
      <c r="F1287" t="s">
        <v>55</v>
      </c>
      <c r="G1287">
        <v>849</v>
      </c>
      <c r="H1287" t="s">
        <v>37</v>
      </c>
      <c r="I1287">
        <v>26</v>
      </c>
      <c r="J1287" t="str">
        <f>IF(AND(HR_Data[[#This Row],[Attrition]]="Yes",HR_Data[[#This Row],[YearsAtCompany]]&lt;2),"Yes","No")</f>
        <v>No</v>
      </c>
      <c r="K1287">
        <v>2</v>
      </c>
      <c r="L1287" t="s">
        <v>38</v>
      </c>
      <c r="M1287">
        <v>1</v>
      </c>
      <c r="N1287">
        <v>1801</v>
      </c>
      <c r="P1287">
        <v>2</v>
      </c>
      <c r="Q1287" t="s">
        <v>46</v>
      </c>
      <c r="R1287">
        <v>98</v>
      </c>
      <c r="S1287">
        <v>2</v>
      </c>
      <c r="T1287">
        <v>2</v>
      </c>
      <c r="U1287" t="s">
        <v>40</v>
      </c>
      <c r="V1287">
        <v>2</v>
      </c>
      <c r="W1287" t="s">
        <v>41</v>
      </c>
      <c r="X1287">
        <v>7991</v>
      </c>
      <c r="Y1287" t="str">
        <f>IF(AND(HR_Data[[#This Row],[OverTime]]="Yes",HR_Data[[#This Row],[JobSatisfaction]]&lt;=2,HR_Data[[#This Row],[MonthlyIncome]]&lt;AVERAGE(HR_Data[MonthlyIncome])),
"High Risk",
IF(OR(HR_Data[[#This Row],[OverTime]]="Yes",HR_Data[[#This Row],[JobSatisfaction]]&lt;=2),
"Medium Risk",
"Low Risk"))</f>
        <v>Medium Risk</v>
      </c>
      <c r="Z1287" t="str">
        <f>IF(HR_Data[[#This Row],[MonthlyIncome]]&lt;3000,"Low",IF(HR_Data[[#This Row],[MonthlyIncome]]&lt;7000,"Medium","High"))</f>
        <v>High</v>
      </c>
      <c r="AA1287" s="5">
        <f>IF(HR_Data[[#This Row],[OverTime]]="Yes",1,0)</f>
        <v>0</v>
      </c>
      <c r="AB1287" s="5">
        <f>IF(HR_Data[[#This Row],[JobSatisfaction]]&lt;=2,1,0)</f>
        <v>1</v>
      </c>
      <c r="AC1287" s="5">
        <f>IF(HR_Data[[#This Row],[WorkLifeBalance]]&lt;=2,1,0)</f>
        <v>0</v>
      </c>
      <c r="AD1287" s="5">
        <f>IF(HR_Data[[#This Row],[MonthlyIncome]]&lt;AVERAGE(HR_Data[MonthlyIncome]),1,0)</f>
        <v>0</v>
      </c>
      <c r="AE1287">
        <v>25166</v>
      </c>
      <c r="AF1287">
        <v>8</v>
      </c>
      <c r="AG1287" t="s">
        <v>42</v>
      </c>
      <c r="AH1287" t="s">
        <v>43</v>
      </c>
      <c r="AI1287">
        <v>15</v>
      </c>
      <c r="AJ1287">
        <v>3</v>
      </c>
      <c r="AK1287">
        <v>3</v>
      </c>
      <c r="AL1287">
        <f>IF(HR_Data[[#This Row],[OverTime]]="Yes",2,0)
+IF(HR_Data[[#This Row],[WorkLifeBalance]]&lt;=2,2,0)
+IF(HR_Data[[#This Row],[MonthlyIncome]]&lt;5000,2,0)
+IF(HR_Data[[#This Row],[JobSatisfaction]]&lt;=2,1,0)
+IF(HR_Data[[#This Row],[EnvironmentSatisfaction]]&lt;=2,1,0)
+IF(HR_Data[[#This Row],[YearsAtCompany]]&lt;2,2,0)</f>
        <v>2</v>
      </c>
      <c r="AM1287" t="str">
        <f>IF(HR_Data[[#This Row],[RiskScore2]]&gt;=6,"High",
IF(HR_Data[[#This Row],[RiskScore2]]&gt;=3,"Medium","Low"))</f>
        <v>Low</v>
      </c>
      <c r="AN1287">
        <v>80</v>
      </c>
      <c r="AO1287">
        <v>0</v>
      </c>
      <c r="AP1287">
        <v>6</v>
      </c>
      <c r="AQ1287">
        <v>3</v>
      </c>
      <c r="AR1287">
        <v>3</v>
      </c>
      <c r="AS1287">
        <v>2</v>
      </c>
      <c r="AT1287">
        <v>2</v>
      </c>
      <c r="AU1287">
        <v>2</v>
      </c>
      <c r="AV1287">
        <v>2</v>
      </c>
    </row>
    <row r="1288" spans="1:48">
      <c r="A1288">
        <v>40</v>
      </c>
      <c r="B1288" t="str">
        <f>IF(HR_Data[[#This Row],[Age]]&lt;25,"&lt;25",
IF(HR_Data[[#This Row],[Age]]&lt;35,"25–34",
IF(HR_Data[[#This Row],[Age]]&lt;45,"35–44",
IF(HR_Data[[#This Row],[Age]]&lt;55,"45–54","55+"))))</f>
        <v>35–44</v>
      </c>
      <c r="C1288" t="s">
        <v>43</v>
      </c>
      <c r="D1288">
        <f>(HR[[#This Row],[OverTimeFlag]]*3+HR[[#This Row],[LowJobSatisFlag]]*5+HR[[#This Row],[LowWLBFlag]]*4+HR[[#This Row],[LowSalaryFlag]]*3+HR[[#This Row],[LowEnviFlag]]*4+HR[[#This Row],[LowProFlag]]*1)</f>
        <v>12</v>
      </c>
      <c r="E1288">
        <f>HR_Data[[#This Row],[OvertimeFlag]] + HR_Data[[#This Row],[LowSatisfactionFlag]] + HR_Data[[#This Row],[LowWorkLifeBalanceFlag]]</f>
        <v>2</v>
      </c>
      <c r="F1288" t="s">
        <v>36</v>
      </c>
      <c r="G1288">
        <v>616</v>
      </c>
      <c r="H1288" t="s">
        <v>45</v>
      </c>
      <c r="I1288">
        <v>2</v>
      </c>
      <c r="J1288" t="str">
        <f>IF(AND(HR_Data[[#This Row],[Attrition]]="Yes",HR_Data[[#This Row],[YearsAtCompany]]&lt;2),"Yes","No")</f>
        <v>No</v>
      </c>
      <c r="K1288">
        <v>2</v>
      </c>
      <c r="L1288" t="s">
        <v>38</v>
      </c>
      <c r="M1288">
        <v>1</v>
      </c>
      <c r="N1288">
        <v>1802</v>
      </c>
      <c r="P1288">
        <v>3</v>
      </c>
      <c r="Q1288" t="s">
        <v>39</v>
      </c>
      <c r="R1288">
        <v>99</v>
      </c>
      <c r="S1288">
        <v>3</v>
      </c>
      <c r="T1288">
        <v>1</v>
      </c>
      <c r="U1288" t="s">
        <v>50</v>
      </c>
      <c r="V1288">
        <v>1</v>
      </c>
      <c r="W1288" t="s">
        <v>48</v>
      </c>
      <c r="X1288">
        <v>3377</v>
      </c>
      <c r="Y1288" t="str">
        <f>IF(AND(HR_Data[[#This Row],[OverTime]]="Yes",HR_Data[[#This Row],[JobSatisfaction]]&lt;=2,HR_Data[[#This Row],[MonthlyIncome]]&lt;AVERAGE(HR_Data[MonthlyIncome])),
"High Risk",
IF(OR(HR_Data[[#This Row],[OverTime]]="Yes",HR_Data[[#This Row],[JobSatisfaction]]&lt;=2),
"Medium Risk",
"Low Risk"))</f>
        <v>Medium Risk</v>
      </c>
      <c r="Z1288" t="str">
        <f>IF(HR_Data[[#This Row],[MonthlyIncome]]&lt;3000,"Low",IF(HR_Data[[#This Row],[MonthlyIncome]]&lt;7000,"Medium","High"))</f>
        <v>Medium</v>
      </c>
      <c r="AA1288" s="5">
        <f>IF(HR_Data[[#This Row],[OverTime]]="Yes",1,0)</f>
        <v>0</v>
      </c>
      <c r="AB1288" s="5">
        <f>IF(HR_Data[[#This Row],[JobSatisfaction]]&lt;=2,1,0)</f>
        <v>1</v>
      </c>
      <c r="AC1288" s="5">
        <f>IF(HR_Data[[#This Row],[WorkLifeBalance]]&lt;=2,1,0)</f>
        <v>1</v>
      </c>
      <c r="AD1288" s="5">
        <f>IF(HR_Data[[#This Row],[MonthlyIncome]]&lt;AVERAGE(HR_Data[MonthlyIncome]),1,0)</f>
        <v>1</v>
      </c>
      <c r="AE1288">
        <v>25605</v>
      </c>
      <c r="AF1288">
        <v>4</v>
      </c>
      <c r="AG1288" t="s">
        <v>42</v>
      </c>
      <c r="AH1288" t="s">
        <v>43</v>
      </c>
      <c r="AI1288">
        <v>17</v>
      </c>
      <c r="AJ1288">
        <v>3</v>
      </c>
      <c r="AK1288">
        <v>4</v>
      </c>
      <c r="AL1288">
        <f>IF(HR_Data[[#This Row],[OverTime]]="Yes",2,0)
+IF(HR_Data[[#This Row],[WorkLifeBalance]]&lt;=2,2,0)
+IF(HR_Data[[#This Row],[MonthlyIncome]]&lt;5000,2,0)
+IF(HR_Data[[#This Row],[JobSatisfaction]]&lt;=2,1,0)
+IF(HR_Data[[#This Row],[EnvironmentSatisfaction]]&lt;=2,1,0)
+IF(HR_Data[[#This Row],[YearsAtCompany]]&lt;2,2,0)</f>
        <v>5</v>
      </c>
      <c r="AM1288" t="str">
        <f>IF(HR_Data[[#This Row],[RiskScore2]]&gt;=6,"High",
IF(HR_Data[[#This Row],[RiskScore2]]&gt;=3,"Medium","Low"))</f>
        <v>Medium</v>
      </c>
      <c r="AN1288">
        <v>80</v>
      </c>
      <c r="AO1288">
        <v>1</v>
      </c>
      <c r="AP1288">
        <v>7</v>
      </c>
      <c r="AQ1288">
        <v>5</v>
      </c>
      <c r="AR1288">
        <v>2</v>
      </c>
      <c r="AS1288">
        <v>4</v>
      </c>
      <c r="AT1288">
        <v>3</v>
      </c>
      <c r="AU1288">
        <v>0</v>
      </c>
      <c r="AV1288">
        <v>2</v>
      </c>
    </row>
    <row r="1289" spans="1:48">
      <c r="A1289">
        <v>42</v>
      </c>
      <c r="B1289" t="str">
        <f>IF(HR_Data[[#This Row],[Age]]&lt;25,"&lt;25",
IF(HR_Data[[#This Row],[Age]]&lt;35,"25–34",
IF(HR_Data[[#This Row],[Age]]&lt;45,"35–44",
IF(HR_Data[[#This Row],[Age]]&lt;55,"45–54","55+"))))</f>
        <v>35–44</v>
      </c>
      <c r="C1289" t="s">
        <v>43</v>
      </c>
      <c r="D1289">
        <f>(HR[[#This Row],[OverTimeFlag]]*3+HR[[#This Row],[LowJobSatisFlag]]*5+HR[[#This Row],[LowWLBFlag]]*4+HR[[#This Row],[LowSalaryFlag]]*3+HR[[#This Row],[LowEnviFlag]]*4+HR[[#This Row],[LowProFlag]]*1)</f>
        <v>16</v>
      </c>
      <c r="E1289">
        <f>HR_Data[[#This Row],[OvertimeFlag]] + HR_Data[[#This Row],[LowSatisfactionFlag]] + HR_Data[[#This Row],[LowWorkLifeBalanceFlag]]</f>
        <v>2</v>
      </c>
      <c r="F1289" t="s">
        <v>36</v>
      </c>
      <c r="G1289">
        <v>1128</v>
      </c>
      <c r="H1289" t="s">
        <v>45</v>
      </c>
      <c r="I1289">
        <v>13</v>
      </c>
      <c r="J1289" t="str">
        <f>IF(AND(HR_Data[[#This Row],[Attrition]]="Yes",HR_Data[[#This Row],[YearsAtCompany]]&lt;2),"Yes","No")</f>
        <v>No</v>
      </c>
      <c r="K1289">
        <v>3</v>
      </c>
      <c r="L1289" t="s">
        <v>51</v>
      </c>
      <c r="M1289">
        <v>1</v>
      </c>
      <c r="N1289">
        <v>1803</v>
      </c>
      <c r="P1289">
        <v>2</v>
      </c>
      <c r="Q1289" t="s">
        <v>46</v>
      </c>
      <c r="R1289">
        <v>95</v>
      </c>
      <c r="S1289">
        <v>4</v>
      </c>
      <c r="T1289">
        <v>2</v>
      </c>
      <c r="U1289" t="s">
        <v>54</v>
      </c>
      <c r="V1289">
        <v>1</v>
      </c>
      <c r="W1289" t="s">
        <v>48</v>
      </c>
      <c r="X1289">
        <v>5538</v>
      </c>
      <c r="Y1289" t="str">
        <f>IF(AND(HR_Data[[#This Row],[OverTime]]="Yes",HR_Data[[#This Row],[JobSatisfaction]]&lt;=2,HR_Data[[#This Row],[MonthlyIncome]]&lt;AVERAGE(HR_Data[MonthlyIncome])),
"High Risk",
IF(OR(HR_Data[[#This Row],[OverTime]]="Yes",HR_Data[[#This Row],[JobSatisfaction]]&lt;=2),
"Medium Risk",
"Low Risk"))</f>
        <v>Medium Risk</v>
      </c>
      <c r="Z1289" t="str">
        <f>IF(HR_Data[[#This Row],[MonthlyIncome]]&lt;3000,"Low",IF(HR_Data[[#This Row],[MonthlyIncome]]&lt;7000,"Medium","High"))</f>
        <v>Medium</v>
      </c>
      <c r="AA1289" s="5">
        <f>IF(HR_Data[[#This Row],[OverTime]]="Yes",1,0)</f>
        <v>0</v>
      </c>
      <c r="AB1289" s="5">
        <f>IF(HR_Data[[#This Row],[JobSatisfaction]]&lt;=2,1,0)</f>
        <v>1</v>
      </c>
      <c r="AC1289" s="5">
        <f>IF(HR_Data[[#This Row],[WorkLifeBalance]]&lt;=2,1,0)</f>
        <v>1</v>
      </c>
      <c r="AD1289" s="5">
        <f>IF(HR_Data[[#This Row],[MonthlyIncome]]&lt;AVERAGE(HR_Data[MonthlyIncome]),1,0)</f>
        <v>1</v>
      </c>
      <c r="AE1289">
        <v>5696</v>
      </c>
      <c r="AF1289">
        <v>5</v>
      </c>
      <c r="AG1289" t="s">
        <v>42</v>
      </c>
      <c r="AH1289" t="s">
        <v>43</v>
      </c>
      <c r="AI1289">
        <v>18</v>
      </c>
      <c r="AJ1289">
        <v>3</v>
      </c>
      <c r="AK1289">
        <v>3</v>
      </c>
      <c r="AL1289">
        <f>IF(HR_Data[[#This Row],[OverTime]]="Yes",2,0)
+IF(HR_Data[[#This Row],[WorkLifeBalance]]&lt;=2,2,0)
+IF(HR_Data[[#This Row],[MonthlyIncome]]&lt;5000,2,0)
+IF(HR_Data[[#This Row],[JobSatisfaction]]&lt;=2,1,0)
+IF(HR_Data[[#This Row],[EnvironmentSatisfaction]]&lt;=2,1,0)
+IF(HR_Data[[#This Row],[YearsAtCompany]]&lt;2,2,0)</f>
        <v>6</v>
      </c>
      <c r="AM1289" t="str">
        <f>IF(HR_Data[[#This Row],[RiskScore2]]&gt;=6,"High",
IF(HR_Data[[#This Row],[RiskScore2]]&gt;=3,"Medium","Low"))</f>
        <v>High</v>
      </c>
      <c r="AN1289">
        <v>80</v>
      </c>
      <c r="AO1289">
        <v>2</v>
      </c>
      <c r="AP1289">
        <v>10</v>
      </c>
      <c r="AQ1289">
        <v>2</v>
      </c>
      <c r="AR1289">
        <v>2</v>
      </c>
      <c r="AS1289">
        <v>0</v>
      </c>
      <c r="AT1289">
        <v>0</v>
      </c>
      <c r="AU1289">
        <v>0</v>
      </c>
      <c r="AV1289">
        <v>0</v>
      </c>
    </row>
    <row r="1290" spans="1:48">
      <c r="A1290">
        <v>35</v>
      </c>
      <c r="B1290" t="str">
        <f>IF(HR_Data[[#This Row],[Age]]&lt;25,"&lt;25",
IF(HR_Data[[#This Row],[Age]]&lt;35,"25–34",
IF(HR_Data[[#This Row],[Age]]&lt;45,"35–44",
IF(HR_Data[[#This Row],[Age]]&lt;55,"45–54","55+"))))</f>
        <v>35–44</v>
      </c>
      <c r="C1290" t="s">
        <v>43</v>
      </c>
      <c r="D1290">
        <f>(HR[[#This Row],[OverTimeFlag]]*3+HR[[#This Row],[LowJobSatisFlag]]*5+HR[[#This Row],[LowWLBFlag]]*4+HR[[#This Row],[LowSalaryFlag]]*3+HR[[#This Row],[LowEnviFlag]]*4+HR[[#This Row],[LowProFlag]]*1)</f>
        <v>7</v>
      </c>
      <c r="E1290">
        <f>HR_Data[[#This Row],[OvertimeFlag]] + HR_Data[[#This Row],[LowSatisfactionFlag]] + HR_Data[[#This Row],[LowWorkLifeBalanceFlag]]</f>
        <v>0</v>
      </c>
      <c r="F1290" t="s">
        <v>55</v>
      </c>
      <c r="G1290">
        <v>1180</v>
      </c>
      <c r="H1290" t="s">
        <v>45</v>
      </c>
      <c r="I1290">
        <v>2</v>
      </c>
      <c r="J1290" t="str">
        <f>IF(AND(HR_Data[[#This Row],[Attrition]]="Yes",HR_Data[[#This Row],[YearsAtCompany]]&lt;2),"Yes","No")</f>
        <v>No</v>
      </c>
      <c r="K1290">
        <v>2</v>
      </c>
      <c r="L1290" t="s">
        <v>51</v>
      </c>
      <c r="M1290">
        <v>1</v>
      </c>
      <c r="N1290">
        <v>1804</v>
      </c>
      <c r="P1290">
        <v>2</v>
      </c>
      <c r="Q1290" t="s">
        <v>46</v>
      </c>
      <c r="R1290">
        <v>90</v>
      </c>
      <c r="S1290">
        <v>3</v>
      </c>
      <c r="T1290">
        <v>2</v>
      </c>
      <c r="U1290" t="s">
        <v>53</v>
      </c>
      <c r="V1290">
        <v>4</v>
      </c>
      <c r="W1290" t="s">
        <v>52</v>
      </c>
      <c r="X1290">
        <v>5762</v>
      </c>
      <c r="Y1290" t="str">
        <f>IF(AND(HR_Data[[#This Row],[OverTime]]="Yes",HR_Data[[#This Row],[JobSatisfaction]]&lt;=2,HR_Data[[#This Row],[MonthlyIncome]]&lt;AVERAGE(HR_Data[MonthlyIncome])),
"High Risk",
IF(OR(HR_Data[[#This Row],[OverTime]]="Yes",HR_Data[[#This Row],[JobSatisfaction]]&lt;=2),
"Medium Risk",
"Low Risk"))</f>
        <v>Low Risk</v>
      </c>
      <c r="Z1290" t="str">
        <f>IF(HR_Data[[#This Row],[MonthlyIncome]]&lt;3000,"Low",IF(HR_Data[[#This Row],[MonthlyIncome]]&lt;7000,"Medium","High"))</f>
        <v>Medium</v>
      </c>
      <c r="AA1290" s="5">
        <f>IF(HR_Data[[#This Row],[OverTime]]="Yes",1,0)</f>
        <v>0</v>
      </c>
      <c r="AB1290" s="5">
        <f>IF(HR_Data[[#This Row],[JobSatisfaction]]&lt;=2,1,0)</f>
        <v>0</v>
      </c>
      <c r="AC1290" s="5">
        <f>IF(HR_Data[[#This Row],[WorkLifeBalance]]&lt;=2,1,0)</f>
        <v>0</v>
      </c>
      <c r="AD1290" s="5">
        <f>IF(HR_Data[[#This Row],[MonthlyIncome]]&lt;AVERAGE(HR_Data[MonthlyIncome]),1,0)</f>
        <v>1</v>
      </c>
      <c r="AE1290">
        <v>24442</v>
      </c>
      <c r="AF1290">
        <v>2</v>
      </c>
      <c r="AG1290" t="s">
        <v>42</v>
      </c>
      <c r="AH1290" t="s">
        <v>43</v>
      </c>
      <c r="AI1290">
        <v>14</v>
      </c>
      <c r="AJ1290">
        <v>3</v>
      </c>
      <c r="AK1290">
        <v>3</v>
      </c>
      <c r="AL1290">
        <f>IF(HR_Data[[#This Row],[OverTime]]="Yes",2,0)
+IF(HR_Data[[#This Row],[WorkLifeBalance]]&lt;=2,2,0)
+IF(HR_Data[[#This Row],[MonthlyIncome]]&lt;5000,2,0)
+IF(HR_Data[[#This Row],[JobSatisfaction]]&lt;=2,1,0)
+IF(HR_Data[[#This Row],[EnvironmentSatisfaction]]&lt;=2,1,0)
+IF(HR_Data[[#This Row],[YearsAtCompany]]&lt;2,2,0)</f>
        <v>1</v>
      </c>
      <c r="AM1290" t="str">
        <f>IF(HR_Data[[#This Row],[RiskScore2]]&gt;=6,"High",
IF(HR_Data[[#This Row],[RiskScore2]]&gt;=3,"Medium","Low"))</f>
        <v>Low</v>
      </c>
      <c r="AN1290">
        <v>80</v>
      </c>
      <c r="AO1290">
        <v>1</v>
      </c>
      <c r="AP1290">
        <v>15</v>
      </c>
      <c r="AQ1290">
        <v>6</v>
      </c>
      <c r="AR1290">
        <v>3</v>
      </c>
      <c r="AS1290">
        <v>7</v>
      </c>
      <c r="AT1290">
        <v>7</v>
      </c>
      <c r="AU1290">
        <v>1</v>
      </c>
      <c r="AV1290">
        <v>7</v>
      </c>
    </row>
    <row r="1291" spans="1:48">
      <c r="A1291">
        <v>38</v>
      </c>
      <c r="B1291" t="str">
        <f>IF(HR_Data[[#This Row],[Age]]&lt;25,"&lt;25",
IF(HR_Data[[#This Row],[Age]]&lt;35,"25–34",
IF(HR_Data[[#This Row],[Age]]&lt;45,"35–44",
IF(HR_Data[[#This Row],[Age]]&lt;55,"45–54","55+"))))</f>
        <v>35–44</v>
      </c>
      <c r="C1291" t="s">
        <v>43</v>
      </c>
      <c r="D1291">
        <f>(HR[[#This Row],[OverTimeFlag]]*3+HR[[#This Row],[LowJobSatisFlag]]*5+HR[[#This Row],[LowWLBFlag]]*4+HR[[#This Row],[LowSalaryFlag]]*3+HR[[#This Row],[LowEnviFlag]]*4+HR[[#This Row],[LowProFlag]]*1)</f>
        <v>12</v>
      </c>
      <c r="E1291">
        <f>HR_Data[[#This Row],[OvertimeFlag]] + HR_Data[[#This Row],[LowSatisfactionFlag]] + HR_Data[[#This Row],[LowWorkLifeBalanceFlag]]</f>
        <v>1</v>
      </c>
      <c r="F1291" t="s">
        <v>55</v>
      </c>
      <c r="G1291">
        <v>1336</v>
      </c>
      <c r="H1291" t="s">
        <v>61</v>
      </c>
      <c r="I1291">
        <v>2</v>
      </c>
      <c r="J1291" t="str">
        <f>IF(AND(HR_Data[[#This Row],[Attrition]]="Yes",HR_Data[[#This Row],[YearsAtCompany]]&lt;2),"Yes","No")</f>
        <v>No</v>
      </c>
      <c r="K1291">
        <v>3</v>
      </c>
      <c r="L1291" t="s">
        <v>61</v>
      </c>
      <c r="M1291">
        <v>1</v>
      </c>
      <c r="N1291">
        <v>1805</v>
      </c>
      <c r="P1291">
        <v>1</v>
      </c>
      <c r="Q1291" t="s">
        <v>46</v>
      </c>
      <c r="R1291">
        <v>100</v>
      </c>
      <c r="S1291">
        <v>3</v>
      </c>
      <c r="T1291">
        <v>1</v>
      </c>
      <c r="U1291" t="s">
        <v>61</v>
      </c>
      <c r="V1291">
        <v>2</v>
      </c>
      <c r="W1291" t="s">
        <v>52</v>
      </c>
      <c r="X1291">
        <v>2592</v>
      </c>
      <c r="Y1291" t="str">
        <f>IF(AND(HR_Data[[#This Row],[OverTime]]="Yes",HR_Data[[#This Row],[JobSatisfaction]]&lt;=2,HR_Data[[#This Row],[MonthlyIncome]]&lt;AVERAGE(HR_Data[MonthlyIncome])),
"High Risk",
IF(OR(HR_Data[[#This Row],[OverTime]]="Yes",HR_Data[[#This Row],[JobSatisfaction]]&lt;=2),
"Medium Risk",
"Low Risk"))</f>
        <v>Medium Risk</v>
      </c>
      <c r="Z1291" t="str">
        <f>IF(HR_Data[[#This Row],[MonthlyIncome]]&lt;3000,"Low",IF(HR_Data[[#This Row],[MonthlyIncome]]&lt;7000,"Medium","High"))</f>
        <v>Low</v>
      </c>
      <c r="AA1291" s="5">
        <f>IF(HR_Data[[#This Row],[OverTime]]="Yes",1,0)</f>
        <v>0</v>
      </c>
      <c r="AB1291" s="5">
        <f>IF(HR_Data[[#This Row],[JobSatisfaction]]&lt;=2,1,0)</f>
        <v>1</v>
      </c>
      <c r="AC1291" s="5">
        <f>IF(HR_Data[[#This Row],[WorkLifeBalance]]&lt;=2,1,0)</f>
        <v>0</v>
      </c>
      <c r="AD1291" s="5">
        <f>IF(HR_Data[[#This Row],[MonthlyIncome]]&lt;AVERAGE(HR_Data[MonthlyIncome]),1,0)</f>
        <v>1</v>
      </c>
      <c r="AE1291">
        <v>7129</v>
      </c>
      <c r="AF1291">
        <v>5</v>
      </c>
      <c r="AG1291" t="s">
        <v>42</v>
      </c>
      <c r="AH1291" t="s">
        <v>43</v>
      </c>
      <c r="AI1291">
        <v>13</v>
      </c>
      <c r="AJ1291">
        <v>3</v>
      </c>
      <c r="AK1291">
        <v>4</v>
      </c>
      <c r="AL1291">
        <f>IF(HR_Data[[#This Row],[OverTime]]="Yes",2,0)
+IF(HR_Data[[#This Row],[WorkLifeBalance]]&lt;=2,2,0)
+IF(HR_Data[[#This Row],[MonthlyIncome]]&lt;5000,2,0)
+IF(HR_Data[[#This Row],[JobSatisfaction]]&lt;=2,1,0)
+IF(HR_Data[[#This Row],[EnvironmentSatisfaction]]&lt;=2,1,0)
+IF(HR_Data[[#This Row],[YearsAtCompany]]&lt;2,2,0)</f>
        <v>4</v>
      </c>
      <c r="AM1291" t="str">
        <f>IF(HR_Data[[#This Row],[RiskScore2]]&gt;=6,"High",
IF(HR_Data[[#This Row],[RiskScore2]]&gt;=3,"Medium","Low"))</f>
        <v>Medium</v>
      </c>
      <c r="AN1291">
        <v>80</v>
      </c>
      <c r="AO1291">
        <v>3</v>
      </c>
      <c r="AP1291">
        <v>13</v>
      </c>
      <c r="AQ1291">
        <v>3</v>
      </c>
      <c r="AR1291">
        <v>3</v>
      </c>
      <c r="AS1291">
        <v>11</v>
      </c>
      <c r="AT1291">
        <v>10</v>
      </c>
      <c r="AU1291">
        <v>3</v>
      </c>
      <c r="AV1291">
        <v>8</v>
      </c>
    </row>
    <row r="1292" spans="1:48">
      <c r="A1292">
        <v>34</v>
      </c>
      <c r="B1292" t="str">
        <f>IF(HR_Data[[#This Row],[Age]]&lt;25,"&lt;25",
IF(HR_Data[[#This Row],[Age]]&lt;35,"25–34",
IF(HR_Data[[#This Row],[Age]]&lt;45,"35–44",
IF(HR_Data[[#This Row],[Age]]&lt;55,"45–54","55+"))))</f>
        <v>25–34</v>
      </c>
      <c r="C1292" t="s">
        <v>35</v>
      </c>
      <c r="D1292">
        <f>(HR[[#This Row],[OverTimeFlag]]*3+HR[[#This Row],[LowJobSatisFlag]]*5+HR[[#This Row],[LowWLBFlag]]*4+HR[[#This Row],[LowSalaryFlag]]*3+HR[[#This Row],[LowEnviFlag]]*4+HR[[#This Row],[LowProFlag]]*1)</f>
        <v>12</v>
      </c>
      <c r="E1292">
        <f>HR_Data[[#This Row],[OvertimeFlag]] + HR_Data[[#This Row],[LowSatisfactionFlag]] + HR_Data[[#This Row],[LowWorkLifeBalanceFlag]]</f>
        <v>2</v>
      </c>
      <c r="F1292" t="s">
        <v>44</v>
      </c>
      <c r="G1292">
        <v>234</v>
      </c>
      <c r="H1292" t="s">
        <v>45</v>
      </c>
      <c r="I1292">
        <v>9</v>
      </c>
      <c r="J1292" t="str">
        <f>IF(AND(HR_Data[[#This Row],[Attrition]]="Yes",HR_Data[[#This Row],[YearsAtCompany]]&lt;2),"Yes","No")</f>
        <v>No</v>
      </c>
      <c r="K1292">
        <v>4</v>
      </c>
      <c r="L1292" t="s">
        <v>38</v>
      </c>
      <c r="M1292">
        <v>1</v>
      </c>
      <c r="N1292">
        <v>1807</v>
      </c>
      <c r="P1292">
        <v>4</v>
      </c>
      <c r="Q1292" t="s">
        <v>46</v>
      </c>
      <c r="R1292">
        <v>93</v>
      </c>
      <c r="S1292">
        <v>3</v>
      </c>
      <c r="T1292">
        <v>2</v>
      </c>
      <c r="U1292" t="s">
        <v>50</v>
      </c>
      <c r="V1292">
        <v>1</v>
      </c>
      <c r="W1292" t="s">
        <v>48</v>
      </c>
      <c r="X1292">
        <v>5346</v>
      </c>
      <c r="Y1292" t="str">
        <f>IF(AND(HR_Data[[#This Row],[OverTime]]="Yes",HR_Data[[#This Row],[JobSatisfaction]]&lt;=2,HR_Data[[#This Row],[MonthlyIncome]]&lt;AVERAGE(HR_Data[MonthlyIncome])),
"High Risk",
IF(OR(HR_Data[[#This Row],[OverTime]]="Yes",HR_Data[[#This Row],[JobSatisfaction]]&lt;=2),
"Medium Risk",
"Low Risk"))</f>
        <v>Medium Risk</v>
      </c>
      <c r="Z1292" t="str">
        <f>IF(HR_Data[[#This Row],[MonthlyIncome]]&lt;3000,"Low",IF(HR_Data[[#This Row],[MonthlyIncome]]&lt;7000,"Medium","High"))</f>
        <v>Medium</v>
      </c>
      <c r="AA1292" s="5">
        <f>IF(HR_Data[[#This Row],[OverTime]]="Yes",1,0)</f>
        <v>0</v>
      </c>
      <c r="AB1292" s="5">
        <f>IF(HR_Data[[#This Row],[JobSatisfaction]]&lt;=2,1,0)</f>
        <v>1</v>
      </c>
      <c r="AC1292" s="5">
        <f>IF(HR_Data[[#This Row],[WorkLifeBalance]]&lt;=2,1,0)</f>
        <v>1</v>
      </c>
      <c r="AD1292" s="5">
        <f>IF(HR_Data[[#This Row],[MonthlyIncome]]&lt;AVERAGE(HR_Data[MonthlyIncome]),1,0)</f>
        <v>1</v>
      </c>
      <c r="AE1292">
        <v>6208</v>
      </c>
      <c r="AF1292">
        <v>4</v>
      </c>
      <c r="AG1292" t="s">
        <v>42</v>
      </c>
      <c r="AH1292" t="s">
        <v>43</v>
      </c>
      <c r="AI1292">
        <v>17</v>
      </c>
      <c r="AJ1292">
        <v>3</v>
      </c>
      <c r="AK1292">
        <v>3</v>
      </c>
      <c r="AL1292">
        <f>IF(HR_Data[[#This Row],[OverTime]]="Yes",2,0)
+IF(HR_Data[[#This Row],[WorkLifeBalance]]&lt;=2,2,0)
+IF(HR_Data[[#This Row],[MonthlyIncome]]&lt;5000,2,0)
+IF(HR_Data[[#This Row],[JobSatisfaction]]&lt;=2,1,0)
+IF(HR_Data[[#This Row],[EnvironmentSatisfaction]]&lt;=2,1,0)
+IF(HR_Data[[#This Row],[YearsAtCompany]]&lt;2,2,0)</f>
        <v>3</v>
      </c>
      <c r="AM1292" t="str">
        <f>IF(HR_Data[[#This Row],[RiskScore2]]&gt;=6,"High",
IF(HR_Data[[#This Row],[RiskScore2]]&gt;=3,"Medium","Low"))</f>
        <v>Medium</v>
      </c>
      <c r="AN1292">
        <v>80</v>
      </c>
      <c r="AO1292">
        <v>1</v>
      </c>
      <c r="AP1292">
        <v>11</v>
      </c>
      <c r="AQ1292">
        <v>3</v>
      </c>
      <c r="AR1292">
        <v>2</v>
      </c>
      <c r="AS1292">
        <v>7</v>
      </c>
      <c r="AT1292">
        <v>1</v>
      </c>
      <c r="AU1292">
        <v>0</v>
      </c>
      <c r="AV1292">
        <v>7</v>
      </c>
    </row>
    <row r="1293" spans="1:48">
      <c r="A1293">
        <v>37</v>
      </c>
      <c r="B1293" t="str">
        <f>IF(HR_Data[[#This Row],[Age]]&lt;25,"&lt;25",
IF(HR_Data[[#This Row],[Age]]&lt;35,"25–34",
IF(HR_Data[[#This Row],[Age]]&lt;45,"35–44",
IF(HR_Data[[#This Row],[Age]]&lt;55,"45–54","55+"))))</f>
        <v>35–44</v>
      </c>
      <c r="C1293" t="s">
        <v>35</v>
      </c>
      <c r="D1293">
        <f>(HR[[#This Row],[OverTimeFlag]]*3+HR[[#This Row],[LowJobSatisFlag]]*5+HR[[#This Row],[LowWLBFlag]]*4+HR[[#This Row],[LowSalaryFlag]]*3+HR[[#This Row],[LowEnviFlag]]*4+HR[[#This Row],[LowProFlag]]*1)</f>
        <v>12</v>
      </c>
      <c r="E1293">
        <f>HR_Data[[#This Row],[OvertimeFlag]] + HR_Data[[#This Row],[LowSatisfactionFlag]] + HR_Data[[#This Row],[LowWorkLifeBalanceFlag]]</f>
        <v>2</v>
      </c>
      <c r="F1293" t="s">
        <v>36</v>
      </c>
      <c r="G1293">
        <v>370</v>
      </c>
      <c r="H1293" t="s">
        <v>45</v>
      </c>
      <c r="I1293">
        <v>10</v>
      </c>
      <c r="J1293" t="str">
        <f>IF(AND(HR_Data[[#This Row],[Attrition]]="Yes",HR_Data[[#This Row],[YearsAtCompany]]&lt;2),"Yes","No")</f>
        <v>No</v>
      </c>
      <c r="K1293">
        <v>4</v>
      </c>
      <c r="L1293" t="s">
        <v>51</v>
      </c>
      <c r="M1293">
        <v>1</v>
      </c>
      <c r="N1293">
        <v>1809</v>
      </c>
      <c r="P1293">
        <v>4</v>
      </c>
      <c r="Q1293" t="s">
        <v>46</v>
      </c>
      <c r="R1293">
        <v>58</v>
      </c>
      <c r="S1293">
        <v>3</v>
      </c>
      <c r="T1293">
        <v>2</v>
      </c>
      <c r="U1293" t="s">
        <v>53</v>
      </c>
      <c r="V1293">
        <v>1</v>
      </c>
      <c r="W1293" t="s">
        <v>41</v>
      </c>
      <c r="X1293">
        <v>4213</v>
      </c>
      <c r="Y1293" t="str">
        <f>IF(AND(HR_Data[[#This Row],[OverTime]]="Yes",HR_Data[[#This Row],[JobSatisfaction]]&lt;=2,HR_Data[[#This Row],[MonthlyIncome]]&lt;AVERAGE(HR_Data[MonthlyIncome])),
"High Risk",
IF(OR(HR_Data[[#This Row],[OverTime]]="Yes",HR_Data[[#This Row],[JobSatisfaction]]&lt;=2),
"Medium Risk",
"Low Risk"))</f>
        <v>Medium Risk</v>
      </c>
      <c r="Z1293" t="str">
        <f>IF(HR_Data[[#This Row],[MonthlyIncome]]&lt;3000,"Low",IF(HR_Data[[#This Row],[MonthlyIncome]]&lt;7000,"Medium","High"))</f>
        <v>Medium</v>
      </c>
      <c r="AA1293" s="5">
        <f>IF(HR_Data[[#This Row],[OverTime]]="Yes",1,0)</f>
        <v>0</v>
      </c>
      <c r="AB1293" s="5">
        <f>IF(HR_Data[[#This Row],[JobSatisfaction]]&lt;=2,1,0)</f>
        <v>1</v>
      </c>
      <c r="AC1293" s="5">
        <f>IF(HR_Data[[#This Row],[WorkLifeBalance]]&lt;=2,1,0)</f>
        <v>1</v>
      </c>
      <c r="AD1293" s="5">
        <f>IF(HR_Data[[#This Row],[MonthlyIncome]]&lt;AVERAGE(HR_Data[MonthlyIncome]),1,0)</f>
        <v>1</v>
      </c>
      <c r="AE1293">
        <v>4992</v>
      </c>
      <c r="AF1293">
        <v>1</v>
      </c>
      <c r="AG1293" t="s">
        <v>42</v>
      </c>
      <c r="AH1293" t="s">
        <v>43</v>
      </c>
      <c r="AI1293">
        <v>15</v>
      </c>
      <c r="AJ1293">
        <v>3</v>
      </c>
      <c r="AK1293">
        <v>2</v>
      </c>
      <c r="AL1293">
        <f>IF(HR_Data[[#This Row],[OverTime]]="Yes",2,0)
+IF(HR_Data[[#This Row],[WorkLifeBalance]]&lt;=2,2,0)
+IF(HR_Data[[#This Row],[MonthlyIncome]]&lt;5000,2,0)
+IF(HR_Data[[#This Row],[JobSatisfaction]]&lt;=2,1,0)
+IF(HR_Data[[#This Row],[EnvironmentSatisfaction]]&lt;=2,1,0)
+IF(HR_Data[[#This Row],[YearsAtCompany]]&lt;2,2,0)</f>
        <v>5</v>
      </c>
      <c r="AM1293" t="str">
        <f>IF(HR_Data[[#This Row],[RiskScore2]]&gt;=6,"High",
IF(HR_Data[[#This Row],[RiskScore2]]&gt;=3,"Medium","Low"))</f>
        <v>Medium</v>
      </c>
      <c r="AN1293">
        <v>80</v>
      </c>
      <c r="AO1293">
        <v>0</v>
      </c>
      <c r="AP1293">
        <v>10</v>
      </c>
      <c r="AQ1293">
        <v>4</v>
      </c>
      <c r="AR1293">
        <v>1</v>
      </c>
      <c r="AS1293">
        <v>10</v>
      </c>
      <c r="AT1293">
        <v>3</v>
      </c>
      <c r="AU1293">
        <v>0</v>
      </c>
      <c r="AV1293">
        <v>8</v>
      </c>
    </row>
    <row r="1294" spans="1:48">
      <c r="A1294">
        <v>39</v>
      </c>
      <c r="B1294" t="str">
        <f>IF(HR_Data[[#This Row],[Age]]&lt;25,"&lt;25",
IF(HR_Data[[#This Row],[Age]]&lt;35,"25–34",
IF(HR_Data[[#This Row],[Age]]&lt;45,"35–44",
IF(HR_Data[[#This Row],[Age]]&lt;55,"45–54","55+"))))</f>
        <v>35–44</v>
      </c>
      <c r="C1294" t="s">
        <v>43</v>
      </c>
      <c r="D1294">
        <f>(HR[[#This Row],[OverTimeFlag]]*3+HR[[#This Row],[LowJobSatisFlag]]*5+HR[[#This Row],[LowWLBFlag]]*4+HR[[#This Row],[LowSalaryFlag]]*3+HR[[#This Row],[LowEnviFlag]]*4+HR[[#This Row],[LowProFlag]]*1)</f>
        <v>3</v>
      </c>
      <c r="E1294">
        <f>HR_Data[[#This Row],[OvertimeFlag]] + HR_Data[[#This Row],[LowSatisfactionFlag]] + HR_Data[[#This Row],[LowWorkLifeBalanceFlag]]</f>
        <v>0</v>
      </c>
      <c r="F1294" t="s">
        <v>44</v>
      </c>
      <c r="G1294">
        <v>766</v>
      </c>
      <c r="H1294" t="s">
        <v>37</v>
      </c>
      <c r="I1294">
        <v>20</v>
      </c>
      <c r="J1294" t="str">
        <f>IF(AND(HR_Data[[#This Row],[Attrition]]="Yes",HR_Data[[#This Row],[YearsAtCompany]]&lt;2),"Yes","No")</f>
        <v>No</v>
      </c>
      <c r="K1294">
        <v>3</v>
      </c>
      <c r="L1294" t="s">
        <v>38</v>
      </c>
      <c r="M1294">
        <v>1</v>
      </c>
      <c r="N1294">
        <v>1812</v>
      </c>
      <c r="P1294">
        <v>3</v>
      </c>
      <c r="Q1294" t="s">
        <v>46</v>
      </c>
      <c r="R1294">
        <v>83</v>
      </c>
      <c r="S1294">
        <v>3</v>
      </c>
      <c r="T1294">
        <v>2</v>
      </c>
      <c r="U1294" t="s">
        <v>40</v>
      </c>
      <c r="V1294">
        <v>4</v>
      </c>
      <c r="W1294" t="s">
        <v>52</v>
      </c>
      <c r="X1294">
        <v>4127</v>
      </c>
      <c r="Y1294" t="str">
        <f>IF(AND(HR_Data[[#This Row],[OverTime]]="Yes",HR_Data[[#This Row],[JobSatisfaction]]&lt;=2,HR_Data[[#This Row],[MonthlyIncome]]&lt;AVERAGE(HR_Data[MonthlyIncome])),
"High Risk",
IF(OR(HR_Data[[#This Row],[OverTime]]="Yes",HR_Data[[#This Row],[JobSatisfaction]]&lt;=2),
"Medium Risk",
"Low Risk"))</f>
        <v>Low Risk</v>
      </c>
      <c r="Z1294" t="str">
        <f>IF(HR_Data[[#This Row],[MonthlyIncome]]&lt;3000,"Low",IF(HR_Data[[#This Row],[MonthlyIncome]]&lt;7000,"Medium","High"))</f>
        <v>Medium</v>
      </c>
      <c r="AA1294" s="5">
        <f>IF(HR_Data[[#This Row],[OverTime]]="Yes",1,0)</f>
        <v>0</v>
      </c>
      <c r="AB1294" s="5">
        <f>IF(HR_Data[[#This Row],[JobSatisfaction]]&lt;=2,1,0)</f>
        <v>0</v>
      </c>
      <c r="AC1294" s="5">
        <f>IF(HR_Data[[#This Row],[WorkLifeBalance]]&lt;=2,1,0)</f>
        <v>0</v>
      </c>
      <c r="AD1294" s="5">
        <f>IF(HR_Data[[#This Row],[MonthlyIncome]]&lt;AVERAGE(HR_Data[MonthlyIncome]),1,0)</f>
        <v>1</v>
      </c>
      <c r="AE1294">
        <v>19188</v>
      </c>
      <c r="AF1294">
        <v>2</v>
      </c>
      <c r="AG1294" t="s">
        <v>42</v>
      </c>
      <c r="AH1294" t="s">
        <v>43</v>
      </c>
      <c r="AI1294">
        <v>18</v>
      </c>
      <c r="AJ1294">
        <v>3</v>
      </c>
      <c r="AK1294">
        <v>4</v>
      </c>
      <c r="AL1294">
        <f>IF(HR_Data[[#This Row],[OverTime]]="Yes",2,0)
+IF(HR_Data[[#This Row],[WorkLifeBalance]]&lt;=2,2,0)
+IF(HR_Data[[#This Row],[MonthlyIncome]]&lt;5000,2,0)
+IF(HR_Data[[#This Row],[JobSatisfaction]]&lt;=2,1,0)
+IF(HR_Data[[#This Row],[EnvironmentSatisfaction]]&lt;=2,1,0)
+IF(HR_Data[[#This Row],[YearsAtCompany]]&lt;2,2,0)</f>
        <v>2</v>
      </c>
      <c r="AM1294" t="str">
        <f>IF(HR_Data[[#This Row],[RiskScore2]]&gt;=6,"High",
IF(HR_Data[[#This Row],[RiskScore2]]&gt;=3,"Medium","Low"))</f>
        <v>Low</v>
      </c>
      <c r="AN1294">
        <v>80</v>
      </c>
      <c r="AO1294">
        <v>1</v>
      </c>
      <c r="AP1294">
        <v>7</v>
      </c>
      <c r="AQ1294">
        <v>6</v>
      </c>
      <c r="AR1294">
        <v>3</v>
      </c>
      <c r="AS1294">
        <v>2</v>
      </c>
      <c r="AT1294">
        <v>1</v>
      </c>
      <c r="AU1294">
        <v>2</v>
      </c>
      <c r="AV1294">
        <v>2</v>
      </c>
    </row>
    <row r="1295" spans="1:48">
      <c r="A1295">
        <v>43</v>
      </c>
      <c r="B1295" t="str">
        <f>IF(HR_Data[[#This Row],[Age]]&lt;25,"&lt;25",
IF(HR_Data[[#This Row],[Age]]&lt;35,"25–34",
IF(HR_Data[[#This Row],[Age]]&lt;45,"35–44",
IF(HR_Data[[#This Row],[Age]]&lt;55,"45–54","55+"))))</f>
        <v>35–44</v>
      </c>
      <c r="C1295" t="s">
        <v>43</v>
      </c>
      <c r="D1295">
        <f>(HR[[#This Row],[OverTimeFlag]]*3+HR[[#This Row],[LowJobSatisFlag]]*5+HR[[#This Row],[LowWLBFlag]]*4+HR[[#This Row],[LowSalaryFlag]]*3+HR[[#This Row],[LowEnviFlag]]*4+HR[[#This Row],[LowProFlag]]*1)</f>
        <v>11</v>
      </c>
      <c r="E1295">
        <f>HR_Data[[#This Row],[OvertimeFlag]] + HR_Data[[#This Row],[LowSatisfactionFlag]] + HR_Data[[#This Row],[LowWorkLifeBalanceFlag]]</f>
        <v>1</v>
      </c>
      <c r="F1295" t="s">
        <v>55</v>
      </c>
      <c r="G1295">
        <v>343</v>
      </c>
      <c r="H1295" t="s">
        <v>45</v>
      </c>
      <c r="I1295">
        <v>9</v>
      </c>
      <c r="J1295" t="str">
        <f>IF(AND(HR_Data[[#This Row],[Attrition]]="Yes",HR_Data[[#This Row],[YearsAtCompany]]&lt;2),"Yes","No")</f>
        <v>No</v>
      </c>
      <c r="K1295">
        <v>3</v>
      </c>
      <c r="L1295" t="s">
        <v>38</v>
      </c>
      <c r="M1295">
        <v>1</v>
      </c>
      <c r="N1295">
        <v>1813</v>
      </c>
      <c r="P1295">
        <v>1</v>
      </c>
      <c r="Q1295" t="s">
        <v>46</v>
      </c>
      <c r="R1295">
        <v>52</v>
      </c>
      <c r="S1295">
        <v>3</v>
      </c>
      <c r="T1295">
        <v>1</v>
      </c>
      <c r="U1295" t="s">
        <v>47</v>
      </c>
      <c r="V1295">
        <v>3</v>
      </c>
      <c r="W1295" t="s">
        <v>41</v>
      </c>
      <c r="X1295">
        <v>2438</v>
      </c>
      <c r="Y1295" t="str">
        <f>IF(AND(HR_Data[[#This Row],[OverTime]]="Yes",HR_Data[[#This Row],[JobSatisfaction]]&lt;=2,HR_Data[[#This Row],[MonthlyIncome]]&lt;AVERAGE(HR_Data[MonthlyIncome])),
"High Risk",
IF(OR(HR_Data[[#This Row],[OverTime]]="Yes",HR_Data[[#This Row],[JobSatisfaction]]&lt;=2),
"Medium Risk",
"Low Risk"))</f>
        <v>Low Risk</v>
      </c>
      <c r="Z1295" t="str">
        <f>IF(HR_Data[[#This Row],[MonthlyIncome]]&lt;3000,"Low",IF(HR_Data[[#This Row],[MonthlyIncome]]&lt;7000,"Medium","High"))</f>
        <v>Low</v>
      </c>
      <c r="AA1295" s="5">
        <f>IF(HR_Data[[#This Row],[OverTime]]="Yes",1,0)</f>
        <v>0</v>
      </c>
      <c r="AB1295" s="5">
        <f>IF(HR_Data[[#This Row],[JobSatisfaction]]&lt;=2,1,0)</f>
        <v>0</v>
      </c>
      <c r="AC1295" s="5">
        <f>IF(HR_Data[[#This Row],[WorkLifeBalance]]&lt;=2,1,0)</f>
        <v>1</v>
      </c>
      <c r="AD1295" s="5">
        <f>IF(HR_Data[[#This Row],[MonthlyIncome]]&lt;AVERAGE(HR_Data[MonthlyIncome]),1,0)</f>
        <v>1</v>
      </c>
      <c r="AE1295">
        <v>24978</v>
      </c>
      <c r="AF1295">
        <v>4</v>
      </c>
      <c r="AG1295" t="s">
        <v>42</v>
      </c>
      <c r="AH1295" t="s">
        <v>43</v>
      </c>
      <c r="AI1295">
        <v>13</v>
      </c>
      <c r="AJ1295">
        <v>3</v>
      </c>
      <c r="AK1295">
        <v>3</v>
      </c>
      <c r="AL1295">
        <f>IF(HR_Data[[#This Row],[OverTime]]="Yes",2,0)
+IF(HR_Data[[#This Row],[WorkLifeBalance]]&lt;=2,2,0)
+IF(HR_Data[[#This Row],[MonthlyIncome]]&lt;5000,2,0)
+IF(HR_Data[[#This Row],[JobSatisfaction]]&lt;=2,1,0)
+IF(HR_Data[[#This Row],[EnvironmentSatisfaction]]&lt;=2,1,0)
+IF(HR_Data[[#This Row],[YearsAtCompany]]&lt;2,2,0)</f>
        <v>5</v>
      </c>
      <c r="AM1295" t="str">
        <f>IF(HR_Data[[#This Row],[RiskScore2]]&gt;=6,"High",
IF(HR_Data[[#This Row],[RiskScore2]]&gt;=3,"Medium","Low"))</f>
        <v>Medium</v>
      </c>
      <c r="AN1295">
        <v>80</v>
      </c>
      <c r="AO1295">
        <v>0</v>
      </c>
      <c r="AP1295">
        <v>7</v>
      </c>
      <c r="AQ1295">
        <v>2</v>
      </c>
      <c r="AR1295">
        <v>2</v>
      </c>
      <c r="AS1295">
        <v>3</v>
      </c>
      <c r="AT1295">
        <v>2</v>
      </c>
      <c r="AU1295">
        <v>1</v>
      </c>
      <c r="AV1295">
        <v>2</v>
      </c>
    </row>
    <row r="1296" spans="1:48">
      <c r="A1296">
        <v>41</v>
      </c>
      <c r="B1296" t="str">
        <f>IF(HR_Data[[#This Row],[Age]]&lt;25,"&lt;25",
IF(HR_Data[[#This Row],[Age]]&lt;35,"25–34",
IF(HR_Data[[#This Row],[Age]]&lt;45,"35–44",
IF(HR_Data[[#This Row],[Age]]&lt;55,"45–54","55+"))))</f>
        <v>35–44</v>
      </c>
      <c r="C1296" t="s">
        <v>43</v>
      </c>
      <c r="D1296">
        <f>(HR[[#This Row],[OverTimeFlag]]*3+HR[[#This Row],[LowJobSatisFlag]]*5+HR[[#This Row],[LowWLBFlag]]*4+HR[[#This Row],[LowSalaryFlag]]*3+HR[[#This Row],[LowEnviFlag]]*4+HR[[#This Row],[LowProFlag]]*1)</f>
        <v>13</v>
      </c>
      <c r="E1296">
        <f>HR_Data[[#This Row],[OvertimeFlag]] + HR_Data[[#This Row],[LowSatisfactionFlag]] + HR_Data[[#This Row],[LowWorkLifeBalanceFlag]]</f>
        <v>2</v>
      </c>
      <c r="F1296" t="s">
        <v>36</v>
      </c>
      <c r="G1296">
        <v>447</v>
      </c>
      <c r="H1296" t="s">
        <v>45</v>
      </c>
      <c r="I1296">
        <v>5</v>
      </c>
      <c r="J1296" t="str">
        <f>IF(AND(HR_Data[[#This Row],[Attrition]]="Yes",HR_Data[[#This Row],[YearsAtCompany]]&lt;2),"Yes","No")</f>
        <v>No</v>
      </c>
      <c r="K1296">
        <v>3</v>
      </c>
      <c r="L1296" t="s">
        <v>38</v>
      </c>
      <c r="M1296">
        <v>1</v>
      </c>
      <c r="N1296">
        <v>1814</v>
      </c>
      <c r="P1296">
        <v>2</v>
      </c>
      <c r="Q1296" t="s">
        <v>46</v>
      </c>
      <c r="R1296">
        <v>85</v>
      </c>
      <c r="S1296">
        <v>4</v>
      </c>
      <c r="T1296">
        <v>2</v>
      </c>
      <c r="U1296" t="s">
        <v>54</v>
      </c>
      <c r="V1296">
        <v>2</v>
      </c>
      <c r="W1296" t="s">
        <v>41</v>
      </c>
      <c r="X1296">
        <v>6870</v>
      </c>
      <c r="Y1296" t="str">
        <f>IF(AND(HR_Data[[#This Row],[OverTime]]="Yes",HR_Data[[#This Row],[JobSatisfaction]]&lt;=2,HR_Data[[#This Row],[MonthlyIncome]]&lt;AVERAGE(HR_Data[MonthlyIncome])),
"High Risk",
IF(OR(HR_Data[[#This Row],[OverTime]]="Yes",HR_Data[[#This Row],[JobSatisfaction]]&lt;=2),
"Medium Risk",
"Low Risk"))</f>
        <v>Medium Risk</v>
      </c>
      <c r="Z1296" t="str">
        <f>IF(HR_Data[[#This Row],[MonthlyIncome]]&lt;3000,"Low",IF(HR_Data[[#This Row],[MonthlyIncome]]&lt;7000,"Medium","High"))</f>
        <v>Medium</v>
      </c>
      <c r="AA1296" s="5">
        <f>IF(HR_Data[[#This Row],[OverTime]]="Yes",1,0)</f>
        <v>0</v>
      </c>
      <c r="AB1296" s="5">
        <f>IF(HR_Data[[#This Row],[JobSatisfaction]]&lt;=2,1,0)</f>
        <v>1</v>
      </c>
      <c r="AC1296" s="5">
        <f>IF(HR_Data[[#This Row],[WorkLifeBalance]]&lt;=2,1,0)</f>
        <v>1</v>
      </c>
      <c r="AD1296" s="5">
        <f>IF(HR_Data[[#This Row],[MonthlyIncome]]&lt;AVERAGE(HR_Data[MonthlyIncome]),1,0)</f>
        <v>0</v>
      </c>
      <c r="AE1296">
        <v>15530</v>
      </c>
      <c r="AF1296">
        <v>3</v>
      </c>
      <c r="AG1296" t="s">
        <v>42</v>
      </c>
      <c r="AH1296" t="s">
        <v>43</v>
      </c>
      <c r="AI1296">
        <v>12</v>
      </c>
      <c r="AJ1296">
        <v>3</v>
      </c>
      <c r="AK1296">
        <v>1</v>
      </c>
      <c r="AL1296">
        <f>IF(HR_Data[[#This Row],[OverTime]]="Yes",2,0)
+IF(HR_Data[[#This Row],[WorkLifeBalance]]&lt;=2,2,0)
+IF(HR_Data[[#This Row],[MonthlyIncome]]&lt;5000,2,0)
+IF(HR_Data[[#This Row],[JobSatisfaction]]&lt;=2,1,0)
+IF(HR_Data[[#This Row],[EnvironmentSatisfaction]]&lt;=2,1,0)
+IF(HR_Data[[#This Row],[YearsAtCompany]]&lt;2,2,0)</f>
        <v>4</v>
      </c>
      <c r="AM1296" t="str">
        <f>IF(HR_Data[[#This Row],[RiskScore2]]&gt;=6,"High",
IF(HR_Data[[#This Row],[RiskScore2]]&gt;=3,"Medium","Low"))</f>
        <v>Medium</v>
      </c>
      <c r="AN1296">
        <v>80</v>
      </c>
      <c r="AO1296">
        <v>0</v>
      </c>
      <c r="AP1296">
        <v>11</v>
      </c>
      <c r="AQ1296">
        <v>3</v>
      </c>
      <c r="AR1296">
        <v>1</v>
      </c>
      <c r="AS1296">
        <v>3</v>
      </c>
      <c r="AT1296">
        <v>2</v>
      </c>
      <c r="AU1296">
        <v>1</v>
      </c>
      <c r="AV1296">
        <v>2</v>
      </c>
    </row>
    <row r="1297" spans="1:48">
      <c r="A1297">
        <v>41</v>
      </c>
      <c r="B1297" t="str">
        <f>IF(HR_Data[[#This Row],[Age]]&lt;25,"&lt;25",
IF(HR_Data[[#This Row],[Age]]&lt;35,"25–34",
IF(HR_Data[[#This Row],[Age]]&lt;45,"35–44",
IF(HR_Data[[#This Row],[Age]]&lt;55,"45–54","55+"))))</f>
        <v>35–44</v>
      </c>
      <c r="C1297" t="s">
        <v>43</v>
      </c>
      <c r="D1297">
        <f>(HR[[#This Row],[OverTimeFlag]]*3+HR[[#This Row],[LowJobSatisFlag]]*5+HR[[#This Row],[LowWLBFlag]]*4+HR[[#This Row],[LowSalaryFlag]]*3+HR[[#This Row],[LowEnviFlag]]*4+HR[[#This Row],[LowProFlag]]*1)</f>
        <v>4</v>
      </c>
      <c r="E1297">
        <f>HR_Data[[#This Row],[OvertimeFlag]] + HR_Data[[#This Row],[LowSatisfactionFlag]] + HR_Data[[#This Row],[LowWorkLifeBalanceFlag]]</f>
        <v>1</v>
      </c>
      <c r="F1297" t="s">
        <v>36</v>
      </c>
      <c r="G1297">
        <v>796</v>
      </c>
      <c r="H1297" t="s">
        <v>37</v>
      </c>
      <c r="I1297">
        <v>4</v>
      </c>
      <c r="J1297" t="str">
        <f>IF(AND(HR_Data[[#This Row],[Attrition]]="Yes",HR_Data[[#This Row],[YearsAtCompany]]&lt;2),"Yes","No")</f>
        <v>No</v>
      </c>
      <c r="K1297">
        <v>1</v>
      </c>
      <c r="L1297" t="s">
        <v>59</v>
      </c>
      <c r="M1297">
        <v>1</v>
      </c>
      <c r="N1297">
        <v>1815</v>
      </c>
      <c r="P1297">
        <v>3</v>
      </c>
      <c r="Q1297" t="s">
        <v>39</v>
      </c>
      <c r="R1297">
        <v>81</v>
      </c>
      <c r="S1297">
        <v>3</v>
      </c>
      <c r="T1297">
        <v>3</v>
      </c>
      <c r="U1297" t="s">
        <v>40</v>
      </c>
      <c r="V1297">
        <v>3</v>
      </c>
      <c r="W1297" t="s">
        <v>52</v>
      </c>
      <c r="X1297">
        <v>10447</v>
      </c>
      <c r="Y1297" t="str">
        <f>IF(AND(HR_Data[[#This Row],[OverTime]]="Yes",HR_Data[[#This Row],[JobSatisfaction]]&lt;=2,HR_Data[[#This Row],[MonthlyIncome]]&lt;AVERAGE(HR_Data[MonthlyIncome])),
"High Risk",
IF(OR(HR_Data[[#This Row],[OverTime]]="Yes",HR_Data[[#This Row],[JobSatisfaction]]&lt;=2),
"Medium Risk",
"Low Risk"))</f>
        <v>Medium Risk</v>
      </c>
      <c r="Z1297" t="str">
        <f>IF(HR_Data[[#This Row],[MonthlyIncome]]&lt;3000,"Low",IF(HR_Data[[#This Row],[MonthlyIncome]]&lt;7000,"Medium","High"))</f>
        <v>High</v>
      </c>
      <c r="AA1297" s="5">
        <f>IF(HR_Data[[#This Row],[OverTime]]="Yes",1,0)</f>
        <v>1</v>
      </c>
      <c r="AB1297" s="5">
        <f>IF(HR_Data[[#This Row],[JobSatisfaction]]&lt;=2,1,0)</f>
        <v>0</v>
      </c>
      <c r="AC1297" s="5">
        <f>IF(HR_Data[[#This Row],[WorkLifeBalance]]&lt;=2,1,0)</f>
        <v>0</v>
      </c>
      <c r="AD1297" s="5">
        <f>IF(HR_Data[[#This Row],[MonthlyIncome]]&lt;AVERAGE(HR_Data[MonthlyIncome]),1,0)</f>
        <v>0</v>
      </c>
      <c r="AE1297">
        <v>26458</v>
      </c>
      <c r="AF1297">
        <v>0</v>
      </c>
      <c r="AG1297" t="s">
        <v>42</v>
      </c>
      <c r="AH1297" t="s">
        <v>35</v>
      </c>
      <c r="AI1297">
        <v>13</v>
      </c>
      <c r="AJ1297">
        <v>3</v>
      </c>
      <c r="AK1297">
        <v>4</v>
      </c>
      <c r="AL1297">
        <f>IF(HR_Data[[#This Row],[OverTime]]="Yes",2,0)
+IF(HR_Data[[#This Row],[WorkLifeBalance]]&lt;=2,2,0)
+IF(HR_Data[[#This Row],[MonthlyIncome]]&lt;5000,2,0)
+IF(HR_Data[[#This Row],[JobSatisfaction]]&lt;=2,1,0)
+IF(HR_Data[[#This Row],[EnvironmentSatisfaction]]&lt;=2,1,0)
+IF(HR_Data[[#This Row],[YearsAtCompany]]&lt;2,2,0)</f>
        <v>2</v>
      </c>
      <c r="AM1297" t="str">
        <f>IF(HR_Data[[#This Row],[RiskScore2]]&gt;=6,"High",
IF(HR_Data[[#This Row],[RiskScore2]]&gt;=3,"Medium","Low"))</f>
        <v>Low</v>
      </c>
      <c r="AN1297">
        <v>80</v>
      </c>
      <c r="AO1297">
        <v>1</v>
      </c>
      <c r="AP1297">
        <v>23</v>
      </c>
      <c r="AQ1297">
        <v>3</v>
      </c>
      <c r="AR1297">
        <v>4</v>
      </c>
      <c r="AS1297">
        <v>22</v>
      </c>
      <c r="AT1297">
        <v>14</v>
      </c>
      <c r="AU1297">
        <v>13</v>
      </c>
      <c r="AV1297">
        <v>5</v>
      </c>
    </row>
    <row r="1298" spans="1:48">
      <c r="A1298">
        <v>30</v>
      </c>
      <c r="B1298" t="str">
        <f>IF(HR_Data[[#This Row],[Age]]&lt;25,"&lt;25",
IF(HR_Data[[#This Row],[Age]]&lt;35,"25–34",
IF(HR_Data[[#This Row],[Age]]&lt;45,"35–44",
IF(HR_Data[[#This Row],[Age]]&lt;55,"45–54","55+"))))</f>
        <v>25–34</v>
      </c>
      <c r="C1298" t="s">
        <v>43</v>
      </c>
      <c r="D1298">
        <f>(HR[[#This Row],[OverTimeFlag]]*3+HR[[#This Row],[LowJobSatisFlag]]*5+HR[[#This Row],[LowWLBFlag]]*4+HR[[#This Row],[LowSalaryFlag]]*3+HR[[#This Row],[LowEnviFlag]]*4+HR[[#This Row],[LowProFlag]]*1)</f>
        <v>4</v>
      </c>
      <c r="E1298">
        <f>HR_Data[[#This Row],[OvertimeFlag]] + HR_Data[[#This Row],[LowSatisfactionFlag]] + HR_Data[[#This Row],[LowWorkLifeBalanceFlag]]</f>
        <v>0</v>
      </c>
      <c r="F1298" t="s">
        <v>36</v>
      </c>
      <c r="G1298">
        <v>1092</v>
      </c>
      <c r="H1298" t="s">
        <v>45</v>
      </c>
      <c r="I1298">
        <v>10</v>
      </c>
      <c r="J1298" t="str">
        <f>IF(AND(HR_Data[[#This Row],[Attrition]]="Yes",HR_Data[[#This Row],[YearsAtCompany]]&lt;2),"Yes","No")</f>
        <v>No</v>
      </c>
      <c r="K1298">
        <v>3</v>
      </c>
      <c r="L1298" t="s">
        <v>51</v>
      </c>
      <c r="M1298">
        <v>1</v>
      </c>
      <c r="N1298">
        <v>1816</v>
      </c>
      <c r="P1298">
        <v>1</v>
      </c>
      <c r="Q1298" t="s">
        <v>39</v>
      </c>
      <c r="R1298">
        <v>64</v>
      </c>
      <c r="S1298">
        <v>3</v>
      </c>
      <c r="T1298">
        <v>3</v>
      </c>
      <c r="U1298" t="s">
        <v>53</v>
      </c>
      <c r="V1298">
        <v>3</v>
      </c>
      <c r="W1298" t="s">
        <v>41</v>
      </c>
      <c r="X1298">
        <v>9667</v>
      </c>
      <c r="Y1298" t="str">
        <f>IF(AND(HR_Data[[#This Row],[OverTime]]="Yes",HR_Data[[#This Row],[JobSatisfaction]]&lt;=2,HR_Data[[#This Row],[MonthlyIncome]]&lt;AVERAGE(HR_Data[MonthlyIncome])),
"High Risk",
IF(OR(HR_Data[[#This Row],[OverTime]]="Yes",HR_Data[[#This Row],[JobSatisfaction]]&lt;=2),
"Medium Risk",
"Low Risk"))</f>
        <v>Low Risk</v>
      </c>
      <c r="Z1298" t="str">
        <f>IF(HR_Data[[#This Row],[MonthlyIncome]]&lt;3000,"Low",IF(HR_Data[[#This Row],[MonthlyIncome]]&lt;7000,"Medium","High"))</f>
        <v>High</v>
      </c>
      <c r="AA1298" s="5">
        <f>IF(HR_Data[[#This Row],[OverTime]]="Yes",1,0)</f>
        <v>0</v>
      </c>
      <c r="AB1298" s="5">
        <f>IF(HR_Data[[#This Row],[JobSatisfaction]]&lt;=2,1,0)</f>
        <v>0</v>
      </c>
      <c r="AC1298" s="5">
        <f>IF(HR_Data[[#This Row],[WorkLifeBalance]]&lt;=2,1,0)</f>
        <v>0</v>
      </c>
      <c r="AD1298" s="5">
        <f>IF(HR_Data[[#This Row],[MonthlyIncome]]&lt;AVERAGE(HR_Data[MonthlyIncome]),1,0)</f>
        <v>0</v>
      </c>
      <c r="AE1298">
        <v>2739</v>
      </c>
      <c r="AF1298">
        <v>9</v>
      </c>
      <c r="AG1298" t="s">
        <v>42</v>
      </c>
      <c r="AH1298" t="s">
        <v>43</v>
      </c>
      <c r="AI1298">
        <v>14</v>
      </c>
      <c r="AJ1298">
        <v>3</v>
      </c>
      <c r="AK1298">
        <v>2</v>
      </c>
      <c r="AL1298">
        <f>IF(HR_Data[[#This Row],[OverTime]]="Yes",2,0)
+IF(HR_Data[[#This Row],[WorkLifeBalance]]&lt;=2,2,0)
+IF(HR_Data[[#This Row],[MonthlyIncome]]&lt;5000,2,0)
+IF(HR_Data[[#This Row],[JobSatisfaction]]&lt;=2,1,0)
+IF(HR_Data[[#This Row],[EnvironmentSatisfaction]]&lt;=2,1,0)
+IF(HR_Data[[#This Row],[YearsAtCompany]]&lt;2,2,0)</f>
        <v>1</v>
      </c>
      <c r="AM1298" t="str">
        <f>IF(HR_Data[[#This Row],[RiskScore2]]&gt;=6,"High",
IF(HR_Data[[#This Row],[RiskScore2]]&gt;=3,"Medium","Low"))</f>
        <v>Low</v>
      </c>
      <c r="AN1298">
        <v>80</v>
      </c>
      <c r="AO1298">
        <v>0</v>
      </c>
      <c r="AP1298">
        <v>9</v>
      </c>
      <c r="AQ1298">
        <v>3</v>
      </c>
      <c r="AR1298">
        <v>3</v>
      </c>
      <c r="AS1298">
        <v>7</v>
      </c>
      <c r="AT1298">
        <v>7</v>
      </c>
      <c r="AU1298">
        <v>0</v>
      </c>
      <c r="AV1298">
        <v>2</v>
      </c>
    </row>
    <row r="1299" spans="1:48">
      <c r="A1299">
        <v>26</v>
      </c>
      <c r="B1299" t="str">
        <f>IF(HR_Data[[#This Row],[Age]]&lt;25,"&lt;25",
IF(HR_Data[[#This Row],[Age]]&lt;35,"25–34",
IF(HR_Data[[#This Row],[Age]]&lt;45,"35–44",
IF(HR_Data[[#This Row],[Age]]&lt;55,"45–54","55+"))))</f>
        <v>25–34</v>
      </c>
      <c r="C1299" t="s">
        <v>35</v>
      </c>
      <c r="D1299">
        <f>(HR[[#This Row],[OverTimeFlag]]*3+HR[[#This Row],[LowJobSatisFlag]]*5+HR[[#This Row],[LowWLBFlag]]*4+HR[[#This Row],[LowSalaryFlag]]*3+HR[[#This Row],[LowEnviFlag]]*4+HR[[#This Row],[LowProFlag]]*1)</f>
        <v>11</v>
      </c>
      <c r="E1299">
        <f>HR_Data[[#This Row],[OvertimeFlag]] + HR_Data[[#This Row],[LowSatisfactionFlag]] + HR_Data[[#This Row],[LowWorkLifeBalanceFlag]]</f>
        <v>2</v>
      </c>
      <c r="F1299" t="s">
        <v>36</v>
      </c>
      <c r="G1299">
        <v>920</v>
      </c>
      <c r="H1299" t="s">
        <v>61</v>
      </c>
      <c r="I1299">
        <v>20</v>
      </c>
      <c r="J1299" t="str">
        <f>IF(AND(HR_Data[[#This Row],[Attrition]]="Yes",HR_Data[[#This Row],[YearsAtCompany]]&lt;2),"Yes","No")</f>
        <v>No</v>
      </c>
      <c r="K1299">
        <v>2</v>
      </c>
      <c r="L1299" t="s">
        <v>51</v>
      </c>
      <c r="M1299">
        <v>1</v>
      </c>
      <c r="N1299">
        <v>1818</v>
      </c>
      <c r="P1299">
        <v>4</v>
      </c>
      <c r="Q1299" t="s">
        <v>39</v>
      </c>
      <c r="R1299">
        <v>69</v>
      </c>
      <c r="S1299">
        <v>3</v>
      </c>
      <c r="T1299">
        <v>1</v>
      </c>
      <c r="U1299" t="s">
        <v>61</v>
      </c>
      <c r="V1299">
        <v>2</v>
      </c>
      <c r="W1299" t="s">
        <v>48</v>
      </c>
      <c r="X1299">
        <v>2148</v>
      </c>
      <c r="Y1299" t="str">
        <f>IF(AND(HR_Data[[#This Row],[OverTime]]="Yes",HR_Data[[#This Row],[JobSatisfaction]]&lt;=2,HR_Data[[#This Row],[MonthlyIncome]]&lt;AVERAGE(HR_Data[MonthlyIncome])),
"High Risk",
IF(OR(HR_Data[[#This Row],[OverTime]]="Yes",HR_Data[[#This Row],[JobSatisfaction]]&lt;=2),
"Medium Risk",
"Low Risk"))</f>
        <v>High Risk</v>
      </c>
      <c r="Z1299" t="str">
        <f>IF(HR_Data[[#This Row],[MonthlyIncome]]&lt;3000,"Low",IF(HR_Data[[#This Row],[MonthlyIncome]]&lt;7000,"Medium","High"))</f>
        <v>Low</v>
      </c>
      <c r="AA1299" s="5">
        <f>IF(HR_Data[[#This Row],[OverTime]]="Yes",1,0)</f>
        <v>1</v>
      </c>
      <c r="AB1299" s="5">
        <f>IF(HR_Data[[#This Row],[JobSatisfaction]]&lt;=2,1,0)</f>
        <v>1</v>
      </c>
      <c r="AC1299" s="5">
        <f>IF(HR_Data[[#This Row],[WorkLifeBalance]]&lt;=2,1,0)</f>
        <v>0</v>
      </c>
      <c r="AD1299" s="5">
        <f>IF(HR_Data[[#This Row],[MonthlyIncome]]&lt;AVERAGE(HR_Data[MonthlyIncome]),1,0)</f>
        <v>1</v>
      </c>
      <c r="AE1299">
        <v>6889</v>
      </c>
      <c r="AF1299">
        <v>0</v>
      </c>
      <c r="AG1299" t="s">
        <v>42</v>
      </c>
      <c r="AH1299" t="s">
        <v>35</v>
      </c>
      <c r="AI1299">
        <v>11</v>
      </c>
      <c r="AJ1299">
        <v>3</v>
      </c>
      <c r="AK1299">
        <v>3</v>
      </c>
      <c r="AL1299">
        <f>IF(HR_Data[[#This Row],[OverTime]]="Yes",2,0)
+IF(HR_Data[[#This Row],[WorkLifeBalance]]&lt;=2,2,0)
+IF(HR_Data[[#This Row],[MonthlyIncome]]&lt;5000,2,0)
+IF(HR_Data[[#This Row],[JobSatisfaction]]&lt;=2,1,0)
+IF(HR_Data[[#This Row],[EnvironmentSatisfaction]]&lt;=2,1,0)
+IF(HR_Data[[#This Row],[YearsAtCompany]]&lt;2,2,0)</f>
        <v>5</v>
      </c>
      <c r="AM1299" t="str">
        <f>IF(HR_Data[[#This Row],[RiskScore2]]&gt;=6,"High",
IF(HR_Data[[#This Row],[RiskScore2]]&gt;=3,"Medium","Low"))</f>
        <v>Medium</v>
      </c>
      <c r="AN1299">
        <v>80</v>
      </c>
      <c r="AO1299">
        <v>0</v>
      </c>
      <c r="AP1299">
        <v>6</v>
      </c>
      <c r="AQ1299">
        <v>3</v>
      </c>
      <c r="AR1299">
        <v>3</v>
      </c>
      <c r="AS1299">
        <v>5</v>
      </c>
      <c r="AT1299">
        <v>1</v>
      </c>
      <c r="AU1299">
        <v>1</v>
      </c>
      <c r="AV1299">
        <v>4</v>
      </c>
    </row>
    <row r="1300" spans="1:48">
      <c r="A1300">
        <v>46</v>
      </c>
      <c r="B1300" t="str">
        <f>IF(HR_Data[[#This Row],[Age]]&lt;25,"&lt;25",
IF(HR_Data[[#This Row],[Age]]&lt;35,"25–34",
IF(HR_Data[[#This Row],[Age]]&lt;45,"35–44",
IF(HR_Data[[#This Row],[Age]]&lt;55,"45–54","55+"))))</f>
        <v>45–54</v>
      </c>
      <c r="C1300" t="s">
        <v>35</v>
      </c>
      <c r="D1300">
        <f>(HR[[#This Row],[OverTimeFlag]]*3+HR[[#This Row],[LowJobSatisFlag]]*5+HR[[#This Row],[LowWLBFlag]]*4+HR[[#This Row],[LowSalaryFlag]]*3+HR[[#This Row],[LowEnviFlag]]*4+HR[[#This Row],[LowProFlag]]*1)</f>
        <v>5</v>
      </c>
      <c r="E1300">
        <f>HR_Data[[#This Row],[OvertimeFlag]] + HR_Data[[#This Row],[LowSatisfactionFlag]] + HR_Data[[#This Row],[LowWorkLifeBalanceFlag]]</f>
        <v>1</v>
      </c>
      <c r="F1300" t="s">
        <v>36</v>
      </c>
      <c r="G1300">
        <v>261</v>
      </c>
      <c r="H1300" t="s">
        <v>45</v>
      </c>
      <c r="I1300">
        <v>21</v>
      </c>
      <c r="J1300" t="str">
        <f>IF(AND(HR_Data[[#This Row],[Attrition]]="Yes",HR_Data[[#This Row],[YearsAtCompany]]&lt;2),"Yes","No")</f>
        <v>No</v>
      </c>
      <c r="K1300">
        <v>2</v>
      </c>
      <c r="L1300" t="s">
        <v>51</v>
      </c>
      <c r="M1300">
        <v>1</v>
      </c>
      <c r="N1300">
        <v>1821</v>
      </c>
      <c r="P1300">
        <v>4</v>
      </c>
      <c r="Q1300" t="s">
        <v>39</v>
      </c>
      <c r="R1300">
        <v>66</v>
      </c>
      <c r="S1300">
        <v>3</v>
      </c>
      <c r="T1300">
        <v>2</v>
      </c>
      <c r="U1300" t="s">
        <v>54</v>
      </c>
      <c r="V1300">
        <v>2</v>
      </c>
      <c r="W1300" t="s">
        <v>48</v>
      </c>
      <c r="X1300">
        <v>8926</v>
      </c>
      <c r="Y1300" t="str">
        <f>IF(AND(HR_Data[[#This Row],[OverTime]]="Yes",HR_Data[[#This Row],[JobSatisfaction]]&lt;=2,HR_Data[[#This Row],[MonthlyIncome]]&lt;AVERAGE(HR_Data[MonthlyIncome])),
"High Risk",
IF(OR(HR_Data[[#This Row],[OverTime]]="Yes",HR_Data[[#This Row],[JobSatisfaction]]&lt;=2),
"Medium Risk",
"Low Risk"))</f>
        <v>Medium Risk</v>
      </c>
      <c r="Z1300" t="str">
        <f>IF(HR_Data[[#This Row],[MonthlyIncome]]&lt;3000,"Low",IF(HR_Data[[#This Row],[MonthlyIncome]]&lt;7000,"Medium","High"))</f>
        <v>High</v>
      </c>
      <c r="AA1300" s="5">
        <f>IF(HR_Data[[#This Row],[OverTime]]="Yes",1,0)</f>
        <v>0</v>
      </c>
      <c r="AB1300" s="5">
        <f>IF(HR_Data[[#This Row],[JobSatisfaction]]&lt;=2,1,0)</f>
        <v>1</v>
      </c>
      <c r="AC1300" s="5">
        <f>IF(HR_Data[[#This Row],[WorkLifeBalance]]&lt;=2,1,0)</f>
        <v>0</v>
      </c>
      <c r="AD1300" s="5">
        <f>IF(HR_Data[[#This Row],[MonthlyIncome]]&lt;AVERAGE(HR_Data[MonthlyIncome]),1,0)</f>
        <v>0</v>
      </c>
      <c r="AE1300">
        <v>10842</v>
      </c>
      <c r="AF1300">
        <v>4</v>
      </c>
      <c r="AG1300" t="s">
        <v>42</v>
      </c>
      <c r="AH1300" t="s">
        <v>43</v>
      </c>
      <c r="AI1300">
        <v>22</v>
      </c>
      <c r="AJ1300">
        <v>4</v>
      </c>
      <c r="AK1300">
        <v>4</v>
      </c>
      <c r="AL1300">
        <f>IF(HR_Data[[#This Row],[OverTime]]="Yes",2,0)
+IF(HR_Data[[#This Row],[WorkLifeBalance]]&lt;=2,2,0)
+IF(HR_Data[[#This Row],[MonthlyIncome]]&lt;5000,2,0)
+IF(HR_Data[[#This Row],[JobSatisfaction]]&lt;=2,1,0)
+IF(HR_Data[[#This Row],[EnvironmentSatisfaction]]&lt;=2,1,0)
+IF(HR_Data[[#This Row],[YearsAtCompany]]&lt;2,2,0)</f>
        <v>1</v>
      </c>
      <c r="AM1300" t="str">
        <f>IF(HR_Data[[#This Row],[RiskScore2]]&gt;=6,"High",
IF(HR_Data[[#This Row],[RiskScore2]]&gt;=3,"Medium","Low"))</f>
        <v>Low</v>
      </c>
      <c r="AN1300">
        <v>80</v>
      </c>
      <c r="AO1300">
        <v>1</v>
      </c>
      <c r="AP1300">
        <v>13</v>
      </c>
      <c r="AQ1300">
        <v>2</v>
      </c>
      <c r="AR1300">
        <v>4</v>
      </c>
      <c r="AS1300">
        <v>9</v>
      </c>
      <c r="AT1300">
        <v>7</v>
      </c>
      <c r="AU1300">
        <v>3</v>
      </c>
      <c r="AV1300">
        <v>7</v>
      </c>
    </row>
    <row r="1301" spans="1:48">
      <c r="A1301">
        <v>40</v>
      </c>
      <c r="B1301" t="str">
        <f>IF(HR_Data[[#This Row],[Age]]&lt;25,"&lt;25",
IF(HR_Data[[#This Row],[Age]]&lt;35,"25–34",
IF(HR_Data[[#This Row],[Age]]&lt;45,"35–44",
IF(HR_Data[[#This Row],[Age]]&lt;55,"45–54","55+"))))</f>
        <v>35–44</v>
      </c>
      <c r="C1301" t="s">
        <v>43</v>
      </c>
      <c r="D1301">
        <f>(HR[[#This Row],[OverTimeFlag]]*3+HR[[#This Row],[LowJobSatisFlag]]*5+HR[[#This Row],[LowWLBFlag]]*4+HR[[#This Row],[LowSalaryFlag]]*3+HR[[#This Row],[LowEnviFlag]]*4+HR[[#This Row],[LowProFlag]]*1)</f>
        <v>0</v>
      </c>
      <c r="E1301">
        <f>HR_Data[[#This Row],[OvertimeFlag]] + HR_Data[[#This Row],[LowSatisfactionFlag]] + HR_Data[[#This Row],[LowWorkLifeBalanceFlag]]</f>
        <v>0</v>
      </c>
      <c r="F1301" t="s">
        <v>36</v>
      </c>
      <c r="G1301">
        <v>1194</v>
      </c>
      <c r="H1301" t="s">
        <v>45</v>
      </c>
      <c r="I1301">
        <v>1</v>
      </c>
      <c r="J1301" t="str">
        <f>IF(AND(HR_Data[[#This Row],[Attrition]]="Yes",HR_Data[[#This Row],[YearsAtCompany]]&lt;2),"Yes","No")</f>
        <v>No</v>
      </c>
      <c r="K1301">
        <v>3</v>
      </c>
      <c r="L1301" t="s">
        <v>38</v>
      </c>
      <c r="M1301">
        <v>1</v>
      </c>
      <c r="N1301">
        <v>1822</v>
      </c>
      <c r="P1301">
        <v>3</v>
      </c>
      <c r="Q1301" t="s">
        <v>39</v>
      </c>
      <c r="R1301">
        <v>52</v>
      </c>
      <c r="S1301">
        <v>3</v>
      </c>
      <c r="T1301">
        <v>2</v>
      </c>
      <c r="U1301" t="s">
        <v>54</v>
      </c>
      <c r="V1301">
        <v>4</v>
      </c>
      <c r="W1301" t="s">
        <v>52</v>
      </c>
      <c r="X1301">
        <v>6513</v>
      </c>
      <c r="Y1301" t="str">
        <f>IF(AND(HR_Data[[#This Row],[OverTime]]="Yes",HR_Data[[#This Row],[JobSatisfaction]]&lt;=2,HR_Data[[#This Row],[MonthlyIncome]]&lt;AVERAGE(HR_Data[MonthlyIncome])),
"High Risk",
IF(OR(HR_Data[[#This Row],[OverTime]]="Yes",HR_Data[[#This Row],[JobSatisfaction]]&lt;=2),
"Medium Risk",
"Low Risk"))</f>
        <v>Low Risk</v>
      </c>
      <c r="Z1301" t="str">
        <f>IF(HR_Data[[#This Row],[MonthlyIncome]]&lt;3000,"Low",IF(HR_Data[[#This Row],[MonthlyIncome]]&lt;7000,"Medium","High"))</f>
        <v>Medium</v>
      </c>
      <c r="AA1301" s="5">
        <f>IF(HR_Data[[#This Row],[OverTime]]="Yes",1,0)</f>
        <v>0</v>
      </c>
      <c r="AB1301" s="5">
        <f>IF(HR_Data[[#This Row],[JobSatisfaction]]&lt;=2,1,0)</f>
        <v>0</v>
      </c>
      <c r="AC1301" s="5">
        <f>IF(HR_Data[[#This Row],[WorkLifeBalance]]&lt;=2,1,0)</f>
        <v>0</v>
      </c>
      <c r="AD1301" s="5">
        <f>IF(HR_Data[[#This Row],[MonthlyIncome]]&lt;AVERAGE(HR_Data[MonthlyIncome]),1,0)</f>
        <v>0</v>
      </c>
      <c r="AE1301">
        <v>9060</v>
      </c>
      <c r="AF1301">
        <v>4</v>
      </c>
      <c r="AG1301" t="s">
        <v>42</v>
      </c>
      <c r="AH1301" t="s">
        <v>43</v>
      </c>
      <c r="AI1301">
        <v>17</v>
      </c>
      <c r="AJ1301">
        <v>3</v>
      </c>
      <c r="AK1301">
        <v>4</v>
      </c>
      <c r="AL1301">
        <f>IF(HR_Data[[#This Row],[OverTime]]="Yes",2,0)
+IF(HR_Data[[#This Row],[WorkLifeBalance]]&lt;=2,2,0)
+IF(HR_Data[[#This Row],[MonthlyIncome]]&lt;5000,2,0)
+IF(HR_Data[[#This Row],[JobSatisfaction]]&lt;=2,1,0)
+IF(HR_Data[[#This Row],[EnvironmentSatisfaction]]&lt;=2,1,0)
+IF(HR_Data[[#This Row],[YearsAtCompany]]&lt;2,2,0)</f>
        <v>0</v>
      </c>
      <c r="AM1301" t="str">
        <f>IF(HR_Data[[#This Row],[RiskScore2]]&gt;=6,"High",
IF(HR_Data[[#This Row],[RiskScore2]]&gt;=3,"Medium","Low"))</f>
        <v>Low</v>
      </c>
      <c r="AN1301">
        <v>80</v>
      </c>
      <c r="AO1301">
        <v>1</v>
      </c>
      <c r="AP1301">
        <v>12</v>
      </c>
      <c r="AQ1301">
        <v>3</v>
      </c>
      <c r="AR1301">
        <v>3</v>
      </c>
      <c r="AS1301">
        <v>5</v>
      </c>
      <c r="AT1301">
        <v>3</v>
      </c>
      <c r="AU1301">
        <v>0</v>
      </c>
      <c r="AV1301">
        <v>3</v>
      </c>
    </row>
    <row r="1302" spans="1:48">
      <c r="A1302">
        <v>34</v>
      </c>
      <c r="B1302" t="str">
        <f>IF(HR_Data[[#This Row],[Age]]&lt;25,"&lt;25",
IF(HR_Data[[#This Row],[Age]]&lt;35,"25–34",
IF(HR_Data[[#This Row],[Age]]&lt;45,"35–44",
IF(HR_Data[[#This Row],[Age]]&lt;55,"45–54","55+"))))</f>
        <v>25–34</v>
      </c>
      <c r="C1302" t="s">
        <v>43</v>
      </c>
      <c r="D1302">
        <f>(HR[[#This Row],[OverTimeFlag]]*3+HR[[#This Row],[LowJobSatisFlag]]*5+HR[[#This Row],[LowWLBFlag]]*4+HR[[#This Row],[LowSalaryFlag]]*3+HR[[#This Row],[LowEnviFlag]]*4+HR[[#This Row],[LowProFlag]]*1)</f>
        <v>4</v>
      </c>
      <c r="E1302">
        <f>HR_Data[[#This Row],[OvertimeFlag]] + HR_Data[[#This Row],[LowSatisfactionFlag]] + HR_Data[[#This Row],[LowWorkLifeBalanceFlag]]</f>
        <v>0</v>
      </c>
      <c r="F1302" t="s">
        <v>36</v>
      </c>
      <c r="G1302">
        <v>810</v>
      </c>
      <c r="H1302" t="s">
        <v>37</v>
      </c>
      <c r="I1302">
        <v>8</v>
      </c>
      <c r="J1302" t="str">
        <f>IF(AND(HR_Data[[#This Row],[Attrition]]="Yes",HR_Data[[#This Row],[YearsAtCompany]]&lt;2),"Yes","No")</f>
        <v>No</v>
      </c>
      <c r="K1302">
        <v>2</v>
      </c>
      <c r="L1302" t="s">
        <v>60</v>
      </c>
      <c r="M1302">
        <v>1</v>
      </c>
      <c r="N1302">
        <v>1823</v>
      </c>
      <c r="P1302">
        <v>2</v>
      </c>
      <c r="Q1302" t="s">
        <v>46</v>
      </c>
      <c r="R1302">
        <v>92</v>
      </c>
      <c r="S1302">
        <v>4</v>
      </c>
      <c r="T1302">
        <v>2</v>
      </c>
      <c r="U1302" t="s">
        <v>40</v>
      </c>
      <c r="V1302">
        <v>3</v>
      </c>
      <c r="W1302" t="s">
        <v>48</v>
      </c>
      <c r="X1302">
        <v>6799</v>
      </c>
      <c r="Y1302" t="str">
        <f>IF(AND(HR_Data[[#This Row],[OverTime]]="Yes",HR_Data[[#This Row],[JobSatisfaction]]&lt;=2,HR_Data[[#This Row],[MonthlyIncome]]&lt;AVERAGE(HR_Data[MonthlyIncome])),
"High Risk",
IF(OR(HR_Data[[#This Row],[OverTime]]="Yes",HR_Data[[#This Row],[JobSatisfaction]]&lt;=2),
"Medium Risk",
"Low Risk"))</f>
        <v>Low Risk</v>
      </c>
      <c r="Z1302" t="str">
        <f>IF(HR_Data[[#This Row],[MonthlyIncome]]&lt;3000,"Low",IF(HR_Data[[#This Row],[MonthlyIncome]]&lt;7000,"Medium","High"))</f>
        <v>Medium</v>
      </c>
      <c r="AA1302" s="5">
        <f>IF(HR_Data[[#This Row],[OverTime]]="Yes",1,0)</f>
        <v>0</v>
      </c>
      <c r="AB1302" s="5">
        <f>IF(HR_Data[[#This Row],[JobSatisfaction]]&lt;=2,1,0)</f>
        <v>0</v>
      </c>
      <c r="AC1302" s="5">
        <f>IF(HR_Data[[#This Row],[WorkLifeBalance]]&lt;=2,1,0)</f>
        <v>0</v>
      </c>
      <c r="AD1302" s="5">
        <f>IF(HR_Data[[#This Row],[MonthlyIncome]]&lt;AVERAGE(HR_Data[MonthlyIncome]),1,0)</f>
        <v>0</v>
      </c>
      <c r="AE1302">
        <v>22128</v>
      </c>
      <c r="AF1302">
        <v>1</v>
      </c>
      <c r="AG1302" t="s">
        <v>42</v>
      </c>
      <c r="AH1302" t="s">
        <v>43</v>
      </c>
      <c r="AI1302">
        <v>21</v>
      </c>
      <c r="AJ1302">
        <v>4</v>
      </c>
      <c r="AK1302">
        <v>3</v>
      </c>
      <c r="AL1302">
        <f>IF(HR_Data[[#This Row],[OverTime]]="Yes",2,0)
+IF(HR_Data[[#This Row],[WorkLifeBalance]]&lt;=2,2,0)
+IF(HR_Data[[#This Row],[MonthlyIncome]]&lt;5000,2,0)
+IF(HR_Data[[#This Row],[JobSatisfaction]]&lt;=2,1,0)
+IF(HR_Data[[#This Row],[EnvironmentSatisfaction]]&lt;=2,1,0)
+IF(HR_Data[[#This Row],[YearsAtCompany]]&lt;2,2,0)</f>
        <v>1</v>
      </c>
      <c r="AM1302" t="str">
        <f>IF(HR_Data[[#This Row],[RiskScore2]]&gt;=6,"High",
IF(HR_Data[[#This Row],[RiskScore2]]&gt;=3,"Medium","Low"))</f>
        <v>Low</v>
      </c>
      <c r="AN1302">
        <v>80</v>
      </c>
      <c r="AO1302">
        <v>2</v>
      </c>
      <c r="AP1302">
        <v>10</v>
      </c>
      <c r="AQ1302">
        <v>5</v>
      </c>
      <c r="AR1302">
        <v>3</v>
      </c>
      <c r="AS1302">
        <v>10</v>
      </c>
      <c r="AT1302">
        <v>8</v>
      </c>
      <c r="AU1302">
        <v>4</v>
      </c>
      <c r="AV1302">
        <v>8</v>
      </c>
    </row>
    <row r="1303" spans="1:48">
      <c r="A1303">
        <v>58</v>
      </c>
      <c r="B1303" t="str">
        <f>IF(HR_Data[[#This Row],[Age]]&lt;25,"&lt;25",
IF(HR_Data[[#This Row],[Age]]&lt;35,"25–34",
IF(HR_Data[[#This Row],[Age]]&lt;45,"35–44",
IF(HR_Data[[#This Row],[Age]]&lt;55,"45–54","55+"))))</f>
        <v>55+</v>
      </c>
      <c r="C1303" t="s">
        <v>43</v>
      </c>
      <c r="D1303">
        <f>(HR[[#This Row],[OverTimeFlag]]*3+HR[[#This Row],[LowJobSatisFlag]]*5+HR[[#This Row],[LowWLBFlag]]*4+HR[[#This Row],[LowSalaryFlag]]*3+HR[[#This Row],[LowEnviFlag]]*4+HR[[#This Row],[LowProFlag]]*1)</f>
        <v>14</v>
      </c>
      <c r="E1303">
        <f>HR_Data[[#This Row],[OvertimeFlag]] + HR_Data[[#This Row],[LowSatisfactionFlag]] + HR_Data[[#This Row],[LowWorkLifeBalanceFlag]]</f>
        <v>2</v>
      </c>
      <c r="F1303" t="s">
        <v>55</v>
      </c>
      <c r="G1303">
        <v>350</v>
      </c>
      <c r="H1303" t="s">
        <v>37</v>
      </c>
      <c r="I1303">
        <v>2</v>
      </c>
      <c r="J1303" t="str">
        <f>IF(AND(HR_Data[[#This Row],[Attrition]]="Yes",HR_Data[[#This Row],[YearsAtCompany]]&lt;2),"Yes","No")</f>
        <v>No</v>
      </c>
      <c r="K1303">
        <v>3</v>
      </c>
      <c r="L1303" t="s">
        <v>51</v>
      </c>
      <c r="M1303">
        <v>1</v>
      </c>
      <c r="N1303">
        <v>1824</v>
      </c>
      <c r="P1303">
        <v>2</v>
      </c>
      <c r="Q1303" t="s">
        <v>46</v>
      </c>
      <c r="R1303">
        <v>52</v>
      </c>
      <c r="S1303">
        <v>3</v>
      </c>
      <c r="T1303">
        <v>4</v>
      </c>
      <c r="U1303" t="s">
        <v>56</v>
      </c>
      <c r="V1303">
        <v>2</v>
      </c>
      <c r="W1303" t="s">
        <v>52</v>
      </c>
      <c r="X1303">
        <v>16291</v>
      </c>
      <c r="Y1303" t="str">
        <f>IF(AND(HR_Data[[#This Row],[OverTime]]="Yes",HR_Data[[#This Row],[JobSatisfaction]]&lt;=2,HR_Data[[#This Row],[MonthlyIncome]]&lt;AVERAGE(HR_Data[MonthlyIncome])),
"High Risk",
IF(OR(HR_Data[[#This Row],[OverTime]]="Yes",HR_Data[[#This Row],[JobSatisfaction]]&lt;=2),
"Medium Risk",
"Low Risk"))</f>
        <v>Medium Risk</v>
      </c>
      <c r="Z1303" t="str">
        <f>IF(HR_Data[[#This Row],[MonthlyIncome]]&lt;3000,"Low",IF(HR_Data[[#This Row],[MonthlyIncome]]&lt;7000,"Medium","High"))</f>
        <v>High</v>
      </c>
      <c r="AA1303" s="5">
        <f>IF(HR_Data[[#This Row],[OverTime]]="Yes",1,0)</f>
        <v>0</v>
      </c>
      <c r="AB1303" s="5">
        <f>IF(HR_Data[[#This Row],[JobSatisfaction]]&lt;=2,1,0)</f>
        <v>1</v>
      </c>
      <c r="AC1303" s="5">
        <f>IF(HR_Data[[#This Row],[WorkLifeBalance]]&lt;=2,1,0)</f>
        <v>1</v>
      </c>
      <c r="AD1303" s="5">
        <f>IF(HR_Data[[#This Row],[MonthlyIncome]]&lt;AVERAGE(HR_Data[MonthlyIncome]),1,0)</f>
        <v>0</v>
      </c>
      <c r="AE1303">
        <v>22577</v>
      </c>
      <c r="AF1303">
        <v>4</v>
      </c>
      <c r="AG1303" t="s">
        <v>42</v>
      </c>
      <c r="AH1303" t="s">
        <v>43</v>
      </c>
      <c r="AI1303">
        <v>22</v>
      </c>
      <c r="AJ1303">
        <v>4</v>
      </c>
      <c r="AK1303">
        <v>4</v>
      </c>
      <c r="AL1303">
        <f>IF(HR_Data[[#This Row],[OverTime]]="Yes",2,0)
+IF(HR_Data[[#This Row],[WorkLifeBalance]]&lt;=2,2,0)
+IF(HR_Data[[#This Row],[MonthlyIncome]]&lt;5000,2,0)
+IF(HR_Data[[#This Row],[JobSatisfaction]]&lt;=2,1,0)
+IF(HR_Data[[#This Row],[EnvironmentSatisfaction]]&lt;=2,1,0)
+IF(HR_Data[[#This Row],[YearsAtCompany]]&lt;2,2,0)</f>
        <v>4</v>
      </c>
      <c r="AM1303" t="str">
        <f>IF(HR_Data[[#This Row],[RiskScore2]]&gt;=6,"High",
IF(HR_Data[[#This Row],[RiskScore2]]&gt;=3,"Medium","Low"))</f>
        <v>Medium</v>
      </c>
      <c r="AN1303">
        <v>80</v>
      </c>
      <c r="AO1303">
        <v>1</v>
      </c>
      <c r="AP1303">
        <v>37</v>
      </c>
      <c r="AQ1303">
        <v>0</v>
      </c>
      <c r="AR1303">
        <v>2</v>
      </c>
      <c r="AS1303">
        <v>16</v>
      </c>
      <c r="AT1303">
        <v>9</v>
      </c>
      <c r="AU1303">
        <v>14</v>
      </c>
      <c r="AV1303">
        <v>14</v>
      </c>
    </row>
    <row r="1304" spans="1:48">
      <c r="A1304">
        <v>35</v>
      </c>
      <c r="B1304" t="str">
        <f>IF(HR_Data[[#This Row],[Age]]&lt;25,"&lt;25",
IF(HR_Data[[#This Row],[Age]]&lt;35,"25–34",
IF(HR_Data[[#This Row],[Age]]&lt;45,"35–44",
IF(HR_Data[[#This Row],[Age]]&lt;55,"45–54","55+"))))</f>
        <v>35–44</v>
      </c>
      <c r="C1304" t="s">
        <v>43</v>
      </c>
      <c r="D1304">
        <f>(HR[[#This Row],[OverTimeFlag]]*3+HR[[#This Row],[LowJobSatisFlag]]*5+HR[[#This Row],[LowWLBFlag]]*4+HR[[#This Row],[LowSalaryFlag]]*3+HR[[#This Row],[LowEnviFlag]]*4+HR[[#This Row],[LowProFlag]]*1)</f>
        <v>7</v>
      </c>
      <c r="E1304">
        <f>HR_Data[[#This Row],[OvertimeFlag]] + HR_Data[[#This Row],[LowSatisfactionFlag]] + HR_Data[[#This Row],[LowWorkLifeBalanceFlag]]</f>
        <v>0</v>
      </c>
      <c r="F1304" t="s">
        <v>36</v>
      </c>
      <c r="G1304">
        <v>185</v>
      </c>
      <c r="H1304" t="s">
        <v>45</v>
      </c>
      <c r="I1304">
        <v>23</v>
      </c>
      <c r="J1304" t="str">
        <f>IF(AND(HR_Data[[#This Row],[Attrition]]="Yes",HR_Data[[#This Row],[YearsAtCompany]]&lt;2),"Yes","No")</f>
        <v>No</v>
      </c>
      <c r="K1304">
        <v>4</v>
      </c>
      <c r="L1304" t="s">
        <v>51</v>
      </c>
      <c r="M1304">
        <v>1</v>
      </c>
      <c r="N1304">
        <v>1826</v>
      </c>
      <c r="P1304">
        <v>2</v>
      </c>
      <c r="Q1304" t="s">
        <v>46</v>
      </c>
      <c r="R1304">
        <v>91</v>
      </c>
      <c r="S1304">
        <v>1</v>
      </c>
      <c r="T1304">
        <v>1</v>
      </c>
      <c r="U1304" t="s">
        <v>50</v>
      </c>
      <c r="V1304">
        <v>3</v>
      </c>
      <c r="W1304" t="s">
        <v>48</v>
      </c>
      <c r="X1304">
        <v>2705</v>
      </c>
      <c r="Y1304" t="str">
        <f>IF(AND(HR_Data[[#This Row],[OverTime]]="Yes",HR_Data[[#This Row],[JobSatisfaction]]&lt;=2,HR_Data[[#This Row],[MonthlyIncome]]&lt;AVERAGE(HR_Data[MonthlyIncome])),
"High Risk",
IF(OR(HR_Data[[#This Row],[OverTime]]="Yes",HR_Data[[#This Row],[JobSatisfaction]]&lt;=2),
"Medium Risk",
"Low Risk"))</f>
        <v>Low Risk</v>
      </c>
      <c r="Z1304" t="str">
        <f>IF(HR_Data[[#This Row],[MonthlyIncome]]&lt;3000,"Low",IF(HR_Data[[#This Row],[MonthlyIncome]]&lt;7000,"Medium","High"))</f>
        <v>Low</v>
      </c>
      <c r="AA1304" s="5">
        <f>IF(HR_Data[[#This Row],[OverTime]]="Yes",1,0)</f>
        <v>0</v>
      </c>
      <c r="AB1304" s="5">
        <f>IF(HR_Data[[#This Row],[JobSatisfaction]]&lt;=2,1,0)</f>
        <v>0</v>
      </c>
      <c r="AC1304" s="5">
        <f>IF(HR_Data[[#This Row],[WorkLifeBalance]]&lt;=2,1,0)</f>
        <v>0</v>
      </c>
      <c r="AD1304" s="5">
        <f>IF(HR_Data[[#This Row],[MonthlyIncome]]&lt;AVERAGE(HR_Data[MonthlyIncome]),1,0)</f>
        <v>1</v>
      </c>
      <c r="AE1304">
        <v>9696</v>
      </c>
      <c r="AF1304">
        <v>0</v>
      </c>
      <c r="AG1304" t="s">
        <v>42</v>
      </c>
      <c r="AH1304" t="s">
        <v>43</v>
      </c>
      <c r="AI1304">
        <v>16</v>
      </c>
      <c r="AJ1304">
        <v>3</v>
      </c>
      <c r="AK1304">
        <v>2</v>
      </c>
      <c r="AL1304">
        <f>IF(HR_Data[[#This Row],[OverTime]]="Yes",2,0)
+IF(HR_Data[[#This Row],[WorkLifeBalance]]&lt;=2,2,0)
+IF(HR_Data[[#This Row],[MonthlyIncome]]&lt;5000,2,0)
+IF(HR_Data[[#This Row],[JobSatisfaction]]&lt;=2,1,0)
+IF(HR_Data[[#This Row],[EnvironmentSatisfaction]]&lt;=2,1,0)
+IF(HR_Data[[#This Row],[YearsAtCompany]]&lt;2,2,0)</f>
        <v>3</v>
      </c>
      <c r="AM1304" t="str">
        <f>IF(HR_Data[[#This Row],[RiskScore2]]&gt;=6,"High",
IF(HR_Data[[#This Row],[RiskScore2]]&gt;=3,"Medium","Low"))</f>
        <v>Medium</v>
      </c>
      <c r="AN1304">
        <v>80</v>
      </c>
      <c r="AO1304">
        <v>1</v>
      </c>
      <c r="AP1304">
        <v>6</v>
      </c>
      <c r="AQ1304">
        <v>2</v>
      </c>
      <c r="AR1304">
        <v>4</v>
      </c>
      <c r="AS1304">
        <v>5</v>
      </c>
      <c r="AT1304">
        <v>4</v>
      </c>
      <c r="AU1304">
        <v>0</v>
      </c>
      <c r="AV1304">
        <v>3</v>
      </c>
    </row>
    <row r="1305" spans="1:48">
      <c r="A1305">
        <v>47</v>
      </c>
      <c r="B1305" t="str">
        <f>IF(HR_Data[[#This Row],[Age]]&lt;25,"&lt;25",
IF(HR_Data[[#This Row],[Age]]&lt;35,"25–34",
IF(HR_Data[[#This Row],[Age]]&lt;45,"35–44",
IF(HR_Data[[#This Row],[Age]]&lt;55,"45–54","55+"))))</f>
        <v>45–54</v>
      </c>
      <c r="C1305" t="s">
        <v>43</v>
      </c>
      <c r="D1305">
        <f>(HR[[#This Row],[OverTimeFlag]]*3+HR[[#This Row],[LowJobSatisFlag]]*5+HR[[#This Row],[LowWLBFlag]]*4+HR[[#This Row],[LowSalaryFlag]]*3+HR[[#This Row],[LowEnviFlag]]*4+HR[[#This Row],[LowProFlag]]*1)</f>
        <v>9</v>
      </c>
      <c r="E1305">
        <f>HR_Data[[#This Row],[OvertimeFlag]] + HR_Data[[#This Row],[LowSatisfactionFlag]] + HR_Data[[#This Row],[LowWorkLifeBalanceFlag]]</f>
        <v>2</v>
      </c>
      <c r="F1305" t="s">
        <v>36</v>
      </c>
      <c r="G1305">
        <v>1001</v>
      </c>
      <c r="H1305" t="s">
        <v>45</v>
      </c>
      <c r="I1305">
        <v>4</v>
      </c>
      <c r="J1305" t="str">
        <f>IF(AND(HR_Data[[#This Row],[Attrition]]="Yes",HR_Data[[#This Row],[YearsAtCompany]]&lt;2),"Yes","No")</f>
        <v>No</v>
      </c>
      <c r="K1305">
        <v>3</v>
      </c>
      <c r="L1305" t="s">
        <v>38</v>
      </c>
      <c r="M1305">
        <v>1</v>
      </c>
      <c r="N1305">
        <v>1827</v>
      </c>
      <c r="P1305">
        <v>3</v>
      </c>
      <c r="Q1305" t="s">
        <v>39</v>
      </c>
      <c r="R1305">
        <v>92</v>
      </c>
      <c r="S1305">
        <v>2</v>
      </c>
      <c r="T1305">
        <v>3</v>
      </c>
      <c r="U1305" t="s">
        <v>53</v>
      </c>
      <c r="V1305">
        <v>2</v>
      </c>
      <c r="W1305" t="s">
        <v>52</v>
      </c>
      <c r="X1305">
        <v>10333</v>
      </c>
      <c r="Y1305" t="str">
        <f>IF(AND(HR_Data[[#This Row],[OverTime]]="Yes",HR_Data[[#This Row],[JobSatisfaction]]&lt;=2,HR_Data[[#This Row],[MonthlyIncome]]&lt;AVERAGE(HR_Data[MonthlyIncome])),
"High Risk",
IF(OR(HR_Data[[#This Row],[OverTime]]="Yes",HR_Data[[#This Row],[JobSatisfaction]]&lt;=2),
"Medium Risk",
"Low Risk"))</f>
        <v>Medium Risk</v>
      </c>
      <c r="Z1305" t="str">
        <f>IF(HR_Data[[#This Row],[MonthlyIncome]]&lt;3000,"Low",IF(HR_Data[[#This Row],[MonthlyIncome]]&lt;7000,"Medium","High"))</f>
        <v>High</v>
      </c>
      <c r="AA1305" s="5">
        <f>IF(HR_Data[[#This Row],[OverTime]]="Yes",1,0)</f>
        <v>1</v>
      </c>
      <c r="AB1305" s="5">
        <f>IF(HR_Data[[#This Row],[JobSatisfaction]]&lt;=2,1,0)</f>
        <v>1</v>
      </c>
      <c r="AC1305" s="5">
        <f>IF(HR_Data[[#This Row],[WorkLifeBalance]]&lt;=2,1,0)</f>
        <v>0</v>
      </c>
      <c r="AD1305" s="5">
        <f>IF(HR_Data[[#This Row],[MonthlyIncome]]&lt;AVERAGE(HR_Data[MonthlyIncome]),1,0)</f>
        <v>0</v>
      </c>
      <c r="AE1305">
        <v>19271</v>
      </c>
      <c r="AF1305">
        <v>8</v>
      </c>
      <c r="AG1305" t="s">
        <v>42</v>
      </c>
      <c r="AH1305" t="s">
        <v>35</v>
      </c>
      <c r="AI1305">
        <v>12</v>
      </c>
      <c r="AJ1305">
        <v>3</v>
      </c>
      <c r="AK1305">
        <v>3</v>
      </c>
      <c r="AL1305">
        <f>IF(HR_Data[[#This Row],[OverTime]]="Yes",2,0)
+IF(HR_Data[[#This Row],[WorkLifeBalance]]&lt;=2,2,0)
+IF(HR_Data[[#This Row],[MonthlyIncome]]&lt;5000,2,0)
+IF(HR_Data[[#This Row],[JobSatisfaction]]&lt;=2,1,0)
+IF(HR_Data[[#This Row],[EnvironmentSatisfaction]]&lt;=2,1,0)
+IF(HR_Data[[#This Row],[YearsAtCompany]]&lt;2,2,0)</f>
        <v>3</v>
      </c>
      <c r="AM1305" t="str">
        <f>IF(HR_Data[[#This Row],[RiskScore2]]&gt;=6,"High",
IF(HR_Data[[#This Row],[RiskScore2]]&gt;=3,"Medium","Low"))</f>
        <v>Medium</v>
      </c>
      <c r="AN1305">
        <v>80</v>
      </c>
      <c r="AO1305">
        <v>1</v>
      </c>
      <c r="AP1305">
        <v>28</v>
      </c>
      <c r="AQ1305">
        <v>4</v>
      </c>
      <c r="AR1305">
        <v>3</v>
      </c>
      <c r="AS1305">
        <v>22</v>
      </c>
      <c r="AT1305">
        <v>11</v>
      </c>
      <c r="AU1305">
        <v>14</v>
      </c>
      <c r="AV1305">
        <v>10</v>
      </c>
    </row>
    <row r="1306" spans="1:48">
      <c r="A1306">
        <v>40</v>
      </c>
      <c r="B1306" t="str">
        <f>IF(HR_Data[[#This Row],[Age]]&lt;25,"&lt;25",
IF(HR_Data[[#This Row],[Age]]&lt;35,"25–34",
IF(HR_Data[[#This Row],[Age]]&lt;45,"35–44",
IF(HR_Data[[#This Row],[Age]]&lt;55,"45–54","55+"))))</f>
        <v>35–44</v>
      </c>
      <c r="C1306" t="s">
        <v>43</v>
      </c>
      <c r="D1306">
        <f>(HR[[#This Row],[OverTimeFlag]]*3+HR[[#This Row],[LowJobSatisFlag]]*5+HR[[#This Row],[LowWLBFlag]]*4+HR[[#This Row],[LowSalaryFlag]]*3+HR[[#This Row],[LowEnviFlag]]*4+HR[[#This Row],[LowProFlag]]*1)</f>
        <v>13</v>
      </c>
      <c r="E1306">
        <f>HR_Data[[#This Row],[OvertimeFlag]] + HR_Data[[#This Row],[LowSatisfactionFlag]] + HR_Data[[#This Row],[LowWorkLifeBalanceFlag]]</f>
        <v>1</v>
      </c>
      <c r="F1306" t="s">
        <v>36</v>
      </c>
      <c r="G1306">
        <v>750</v>
      </c>
      <c r="H1306" t="s">
        <v>45</v>
      </c>
      <c r="I1306">
        <v>12</v>
      </c>
      <c r="J1306" t="str">
        <f>IF(AND(HR_Data[[#This Row],[Attrition]]="Yes",HR_Data[[#This Row],[YearsAtCompany]]&lt;2),"Yes","No")</f>
        <v>No</v>
      </c>
      <c r="K1306">
        <v>3</v>
      </c>
      <c r="L1306" t="s">
        <v>38</v>
      </c>
      <c r="M1306">
        <v>1</v>
      </c>
      <c r="N1306">
        <v>1829</v>
      </c>
      <c r="P1306">
        <v>2</v>
      </c>
      <c r="Q1306" t="s">
        <v>39</v>
      </c>
      <c r="R1306">
        <v>47</v>
      </c>
      <c r="S1306">
        <v>3</v>
      </c>
      <c r="T1306">
        <v>2</v>
      </c>
      <c r="U1306" t="s">
        <v>54</v>
      </c>
      <c r="V1306">
        <v>1</v>
      </c>
      <c r="W1306" t="s">
        <v>52</v>
      </c>
      <c r="X1306">
        <v>4448</v>
      </c>
      <c r="Y1306" t="str">
        <f>IF(AND(HR_Data[[#This Row],[OverTime]]="Yes",HR_Data[[#This Row],[JobSatisfaction]]&lt;=2,HR_Data[[#This Row],[MonthlyIncome]]&lt;AVERAGE(HR_Data[MonthlyIncome])),
"High Risk",
IF(OR(HR_Data[[#This Row],[OverTime]]="Yes",HR_Data[[#This Row],[JobSatisfaction]]&lt;=2),
"Medium Risk",
"Low Risk"))</f>
        <v>Medium Risk</v>
      </c>
      <c r="Z1306" t="str">
        <f>IF(HR_Data[[#This Row],[MonthlyIncome]]&lt;3000,"Low",IF(HR_Data[[#This Row],[MonthlyIncome]]&lt;7000,"Medium","High"))</f>
        <v>Medium</v>
      </c>
      <c r="AA1306" s="5">
        <f>IF(HR_Data[[#This Row],[OverTime]]="Yes",1,0)</f>
        <v>0</v>
      </c>
      <c r="AB1306" s="5">
        <f>IF(HR_Data[[#This Row],[JobSatisfaction]]&lt;=2,1,0)</f>
        <v>1</v>
      </c>
      <c r="AC1306" s="5">
        <f>IF(HR_Data[[#This Row],[WorkLifeBalance]]&lt;=2,1,0)</f>
        <v>0</v>
      </c>
      <c r="AD1306" s="5">
        <f>IF(HR_Data[[#This Row],[MonthlyIncome]]&lt;AVERAGE(HR_Data[MonthlyIncome]),1,0)</f>
        <v>1</v>
      </c>
      <c r="AE1306">
        <v>10748</v>
      </c>
      <c r="AF1306">
        <v>2</v>
      </c>
      <c r="AG1306" t="s">
        <v>42</v>
      </c>
      <c r="AH1306" t="s">
        <v>43</v>
      </c>
      <c r="AI1306">
        <v>12</v>
      </c>
      <c r="AJ1306">
        <v>3</v>
      </c>
      <c r="AK1306">
        <v>2</v>
      </c>
      <c r="AL1306">
        <f>IF(HR_Data[[#This Row],[OverTime]]="Yes",2,0)
+IF(HR_Data[[#This Row],[WorkLifeBalance]]&lt;=2,2,0)
+IF(HR_Data[[#This Row],[MonthlyIncome]]&lt;5000,2,0)
+IF(HR_Data[[#This Row],[JobSatisfaction]]&lt;=2,1,0)
+IF(HR_Data[[#This Row],[EnvironmentSatisfaction]]&lt;=2,1,0)
+IF(HR_Data[[#This Row],[YearsAtCompany]]&lt;2,2,0)</f>
        <v>4</v>
      </c>
      <c r="AM1306" t="str">
        <f>IF(HR_Data[[#This Row],[RiskScore2]]&gt;=6,"High",
IF(HR_Data[[#This Row],[RiskScore2]]&gt;=3,"Medium","Low"))</f>
        <v>Medium</v>
      </c>
      <c r="AN1306">
        <v>80</v>
      </c>
      <c r="AO1306">
        <v>1</v>
      </c>
      <c r="AP1306">
        <v>15</v>
      </c>
      <c r="AQ1306">
        <v>3</v>
      </c>
      <c r="AR1306">
        <v>3</v>
      </c>
      <c r="AS1306">
        <v>7</v>
      </c>
      <c r="AT1306">
        <v>4</v>
      </c>
      <c r="AU1306">
        <v>7</v>
      </c>
      <c r="AV1306">
        <v>7</v>
      </c>
    </row>
    <row r="1307" spans="1:48">
      <c r="A1307">
        <v>54</v>
      </c>
      <c r="B1307" t="str">
        <f>IF(HR_Data[[#This Row],[Age]]&lt;25,"&lt;25",
IF(HR_Data[[#This Row],[Age]]&lt;35,"25–34",
IF(HR_Data[[#This Row],[Age]]&lt;45,"35–44",
IF(HR_Data[[#This Row],[Age]]&lt;55,"45–54","55+"))))</f>
        <v>45–54</v>
      </c>
      <c r="C1307" t="s">
        <v>43</v>
      </c>
      <c r="D1307">
        <f>(HR[[#This Row],[OverTimeFlag]]*3+HR[[#This Row],[LowJobSatisFlag]]*5+HR[[#This Row],[LowWLBFlag]]*4+HR[[#This Row],[LowSalaryFlag]]*3+HR[[#This Row],[LowEnviFlag]]*4+HR[[#This Row],[LowProFlag]]*1)</f>
        <v>4</v>
      </c>
      <c r="E1307">
        <f>HR_Data[[#This Row],[OvertimeFlag]] + HR_Data[[#This Row],[LowSatisfactionFlag]] + HR_Data[[#This Row],[LowWorkLifeBalanceFlag]]</f>
        <v>1</v>
      </c>
      <c r="F1307" t="s">
        <v>36</v>
      </c>
      <c r="G1307">
        <v>431</v>
      </c>
      <c r="H1307" t="s">
        <v>45</v>
      </c>
      <c r="I1307">
        <v>7</v>
      </c>
      <c r="J1307" t="str">
        <f>IF(AND(HR_Data[[#This Row],[Attrition]]="Yes",HR_Data[[#This Row],[YearsAtCompany]]&lt;2),"Yes","No")</f>
        <v>No</v>
      </c>
      <c r="K1307">
        <v>4</v>
      </c>
      <c r="L1307" t="s">
        <v>51</v>
      </c>
      <c r="M1307">
        <v>1</v>
      </c>
      <c r="N1307">
        <v>1830</v>
      </c>
      <c r="P1307">
        <v>4</v>
      </c>
      <c r="Q1307" t="s">
        <v>39</v>
      </c>
      <c r="R1307">
        <v>68</v>
      </c>
      <c r="S1307">
        <v>3</v>
      </c>
      <c r="T1307">
        <v>2</v>
      </c>
      <c r="U1307" t="s">
        <v>47</v>
      </c>
      <c r="V1307">
        <v>4</v>
      </c>
      <c r="W1307" t="s">
        <v>48</v>
      </c>
      <c r="X1307">
        <v>6854</v>
      </c>
      <c r="Y1307" t="str">
        <f>IF(AND(HR_Data[[#This Row],[OverTime]]="Yes",HR_Data[[#This Row],[JobSatisfaction]]&lt;=2,HR_Data[[#This Row],[MonthlyIncome]]&lt;AVERAGE(HR_Data[MonthlyIncome])),
"High Risk",
IF(OR(HR_Data[[#This Row],[OverTime]]="Yes",HR_Data[[#This Row],[JobSatisfaction]]&lt;=2),
"Medium Risk",
"Low Risk"))</f>
        <v>Low Risk</v>
      </c>
      <c r="Z1307" t="str">
        <f>IF(HR_Data[[#This Row],[MonthlyIncome]]&lt;3000,"Low",IF(HR_Data[[#This Row],[MonthlyIncome]]&lt;7000,"Medium","High"))</f>
        <v>Medium</v>
      </c>
      <c r="AA1307" s="5">
        <f>IF(HR_Data[[#This Row],[OverTime]]="Yes",1,0)</f>
        <v>0</v>
      </c>
      <c r="AB1307" s="5">
        <f>IF(HR_Data[[#This Row],[JobSatisfaction]]&lt;=2,1,0)</f>
        <v>0</v>
      </c>
      <c r="AC1307" s="5">
        <f>IF(HR_Data[[#This Row],[WorkLifeBalance]]&lt;=2,1,0)</f>
        <v>1</v>
      </c>
      <c r="AD1307" s="5">
        <f>IF(HR_Data[[#This Row],[MonthlyIncome]]&lt;AVERAGE(HR_Data[MonthlyIncome]),1,0)</f>
        <v>0</v>
      </c>
      <c r="AE1307">
        <v>15696</v>
      </c>
      <c r="AF1307">
        <v>4</v>
      </c>
      <c r="AG1307" t="s">
        <v>42</v>
      </c>
      <c r="AH1307" t="s">
        <v>43</v>
      </c>
      <c r="AI1307">
        <v>15</v>
      </c>
      <c r="AJ1307">
        <v>3</v>
      </c>
      <c r="AK1307">
        <v>2</v>
      </c>
      <c r="AL1307">
        <f>IF(HR_Data[[#This Row],[OverTime]]="Yes",2,0)
+IF(HR_Data[[#This Row],[WorkLifeBalance]]&lt;=2,2,0)
+IF(HR_Data[[#This Row],[MonthlyIncome]]&lt;5000,2,0)
+IF(HR_Data[[#This Row],[JobSatisfaction]]&lt;=2,1,0)
+IF(HR_Data[[#This Row],[EnvironmentSatisfaction]]&lt;=2,1,0)
+IF(HR_Data[[#This Row],[YearsAtCompany]]&lt;2,2,0)</f>
        <v>2</v>
      </c>
      <c r="AM1307" t="str">
        <f>IF(HR_Data[[#This Row],[RiskScore2]]&gt;=6,"High",
IF(HR_Data[[#This Row],[RiskScore2]]&gt;=3,"Medium","Low"))</f>
        <v>Low</v>
      </c>
      <c r="AN1307">
        <v>80</v>
      </c>
      <c r="AO1307">
        <v>1</v>
      </c>
      <c r="AP1307">
        <v>14</v>
      </c>
      <c r="AQ1307">
        <v>2</v>
      </c>
      <c r="AR1307">
        <v>2</v>
      </c>
      <c r="AS1307">
        <v>7</v>
      </c>
      <c r="AT1307">
        <v>1</v>
      </c>
      <c r="AU1307">
        <v>1</v>
      </c>
      <c r="AV1307">
        <v>7</v>
      </c>
    </row>
    <row r="1308" spans="1:48">
      <c r="A1308">
        <v>31</v>
      </c>
      <c r="B1308" t="str">
        <f>IF(HR_Data[[#This Row],[Age]]&lt;25,"&lt;25",
IF(HR_Data[[#This Row],[Age]]&lt;35,"25–34",
IF(HR_Data[[#This Row],[Age]]&lt;45,"35–44",
IF(HR_Data[[#This Row],[Age]]&lt;55,"45–54","55+"))))</f>
        <v>25–34</v>
      </c>
      <c r="C1308" t="s">
        <v>43</v>
      </c>
      <c r="D1308">
        <f>(HR[[#This Row],[OverTimeFlag]]*3+HR[[#This Row],[LowJobSatisFlag]]*5+HR[[#This Row],[LowWLBFlag]]*4+HR[[#This Row],[LowSalaryFlag]]*3+HR[[#This Row],[LowEnviFlag]]*4+HR[[#This Row],[LowProFlag]]*1)</f>
        <v>9</v>
      </c>
      <c r="E1308">
        <f>HR_Data[[#This Row],[OvertimeFlag]] + HR_Data[[#This Row],[LowSatisfactionFlag]] + HR_Data[[#This Row],[LowWorkLifeBalanceFlag]]</f>
        <v>1</v>
      </c>
      <c r="F1308" t="s">
        <v>44</v>
      </c>
      <c r="G1308">
        <v>1125</v>
      </c>
      <c r="H1308" t="s">
        <v>37</v>
      </c>
      <c r="I1308">
        <v>7</v>
      </c>
      <c r="J1308" t="str">
        <f>IF(AND(HR_Data[[#This Row],[Attrition]]="Yes",HR_Data[[#This Row],[YearsAtCompany]]&lt;2),"Yes","No")</f>
        <v>No</v>
      </c>
      <c r="K1308">
        <v>4</v>
      </c>
      <c r="L1308" t="s">
        <v>59</v>
      </c>
      <c r="M1308">
        <v>1</v>
      </c>
      <c r="N1308">
        <v>1833</v>
      </c>
      <c r="P1308">
        <v>1</v>
      </c>
      <c r="Q1308" t="s">
        <v>39</v>
      </c>
      <c r="R1308">
        <v>68</v>
      </c>
      <c r="S1308">
        <v>3</v>
      </c>
      <c r="T1308">
        <v>3</v>
      </c>
      <c r="U1308" t="s">
        <v>40</v>
      </c>
      <c r="V1308">
        <v>1</v>
      </c>
      <c r="W1308" t="s">
        <v>48</v>
      </c>
      <c r="X1308">
        <v>9637</v>
      </c>
      <c r="Y1308" t="str">
        <f>IF(AND(HR_Data[[#This Row],[OverTime]]="Yes",HR_Data[[#This Row],[JobSatisfaction]]&lt;=2,HR_Data[[#This Row],[MonthlyIncome]]&lt;AVERAGE(HR_Data[MonthlyIncome])),
"High Risk",
IF(OR(HR_Data[[#This Row],[OverTime]]="Yes",HR_Data[[#This Row],[JobSatisfaction]]&lt;=2),
"Medium Risk",
"Low Risk"))</f>
        <v>Medium Risk</v>
      </c>
      <c r="Z1308" t="str">
        <f>IF(HR_Data[[#This Row],[MonthlyIncome]]&lt;3000,"Low",IF(HR_Data[[#This Row],[MonthlyIncome]]&lt;7000,"Medium","High"))</f>
        <v>High</v>
      </c>
      <c r="AA1308" s="5">
        <f>IF(HR_Data[[#This Row],[OverTime]]="Yes",1,0)</f>
        <v>0</v>
      </c>
      <c r="AB1308" s="5">
        <f>IF(HR_Data[[#This Row],[JobSatisfaction]]&lt;=2,1,0)</f>
        <v>1</v>
      </c>
      <c r="AC1308" s="5">
        <f>IF(HR_Data[[#This Row],[WorkLifeBalance]]&lt;=2,1,0)</f>
        <v>0</v>
      </c>
      <c r="AD1308" s="5">
        <f>IF(HR_Data[[#This Row],[MonthlyIncome]]&lt;AVERAGE(HR_Data[MonthlyIncome]),1,0)</f>
        <v>0</v>
      </c>
      <c r="AE1308">
        <v>8277</v>
      </c>
      <c r="AF1308">
        <v>2</v>
      </c>
      <c r="AG1308" t="s">
        <v>42</v>
      </c>
      <c r="AH1308" t="s">
        <v>43</v>
      </c>
      <c r="AI1308">
        <v>14</v>
      </c>
      <c r="AJ1308">
        <v>3</v>
      </c>
      <c r="AK1308">
        <v>4</v>
      </c>
      <c r="AL1308">
        <f>IF(HR_Data[[#This Row],[OverTime]]="Yes",2,0)
+IF(HR_Data[[#This Row],[WorkLifeBalance]]&lt;=2,2,0)
+IF(HR_Data[[#This Row],[MonthlyIncome]]&lt;5000,2,0)
+IF(HR_Data[[#This Row],[JobSatisfaction]]&lt;=2,1,0)
+IF(HR_Data[[#This Row],[EnvironmentSatisfaction]]&lt;=2,1,0)
+IF(HR_Data[[#This Row],[YearsAtCompany]]&lt;2,2,0)</f>
        <v>2</v>
      </c>
      <c r="AM1308" t="str">
        <f>IF(HR_Data[[#This Row],[RiskScore2]]&gt;=6,"High",
IF(HR_Data[[#This Row],[RiskScore2]]&gt;=3,"Medium","Low"))</f>
        <v>Low</v>
      </c>
      <c r="AN1308">
        <v>80</v>
      </c>
      <c r="AO1308">
        <v>2</v>
      </c>
      <c r="AP1308">
        <v>9</v>
      </c>
      <c r="AQ1308">
        <v>3</v>
      </c>
      <c r="AR1308">
        <v>3</v>
      </c>
      <c r="AS1308">
        <v>3</v>
      </c>
      <c r="AT1308">
        <v>2</v>
      </c>
      <c r="AU1308">
        <v>2</v>
      </c>
      <c r="AV1308">
        <v>2</v>
      </c>
    </row>
    <row r="1309" spans="1:48">
      <c r="A1309">
        <v>28</v>
      </c>
      <c r="B1309" t="str">
        <f>IF(HR_Data[[#This Row],[Age]]&lt;25,"&lt;25",
IF(HR_Data[[#This Row],[Age]]&lt;35,"25–34",
IF(HR_Data[[#This Row],[Age]]&lt;45,"35–44",
IF(HR_Data[[#This Row],[Age]]&lt;55,"45–54","55+"))))</f>
        <v>25–34</v>
      </c>
      <c r="C1309" t="s">
        <v>43</v>
      </c>
      <c r="D1309">
        <f>(HR[[#This Row],[OverTimeFlag]]*3+HR[[#This Row],[LowJobSatisFlag]]*5+HR[[#This Row],[LowWLBFlag]]*4+HR[[#This Row],[LowSalaryFlag]]*3+HR[[#This Row],[LowEnviFlag]]*4+HR[[#This Row],[LowProFlag]]*1)</f>
        <v>8</v>
      </c>
      <c r="E1309">
        <f>HR_Data[[#This Row],[OvertimeFlag]] + HR_Data[[#This Row],[LowSatisfactionFlag]] + HR_Data[[#This Row],[LowWorkLifeBalanceFlag]]</f>
        <v>1</v>
      </c>
      <c r="F1309" t="s">
        <v>36</v>
      </c>
      <c r="G1309">
        <v>1217</v>
      </c>
      <c r="H1309" t="s">
        <v>45</v>
      </c>
      <c r="I1309">
        <v>1</v>
      </c>
      <c r="J1309" t="str">
        <f>IF(AND(HR_Data[[#This Row],[Attrition]]="Yes",HR_Data[[#This Row],[YearsAtCompany]]&lt;2),"Yes","No")</f>
        <v>No</v>
      </c>
      <c r="K1309">
        <v>3</v>
      </c>
      <c r="L1309" t="s">
        <v>51</v>
      </c>
      <c r="M1309">
        <v>1</v>
      </c>
      <c r="N1309">
        <v>1834</v>
      </c>
      <c r="P1309">
        <v>3</v>
      </c>
      <c r="Q1309" t="s">
        <v>39</v>
      </c>
      <c r="R1309">
        <v>67</v>
      </c>
      <c r="S1309">
        <v>3</v>
      </c>
      <c r="T1309">
        <v>1</v>
      </c>
      <c r="U1309" t="s">
        <v>47</v>
      </c>
      <c r="V1309">
        <v>1</v>
      </c>
      <c r="W1309" t="s">
        <v>48</v>
      </c>
      <c r="X1309">
        <v>3591</v>
      </c>
      <c r="Y1309" t="str">
        <f>IF(AND(HR_Data[[#This Row],[OverTime]]="Yes",HR_Data[[#This Row],[JobSatisfaction]]&lt;=2,HR_Data[[#This Row],[MonthlyIncome]]&lt;AVERAGE(HR_Data[MonthlyIncome])),
"High Risk",
IF(OR(HR_Data[[#This Row],[OverTime]]="Yes",HR_Data[[#This Row],[JobSatisfaction]]&lt;=2),
"Medium Risk",
"Low Risk"))</f>
        <v>Medium Risk</v>
      </c>
      <c r="Z1309" t="str">
        <f>IF(HR_Data[[#This Row],[MonthlyIncome]]&lt;3000,"Low",IF(HR_Data[[#This Row],[MonthlyIncome]]&lt;7000,"Medium","High"))</f>
        <v>Medium</v>
      </c>
      <c r="AA1309" s="5">
        <f>IF(HR_Data[[#This Row],[OverTime]]="Yes",1,0)</f>
        <v>0</v>
      </c>
      <c r="AB1309" s="5">
        <f>IF(HR_Data[[#This Row],[JobSatisfaction]]&lt;=2,1,0)</f>
        <v>1</v>
      </c>
      <c r="AC1309" s="5">
        <f>IF(HR_Data[[#This Row],[WorkLifeBalance]]&lt;=2,1,0)</f>
        <v>0</v>
      </c>
      <c r="AD1309" s="5">
        <f>IF(HR_Data[[#This Row],[MonthlyIncome]]&lt;AVERAGE(HR_Data[MonthlyIncome]),1,0)</f>
        <v>1</v>
      </c>
      <c r="AE1309">
        <v>12719</v>
      </c>
      <c r="AF1309">
        <v>1</v>
      </c>
      <c r="AG1309" t="s">
        <v>42</v>
      </c>
      <c r="AH1309" t="s">
        <v>43</v>
      </c>
      <c r="AI1309">
        <v>25</v>
      </c>
      <c r="AJ1309">
        <v>4</v>
      </c>
      <c r="AK1309">
        <v>3</v>
      </c>
      <c r="AL1309">
        <f>IF(HR_Data[[#This Row],[OverTime]]="Yes",2,0)
+IF(HR_Data[[#This Row],[WorkLifeBalance]]&lt;=2,2,0)
+IF(HR_Data[[#This Row],[MonthlyIncome]]&lt;5000,2,0)
+IF(HR_Data[[#This Row],[JobSatisfaction]]&lt;=2,1,0)
+IF(HR_Data[[#This Row],[EnvironmentSatisfaction]]&lt;=2,1,0)
+IF(HR_Data[[#This Row],[YearsAtCompany]]&lt;2,2,0)</f>
        <v>3</v>
      </c>
      <c r="AM1309" t="str">
        <f>IF(HR_Data[[#This Row],[RiskScore2]]&gt;=6,"High",
IF(HR_Data[[#This Row],[RiskScore2]]&gt;=3,"Medium","Low"))</f>
        <v>Medium</v>
      </c>
      <c r="AN1309">
        <v>80</v>
      </c>
      <c r="AO1309">
        <v>1</v>
      </c>
      <c r="AP1309">
        <v>3</v>
      </c>
      <c r="AQ1309">
        <v>3</v>
      </c>
      <c r="AR1309">
        <v>3</v>
      </c>
      <c r="AS1309">
        <v>3</v>
      </c>
      <c r="AT1309">
        <v>2</v>
      </c>
      <c r="AU1309">
        <v>1</v>
      </c>
      <c r="AV1309">
        <v>2</v>
      </c>
    </row>
    <row r="1310" spans="1:48">
      <c r="A1310">
        <v>38</v>
      </c>
      <c r="B1310" t="str">
        <f>IF(HR_Data[[#This Row],[Age]]&lt;25,"&lt;25",
IF(HR_Data[[#This Row],[Age]]&lt;35,"25–34",
IF(HR_Data[[#This Row],[Age]]&lt;45,"35–44",
IF(HR_Data[[#This Row],[Age]]&lt;55,"45–54","55+"))))</f>
        <v>35–44</v>
      </c>
      <c r="C1310" t="s">
        <v>43</v>
      </c>
      <c r="D1310">
        <f>(HR[[#This Row],[OverTimeFlag]]*3+HR[[#This Row],[LowJobSatisFlag]]*5+HR[[#This Row],[LowWLBFlag]]*4+HR[[#This Row],[LowSalaryFlag]]*3+HR[[#This Row],[LowEnviFlag]]*4+HR[[#This Row],[LowProFlag]]*1)</f>
        <v>14</v>
      </c>
      <c r="E1310">
        <f>HR_Data[[#This Row],[OvertimeFlag]] + HR_Data[[#This Row],[LowSatisfactionFlag]] + HR_Data[[#This Row],[LowWorkLifeBalanceFlag]]</f>
        <v>2</v>
      </c>
      <c r="F1310" t="s">
        <v>36</v>
      </c>
      <c r="G1310">
        <v>723</v>
      </c>
      <c r="H1310" t="s">
        <v>37</v>
      </c>
      <c r="I1310">
        <v>2</v>
      </c>
      <c r="J1310" t="str">
        <f>IF(AND(HR_Data[[#This Row],[Attrition]]="Yes",HR_Data[[#This Row],[YearsAtCompany]]&lt;2),"Yes","No")</f>
        <v>No</v>
      </c>
      <c r="K1310">
        <v>4</v>
      </c>
      <c r="L1310" t="s">
        <v>59</v>
      </c>
      <c r="M1310">
        <v>1</v>
      </c>
      <c r="N1310">
        <v>1835</v>
      </c>
      <c r="P1310">
        <v>2</v>
      </c>
      <c r="Q1310" t="s">
        <v>39</v>
      </c>
      <c r="R1310">
        <v>77</v>
      </c>
      <c r="S1310">
        <v>1</v>
      </c>
      <c r="T1310">
        <v>2</v>
      </c>
      <c r="U1310" t="s">
        <v>57</v>
      </c>
      <c r="V1310">
        <v>4</v>
      </c>
      <c r="W1310" t="s">
        <v>48</v>
      </c>
      <c r="X1310">
        <v>5405</v>
      </c>
      <c r="Y1310" t="str">
        <f>IF(AND(HR_Data[[#This Row],[OverTime]]="Yes",HR_Data[[#This Row],[JobSatisfaction]]&lt;=2,HR_Data[[#This Row],[MonthlyIncome]]&lt;AVERAGE(HR_Data[MonthlyIncome])),
"High Risk",
IF(OR(HR_Data[[#This Row],[OverTime]]="Yes",HR_Data[[#This Row],[JobSatisfaction]]&lt;=2),
"Medium Risk",
"Low Risk"))</f>
        <v>Medium Risk</v>
      </c>
      <c r="Z1310" t="str">
        <f>IF(HR_Data[[#This Row],[MonthlyIncome]]&lt;3000,"Low",IF(HR_Data[[#This Row],[MonthlyIncome]]&lt;7000,"Medium","High"))</f>
        <v>Medium</v>
      </c>
      <c r="AA1310" s="5">
        <f>IF(HR_Data[[#This Row],[OverTime]]="Yes",1,0)</f>
        <v>1</v>
      </c>
      <c r="AB1310" s="5">
        <f>IF(HR_Data[[#This Row],[JobSatisfaction]]&lt;=2,1,0)</f>
        <v>0</v>
      </c>
      <c r="AC1310" s="5">
        <f>IF(HR_Data[[#This Row],[WorkLifeBalance]]&lt;=2,1,0)</f>
        <v>1</v>
      </c>
      <c r="AD1310" s="5">
        <f>IF(HR_Data[[#This Row],[MonthlyIncome]]&lt;AVERAGE(HR_Data[MonthlyIncome]),1,0)</f>
        <v>1</v>
      </c>
      <c r="AE1310">
        <v>4244</v>
      </c>
      <c r="AF1310">
        <v>2</v>
      </c>
      <c r="AG1310" t="s">
        <v>42</v>
      </c>
      <c r="AH1310" t="s">
        <v>35</v>
      </c>
      <c r="AI1310">
        <v>20</v>
      </c>
      <c r="AJ1310">
        <v>4</v>
      </c>
      <c r="AK1310">
        <v>1</v>
      </c>
      <c r="AL1310">
        <f>IF(HR_Data[[#This Row],[OverTime]]="Yes",2,0)
+IF(HR_Data[[#This Row],[WorkLifeBalance]]&lt;=2,2,0)
+IF(HR_Data[[#This Row],[MonthlyIncome]]&lt;5000,2,0)
+IF(HR_Data[[#This Row],[JobSatisfaction]]&lt;=2,1,0)
+IF(HR_Data[[#This Row],[EnvironmentSatisfaction]]&lt;=2,1,0)
+IF(HR_Data[[#This Row],[YearsAtCompany]]&lt;2,2,0)</f>
        <v>5</v>
      </c>
      <c r="AM1310" t="str">
        <f>IF(HR_Data[[#This Row],[RiskScore2]]&gt;=6,"High",
IF(HR_Data[[#This Row],[RiskScore2]]&gt;=3,"Medium","Low"))</f>
        <v>Medium</v>
      </c>
      <c r="AN1310">
        <v>80</v>
      </c>
      <c r="AO1310">
        <v>2</v>
      </c>
      <c r="AP1310">
        <v>20</v>
      </c>
      <c r="AQ1310">
        <v>4</v>
      </c>
      <c r="AR1310">
        <v>2</v>
      </c>
      <c r="AS1310">
        <v>4</v>
      </c>
      <c r="AT1310">
        <v>2</v>
      </c>
      <c r="AU1310">
        <v>0</v>
      </c>
      <c r="AV1310">
        <v>3</v>
      </c>
    </row>
    <row r="1311" spans="1:48">
      <c r="A1311">
        <v>26</v>
      </c>
      <c r="B1311" t="str">
        <f>IF(HR_Data[[#This Row],[Age]]&lt;25,"&lt;25",
IF(HR_Data[[#This Row],[Age]]&lt;35,"25–34",
IF(HR_Data[[#This Row],[Age]]&lt;45,"35–44",
IF(HR_Data[[#This Row],[Age]]&lt;55,"45–54","55+"))))</f>
        <v>25–34</v>
      </c>
      <c r="C1311" t="s">
        <v>43</v>
      </c>
      <c r="D1311">
        <f>(HR[[#This Row],[OverTimeFlag]]*3+HR[[#This Row],[LowJobSatisFlag]]*5+HR[[#This Row],[LowWLBFlag]]*4+HR[[#This Row],[LowSalaryFlag]]*3+HR[[#This Row],[LowEnviFlag]]*4+HR[[#This Row],[LowProFlag]]*1)</f>
        <v>3</v>
      </c>
      <c r="E1311">
        <f>HR_Data[[#This Row],[OvertimeFlag]] + HR_Data[[#This Row],[LowSatisfactionFlag]] + HR_Data[[#This Row],[LowWorkLifeBalanceFlag]]</f>
        <v>0</v>
      </c>
      <c r="F1311" t="s">
        <v>36</v>
      </c>
      <c r="G1311">
        <v>572</v>
      </c>
      <c r="H1311" t="s">
        <v>37</v>
      </c>
      <c r="I1311">
        <v>10</v>
      </c>
      <c r="J1311" t="str">
        <f>IF(AND(HR_Data[[#This Row],[Attrition]]="Yes",HR_Data[[#This Row],[YearsAtCompany]]&lt;2),"Yes","No")</f>
        <v>No</v>
      </c>
      <c r="K1311">
        <v>3</v>
      </c>
      <c r="L1311" t="s">
        <v>51</v>
      </c>
      <c r="M1311">
        <v>1</v>
      </c>
      <c r="N1311">
        <v>1836</v>
      </c>
      <c r="P1311">
        <v>3</v>
      </c>
      <c r="Q1311" t="s">
        <v>46</v>
      </c>
      <c r="R1311">
        <v>46</v>
      </c>
      <c r="S1311">
        <v>3</v>
      </c>
      <c r="T1311">
        <v>2</v>
      </c>
      <c r="U1311" t="s">
        <v>40</v>
      </c>
      <c r="V1311">
        <v>4</v>
      </c>
      <c r="W1311" t="s">
        <v>41</v>
      </c>
      <c r="X1311">
        <v>4684</v>
      </c>
      <c r="Y1311" t="str">
        <f>IF(AND(HR_Data[[#This Row],[OverTime]]="Yes",HR_Data[[#This Row],[JobSatisfaction]]&lt;=2,HR_Data[[#This Row],[MonthlyIncome]]&lt;AVERAGE(HR_Data[MonthlyIncome])),
"High Risk",
IF(OR(HR_Data[[#This Row],[OverTime]]="Yes",HR_Data[[#This Row],[JobSatisfaction]]&lt;=2),
"Medium Risk",
"Low Risk"))</f>
        <v>Low Risk</v>
      </c>
      <c r="Z1311" t="str">
        <f>IF(HR_Data[[#This Row],[MonthlyIncome]]&lt;3000,"Low",IF(HR_Data[[#This Row],[MonthlyIncome]]&lt;7000,"Medium","High"))</f>
        <v>Medium</v>
      </c>
      <c r="AA1311" s="5">
        <f>IF(HR_Data[[#This Row],[OverTime]]="Yes",1,0)</f>
        <v>0</v>
      </c>
      <c r="AB1311" s="5">
        <f>IF(HR_Data[[#This Row],[JobSatisfaction]]&lt;=2,1,0)</f>
        <v>0</v>
      </c>
      <c r="AC1311" s="5">
        <f>IF(HR_Data[[#This Row],[WorkLifeBalance]]&lt;=2,1,0)</f>
        <v>0</v>
      </c>
      <c r="AD1311" s="5">
        <f>IF(HR_Data[[#This Row],[MonthlyIncome]]&lt;AVERAGE(HR_Data[MonthlyIncome]),1,0)</f>
        <v>1</v>
      </c>
      <c r="AE1311">
        <v>9125</v>
      </c>
      <c r="AF1311">
        <v>1</v>
      </c>
      <c r="AG1311" t="s">
        <v>42</v>
      </c>
      <c r="AH1311" t="s">
        <v>43</v>
      </c>
      <c r="AI1311">
        <v>13</v>
      </c>
      <c r="AJ1311">
        <v>3</v>
      </c>
      <c r="AK1311">
        <v>1</v>
      </c>
      <c r="AL1311">
        <f>IF(HR_Data[[#This Row],[OverTime]]="Yes",2,0)
+IF(HR_Data[[#This Row],[WorkLifeBalance]]&lt;=2,2,0)
+IF(HR_Data[[#This Row],[MonthlyIncome]]&lt;5000,2,0)
+IF(HR_Data[[#This Row],[JobSatisfaction]]&lt;=2,1,0)
+IF(HR_Data[[#This Row],[EnvironmentSatisfaction]]&lt;=2,1,0)
+IF(HR_Data[[#This Row],[YearsAtCompany]]&lt;2,2,0)</f>
        <v>2</v>
      </c>
      <c r="AM1311" t="str">
        <f>IF(HR_Data[[#This Row],[RiskScore2]]&gt;=6,"High",
IF(HR_Data[[#This Row],[RiskScore2]]&gt;=3,"Medium","Low"))</f>
        <v>Low</v>
      </c>
      <c r="AN1311">
        <v>80</v>
      </c>
      <c r="AO1311">
        <v>0</v>
      </c>
      <c r="AP1311">
        <v>5</v>
      </c>
      <c r="AQ1311">
        <v>4</v>
      </c>
      <c r="AR1311">
        <v>3</v>
      </c>
      <c r="AS1311">
        <v>5</v>
      </c>
      <c r="AT1311">
        <v>3</v>
      </c>
      <c r="AU1311">
        <v>1</v>
      </c>
      <c r="AV1311">
        <v>2</v>
      </c>
    </row>
    <row r="1312" spans="1:48">
      <c r="A1312">
        <v>58</v>
      </c>
      <c r="B1312" t="str">
        <f>IF(HR_Data[[#This Row],[Age]]&lt;25,"&lt;25",
IF(HR_Data[[#This Row],[Age]]&lt;35,"25–34",
IF(HR_Data[[#This Row],[Age]]&lt;45,"35–44",
IF(HR_Data[[#This Row],[Age]]&lt;55,"45–54","55+"))))</f>
        <v>55+</v>
      </c>
      <c r="C1312" t="s">
        <v>43</v>
      </c>
      <c r="D1312">
        <f>(HR[[#This Row],[OverTimeFlag]]*3+HR[[#This Row],[LowJobSatisFlag]]*5+HR[[#This Row],[LowWLBFlag]]*4+HR[[#This Row],[LowSalaryFlag]]*3+HR[[#This Row],[LowEnviFlag]]*4+HR[[#This Row],[LowProFlag]]*1)</f>
        <v>7</v>
      </c>
      <c r="E1312">
        <f>HR_Data[[#This Row],[OvertimeFlag]] + HR_Data[[#This Row],[LowSatisfactionFlag]] + HR_Data[[#This Row],[LowWorkLifeBalanceFlag]]</f>
        <v>1</v>
      </c>
      <c r="F1312" t="s">
        <v>44</v>
      </c>
      <c r="G1312">
        <v>1216</v>
      </c>
      <c r="H1312" t="s">
        <v>45</v>
      </c>
      <c r="I1312">
        <v>15</v>
      </c>
      <c r="J1312" t="str">
        <f>IF(AND(HR_Data[[#This Row],[Attrition]]="Yes",HR_Data[[#This Row],[YearsAtCompany]]&lt;2),"Yes","No")</f>
        <v>No</v>
      </c>
      <c r="K1312">
        <v>4</v>
      </c>
      <c r="L1312" t="s">
        <v>38</v>
      </c>
      <c r="M1312">
        <v>1</v>
      </c>
      <c r="N1312">
        <v>1837</v>
      </c>
      <c r="P1312">
        <v>1</v>
      </c>
      <c r="Q1312" t="s">
        <v>46</v>
      </c>
      <c r="R1312">
        <v>87</v>
      </c>
      <c r="S1312">
        <v>3</v>
      </c>
      <c r="T1312">
        <v>4</v>
      </c>
      <c r="U1312" t="s">
        <v>58</v>
      </c>
      <c r="V1312">
        <v>3</v>
      </c>
      <c r="W1312" t="s">
        <v>48</v>
      </c>
      <c r="X1312">
        <v>15787</v>
      </c>
      <c r="Y1312" t="str">
        <f>IF(AND(HR_Data[[#This Row],[OverTime]]="Yes",HR_Data[[#This Row],[JobSatisfaction]]&lt;=2,HR_Data[[#This Row],[MonthlyIncome]]&lt;AVERAGE(HR_Data[MonthlyIncome])),
"High Risk",
IF(OR(HR_Data[[#This Row],[OverTime]]="Yes",HR_Data[[#This Row],[JobSatisfaction]]&lt;=2),
"Medium Risk",
"Low Risk"))</f>
        <v>Medium Risk</v>
      </c>
      <c r="Z1312" t="str">
        <f>IF(HR_Data[[#This Row],[MonthlyIncome]]&lt;3000,"Low",IF(HR_Data[[#This Row],[MonthlyIncome]]&lt;7000,"Medium","High"))</f>
        <v>High</v>
      </c>
      <c r="AA1312" s="5">
        <f>IF(HR_Data[[#This Row],[OverTime]]="Yes",1,0)</f>
        <v>1</v>
      </c>
      <c r="AB1312" s="5">
        <f>IF(HR_Data[[#This Row],[JobSatisfaction]]&lt;=2,1,0)</f>
        <v>0</v>
      </c>
      <c r="AC1312" s="5">
        <f>IF(HR_Data[[#This Row],[WorkLifeBalance]]&lt;=2,1,0)</f>
        <v>0</v>
      </c>
      <c r="AD1312" s="5">
        <f>IF(HR_Data[[#This Row],[MonthlyIncome]]&lt;AVERAGE(HR_Data[MonthlyIncome]),1,0)</f>
        <v>0</v>
      </c>
      <c r="AE1312">
        <v>21624</v>
      </c>
      <c r="AF1312">
        <v>2</v>
      </c>
      <c r="AG1312" t="s">
        <v>42</v>
      </c>
      <c r="AH1312" t="s">
        <v>35</v>
      </c>
      <c r="AI1312">
        <v>14</v>
      </c>
      <c r="AJ1312">
        <v>3</v>
      </c>
      <c r="AK1312">
        <v>2</v>
      </c>
      <c r="AL1312">
        <f>IF(HR_Data[[#This Row],[OverTime]]="Yes",2,0)
+IF(HR_Data[[#This Row],[WorkLifeBalance]]&lt;=2,2,0)
+IF(HR_Data[[#This Row],[MonthlyIncome]]&lt;5000,2,0)
+IF(HR_Data[[#This Row],[JobSatisfaction]]&lt;=2,1,0)
+IF(HR_Data[[#This Row],[EnvironmentSatisfaction]]&lt;=2,1,0)
+IF(HR_Data[[#This Row],[YearsAtCompany]]&lt;2,2,0)</f>
        <v>3</v>
      </c>
      <c r="AM1312" t="str">
        <f>IF(HR_Data[[#This Row],[RiskScore2]]&gt;=6,"High",
IF(HR_Data[[#This Row],[RiskScore2]]&gt;=3,"Medium","Low"))</f>
        <v>Medium</v>
      </c>
      <c r="AN1312">
        <v>80</v>
      </c>
      <c r="AO1312">
        <v>0</v>
      </c>
      <c r="AP1312">
        <v>23</v>
      </c>
      <c r="AQ1312">
        <v>3</v>
      </c>
      <c r="AR1312">
        <v>3</v>
      </c>
      <c r="AS1312">
        <v>2</v>
      </c>
      <c r="AT1312">
        <v>2</v>
      </c>
      <c r="AU1312">
        <v>2</v>
      </c>
      <c r="AV1312">
        <v>2</v>
      </c>
    </row>
    <row r="1313" spans="1:48">
      <c r="A1313">
        <v>18</v>
      </c>
      <c r="B1313" t="str">
        <f>IF(HR_Data[[#This Row],[Age]]&lt;25,"&lt;25",
IF(HR_Data[[#This Row],[Age]]&lt;35,"25–34",
IF(HR_Data[[#This Row],[Age]]&lt;45,"35–44",
IF(HR_Data[[#This Row],[Age]]&lt;55,"45–54","55+"))))</f>
        <v>&lt;25</v>
      </c>
      <c r="C1313" t="s">
        <v>43</v>
      </c>
      <c r="D1313">
        <f>(HR[[#This Row],[OverTimeFlag]]*3+HR[[#This Row],[LowJobSatisFlag]]*5+HR[[#This Row],[LowWLBFlag]]*4+HR[[#This Row],[LowSalaryFlag]]*3+HR[[#This Row],[LowEnviFlag]]*4+HR[[#This Row],[LowProFlag]]*1)</f>
        <v>11</v>
      </c>
      <c r="E1313">
        <f>HR_Data[[#This Row],[OvertimeFlag]] + HR_Data[[#This Row],[LowSatisfactionFlag]] + HR_Data[[#This Row],[LowWorkLifeBalanceFlag]]</f>
        <v>1</v>
      </c>
      <c r="F1313" t="s">
        <v>55</v>
      </c>
      <c r="G1313">
        <v>1431</v>
      </c>
      <c r="H1313" t="s">
        <v>45</v>
      </c>
      <c r="I1313">
        <v>14</v>
      </c>
      <c r="J1313" t="str">
        <f>IF(AND(HR_Data[[#This Row],[Attrition]]="Yes",HR_Data[[#This Row],[YearsAtCompany]]&lt;2),"Yes","No")</f>
        <v>No</v>
      </c>
      <c r="K1313">
        <v>3</v>
      </c>
      <c r="L1313" t="s">
        <v>51</v>
      </c>
      <c r="M1313">
        <v>1</v>
      </c>
      <c r="N1313">
        <v>1839</v>
      </c>
      <c r="P1313">
        <v>2</v>
      </c>
      <c r="Q1313" t="s">
        <v>39</v>
      </c>
      <c r="R1313">
        <v>33</v>
      </c>
      <c r="S1313">
        <v>3</v>
      </c>
      <c r="T1313">
        <v>1</v>
      </c>
      <c r="U1313" t="s">
        <v>47</v>
      </c>
      <c r="V1313">
        <v>3</v>
      </c>
      <c r="W1313" t="s">
        <v>41</v>
      </c>
      <c r="X1313">
        <v>1514</v>
      </c>
      <c r="Y1313" t="str">
        <f>IF(AND(HR_Data[[#This Row],[OverTime]]="Yes",HR_Data[[#This Row],[JobSatisfaction]]&lt;=2,HR_Data[[#This Row],[MonthlyIncome]]&lt;AVERAGE(HR_Data[MonthlyIncome])),
"High Risk",
IF(OR(HR_Data[[#This Row],[OverTime]]="Yes",HR_Data[[#This Row],[JobSatisfaction]]&lt;=2),
"Medium Risk",
"Low Risk"))</f>
        <v>Low Risk</v>
      </c>
      <c r="Z1313" t="str">
        <f>IF(HR_Data[[#This Row],[MonthlyIncome]]&lt;3000,"Low",IF(HR_Data[[#This Row],[MonthlyIncome]]&lt;7000,"Medium","High"))</f>
        <v>Low</v>
      </c>
      <c r="AA1313" s="5">
        <f>IF(HR_Data[[#This Row],[OverTime]]="Yes",1,0)</f>
        <v>0</v>
      </c>
      <c r="AB1313" s="5">
        <f>IF(HR_Data[[#This Row],[JobSatisfaction]]&lt;=2,1,0)</f>
        <v>0</v>
      </c>
      <c r="AC1313" s="5">
        <f>IF(HR_Data[[#This Row],[WorkLifeBalance]]&lt;=2,1,0)</f>
        <v>1</v>
      </c>
      <c r="AD1313" s="5">
        <f>IF(HR_Data[[#This Row],[MonthlyIncome]]&lt;AVERAGE(HR_Data[MonthlyIncome]),1,0)</f>
        <v>1</v>
      </c>
      <c r="AE1313">
        <v>8018</v>
      </c>
      <c r="AF1313">
        <v>1</v>
      </c>
      <c r="AG1313" t="s">
        <v>42</v>
      </c>
      <c r="AH1313" t="s">
        <v>43</v>
      </c>
      <c r="AI1313">
        <v>16</v>
      </c>
      <c r="AJ1313">
        <v>3</v>
      </c>
      <c r="AK1313">
        <v>3</v>
      </c>
      <c r="AL1313">
        <f>IF(HR_Data[[#This Row],[OverTime]]="Yes",2,0)
+IF(HR_Data[[#This Row],[WorkLifeBalance]]&lt;=2,2,0)
+IF(HR_Data[[#This Row],[MonthlyIncome]]&lt;5000,2,0)
+IF(HR_Data[[#This Row],[JobSatisfaction]]&lt;=2,1,0)
+IF(HR_Data[[#This Row],[EnvironmentSatisfaction]]&lt;=2,1,0)
+IF(HR_Data[[#This Row],[YearsAtCompany]]&lt;2,2,0)</f>
        <v>7</v>
      </c>
      <c r="AM1313" t="str">
        <f>IF(HR_Data[[#This Row],[RiskScore2]]&gt;=6,"High",
IF(HR_Data[[#This Row],[RiskScore2]]&gt;=3,"Medium","Low"))</f>
        <v>High</v>
      </c>
      <c r="AN1313">
        <v>80</v>
      </c>
      <c r="AO1313">
        <v>0</v>
      </c>
      <c r="AP1313">
        <v>0</v>
      </c>
      <c r="AQ1313">
        <v>4</v>
      </c>
      <c r="AR1313">
        <v>1</v>
      </c>
      <c r="AS1313">
        <v>0</v>
      </c>
      <c r="AT1313">
        <v>0</v>
      </c>
      <c r="AU1313">
        <v>0</v>
      </c>
      <c r="AV1313">
        <v>0</v>
      </c>
    </row>
    <row r="1314" spans="1:48">
      <c r="A1314">
        <v>31</v>
      </c>
      <c r="B1314" t="str">
        <f>IF(HR_Data[[#This Row],[Age]]&lt;25,"&lt;25",
IF(HR_Data[[#This Row],[Age]]&lt;35,"25–34",
IF(HR_Data[[#This Row],[Age]]&lt;45,"35–44",
IF(HR_Data[[#This Row],[Age]]&lt;55,"45–54","55+"))))</f>
        <v>25–34</v>
      </c>
      <c r="C1314" t="s">
        <v>35</v>
      </c>
      <c r="D1314">
        <f>(HR[[#This Row],[OverTimeFlag]]*3+HR[[#This Row],[LowJobSatisFlag]]*5+HR[[#This Row],[LowWLBFlag]]*4+HR[[#This Row],[LowSalaryFlag]]*3+HR[[#This Row],[LowEnviFlag]]*4+HR[[#This Row],[LowProFlag]]*1)</f>
        <v>8</v>
      </c>
      <c r="E1314">
        <f>HR_Data[[#This Row],[OvertimeFlag]] + HR_Data[[#This Row],[LowSatisfactionFlag]] + HR_Data[[#This Row],[LowWorkLifeBalanceFlag]]</f>
        <v>1</v>
      </c>
      <c r="F1314" t="s">
        <v>36</v>
      </c>
      <c r="G1314">
        <v>359</v>
      </c>
      <c r="H1314" t="s">
        <v>61</v>
      </c>
      <c r="I1314">
        <v>18</v>
      </c>
      <c r="J1314" t="str">
        <f>IF(AND(HR_Data[[#This Row],[Attrition]]="Yes",HR_Data[[#This Row],[YearsAtCompany]]&lt;2),"Yes","No")</f>
        <v>Yes</v>
      </c>
      <c r="K1314">
        <v>5</v>
      </c>
      <c r="L1314" t="s">
        <v>61</v>
      </c>
      <c r="M1314">
        <v>1</v>
      </c>
      <c r="N1314">
        <v>1842</v>
      </c>
      <c r="P1314">
        <v>4</v>
      </c>
      <c r="Q1314" t="s">
        <v>46</v>
      </c>
      <c r="R1314">
        <v>89</v>
      </c>
      <c r="S1314">
        <v>4</v>
      </c>
      <c r="T1314">
        <v>1</v>
      </c>
      <c r="U1314" t="s">
        <v>61</v>
      </c>
      <c r="V1314">
        <v>1</v>
      </c>
      <c r="W1314" t="s">
        <v>48</v>
      </c>
      <c r="X1314">
        <v>2956</v>
      </c>
      <c r="Y1314" t="str">
        <f>IF(AND(HR_Data[[#This Row],[OverTime]]="Yes",HR_Data[[#This Row],[JobSatisfaction]]&lt;=2,HR_Data[[#This Row],[MonthlyIncome]]&lt;AVERAGE(HR_Data[MonthlyIncome])),
"High Risk",
IF(OR(HR_Data[[#This Row],[OverTime]]="Yes",HR_Data[[#This Row],[JobSatisfaction]]&lt;=2),
"Medium Risk",
"Low Risk"))</f>
        <v>Medium Risk</v>
      </c>
      <c r="Z1314" t="str">
        <f>IF(HR_Data[[#This Row],[MonthlyIncome]]&lt;3000,"Low",IF(HR_Data[[#This Row],[MonthlyIncome]]&lt;7000,"Medium","High"))</f>
        <v>Low</v>
      </c>
      <c r="AA1314" s="5">
        <f>IF(HR_Data[[#This Row],[OverTime]]="Yes",1,0)</f>
        <v>0</v>
      </c>
      <c r="AB1314" s="5">
        <f>IF(HR_Data[[#This Row],[JobSatisfaction]]&lt;=2,1,0)</f>
        <v>1</v>
      </c>
      <c r="AC1314" s="5">
        <f>IF(HR_Data[[#This Row],[WorkLifeBalance]]&lt;=2,1,0)</f>
        <v>0</v>
      </c>
      <c r="AD1314" s="5">
        <f>IF(HR_Data[[#This Row],[MonthlyIncome]]&lt;AVERAGE(HR_Data[MonthlyIncome]),1,0)</f>
        <v>1</v>
      </c>
      <c r="AE1314">
        <v>21495</v>
      </c>
      <c r="AF1314">
        <v>0</v>
      </c>
      <c r="AG1314" t="s">
        <v>42</v>
      </c>
      <c r="AH1314" t="s">
        <v>43</v>
      </c>
      <c r="AI1314">
        <v>17</v>
      </c>
      <c r="AJ1314">
        <v>3</v>
      </c>
      <c r="AK1314">
        <v>3</v>
      </c>
      <c r="AL1314">
        <f>IF(HR_Data[[#This Row],[OverTime]]="Yes",2,0)
+IF(HR_Data[[#This Row],[WorkLifeBalance]]&lt;=2,2,0)
+IF(HR_Data[[#This Row],[MonthlyIncome]]&lt;5000,2,0)
+IF(HR_Data[[#This Row],[JobSatisfaction]]&lt;=2,1,0)
+IF(HR_Data[[#This Row],[EnvironmentSatisfaction]]&lt;=2,1,0)
+IF(HR_Data[[#This Row],[YearsAtCompany]]&lt;2,2,0)</f>
        <v>5</v>
      </c>
      <c r="AM1314" t="str">
        <f>IF(HR_Data[[#This Row],[RiskScore2]]&gt;=6,"High",
IF(HR_Data[[#This Row],[RiskScore2]]&gt;=3,"Medium","Low"))</f>
        <v>Medium</v>
      </c>
      <c r="AN1314">
        <v>80</v>
      </c>
      <c r="AO1314">
        <v>0</v>
      </c>
      <c r="AP1314">
        <v>2</v>
      </c>
      <c r="AQ1314">
        <v>4</v>
      </c>
      <c r="AR1314">
        <v>3</v>
      </c>
      <c r="AS1314">
        <v>1</v>
      </c>
      <c r="AT1314">
        <v>0</v>
      </c>
      <c r="AU1314">
        <v>0</v>
      </c>
      <c r="AV1314">
        <v>0</v>
      </c>
    </row>
    <row r="1315" spans="1:48">
      <c r="A1315">
        <v>29</v>
      </c>
      <c r="B1315" t="str">
        <f>IF(HR_Data[[#This Row],[Age]]&lt;25,"&lt;25",
IF(HR_Data[[#This Row],[Age]]&lt;35,"25–34",
IF(HR_Data[[#This Row],[Age]]&lt;45,"35–44",
IF(HR_Data[[#This Row],[Age]]&lt;55,"45–54","55+"))))</f>
        <v>25–34</v>
      </c>
      <c r="C1315" t="s">
        <v>35</v>
      </c>
      <c r="D1315">
        <f>(HR[[#This Row],[OverTimeFlag]]*3+HR[[#This Row],[LowJobSatisFlag]]*5+HR[[#This Row],[LowWLBFlag]]*4+HR[[#This Row],[LowSalaryFlag]]*3+HR[[#This Row],[LowEnviFlag]]*4+HR[[#This Row],[LowProFlag]]*1)</f>
        <v>15</v>
      </c>
      <c r="E1315">
        <f>HR_Data[[#This Row],[OvertimeFlag]] + HR_Data[[#This Row],[LowSatisfactionFlag]] + HR_Data[[#This Row],[LowWorkLifeBalanceFlag]]</f>
        <v>2</v>
      </c>
      <c r="F1315" t="s">
        <v>36</v>
      </c>
      <c r="G1315">
        <v>350</v>
      </c>
      <c r="H1315" t="s">
        <v>61</v>
      </c>
      <c r="I1315">
        <v>13</v>
      </c>
      <c r="J1315" t="str">
        <f>IF(AND(HR_Data[[#This Row],[Attrition]]="Yes",HR_Data[[#This Row],[YearsAtCompany]]&lt;2),"Yes","No")</f>
        <v>No</v>
      </c>
      <c r="K1315">
        <v>3</v>
      </c>
      <c r="L1315" t="s">
        <v>61</v>
      </c>
      <c r="M1315">
        <v>1</v>
      </c>
      <c r="N1315">
        <v>1844</v>
      </c>
      <c r="P1315">
        <v>1</v>
      </c>
      <c r="Q1315" t="s">
        <v>46</v>
      </c>
      <c r="R1315">
        <v>56</v>
      </c>
      <c r="S1315">
        <v>2</v>
      </c>
      <c r="T1315">
        <v>1</v>
      </c>
      <c r="U1315" t="s">
        <v>61</v>
      </c>
      <c r="V1315">
        <v>1</v>
      </c>
      <c r="W1315" t="s">
        <v>52</v>
      </c>
      <c r="X1315">
        <v>2335</v>
      </c>
      <c r="Y1315" t="str">
        <f>IF(AND(HR_Data[[#This Row],[OverTime]]="Yes",HR_Data[[#This Row],[JobSatisfaction]]&lt;=2,HR_Data[[#This Row],[MonthlyIncome]]&lt;AVERAGE(HR_Data[MonthlyIncome])),
"High Risk",
IF(OR(HR_Data[[#This Row],[OverTime]]="Yes",HR_Data[[#This Row],[JobSatisfaction]]&lt;=2),
"Medium Risk",
"Low Risk"))</f>
        <v>High Risk</v>
      </c>
      <c r="Z1315" t="str">
        <f>IF(HR_Data[[#This Row],[MonthlyIncome]]&lt;3000,"Low",IF(HR_Data[[#This Row],[MonthlyIncome]]&lt;7000,"Medium","High"))</f>
        <v>Low</v>
      </c>
      <c r="AA1315" s="5">
        <f>IF(HR_Data[[#This Row],[OverTime]]="Yes",1,0)</f>
        <v>1</v>
      </c>
      <c r="AB1315" s="5">
        <f>IF(HR_Data[[#This Row],[JobSatisfaction]]&lt;=2,1,0)</f>
        <v>1</v>
      </c>
      <c r="AC1315" s="5">
        <f>IF(HR_Data[[#This Row],[WorkLifeBalance]]&lt;=2,1,0)</f>
        <v>0</v>
      </c>
      <c r="AD1315" s="5">
        <f>IF(HR_Data[[#This Row],[MonthlyIncome]]&lt;AVERAGE(HR_Data[MonthlyIncome]),1,0)</f>
        <v>1</v>
      </c>
      <c r="AE1315">
        <v>3157</v>
      </c>
      <c r="AF1315">
        <v>4</v>
      </c>
      <c r="AG1315" t="s">
        <v>42</v>
      </c>
      <c r="AH1315" t="s">
        <v>35</v>
      </c>
      <c r="AI1315">
        <v>15</v>
      </c>
      <c r="AJ1315">
        <v>3</v>
      </c>
      <c r="AK1315">
        <v>4</v>
      </c>
      <c r="AL1315">
        <f>IF(HR_Data[[#This Row],[OverTime]]="Yes",2,0)
+IF(HR_Data[[#This Row],[WorkLifeBalance]]&lt;=2,2,0)
+IF(HR_Data[[#This Row],[MonthlyIncome]]&lt;5000,2,0)
+IF(HR_Data[[#This Row],[JobSatisfaction]]&lt;=2,1,0)
+IF(HR_Data[[#This Row],[EnvironmentSatisfaction]]&lt;=2,1,0)
+IF(HR_Data[[#This Row],[YearsAtCompany]]&lt;2,2,0)</f>
        <v>6</v>
      </c>
      <c r="AM1315" t="str">
        <f>IF(HR_Data[[#This Row],[RiskScore2]]&gt;=6,"High",
IF(HR_Data[[#This Row],[RiskScore2]]&gt;=3,"Medium","Low"))</f>
        <v>High</v>
      </c>
      <c r="AN1315">
        <v>80</v>
      </c>
      <c r="AO1315">
        <v>3</v>
      </c>
      <c r="AP1315">
        <v>4</v>
      </c>
      <c r="AQ1315">
        <v>3</v>
      </c>
      <c r="AR1315">
        <v>3</v>
      </c>
      <c r="AS1315">
        <v>2</v>
      </c>
      <c r="AT1315">
        <v>2</v>
      </c>
      <c r="AU1315">
        <v>2</v>
      </c>
      <c r="AV1315">
        <v>0</v>
      </c>
    </row>
    <row r="1316" spans="1:48">
      <c r="A1316">
        <v>45</v>
      </c>
      <c r="B1316" t="str">
        <f>IF(HR_Data[[#This Row],[Age]]&lt;25,"&lt;25",
IF(HR_Data[[#This Row],[Age]]&lt;35,"25–34",
IF(HR_Data[[#This Row],[Age]]&lt;45,"35–44",
IF(HR_Data[[#This Row],[Age]]&lt;55,"45–54","55+"))))</f>
        <v>45–54</v>
      </c>
      <c r="C1316" t="s">
        <v>43</v>
      </c>
      <c r="D1316">
        <f>(HR[[#This Row],[OverTimeFlag]]*3+HR[[#This Row],[LowJobSatisFlag]]*5+HR[[#This Row],[LowWLBFlag]]*4+HR[[#This Row],[LowSalaryFlag]]*3+HR[[#This Row],[LowEnviFlag]]*4+HR[[#This Row],[LowProFlag]]*1)</f>
        <v>4</v>
      </c>
      <c r="E1316">
        <f>HR_Data[[#This Row],[OvertimeFlag]] + HR_Data[[#This Row],[LowSatisfactionFlag]] + HR_Data[[#This Row],[LowWorkLifeBalanceFlag]]</f>
        <v>0</v>
      </c>
      <c r="F1316" t="s">
        <v>55</v>
      </c>
      <c r="G1316">
        <v>589</v>
      </c>
      <c r="H1316" t="s">
        <v>37</v>
      </c>
      <c r="I1316">
        <v>2</v>
      </c>
      <c r="J1316" t="str">
        <f>IF(AND(HR_Data[[#This Row],[Attrition]]="Yes",HR_Data[[#This Row],[YearsAtCompany]]&lt;2),"Yes","No")</f>
        <v>No</v>
      </c>
      <c r="K1316">
        <v>4</v>
      </c>
      <c r="L1316" t="s">
        <v>38</v>
      </c>
      <c r="M1316">
        <v>1</v>
      </c>
      <c r="N1316">
        <v>1845</v>
      </c>
      <c r="P1316">
        <v>3</v>
      </c>
      <c r="Q1316" t="s">
        <v>39</v>
      </c>
      <c r="R1316">
        <v>67</v>
      </c>
      <c r="S1316">
        <v>3</v>
      </c>
      <c r="T1316">
        <v>2</v>
      </c>
      <c r="U1316" t="s">
        <v>40</v>
      </c>
      <c r="V1316">
        <v>3</v>
      </c>
      <c r="W1316" t="s">
        <v>48</v>
      </c>
      <c r="X1316">
        <v>5154</v>
      </c>
      <c r="Y1316" t="str">
        <f>IF(AND(HR_Data[[#This Row],[OverTime]]="Yes",HR_Data[[#This Row],[JobSatisfaction]]&lt;=2,HR_Data[[#This Row],[MonthlyIncome]]&lt;AVERAGE(HR_Data[MonthlyIncome])),
"High Risk",
IF(OR(HR_Data[[#This Row],[OverTime]]="Yes",HR_Data[[#This Row],[JobSatisfaction]]&lt;=2),
"Medium Risk",
"Low Risk"))</f>
        <v>Low Risk</v>
      </c>
      <c r="Z1316" t="str">
        <f>IF(HR_Data[[#This Row],[MonthlyIncome]]&lt;3000,"Low",IF(HR_Data[[#This Row],[MonthlyIncome]]&lt;7000,"Medium","High"))</f>
        <v>Medium</v>
      </c>
      <c r="AA1316" s="5">
        <f>IF(HR_Data[[#This Row],[OverTime]]="Yes",1,0)</f>
        <v>0</v>
      </c>
      <c r="AB1316" s="5">
        <f>IF(HR_Data[[#This Row],[JobSatisfaction]]&lt;=2,1,0)</f>
        <v>0</v>
      </c>
      <c r="AC1316" s="5">
        <f>IF(HR_Data[[#This Row],[WorkLifeBalance]]&lt;=2,1,0)</f>
        <v>0</v>
      </c>
      <c r="AD1316" s="5">
        <f>IF(HR_Data[[#This Row],[MonthlyIncome]]&lt;AVERAGE(HR_Data[MonthlyIncome]),1,0)</f>
        <v>1</v>
      </c>
      <c r="AE1316">
        <v>19665</v>
      </c>
      <c r="AF1316">
        <v>4</v>
      </c>
      <c r="AG1316" t="s">
        <v>42</v>
      </c>
      <c r="AH1316" t="s">
        <v>43</v>
      </c>
      <c r="AI1316">
        <v>22</v>
      </c>
      <c r="AJ1316">
        <v>4</v>
      </c>
      <c r="AK1316">
        <v>2</v>
      </c>
      <c r="AL1316">
        <f>IF(HR_Data[[#This Row],[OverTime]]="Yes",2,0)
+IF(HR_Data[[#This Row],[WorkLifeBalance]]&lt;=2,2,0)
+IF(HR_Data[[#This Row],[MonthlyIncome]]&lt;5000,2,0)
+IF(HR_Data[[#This Row],[JobSatisfaction]]&lt;=2,1,0)
+IF(HR_Data[[#This Row],[EnvironmentSatisfaction]]&lt;=2,1,0)
+IF(HR_Data[[#This Row],[YearsAtCompany]]&lt;2,2,0)</f>
        <v>0</v>
      </c>
      <c r="AM1316" t="str">
        <f>IF(HR_Data[[#This Row],[RiskScore2]]&gt;=6,"High",
IF(HR_Data[[#This Row],[RiskScore2]]&gt;=3,"Medium","Low"))</f>
        <v>Low</v>
      </c>
      <c r="AN1316">
        <v>80</v>
      </c>
      <c r="AO1316">
        <v>2</v>
      </c>
      <c r="AP1316">
        <v>10</v>
      </c>
      <c r="AQ1316">
        <v>3</v>
      </c>
      <c r="AR1316">
        <v>4</v>
      </c>
      <c r="AS1316">
        <v>8</v>
      </c>
      <c r="AT1316">
        <v>7</v>
      </c>
      <c r="AU1316">
        <v>5</v>
      </c>
      <c r="AV1316">
        <v>7</v>
      </c>
    </row>
    <row r="1317" spans="1:48">
      <c r="A1317">
        <v>36</v>
      </c>
      <c r="B1317" t="str">
        <f>IF(HR_Data[[#This Row],[Age]]&lt;25,"&lt;25",
IF(HR_Data[[#This Row],[Age]]&lt;35,"25–34",
IF(HR_Data[[#This Row],[Age]]&lt;45,"35–44",
IF(HR_Data[[#This Row],[Age]]&lt;55,"45–54","55+"))))</f>
        <v>35–44</v>
      </c>
      <c r="C1317" t="s">
        <v>43</v>
      </c>
      <c r="D1317">
        <f>(HR[[#This Row],[OverTimeFlag]]*3+HR[[#This Row],[LowJobSatisFlag]]*5+HR[[#This Row],[LowWLBFlag]]*4+HR[[#This Row],[LowSalaryFlag]]*3+HR[[#This Row],[LowEnviFlag]]*4+HR[[#This Row],[LowProFlag]]*1)</f>
        <v>8</v>
      </c>
      <c r="E1317">
        <f>HR_Data[[#This Row],[OvertimeFlag]] + HR_Data[[#This Row],[LowSatisfactionFlag]] + HR_Data[[#This Row],[LowWorkLifeBalanceFlag]]</f>
        <v>2</v>
      </c>
      <c r="F1317" t="s">
        <v>36</v>
      </c>
      <c r="G1317">
        <v>430</v>
      </c>
      <c r="H1317" t="s">
        <v>45</v>
      </c>
      <c r="I1317">
        <v>2</v>
      </c>
      <c r="J1317" t="str">
        <f>IF(AND(HR_Data[[#This Row],[Attrition]]="Yes",HR_Data[[#This Row],[YearsAtCompany]]&lt;2),"Yes","No")</f>
        <v>No</v>
      </c>
      <c r="K1317">
        <v>4</v>
      </c>
      <c r="L1317" t="s">
        <v>49</v>
      </c>
      <c r="M1317">
        <v>1</v>
      </c>
      <c r="N1317">
        <v>1847</v>
      </c>
      <c r="P1317">
        <v>4</v>
      </c>
      <c r="Q1317" t="s">
        <v>39</v>
      </c>
      <c r="R1317">
        <v>73</v>
      </c>
      <c r="S1317">
        <v>3</v>
      </c>
      <c r="T1317">
        <v>2</v>
      </c>
      <c r="U1317" t="s">
        <v>47</v>
      </c>
      <c r="V1317">
        <v>2</v>
      </c>
      <c r="W1317" t="s">
        <v>48</v>
      </c>
      <c r="X1317">
        <v>6962</v>
      </c>
      <c r="Y1317" t="str">
        <f>IF(AND(HR_Data[[#This Row],[OverTime]]="Yes",HR_Data[[#This Row],[JobSatisfaction]]&lt;=2,HR_Data[[#This Row],[MonthlyIncome]]&lt;AVERAGE(HR_Data[MonthlyIncome])),
"High Risk",
IF(OR(HR_Data[[#This Row],[OverTime]]="Yes",HR_Data[[#This Row],[JobSatisfaction]]&lt;=2),
"Medium Risk",
"Low Risk"))</f>
        <v>Medium Risk</v>
      </c>
      <c r="Z1317" t="str">
        <f>IF(HR_Data[[#This Row],[MonthlyIncome]]&lt;3000,"Low",IF(HR_Data[[#This Row],[MonthlyIncome]]&lt;7000,"Medium","High"))</f>
        <v>Medium</v>
      </c>
      <c r="AA1317" s="5">
        <f>IF(HR_Data[[#This Row],[OverTime]]="Yes",1,0)</f>
        <v>1</v>
      </c>
      <c r="AB1317" s="5">
        <f>IF(HR_Data[[#This Row],[JobSatisfaction]]&lt;=2,1,0)</f>
        <v>1</v>
      </c>
      <c r="AC1317" s="5">
        <f>IF(HR_Data[[#This Row],[WorkLifeBalance]]&lt;=2,1,0)</f>
        <v>0</v>
      </c>
      <c r="AD1317" s="5">
        <f>IF(HR_Data[[#This Row],[MonthlyIncome]]&lt;AVERAGE(HR_Data[MonthlyIncome]),1,0)</f>
        <v>0</v>
      </c>
      <c r="AE1317">
        <v>19573</v>
      </c>
      <c r="AF1317">
        <v>4</v>
      </c>
      <c r="AG1317" t="s">
        <v>42</v>
      </c>
      <c r="AH1317" t="s">
        <v>35</v>
      </c>
      <c r="AI1317">
        <v>22</v>
      </c>
      <c r="AJ1317">
        <v>4</v>
      </c>
      <c r="AK1317">
        <v>4</v>
      </c>
      <c r="AL1317">
        <f>IF(HR_Data[[#This Row],[OverTime]]="Yes",2,0)
+IF(HR_Data[[#This Row],[WorkLifeBalance]]&lt;=2,2,0)
+IF(HR_Data[[#This Row],[MonthlyIncome]]&lt;5000,2,0)
+IF(HR_Data[[#This Row],[JobSatisfaction]]&lt;=2,1,0)
+IF(HR_Data[[#This Row],[EnvironmentSatisfaction]]&lt;=2,1,0)
+IF(HR_Data[[#This Row],[YearsAtCompany]]&lt;2,2,0)</f>
        <v>5</v>
      </c>
      <c r="AM1317" t="str">
        <f>IF(HR_Data[[#This Row],[RiskScore2]]&gt;=6,"High",
IF(HR_Data[[#This Row],[RiskScore2]]&gt;=3,"Medium","Low"))</f>
        <v>Medium</v>
      </c>
      <c r="AN1317">
        <v>80</v>
      </c>
      <c r="AO1317">
        <v>1</v>
      </c>
      <c r="AP1317">
        <v>15</v>
      </c>
      <c r="AQ1317">
        <v>2</v>
      </c>
      <c r="AR1317">
        <v>3</v>
      </c>
      <c r="AS1317">
        <v>1</v>
      </c>
      <c r="AT1317">
        <v>0</v>
      </c>
      <c r="AU1317">
        <v>0</v>
      </c>
      <c r="AV1317">
        <v>0</v>
      </c>
    </row>
    <row r="1318" spans="1:48">
      <c r="A1318">
        <v>43</v>
      </c>
      <c r="B1318" t="str">
        <f>IF(HR_Data[[#This Row],[Age]]&lt;25,"&lt;25",
IF(HR_Data[[#This Row],[Age]]&lt;35,"25–34",
IF(HR_Data[[#This Row],[Age]]&lt;45,"35–44",
IF(HR_Data[[#This Row],[Age]]&lt;55,"45–54","55+"))))</f>
        <v>35–44</v>
      </c>
      <c r="C1318" t="s">
        <v>43</v>
      </c>
      <c r="D1318">
        <f>(HR[[#This Row],[OverTimeFlag]]*3+HR[[#This Row],[LowJobSatisFlag]]*5+HR[[#This Row],[LowWLBFlag]]*4+HR[[#This Row],[LowSalaryFlag]]*3+HR[[#This Row],[LowEnviFlag]]*4+HR[[#This Row],[LowProFlag]]*1)</f>
        <v>8</v>
      </c>
      <c r="E1318">
        <f>HR_Data[[#This Row],[OvertimeFlag]] + HR_Data[[#This Row],[LowSatisfactionFlag]] + HR_Data[[#This Row],[LowWorkLifeBalanceFlag]]</f>
        <v>0</v>
      </c>
      <c r="F1318" t="s">
        <v>44</v>
      </c>
      <c r="G1318">
        <v>1422</v>
      </c>
      <c r="H1318" t="s">
        <v>37</v>
      </c>
      <c r="I1318">
        <v>2</v>
      </c>
      <c r="J1318" t="str">
        <f>IF(AND(HR_Data[[#This Row],[Attrition]]="Yes",HR_Data[[#This Row],[YearsAtCompany]]&lt;2),"Yes","No")</f>
        <v>No</v>
      </c>
      <c r="K1318">
        <v>4</v>
      </c>
      <c r="L1318" t="s">
        <v>38</v>
      </c>
      <c r="M1318">
        <v>1</v>
      </c>
      <c r="N1318">
        <v>1849</v>
      </c>
      <c r="P1318">
        <v>1</v>
      </c>
      <c r="Q1318" t="s">
        <v>46</v>
      </c>
      <c r="R1318">
        <v>92</v>
      </c>
      <c r="S1318">
        <v>3</v>
      </c>
      <c r="T1318">
        <v>2</v>
      </c>
      <c r="U1318" t="s">
        <v>40</v>
      </c>
      <c r="V1318">
        <v>4</v>
      </c>
      <c r="W1318" t="s">
        <v>48</v>
      </c>
      <c r="X1318">
        <v>5675</v>
      </c>
      <c r="Y1318" t="str">
        <f>IF(AND(HR_Data[[#This Row],[OverTime]]="Yes",HR_Data[[#This Row],[JobSatisfaction]]&lt;=2,HR_Data[[#This Row],[MonthlyIncome]]&lt;AVERAGE(HR_Data[MonthlyIncome])),
"High Risk",
IF(OR(HR_Data[[#This Row],[OverTime]]="Yes",HR_Data[[#This Row],[JobSatisfaction]]&lt;=2),
"Medium Risk",
"Low Risk"))</f>
        <v>Low Risk</v>
      </c>
      <c r="Z1318" t="str">
        <f>IF(HR_Data[[#This Row],[MonthlyIncome]]&lt;3000,"Low",IF(HR_Data[[#This Row],[MonthlyIncome]]&lt;7000,"Medium","High"))</f>
        <v>Medium</v>
      </c>
      <c r="AA1318" s="5">
        <f>IF(HR_Data[[#This Row],[OverTime]]="Yes",1,0)</f>
        <v>0</v>
      </c>
      <c r="AB1318" s="5">
        <f>IF(HR_Data[[#This Row],[JobSatisfaction]]&lt;=2,1,0)</f>
        <v>0</v>
      </c>
      <c r="AC1318" s="5">
        <f>IF(HR_Data[[#This Row],[WorkLifeBalance]]&lt;=2,1,0)</f>
        <v>0</v>
      </c>
      <c r="AD1318" s="5">
        <f>IF(HR_Data[[#This Row],[MonthlyIncome]]&lt;AVERAGE(HR_Data[MonthlyIncome]),1,0)</f>
        <v>1</v>
      </c>
      <c r="AE1318">
        <v>19246</v>
      </c>
      <c r="AF1318">
        <v>1</v>
      </c>
      <c r="AG1318" t="s">
        <v>42</v>
      </c>
      <c r="AH1318" t="s">
        <v>43</v>
      </c>
      <c r="AI1318">
        <v>20</v>
      </c>
      <c r="AJ1318">
        <v>4</v>
      </c>
      <c r="AK1318">
        <v>3</v>
      </c>
      <c r="AL1318">
        <f>IF(HR_Data[[#This Row],[OverTime]]="Yes",2,0)
+IF(HR_Data[[#This Row],[WorkLifeBalance]]&lt;=2,2,0)
+IF(HR_Data[[#This Row],[MonthlyIncome]]&lt;5000,2,0)
+IF(HR_Data[[#This Row],[JobSatisfaction]]&lt;=2,1,0)
+IF(HR_Data[[#This Row],[EnvironmentSatisfaction]]&lt;=2,1,0)
+IF(HR_Data[[#This Row],[YearsAtCompany]]&lt;2,2,0)</f>
        <v>1</v>
      </c>
      <c r="AM1318" t="str">
        <f>IF(HR_Data[[#This Row],[RiskScore2]]&gt;=6,"High",
IF(HR_Data[[#This Row],[RiskScore2]]&gt;=3,"Medium","Low"))</f>
        <v>Low</v>
      </c>
      <c r="AN1318">
        <v>80</v>
      </c>
      <c r="AO1318">
        <v>1</v>
      </c>
      <c r="AP1318">
        <v>7</v>
      </c>
      <c r="AQ1318">
        <v>5</v>
      </c>
      <c r="AR1318">
        <v>3</v>
      </c>
      <c r="AS1318">
        <v>7</v>
      </c>
      <c r="AT1318">
        <v>7</v>
      </c>
      <c r="AU1318">
        <v>7</v>
      </c>
      <c r="AV1318">
        <v>7</v>
      </c>
    </row>
    <row r="1319" spans="1:48">
      <c r="A1319">
        <v>27</v>
      </c>
      <c r="B1319" t="str">
        <f>IF(HR_Data[[#This Row],[Age]]&lt;25,"&lt;25",
IF(HR_Data[[#This Row],[Age]]&lt;35,"25–34",
IF(HR_Data[[#This Row],[Age]]&lt;45,"35–44",
IF(HR_Data[[#This Row],[Age]]&lt;55,"45–54","55+"))))</f>
        <v>25–34</v>
      </c>
      <c r="C1319" t="s">
        <v>43</v>
      </c>
      <c r="D1319">
        <f>(HR[[#This Row],[OverTimeFlag]]*3+HR[[#This Row],[LowJobSatisFlag]]*5+HR[[#This Row],[LowWLBFlag]]*4+HR[[#This Row],[LowSalaryFlag]]*3+HR[[#This Row],[LowEnviFlag]]*4+HR[[#This Row],[LowProFlag]]*1)</f>
        <v>10</v>
      </c>
      <c r="E1319">
        <f>HR_Data[[#This Row],[OvertimeFlag]] + HR_Data[[#This Row],[LowSatisfactionFlag]] + HR_Data[[#This Row],[LowWorkLifeBalanceFlag]]</f>
        <v>2</v>
      </c>
      <c r="F1319" t="s">
        <v>44</v>
      </c>
      <c r="G1319">
        <v>1297</v>
      </c>
      <c r="H1319" t="s">
        <v>45</v>
      </c>
      <c r="I1319">
        <v>5</v>
      </c>
      <c r="J1319" t="str">
        <f>IF(AND(HR_Data[[#This Row],[Attrition]]="Yes",HR_Data[[#This Row],[YearsAtCompany]]&lt;2),"Yes","No")</f>
        <v>No</v>
      </c>
      <c r="K1319">
        <v>2</v>
      </c>
      <c r="L1319" t="s">
        <v>38</v>
      </c>
      <c r="M1319">
        <v>1</v>
      </c>
      <c r="N1319">
        <v>1850</v>
      </c>
      <c r="P1319">
        <v>4</v>
      </c>
      <c r="Q1319" t="s">
        <v>39</v>
      </c>
      <c r="R1319">
        <v>53</v>
      </c>
      <c r="S1319">
        <v>3</v>
      </c>
      <c r="T1319">
        <v>1</v>
      </c>
      <c r="U1319" t="s">
        <v>50</v>
      </c>
      <c r="V1319">
        <v>4</v>
      </c>
      <c r="W1319" t="s">
        <v>41</v>
      </c>
      <c r="X1319">
        <v>2379</v>
      </c>
      <c r="Y1319" t="str">
        <f>IF(AND(HR_Data[[#This Row],[OverTime]]="Yes",HR_Data[[#This Row],[JobSatisfaction]]&lt;=2,HR_Data[[#This Row],[MonthlyIncome]]&lt;AVERAGE(HR_Data[MonthlyIncome])),
"High Risk",
IF(OR(HR_Data[[#This Row],[OverTime]]="Yes",HR_Data[[#This Row],[JobSatisfaction]]&lt;=2),
"Medium Risk",
"Low Risk"))</f>
        <v>Medium Risk</v>
      </c>
      <c r="Z1319" t="str">
        <f>IF(HR_Data[[#This Row],[MonthlyIncome]]&lt;3000,"Low",IF(HR_Data[[#This Row],[MonthlyIncome]]&lt;7000,"Medium","High"))</f>
        <v>Low</v>
      </c>
      <c r="AA1319" s="5">
        <f>IF(HR_Data[[#This Row],[OverTime]]="Yes",1,0)</f>
        <v>1</v>
      </c>
      <c r="AB1319" s="5">
        <f>IF(HR_Data[[#This Row],[JobSatisfaction]]&lt;=2,1,0)</f>
        <v>0</v>
      </c>
      <c r="AC1319" s="5">
        <f>IF(HR_Data[[#This Row],[WorkLifeBalance]]&lt;=2,1,0)</f>
        <v>1</v>
      </c>
      <c r="AD1319" s="5">
        <f>IF(HR_Data[[#This Row],[MonthlyIncome]]&lt;AVERAGE(HR_Data[MonthlyIncome]),1,0)</f>
        <v>1</v>
      </c>
      <c r="AE1319">
        <v>19826</v>
      </c>
      <c r="AF1319">
        <v>0</v>
      </c>
      <c r="AG1319" t="s">
        <v>42</v>
      </c>
      <c r="AH1319" t="s">
        <v>35</v>
      </c>
      <c r="AI1319">
        <v>14</v>
      </c>
      <c r="AJ1319">
        <v>3</v>
      </c>
      <c r="AK1319">
        <v>3</v>
      </c>
      <c r="AL1319">
        <f>IF(HR_Data[[#This Row],[OverTime]]="Yes",2,0)
+IF(HR_Data[[#This Row],[WorkLifeBalance]]&lt;=2,2,0)
+IF(HR_Data[[#This Row],[MonthlyIncome]]&lt;5000,2,0)
+IF(HR_Data[[#This Row],[JobSatisfaction]]&lt;=2,1,0)
+IF(HR_Data[[#This Row],[EnvironmentSatisfaction]]&lt;=2,1,0)
+IF(HR_Data[[#This Row],[YearsAtCompany]]&lt;2,2,0)</f>
        <v>6</v>
      </c>
      <c r="AM1319" t="str">
        <f>IF(HR_Data[[#This Row],[RiskScore2]]&gt;=6,"High",
IF(HR_Data[[#This Row],[RiskScore2]]&gt;=3,"Medium","Low"))</f>
        <v>High</v>
      </c>
      <c r="AN1319">
        <v>80</v>
      </c>
      <c r="AO1319">
        <v>0</v>
      </c>
      <c r="AP1319">
        <v>6</v>
      </c>
      <c r="AQ1319">
        <v>3</v>
      </c>
      <c r="AR1319">
        <v>2</v>
      </c>
      <c r="AS1319">
        <v>5</v>
      </c>
      <c r="AT1319">
        <v>4</v>
      </c>
      <c r="AU1319">
        <v>0</v>
      </c>
      <c r="AV1319">
        <v>2</v>
      </c>
    </row>
    <row r="1320" spans="1:48">
      <c r="A1320">
        <v>29</v>
      </c>
      <c r="B1320" t="str">
        <f>IF(HR_Data[[#This Row],[Age]]&lt;25,"&lt;25",
IF(HR_Data[[#This Row],[Age]]&lt;35,"25–34",
IF(HR_Data[[#This Row],[Age]]&lt;45,"35–44",
IF(HR_Data[[#This Row],[Age]]&lt;55,"45–54","55+"))))</f>
        <v>25–34</v>
      </c>
      <c r="C1320" t="s">
        <v>43</v>
      </c>
      <c r="D1320">
        <f>(HR[[#This Row],[OverTimeFlag]]*3+HR[[#This Row],[LowJobSatisFlag]]*5+HR[[#This Row],[LowWLBFlag]]*4+HR[[#This Row],[LowSalaryFlag]]*3+HR[[#This Row],[LowEnviFlag]]*4+HR[[#This Row],[LowProFlag]]*1)</f>
        <v>3</v>
      </c>
      <c r="E1320">
        <f>HR_Data[[#This Row],[OvertimeFlag]] + HR_Data[[#This Row],[LowSatisfactionFlag]] + HR_Data[[#This Row],[LowWorkLifeBalanceFlag]]</f>
        <v>0</v>
      </c>
      <c r="F1320" t="s">
        <v>44</v>
      </c>
      <c r="G1320">
        <v>574</v>
      </c>
      <c r="H1320" t="s">
        <v>45</v>
      </c>
      <c r="I1320">
        <v>20</v>
      </c>
      <c r="J1320" t="str">
        <f>IF(AND(HR_Data[[#This Row],[Attrition]]="Yes",HR_Data[[#This Row],[YearsAtCompany]]&lt;2),"Yes","No")</f>
        <v>No</v>
      </c>
      <c r="K1320">
        <v>1</v>
      </c>
      <c r="L1320" t="s">
        <v>51</v>
      </c>
      <c r="M1320">
        <v>1</v>
      </c>
      <c r="N1320">
        <v>1852</v>
      </c>
      <c r="P1320">
        <v>4</v>
      </c>
      <c r="Q1320" t="s">
        <v>46</v>
      </c>
      <c r="R1320">
        <v>40</v>
      </c>
      <c r="S1320">
        <v>3</v>
      </c>
      <c r="T1320">
        <v>1</v>
      </c>
      <c r="U1320" t="s">
        <v>50</v>
      </c>
      <c r="V1320">
        <v>4</v>
      </c>
      <c r="W1320" t="s">
        <v>48</v>
      </c>
      <c r="X1320">
        <v>3812</v>
      </c>
      <c r="Y1320" t="str">
        <f>IF(AND(HR_Data[[#This Row],[OverTime]]="Yes",HR_Data[[#This Row],[JobSatisfaction]]&lt;=2,HR_Data[[#This Row],[MonthlyIncome]]&lt;AVERAGE(HR_Data[MonthlyIncome])),
"High Risk",
IF(OR(HR_Data[[#This Row],[OverTime]]="Yes",HR_Data[[#This Row],[JobSatisfaction]]&lt;=2),
"Medium Risk",
"Low Risk"))</f>
        <v>Low Risk</v>
      </c>
      <c r="Z1320" t="str">
        <f>IF(HR_Data[[#This Row],[MonthlyIncome]]&lt;3000,"Low",IF(HR_Data[[#This Row],[MonthlyIncome]]&lt;7000,"Medium","High"))</f>
        <v>Medium</v>
      </c>
      <c r="AA1320" s="5">
        <f>IF(HR_Data[[#This Row],[OverTime]]="Yes",1,0)</f>
        <v>0</v>
      </c>
      <c r="AB1320" s="5">
        <f>IF(HR_Data[[#This Row],[JobSatisfaction]]&lt;=2,1,0)</f>
        <v>0</v>
      </c>
      <c r="AC1320" s="5">
        <f>IF(HR_Data[[#This Row],[WorkLifeBalance]]&lt;=2,1,0)</f>
        <v>0</v>
      </c>
      <c r="AD1320" s="5">
        <f>IF(HR_Data[[#This Row],[MonthlyIncome]]&lt;AVERAGE(HR_Data[MonthlyIncome]),1,0)</f>
        <v>1</v>
      </c>
      <c r="AE1320">
        <v>7003</v>
      </c>
      <c r="AF1320">
        <v>1</v>
      </c>
      <c r="AG1320" t="s">
        <v>42</v>
      </c>
      <c r="AH1320" t="s">
        <v>43</v>
      </c>
      <c r="AI1320">
        <v>13</v>
      </c>
      <c r="AJ1320">
        <v>3</v>
      </c>
      <c r="AK1320">
        <v>2</v>
      </c>
      <c r="AL1320">
        <f>IF(HR_Data[[#This Row],[OverTime]]="Yes",2,0)
+IF(HR_Data[[#This Row],[WorkLifeBalance]]&lt;=2,2,0)
+IF(HR_Data[[#This Row],[MonthlyIncome]]&lt;5000,2,0)
+IF(HR_Data[[#This Row],[JobSatisfaction]]&lt;=2,1,0)
+IF(HR_Data[[#This Row],[EnvironmentSatisfaction]]&lt;=2,1,0)
+IF(HR_Data[[#This Row],[YearsAtCompany]]&lt;2,2,0)</f>
        <v>2</v>
      </c>
      <c r="AM1320" t="str">
        <f>IF(HR_Data[[#This Row],[RiskScore2]]&gt;=6,"High",
IF(HR_Data[[#This Row],[RiskScore2]]&gt;=3,"Medium","Low"))</f>
        <v>Low</v>
      </c>
      <c r="AN1320">
        <v>80</v>
      </c>
      <c r="AO1320">
        <v>0</v>
      </c>
      <c r="AP1320">
        <v>11</v>
      </c>
      <c r="AQ1320">
        <v>3</v>
      </c>
      <c r="AR1320">
        <v>4</v>
      </c>
      <c r="AS1320">
        <v>11</v>
      </c>
      <c r="AT1320">
        <v>8</v>
      </c>
      <c r="AU1320">
        <v>3</v>
      </c>
      <c r="AV1320">
        <v>10</v>
      </c>
    </row>
    <row r="1321" spans="1:48">
      <c r="A1321">
        <v>32</v>
      </c>
      <c r="B1321" t="str">
        <f>IF(HR_Data[[#This Row],[Age]]&lt;25,"&lt;25",
IF(HR_Data[[#This Row],[Age]]&lt;35,"25–34",
IF(HR_Data[[#This Row],[Age]]&lt;45,"35–44",
IF(HR_Data[[#This Row],[Age]]&lt;55,"45–54","55+"))))</f>
        <v>25–34</v>
      </c>
      <c r="C1321" t="s">
        <v>43</v>
      </c>
      <c r="D1321">
        <f>(HR[[#This Row],[OverTimeFlag]]*3+HR[[#This Row],[LowJobSatisFlag]]*5+HR[[#This Row],[LowWLBFlag]]*4+HR[[#This Row],[LowSalaryFlag]]*3+HR[[#This Row],[LowEnviFlag]]*4+HR[[#This Row],[LowProFlag]]*1)</f>
        <v>3</v>
      </c>
      <c r="E1321">
        <f>HR_Data[[#This Row],[OvertimeFlag]] + HR_Data[[#This Row],[LowSatisfactionFlag]] + HR_Data[[#This Row],[LowWorkLifeBalanceFlag]]</f>
        <v>0</v>
      </c>
      <c r="F1321" t="s">
        <v>44</v>
      </c>
      <c r="G1321">
        <v>1318</v>
      </c>
      <c r="H1321" t="s">
        <v>37</v>
      </c>
      <c r="I1321">
        <v>10</v>
      </c>
      <c r="J1321" t="str">
        <f>IF(AND(HR_Data[[#This Row],[Attrition]]="Yes",HR_Data[[#This Row],[YearsAtCompany]]&lt;2),"Yes","No")</f>
        <v>No</v>
      </c>
      <c r="K1321">
        <v>4</v>
      </c>
      <c r="L1321" t="s">
        <v>59</v>
      </c>
      <c r="M1321">
        <v>1</v>
      </c>
      <c r="N1321">
        <v>1853</v>
      </c>
      <c r="P1321">
        <v>4</v>
      </c>
      <c r="Q1321" t="s">
        <v>46</v>
      </c>
      <c r="R1321">
        <v>79</v>
      </c>
      <c r="S1321">
        <v>3</v>
      </c>
      <c r="T1321">
        <v>2</v>
      </c>
      <c r="U1321" t="s">
        <v>40</v>
      </c>
      <c r="V1321">
        <v>4</v>
      </c>
      <c r="W1321" t="s">
        <v>41</v>
      </c>
      <c r="X1321">
        <v>4648</v>
      </c>
      <c r="Y1321" t="str">
        <f>IF(AND(HR_Data[[#This Row],[OverTime]]="Yes",HR_Data[[#This Row],[JobSatisfaction]]&lt;=2,HR_Data[[#This Row],[MonthlyIncome]]&lt;AVERAGE(HR_Data[MonthlyIncome])),
"High Risk",
IF(OR(HR_Data[[#This Row],[OverTime]]="Yes",HR_Data[[#This Row],[JobSatisfaction]]&lt;=2),
"Medium Risk",
"Low Risk"))</f>
        <v>Low Risk</v>
      </c>
      <c r="Z1321" t="str">
        <f>IF(HR_Data[[#This Row],[MonthlyIncome]]&lt;3000,"Low",IF(HR_Data[[#This Row],[MonthlyIncome]]&lt;7000,"Medium","High"))</f>
        <v>Medium</v>
      </c>
      <c r="AA1321" s="5">
        <f>IF(HR_Data[[#This Row],[OverTime]]="Yes",1,0)</f>
        <v>0</v>
      </c>
      <c r="AB1321" s="5">
        <f>IF(HR_Data[[#This Row],[JobSatisfaction]]&lt;=2,1,0)</f>
        <v>0</v>
      </c>
      <c r="AC1321" s="5">
        <f>IF(HR_Data[[#This Row],[WorkLifeBalance]]&lt;=2,1,0)</f>
        <v>0</v>
      </c>
      <c r="AD1321" s="5">
        <f>IF(HR_Data[[#This Row],[MonthlyIncome]]&lt;AVERAGE(HR_Data[MonthlyIncome]),1,0)</f>
        <v>1</v>
      </c>
      <c r="AE1321">
        <v>26075</v>
      </c>
      <c r="AF1321">
        <v>8</v>
      </c>
      <c r="AG1321" t="s">
        <v>42</v>
      </c>
      <c r="AH1321" t="s">
        <v>43</v>
      </c>
      <c r="AI1321">
        <v>13</v>
      </c>
      <c r="AJ1321">
        <v>3</v>
      </c>
      <c r="AK1321">
        <v>3</v>
      </c>
      <c r="AL1321">
        <f>IF(HR_Data[[#This Row],[OverTime]]="Yes",2,0)
+IF(HR_Data[[#This Row],[WorkLifeBalance]]&lt;=2,2,0)
+IF(HR_Data[[#This Row],[MonthlyIncome]]&lt;5000,2,0)
+IF(HR_Data[[#This Row],[JobSatisfaction]]&lt;=2,1,0)
+IF(HR_Data[[#This Row],[EnvironmentSatisfaction]]&lt;=2,1,0)
+IF(HR_Data[[#This Row],[YearsAtCompany]]&lt;2,2,0)</f>
        <v>4</v>
      </c>
      <c r="AM1321" t="str">
        <f>IF(HR_Data[[#This Row],[RiskScore2]]&gt;=6,"High",
IF(HR_Data[[#This Row],[RiskScore2]]&gt;=3,"Medium","Low"))</f>
        <v>Medium</v>
      </c>
      <c r="AN1321">
        <v>80</v>
      </c>
      <c r="AO1321">
        <v>0</v>
      </c>
      <c r="AP1321">
        <v>4</v>
      </c>
      <c r="AQ1321">
        <v>2</v>
      </c>
      <c r="AR1321">
        <v>4</v>
      </c>
      <c r="AS1321">
        <v>0</v>
      </c>
      <c r="AT1321">
        <v>0</v>
      </c>
      <c r="AU1321">
        <v>0</v>
      </c>
      <c r="AV1321">
        <v>0</v>
      </c>
    </row>
    <row r="1322" spans="1:48">
      <c r="A1322">
        <v>42</v>
      </c>
      <c r="B1322" t="str">
        <f>IF(HR_Data[[#This Row],[Age]]&lt;25,"&lt;25",
IF(HR_Data[[#This Row],[Age]]&lt;35,"25–34",
IF(HR_Data[[#This Row],[Age]]&lt;45,"35–44",
IF(HR_Data[[#This Row],[Age]]&lt;55,"45–54","55+"))))</f>
        <v>35–44</v>
      </c>
      <c r="C1322" t="s">
        <v>43</v>
      </c>
      <c r="D1322">
        <f>(HR[[#This Row],[OverTimeFlag]]*3+HR[[#This Row],[LowJobSatisFlag]]*5+HR[[#This Row],[LowWLBFlag]]*4+HR[[#This Row],[LowSalaryFlag]]*3+HR[[#This Row],[LowEnviFlag]]*4+HR[[#This Row],[LowProFlag]]*1)</f>
        <v>7</v>
      </c>
      <c r="E1322">
        <f>HR_Data[[#This Row],[OvertimeFlag]] + HR_Data[[#This Row],[LowSatisfactionFlag]] + HR_Data[[#This Row],[LowWorkLifeBalanceFlag]]</f>
        <v>1</v>
      </c>
      <c r="F1322" t="s">
        <v>55</v>
      </c>
      <c r="G1322">
        <v>355</v>
      </c>
      <c r="H1322" t="s">
        <v>45</v>
      </c>
      <c r="I1322">
        <v>10</v>
      </c>
      <c r="J1322" t="str">
        <f>IF(AND(HR_Data[[#This Row],[Attrition]]="Yes",HR_Data[[#This Row],[YearsAtCompany]]&lt;2),"Yes","No")</f>
        <v>No</v>
      </c>
      <c r="K1322">
        <v>4</v>
      </c>
      <c r="L1322" t="s">
        <v>60</v>
      </c>
      <c r="M1322">
        <v>1</v>
      </c>
      <c r="N1322">
        <v>1854</v>
      </c>
      <c r="P1322">
        <v>3</v>
      </c>
      <c r="Q1322" t="s">
        <v>46</v>
      </c>
      <c r="R1322">
        <v>38</v>
      </c>
      <c r="S1322">
        <v>3</v>
      </c>
      <c r="T1322">
        <v>1</v>
      </c>
      <c r="U1322" t="s">
        <v>47</v>
      </c>
      <c r="V1322">
        <v>3</v>
      </c>
      <c r="W1322" t="s">
        <v>48</v>
      </c>
      <c r="X1322">
        <v>2936</v>
      </c>
      <c r="Y1322" t="str">
        <f>IF(AND(HR_Data[[#This Row],[OverTime]]="Yes",HR_Data[[#This Row],[JobSatisfaction]]&lt;=2,HR_Data[[#This Row],[MonthlyIncome]]&lt;AVERAGE(HR_Data[MonthlyIncome])),
"High Risk",
IF(OR(HR_Data[[#This Row],[OverTime]]="Yes",HR_Data[[#This Row],[JobSatisfaction]]&lt;=2),
"Medium Risk",
"Low Risk"))</f>
        <v>Low Risk</v>
      </c>
      <c r="Z1322" t="str">
        <f>IF(HR_Data[[#This Row],[MonthlyIncome]]&lt;3000,"Low",IF(HR_Data[[#This Row],[MonthlyIncome]]&lt;7000,"Medium","High"))</f>
        <v>Low</v>
      </c>
      <c r="AA1322" s="5">
        <f>IF(HR_Data[[#This Row],[OverTime]]="Yes",1,0)</f>
        <v>0</v>
      </c>
      <c r="AB1322" s="5">
        <f>IF(HR_Data[[#This Row],[JobSatisfaction]]&lt;=2,1,0)</f>
        <v>0</v>
      </c>
      <c r="AC1322" s="5">
        <f>IF(HR_Data[[#This Row],[WorkLifeBalance]]&lt;=2,1,0)</f>
        <v>1</v>
      </c>
      <c r="AD1322" s="5">
        <f>IF(HR_Data[[#This Row],[MonthlyIncome]]&lt;AVERAGE(HR_Data[MonthlyIncome]),1,0)</f>
        <v>1</v>
      </c>
      <c r="AE1322">
        <v>6161</v>
      </c>
      <c r="AF1322">
        <v>3</v>
      </c>
      <c r="AG1322" t="s">
        <v>42</v>
      </c>
      <c r="AH1322" t="s">
        <v>43</v>
      </c>
      <c r="AI1322">
        <v>22</v>
      </c>
      <c r="AJ1322">
        <v>4</v>
      </c>
      <c r="AK1322">
        <v>2</v>
      </c>
      <c r="AL1322">
        <f>IF(HR_Data[[#This Row],[OverTime]]="Yes",2,0)
+IF(HR_Data[[#This Row],[WorkLifeBalance]]&lt;=2,2,0)
+IF(HR_Data[[#This Row],[MonthlyIncome]]&lt;5000,2,0)
+IF(HR_Data[[#This Row],[JobSatisfaction]]&lt;=2,1,0)
+IF(HR_Data[[#This Row],[EnvironmentSatisfaction]]&lt;=2,1,0)
+IF(HR_Data[[#This Row],[YearsAtCompany]]&lt;2,2,0)</f>
        <v>4</v>
      </c>
      <c r="AM1322" t="str">
        <f>IF(HR_Data[[#This Row],[RiskScore2]]&gt;=6,"High",
IF(HR_Data[[#This Row],[RiskScore2]]&gt;=3,"Medium","Low"))</f>
        <v>Medium</v>
      </c>
      <c r="AN1322">
        <v>80</v>
      </c>
      <c r="AO1322">
        <v>2</v>
      </c>
      <c r="AP1322">
        <v>10</v>
      </c>
      <c r="AQ1322">
        <v>1</v>
      </c>
      <c r="AR1322">
        <v>2</v>
      </c>
      <c r="AS1322">
        <v>6</v>
      </c>
      <c r="AT1322">
        <v>3</v>
      </c>
      <c r="AU1322">
        <v>3</v>
      </c>
      <c r="AV1322">
        <v>3</v>
      </c>
    </row>
    <row r="1323" spans="1:48">
      <c r="A1323">
        <v>47</v>
      </c>
      <c r="B1323" t="str">
        <f>IF(HR_Data[[#This Row],[Age]]&lt;25,"&lt;25",
IF(HR_Data[[#This Row],[Age]]&lt;35,"25–34",
IF(HR_Data[[#This Row],[Age]]&lt;45,"35–44",
IF(HR_Data[[#This Row],[Age]]&lt;55,"45–54","55+"))))</f>
        <v>45–54</v>
      </c>
      <c r="C1323" t="s">
        <v>43</v>
      </c>
      <c r="D1323">
        <f>(HR[[#This Row],[OverTimeFlag]]*3+HR[[#This Row],[LowJobSatisFlag]]*5+HR[[#This Row],[LowWLBFlag]]*4+HR[[#This Row],[LowSalaryFlag]]*3+HR[[#This Row],[LowEnviFlag]]*4+HR[[#This Row],[LowProFlag]]*1)</f>
        <v>7</v>
      </c>
      <c r="E1323">
        <f>HR_Data[[#This Row],[OvertimeFlag]] + HR_Data[[#This Row],[LowSatisfactionFlag]] + HR_Data[[#This Row],[LowWorkLifeBalanceFlag]]</f>
        <v>0</v>
      </c>
      <c r="F1323" t="s">
        <v>36</v>
      </c>
      <c r="G1323">
        <v>207</v>
      </c>
      <c r="H1323" t="s">
        <v>45</v>
      </c>
      <c r="I1323">
        <v>9</v>
      </c>
      <c r="J1323" t="str">
        <f>IF(AND(HR_Data[[#This Row],[Attrition]]="Yes",HR_Data[[#This Row],[YearsAtCompany]]&lt;2),"Yes","No")</f>
        <v>No</v>
      </c>
      <c r="K1323">
        <v>4</v>
      </c>
      <c r="L1323" t="s">
        <v>38</v>
      </c>
      <c r="M1323">
        <v>1</v>
      </c>
      <c r="N1323">
        <v>1856</v>
      </c>
      <c r="P1323">
        <v>2</v>
      </c>
      <c r="Q1323" t="s">
        <v>39</v>
      </c>
      <c r="R1323">
        <v>64</v>
      </c>
      <c r="S1323">
        <v>3</v>
      </c>
      <c r="T1323">
        <v>1</v>
      </c>
      <c r="U1323" t="s">
        <v>50</v>
      </c>
      <c r="V1323">
        <v>3</v>
      </c>
      <c r="W1323" t="s">
        <v>41</v>
      </c>
      <c r="X1323">
        <v>2105</v>
      </c>
      <c r="Y1323" t="str">
        <f>IF(AND(HR_Data[[#This Row],[OverTime]]="Yes",HR_Data[[#This Row],[JobSatisfaction]]&lt;=2,HR_Data[[#This Row],[MonthlyIncome]]&lt;AVERAGE(HR_Data[MonthlyIncome])),
"High Risk",
IF(OR(HR_Data[[#This Row],[OverTime]]="Yes",HR_Data[[#This Row],[JobSatisfaction]]&lt;=2),
"Medium Risk",
"Low Risk"))</f>
        <v>Low Risk</v>
      </c>
      <c r="Z1323" t="str">
        <f>IF(HR_Data[[#This Row],[MonthlyIncome]]&lt;3000,"Low",IF(HR_Data[[#This Row],[MonthlyIncome]]&lt;7000,"Medium","High"))</f>
        <v>Low</v>
      </c>
      <c r="AA1323" s="5">
        <f>IF(HR_Data[[#This Row],[OverTime]]="Yes",1,0)</f>
        <v>0</v>
      </c>
      <c r="AB1323" s="5">
        <f>IF(HR_Data[[#This Row],[JobSatisfaction]]&lt;=2,1,0)</f>
        <v>0</v>
      </c>
      <c r="AC1323" s="5">
        <f>IF(HR_Data[[#This Row],[WorkLifeBalance]]&lt;=2,1,0)</f>
        <v>0</v>
      </c>
      <c r="AD1323" s="5">
        <f>IF(HR_Data[[#This Row],[MonthlyIncome]]&lt;AVERAGE(HR_Data[MonthlyIncome]),1,0)</f>
        <v>1</v>
      </c>
      <c r="AE1323">
        <v>5411</v>
      </c>
      <c r="AF1323">
        <v>4</v>
      </c>
      <c r="AG1323" t="s">
        <v>42</v>
      </c>
      <c r="AH1323" t="s">
        <v>43</v>
      </c>
      <c r="AI1323">
        <v>12</v>
      </c>
      <c r="AJ1323">
        <v>3</v>
      </c>
      <c r="AK1323">
        <v>3</v>
      </c>
      <c r="AL1323">
        <f>IF(HR_Data[[#This Row],[OverTime]]="Yes",2,0)
+IF(HR_Data[[#This Row],[WorkLifeBalance]]&lt;=2,2,0)
+IF(HR_Data[[#This Row],[MonthlyIncome]]&lt;5000,2,0)
+IF(HR_Data[[#This Row],[JobSatisfaction]]&lt;=2,1,0)
+IF(HR_Data[[#This Row],[EnvironmentSatisfaction]]&lt;=2,1,0)
+IF(HR_Data[[#This Row],[YearsAtCompany]]&lt;2,2,0)</f>
        <v>3</v>
      </c>
      <c r="AM1323" t="str">
        <f>IF(HR_Data[[#This Row],[RiskScore2]]&gt;=6,"High",
IF(HR_Data[[#This Row],[RiskScore2]]&gt;=3,"Medium","Low"))</f>
        <v>Medium</v>
      </c>
      <c r="AN1323">
        <v>80</v>
      </c>
      <c r="AO1323">
        <v>0</v>
      </c>
      <c r="AP1323">
        <v>7</v>
      </c>
      <c r="AQ1323">
        <v>2</v>
      </c>
      <c r="AR1323">
        <v>3</v>
      </c>
      <c r="AS1323">
        <v>2</v>
      </c>
      <c r="AT1323">
        <v>2</v>
      </c>
      <c r="AU1323">
        <v>2</v>
      </c>
      <c r="AV1323">
        <v>0</v>
      </c>
    </row>
    <row r="1324" spans="1:48">
      <c r="A1324">
        <v>46</v>
      </c>
      <c r="B1324" t="str">
        <f>IF(HR_Data[[#This Row],[Age]]&lt;25,"&lt;25",
IF(HR_Data[[#This Row],[Age]]&lt;35,"25–34",
IF(HR_Data[[#This Row],[Age]]&lt;45,"35–44",
IF(HR_Data[[#This Row],[Age]]&lt;55,"45–54","55+"))))</f>
        <v>45–54</v>
      </c>
      <c r="C1324" t="s">
        <v>43</v>
      </c>
      <c r="D1324">
        <f>(HR[[#This Row],[OverTimeFlag]]*3+HR[[#This Row],[LowJobSatisFlag]]*5+HR[[#This Row],[LowWLBFlag]]*4+HR[[#This Row],[LowSalaryFlag]]*3+HR[[#This Row],[LowEnviFlag]]*4+HR[[#This Row],[LowProFlag]]*1)</f>
        <v>4</v>
      </c>
      <c r="E1324">
        <f>HR_Data[[#This Row],[OvertimeFlag]] + HR_Data[[#This Row],[LowSatisfactionFlag]] + HR_Data[[#This Row],[LowWorkLifeBalanceFlag]]</f>
        <v>1</v>
      </c>
      <c r="F1324" t="s">
        <v>36</v>
      </c>
      <c r="G1324">
        <v>706</v>
      </c>
      <c r="H1324" t="s">
        <v>45</v>
      </c>
      <c r="I1324">
        <v>2</v>
      </c>
      <c r="J1324" t="str">
        <f>IF(AND(HR_Data[[#This Row],[Attrition]]="Yes",HR_Data[[#This Row],[YearsAtCompany]]&lt;2),"Yes","No")</f>
        <v>No</v>
      </c>
      <c r="K1324">
        <v>2</v>
      </c>
      <c r="L1324" t="s">
        <v>38</v>
      </c>
      <c r="M1324">
        <v>1</v>
      </c>
      <c r="N1324">
        <v>1857</v>
      </c>
      <c r="P1324">
        <v>4</v>
      </c>
      <c r="Q1324" t="s">
        <v>46</v>
      </c>
      <c r="R1324">
        <v>82</v>
      </c>
      <c r="S1324">
        <v>3</v>
      </c>
      <c r="T1324">
        <v>3</v>
      </c>
      <c r="U1324" t="s">
        <v>53</v>
      </c>
      <c r="V1324">
        <v>4</v>
      </c>
      <c r="W1324" t="s">
        <v>52</v>
      </c>
      <c r="X1324">
        <v>8578</v>
      </c>
      <c r="Y1324" t="str">
        <f>IF(AND(HR_Data[[#This Row],[OverTime]]="Yes",HR_Data[[#This Row],[JobSatisfaction]]&lt;=2,HR_Data[[#This Row],[MonthlyIncome]]&lt;AVERAGE(HR_Data[MonthlyIncome])),
"High Risk",
IF(OR(HR_Data[[#This Row],[OverTime]]="Yes",HR_Data[[#This Row],[JobSatisfaction]]&lt;=2),
"Medium Risk",
"Low Risk"))</f>
        <v>Low Risk</v>
      </c>
      <c r="Z1324" t="str">
        <f>IF(HR_Data[[#This Row],[MonthlyIncome]]&lt;3000,"Low",IF(HR_Data[[#This Row],[MonthlyIncome]]&lt;7000,"Medium","High"))</f>
        <v>High</v>
      </c>
      <c r="AA1324" s="5">
        <f>IF(HR_Data[[#This Row],[OverTime]]="Yes",1,0)</f>
        <v>0</v>
      </c>
      <c r="AB1324" s="5">
        <f>IF(HR_Data[[#This Row],[JobSatisfaction]]&lt;=2,1,0)</f>
        <v>0</v>
      </c>
      <c r="AC1324" s="5">
        <f>IF(HR_Data[[#This Row],[WorkLifeBalance]]&lt;=2,1,0)</f>
        <v>1</v>
      </c>
      <c r="AD1324" s="5">
        <f>IF(HR_Data[[#This Row],[MonthlyIncome]]&lt;AVERAGE(HR_Data[MonthlyIncome]),1,0)</f>
        <v>0</v>
      </c>
      <c r="AE1324">
        <v>19989</v>
      </c>
      <c r="AF1324">
        <v>3</v>
      </c>
      <c r="AG1324" t="s">
        <v>42</v>
      </c>
      <c r="AH1324" t="s">
        <v>43</v>
      </c>
      <c r="AI1324">
        <v>14</v>
      </c>
      <c r="AJ1324">
        <v>3</v>
      </c>
      <c r="AK1324">
        <v>3</v>
      </c>
      <c r="AL1324">
        <f>IF(HR_Data[[#This Row],[OverTime]]="Yes",2,0)
+IF(HR_Data[[#This Row],[WorkLifeBalance]]&lt;=2,2,0)
+IF(HR_Data[[#This Row],[MonthlyIncome]]&lt;5000,2,0)
+IF(HR_Data[[#This Row],[JobSatisfaction]]&lt;=2,1,0)
+IF(HR_Data[[#This Row],[EnvironmentSatisfaction]]&lt;=2,1,0)
+IF(HR_Data[[#This Row],[YearsAtCompany]]&lt;2,2,0)</f>
        <v>2</v>
      </c>
      <c r="AM1324" t="str">
        <f>IF(HR_Data[[#This Row],[RiskScore2]]&gt;=6,"High",
IF(HR_Data[[#This Row],[RiskScore2]]&gt;=3,"Medium","Low"))</f>
        <v>Low</v>
      </c>
      <c r="AN1324">
        <v>80</v>
      </c>
      <c r="AO1324">
        <v>1</v>
      </c>
      <c r="AP1324">
        <v>12</v>
      </c>
      <c r="AQ1324">
        <v>4</v>
      </c>
      <c r="AR1324">
        <v>2</v>
      </c>
      <c r="AS1324">
        <v>9</v>
      </c>
      <c r="AT1324">
        <v>8</v>
      </c>
      <c r="AU1324">
        <v>4</v>
      </c>
      <c r="AV1324">
        <v>7</v>
      </c>
    </row>
    <row r="1325" spans="1:48">
      <c r="A1325">
        <v>28</v>
      </c>
      <c r="B1325" t="str">
        <f>IF(HR_Data[[#This Row],[Age]]&lt;25,"&lt;25",
IF(HR_Data[[#This Row],[Age]]&lt;35,"25–34",
IF(HR_Data[[#This Row],[Age]]&lt;45,"35–44",
IF(HR_Data[[#This Row],[Age]]&lt;55,"45–54","55+"))))</f>
        <v>25–34</v>
      </c>
      <c r="C1325" t="s">
        <v>43</v>
      </c>
      <c r="D1325">
        <f>(HR[[#This Row],[OverTimeFlag]]*3+HR[[#This Row],[LowJobSatisFlag]]*5+HR[[#This Row],[LowWLBFlag]]*4+HR[[#This Row],[LowSalaryFlag]]*3+HR[[#This Row],[LowEnviFlag]]*4+HR[[#This Row],[LowProFlag]]*1)</f>
        <v>3</v>
      </c>
      <c r="E1325">
        <f>HR_Data[[#This Row],[OvertimeFlag]] + HR_Data[[#This Row],[LowSatisfactionFlag]] + HR_Data[[#This Row],[LowWorkLifeBalanceFlag]]</f>
        <v>0</v>
      </c>
      <c r="F1325" t="s">
        <v>55</v>
      </c>
      <c r="G1325">
        <v>280</v>
      </c>
      <c r="H1325" t="s">
        <v>61</v>
      </c>
      <c r="I1325">
        <v>1</v>
      </c>
      <c r="J1325" t="str">
        <f>IF(AND(HR_Data[[#This Row],[Attrition]]="Yes",HR_Data[[#This Row],[YearsAtCompany]]&lt;2),"Yes","No")</f>
        <v>No</v>
      </c>
      <c r="K1325">
        <v>2</v>
      </c>
      <c r="L1325" t="s">
        <v>38</v>
      </c>
      <c r="M1325">
        <v>1</v>
      </c>
      <c r="N1325">
        <v>1858</v>
      </c>
      <c r="P1325">
        <v>3</v>
      </c>
      <c r="Q1325" t="s">
        <v>46</v>
      </c>
      <c r="R1325">
        <v>43</v>
      </c>
      <c r="S1325">
        <v>3</v>
      </c>
      <c r="T1325">
        <v>1</v>
      </c>
      <c r="U1325" t="s">
        <v>61</v>
      </c>
      <c r="V1325">
        <v>4</v>
      </c>
      <c r="W1325" t="s">
        <v>52</v>
      </c>
      <c r="X1325">
        <v>2706</v>
      </c>
      <c r="Y1325" t="str">
        <f>IF(AND(HR_Data[[#This Row],[OverTime]]="Yes",HR_Data[[#This Row],[JobSatisfaction]]&lt;=2,HR_Data[[#This Row],[MonthlyIncome]]&lt;AVERAGE(HR_Data[MonthlyIncome])),
"High Risk",
IF(OR(HR_Data[[#This Row],[OverTime]]="Yes",HR_Data[[#This Row],[JobSatisfaction]]&lt;=2),
"Medium Risk",
"Low Risk"))</f>
        <v>Low Risk</v>
      </c>
      <c r="Z1325" t="str">
        <f>IF(HR_Data[[#This Row],[MonthlyIncome]]&lt;3000,"Low",IF(HR_Data[[#This Row],[MonthlyIncome]]&lt;7000,"Medium","High"))</f>
        <v>Low</v>
      </c>
      <c r="AA1325" s="5">
        <f>IF(HR_Data[[#This Row],[OverTime]]="Yes",1,0)</f>
        <v>0</v>
      </c>
      <c r="AB1325" s="5">
        <f>IF(HR_Data[[#This Row],[JobSatisfaction]]&lt;=2,1,0)</f>
        <v>0</v>
      </c>
      <c r="AC1325" s="5">
        <f>IF(HR_Data[[#This Row],[WorkLifeBalance]]&lt;=2,1,0)</f>
        <v>0</v>
      </c>
      <c r="AD1325" s="5">
        <f>IF(HR_Data[[#This Row],[MonthlyIncome]]&lt;AVERAGE(HR_Data[MonthlyIncome]),1,0)</f>
        <v>1</v>
      </c>
      <c r="AE1325">
        <v>10494</v>
      </c>
      <c r="AF1325">
        <v>1</v>
      </c>
      <c r="AG1325" t="s">
        <v>42</v>
      </c>
      <c r="AH1325" t="s">
        <v>43</v>
      </c>
      <c r="AI1325">
        <v>15</v>
      </c>
      <c r="AJ1325">
        <v>3</v>
      </c>
      <c r="AK1325">
        <v>2</v>
      </c>
      <c r="AL1325">
        <f>IF(HR_Data[[#This Row],[OverTime]]="Yes",2,0)
+IF(HR_Data[[#This Row],[WorkLifeBalance]]&lt;=2,2,0)
+IF(HR_Data[[#This Row],[MonthlyIncome]]&lt;5000,2,0)
+IF(HR_Data[[#This Row],[JobSatisfaction]]&lt;=2,1,0)
+IF(HR_Data[[#This Row],[EnvironmentSatisfaction]]&lt;=2,1,0)
+IF(HR_Data[[#This Row],[YearsAtCompany]]&lt;2,2,0)</f>
        <v>2</v>
      </c>
      <c r="AM1325" t="str">
        <f>IF(HR_Data[[#This Row],[RiskScore2]]&gt;=6,"High",
IF(HR_Data[[#This Row],[RiskScore2]]&gt;=3,"Medium","Low"))</f>
        <v>Low</v>
      </c>
      <c r="AN1325">
        <v>80</v>
      </c>
      <c r="AO1325">
        <v>1</v>
      </c>
      <c r="AP1325">
        <v>3</v>
      </c>
      <c r="AQ1325">
        <v>2</v>
      </c>
      <c r="AR1325">
        <v>3</v>
      </c>
      <c r="AS1325">
        <v>3</v>
      </c>
      <c r="AT1325">
        <v>2</v>
      </c>
      <c r="AU1325">
        <v>2</v>
      </c>
      <c r="AV1325">
        <v>2</v>
      </c>
    </row>
    <row r="1326" spans="1:48">
      <c r="A1326">
        <v>29</v>
      </c>
      <c r="B1326" t="str">
        <f>IF(HR_Data[[#This Row],[Age]]&lt;25,"&lt;25",
IF(HR_Data[[#This Row],[Age]]&lt;35,"25–34",
IF(HR_Data[[#This Row],[Age]]&lt;45,"35–44",
IF(HR_Data[[#This Row],[Age]]&lt;55,"45–54","55+"))))</f>
        <v>25–34</v>
      </c>
      <c r="C1326" t="s">
        <v>43</v>
      </c>
      <c r="D1326">
        <f>(HR[[#This Row],[OverTimeFlag]]*3+HR[[#This Row],[LowJobSatisFlag]]*5+HR[[#This Row],[LowWLBFlag]]*4+HR[[#This Row],[LowSalaryFlag]]*3+HR[[#This Row],[LowEnviFlag]]*4+HR[[#This Row],[LowProFlag]]*1)</f>
        <v>3</v>
      </c>
      <c r="E1326">
        <f>HR_Data[[#This Row],[OvertimeFlag]] + HR_Data[[#This Row],[LowSatisfactionFlag]] + HR_Data[[#This Row],[LowWorkLifeBalanceFlag]]</f>
        <v>0</v>
      </c>
      <c r="F1326" t="s">
        <v>36</v>
      </c>
      <c r="G1326">
        <v>726</v>
      </c>
      <c r="H1326" t="s">
        <v>45</v>
      </c>
      <c r="I1326">
        <v>29</v>
      </c>
      <c r="J1326" t="str">
        <f>IF(AND(HR_Data[[#This Row],[Attrition]]="Yes",HR_Data[[#This Row],[YearsAtCompany]]&lt;2),"Yes","No")</f>
        <v>No</v>
      </c>
      <c r="K1326">
        <v>1</v>
      </c>
      <c r="L1326" t="s">
        <v>38</v>
      </c>
      <c r="M1326">
        <v>1</v>
      </c>
      <c r="N1326">
        <v>1859</v>
      </c>
      <c r="P1326">
        <v>4</v>
      </c>
      <c r="Q1326" t="s">
        <v>46</v>
      </c>
      <c r="R1326">
        <v>93</v>
      </c>
      <c r="S1326">
        <v>1</v>
      </c>
      <c r="T1326">
        <v>2</v>
      </c>
      <c r="U1326" t="s">
        <v>54</v>
      </c>
      <c r="V1326">
        <v>3</v>
      </c>
      <c r="W1326" t="s">
        <v>52</v>
      </c>
      <c r="X1326">
        <v>6384</v>
      </c>
      <c r="Y1326" t="str">
        <f>IF(AND(HR_Data[[#This Row],[OverTime]]="Yes",HR_Data[[#This Row],[JobSatisfaction]]&lt;=2,HR_Data[[#This Row],[MonthlyIncome]]&lt;AVERAGE(HR_Data[MonthlyIncome])),
"High Risk",
IF(OR(HR_Data[[#This Row],[OverTime]]="Yes",HR_Data[[#This Row],[JobSatisfaction]]&lt;=2),
"Medium Risk",
"Low Risk"))</f>
        <v>Low Risk</v>
      </c>
      <c r="Z1326" t="str">
        <f>IF(HR_Data[[#This Row],[MonthlyIncome]]&lt;3000,"Low",IF(HR_Data[[#This Row],[MonthlyIncome]]&lt;7000,"Medium","High"))</f>
        <v>Medium</v>
      </c>
      <c r="AA1326" s="5">
        <f>IF(HR_Data[[#This Row],[OverTime]]="Yes",1,0)</f>
        <v>0</v>
      </c>
      <c r="AB1326" s="5">
        <f>IF(HR_Data[[#This Row],[JobSatisfaction]]&lt;=2,1,0)</f>
        <v>0</v>
      </c>
      <c r="AC1326" s="5">
        <f>IF(HR_Data[[#This Row],[WorkLifeBalance]]&lt;=2,1,0)</f>
        <v>0</v>
      </c>
      <c r="AD1326" s="5">
        <f>IF(HR_Data[[#This Row],[MonthlyIncome]]&lt;AVERAGE(HR_Data[MonthlyIncome]),1,0)</f>
        <v>1</v>
      </c>
      <c r="AE1326">
        <v>21143</v>
      </c>
      <c r="AF1326">
        <v>8</v>
      </c>
      <c r="AG1326" t="s">
        <v>42</v>
      </c>
      <c r="AH1326" t="s">
        <v>43</v>
      </c>
      <c r="AI1326">
        <v>17</v>
      </c>
      <c r="AJ1326">
        <v>3</v>
      </c>
      <c r="AK1326">
        <v>4</v>
      </c>
      <c r="AL1326">
        <f>IF(HR_Data[[#This Row],[OverTime]]="Yes",2,0)
+IF(HR_Data[[#This Row],[WorkLifeBalance]]&lt;=2,2,0)
+IF(HR_Data[[#This Row],[MonthlyIncome]]&lt;5000,2,0)
+IF(HR_Data[[#This Row],[JobSatisfaction]]&lt;=2,1,0)
+IF(HR_Data[[#This Row],[EnvironmentSatisfaction]]&lt;=2,1,0)
+IF(HR_Data[[#This Row],[YearsAtCompany]]&lt;2,2,0)</f>
        <v>0</v>
      </c>
      <c r="AM1326" t="str">
        <f>IF(HR_Data[[#This Row],[RiskScore2]]&gt;=6,"High",
IF(HR_Data[[#This Row],[RiskScore2]]&gt;=3,"Medium","Low"))</f>
        <v>Low</v>
      </c>
      <c r="AN1326">
        <v>80</v>
      </c>
      <c r="AO1326">
        <v>2</v>
      </c>
      <c r="AP1326">
        <v>11</v>
      </c>
      <c r="AQ1326">
        <v>3</v>
      </c>
      <c r="AR1326">
        <v>3</v>
      </c>
      <c r="AS1326">
        <v>7</v>
      </c>
      <c r="AT1326">
        <v>0</v>
      </c>
      <c r="AU1326">
        <v>1</v>
      </c>
      <c r="AV1326">
        <v>6</v>
      </c>
    </row>
    <row r="1327" spans="1:48">
      <c r="A1327">
        <v>42</v>
      </c>
      <c r="B1327" t="str">
        <f>IF(HR_Data[[#This Row],[Age]]&lt;25,"&lt;25",
IF(HR_Data[[#This Row],[Age]]&lt;35,"25–34",
IF(HR_Data[[#This Row],[Age]]&lt;45,"35–44",
IF(HR_Data[[#This Row],[Age]]&lt;55,"45–54","55+"))))</f>
        <v>35–44</v>
      </c>
      <c r="C1327" t="s">
        <v>43</v>
      </c>
      <c r="D1327">
        <f>(HR[[#This Row],[OverTimeFlag]]*3+HR[[#This Row],[LowJobSatisFlag]]*5+HR[[#This Row],[LowWLBFlag]]*4+HR[[#This Row],[LowSalaryFlag]]*3+HR[[#This Row],[LowEnviFlag]]*4+HR[[#This Row],[LowProFlag]]*1)</f>
        <v>3</v>
      </c>
      <c r="E1327">
        <f>HR_Data[[#This Row],[OvertimeFlag]] + HR_Data[[#This Row],[LowSatisfactionFlag]] + HR_Data[[#This Row],[LowWorkLifeBalanceFlag]]</f>
        <v>0</v>
      </c>
      <c r="F1327" t="s">
        <v>36</v>
      </c>
      <c r="G1327">
        <v>1142</v>
      </c>
      <c r="H1327" t="s">
        <v>45</v>
      </c>
      <c r="I1327">
        <v>8</v>
      </c>
      <c r="J1327" t="str">
        <f>IF(AND(HR_Data[[#This Row],[Attrition]]="Yes",HR_Data[[#This Row],[YearsAtCompany]]&lt;2),"Yes","No")</f>
        <v>No</v>
      </c>
      <c r="K1327">
        <v>3</v>
      </c>
      <c r="L1327" t="s">
        <v>38</v>
      </c>
      <c r="M1327">
        <v>1</v>
      </c>
      <c r="N1327">
        <v>1860</v>
      </c>
      <c r="P1327">
        <v>4</v>
      </c>
      <c r="Q1327" t="s">
        <v>46</v>
      </c>
      <c r="R1327">
        <v>81</v>
      </c>
      <c r="S1327">
        <v>3</v>
      </c>
      <c r="T1327">
        <v>1</v>
      </c>
      <c r="U1327" t="s">
        <v>50</v>
      </c>
      <c r="V1327">
        <v>3</v>
      </c>
      <c r="W1327" t="s">
        <v>41</v>
      </c>
      <c r="X1327">
        <v>3968</v>
      </c>
      <c r="Y1327" t="str">
        <f>IF(AND(HR_Data[[#This Row],[OverTime]]="Yes",HR_Data[[#This Row],[JobSatisfaction]]&lt;=2,HR_Data[[#This Row],[MonthlyIncome]]&lt;AVERAGE(HR_Data[MonthlyIncome])),
"High Risk",
IF(OR(HR_Data[[#This Row],[OverTime]]="Yes",HR_Data[[#This Row],[JobSatisfaction]]&lt;=2),
"Medium Risk",
"Low Risk"))</f>
        <v>Low Risk</v>
      </c>
      <c r="Z1327" t="str">
        <f>IF(HR_Data[[#This Row],[MonthlyIncome]]&lt;3000,"Low",IF(HR_Data[[#This Row],[MonthlyIncome]]&lt;7000,"Medium","High"))</f>
        <v>Medium</v>
      </c>
      <c r="AA1327" s="5">
        <f>IF(HR_Data[[#This Row],[OverTime]]="Yes",1,0)</f>
        <v>0</v>
      </c>
      <c r="AB1327" s="5">
        <f>IF(HR_Data[[#This Row],[JobSatisfaction]]&lt;=2,1,0)</f>
        <v>0</v>
      </c>
      <c r="AC1327" s="5">
        <f>IF(HR_Data[[#This Row],[WorkLifeBalance]]&lt;=2,1,0)</f>
        <v>0</v>
      </c>
      <c r="AD1327" s="5">
        <f>IF(HR_Data[[#This Row],[MonthlyIncome]]&lt;AVERAGE(HR_Data[MonthlyIncome]),1,0)</f>
        <v>1</v>
      </c>
      <c r="AE1327">
        <v>13624</v>
      </c>
      <c r="AF1327">
        <v>4</v>
      </c>
      <c r="AG1327" t="s">
        <v>42</v>
      </c>
      <c r="AH1327" t="s">
        <v>43</v>
      </c>
      <c r="AI1327">
        <v>13</v>
      </c>
      <c r="AJ1327">
        <v>3</v>
      </c>
      <c r="AK1327">
        <v>4</v>
      </c>
      <c r="AL1327">
        <f>IF(HR_Data[[#This Row],[OverTime]]="Yes",2,0)
+IF(HR_Data[[#This Row],[WorkLifeBalance]]&lt;=2,2,0)
+IF(HR_Data[[#This Row],[MonthlyIncome]]&lt;5000,2,0)
+IF(HR_Data[[#This Row],[JobSatisfaction]]&lt;=2,1,0)
+IF(HR_Data[[#This Row],[EnvironmentSatisfaction]]&lt;=2,1,0)
+IF(HR_Data[[#This Row],[YearsAtCompany]]&lt;2,2,0)</f>
        <v>4</v>
      </c>
      <c r="AM1327" t="str">
        <f>IF(HR_Data[[#This Row],[RiskScore2]]&gt;=6,"High",
IF(HR_Data[[#This Row],[RiskScore2]]&gt;=3,"Medium","Low"))</f>
        <v>Medium</v>
      </c>
      <c r="AN1327">
        <v>80</v>
      </c>
      <c r="AO1327">
        <v>0</v>
      </c>
      <c r="AP1327">
        <v>8</v>
      </c>
      <c r="AQ1327">
        <v>3</v>
      </c>
      <c r="AR1327">
        <v>3</v>
      </c>
      <c r="AS1327">
        <v>0</v>
      </c>
      <c r="AT1327">
        <v>0</v>
      </c>
      <c r="AU1327">
        <v>0</v>
      </c>
      <c r="AV1327">
        <v>0</v>
      </c>
    </row>
    <row r="1328" spans="1:48">
      <c r="A1328">
        <v>32</v>
      </c>
      <c r="B1328" t="str">
        <f>IF(HR_Data[[#This Row],[Age]]&lt;25,"&lt;25",
IF(HR_Data[[#This Row],[Age]]&lt;35,"25–34",
IF(HR_Data[[#This Row],[Age]]&lt;45,"35–44",
IF(HR_Data[[#This Row],[Age]]&lt;55,"45–54","55+"))))</f>
        <v>25–34</v>
      </c>
      <c r="C1328" t="s">
        <v>35</v>
      </c>
      <c r="D1328">
        <f>(HR[[#This Row],[OverTimeFlag]]*3+HR[[#This Row],[LowJobSatisFlag]]*5+HR[[#This Row],[LowWLBFlag]]*4+HR[[#This Row],[LowSalaryFlag]]*3+HR[[#This Row],[LowEnviFlag]]*4+HR[[#This Row],[LowProFlag]]*1)</f>
        <v>12</v>
      </c>
      <c r="E1328">
        <f>HR_Data[[#This Row],[OvertimeFlag]] + HR_Data[[#This Row],[LowSatisfactionFlag]] + HR_Data[[#This Row],[LowWorkLifeBalanceFlag]]</f>
        <v>3</v>
      </c>
      <c r="F1328" t="s">
        <v>36</v>
      </c>
      <c r="G1328">
        <v>414</v>
      </c>
      <c r="H1328" t="s">
        <v>37</v>
      </c>
      <c r="I1328">
        <v>2</v>
      </c>
      <c r="J1328" t="str">
        <f>IF(AND(HR_Data[[#This Row],[Attrition]]="Yes",HR_Data[[#This Row],[YearsAtCompany]]&lt;2),"Yes","No")</f>
        <v>No</v>
      </c>
      <c r="K1328">
        <v>4</v>
      </c>
      <c r="L1328" t="s">
        <v>59</v>
      </c>
      <c r="M1328">
        <v>1</v>
      </c>
      <c r="N1328">
        <v>1862</v>
      </c>
      <c r="P1328">
        <v>3</v>
      </c>
      <c r="Q1328" t="s">
        <v>46</v>
      </c>
      <c r="R1328">
        <v>82</v>
      </c>
      <c r="S1328">
        <v>2</v>
      </c>
      <c r="T1328">
        <v>2</v>
      </c>
      <c r="U1328" t="s">
        <v>40</v>
      </c>
      <c r="V1328">
        <v>2</v>
      </c>
      <c r="W1328" t="s">
        <v>41</v>
      </c>
      <c r="X1328">
        <v>9907</v>
      </c>
      <c r="Y1328" t="str">
        <f>IF(AND(HR_Data[[#This Row],[OverTime]]="Yes",HR_Data[[#This Row],[JobSatisfaction]]&lt;=2,HR_Data[[#This Row],[MonthlyIncome]]&lt;AVERAGE(HR_Data[MonthlyIncome])),
"High Risk",
IF(OR(HR_Data[[#This Row],[OverTime]]="Yes",HR_Data[[#This Row],[JobSatisfaction]]&lt;=2),
"Medium Risk",
"Low Risk"))</f>
        <v>Medium Risk</v>
      </c>
      <c r="Z1328" t="str">
        <f>IF(HR_Data[[#This Row],[MonthlyIncome]]&lt;3000,"Low",IF(HR_Data[[#This Row],[MonthlyIncome]]&lt;7000,"Medium","High"))</f>
        <v>High</v>
      </c>
      <c r="AA1328" s="5">
        <f>IF(HR_Data[[#This Row],[OverTime]]="Yes",1,0)</f>
        <v>1</v>
      </c>
      <c r="AB1328" s="5">
        <f>IF(HR_Data[[#This Row],[JobSatisfaction]]&lt;=2,1,0)</f>
        <v>1</v>
      </c>
      <c r="AC1328" s="5">
        <f>IF(HR_Data[[#This Row],[WorkLifeBalance]]&lt;=2,1,0)</f>
        <v>1</v>
      </c>
      <c r="AD1328" s="5">
        <f>IF(HR_Data[[#This Row],[MonthlyIncome]]&lt;AVERAGE(HR_Data[MonthlyIncome]),1,0)</f>
        <v>0</v>
      </c>
      <c r="AE1328">
        <v>26186</v>
      </c>
      <c r="AF1328">
        <v>7</v>
      </c>
      <c r="AG1328" t="s">
        <v>42</v>
      </c>
      <c r="AH1328" t="s">
        <v>35</v>
      </c>
      <c r="AI1328">
        <v>12</v>
      </c>
      <c r="AJ1328">
        <v>3</v>
      </c>
      <c r="AK1328">
        <v>3</v>
      </c>
      <c r="AL1328">
        <f>IF(HR_Data[[#This Row],[OverTime]]="Yes",2,0)
+IF(HR_Data[[#This Row],[WorkLifeBalance]]&lt;=2,2,0)
+IF(HR_Data[[#This Row],[MonthlyIncome]]&lt;5000,2,0)
+IF(HR_Data[[#This Row],[JobSatisfaction]]&lt;=2,1,0)
+IF(HR_Data[[#This Row],[EnvironmentSatisfaction]]&lt;=2,1,0)
+IF(HR_Data[[#This Row],[YearsAtCompany]]&lt;2,2,0)</f>
        <v>5</v>
      </c>
      <c r="AM1328" t="str">
        <f>IF(HR_Data[[#This Row],[RiskScore2]]&gt;=6,"High",
IF(HR_Data[[#This Row],[RiskScore2]]&gt;=3,"Medium","Low"))</f>
        <v>Medium</v>
      </c>
      <c r="AN1328">
        <v>80</v>
      </c>
      <c r="AO1328">
        <v>0</v>
      </c>
      <c r="AP1328">
        <v>7</v>
      </c>
      <c r="AQ1328">
        <v>3</v>
      </c>
      <c r="AR1328">
        <v>2</v>
      </c>
      <c r="AS1328">
        <v>2</v>
      </c>
      <c r="AT1328">
        <v>2</v>
      </c>
      <c r="AU1328">
        <v>2</v>
      </c>
      <c r="AV1328">
        <v>2</v>
      </c>
    </row>
    <row r="1329" spans="1:48">
      <c r="A1329">
        <v>46</v>
      </c>
      <c r="B1329" t="str">
        <f>IF(HR_Data[[#This Row],[Age]]&lt;25,"&lt;25",
IF(HR_Data[[#This Row],[Age]]&lt;35,"25–34",
IF(HR_Data[[#This Row],[Age]]&lt;45,"35–44",
IF(HR_Data[[#This Row],[Age]]&lt;55,"45–54","55+"))))</f>
        <v>45–54</v>
      </c>
      <c r="C1329" t="s">
        <v>43</v>
      </c>
      <c r="D1329">
        <f>(HR[[#This Row],[OverTimeFlag]]*3+HR[[#This Row],[LowJobSatisFlag]]*5+HR[[#This Row],[LowWLBFlag]]*4+HR[[#This Row],[LowSalaryFlag]]*3+HR[[#This Row],[LowEnviFlag]]*4+HR[[#This Row],[LowProFlag]]*1)</f>
        <v>9</v>
      </c>
      <c r="E1329">
        <f>HR_Data[[#This Row],[OvertimeFlag]] + HR_Data[[#This Row],[LowSatisfactionFlag]] + HR_Data[[#This Row],[LowWorkLifeBalanceFlag]]</f>
        <v>1</v>
      </c>
      <c r="F1329" t="s">
        <v>36</v>
      </c>
      <c r="G1329">
        <v>1319</v>
      </c>
      <c r="H1329" t="s">
        <v>37</v>
      </c>
      <c r="I1329">
        <v>3</v>
      </c>
      <c r="J1329" t="str">
        <f>IF(AND(HR_Data[[#This Row],[Attrition]]="Yes",HR_Data[[#This Row],[YearsAtCompany]]&lt;2),"Yes","No")</f>
        <v>No</v>
      </c>
      <c r="K1329">
        <v>3</v>
      </c>
      <c r="L1329" t="s">
        <v>60</v>
      </c>
      <c r="M1329">
        <v>1</v>
      </c>
      <c r="N1329">
        <v>1863</v>
      </c>
      <c r="P1329">
        <v>1</v>
      </c>
      <c r="Q1329" t="s">
        <v>39</v>
      </c>
      <c r="R1329">
        <v>45</v>
      </c>
      <c r="S1329">
        <v>4</v>
      </c>
      <c r="T1329">
        <v>4</v>
      </c>
      <c r="U1329" t="s">
        <v>40</v>
      </c>
      <c r="V1329">
        <v>1</v>
      </c>
      <c r="W1329" t="s">
        <v>52</v>
      </c>
      <c r="X1329">
        <v>13225</v>
      </c>
      <c r="Y1329" t="str">
        <f>IF(AND(HR_Data[[#This Row],[OverTime]]="Yes",HR_Data[[#This Row],[JobSatisfaction]]&lt;=2,HR_Data[[#This Row],[MonthlyIncome]]&lt;AVERAGE(HR_Data[MonthlyIncome])),
"High Risk",
IF(OR(HR_Data[[#This Row],[OverTime]]="Yes",HR_Data[[#This Row],[JobSatisfaction]]&lt;=2),
"Medium Risk",
"Low Risk"))</f>
        <v>Medium Risk</v>
      </c>
      <c r="Z1329" t="str">
        <f>IF(HR_Data[[#This Row],[MonthlyIncome]]&lt;3000,"Low",IF(HR_Data[[#This Row],[MonthlyIncome]]&lt;7000,"Medium","High"))</f>
        <v>High</v>
      </c>
      <c r="AA1329" s="5">
        <f>IF(HR_Data[[#This Row],[OverTime]]="Yes",1,0)</f>
        <v>0</v>
      </c>
      <c r="AB1329" s="5">
        <f>IF(HR_Data[[#This Row],[JobSatisfaction]]&lt;=2,1,0)</f>
        <v>1</v>
      </c>
      <c r="AC1329" s="5">
        <f>IF(HR_Data[[#This Row],[WorkLifeBalance]]&lt;=2,1,0)</f>
        <v>0</v>
      </c>
      <c r="AD1329" s="5">
        <f>IF(HR_Data[[#This Row],[MonthlyIncome]]&lt;AVERAGE(HR_Data[MonthlyIncome]),1,0)</f>
        <v>0</v>
      </c>
      <c r="AE1329">
        <v>7739</v>
      </c>
      <c r="AF1329">
        <v>2</v>
      </c>
      <c r="AG1329" t="s">
        <v>42</v>
      </c>
      <c r="AH1329" t="s">
        <v>43</v>
      </c>
      <c r="AI1329">
        <v>12</v>
      </c>
      <c r="AJ1329">
        <v>3</v>
      </c>
      <c r="AK1329">
        <v>4</v>
      </c>
      <c r="AL1329">
        <f>IF(HR_Data[[#This Row],[OverTime]]="Yes",2,0)
+IF(HR_Data[[#This Row],[WorkLifeBalance]]&lt;=2,2,0)
+IF(HR_Data[[#This Row],[MonthlyIncome]]&lt;5000,2,0)
+IF(HR_Data[[#This Row],[JobSatisfaction]]&lt;=2,1,0)
+IF(HR_Data[[#This Row],[EnvironmentSatisfaction]]&lt;=2,1,0)
+IF(HR_Data[[#This Row],[YearsAtCompany]]&lt;2,2,0)</f>
        <v>2</v>
      </c>
      <c r="AM1329" t="str">
        <f>IF(HR_Data[[#This Row],[RiskScore2]]&gt;=6,"High",
IF(HR_Data[[#This Row],[RiskScore2]]&gt;=3,"Medium","Low"))</f>
        <v>Low</v>
      </c>
      <c r="AN1329">
        <v>80</v>
      </c>
      <c r="AO1329">
        <v>1</v>
      </c>
      <c r="AP1329">
        <v>25</v>
      </c>
      <c r="AQ1329">
        <v>5</v>
      </c>
      <c r="AR1329">
        <v>3</v>
      </c>
      <c r="AS1329">
        <v>19</v>
      </c>
      <c r="AT1329">
        <v>17</v>
      </c>
      <c r="AU1329">
        <v>2</v>
      </c>
      <c r="AV1329">
        <v>8</v>
      </c>
    </row>
    <row r="1330" spans="1:48">
      <c r="A1330">
        <v>27</v>
      </c>
      <c r="B1330" t="str">
        <f>IF(HR_Data[[#This Row],[Age]]&lt;25,"&lt;25",
IF(HR_Data[[#This Row],[Age]]&lt;35,"25–34",
IF(HR_Data[[#This Row],[Age]]&lt;45,"35–44",
IF(HR_Data[[#This Row],[Age]]&lt;55,"45–54","55+"))))</f>
        <v>25–34</v>
      </c>
      <c r="C1330" t="s">
        <v>43</v>
      </c>
      <c r="D1330">
        <f>(HR[[#This Row],[OverTimeFlag]]*3+HR[[#This Row],[LowJobSatisFlag]]*5+HR[[#This Row],[LowWLBFlag]]*4+HR[[#This Row],[LowSalaryFlag]]*3+HR[[#This Row],[LowEnviFlag]]*4+HR[[#This Row],[LowProFlag]]*1)</f>
        <v>8</v>
      </c>
      <c r="E1330">
        <f>HR_Data[[#This Row],[OvertimeFlag]] + HR_Data[[#This Row],[LowSatisfactionFlag]] + HR_Data[[#This Row],[LowWorkLifeBalanceFlag]]</f>
        <v>0</v>
      </c>
      <c r="F1330" t="s">
        <v>36</v>
      </c>
      <c r="G1330">
        <v>728</v>
      </c>
      <c r="H1330" t="s">
        <v>37</v>
      </c>
      <c r="I1330">
        <v>23</v>
      </c>
      <c r="J1330" t="str">
        <f>IF(AND(HR_Data[[#This Row],[Attrition]]="Yes",HR_Data[[#This Row],[YearsAtCompany]]&lt;2),"Yes","No")</f>
        <v>No</v>
      </c>
      <c r="K1330">
        <v>1</v>
      </c>
      <c r="L1330" t="s">
        <v>51</v>
      </c>
      <c r="M1330">
        <v>1</v>
      </c>
      <c r="N1330">
        <v>1864</v>
      </c>
      <c r="P1330">
        <v>2</v>
      </c>
      <c r="Q1330" t="s">
        <v>39</v>
      </c>
      <c r="R1330">
        <v>36</v>
      </c>
      <c r="S1330">
        <v>2</v>
      </c>
      <c r="T1330">
        <v>2</v>
      </c>
      <c r="U1330" t="s">
        <v>57</v>
      </c>
      <c r="V1330">
        <v>3</v>
      </c>
      <c r="W1330" t="s">
        <v>48</v>
      </c>
      <c r="X1330">
        <v>3540</v>
      </c>
      <c r="Y1330" t="str">
        <f>IF(AND(HR_Data[[#This Row],[OverTime]]="Yes",HR_Data[[#This Row],[JobSatisfaction]]&lt;=2,HR_Data[[#This Row],[MonthlyIncome]]&lt;AVERAGE(HR_Data[MonthlyIncome])),
"High Risk",
IF(OR(HR_Data[[#This Row],[OverTime]]="Yes",HR_Data[[#This Row],[JobSatisfaction]]&lt;=2),
"Medium Risk",
"Low Risk"))</f>
        <v>Low Risk</v>
      </c>
      <c r="Z1330" t="str">
        <f>IF(HR_Data[[#This Row],[MonthlyIncome]]&lt;3000,"Low",IF(HR_Data[[#This Row],[MonthlyIncome]]&lt;7000,"Medium","High"))</f>
        <v>Medium</v>
      </c>
      <c r="AA1330" s="5">
        <f>IF(HR_Data[[#This Row],[OverTime]]="Yes",1,0)</f>
        <v>0</v>
      </c>
      <c r="AB1330" s="5">
        <f>IF(HR_Data[[#This Row],[JobSatisfaction]]&lt;=2,1,0)</f>
        <v>0</v>
      </c>
      <c r="AC1330" s="5">
        <f>IF(HR_Data[[#This Row],[WorkLifeBalance]]&lt;=2,1,0)</f>
        <v>0</v>
      </c>
      <c r="AD1330" s="5">
        <f>IF(HR_Data[[#This Row],[MonthlyIncome]]&lt;AVERAGE(HR_Data[MonthlyIncome]),1,0)</f>
        <v>1</v>
      </c>
      <c r="AE1330">
        <v>7018</v>
      </c>
      <c r="AF1330">
        <v>1</v>
      </c>
      <c r="AG1330" t="s">
        <v>42</v>
      </c>
      <c r="AH1330" t="s">
        <v>43</v>
      </c>
      <c r="AI1330">
        <v>21</v>
      </c>
      <c r="AJ1330">
        <v>4</v>
      </c>
      <c r="AK1330">
        <v>4</v>
      </c>
      <c r="AL1330">
        <f>IF(HR_Data[[#This Row],[OverTime]]="Yes",2,0)
+IF(HR_Data[[#This Row],[WorkLifeBalance]]&lt;=2,2,0)
+IF(HR_Data[[#This Row],[MonthlyIncome]]&lt;5000,2,0)
+IF(HR_Data[[#This Row],[JobSatisfaction]]&lt;=2,1,0)
+IF(HR_Data[[#This Row],[EnvironmentSatisfaction]]&lt;=2,1,0)
+IF(HR_Data[[#This Row],[YearsAtCompany]]&lt;2,2,0)</f>
        <v>3</v>
      </c>
      <c r="AM1330" t="str">
        <f>IF(HR_Data[[#This Row],[RiskScore2]]&gt;=6,"High",
IF(HR_Data[[#This Row],[RiskScore2]]&gt;=3,"Medium","Low"))</f>
        <v>Medium</v>
      </c>
      <c r="AN1330">
        <v>80</v>
      </c>
      <c r="AO1330">
        <v>1</v>
      </c>
      <c r="AP1330">
        <v>9</v>
      </c>
      <c r="AQ1330">
        <v>5</v>
      </c>
      <c r="AR1330">
        <v>3</v>
      </c>
      <c r="AS1330">
        <v>9</v>
      </c>
      <c r="AT1330">
        <v>8</v>
      </c>
      <c r="AU1330">
        <v>5</v>
      </c>
      <c r="AV1330">
        <v>8</v>
      </c>
    </row>
    <row r="1331" spans="1:48">
      <c r="A1331">
        <v>29</v>
      </c>
      <c r="B1331" t="str">
        <f>IF(HR_Data[[#This Row],[Age]]&lt;25,"&lt;25",
IF(HR_Data[[#This Row],[Age]]&lt;35,"25–34",
IF(HR_Data[[#This Row],[Age]]&lt;45,"35–44",
IF(HR_Data[[#This Row],[Age]]&lt;55,"45–54","55+"))))</f>
        <v>25–34</v>
      </c>
      <c r="C1331" t="s">
        <v>43</v>
      </c>
      <c r="D1331">
        <f>(HR[[#This Row],[OverTimeFlag]]*3+HR[[#This Row],[LowJobSatisFlag]]*5+HR[[#This Row],[LowWLBFlag]]*4+HR[[#This Row],[LowSalaryFlag]]*3+HR[[#This Row],[LowEnviFlag]]*4+HR[[#This Row],[LowProFlag]]*1)</f>
        <v>8</v>
      </c>
      <c r="E1331">
        <f>HR_Data[[#This Row],[OvertimeFlag]] + HR_Data[[#This Row],[LowSatisfactionFlag]] + HR_Data[[#This Row],[LowWorkLifeBalanceFlag]]</f>
        <v>1</v>
      </c>
      <c r="F1331" t="s">
        <v>36</v>
      </c>
      <c r="G1331">
        <v>352</v>
      </c>
      <c r="H1331" t="s">
        <v>61</v>
      </c>
      <c r="I1331">
        <v>6</v>
      </c>
      <c r="J1331" t="str">
        <f>IF(AND(HR_Data[[#This Row],[Attrition]]="Yes",HR_Data[[#This Row],[YearsAtCompany]]&lt;2),"Yes","No")</f>
        <v>No</v>
      </c>
      <c r="K1331">
        <v>1</v>
      </c>
      <c r="L1331" t="s">
        <v>51</v>
      </c>
      <c r="M1331">
        <v>1</v>
      </c>
      <c r="N1331">
        <v>1865</v>
      </c>
      <c r="P1331">
        <v>4</v>
      </c>
      <c r="Q1331" t="s">
        <v>46</v>
      </c>
      <c r="R1331">
        <v>87</v>
      </c>
      <c r="S1331">
        <v>2</v>
      </c>
      <c r="T1331">
        <v>1</v>
      </c>
      <c r="U1331" t="s">
        <v>61</v>
      </c>
      <c r="V1331">
        <v>2</v>
      </c>
      <c r="W1331" t="s">
        <v>48</v>
      </c>
      <c r="X1331">
        <v>2804</v>
      </c>
      <c r="Y1331" t="str">
        <f>IF(AND(HR_Data[[#This Row],[OverTime]]="Yes",HR_Data[[#This Row],[JobSatisfaction]]&lt;=2,HR_Data[[#This Row],[MonthlyIncome]]&lt;AVERAGE(HR_Data[MonthlyIncome])),
"High Risk",
IF(OR(HR_Data[[#This Row],[OverTime]]="Yes",HR_Data[[#This Row],[JobSatisfaction]]&lt;=2),
"Medium Risk",
"Low Risk"))</f>
        <v>Medium Risk</v>
      </c>
      <c r="Z1331" t="str">
        <f>IF(HR_Data[[#This Row],[MonthlyIncome]]&lt;3000,"Low",IF(HR_Data[[#This Row],[MonthlyIncome]]&lt;7000,"Medium","High"))</f>
        <v>Low</v>
      </c>
      <c r="AA1331" s="5">
        <f>IF(HR_Data[[#This Row],[OverTime]]="Yes",1,0)</f>
        <v>0</v>
      </c>
      <c r="AB1331" s="5">
        <f>IF(HR_Data[[#This Row],[JobSatisfaction]]&lt;=2,1,0)</f>
        <v>1</v>
      </c>
      <c r="AC1331" s="5">
        <f>IF(HR_Data[[#This Row],[WorkLifeBalance]]&lt;=2,1,0)</f>
        <v>0</v>
      </c>
      <c r="AD1331" s="5">
        <f>IF(HR_Data[[#This Row],[MonthlyIncome]]&lt;AVERAGE(HR_Data[MonthlyIncome]),1,0)</f>
        <v>1</v>
      </c>
      <c r="AE1331">
        <v>15434</v>
      </c>
      <c r="AF1331">
        <v>1</v>
      </c>
      <c r="AG1331" t="s">
        <v>42</v>
      </c>
      <c r="AH1331" t="s">
        <v>43</v>
      </c>
      <c r="AI1331">
        <v>11</v>
      </c>
      <c r="AJ1331">
        <v>3</v>
      </c>
      <c r="AK1331">
        <v>4</v>
      </c>
      <c r="AL1331">
        <f>IF(HR_Data[[#This Row],[OverTime]]="Yes",2,0)
+IF(HR_Data[[#This Row],[WorkLifeBalance]]&lt;=2,2,0)
+IF(HR_Data[[#This Row],[MonthlyIncome]]&lt;5000,2,0)
+IF(HR_Data[[#This Row],[JobSatisfaction]]&lt;=2,1,0)
+IF(HR_Data[[#This Row],[EnvironmentSatisfaction]]&lt;=2,1,0)
+IF(HR_Data[[#This Row],[YearsAtCompany]]&lt;2,2,0)</f>
        <v>5</v>
      </c>
      <c r="AM1331" t="str">
        <f>IF(HR_Data[[#This Row],[RiskScore2]]&gt;=6,"High",
IF(HR_Data[[#This Row],[RiskScore2]]&gt;=3,"Medium","Low"))</f>
        <v>Medium</v>
      </c>
      <c r="AN1331">
        <v>80</v>
      </c>
      <c r="AO1331">
        <v>0</v>
      </c>
      <c r="AP1331">
        <v>1</v>
      </c>
      <c r="AQ1331">
        <v>3</v>
      </c>
      <c r="AR1331">
        <v>3</v>
      </c>
      <c r="AS1331">
        <v>1</v>
      </c>
      <c r="AT1331">
        <v>0</v>
      </c>
      <c r="AU1331">
        <v>0</v>
      </c>
      <c r="AV1331">
        <v>0</v>
      </c>
    </row>
    <row r="1332" spans="1:48">
      <c r="A1332">
        <v>43</v>
      </c>
      <c r="B1332" t="str">
        <f>IF(HR_Data[[#This Row],[Age]]&lt;25,"&lt;25",
IF(HR_Data[[#This Row],[Age]]&lt;35,"25–34",
IF(HR_Data[[#This Row],[Age]]&lt;45,"35–44",
IF(HR_Data[[#This Row],[Age]]&lt;55,"45–54","55+"))))</f>
        <v>35–44</v>
      </c>
      <c r="C1332" t="s">
        <v>43</v>
      </c>
      <c r="D1332">
        <f>(HR[[#This Row],[OverTimeFlag]]*3+HR[[#This Row],[LowJobSatisFlag]]*5+HR[[#This Row],[LowWLBFlag]]*4+HR[[#This Row],[LowSalaryFlag]]*3+HR[[#This Row],[LowEnviFlag]]*4+HR[[#This Row],[LowProFlag]]*1)</f>
        <v>5</v>
      </c>
      <c r="E1332">
        <f>HR_Data[[#This Row],[OvertimeFlag]] + HR_Data[[#This Row],[LowSatisfactionFlag]] + HR_Data[[#This Row],[LowWorkLifeBalanceFlag]]</f>
        <v>0</v>
      </c>
      <c r="F1332" t="s">
        <v>36</v>
      </c>
      <c r="G1332">
        <v>823</v>
      </c>
      <c r="H1332" t="s">
        <v>45</v>
      </c>
      <c r="I1332">
        <v>6</v>
      </c>
      <c r="J1332" t="str">
        <f>IF(AND(HR_Data[[#This Row],[Attrition]]="Yes",HR_Data[[#This Row],[YearsAtCompany]]&lt;2),"Yes","No")</f>
        <v>No</v>
      </c>
      <c r="K1332">
        <v>3</v>
      </c>
      <c r="L1332" t="s">
        <v>51</v>
      </c>
      <c r="M1332">
        <v>1</v>
      </c>
      <c r="N1332">
        <v>1866</v>
      </c>
      <c r="P1332">
        <v>1</v>
      </c>
      <c r="Q1332" t="s">
        <v>39</v>
      </c>
      <c r="R1332">
        <v>81</v>
      </c>
      <c r="S1332">
        <v>2</v>
      </c>
      <c r="T1332">
        <v>5</v>
      </c>
      <c r="U1332" t="s">
        <v>56</v>
      </c>
      <c r="V1332">
        <v>3</v>
      </c>
      <c r="W1332" t="s">
        <v>48</v>
      </c>
      <c r="X1332">
        <v>19392</v>
      </c>
      <c r="Y1332" t="str">
        <f>IF(AND(HR_Data[[#This Row],[OverTime]]="Yes",HR_Data[[#This Row],[JobSatisfaction]]&lt;=2,HR_Data[[#This Row],[MonthlyIncome]]&lt;AVERAGE(HR_Data[MonthlyIncome])),
"High Risk",
IF(OR(HR_Data[[#This Row],[OverTime]]="Yes",HR_Data[[#This Row],[JobSatisfaction]]&lt;=2),
"Medium Risk",
"Low Risk"))</f>
        <v>Low Risk</v>
      </c>
      <c r="Z1332" t="str">
        <f>IF(HR_Data[[#This Row],[MonthlyIncome]]&lt;3000,"Low",IF(HR_Data[[#This Row],[MonthlyIncome]]&lt;7000,"Medium","High"))</f>
        <v>High</v>
      </c>
      <c r="AA1332" s="5">
        <f>IF(HR_Data[[#This Row],[OverTime]]="Yes",1,0)</f>
        <v>0</v>
      </c>
      <c r="AB1332" s="5">
        <f>IF(HR_Data[[#This Row],[JobSatisfaction]]&lt;=2,1,0)</f>
        <v>0</v>
      </c>
      <c r="AC1332" s="5">
        <f>IF(HR_Data[[#This Row],[WorkLifeBalance]]&lt;=2,1,0)</f>
        <v>0</v>
      </c>
      <c r="AD1332" s="5">
        <f>IF(HR_Data[[#This Row],[MonthlyIncome]]&lt;AVERAGE(HR_Data[MonthlyIncome]),1,0)</f>
        <v>0</v>
      </c>
      <c r="AE1332">
        <v>22539</v>
      </c>
      <c r="AF1332">
        <v>7</v>
      </c>
      <c r="AG1332" t="s">
        <v>42</v>
      </c>
      <c r="AH1332" t="s">
        <v>43</v>
      </c>
      <c r="AI1332">
        <v>13</v>
      </c>
      <c r="AJ1332">
        <v>3</v>
      </c>
      <c r="AK1332">
        <v>4</v>
      </c>
      <c r="AL1332">
        <f>IF(HR_Data[[#This Row],[OverTime]]="Yes",2,0)
+IF(HR_Data[[#This Row],[WorkLifeBalance]]&lt;=2,2,0)
+IF(HR_Data[[#This Row],[MonthlyIncome]]&lt;5000,2,0)
+IF(HR_Data[[#This Row],[JobSatisfaction]]&lt;=2,1,0)
+IF(HR_Data[[#This Row],[EnvironmentSatisfaction]]&lt;=2,1,0)
+IF(HR_Data[[#This Row],[YearsAtCompany]]&lt;2,2,0)</f>
        <v>1</v>
      </c>
      <c r="AM1332" t="str">
        <f>IF(HR_Data[[#This Row],[RiskScore2]]&gt;=6,"High",
IF(HR_Data[[#This Row],[RiskScore2]]&gt;=3,"Medium","Low"))</f>
        <v>Low</v>
      </c>
      <c r="AN1332">
        <v>80</v>
      </c>
      <c r="AO1332">
        <v>0</v>
      </c>
      <c r="AP1332">
        <v>21</v>
      </c>
      <c r="AQ1332">
        <v>2</v>
      </c>
      <c r="AR1332">
        <v>3</v>
      </c>
      <c r="AS1332">
        <v>16</v>
      </c>
      <c r="AT1332">
        <v>12</v>
      </c>
      <c r="AU1332">
        <v>6</v>
      </c>
      <c r="AV1332">
        <v>14</v>
      </c>
    </row>
    <row r="1333" spans="1:48">
      <c r="A1333">
        <v>48</v>
      </c>
      <c r="B1333" t="str">
        <f>IF(HR_Data[[#This Row],[Age]]&lt;25,"&lt;25",
IF(HR_Data[[#This Row],[Age]]&lt;35,"25–34",
IF(HR_Data[[#This Row],[Age]]&lt;45,"35–44",
IF(HR_Data[[#This Row],[Age]]&lt;55,"45–54","55+"))))</f>
        <v>45–54</v>
      </c>
      <c r="C1333" t="s">
        <v>43</v>
      </c>
      <c r="D1333">
        <f>(HR[[#This Row],[OverTimeFlag]]*3+HR[[#This Row],[LowJobSatisFlag]]*5+HR[[#This Row],[LowWLBFlag]]*4+HR[[#This Row],[LowSalaryFlag]]*3+HR[[#This Row],[LowEnviFlag]]*4+HR[[#This Row],[LowProFlag]]*1)</f>
        <v>6</v>
      </c>
      <c r="E1333">
        <f>HR_Data[[#This Row],[OvertimeFlag]] + HR_Data[[#This Row],[LowSatisfactionFlag]] + HR_Data[[#This Row],[LowWorkLifeBalanceFlag]]</f>
        <v>1</v>
      </c>
      <c r="F1333" t="s">
        <v>36</v>
      </c>
      <c r="G1333">
        <v>1224</v>
      </c>
      <c r="H1333" t="s">
        <v>45</v>
      </c>
      <c r="I1333">
        <v>10</v>
      </c>
      <c r="J1333" t="str">
        <f>IF(AND(HR_Data[[#This Row],[Attrition]]="Yes",HR_Data[[#This Row],[YearsAtCompany]]&lt;2),"Yes","No")</f>
        <v>No</v>
      </c>
      <c r="K1333">
        <v>3</v>
      </c>
      <c r="L1333" t="s">
        <v>38</v>
      </c>
      <c r="M1333">
        <v>1</v>
      </c>
      <c r="N1333">
        <v>1867</v>
      </c>
      <c r="P1333">
        <v>4</v>
      </c>
      <c r="Q1333" t="s">
        <v>46</v>
      </c>
      <c r="R1333">
        <v>91</v>
      </c>
      <c r="S1333">
        <v>2</v>
      </c>
      <c r="T1333">
        <v>5</v>
      </c>
      <c r="U1333" t="s">
        <v>58</v>
      </c>
      <c r="V1333">
        <v>2</v>
      </c>
      <c r="W1333" t="s">
        <v>48</v>
      </c>
      <c r="X1333">
        <v>19665</v>
      </c>
      <c r="Y1333" t="str">
        <f>IF(AND(HR_Data[[#This Row],[OverTime]]="Yes",HR_Data[[#This Row],[JobSatisfaction]]&lt;=2,HR_Data[[#This Row],[MonthlyIncome]]&lt;AVERAGE(HR_Data[MonthlyIncome])),
"High Risk",
IF(OR(HR_Data[[#This Row],[OverTime]]="Yes",HR_Data[[#This Row],[JobSatisfaction]]&lt;=2),
"Medium Risk",
"Low Risk"))</f>
        <v>Medium Risk</v>
      </c>
      <c r="Z1333" t="str">
        <f>IF(HR_Data[[#This Row],[MonthlyIncome]]&lt;3000,"Low",IF(HR_Data[[#This Row],[MonthlyIncome]]&lt;7000,"Medium","High"))</f>
        <v>High</v>
      </c>
      <c r="AA1333" s="5">
        <f>IF(HR_Data[[#This Row],[OverTime]]="Yes",1,0)</f>
        <v>0</v>
      </c>
      <c r="AB1333" s="5">
        <f>IF(HR_Data[[#This Row],[JobSatisfaction]]&lt;=2,1,0)</f>
        <v>1</v>
      </c>
      <c r="AC1333" s="5">
        <f>IF(HR_Data[[#This Row],[WorkLifeBalance]]&lt;=2,1,0)</f>
        <v>0</v>
      </c>
      <c r="AD1333" s="5">
        <f>IF(HR_Data[[#This Row],[MonthlyIncome]]&lt;AVERAGE(HR_Data[MonthlyIncome]),1,0)</f>
        <v>0</v>
      </c>
      <c r="AE1333">
        <v>13583</v>
      </c>
      <c r="AF1333">
        <v>4</v>
      </c>
      <c r="AG1333" t="s">
        <v>42</v>
      </c>
      <c r="AH1333" t="s">
        <v>43</v>
      </c>
      <c r="AI1333">
        <v>12</v>
      </c>
      <c r="AJ1333">
        <v>3</v>
      </c>
      <c r="AK1333">
        <v>4</v>
      </c>
      <c r="AL1333">
        <f>IF(HR_Data[[#This Row],[OverTime]]="Yes",2,0)
+IF(HR_Data[[#This Row],[WorkLifeBalance]]&lt;=2,2,0)
+IF(HR_Data[[#This Row],[MonthlyIncome]]&lt;5000,2,0)
+IF(HR_Data[[#This Row],[JobSatisfaction]]&lt;=2,1,0)
+IF(HR_Data[[#This Row],[EnvironmentSatisfaction]]&lt;=2,1,0)
+IF(HR_Data[[#This Row],[YearsAtCompany]]&lt;2,2,0)</f>
        <v>1</v>
      </c>
      <c r="AM1333" t="str">
        <f>IF(HR_Data[[#This Row],[RiskScore2]]&gt;=6,"High",
IF(HR_Data[[#This Row],[RiskScore2]]&gt;=3,"Medium","Low"))</f>
        <v>Low</v>
      </c>
      <c r="AN1333">
        <v>80</v>
      </c>
      <c r="AO1333">
        <v>0</v>
      </c>
      <c r="AP1333">
        <v>29</v>
      </c>
      <c r="AQ1333">
        <v>3</v>
      </c>
      <c r="AR1333">
        <v>3</v>
      </c>
      <c r="AS1333">
        <v>22</v>
      </c>
      <c r="AT1333">
        <v>10</v>
      </c>
      <c r="AU1333">
        <v>12</v>
      </c>
      <c r="AV1333">
        <v>9</v>
      </c>
    </row>
    <row r="1334" spans="1:48">
      <c r="A1334">
        <v>29</v>
      </c>
      <c r="B1334" t="str">
        <f>IF(HR_Data[[#This Row],[Age]]&lt;25,"&lt;25",
IF(HR_Data[[#This Row],[Age]]&lt;35,"25–34",
IF(HR_Data[[#This Row],[Age]]&lt;45,"35–44",
IF(HR_Data[[#This Row],[Age]]&lt;55,"45–54","55+"))))</f>
        <v>25–34</v>
      </c>
      <c r="C1334" t="s">
        <v>35</v>
      </c>
      <c r="D1334">
        <f>(HR[[#This Row],[OverTimeFlag]]*3+HR[[#This Row],[LowJobSatisFlag]]*5+HR[[#This Row],[LowWLBFlag]]*4+HR[[#This Row],[LowSalaryFlag]]*3+HR[[#This Row],[LowEnviFlag]]*4+HR[[#This Row],[LowProFlag]]*1)</f>
        <v>10</v>
      </c>
      <c r="E1334">
        <f>HR_Data[[#This Row],[OvertimeFlag]] + HR_Data[[#This Row],[LowSatisfactionFlag]] + HR_Data[[#This Row],[LowWorkLifeBalanceFlag]]</f>
        <v>2</v>
      </c>
      <c r="F1334" t="s">
        <v>44</v>
      </c>
      <c r="G1334">
        <v>459</v>
      </c>
      <c r="H1334" t="s">
        <v>45</v>
      </c>
      <c r="I1334">
        <v>24</v>
      </c>
      <c r="J1334" t="str">
        <f>IF(AND(HR_Data[[#This Row],[Attrition]]="Yes",HR_Data[[#This Row],[YearsAtCompany]]&lt;2),"Yes","No")</f>
        <v>Yes</v>
      </c>
      <c r="K1334">
        <v>2</v>
      </c>
      <c r="L1334" t="s">
        <v>38</v>
      </c>
      <c r="M1334">
        <v>1</v>
      </c>
      <c r="N1334">
        <v>1868</v>
      </c>
      <c r="P1334">
        <v>4</v>
      </c>
      <c r="Q1334" t="s">
        <v>46</v>
      </c>
      <c r="R1334">
        <v>73</v>
      </c>
      <c r="S1334">
        <v>2</v>
      </c>
      <c r="T1334">
        <v>1</v>
      </c>
      <c r="U1334" t="s">
        <v>47</v>
      </c>
      <c r="V1334">
        <v>4</v>
      </c>
      <c r="W1334" t="s">
        <v>41</v>
      </c>
      <c r="X1334">
        <v>2439</v>
      </c>
      <c r="Y1334" t="str">
        <f>IF(AND(HR_Data[[#This Row],[OverTime]]="Yes",HR_Data[[#This Row],[JobSatisfaction]]&lt;=2,HR_Data[[#This Row],[MonthlyIncome]]&lt;AVERAGE(HR_Data[MonthlyIncome])),
"High Risk",
IF(OR(HR_Data[[#This Row],[OverTime]]="Yes",HR_Data[[#This Row],[JobSatisfaction]]&lt;=2),
"Medium Risk",
"Low Risk"))</f>
        <v>Medium Risk</v>
      </c>
      <c r="Z1334" t="str">
        <f>IF(HR_Data[[#This Row],[MonthlyIncome]]&lt;3000,"Low",IF(HR_Data[[#This Row],[MonthlyIncome]]&lt;7000,"Medium","High"))</f>
        <v>Low</v>
      </c>
      <c r="AA1334" s="5">
        <f>IF(HR_Data[[#This Row],[OverTime]]="Yes",1,0)</f>
        <v>1</v>
      </c>
      <c r="AB1334" s="5">
        <f>IF(HR_Data[[#This Row],[JobSatisfaction]]&lt;=2,1,0)</f>
        <v>0</v>
      </c>
      <c r="AC1334" s="5">
        <f>IF(HR_Data[[#This Row],[WorkLifeBalance]]&lt;=2,1,0)</f>
        <v>1</v>
      </c>
      <c r="AD1334" s="5">
        <f>IF(HR_Data[[#This Row],[MonthlyIncome]]&lt;AVERAGE(HR_Data[MonthlyIncome]),1,0)</f>
        <v>1</v>
      </c>
      <c r="AE1334">
        <v>14753</v>
      </c>
      <c r="AF1334">
        <v>1</v>
      </c>
      <c r="AG1334" t="s">
        <v>42</v>
      </c>
      <c r="AH1334" t="s">
        <v>35</v>
      </c>
      <c r="AI1334">
        <v>24</v>
      </c>
      <c r="AJ1334">
        <v>4</v>
      </c>
      <c r="AK1334">
        <v>2</v>
      </c>
      <c r="AL1334">
        <f>IF(HR_Data[[#This Row],[OverTime]]="Yes",2,0)
+IF(HR_Data[[#This Row],[WorkLifeBalance]]&lt;=2,2,0)
+IF(HR_Data[[#This Row],[MonthlyIncome]]&lt;5000,2,0)
+IF(HR_Data[[#This Row],[JobSatisfaction]]&lt;=2,1,0)
+IF(HR_Data[[#This Row],[EnvironmentSatisfaction]]&lt;=2,1,0)
+IF(HR_Data[[#This Row],[YearsAtCompany]]&lt;2,2,0)</f>
        <v>8</v>
      </c>
      <c r="AM1334" t="str">
        <f>IF(HR_Data[[#This Row],[RiskScore2]]&gt;=6,"High",
IF(HR_Data[[#This Row],[RiskScore2]]&gt;=3,"Medium","Low"))</f>
        <v>High</v>
      </c>
      <c r="AN1334">
        <v>80</v>
      </c>
      <c r="AO1334">
        <v>0</v>
      </c>
      <c r="AP1334">
        <v>1</v>
      </c>
      <c r="AQ1334">
        <v>3</v>
      </c>
      <c r="AR1334">
        <v>2</v>
      </c>
      <c r="AS1334">
        <v>1</v>
      </c>
      <c r="AT1334">
        <v>0</v>
      </c>
      <c r="AU1334">
        <v>1</v>
      </c>
      <c r="AV1334">
        <v>0</v>
      </c>
    </row>
    <row r="1335" spans="1:48">
      <c r="A1335">
        <v>46</v>
      </c>
      <c r="B1335" t="str">
        <f>IF(HR_Data[[#This Row],[Age]]&lt;25,"&lt;25",
IF(HR_Data[[#This Row],[Age]]&lt;35,"25–34",
IF(HR_Data[[#This Row],[Age]]&lt;45,"35–44",
IF(HR_Data[[#This Row],[Age]]&lt;55,"45–54","55+"))))</f>
        <v>45–54</v>
      </c>
      <c r="C1335" t="s">
        <v>35</v>
      </c>
      <c r="D1335">
        <f>(HR[[#This Row],[OverTimeFlag]]*3+HR[[#This Row],[LowJobSatisFlag]]*5+HR[[#This Row],[LowWLBFlag]]*4+HR[[#This Row],[LowSalaryFlag]]*3+HR[[#This Row],[LowEnviFlag]]*4+HR[[#This Row],[LowProFlag]]*1)</f>
        <v>5</v>
      </c>
      <c r="E1335">
        <f>HR_Data[[#This Row],[OvertimeFlag]] + HR_Data[[#This Row],[LowSatisfactionFlag]] + HR_Data[[#This Row],[LowWorkLifeBalanceFlag]]</f>
        <v>1</v>
      </c>
      <c r="F1335" t="s">
        <v>36</v>
      </c>
      <c r="G1335">
        <v>1254</v>
      </c>
      <c r="H1335" t="s">
        <v>37</v>
      </c>
      <c r="I1335">
        <v>10</v>
      </c>
      <c r="J1335" t="str">
        <f>IF(AND(HR_Data[[#This Row],[Attrition]]="Yes",HR_Data[[#This Row],[YearsAtCompany]]&lt;2),"Yes","No")</f>
        <v>No</v>
      </c>
      <c r="K1335">
        <v>3</v>
      </c>
      <c r="L1335" t="s">
        <v>38</v>
      </c>
      <c r="M1335">
        <v>1</v>
      </c>
      <c r="N1335">
        <v>1869</v>
      </c>
      <c r="P1335">
        <v>3</v>
      </c>
      <c r="Q1335" t="s">
        <v>39</v>
      </c>
      <c r="R1335">
        <v>64</v>
      </c>
      <c r="S1335">
        <v>3</v>
      </c>
      <c r="T1335">
        <v>3</v>
      </c>
      <c r="U1335" t="s">
        <v>40</v>
      </c>
      <c r="V1335">
        <v>2</v>
      </c>
      <c r="W1335" t="s">
        <v>48</v>
      </c>
      <c r="X1335">
        <v>7314</v>
      </c>
      <c r="Y1335" t="str">
        <f>IF(AND(HR_Data[[#This Row],[OverTime]]="Yes",HR_Data[[#This Row],[JobSatisfaction]]&lt;=2,HR_Data[[#This Row],[MonthlyIncome]]&lt;AVERAGE(HR_Data[MonthlyIncome])),
"High Risk",
IF(OR(HR_Data[[#This Row],[OverTime]]="Yes",HR_Data[[#This Row],[JobSatisfaction]]&lt;=2),
"Medium Risk",
"Low Risk"))</f>
        <v>Medium Risk</v>
      </c>
      <c r="Z1335" t="str">
        <f>IF(HR_Data[[#This Row],[MonthlyIncome]]&lt;3000,"Low",IF(HR_Data[[#This Row],[MonthlyIncome]]&lt;7000,"Medium","High"))</f>
        <v>High</v>
      </c>
      <c r="AA1335" s="5">
        <f>IF(HR_Data[[#This Row],[OverTime]]="Yes",1,0)</f>
        <v>0</v>
      </c>
      <c r="AB1335" s="5">
        <f>IF(HR_Data[[#This Row],[JobSatisfaction]]&lt;=2,1,0)</f>
        <v>1</v>
      </c>
      <c r="AC1335" s="5">
        <f>IF(HR_Data[[#This Row],[WorkLifeBalance]]&lt;=2,1,0)</f>
        <v>0</v>
      </c>
      <c r="AD1335" s="5">
        <f>IF(HR_Data[[#This Row],[MonthlyIncome]]&lt;AVERAGE(HR_Data[MonthlyIncome]),1,0)</f>
        <v>0</v>
      </c>
      <c r="AE1335">
        <v>14011</v>
      </c>
      <c r="AF1335">
        <v>5</v>
      </c>
      <c r="AG1335" t="s">
        <v>42</v>
      </c>
      <c r="AH1335" t="s">
        <v>43</v>
      </c>
      <c r="AI1335">
        <v>21</v>
      </c>
      <c r="AJ1335">
        <v>4</v>
      </c>
      <c r="AK1335">
        <v>3</v>
      </c>
      <c r="AL1335">
        <f>IF(HR_Data[[#This Row],[OverTime]]="Yes",2,0)
+IF(HR_Data[[#This Row],[WorkLifeBalance]]&lt;=2,2,0)
+IF(HR_Data[[#This Row],[MonthlyIncome]]&lt;5000,2,0)
+IF(HR_Data[[#This Row],[JobSatisfaction]]&lt;=2,1,0)
+IF(HR_Data[[#This Row],[EnvironmentSatisfaction]]&lt;=2,1,0)
+IF(HR_Data[[#This Row],[YearsAtCompany]]&lt;2,2,0)</f>
        <v>1</v>
      </c>
      <c r="AM1335" t="str">
        <f>IF(HR_Data[[#This Row],[RiskScore2]]&gt;=6,"High",
IF(HR_Data[[#This Row],[RiskScore2]]&gt;=3,"Medium","Low"))</f>
        <v>Low</v>
      </c>
      <c r="AN1335">
        <v>80</v>
      </c>
      <c r="AO1335">
        <v>3</v>
      </c>
      <c r="AP1335">
        <v>14</v>
      </c>
      <c r="AQ1335">
        <v>2</v>
      </c>
      <c r="AR1335">
        <v>3</v>
      </c>
      <c r="AS1335">
        <v>8</v>
      </c>
      <c r="AT1335">
        <v>7</v>
      </c>
      <c r="AU1335">
        <v>0</v>
      </c>
      <c r="AV1335">
        <v>7</v>
      </c>
    </row>
    <row r="1336" spans="1:48">
      <c r="A1336">
        <v>27</v>
      </c>
      <c r="B1336" t="str">
        <f>IF(HR_Data[[#This Row],[Age]]&lt;25,"&lt;25",
IF(HR_Data[[#This Row],[Age]]&lt;35,"25–34",
IF(HR_Data[[#This Row],[Age]]&lt;45,"35–44",
IF(HR_Data[[#This Row],[Age]]&lt;55,"45–54","55+"))))</f>
        <v>25–34</v>
      </c>
      <c r="C1336" t="s">
        <v>43</v>
      </c>
      <c r="D1336">
        <f>(HR[[#This Row],[OverTimeFlag]]*3+HR[[#This Row],[LowJobSatisFlag]]*5+HR[[#This Row],[LowWLBFlag]]*4+HR[[#This Row],[LowSalaryFlag]]*3+HR[[#This Row],[LowEnviFlag]]*4+HR[[#This Row],[LowProFlag]]*1)</f>
        <v>13</v>
      </c>
      <c r="E1336">
        <f>HR_Data[[#This Row],[OvertimeFlag]] + HR_Data[[#This Row],[LowSatisfactionFlag]] + HR_Data[[#This Row],[LowWorkLifeBalanceFlag]]</f>
        <v>2</v>
      </c>
      <c r="F1336" t="s">
        <v>44</v>
      </c>
      <c r="G1336">
        <v>1131</v>
      </c>
      <c r="H1336" t="s">
        <v>45</v>
      </c>
      <c r="I1336">
        <v>15</v>
      </c>
      <c r="J1336" t="str">
        <f>IF(AND(HR_Data[[#This Row],[Attrition]]="Yes",HR_Data[[#This Row],[YearsAtCompany]]&lt;2),"Yes","No")</f>
        <v>No</v>
      </c>
      <c r="K1336">
        <v>3</v>
      </c>
      <c r="L1336" t="s">
        <v>38</v>
      </c>
      <c r="M1336">
        <v>1</v>
      </c>
      <c r="N1336">
        <v>1870</v>
      </c>
      <c r="P1336">
        <v>4</v>
      </c>
      <c r="Q1336" t="s">
        <v>39</v>
      </c>
      <c r="R1336">
        <v>77</v>
      </c>
      <c r="S1336">
        <v>2</v>
      </c>
      <c r="T1336">
        <v>1</v>
      </c>
      <c r="U1336" t="s">
        <v>47</v>
      </c>
      <c r="V1336">
        <v>1</v>
      </c>
      <c r="W1336" t="s">
        <v>48</v>
      </c>
      <c r="X1336">
        <v>4774</v>
      </c>
      <c r="Y1336" t="str">
        <f>IF(AND(HR_Data[[#This Row],[OverTime]]="Yes",HR_Data[[#This Row],[JobSatisfaction]]&lt;=2,HR_Data[[#This Row],[MonthlyIncome]]&lt;AVERAGE(HR_Data[MonthlyIncome])),
"High Risk",
IF(OR(HR_Data[[#This Row],[OverTime]]="Yes",HR_Data[[#This Row],[JobSatisfaction]]&lt;=2),
"Medium Risk",
"Low Risk"))</f>
        <v>Medium Risk</v>
      </c>
      <c r="Z1336" t="str">
        <f>IF(HR_Data[[#This Row],[MonthlyIncome]]&lt;3000,"Low",IF(HR_Data[[#This Row],[MonthlyIncome]]&lt;7000,"Medium","High"))</f>
        <v>Medium</v>
      </c>
      <c r="AA1336" s="5">
        <f>IF(HR_Data[[#This Row],[OverTime]]="Yes",1,0)</f>
        <v>0</v>
      </c>
      <c r="AB1336" s="5">
        <f>IF(HR_Data[[#This Row],[JobSatisfaction]]&lt;=2,1,0)</f>
        <v>1</v>
      </c>
      <c r="AC1336" s="5">
        <f>IF(HR_Data[[#This Row],[WorkLifeBalance]]&lt;=2,1,0)</f>
        <v>1</v>
      </c>
      <c r="AD1336" s="5">
        <f>IF(HR_Data[[#This Row],[MonthlyIncome]]&lt;AVERAGE(HR_Data[MonthlyIncome]),1,0)</f>
        <v>1</v>
      </c>
      <c r="AE1336">
        <v>23844</v>
      </c>
      <c r="AF1336">
        <v>0</v>
      </c>
      <c r="AG1336" t="s">
        <v>42</v>
      </c>
      <c r="AH1336" t="s">
        <v>43</v>
      </c>
      <c r="AI1336">
        <v>19</v>
      </c>
      <c r="AJ1336">
        <v>3</v>
      </c>
      <c r="AK1336">
        <v>4</v>
      </c>
      <c r="AL1336">
        <f>IF(HR_Data[[#This Row],[OverTime]]="Yes",2,0)
+IF(HR_Data[[#This Row],[WorkLifeBalance]]&lt;=2,2,0)
+IF(HR_Data[[#This Row],[MonthlyIncome]]&lt;5000,2,0)
+IF(HR_Data[[#This Row],[JobSatisfaction]]&lt;=2,1,0)
+IF(HR_Data[[#This Row],[EnvironmentSatisfaction]]&lt;=2,1,0)
+IF(HR_Data[[#This Row],[YearsAtCompany]]&lt;2,2,0)</f>
        <v>5</v>
      </c>
      <c r="AM1336" t="str">
        <f>IF(HR_Data[[#This Row],[RiskScore2]]&gt;=6,"High",
IF(HR_Data[[#This Row],[RiskScore2]]&gt;=3,"Medium","Low"))</f>
        <v>Medium</v>
      </c>
      <c r="AN1336">
        <v>80</v>
      </c>
      <c r="AO1336">
        <v>1</v>
      </c>
      <c r="AP1336">
        <v>8</v>
      </c>
      <c r="AQ1336">
        <v>2</v>
      </c>
      <c r="AR1336">
        <v>2</v>
      </c>
      <c r="AS1336">
        <v>7</v>
      </c>
      <c r="AT1336">
        <v>6</v>
      </c>
      <c r="AU1336">
        <v>7</v>
      </c>
      <c r="AV1336">
        <v>3</v>
      </c>
    </row>
    <row r="1337" spans="1:48">
      <c r="A1337">
        <v>39</v>
      </c>
      <c r="B1337" t="str">
        <f>IF(HR_Data[[#This Row],[Age]]&lt;25,"&lt;25",
IF(HR_Data[[#This Row],[Age]]&lt;35,"25–34",
IF(HR_Data[[#This Row],[Age]]&lt;45,"35–44",
IF(HR_Data[[#This Row],[Age]]&lt;55,"45–54","55+"))))</f>
        <v>35–44</v>
      </c>
      <c r="C1337" t="s">
        <v>43</v>
      </c>
      <c r="D1337">
        <f>(HR[[#This Row],[OverTimeFlag]]*3+HR[[#This Row],[LowJobSatisFlag]]*5+HR[[#This Row],[LowWLBFlag]]*4+HR[[#This Row],[LowSalaryFlag]]*3+HR[[#This Row],[LowEnviFlag]]*4+HR[[#This Row],[LowProFlag]]*1)</f>
        <v>3</v>
      </c>
      <c r="E1337">
        <f>HR_Data[[#This Row],[OvertimeFlag]] + HR_Data[[#This Row],[LowSatisfactionFlag]] + HR_Data[[#This Row],[LowWorkLifeBalanceFlag]]</f>
        <v>0</v>
      </c>
      <c r="F1337" t="s">
        <v>36</v>
      </c>
      <c r="G1337">
        <v>835</v>
      </c>
      <c r="H1337" t="s">
        <v>45</v>
      </c>
      <c r="I1337">
        <v>19</v>
      </c>
      <c r="J1337" t="str">
        <f>IF(AND(HR_Data[[#This Row],[Attrition]]="Yes",HR_Data[[#This Row],[YearsAtCompany]]&lt;2),"Yes","No")</f>
        <v>No</v>
      </c>
      <c r="K1337">
        <v>4</v>
      </c>
      <c r="L1337" t="s">
        <v>49</v>
      </c>
      <c r="M1337">
        <v>1</v>
      </c>
      <c r="N1337">
        <v>1871</v>
      </c>
      <c r="P1337">
        <v>4</v>
      </c>
      <c r="Q1337" t="s">
        <v>46</v>
      </c>
      <c r="R1337">
        <v>41</v>
      </c>
      <c r="S1337">
        <v>3</v>
      </c>
      <c r="T1337">
        <v>2</v>
      </c>
      <c r="U1337" t="s">
        <v>47</v>
      </c>
      <c r="V1337">
        <v>4</v>
      </c>
      <c r="W1337" t="s">
        <v>52</v>
      </c>
      <c r="X1337">
        <v>3902</v>
      </c>
      <c r="Y1337" t="str">
        <f>IF(AND(HR_Data[[#This Row],[OverTime]]="Yes",HR_Data[[#This Row],[JobSatisfaction]]&lt;=2,HR_Data[[#This Row],[MonthlyIncome]]&lt;AVERAGE(HR_Data[MonthlyIncome])),
"High Risk",
IF(OR(HR_Data[[#This Row],[OverTime]]="Yes",HR_Data[[#This Row],[JobSatisfaction]]&lt;=2),
"Medium Risk",
"Low Risk"))</f>
        <v>Low Risk</v>
      </c>
      <c r="Z1337" t="str">
        <f>IF(HR_Data[[#This Row],[MonthlyIncome]]&lt;3000,"Low",IF(HR_Data[[#This Row],[MonthlyIncome]]&lt;7000,"Medium","High"))</f>
        <v>Medium</v>
      </c>
      <c r="AA1337" s="5">
        <f>IF(HR_Data[[#This Row],[OverTime]]="Yes",1,0)</f>
        <v>0</v>
      </c>
      <c r="AB1337" s="5">
        <f>IF(HR_Data[[#This Row],[JobSatisfaction]]&lt;=2,1,0)</f>
        <v>0</v>
      </c>
      <c r="AC1337" s="5">
        <f>IF(HR_Data[[#This Row],[WorkLifeBalance]]&lt;=2,1,0)</f>
        <v>0</v>
      </c>
      <c r="AD1337" s="5">
        <f>IF(HR_Data[[#This Row],[MonthlyIncome]]&lt;AVERAGE(HR_Data[MonthlyIncome]),1,0)</f>
        <v>1</v>
      </c>
      <c r="AE1337">
        <v>5141</v>
      </c>
      <c r="AF1337">
        <v>8</v>
      </c>
      <c r="AG1337" t="s">
        <v>42</v>
      </c>
      <c r="AH1337" t="s">
        <v>43</v>
      </c>
      <c r="AI1337">
        <v>14</v>
      </c>
      <c r="AJ1337">
        <v>3</v>
      </c>
      <c r="AK1337">
        <v>2</v>
      </c>
      <c r="AL1337">
        <f>IF(HR_Data[[#This Row],[OverTime]]="Yes",2,0)
+IF(HR_Data[[#This Row],[WorkLifeBalance]]&lt;=2,2,0)
+IF(HR_Data[[#This Row],[MonthlyIncome]]&lt;5000,2,0)
+IF(HR_Data[[#This Row],[JobSatisfaction]]&lt;=2,1,0)
+IF(HR_Data[[#This Row],[EnvironmentSatisfaction]]&lt;=2,1,0)
+IF(HR_Data[[#This Row],[YearsAtCompany]]&lt;2,2,0)</f>
        <v>2</v>
      </c>
      <c r="AM1337" t="str">
        <f>IF(HR_Data[[#This Row],[RiskScore2]]&gt;=6,"High",
IF(HR_Data[[#This Row],[RiskScore2]]&gt;=3,"Medium","Low"))</f>
        <v>Low</v>
      </c>
      <c r="AN1337">
        <v>80</v>
      </c>
      <c r="AO1337">
        <v>3</v>
      </c>
      <c r="AP1337">
        <v>7</v>
      </c>
      <c r="AQ1337">
        <v>2</v>
      </c>
      <c r="AR1337">
        <v>3</v>
      </c>
      <c r="AS1337">
        <v>2</v>
      </c>
      <c r="AT1337">
        <v>2</v>
      </c>
      <c r="AU1337">
        <v>2</v>
      </c>
      <c r="AV1337">
        <v>2</v>
      </c>
    </row>
    <row r="1338" spans="1:48">
      <c r="A1338">
        <v>55</v>
      </c>
      <c r="B1338" t="str">
        <f>IF(HR_Data[[#This Row],[Age]]&lt;25,"&lt;25",
IF(HR_Data[[#This Row],[Age]]&lt;35,"25–34",
IF(HR_Data[[#This Row],[Age]]&lt;45,"35–44",
IF(HR_Data[[#This Row],[Age]]&lt;55,"45–54","55+"))))</f>
        <v>55+</v>
      </c>
      <c r="C1338" t="s">
        <v>43</v>
      </c>
      <c r="D1338">
        <f>(HR[[#This Row],[OverTimeFlag]]*3+HR[[#This Row],[LowJobSatisFlag]]*5+HR[[#This Row],[LowWLBFlag]]*4+HR[[#This Row],[LowSalaryFlag]]*3+HR[[#This Row],[LowEnviFlag]]*4+HR[[#This Row],[LowProFlag]]*1)</f>
        <v>7</v>
      </c>
      <c r="E1338">
        <f>HR_Data[[#This Row],[OvertimeFlag]] + HR_Data[[#This Row],[LowSatisfactionFlag]] + HR_Data[[#This Row],[LowWorkLifeBalanceFlag]]</f>
        <v>0</v>
      </c>
      <c r="F1338" t="s">
        <v>36</v>
      </c>
      <c r="G1338">
        <v>836</v>
      </c>
      <c r="H1338" t="s">
        <v>45</v>
      </c>
      <c r="I1338">
        <v>2</v>
      </c>
      <c r="J1338" t="str">
        <f>IF(AND(HR_Data[[#This Row],[Attrition]]="Yes",HR_Data[[#This Row],[YearsAtCompany]]&lt;2),"Yes","No")</f>
        <v>No</v>
      </c>
      <c r="K1338">
        <v>4</v>
      </c>
      <c r="L1338" t="s">
        <v>60</v>
      </c>
      <c r="M1338">
        <v>1</v>
      </c>
      <c r="N1338">
        <v>1873</v>
      </c>
      <c r="P1338">
        <v>2</v>
      </c>
      <c r="Q1338" t="s">
        <v>46</v>
      </c>
      <c r="R1338">
        <v>98</v>
      </c>
      <c r="S1338">
        <v>2</v>
      </c>
      <c r="T1338">
        <v>1</v>
      </c>
      <c r="U1338" t="s">
        <v>47</v>
      </c>
      <c r="V1338">
        <v>4</v>
      </c>
      <c r="W1338" t="s">
        <v>48</v>
      </c>
      <c r="X1338">
        <v>2662</v>
      </c>
      <c r="Y1338" t="str">
        <f>IF(AND(HR_Data[[#This Row],[OverTime]]="Yes",HR_Data[[#This Row],[JobSatisfaction]]&lt;=2,HR_Data[[#This Row],[MonthlyIncome]]&lt;AVERAGE(HR_Data[MonthlyIncome])),
"High Risk",
IF(OR(HR_Data[[#This Row],[OverTime]]="Yes",HR_Data[[#This Row],[JobSatisfaction]]&lt;=2),
"Medium Risk",
"Low Risk"))</f>
        <v>Low Risk</v>
      </c>
      <c r="Z1338" t="str">
        <f>IF(HR_Data[[#This Row],[MonthlyIncome]]&lt;3000,"Low",IF(HR_Data[[#This Row],[MonthlyIncome]]&lt;7000,"Medium","High"))</f>
        <v>Low</v>
      </c>
      <c r="AA1338" s="5">
        <f>IF(HR_Data[[#This Row],[OverTime]]="Yes",1,0)</f>
        <v>0</v>
      </c>
      <c r="AB1338" s="5">
        <f>IF(HR_Data[[#This Row],[JobSatisfaction]]&lt;=2,1,0)</f>
        <v>0</v>
      </c>
      <c r="AC1338" s="5">
        <f>IF(HR_Data[[#This Row],[WorkLifeBalance]]&lt;=2,1,0)</f>
        <v>0</v>
      </c>
      <c r="AD1338" s="5">
        <f>IF(HR_Data[[#This Row],[MonthlyIncome]]&lt;AVERAGE(HR_Data[MonthlyIncome]),1,0)</f>
        <v>1</v>
      </c>
      <c r="AE1338">
        <v>7975</v>
      </c>
      <c r="AF1338">
        <v>8</v>
      </c>
      <c r="AG1338" t="s">
        <v>42</v>
      </c>
      <c r="AH1338" t="s">
        <v>43</v>
      </c>
      <c r="AI1338">
        <v>20</v>
      </c>
      <c r="AJ1338">
        <v>4</v>
      </c>
      <c r="AK1338">
        <v>2</v>
      </c>
      <c r="AL1338">
        <f>IF(HR_Data[[#This Row],[OverTime]]="Yes",2,0)
+IF(HR_Data[[#This Row],[WorkLifeBalance]]&lt;=2,2,0)
+IF(HR_Data[[#This Row],[MonthlyIncome]]&lt;5000,2,0)
+IF(HR_Data[[#This Row],[JobSatisfaction]]&lt;=2,1,0)
+IF(HR_Data[[#This Row],[EnvironmentSatisfaction]]&lt;=2,1,0)
+IF(HR_Data[[#This Row],[YearsAtCompany]]&lt;2,2,0)</f>
        <v>3</v>
      </c>
      <c r="AM1338" t="str">
        <f>IF(HR_Data[[#This Row],[RiskScore2]]&gt;=6,"High",
IF(HR_Data[[#This Row],[RiskScore2]]&gt;=3,"Medium","Low"))</f>
        <v>Medium</v>
      </c>
      <c r="AN1338">
        <v>80</v>
      </c>
      <c r="AO1338">
        <v>1</v>
      </c>
      <c r="AP1338">
        <v>19</v>
      </c>
      <c r="AQ1338">
        <v>2</v>
      </c>
      <c r="AR1338">
        <v>4</v>
      </c>
      <c r="AS1338">
        <v>5</v>
      </c>
      <c r="AT1338">
        <v>2</v>
      </c>
      <c r="AU1338">
        <v>0</v>
      </c>
      <c r="AV1338">
        <v>4</v>
      </c>
    </row>
    <row r="1339" spans="1:48">
      <c r="A1339">
        <v>28</v>
      </c>
      <c r="B1339" t="str">
        <f>IF(HR_Data[[#This Row],[Age]]&lt;25,"&lt;25",
IF(HR_Data[[#This Row],[Age]]&lt;35,"25–34",
IF(HR_Data[[#This Row],[Age]]&lt;45,"35–44",
IF(HR_Data[[#This Row],[Age]]&lt;55,"45–54","55+"))))</f>
        <v>25–34</v>
      </c>
      <c r="C1339" t="s">
        <v>43</v>
      </c>
      <c r="D1339">
        <f>(HR[[#This Row],[OverTimeFlag]]*3+HR[[#This Row],[LowJobSatisFlag]]*5+HR[[#This Row],[LowWLBFlag]]*4+HR[[#This Row],[LowSalaryFlag]]*3+HR[[#This Row],[LowEnviFlag]]*4+HR[[#This Row],[LowProFlag]]*1)</f>
        <v>12</v>
      </c>
      <c r="E1339">
        <f>HR_Data[[#This Row],[OvertimeFlag]] + HR_Data[[#This Row],[LowSatisfactionFlag]] + HR_Data[[#This Row],[LowWorkLifeBalanceFlag]]</f>
        <v>1</v>
      </c>
      <c r="F1339" t="s">
        <v>36</v>
      </c>
      <c r="G1339">
        <v>1172</v>
      </c>
      <c r="H1339" t="s">
        <v>37</v>
      </c>
      <c r="I1339">
        <v>3</v>
      </c>
      <c r="J1339" t="str">
        <f>IF(AND(HR_Data[[#This Row],[Attrition]]="Yes",HR_Data[[#This Row],[YearsAtCompany]]&lt;2),"Yes","No")</f>
        <v>No</v>
      </c>
      <c r="K1339">
        <v>3</v>
      </c>
      <c r="L1339" t="s">
        <v>51</v>
      </c>
      <c r="M1339">
        <v>1</v>
      </c>
      <c r="N1339">
        <v>1875</v>
      </c>
      <c r="P1339">
        <v>2</v>
      </c>
      <c r="Q1339" t="s">
        <v>39</v>
      </c>
      <c r="R1339">
        <v>78</v>
      </c>
      <c r="S1339">
        <v>3</v>
      </c>
      <c r="T1339">
        <v>1</v>
      </c>
      <c r="U1339" t="s">
        <v>57</v>
      </c>
      <c r="V1339">
        <v>2</v>
      </c>
      <c r="W1339" t="s">
        <v>48</v>
      </c>
      <c r="X1339">
        <v>2856</v>
      </c>
      <c r="Y1339" t="str">
        <f>IF(AND(HR_Data[[#This Row],[OverTime]]="Yes",HR_Data[[#This Row],[JobSatisfaction]]&lt;=2,HR_Data[[#This Row],[MonthlyIncome]]&lt;AVERAGE(HR_Data[MonthlyIncome])),
"High Risk",
IF(OR(HR_Data[[#This Row],[OverTime]]="Yes",HR_Data[[#This Row],[JobSatisfaction]]&lt;=2),
"Medium Risk",
"Low Risk"))</f>
        <v>Medium Risk</v>
      </c>
      <c r="Z1339" t="str">
        <f>IF(HR_Data[[#This Row],[MonthlyIncome]]&lt;3000,"Low",IF(HR_Data[[#This Row],[MonthlyIncome]]&lt;7000,"Medium","High"))</f>
        <v>Low</v>
      </c>
      <c r="AA1339" s="5">
        <f>IF(HR_Data[[#This Row],[OverTime]]="Yes",1,0)</f>
        <v>0</v>
      </c>
      <c r="AB1339" s="5">
        <f>IF(HR_Data[[#This Row],[JobSatisfaction]]&lt;=2,1,0)</f>
        <v>1</v>
      </c>
      <c r="AC1339" s="5">
        <f>IF(HR_Data[[#This Row],[WorkLifeBalance]]&lt;=2,1,0)</f>
        <v>0</v>
      </c>
      <c r="AD1339" s="5">
        <f>IF(HR_Data[[#This Row],[MonthlyIncome]]&lt;AVERAGE(HR_Data[MonthlyIncome]),1,0)</f>
        <v>1</v>
      </c>
      <c r="AE1339">
        <v>3692</v>
      </c>
      <c r="AF1339">
        <v>1</v>
      </c>
      <c r="AG1339" t="s">
        <v>42</v>
      </c>
      <c r="AH1339" t="s">
        <v>43</v>
      </c>
      <c r="AI1339">
        <v>19</v>
      </c>
      <c r="AJ1339">
        <v>3</v>
      </c>
      <c r="AK1339">
        <v>4</v>
      </c>
      <c r="AL1339">
        <f>IF(HR_Data[[#This Row],[OverTime]]="Yes",2,0)
+IF(HR_Data[[#This Row],[WorkLifeBalance]]&lt;=2,2,0)
+IF(HR_Data[[#This Row],[MonthlyIncome]]&lt;5000,2,0)
+IF(HR_Data[[#This Row],[JobSatisfaction]]&lt;=2,1,0)
+IF(HR_Data[[#This Row],[EnvironmentSatisfaction]]&lt;=2,1,0)
+IF(HR_Data[[#This Row],[YearsAtCompany]]&lt;2,2,0)</f>
        <v>6</v>
      </c>
      <c r="AM1339" t="str">
        <f>IF(HR_Data[[#This Row],[RiskScore2]]&gt;=6,"High",
IF(HR_Data[[#This Row],[RiskScore2]]&gt;=3,"Medium","Low"))</f>
        <v>High</v>
      </c>
      <c r="AN1339">
        <v>80</v>
      </c>
      <c r="AO1339">
        <v>1</v>
      </c>
      <c r="AP1339">
        <v>1</v>
      </c>
      <c r="AQ1339">
        <v>3</v>
      </c>
      <c r="AR1339">
        <v>3</v>
      </c>
      <c r="AS1339">
        <v>1</v>
      </c>
      <c r="AT1339">
        <v>0</v>
      </c>
      <c r="AU1339">
        <v>0</v>
      </c>
      <c r="AV1339">
        <v>0</v>
      </c>
    </row>
    <row r="1340" spans="1:48">
      <c r="A1340">
        <v>30</v>
      </c>
      <c r="B1340" t="str">
        <f>IF(HR_Data[[#This Row],[Age]]&lt;25,"&lt;25",
IF(HR_Data[[#This Row],[Age]]&lt;35,"25–34",
IF(HR_Data[[#This Row],[Age]]&lt;45,"35–44",
IF(HR_Data[[#This Row],[Age]]&lt;55,"45–54","55+"))))</f>
        <v>25–34</v>
      </c>
      <c r="C1340" t="s">
        <v>35</v>
      </c>
      <c r="D1340">
        <f>(HR[[#This Row],[OverTimeFlag]]*3+HR[[#This Row],[LowJobSatisFlag]]*5+HR[[#This Row],[LowWLBFlag]]*4+HR[[#This Row],[LowSalaryFlag]]*3+HR[[#This Row],[LowEnviFlag]]*4+HR[[#This Row],[LowProFlag]]*1)</f>
        <v>11</v>
      </c>
      <c r="E1340">
        <f>HR_Data[[#This Row],[OvertimeFlag]] + HR_Data[[#This Row],[LowSatisfactionFlag]] + HR_Data[[#This Row],[LowWorkLifeBalanceFlag]]</f>
        <v>1</v>
      </c>
      <c r="F1340" t="s">
        <v>36</v>
      </c>
      <c r="G1340">
        <v>945</v>
      </c>
      <c r="H1340" t="s">
        <v>37</v>
      </c>
      <c r="I1340">
        <v>9</v>
      </c>
      <c r="J1340" t="str">
        <f>IF(AND(HR_Data[[#This Row],[Attrition]]="Yes",HR_Data[[#This Row],[YearsAtCompany]]&lt;2),"Yes","No")</f>
        <v>Yes</v>
      </c>
      <c r="K1340">
        <v>3</v>
      </c>
      <c r="L1340" t="s">
        <v>51</v>
      </c>
      <c r="M1340">
        <v>1</v>
      </c>
      <c r="N1340">
        <v>1876</v>
      </c>
      <c r="P1340">
        <v>2</v>
      </c>
      <c r="Q1340" t="s">
        <v>46</v>
      </c>
      <c r="R1340">
        <v>89</v>
      </c>
      <c r="S1340">
        <v>3</v>
      </c>
      <c r="T1340">
        <v>1</v>
      </c>
      <c r="U1340" t="s">
        <v>57</v>
      </c>
      <c r="V1340">
        <v>4</v>
      </c>
      <c r="W1340" t="s">
        <v>41</v>
      </c>
      <c r="X1340">
        <v>1081</v>
      </c>
      <c r="Y1340" t="str">
        <f>IF(AND(HR_Data[[#This Row],[OverTime]]="Yes",HR_Data[[#This Row],[JobSatisfaction]]&lt;=2,HR_Data[[#This Row],[MonthlyIncome]]&lt;AVERAGE(HR_Data[MonthlyIncome])),
"High Risk",
IF(OR(HR_Data[[#This Row],[OverTime]]="Yes",HR_Data[[#This Row],[JobSatisfaction]]&lt;=2),
"Medium Risk",
"Low Risk"))</f>
        <v>Low Risk</v>
      </c>
      <c r="Z1340" t="str">
        <f>IF(HR_Data[[#This Row],[MonthlyIncome]]&lt;3000,"Low",IF(HR_Data[[#This Row],[MonthlyIncome]]&lt;7000,"Medium","High"))</f>
        <v>Low</v>
      </c>
      <c r="AA1340" s="5">
        <f>IF(HR_Data[[#This Row],[OverTime]]="Yes",1,0)</f>
        <v>0</v>
      </c>
      <c r="AB1340" s="5">
        <f>IF(HR_Data[[#This Row],[JobSatisfaction]]&lt;=2,1,0)</f>
        <v>0</v>
      </c>
      <c r="AC1340" s="5">
        <f>IF(HR_Data[[#This Row],[WorkLifeBalance]]&lt;=2,1,0)</f>
        <v>1</v>
      </c>
      <c r="AD1340" s="5">
        <f>IF(HR_Data[[#This Row],[MonthlyIncome]]&lt;AVERAGE(HR_Data[MonthlyIncome]),1,0)</f>
        <v>1</v>
      </c>
      <c r="AE1340">
        <v>16019</v>
      </c>
      <c r="AF1340">
        <v>1</v>
      </c>
      <c r="AG1340" t="s">
        <v>42</v>
      </c>
      <c r="AH1340" t="s">
        <v>43</v>
      </c>
      <c r="AI1340">
        <v>13</v>
      </c>
      <c r="AJ1340">
        <v>3</v>
      </c>
      <c r="AK1340">
        <v>3</v>
      </c>
      <c r="AL1340">
        <f>IF(HR_Data[[#This Row],[OverTime]]="Yes",2,0)
+IF(HR_Data[[#This Row],[WorkLifeBalance]]&lt;=2,2,0)
+IF(HR_Data[[#This Row],[MonthlyIncome]]&lt;5000,2,0)
+IF(HR_Data[[#This Row],[JobSatisfaction]]&lt;=2,1,0)
+IF(HR_Data[[#This Row],[EnvironmentSatisfaction]]&lt;=2,1,0)
+IF(HR_Data[[#This Row],[YearsAtCompany]]&lt;2,2,0)</f>
        <v>7</v>
      </c>
      <c r="AM1340" t="str">
        <f>IF(HR_Data[[#This Row],[RiskScore2]]&gt;=6,"High",
IF(HR_Data[[#This Row],[RiskScore2]]&gt;=3,"Medium","Low"))</f>
        <v>High</v>
      </c>
      <c r="AN1340">
        <v>80</v>
      </c>
      <c r="AO1340">
        <v>0</v>
      </c>
      <c r="AP1340">
        <v>1</v>
      </c>
      <c r="AQ1340">
        <v>3</v>
      </c>
      <c r="AR1340">
        <v>2</v>
      </c>
      <c r="AS1340">
        <v>1</v>
      </c>
      <c r="AT1340">
        <v>0</v>
      </c>
      <c r="AU1340">
        <v>0</v>
      </c>
      <c r="AV1340">
        <v>0</v>
      </c>
    </row>
    <row r="1341" spans="1:48">
      <c r="A1341">
        <v>22</v>
      </c>
      <c r="B1341" t="str">
        <f>IF(HR_Data[[#This Row],[Age]]&lt;25,"&lt;25",
IF(HR_Data[[#This Row],[Age]]&lt;35,"25–34",
IF(HR_Data[[#This Row],[Age]]&lt;45,"35–44",
IF(HR_Data[[#This Row],[Age]]&lt;55,"45–54","55+"))))</f>
        <v>&lt;25</v>
      </c>
      <c r="C1341" t="s">
        <v>35</v>
      </c>
      <c r="D1341">
        <f>(HR[[#This Row],[OverTimeFlag]]*3+HR[[#This Row],[LowJobSatisFlag]]*5+HR[[#This Row],[LowWLBFlag]]*4+HR[[#This Row],[LowSalaryFlag]]*3+HR[[#This Row],[LowEnviFlag]]*4+HR[[#This Row],[LowProFlag]]*1)</f>
        <v>11</v>
      </c>
      <c r="E1341">
        <f>HR_Data[[#This Row],[OvertimeFlag]] + HR_Data[[#This Row],[LowSatisfactionFlag]] + HR_Data[[#This Row],[LowWorkLifeBalanceFlag]]</f>
        <v>2</v>
      </c>
      <c r="F1341" t="s">
        <v>36</v>
      </c>
      <c r="G1341">
        <v>391</v>
      </c>
      <c r="H1341" t="s">
        <v>45</v>
      </c>
      <c r="I1341">
        <v>7</v>
      </c>
      <c r="J1341" t="str">
        <f>IF(AND(HR_Data[[#This Row],[Attrition]]="Yes",HR_Data[[#This Row],[YearsAtCompany]]&lt;2),"Yes","No")</f>
        <v>Yes</v>
      </c>
      <c r="K1341">
        <v>1</v>
      </c>
      <c r="L1341" t="s">
        <v>38</v>
      </c>
      <c r="M1341">
        <v>1</v>
      </c>
      <c r="N1341">
        <v>1878</v>
      </c>
      <c r="P1341">
        <v>4</v>
      </c>
      <c r="Q1341" t="s">
        <v>46</v>
      </c>
      <c r="R1341">
        <v>75</v>
      </c>
      <c r="S1341">
        <v>3</v>
      </c>
      <c r="T1341">
        <v>1</v>
      </c>
      <c r="U1341" t="s">
        <v>47</v>
      </c>
      <c r="V1341">
        <v>2</v>
      </c>
      <c r="W1341" t="s">
        <v>41</v>
      </c>
      <c r="X1341">
        <v>2472</v>
      </c>
      <c r="Y1341" t="str">
        <f>IF(AND(HR_Data[[#This Row],[OverTime]]="Yes",HR_Data[[#This Row],[JobSatisfaction]]&lt;=2,HR_Data[[#This Row],[MonthlyIncome]]&lt;AVERAGE(HR_Data[MonthlyIncome])),
"High Risk",
IF(OR(HR_Data[[#This Row],[OverTime]]="Yes",HR_Data[[#This Row],[JobSatisfaction]]&lt;=2),
"Medium Risk",
"Low Risk"))</f>
        <v>High Risk</v>
      </c>
      <c r="Z1341" t="str">
        <f>IF(HR_Data[[#This Row],[MonthlyIncome]]&lt;3000,"Low",IF(HR_Data[[#This Row],[MonthlyIncome]]&lt;7000,"Medium","High"))</f>
        <v>Low</v>
      </c>
      <c r="AA1341" s="5">
        <f>IF(HR_Data[[#This Row],[OverTime]]="Yes",1,0)</f>
        <v>1</v>
      </c>
      <c r="AB1341" s="5">
        <f>IF(HR_Data[[#This Row],[JobSatisfaction]]&lt;=2,1,0)</f>
        <v>1</v>
      </c>
      <c r="AC1341" s="5">
        <f>IF(HR_Data[[#This Row],[WorkLifeBalance]]&lt;=2,1,0)</f>
        <v>0</v>
      </c>
      <c r="AD1341" s="5">
        <f>IF(HR_Data[[#This Row],[MonthlyIncome]]&lt;AVERAGE(HR_Data[MonthlyIncome]),1,0)</f>
        <v>1</v>
      </c>
      <c r="AE1341">
        <v>26092</v>
      </c>
      <c r="AF1341">
        <v>1</v>
      </c>
      <c r="AG1341" t="s">
        <v>42</v>
      </c>
      <c r="AH1341" t="s">
        <v>35</v>
      </c>
      <c r="AI1341">
        <v>23</v>
      </c>
      <c r="AJ1341">
        <v>4</v>
      </c>
      <c r="AK1341">
        <v>1</v>
      </c>
      <c r="AL1341">
        <f>IF(HR_Data[[#This Row],[OverTime]]="Yes",2,0)
+IF(HR_Data[[#This Row],[WorkLifeBalance]]&lt;=2,2,0)
+IF(HR_Data[[#This Row],[MonthlyIncome]]&lt;5000,2,0)
+IF(HR_Data[[#This Row],[JobSatisfaction]]&lt;=2,1,0)
+IF(HR_Data[[#This Row],[EnvironmentSatisfaction]]&lt;=2,1,0)
+IF(HR_Data[[#This Row],[YearsAtCompany]]&lt;2,2,0)</f>
        <v>7</v>
      </c>
      <c r="AM1341" t="str">
        <f>IF(HR_Data[[#This Row],[RiskScore2]]&gt;=6,"High",
IF(HR_Data[[#This Row],[RiskScore2]]&gt;=3,"Medium","Low"))</f>
        <v>High</v>
      </c>
      <c r="AN1341">
        <v>80</v>
      </c>
      <c r="AO1341">
        <v>0</v>
      </c>
      <c r="AP1341">
        <v>1</v>
      </c>
      <c r="AQ1341">
        <v>2</v>
      </c>
      <c r="AR1341">
        <v>3</v>
      </c>
      <c r="AS1341">
        <v>1</v>
      </c>
      <c r="AT1341">
        <v>0</v>
      </c>
      <c r="AU1341">
        <v>0</v>
      </c>
      <c r="AV1341">
        <v>0</v>
      </c>
    </row>
    <row r="1342" spans="1:48">
      <c r="A1342">
        <v>36</v>
      </c>
      <c r="B1342" t="str">
        <f>IF(HR_Data[[#This Row],[Age]]&lt;25,"&lt;25",
IF(HR_Data[[#This Row],[Age]]&lt;35,"25–34",
IF(HR_Data[[#This Row],[Age]]&lt;45,"35–44",
IF(HR_Data[[#This Row],[Age]]&lt;55,"45–54","55+"))))</f>
        <v>35–44</v>
      </c>
      <c r="C1342" t="s">
        <v>43</v>
      </c>
      <c r="D1342">
        <f>(HR[[#This Row],[OverTimeFlag]]*3+HR[[#This Row],[LowJobSatisFlag]]*5+HR[[#This Row],[LowWLBFlag]]*4+HR[[#This Row],[LowSalaryFlag]]*3+HR[[#This Row],[LowEnviFlag]]*4+HR[[#This Row],[LowProFlag]]*1)</f>
        <v>10</v>
      </c>
      <c r="E1342">
        <f>HR_Data[[#This Row],[OvertimeFlag]] + HR_Data[[#This Row],[LowSatisfactionFlag]] + HR_Data[[#This Row],[LowWorkLifeBalanceFlag]]</f>
        <v>1</v>
      </c>
      <c r="F1342" t="s">
        <v>36</v>
      </c>
      <c r="G1342">
        <v>1266</v>
      </c>
      <c r="H1342" t="s">
        <v>37</v>
      </c>
      <c r="I1342">
        <v>10</v>
      </c>
      <c r="J1342" t="str">
        <f>IF(AND(HR_Data[[#This Row],[Attrition]]="Yes",HR_Data[[#This Row],[YearsAtCompany]]&lt;2),"Yes","No")</f>
        <v>No</v>
      </c>
      <c r="K1342">
        <v>4</v>
      </c>
      <c r="L1342" t="s">
        <v>60</v>
      </c>
      <c r="M1342">
        <v>1</v>
      </c>
      <c r="N1342">
        <v>1880</v>
      </c>
      <c r="P1342">
        <v>2</v>
      </c>
      <c r="Q1342" t="s">
        <v>39</v>
      </c>
      <c r="R1342">
        <v>63</v>
      </c>
      <c r="S1342">
        <v>2</v>
      </c>
      <c r="T1342">
        <v>2</v>
      </c>
      <c r="U1342" t="s">
        <v>40</v>
      </c>
      <c r="V1342">
        <v>3</v>
      </c>
      <c r="W1342" t="s">
        <v>48</v>
      </c>
      <c r="X1342">
        <v>5673</v>
      </c>
      <c r="Y1342" t="str">
        <f>IF(AND(HR_Data[[#This Row],[OverTime]]="Yes",HR_Data[[#This Row],[JobSatisfaction]]&lt;=2,HR_Data[[#This Row],[MonthlyIncome]]&lt;AVERAGE(HR_Data[MonthlyIncome])),
"High Risk",
IF(OR(HR_Data[[#This Row],[OverTime]]="Yes",HR_Data[[#This Row],[JobSatisfaction]]&lt;=2),
"Medium Risk",
"Low Risk"))</f>
        <v>Medium Risk</v>
      </c>
      <c r="Z1342" t="str">
        <f>IF(HR_Data[[#This Row],[MonthlyIncome]]&lt;3000,"Low",IF(HR_Data[[#This Row],[MonthlyIncome]]&lt;7000,"Medium","High"))</f>
        <v>Medium</v>
      </c>
      <c r="AA1342" s="5">
        <f>IF(HR_Data[[#This Row],[OverTime]]="Yes",1,0)</f>
        <v>1</v>
      </c>
      <c r="AB1342" s="5">
        <f>IF(HR_Data[[#This Row],[JobSatisfaction]]&lt;=2,1,0)</f>
        <v>0</v>
      </c>
      <c r="AC1342" s="5">
        <f>IF(HR_Data[[#This Row],[WorkLifeBalance]]&lt;=2,1,0)</f>
        <v>0</v>
      </c>
      <c r="AD1342" s="5">
        <f>IF(HR_Data[[#This Row],[MonthlyIncome]]&lt;AVERAGE(HR_Data[MonthlyIncome]),1,0)</f>
        <v>1</v>
      </c>
      <c r="AE1342">
        <v>6060</v>
      </c>
      <c r="AF1342">
        <v>1</v>
      </c>
      <c r="AG1342" t="s">
        <v>42</v>
      </c>
      <c r="AH1342" t="s">
        <v>35</v>
      </c>
      <c r="AI1342">
        <v>13</v>
      </c>
      <c r="AJ1342">
        <v>3</v>
      </c>
      <c r="AK1342">
        <v>1</v>
      </c>
      <c r="AL1342">
        <f>IF(HR_Data[[#This Row],[OverTime]]="Yes",2,0)
+IF(HR_Data[[#This Row],[WorkLifeBalance]]&lt;=2,2,0)
+IF(HR_Data[[#This Row],[MonthlyIncome]]&lt;5000,2,0)
+IF(HR_Data[[#This Row],[JobSatisfaction]]&lt;=2,1,0)
+IF(HR_Data[[#This Row],[EnvironmentSatisfaction]]&lt;=2,1,0)
+IF(HR_Data[[#This Row],[YearsAtCompany]]&lt;2,2,0)</f>
        <v>3</v>
      </c>
      <c r="AM1342" t="str">
        <f>IF(HR_Data[[#This Row],[RiskScore2]]&gt;=6,"High",
IF(HR_Data[[#This Row],[RiskScore2]]&gt;=3,"Medium","Low"))</f>
        <v>Medium</v>
      </c>
      <c r="AN1342">
        <v>80</v>
      </c>
      <c r="AO1342">
        <v>1</v>
      </c>
      <c r="AP1342">
        <v>10</v>
      </c>
      <c r="AQ1342">
        <v>4</v>
      </c>
      <c r="AR1342">
        <v>3</v>
      </c>
      <c r="AS1342">
        <v>10</v>
      </c>
      <c r="AT1342">
        <v>9</v>
      </c>
      <c r="AU1342">
        <v>1</v>
      </c>
      <c r="AV1342">
        <v>7</v>
      </c>
    </row>
    <row r="1343" spans="1:48">
      <c r="A1343">
        <v>31</v>
      </c>
      <c r="B1343" t="str">
        <f>IF(HR_Data[[#This Row],[Age]]&lt;25,"&lt;25",
IF(HR_Data[[#This Row],[Age]]&lt;35,"25–34",
IF(HR_Data[[#This Row],[Age]]&lt;45,"35–44",
IF(HR_Data[[#This Row],[Age]]&lt;55,"45–54","55+"))))</f>
        <v>25–34</v>
      </c>
      <c r="C1343" t="s">
        <v>43</v>
      </c>
      <c r="D1343">
        <f>(HR[[#This Row],[OverTimeFlag]]*3+HR[[#This Row],[LowJobSatisFlag]]*5+HR[[#This Row],[LowWLBFlag]]*4+HR[[#This Row],[LowSalaryFlag]]*3+HR[[#This Row],[LowEnviFlag]]*4+HR[[#This Row],[LowProFlag]]*1)</f>
        <v>7</v>
      </c>
      <c r="E1343">
        <f>HR_Data[[#This Row],[OvertimeFlag]] + HR_Data[[#This Row],[LowSatisfactionFlag]] + HR_Data[[#This Row],[LowWorkLifeBalanceFlag]]</f>
        <v>0</v>
      </c>
      <c r="F1343" t="s">
        <v>36</v>
      </c>
      <c r="G1343">
        <v>311</v>
      </c>
      <c r="H1343" t="s">
        <v>45</v>
      </c>
      <c r="I1343">
        <v>20</v>
      </c>
      <c r="J1343" t="str">
        <f>IF(AND(HR_Data[[#This Row],[Attrition]]="Yes",HR_Data[[#This Row],[YearsAtCompany]]&lt;2),"Yes","No")</f>
        <v>No</v>
      </c>
      <c r="K1343">
        <v>3</v>
      </c>
      <c r="L1343" t="s">
        <v>38</v>
      </c>
      <c r="M1343">
        <v>1</v>
      </c>
      <c r="N1343">
        <v>1881</v>
      </c>
      <c r="P1343">
        <v>2</v>
      </c>
      <c r="Q1343" t="s">
        <v>46</v>
      </c>
      <c r="R1343">
        <v>89</v>
      </c>
      <c r="S1343">
        <v>3</v>
      </c>
      <c r="T1343">
        <v>2</v>
      </c>
      <c r="U1343" t="s">
        <v>50</v>
      </c>
      <c r="V1343">
        <v>3</v>
      </c>
      <c r="W1343" t="s">
        <v>52</v>
      </c>
      <c r="X1343">
        <v>4197</v>
      </c>
      <c r="Y1343" t="str">
        <f>IF(AND(HR_Data[[#This Row],[OverTime]]="Yes",HR_Data[[#This Row],[JobSatisfaction]]&lt;=2,HR_Data[[#This Row],[MonthlyIncome]]&lt;AVERAGE(HR_Data[MonthlyIncome])),
"High Risk",
IF(OR(HR_Data[[#This Row],[OverTime]]="Yes",HR_Data[[#This Row],[JobSatisfaction]]&lt;=2),
"Medium Risk",
"Low Risk"))</f>
        <v>Low Risk</v>
      </c>
      <c r="Z1343" t="str">
        <f>IF(HR_Data[[#This Row],[MonthlyIncome]]&lt;3000,"Low",IF(HR_Data[[#This Row],[MonthlyIncome]]&lt;7000,"Medium","High"))</f>
        <v>Medium</v>
      </c>
      <c r="AA1343" s="5">
        <f>IF(HR_Data[[#This Row],[OverTime]]="Yes",1,0)</f>
        <v>0</v>
      </c>
      <c r="AB1343" s="5">
        <f>IF(HR_Data[[#This Row],[JobSatisfaction]]&lt;=2,1,0)</f>
        <v>0</v>
      </c>
      <c r="AC1343" s="5">
        <f>IF(HR_Data[[#This Row],[WorkLifeBalance]]&lt;=2,1,0)</f>
        <v>0</v>
      </c>
      <c r="AD1343" s="5">
        <f>IF(HR_Data[[#This Row],[MonthlyIncome]]&lt;AVERAGE(HR_Data[MonthlyIncome]),1,0)</f>
        <v>1</v>
      </c>
      <c r="AE1343">
        <v>18624</v>
      </c>
      <c r="AF1343">
        <v>1</v>
      </c>
      <c r="AG1343" t="s">
        <v>42</v>
      </c>
      <c r="AH1343" t="s">
        <v>43</v>
      </c>
      <c r="AI1343">
        <v>11</v>
      </c>
      <c r="AJ1343">
        <v>3</v>
      </c>
      <c r="AK1343">
        <v>1</v>
      </c>
      <c r="AL1343">
        <f>IF(HR_Data[[#This Row],[OverTime]]="Yes",2,0)
+IF(HR_Data[[#This Row],[WorkLifeBalance]]&lt;=2,2,0)
+IF(HR_Data[[#This Row],[MonthlyIncome]]&lt;5000,2,0)
+IF(HR_Data[[#This Row],[JobSatisfaction]]&lt;=2,1,0)
+IF(HR_Data[[#This Row],[EnvironmentSatisfaction]]&lt;=2,1,0)
+IF(HR_Data[[#This Row],[YearsAtCompany]]&lt;2,2,0)</f>
        <v>3</v>
      </c>
      <c r="AM1343" t="str">
        <f>IF(HR_Data[[#This Row],[RiskScore2]]&gt;=6,"High",
IF(HR_Data[[#This Row],[RiskScore2]]&gt;=3,"Medium","Low"))</f>
        <v>Medium</v>
      </c>
      <c r="AN1343">
        <v>80</v>
      </c>
      <c r="AO1343">
        <v>1</v>
      </c>
      <c r="AP1343">
        <v>10</v>
      </c>
      <c r="AQ1343">
        <v>2</v>
      </c>
      <c r="AR1343">
        <v>3</v>
      </c>
      <c r="AS1343">
        <v>10</v>
      </c>
      <c r="AT1343">
        <v>8</v>
      </c>
      <c r="AU1343">
        <v>0</v>
      </c>
      <c r="AV1343">
        <v>2</v>
      </c>
    </row>
    <row r="1344" spans="1:48">
      <c r="A1344">
        <v>34</v>
      </c>
      <c r="B1344" t="str">
        <f>IF(HR_Data[[#This Row],[Age]]&lt;25,"&lt;25",
IF(HR_Data[[#This Row],[Age]]&lt;35,"25–34",
IF(HR_Data[[#This Row],[Age]]&lt;45,"35–44",
IF(HR_Data[[#This Row],[Age]]&lt;55,"45–54","55+"))))</f>
        <v>25–34</v>
      </c>
      <c r="C1344" t="s">
        <v>43</v>
      </c>
      <c r="D1344">
        <f>(HR[[#This Row],[OverTimeFlag]]*3+HR[[#This Row],[LowJobSatisFlag]]*5+HR[[#This Row],[LowWLBFlag]]*4+HR[[#This Row],[LowSalaryFlag]]*3+HR[[#This Row],[LowEnviFlag]]*4+HR[[#This Row],[LowProFlag]]*1)</f>
        <v>3</v>
      </c>
      <c r="E1344">
        <f>HR_Data[[#This Row],[OvertimeFlag]] + HR_Data[[#This Row],[LowSatisfactionFlag]] + HR_Data[[#This Row],[LowWorkLifeBalanceFlag]]</f>
        <v>1</v>
      </c>
      <c r="F1344" t="s">
        <v>36</v>
      </c>
      <c r="G1344">
        <v>1480</v>
      </c>
      <c r="H1344" t="s">
        <v>37</v>
      </c>
      <c r="I1344">
        <v>4</v>
      </c>
      <c r="J1344" t="str">
        <f>IF(AND(HR_Data[[#This Row],[Attrition]]="Yes",HR_Data[[#This Row],[YearsAtCompany]]&lt;2),"Yes","No")</f>
        <v>No</v>
      </c>
      <c r="K1344">
        <v>3</v>
      </c>
      <c r="L1344" t="s">
        <v>38</v>
      </c>
      <c r="M1344">
        <v>1</v>
      </c>
      <c r="N1344">
        <v>1882</v>
      </c>
      <c r="P1344">
        <v>3</v>
      </c>
      <c r="Q1344" t="s">
        <v>46</v>
      </c>
      <c r="R1344">
        <v>64</v>
      </c>
      <c r="S1344">
        <v>3</v>
      </c>
      <c r="T1344">
        <v>3</v>
      </c>
      <c r="U1344" t="s">
        <v>40</v>
      </c>
      <c r="V1344">
        <v>4</v>
      </c>
      <c r="W1344" t="s">
        <v>48</v>
      </c>
      <c r="X1344">
        <v>9713</v>
      </c>
      <c r="Y1344" t="str">
        <f>IF(AND(HR_Data[[#This Row],[OverTime]]="Yes",HR_Data[[#This Row],[JobSatisfaction]]&lt;=2,HR_Data[[#This Row],[MonthlyIncome]]&lt;AVERAGE(HR_Data[MonthlyIncome])),
"High Risk",
IF(OR(HR_Data[[#This Row],[OverTime]]="Yes",HR_Data[[#This Row],[JobSatisfaction]]&lt;=2),
"Medium Risk",
"Low Risk"))</f>
        <v>Medium Risk</v>
      </c>
      <c r="Z1344" t="str">
        <f>IF(HR_Data[[#This Row],[MonthlyIncome]]&lt;3000,"Low",IF(HR_Data[[#This Row],[MonthlyIncome]]&lt;7000,"Medium","High"))</f>
        <v>High</v>
      </c>
      <c r="AA1344" s="5">
        <f>IF(HR_Data[[#This Row],[OverTime]]="Yes",1,0)</f>
        <v>1</v>
      </c>
      <c r="AB1344" s="5">
        <f>IF(HR_Data[[#This Row],[JobSatisfaction]]&lt;=2,1,0)</f>
        <v>0</v>
      </c>
      <c r="AC1344" s="5">
        <f>IF(HR_Data[[#This Row],[WorkLifeBalance]]&lt;=2,1,0)</f>
        <v>0</v>
      </c>
      <c r="AD1344" s="5">
        <f>IF(HR_Data[[#This Row],[MonthlyIncome]]&lt;AVERAGE(HR_Data[MonthlyIncome]),1,0)</f>
        <v>0</v>
      </c>
      <c r="AE1344">
        <v>24444</v>
      </c>
      <c r="AF1344">
        <v>2</v>
      </c>
      <c r="AG1344" t="s">
        <v>42</v>
      </c>
      <c r="AH1344" t="s">
        <v>35</v>
      </c>
      <c r="AI1344">
        <v>13</v>
      </c>
      <c r="AJ1344">
        <v>3</v>
      </c>
      <c r="AK1344">
        <v>4</v>
      </c>
      <c r="AL1344">
        <f>IF(HR_Data[[#This Row],[OverTime]]="Yes",2,0)
+IF(HR_Data[[#This Row],[WorkLifeBalance]]&lt;=2,2,0)
+IF(HR_Data[[#This Row],[MonthlyIncome]]&lt;5000,2,0)
+IF(HR_Data[[#This Row],[JobSatisfaction]]&lt;=2,1,0)
+IF(HR_Data[[#This Row],[EnvironmentSatisfaction]]&lt;=2,1,0)
+IF(HR_Data[[#This Row],[YearsAtCompany]]&lt;2,2,0)</f>
        <v>2</v>
      </c>
      <c r="AM1344" t="str">
        <f>IF(HR_Data[[#This Row],[RiskScore2]]&gt;=6,"High",
IF(HR_Data[[#This Row],[RiskScore2]]&gt;=3,"Medium","Low"))</f>
        <v>Low</v>
      </c>
      <c r="AN1344">
        <v>80</v>
      </c>
      <c r="AO1344">
        <v>3</v>
      </c>
      <c r="AP1344">
        <v>9</v>
      </c>
      <c r="AQ1344">
        <v>3</v>
      </c>
      <c r="AR1344">
        <v>3</v>
      </c>
      <c r="AS1344">
        <v>5</v>
      </c>
      <c r="AT1344">
        <v>3</v>
      </c>
      <c r="AU1344">
        <v>1</v>
      </c>
      <c r="AV1344">
        <v>0</v>
      </c>
    </row>
    <row r="1345" spans="1:48">
      <c r="A1345">
        <v>29</v>
      </c>
      <c r="B1345" t="str">
        <f>IF(HR_Data[[#This Row],[Age]]&lt;25,"&lt;25",
IF(HR_Data[[#This Row],[Age]]&lt;35,"25–34",
IF(HR_Data[[#This Row],[Age]]&lt;45,"35–44",
IF(HR_Data[[#This Row],[Age]]&lt;55,"45–54","55+"))))</f>
        <v>25–34</v>
      </c>
      <c r="C1345" t="s">
        <v>43</v>
      </c>
      <c r="D1345">
        <f>(HR[[#This Row],[OverTimeFlag]]*3+HR[[#This Row],[LowJobSatisFlag]]*5+HR[[#This Row],[LowWLBFlag]]*4+HR[[#This Row],[LowSalaryFlag]]*3+HR[[#This Row],[LowEnviFlag]]*4+HR[[#This Row],[LowProFlag]]*1)</f>
        <v>8</v>
      </c>
      <c r="E1345">
        <f>HR_Data[[#This Row],[OvertimeFlag]] + HR_Data[[#This Row],[LowSatisfactionFlag]] + HR_Data[[#This Row],[LowWorkLifeBalanceFlag]]</f>
        <v>1</v>
      </c>
      <c r="F1345" t="s">
        <v>36</v>
      </c>
      <c r="G1345">
        <v>592</v>
      </c>
      <c r="H1345" t="s">
        <v>45</v>
      </c>
      <c r="I1345">
        <v>7</v>
      </c>
      <c r="J1345" t="str">
        <f>IF(AND(HR_Data[[#This Row],[Attrition]]="Yes",HR_Data[[#This Row],[YearsAtCompany]]&lt;2),"Yes","No")</f>
        <v>No</v>
      </c>
      <c r="K1345">
        <v>3</v>
      </c>
      <c r="L1345" t="s">
        <v>38</v>
      </c>
      <c r="M1345">
        <v>1</v>
      </c>
      <c r="N1345">
        <v>1883</v>
      </c>
      <c r="P1345">
        <v>4</v>
      </c>
      <c r="Q1345" t="s">
        <v>46</v>
      </c>
      <c r="R1345">
        <v>59</v>
      </c>
      <c r="S1345">
        <v>3</v>
      </c>
      <c r="T1345">
        <v>1</v>
      </c>
      <c r="U1345" t="s">
        <v>50</v>
      </c>
      <c r="V1345">
        <v>1</v>
      </c>
      <c r="W1345" t="s">
        <v>41</v>
      </c>
      <c r="X1345">
        <v>2062</v>
      </c>
      <c r="Y1345" t="str">
        <f>IF(AND(HR_Data[[#This Row],[OverTime]]="Yes",HR_Data[[#This Row],[JobSatisfaction]]&lt;=2,HR_Data[[#This Row],[MonthlyIncome]]&lt;AVERAGE(HR_Data[MonthlyIncome])),
"High Risk",
IF(OR(HR_Data[[#This Row],[OverTime]]="Yes",HR_Data[[#This Row],[JobSatisfaction]]&lt;=2),
"Medium Risk",
"Low Risk"))</f>
        <v>Medium Risk</v>
      </c>
      <c r="Z1345" t="str">
        <f>IF(HR_Data[[#This Row],[MonthlyIncome]]&lt;3000,"Low",IF(HR_Data[[#This Row],[MonthlyIncome]]&lt;7000,"Medium","High"))</f>
        <v>Low</v>
      </c>
      <c r="AA1345" s="5">
        <f>IF(HR_Data[[#This Row],[OverTime]]="Yes",1,0)</f>
        <v>0</v>
      </c>
      <c r="AB1345" s="5">
        <f>IF(HR_Data[[#This Row],[JobSatisfaction]]&lt;=2,1,0)</f>
        <v>1</v>
      </c>
      <c r="AC1345" s="5">
        <f>IF(HR_Data[[#This Row],[WorkLifeBalance]]&lt;=2,1,0)</f>
        <v>0</v>
      </c>
      <c r="AD1345" s="5">
        <f>IF(HR_Data[[#This Row],[MonthlyIncome]]&lt;AVERAGE(HR_Data[MonthlyIncome]),1,0)</f>
        <v>1</v>
      </c>
      <c r="AE1345">
        <v>19384</v>
      </c>
      <c r="AF1345">
        <v>3</v>
      </c>
      <c r="AG1345" t="s">
        <v>42</v>
      </c>
      <c r="AH1345" t="s">
        <v>43</v>
      </c>
      <c r="AI1345">
        <v>14</v>
      </c>
      <c r="AJ1345">
        <v>3</v>
      </c>
      <c r="AK1345">
        <v>2</v>
      </c>
      <c r="AL1345">
        <f>IF(HR_Data[[#This Row],[OverTime]]="Yes",2,0)
+IF(HR_Data[[#This Row],[WorkLifeBalance]]&lt;=2,2,0)
+IF(HR_Data[[#This Row],[MonthlyIncome]]&lt;5000,2,0)
+IF(HR_Data[[#This Row],[JobSatisfaction]]&lt;=2,1,0)
+IF(HR_Data[[#This Row],[EnvironmentSatisfaction]]&lt;=2,1,0)
+IF(HR_Data[[#This Row],[YearsAtCompany]]&lt;2,2,0)</f>
        <v>3</v>
      </c>
      <c r="AM1345" t="str">
        <f>IF(HR_Data[[#This Row],[RiskScore2]]&gt;=6,"High",
IF(HR_Data[[#This Row],[RiskScore2]]&gt;=3,"Medium","Low"))</f>
        <v>Medium</v>
      </c>
      <c r="AN1345">
        <v>80</v>
      </c>
      <c r="AO1345">
        <v>0</v>
      </c>
      <c r="AP1345">
        <v>11</v>
      </c>
      <c r="AQ1345">
        <v>2</v>
      </c>
      <c r="AR1345">
        <v>3</v>
      </c>
      <c r="AS1345">
        <v>3</v>
      </c>
      <c r="AT1345">
        <v>2</v>
      </c>
      <c r="AU1345">
        <v>1</v>
      </c>
      <c r="AV1345">
        <v>2</v>
      </c>
    </row>
    <row r="1346" spans="1:48">
      <c r="A1346">
        <v>37</v>
      </c>
      <c r="B1346" t="str">
        <f>IF(HR_Data[[#This Row],[Age]]&lt;25,"&lt;25",
IF(HR_Data[[#This Row],[Age]]&lt;35,"25–34",
IF(HR_Data[[#This Row],[Age]]&lt;45,"35–44",
IF(HR_Data[[#This Row],[Age]]&lt;55,"45–54","55+"))))</f>
        <v>35–44</v>
      </c>
      <c r="C1346" t="s">
        <v>43</v>
      </c>
      <c r="D1346">
        <f>(HR[[#This Row],[OverTimeFlag]]*3+HR[[#This Row],[LowJobSatisFlag]]*5+HR[[#This Row],[LowWLBFlag]]*4+HR[[#This Row],[LowSalaryFlag]]*3+HR[[#This Row],[LowEnviFlag]]*4+HR[[#This Row],[LowProFlag]]*1)</f>
        <v>11</v>
      </c>
      <c r="E1346">
        <f>HR_Data[[#This Row],[OvertimeFlag]] + HR_Data[[#This Row],[LowSatisfactionFlag]] + HR_Data[[#This Row],[LowWorkLifeBalanceFlag]]</f>
        <v>2</v>
      </c>
      <c r="F1346" t="s">
        <v>36</v>
      </c>
      <c r="G1346">
        <v>783</v>
      </c>
      <c r="H1346" t="s">
        <v>45</v>
      </c>
      <c r="I1346">
        <v>7</v>
      </c>
      <c r="J1346" t="str">
        <f>IF(AND(HR_Data[[#This Row],[Attrition]]="Yes",HR_Data[[#This Row],[YearsAtCompany]]&lt;2),"Yes","No")</f>
        <v>No</v>
      </c>
      <c r="K1346">
        <v>4</v>
      </c>
      <c r="L1346" t="s">
        <v>51</v>
      </c>
      <c r="M1346">
        <v>1</v>
      </c>
      <c r="N1346">
        <v>1885</v>
      </c>
      <c r="P1346">
        <v>4</v>
      </c>
      <c r="Q1346" t="s">
        <v>46</v>
      </c>
      <c r="R1346">
        <v>78</v>
      </c>
      <c r="S1346">
        <v>3</v>
      </c>
      <c r="T1346">
        <v>2</v>
      </c>
      <c r="U1346" t="s">
        <v>47</v>
      </c>
      <c r="V1346">
        <v>1</v>
      </c>
      <c r="W1346" t="s">
        <v>48</v>
      </c>
      <c r="X1346">
        <v>4284</v>
      </c>
      <c r="Y1346" t="str">
        <f>IF(AND(HR_Data[[#This Row],[OverTime]]="Yes",HR_Data[[#This Row],[JobSatisfaction]]&lt;=2,HR_Data[[#This Row],[MonthlyIncome]]&lt;AVERAGE(HR_Data[MonthlyIncome])),
"High Risk",
IF(OR(HR_Data[[#This Row],[OverTime]]="Yes",HR_Data[[#This Row],[JobSatisfaction]]&lt;=2),
"Medium Risk",
"Low Risk"))</f>
        <v>High Risk</v>
      </c>
      <c r="Z1346" t="str">
        <f>IF(HR_Data[[#This Row],[MonthlyIncome]]&lt;3000,"Low",IF(HR_Data[[#This Row],[MonthlyIncome]]&lt;7000,"Medium","High"))</f>
        <v>Medium</v>
      </c>
      <c r="AA1346" s="5">
        <f>IF(HR_Data[[#This Row],[OverTime]]="Yes",1,0)</f>
        <v>1</v>
      </c>
      <c r="AB1346" s="5">
        <f>IF(HR_Data[[#This Row],[JobSatisfaction]]&lt;=2,1,0)</f>
        <v>1</v>
      </c>
      <c r="AC1346" s="5">
        <f>IF(HR_Data[[#This Row],[WorkLifeBalance]]&lt;=2,1,0)</f>
        <v>0</v>
      </c>
      <c r="AD1346" s="5">
        <f>IF(HR_Data[[#This Row],[MonthlyIncome]]&lt;AVERAGE(HR_Data[MonthlyIncome]),1,0)</f>
        <v>1</v>
      </c>
      <c r="AE1346">
        <v>13588</v>
      </c>
      <c r="AF1346">
        <v>5</v>
      </c>
      <c r="AG1346" t="s">
        <v>42</v>
      </c>
      <c r="AH1346" t="s">
        <v>35</v>
      </c>
      <c r="AI1346">
        <v>22</v>
      </c>
      <c r="AJ1346">
        <v>4</v>
      </c>
      <c r="AK1346">
        <v>3</v>
      </c>
      <c r="AL1346">
        <f>IF(HR_Data[[#This Row],[OverTime]]="Yes",2,0)
+IF(HR_Data[[#This Row],[WorkLifeBalance]]&lt;=2,2,0)
+IF(HR_Data[[#This Row],[MonthlyIncome]]&lt;5000,2,0)
+IF(HR_Data[[#This Row],[JobSatisfaction]]&lt;=2,1,0)
+IF(HR_Data[[#This Row],[EnvironmentSatisfaction]]&lt;=2,1,0)
+IF(HR_Data[[#This Row],[YearsAtCompany]]&lt;2,2,0)</f>
        <v>5</v>
      </c>
      <c r="AM1346" t="str">
        <f>IF(HR_Data[[#This Row],[RiskScore2]]&gt;=6,"High",
IF(HR_Data[[#This Row],[RiskScore2]]&gt;=3,"Medium","Low"))</f>
        <v>Medium</v>
      </c>
      <c r="AN1346">
        <v>80</v>
      </c>
      <c r="AO1346">
        <v>1</v>
      </c>
      <c r="AP1346">
        <v>16</v>
      </c>
      <c r="AQ1346">
        <v>2</v>
      </c>
      <c r="AR1346">
        <v>3</v>
      </c>
      <c r="AS1346">
        <v>5</v>
      </c>
      <c r="AT1346">
        <v>3</v>
      </c>
      <c r="AU1346">
        <v>0</v>
      </c>
      <c r="AV1346">
        <v>4</v>
      </c>
    </row>
    <row r="1347" spans="1:48">
      <c r="A1347">
        <v>35</v>
      </c>
      <c r="B1347" t="str">
        <f>IF(HR_Data[[#This Row],[Age]]&lt;25,"&lt;25",
IF(HR_Data[[#This Row],[Age]]&lt;35,"25–34",
IF(HR_Data[[#This Row],[Age]]&lt;45,"35–44",
IF(HR_Data[[#This Row],[Age]]&lt;55,"45–54","55+"))))</f>
        <v>35–44</v>
      </c>
      <c r="C1347" t="s">
        <v>43</v>
      </c>
      <c r="D1347">
        <f>(HR[[#This Row],[OverTimeFlag]]*3+HR[[#This Row],[LowJobSatisFlag]]*5+HR[[#This Row],[LowWLBFlag]]*4+HR[[#This Row],[LowSalaryFlag]]*3+HR[[#This Row],[LowEnviFlag]]*4+HR[[#This Row],[LowProFlag]]*1)</f>
        <v>11</v>
      </c>
      <c r="E1347">
        <f>HR_Data[[#This Row],[OvertimeFlag]] + HR_Data[[#This Row],[LowSatisfactionFlag]] + HR_Data[[#This Row],[LowWorkLifeBalanceFlag]]</f>
        <v>2</v>
      </c>
      <c r="F1347" t="s">
        <v>36</v>
      </c>
      <c r="G1347">
        <v>219</v>
      </c>
      <c r="H1347" t="s">
        <v>45</v>
      </c>
      <c r="I1347">
        <v>16</v>
      </c>
      <c r="J1347" t="str">
        <f>IF(AND(HR_Data[[#This Row],[Attrition]]="Yes",HR_Data[[#This Row],[YearsAtCompany]]&lt;2),"Yes","No")</f>
        <v>No</v>
      </c>
      <c r="K1347">
        <v>2</v>
      </c>
      <c r="L1347" t="s">
        <v>49</v>
      </c>
      <c r="M1347">
        <v>1</v>
      </c>
      <c r="N1347">
        <v>1886</v>
      </c>
      <c r="P1347">
        <v>4</v>
      </c>
      <c r="Q1347" t="s">
        <v>39</v>
      </c>
      <c r="R1347">
        <v>44</v>
      </c>
      <c r="S1347">
        <v>2</v>
      </c>
      <c r="T1347">
        <v>2</v>
      </c>
      <c r="U1347" t="s">
        <v>53</v>
      </c>
      <c r="V1347">
        <v>2</v>
      </c>
      <c r="W1347" t="s">
        <v>48</v>
      </c>
      <c r="X1347">
        <v>4788</v>
      </c>
      <c r="Y1347" t="str">
        <f>IF(AND(HR_Data[[#This Row],[OverTime]]="Yes",HR_Data[[#This Row],[JobSatisfaction]]&lt;=2,HR_Data[[#This Row],[MonthlyIncome]]&lt;AVERAGE(HR_Data[MonthlyIncome])),
"High Risk",
IF(OR(HR_Data[[#This Row],[OverTime]]="Yes",HR_Data[[#This Row],[JobSatisfaction]]&lt;=2),
"Medium Risk",
"Low Risk"))</f>
        <v>High Risk</v>
      </c>
      <c r="Z1347" t="str">
        <f>IF(HR_Data[[#This Row],[MonthlyIncome]]&lt;3000,"Low",IF(HR_Data[[#This Row],[MonthlyIncome]]&lt;7000,"Medium","High"))</f>
        <v>Medium</v>
      </c>
      <c r="AA1347" s="5">
        <f>IF(HR_Data[[#This Row],[OverTime]]="Yes",1,0)</f>
        <v>1</v>
      </c>
      <c r="AB1347" s="5">
        <f>IF(HR_Data[[#This Row],[JobSatisfaction]]&lt;=2,1,0)</f>
        <v>1</v>
      </c>
      <c r="AC1347" s="5">
        <f>IF(HR_Data[[#This Row],[WorkLifeBalance]]&lt;=2,1,0)</f>
        <v>0</v>
      </c>
      <c r="AD1347" s="5">
        <f>IF(HR_Data[[#This Row],[MonthlyIncome]]&lt;AVERAGE(HR_Data[MonthlyIncome]),1,0)</f>
        <v>1</v>
      </c>
      <c r="AE1347">
        <v>25388</v>
      </c>
      <c r="AF1347">
        <v>0</v>
      </c>
      <c r="AG1347" t="s">
        <v>42</v>
      </c>
      <c r="AH1347" t="s">
        <v>35</v>
      </c>
      <c r="AI1347">
        <v>11</v>
      </c>
      <c r="AJ1347">
        <v>3</v>
      </c>
      <c r="AK1347">
        <v>4</v>
      </c>
      <c r="AL1347">
        <f>IF(HR_Data[[#This Row],[OverTime]]="Yes",2,0)
+IF(HR_Data[[#This Row],[WorkLifeBalance]]&lt;=2,2,0)
+IF(HR_Data[[#This Row],[MonthlyIncome]]&lt;5000,2,0)
+IF(HR_Data[[#This Row],[JobSatisfaction]]&lt;=2,1,0)
+IF(HR_Data[[#This Row],[EnvironmentSatisfaction]]&lt;=2,1,0)
+IF(HR_Data[[#This Row],[YearsAtCompany]]&lt;2,2,0)</f>
        <v>5</v>
      </c>
      <c r="AM1347" t="str">
        <f>IF(HR_Data[[#This Row],[RiskScore2]]&gt;=6,"High",
IF(HR_Data[[#This Row],[RiskScore2]]&gt;=3,"Medium","Low"))</f>
        <v>Medium</v>
      </c>
      <c r="AN1347">
        <v>80</v>
      </c>
      <c r="AO1347">
        <v>0</v>
      </c>
      <c r="AP1347">
        <v>4</v>
      </c>
      <c r="AQ1347">
        <v>2</v>
      </c>
      <c r="AR1347">
        <v>3</v>
      </c>
      <c r="AS1347">
        <v>3</v>
      </c>
      <c r="AT1347">
        <v>2</v>
      </c>
      <c r="AU1347">
        <v>0</v>
      </c>
      <c r="AV1347">
        <v>2</v>
      </c>
    </row>
    <row r="1348" spans="1:48">
      <c r="A1348">
        <v>45</v>
      </c>
      <c r="B1348" t="str">
        <f>IF(HR_Data[[#This Row],[Age]]&lt;25,"&lt;25",
IF(HR_Data[[#This Row],[Age]]&lt;35,"25–34",
IF(HR_Data[[#This Row],[Age]]&lt;45,"35–44",
IF(HR_Data[[#This Row],[Age]]&lt;55,"45–54","55+"))))</f>
        <v>45–54</v>
      </c>
      <c r="C1348" t="s">
        <v>43</v>
      </c>
      <c r="D1348">
        <f>(HR[[#This Row],[OverTimeFlag]]*3+HR[[#This Row],[LowJobSatisFlag]]*5+HR[[#This Row],[LowWLBFlag]]*4+HR[[#This Row],[LowSalaryFlag]]*3+HR[[#This Row],[LowEnviFlag]]*4+HR[[#This Row],[LowProFlag]]*1)</f>
        <v>11</v>
      </c>
      <c r="E1348">
        <f>HR_Data[[#This Row],[OvertimeFlag]] + HR_Data[[#This Row],[LowSatisfactionFlag]] + HR_Data[[#This Row],[LowWorkLifeBalanceFlag]]</f>
        <v>1</v>
      </c>
      <c r="F1348" t="s">
        <v>36</v>
      </c>
      <c r="G1348">
        <v>556</v>
      </c>
      <c r="H1348" t="s">
        <v>45</v>
      </c>
      <c r="I1348">
        <v>25</v>
      </c>
      <c r="J1348" t="str">
        <f>IF(AND(HR_Data[[#This Row],[Attrition]]="Yes",HR_Data[[#This Row],[YearsAtCompany]]&lt;2),"Yes","No")</f>
        <v>No</v>
      </c>
      <c r="K1348">
        <v>2</v>
      </c>
      <c r="L1348" t="s">
        <v>38</v>
      </c>
      <c r="M1348">
        <v>1</v>
      </c>
      <c r="N1348">
        <v>1888</v>
      </c>
      <c r="P1348">
        <v>2</v>
      </c>
      <c r="Q1348" t="s">
        <v>39</v>
      </c>
      <c r="R1348">
        <v>93</v>
      </c>
      <c r="S1348">
        <v>2</v>
      </c>
      <c r="T1348">
        <v>2</v>
      </c>
      <c r="U1348" t="s">
        <v>53</v>
      </c>
      <c r="V1348">
        <v>4</v>
      </c>
      <c r="W1348" t="s">
        <v>48</v>
      </c>
      <c r="X1348">
        <v>5906</v>
      </c>
      <c r="Y1348" t="str">
        <f>IF(AND(HR_Data[[#This Row],[OverTime]]="Yes",HR_Data[[#This Row],[JobSatisfaction]]&lt;=2,HR_Data[[#This Row],[MonthlyIncome]]&lt;AVERAGE(HR_Data[MonthlyIncome])),
"High Risk",
IF(OR(HR_Data[[#This Row],[OverTime]]="Yes",HR_Data[[#This Row],[JobSatisfaction]]&lt;=2),
"Medium Risk",
"Low Risk"))</f>
        <v>Low Risk</v>
      </c>
      <c r="Z1348" t="str">
        <f>IF(HR_Data[[#This Row],[MonthlyIncome]]&lt;3000,"Low",IF(HR_Data[[#This Row],[MonthlyIncome]]&lt;7000,"Medium","High"))</f>
        <v>Medium</v>
      </c>
      <c r="AA1348" s="5">
        <f>IF(HR_Data[[#This Row],[OverTime]]="Yes",1,0)</f>
        <v>0</v>
      </c>
      <c r="AB1348" s="5">
        <f>IF(HR_Data[[#This Row],[JobSatisfaction]]&lt;=2,1,0)</f>
        <v>0</v>
      </c>
      <c r="AC1348" s="5">
        <f>IF(HR_Data[[#This Row],[WorkLifeBalance]]&lt;=2,1,0)</f>
        <v>1</v>
      </c>
      <c r="AD1348" s="5">
        <f>IF(HR_Data[[#This Row],[MonthlyIncome]]&lt;AVERAGE(HR_Data[MonthlyIncome]),1,0)</f>
        <v>1</v>
      </c>
      <c r="AE1348">
        <v>23888</v>
      </c>
      <c r="AF1348">
        <v>0</v>
      </c>
      <c r="AG1348" t="s">
        <v>42</v>
      </c>
      <c r="AH1348" t="s">
        <v>43</v>
      </c>
      <c r="AI1348">
        <v>13</v>
      </c>
      <c r="AJ1348">
        <v>3</v>
      </c>
      <c r="AK1348">
        <v>4</v>
      </c>
      <c r="AL1348">
        <f>IF(HR_Data[[#This Row],[OverTime]]="Yes",2,0)
+IF(HR_Data[[#This Row],[WorkLifeBalance]]&lt;=2,2,0)
+IF(HR_Data[[#This Row],[MonthlyIncome]]&lt;5000,2,0)
+IF(HR_Data[[#This Row],[JobSatisfaction]]&lt;=2,1,0)
+IF(HR_Data[[#This Row],[EnvironmentSatisfaction]]&lt;=2,1,0)
+IF(HR_Data[[#This Row],[YearsAtCompany]]&lt;2,2,0)</f>
        <v>3</v>
      </c>
      <c r="AM1348" t="str">
        <f>IF(HR_Data[[#This Row],[RiskScore2]]&gt;=6,"High",
IF(HR_Data[[#This Row],[RiskScore2]]&gt;=3,"Medium","Low"))</f>
        <v>Medium</v>
      </c>
      <c r="AN1348">
        <v>80</v>
      </c>
      <c r="AO1348">
        <v>2</v>
      </c>
      <c r="AP1348">
        <v>10</v>
      </c>
      <c r="AQ1348">
        <v>2</v>
      </c>
      <c r="AR1348">
        <v>2</v>
      </c>
      <c r="AS1348">
        <v>9</v>
      </c>
      <c r="AT1348">
        <v>8</v>
      </c>
      <c r="AU1348">
        <v>3</v>
      </c>
      <c r="AV1348">
        <v>8</v>
      </c>
    </row>
    <row r="1349" spans="1:48">
      <c r="A1349">
        <v>36</v>
      </c>
      <c r="B1349" t="str">
        <f>IF(HR_Data[[#This Row],[Age]]&lt;25,"&lt;25",
IF(HR_Data[[#This Row],[Age]]&lt;35,"25–34",
IF(HR_Data[[#This Row],[Age]]&lt;45,"35–44",
IF(HR_Data[[#This Row],[Age]]&lt;55,"45–54","55+"))))</f>
        <v>35–44</v>
      </c>
      <c r="C1349" t="s">
        <v>43</v>
      </c>
      <c r="D1349">
        <f>(HR[[#This Row],[OverTimeFlag]]*3+HR[[#This Row],[LowJobSatisFlag]]*5+HR[[#This Row],[LowWLBFlag]]*4+HR[[#This Row],[LowSalaryFlag]]*3+HR[[#This Row],[LowEnviFlag]]*4+HR[[#This Row],[LowProFlag]]*1)</f>
        <v>11</v>
      </c>
      <c r="E1349">
        <f>HR_Data[[#This Row],[OvertimeFlag]] + HR_Data[[#This Row],[LowSatisfactionFlag]] + HR_Data[[#This Row],[LowWorkLifeBalanceFlag]]</f>
        <v>1</v>
      </c>
      <c r="F1349" t="s">
        <v>44</v>
      </c>
      <c r="G1349">
        <v>1213</v>
      </c>
      <c r="H1349" t="s">
        <v>61</v>
      </c>
      <c r="I1349">
        <v>2</v>
      </c>
      <c r="J1349" t="str">
        <f>IF(AND(HR_Data[[#This Row],[Attrition]]="Yes",HR_Data[[#This Row],[YearsAtCompany]]&lt;2),"Yes","No")</f>
        <v>No</v>
      </c>
      <c r="K1349">
        <v>1</v>
      </c>
      <c r="L1349" t="s">
        <v>61</v>
      </c>
      <c r="M1349">
        <v>1</v>
      </c>
      <c r="N1349">
        <v>1890</v>
      </c>
      <c r="P1349">
        <v>2</v>
      </c>
      <c r="Q1349" t="s">
        <v>46</v>
      </c>
      <c r="R1349">
        <v>94</v>
      </c>
      <c r="S1349">
        <v>2</v>
      </c>
      <c r="T1349">
        <v>2</v>
      </c>
      <c r="U1349" t="s">
        <v>61</v>
      </c>
      <c r="V1349">
        <v>4</v>
      </c>
      <c r="W1349" t="s">
        <v>41</v>
      </c>
      <c r="X1349">
        <v>3886</v>
      </c>
      <c r="Y1349" t="str">
        <f>IF(AND(HR_Data[[#This Row],[OverTime]]="Yes",HR_Data[[#This Row],[JobSatisfaction]]&lt;=2,HR_Data[[#This Row],[MonthlyIncome]]&lt;AVERAGE(HR_Data[MonthlyIncome])),
"High Risk",
IF(OR(HR_Data[[#This Row],[OverTime]]="Yes",HR_Data[[#This Row],[JobSatisfaction]]&lt;=2),
"Medium Risk",
"Low Risk"))</f>
        <v>Low Risk</v>
      </c>
      <c r="Z1349" t="str">
        <f>IF(HR_Data[[#This Row],[MonthlyIncome]]&lt;3000,"Low",IF(HR_Data[[#This Row],[MonthlyIncome]]&lt;7000,"Medium","High"))</f>
        <v>Medium</v>
      </c>
      <c r="AA1349" s="5">
        <f>IF(HR_Data[[#This Row],[OverTime]]="Yes",1,0)</f>
        <v>0</v>
      </c>
      <c r="AB1349" s="5">
        <f>IF(HR_Data[[#This Row],[JobSatisfaction]]&lt;=2,1,0)</f>
        <v>0</v>
      </c>
      <c r="AC1349" s="5">
        <f>IF(HR_Data[[#This Row],[WorkLifeBalance]]&lt;=2,1,0)</f>
        <v>1</v>
      </c>
      <c r="AD1349" s="5">
        <f>IF(HR_Data[[#This Row],[MonthlyIncome]]&lt;AVERAGE(HR_Data[MonthlyIncome]),1,0)</f>
        <v>1</v>
      </c>
      <c r="AE1349">
        <v>4223</v>
      </c>
      <c r="AF1349">
        <v>1</v>
      </c>
      <c r="AG1349" t="s">
        <v>42</v>
      </c>
      <c r="AH1349" t="s">
        <v>43</v>
      </c>
      <c r="AI1349">
        <v>21</v>
      </c>
      <c r="AJ1349">
        <v>4</v>
      </c>
      <c r="AK1349">
        <v>4</v>
      </c>
      <c r="AL1349">
        <f>IF(HR_Data[[#This Row],[OverTime]]="Yes",2,0)
+IF(HR_Data[[#This Row],[WorkLifeBalance]]&lt;=2,2,0)
+IF(HR_Data[[#This Row],[MonthlyIncome]]&lt;5000,2,0)
+IF(HR_Data[[#This Row],[JobSatisfaction]]&lt;=2,1,0)
+IF(HR_Data[[#This Row],[EnvironmentSatisfaction]]&lt;=2,1,0)
+IF(HR_Data[[#This Row],[YearsAtCompany]]&lt;2,2,0)</f>
        <v>5</v>
      </c>
      <c r="AM1349" t="str">
        <f>IF(HR_Data[[#This Row],[RiskScore2]]&gt;=6,"High",
IF(HR_Data[[#This Row],[RiskScore2]]&gt;=3,"Medium","Low"))</f>
        <v>Medium</v>
      </c>
      <c r="AN1349">
        <v>80</v>
      </c>
      <c r="AO1349">
        <v>0</v>
      </c>
      <c r="AP1349">
        <v>10</v>
      </c>
      <c r="AQ1349">
        <v>2</v>
      </c>
      <c r="AR1349">
        <v>2</v>
      </c>
      <c r="AS1349">
        <v>10</v>
      </c>
      <c r="AT1349">
        <v>1</v>
      </c>
      <c r="AU1349">
        <v>0</v>
      </c>
      <c r="AV1349">
        <v>8</v>
      </c>
    </row>
    <row r="1350" spans="1:48">
      <c r="A1350">
        <v>40</v>
      </c>
      <c r="B1350" t="str">
        <f>IF(HR_Data[[#This Row],[Age]]&lt;25,"&lt;25",
IF(HR_Data[[#This Row],[Age]]&lt;35,"25–34",
IF(HR_Data[[#This Row],[Age]]&lt;45,"35–44",
IF(HR_Data[[#This Row],[Age]]&lt;55,"45–54","55+"))))</f>
        <v>35–44</v>
      </c>
      <c r="C1350" t="s">
        <v>43</v>
      </c>
      <c r="D1350">
        <f>(HR[[#This Row],[OverTimeFlag]]*3+HR[[#This Row],[LowJobSatisFlag]]*5+HR[[#This Row],[LowWLBFlag]]*4+HR[[#This Row],[LowSalaryFlag]]*3+HR[[#This Row],[LowEnviFlag]]*4+HR[[#This Row],[LowProFlag]]*1)</f>
        <v>10</v>
      </c>
      <c r="E1350">
        <f>HR_Data[[#This Row],[OvertimeFlag]] + HR_Data[[#This Row],[LowSatisfactionFlag]] + HR_Data[[#This Row],[LowWorkLifeBalanceFlag]]</f>
        <v>1</v>
      </c>
      <c r="F1350" t="s">
        <v>36</v>
      </c>
      <c r="G1350">
        <v>1137</v>
      </c>
      <c r="H1350" t="s">
        <v>45</v>
      </c>
      <c r="I1350">
        <v>1</v>
      </c>
      <c r="J1350" t="str">
        <f>IF(AND(HR_Data[[#This Row],[Attrition]]="Yes",HR_Data[[#This Row],[YearsAtCompany]]&lt;2),"Yes","No")</f>
        <v>No</v>
      </c>
      <c r="K1350">
        <v>4</v>
      </c>
      <c r="L1350" t="s">
        <v>38</v>
      </c>
      <c r="M1350">
        <v>1</v>
      </c>
      <c r="N1350">
        <v>1892</v>
      </c>
      <c r="P1350">
        <v>1</v>
      </c>
      <c r="Q1350" t="s">
        <v>46</v>
      </c>
      <c r="R1350">
        <v>98</v>
      </c>
      <c r="S1350">
        <v>3</v>
      </c>
      <c r="T1350">
        <v>4</v>
      </c>
      <c r="U1350" t="s">
        <v>56</v>
      </c>
      <c r="V1350">
        <v>1</v>
      </c>
      <c r="W1350" t="s">
        <v>52</v>
      </c>
      <c r="X1350">
        <v>16823</v>
      </c>
      <c r="Y1350" t="str">
        <f>IF(AND(HR_Data[[#This Row],[OverTime]]="Yes",HR_Data[[#This Row],[JobSatisfaction]]&lt;=2,HR_Data[[#This Row],[MonthlyIncome]]&lt;AVERAGE(HR_Data[MonthlyIncome])),
"High Risk",
IF(OR(HR_Data[[#This Row],[OverTime]]="Yes",HR_Data[[#This Row],[JobSatisfaction]]&lt;=2),
"Medium Risk",
"Low Risk"))</f>
        <v>Medium Risk</v>
      </c>
      <c r="Z1350" t="str">
        <f>IF(HR_Data[[#This Row],[MonthlyIncome]]&lt;3000,"Low",IF(HR_Data[[#This Row],[MonthlyIncome]]&lt;7000,"Medium","High"))</f>
        <v>High</v>
      </c>
      <c r="AA1350" s="5">
        <f>IF(HR_Data[[#This Row],[OverTime]]="Yes",1,0)</f>
        <v>0</v>
      </c>
      <c r="AB1350" s="5">
        <f>IF(HR_Data[[#This Row],[JobSatisfaction]]&lt;=2,1,0)</f>
        <v>1</v>
      </c>
      <c r="AC1350" s="5">
        <f>IF(HR_Data[[#This Row],[WorkLifeBalance]]&lt;=2,1,0)</f>
        <v>0</v>
      </c>
      <c r="AD1350" s="5">
        <f>IF(HR_Data[[#This Row],[MonthlyIncome]]&lt;AVERAGE(HR_Data[MonthlyIncome]),1,0)</f>
        <v>0</v>
      </c>
      <c r="AE1350">
        <v>18991</v>
      </c>
      <c r="AF1350">
        <v>2</v>
      </c>
      <c r="AG1350" t="s">
        <v>42</v>
      </c>
      <c r="AH1350" t="s">
        <v>43</v>
      </c>
      <c r="AI1350">
        <v>11</v>
      </c>
      <c r="AJ1350">
        <v>3</v>
      </c>
      <c r="AK1350">
        <v>1</v>
      </c>
      <c r="AL1350">
        <f>IF(HR_Data[[#This Row],[OverTime]]="Yes",2,0)
+IF(HR_Data[[#This Row],[WorkLifeBalance]]&lt;=2,2,0)
+IF(HR_Data[[#This Row],[MonthlyIncome]]&lt;5000,2,0)
+IF(HR_Data[[#This Row],[JobSatisfaction]]&lt;=2,1,0)
+IF(HR_Data[[#This Row],[EnvironmentSatisfaction]]&lt;=2,1,0)
+IF(HR_Data[[#This Row],[YearsAtCompany]]&lt;2,2,0)</f>
        <v>2</v>
      </c>
      <c r="AM1350" t="str">
        <f>IF(HR_Data[[#This Row],[RiskScore2]]&gt;=6,"High",
IF(HR_Data[[#This Row],[RiskScore2]]&gt;=3,"Medium","Low"))</f>
        <v>Low</v>
      </c>
      <c r="AN1350">
        <v>80</v>
      </c>
      <c r="AO1350">
        <v>1</v>
      </c>
      <c r="AP1350">
        <v>22</v>
      </c>
      <c r="AQ1350">
        <v>3</v>
      </c>
      <c r="AR1350">
        <v>3</v>
      </c>
      <c r="AS1350">
        <v>19</v>
      </c>
      <c r="AT1350">
        <v>7</v>
      </c>
      <c r="AU1350">
        <v>11</v>
      </c>
      <c r="AV1350">
        <v>16</v>
      </c>
    </row>
    <row r="1351" spans="1:48">
      <c r="A1351">
        <v>26</v>
      </c>
      <c r="B1351" t="str">
        <f>IF(HR_Data[[#This Row],[Age]]&lt;25,"&lt;25",
IF(HR_Data[[#This Row],[Age]]&lt;35,"25–34",
IF(HR_Data[[#This Row],[Age]]&lt;45,"35–44",
IF(HR_Data[[#This Row],[Age]]&lt;55,"45–54","55+"))))</f>
        <v>25–34</v>
      </c>
      <c r="C1351" t="s">
        <v>43</v>
      </c>
      <c r="D1351">
        <f>(HR[[#This Row],[OverTimeFlag]]*3+HR[[#This Row],[LowJobSatisFlag]]*5+HR[[#This Row],[LowWLBFlag]]*4+HR[[#This Row],[LowSalaryFlag]]*3+HR[[#This Row],[LowEnviFlag]]*4+HR[[#This Row],[LowProFlag]]*1)</f>
        <v>14</v>
      </c>
      <c r="E1351">
        <f>HR_Data[[#This Row],[OvertimeFlag]] + HR_Data[[#This Row],[LowSatisfactionFlag]] + HR_Data[[#This Row],[LowWorkLifeBalanceFlag]]</f>
        <v>2</v>
      </c>
      <c r="F1351" t="s">
        <v>36</v>
      </c>
      <c r="G1351">
        <v>482</v>
      </c>
      <c r="H1351" t="s">
        <v>45</v>
      </c>
      <c r="I1351">
        <v>1</v>
      </c>
      <c r="J1351" t="str">
        <f>IF(AND(HR_Data[[#This Row],[Attrition]]="Yes",HR_Data[[#This Row],[YearsAtCompany]]&lt;2),"Yes","No")</f>
        <v>No</v>
      </c>
      <c r="K1351">
        <v>2</v>
      </c>
      <c r="L1351" t="s">
        <v>38</v>
      </c>
      <c r="M1351">
        <v>1</v>
      </c>
      <c r="N1351">
        <v>1893</v>
      </c>
      <c r="P1351">
        <v>2</v>
      </c>
      <c r="Q1351" t="s">
        <v>39</v>
      </c>
      <c r="R1351">
        <v>90</v>
      </c>
      <c r="S1351">
        <v>2</v>
      </c>
      <c r="T1351">
        <v>1</v>
      </c>
      <c r="U1351" t="s">
        <v>47</v>
      </c>
      <c r="V1351">
        <v>3</v>
      </c>
      <c r="W1351" t="s">
        <v>48</v>
      </c>
      <c r="X1351">
        <v>2933</v>
      </c>
      <c r="Y1351" t="str">
        <f>IF(AND(HR_Data[[#This Row],[OverTime]]="Yes",HR_Data[[#This Row],[JobSatisfaction]]&lt;=2,HR_Data[[#This Row],[MonthlyIncome]]&lt;AVERAGE(HR_Data[MonthlyIncome])),
"High Risk",
IF(OR(HR_Data[[#This Row],[OverTime]]="Yes",HR_Data[[#This Row],[JobSatisfaction]]&lt;=2),
"Medium Risk",
"Low Risk"))</f>
        <v>Medium Risk</v>
      </c>
      <c r="Z1351" t="str">
        <f>IF(HR_Data[[#This Row],[MonthlyIncome]]&lt;3000,"Low",IF(HR_Data[[#This Row],[MonthlyIncome]]&lt;7000,"Medium","High"))</f>
        <v>Low</v>
      </c>
      <c r="AA1351" s="5">
        <f>IF(HR_Data[[#This Row],[OverTime]]="Yes",1,0)</f>
        <v>1</v>
      </c>
      <c r="AB1351" s="5">
        <f>IF(HR_Data[[#This Row],[JobSatisfaction]]&lt;=2,1,0)</f>
        <v>0</v>
      </c>
      <c r="AC1351" s="5">
        <f>IF(HR_Data[[#This Row],[WorkLifeBalance]]&lt;=2,1,0)</f>
        <v>1</v>
      </c>
      <c r="AD1351" s="5">
        <f>IF(HR_Data[[#This Row],[MonthlyIncome]]&lt;AVERAGE(HR_Data[MonthlyIncome]),1,0)</f>
        <v>1</v>
      </c>
      <c r="AE1351">
        <v>14908</v>
      </c>
      <c r="AF1351">
        <v>1</v>
      </c>
      <c r="AG1351" t="s">
        <v>42</v>
      </c>
      <c r="AH1351" t="s">
        <v>35</v>
      </c>
      <c r="AI1351">
        <v>13</v>
      </c>
      <c r="AJ1351">
        <v>3</v>
      </c>
      <c r="AK1351">
        <v>3</v>
      </c>
      <c r="AL1351">
        <f>IF(HR_Data[[#This Row],[OverTime]]="Yes",2,0)
+IF(HR_Data[[#This Row],[WorkLifeBalance]]&lt;=2,2,0)
+IF(HR_Data[[#This Row],[MonthlyIncome]]&lt;5000,2,0)
+IF(HR_Data[[#This Row],[JobSatisfaction]]&lt;=2,1,0)
+IF(HR_Data[[#This Row],[EnvironmentSatisfaction]]&lt;=2,1,0)
+IF(HR_Data[[#This Row],[YearsAtCompany]]&lt;2,2,0)</f>
        <v>9</v>
      </c>
      <c r="AM1351" t="str">
        <f>IF(HR_Data[[#This Row],[RiskScore2]]&gt;=6,"High",
IF(HR_Data[[#This Row],[RiskScore2]]&gt;=3,"Medium","Low"))</f>
        <v>High</v>
      </c>
      <c r="AN1351">
        <v>80</v>
      </c>
      <c r="AO1351">
        <v>1</v>
      </c>
      <c r="AP1351">
        <v>1</v>
      </c>
      <c r="AQ1351">
        <v>3</v>
      </c>
      <c r="AR1351">
        <v>2</v>
      </c>
      <c r="AS1351">
        <v>1</v>
      </c>
      <c r="AT1351">
        <v>0</v>
      </c>
      <c r="AU1351">
        <v>1</v>
      </c>
      <c r="AV1351">
        <v>0</v>
      </c>
    </row>
    <row r="1352" spans="1:48">
      <c r="A1352">
        <v>27</v>
      </c>
      <c r="B1352" t="str">
        <f>IF(HR_Data[[#This Row],[Age]]&lt;25,"&lt;25",
IF(HR_Data[[#This Row],[Age]]&lt;35,"25–34",
IF(HR_Data[[#This Row],[Age]]&lt;45,"35–44",
IF(HR_Data[[#This Row],[Age]]&lt;55,"45–54","55+"))))</f>
        <v>25–34</v>
      </c>
      <c r="C1352" t="s">
        <v>43</v>
      </c>
      <c r="D1352">
        <f>(HR[[#This Row],[OverTimeFlag]]*3+HR[[#This Row],[LowJobSatisFlag]]*5+HR[[#This Row],[LowWLBFlag]]*4+HR[[#This Row],[LowSalaryFlag]]*3+HR[[#This Row],[LowEnviFlag]]*4+HR[[#This Row],[LowProFlag]]*1)</f>
        <v>11</v>
      </c>
      <c r="E1352">
        <f>HR_Data[[#This Row],[OvertimeFlag]] + HR_Data[[#This Row],[LowSatisfactionFlag]] + HR_Data[[#This Row],[LowWorkLifeBalanceFlag]]</f>
        <v>1</v>
      </c>
      <c r="F1352" t="s">
        <v>36</v>
      </c>
      <c r="G1352">
        <v>511</v>
      </c>
      <c r="H1352" t="s">
        <v>37</v>
      </c>
      <c r="I1352">
        <v>2</v>
      </c>
      <c r="J1352" t="str">
        <f>IF(AND(HR_Data[[#This Row],[Attrition]]="Yes",HR_Data[[#This Row],[YearsAtCompany]]&lt;2),"Yes","No")</f>
        <v>No</v>
      </c>
      <c r="K1352">
        <v>2</v>
      </c>
      <c r="L1352" t="s">
        <v>51</v>
      </c>
      <c r="M1352">
        <v>1</v>
      </c>
      <c r="N1352">
        <v>1898</v>
      </c>
      <c r="P1352">
        <v>1</v>
      </c>
      <c r="Q1352" t="s">
        <v>39</v>
      </c>
      <c r="R1352">
        <v>89</v>
      </c>
      <c r="S1352">
        <v>4</v>
      </c>
      <c r="T1352">
        <v>2</v>
      </c>
      <c r="U1352" t="s">
        <v>40</v>
      </c>
      <c r="V1352">
        <v>3</v>
      </c>
      <c r="W1352" t="s">
        <v>41</v>
      </c>
      <c r="X1352">
        <v>6500</v>
      </c>
      <c r="Y1352" t="str">
        <f>IF(AND(HR_Data[[#This Row],[OverTime]]="Yes",HR_Data[[#This Row],[JobSatisfaction]]&lt;=2,HR_Data[[#This Row],[MonthlyIncome]]&lt;AVERAGE(HR_Data[MonthlyIncome])),
"High Risk",
IF(OR(HR_Data[[#This Row],[OverTime]]="Yes",HR_Data[[#This Row],[JobSatisfaction]]&lt;=2),
"Medium Risk",
"Low Risk"))</f>
        <v>Low Risk</v>
      </c>
      <c r="Z1352" t="str">
        <f>IF(HR_Data[[#This Row],[MonthlyIncome]]&lt;3000,"Low",IF(HR_Data[[#This Row],[MonthlyIncome]]&lt;7000,"Medium","High"))</f>
        <v>Medium</v>
      </c>
      <c r="AA1352" s="5">
        <f>IF(HR_Data[[#This Row],[OverTime]]="Yes",1,0)</f>
        <v>0</v>
      </c>
      <c r="AB1352" s="5">
        <f>IF(HR_Data[[#This Row],[JobSatisfaction]]&lt;=2,1,0)</f>
        <v>0</v>
      </c>
      <c r="AC1352" s="5">
        <f>IF(HR_Data[[#This Row],[WorkLifeBalance]]&lt;=2,1,0)</f>
        <v>1</v>
      </c>
      <c r="AD1352" s="5">
        <f>IF(HR_Data[[#This Row],[MonthlyIncome]]&lt;AVERAGE(HR_Data[MonthlyIncome]),1,0)</f>
        <v>1</v>
      </c>
      <c r="AE1352">
        <v>26997</v>
      </c>
      <c r="AF1352">
        <v>0</v>
      </c>
      <c r="AG1352" t="s">
        <v>42</v>
      </c>
      <c r="AH1352" t="s">
        <v>43</v>
      </c>
      <c r="AI1352">
        <v>14</v>
      </c>
      <c r="AJ1352">
        <v>3</v>
      </c>
      <c r="AK1352">
        <v>2</v>
      </c>
      <c r="AL1352">
        <f>IF(HR_Data[[#This Row],[OverTime]]="Yes",2,0)
+IF(HR_Data[[#This Row],[WorkLifeBalance]]&lt;=2,2,0)
+IF(HR_Data[[#This Row],[MonthlyIncome]]&lt;5000,2,0)
+IF(HR_Data[[#This Row],[JobSatisfaction]]&lt;=2,1,0)
+IF(HR_Data[[#This Row],[EnvironmentSatisfaction]]&lt;=2,1,0)
+IF(HR_Data[[#This Row],[YearsAtCompany]]&lt;2,2,0)</f>
        <v>3</v>
      </c>
      <c r="AM1352" t="str">
        <f>IF(HR_Data[[#This Row],[RiskScore2]]&gt;=6,"High",
IF(HR_Data[[#This Row],[RiskScore2]]&gt;=3,"Medium","Low"))</f>
        <v>Medium</v>
      </c>
      <c r="AN1352">
        <v>80</v>
      </c>
      <c r="AO1352">
        <v>0</v>
      </c>
      <c r="AP1352">
        <v>9</v>
      </c>
      <c r="AQ1352">
        <v>5</v>
      </c>
      <c r="AR1352">
        <v>2</v>
      </c>
      <c r="AS1352">
        <v>8</v>
      </c>
      <c r="AT1352">
        <v>7</v>
      </c>
      <c r="AU1352">
        <v>0</v>
      </c>
      <c r="AV1352">
        <v>7</v>
      </c>
    </row>
    <row r="1353" spans="1:48">
      <c r="A1353">
        <v>48</v>
      </c>
      <c r="B1353" t="str">
        <f>IF(HR_Data[[#This Row],[Age]]&lt;25,"&lt;25",
IF(HR_Data[[#This Row],[Age]]&lt;35,"25–34",
IF(HR_Data[[#This Row],[Age]]&lt;45,"35–44",
IF(HR_Data[[#This Row],[Age]]&lt;55,"45–54","55+"))))</f>
        <v>45–54</v>
      </c>
      <c r="C1353" t="s">
        <v>43</v>
      </c>
      <c r="D1353">
        <f>(HR[[#This Row],[OverTimeFlag]]*3+HR[[#This Row],[LowJobSatisFlag]]*5+HR[[#This Row],[LowWLBFlag]]*4+HR[[#This Row],[LowSalaryFlag]]*3+HR[[#This Row],[LowEnviFlag]]*4+HR[[#This Row],[LowProFlag]]*1)</f>
        <v>0</v>
      </c>
      <c r="E1353">
        <f>HR_Data[[#This Row],[OvertimeFlag]] + HR_Data[[#This Row],[LowSatisfactionFlag]] + HR_Data[[#This Row],[LowWorkLifeBalanceFlag]]</f>
        <v>0</v>
      </c>
      <c r="F1353" t="s">
        <v>44</v>
      </c>
      <c r="G1353">
        <v>117</v>
      </c>
      <c r="H1353" t="s">
        <v>45</v>
      </c>
      <c r="I1353">
        <v>22</v>
      </c>
      <c r="J1353" t="str">
        <f>IF(AND(HR_Data[[#This Row],[Attrition]]="Yes",HR_Data[[#This Row],[YearsAtCompany]]&lt;2),"Yes","No")</f>
        <v>No</v>
      </c>
      <c r="K1353">
        <v>3</v>
      </c>
      <c r="L1353" t="s">
        <v>51</v>
      </c>
      <c r="M1353">
        <v>1</v>
      </c>
      <c r="N1353">
        <v>1900</v>
      </c>
      <c r="P1353">
        <v>4</v>
      </c>
      <c r="Q1353" t="s">
        <v>39</v>
      </c>
      <c r="R1353">
        <v>58</v>
      </c>
      <c r="S1353">
        <v>3</v>
      </c>
      <c r="T1353">
        <v>4</v>
      </c>
      <c r="U1353" t="s">
        <v>56</v>
      </c>
      <c r="V1353">
        <v>4</v>
      </c>
      <c r="W1353" t="s">
        <v>52</v>
      </c>
      <c r="X1353">
        <v>17174</v>
      </c>
      <c r="Y1353" t="str">
        <f>IF(AND(HR_Data[[#This Row],[OverTime]]="Yes",HR_Data[[#This Row],[JobSatisfaction]]&lt;=2,HR_Data[[#This Row],[MonthlyIncome]]&lt;AVERAGE(HR_Data[MonthlyIncome])),
"High Risk",
IF(OR(HR_Data[[#This Row],[OverTime]]="Yes",HR_Data[[#This Row],[JobSatisfaction]]&lt;=2),
"Medium Risk",
"Low Risk"))</f>
        <v>Low Risk</v>
      </c>
      <c r="Z1353" t="str">
        <f>IF(HR_Data[[#This Row],[MonthlyIncome]]&lt;3000,"Low",IF(HR_Data[[#This Row],[MonthlyIncome]]&lt;7000,"Medium","High"))</f>
        <v>High</v>
      </c>
      <c r="AA1353" s="5">
        <f>IF(HR_Data[[#This Row],[OverTime]]="Yes",1,0)</f>
        <v>0</v>
      </c>
      <c r="AB1353" s="5">
        <f>IF(HR_Data[[#This Row],[JobSatisfaction]]&lt;=2,1,0)</f>
        <v>0</v>
      </c>
      <c r="AC1353" s="5">
        <f>IF(HR_Data[[#This Row],[WorkLifeBalance]]&lt;=2,1,0)</f>
        <v>0</v>
      </c>
      <c r="AD1353" s="5">
        <f>IF(HR_Data[[#This Row],[MonthlyIncome]]&lt;AVERAGE(HR_Data[MonthlyIncome]),1,0)</f>
        <v>0</v>
      </c>
      <c r="AE1353">
        <v>2437</v>
      </c>
      <c r="AF1353">
        <v>3</v>
      </c>
      <c r="AG1353" t="s">
        <v>42</v>
      </c>
      <c r="AH1353" t="s">
        <v>43</v>
      </c>
      <c r="AI1353">
        <v>11</v>
      </c>
      <c r="AJ1353">
        <v>3</v>
      </c>
      <c r="AK1353">
        <v>2</v>
      </c>
      <c r="AL1353">
        <f>IF(HR_Data[[#This Row],[OverTime]]="Yes",2,0)
+IF(HR_Data[[#This Row],[WorkLifeBalance]]&lt;=2,2,0)
+IF(HR_Data[[#This Row],[MonthlyIncome]]&lt;5000,2,0)
+IF(HR_Data[[#This Row],[JobSatisfaction]]&lt;=2,1,0)
+IF(HR_Data[[#This Row],[EnvironmentSatisfaction]]&lt;=2,1,0)
+IF(HR_Data[[#This Row],[YearsAtCompany]]&lt;2,2,0)</f>
        <v>0</v>
      </c>
      <c r="AM1353" t="str">
        <f>IF(HR_Data[[#This Row],[RiskScore2]]&gt;=6,"High",
IF(HR_Data[[#This Row],[RiskScore2]]&gt;=3,"Medium","Low"))</f>
        <v>Low</v>
      </c>
      <c r="AN1353">
        <v>80</v>
      </c>
      <c r="AO1353">
        <v>1</v>
      </c>
      <c r="AP1353">
        <v>24</v>
      </c>
      <c r="AQ1353">
        <v>3</v>
      </c>
      <c r="AR1353">
        <v>3</v>
      </c>
      <c r="AS1353">
        <v>22</v>
      </c>
      <c r="AT1353">
        <v>17</v>
      </c>
      <c r="AU1353">
        <v>4</v>
      </c>
      <c r="AV1353">
        <v>7</v>
      </c>
    </row>
    <row r="1354" spans="1:48">
      <c r="A1354">
        <v>44</v>
      </c>
      <c r="B1354" t="str">
        <f>IF(HR_Data[[#This Row],[Age]]&lt;25,"&lt;25",
IF(HR_Data[[#This Row],[Age]]&lt;35,"25–34",
IF(HR_Data[[#This Row],[Age]]&lt;45,"35–44",
IF(HR_Data[[#This Row],[Age]]&lt;55,"45–54","55+"))))</f>
        <v>35–44</v>
      </c>
      <c r="C1354" t="s">
        <v>43</v>
      </c>
      <c r="D1354">
        <f>(HR[[#This Row],[OverTimeFlag]]*3+HR[[#This Row],[LowJobSatisFlag]]*5+HR[[#This Row],[LowWLBFlag]]*4+HR[[#This Row],[LowSalaryFlag]]*3+HR[[#This Row],[LowEnviFlag]]*4+HR[[#This Row],[LowProFlag]]*1)</f>
        <v>12</v>
      </c>
      <c r="E1354">
        <f>HR_Data[[#This Row],[OvertimeFlag]] + HR_Data[[#This Row],[LowSatisfactionFlag]] + HR_Data[[#This Row],[LowWorkLifeBalanceFlag]]</f>
        <v>1</v>
      </c>
      <c r="F1354" t="s">
        <v>36</v>
      </c>
      <c r="G1354">
        <v>170</v>
      </c>
      <c r="H1354" t="s">
        <v>45</v>
      </c>
      <c r="I1354">
        <v>1</v>
      </c>
      <c r="J1354" t="str">
        <f>IF(AND(HR_Data[[#This Row],[Attrition]]="Yes",HR_Data[[#This Row],[YearsAtCompany]]&lt;2),"Yes","No")</f>
        <v>No</v>
      </c>
      <c r="K1354">
        <v>4</v>
      </c>
      <c r="L1354" t="s">
        <v>38</v>
      </c>
      <c r="M1354">
        <v>1</v>
      </c>
      <c r="N1354">
        <v>1903</v>
      </c>
      <c r="P1354">
        <v>2</v>
      </c>
      <c r="Q1354" t="s">
        <v>46</v>
      </c>
      <c r="R1354">
        <v>78</v>
      </c>
      <c r="S1354">
        <v>4</v>
      </c>
      <c r="T1354">
        <v>2</v>
      </c>
      <c r="U1354" t="s">
        <v>54</v>
      </c>
      <c r="V1354">
        <v>1</v>
      </c>
      <c r="W1354" t="s">
        <v>48</v>
      </c>
      <c r="X1354">
        <v>5033</v>
      </c>
      <c r="Y1354" t="str">
        <f>IF(AND(HR_Data[[#This Row],[OverTime]]="Yes",HR_Data[[#This Row],[JobSatisfaction]]&lt;=2,HR_Data[[#This Row],[MonthlyIncome]]&lt;AVERAGE(HR_Data[MonthlyIncome])),
"High Risk",
IF(OR(HR_Data[[#This Row],[OverTime]]="Yes",HR_Data[[#This Row],[JobSatisfaction]]&lt;=2),
"Medium Risk",
"Low Risk"))</f>
        <v>Medium Risk</v>
      </c>
      <c r="Z1354" t="str">
        <f>IF(HR_Data[[#This Row],[MonthlyIncome]]&lt;3000,"Low",IF(HR_Data[[#This Row],[MonthlyIncome]]&lt;7000,"Medium","High"))</f>
        <v>Medium</v>
      </c>
      <c r="AA1354" s="5">
        <f>IF(HR_Data[[#This Row],[OverTime]]="Yes",1,0)</f>
        <v>0</v>
      </c>
      <c r="AB1354" s="5">
        <f>IF(HR_Data[[#This Row],[JobSatisfaction]]&lt;=2,1,0)</f>
        <v>1</v>
      </c>
      <c r="AC1354" s="5">
        <f>IF(HR_Data[[#This Row],[WorkLifeBalance]]&lt;=2,1,0)</f>
        <v>0</v>
      </c>
      <c r="AD1354" s="5">
        <f>IF(HR_Data[[#This Row],[MonthlyIncome]]&lt;AVERAGE(HR_Data[MonthlyIncome]),1,0)</f>
        <v>1</v>
      </c>
      <c r="AE1354">
        <v>9364</v>
      </c>
      <c r="AF1354">
        <v>2</v>
      </c>
      <c r="AG1354" t="s">
        <v>42</v>
      </c>
      <c r="AH1354" t="s">
        <v>43</v>
      </c>
      <c r="AI1354">
        <v>15</v>
      </c>
      <c r="AJ1354">
        <v>3</v>
      </c>
      <c r="AK1354">
        <v>4</v>
      </c>
      <c r="AL1354">
        <f>IF(HR_Data[[#This Row],[OverTime]]="Yes",2,0)
+IF(HR_Data[[#This Row],[WorkLifeBalance]]&lt;=2,2,0)
+IF(HR_Data[[#This Row],[MonthlyIncome]]&lt;5000,2,0)
+IF(HR_Data[[#This Row],[JobSatisfaction]]&lt;=2,1,0)
+IF(HR_Data[[#This Row],[EnvironmentSatisfaction]]&lt;=2,1,0)
+IF(HR_Data[[#This Row],[YearsAtCompany]]&lt;2,2,0)</f>
        <v>2</v>
      </c>
      <c r="AM1354" t="str">
        <f>IF(HR_Data[[#This Row],[RiskScore2]]&gt;=6,"High",
IF(HR_Data[[#This Row],[RiskScore2]]&gt;=3,"Medium","Low"))</f>
        <v>Low</v>
      </c>
      <c r="AN1354">
        <v>80</v>
      </c>
      <c r="AO1354">
        <v>1</v>
      </c>
      <c r="AP1354">
        <v>10</v>
      </c>
      <c r="AQ1354">
        <v>5</v>
      </c>
      <c r="AR1354">
        <v>3</v>
      </c>
      <c r="AS1354">
        <v>2</v>
      </c>
      <c r="AT1354">
        <v>0</v>
      </c>
      <c r="AU1354">
        <v>2</v>
      </c>
      <c r="AV1354">
        <v>2</v>
      </c>
    </row>
    <row r="1355" spans="1:48">
      <c r="A1355">
        <v>34</v>
      </c>
      <c r="B1355" t="str">
        <f>IF(HR_Data[[#This Row],[Age]]&lt;25,"&lt;25",
IF(HR_Data[[#This Row],[Age]]&lt;35,"25–34",
IF(HR_Data[[#This Row],[Age]]&lt;45,"35–44",
IF(HR_Data[[#This Row],[Age]]&lt;55,"45–54","55+"))))</f>
        <v>25–34</v>
      </c>
      <c r="C1355" t="s">
        <v>35</v>
      </c>
      <c r="D1355">
        <f>(HR[[#This Row],[OverTimeFlag]]*3+HR[[#This Row],[LowJobSatisFlag]]*5+HR[[#This Row],[LowWLBFlag]]*4+HR[[#This Row],[LowSalaryFlag]]*3+HR[[#This Row],[LowEnviFlag]]*4+HR[[#This Row],[LowProFlag]]*1)</f>
        <v>11</v>
      </c>
      <c r="E1355">
        <f>HR_Data[[#This Row],[OvertimeFlag]] + HR_Data[[#This Row],[LowSatisfactionFlag]] + HR_Data[[#This Row],[LowWorkLifeBalanceFlag]]</f>
        <v>2</v>
      </c>
      <c r="F1355" t="s">
        <v>55</v>
      </c>
      <c r="G1355">
        <v>967</v>
      </c>
      <c r="H1355" t="s">
        <v>45</v>
      </c>
      <c r="I1355">
        <v>16</v>
      </c>
      <c r="J1355" t="str">
        <f>IF(AND(HR_Data[[#This Row],[Attrition]]="Yes",HR_Data[[#This Row],[YearsAtCompany]]&lt;2),"Yes","No")</f>
        <v>No</v>
      </c>
      <c r="K1355">
        <v>4</v>
      </c>
      <c r="L1355" t="s">
        <v>60</v>
      </c>
      <c r="M1355">
        <v>1</v>
      </c>
      <c r="N1355">
        <v>1905</v>
      </c>
      <c r="P1355">
        <v>4</v>
      </c>
      <c r="Q1355" t="s">
        <v>46</v>
      </c>
      <c r="R1355">
        <v>85</v>
      </c>
      <c r="S1355">
        <v>1</v>
      </c>
      <c r="T1355">
        <v>1</v>
      </c>
      <c r="U1355" t="s">
        <v>47</v>
      </c>
      <c r="V1355">
        <v>1</v>
      </c>
      <c r="W1355" t="s">
        <v>48</v>
      </c>
      <c r="X1355">
        <v>2307</v>
      </c>
      <c r="Y1355" t="str">
        <f>IF(AND(HR_Data[[#This Row],[OverTime]]="Yes",HR_Data[[#This Row],[JobSatisfaction]]&lt;=2,HR_Data[[#This Row],[MonthlyIncome]]&lt;AVERAGE(HR_Data[MonthlyIncome])),
"High Risk",
IF(OR(HR_Data[[#This Row],[OverTime]]="Yes",HR_Data[[#This Row],[JobSatisfaction]]&lt;=2),
"Medium Risk",
"Low Risk"))</f>
        <v>High Risk</v>
      </c>
      <c r="Z1355" t="str">
        <f>IF(HR_Data[[#This Row],[MonthlyIncome]]&lt;3000,"Low",IF(HR_Data[[#This Row],[MonthlyIncome]]&lt;7000,"Medium","High"))</f>
        <v>Low</v>
      </c>
      <c r="AA1355" s="5">
        <f>IF(HR_Data[[#This Row],[OverTime]]="Yes",1,0)</f>
        <v>1</v>
      </c>
      <c r="AB1355" s="5">
        <f>IF(HR_Data[[#This Row],[JobSatisfaction]]&lt;=2,1,0)</f>
        <v>1</v>
      </c>
      <c r="AC1355" s="5">
        <f>IF(HR_Data[[#This Row],[WorkLifeBalance]]&lt;=2,1,0)</f>
        <v>0</v>
      </c>
      <c r="AD1355" s="5">
        <f>IF(HR_Data[[#This Row],[MonthlyIncome]]&lt;AVERAGE(HR_Data[MonthlyIncome]),1,0)</f>
        <v>1</v>
      </c>
      <c r="AE1355">
        <v>14460</v>
      </c>
      <c r="AF1355">
        <v>1</v>
      </c>
      <c r="AG1355" t="s">
        <v>42</v>
      </c>
      <c r="AH1355" t="s">
        <v>35</v>
      </c>
      <c r="AI1355">
        <v>23</v>
      </c>
      <c r="AJ1355">
        <v>4</v>
      </c>
      <c r="AK1355">
        <v>2</v>
      </c>
      <c r="AL1355">
        <f>IF(HR_Data[[#This Row],[OverTime]]="Yes",2,0)
+IF(HR_Data[[#This Row],[WorkLifeBalance]]&lt;=2,2,0)
+IF(HR_Data[[#This Row],[MonthlyIncome]]&lt;5000,2,0)
+IF(HR_Data[[#This Row],[JobSatisfaction]]&lt;=2,1,0)
+IF(HR_Data[[#This Row],[EnvironmentSatisfaction]]&lt;=2,1,0)
+IF(HR_Data[[#This Row],[YearsAtCompany]]&lt;2,2,0)</f>
        <v>5</v>
      </c>
      <c r="AM1355" t="str">
        <f>IF(HR_Data[[#This Row],[RiskScore2]]&gt;=6,"High",
IF(HR_Data[[#This Row],[RiskScore2]]&gt;=3,"Medium","Low"))</f>
        <v>Medium</v>
      </c>
      <c r="AN1355">
        <v>80</v>
      </c>
      <c r="AO1355">
        <v>1</v>
      </c>
      <c r="AP1355">
        <v>5</v>
      </c>
      <c r="AQ1355">
        <v>2</v>
      </c>
      <c r="AR1355">
        <v>3</v>
      </c>
      <c r="AS1355">
        <v>5</v>
      </c>
      <c r="AT1355">
        <v>2</v>
      </c>
      <c r="AU1355">
        <v>3</v>
      </c>
      <c r="AV1355">
        <v>0</v>
      </c>
    </row>
    <row r="1356" spans="1:48">
      <c r="A1356">
        <v>56</v>
      </c>
      <c r="B1356" t="str">
        <f>IF(HR_Data[[#This Row],[Age]]&lt;25,"&lt;25",
IF(HR_Data[[#This Row],[Age]]&lt;35,"25–34",
IF(HR_Data[[#This Row],[Age]]&lt;45,"35–44",
IF(HR_Data[[#This Row],[Age]]&lt;55,"45–54","55+"))))</f>
        <v>55+</v>
      </c>
      <c r="C1356" t="s">
        <v>35</v>
      </c>
      <c r="D1356">
        <f>(HR[[#This Row],[OverTimeFlag]]*3+HR[[#This Row],[LowJobSatisFlag]]*5+HR[[#This Row],[LowWLBFlag]]*4+HR[[#This Row],[LowSalaryFlag]]*3+HR[[#This Row],[LowEnviFlag]]*4+HR[[#This Row],[LowProFlag]]*1)</f>
        <v>7</v>
      </c>
      <c r="E1356">
        <f>HR_Data[[#This Row],[OvertimeFlag]] + HR_Data[[#This Row],[LowSatisfactionFlag]] + HR_Data[[#This Row],[LowWorkLifeBalanceFlag]]</f>
        <v>0</v>
      </c>
      <c r="F1356" t="s">
        <v>36</v>
      </c>
      <c r="G1356">
        <v>1162</v>
      </c>
      <c r="H1356" t="s">
        <v>45</v>
      </c>
      <c r="I1356">
        <v>24</v>
      </c>
      <c r="J1356" t="str">
        <f>IF(AND(HR_Data[[#This Row],[Attrition]]="Yes",HR_Data[[#This Row],[YearsAtCompany]]&lt;2),"Yes","No")</f>
        <v>No</v>
      </c>
      <c r="K1356">
        <v>2</v>
      </c>
      <c r="L1356" t="s">
        <v>38</v>
      </c>
      <c r="M1356">
        <v>1</v>
      </c>
      <c r="N1356">
        <v>1907</v>
      </c>
      <c r="P1356">
        <v>1</v>
      </c>
      <c r="Q1356" t="s">
        <v>46</v>
      </c>
      <c r="R1356">
        <v>97</v>
      </c>
      <c r="S1356">
        <v>3</v>
      </c>
      <c r="T1356">
        <v>1</v>
      </c>
      <c r="U1356" t="s">
        <v>50</v>
      </c>
      <c r="V1356">
        <v>4</v>
      </c>
      <c r="W1356" t="s">
        <v>41</v>
      </c>
      <c r="X1356">
        <v>2587</v>
      </c>
      <c r="Y1356" t="str">
        <f>IF(AND(HR_Data[[#This Row],[OverTime]]="Yes",HR_Data[[#This Row],[JobSatisfaction]]&lt;=2,HR_Data[[#This Row],[MonthlyIncome]]&lt;AVERAGE(HR_Data[MonthlyIncome])),
"High Risk",
IF(OR(HR_Data[[#This Row],[OverTime]]="Yes",HR_Data[[#This Row],[JobSatisfaction]]&lt;=2),
"Medium Risk",
"Low Risk"))</f>
        <v>Low Risk</v>
      </c>
      <c r="Z1356" t="str">
        <f>IF(HR_Data[[#This Row],[MonthlyIncome]]&lt;3000,"Low",IF(HR_Data[[#This Row],[MonthlyIncome]]&lt;7000,"Medium","High"))</f>
        <v>Low</v>
      </c>
      <c r="AA1356" s="5">
        <f>IF(HR_Data[[#This Row],[OverTime]]="Yes",1,0)</f>
        <v>0</v>
      </c>
      <c r="AB1356" s="5">
        <f>IF(HR_Data[[#This Row],[JobSatisfaction]]&lt;=2,1,0)</f>
        <v>0</v>
      </c>
      <c r="AC1356" s="5">
        <f>IF(HR_Data[[#This Row],[WorkLifeBalance]]&lt;=2,1,0)</f>
        <v>0</v>
      </c>
      <c r="AD1356" s="5">
        <f>IF(HR_Data[[#This Row],[MonthlyIncome]]&lt;AVERAGE(HR_Data[MonthlyIncome]),1,0)</f>
        <v>1</v>
      </c>
      <c r="AE1356">
        <v>10261</v>
      </c>
      <c r="AF1356">
        <v>1</v>
      </c>
      <c r="AG1356" t="s">
        <v>42</v>
      </c>
      <c r="AH1356" t="s">
        <v>43</v>
      </c>
      <c r="AI1356">
        <v>16</v>
      </c>
      <c r="AJ1356">
        <v>3</v>
      </c>
      <c r="AK1356">
        <v>4</v>
      </c>
      <c r="AL1356">
        <f>IF(HR_Data[[#This Row],[OverTime]]="Yes",2,0)
+IF(HR_Data[[#This Row],[WorkLifeBalance]]&lt;=2,2,0)
+IF(HR_Data[[#This Row],[MonthlyIncome]]&lt;5000,2,0)
+IF(HR_Data[[#This Row],[JobSatisfaction]]&lt;=2,1,0)
+IF(HR_Data[[#This Row],[EnvironmentSatisfaction]]&lt;=2,1,0)
+IF(HR_Data[[#This Row],[YearsAtCompany]]&lt;2,2,0)</f>
        <v>3</v>
      </c>
      <c r="AM1356" t="str">
        <f>IF(HR_Data[[#This Row],[RiskScore2]]&gt;=6,"High",
IF(HR_Data[[#This Row],[RiskScore2]]&gt;=3,"Medium","Low"))</f>
        <v>Medium</v>
      </c>
      <c r="AN1356">
        <v>80</v>
      </c>
      <c r="AO1356">
        <v>0</v>
      </c>
      <c r="AP1356">
        <v>5</v>
      </c>
      <c r="AQ1356">
        <v>3</v>
      </c>
      <c r="AR1356">
        <v>3</v>
      </c>
      <c r="AS1356">
        <v>4</v>
      </c>
      <c r="AT1356">
        <v>2</v>
      </c>
      <c r="AU1356">
        <v>1</v>
      </c>
      <c r="AV1356">
        <v>0</v>
      </c>
    </row>
    <row r="1357" spans="1:48">
      <c r="A1357">
        <v>36</v>
      </c>
      <c r="B1357" t="str">
        <f>IF(HR_Data[[#This Row],[Age]]&lt;25,"&lt;25",
IF(HR_Data[[#This Row],[Age]]&lt;35,"25–34",
IF(HR_Data[[#This Row],[Age]]&lt;45,"35–44",
IF(HR_Data[[#This Row],[Age]]&lt;55,"45–54","55+"))))</f>
        <v>35–44</v>
      </c>
      <c r="C1357" t="s">
        <v>43</v>
      </c>
      <c r="D1357">
        <f>(HR[[#This Row],[OverTimeFlag]]*3+HR[[#This Row],[LowJobSatisFlag]]*5+HR[[#This Row],[LowWLBFlag]]*4+HR[[#This Row],[LowSalaryFlag]]*3+HR[[#This Row],[LowEnviFlag]]*4+HR[[#This Row],[LowProFlag]]*1)</f>
        <v>12</v>
      </c>
      <c r="E1357">
        <f>HR_Data[[#This Row],[OvertimeFlag]] + HR_Data[[#This Row],[LowSatisfactionFlag]] + HR_Data[[#This Row],[LowWorkLifeBalanceFlag]]</f>
        <v>2</v>
      </c>
      <c r="F1357" t="s">
        <v>36</v>
      </c>
      <c r="G1357">
        <v>335</v>
      </c>
      <c r="H1357" t="s">
        <v>37</v>
      </c>
      <c r="I1357">
        <v>17</v>
      </c>
      <c r="J1357" t="str">
        <f>IF(AND(HR_Data[[#This Row],[Attrition]]="Yes",HR_Data[[#This Row],[YearsAtCompany]]&lt;2),"Yes","No")</f>
        <v>No</v>
      </c>
      <c r="K1357">
        <v>2</v>
      </c>
      <c r="L1357" t="s">
        <v>59</v>
      </c>
      <c r="M1357">
        <v>1</v>
      </c>
      <c r="N1357">
        <v>1908</v>
      </c>
      <c r="P1357">
        <v>3</v>
      </c>
      <c r="Q1357" t="s">
        <v>46</v>
      </c>
      <c r="R1357">
        <v>33</v>
      </c>
      <c r="S1357">
        <v>2</v>
      </c>
      <c r="T1357">
        <v>2</v>
      </c>
      <c r="U1357" t="s">
        <v>40</v>
      </c>
      <c r="V1357">
        <v>2</v>
      </c>
      <c r="W1357" t="s">
        <v>48</v>
      </c>
      <c r="X1357">
        <v>5507</v>
      </c>
      <c r="Y1357" t="str">
        <f>IF(AND(HR_Data[[#This Row],[OverTime]]="Yes",HR_Data[[#This Row],[JobSatisfaction]]&lt;=2,HR_Data[[#This Row],[MonthlyIncome]]&lt;AVERAGE(HR_Data[MonthlyIncome])),
"High Risk",
IF(OR(HR_Data[[#This Row],[OverTime]]="Yes",HR_Data[[#This Row],[JobSatisfaction]]&lt;=2),
"Medium Risk",
"Low Risk"))</f>
        <v>Medium Risk</v>
      </c>
      <c r="Z1357" t="str">
        <f>IF(HR_Data[[#This Row],[MonthlyIncome]]&lt;3000,"Low",IF(HR_Data[[#This Row],[MonthlyIncome]]&lt;7000,"Medium","High"))</f>
        <v>Medium</v>
      </c>
      <c r="AA1357" s="5">
        <f>IF(HR_Data[[#This Row],[OverTime]]="Yes",1,0)</f>
        <v>0</v>
      </c>
      <c r="AB1357" s="5">
        <f>IF(HR_Data[[#This Row],[JobSatisfaction]]&lt;=2,1,0)</f>
        <v>1</v>
      </c>
      <c r="AC1357" s="5">
        <f>IF(HR_Data[[#This Row],[WorkLifeBalance]]&lt;=2,1,0)</f>
        <v>1</v>
      </c>
      <c r="AD1357" s="5">
        <f>IF(HR_Data[[#This Row],[MonthlyIncome]]&lt;AVERAGE(HR_Data[MonthlyIncome]),1,0)</f>
        <v>1</v>
      </c>
      <c r="AE1357">
        <v>16822</v>
      </c>
      <c r="AF1357">
        <v>2</v>
      </c>
      <c r="AG1357" t="s">
        <v>42</v>
      </c>
      <c r="AH1357" t="s">
        <v>43</v>
      </c>
      <c r="AI1357">
        <v>16</v>
      </c>
      <c r="AJ1357">
        <v>3</v>
      </c>
      <c r="AK1357">
        <v>3</v>
      </c>
      <c r="AL1357">
        <f>IF(HR_Data[[#This Row],[OverTime]]="Yes",2,0)
+IF(HR_Data[[#This Row],[WorkLifeBalance]]&lt;=2,2,0)
+IF(HR_Data[[#This Row],[MonthlyIncome]]&lt;5000,2,0)
+IF(HR_Data[[#This Row],[JobSatisfaction]]&lt;=2,1,0)
+IF(HR_Data[[#This Row],[EnvironmentSatisfaction]]&lt;=2,1,0)
+IF(HR_Data[[#This Row],[YearsAtCompany]]&lt;2,2,0)</f>
        <v>3</v>
      </c>
      <c r="AM1357" t="str">
        <f>IF(HR_Data[[#This Row],[RiskScore2]]&gt;=6,"High",
IF(HR_Data[[#This Row],[RiskScore2]]&gt;=3,"Medium","Low"))</f>
        <v>Medium</v>
      </c>
      <c r="AN1357">
        <v>80</v>
      </c>
      <c r="AO1357">
        <v>2</v>
      </c>
      <c r="AP1357">
        <v>12</v>
      </c>
      <c r="AQ1357">
        <v>1</v>
      </c>
      <c r="AR1357">
        <v>1</v>
      </c>
      <c r="AS1357">
        <v>4</v>
      </c>
      <c r="AT1357">
        <v>2</v>
      </c>
      <c r="AU1357">
        <v>1</v>
      </c>
      <c r="AV1357">
        <v>3</v>
      </c>
    </row>
    <row r="1358" spans="1:48">
      <c r="A1358">
        <v>41</v>
      </c>
      <c r="B1358" t="str">
        <f>IF(HR_Data[[#This Row],[Age]]&lt;25,"&lt;25",
IF(HR_Data[[#This Row],[Age]]&lt;35,"25–34",
IF(HR_Data[[#This Row],[Age]]&lt;45,"35–44",
IF(HR_Data[[#This Row],[Age]]&lt;55,"45–54","55+"))))</f>
        <v>35–44</v>
      </c>
      <c r="C1358" t="s">
        <v>43</v>
      </c>
      <c r="D1358">
        <f>(HR[[#This Row],[OverTimeFlag]]*3+HR[[#This Row],[LowJobSatisFlag]]*5+HR[[#This Row],[LowWLBFlag]]*4+HR[[#This Row],[LowSalaryFlag]]*3+HR[[#This Row],[LowEnviFlag]]*4+HR[[#This Row],[LowProFlag]]*1)</f>
        <v>8</v>
      </c>
      <c r="E1358">
        <f>HR_Data[[#This Row],[OvertimeFlag]] + HR_Data[[#This Row],[LowSatisfactionFlag]] + HR_Data[[#This Row],[LowWorkLifeBalanceFlag]]</f>
        <v>1</v>
      </c>
      <c r="F1358" t="s">
        <v>36</v>
      </c>
      <c r="G1358">
        <v>337</v>
      </c>
      <c r="H1358" t="s">
        <v>37</v>
      </c>
      <c r="I1358">
        <v>8</v>
      </c>
      <c r="J1358" t="str">
        <f>IF(AND(HR_Data[[#This Row],[Attrition]]="Yes",HR_Data[[#This Row],[YearsAtCompany]]&lt;2),"Yes","No")</f>
        <v>No</v>
      </c>
      <c r="K1358">
        <v>3</v>
      </c>
      <c r="L1358" t="s">
        <v>59</v>
      </c>
      <c r="M1358">
        <v>1</v>
      </c>
      <c r="N1358">
        <v>1909</v>
      </c>
      <c r="P1358">
        <v>3</v>
      </c>
      <c r="Q1358" t="s">
        <v>39</v>
      </c>
      <c r="R1358">
        <v>54</v>
      </c>
      <c r="S1358">
        <v>3</v>
      </c>
      <c r="T1358">
        <v>2</v>
      </c>
      <c r="U1358" t="s">
        <v>40</v>
      </c>
      <c r="V1358">
        <v>2</v>
      </c>
      <c r="W1358" t="s">
        <v>48</v>
      </c>
      <c r="X1358">
        <v>4393</v>
      </c>
      <c r="Y1358" t="str">
        <f>IF(AND(HR_Data[[#This Row],[OverTime]]="Yes",HR_Data[[#This Row],[JobSatisfaction]]&lt;=2,HR_Data[[#This Row],[MonthlyIncome]]&lt;AVERAGE(HR_Data[MonthlyIncome])),
"High Risk",
IF(OR(HR_Data[[#This Row],[OverTime]]="Yes",HR_Data[[#This Row],[JobSatisfaction]]&lt;=2),
"Medium Risk",
"Low Risk"))</f>
        <v>Medium Risk</v>
      </c>
      <c r="Z1358" t="str">
        <f>IF(HR_Data[[#This Row],[MonthlyIncome]]&lt;3000,"Low",IF(HR_Data[[#This Row],[MonthlyIncome]]&lt;7000,"Medium","High"))</f>
        <v>Medium</v>
      </c>
      <c r="AA1358" s="5">
        <f>IF(HR_Data[[#This Row],[OverTime]]="Yes",1,0)</f>
        <v>0</v>
      </c>
      <c r="AB1358" s="5">
        <f>IF(HR_Data[[#This Row],[JobSatisfaction]]&lt;=2,1,0)</f>
        <v>1</v>
      </c>
      <c r="AC1358" s="5">
        <f>IF(HR_Data[[#This Row],[WorkLifeBalance]]&lt;=2,1,0)</f>
        <v>0</v>
      </c>
      <c r="AD1358" s="5">
        <f>IF(HR_Data[[#This Row],[MonthlyIncome]]&lt;AVERAGE(HR_Data[MonthlyIncome]),1,0)</f>
        <v>1</v>
      </c>
      <c r="AE1358">
        <v>26841</v>
      </c>
      <c r="AF1358">
        <v>5</v>
      </c>
      <c r="AG1358" t="s">
        <v>42</v>
      </c>
      <c r="AH1358" t="s">
        <v>43</v>
      </c>
      <c r="AI1358">
        <v>21</v>
      </c>
      <c r="AJ1358">
        <v>4</v>
      </c>
      <c r="AK1358">
        <v>3</v>
      </c>
      <c r="AL1358">
        <f>IF(HR_Data[[#This Row],[OverTime]]="Yes",2,0)
+IF(HR_Data[[#This Row],[WorkLifeBalance]]&lt;=2,2,0)
+IF(HR_Data[[#This Row],[MonthlyIncome]]&lt;5000,2,0)
+IF(HR_Data[[#This Row],[JobSatisfaction]]&lt;=2,1,0)
+IF(HR_Data[[#This Row],[EnvironmentSatisfaction]]&lt;=2,1,0)
+IF(HR_Data[[#This Row],[YearsAtCompany]]&lt;2,2,0)</f>
        <v>3</v>
      </c>
      <c r="AM1358" t="str">
        <f>IF(HR_Data[[#This Row],[RiskScore2]]&gt;=6,"High",
IF(HR_Data[[#This Row],[RiskScore2]]&gt;=3,"Medium","Low"))</f>
        <v>Medium</v>
      </c>
      <c r="AN1358">
        <v>80</v>
      </c>
      <c r="AO1358">
        <v>1</v>
      </c>
      <c r="AP1358">
        <v>14</v>
      </c>
      <c r="AQ1358">
        <v>3</v>
      </c>
      <c r="AR1358">
        <v>3</v>
      </c>
      <c r="AS1358">
        <v>5</v>
      </c>
      <c r="AT1358">
        <v>4</v>
      </c>
      <c r="AU1358">
        <v>1</v>
      </c>
      <c r="AV1358">
        <v>4</v>
      </c>
    </row>
    <row r="1359" spans="1:48">
      <c r="A1359">
        <v>42</v>
      </c>
      <c r="B1359" t="str">
        <f>IF(HR_Data[[#This Row],[Age]]&lt;25,"&lt;25",
IF(HR_Data[[#This Row],[Age]]&lt;35,"25–34",
IF(HR_Data[[#This Row],[Age]]&lt;45,"35–44",
IF(HR_Data[[#This Row],[Age]]&lt;55,"45–54","55+"))))</f>
        <v>35–44</v>
      </c>
      <c r="C1359" t="s">
        <v>43</v>
      </c>
      <c r="D1359">
        <f>(HR[[#This Row],[OverTimeFlag]]*3+HR[[#This Row],[LowJobSatisFlag]]*5+HR[[#This Row],[LowWLBFlag]]*4+HR[[#This Row],[LowSalaryFlag]]*3+HR[[#This Row],[LowEnviFlag]]*4+HR[[#This Row],[LowProFlag]]*1)</f>
        <v>6</v>
      </c>
      <c r="E1359">
        <f>HR_Data[[#This Row],[OvertimeFlag]] + HR_Data[[#This Row],[LowSatisfactionFlag]] + HR_Data[[#This Row],[LowWorkLifeBalanceFlag]]</f>
        <v>1</v>
      </c>
      <c r="F1359" t="s">
        <v>36</v>
      </c>
      <c r="G1359">
        <v>1396</v>
      </c>
      <c r="H1359" t="s">
        <v>45</v>
      </c>
      <c r="I1359">
        <v>6</v>
      </c>
      <c r="J1359" t="str">
        <f>IF(AND(HR_Data[[#This Row],[Attrition]]="Yes",HR_Data[[#This Row],[YearsAtCompany]]&lt;2),"Yes","No")</f>
        <v>No</v>
      </c>
      <c r="K1359">
        <v>3</v>
      </c>
      <c r="L1359" t="s">
        <v>51</v>
      </c>
      <c r="M1359">
        <v>1</v>
      </c>
      <c r="N1359">
        <v>1911</v>
      </c>
      <c r="P1359">
        <v>3</v>
      </c>
      <c r="Q1359" t="s">
        <v>46</v>
      </c>
      <c r="R1359">
        <v>83</v>
      </c>
      <c r="S1359">
        <v>3</v>
      </c>
      <c r="T1359">
        <v>3</v>
      </c>
      <c r="U1359" t="s">
        <v>58</v>
      </c>
      <c r="V1359">
        <v>1</v>
      </c>
      <c r="W1359" t="s">
        <v>48</v>
      </c>
      <c r="X1359">
        <v>13348</v>
      </c>
      <c r="Y1359" t="str">
        <f>IF(AND(HR_Data[[#This Row],[OverTime]]="Yes",HR_Data[[#This Row],[JobSatisfaction]]&lt;=2,HR_Data[[#This Row],[MonthlyIncome]]&lt;AVERAGE(HR_Data[MonthlyIncome])),
"High Risk",
IF(OR(HR_Data[[#This Row],[OverTime]]="Yes",HR_Data[[#This Row],[JobSatisfaction]]&lt;=2),
"Medium Risk",
"Low Risk"))</f>
        <v>Medium Risk</v>
      </c>
      <c r="Z1359" t="str">
        <f>IF(HR_Data[[#This Row],[MonthlyIncome]]&lt;3000,"Low",IF(HR_Data[[#This Row],[MonthlyIncome]]&lt;7000,"Medium","High"))</f>
        <v>High</v>
      </c>
      <c r="AA1359" s="5">
        <f>IF(HR_Data[[#This Row],[OverTime]]="Yes",1,0)</f>
        <v>0</v>
      </c>
      <c r="AB1359" s="5">
        <f>IF(HR_Data[[#This Row],[JobSatisfaction]]&lt;=2,1,0)</f>
        <v>1</v>
      </c>
      <c r="AC1359" s="5">
        <f>IF(HR_Data[[#This Row],[WorkLifeBalance]]&lt;=2,1,0)</f>
        <v>0</v>
      </c>
      <c r="AD1359" s="5">
        <f>IF(HR_Data[[#This Row],[MonthlyIncome]]&lt;AVERAGE(HR_Data[MonthlyIncome]),1,0)</f>
        <v>0</v>
      </c>
      <c r="AE1359">
        <v>14842</v>
      </c>
      <c r="AF1359">
        <v>9</v>
      </c>
      <c r="AG1359" t="s">
        <v>42</v>
      </c>
      <c r="AH1359" t="s">
        <v>43</v>
      </c>
      <c r="AI1359">
        <v>13</v>
      </c>
      <c r="AJ1359">
        <v>3</v>
      </c>
      <c r="AK1359">
        <v>2</v>
      </c>
      <c r="AL1359">
        <f>IF(HR_Data[[#This Row],[OverTime]]="Yes",2,0)
+IF(HR_Data[[#This Row],[WorkLifeBalance]]&lt;=2,2,0)
+IF(HR_Data[[#This Row],[MonthlyIncome]]&lt;5000,2,0)
+IF(HR_Data[[#This Row],[JobSatisfaction]]&lt;=2,1,0)
+IF(HR_Data[[#This Row],[EnvironmentSatisfaction]]&lt;=2,1,0)
+IF(HR_Data[[#This Row],[YearsAtCompany]]&lt;2,2,0)</f>
        <v>1</v>
      </c>
      <c r="AM1359" t="str">
        <f>IF(HR_Data[[#This Row],[RiskScore2]]&gt;=6,"High",
IF(HR_Data[[#This Row],[RiskScore2]]&gt;=3,"Medium","Low"))</f>
        <v>Low</v>
      </c>
      <c r="AN1359">
        <v>80</v>
      </c>
      <c r="AO1359">
        <v>1</v>
      </c>
      <c r="AP1359">
        <v>18</v>
      </c>
      <c r="AQ1359">
        <v>3</v>
      </c>
      <c r="AR1359">
        <v>4</v>
      </c>
      <c r="AS1359">
        <v>13</v>
      </c>
      <c r="AT1359">
        <v>7</v>
      </c>
      <c r="AU1359">
        <v>5</v>
      </c>
      <c r="AV1359">
        <v>7</v>
      </c>
    </row>
    <row r="1360" spans="1:48">
      <c r="A1360">
        <v>31</v>
      </c>
      <c r="B1360" t="str">
        <f>IF(HR_Data[[#This Row],[Age]]&lt;25,"&lt;25",
IF(HR_Data[[#This Row],[Age]]&lt;35,"25–34",
IF(HR_Data[[#This Row],[Age]]&lt;45,"35–44",
IF(HR_Data[[#This Row],[Age]]&lt;55,"45–54","55+"))))</f>
        <v>25–34</v>
      </c>
      <c r="C1360" t="s">
        <v>43</v>
      </c>
      <c r="D1360">
        <f>(HR[[#This Row],[OverTimeFlag]]*3+HR[[#This Row],[LowJobSatisFlag]]*5+HR[[#This Row],[LowWLBFlag]]*4+HR[[#This Row],[LowSalaryFlag]]*3+HR[[#This Row],[LowEnviFlag]]*4+HR[[#This Row],[LowProFlag]]*1)</f>
        <v>3</v>
      </c>
      <c r="E1360">
        <f>HR_Data[[#This Row],[OvertimeFlag]] + HR_Data[[#This Row],[LowSatisfactionFlag]] + HR_Data[[#This Row],[LowWorkLifeBalanceFlag]]</f>
        <v>1</v>
      </c>
      <c r="F1360" t="s">
        <v>36</v>
      </c>
      <c r="G1360">
        <v>1079</v>
      </c>
      <c r="H1360" t="s">
        <v>37</v>
      </c>
      <c r="I1360">
        <v>10</v>
      </c>
      <c r="J1360" t="str">
        <f>IF(AND(HR_Data[[#This Row],[Attrition]]="Yes",HR_Data[[#This Row],[YearsAtCompany]]&lt;2),"Yes","No")</f>
        <v>No</v>
      </c>
      <c r="K1360">
        <v>2</v>
      </c>
      <c r="L1360" t="s">
        <v>51</v>
      </c>
      <c r="M1360">
        <v>1</v>
      </c>
      <c r="N1360">
        <v>1912</v>
      </c>
      <c r="P1360">
        <v>3</v>
      </c>
      <c r="Q1360" t="s">
        <v>39</v>
      </c>
      <c r="R1360">
        <v>86</v>
      </c>
      <c r="S1360">
        <v>3</v>
      </c>
      <c r="T1360">
        <v>2</v>
      </c>
      <c r="U1360" t="s">
        <v>40</v>
      </c>
      <c r="V1360">
        <v>4</v>
      </c>
      <c r="W1360" t="s">
        <v>52</v>
      </c>
      <c r="X1360">
        <v>6583</v>
      </c>
      <c r="Y1360" t="str">
        <f>IF(AND(HR_Data[[#This Row],[OverTime]]="Yes",HR_Data[[#This Row],[JobSatisfaction]]&lt;=2,HR_Data[[#This Row],[MonthlyIncome]]&lt;AVERAGE(HR_Data[MonthlyIncome])),
"High Risk",
IF(OR(HR_Data[[#This Row],[OverTime]]="Yes",HR_Data[[#This Row],[JobSatisfaction]]&lt;=2),
"Medium Risk",
"Low Risk"))</f>
        <v>Medium Risk</v>
      </c>
      <c r="Z1360" t="str">
        <f>IF(HR_Data[[#This Row],[MonthlyIncome]]&lt;3000,"Low",IF(HR_Data[[#This Row],[MonthlyIncome]]&lt;7000,"Medium","High"))</f>
        <v>Medium</v>
      </c>
      <c r="AA1360" s="5">
        <f>IF(HR_Data[[#This Row],[OverTime]]="Yes",1,0)</f>
        <v>1</v>
      </c>
      <c r="AB1360" s="5">
        <f>IF(HR_Data[[#This Row],[JobSatisfaction]]&lt;=2,1,0)</f>
        <v>0</v>
      </c>
      <c r="AC1360" s="5">
        <f>IF(HR_Data[[#This Row],[WorkLifeBalance]]&lt;=2,1,0)</f>
        <v>0</v>
      </c>
      <c r="AD1360" s="5">
        <f>IF(HR_Data[[#This Row],[MonthlyIncome]]&lt;AVERAGE(HR_Data[MonthlyIncome]),1,0)</f>
        <v>0</v>
      </c>
      <c r="AE1360">
        <v>20115</v>
      </c>
      <c r="AF1360">
        <v>2</v>
      </c>
      <c r="AG1360" t="s">
        <v>42</v>
      </c>
      <c r="AH1360" t="s">
        <v>35</v>
      </c>
      <c r="AI1360">
        <v>11</v>
      </c>
      <c r="AJ1360">
        <v>3</v>
      </c>
      <c r="AK1360">
        <v>4</v>
      </c>
      <c r="AL1360">
        <f>IF(HR_Data[[#This Row],[OverTime]]="Yes",2,0)
+IF(HR_Data[[#This Row],[WorkLifeBalance]]&lt;=2,2,0)
+IF(HR_Data[[#This Row],[MonthlyIncome]]&lt;5000,2,0)
+IF(HR_Data[[#This Row],[JobSatisfaction]]&lt;=2,1,0)
+IF(HR_Data[[#This Row],[EnvironmentSatisfaction]]&lt;=2,1,0)
+IF(HR_Data[[#This Row],[YearsAtCompany]]&lt;2,2,0)</f>
        <v>2</v>
      </c>
      <c r="AM1360" t="str">
        <f>IF(HR_Data[[#This Row],[RiskScore2]]&gt;=6,"High",
IF(HR_Data[[#This Row],[RiskScore2]]&gt;=3,"Medium","Low"))</f>
        <v>Low</v>
      </c>
      <c r="AN1360">
        <v>80</v>
      </c>
      <c r="AO1360">
        <v>1</v>
      </c>
      <c r="AP1360">
        <v>8</v>
      </c>
      <c r="AQ1360">
        <v>2</v>
      </c>
      <c r="AR1360">
        <v>3</v>
      </c>
      <c r="AS1360">
        <v>5</v>
      </c>
      <c r="AT1360">
        <v>2</v>
      </c>
      <c r="AU1360">
        <v>1</v>
      </c>
      <c r="AV1360">
        <v>4</v>
      </c>
    </row>
    <row r="1361" spans="1:48">
      <c r="A1361">
        <v>34</v>
      </c>
      <c r="B1361" t="str">
        <f>IF(HR_Data[[#This Row],[Age]]&lt;25,"&lt;25",
IF(HR_Data[[#This Row],[Age]]&lt;35,"25–34",
IF(HR_Data[[#This Row],[Age]]&lt;45,"35–44",
IF(HR_Data[[#This Row],[Age]]&lt;55,"45–54","55+"))))</f>
        <v>25–34</v>
      </c>
      <c r="C1361" t="s">
        <v>43</v>
      </c>
      <c r="D1361">
        <f>(HR[[#This Row],[OverTimeFlag]]*3+HR[[#This Row],[LowJobSatisFlag]]*5+HR[[#This Row],[LowWLBFlag]]*4+HR[[#This Row],[LowSalaryFlag]]*3+HR[[#This Row],[LowEnviFlag]]*4+HR[[#This Row],[LowProFlag]]*1)</f>
        <v>7</v>
      </c>
      <c r="E1361">
        <f>HR_Data[[#This Row],[OvertimeFlag]] + HR_Data[[#This Row],[LowSatisfactionFlag]] + HR_Data[[#This Row],[LowWorkLifeBalanceFlag]]</f>
        <v>2</v>
      </c>
      <c r="F1361" t="s">
        <v>36</v>
      </c>
      <c r="G1361">
        <v>735</v>
      </c>
      <c r="H1361" t="s">
        <v>37</v>
      </c>
      <c r="I1361">
        <v>3</v>
      </c>
      <c r="J1361" t="str">
        <f>IF(AND(HR_Data[[#This Row],[Attrition]]="Yes",HR_Data[[#This Row],[YearsAtCompany]]&lt;2),"Yes","No")</f>
        <v>No</v>
      </c>
      <c r="K1361">
        <v>1</v>
      </c>
      <c r="L1361" t="s">
        <v>51</v>
      </c>
      <c r="M1361">
        <v>1</v>
      </c>
      <c r="N1361">
        <v>1915</v>
      </c>
      <c r="P1361">
        <v>4</v>
      </c>
      <c r="Q1361" t="s">
        <v>39</v>
      </c>
      <c r="R1361">
        <v>75</v>
      </c>
      <c r="S1361">
        <v>2</v>
      </c>
      <c r="T1361">
        <v>2</v>
      </c>
      <c r="U1361" t="s">
        <v>40</v>
      </c>
      <c r="V1361">
        <v>4</v>
      </c>
      <c r="W1361" t="s">
        <v>48</v>
      </c>
      <c r="X1361">
        <v>8103</v>
      </c>
      <c r="Y1361" t="str">
        <f>IF(AND(HR_Data[[#This Row],[OverTime]]="Yes",HR_Data[[#This Row],[JobSatisfaction]]&lt;=2,HR_Data[[#This Row],[MonthlyIncome]]&lt;AVERAGE(HR_Data[MonthlyIncome])),
"High Risk",
IF(OR(HR_Data[[#This Row],[OverTime]]="Yes",HR_Data[[#This Row],[JobSatisfaction]]&lt;=2),
"Medium Risk",
"Low Risk"))</f>
        <v>Medium Risk</v>
      </c>
      <c r="Z1361" t="str">
        <f>IF(HR_Data[[#This Row],[MonthlyIncome]]&lt;3000,"Low",IF(HR_Data[[#This Row],[MonthlyIncome]]&lt;7000,"Medium","High"))</f>
        <v>High</v>
      </c>
      <c r="AA1361" s="5">
        <f>IF(HR_Data[[#This Row],[OverTime]]="Yes",1,0)</f>
        <v>1</v>
      </c>
      <c r="AB1361" s="5">
        <f>IF(HR_Data[[#This Row],[JobSatisfaction]]&lt;=2,1,0)</f>
        <v>0</v>
      </c>
      <c r="AC1361" s="5">
        <f>IF(HR_Data[[#This Row],[WorkLifeBalance]]&lt;=2,1,0)</f>
        <v>1</v>
      </c>
      <c r="AD1361" s="5">
        <f>IF(HR_Data[[#This Row],[MonthlyIncome]]&lt;AVERAGE(HR_Data[MonthlyIncome]),1,0)</f>
        <v>0</v>
      </c>
      <c r="AE1361">
        <v>16495</v>
      </c>
      <c r="AF1361">
        <v>3</v>
      </c>
      <c r="AG1361" t="s">
        <v>42</v>
      </c>
      <c r="AH1361" t="s">
        <v>35</v>
      </c>
      <c r="AI1361">
        <v>12</v>
      </c>
      <c r="AJ1361">
        <v>3</v>
      </c>
      <c r="AK1361">
        <v>3</v>
      </c>
      <c r="AL1361">
        <f>IF(HR_Data[[#This Row],[OverTime]]="Yes",2,0)
+IF(HR_Data[[#This Row],[WorkLifeBalance]]&lt;=2,2,0)
+IF(HR_Data[[#This Row],[MonthlyIncome]]&lt;5000,2,0)
+IF(HR_Data[[#This Row],[JobSatisfaction]]&lt;=2,1,0)
+IF(HR_Data[[#This Row],[EnvironmentSatisfaction]]&lt;=2,1,0)
+IF(HR_Data[[#This Row],[YearsAtCompany]]&lt;2,2,0)</f>
        <v>4</v>
      </c>
      <c r="AM1361" t="str">
        <f>IF(HR_Data[[#This Row],[RiskScore2]]&gt;=6,"High",
IF(HR_Data[[#This Row],[RiskScore2]]&gt;=3,"Medium","Low"))</f>
        <v>Medium</v>
      </c>
      <c r="AN1361">
        <v>80</v>
      </c>
      <c r="AO1361">
        <v>0</v>
      </c>
      <c r="AP1361">
        <v>9</v>
      </c>
      <c r="AQ1361">
        <v>3</v>
      </c>
      <c r="AR1361">
        <v>2</v>
      </c>
      <c r="AS1361">
        <v>4</v>
      </c>
      <c r="AT1361">
        <v>2</v>
      </c>
      <c r="AU1361">
        <v>0</v>
      </c>
      <c r="AV1361">
        <v>1</v>
      </c>
    </row>
    <row r="1362" spans="1:48">
      <c r="A1362">
        <v>31</v>
      </c>
      <c r="B1362" t="str">
        <f>IF(HR_Data[[#This Row],[Age]]&lt;25,"&lt;25",
IF(HR_Data[[#This Row],[Age]]&lt;35,"25–34",
IF(HR_Data[[#This Row],[Age]]&lt;45,"35–44",
IF(HR_Data[[#This Row],[Age]]&lt;55,"45–54","55+"))))</f>
        <v>25–34</v>
      </c>
      <c r="C1362" t="s">
        <v>43</v>
      </c>
      <c r="D1362">
        <f>(HR[[#This Row],[OverTimeFlag]]*3+HR[[#This Row],[LowJobSatisFlag]]*5+HR[[#This Row],[LowWLBFlag]]*4+HR[[#This Row],[LowSalaryFlag]]*3+HR[[#This Row],[LowEnviFlag]]*4+HR[[#This Row],[LowProFlag]]*1)</f>
        <v>11</v>
      </c>
      <c r="E1362">
        <f>HR_Data[[#This Row],[OvertimeFlag]] + HR_Data[[#This Row],[LowSatisfactionFlag]] + HR_Data[[#This Row],[LowWorkLifeBalanceFlag]]</f>
        <v>1</v>
      </c>
      <c r="F1362" t="s">
        <v>36</v>
      </c>
      <c r="G1362">
        <v>471</v>
      </c>
      <c r="H1362" t="s">
        <v>45</v>
      </c>
      <c r="I1362">
        <v>4</v>
      </c>
      <c r="J1362" t="str">
        <f>IF(AND(HR_Data[[#This Row],[Attrition]]="Yes",HR_Data[[#This Row],[YearsAtCompany]]&lt;2),"Yes","No")</f>
        <v>No</v>
      </c>
      <c r="K1362">
        <v>3</v>
      </c>
      <c r="L1362" t="s">
        <v>51</v>
      </c>
      <c r="M1362">
        <v>1</v>
      </c>
      <c r="N1362">
        <v>1916</v>
      </c>
      <c r="P1362">
        <v>1</v>
      </c>
      <c r="Q1362" t="s">
        <v>39</v>
      </c>
      <c r="R1362">
        <v>62</v>
      </c>
      <c r="S1362">
        <v>4</v>
      </c>
      <c r="T1362">
        <v>1</v>
      </c>
      <c r="U1362" t="s">
        <v>50</v>
      </c>
      <c r="V1362">
        <v>3</v>
      </c>
      <c r="W1362" t="s">
        <v>52</v>
      </c>
      <c r="X1362">
        <v>3978</v>
      </c>
      <c r="Y1362" t="str">
        <f>IF(AND(HR_Data[[#This Row],[OverTime]]="Yes",HR_Data[[#This Row],[JobSatisfaction]]&lt;=2,HR_Data[[#This Row],[MonthlyIncome]]&lt;AVERAGE(HR_Data[MonthlyIncome])),
"High Risk",
IF(OR(HR_Data[[#This Row],[OverTime]]="Yes",HR_Data[[#This Row],[JobSatisfaction]]&lt;=2),
"Medium Risk",
"Low Risk"))</f>
        <v>Low Risk</v>
      </c>
      <c r="Z1362" t="str">
        <f>IF(HR_Data[[#This Row],[MonthlyIncome]]&lt;3000,"Low",IF(HR_Data[[#This Row],[MonthlyIncome]]&lt;7000,"Medium","High"))</f>
        <v>Medium</v>
      </c>
      <c r="AA1362" s="5">
        <f>IF(HR_Data[[#This Row],[OverTime]]="Yes",1,0)</f>
        <v>0</v>
      </c>
      <c r="AB1362" s="5">
        <f>IF(HR_Data[[#This Row],[JobSatisfaction]]&lt;=2,1,0)</f>
        <v>0</v>
      </c>
      <c r="AC1362" s="5">
        <f>IF(HR_Data[[#This Row],[WorkLifeBalance]]&lt;=2,1,0)</f>
        <v>1</v>
      </c>
      <c r="AD1362" s="5">
        <f>IF(HR_Data[[#This Row],[MonthlyIncome]]&lt;AVERAGE(HR_Data[MonthlyIncome]),1,0)</f>
        <v>1</v>
      </c>
      <c r="AE1362">
        <v>16031</v>
      </c>
      <c r="AF1362">
        <v>8</v>
      </c>
      <c r="AG1362" t="s">
        <v>42</v>
      </c>
      <c r="AH1362" t="s">
        <v>43</v>
      </c>
      <c r="AI1362">
        <v>12</v>
      </c>
      <c r="AJ1362">
        <v>3</v>
      </c>
      <c r="AK1362">
        <v>2</v>
      </c>
      <c r="AL1362">
        <f>IF(HR_Data[[#This Row],[OverTime]]="Yes",2,0)
+IF(HR_Data[[#This Row],[WorkLifeBalance]]&lt;=2,2,0)
+IF(HR_Data[[#This Row],[MonthlyIncome]]&lt;5000,2,0)
+IF(HR_Data[[#This Row],[JobSatisfaction]]&lt;=2,1,0)
+IF(HR_Data[[#This Row],[EnvironmentSatisfaction]]&lt;=2,1,0)
+IF(HR_Data[[#This Row],[YearsAtCompany]]&lt;2,2,0)</f>
        <v>5</v>
      </c>
      <c r="AM1362" t="str">
        <f>IF(HR_Data[[#This Row],[RiskScore2]]&gt;=6,"High",
IF(HR_Data[[#This Row],[RiskScore2]]&gt;=3,"Medium","Low"))</f>
        <v>Medium</v>
      </c>
      <c r="AN1362">
        <v>80</v>
      </c>
      <c r="AO1362">
        <v>1</v>
      </c>
      <c r="AP1362">
        <v>4</v>
      </c>
      <c r="AQ1362">
        <v>0</v>
      </c>
      <c r="AR1362">
        <v>2</v>
      </c>
      <c r="AS1362">
        <v>2</v>
      </c>
      <c r="AT1362">
        <v>2</v>
      </c>
      <c r="AU1362">
        <v>2</v>
      </c>
      <c r="AV1362">
        <v>2</v>
      </c>
    </row>
    <row r="1363" spans="1:48">
      <c r="A1363">
        <v>26</v>
      </c>
      <c r="B1363" t="str">
        <f>IF(HR_Data[[#This Row],[Age]]&lt;25,"&lt;25",
IF(HR_Data[[#This Row],[Age]]&lt;35,"25–34",
IF(HR_Data[[#This Row],[Age]]&lt;45,"35–44",
IF(HR_Data[[#This Row],[Age]]&lt;55,"45–54","55+"))))</f>
        <v>25–34</v>
      </c>
      <c r="C1363" t="s">
        <v>43</v>
      </c>
      <c r="D1363">
        <f>(HR[[#This Row],[OverTimeFlag]]*3+HR[[#This Row],[LowJobSatisFlag]]*5+HR[[#This Row],[LowWLBFlag]]*4+HR[[#This Row],[LowSalaryFlag]]*3+HR[[#This Row],[LowEnviFlag]]*4+HR[[#This Row],[LowProFlag]]*1)</f>
        <v>4</v>
      </c>
      <c r="E1363">
        <f>HR_Data[[#This Row],[OvertimeFlag]] + HR_Data[[#This Row],[LowSatisfactionFlag]] + HR_Data[[#This Row],[LowWorkLifeBalanceFlag]]</f>
        <v>0</v>
      </c>
      <c r="F1363" t="s">
        <v>44</v>
      </c>
      <c r="G1363">
        <v>1096</v>
      </c>
      <c r="H1363" t="s">
        <v>45</v>
      </c>
      <c r="I1363">
        <v>6</v>
      </c>
      <c r="J1363" t="str">
        <f>IF(AND(HR_Data[[#This Row],[Attrition]]="Yes",HR_Data[[#This Row],[YearsAtCompany]]&lt;2),"Yes","No")</f>
        <v>No</v>
      </c>
      <c r="K1363">
        <v>3</v>
      </c>
      <c r="L1363" t="s">
        <v>49</v>
      </c>
      <c r="M1363">
        <v>1</v>
      </c>
      <c r="N1363">
        <v>1918</v>
      </c>
      <c r="P1363">
        <v>3</v>
      </c>
      <c r="Q1363" t="s">
        <v>46</v>
      </c>
      <c r="R1363">
        <v>61</v>
      </c>
      <c r="S1363">
        <v>4</v>
      </c>
      <c r="T1363">
        <v>1</v>
      </c>
      <c r="U1363" t="s">
        <v>50</v>
      </c>
      <c r="V1363">
        <v>4</v>
      </c>
      <c r="W1363" t="s">
        <v>48</v>
      </c>
      <c r="X1363">
        <v>2544</v>
      </c>
      <c r="Y1363" t="str">
        <f>IF(AND(HR_Data[[#This Row],[OverTime]]="Yes",HR_Data[[#This Row],[JobSatisfaction]]&lt;=2,HR_Data[[#This Row],[MonthlyIncome]]&lt;AVERAGE(HR_Data[MonthlyIncome])),
"High Risk",
IF(OR(HR_Data[[#This Row],[OverTime]]="Yes",HR_Data[[#This Row],[JobSatisfaction]]&lt;=2),
"Medium Risk",
"Low Risk"))</f>
        <v>Low Risk</v>
      </c>
      <c r="Z1363" t="str">
        <f>IF(HR_Data[[#This Row],[MonthlyIncome]]&lt;3000,"Low",IF(HR_Data[[#This Row],[MonthlyIncome]]&lt;7000,"Medium","High"))</f>
        <v>Low</v>
      </c>
      <c r="AA1363" s="5">
        <f>IF(HR_Data[[#This Row],[OverTime]]="Yes",1,0)</f>
        <v>0</v>
      </c>
      <c r="AB1363" s="5">
        <f>IF(HR_Data[[#This Row],[JobSatisfaction]]&lt;=2,1,0)</f>
        <v>0</v>
      </c>
      <c r="AC1363" s="5">
        <f>IF(HR_Data[[#This Row],[WorkLifeBalance]]&lt;=2,1,0)</f>
        <v>0</v>
      </c>
      <c r="AD1363" s="5">
        <f>IF(HR_Data[[#This Row],[MonthlyIncome]]&lt;AVERAGE(HR_Data[MonthlyIncome]),1,0)</f>
        <v>1</v>
      </c>
      <c r="AE1363">
        <v>7102</v>
      </c>
      <c r="AF1363">
        <v>0</v>
      </c>
      <c r="AG1363" t="s">
        <v>42</v>
      </c>
      <c r="AH1363" t="s">
        <v>43</v>
      </c>
      <c r="AI1363">
        <v>18</v>
      </c>
      <c r="AJ1363">
        <v>3</v>
      </c>
      <c r="AK1363">
        <v>1</v>
      </c>
      <c r="AL1363">
        <f>IF(HR_Data[[#This Row],[OverTime]]="Yes",2,0)
+IF(HR_Data[[#This Row],[WorkLifeBalance]]&lt;=2,2,0)
+IF(HR_Data[[#This Row],[MonthlyIncome]]&lt;5000,2,0)
+IF(HR_Data[[#This Row],[JobSatisfaction]]&lt;=2,1,0)
+IF(HR_Data[[#This Row],[EnvironmentSatisfaction]]&lt;=2,1,0)
+IF(HR_Data[[#This Row],[YearsAtCompany]]&lt;2,2,0)</f>
        <v>2</v>
      </c>
      <c r="AM1363" t="str">
        <f>IF(HR_Data[[#This Row],[RiskScore2]]&gt;=6,"High",
IF(HR_Data[[#This Row],[RiskScore2]]&gt;=3,"Medium","Low"))</f>
        <v>Low</v>
      </c>
      <c r="AN1363">
        <v>80</v>
      </c>
      <c r="AO1363">
        <v>1</v>
      </c>
      <c r="AP1363">
        <v>8</v>
      </c>
      <c r="AQ1363">
        <v>3</v>
      </c>
      <c r="AR1363">
        <v>3</v>
      </c>
      <c r="AS1363">
        <v>7</v>
      </c>
      <c r="AT1363">
        <v>7</v>
      </c>
      <c r="AU1363">
        <v>7</v>
      </c>
      <c r="AV1363">
        <v>7</v>
      </c>
    </row>
    <row r="1364" spans="1:48">
      <c r="A1364">
        <v>45</v>
      </c>
      <c r="B1364" t="str">
        <f>IF(HR_Data[[#This Row],[Age]]&lt;25,"&lt;25",
IF(HR_Data[[#This Row],[Age]]&lt;35,"25–34",
IF(HR_Data[[#This Row],[Age]]&lt;45,"35–44",
IF(HR_Data[[#This Row],[Age]]&lt;55,"45–54","55+"))))</f>
        <v>45–54</v>
      </c>
      <c r="C1364" t="s">
        <v>43</v>
      </c>
      <c r="D1364">
        <f>(HR[[#This Row],[OverTimeFlag]]*3+HR[[#This Row],[LowJobSatisFlag]]*5+HR[[#This Row],[LowWLBFlag]]*4+HR[[#This Row],[LowSalaryFlag]]*3+HR[[#This Row],[LowEnviFlag]]*4+HR[[#This Row],[LowProFlag]]*1)</f>
        <v>7</v>
      </c>
      <c r="E1364">
        <f>HR_Data[[#This Row],[OvertimeFlag]] + HR_Data[[#This Row],[LowSatisfactionFlag]] + HR_Data[[#This Row],[LowWorkLifeBalanceFlag]]</f>
        <v>0</v>
      </c>
      <c r="F1364" t="s">
        <v>44</v>
      </c>
      <c r="G1364">
        <v>1297</v>
      </c>
      <c r="H1364" t="s">
        <v>45</v>
      </c>
      <c r="I1364">
        <v>1</v>
      </c>
      <c r="J1364" t="str">
        <f>IF(AND(HR_Data[[#This Row],[Attrition]]="Yes",HR_Data[[#This Row],[YearsAtCompany]]&lt;2),"Yes","No")</f>
        <v>No</v>
      </c>
      <c r="K1364">
        <v>4</v>
      </c>
      <c r="L1364" t="s">
        <v>51</v>
      </c>
      <c r="M1364">
        <v>1</v>
      </c>
      <c r="N1364">
        <v>1922</v>
      </c>
      <c r="P1364">
        <v>2</v>
      </c>
      <c r="Q1364" t="s">
        <v>46</v>
      </c>
      <c r="R1364">
        <v>44</v>
      </c>
      <c r="S1364">
        <v>3</v>
      </c>
      <c r="T1364">
        <v>2</v>
      </c>
      <c r="U1364" t="s">
        <v>54</v>
      </c>
      <c r="V1364">
        <v>3</v>
      </c>
      <c r="W1364" t="s">
        <v>41</v>
      </c>
      <c r="X1364">
        <v>5399</v>
      </c>
      <c r="Y1364" t="str">
        <f>IF(AND(HR_Data[[#This Row],[OverTime]]="Yes",HR_Data[[#This Row],[JobSatisfaction]]&lt;=2,HR_Data[[#This Row],[MonthlyIncome]]&lt;AVERAGE(HR_Data[MonthlyIncome])),
"High Risk",
IF(OR(HR_Data[[#This Row],[OverTime]]="Yes",HR_Data[[#This Row],[JobSatisfaction]]&lt;=2),
"Medium Risk",
"Low Risk"))</f>
        <v>Low Risk</v>
      </c>
      <c r="Z1364" t="str">
        <f>IF(HR_Data[[#This Row],[MonthlyIncome]]&lt;3000,"Low",IF(HR_Data[[#This Row],[MonthlyIncome]]&lt;7000,"Medium","High"))</f>
        <v>Medium</v>
      </c>
      <c r="AA1364" s="5">
        <f>IF(HR_Data[[#This Row],[OverTime]]="Yes",1,0)</f>
        <v>0</v>
      </c>
      <c r="AB1364" s="5">
        <f>IF(HR_Data[[#This Row],[JobSatisfaction]]&lt;=2,1,0)</f>
        <v>0</v>
      </c>
      <c r="AC1364" s="5">
        <f>IF(HR_Data[[#This Row],[WorkLifeBalance]]&lt;=2,1,0)</f>
        <v>0</v>
      </c>
      <c r="AD1364" s="5">
        <f>IF(HR_Data[[#This Row],[MonthlyIncome]]&lt;AVERAGE(HR_Data[MonthlyIncome]),1,0)</f>
        <v>1</v>
      </c>
      <c r="AE1364">
        <v>14511</v>
      </c>
      <c r="AF1364">
        <v>4</v>
      </c>
      <c r="AG1364" t="s">
        <v>42</v>
      </c>
      <c r="AH1364" t="s">
        <v>43</v>
      </c>
      <c r="AI1364">
        <v>12</v>
      </c>
      <c r="AJ1364">
        <v>3</v>
      </c>
      <c r="AK1364">
        <v>3</v>
      </c>
      <c r="AL1364">
        <f>IF(HR_Data[[#This Row],[OverTime]]="Yes",2,0)
+IF(HR_Data[[#This Row],[WorkLifeBalance]]&lt;=2,2,0)
+IF(HR_Data[[#This Row],[MonthlyIncome]]&lt;5000,2,0)
+IF(HR_Data[[#This Row],[JobSatisfaction]]&lt;=2,1,0)
+IF(HR_Data[[#This Row],[EnvironmentSatisfaction]]&lt;=2,1,0)
+IF(HR_Data[[#This Row],[YearsAtCompany]]&lt;2,2,0)</f>
        <v>1</v>
      </c>
      <c r="AM1364" t="str">
        <f>IF(HR_Data[[#This Row],[RiskScore2]]&gt;=6,"High",
IF(HR_Data[[#This Row],[RiskScore2]]&gt;=3,"Medium","Low"))</f>
        <v>Low</v>
      </c>
      <c r="AN1364">
        <v>80</v>
      </c>
      <c r="AO1364">
        <v>0</v>
      </c>
      <c r="AP1364">
        <v>12</v>
      </c>
      <c r="AQ1364">
        <v>3</v>
      </c>
      <c r="AR1364">
        <v>3</v>
      </c>
      <c r="AS1364">
        <v>4</v>
      </c>
      <c r="AT1364">
        <v>2</v>
      </c>
      <c r="AU1364">
        <v>0</v>
      </c>
      <c r="AV1364">
        <v>3</v>
      </c>
    </row>
    <row r="1365" spans="1:48">
      <c r="A1365">
        <v>33</v>
      </c>
      <c r="B1365" t="str">
        <f>IF(HR_Data[[#This Row],[Age]]&lt;25,"&lt;25",
IF(HR_Data[[#This Row],[Age]]&lt;35,"25–34",
IF(HR_Data[[#This Row],[Age]]&lt;45,"35–44",
IF(HR_Data[[#This Row],[Age]]&lt;55,"45–54","55+"))))</f>
        <v>25–34</v>
      </c>
      <c r="C1365" t="s">
        <v>43</v>
      </c>
      <c r="D1365">
        <f>(HR[[#This Row],[OverTimeFlag]]*3+HR[[#This Row],[LowJobSatisFlag]]*5+HR[[#This Row],[LowWLBFlag]]*4+HR[[#This Row],[LowSalaryFlag]]*3+HR[[#This Row],[LowEnviFlag]]*4+HR[[#This Row],[LowProFlag]]*1)</f>
        <v>11</v>
      </c>
      <c r="E1365">
        <f>HR_Data[[#This Row],[OvertimeFlag]] + HR_Data[[#This Row],[LowSatisfactionFlag]] + HR_Data[[#This Row],[LowWorkLifeBalanceFlag]]</f>
        <v>1</v>
      </c>
      <c r="F1365" t="s">
        <v>36</v>
      </c>
      <c r="G1365">
        <v>217</v>
      </c>
      <c r="H1365" t="s">
        <v>37</v>
      </c>
      <c r="I1365">
        <v>10</v>
      </c>
      <c r="J1365" t="str">
        <f>IF(AND(HR_Data[[#This Row],[Attrition]]="Yes",HR_Data[[#This Row],[YearsAtCompany]]&lt;2),"Yes","No")</f>
        <v>No</v>
      </c>
      <c r="K1365">
        <v>4</v>
      </c>
      <c r="L1365" t="s">
        <v>59</v>
      </c>
      <c r="M1365">
        <v>1</v>
      </c>
      <c r="N1365">
        <v>1924</v>
      </c>
      <c r="P1365">
        <v>2</v>
      </c>
      <c r="Q1365" t="s">
        <v>46</v>
      </c>
      <c r="R1365">
        <v>43</v>
      </c>
      <c r="S1365">
        <v>3</v>
      </c>
      <c r="T1365">
        <v>2</v>
      </c>
      <c r="U1365" t="s">
        <v>40</v>
      </c>
      <c r="V1365">
        <v>3</v>
      </c>
      <c r="W1365" t="s">
        <v>41</v>
      </c>
      <c r="X1365">
        <v>5487</v>
      </c>
      <c r="Y1365" t="str">
        <f>IF(AND(HR_Data[[#This Row],[OverTime]]="Yes",HR_Data[[#This Row],[JobSatisfaction]]&lt;=2,HR_Data[[#This Row],[MonthlyIncome]]&lt;AVERAGE(HR_Data[MonthlyIncome])),
"High Risk",
IF(OR(HR_Data[[#This Row],[OverTime]]="Yes",HR_Data[[#This Row],[JobSatisfaction]]&lt;=2),
"Medium Risk",
"Low Risk"))</f>
        <v>Low Risk</v>
      </c>
      <c r="Z1365" t="str">
        <f>IF(HR_Data[[#This Row],[MonthlyIncome]]&lt;3000,"Low",IF(HR_Data[[#This Row],[MonthlyIncome]]&lt;7000,"Medium","High"))</f>
        <v>Medium</v>
      </c>
      <c r="AA1365" s="5">
        <f>IF(HR_Data[[#This Row],[OverTime]]="Yes",1,0)</f>
        <v>0</v>
      </c>
      <c r="AB1365" s="5">
        <f>IF(HR_Data[[#This Row],[JobSatisfaction]]&lt;=2,1,0)</f>
        <v>0</v>
      </c>
      <c r="AC1365" s="5">
        <f>IF(HR_Data[[#This Row],[WorkLifeBalance]]&lt;=2,1,0)</f>
        <v>1</v>
      </c>
      <c r="AD1365" s="5">
        <f>IF(HR_Data[[#This Row],[MonthlyIncome]]&lt;AVERAGE(HR_Data[MonthlyIncome]),1,0)</f>
        <v>1</v>
      </c>
      <c r="AE1365">
        <v>10410</v>
      </c>
      <c r="AF1365">
        <v>1</v>
      </c>
      <c r="AG1365" t="s">
        <v>42</v>
      </c>
      <c r="AH1365" t="s">
        <v>43</v>
      </c>
      <c r="AI1365">
        <v>14</v>
      </c>
      <c r="AJ1365">
        <v>3</v>
      </c>
      <c r="AK1365">
        <v>2</v>
      </c>
      <c r="AL1365">
        <f>IF(HR_Data[[#This Row],[OverTime]]="Yes",2,0)
+IF(HR_Data[[#This Row],[WorkLifeBalance]]&lt;=2,2,0)
+IF(HR_Data[[#This Row],[MonthlyIncome]]&lt;5000,2,0)
+IF(HR_Data[[#This Row],[JobSatisfaction]]&lt;=2,1,0)
+IF(HR_Data[[#This Row],[EnvironmentSatisfaction]]&lt;=2,1,0)
+IF(HR_Data[[#This Row],[YearsAtCompany]]&lt;2,2,0)</f>
        <v>3</v>
      </c>
      <c r="AM1365" t="str">
        <f>IF(HR_Data[[#This Row],[RiskScore2]]&gt;=6,"High",
IF(HR_Data[[#This Row],[RiskScore2]]&gt;=3,"Medium","Low"))</f>
        <v>Medium</v>
      </c>
      <c r="AN1365">
        <v>80</v>
      </c>
      <c r="AO1365">
        <v>0</v>
      </c>
      <c r="AP1365">
        <v>10</v>
      </c>
      <c r="AQ1365">
        <v>2</v>
      </c>
      <c r="AR1365">
        <v>2</v>
      </c>
      <c r="AS1365">
        <v>10</v>
      </c>
      <c r="AT1365">
        <v>4</v>
      </c>
      <c r="AU1365">
        <v>0</v>
      </c>
      <c r="AV1365">
        <v>9</v>
      </c>
    </row>
    <row r="1366" spans="1:48">
      <c r="A1366">
        <v>28</v>
      </c>
      <c r="B1366" t="str">
        <f>IF(HR_Data[[#This Row],[Age]]&lt;25,"&lt;25",
IF(HR_Data[[#This Row],[Age]]&lt;35,"25–34",
IF(HR_Data[[#This Row],[Age]]&lt;45,"35–44",
IF(HR_Data[[#This Row],[Age]]&lt;55,"45–54","55+"))))</f>
        <v>25–34</v>
      </c>
      <c r="C1366" t="s">
        <v>43</v>
      </c>
      <c r="D1366">
        <f>(HR[[#This Row],[OverTimeFlag]]*3+HR[[#This Row],[LowJobSatisFlag]]*5+HR[[#This Row],[LowWLBFlag]]*4+HR[[#This Row],[LowSalaryFlag]]*3+HR[[#This Row],[LowEnviFlag]]*4+HR[[#This Row],[LowProFlag]]*1)</f>
        <v>3</v>
      </c>
      <c r="E1366">
        <f>HR_Data[[#This Row],[OvertimeFlag]] + HR_Data[[#This Row],[LowSatisfactionFlag]] + HR_Data[[#This Row],[LowWorkLifeBalanceFlag]]</f>
        <v>1</v>
      </c>
      <c r="F1366" t="s">
        <v>44</v>
      </c>
      <c r="G1366">
        <v>783</v>
      </c>
      <c r="H1366" t="s">
        <v>37</v>
      </c>
      <c r="I1366">
        <v>1</v>
      </c>
      <c r="J1366" t="str">
        <f>IF(AND(HR_Data[[#This Row],[Attrition]]="Yes",HR_Data[[#This Row],[YearsAtCompany]]&lt;2),"Yes","No")</f>
        <v>No</v>
      </c>
      <c r="K1366">
        <v>2</v>
      </c>
      <c r="L1366" t="s">
        <v>38</v>
      </c>
      <c r="M1366">
        <v>1</v>
      </c>
      <c r="N1366">
        <v>1927</v>
      </c>
      <c r="P1366">
        <v>3</v>
      </c>
      <c r="Q1366" t="s">
        <v>46</v>
      </c>
      <c r="R1366">
        <v>42</v>
      </c>
      <c r="S1366">
        <v>2</v>
      </c>
      <c r="T1366">
        <v>2</v>
      </c>
      <c r="U1366" t="s">
        <v>40</v>
      </c>
      <c r="V1366">
        <v>4</v>
      </c>
      <c r="W1366" t="s">
        <v>48</v>
      </c>
      <c r="X1366">
        <v>6834</v>
      </c>
      <c r="Y1366" t="str">
        <f>IF(AND(HR_Data[[#This Row],[OverTime]]="Yes",HR_Data[[#This Row],[JobSatisfaction]]&lt;=2,HR_Data[[#This Row],[MonthlyIncome]]&lt;AVERAGE(HR_Data[MonthlyIncome])),
"High Risk",
IF(OR(HR_Data[[#This Row],[OverTime]]="Yes",HR_Data[[#This Row],[JobSatisfaction]]&lt;=2),
"Medium Risk",
"Low Risk"))</f>
        <v>Medium Risk</v>
      </c>
      <c r="Z1366" t="str">
        <f>IF(HR_Data[[#This Row],[MonthlyIncome]]&lt;3000,"Low",IF(HR_Data[[#This Row],[MonthlyIncome]]&lt;7000,"Medium","High"))</f>
        <v>Medium</v>
      </c>
      <c r="AA1366" s="5">
        <f>IF(HR_Data[[#This Row],[OverTime]]="Yes",1,0)</f>
        <v>1</v>
      </c>
      <c r="AB1366" s="5">
        <f>IF(HR_Data[[#This Row],[JobSatisfaction]]&lt;=2,1,0)</f>
        <v>0</v>
      </c>
      <c r="AC1366" s="5">
        <f>IF(HR_Data[[#This Row],[WorkLifeBalance]]&lt;=2,1,0)</f>
        <v>0</v>
      </c>
      <c r="AD1366" s="5">
        <f>IF(HR_Data[[#This Row],[MonthlyIncome]]&lt;AVERAGE(HR_Data[MonthlyIncome]),1,0)</f>
        <v>0</v>
      </c>
      <c r="AE1366">
        <v>19255</v>
      </c>
      <c r="AF1366">
        <v>1</v>
      </c>
      <c r="AG1366" t="s">
        <v>42</v>
      </c>
      <c r="AH1366" t="s">
        <v>35</v>
      </c>
      <c r="AI1366">
        <v>12</v>
      </c>
      <c r="AJ1366">
        <v>3</v>
      </c>
      <c r="AK1366">
        <v>3</v>
      </c>
      <c r="AL1366">
        <f>IF(HR_Data[[#This Row],[OverTime]]="Yes",2,0)
+IF(HR_Data[[#This Row],[WorkLifeBalance]]&lt;=2,2,0)
+IF(HR_Data[[#This Row],[MonthlyIncome]]&lt;5000,2,0)
+IF(HR_Data[[#This Row],[JobSatisfaction]]&lt;=2,1,0)
+IF(HR_Data[[#This Row],[EnvironmentSatisfaction]]&lt;=2,1,0)
+IF(HR_Data[[#This Row],[YearsAtCompany]]&lt;2,2,0)</f>
        <v>2</v>
      </c>
      <c r="AM1366" t="str">
        <f>IF(HR_Data[[#This Row],[RiskScore2]]&gt;=6,"High",
IF(HR_Data[[#This Row],[RiskScore2]]&gt;=3,"Medium","Low"))</f>
        <v>Low</v>
      </c>
      <c r="AN1366">
        <v>80</v>
      </c>
      <c r="AO1366">
        <v>1</v>
      </c>
      <c r="AP1366">
        <v>7</v>
      </c>
      <c r="AQ1366">
        <v>2</v>
      </c>
      <c r="AR1366">
        <v>3</v>
      </c>
      <c r="AS1366">
        <v>7</v>
      </c>
      <c r="AT1366">
        <v>7</v>
      </c>
      <c r="AU1366">
        <v>0</v>
      </c>
      <c r="AV1366">
        <v>7</v>
      </c>
    </row>
    <row r="1367" spans="1:48">
      <c r="A1367">
        <v>29</v>
      </c>
      <c r="B1367" t="str">
        <f>IF(HR_Data[[#This Row],[Age]]&lt;25,"&lt;25",
IF(HR_Data[[#This Row],[Age]]&lt;35,"25–34",
IF(HR_Data[[#This Row],[Age]]&lt;45,"35–44",
IF(HR_Data[[#This Row],[Age]]&lt;55,"45–54","55+"))))</f>
        <v>25–34</v>
      </c>
      <c r="C1367" t="s">
        <v>35</v>
      </c>
      <c r="D1367">
        <f>(HR[[#This Row],[OverTimeFlag]]*3+HR[[#This Row],[LowJobSatisFlag]]*5+HR[[#This Row],[LowWLBFlag]]*4+HR[[#This Row],[LowSalaryFlag]]*3+HR[[#This Row],[LowEnviFlag]]*4+HR[[#This Row],[LowProFlag]]*1)</f>
        <v>8</v>
      </c>
      <c r="E1367">
        <f>HR_Data[[#This Row],[OvertimeFlag]] + HR_Data[[#This Row],[LowSatisfactionFlag]] + HR_Data[[#This Row],[LowWorkLifeBalanceFlag]]</f>
        <v>1</v>
      </c>
      <c r="F1367" t="s">
        <v>44</v>
      </c>
      <c r="G1367">
        <v>746</v>
      </c>
      <c r="H1367" t="s">
        <v>37</v>
      </c>
      <c r="I1367">
        <v>24</v>
      </c>
      <c r="J1367" t="str">
        <f>IF(AND(HR_Data[[#This Row],[Attrition]]="Yes",HR_Data[[#This Row],[YearsAtCompany]]&lt;2),"Yes","No")</f>
        <v>Yes</v>
      </c>
      <c r="K1367">
        <v>3</v>
      </c>
      <c r="L1367" t="s">
        <v>60</v>
      </c>
      <c r="M1367">
        <v>1</v>
      </c>
      <c r="N1367">
        <v>1928</v>
      </c>
      <c r="P1367">
        <v>3</v>
      </c>
      <c r="Q1367" t="s">
        <v>46</v>
      </c>
      <c r="R1367">
        <v>45</v>
      </c>
      <c r="S1367">
        <v>4</v>
      </c>
      <c r="T1367">
        <v>1</v>
      </c>
      <c r="U1367" t="s">
        <v>57</v>
      </c>
      <c r="V1367">
        <v>1</v>
      </c>
      <c r="W1367" t="s">
        <v>41</v>
      </c>
      <c r="X1367">
        <v>1091</v>
      </c>
      <c r="Y1367" t="str">
        <f>IF(AND(HR_Data[[#This Row],[OverTime]]="Yes",HR_Data[[#This Row],[JobSatisfaction]]&lt;=2,HR_Data[[#This Row],[MonthlyIncome]]&lt;AVERAGE(HR_Data[MonthlyIncome])),
"High Risk",
IF(OR(HR_Data[[#This Row],[OverTime]]="Yes",HR_Data[[#This Row],[JobSatisfaction]]&lt;=2),
"Medium Risk",
"Low Risk"))</f>
        <v>Medium Risk</v>
      </c>
      <c r="Z1367" t="str">
        <f>IF(HR_Data[[#This Row],[MonthlyIncome]]&lt;3000,"Low",IF(HR_Data[[#This Row],[MonthlyIncome]]&lt;7000,"Medium","High"))</f>
        <v>Low</v>
      </c>
      <c r="AA1367" s="5">
        <f>IF(HR_Data[[#This Row],[OverTime]]="Yes",1,0)</f>
        <v>0</v>
      </c>
      <c r="AB1367" s="5">
        <f>IF(HR_Data[[#This Row],[JobSatisfaction]]&lt;=2,1,0)</f>
        <v>1</v>
      </c>
      <c r="AC1367" s="5">
        <f>IF(HR_Data[[#This Row],[WorkLifeBalance]]&lt;=2,1,0)</f>
        <v>0</v>
      </c>
      <c r="AD1367" s="5">
        <f>IF(HR_Data[[#This Row],[MonthlyIncome]]&lt;AVERAGE(HR_Data[MonthlyIncome]),1,0)</f>
        <v>1</v>
      </c>
      <c r="AE1367">
        <v>10642</v>
      </c>
      <c r="AF1367">
        <v>1</v>
      </c>
      <c r="AG1367" t="s">
        <v>42</v>
      </c>
      <c r="AH1367" t="s">
        <v>43</v>
      </c>
      <c r="AI1367">
        <v>17</v>
      </c>
      <c r="AJ1367">
        <v>3</v>
      </c>
      <c r="AK1367">
        <v>4</v>
      </c>
      <c r="AL1367">
        <f>IF(HR_Data[[#This Row],[OverTime]]="Yes",2,0)
+IF(HR_Data[[#This Row],[WorkLifeBalance]]&lt;=2,2,0)
+IF(HR_Data[[#This Row],[MonthlyIncome]]&lt;5000,2,0)
+IF(HR_Data[[#This Row],[JobSatisfaction]]&lt;=2,1,0)
+IF(HR_Data[[#This Row],[EnvironmentSatisfaction]]&lt;=2,1,0)
+IF(HR_Data[[#This Row],[YearsAtCompany]]&lt;2,2,0)</f>
        <v>5</v>
      </c>
      <c r="AM1367" t="str">
        <f>IF(HR_Data[[#This Row],[RiskScore2]]&gt;=6,"High",
IF(HR_Data[[#This Row],[RiskScore2]]&gt;=3,"Medium","Low"))</f>
        <v>Medium</v>
      </c>
      <c r="AN1367">
        <v>80</v>
      </c>
      <c r="AO1367">
        <v>0</v>
      </c>
      <c r="AP1367">
        <v>1</v>
      </c>
      <c r="AQ1367">
        <v>3</v>
      </c>
      <c r="AR1367">
        <v>3</v>
      </c>
      <c r="AS1367">
        <v>1</v>
      </c>
      <c r="AT1367">
        <v>0</v>
      </c>
      <c r="AU1367">
        <v>0</v>
      </c>
      <c r="AV1367">
        <v>0</v>
      </c>
    </row>
    <row r="1368" spans="1:48">
      <c r="A1368">
        <v>39</v>
      </c>
      <c r="B1368" t="str">
        <f>IF(HR_Data[[#This Row],[Age]]&lt;25,"&lt;25",
IF(HR_Data[[#This Row],[Age]]&lt;35,"25–34",
IF(HR_Data[[#This Row],[Age]]&lt;45,"35–44",
IF(HR_Data[[#This Row],[Age]]&lt;55,"45–54","55+"))))</f>
        <v>35–44</v>
      </c>
      <c r="C1368" t="s">
        <v>43</v>
      </c>
      <c r="D1368">
        <f>(HR[[#This Row],[OverTimeFlag]]*3+HR[[#This Row],[LowJobSatisFlag]]*5+HR[[#This Row],[LowWLBFlag]]*4+HR[[#This Row],[LowSalaryFlag]]*3+HR[[#This Row],[LowEnviFlag]]*4+HR[[#This Row],[LowProFlag]]*1)</f>
        <v>7</v>
      </c>
      <c r="E1368">
        <f>HR_Data[[#This Row],[OvertimeFlag]] + HR_Data[[#This Row],[LowSatisfactionFlag]] + HR_Data[[#This Row],[LowWorkLifeBalanceFlag]]</f>
        <v>0</v>
      </c>
      <c r="F1368" t="s">
        <v>55</v>
      </c>
      <c r="G1368">
        <v>1251</v>
      </c>
      <c r="H1368" t="s">
        <v>37</v>
      </c>
      <c r="I1368">
        <v>21</v>
      </c>
      <c r="J1368" t="str">
        <f>IF(AND(HR_Data[[#This Row],[Attrition]]="Yes",HR_Data[[#This Row],[YearsAtCompany]]&lt;2),"Yes","No")</f>
        <v>No</v>
      </c>
      <c r="K1368">
        <v>4</v>
      </c>
      <c r="L1368" t="s">
        <v>38</v>
      </c>
      <c r="M1368">
        <v>1</v>
      </c>
      <c r="N1368">
        <v>1929</v>
      </c>
      <c r="P1368">
        <v>1</v>
      </c>
      <c r="Q1368" t="s">
        <v>39</v>
      </c>
      <c r="R1368">
        <v>32</v>
      </c>
      <c r="S1368">
        <v>1</v>
      </c>
      <c r="T1368">
        <v>2</v>
      </c>
      <c r="U1368" t="s">
        <v>40</v>
      </c>
      <c r="V1368">
        <v>3</v>
      </c>
      <c r="W1368" t="s">
        <v>48</v>
      </c>
      <c r="X1368">
        <v>5736</v>
      </c>
      <c r="Y1368" t="str">
        <f>IF(AND(HR_Data[[#This Row],[OverTime]]="Yes",HR_Data[[#This Row],[JobSatisfaction]]&lt;=2,HR_Data[[#This Row],[MonthlyIncome]]&lt;AVERAGE(HR_Data[MonthlyIncome])),
"High Risk",
IF(OR(HR_Data[[#This Row],[OverTime]]="Yes",HR_Data[[#This Row],[JobSatisfaction]]&lt;=2),
"Medium Risk",
"Low Risk"))</f>
        <v>Low Risk</v>
      </c>
      <c r="Z1368" t="str">
        <f>IF(HR_Data[[#This Row],[MonthlyIncome]]&lt;3000,"Low",IF(HR_Data[[#This Row],[MonthlyIncome]]&lt;7000,"Medium","High"))</f>
        <v>Medium</v>
      </c>
      <c r="AA1368" s="5">
        <f>IF(HR_Data[[#This Row],[OverTime]]="Yes",1,0)</f>
        <v>0</v>
      </c>
      <c r="AB1368" s="5">
        <f>IF(HR_Data[[#This Row],[JobSatisfaction]]&lt;=2,1,0)</f>
        <v>0</v>
      </c>
      <c r="AC1368" s="5">
        <f>IF(HR_Data[[#This Row],[WorkLifeBalance]]&lt;=2,1,0)</f>
        <v>0</v>
      </c>
      <c r="AD1368" s="5">
        <f>IF(HR_Data[[#This Row],[MonthlyIncome]]&lt;AVERAGE(HR_Data[MonthlyIncome]),1,0)</f>
        <v>1</v>
      </c>
      <c r="AE1368">
        <v>3987</v>
      </c>
      <c r="AF1368">
        <v>6</v>
      </c>
      <c r="AG1368" t="s">
        <v>42</v>
      </c>
      <c r="AH1368" t="s">
        <v>43</v>
      </c>
      <c r="AI1368">
        <v>19</v>
      </c>
      <c r="AJ1368">
        <v>3</v>
      </c>
      <c r="AK1368">
        <v>3</v>
      </c>
      <c r="AL1368">
        <f>IF(HR_Data[[#This Row],[OverTime]]="Yes",2,0)
+IF(HR_Data[[#This Row],[WorkLifeBalance]]&lt;=2,2,0)
+IF(HR_Data[[#This Row],[MonthlyIncome]]&lt;5000,2,0)
+IF(HR_Data[[#This Row],[JobSatisfaction]]&lt;=2,1,0)
+IF(HR_Data[[#This Row],[EnvironmentSatisfaction]]&lt;=2,1,0)
+IF(HR_Data[[#This Row],[YearsAtCompany]]&lt;2,2,0)</f>
        <v>1</v>
      </c>
      <c r="AM1368" t="str">
        <f>IF(HR_Data[[#This Row],[RiskScore2]]&gt;=6,"High",
IF(HR_Data[[#This Row],[RiskScore2]]&gt;=3,"Medium","Low"))</f>
        <v>Low</v>
      </c>
      <c r="AN1368">
        <v>80</v>
      </c>
      <c r="AO1368">
        <v>1</v>
      </c>
      <c r="AP1368">
        <v>10</v>
      </c>
      <c r="AQ1368">
        <v>1</v>
      </c>
      <c r="AR1368">
        <v>3</v>
      </c>
      <c r="AS1368">
        <v>3</v>
      </c>
      <c r="AT1368">
        <v>2</v>
      </c>
      <c r="AU1368">
        <v>1</v>
      </c>
      <c r="AV1368">
        <v>2</v>
      </c>
    </row>
    <row r="1369" spans="1:48">
      <c r="A1369">
        <v>27</v>
      </c>
      <c r="B1369" t="str">
        <f>IF(HR_Data[[#This Row],[Age]]&lt;25,"&lt;25",
IF(HR_Data[[#This Row],[Age]]&lt;35,"25–34",
IF(HR_Data[[#This Row],[Age]]&lt;45,"35–44",
IF(HR_Data[[#This Row],[Age]]&lt;55,"45–54","55+"))))</f>
        <v>25–34</v>
      </c>
      <c r="C1369" t="s">
        <v>43</v>
      </c>
      <c r="D1369">
        <f>(HR[[#This Row],[OverTimeFlag]]*3+HR[[#This Row],[LowJobSatisFlag]]*5+HR[[#This Row],[LowWLBFlag]]*4+HR[[#This Row],[LowSalaryFlag]]*3+HR[[#This Row],[LowEnviFlag]]*4+HR[[#This Row],[LowProFlag]]*1)</f>
        <v>16</v>
      </c>
      <c r="E1369">
        <f>HR_Data[[#This Row],[OvertimeFlag]] + HR_Data[[#This Row],[LowSatisfactionFlag]] + HR_Data[[#This Row],[LowWorkLifeBalanceFlag]]</f>
        <v>2</v>
      </c>
      <c r="F1369" t="s">
        <v>36</v>
      </c>
      <c r="G1369">
        <v>1354</v>
      </c>
      <c r="H1369" t="s">
        <v>45</v>
      </c>
      <c r="I1369">
        <v>2</v>
      </c>
      <c r="J1369" t="str">
        <f>IF(AND(HR_Data[[#This Row],[Attrition]]="Yes",HR_Data[[#This Row],[YearsAtCompany]]&lt;2),"Yes","No")</f>
        <v>No</v>
      </c>
      <c r="K1369">
        <v>4</v>
      </c>
      <c r="L1369" t="s">
        <v>60</v>
      </c>
      <c r="M1369">
        <v>1</v>
      </c>
      <c r="N1369">
        <v>1931</v>
      </c>
      <c r="P1369">
        <v>2</v>
      </c>
      <c r="Q1369" t="s">
        <v>46</v>
      </c>
      <c r="R1369">
        <v>41</v>
      </c>
      <c r="S1369">
        <v>3</v>
      </c>
      <c r="T1369">
        <v>1</v>
      </c>
      <c r="U1369" t="s">
        <v>47</v>
      </c>
      <c r="V1369">
        <v>2</v>
      </c>
      <c r="W1369" t="s">
        <v>48</v>
      </c>
      <c r="X1369">
        <v>2226</v>
      </c>
      <c r="Y1369" t="str">
        <f>IF(AND(HR_Data[[#This Row],[OverTime]]="Yes",HR_Data[[#This Row],[JobSatisfaction]]&lt;=2,HR_Data[[#This Row],[MonthlyIncome]]&lt;AVERAGE(HR_Data[MonthlyIncome])),
"High Risk",
IF(OR(HR_Data[[#This Row],[OverTime]]="Yes",HR_Data[[#This Row],[JobSatisfaction]]&lt;=2),
"Medium Risk",
"Low Risk"))</f>
        <v>Medium Risk</v>
      </c>
      <c r="Z1369" t="str">
        <f>IF(HR_Data[[#This Row],[MonthlyIncome]]&lt;3000,"Low",IF(HR_Data[[#This Row],[MonthlyIncome]]&lt;7000,"Medium","High"))</f>
        <v>Low</v>
      </c>
      <c r="AA1369" s="5">
        <f>IF(HR_Data[[#This Row],[OverTime]]="Yes",1,0)</f>
        <v>0</v>
      </c>
      <c r="AB1369" s="5">
        <f>IF(HR_Data[[#This Row],[JobSatisfaction]]&lt;=2,1,0)</f>
        <v>1</v>
      </c>
      <c r="AC1369" s="5">
        <f>IF(HR_Data[[#This Row],[WorkLifeBalance]]&lt;=2,1,0)</f>
        <v>1</v>
      </c>
      <c r="AD1369" s="5">
        <f>IF(HR_Data[[#This Row],[MonthlyIncome]]&lt;AVERAGE(HR_Data[MonthlyIncome]),1,0)</f>
        <v>1</v>
      </c>
      <c r="AE1369">
        <v>6073</v>
      </c>
      <c r="AF1369">
        <v>1</v>
      </c>
      <c r="AG1369" t="s">
        <v>42</v>
      </c>
      <c r="AH1369" t="s">
        <v>43</v>
      </c>
      <c r="AI1369">
        <v>11</v>
      </c>
      <c r="AJ1369">
        <v>3</v>
      </c>
      <c r="AK1369">
        <v>3</v>
      </c>
      <c r="AL1369">
        <f>IF(HR_Data[[#This Row],[OverTime]]="Yes",2,0)
+IF(HR_Data[[#This Row],[WorkLifeBalance]]&lt;=2,2,0)
+IF(HR_Data[[#This Row],[MonthlyIncome]]&lt;5000,2,0)
+IF(HR_Data[[#This Row],[JobSatisfaction]]&lt;=2,1,0)
+IF(HR_Data[[#This Row],[EnvironmentSatisfaction]]&lt;=2,1,0)
+IF(HR_Data[[#This Row],[YearsAtCompany]]&lt;2,2,0)</f>
        <v>6</v>
      </c>
      <c r="AM1369" t="str">
        <f>IF(HR_Data[[#This Row],[RiskScore2]]&gt;=6,"High",
IF(HR_Data[[#This Row],[RiskScore2]]&gt;=3,"Medium","Low"))</f>
        <v>High</v>
      </c>
      <c r="AN1369">
        <v>80</v>
      </c>
      <c r="AO1369">
        <v>1</v>
      </c>
      <c r="AP1369">
        <v>6</v>
      </c>
      <c r="AQ1369">
        <v>3</v>
      </c>
      <c r="AR1369">
        <v>2</v>
      </c>
      <c r="AS1369">
        <v>5</v>
      </c>
      <c r="AT1369">
        <v>3</v>
      </c>
      <c r="AU1369">
        <v>1</v>
      </c>
      <c r="AV1369">
        <v>2</v>
      </c>
    </row>
    <row r="1370" spans="1:48">
      <c r="A1370">
        <v>34</v>
      </c>
      <c r="B1370" t="str">
        <f>IF(HR_Data[[#This Row],[Age]]&lt;25,"&lt;25",
IF(HR_Data[[#This Row],[Age]]&lt;35,"25–34",
IF(HR_Data[[#This Row],[Age]]&lt;45,"35–44",
IF(HR_Data[[#This Row],[Age]]&lt;55,"45–54","55+"))))</f>
        <v>25–34</v>
      </c>
      <c r="C1370" t="s">
        <v>43</v>
      </c>
      <c r="D1370">
        <f>(HR[[#This Row],[OverTimeFlag]]*3+HR[[#This Row],[LowJobSatisFlag]]*5+HR[[#This Row],[LowWLBFlag]]*4+HR[[#This Row],[LowSalaryFlag]]*3+HR[[#This Row],[LowEnviFlag]]*4+HR[[#This Row],[LowProFlag]]*1)</f>
        <v>7</v>
      </c>
      <c r="E1370">
        <f>HR_Data[[#This Row],[OvertimeFlag]] + HR_Data[[#This Row],[LowSatisfactionFlag]] + HR_Data[[#This Row],[LowWorkLifeBalanceFlag]]</f>
        <v>1</v>
      </c>
      <c r="F1370" t="s">
        <v>44</v>
      </c>
      <c r="G1370">
        <v>735</v>
      </c>
      <c r="H1370" t="s">
        <v>45</v>
      </c>
      <c r="I1370">
        <v>22</v>
      </c>
      <c r="J1370" t="str">
        <f>IF(AND(HR_Data[[#This Row],[Attrition]]="Yes",HR_Data[[#This Row],[YearsAtCompany]]&lt;2),"Yes","No")</f>
        <v>No</v>
      </c>
      <c r="K1370">
        <v>4</v>
      </c>
      <c r="L1370" t="s">
        <v>49</v>
      </c>
      <c r="M1370">
        <v>1</v>
      </c>
      <c r="N1370">
        <v>1932</v>
      </c>
      <c r="P1370">
        <v>3</v>
      </c>
      <c r="Q1370" t="s">
        <v>46</v>
      </c>
      <c r="R1370">
        <v>86</v>
      </c>
      <c r="S1370">
        <v>2</v>
      </c>
      <c r="T1370">
        <v>2</v>
      </c>
      <c r="U1370" t="s">
        <v>47</v>
      </c>
      <c r="V1370">
        <v>4</v>
      </c>
      <c r="W1370" t="s">
        <v>48</v>
      </c>
      <c r="X1370">
        <v>5747</v>
      </c>
      <c r="Y1370" t="str">
        <f>IF(AND(HR_Data[[#This Row],[OverTime]]="Yes",HR_Data[[#This Row],[JobSatisfaction]]&lt;=2,HR_Data[[#This Row],[MonthlyIncome]]&lt;AVERAGE(HR_Data[MonthlyIncome])),
"High Risk",
IF(OR(HR_Data[[#This Row],[OverTime]]="Yes",HR_Data[[#This Row],[JobSatisfaction]]&lt;=2),
"Medium Risk",
"Low Risk"))</f>
        <v>Medium Risk</v>
      </c>
      <c r="Z1370" t="str">
        <f>IF(HR_Data[[#This Row],[MonthlyIncome]]&lt;3000,"Low",IF(HR_Data[[#This Row],[MonthlyIncome]]&lt;7000,"Medium","High"))</f>
        <v>Medium</v>
      </c>
      <c r="AA1370" s="5">
        <f>IF(HR_Data[[#This Row],[OverTime]]="Yes",1,0)</f>
        <v>1</v>
      </c>
      <c r="AB1370" s="5">
        <f>IF(HR_Data[[#This Row],[JobSatisfaction]]&lt;=2,1,0)</f>
        <v>0</v>
      </c>
      <c r="AC1370" s="5">
        <f>IF(HR_Data[[#This Row],[WorkLifeBalance]]&lt;=2,1,0)</f>
        <v>0</v>
      </c>
      <c r="AD1370" s="5">
        <f>IF(HR_Data[[#This Row],[MonthlyIncome]]&lt;AVERAGE(HR_Data[MonthlyIncome]),1,0)</f>
        <v>1</v>
      </c>
      <c r="AE1370">
        <v>26496</v>
      </c>
      <c r="AF1370">
        <v>1</v>
      </c>
      <c r="AG1370" t="s">
        <v>42</v>
      </c>
      <c r="AH1370" t="s">
        <v>35</v>
      </c>
      <c r="AI1370">
        <v>15</v>
      </c>
      <c r="AJ1370">
        <v>3</v>
      </c>
      <c r="AK1370">
        <v>2</v>
      </c>
      <c r="AL1370">
        <f>IF(HR_Data[[#This Row],[OverTime]]="Yes",2,0)
+IF(HR_Data[[#This Row],[WorkLifeBalance]]&lt;=2,2,0)
+IF(HR_Data[[#This Row],[MonthlyIncome]]&lt;5000,2,0)
+IF(HR_Data[[#This Row],[JobSatisfaction]]&lt;=2,1,0)
+IF(HR_Data[[#This Row],[EnvironmentSatisfaction]]&lt;=2,1,0)
+IF(HR_Data[[#This Row],[YearsAtCompany]]&lt;2,2,0)</f>
        <v>2</v>
      </c>
      <c r="AM1370" t="str">
        <f>IF(HR_Data[[#This Row],[RiskScore2]]&gt;=6,"High",
IF(HR_Data[[#This Row],[RiskScore2]]&gt;=3,"Medium","Low"))</f>
        <v>Low</v>
      </c>
      <c r="AN1370">
        <v>80</v>
      </c>
      <c r="AO1370">
        <v>0</v>
      </c>
      <c r="AP1370">
        <v>16</v>
      </c>
      <c r="AQ1370">
        <v>3</v>
      </c>
      <c r="AR1370">
        <v>3</v>
      </c>
      <c r="AS1370">
        <v>15</v>
      </c>
      <c r="AT1370">
        <v>10</v>
      </c>
      <c r="AU1370">
        <v>6</v>
      </c>
      <c r="AV1370">
        <v>11</v>
      </c>
    </row>
    <row r="1371" spans="1:48">
      <c r="A1371">
        <v>28</v>
      </c>
      <c r="B1371" t="str">
        <f>IF(HR_Data[[#This Row],[Age]]&lt;25,"&lt;25",
IF(HR_Data[[#This Row],[Age]]&lt;35,"25–34",
IF(HR_Data[[#This Row],[Age]]&lt;45,"35–44",
IF(HR_Data[[#This Row],[Age]]&lt;55,"45–54","55+"))))</f>
        <v>25–34</v>
      </c>
      <c r="C1371" t="s">
        <v>35</v>
      </c>
      <c r="D1371">
        <f>(HR[[#This Row],[OverTimeFlag]]*3+HR[[#This Row],[LowJobSatisFlag]]*5+HR[[#This Row],[LowWLBFlag]]*4+HR[[#This Row],[LowSalaryFlag]]*3+HR[[#This Row],[LowEnviFlag]]*4+HR[[#This Row],[LowProFlag]]*1)</f>
        <v>3</v>
      </c>
      <c r="E1371">
        <f>HR_Data[[#This Row],[OvertimeFlag]] + HR_Data[[#This Row],[LowSatisfactionFlag]] + HR_Data[[#This Row],[LowWorkLifeBalanceFlag]]</f>
        <v>1</v>
      </c>
      <c r="F1371" t="s">
        <v>36</v>
      </c>
      <c r="G1371">
        <v>1475</v>
      </c>
      <c r="H1371" t="s">
        <v>37</v>
      </c>
      <c r="I1371">
        <v>13</v>
      </c>
      <c r="J1371" t="str">
        <f>IF(AND(HR_Data[[#This Row],[Attrition]]="Yes",HR_Data[[#This Row],[YearsAtCompany]]&lt;2),"Yes","No")</f>
        <v>No</v>
      </c>
      <c r="K1371">
        <v>2</v>
      </c>
      <c r="L1371" t="s">
        <v>59</v>
      </c>
      <c r="M1371">
        <v>1</v>
      </c>
      <c r="N1371">
        <v>1933</v>
      </c>
      <c r="P1371">
        <v>4</v>
      </c>
      <c r="Q1371" t="s">
        <v>39</v>
      </c>
      <c r="R1371">
        <v>84</v>
      </c>
      <c r="S1371">
        <v>3</v>
      </c>
      <c r="T1371">
        <v>2</v>
      </c>
      <c r="U1371" t="s">
        <v>40</v>
      </c>
      <c r="V1371">
        <v>3</v>
      </c>
      <c r="W1371" t="s">
        <v>41</v>
      </c>
      <c r="X1371">
        <v>9854</v>
      </c>
      <c r="Y1371" t="str">
        <f>IF(AND(HR_Data[[#This Row],[OverTime]]="Yes",HR_Data[[#This Row],[JobSatisfaction]]&lt;=2,HR_Data[[#This Row],[MonthlyIncome]]&lt;AVERAGE(HR_Data[MonthlyIncome])),
"High Risk",
IF(OR(HR_Data[[#This Row],[OverTime]]="Yes",HR_Data[[#This Row],[JobSatisfaction]]&lt;=2),
"Medium Risk",
"Low Risk"))</f>
        <v>Medium Risk</v>
      </c>
      <c r="Z1371" t="str">
        <f>IF(HR_Data[[#This Row],[MonthlyIncome]]&lt;3000,"Low",IF(HR_Data[[#This Row],[MonthlyIncome]]&lt;7000,"Medium","High"))</f>
        <v>High</v>
      </c>
      <c r="AA1371" s="5">
        <f>IF(HR_Data[[#This Row],[OverTime]]="Yes",1,0)</f>
        <v>1</v>
      </c>
      <c r="AB1371" s="5">
        <f>IF(HR_Data[[#This Row],[JobSatisfaction]]&lt;=2,1,0)</f>
        <v>0</v>
      </c>
      <c r="AC1371" s="5">
        <f>IF(HR_Data[[#This Row],[WorkLifeBalance]]&lt;=2,1,0)</f>
        <v>0</v>
      </c>
      <c r="AD1371" s="5">
        <f>IF(HR_Data[[#This Row],[MonthlyIncome]]&lt;AVERAGE(HR_Data[MonthlyIncome]),1,0)</f>
        <v>0</v>
      </c>
      <c r="AE1371">
        <v>23352</v>
      </c>
      <c r="AF1371">
        <v>3</v>
      </c>
      <c r="AG1371" t="s">
        <v>42</v>
      </c>
      <c r="AH1371" t="s">
        <v>35</v>
      </c>
      <c r="AI1371">
        <v>11</v>
      </c>
      <c r="AJ1371">
        <v>3</v>
      </c>
      <c r="AK1371">
        <v>4</v>
      </c>
      <c r="AL1371">
        <f>IF(HR_Data[[#This Row],[OverTime]]="Yes",2,0)
+IF(HR_Data[[#This Row],[WorkLifeBalance]]&lt;=2,2,0)
+IF(HR_Data[[#This Row],[MonthlyIncome]]&lt;5000,2,0)
+IF(HR_Data[[#This Row],[JobSatisfaction]]&lt;=2,1,0)
+IF(HR_Data[[#This Row],[EnvironmentSatisfaction]]&lt;=2,1,0)
+IF(HR_Data[[#This Row],[YearsAtCompany]]&lt;2,2,0)</f>
        <v>2</v>
      </c>
      <c r="AM1371" t="str">
        <f>IF(HR_Data[[#This Row],[RiskScore2]]&gt;=6,"High",
IF(HR_Data[[#This Row],[RiskScore2]]&gt;=3,"Medium","Low"))</f>
        <v>Low</v>
      </c>
      <c r="AN1371">
        <v>80</v>
      </c>
      <c r="AO1371">
        <v>0</v>
      </c>
      <c r="AP1371">
        <v>6</v>
      </c>
      <c r="AQ1371">
        <v>0</v>
      </c>
      <c r="AR1371">
        <v>3</v>
      </c>
      <c r="AS1371">
        <v>2</v>
      </c>
      <c r="AT1371">
        <v>0</v>
      </c>
      <c r="AU1371">
        <v>2</v>
      </c>
      <c r="AV1371">
        <v>2</v>
      </c>
    </row>
    <row r="1372" spans="1:48">
      <c r="A1372">
        <v>47</v>
      </c>
      <c r="B1372" t="str">
        <f>IF(HR_Data[[#This Row],[Age]]&lt;25,"&lt;25",
IF(HR_Data[[#This Row],[Age]]&lt;35,"25–34",
IF(HR_Data[[#This Row],[Age]]&lt;45,"35–44",
IF(HR_Data[[#This Row],[Age]]&lt;55,"45–54","55+"))))</f>
        <v>45–54</v>
      </c>
      <c r="C1372" t="s">
        <v>43</v>
      </c>
      <c r="D1372">
        <f>(HR[[#This Row],[OverTimeFlag]]*3+HR[[#This Row],[LowJobSatisFlag]]*5+HR[[#This Row],[LowWLBFlag]]*4+HR[[#This Row],[LowSalaryFlag]]*3+HR[[#This Row],[LowEnviFlag]]*4+HR[[#This Row],[LowProFlag]]*1)</f>
        <v>8</v>
      </c>
      <c r="E1372">
        <f>HR_Data[[#This Row],[OvertimeFlag]] + HR_Data[[#This Row],[LowSatisfactionFlag]] + HR_Data[[#This Row],[LowWorkLifeBalanceFlag]]</f>
        <v>1</v>
      </c>
      <c r="F1372" t="s">
        <v>55</v>
      </c>
      <c r="G1372">
        <v>1169</v>
      </c>
      <c r="H1372" t="s">
        <v>45</v>
      </c>
      <c r="I1372">
        <v>14</v>
      </c>
      <c r="J1372" t="str">
        <f>IF(AND(HR_Data[[#This Row],[Attrition]]="Yes",HR_Data[[#This Row],[YearsAtCompany]]&lt;2),"Yes","No")</f>
        <v>No</v>
      </c>
      <c r="K1372">
        <v>4</v>
      </c>
      <c r="L1372" t="s">
        <v>60</v>
      </c>
      <c r="M1372">
        <v>1</v>
      </c>
      <c r="N1372">
        <v>1934</v>
      </c>
      <c r="P1372">
        <v>3</v>
      </c>
      <c r="Q1372" t="s">
        <v>46</v>
      </c>
      <c r="R1372">
        <v>64</v>
      </c>
      <c r="S1372">
        <v>3</v>
      </c>
      <c r="T1372">
        <v>2</v>
      </c>
      <c r="U1372" t="s">
        <v>47</v>
      </c>
      <c r="V1372">
        <v>2</v>
      </c>
      <c r="W1372" t="s">
        <v>48</v>
      </c>
      <c r="X1372">
        <v>5467</v>
      </c>
      <c r="Y1372" t="str">
        <f>IF(AND(HR_Data[[#This Row],[OverTime]]="Yes",HR_Data[[#This Row],[JobSatisfaction]]&lt;=2,HR_Data[[#This Row],[MonthlyIncome]]&lt;AVERAGE(HR_Data[MonthlyIncome])),
"High Risk",
IF(OR(HR_Data[[#This Row],[OverTime]]="Yes",HR_Data[[#This Row],[JobSatisfaction]]&lt;=2),
"Medium Risk",
"Low Risk"))</f>
        <v>Medium Risk</v>
      </c>
      <c r="Z1372" t="str">
        <f>IF(HR_Data[[#This Row],[MonthlyIncome]]&lt;3000,"Low",IF(HR_Data[[#This Row],[MonthlyIncome]]&lt;7000,"Medium","High"))</f>
        <v>Medium</v>
      </c>
      <c r="AA1372" s="5">
        <f>IF(HR_Data[[#This Row],[OverTime]]="Yes",1,0)</f>
        <v>0</v>
      </c>
      <c r="AB1372" s="5">
        <f>IF(HR_Data[[#This Row],[JobSatisfaction]]&lt;=2,1,0)</f>
        <v>1</v>
      </c>
      <c r="AC1372" s="5">
        <f>IF(HR_Data[[#This Row],[WorkLifeBalance]]&lt;=2,1,0)</f>
        <v>0</v>
      </c>
      <c r="AD1372" s="5">
        <f>IF(HR_Data[[#This Row],[MonthlyIncome]]&lt;AVERAGE(HR_Data[MonthlyIncome]),1,0)</f>
        <v>1</v>
      </c>
      <c r="AE1372">
        <v>2125</v>
      </c>
      <c r="AF1372">
        <v>8</v>
      </c>
      <c r="AG1372" t="s">
        <v>42</v>
      </c>
      <c r="AH1372" t="s">
        <v>43</v>
      </c>
      <c r="AI1372">
        <v>18</v>
      </c>
      <c r="AJ1372">
        <v>3</v>
      </c>
      <c r="AK1372">
        <v>3</v>
      </c>
      <c r="AL1372">
        <f>IF(HR_Data[[#This Row],[OverTime]]="Yes",2,0)
+IF(HR_Data[[#This Row],[WorkLifeBalance]]&lt;=2,2,0)
+IF(HR_Data[[#This Row],[MonthlyIncome]]&lt;5000,2,0)
+IF(HR_Data[[#This Row],[JobSatisfaction]]&lt;=2,1,0)
+IF(HR_Data[[#This Row],[EnvironmentSatisfaction]]&lt;=2,1,0)
+IF(HR_Data[[#This Row],[YearsAtCompany]]&lt;2,2,0)</f>
        <v>1</v>
      </c>
      <c r="AM1372" t="str">
        <f>IF(HR_Data[[#This Row],[RiskScore2]]&gt;=6,"High",
IF(HR_Data[[#This Row],[RiskScore2]]&gt;=3,"Medium","Low"))</f>
        <v>Low</v>
      </c>
      <c r="AN1372">
        <v>80</v>
      </c>
      <c r="AO1372">
        <v>1</v>
      </c>
      <c r="AP1372">
        <v>16</v>
      </c>
      <c r="AQ1372">
        <v>4</v>
      </c>
      <c r="AR1372">
        <v>4</v>
      </c>
      <c r="AS1372">
        <v>8</v>
      </c>
      <c r="AT1372">
        <v>7</v>
      </c>
      <c r="AU1372">
        <v>1</v>
      </c>
      <c r="AV1372">
        <v>7</v>
      </c>
    </row>
    <row r="1373" spans="1:48">
      <c r="A1373">
        <v>56</v>
      </c>
      <c r="B1373" t="str">
        <f>IF(HR_Data[[#This Row],[Age]]&lt;25,"&lt;25",
IF(HR_Data[[#This Row],[Age]]&lt;35,"25–34",
IF(HR_Data[[#This Row],[Age]]&lt;45,"35–44",
IF(HR_Data[[#This Row],[Age]]&lt;55,"45–54","55+"))))</f>
        <v>55+</v>
      </c>
      <c r="C1373" t="s">
        <v>43</v>
      </c>
      <c r="D1373">
        <f>(HR[[#This Row],[OverTimeFlag]]*3+HR[[#This Row],[LowJobSatisFlag]]*5+HR[[#This Row],[LowWLBFlag]]*4+HR[[#This Row],[LowSalaryFlag]]*3+HR[[#This Row],[LowEnviFlag]]*4+HR[[#This Row],[LowProFlag]]*1)</f>
        <v>8</v>
      </c>
      <c r="E1373">
        <f>HR_Data[[#This Row],[OvertimeFlag]] + HR_Data[[#This Row],[LowSatisfactionFlag]] + HR_Data[[#This Row],[LowWorkLifeBalanceFlag]]</f>
        <v>1</v>
      </c>
      <c r="F1373" t="s">
        <v>36</v>
      </c>
      <c r="G1373">
        <v>1443</v>
      </c>
      <c r="H1373" t="s">
        <v>37</v>
      </c>
      <c r="I1373">
        <v>11</v>
      </c>
      <c r="J1373" t="str">
        <f>IF(AND(HR_Data[[#This Row],[Attrition]]="Yes",HR_Data[[#This Row],[YearsAtCompany]]&lt;2),"Yes","No")</f>
        <v>No</v>
      </c>
      <c r="K1373">
        <v>5</v>
      </c>
      <c r="L1373" t="s">
        <v>59</v>
      </c>
      <c r="M1373">
        <v>1</v>
      </c>
      <c r="N1373">
        <v>1935</v>
      </c>
      <c r="P1373">
        <v>4</v>
      </c>
      <c r="Q1373" t="s">
        <v>39</v>
      </c>
      <c r="R1373">
        <v>89</v>
      </c>
      <c r="S1373">
        <v>2</v>
      </c>
      <c r="T1373">
        <v>2</v>
      </c>
      <c r="U1373" t="s">
        <v>40</v>
      </c>
      <c r="V1373">
        <v>1</v>
      </c>
      <c r="W1373" t="s">
        <v>48</v>
      </c>
      <c r="X1373">
        <v>5380</v>
      </c>
      <c r="Y1373" t="str">
        <f>IF(AND(HR_Data[[#This Row],[OverTime]]="Yes",HR_Data[[#This Row],[JobSatisfaction]]&lt;=2,HR_Data[[#This Row],[MonthlyIncome]]&lt;AVERAGE(HR_Data[MonthlyIncome])),
"High Risk",
IF(OR(HR_Data[[#This Row],[OverTime]]="Yes",HR_Data[[#This Row],[JobSatisfaction]]&lt;=2),
"Medium Risk",
"Low Risk"))</f>
        <v>Medium Risk</v>
      </c>
      <c r="Z1373" t="str">
        <f>IF(HR_Data[[#This Row],[MonthlyIncome]]&lt;3000,"Low",IF(HR_Data[[#This Row],[MonthlyIncome]]&lt;7000,"Medium","High"))</f>
        <v>Medium</v>
      </c>
      <c r="AA1373" s="5">
        <f>IF(HR_Data[[#This Row],[OverTime]]="Yes",1,0)</f>
        <v>0</v>
      </c>
      <c r="AB1373" s="5">
        <f>IF(HR_Data[[#This Row],[JobSatisfaction]]&lt;=2,1,0)</f>
        <v>1</v>
      </c>
      <c r="AC1373" s="5">
        <f>IF(HR_Data[[#This Row],[WorkLifeBalance]]&lt;=2,1,0)</f>
        <v>0</v>
      </c>
      <c r="AD1373" s="5">
        <f>IF(HR_Data[[#This Row],[MonthlyIncome]]&lt;AVERAGE(HR_Data[MonthlyIncome]),1,0)</f>
        <v>1</v>
      </c>
      <c r="AE1373">
        <v>20328</v>
      </c>
      <c r="AF1373">
        <v>4</v>
      </c>
      <c r="AG1373" t="s">
        <v>42</v>
      </c>
      <c r="AH1373" t="s">
        <v>43</v>
      </c>
      <c r="AI1373">
        <v>16</v>
      </c>
      <c r="AJ1373">
        <v>3</v>
      </c>
      <c r="AK1373">
        <v>3</v>
      </c>
      <c r="AL1373">
        <f>IF(HR_Data[[#This Row],[OverTime]]="Yes",2,0)
+IF(HR_Data[[#This Row],[WorkLifeBalance]]&lt;=2,2,0)
+IF(HR_Data[[#This Row],[MonthlyIncome]]&lt;5000,2,0)
+IF(HR_Data[[#This Row],[JobSatisfaction]]&lt;=2,1,0)
+IF(HR_Data[[#This Row],[EnvironmentSatisfaction]]&lt;=2,1,0)
+IF(HR_Data[[#This Row],[YearsAtCompany]]&lt;2,2,0)</f>
        <v>3</v>
      </c>
      <c r="AM1373" t="str">
        <f>IF(HR_Data[[#This Row],[RiskScore2]]&gt;=6,"High",
IF(HR_Data[[#This Row],[RiskScore2]]&gt;=3,"Medium","Low"))</f>
        <v>Medium</v>
      </c>
      <c r="AN1373">
        <v>80</v>
      </c>
      <c r="AO1373">
        <v>1</v>
      </c>
      <c r="AP1373">
        <v>6</v>
      </c>
      <c r="AQ1373">
        <v>3</v>
      </c>
      <c r="AR1373">
        <v>3</v>
      </c>
      <c r="AS1373">
        <v>0</v>
      </c>
      <c r="AT1373">
        <v>0</v>
      </c>
      <c r="AU1373">
        <v>0</v>
      </c>
      <c r="AV1373">
        <v>0</v>
      </c>
    </row>
    <row r="1374" spans="1:48">
      <c r="A1374">
        <v>39</v>
      </c>
      <c r="B1374" t="str">
        <f>IF(HR_Data[[#This Row],[Age]]&lt;25,"&lt;25",
IF(HR_Data[[#This Row],[Age]]&lt;35,"25–34",
IF(HR_Data[[#This Row],[Age]]&lt;45,"35–44",
IF(HR_Data[[#This Row],[Age]]&lt;55,"45–54","55+"))))</f>
        <v>35–44</v>
      </c>
      <c r="C1374" t="s">
        <v>43</v>
      </c>
      <c r="D1374">
        <f>(HR[[#This Row],[OverTimeFlag]]*3+HR[[#This Row],[LowJobSatisFlag]]*5+HR[[#This Row],[LowWLBFlag]]*4+HR[[#This Row],[LowSalaryFlag]]*3+HR[[#This Row],[LowEnviFlag]]*4+HR[[#This Row],[LowProFlag]]*1)</f>
        <v>13</v>
      </c>
      <c r="E1374">
        <f>HR_Data[[#This Row],[OvertimeFlag]] + HR_Data[[#This Row],[LowSatisfactionFlag]] + HR_Data[[#This Row],[LowWorkLifeBalanceFlag]]</f>
        <v>1</v>
      </c>
      <c r="F1374" t="s">
        <v>36</v>
      </c>
      <c r="G1374">
        <v>867</v>
      </c>
      <c r="H1374" t="s">
        <v>45</v>
      </c>
      <c r="I1374">
        <v>9</v>
      </c>
      <c r="J1374" t="str">
        <f>IF(AND(HR_Data[[#This Row],[Attrition]]="Yes",HR_Data[[#This Row],[YearsAtCompany]]&lt;2),"Yes","No")</f>
        <v>No</v>
      </c>
      <c r="K1374">
        <v>2</v>
      </c>
      <c r="L1374" t="s">
        <v>51</v>
      </c>
      <c r="M1374">
        <v>1</v>
      </c>
      <c r="N1374">
        <v>1936</v>
      </c>
      <c r="P1374">
        <v>1</v>
      </c>
      <c r="Q1374" t="s">
        <v>46</v>
      </c>
      <c r="R1374">
        <v>87</v>
      </c>
      <c r="S1374">
        <v>3</v>
      </c>
      <c r="T1374">
        <v>2</v>
      </c>
      <c r="U1374" t="s">
        <v>53</v>
      </c>
      <c r="V1374">
        <v>1</v>
      </c>
      <c r="W1374" t="s">
        <v>48</v>
      </c>
      <c r="X1374">
        <v>5151</v>
      </c>
      <c r="Y1374" t="str">
        <f>IF(AND(HR_Data[[#This Row],[OverTime]]="Yes",HR_Data[[#This Row],[JobSatisfaction]]&lt;=2,HR_Data[[#This Row],[MonthlyIncome]]&lt;AVERAGE(HR_Data[MonthlyIncome])),
"High Risk",
IF(OR(HR_Data[[#This Row],[OverTime]]="Yes",HR_Data[[#This Row],[JobSatisfaction]]&lt;=2),
"Medium Risk",
"Low Risk"))</f>
        <v>Medium Risk</v>
      </c>
      <c r="Z1374" t="str">
        <f>IF(HR_Data[[#This Row],[MonthlyIncome]]&lt;3000,"Low",IF(HR_Data[[#This Row],[MonthlyIncome]]&lt;7000,"Medium","High"))</f>
        <v>Medium</v>
      </c>
      <c r="AA1374" s="5">
        <f>IF(HR_Data[[#This Row],[OverTime]]="Yes",1,0)</f>
        <v>0</v>
      </c>
      <c r="AB1374" s="5">
        <f>IF(HR_Data[[#This Row],[JobSatisfaction]]&lt;=2,1,0)</f>
        <v>1</v>
      </c>
      <c r="AC1374" s="5">
        <f>IF(HR_Data[[#This Row],[WorkLifeBalance]]&lt;=2,1,0)</f>
        <v>0</v>
      </c>
      <c r="AD1374" s="5">
        <f>IF(HR_Data[[#This Row],[MonthlyIncome]]&lt;AVERAGE(HR_Data[MonthlyIncome]),1,0)</f>
        <v>1</v>
      </c>
      <c r="AE1374">
        <v>12315</v>
      </c>
      <c r="AF1374">
        <v>1</v>
      </c>
      <c r="AG1374" t="s">
        <v>42</v>
      </c>
      <c r="AH1374" t="s">
        <v>43</v>
      </c>
      <c r="AI1374">
        <v>25</v>
      </c>
      <c r="AJ1374">
        <v>4</v>
      </c>
      <c r="AK1374">
        <v>4</v>
      </c>
      <c r="AL1374">
        <f>IF(HR_Data[[#This Row],[OverTime]]="Yes",2,0)
+IF(HR_Data[[#This Row],[WorkLifeBalance]]&lt;=2,2,0)
+IF(HR_Data[[#This Row],[MonthlyIncome]]&lt;5000,2,0)
+IF(HR_Data[[#This Row],[JobSatisfaction]]&lt;=2,1,0)
+IF(HR_Data[[#This Row],[EnvironmentSatisfaction]]&lt;=2,1,0)
+IF(HR_Data[[#This Row],[YearsAtCompany]]&lt;2,2,0)</f>
        <v>2</v>
      </c>
      <c r="AM1374" t="str">
        <f>IF(HR_Data[[#This Row],[RiskScore2]]&gt;=6,"High",
IF(HR_Data[[#This Row],[RiskScore2]]&gt;=3,"Medium","Low"))</f>
        <v>Low</v>
      </c>
      <c r="AN1374">
        <v>80</v>
      </c>
      <c r="AO1374">
        <v>1</v>
      </c>
      <c r="AP1374">
        <v>10</v>
      </c>
      <c r="AQ1374">
        <v>3</v>
      </c>
      <c r="AR1374">
        <v>3</v>
      </c>
      <c r="AS1374">
        <v>10</v>
      </c>
      <c r="AT1374">
        <v>0</v>
      </c>
      <c r="AU1374">
        <v>7</v>
      </c>
      <c r="AV1374">
        <v>9</v>
      </c>
    </row>
    <row r="1375" spans="1:48">
      <c r="A1375">
        <v>38</v>
      </c>
      <c r="B1375" t="str">
        <f>IF(HR_Data[[#This Row],[Age]]&lt;25,"&lt;25",
IF(HR_Data[[#This Row],[Age]]&lt;35,"25–34",
IF(HR_Data[[#This Row],[Age]]&lt;45,"35–44",
IF(HR_Data[[#This Row],[Age]]&lt;55,"45–54","55+"))))</f>
        <v>35–44</v>
      </c>
      <c r="C1375" t="s">
        <v>43</v>
      </c>
      <c r="D1375">
        <f>(HR[[#This Row],[OverTimeFlag]]*3+HR[[#This Row],[LowJobSatisFlag]]*5+HR[[#This Row],[LowWLBFlag]]*4+HR[[#This Row],[LowSalaryFlag]]*3+HR[[#This Row],[LowEnviFlag]]*4+HR[[#This Row],[LowProFlag]]*1)</f>
        <v>11</v>
      </c>
      <c r="E1375">
        <f>HR_Data[[#This Row],[OvertimeFlag]] + HR_Data[[#This Row],[LowSatisfactionFlag]] + HR_Data[[#This Row],[LowWorkLifeBalanceFlag]]</f>
        <v>2</v>
      </c>
      <c r="F1375" t="s">
        <v>44</v>
      </c>
      <c r="G1375">
        <v>1394</v>
      </c>
      <c r="H1375" t="s">
        <v>45</v>
      </c>
      <c r="I1375">
        <v>8</v>
      </c>
      <c r="J1375" t="str">
        <f>IF(AND(HR_Data[[#This Row],[Attrition]]="Yes",HR_Data[[#This Row],[YearsAtCompany]]&lt;2),"Yes","No")</f>
        <v>No</v>
      </c>
      <c r="K1375">
        <v>3</v>
      </c>
      <c r="L1375" t="s">
        <v>51</v>
      </c>
      <c r="M1375">
        <v>1</v>
      </c>
      <c r="N1375">
        <v>1937</v>
      </c>
      <c r="P1375">
        <v>4</v>
      </c>
      <c r="Q1375" t="s">
        <v>39</v>
      </c>
      <c r="R1375">
        <v>58</v>
      </c>
      <c r="S1375">
        <v>2</v>
      </c>
      <c r="T1375">
        <v>2</v>
      </c>
      <c r="U1375" t="s">
        <v>47</v>
      </c>
      <c r="V1375">
        <v>2</v>
      </c>
      <c r="W1375" t="s">
        <v>52</v>
      </c>
      <c r="X1375">
        <v>2133</v>
      </c>
      <c r="Y1375" t="str">
        <f>IF(AND(HR_Data[[#This Row],[OverTime]]="Yes",HR_Data[[#This Row],[JobSatisfaction]]&lt;=2,HR_Data[[#This Row],[MonthlyIncome]]&lt;AVERAGE(HR_Data[MonthlyIncome])),
"High Risk",
IF(OR(HR_Data[[#This Row],[OverTime]]="Yes",HR_Data[[#This Row],[JobSatisfaction]]&lt;=2),
"Medium Risk",
"Low Risk"))</f>
        <v>High Risk</v>
      </c>
      <c r="Z1375" t="str">
        <f>IF(HR_Data[[#This Row],[MonthlyIncome]]&lt;3000,"Low",IF(HR_Data[[#This Row],[MonthlyIncome]]&lt;7000,"Medium","High"))</f>
        <v>Low</v>
      </c>
      <c r="AA1375" s="5">
        <f>IF(HR_Data[[#This Row],[OverTime]]="Yes",1,0)</f>
        <v>1</v>
      </c>
      <c r="AB1375" s="5">
        <f>IF(HR_Data[[#This Row],[JobSatisfaction]]&lt;=2,1,0)</f>
        <v>1</v>
      </c>
      <c r="AC1375" s="5">
        <f>IF(HR_Data[[#This Row],[WorkLifeBalance]]&lt;=2,1,0)</f>
        <v>0</v>
      </c>
      <c r="AD1375" s="5">
        <f>IF(HR_Data[[#This Row],[MonthlyIncome]]&lt;AVERAGE(HR_Data[MonthlyIncome]),1,0)</f>
        <v>1</v>
      </c>
      <c r="AE1375">
        <v>18115</v>
      </c>
      <c r="AF1375">
        <v>1</v>
      </c>
      <c r="AG1375" t="s">
        <v>42</v>
      </c>
      <c r="AH1375" t="s">
        <v>35</v>
      </c>
      <c r="AI1375">
        <v>16</v>
      </c>
      <c r="AJ1375">
        <v>3</v>
      </c>
      <c r="AK1375">
        <v>3</v>
      </c>
      <c r="AL1375">
        <f>IF(HR_Data[[#This Row],[OverTime]]="Yes",2,0)
+IF(HR_Data[[#This Row],[WorkLifeBalance]]&lt;=2,2,0)
+IF(HR_Data[[#This Row],[MonthlyIncome]]&lt;5000,2,0)
+IF(HR_Data[[#This Row],[JobSatisfaction]]&lt;=2,1,0)
+IF(HR_Data[[#This Row],[EnvironmentSatisfaction]]&lt;=2,1,0)
+IF(HR_Data[[#This Row],[YearsAtCompany]]&lt;2,2,0)</f>
        <v>5</v>
      </c>
      <c r="AM1375" t="str">
        <f>IF(HR_Data[[#This Row],[RiskScore2]]&gt;=6,"High",
IF(HR_Data[[#This Row],[RiskScore2]]&gt;=3,"Medium","Low"))</f>
        <v>Medium</v>
      </c>
      <c r="AN1375">
        <v>80</v>
      </c>
      <c r="AO1375">
        <v>1</v>
      </c>
      <c r="AP1375">
        <v>20</v>
      </c>
      <c r="AQ1375">
        <v>3</v>
      </c>
      <c r="AR1375">
        <v>3</v>
      </c>
      <c r="AS1375">
        <v>20</v>
      </c>
      <c r="AT1375">
        <v>11</v>
      </c>
      <c r="AU1375">
        <v>0</v>
      </c>
      <c r="AV1375">
        <v>7</v>
      </c>
    </row>
    <row r="1376" spans="1:48">
      <c r="A1376">
        <v>58</v>
      </c>
      <c r="B1376" t="str">
        <f>IF(HR_Data[[#This Row],[Age]]&lt;25,"&lt;25",
IF(HR_Data[[#This Row],[Age]]&lt;35,"25–34",
IF(HR_Data[[#This Row],[Age]]&lt;45,"35–44",
IF(HR_Data[[#This Row],[Age]]&lt;55,"45–54","55+"))))</f>
        <v>55+</v>
      </c>
      <c r="C1376" t="s">
        <v>43</v>
      </c>
      <c r="D1376">
        <f>(HR[[#This Row],[OverTimeFlag]]*3+HR[[#This Row],[LowJobSatisFlag]]*5+HR[[#This Row],[LowWLBFlag]]*4+HR[[#This Row],[LowSalaryFlag]]*3+HR[[#This Row],[LowEnviFlag]]*4+HR[[#This Row],[LowProFlag]]*1)</f>
        <v>7</v>
      </c>
      <c r="E1376">
        <f>HR_Data[[#This Row],[OvertimeFlag]] + HR_Data[[#This Row],[LowSatisfactionFlag]] + HR_Data[[#This Row],[LowWorkLifeBalanceFlag]]</f>
        <v>2</v>
      </c>
      <c r="F1376" t="s">
        <v>36</v>
      </c>
      <c r="G1376">
        <v>605</v>
      </c>
      <c r="H1376" t="s">
        <v>37</v>
      </c>
      <c r="I1376">
        <v>21</v>
      </c>
      <c r="J1376" t="str">
        <f>IF(AND(HR_Data[[#This Row],[Attrition]]="Yes",HR_Data[[#This Row],[YearsAtCompany]]&lt;2),"Yes","No")</f>
        <v>No</v>
      </c>
      <c r="K1376">
        <v>3</v>
      </c>
      <c r="L1376" t="s">
        <v>38</v>
      </c>
      <c r="M1376">
        <v>1</v>
      </c>
      <c r="N1376">
        <v>1938</v>
      </c>
      <c r="P1376">
        <v>4</v>
      </c>
      <c r="Q1376" t="s">
        <v>39</v>
      </c>
      <c r="R1376">
        <v>72</v>
      </c>
      <c r="S1376">
        <v>3</v>
      </c>
      <c r="T1376">
        <v>4</v>
      </c>
      <c r="U1376" t="s">
        <v>56</v>
      </c>
      <c r="V1376">
        <v>4</v>
      </c>
      <c r="W1376" t="s">
        <v>48</v>
      </c>
      <c r="X1376">
        <v>17875</v>
      </c>
      <c r="Y1376" t="str">
        <f>IF(AND(HR_Data[[#This Row],[OverTime]]="Yes",HR_Data[[#This Row],[JobSatisfaction]]&lt;=2,HR_Data[[#This Row],[MonthlyIncome]]&lt;AVERAGE(HR_Data[MonthlyIncome])),
"High Risk",
IF(OR(HR_Data[[#This Row],[OverTime]]="Yes",HR_Data[[#This Row],[JobSatisfaction]]&lt;=2),
"Medium Risk",
"Low Risk"))</f>
        <v>Medium Risk</v>
      </c>
      <c r="Z1376" t="str">
        <f>IF(HR_Data[[#This Row],[MonthlyIncome]]&lt;3000,"Low",IF(HR_Data[[#This Row],[MonthlyIncome]]&lt;7000,"Medium","High"))</f>
        <v>High</v>
      </c>
      <c r="AA1376" s="5">
        <f>IF(HR_Data[[#This Row],[OverTime]]="Yes",1,0)</f>
        <v>1</v>
      </c>
      <c r="AB1376" s="5">
        <f>IF(HR_Data[[#This Row],[JobSatisfaction]]&lt;=2,1,0)</f>
        <v>0</v>
      </c>
      <c r="AC1376" s="5">
        <f>IF(HR_Data[[#This Row],[WorkLifeBalance]]&lt;=2,1,0)</f>
        <v>1</v>
      </c>
      <c r="AD1376" s="5">
        <f>IF(HR_Data[[#This Row],[MonthlyIncome]]&lt;AVERAGE(HR_Data[MonthlyIncome]),1,0)</f>
        <v>0</v>
      </c>
      <c r="AE1376">
        <v>11761</v>
      </c>
      <c r="AF1376">
        <v>4</v>
      </c>
      <c r="AG1376" t="s">
        <v>42</v>
      </c>
      <c r="AH1376" t="s">
        <v>35</v>
      </c>
      <c r="AI1376">
        <v>13</v>
      </c>
      <c r="AJ1376">
        <v>3</v>
      </c>
      <c r="AK1376">
        <v>3</v>
      </c>
      <c r="AL1376">
        <f>IF(HR_Data[[#This Row],[OverTime]]="Yes",2,0)
+IF(HR_Data[[#This Row],[WorkLifeBalance]]&lt;=2,2,0)
+IF(HR_Data[[#This Row],[MonthlyIncome]]&lt;5000,2,0)
+IF(HR_Data[[#This Row],[JobSatisfaction]]&lt;=2,1,0)
+IF(HR_Data[[#This Row],[EnvironmentSatisfaction]]&lt;=2,1,0)
+IF(HR_Data[[#This Row],[YearsAtCompany]]&lt;2,2,0)</f>
        <v>6</v>
      </c>
      <c r="AM1376" t="str">
        <f>IF(HR_Data[[#This Row],[RiskScore2]]&gt;=6,"High",
IF(HR_Data[[#This Row],[RiskScore2]]&gt;=3,"Medium","Low"))</f>
        <v>High</v>
      </c>
      <c r="AN1376">
        <v>80</v>
      </c>
      <c r="AO1376">
        <v>1</v>
      </c>
      <c r="AP1376">
        <v>29</v>
      </c>
      <c r="AQ1376">
        <v>2</v>
      </c>
      <c r="AR1376">
        <v>2</v>
      </c>
      <c r="AS1376">
        <v>1</v>
      </c>
      <c r="AT1376">
        <v>0</v>
      </c>
      <c r="AU1376">
        <v>0</v>
      </c>
      <c r="AV1376">
        <v>0</v>
      </c>
    </row>
    <row r="1377" spans="1:48">
      <c r="A1377">
        <v>32</v>
      </c>
      <c r="B1377" t="str">
        <f>IF(HR_Data[[#This Row],[Age]]&lt;25,"&lt;25",
IF(HR_Data[[#This Row],[Age]]&lt;35,"25–34",
IF(HR_Data[[#This Row],[Age]]&lt;45,"35–44",
IF(HR_Data[[#This Row],[Age]]&lt;55,"45–54","55+"))))</f>
        <v>25–34</v>
      </c>
      <c r="C1377" t="s">
        <v>35</v>
      </c>
      <c r="D1377">
        <f>(HR[[#This Row],[OverTimeFlag]]*3+HR[[#This Row],[LowJobSatisFlag]]*5+HR[[#This Row],[LowWLBFlag]]*4+HR[[#This Row],[LowSalaryFlag]]*3+HR[[#This Row],[LowEnviFlag]]*4+HR[[#This Row],[LowProFlag]]*1)</f>
        <v>10</v>
      </c>
      <c r="E1377">
        <f>HR_Data[[#This Row],[OvertimeFlag]] + HR_Data[[#This Row],[LowSatisfactionFlag]] + HR_Data[[#This Row],[LowWorkLifeBalanceFlag]]</f>
        <v>1</v>
      </c>
      <c r="F1377" t="s">
        <v>44</v>
      </c>
      <c r="G1377">
        <v>238</v>
      </c>
      <c r="H1377" t="s">
        <v>45</v>
      </c>
      <c r="I1377">
        <v>5</v>
      </c>
      <c r="J1377" t="str">
        <f>IF(AND(HR_Data[[#This Row],[Attrition]]="Yes",HR_Data[[#This Row],[YearsAtCompany]]&lt;2),"Yes","No")</f>
        <v>No</v>
      </c>
      <c r="K1377">
        <v>2</v>
      </c>
      <c r="L1377" t="s">
        <v>38</v>
      </c>
      <c r="M1377">
        <v>1</v>
      </c>
      <c r="N1377">
        <v>1939</v>
      </c>
      <c r="P1377">
        <v>1</v>
      </c>
      <c r="Q1377" t="s">
        <v>39</v>
      </c>
      <c r="R1377">
        <v>47</v>
      </c>
      <c r="S1377">
        <v>4</v>
      </c>
      <c r="T1377">
        <v>1</v>
      </c>
      <c r="U1377" t="s">
        <v>47</v>
      </c>
      <c r="V1377">
        <v>3</v>
      </c>
      <c r="W1377" t="s">
        <v>41</v>
      </c>
      <c r="X1377">
        <v>2432</v>
      </c>
      <c r="Y1377" t="str">
        <f>IF(AND(HR_Data[[#This Row],[OverTime]]="Yes",HR_Data[[#This Row],[JobSatisfaction]]&lt;=2,HR_Data[[#This Row],[MonthlyIncome]]&lt;AVERAGE(HR_Data[MonthlyIncome])),
"High Risk",
IF(OR(HR_Data[[#This Row],[OverTime]]="Yes",HR_Data[[#This Row],[JobSatisfaction]]&lt;=2),
"Medium Risk",
"Low Risk"))</f>
        <v>Medium Risk</v>
      </c>
      <c r="Z1377" t="str">
        <f>IF(HR_Data[[#This Row],[MonthlyIncome]]&lt;3000,"Low",IF(HR_Data[[#This Row],[MonthlyIncome]]&lt;7000,"Medium","High"))</f>
        <v>Low</v>
      </c>
      <c r="AA1377" s="5">
        <f>IF(HR_Data[[#This Row],[OverTime]]="Yes",1,0)</f>
        <v>1</v>
      </c>
      <c r="AB1377" s="5">
        <f>IF(HR_Data[[#This Row],[JobSatisfaction]]&lt;=2,1,0)</f>
        <v>0</v>
      </c>
      <c r="AC1377" s="5">
        <f>IF(HR_Data[[#This Row],[WorkLifeBalance]]&lt;=2,1,0)</f>
        <v>0</v>
      </c>
      <c r="AD1377" s="5">
        <f>IF(HR_Data[[#This Row],[MonthlyIncome]]&lt;AVERAGE(HR_Data[MonthlyIncome]),1,0)</f>
        <v>1</v>
      </c>
      <c r="AE1377">
        <v>15318</v>
      </c>
      <c r="AF1377">
        <v>3</v>
      </c>
      <c r="AG1377" t="s">
        <v>42</v>
      </c>
      <c r="AH1377" t="s">
        <v>35</v>
      </c>
      <c r="AI1377">
        <v>14</v>
      </c>
      <c r="AJ1377">
        <v>3</v>
      </c>
      <c r="AK1377">
        <v>1</v>
      </c>
      <c r="AL1377">
        <f>IF(HR_Data[[#This Row],[OverTime]]="Yes",2,0)
+IF(HR_Data[[#This Row],[WorkLifeBalance]]&lt;=2,2,0)
+IF(HR_Data[[#This Row],[MonthlyIncome]]&lt;5000,2,0)
+IF(HR_Data[[#This Row],[JobSatisfaction]]&lt;=2,1,0)
+IF(HR_Data[[#This Row],[EnvironmentSatisfaction]]&lt;=2,1,0)
+IF(HR_Data[[#This Row],[YearsAtCompany]]&lt;2,2,0)</f>
        <v>5</v>
      </c>
      <c r="AM1377" t="str">
        <f>IF(HR_Data[[#This Row],[RiskScore2]]&gt;=6,"High",
IF(HR_Data[[#This Row],[RiskScore2]]&gt;=3,"Medium","Low"))</f>
        <v>Medium</v>
      </c>
      <c r="AN1377">
        <v>80</v>
      </c>
      <c r="AO1377">
        <v>0</v>
      </c>
      <c r="AP1377">
        <v>8</v>
      </c>
      <c r="AQ1377">
        <v>2</v>
      </c>
      <c r="AR1377">
        <v>3</v>
      </c>
      <c r="AS1377">
        <v>4</v>
      </c>
      <c r="AT1377">
        <v>1</v>
      </c>
      <c r="AU1377">
        <v>0</v>
      </c>
      <c r="AV1377">
        <v>3</v>
      </c>
    </row>
    <row r="1378" spans="1:48">
      <c r="A1378">
        <v>38</v>
      </c>
      <c r="B1378" t="str">
        <f>IF(HR_Data[[#This Row],[Age]]&lt;25,"&lt;25",
IF(HR_Data[[#This Row],[Age]]&lt;35,"25–34",
IF(HR_Data[[#This Row],[Age]]&lt;45,"35–44",
IF(HR_Data[[#This Row],[Age]]&lt;55,"45–54","55+"))))</f>
        <v>35–44</v>
      </c>
      <c r="C1378" t="s">
        <v>43</v>
      </c>
      <c r="D1378">
        <f>(HR[[#This Row],[OverTimeFlag]]*3+HR[[#This Row],[LowJobSatisFlag]]*5+HR[[#This Row],[LowWLBFlag]]*4+HR[[#This Row],[LowSalaryFlag]]*3+HR[[#This Row],[LowEnviFlag]]*4+HR[[#This Row],[LowProFlag]]*1)</f>
        <v>7</v>
      </c>
      <c r="E1378">
        <f>HR_Data[[#This Row],[OvertimeFlag]] + HR_Data[[#This Row],[LowSatisfactionFlag]] + HR_Data[[#This Row],[LowWorkLifeBalanceFlag]]</f>
        <v>0</v>
      </c>
      <c r="F1378" t="s">
        <v>36</v>
      </c>
      <c r="G1378">
        <v>1206</v>
      </c>
      <c r="H1378" t="s">
        <v>45</v>
      </c>
      <c r="I1378">
        <v>9</v>
      </c>
      <c r="J1378" t="str">
        <f>IF(AND(HR_Data[[#This Row],[Attrition]]="Yes",HR_Data[[#This Row],[YearsAtCompany]]&lt;2),"Yes","No")</f>
        <v>No</v>
      </c>
      <c r="K1378">
        <v>2</v>
      </c>
      <c r="L1378" t="s">
        <v>38</v>
      </c>
      <c r="M1378">
        <v>1</v>
      </c>
      <c r="N1378">
        <v>1940</v>
      </c>
      <c r="P1378">
        <v>2</v>
      </c>
      <c r="Q1378" t="s">
        <v>46</v>
      </c>
      <c r="R1378">
        <v>71</v>
      </c>
      <c r="S1378">
        <v>3</v>
      </c>
      <c r="T1378">
        <v>1</v>
      </c>
      <c r="U1378" t="s">
        <v>47</v>
      </c>
      <c r="V1378">
        <v>4</v>
      </c>
      <c r="W1378" t="s">
        <v>52</v>
      </c>
      <c r="X1378">
        <v>4771</v>
      </c>
      <c r="Y1378" t="str">
        <f>IF(AND(HR_Data[[#This Row],[OverTime]]="Yes",HR_Data[[#This Row],[JobSatisfaction]]&lt;=2,HR_Data[[#This Row],[MonthlyIncome]]&lt;AVERAGE(HR_Data[MonthlyIncome])),
"High Risk",
IF(OR(HR_Data[[#This Row],[OverTime]]="Yes",HR_Data[[#This Row],[JobSatisfaction]]&lt;=2),
"Medium Risk",
"Low Risk"))</f>
        <v>Low Risk</v>
      </c>
      <c r="Z1378" t="str">
        <f>IF(HR_Data[[#This Row],[MonthlyIncome]]&lt;3000,"Low",IF(HR_Data[[#This Row],[MonthlyIncome]]&lt;7000,"Medium","High"))</f>
        <v>Medium</v>
      </c>
      <c r="AA1378" s="5">
        <f>IF(HR_Data[[#This Row],[OverTime]]="Yes",1,0)</f>
        <v>0</v>
      </c>
      <c r="AB1378" s="5">
        <f>IF(HR_Data[[#This Row],[JobSatisfaction]]&lt;=2,1,0)</f>
        <v>0</v>
      </c>
      <c r="AC1378" s="5">
        <f>IF(HR_Data[[#This Row],[WorkLifeBalance]]&lt;=2,1,0)</f>
        <v>0</v>
      </c>
      <c r="AD1378" s="5">
        <f>IF(HR_Data[[#This Row],[MonthlyIncome]]&lt;AVERAGE(HR_Data[MonthlyIncome]),1,0)</f>
        <v>1</v>
      </c>
      <c r="AE1378">
        <v>14293</v>
      </c>
      <c r="AF1378">
        <v>2</v>
      </c>
      <c r="AG1378" t="s">
        <v>42</v>
      </c>
      <c r="AH1378" t="s">
        <v>43</v>
      </c>
      <c r="AI1378">
        <v>19</v>
      </c>
      <c r="AJ1378">
        <v>3</v>
      </c>
      <c r="AK1378">
        <v>4</v>
      </c>
      <c r="AL1378">
        <f>IF(HR_Data[[#This Row],[OverTime]]="Yes",2,0)
+IF(HR_Data[[#This Row],[WorkLifeBalance]]&lt;=2,2,0)
+IF(HR_Data[[#This Row],[MonthlyIncome]]&lt;5000,2,0)
+IF(HR_Data[[#This Row],[JobSatisfaction]]&lt;=2,1,0)
+IF(HR_Data[[#This Row],[EnvironmentSatisfaction]]&lt;=2,1,0)
+IF(HR_Data[[#This Row],[YearsAtCompany]]&lt;2,2,0)</f>
        <v>3</v>
      </c>
      <c r="AM1378" t="str">
        <f>IF(HR_Data[[#This Row],[RiskScore2]]&gt;=6,"High",
IF(HR_Data[[#This Row],[RiskScore2]]&gt;=3,"Medium","Low"))</f>
        <v>Medium</v>
      </c>
      <c r="AN1378">
        <v>80</v>
      </c>
      <c r="AO1378">
        <v>2</v>
      </c>
      <c r="AP1378">
        <v>10</v>
      </c>
      <c r="AQ1378">
        <v>0</v>
      </c>
      <c r="AR1378">
        <v>4</v>
      </c>
      <c r="AS1378">
        <v>5</v>
      </c>
      <c r="AT1378">
        <v>2</v>
      </c>
      <c r="AU1378">
        <v>0</v>
      </c>
      <c r="AV1378">
        <v>3</v>
      </c>
    </row>
    <row r="1379" spans="1:48">
      <c r="A1379">
        <v>49</v>
      </c>
      <c r="B1379" t="str">
        <f>IF(HR_Data[[#This Row],[Age]]&lt;25,"&lt;25",
IF(HR_Data[[#This Row],[Age]]&lt;35,"25–34",
IF(HR_Data[[#This Row],[Age]]&lt;45,"35–44",
IF(HR_Data[[#This Row],[Age]]&lt;55,"45–54","55+"))))</f>
        <v>45–54</v>
      </c>
      <c r="C1379" t="s">
        <v>43</v>
      </c>
      <c r="D1379">
        <f>(HR[[#This Row],[OverTimeFlag]]*3+HR[[#This Row],[LowJobSatisFlag]]*5+HR[[#This Row],[LowWLBFlag]]*4+HR[[#This Row],[LowSalaryFlag]]*3+HR[[#This Row],[LowEnviFlag]]*4+HR[[#This Row],[LowProFlag]]*1)</f>
        <v>4</v>
      </c>
      <c r="E1379">
        <f>HR_Data[[#This Row],[OvertimeFlag]] + HR_Data[[#This Row],[LowSatisfactionFlag]] + HR_Data[[#This Row],[LowWorkLifeBalanceFlag]]</f>
        <v>0</v>
      </c>
      <c r="F1379" t="s">
        <v>44</v>
      </c>
      <c r="G1379">
        <v>1064</v>
      </c>
      <c r="H1379" t="s">
        <v>45</v>
      </c>
      <c r="I1379">
        <v>2</v>
      </c>
      <c r="J1379" t="str">
        <f>IF(AND(HR_Data[[#This Row],[Attrition]]="Yes",HR_Data[[#This Row],[YearsAtCompany]]&lt;2),"Yes","No")</f>
        <v>No</v>
      </c>
      <c r="K1379">
        <v>1</v>
      </c>
      <c r="L1379" t="s">
        <v>38</v>
      </c>
      <c r="M1379">
        <v>1</v>
      </c>
      <c r="N1379">
        <v>1941</v>
      </c>
      <c r="P1379">
        <v>2</v>
      </c>
      <c r="Q1379" t="s">
        <v>46</v>
      </c>
      <c r="R1379">
        <v>42</v>
      </c>
      <c r="S1379">
        <v>3</v>
      </c>
      <c r="T1379">
        <v>5</v>
      </c>
      <c r="U1379" t="s">
        <v>58</v>
      </c>
      <c r="V1379">
        <v>4</v>
      </c>
      <c r="W1379" t="s">
        <v>48</v>
      </c>
      <c r="X1379">
        <v>19161</v>
      </c>
      <c r="Y1379" t="str">
        <f>IF(AND(HR_Data[[#This Row],[OverTime]]="Yes",HR_Data[[#This Row],[JobSatisfaction]]&lt;=2,HR_Data[[#This Row],[MonthlyIncome]]&lt;AVERAGE(HR_Data[MonthlyIncome])),
"High Risk",
IF(OR(HR_Data[[#This Row],[OverTime]]="Yes",HR_Data[[#This Row],[JobSatisfaction]]&lt;=2),
"Medium Risk",
"Low Risk"))</f>
        <v>Low Risk</v>
      </c>
      <c r="Z1379" t="str">
        <f>IF(HR_Data[[#This Row],[MonthlyIncome]]&lt;3000,"Low",IF(HR_Data[[#This Row],[MonthlyIncome]]&lt;7000,"Medium","High"))</f>
        <v>High</v>
      </c>
      <c r="AA1379" s="5">
        <f>IF(HR_Data[[#This Row],[OverTime]]="Yes",1,0)</f>
        <v>0</v>
      </c>
      <c r="AB1379" s="5">
        <f>IF(HR_Data[[#This Row],[JobSatisfaction]]&lt;=2,1,0)</f>
        <v>0</v>
      </c>
      <c r="AC1379" s="5">
        <f>IF(HR_Data[[#This Row],[WorkLifeBalance]]&lt;=2,1,0)</f>
        <v>0</v>
      </c>
      <c r="AD1379" s="5">
        <f>IF(HR_Data[[#This Row],[MonthlyIncome]]&lt;AVERAGE(HR_Data[MonthlyIncome]),1,0)</f>
        <v>0</v>
      </c>
      <c r="AE1379">
        <v>13738</v>
      </c>
      <c r="AF1379">
        <v>3</v>
      </c>
      <c r="AG1379" t="s">
        <v>42</v>
      </c>
      <c r="AH1379" t="s">
        <v>43</v>
      </c>
      <c r="AI1379">
        <v>15</v>
      </c>
      <c r="AJ1379">
        <v>3</v>
      </c>
      <c r="AK1379">
        <v>4</v>
      </c>
      <c r="AL1379">
        <f>IF(HR_Data[[#This Row],[OverTime]]="Yes",2,0)
+IF(HR_Data[[#This Row],[WorkLifeBalance]]&lt;=2,2,0)
+IF(HR_Data[[#This Row],[MonthlyIncome]]&lt;5000,2,0)
+IF(HR_Data[[#This Row],[JobSatisfaction]]&lt;=2,1,0)
+IF(HR_Data[[#This Row],[EnvironmentSatisfaction]]&lt;=2,1,0)
+IF(HR_Data[[#This Row],[YearsAtCompany]]&lt;2,2,0)</f>
        <v>1</v>
      </c>
      <c r="AM1379" t="str">
        <f>IF(HR_Data[[#This Row],[RiskScore2]]&gt;=6,"High",
IF(HR_Data[[#This Row],[RiskScore2]]&gt;=3,"Medium","Low"))</f>
        <v>Low</v>
      </c>
      <c r="AN1379">
        <v>80</v>
      </c>
      <c r="AO1379">
        <v>0</v>
      </c>
      <c r="AP1379">
        <v>28</v>
      </c>
      <c r="AQ1379">
        <v>3</v>
      </c>
      <c r="AR1379">
        <v>3</v>
      </c>
      <c r="AS1379">
        <v>5</v>
      </c>
      <c r="AT1379">
        <v>4</v>
      </c>
      <c r="AU1379">
        <v>4</v>
      </c>
      <c r="AV1379">
        <v>3</v>
      </c>
    </row>
    <row r="1380" spans="1:48">
      <c r="A1380">
        <v>42</v>
      </c>
      <c r="B1380" t="str">
        <f>IF(HR_Data[[#This Row],[Age]]&lt;25,"&lt;25",
IF(HR_Data[[#This Row],[Age]]&lt;35,"25–34",
IF(HR_Data[[#This Row],[Age]]&lt;45,"35–44",
IF(HR_Data[[#This Row],[Age]]&lt;55,"45–54","55+"))))</f>
        <v>35–44</v>
      </c>
      <c r="C1380" t="s">
        <v>43</v>
      </c>
      <c r="D1380">
        <f>(HR[[#This Row],[OverTimeFlag]]*3+HR[[#This Row],[LowJobSatisFlag]]*5+HR[[#This Row],[LowWLBFlag]]*4+HR[[#This Row],[LowSalaryFlag]]*3+HR[[#This Row],[LowEnviFlag]]*4+HR[[#This Row],[LowProFlag]]*1)</f>
        <v>10</v>
      </c>
      <c r="E1380">
        <f>HR_Data[[#This Row],[OvertimeFlag]] + HR_Data[[#This Row],[LowSatisfactionFlag]] + HR_Data[[#This Row],[LowWorkLifeBalanceFlag]]</f>
        <v>1</v>
      </c>
      <c r="F1380" t="s">
        <v>36</v>
      </c>
      <c r="G1380">
        <v>419</v>
      </c>
      <c r="H1380" t="s">
        <v>37</v>
      </c>
      <c r="I1380">
        <v>12</v>
      </c>
      <c r="J1380" t="str">
        <f>IF(AND(HR_Data[[#This Row],[Attrition]]="Yes",HR_Data[[#This Row],[YearsAtCompany]]&lt;2),"Yes","No")</f>
        <v>No</v>
      </c>
      <c r="K1380">
        <v>4</v>
      </c>
      <c r="L1380" t="s">
        <v>59</v>
      </c>
      <c r="M1380">
        <v>1</v>
      </c>
      <c r="N1380">
        <v>1943</v>
      </c>
      <c r="P1380">
        <v>2</v>
      </c>
      <c r="Q1380" t="s">
        <v>46</v>
      </c>
      <c r="R1380">
        <v>77</v>
      </c>
      <c r="S1380">
        <v>3</v>
      </c>
      <c r="T1380">
        <v>2</v>
      </c>
      <c r="U1380" t="s">
        <v>40</v>
      </c>
      <c r="V1380">
        <v>4</v>
      </c>
      <c r="W1380" t="s">
        <v>52</v>
      </c>
      <c r="X1380">
        <v>5087</v>
      </c>
      <c r="Y1380" t="str">
        <f>IF(AND(HR_Data[[#This Row],[OverTime]]="Yes",HR_Data[[#This Row],[JobSatisfaction]]&lt;=2,HR_Data[[#This Row],[MonthlyIncome]]&lt;AVERAGE(HR_Data[MonthlyIncome])),
"High Risk",
IF(OR(HR_Data[[#This Row],[OverTime]]="Yes",HR_Data[[#This Row],[JobSatisfaction]]&lt;=2),
"Medium Risk",
"Low Risk"))</f>
        <v>Medium Risk</v>
      </c>
      <c r="Z1380" t="str">
        <f>IF(HR_Data[[#This Row],[MonthlyIncome]]&lt;3000,"Low",IF(HR_Data[[#This Row],[MonthlyIncome]]&lt;7000,"Medium","High"))</f>
        <v>Medium</v>
      </c>
      <c r="AA1380" s="5">
        <f>IF(HR_Data[[#This Row],[OverTime]]="Yes",1,0)</f>
        <v>1</v>
      </c>
      <c r="AB1380" s="5">
        <f>IF(HR_Data[[#This Row],[JobSatisfaction]]&lt;=2,1,0)</f>
        <v>0</v>
      </c>
      <c r="AC1380" s="5">
        <f>IF(HR_Data[[#This Row],[WorkLifeBalance]]&lt;=2,1,0)</f>
        <v>0</v>
      </c>
      <c r="AD1380" s="5">
        <f>IF(HR_Data[[#This Row],[MonthlyIncome]]&lt;AVERAGE(HR_Data[MonthlyIncome]),1,0)</f>
        <v>1</v>
      </c>
      <c r="AE1380">
        <v>2900</v>
      </c>
      <c r="AF1380">
        <v>3</v>
      </c>
      <c r="AG1380" t="s">
        <v>42</v>
      </c>
      <c r="AH1380" t="s">
        <v>35</v>
      </c>
      <c r="AI1380">
        <v>12</v>
      </c>
      <c r="AJ1380">
        <v>3</v>
      </c>
      <c r="AK1380">
        <v>3</v>
      </c>
      <c r="AL1380">
        <f>IF(HR_Data[[#This Row],[OverTime]]="Yes",2,0)
+IF(HR_Data[[#This Row],[WorkLifeBalance]]&lt;=2,2,0)
+IF(HR_Data[[#This Row],[MonthlyIncome]]&lt;5000,2,0)
+IF(HR_Data[[#This Row],[JobSatisfaction]]&lt;=2,1,0)
+IF(HR_Data[[#This Row],[EnvironmentSatisfaction]]&lt;=2,1,0)
+IF(HR_Data[[#This Row],[YearsAtCompany]]&lt;2,2,0)</f>
        <v>5</v>
      </c>
      <c r="AM1380" t="str">
        <f>IF(HR_Data[[#This Row],[RiskScore2]]&gt;=6,"High",
IF(HR_Data[[#This Row],[RiskScore2]]&gt;=3,"Medium","Low"))</f>
        <v>Medium</v>
      </c>
      <c r="AN1380">
        <v>80</v>
      </c>
      <c r="AO1380">
        <v>2</v>
      </c>
      <c r="AP1380">
        <v>14</v>
      </c>
      <c r="AQ1380">
        <v>4</v>
      </c>
      <c r="AR1380">
        <v>3</v>
      </c>
      <c r="AS1380">
        <v>0</v>
      </c>
      <c r="AT1380">
        <v>0</v>
      </c>
      <c r="AU1380">
        <v>0</v>
      </c>
      <c r="AV1380">
        <v>0</v>
      </c>
    </row>
    <row r="1381" spans="1:48">
      <c r="A1381">
        <v>27</v>
      </c>
      <c r="B1381" t="str">
        <f>IF(HR_Data[[#This Row],[Age]]&lt;25,"&lt;25",
IF(HR_Data[[#This Row],[Age]]&lt;35,"25–34",
IF(HR_Data[[#This Row],[Age]]&lt;45,"35–44",
IF(HR_Data[[#This Row],[Age]]&lt;55,"45–54","55+"))))</f>
        <v>25–34</v>
      </c>
      <c r="C1381" t="s">
        <v>35</v>
      </c>
      <c r="D1381">
        <f>(HR[[#This Row],[OverTimeFlag]]*3+HR[[#This Row],[LowJobSatisFlag]]*5+HR[[#This Row],[LowWLBFlag]]*4+HR[[#This Row],[LowSalaryFlag]]*3+HR[[#This Row],[LowEnviFlag]]*4+HR[[#This Row],[LowProFlag]]*1)</f>
        <v>12</v>
      </c>
      <c r="E1381">
        <f>HR_Data[[#This Row],[OvertimeFlag]] + HR_Data[[#This Row],[LowSatisfactionFlag]] + HR_Data[[#This Row],[LowWorkLifeBalanceFlag]]</f>
        <v>1</v>
      </c>
      <c r="F1381" t="s">
        <v>44</v>
      </c>
      <c r="G1381">
        <v>1337</v>
      </c>
      <c r="H1381" t="s">
        <v>61</v>
      </c>
      <c r="I1381">
        <v>22</v>
      </c>
      <c r="J1381" t="str">
        <f>IF(AND(HR_Data[[#This Row],[Attrition]]="Yes",HR_Data[[#This Row],[YearsAtCompany]]&lt;2),"Yes","No")</f>
        <v>Yes</v>
      </c>
      <c r="K1381">
        <v>3</v>
      </c>
      <c r="L1381" t="s">
        <v>61</v>
      </c>
      <c r="M1381">
        <v>1</v>
      </c>
      <c r="N1381">
        <v>1944</v>
      </c>
      <c r="P1381">
        <v>1</v>
      </c>
      <c r="Q1381" t="s">
        <v>39</v>
      </c>
      <c r="R1381">
        <v>58</v>
      </c>
      <c r="S1381">
        <v>2</v>
      </c>
      <c r="T1381">
        <v>1</v>
      </c>
      <c r="U1381" t="s">
        <v>61</v>
      </c>
      <c r="V1381">
        <v>2</v>
      </c>
      <c r="W1381" t="s">
        <v>48</v>
      </c>
      <c r="X1381">
        <v>2863</v>
      </c>
      <c r="Y1381" t="str">
        <f>IF(AND(HR_Data[[#This Row],[OverTime]]="Yes",HR_Data[[#This Row],[JobSatisfaction]]&lt;=2,HR_Data[[#This Row],[MonthlyIncome]]&lt;AVERAGE(HR_Data[MonthlyIncome])),
"High Risk",
IF(OR(HR_Data[[#This Row],[OverTime]]="Yes",HR_Data[[#This Row],[JobSatisfaction]]&lt;=2),
"Medium Risk",
"Low Risk"))</f>
        <v>Medium Risk</v>
      </c>
      <c r="Z1381" t="str">
        <f>IF(HR_Data[[#This Row],[MonthlyIncome]]&lt;3000,"Low",IF(HR_Data[[#This Row],[MonthlyIncome]]&lt;7000,"Medium","High"))</f>
        <v>Low</v>
      </c>
      <c r="AA1381" s="5">
        <f>IF(HR_Data[[#This Row],[OverTime]]="Yes",1,0)</f>
        <v>0</v>
      </c>
      <c r="AB1381" s="5">
        <f>IF(HR_Data[[#This Row],[JobSatisfaction]]&lt;=2,1,0)</f>
        <v>1</v>
      </c>
      <c r="AC1381" s="5">
        <f>IF(HR_Data[[#This Row],[WorkLifeBalance]]&lt;=2,1,0)</f>
        <v>0</v>
      </c>
      <c r="AD1381" s="5">
        <f>IF(HR_Data[[#This Row],[MonthlyIncome]]&lt;AVERAGE(HR_Data[MonthlyIncome]),1,0)</f>
        <v>1</v>
      </c>
      <c r="AE1381">
        <v>19555</v>
      </c>
      <c r="AF1381">
        <v>1</v>
      </c>
      <c r="AG1381" t="s">
        <v>42</v>
      </c>
      <c r="AH1381" t="s">
        <v>43</v>
      </c>
      <c r="AI1381">
        <v>12</v>
      </c>
      <c r="AJ1381">
        <v>3</v>
      </c>
      <c r="AK1381">
        <v>1</v>
      </c>
      <c r="AL1381">
        <f>IF(HR_Data[[#This Row],[OverTime]]="Yes",2,0)
+IF(HR_Data[[#This Row],[WorkLifeBalance]]&lt;=2,2,0)
+IF(HR_Data[[#This Row],[MonthlyIncome]]&lt;5000,2,0)
+IF(HR_Data[[#This Row],[JobSatisfaction]]&lt;=2,1,0)
+IF(HR_Data[[#This Row],[EnvironmentSatisfaction]]&lt;=2,1,0)
+IF(HR_Data[[#This Row],[YearsAtCompany]]&lt;2,2,0)</f>
        <v>6</v>
      </c>
      <c r="AM1381" t="str">
        <f>IF(HR_Data[[#This Row],[RiskScore2]]&gt;=6,"High",
IF(HR_Data[[#This Row],[RiskScore2]]&gt;=3,"Medium","Low"))</f>
        <v>High</v>
      </c>
      <c r="AN1381">
        <v>80</v>
      </c>
      <c r="AO1381">
        <v>0</v>
      </c>
      <c r="AP1381">
        <v>1</v>
      </c>
      <c r="AQ1381">
        <v>2</v>
      </c>
      <c r="AR1381">
        <v>3</v>
      </c>
      <c r="AS1381">
        <v>1</v>
      </c>
      <c r="AT1381">
        <v>0</v>
      </c>
      <c r="AU1381">
        <v>0</v>
      </c>
      <c r="AV1381">
        <v>0</v>
      </c>
    </row>
    <row r="1382" spans="1:48">
      <c r="A1382">
        <v>35</v>
      </c>
      <c r="B1382" t="str">
        <f>IF(HR_Data[[#This Row],[Age]]&lt;25,"&lt;25",
IF(HR_Data[[#This Row],[Age]]&lt;35,"25–34",
IF(HR_Data[[#This Row],[Age]]&lt;45,"35–44",
IF(HR_Data[[#This Row],[Age]]&lt;55,"45–54","55+"))))</f>
        <v>35–44</v>
      </c>
      <c r="C1382" t="s">
        <v>43</v>
      </c>
      <c r="D1382">
        <f>(HR[[#This Row],[OverTimeFlag]]*3+HR[[#This Row],[LowJobSatisFlag]]*5+HR[[#This Row],[LowWLBFlag]]*4+HR[[#This Row],[LowSalaryFlag]]*3+HR[[#This Row],[LowEnviFlag]]*4+HR[[#This Row],[LowProFlag]]*1)</f>
        <v>16</v>
      </c>
      <c r="E1382">
        <f>HR_Data[[#This Row],[OvertimeFlag]] + HR_Data[[#This Row],[LowSatisfactionFlag]] + HR_Data[[#This Row],[LowWorkLifeBalanceFlag]]</f>
        <v>2</v>
      </c>
      <c r="F1382" t="s">
        <v>36</v>
      </c>
      <c r="G1382">
        <v>682</v>
      </c>
      <c r="H1382" t="s">
        <v>37</v>
      </c>
      <c r="I1382">
        <v>18</v>
      </c>
      <c r="J1382" t="str">
        <f>IF(AND(HR_Data[[#This Row],[Attrition]]="Yes",HR_Data[[#This Row],[YearsAtCompany]]&lt;2),"Yes","No")</f>
        <v>No</v>
      </c>
      <c r="K1382">
        <v>4</v>
      </c>
      <c r="L1382" t="s">
        <v>51</v>
      </c>
      <c r="M1382">
        <v>1</v>
      </c>
      <c r="N1382">
        <v>1945</v>
      </c>
      <c r="P1382">
        <v>2</v>
      </c>
      <c r="Q1382" t="s">
        <v>46</v>
      </c>
      <c r="R1382">
        <v>71</v>
      </c>
      <c r="S1382">
        <v>3</v>
      </c>
      <c r="T1382">
        <v>2</v>
      </c>
      <c r="U1382" t="s">
        <v>40</v>
      </c>
      <c r="V1382">
        <v>1</v>
      </c>
      <c r="W1382" t="s">
        <v>48</v>
      </c>
      <c r="X1382">
        <v>5561</v>
      </c>
      <c r="Y1382" t="str">
        <f>IF(AND(HR_Data[[#This Row],[OverTime]]="Yes",HR_Data[[#This Row],[JobSatisfaction]]&lt;=2,HR_Data[[#This Row],[MonthlyIncome]]&lt;AVERAGE(HR_Data[MonthlyIncome])),
"High Risk",
IF(OR(HR_Data[[#This Row],[OverTime]]="Yes",HR_Data[[#This Row],[JobSatisfaction]]&lt;=2),
"Medium Risk",
"Low Risk"))</f>
        <v>Medium Risk</v>
      </c>
      <c r="Z1382" t="str">
        <f>IF(HR_Data[[#This Row],[MonthlyIncome]]&lt;3000,"Low",IF(HR_Data[[#This Row],[MonthlyIncome]]&lt;7000,"Medium","High"))</f>
        <v>Medium</v>
      </c>
      <c r="AA1382" s="5">
        <f>IF(HR_Data[[#This Row],[OverTime]]="Yes",1,0)</f>
        <v>0</v>
      </c>
      <c r="AB1382" s="5">
        <f>IF(HR_Data[[#This Row],[JobSatisfaction]]&lt;=2,1,0)</f>
        <v>1</v>
      </c>
      <c r="AC1382" s="5">
        <f>IF(HR_Data[[#This Row],[WorkLifeBalance]]&lt;=2,1,0)</f>
        <v>1</v>
      </c>
      <c r="AD1382" s="5">
        <f>IF(HR_Data[[#This Row],[MonthlyIncome]]&lt;AVERAGE(HR_Data[MonthlyIncome]),1,0)</f>
        <v>1</v>
      </c>
      <c r="AE1382">
        <v>15975</v>
      </c>
      <c r="AF1382">
        <v>0</v>
      </c>
      <c r="AG1382" t="s">
        <v>42</v>
      </c>
      <c r="AH1382" t="s">
        <v>43</v>
      </c>
      <c r="AI1382">
        <v>16</v>
      </c>
      <c r="AJ1382">
        <v>3</v>
      </c>
      <c r="AK1382">
        <v>4</v>
      </c>
      <c r="AL1382">
        <f>IF(HR_Data[[#This Row],[OverTime]]="Yes",2,0)
+IF(HR_Data[[#This Row],[WorkLifeBalance]]&lt;=2,2,0)
+IF(HR_Data[[#This Row],[MonthlyIncome]]&lt;5000,2,0)
+IF(HR_Data[[#This Row],[JobSatisfaction]]&lt;=2,1,0)
+IF(HR_Data[[#This Row],[EnvironmentSatisfaction]]&lt;=2,1,0)
+IF(HR_Data[[#This Row],[YearsAtCompany]]&lt;2,2,0)</f>
        <v>4</v>
      </c>
      <c r="AM1382" t="str">
        <f>IF(HR_Data[[#This Row],[RiskScore2]]&gt;=6,"High",
IF(HR_Data[[#This Row],[RiskScore2]]&gt;=3,"Medium","Low"))</f>
        <v>Medium</v>
      </c>
      <c r="AN1382">
        <v>80</v>
      </c>
      <c r="AO1382">
        <v>1</v>
      </c>
      <c r="AP1382">
        <v>6</v>
      </c>
      <c r="AQ1382">
        <v>2</v>
      </c>
      <c r="AR1382">
        <v>1</v>
      </c>
      <c r="AS1382">
        <v>5</v>
      </c>
      <c r="AT1382">
        <v>3</v>
      </c>
      <c r="AU1382">
        <v>0</v>
      </c>
      <c r="AV1382">
        <v>4</v>
      </c>
    </row>
    <row r="1383" spans="1:48">
      <c r="A1383">
        <v>28</v>
      </c>
      <c r="B1383" t="str">
        <f>IF(HR_Data[[#This Row],[Age]]&lt;25,"&lt;25",
IF(HR_Data[[#This Row],[Age]]&lt;35,"25–34",
IF(HR_Data[[#This Row],[Age]]&lt;45,"35–44",
IF(HR_Data[[#This Row],[Age]]&lt;55,"45–54","55+"))))</f>
        <v>25–34</v>
      </c>
      <c r="C1383" t="s">
        <v>43</v>
      </c>
      <c r="D1383">
        <f>(HR[[#This Row],[OverTimeFlag]]*3+HR[[#This Row],[LowJobSatisFlag]]*5+HR[[#This Row],[LowWLBFlag]]*4+HR[[#This Row],[LowSalaryFlag]]*3+HR[[#This Row],[LowEnviFlag]]*4+HR[[#This Row],[LowProFlag]]*1)</f>
        <v>7</v>
      </c>
      <c r="E1383">
        <f>HR_Data[[#This Row],[OvertimeFlag]] + HR_Data[[#This Row],[LowSatisfactionFlag]] + HR_Data[[#This Row],[LowWorkLifeBalanceFlag]]</f>
        <v>1</v>
      </c>
      <c r="F1383" t="s">
        <v>55</v>
      </c>
      <c r="G1383">
        <v>1103</v>
      </c>
      <c r="H1383" t="s">
        <v>45</v>
      </c>
      <c r="I1383">
        <v>16</v>
      </c>
      <c r="J1383" t="str">
        <f>IF(AND(HR_Data[[#This Row],[Attrition]]="Yes",HR_Data[[#This Row],[YearsAtCompany]]&lt;2),"Yes","No")</f>
        <v>No</v>
      </c>
      <c r="K1383">
        <v>3</v>
      </c>
      <c r="L1383" t="s">
        <v>51</v>
      </c>
      <c r="M1383">
        <v>1</v>
      </c>
      <c r="N1383">
        <v>1947</v>
      </c>
      <c r="P1383">
        <v>3</v>
      </c>
      <c r="Q1383" t="s">
        <v>46</v>
      </c>
      <c r="R1383">
        <v>49</v>
      </c>
      <c r="S1383">
        <v>3</v>
      </c>
      <c r="T1383">
        <v>1</v>
      </c>
      <c r="U1383" t="s">
        <v>47</v>
      </c>
      <c r="V1383">
        <v>3</v>
      </c>
      <c r="W1383" t="s">
        <v>41</v>
      </c>
      <c r="X1383">
        <v>2144</v>
      </c>
      <c r="Y1383" t="str">
        <f>IF(AND(HR_Data[[#This Row],[OverTime]]="Yes",HR_Data[[#This Row],[JobSatisfaction]]&lt;=2,HR_Data[[#This Row],[MonthlyIncome]]&lt;AVERAGE(HR_Data[MonthlyIncome])),
"High Risk",
IF(OR(HR_Data[[#This Row],[OverTime]]="Yes",HR_Data[[#This Row],[JobSatisfaction]]&lt;=2),
"Medium Risk",
"Low Risk"))</f>
        <v>Low Risk</v>
      </c>
      <c r="Z1383" t="str">
        <f>IF(HR_Data[[#This Row],[MonthlyIncome]]&lt;3000,"Low",IF(HR_Data[[#This Row],[MonthlyIncome]]&lt;7000,"Medium","High"))</f>
        <v>Low</v>
      </c>
      <c r="AA1383" s="5">
        <f>IF(HR_Data[[#This Row],[OverTime]]="Yes",1,0)</f>
        <v>0</v>
      </c>
      <c r="AB1383" s="5">
        <f>IF(HR_Data[[#This Row],[JobSatisfaction]]&lt;=2,1,0)</f>
        <v>0</v>
      </c>
      <c r="AC1383" s="5">
        <f>IF(HR_Data[[#This Row],[WorkLifeBalance]]&lt;=2,1,0)</f>
        <v>1</v>
      </c>
      <c r="AD1383" s="5">
        <f>IF(HR_Data[[#This Row],[MonthlyIncome]]&lt;AVERAGE(HR_Data[MonthlyIncome]),1,0)</f>
        <v>1</v>
      </c>
      <c r="AE1383">
        <v>2122</v>
      </c>
      <c r="AF1383">
        <v>1</v>
      </c>
      <c r="AG1383" t="s">
        <v>42</v>
      </c>
      <c r="AH1383" t="s">
        <v>43</v>
      </c>
      <c r="AI1383">
        <v>14</v>
      </c>
      <c r="AJ1383">
        <v>3</v>
      </c>
      <c r="AK1383">
        <v>3</v>
      </c>
      <c r="AL1383">
        <f>IF(HR_Data[[#This Row],[OverTime]]="Yes",2,0)
+IF(HR_Data[[#This Row],[WorkLifeBalance]]&lt;=2,2,0)
+IF(HR_Data[[#This Row],[MonthlyIncome]]&lt;5000,2,0)
+IF(HR_Data[[#This Row],[JobSatisfaction]]&lt;=2,1,0)
+IF(HR_Data[[#This Row],[EnvironmentSatisfaction]]&lt;=2,1,0)
+IF(HR_Data[[#This Row],[YearsAtCompany]]&lt;2,2,0)</f>
        <v>4</v>
      </c>
      <c r="AM1383" t="str">
        <f>IF(HR_Data[[#This Row],[RiskScore2]]&gt;=6,"High",
IF(HR_Data[[#This Row],[RiskScore2]]&gt;=3,"Medium","Low"))</f>
        <v>Medium</v>
      </c>
      <c r="AN1383">
        <v>80</v>
      </c>
      <c r="AO1383">
        <v>0</v>
      </c>
      <c r="AP1383">
        <v>5</v>
      </c>
      <c r="AQ1383">
        <v>3</v>
      </c>
      <c r="AR1383">
        <v>2</v>
      </c>
      <c r="AS1383">
        <v>5</v>
      </c>
      <c r="AT1383">
        <v>3</v>
      </c>
      <c r="AU1383">
        <v>1</v>
      </c>
      <c r="AV1383">
        <v>4</v>
      </c>
    </row>
    <row r="1384" spans="1:48">
      <c r="A1384">
        <v>31</v>
      </c>
      <c r="B1384" t="str">
        <f>IF(HR_Data[[#This Row],[Age]]&lt;25,"&lt;25",
IF(HR_Data[[#This Row],[Age]]&lt;35,"25–34",
IF(HR_Data[[#This Row],[Age]]&lt;45,"35–44",
IF(HR_Data[[#This Row],[Age]]&lt;55,"45–54","55+"))))</f>
        <v>25–34</v>
      </c>
      <c r="C1384" t="s">
        <v>43</v>
      </c>
      <c r="D1384">
        <f>(HR[[#This Row],[OverTimeFlag]]*3+HR[[#This Row],[LowJobSatisFlag]]*5+HR[[#This Row],[LowWLBFlag]]*4+HR[[#This Row],[LowSalaryFlag]]*3+HR[[#This Row],[LowEnviFlag]]*4+HR[[#This Row],[LowProFlag]]*1)</f>
        <v>11</v>
      </c>
      <c r="E1384">
        <f>HR_Data[[#This Row],[OvertimeFlag]] + HR_Data[[#This Row],[LowSatisfactionFlag]] + HR_Data[[#This Row],[LowWorkLifeBalanceFlag]]</f>
        <v>2</v>
      </c>
      <c r="F1384" t="s">
        <v>55</v>
      </c>
      <c r="G1384">
        <v>976</v>
      </c>
      <c r="H1384" t="s">
        <v>45</v>
      </c>
      <c r="I1384">
        <v>3</v>
      </c>
      <c r="J1384" t="str">
        <f>IF(AND(HR_Data[[#This Row],[Attrition]]="Yes",HR_Data[[#This Row],[YearsAtCompany]]&lt;2),"Yes","No")</f>
        <v>No</v>
      </c>
      <c r="K1384">
        <v>2</v>
      </c>
      <c r="L1384" t="s">
        <v>51</v>
      </c>
      <c r="M1384">
        <v>1</v>
      </c>
      <c r="N1384">
        <v>1948</v>
      </c>
      <c r="P1384">
        <v>3</v>
      </c>
      <c r="Q1384" t="s">
        <v>46</v>
      </c>
      <c r="R1384">
        <v>48</v>
      </c>
      <c r="S1384">
        <v>3</v>
      </c>
      <c r="T1384">
        <v>1</v>
      </c>
      <c r="U1384" t="s">
        <v>47</v>
      </c>
      <c r="V1384">
        <v>1</v>
      </c>
      <c r="W1384" t="s">
        <v>52</v>
      </c>
      <c r="X1384">
        <v>3065</v>
      </c>
      <c r="Y1384" t="str">
        <f>IF(AND(HR_Data[[#This Row],[OverTime]]="Yes",HR_Data[[#This Row],[JobSatisfaction]]&lt;=2,HR_Data[[#This Row],[MonthlyIncome]]&lt;AVERAGE(HR_Data[MonthlyIncome])),
"High Risk",
IF(OR(HR_Data[[#This Row],[OverTime]]="Yes",HR_Data[[#This Row],[JobSatisfaction]]&lt;=2),
"Medium Risk",
"Low Risk"))</f>
        <v>High Risk</v>
      </c>
      <c r="Z1384" t="str">
        <f>IF(HR_Data[[#This Row],[MonthlyIncome]]&lt;3000,"Low",IF(HR_Data[[#This Row],[MonthlyIncome]]&lt;7000,"Medium","High"))</f>
        <v>Medium</v>
      </c>
      <c r="AA1384" s="5">
        <f>IF(HR_Data[[#This Row],[OverTime]]="Yes",1,0)</f>
        <v>1</v>
      </c>
      <c r="AB1384" s="5">
        <f>IF(HR_Data[[#This Row],[JobSatisfaction]]&lt;=2,1,0)</f>
        <v>1</v>
      </c>
      <c r="AC1384" s="5">
        <f>IF(HR_Data[[#This Row],[WorkLifeBalance]]&lt;=2,1,0)</f>
        <v>0</v>
      </c>
      <c r="AD1384" s="5">
        <f>IF(HR_Data[[#This Row],[MonthlyIncome]]&lt;AVERAGE(HR_Data[MonthlyIncome]),1,0)</f>
        <v>1</v>
      </c>
      <c r="AE1384">
        <v>3995</v>
      </c>
      <c r="AF1384">
        <v>1</v>
      </c>
      <c r="AG1384" t="s">
        <v>42</v>
      </c>
      <c r="AH1384" t="s">
        <v>35</v>
      </c>
      <c r="AI1384">
        <v>13</v>
      </c>
      <c r="AJ1384">
        <v>3</v>
      </c>
      <c r="AK1384">
        <v>4</v>
      </c>
      <c r="AL1384">
        <f>IF(HR_Data[[#This Row],[OverTime]]="Yes",2,0)
+IF(HR_Data[[#This Row],[WorkLifeBalance]]&lt;=2,2,0)
+IF(HR_Data[[#This Row],[MonthlyIncome]]&lt;5000,2,0)
+IF(HR_Data[[#This Row],[JobSatisfaction]]&lt;=2,1,0)
+IF(HR_Data[[#This Row],[EnvironmentSatisfaction]]&lt;=2,1,0)
+IF(HR_Data[[#This Row],[YearsAtCompany]]&lt;2,2,0)</f>
        <v>5</v>
      </c>
      <c r="AM1384" t="str">
        <f>IF(HR_Data[[#This Row],[RiskScore2]]&gt;=6,"High",
IF(HR_Data[[#This Row],[RiskScore2]]&gt;=3,"Medium","Low"))</f>
        <v>Medium</v>
      </c>
      <c r="AN1384">
        <v>80</v>
      </c>
      <c r="AO1384">
        <v>1</v>
      </c>
      <c r="AP1384">
        <v>4</v>
      </c>
      <c r="AQ1384">
        <v>3</v>
      </c>
      <c r="AR1384">
        <v>4</v>
      </c>
      <c r="AS1384">
        <v>4</v>
      </c>
      <c r="AT1384">
        <v>2</v>
      </c>
      <c r="AU1384">
        <v>2</v>
      </c>
      <c r="AV1384">
        <v>3</v>
      </c>
    </row>
    <row r="1385" spans="1:48">
      <c r="A1385">
        <v>36</v>
      </c>
      <c r="B1385" t="str">
        <f>IF(HR_Data[[#This Row],[Age]]&lt;25,"&lt;25",
IF(HR_Data[[#This Row],[Age]]&lt;35,"25–34",
IF(HR_Data[[#This Row],[Age]]&lt;45,"35–44",
IF(HR_Data[[#This Row],[Age]]&lt;55,"45–54","55+"))))</f>
        <v>35–44</v>
      </c>
      <c r="C1385" t="s">
        <v>43</v>
      </c>
      <c r="D1385">
        <f>(HR[[#This Row],[OverTimeFlag]]*3+HR[[#This Row],[LowJobSatisFlag]]*5+HR[[#This Row],[LowWLBFlag]]*4+HR[[#This Row],[LowSalaryFlag]]*3+HR[[#This Row],[LowEnviFlag]]*4+HR[[#This Row],[LowProFlag]]*1)</f>
        <v>12</v>
      </c>
      <c r="E1385">
        <f>HR_Data[[#This Row],[OvertimeFlag]] + HR_Data[[#This Row],[LowSatisfactionFlag]] + HR_Data[[#This Row],[LowWorkLifeBalanceFlag]]</f>
        <v>1</v>
      </c>
      <c r="F1385" t="s">
        <v>55</v>
      </c>
      <c r="G1385">
        <v>1351</v>
      </c>
      <c r="H1385" t="s">
        <v>45</v>
      </c>
      <c r="I1385">
        <v>9</v>
      </c>
      <c r="J1385" t="str">
        <f>IF(AND(HR_Data[[#This Row],[Attrition]]="Yes",HR_Data[[#This Row],[YearsAtCompany]]&lt;2),"Yes","No")</f>
        <v>No</v>
      </c>
      <c r="K1385">
        <v>4</v>
      </c>
      <c r="L1385" t="s">
        <v>38</v>
      </c>
      <c r="M1385">
        <v>1</v>
      </c>
      <c r="N1385">
        <v>1949</v>
      </c>
      <c r="P1385">
        <v>1</v>
      </c>
      <c r="Q1385" t="s">
        <v>46</v>
      </c>
      <c r="R1385">
        <v>66</v>
      </c>
      <c r="S1385">
        <v>4</v>
      </c>
      <c r="T1385">
        <v>1</v>
      </c>
      <c r="U1385" t="s">
        <v>50</v>
      </c>
      <c r="V1385">
        <v>2</v>
      </c>
      <c r="W1385" t="s">
        <v>48</v>
      </c>
      <c r="X1385">
        <v>2810</v>
      </c>
      <c r="Y1385" t="str">
        <f>IF(AND(HR_Data[[#This Row],[OverTime]]="Yes",HR_Data[[#This Row],[JobSatisfaction]]&lt;=2,HR_Data[[#This Row],[MonthlyIncome]]&lt;AVERAGE(HR_Data[MonthlyIncome])),
"High Risk",
IF(OR(HR_Data[[#This Row],[OverTime]]="Yes",HR_Data[[#This Row],[JobSatisfaction]]&lt;=2),
"Medium Risk",
"Low Risk"))</f>
        <v>Medium Risk</v>
      </c>
      <c r="Z1385" t="str">
        <f>IF(HR_Data[[#This Row],[MonthlyIncome]]&lt;3000,"Low",IF(HR_Data[[#This Row],[MonthlyIncome]]&lt;7000,"Medium","High"))</f>
        <v>Low</v>
      </c>
      <c r="AA1385" s="5">
        <f>IF(HR_Data[[#This Row],[OverTime]]="Yes",1,0)</f>
        <v>0</v>
      </c>
      <c r="AB1385" s="5">
        <f>IF(HR_Data[[#This Row],[JobSatisfaction]]&lt;=2,1,0)</f>
        <v>1</v>
      </c>
      <c r="AC1385" s="5">
        <f>IF(HR_Data[[#This Row],[WorkLifeBalance]]&lt;=2,1,0)</f>
        <v>0</v>
      </c>
      <c r="AD1385" s="5">
        <f>IF(HR_Data[[#This Row],[MonthlyIncome]]&lt;AVERAGE(HR_Data[MonthlyIncome]),1,0)</f>
        <v>1</v>
      </c>
      <c r="AE1385">
        <v>9238</v>
      </c>
      <c r="AF1385">
        <v>1</v>
      </c>
      <c r="AG1385" t="s">
        <v>42</v>
      </c>
      <c r="AH1385" t="s">
        <v>43</v>
      </c>
      <c r="AI1385">
        <v>22</v>
      </c>
      <c r="AJ1385">
        <v>4</v>
      </c>
      <c r="AK1385">
        <v>2</v>
      </c>
      <c r="AL1385">
        <f>IF(HR_Data[[#This Row],[OverTime]]="Yes",2,0)
+IF(HR_Data[[#This Row],[WorkLifeBalance]]&lt;=2,2,0)
+IF(HR_Data[[#This Row],[MonthlyIncome]]&lt;5000,2,0)
+IF(HR_Data[[#This Row],[JobSatisfaction]]&lt;=2,1,0)
+IF(HR_Data[[#This Row],[EnvironmentSatisfaction]]&lt;=2,1,0)
+IF(HR_Data[[#This Row],[YearsAtCompany]]&lt;2,2,0)</f>
        <v>4</v>
      </c>
      <c r="AM1385" t="str">
        <f>IF(HR_Data[[#This Row],[RiskScore2]]&gt;=6,"High",
IF(HR_Data[[#This Row],[RiskScore2]]&gt;=3,"Medium","Low"))</f>
        <v>Medium</v>
      </c>
      <c r="AN1385">
        <v>80</v>
      </c>
      <c r="AO1385">
        <v>0</v>
      </c>
      <c r="AP1385">
        <v>5</v>
      </c>
      <c r="AQ1385">
        <v>3</v>
      </c>
      <c r="AR1385">
        <v>3</v>
      </c>
      <c r="AS1385">
        <v>5</v>
      </c>
      <c r="AT1385">
        <v>4</v>
      </c>
      <c r="AU1385">
        <v>0</v>
      </c>
      <c r="AV1385">
        <v>2</v>
      </c>
    </row>
    <row r="1386" spans="1:48">
      <c r="A1386">
        <v>34</v>
      </c>
      <c r="B1386" t="str">
        <f>IF(HR_Data[[#This Row],[Age]]&lt;25,"&lt;25",
IF(HR_Data[[#This Row],[Age]]&lt;35,"25–34",
IF(HR_Data[[#This Row],[Age]]&lt;45,"35–44",
IF(HR_Data[[#This Row],[Age]]&lt;55,"45–54","55+"))))</f>
        <v>25–34</v>
      </c>
      <c r="C1386" t="s">
        <v>43</v>
      </c>
      <c r="D1386">
        <f>(HR[[#This Row],[OverTimeFlag]]*3+HR[[#This Row],[LowJobSatisFlag]]*5+HR[[#This Row],[LowWLBFlag]]*4+HR[[#This Row],[LowSalaryFlag]]*3+HR[[#This Row],[LowEnviFlag]]*4+HR[[#This Row],[LowProFlag]]*1)</f>
        <v>8</v>
      </c>
      <c r="E1386">
        <f>HR_Data[[#This Row],[OvertimeFlag]] + HR_Data[[#This Row],[LowSatisfactionFlag]] + HR_Data[[#This Row],[LowWorkLifeBalanceFlag]]</f>
        <v>1</v>
      </c>
      <c r="F1386" t="s">
        <v>36</v>
      </c>
      <c r="G1386">
        <v>937</v>
      </c>
      <c r="H1386" t="s">
        <v>37</v>
      </c>
      <c r="I1386">
        <v>1</v>
      </c>
      <c r="J1386" t="str">
        <f>IF(AND(HR_Data[[#This Row],[Attrition]]="Yes",HR_Data[[#This Row],[YearsAtCompany]]&lt;2),"Yes","No")</f>
        <v>No</v>
      </c>
      <c r="K1386">
        <v>3</v>
      </c>
      <c r="L1386" t="s">
        <v>59</v>
      </c>
      <c r="M1386">
        <v>1</v>
      </c>
      <c r="N1386">
        <v>1950</v>
      </c>
      <c r="P1386">
        <v>1</v>
      </c>
      <c r="Q1386" t="s">
        <v>46</v>
      </c>
      <c r="R1386">
        <v>32</v>
      </c>
      <c r="S1386">
        <v>3</v>
      </c>
      <c r="T1386">
        <v>3</v>
      </c>
      <c r="U1386" t="s">
        <v>40</v>
      </c>
      <c r="V1386">
        <v>4</v>
      </c>
      <c r="W1386" t="s">
        <v>41</v>
      </c>
      <c r="X1386">
        <v>9888</v>
      </c>
      <c r="Y1386" t="str">
        <f>IF(AND(HR_Data[[#This Row],[OverTime]]="Yes",HR_Data[[#This Row],[JobSatisfaction]]&lt;=2,HR_Data[[#This Row],[MonthlyIncome]]&lt;AVERAGE(HR_Data[MonthlyIncome])),
"High Risk",
IF(OR(HR_Data[[#This Row],[OverTime]]="Yes",HR_Data[[#This Row],[JobSatisfaction]]&lt;=2),
"Medium Risk",
"Low Risk"))</f>
        <v>Low Risk</v>
      </c>
      <c r="Z1386" t="str">
        <f>IF(HR_Data[[#This Row],[MonthlyIncome]]&lt;3000,"Low",IF(HR_Data[[#This Row],[MonthlyIncome]]&lt;7000,"Medium","High"))</f>
        <v>High</v>
      </c>
      <c r="AA1386" s="5">
        <f>IF(HR_Data[[#This Row],[OverTime]]="Yes",1,0)</f>
        <v>0</v>
      </c>
      <c r="AB1386" s="5">
        <f>IF(HR_Data[[#This Row],[JobSatisfaction]]&lt;=2,1,0)</f>
        <v>0</v>
      </c>
      <c r="AC1386" s="5">
        <f>IF(HR_Data[[#This Row],[WorkLifeBalance]]&lt;=2,1,0)</f>
        <v>1</v>
      </c>
      <c r="AD1386" s="5">
        <f>IF(HR_Data[[#This Row],[MonthlyIncome]]&lt;AVERAGE(HR_Data[MonthlyIncome]),1,0)</f>
        <v>0</v>
      </c>
      <c r="AE1386">
        <v>6770</v>
      </c>
      <c r="AF1386">
        <v>1</v>
      </c>
      <c r="AG1386" t="s">
        <v>42</v>
      </c>
      <c r="AH1386" t="s">
        <v>43</v>
      </c>
      <c r="AI1386">
        <v>21</v>
      </c>
      <c r="AJ1386">
        <v>4</v>
      </c>
      <c r="AK1386">
        <v>1</v>
      </c>
      <c r="AL1386">
        <f>IF(HR_Data[[#This Row],[OverTime]]="Yes",2,0)
+IF(HR_Data[[#This Row],[WorkLifeBalance]]&lt;=2,2,0)
+IF(HR_Data[[#This Row],[MonthlyIncome]]&lt;5000,2,0)
+IF(HR_Data[[#This Row],[JobSatisfaction]]&lt;=2,1,0)
+IF(HR_Data[[#This Row],[EnvironmentSatisfaction]]&lt;=2,1,0)
+IF(HR_Data[[#This Row],[YearsAtCompany]]&lt;2,2,0)</f>
        <v>3</v>
      </c>
      <c r="AM1386" t="str">
        <f>IF(HR_Data[[#This Row],[RiskScore2]]&gt;=6,"High",
IF(HR_Data[[#This Row],[RiskScore2]]&gt;=3,"Medium","Low"))</f>
        <v>Medium</v>
      </c>
      <c r="AN1386">
        <v>80</v>
      </c>
      <c r="AO1386">
        <v>0</v>
      </c>
      <c r="AP1386">
        <v>14</v>
      </c>
      <c r="AQ1386">
        <v>3</v>
      </c>
      <c r="AR1386">
        <v>2</v>
      </c>
      <c r="AS1386">
        <v>14</v>
      </c>
      <c r="AT1386">
        <v>8</v>
      </c>
      <c r="AU1386">
        <v>2</v>
      </c>
      <c r="AV1386">
        <v>1</v>
      </c>
    </row>
    <row r="1387" spans="1:48">
      <c r="A1387">
        <v>34</v>
      </c>
      <c r="B1387" t="str">
        <f>IF(HR_Data[[#This Row],[Age]]&lt;25,"&lt;25",
IF(HR_Data[[#This Row],[Age]]&lt;35,"25–34",
IF(HR_Data[[#This Row],[Age]]&lt;45,"35–44",
IF(HR_Data[[#This Row],[Age]]&lt;55,"45–54","55+"))))</f>
        <v>25–34</v>
      </c>
      <c r="C1387" t="s">
        <v>43</v>
      </c>
      <c r="D1387">
        <f>(HR[[#This Row],[OverTimeFlag]]*3+HR[[#This Row],[LowJobSatisFlag]]*5+HR[[#This Row],[LowWLBFlag]]*4+HR[[#This Row],[LowSalaryFlag]]*3+HR[[#This Row],[LowEnviFlag]]*4+HR[[#This Row],[LowProFlag]]*1)</f>
        <v>4</v>
      </c>
      <c r="E1387">
        <f>HR_Data[[#This Row],[OvertimeFlag]] + HR_Data[[#This Row],[LowSatisfactionFlag]] + HR_Data[[#This Row],[LowWorkLifeBalanceFlag]]</f>
        <v>1</v>
      </c>
      <c r="F1387" t="s">
        <v>36</v>
      </c>
      <c r="G1387">
        <v>1239</v>
      </c>
      <c r="H1387" t="s">
        <v>37</v>
      </c>
      <c r="I1387">
        <v>13</v>
      </c>
      <c r="J1387" t="str">
        <f>IF(AND(HR_Data[[#This Row],[Attrition]]="Yes",HR_Data[[#This Row],[YearsAtCompany]]&lt;2),"Yes","No")</f>
        <v>No</v>
      </c>
      <c r="K1387">
        <v>4</v>
      </c>
      <c r="L1387" t="s">
        <v>51</v>
      </c>
      <c r="M1387">
        <v>1</v>
      </c>
      <c r="N1387">
        <v>1951</v>
      </c>
      <c r="P1387">
        <v>4</v>
      </c>
      <c r="Q1387" t="s">
        <v>46</v>
      </c>
      <c r="R1387">
        <v>39</v>
      </c>
      <c r="S1387">
        <v>3</v>
      </c>
      <c r="T1387">
        <v>3</v>
      </c>
      <c r="U1387" t="s">
        <v>40</v>
      </c>
      <c r="V1387">
        <v>3</v>
      </c>
      <c r="W1387" t="s">
        <v>52</v>
      </c>
      <c r="X1387">
        <v>8628</v>
      </c>
      <c r="Y1387" t="str">
        <f>IF(AND(HR_Data[[#This Row],[OverTime]]="Yes",HR_Data[[#This Row],[JobSatisfaction]]&lt;=2,HR_Data[[#This Row],[MonthlyIncome]]&lt;AVERAGE(HR_Data[MonthlyIncome])),
"High Risk",
IF(OR(HR_Data[[#This Row],[OverTime]]="Yes",HR_Data[[#This Row],[JobSatisfaction]]&lt;=2),
"Medium Risk",
"Low Risk"))</f>
        <v>Low Risk</v>
      </c>
      <c r="Z1387" t="str">
        <f>IF(HR_Data[[#This Row],[MonthlyIncome]]&lt;3000,"Low",IF(HR_Data[[#This Row],[MonthlyIncome]]&lt;7000,"Medium","High"))</f>
        <v>High</v>
      </c>
      <c r="AA1387" s="5">
        <f>IF(HR_Data[[#This Row],[OverTime]]="Yes",1,0)</f>
        <v>0</v>
      </c>
      <c r="AB1387" s="5">
        <f>IF(HR_Data[[#This Row],[JobSatisfaction]]&lt;=2,1,0)</f>
        <v>0</v>
      </c>
      <c r="AC1387" s="5">
        <f>IF(HR_Data[[#This Row],[WorkLifeBalance]]&lt;=2,1,0)</f>
        <v>1</v>
      </c>
      <c r="AD1387" s="5">
        <f>IF(HR_Data[[#This Row],[MonthlyIncome]]&lt;AVERAGE(HR_Data[MonthlyIncome]),1,0)</f>
        <v>0</v>
      </c>
      <c r="AE1387">
        <v>22914</v>
      </c>
      <c r="AF1387">
        <v>1</v>
      </c>
      <c r="AG1387" t="s">
        <v>42</v>
      </c>
      <c r="AH1387" t="s">
        <v>43</v>
      </c>
      <c r="AI1387">
        <v>18</v>
      </c>
      <c r="AJ1387">
        <v>3</v>
      </c>
      <c r="AK1387">
        <v>3</v>
      </c>
      <c r="AL1387">
        <f>IF(HR_Data[[#This Row],[OverTime]]="Yes",2,0)
+IF(HR_Data[[#This Row],[WorkLifeBalance]]&lt;=2,2,0)
+IF(HR_Data[[#This Row],[MonthlyIncome]]&lt;5000,2,0)
+IF(HR_Data[[#This Row],[JobSatisfaction]]&lt;=2,1,0)
+IF(HR_Data[[#This Row],[EnvironmentSatisfaction]]&lt;=2,1,0)
+IF(HR_Data[[#This Row],[YearsAtCompany]]&lt;2,2,0)</f>
        <v>2</v>
      </c>
      <c r="AM1387" t="str">
        <f>IF(HR_Data[[#This Row],[RiskScore2]]&gt;=6,"High",
IF(HR_Data[[#This Row],[RiskScore2]]&gt;=3,"Medium","Low"))</f>
        <v>Low</v>
      </c>
      <c r="AN1387">
        <v>80</v>
      </c>
      <c r="AO1387">
        <v>1</v>
      </c>
      <c r="AP1387">
        <v>9</v>
      </c>
      <c r="AQ1387">
        <v>2</v>
      </c>
      <c r="AR1387">
        <v>2</v>
      </c>
      <c r="AS1387">
        <v>8</v>
      </c>
      <c r="AT1387">
        <v>7</v>
      </c>
      <c r="AU1387">
        <v>1</v>
      </c>
      <c r="AV1387">
        <v>1</v>
      </c>
    </row>
    <row r="1388" spans="1:48">
      <c r="A1388">
        <v>26</v>
      </c>
      <c r="B1388" t="str">
        <f>IF(HR_Data[[#This Row],[Age]]&lt;25,"&lt;25",
IF(HR_Data[[#This Row],[Age]]&lt;35,"25–34",
IF(HR_Data[[#This Row],[Age]]&lt;45,"35–44",
IF(HR_Data[[#This Row],[Age]]&lt;55,"45–54","55+"))))</f>
        <v>25–34</v>
      </c>
      <c r="C1388" t="s">
        <v>43</v>
      </c>
      <c r="D1388">
        <f>(HR[[#This Row],[OverTimeFlag]]*3+HR[[#This Row],[LowJobSatisFlag]]*5+HR[[#This Row],[LowWLBFlag]]*4+HR[[#This Row],[LowSalaryFlag]]*3+HR[[#This Row],[LowEnviFlag]]*4+HR[[#This Row],[LowProFlag]]*1)</f>
        <v>13</v>
      </c>
      <c r="E1388">
        <f>HR_Data[[#This Row],[OvertimeFlag]] + HR_Data[[#This Row],[LowSatisfactionFlag]] + HR_Data[[#This Row],[LowWorkLifeBalanceFlag]]</f>
        <v>2</v>
      </c>
      <c r="F1388" t="s">
        <v>36</v>
      </c>
      <c r="G1388">
        <v>157</v>
      </c>
      <c r="H1388" t="s">
        <v>45</v>
      </c>
      <c r="I1388">
        <v>1</v>
      </c>
      <c r="J1388" t="str">
        <f>IF(AND(HR_Data[[#This Row],[Attrition]]="Yes",HR_Data[[#This Row],[YearsAtCompany]]&lt;2),"Yes","No")</f>
        <v>No</v>
      </c>
      <c r="K1388">
        <v>3</v>
      </c>
      <c r="L1388" t="s">
        <v>51</v>
      </c>
      <c r="M1388">
        <v>1</v>
      </c>
      <c r="N1388">
        <v>1952</v>
      </c>
      <c r="P1388">
        <v>3</v>
      </c>
      <c r="Q1388" t="s">
        <v>46</v>
      </c>
      <c r="R1388">
        <v>95</v>
      </c>
      <c r="S1388">
        <v>3</v>
      </c>
      <c r="T1388">
        <v>1</v>
      </c>
      <c r="U1388" t="s">
        <v>50</v>
      </c>
      <c r="V1388">
        <v>1</v>
      </c>
      <c r="W1388" t="s">
        <v>41</v>
      </c>
      <c r="X1388">
        <v>2867</v>
      </c>
      <c r="Y1388" t="str">
        <f>IF(AND(HR_Data[[#This Row],[OverTime]]="Yes",HR_Data[[#This Row],[JobSatisfaction]]&lt;=2,HR_Data[[#This Row],[MonthlyIncome]]&lt;AVERAGE(HR_Data[MonthlyIncome])),
"High Risk",
IF(OR(HR_Data[[#This Row],[OverTime]]="Yes",HR_Data[[#This Row],[JobSatisfaction]]&lt;=2),
"Medium Risk",
"Low Risk"))</f>
        <v>Medium Risk</v>
      </c>
      <c r="Z1388" t="str">
        <f>IF(HR_Data[[#This Row],[MonthlyIncome]]&lt;3000,"Low",IF(HR_Data[[#This Row],[MonthlyIncome]]&lt;7000,"Medium","High"))</f>
        <v>Low</v>
      </c>
      <c r="AA1388" s="5">
        <f>IF(HR_Data[[#This Row],[OverTime]]="Yes",1,0)</f>
        <v>0</v>
      </c>
      <c r="AB1388" s="5">
        <f>IF(HR_Data[[#This Row],[JobSatisfaction]]&lt;=2,1,0)</f>
        <v>1</v>
      </c>
      <c r="AC1388" s="5">
        <f>IF(HR_Data[[#This Row],[WorkLifeBalance]]&lt;=2,1,0)</f>
        <v>1</v>
      </c>
      <c r="AD1388" s="5">
        <f>IF(HR_Data[[#This Row],[MonthlyIncome]]&lt;AVERAGE(HR_Data[MonthlyIncome]),1,0)</f>
        <v>1</v>
      </c>
      <c r="AE1388">
        <v>20006</v>
      </c>
      <c r="AF1388">
        <v>0</v>
      </c>
      <c r="AG1388" t="s">
        <v>42</v>
      </c>
      <c r="AH1388" t="s">
        <v>43</v>
      </c>
      <c r="AI1388">
        <v>13</v>
      </c>
      <c r="AJ1388">
        <v>3</v>
      </c>
      <c r="AK1388">
        <v>4</v>
      </c>
      <c r="AL1388">
        <f>IF(HR_Data[[#This Row],[OverTime]]="Yes",2,0)
+IF(HR_Data[[#This Row],[WorkLifeBalance]]&lt;=2,2,0)
+IF(HR_Data[[#This Row],[MonthlyIncome]]&lt;5000,2,0)
+IF(HR_Data[[#This Row],[JobSatisfaction]]&lt;=2,1,0)
+IF(HR_Data[[#This Row],[EnvironmentSatisfaction]]&lt;=2,1,0)
+IF(HR_Data[[#This Row],[YearsAtCompany]]&lt;2,2,0)</f>
        <v>5</v>
      </c>
      <c r="AM1388" t="str">
        <f>IF(HR_Data[[#This Row],[RiskScore2]]&gt;=6,"High",
IF(HR_Data[[#This Row],[RiskScore2]]&gt;=3,"Medium","Low"))</f>
        <v>Medium</v>
      </c>
      <c r="AN1388">
        <v>80</v>
      </c>
      <c r="AO1388">
        <v>0</v>
      </c>
      <c r="AP1388">
        <v>8</v>
      </c>
      <c r="AQ1388">
        <v>6</v>
      </c>
      <c r="AR1388">
        <v>2</v>
      </c>
      <c r="AS1388">
        <v>7</v>
      </c>
      <c r="AT1388">
        <v>7</v>
      </c>
      <c r="AU1388">
        <v>7</v>
      </c>
      <c r="AV1388">
        <v>6</v>
      </c>
    </row>
    <row r="1389" spans="1:48">
      <c r="A1389">
        <v>29</v>
      </c>
      <c r="B1389" t="str">
        <f>IF(HR_Data[[#This Row],[Age]]&lt;25,"&lt;25",
IF(HR_Data[[#This Row],[Age]]&lt;35,"25–34",
IF(HR_Data[[#This Row],[Age]]&lt;45,"35–44",
IF(HR_Data[[#This Row],[Age]]&lt;55,"45–54","55+"))))</f>
        <v>25–34</v>
      </c>
      <c r="C1389" t="s">
        <v>43</v>
      </c>
      <c r="D1389">
        <f>(HR[[#This Row],[OverTimeFlag]]*3+HR[[#This Row],[LowJobSatisFlag]]*5+HR[[#This Row],[LowWLBFlag]]*4+HR[[#This Row],[LowSalaryFlag]]*3+HR[[#This Row],[LowEnviFlag]]*4+HR[[#This Row],[LowProFlag]]*1)</f>
        <v>16</v>
      </c>
      <c r="E1389">
        <f>HR_Data[[#This Row],[OvertimeFlag]] + HR_Data[[#This Row],[LowSatisfactionFlag]] + HR_Data[[#This Row],[LowWorkLifeBalanceFlag]]</f>
        <v>2</v>
      </c>
      <c r="F1389" t="s">
        <v>36</v>
      </c>
      <c r="G1389">
        <v>136</v>
      </c>
      <c r="H1389" t="s">
        <v>45</v>
      </c>
      <c r="I1389">
        <v>1</v>
      </c>
      <c r="J1389" t="str">
        <f>IF(AND(HR_Data[[#This Row],[Attrition]]="Yes",HR_Data[[#This Row],[YearsAtCompany]]&lt;2),"Yes","No")</f>
        <v>No</v>
      </c>
      <c r="K1389">
        <v>3</v>
      </c>
      <c r="L1389" t="s">
        <v>38</v>
      </c>
      <c r="M1389">
        <v>1</v>
      </c>
      <c r="N1389">
        <v>1954</v>
      </c>
      <c r="P1389">
        <v>1</v>
      </c>
      <c r="Q1389" t="s">
        <v>46</v>
      </c>
      <c r="R1389">
        <v>89</v>
      </c>
      <c r="S1389">
        <v>3</v>
      </c>
      <c r="T1389">
        <v>2</v>
      </c>
      <c r="U1389" t="s">
        <v>54</v>
      </c>
      <c r="V1389">
        <v>1</v>
      </c>
      <c r="W1389" t="s">
        <v>48</v>
      </c>
      <c r="X1389">
        <v>5373</v>
      </c>
      <c r="Y1389" t="str">
        <f>IF(AND(HR_Data[[#This Row],[OverTime]]="Yes",HR_Data[[#This Row],[JobSatisfaction]]&lt;=2,HR_Data[[#This Row],[MonthlyIncome]]&lt;AVERAGE(HR_Data[MonthlyIncome])),
"High Risk",
IF(OR(HR_Data[[#This Row],[OverTime]]="Yes",HR_Data[[#This Row],[JobSatisfaction]]&lt;=2),
"Medium Risk",
"Low Risk"))</f>
        <v>Medium Risk</v>
      </c>
      <c r="Z1389" t="str">
        <f>IF(HR_Data[[#This Row],[MonthlyIncome]]&lt;3000,"Low",IF(HR_Data[[#This Row],[MonthlyIncome]]&lt;7000,"Medium","High"))</f>
        <v>Medium</v>
      </c>
      <c r="AA1389" s="5">
        <f>IF(HR_Data[[#This Row],[OverTime]]="Yes",1,0)</f>
        <v>0</v>
      </c>
      <c r="AB1389" s="5">
        <f>IF(HR_Data[[#This Row],[JobSatisfaction]]&lt;=2,1,0)</f>
        <v>1</v>
      </c>
      <c r="AC1389" s="5">
        <f>IF(HR_Data[[#This Row],[WorkLifeBalance]]&lt;=2,1,0)</f>
        <v>1</v>
      </c>
      <c r="AD1389" s="5">
        <f>IF(HR_Data[[#This Row],[MonthlyIncome]]&lt;AVERAGE(HR_Data[MonthlyIncome]),1,0)</f>
        <v>1</v>
      </c>
      <c r="AE1389">
        <v>6225</v>
      </c>
      <c r="AF1389">
        <v>0</v>
      </c>
      <c r="AG1389" t="s">
        <v>42</v>
      </c>
      <c r="AH1389" t="s">
        <v>43</v>
      </c>
      <c r="AI1389">
        <v>12</v>
      </c>
      <c r="AJ1389">
        <v>3</v>
      </c>
      <c r="AK1389">
        <v>1</v>
      </c>
      <c r="AL1389">
        <f>IF(HR_Data[[#This Row],[OverTime]]="Yes",2,0)
+IF(HR_Data[[#This Row],[WorkLifeBalance]]&lt;=2,2,0)
+IF(HR_Data[[#This Row],[MonthlyIncome]]&lt;5000,2,0)
+IF(HR_Data[[#This Row],[JobSatisfaction]]&lt;=2,1,0)
+IF(HR_Data[[#This Row],[EnvironmentSatisfaction]]&lt;=2,1,0)
+IF(HR_Data[[#This Row],[YearsAtCompany]]&lt;2,2,0)</f>
        <v>4</v>
      </c>
      <c r="AM1389" t="str">
        <f>IF(HR_Data[[#This Row],[RiskScore2]]&gt;=6,"High",
IF(HR_Data[[#This Row],[RiskScore2]]&gt;=3,"Medium","Low"))</f>
        <v>Medium</v>
      </c>
      <c r="AN1389">
        <v>80</v>
      </c>
      <c r="AO1389">
        <v>1</v>
      </c>
      <c r="AP1389">
        <v>6</v>
      </c>
      <c r="AQ1389">
        <v>5</v>
      </c>
      <c r="AR1389">
        <v>2</v>
      </c>
      <c r="AS1389">
        <v>5</v>
      </c>
      <c r="AT1389">
        <v>3</v>
      </c>
      <c r="AU1389">
        <v>0</v>
      </c>
      <c r="AV1389">
        <v>2</v>
      </c>
    </row>
    <row r="1390" spans="1:48">
      <c r="A1390">
        <v>32</v>
      </c>
      <c r="B1390" t="str">
        <f>IF(HR_Data[[#This Row],[Age]]&lt;25,"&lt;25",
IF(HR_Data[[#This Row],[Age]]&lt;35,"25–34",
IF(HR_Data[[#This Row],[Age]]&lt;45,"35–44",
IF(HR_Data[[#This Row],[Age]]&lt;55,"45–54","55+"))))</f>
        <v>25–34</v>
      </c>
      <c r="C1390" t="s">
        <v>43</v>
      </c>
      <c r="D1390">
        <f>(HR[[#This Row],[OverTimeFlag]]*3+HR[[#This Row],[LowJobSatisFlag]]*5+HR[[#This Row],[LowWLBFlag]]*4+HR[[#This Row],[LowSalaryFlag]]*3+HR[[#This Row],[LowEnviFlag]]*4+HR[[#This Row],[LowProFlag]]*1)</f>
        <v>0</v>
      </c>
      <c r="E1390">
        <f>HR_Data[[#This Row],[OvertimeFlag]] + HR_Data[[#This Row],[LowSatisfactionFlag]] + HR_Data[[#This Row],[LowWorkLifeBalanceFlag]]</f>
        <v>0</v>
      </c>
      <c r="F1390" t="s">
        <v>55</v>
      </c>
      <c r="G1390">
        <v>1146</v>
      </c>
      <c r="H1390" t="s">
        <v>45</v>
      </c>
      <c r="I1390">
        <v>15</v>
      </c>
      <c r="J1390" t="str">
        <f>IF(AND(HR_Data[[#This Row],[Attrition]]="Yes",HR_Data[[#This Row],[YearsAtCompany]]&lt;2),"Yes","No")</f>
        <v>No</v>
      </c>
      <c r="K1390">
        <v>4</v>
      </c>
      <c r="L1390" t="s">
        <v>51</v>
      </c>
      <c r="M1390">
        <v>1</v>
      </c>
      <c r="N1390">
        <v>1955</v>
      </c>
      <c r="P1390">
        <v>3</v>
      </c>
      <c r="Q1390" t="s">
        <v>39</v>
      </c>
      <c r="R1390">
        <v>34</v>
      </c>
      <c r="S1390">
        <v>3</v>
      </c>
      <c r="T1390">
        <v>2</v>
      </c>
      <c r="U1390" t="s">
        <v>54</v>
      </c>
      <c r="V1390">
        <v>4</v>
      </c>
      <c r="W1390" t="s">
        <v>52</v>
      </c>
      <c r="X1390">
        <v>6667</v>
      </c>
      <c r="Y1390" t="str">
        <f>IF(AND(HR_Data[[#This Row],[OverTime]]="Yes",HR_Data[[#This Row],[JobSatisfaction]]&lt;=2,HR_Data[[#This Row],[MonthlyIncome]]&lt;AVERAGE(HR_Data[MonthlyIncome])),
"High Risk",
IF(OR(HR_Data[[#This Row],[OverTime]]="Yes",HR_Data[[#This Row],[JobSatisfaction]]&lt;=2),
"Medium Risk",
"Low Risk"))</f>
        <v>Low Risk</v>
      </c>
      <c r="Z1390" t="str">
        <f>IF(HR_Data[[#This Row],[MonthlyIncome]]&lt;3000,"Low",IF(HR_Data[[#This Row],[MonthlyIncome]]&lt;7000,"Medium","High"))</f>
        <v>Medium</v>
      </c>
      <c r="AA1390" s="5">
        <f>IF(HR_Data[[#This Row],[OverTime]]="Yes",1,0)</f>
        <v>0</v>
      </c>
      <c r="AB1390" s="5">
        <f>IF(HR_Data[[#This Row],[JobSatisfaction]]&lt;=2,1,0)</f>
        <v>0</v>
      </c>
      <c r="AC1390" s="5">
        <f>IF(HR_Data[[#This Row],[WorkLifeBalance]]&lt;=2,1,0)</f>
        <v>0</v>
      </c>
      <c r="AD1390" s="5">
        <f>IF(HR_Data[[#This Row],[MonthlyIncome]]&lt;AVERAGE(HR_Data[MonthlyIncome]),1,0)</f>
        <v>0</v>
      </c>
      <c r="AE1390">
        <v>16542</v>
      </c>
      <c r="AF1390">
        <v>5</v>
      </c>
      <c r="AG1390" t="s">
        <v>42</v>
      </c>
      <c r="AH1390" t="s">
        <v>43</v>
      </c>
      <c r="AI1390">
        <v>18</v>
      </c>
      <c r="AJ1390">
        <v>3</v>
      </c>
      <c r="AK1390">
        <v>2</v>
      </c>
      <c r="AL1390">
        <f>IF(HR_Data[[#This Row],[OverTime]]="Yes",2,0)
+IF(HR_Data[[#This Row],[WorkLifeBalance]]&lt;=2,2,0)
+IF(HR_Data[[#This Row],[MonthlyIncome]]&lt;5000,2,0)
+IF(HR_Data[[#This Row],[JobSatisfaction]]&lt;=2,1,0)
+IF(HR_Data[[#This Row],[EnvironmentSatisfaction]]&lt;=2,1,0)
+IF(HR_Data[[#This Row],[YearsAtCompany]]&lt;2,2,0)</f>
        <v>0</v>
      </c>
      <c r="AM1390" t="str">
        <f>IF(HR_Data[[#This Row],[RiskScore2]]&gt;=6,"High",
IF(HR_Data[[#This Row],[RiskScore2]]&gt;=3,"Medium","Low"))</f>
        <v>Low</v>
      </c>
      <c r="AN1390">
        <v>80</v>
      </c>
      <c r="AO1390">
        <v>1</v>
      </c>
      <c r="AP1390">
        <v>9</v>
      </c>
      <c r="AQ1390">
        <v>6</v>
      </c>
      <c r="AR1390">
        <v>3</v>
      </c>
      <c r="AS1390">
        <v>5</v>
      </c>
      <c r="AT1390">
        <v>1</v>
      </c>
      <c r="AU1390">
        <v>1</v>
      </c>
      <c r="AV1390">
        <v>2</v>
      </c>
    </row>
    <row r="1391" spans="1:48">
      <c r="A1391">
        <v>31</v>
      </c>
      <c r="B1391" t="str">
        <f>IF(HR_Data[[#This Row],[Age]]&lt;25,"&lt;25",
IF(HR_Data[[#This Row],[Age]]&lt;35,"25–34",
IF(HR_Data[[#This Row],[Age]]&lt;45,"35–44",
IF(HR_Data[[#This Row],[Age]]&lt;55,"45–54","55+"))))</f>
        <v>25–34</v>
      </c>
      <c r="C1391" t="s">
        <v>43</v>
      </c>
      <c r="D1391">
        <f>(HR[[#This Row],[OverTimeFlag]]*3+HR[[#This Row],[LowJobSatisFlag]]*5+HR[[#This Row],[LowWLBFlag]]*4+HR[[#This Row],[LowSalaryFlag]]*3+HR[[#This Row],[LowEnviFlag]]*4+HR[[#This Row],[LowProFlag]]*1)</f>
        <v>9</v>
      </c>
      <c r="E1391">
        <f>HR_Data[[#This Row],[OvertimeFlag]] + HR_Data[[#This Row],[LowSatisfactionFlag]] + HR_Data[[#This Row],[LowWorkLifeBalanceFlag]]</f>
        <v>1</v>
      </c>
      <c r="F1391" t="s">
        <v>44</v>
      </c>
      <c r="G1391">
        <v>1125</v>
      </c>
      <c r="H1391" t="s">
        <v>45</v>
      </c>
      <c r="I1391">
        <v>1</v>
      </c>
      <c r="J1391" t="str">
        <f>IF(AND(HR_Data[[#This Row],[Attrition]]="Yes",HR_Data[[#This Row],[YearsAtCompany]]&lt;2),"Yes","No")</f>
        <v>No</v>
      </c>
      <c r="K1391">
        <v>3</v>
      </c>
      <c r="L1391" t="s">
        <v>38</v>
      </c>
      <c r="M1391">
        <v>1</v>
      </c>
      <c r="N1391">
        <v>1956</v>
      </c>
      <c r="P1391">
        <v>4</v>
      </c>
      <c r="Q1391" t="s">
        <v>46</v>
      </c>
      <c r="R1391">
        <v>48</v>
      </c>
      <c r="S1391">
        <v>1</v>
      </c>
      <c r="T1391">
        <v>2</v>
      </c>
      <c r="U1391" t="s">
        <v>47</v>
      </c>
      <c r="V1391">
        <v>1</v>
      </c>
      <c r="W1391" t="s">
        <v>48</v>
      </c>
      <c r="X1391">
        <v>5003</v>
      </c>
      <c r="Y1391" t="str">
        <f>IF(AND(HR_Data[[#This Row],[OverTime]]="Yes",HR_Data[[#This Row],[JobSatisfaction]]&lt;=2,HR_Data[[#This Row],[MonthlyIncome]]&lt;AVERAGE(HR_Data[MonthlyIncome])),
"High Risk",
IF(OR(HR_Data[[#This Row],[OverTime]]="Yes",HR_Data[[#This Row],[JobSatisfaction]]&lt;=2),
"Medium Risk",
"Low Risk"))</f>
        <v>Medium Risk</v>
      </c>
      <c r="Z1391" t="str">
        <f>IF(HR_Data[[#This Row],[MonthlyIncome]]&lt;3000,"Low",IF(HR_Data[[#This Row],[MonthlyIncome]]&lt;7000,"Medium","High"))</f>
        <v>Medium</v>
      </c>
      <c r="AA1391" s="5">
        <f>IF(HR_Data[[#This Row],[OverTime]]="Yes",1,0)</f>
        <v>0</v>
      </c>
      <c r="AB1391" s="5">
        <f>IF(HR_Data[[#This Row],[JobSatisfaction]]&lt;=2,1,0)</f>
        <v>1</v>
      </c>
      <c r="AC1391" s="5">
        <f>IF(HR_Data[[#This Row],[WorkLifeBalance]]&lt;=2,1,0)</f>
        <v>0</v>
      </c>
      <c r="AD1391" s="5">
        <f>IF(HR_Data[[#This Row],[MonthlyIncome]]&lt;AVERAGE(HR_Data[MonthlyIncome]),1,0)</f>
        <v>1</v>
      </c>
      <c r="AE1391">
        <v>5771</v>
      </c>
      <c r="AF1391">
        <v>1</v>
      </c>
      <c r="AG1391" t="s">
        <v>42</v>
      </c>
      <c r="AH1391" t="s">
        <v>43</v>
      </c>
      <c r="AI1391">
        <v>21</v>
      </c>
      <c r="AJ1391">
        <v>4</v>
      </c>
      <c r="AK1391">
        <v>2</v>
      </c>
      <c r="AL1391">
        <f>IF(HR_Data[[#This Row],[OverTime]]="Yes",2,0)
+IF(HR_Data[[#This Row],[WorkLifeBalance]]&lt;=2,2,0)
+IF(HR_Data[[#This Row],[MonthlyIncome]]&lt;5000,2,0)
+IF(HR_Data[[#This Row],[JobSatisfaction]]&lt;=2,1,0)
+IF(HR_Data[[#This Row],[EnvironmentSatisfaction]]&lt;=2,1,0)
+IF(HR_Data[[#This Row],[YearsAtCompany]]&lt;2,2,0)</f>
        <v>1</v>
      </c>
      <c r="AM1391" t="str">
        <f>IF(HR_Data[[#This Row],[RiskScore2]]&gt;=6,"High",
IF(HR_Data[[#This Row],[RiskScore2]]&gt;=3,"Medium","Low"))</f>
        <v>Low</v>
      </c>
      <c r="AN1391">
        <v>80</v>
      </c>
      <c r="AO1391">
        <v>0</v>
      </c>
      <c r="AP1391">
        <v>10</v>
      </c>
      <c r="AQ1391">
        <v>6</v>
      </c>
      <c r="AR1391">
        <v>3</v>
      </c>
      <c r="AS1391">
        <v>10</v>
      </c>
      <c r="AT1391">
        <v>8</v>
      </c>
      <c r="AU1391">
        <v>8</v>
      </c>
      <c r="AV1391">
        <v>7</v>
      </c>
    </row>
    <row r="1392" spans="1:48">
      <c r="A1392">
        <v>28</v>
      </c>
      <c r="B1392" t="str">
        <f>IF(HR_Data[[#This Row],[Age]]&lt;25,"&lt;25",
IF(HR_Data[[#This Row],[Age]]&lt;35,"25–34",
IF(HR_Data[[#This Row],[Age]]&lt;45,"35–44",
IF(HR_Data[[#This Row],[Age]]&lt;55,"45–54","55+"))))</f>
        <v>25–34</v>
      </c>
      <c r="C1392" t="s">
        <v>35</v>
      </c>
      <c r="D1392">
        <f>(HR[[#This Row],[OverTimeFlag]]*3+HR[[#This Row],[LowJobSatisFlag]]*5+HR[[#This Row],[LowWLBFlag]]*4+HR[[#This Row],[LowSalaryFlag]]*3+HR[[#This Row],[LowEnviFlag]]*4+HR[[#This Row],[LowProFlag]]*1)</f>
        <v>7</v>
      </c>
      <c r="E1392">
        <f>HR_Data[[#This Row],[OvertimeFlag]] + HR_Data[[#This Row],[LowSatisfactionFlag]] + HR_Data[[#This Row],[LowWorkLifeBalanceFlag]]</f>
        <v>1</v>
      </c>
      <c r="F1392" t="s">
        <v>36</v>
      </c>
      <c r="G1392">
        <v>1404</v>
      </c>
      <c r="H1392" t="s">
        <v>45</v>
      </c>
      <c r="I1392">
        <v>17</v>
      </c>
      <c r="J1392" t="str">
        <f>IF(AND(HR_Data[[#This Row],[Attrition]]="Yes",HR_Data[[#This Row],[YearsAtCompany]]&lt;2),"Yes","No")</f>
        <v>No</v>
      </c>
      <c r="K1392">
        <v>3</v>
      </c>
      <c r="L1392" t="s">
        <v>60</v>
      </c>
      <c r="M1392">
        <v>1</v>
      </c>
      <c r="N1392">
        <v>1960</v>
      </c>
      <c r="P1392">
        <v>3</v>
      </c>
      <c r="Q1392" t="s">
        <v>46</v>
      </c>
      <c r="R1392">
        <v>32</v>
      </c>
      <c r="S1392">
        <v>2</v>
      </c>
      <c r="T1392">
        <v>1</v>
      </c>
      <c r="U1392" t="s">
        <v>50</v>
      </c>
      <c r="V1392">
        <v>4</v>
      </c>
      <c r="W1392" t="s">
        <v>52</v>
      </c>
      <c r="X1392">
        <v>2367</v>
      </c>
      <c r="Y1392" t="str">
        <f>IF(AND(HR_Data[[#This Row],[OverTime]]="Yes",HR_Data[[#This Row],[JobSatisfaction]]&lt;=2,HR_Data[[#This Row],[MonthlyIncome]]&lt;AVERAGE(HR_Data[MonthlyIncome])),
"High Risk",
IF(OR(HR_Data[[#This Row],[OverTime]]="Yes",HR_Data[[#This Row],[JobSatisfaction]]&lt;=2),
"Medium Risk",
"Low Risk"))</f>
        <v>Low Risk</v>
      </c>
      <c r="Z1392" t="str">
        <f>IF(HR_Data[[#This Row],[MonthlyIncome]]&lt;3000,"Low",IF(HR_Data[[#This Row],[MonthlyIncome]]&lt;7000,"Medium","High"))</f>
        <v>Low</v>
      </c>
      <c r="AA1392" s="5">
        <f>IF(HR_Data[[#This Row],[OverTime]]="Yes",1,0)</f>
        <v>0</v>
      </c>
      <c r="AB1392" s="5">
        <f>IF(HR_Data[[#This Row],[JobSatisfaction]]&lt;=2,1,0)</f>
        <v>0</v>
      </c>
      <c r="AC1392" s="5">
        <f>IF(HR_Data[[#This Row],[WorkLifeBalance]]&lt;=2,1,0)</f>
        <v>1</v>
      </c>
      <c r="AD1392" s="5">
        <f>IF(HR_Data[[#This Row],[MonthlyIncome]]&lt;AVERAGE(HR_Data[MonthlyIncome]),1,0)</f>
        <v>1</v>
      </c>
      <c r="AE1392">
        <v>18779</v>
      </c>
      <c r="AF1392">
        <v>5</v>
      </c>
      <c r="AG1392" t="s">
        <v>42</v>
      </c>
      <c r="AH1392" t="s">
        <v>43</v>
      </c>
      <c r="AI1392">
        <v>12</v>
      </c>
      <c r="AJ1392">
        <v>3</v>
      </c>
      <c r="AK1392">
        <v>1</v>
      </c>
      <c r="AL1392">
        <f>IF(HR_Data[[#This Row],[OverTime]]="Yes",2,0)
+IF(HR_Data[[#This Row],[WorkLifeBalance]]&lt;=2,2,0)
+IF(HR_Data[[#This Row],[MonthlyIncome]]&lt;5000,2,0)
+IF(HR_Data[[#This Row],[JobSatisfaction]]&lt;=2,1,0)
+IF(HR_Data[[#This Row],[EnvironmentSatisfaction]]&lt;=2,1,0)
+IF(HR_Data[[#This Row],[YearsAtCompany]]&lt;2,2,0)</f>
        <v>4</v>
      </c>
      <c r="AM1392" t="str">
        <f>IF(HR_Data[[#This Row],[RiskScore2]]&gt;=6,"High",
IF(HR_Data[[#This Row],[RiskScore2]]&gt;=3,"Medium","Low"))</f>
        <v>Medium</v>
      </c>
      <c r="AN1392">
        <v>80</v>
      </c>
      <c r="AO1392">
        <v>1</v>
      </c>
      <c r="AP1392">
        <v>6</v>
      </c>
      <c r="AQ1392">
        <v>2</v>
      </c>
      <c r="AR1392">
        <v>2</v>
      </c>
      <c r="AS1392">
        <v>4</v>
      </c>
      <c r="AT1392">
        <v>1</v>
      </c>
      <c r="AU1392">
        <v>0</v>
      </c>
      <c r="AV1392">
        <v>3</v>
      </c>
    </row>
    <row r="1393" spans="1:48">
      <c r="A1393">
        <v>38</v>
      </c>
      <c r="B1393" t="str">
        <f>IF(HR_Data[[#This Row],[Age]]&lt;25,"&lt;25",
IF(HR_Data[[#This Row],[Age]]&lt;35,"25–34",
IF(HR_Data[[#This Row],[Age]]&lt;45,"35–44",
IF(HR_Data[[#This Row],[Age]]&lt;55,"45–54","55+"))))</f>
        <v>35–44</v>
      </c>
      <c r="C1393" t="s">
        <v>43</v>
      </c>
      <c r="D1393">
        <f>(HR[[#This Row],[OverTimeFlag]]*3+HR[[#This Row],[LowJobSatisFlag]]*5+HR[[#This Row],[LowWLBFlag]]*4+HR[[#This Row],[LowSalaryFlag]]*3+HR[[#This Row],[LowEnviFlag]]*4+HR[[#This Row],[LowProFlag]]*1)</f>
        <v>16</v>
      </c>
      <c r="E1393">
        <f>HR_Data[[#This Row],[OvertimeFlag]] + HR_Data[[#This Row],[LowSatisfactionFlag]] + HR_Data[[#This Row],[LowWorkLifeBalanceFlag]]</f>
        <v>2</v>
      </c>
      <c r="F1393" t="s">
        <v>36</v>
      </c>
      <c r="G1393">
        <v>1404</v>
      </c>
      <c r="H1393" t="s">
        <v>37</v>
      </c>
      <c r="I1393">
        <v>1</v>
      </c>
      <c r="J1393" t="str">
        <f>IF(AND(HR_Data[[#This Row],[Attrition]]="Yes",HR_Data[[#This Row],[YearsAtCompany]]&lt;2),"Yes","No")</f>
        <v>No</v>
      </c>
      <c r="K1393">
        <v>3</v>
      </c>
      <c r="L1393" t="s">
        <v>38</v>
      </c>
      <c r="M1393">
        <v>1</v>
      </c>
      <c r="N1393">
        <v>1961</v>
      </c>
      <c r="P1393">
        <v>1</v>
      </c>
      <c r="Q1393" t="s">
        <v>46</v>
      </c>
      <c r="R1393">
        <v>59</v>
      </c>
      <c r="S1393">
        <v>2</v>
      </c>
      <c r="T1393">
        <v>1</v>
      </c>
      <c r="U1393" t="s">
        <v>57</v>
      </c>
      <c r="V1393">
        <v>1</v>
      </c>
      <c r="W1393" t="s">
        <v>41</v>
      </c>
      <c r="X1393">
        <v>2858</v>
      </c>
      <c r="Y1393" t="str">
        <f>IF(AND(HR_Data[[#This Row],[OverTime]]="Yes",HR_Data[[#This Row],[JobSatisfaction]]&lt;=2,HR_Data[[#This Row],[MonthlyIncome]]&lt;AVERAGE(HR_Data[MonthlyIncome])),
"High Risk",
IF(OR(HR_Data[[#This Row],[OverTime]]="Yes",HR_Data[[#This Row],[JobSatisfaction]]&lt;=2),
"Medium Risk",
"Low Risk"))</f>
        <v>Medium Risk</v>
      </c>
      <c r="Z1393" t="str">
        <f>IF(HR_Data[[#This Row],[MonthlyIncome]]&lt;3000,"Low",IF(HR_Data[[#This Row],[MonthlyIncome]]&lt;7000,"Medium","High"))</f>
        <v>Low</v>
      </c>
      <c r="AA1393" s="5">
        <f>IF(HR_Data[[#This Row],[OverTime]]="Yes",1,0)</f>
        <v>0</v>
      </c>
      <c r="AB1393" s="5">
        <f>IF(HR_Data[[#This Row],[JobSatisfaction]]&lt;=2,1,0)</f>
        <v>1</v>
      </c>
      <c r="AC1393" s="5">
        <f>IF(HR_Data[[#This Row],[WorkLifeBalance]]&lt;=2,1,0)</f>
        <v>1</v>
      </c>
      <c r="AD1393" s="5">
        <f>IF(HR_Data[[#This Row],[MonthlyIncome]]&lt;AVERAGE(HR_Data[MonthlyIncome]),1,0)</f>
        <v>1</v>
      </c>
      <c r="AE1393">
        <v>11473</v>
      </c>
      <c r="AF1393">
        <v>4</v>
      </c>
      <c r="AG1393" t="s">
        <v>42</v>
      </c>
      <c r="AH1393" t="s">
        <v>43</v>
      </c>
      <c r="AI1393">
        <v>14</v>
      </c>
      <c r="AJ1393">
        <v>3</v>
      </c>
      <c r="AK1393">
        <v>1</v>
      </c>
      <c r="AL1393">
        <f>IF(HR_Data[[#This Row],[OverTime]]="Yes",2,0)
+IF(HR_Data[[#This Row],[WorkLifeBalance]]&lt;=2,2,0)
+IF(HR_Data[[#This Row],[MonthlyIncome]]&lt;5000,2,0)
+IF(HR_Data[[#This Row],[JobSatisfaction]]&lt;=2,1,0)
+IF(HR_Data[[#This Row],[EnvironmentSatisfaction]]&lt;=2,1,0)
+IF(HR_Data[[#This Row],[YearsAtCompany]]&lt;2,2,0)</f>
        <v>8</v>
      </c>
      <c r="AM1393" t="str">
        <f>IF(HR_Data[[#This Row],[RiskScore2]]&gt;=6,"High",
IF(HR_Data[[#This Row],[RiskScore2]]&gt;=3,"Medium","Low"))</f>
        <v>High</v>
      </c>
      <c r="AN1393">
        <v>80</v>
      </c>
      <c r="AO1393">
        <v>0</v>
      </c>
      <c r="AP1393">
        <v>20</v>
      </c>
      <c r="AQ1393">
        <v>3</v>
      </c>
      <c r="AR1393">
        <v>2</v>
      </c>
      <c r="AS1393">
        <v>1</v>
      </c>
      <c r="AT1393">
        <v>0</v>
      </c>
      <c r="AU1393">
        <v>0</v>
      </c>
      <c r="AV1393">
        <v>0</v>
      </c>
    </row>
    <row r="1394" spans="1:48">
      <c r="A1394">
        <v>35</v>
      </c>
      <c r="B1394" t="str">
        <f>IF(HR_Data[[#This Row],[Age]]&lt;25,"&lt;25",
IF(HR_Data[[#This Row],[Age]]&lt;35,"25–34",
IF(HR_Data[[#This Row],[Age]]&lt;45,"35–44",
IF(HR_Data[[#This Row],[Age]]&lt;55,"45–54","55+"))))</f>
        <v>35–44</v>
      </c>
      <c r="C1394" t="s">
        <v>43</v>
      </c>
      <c r="D1394">
        <f>(HR[[#This Row],[OverTimeFlag]]*3+HR[[#This Row],[LowJobSatisFlag]]*5+HR[[#This Row],[LowWLBFlag]]*4+HR[[#This Row],[LowSalaryFlag]]*3+HR[[#This Row],[LowEnviFlag]]*4+HR[[#This Row],[LowProFlag]]*1)</f>
        <v>6</v>
      </c>
      <c r="E1394">
        <f>HR_Data[[#This Row],[OvertimeFlag]] + HR_Data[[#This Row],[LowSatisfactionFlag]] + HR_Data[[#This Row],[LowWorkLifeBalanceFlag]]</f>
        <v>1</v>
      </c>
      <c r="F1394" t="s">
        <v>36</v>
      </c>
      <c r="G1394">
        <v>1224</v>
      </c>
      <c r="H1394" t="s">
        <v>37</v>
      </c>
      <c r="I1394">
        <v>7</v>
      </c>
      <c r="J1394" t="str">
        <f>IF(AND(HR_Data[[#This Row],[Attrition]]="Yes",HR_Data[[#This Row],[YearsAtCompany]]&lt;2),"Yes","No")</f>
        <v>No</v>
      </c>
      <c r="K1394">
        <v>4</v>
      </c>
      <c r="L1394" t="s">
        <v>38</v>
      </c>
      <c r="M1394">
        <v>1</v>
      </c>
      <c r="N1394">
        <v>1962</v>
      </c>
      <c r="P1394">
        <v>3</v>
      </c>
      <c r="Q1394" t="s">
        <v>39</v>
      </c>
      <c r="R1394">
        <v>55</v>
      </c>
      <c r="S1394">
        <v>3</v>
      </c>
      <c r="T1394">
        <v>2</v>
      </c>
      <c r="U1394" t="s">
        <v>40</v>
      </c>
      <c r="V1394">
        <v>4</v>
      </c>
      <c r="W1394" t="s">
        <v>48</v>
      </c>
      <c r="X1394">
        <v>5204</v>
      </c>
      <c r="Y1394" t="str">
        <f>IF(AND(HR_Data[[#This Row],[OverTime]]="Yes",HR_Data[[#This Row],[JobSatisfaction]]&lt;=2,HR_Data[[#This Row],[MonthlyIncome]]&lt;AVERAGE(HR_Data[MonthlyIncome])),
"High Risk",
IF(OR(HR_Data[[#This Row],[OverTime]]="Yes",HR_Data[[#This Row],[JobSatisfaction]]&lt;=2),
"Medium Risk",
"Low Risk"))</f>
        <v>Medium Risk</v>
      </c>
      <c r="Z1394" t="str">
        <f>IF(HR_Data[[#This Row],[MonthlyIncome]]&lt;3000,"Low",IF(HR_Data[[#This Row],[MonthlyIncome]]&lt;7000,"Medium","High"))</f>
        <v>Medium</v>
      </c>
      <c r="AA1394" s="5">
        <f>IF(HR_Data[[#This Row],[OverTime]]="Yes",1,0)</f>
        <v>1</v>
      </c>
      <c r="AB1394" s="5">
        <f>IF(HR_Data[[#This Row],[JobSatisfaction]]&lt;=2,1,0)</f>
        <v>0</v>
      </c>
      <c r="AC1394" s="5">
        <f>IF(HR_Data[[#This Row],[WorkLifeBalance]]&lt;=2,1,0)</f>
        <v>0</v>
      </c>
      <c r="AD1394" s="5">
        <f>IF(HR_Data[[#This Row],[MonthlyIncome]]&lt;AVERAGE(HR_Data[MonthlyIncome]),1,0)</f>
        <v>1</v>
      </c>
      <c r="AE1394">
        <v>13586</v>
      </c>
      <c r="AF1394">
        <v>1</v>
      </c>
      <c r="AG1394" t="s">
        <v>42</v>
      </c>
      <c r="AH1394" t="s">
        <v>35</v>
      </c>
      <c r="AI1394">
        <v>11</v>
      </c>
      <c r="AJ1394">
        <v>3</v>
      </c>
      <c r="AK1394">
        <v>4</v>
      </c>
      <c r="AL1394">
        <f>IF(HR_Data[[#This Row],[OverTime]]="Yes",2,0)
+IF(HR_Data[[#This Row],[WorkLifeBalance]]&lt;=2,2,0)
+IF(HR_Data[[#This Row],[MonthlyIncome]]&lt;5000,2,0)
+IF(HR_Data[[#This Row],[JobSatisfaction]]&lt;=2,1,0)
+IF(HR_Data[[#This Row],[EnvironmentSatisfaction]]&lt;=2,1,0)
+IF(HR_Data[[#This Row],[YearsAtCompany]]&lt;2,2,0)</f>
        <v>2</v>
      </c>
      <c r="AM1394" t="str">
        <f>IF(HR_Data[[#This Row],[RiskScore2]]&gt;=6,"High",
IF(HR_Data[[#This Row],[RiskScore2]]&gt;=3,"Medium","Low"))</f>
        <v>Low</v>
      </c>
      <c r="AN1394">
        <v>80</v>
      </c>
      <c r="AO1394">
        <v>0</v>
      </c>
      <c r="AP1394">
        <v>10</v>
      </c>
      <c r="AQ1394">
        <v>2</v>
      </c>
      <c r="AR1394">
        <v>3</v>
      </c>
      <c r="AS1394">
        <v>10</v>
      </c>
      <c r="AT1394">
        <v>8</v>
      </c>
      <c r="AU1394">
        <v>0</v>
      </c>
      <c r="AV1394">
        <v>9</v>
      </c>
    </row>
    <row r="1395" spans="1:48">
      <c r="A1395">
        <v>27</v>
      </c>
      <c r="B1395" t="str">
        <f>IF(HR_Data[[#This Row],[Age]]&lt;25,"&lt;25",
IF(HR_Data[[#This Row],[Age]]&lt;35,"25–34",
IF(HR_Data[[#This Row],[Age]]&lt;45,"35–44",
IF(HR_Data[[#This Row],[Age]]&lt;55,"45–54","55+"))))</f>
        <v>25–34</v>
      </c>
      <c r="C1395" t="s">
        <v>43</v>
      </c>
      <c r="D1395">
        <f>(HR[[#This Row],[OverTimeFlag]]*3+HR[[#This Row],[LowJobSatisFlag]]*5+HR[[#This Row],[LowWLBFlag]]*4+HR[[#This Row],[LowSalaryFlag]]*3+HR[[#This Row],[LowEnviFlag]]*4+HR[[#This Row],[LowProFlag]]*1)</f>
        <v>3</v>
      </c>
      <c r="E1395">
        <f>HR_Data[[#This Row],[OvertimeFlag]] + HR_Data[[#This Row],[LowSatisfactionFlag]] + HR_Data[[#This Row],[LowWorkLifeBalanceFlag]]</f>
        <v>0</v>
      </c>
      <c r="F1395" t="s">
        <v>36</v>
      </c>
      <c r="G1395">
        <v>954</v>
      </c>
      <c r="H1395" t="s">
        <v>37</v>
      </c>
      <c r="I1395">
        <v>9</v>
      </c>
      <c r="J1395" t="str">
        <f>IF(AND(HR_Data[[#This Row],[Attrition]]="Yes",HR_Data[[#This Row],[YearsAtCompany]]&lt;2),"Yes","No")</f>
        <v>No</v>
      </c>
      <c r="K1395">
        <v>3</v>
      </c>
      <c r="L1395" t="s">
        <v>59</v>
      </c>
      <c r="M1395">
        <v>1</v>
      </c>
      <c r="N1395">
        <v>1965</v>
      </c>
      <c r="P1395">
        <v>4</v>
      </c>
      <c r="Q1395" t="s">
        <v>46</v>
      </c>
      <c r="R1395">
        <v>44</v>
      </c>
      <c r="S1395">
        <v>3</v>
      </c>
      <c r="T1395">
        <v>2</v>
      </c>
      <c r="U1395" t="s">
        <v>40</v>
      </c>
      <c r="V1395">
        <v>4</v>
      </c>
      <c r="W1395" t="s">
        <v>41</v>
      </c>
      <c r="X1395">
        <v>4105</v>
      </c>
      <c r="Y1395" t="str">
        <f>IF(AND(HR_Data[[#This Row],[OverTime]]="Yes",HR_Data[[#This Row],[JobSatisfaction]]&lt;=2,HR_Data[[#This Row],[MonthlyIncome]]&lt;AVERAGE(HR_Data[MonthlyIncome])),
"High Risk",
IF(OR(HR_Data[[#This Row],[OverTime]]="Yes",HR_Data[[#This Row],[JobSatisfaction]]&lt;=2),
"Medium Risk",
"Low Risk"))</f>
        <v>Low Risk</v>
      </c>
      <c r="Z1395" t="str">
        <f>IF(HR_Data[[#This Row],[MonthlyIncome]]&lt;3000,"Low",IF(HR_Data[[#This Row],[MonthlyIncome]]&lt;7000,"Medium","High"))</f>
        <v>Medium</v>
      </c>
      <c r="AA1395" s="5">
        <f>IF(HR_Data[[#This Row],[OverTime]]="Yes",1,0)</f>
        <v>0</v>
      </c>
      <c r="AB1395" s="5">
        <f>IF(HR_Data[[#This Row],[JobSatisfaction]]&lt;=2,1,0)</f>
        <v>0</v>
      </c>
      <c r="AC1395" s="5">
        <f>IF(HR_Data[[#This Row],[WorkLifeBalance]]&lt;=2,1,0)</f>
        <v>0</v>
      </c>
      <c r="AD1395" s="5">
        <f>IF(HR_Data[[#This Row],[MonthlyIncome]]&lt;AVERAGE(HR_Data[MonthlyIncome]),1,0)</f>
        <v>1</v>
      </c>
      <c r="AE1395">
        <v>5099</v>
      </c>
      <c r="AF1395">
        <v>1</v>
      </c>
      <c r="AG1395" t="s">
        <v>42</v>
      </c>
      <c r="AH1395" t="s">
        <v>43</v>
      </c>
      <c r="AI1395">
        <v>14</v>
      </c>
      <c r="AJ1395">
        <v>3</v>
      </c>
      <c r="AK1395">
        <v>1</v>
      </c>
      <c r="AL1395">
        <f>IF(HR_Data[[#This Row],[OverTime]]="Yes",2,0)
+IF(HR_Data[[#This Row],[WorkLifeBalance]]&lt;=2,2,0)
+IF(HR_Data[[#This Row],[MonthlyIncome]]&lt;5000,2,0)
+IF(HR_Data[[#This Row],[JobSatisfaction]]&lt;=2,1,0)
+IF(HR_Data[[#This Row],[EnvironmentSatisfaction]]&lt;=2,1,0)
+IF(HR_Data[[#This Row],[YearsAtCompany]]&lt;2,2,0)</f>
        <v>2</v>
      </c>
      <c r="AM1395" t="str">
        <f>IF(HR_Data[[#This Row],[RiskScore2]]&gt;=6,"High",
IF(HR_Data[[#This Row],[RiskScore2]]&gt;=3,"Medium","Low"))</f>
        <v>Low</v>
      </c>
      <c r="AN1395">
        <v>80</v>
      </c>
      <c r="AO1395">
        <v>0</v>
      </c>
      <c r="AP1395">
        <v>7</v>
      </c>
      <c r="AQ1395">
        <v>5</v>
      </c>
      <c r="AR1395">
        <v>3</v>
      </c>
      <c r="AS1395">
        <v>7</v>
      </c>
      <c r="AT1395">
        <v>7</v>
      </c>
      <c r="AU1395">
        <v>0</v>
      </c>
      <c r="AV1395">
        <v>7</v>
      </c>
    </row>
    <row r="1396" spans="1:48">
      <c r="A1396">
        <v>32</v>
      </c>
      <c r="B1396" t="str">
        <f>IF(HR_Data[[#This Row],[Age]]&lt;25,"&lt;25",
IF(HR_Data[[#This Row],[Age]]&lt;35,"25–34",
IF(HR_Data[[#This Row],[Age]]&lt;45,"35–44",
IF(HR_Data[[#This Row],[Age]]&lt;55,"45–54","55+"))))</f>
        <v>25–34</v>
      </c>
      <c r="C1396" t="s">
        <v>43</v>
      </c>
      <c r="D1396">
        <f>(HR[[#This Row],[OverTimeFlag]]*3+HR[[#This Row],[LowJobSatisFlag]]*5+HR[[#This Row],[LowWLBFlag]]*4+HR[[#This Row],[LowSalaryFlag]]*3+HR[[#This Row],[LowEnviFlag]]*4+HR[[#This Row],[LowProFlag]]*1)</f>
        <v>0</v>
      </c>
      <c r="E1396">
        <f>HR_Data[[#This Row],[OvertimeFlag]] + HR_Data[[#This Row],[LowSatisfactionFlag]] + HR_Data[[#This Row],[LowWorkLifeBalanceFlag]]</f>
        <v>0</v>
      </c>
      <c r="F1396" t="s">
        <v>36</v>
      </c>
      <c r="G1396">
        <v>1373</v>
      </c>
      <c r="H1396" t="s">
        <v>45</v>
      </c>
      <c r="I1396">
        <v>5</v>
      </c>
      <c r="J1396" t="str">
        <f>IF(AND(HR_Data[[#This Row],[Attrition]]="Yes",HR_Data[[#This Row],[YearsAtCompany]]&lt;2),"Yes","No")</f>
        <v>No</v>
      </c>
      <c r="K1396">
        <v>4</v>
      </c>
      <c r="L1396" t="s">
        <v>38</v>
      </c>
      <c r="M1396">
        <v>1</v>
      </c>
      <c r="N1396">
        <v>1966</v>
      </c>
      <c r="P1396">
        <v>4</v>
      </c>
      <c r="Q1396" t="s">
        <v>46</v>
      </c>
      <c r="R1396">
        <v>56</v>
      </c>
      <c r="S1396">
        <v>2</v>
      </c>
      <c r="T1396">
        <v>2</v>
      </c>
      <c r="U1396" t="s">
        <v>53</v>
      </c>
      <c r="V1396">
        <v>4</v>
      </c>
      <c r="W1396" t="s">
        <v>41</v>
      </c>
      <c r="X1396">
        <v>9679</v>
      </c>
      <c r="Y1396" t="str">
        <f>IF(AND(HR_Data[[#This Row],[OverTime]]="Yes",HR_Data[[#This Row],[JobSatisfaction]]&lt;=2,HR_Data[[#This Row],[MonthlyIncome]]&lt;AVERAGE(HR_Data[MonthlyIncome])),
"High Risk",
IF(OR(HR_Data[[#This Row],[OverTime]]="Yes",HR_Data[[#This Row],[JobSatisfaction]]&lt;=2),
"Medium Risk",
"Low Risk"))</f>
        <v>Low Risk</v>
      </c>
      <c r="Z1396" t="str">
        <f>IF(HR_Data[[#This Row],[MonthlyIncome]]&lt;3000,"Low",IF(HR_Data[[#This Row],[MonthlyIncome]]&lt;7000,"Medium","High"))</f>
        <v>High</v>
      </c>
      <c r="AA1396" s="5">
        <f>IF(HR_Data[[#This Row],[OverTime]]="Yes",1,0)</f>
        <v>0</v>
      </c>
      <c r="AB1396" s="5">
        <f>IF(HR_Data[[#This Row],[JobSatisfaction]]&lt;=2,1,0)</f>
        <v>0</v>
      </c>
      <c r="AC1396" s="5">
        <f>IF(HR_Data[[#This Row],[WorkLifeBalance]]&lt;=2,1,0)</f>
        <v>0</v>
      </c>
      <c r="AD1396" s="5">
        <f>IF(HR_Data[[#This Row],[MonthlyIncome]]&lt;AVERAGE(HR_Data[MonthlyIncome]),1,0)</f>
        <v>0</v>
      </c>
      <c r="AE1396">
        <v>10138</v>
      </c>
      <c r="AF1396">
        <v>8</v>
      </c>
      <c r="AG1396" t="s">
        <v>42</v>
      </c>
      <c r="AH1396" t="s">
        <v>43</v>
      </c>
      <c r="AI1396">
        <v>24</v>
      </c>
      <c r="AJ1396">
        <v>4</v>
      </c>
      <c r="AK1396">
        <v>2</v>
      </c>
      <c r="AL1396">
        <f>IF(HR_Data[[#This Row],[OverTime]]="Yes",2,0)
+IF(HR_Data[[#This Row],[WorkLifeBalance]]&lt;=2,2,0)
+IF(HR_Data[[#This Row],[MonthlyIncome]]&lt;5000,2,0)
+IF(HR_Data[[#This Row],[JobSatisfaction]]&lt;=2,1,0)
+IF(HR_Data[[#This Row],[EnvironmentSatisfaction]]&lt;=2,1,0)
+IF(HR_Data[[#This Row],[YearsAtCompany]]&lt;2,2,0)</f>
        <v>2</v>
      </c>
      <c r="AM1396" t="str">
        <f>IF(HR_Data[[#This Row],[RiskScore2]]&gt;=6,"High",
IF(HR_Data[[#This Row],[RiskScore2]]&gt;=3,"Medium","Low"))</f>
        <v>Low</v>
      </c>
      <c r="AN1396">
        <v>80</v>
      </c>
      <c r="AO1396">
        <v>0</v>
      </c>
      <c r="AP1396">
        <v>8</v>
      </c>
      <c r="AQ1396">
        <v>1</v>
      </c>
      <c r="AR1396">
        <v>3</v>
      </c>
      <c r="AS1396">
        <v>1</v>
      </c>
      <c r="AT1396">
        <v>0</v>
      </c>
      <c r="AU1396">
        <v>0</v>
      </c>
      <c r="AV1396">
        <v>0</v>
      </c>
    </row>
    <row r="1397" spans="1:48">
      <c r="A1397">
        <v>31</v>
      </c>
      <c r="B1397" t="str">
        <f>IF(HR_Data[[#This Row],[Age]]&lt;25,"&lt;25",
IF(HR_Data[[#This Row],[Age]]&lt;35,"25–34",
IF(HR_Data[[#This Row],[Age]]&lt;45,"35–44",
IF(HR_Data[[#This Row],[Age]]&lt;55,"45–54","55+"))))</f>
        <v>25–34</v>
      </c>
      <c r="C1397" t="s">
        <v>35</v>
      </c>
      <c r="D1397">
        <f>(HR[[#This Row],[OverTimeFlag]]*3+HR[[#This Row],[LowJobSatisFlag]]*5+HR[[#This Row],[LowWLBFlag]]*4+HR[[#This Row],[LowSalaryFlag]]*3+HR[[#This Row],[LowEnviFlag]]*4+HR[[#This Row],[LowProFlag]]*1)</f>
        <v>10</v>
      </c>
      <c r="E1397">
        <f>HR_Data[[#This Row],[OvertimeFlag]] + HR_Data[[#This Row],[LowSatisfactionFlag]] + HR_Data[[#This Row],[LowWorkLifeBalanceFlag]]</f>
        <v>1</v>
      </c>
      <c r="F1397" t="s">
        <v>44</v>
      </c>
      <c r="G1397">
        <v>754</v>
      </c>
      <c r="H1397" t="s">
        <v>37</v>
      </c>
      <c r="I1397">
        <v>26</v>
      </c>
      <c r="J1397" t="str">
        <f>IF(AND(HR_Data[[#This Row],[Attrition]]="Yes",HR_Data[[#This Row],[YearsAtCompany]]&lt;2),"Yes","No")</f>
        <v>No</v>
      </c>
      <c r="K1397">
        <v>4</v>
      </c>
      <c r="L1397" t="s">
        <v>59</v>
      </c>
      <c r="M1397">
        <v>1</v>
      </c>
      <c r="N1397">
        <v>1967</v>
      </c>
      <c r="P1397">
        <v>1</v>
      </c>
      <c r="Q1397" t="s">
        <v>46</v>
      </c>
      <c r="R1397">
        <v>63</v>
      </c>
      <c r="S1397">
        <v>3</v>
      </c>
      <c r="T1397">
        <v>2</v>
      </c>
      <c r="U1397" t="s">
        <v>40</v>
      </c>
      <c r="V1397">
        <v>4</v>
      </c>
      <c r="W1397" t="s">
        <v>48</v>
      </c>
      <c r="X1397">
        <v>5617</v>
      </c>
      <c r="Y1397" t="str">
        <f>IF(AND(HR_Data[[#This Row],[OverTime]]="Yes",HR_Data[[#This Row],[JobSatisfaction]]&lt;=2,HR_Data[[#This Row],[MonthlyIncome]]&lt;AVERAGE(HR_Data[MonthlyIncome])),
"High Risk",
IF(OR(HR_Data[[#This Row],[OverTime]]="Yes",HR_Data[[#This Row],[JobSatisfaction]]&lt;=2),
"Medium Risk",
"Low Risk"))</f>
        <v>Medium Risk</v>
      </c>
      <c r="Z1397" t="str">
        <f>IF(HR_Data[[#This Row],[MonthlyIncome]]&lt;3000,"Low",IF(HR_Data[[#This Row],[MonthlyIncome]]&lt;7000,"Medium","High"))</f>
        <v>Medium</v>
      </c>
      <c r="AA1397" s="5">
        <f>IF(HR_Data[[#This Row],[OverTime]]="Yes",1,0)</f>
        <v>1</v>
      </c>
      <c r="AB1397" s="5">
        <f>IF(HR_Data[[#This Row],[JobSatisfaction]]&lt;=2,1,0)</f>
        <v>0</v>
      </c>
      <c r="AC1397" s="5">
        <f>IF(HR_Data[[#This Row],[WorkLifeBalance]]&lt;=2,1,0)</f>
        <v>0</v>
      </c>
      <c r="AD1397" s="5">
        <f>IF(HR_Data[[#This Row],[MonthlyIncome]]&lt;AVERAGE(HR_Data[MonthlyIncome]),1,0)</f>
        <v>1</v>
      </c>
      <c r="AE1397">
        <v>21075</v>
      </c>
      <c r="AF1397">
        <v>1</v>
      </c>
      <c r="AG1397" t="s">
        <v>42</v>
      </c>
      <c r="AH1397" t="s">
        <v>35</v>
      </c>
      <c r="AI1397">
        <v>11</v>
      </c>
      <c r="AJ1397">
        <v>3</v>
      </c>
      <c r="AK1397">
        <v>3</v>
      </c>
      <c r="AL1397">
        <f>IF(HR_Data[[#This Row],[OverTime]]="Yes",2,0)
+IF(HR_Data[[#This Row],[WorkLifeBalance]]&lt;=2,2,0)
+IF(HR_Data[[#This Row],[MonthlyIncome]]&lt;5000,2,0)
+IF(HR_Data[[#This Row],[JobSatisfaction]]&lt;=2,1,0)
+IF(HR_Data[[#This Row],[EnvironmentSatisfaction]]&lt;=2,1,0)
+IF(HR_Data[[#This Row],[YearsAtCompany]]&lt;2,2,0)</f>
        <v>3</v>
      </c>
      <c r="AM1397" t="str">
        <f>IF(HR_Data[[#This Row],[RiskScore2]]&gt;=6,"High",
IF(HR_Data[[#This Row],[RiskScore2]]&gt;=3,"Medium","Low"))</f>
        <v>Medium</v>
      </c>
      <c r="AN1397">
        <v>80</v>
      </c>
      <c r="AO1397">
        <v>0</v>
      </c>
      <c r="AP1397">
        <v>10</v>
      </c>
      <c r="AQ1397">
        <v>4</v>
      </c>
      <c r="AR1397">
        <v>3</v>
      </c>
      <c r="AS1397">
        <v>10</v>
      </c>
      <c r="AT1397">
        <v>7</v>
      </c>
      <c r="AU1397">
        <v>0</v>
      </c>
      <c r="AV1397">
        <v>8</v>
      </c>
    </row>
    <row r="1398" spans="1:48">
      <c r="A1398">
        <v>53</v>
      </c>
      <c r="B1398" t="str">
        <f>IF(HR_Data[[#This Row],[Age]]&lt;25,"&lt;25",
IF(HR_Data[[#This Row],[Age]]&lt;35,"25–34",
IF(HR_Data[[#This Row],[Age]]&lt;45,"35–44",
IF(HR_Data[[#This Row],[Age]]&lt;55,"45–54","55+"))))</f>
        <v>45–54</v>
      </c>
      <c r="C1398" t="s">
        <v>35</v>
      </c>
      <c r="D1398">
        <f>(HR[[#This Row],[OverTimeFlag]]*3+HR[[#This Row],[LowJobSatisFlag]]*5+HR[[#This Row],[LowWLBFlag]]*4+HR[[#This Row],[LowSalaryFlag]]*3+HR[[#This Row],[LowEnviFlag]]*4+HR[[#This Row],[LowProFlag]]*1)</f>
        <v>16</v>
      </c>
      <c r="E1398">
        <f>HR_Data[[#This Row],[OvertimeFlag]] + HR_Data[[#This Row],[LowSatisfactionFlag]] + HR_Data[[#This Row],[LowWorkLifeBalanceFlag]]</f>
        <v>3</v>
      </c>
      <c r="F1398" t="s">
        <v>36</v>
      </c>
      <c r="G1398">
        <v>1168</v>
      </c>
      <c r="H1398" t="s">
        <v>37</v>
      </c>
      <c r="I1398">
        <v>24</v>
      </c>
      <c r="J1398" t="str">
        <f>IF(AND(HR_Data[[#This Row],[Attrition]]="Yes",HR_Data[[#This Row],[YearsAtCompany]]&lt;2),"Yes","No")</f>
        <v>No</v>
      </c>
      <c r="K1398">
        <v>4</v>
      </c>
      <c r="L1398" t="s">
        <v>38</v>
      </c>
      <c r="M1398">
        <v>1</v>
      </c>
      <c r="N1398">
        <v>1968</v>
      </c>
      <c r="P1398">
        <v>1</v>
      </c>
      <c r="Q1398" t="s">
        <v>46</v>
      </c>
      <c r="R1398">
        <v>66</v>
      </c>
      <c r="S1398">
        <v>3</v>
      </c>
      <c r="T1398">
        <v>3</v>
      </c>
      <c r="U1398" t="s">
        <v>40</v>
      </c>
      <c r="V1398">
        <v>1</v>
      </c>
      <c r="W1398" t="s">
        <v>41</v>
      </c>
      <c r="X1398">
        <v>10448</v>
      </c>
      <c r="Y1398" t="str">
        <f>IF(AND(HR_Data[[#This Row],[OverTime]]="Yes",HR_Data[[#This Row],[JobSatisfaction]]&lt;=2,HR_Data[[#This Row],[MonthlyIncome]]&lt;AVERAGE(HR_Data[MonthlyIncome])),
"High Risk",
IF(OR(HR_Data[[#This Row],[OverTime]]="Yes",HR_Data[[#This Row],[JobSatisfaction]]&lt;=2),
"Medium Risk",
"Low Risk"))</f>
        <v>Medium Risk</v>
      </c>
      <c r="Z1398" t="str">
        <f>IF(HR_Data[[#This Row],[MonthlyIncome]]&lt;3000,"Low",IF(HR_Data[[#This Row],[MonthlyIncome]]&lt;7000,"Medium","High"))</f>
        <v>High</v>
      </c>
      <c r="AA1398" s="5">
        <f>IF(HR_Data[[#This Row],[OverTime]]="Yes",1,0)</f>
        <v>1</v>
      </c>
      <c r="AB1398" s="5">
        <f>IF(HR_Data[[#This Row],[JobSatisfaction]]&lt;=2,1,0)</f>
        <v>1</v>
      </c>
      <c r="AC1398" s="5">
        <f>IF(HR_Data[[#This Row],[WorkLifeBalance]]&lt;=2,1,0)</f>
        <v>1</v>
      </c>
      <c r="AD1398" s="5">
        <f>IF(HR_Data[[#This Row],[MonthlyIncome]]&lt;AVERAGE(HR_Data[MonthlyIncome]),1,0)</f>
        <v>0</v>
      </c>
      <c r="AE1398">
        <v>5843</v>
      </c>
      <c r="AF1398">
        <v>6</v>
      </c>
      <c r="AG1398" t="s">
        <v>42</v>
      </c>
      <c r="AH1398" t="s">
        <v>35</v>
      </c>
      <c r="AI1398">
        <v>13</v>
      </c>
      <c r="AJ1398">
        <v>3</v>
      </c>
      <c r="AK1398">
        <v>2</v>
      </c>
      <c r="AL1398">
        <f>IF(HR_Data[[#This Row],[OverTime]]="Yes",2,0)
+IF(HR_Data[[#This Row],[WorkLifeBalance]]&lt;=2,2,0)
+IF(HR_Data[[#This Row],[MonthlyIncome]]&lt;5000,2,0)
+IF(HR_Data[[#This Row],[JobSatisfaction]]&lt;=2,1,0)
+IF(HR_Data[[#This Row],[EnvironmentSatisfaction]]&lt;=2,1,0)
+IF(HR_Data[[#This Row],[YearsAtCompany]]&lt;2,2,0)</f>
        <v>6</v>
      </c>
      <c r="AM1398" t="str">
        <f>IF(HR_Data[[#This Row],[RiskScore2]]&gt;=6,"High",
IF(HR_Data[[#This Row],[RiskScore2]]&gt;=3,"Medium","Low"))</f>
        <v>High</v>
      </c>
      <c r="AN1398">
        <v>80</v>
      </c>
      <c r="AO1398">
        <v>0</v>
      </c>
      <c r="AP1398">
        <v>15</v>
      </c>
      <c r="AQ1398">
        <v>2</v>
      </c>
      <c r="AR1398">
        <v>2</v>
      </c>
      <c r="AS1398">
        <v>2</v>
      </c>
      <c r="AT1398">
        <v>2</v>
      </c>
      <c r="AU1398">
        <v>2</v>
      </c>
      <c r="AV1398">
        <v>2</v>
      </c>
    </row>
    <row r="1399" spans="1:48">
      <c r="A1399">
        <v>54</v>
      </c>
      <c r="B1399" t="str">
        <f>IF(HR_Data[[#This Row],[Age]]&lt;25,"&lt;25",
IF(HR_Data[[#This Row],[Age]]&lt;35,"25–34",
IF(HR_Data[[#This Row],[Age]]&lt;45,"35–44",
IF(HR_Data[[#This Row],[Age]]&lt;55,"45–54","55+"))))</f>
        <v>45–54</v>
      </c>
      <c r="C1399" t="s">
        <v>43</v>
      </c>
      <c r="D1399">
        <f>(HR[[#This Row],[OverTimeFlag]]*3+HR[[#This Row],[LowJobSatisFlag]]*5+HR[[#This Row],[LowWLBFlag]]*4+HR[[#This Row],[LowSalaryFlag]]*3+HR[[#This Row],[LowEnviFlag]]*4+HR[[#This Row],[LowProFlag]]*1)</f>
        <v>11</v>
      </c>
      <c r="E1399">
        <f>HR_Data[[#This Row],[OvertimeFlag]] + HR_Data[[#This Row],[LowSatisfactionFlag]] + HR_Data[[#This Row],[LowWorkLifeBalanceFlag]]</f>
        <v>1</v>
      </c>
      <c r="F1399" t="s">
        <v>36</v>
      </c>
      <c r="G1399">
        <v>155</v>
      </c>
      <c r="H1399" t="s">
        <v>45</v>
      </c>
      <c r="I1399">
        <v>9</v>
      </c>
      <c r="J1399" t="str">
        <f>IF(AND(HR_Data[[#This Row],[Attrition]]="Yes",HR_Data[[#This Row],[YearsAtCompany]]&lt;2),"Yes","No")</f>
        <v>No</v>
      </c>
      <c r="K1399">
        <v>2</v>
      </c>
      <c r="L1399" t="s">
        <v>38</v>
      </c>
      <c r="M1399">
        <v>1</v>
      </c>
      <c r="N1399">
        <v>1969</v>
      </c>
      <c r="P1399">
        <v>1</v>
      </c>
      <c r="Q1399" t="s">
        <v>39</v>
      </c>
      <c r="R1399">
        <v>67</v>
      </c>
      <c r="S1399">
        <v>3</v>
      </c>
      <c r="T1399">
        <v>2</v>
      </c>
      <c r="U1399" t="s">
        <v>47</v>
      </c>
      <c r="V1399">
        <v>3</v>
      </c>
      <c r="W1399" t="s">
        <v>48</v>
      </c>
      <c r="X1399">
        <v>2897</v>
      </c>
      <c r="Y1399" t="str">
        <f>IF(AND(HR_Data[[#This Row],[OverTime]]="Yes",HR_Data[[#This Row],[JobSatisfaction]]&lt;=2,HR_Data[[#This Row],[MonthlyIncome]]&lt;AVERAGE(HR_Data[MonthlyIncome])),
"High Risk",
IF(OR(HR_Data[[#This Row],[OverTime]]="Yes",HR_Data[[#This Row],[JobSatisfaction]]&lt;=2),
"Medium Risk",
"Low Risk"))</f>
        <v>Low Risk</v>
      </c>
      <c r="Z1399" t="str">
        <f>IF(HR_Data[[#This Row],[MonthlyIncome]]&lt;3000,"Low",IF(HR_Data[[#This Row],[MonthlyIncome]]&lt;7000,"Medium","High"))</f>
        <v>Low</v>
      </c>
      <c r="AA1399" s="5">
        <f>IF(HR_Data[[#This Row],[OverTime]]="Yes",1,0)</f>
        <v>0</v>
      </c>
      <c r="AB1399" s="5">
        <f>IF(HR_Data[[#This Row],[JobSatisfaction]]&lt;=2,1,0)</f>
        <v>0</v>
      </c>
      <c r="AC1399" s="5">
        <f>IF(HR_Data[[#This Row],[WorkLifeBalance]]&lt;=2,1,0)</f>
        <v>1</v>
      </c>
      <c r="AD1399" s="5">
        <f>IF(HR_Data[[#This Row],[MonthlyIncome]]&lt;AVERAGE(HR_Data[MonthlyIncome]),1,0)</f>
        <v>1</v>
      </c>
      <c r="AE1399">
        <v>22474</v>
      </c>
      <c r="AF1399">
        <v>3</v>
      </c>
      <c r="AG1399" t="s">
        <v>42</v>
      </c>
      <c r="AH1399" t="s">
        <v>43</v>
      </c>
      <c r="AI1399">
        <v>11</v>
      </c>
      <c r="AJ1399">
        <v>3</v>
      </c>
      <c r="AK1399">
        <v>3</v>
      </c>
      <c r="AL1399">
        <f>IF(HR_Data[[#This Row],[OverTime]]="Yes",2,0)
+IF(HR_Data[[#This Row],[WorkLifeBalance]]&lt;=2,2,0)
+IF(HR_Data[[#This Row],[MonthlyIncome]]&lt;5000,2,0)
+IF(HR_Data[[#This Row],[JobSatisfaction]]&lt;=2,1,0)
+IF(HR_Data[[#This Row],[EnvironmentSatisfaction]]&lt;=2,1,0)
+IF(HR_Data[[#This Row],[YearsAtCompany]]&lt;2,2,0)</f>
        <v>5</v>
      </c>
      <c r="AM1399" t="str">
        <f>IF(HR_Data[[#This Row],[RiskScore2]]&gt;=6,"High",
IF(HR_Data[[#This Row],[RiskScore2]]&gt;=3,"Medium","Low"))</f>
        <v>Medium</v>
      </c>
      <c r="AN1399">
        <v>80</v>
      </c>
      <c r="AO1399">
        <v>2</v>
      </c>
      <c r="AP1399">
        <v>9</v>
      </c>
      <c r="AQ1399">
        <v>6</v>
      </c>
      <c r="AR1399">
        <v>2</v>
      </c>
      <c r="AS1399">
        <v>4</v>
      </c>
      <c r="AT1399">
        <v>3</v>
      </c>
      <c r="AU1399">
        <v>2</v>
      </c>
      <c r="AV1399">
        <v>3</v>
      </c>
    </row>
    <row r="1400" spans="1:48">
      <c r="A1400">
        <v>33</v>
      </c>
      <c r="B1400" t="str">
        <f>IF(HR_Data[[#This Row],[Age]]&lt;25,"&lt;25",
IF(HR_Data[[#This Row],[Age]]&lt;35,"25–34",
IF(HR_Data[[#This Row],[Age]]&lt;45,"35–44",
IF(HR_Data[[#This Row],[Age]]&lt;55,"45–54","55+"))))</f>
        <v>25–34</v>
      </c>
      <c r="C1400" t="s">
        <v>43</v>
      </c>
      <c r="D1400">
        <f>(HR[[#This Row],[OverTimeFlag]]*3+HR[[#This Row],[LowJobSatisFlag]]*5+HR[[#This Row],[LowWLBFlag]]*4+HR[[#This Row],[LowSalaryFlag]]*3+HR[[#This Row],[LowEnviFlag]]*4+HR[[#This Row],[LowProFlag]]*1)</f>
        <v>3</v>
      </c>
      <c r="E1400">
        <f>HR_Data[[#This Row],[OvertimeFlag]] + HR_Data[[#This Row],[LowSatisfactionFlag]] + HR_Data[[#This Row],[LowWorkLifeBalanceFlag]]</f>
        <v>0</v>
      </c>
      <c r="F1400" t="s">
        <v>44</v>
      </c>
      <c r="G1400">
        <v>1303</v>
      </c>
      <c r="H1400" t="s">
        <v>45</v>
      </c>
      <c r="I1400">
        <v>7</v>
      </c>
      <c r="J1400" t="str">
        <f>IF(AND(HR_Data[[#This Row],[Attrition]]="Yes",HR_Data[[#This Row],[YearsAtCompany]]&lt;2),"Yes","No")</f>
        <v>No</v>
      </c>
      <c r="K1400">
        <v>2</v>
      </c>
      <c r="L1400" t="s">
        <v>38</v>
      </c>
      <c r="M1400">
        <v>1</v>
      </c>
      <c r="N1400">
        <v>1970</v>
      </c>
      <c r="P1400">
        <v>4</v>
      </c>
      <c r="Q1400" t="s">
        <v>46</v>
      </c>
      <c r="R1400">
        <v>36</v>
      </c>
      <c r="S1400">
        <v>3</v>
      </c>
      <c r="T1400">
        <v>2</v>
      </c>
      <c r="U1400" t="s">
        <v>54</v>
      </c>
      <c r="V1400">
        <v>3</v>
      </c>
      <c r="W1400" t="s">
        <v>52</v>
      </c>
      <c r="X1400">
        <v>5968</v>
      </c>
      <c r="Y1400" t="str">
        <f>IF(AND(HR_Data[[#This Row],[OverTime]]="Yes",HR_Data[[#This Row],[JobSatisfaction]]&lt;=2,HR_Data[[#This Row],[MonthlyIncome]]&lt;AVERAGE(HR_Data[MonthlyIncome])),
"High Risk",
IF(OR(HR_Data[[#This Row],[OverTime]]="Yes",HR_Data[[#This Row],[JobSatisfaction]]&lt;=2),
"Medium Risk",
"Low Risk"))</f>
        <v>Low Risk</v>
      </c>
      <c r="Z1400" t="str">
        <f>IF(HR_Data[[#This Row],[MonthlyIncome]]&lt;3000,"Low",IF(HR_Data[[#This Row],[MonthlyIncome]]&lt;7000,"Medium","High"))</f>
        <v>Medium</v>
      </c>
      <c r="AA1400" s="5">
        <f>IF(HR_Data[[#This Row],[OverTime]]="Yes",1,0)</f>
        <v>0</v>
      </c>
      <c r="AB1400" s="5">
        <f>IF(HR_Data[[#This Row],[JobSatisfaction]]&lt;=2,1,0)</f>
        <v>0</v>
      </c>
      <c r="AC1400" s="5">
        <f>IF(HR_Data[[#This Row],[WorkLifeBalance]]&lt;=2,1,0)</f>
        <v>0</v>
      </c>
      <c r="AD1400" s="5">
        <f>IF(HR_Data[[#This Row],[MonthlyIncome]]&lt;AVERAGE(HR_Data[MonthlyIncome]),1,0)</f>
        <v>1</v>
      </c>
      <c r="AE1400">
        <v>18079</v>
      </c>
      <c r="AF1400">
        <v>1</v>
      </c>
      <c r="AG1400" t="s">
        <v>42</v>
      </c>
      <c r="AH1400" t="s">
        <v>43</v>
      </c>
      <c r="AI1400">
        <v>20</v>
      </c>
      <c r="AJ1400">
        <v>4</v>
      </c>
      <c r="AK1400">
        <v>3</v>
      </c>
      <c r="AL1400">
        <f>IF(HR_Data[[#This Row],[OverTime]]="Yes",2,0)
+IF(HR_Data[[#This Row],[WorkLifeBalance]]&lt;=2,2,0)
+IF(HR_Data[[#This Row],[MonthlyIncome]]&lt;5000,2,0)
+IF(HR_Data[[#This Row],[JobSatisfaction]]&lt;=2,1,0)
+IF(HR_Data[[#This Row],[EnvironmentSatisfaction]]&lt;=2,1,0)
+IF(HR_Data[[#This Row],[YearsAtCompany]]&lt;2,2,0)</f>
        <v>0</v>
      </c>
      <c r="AM1400" t="str">
        <f>IF(HR_Data[[#This Row],[RiskScore2]]&gt;=6,"High",
IF(HR_Data[[#This Row],[RiskScore2]]&gt;=3,"Medium","Low"))</f>
        <v>Low</v>
      </c>
      <c r="AN1400">
        <v>80</v>
      </c>
      <c r="AO1400">
        <v>3</v>
      </c>
      <c r="AP1400">
        <v>9</v>
      </c>
      <c r="AQ1400">
        <v>2</v>
      </c>
      <c r="AR1400">
        <v>3</v>
      </c>
      <c r="AS1400">
        <v>9</v>
      </c>
      <c r="AT1400">
        <v>7</v>
      </c>
      <c r="AU1400">
        <v>2</v>
      </c>
      <c r="AV1400">
        <v>8</v>
      </c>
    </row>
    <row r="1401" spans="1:48">
      <c r="A1401">
        <v>43</v>
      </c>
      <c r="B1401" t="str">
        <f>IF(HR_Data[[#This Row],[Age]]&lt;25,"&lt;25",
IF(HR_Data[[#This Row],[Age]]&lt;35,"25–34",
IF(HR_Data[[#This Row],[Age]]&lt;45,"35–44",
IF(HR_Data[[#This Row],[Age]]&lt;55,"45–54","55+"))))</f>
        <v>35–44</v>
      </c>
      <c r="C1401" t="s">
        <v>43</v>
      </c>
      <c r="D1401">
        <f>(HR[[#This Row],[OverTimeFlag]]*3+HR[[#This Row],[LowJobSatisFlag]]*5+HR[[#This Row],[LowWLBFlag]]*4+HR[[#This Row],[LowSalaryFlag]]*3+HR[[#This Row],[LowEnviFlag]]*4+HR[[#This Row],[LowProFlag]]*1)</f>
        <v>4</v>
      </c>
      <c r="E1401">
        <f>HR_Data[[#This Row],[OvertimeFlag]] + HR_Data[[#This Row],[LowSatisfactionFlag]] + HR_Data[[#This Row],[LowWorkLifeBalanceFlag]]</f>
        <v>0</v>
      </c>
      <c r="F1401" t="s">
        <v>36</v>
      </c>
      <c r="G1401">
        <v>574</v>
      </c>
      <c r="H1401" t="s">
        <v>45</v>
      </c>
      <c r="I1401">
        <v>11</v>
      </c>
      <c r="J1401" t="str">
        <f>IF(AND(HR_Data[[#This Row],[Attrition]]="Yes",HR_Data[[#This Row],[YearsAtCompany]]&lt;2),"Yes","No")</f>
        <v>No</v>
      </c>
      <c r="K1401">
        <v>3</v>
      </c>
      <c r="L1401" t="s">
        <v>38</v>
      </c>
      <c r="M1401">
        <v>1</v>
      </c>
      <c r="N1401">
        <v>1971</v>
      </c>
      <c r="P1401">
        <v>1</v>
      </c>
      <c r="Q1401" t="s">
        <v>46</v>
      </c>
      <c r="R1401">
        <v>30</v>
      </c>
      <c r="S1401">
        <v>3</v>
      </c>
      <c r="T1401">
        <v>3</v>
      </c>
      <c r="U1401" t="s">
        <v>54</v>
      </c>
      <c r="V1401">
        <v>3</v>
      </c>
      <c r="W1401" t="s">
        <v>48</v>
      </c>
      <c r="X1401">
        <v>7510</v>
      </c>
      <c r="Y1401" t="str">
        <f>IF(AND(HR_Data[[#This Row],[OverTime]]="Yes",HR_Data[[#This Row],[JobSatisfaction]]&lt;=2,HR_Data[[#This Row],[MonthlyIncome]]&lt;AVERAGE(HR_Data[MonthlyIncome])),
"High Risk",
IF(OR(HR_Data[[#This Row],[OverTime]]="Yes",HR_Data[[#This Row],[JobSatisfaction]]&lt;=2),
"Medium Risk",
"Low Risk"))</f>
        <v>Low Risk</v>
      </c>
      <c r="Z1401" t="str">
        <f>IF(HR_Data[[#This Row],[MonthlyIncome]]&lt;3000,"Low",IF(HR_Data[[#This Row],[MonthlyIncome]]&lt;7000,"Medium","High"))</f>
        <v>High</v>
      </c>
      <c r="AA1401" s="5">
        <f>IF(HR_Data[[#This Row],[OverTime]]="Yes",1,0)</f>
        <v>0</v>
      </c>
      <c r="AB1401" s="5">
        <f>IF(HR_Data[[#This Row],[JobSatisfaction]]&lt;=2,1,0)</f>
        <v>0</v>
      </c>
      <c r="AC1401" s="5">
        <f>IF(HR_Data[[#This Row],[WorkLifeBalance]]&lt;=2,1,0)</f>
        <v>0</v>
      </c>
      <c r="AD1401" s="5">
        <f>IF(HR_Data[[#This Row],[MonthlyIncome]]&lt;AVERAGE(HR_Data[MonthlyIncome]),1,0)</f>
        <v>0</v>
      </c>
      <c r="AE1401">
        <v>16873</v>
      </c>
      <c r="AF1401">
        <v>1</v>
      </c>
      <c r="AG1401" t="s">
        <v>42</v>
      </c>
      <c r="AH1401" t="s">
        <v>43</v>
      </c>
      <c r="AI1401">
        <v>17</v>
      </c>
      <c r="AJ1401">
        <v>3</v>
      </c>
      <c r="AK1401">
        <v>2</v>
      </c>
      <c r="AL1401">
        <f>IF(HR_Data[[#This Row],[OverTime]]="Yes",2,0)
+IF(HR_Data[[#This Row],[WorkLifeBalance]]&lt;=2,2,0)
+IF(HR_Data[[#This Row],[MonthlyIncome]]&lt;5000,2,0)
+IF(HR_Data[[#This Row],[JobSatisfaction]]&lt;=2,1,0)
+IF(HR_Data[[#This Row],[EnvironmentSatisfaction]]&lt;=2,1,0)
+IF(HR_Data[[#This Row],[YearsAtCompany]]&lt;2,2,0)</f>
        <v>1</v>
      </c>
      <c r="AM1401" t="str">
        <f>IF(HR_Data[[#This Row],[RiskScore2]]&gt;=6,"High",
IF(HR_Data[[#This Row],[RiskScore2]]&gt;=3,"Medium","Low"))</f>
        <v>Low</v>
      </c>
      <c r="AN1401">
        <v>80</v>
      </c>
      <c r="AO1401">
        <v>1</v>
      </c>
      <c r="AP1401">
        <v>10</v>
      </c>
      <c r="AQ1401">
        <v>1</v>
      </c>
      <c r="AR1401">
        <v>3</v>
      </c>
      <c r="AS1401">
        <v>10</v>
      </c>
      <c r="AT1401">
        <v>9</v>
      </c>
      <c r="AU1401">
        <v>0</v>
      </c>
      <c r="AV1401">
        <v>9</v>
      </c>
    </row>
    <row r="1402" spans="1:48">
      <c r="A1402">
        <v>38</v>
      </c>
      <c r="B1402" t="str">
        <f>IF(HR_Data[[#This Row],[Age]]&lt;25,"&lt;25",
IF(HR_Data[[#This Row],[Age]]&lt;35,"25–34",
IF(HR_Data[[#This Row],[Age]]&lt;45,"35–44",
IF(HR_Data[[#This Row],[Age]]&lt;55,"45–54","55+"))))</f>
        <v>35–44</v>
      </c>
      <c r="C1402" t="s">
        <v>43</v>
      </c>
      <c r="D1402">
        <f>(HR[[#This Row],[OverTimeFlag]]*3+HR[[#This Row],[LowJobSatisFlag]]*5+HR[[#This Row],[LowWLBFlag]]*4+HR[[#This Row],[LowSalaryFlag]]*3+HR[[#This Row],[LowEnviFlag]]*4+HR[[#This Row],[LowProFlag]]*1)</f>
        <v>11</v>
      </c>
      <c r="E1402">
        <f>HR_Data[[#This Row],[OvertimeFlag]] + HR_Data[[#This Row],[LowSatisfactionFlag]] + HR_Data[[#This Row],[LowWorkLifeBalanceFlag]]</f>
        <v>2</v>
      </c>
      <c r="F1402" t="s">
        <v>44</v>
      </c>
      <c r="G1402">
        <v>1444</v>
      </c>
      <c r="H1402" t="s">
        <v>61</v>
      </c>
      <c r="I1402">
        <v>1</v>
      </c>
      <c r="J1402" t="str">
        <f>IF(AND(HR_Data[[#This Row],[Attrition]]="Yes",HR_Data[[#This Row],[YearsAtCompany]]&lt;2),"Yes","No")</f>
        <v>No</v>
      </c>
      <c r="K1402">
        <v>4</v>
      </c>
      <c r="L1402" t="s">
        <v>49</v>
      </c>
      <c r="M1402">
        <v>1</v>
      </c>
      <c r="N1402">
        <v>1972</v>
      </c>
      <c r="P1402">
        <v>4</v>
      </c>
      <c r="Q1402" t="s">
        <v>46</v>
      </c>
      <c r="R1402">
        <v>88</v>
      </c>
      <c r="S1402">
        <v>3</v>
      </c>
      <c r="T1402">
        <v>1</v>
      </c>
      <c r="U1402" t="s">
        <v>61</v>
      </c>
      <c r="V1402">
        <v>2</v>
      </c>
      <c r="W1402" t="s">
        <v>48</v>
      </c>
      <c r="X1402">
        <v>2991</v>
      </c>
      <c r="Y1402" t="str">
        <f>IF(AND(HR_Data[[#This Row],[OverTime]]="Yes",HR_Data[[#This Row],[JobSatisfaction]]&lt;=2,HR_Data[[#This Row],[MonthlyIncome]]&lt;AVERAGE(HR_Data[MonthlyIncome])),
"High Risk",
IF(OR(HR_Data[[#This Row],[OverTime]]="Yes",HR_Data[[#This Row],[JobSatisfaction]]&lt;=2),
"Medium Risk",
"Low Risk"))</f>
        <v>High Risk</v>
      </c>
      <c r="Z1402" t="str">
        <f>IF(HR_Data[[#This Row],[MonthlyIncome]]&lt;3000,"Low",IF(HR_Data[[#This Row],[MonthlyIncome]]&lt;7000,"Medium","High"))</f>
        <v>Low</v>
      </c>
      <c r="AA1402" s="5">
        <f>IF(HR_Data[[#This Row],[OverTime]]="Yes",1,0)</f>
        <v>1</v>
      </c>
      <c r="AB1402" s="5">
        <f>IF(HR_Data[[#This Row],[JobSatisfaction]]&lt;=2,1,0)</f>
        <v>1</v>
      </c>
      <c r="AC1402" s="5">
        <f>IF(HR_Data[[#This Row],[WorkLifeBalance]]&lt;=2,1,0)</f>
        <v>0</v>
      </c>
      <c r="AD1402" s="5">
        <f>IF(HR_Data[[#This Row],[MonthlyIncome]]&lt;AVERAGE(HR_Data[MonthlyIncome]),1,0)</f>
        <v>1</v>
      </c>
      <c r="AE1402">
        <v>5224</v>
      </c>
      <c r="AF1402">
        <v>0</v>
      </c>
      <c r="AG1402" t="s">
        <v>42</v>
      </c>
      <c r="AH1402" t="s">
        <v>35</v>
      </c>
      <c r="AI1402">
        <v>11</v>
      </c>
      <c r="AJ1402">
        <v>3</v>
      </c>
      <c r="AK1402">
        <v>2</v>
      </c>
      <c r="AL1402">
        <f>IF(HR_Data[[#This Row],[OverTime]]="Yes",2,0)
+IF(HR_Data[[#This Row],[WorkLifeBalance]]&lt;=2,2,0)
+IF(HR_Data[[#This Row],[MonthlyIncome]]&lt;5000,2,0)
+IF(HR_Data[[#This Row],[JobSatisfaction]]&lt;=2,1,0)
+IF(HR_Data[[#This Row],[EnvironmentSatisfaction]]&lt;=2,1,0)
+IF(HR_Data[[#This Row],[YearsAtCompany]]&lt;2,2,0)</f>
        <v>5</v>
      </c>
      <c r="AM1402" t="str">
        <f>IF(HR_Data[[#This Row],[RiskScore2]]&gt;=6,"High",
IF(HR_Data[[#This Row],[RiskScore2]]&gt;=3,"Medium","Low"))</f>
        <v>Medium</v>
      </c>
      <c r="AN1402">
        <v>80</v>
      </c>
      <c r="AO1402">
        <v>1</v>
      </c>
      <c r="AP1402">
        <v>7</v>
      </c>
      <c r="AQ1402">
        <v>2</v>
      </c>
      <c r="AR1402">
        <v>3</v>
      </c>
      <c r="AS1402">
        <v>6</v>
      </c>
      <c r="AT1402">
        <v>2</v>
      </c>
      <c r="AU1402">
        <v>1</v>
      </c>
      <c r="AV1402">
        <v>2</v>
      </c>
    </row>
    <row r="1403" spans="1:48">
      <c r="A1403">
        <v>55</v>
      </c>
      <c r="B1403" t="str">
        <f>IF(HR_Data[[#This Row],[Age]]&lt;25,"&lt;25",
IF(HR_Data[[#This Row],[Age]]&lt;35,"25–34",
IF(HR_Data[[#This Row],[Age]]&lt;45,"35–44",
IF(HR_Data[[#This Row],[Age]]&lt;55,"45–54","55+"))))</f>
        <v>55+</v>
      </c>
      <c r="C1403" t="s">
        <v>43</v>
      </c>
      <c r="D1403">
        <f>(HR[[#This Row],[OverTimeFlag]]*3+HR[[#This Row],[LowJobSatisFlag]]*5+HR[[#This Row],[LowWLBFlag]]*4+HR[[#This Row],[LowSalaryFlag]]*3+HR[[#This Row],[LowEnviFlag]]*4+HR[[#This Row],[LowProFlag]]*1)</f>
        <v>8</v>
      </c>
      <c r="E1403">
        <f>HR_Data[[#This Row],[OvertimeFlag]] + HR_Data[[#This Row],[LowSatisfactionFlag]] + HR_Data[[#This Row],[LowWorkLifeBalanceFlag]]</f>
        <v>2</v>
      </c>
      <c r="F1403" t="s">
        <v>36</v>
      </c>
      <c r="G1403">
        <v>189</v>
      </c>
      <c r="H1403" t="s">
        <v>61</v>
      </c>
      <c r="I1403">
        <v>26</v>
      </c>
      <c r="J1403" t="str">
        <f>IF(AND(HR_Data[[#This Row],[Attrition]]="Yes",HR_Data[[#This Row],[YearsAtCompany]]&lt;2),"Yes","No")</f>
        <v>No</v>
      </c>
      <c r="K1403">
        <v>4</v>
      </c>
      <c r="L1403" t="s">
        <v>61</v>
      </c>
      <c r="M1403">
        <v>1</v>
      </c>
      <c r="N1403">
        <v>1973</v>
      </c>
      <c r="P1403">
        <v>3</v>
      </c>
      <c r="Q1403" t="s">
        <v>46</v>
      </c>
      <c r="R1403">
        <v>71</v>
      </c>
      <c r="S1403">
        <v>4</v>
      </c>
      <c r="T1403">
        <v>5</v>
      </c>
      <c r="U1403" t="s">
        <v>56</v>
      </c>
      <c r="V1403">
        <v>2</v>
      </c>
      <c r="W1403" t="s">
        <v>48</v>
      </c>
      <c r="X1403">
        <v>19636</v>
      </c>
      <c r="Y1403" t="str">
        <f>IF(AND(HR_Data[[#This Row],[OverTime]]="Yes",HR_Data[[#This Row],[JobSatisfaction]]&lt;=2,HR_Data[[#This Row],[MonthlyIncome]]&lt;AVERAGE(HR_Data[MonthlyIncome])),
"High Risk",
IF(OR(HR_Data[[#This Row],[OverTime]]="Yes",HR_Data[[#This Row],[JobSatisfaction]]&lt;=2),
"Medium Risk",
"Low Risk"))</f>
        <v>Medium Risk</v>
      </c>
      <c r="Z1403" t="str">
        <f>IF(HR_Data[[#This Row],[MonthlyIncome]]&lt;3000,"Low",IF(HR_Data[[#This Row],[MonthlyIncome]]&lt;7000,"Medium","High"))</f>
        <v>High</v>
      </c>
      <c r="AA1403" s="5">
        <f>IF(HR_Data[[#This Row],[OverTime]]="Yes",1,0)</f>
        <v>1</v>
      </c>
      <c r="AB1403" s="5">
        <f>IF(HR_Data[[#This Row],[JobSatisfaction]]&lt;=2,1,0)</f>
        <v>1</v>
      </c>
      <c r="AC1403" s="5">
        <f>IF(HR_Data[[#This Row],[WorkLifeBalance]]&lt;=2,1,0)</f>
        <v>0</v>
      </c>
      <c r="AD1403" s="5">
        <f>IF(HR_Data[[#This Row],[MonthlyIncome]]&lt;AVERAGE(HR_Data[MonthlyIncome]),1,0)</f>
        <v>0</v>
      </c>
      <c r="AE1403">
        <v>25811</v>
      </c>
      <c r="AF1403">
        <v>4</v>
      </c>
      <c r="AG1403" t="s">
        <v>42</v>
      </c>
      <c r="AH1403" t="s">
        <v>35</v>
      </c>
      <c r="AI1403">
        <v>18</v>
      </c>
      <c r="AJ1403">
        <v>3</v>
      </c>
      <c r="AK1403">
        <v>1</v>
      </c>
      <c r="AL1403">
        <f>IF(HR_Data[[#This Row],[OverTime]]="Yes",2,0)
+IF(HR_Data[[#This Row],[WorkLifeBalance]]&lt;=2,2,0)
+IF(HR_Data[[#This Row],[MonthlyIncome]]&lt;5000,2,0)
+IF(HR_Data[[#This Row],[JobSatisfaction]]&lt;=2,1,0)
+IF(HR_Data[[#This Row],[EnvironmentSatisfaction]]&lt;=2,1,0)
+IF(HR_Data[[#This Row],[YearsAtCompany]]&lt;2,2,0)</f>
        <v>3</v>
      </c>
      <c r="AM1403" t="str">
        <f>IF(HR_Data[[#This Row],[RiskScore2]]&gt;=6,"High",
IF(HR_Data[[#This Row],[RiskScore2]]&gt;=3,"Medium","Low"))</f>
        <v>Medium</v>
      </c>
      <c r="AN1403">
        <v>80</v>
      </c>
      <c r="AO1403">
        <v>1</v>
      </c>
      <c r="AP1403">
        <v>35</v>
      </c>
      <c r="AQ1403">
        <v>0</v>
      </c>
      <c r="AR1403">
        <v>3</v>
      </c>
      <c r="AS1403">
        <v>10</v>
      </c>
      <c r="AT1403">
        <v>9</v>
      </c>
      <c r="AU1403">
        <v>1</v>
      </c>
      <c r="AV1403">
        <v>4</v>
      </c>
    </row>
    <row r="1404" spans="1:48">
      <c r="A1404">
        <v>31</v>
      </c>
      <c r="B1404" t="str">
        <f>IF(HR_Data[[#This Row],[Age]]&lt;25,"&lt;25",
IF(HR_Data[[#This Row],[Age]]&lt;35,"25–34",
IF(HR_Data[[#This Row],[Age]]&lt;45,"35–44",
IF(HR_Data[[#This Row],[Age]]&lt;55,"45–54","55+"))))</f>
        <v>25–34</v>
      </c>
      <c r="C1404" t="s">
        <v>43</v>
      </c>
      <c r="D1404">
        <f>(HR[[#This Row],[OverTimeFlag]]*3+HR[[#This Row],[LowJobSatisFlag]]*5+HR[[#This Row],[LowWLBFlag]]*4+HR[[#This Row],[LowSalaryFlag]]*3+HR[[#This Row],[LowEnviFlag]]*4+HR[[#This Row],[LowProFlag]]*1)</f>
        <v>6</v>
      </c>
      <c r="E1404">
        <f>HR_Data[[#This Row],[OvertimeFlag]] + HR_Data[[#This Row],[LowSatisfactionFlag]] + HR_Data[[#This Row],[LowWorkLifeBalanceFlag]]</f>
        <v>1</v>
      </c>
      <c r="F1404" t="s">
        <v>36</v>
      </c>
      <c r="G1404">
        <v>1276</v>
      </c>
      <c r="H1404" t="s">
        <v>45</v>
      </c>
      <c r="I1404">
        <v>2</v>
      </c>
      <c r="J1404" t="str">
        <f>IF(AND(HR_Data[[#This Row],[Attrition]]="Yes",HR_Data[[#This Row],[YearsAtCompany]]&lt;2),"Yes","No")</f>
        <v>No</v>
      </c>
      <c r="K1404">
        <v>1</v>
      </c>
      <c r="L1404" t="s">
        <v>51</v>
      </c>
      <c r="M1404">
        <v>1</v>
      </c>
      <c r="N1404">
        <v>1974</v>
      </c>
      <c r="P1404">
        <v>4</v>
      </c>
      <c r="Q1404" t="s">
        <v>39</v>
      </c>
      <c r="R1404">
        <v>59</v>
      </c>
      <c r="S1404">
        <v>1</v>
      </c>
      <c r="T1404">
        <v>1</v>
      </c>
      <c r="U1404" t="s">
        <v>50</v>
      </c>
      <c r="V1404">
        <v>4</v>
      </c>
      <c r="W1404" t="s">
        <v>52</v>
      </c>
      <c r="X1404">
        <v>1129</v>
      </c>
      <c r="Y1404" t="str">
        <f>IF(AND(HR_Data[[#This Row],[OverTime]]="Yes",HR_Data[[#This Row],[JobSatisfaction]]&lt;=2,HR_Data[[#This Row],[MonthlyIncome]]&lt;AVERAGE(HR_Data[MonthlyIncome])),
"High Risk",
IF(OR(HR_Data[[#This Row],[OverTime]]="Yes",HR_Data[[#This Row],[JobSatisfaction]]&lt;=2),
"Medium Risk",
"Low Risk"))</f>
        <v>Medium Risk</v>
      </c>
      <c r="Z1404" t="str">
        <f>IF(HR_Data[[#This Row],[MonthlyIncome]]&lt;3000,"Low",IF(HR_Data[[#This Row],[MonthlyIncome]]&lt;7000,"Medium","High"))</f>
        <v>Low</v>
      </c>
      <c r="AA1404" s="5">
        <f>IF(HR_Data[[#This Row],[OverTime]]="Yes",1,0)</f>
        <v>1</v>
      </c>
      <c r="AB1404" s="5">
        <f>IF(HR_Data[[#This Row],[JobSatisfaction]]&lt;=2,1,0)</f>
        <v>0</v>
      </c>
      <c r="AC1404" s="5">
        <f>IF(HR_Data[[#This Row],[WorkLifeBalance]]&lt;=2,1,0)</f>
        <v>0</v>
      </c>
      <c r="AD1404" s="5">
        <f>IF(HR_Data[[#This Row],[MonthlyIncome]]&lt;AVERAGE(HR_Data[MonthlyIncome]),1,0)</f>
        <v>1</v>
      </c>
      <c r="AE1404">
        <v>17536</v>
      </c>
      <c r="AF1404">
        <v>1</v>
      </c>
      <c r="AG1404" t="s">
        <v>42</v>
      </c>
      <c r="AH1404" t="s">
        <v>35</v>
      </c>
      <c r="AI1404">
        <v>11</v>
      </c>
      <c r="AJ1404">
        <v>3</v>
      </c>
      <c r="AK1404">
        <v>3</v>
      </c>
      <c r="AL1404">
        <f>IF(HR_Data[[#This Row],[OverTime]]="Yes",2,0)
+IF(HR_Data[[#This Row],[WorkLifeBalance]]&lt;=2,2,0)
+IF(HR_Data[[#This Row],[MonthlyIncome]]&lt;5000,2,0)
+IF(HR_Data[[#This Row],[JobSatisfaction]]&lt;=2,1,0)
+IF(HR_Data[[#This Row],[EnvironmentSatisfaction]]&lt;=2,1,0)
+IF(HR_Data[[#This Row],[YearsAtCompany]]&lt;2,2,0)</f>
        <v>6</v>
      </c>
      <c r="AM1404" t="str">
        <f>IF(HR_Data[[#This Row],[RiskScore2]]&gt;=6,"High",
IF(HR_Data[[#This Row],[RiskScore2]]&gt;=3,"Medium","Low"))</f>
        <v>High</v>
      </c>
      <c r="AN1404">
        <v>80</v>
      </c>
      <c r="AO1404">
        <v>3</v>
      </c>
      <c r="AP1404">
        <v>1</v>
      </c>
      <c r="AQ1404">
        <v>4</v>
      </c>
      <c r="AR1404">
        <v>3</v>
      </c>
      <c r="AS1404">
        <v>1</v>
      </c>
      <c r="AT1404">
        <v>0</v>
      </c>
      <c r="AU1404">
        <v>0</v>
      </c>
      <c r="AV1404">
        <v>0</v>
      </c>
    </row>
    <row r="1405" spans="1:48">
      <c r="A1405">
        <v>39</v>
      </c>
      <c r="B1405" t="str">
        <f>IF(HR_Data[[#This Row],[Age]]&lt;25,"&lt;25",
IF(HR_Data[[#This Row],[Age]]&lt;35,"25–34",
IF(HR_Data[[#This Row],[Age]]&lt;45,"35–44",
IF(HR_Data[[#This Row],[Age]]&lt;55,"45–54","55+"))))</f>
        <v>35–44</v>
      </c>
      <c r="C1405" t="s">
        <v>43</v>
      </c>
      <c r="D1405">
        <f>(HR[[#This Row],[OverTimeFlag]]*3+HR[[#This Row],[LowJobSatisFlag]]*5+HR[[#This Row],[LowWLBFlag]]*4+HR[[#This Row],[LowSalaryFlag]]*3+HR[[#This Row],[LowEnviFlag]]*4+HR[[#This Row],[LowProFlag]]*1)</f>
        <v>10</v>
      </c>
      <c r="E1405">
        <f>HR_Data[[#This Row],[OvertimeFlag]] + HR_Data[[#This Row],[LowSatisfactionFlag]] + HR_Data[[#This Row],[LowWorkLifeBalanceFlag]]</f>
        <v>1</v>
      </c>
      <c r="F1405" t="s">
        <v>36</v>
      </c>
      <c r="G1405">
        <v>119</v>
      </c>
      <c r="H1405" t="s">
        <v>37</v>
      </c>
      <c r="I1405">
        <v>15</v>
      </c>
      <c r="J1405" t="str">
        <f>IF(AND(HR_Data[[#This Row],[Attrition]]="Yes",HR_Data[[#This Row],[YearsAtCompany]]&lt;2),"Yes","No")</f>
        <v>No</v>
      </c>
      <c r="K1405">
        <v>4</v>
      </c>
      <c r="L1405" t="s">
        <v>59</v>
      </c>
      <c r="M1405">
        <v>1</v>
      </c>
      <c r="N1405">
        <v>1975</v>
      </c>
      <c r="P1405">
        <v>2</v>
      </c>
      <c r="Q1405" t="s">
        <v>46</v>
      </c>
      <c r="R1405">
        <v>77</v>
      </c>
      <c r="S1405">
        <v>3</v>
      </c>
      <c r="T1405">
        <v>4</v>
      </c>
      <c r="U1405" t="s">
        <v>40</v>
      </c>
      <c r="V1405">
        <v>1</v>
      </c>
      <c r="W1405" t="s">
        <v>41</v>
      </c>
      <c r="X1405">
        <v>13341</v>
      </c>
      <c r="Y1405" t="str">
        <f>IF(AND(HR_Data[[#This Row],[OverTime]]="Yes",HR_Data[[#This Row],[JobSatisfaction]]&lt;=2,HR_Data[[#This Row],[MonthlyIncome]]&lt;AVERAGE(HR_Data[MonthlyIncome])),
"High Risk",
IF(OR(HR_Data[[#This Row],[OverTime]]="Yes",HR_Data[[#This Row],[JobSatisfaction]]&lt;=2),
"Medium Risk",
"Low Risk"))</f>
        <v>Medium Risk</v>
      </c>
      <c r="Z1405" t="str">
        <f>IF(HR_Data[[#This Row],[MonthlyIncome]]&lt;3000,"Low",IF(HR_Data[[#This Row],[MonthlyIncome]]&lt;7000,"Medium","High"))</f>
        <v>High</v>
      </c>
      <c r="AA1405" s="5">
        <f>IF(HR_Data[[#This Row],[OverTime]]="Yes",1,0)</f>
        <v>0</v>
      </c>
      <c r="AB1405" s="5">
        <f>IF(HR_Data[[#This Row],[JobSatisfaction]]&lt;=2,1,0)</f>
        <v>1</v>
      </c>
      <c r="AC1405" s="5">
        <f>IF(HR_Data[[#This Row],[WorkLifeBalance]]&lt;=2,1,0)</f>
        <v>0</v>
      </c>
      <c r="AD1405" s="5">
        <f>IF(HR_Data[[#This Row],[MonthlyIncome]]&lt;AVERAGE(HR_Data[MonthlyIncome]),1,0)</f>
        <v>0</v>
      </c>
      <c r="AE1405">
        <v>25098</v>
      </c>
      <c r="AF1405">
        <v>0</v>
      </c>
      <c r="AG1405" t="s">
        <v>42</v>
      </c>
      <c r="AH1405" t="s">
        <v>43</v>
      </c>
      <c r="AI1405">
        <v>12</v>
      </c>
      <c r="AJ1405">
        <v>3</v>
      </c>
      <c r="AK1405">
        <v>1</v>
      </c>
      <c r="AL1405">
        <f>IF(HR_Data[[#This Row],[OverTime]]="Yes",2,0)
+IF(HR_Data[[#This Row],[WorkLifeBalance]]&lt;=2,2,0)
+IF(HR_Data[[#This Row],[MonthlyIncome]]&lt;5000,2,0)
+IF(HR_Data[[#This Row],[JobSatisfaction]]&lt;=2,1,0)
+IF(HR_Data[[#This Row],[EnvironmentSatisfaction]]&lt;=2,1,0)
+IF(HR_Data[[#This Row],[YearsAtCompany]]&lt;2,2,0)</f>
        <v>2</v>
      </c>
      <c r="AM1405" t="str">
        <f>IF(HR_Data[[#This Row],[RiskScore2]]&gt;=6,"High",
IF(HR_Data[[#This Row],[RiskScore2]]&gt;=3,"Medium","Low"))</f>
        <v>Low</v>
      </c>
      <c r="AN1405">
        <v>80</v>
      </c>
      <c r="AO1405">
        <v>0</v>
      </c>
      <c r="AP1405">
        <v>21</v>
      </c>
      <c r="AQ1405">
        <v>3</v>
      </c>
      <c r="AR1405">
        <v>3</v>
      </c>
      <c r="AS1405">
        <v>20</v>
      </c>
      <c r="AT1405">
        <v>8</v>
      </c>
      <c r="AU1405">
        <v>11</v>
      </c>
      <c r="AV1405">
        <v>10</v>
      </c>
    </row>
    <row r="1406" spans="1:48">
      <c r="A1406">
        <v>42</v>
      </c>
      <c r="B1406" t="str">
        <f>IF(HR_Data[[#This Row],[Age]]&lt;25,"&lt;25",
IF(HR_Data[[#This Row],[Age]]&lt;35,"25–34",
IF(HR_Data[[#This Row],[Age]]&lt;45,"35–44",
IF(HR_Data[[#This Row],[Age]]&lt;55,"45–54","55+"))))</f>
        <v>35–44</v>
      </c>
      <c r="C1406" t="s">
        <v>43</v>
      </c>
      <c r="D1406">
        <f>(HR[[#This Row],[OverTimeFlag]]*3+HR[[#This Row],[LowJobSatisFlag]]*5+HR[[#This Row],[LowWLBFlag]]*4+HR[[#This Row],[LowSalaryFlag]]*3+HR[[#This Row],[LowEnviFlag]]*4+HR[[#This Row],[LowProFlag]]*1)</f>
        <v>3</v>
      </c>
      <c r="E1406">
        <f>HR_Data[[#This Row],[OvertimeFlag]] + HR_Data[[#This Row],[LowSatisfactionFlag]] + HR_Data[[#This Row],[LowWorkLifeBalanceFlag]]</f>
        <v>0</v>
      </c>
      <c r="F1406" t="s">
        <v>55</v>
      </c>
      <c r="G1406">
        <v>335</v>
      </c>
      <c r="H1406" t="s">
        <v>45</v>
      </c>
      <c r="I1406">
        <v>23</v>
      </c>
      <c r="J1406" t="str">
        <f>IF(AND(HR_Data[[#This Row],[Attrition]]="Yes",HR_Data[[#This Row],[YearsAtCompany]]&lt;2),"Yes","No")</f>
        <v>No</v>
      </c>
      <c r="K1406">
        <v>2</v>
      </c>
      <c r="L1406" t="s">
        <v>38</v>
      </c>
      <c r="M1406">
        <v>1</v>
      </c>
      <c r="N1406">
        <v>1976</v>
      </c>
      <c r="P1406">
        <v>4</v>
      </c>
      <c r="Q1406" t="s">
        <v>46</v>
      </c>
      <c r="R1406">
        <v>37</v>
      </c>
      <c r="S1406">
        <v>2</v>
      </c>
      <c r="T1406">
        <v>2</v>
      </c>
      <c r="U1406" t="s">
        <v>47</v>
      </c>
      <c r="V1406">
        <v>3</v>
      </c>
      <c r="W1406" t="s">
        <v>41</v>
      </c>
      <c r="X1406">
        <v>4332</v>
      </c>
      <c r="Y1406" t="str">
        <f>IF(AND(HR_Data[[#This Row],[OverTime]]="Yes",HR_Data[[#This Row],[JobSatisfaction]]&lt;=2,HR_Data[[#This Row],[MonthlyIncome]]&lt;AVERAGE(HR_Data[MonthlyIncome])),
"High Risk",
IF(OR(HR_Data[[#This Row],[OverTime]]="Yes",HR_Data[[#This Row],[JobSatisfaction]]&lt;=2),
"Medium Risk",
"Low Risk"))</f>
        <v>Low Risk</v>
      </c>
      <c r="Z1406" t="str">
        <f>IF(HR_Data[[#This Row],[MonthlyIncome]]&lt;3000,"Low",IF(HR_Data[[#This Row],[MonthlyIncome]]&lt;7000,"Medium","High"))</f>
        <v>Medium</v>
      </c>
      <c r="AA1406" s="5">
        <f>IF(HR_Data[[#This Row],[OverTime]]="Yes",1,0)</f>
        <v>0</v>
      </c>
      <c r="AB1406" s="5">
        <f>IF(HR_Data[[#This Row],[JobSatisfaction]]&lt;=2,1,0)</f>
        <v>0</v>
      </c>
      <c r="AC1406" s="5">
        <f>IF(HR_Data[[#This Row],[WorkLifeBalance]]&lt;=2,1,0)</f>
        <v>0</v>
      </c>
      <c r="AD1406" s="5">
        <f>IF(HR_Data[[#This Row],[MonthlyIncome]]&lt;AVERAGE(HR_Data[MonthlyIncome]),1,0)</f>
        <v>1</v>
      </c>
      <c r="AE1406">
        <v>14811</v>
      </c>
      <c r="AF1406">
        <v>1</v>
      </c>
      <c r="AG1406" t="s">
        <v>42</v>
      </c>
      <c r="AH1406" t="s">
        <v>43</v>
      </c>
      <c r="AI1406">
        <v>12</v>
      </c>
      <c r="AJ1406">
        <v>3</v>
      </c>
      <c r="AK1406">
        <v>4</v>
      </c>
      <c r="AL1406">
        <f>IF(HR_Data[[#This Row],[OverTime]]="Yes",2,0)
+IF(HR_Data[[#This Row],[WorkLifeBalance]]&lt;=2,2,0)
+IF(HR_Data[[#This Row],[MonthlyIncome]]&lt;5000,2,0)
+IF(HR_Data[[#This Row],[JobSatisfaction]]&lt;=2,1,0)
+IF(HR_Data[[#This Row],[EnvironmentSatisfaction]]&lt;=2,1,0)
+IF(HR_Data[[#This Row],[YearsAtCompany]]&lt;2,2,0)</f>
        <v>2</v>
      </c>
      <c r="AM1406" t="str">
        <f>IF(HR_Data[[#This Row],[RiskScore2]]&gt;=6,"High",
IF(HR_Data[[#This Row],[RiskScore2]]&gt;=3,"Medium","Low"))</f>
        <v>Low</v>
      </c>
      <c r="AN1406">
        <v>80</v>
      </c>
      <c r="AO1406">
        <v>0</v>
      </c>
      <c r="AP1406">
        <v>20</v>
      </c>
      <c r="AQ1406">
        <v>2</v>
      </c>
      <c r="AR1406">
        <v>3</v>
      </c>
      <c r="AS1406">
        <v>20</v>
      </c>
      <c r="AT1406">
        <v>9</v>
      </c>
      <c r="AU1406">
        <v>3</v>
      </c>
      <c r="AV1406">
        <v>7</v>
      </c>
    </row>
    <row r="1407" spans="1:48">
      <c r="A1407">
        <v>31</v>
      </c>
      <c r="B1407" t="str">
        <f>IF(HR_Data[[#This Row],[Age]]&lt;25,"&lt;25",
IF(HR_Data[[#This Row],[Age]]&lt;35,"25–34",
IF(HR_Data[[#This Row],[Age]]&lt;45,"35–44",
IF(HR_Data[[#This Row],[Age]]&lt;55,"45–54","55+"))))</f>
        <v>25–34</v>
      </c>
      <c r="C1407" t="s">
        <v>43</v>
      </c>
      <c r="D1407">
        <f>(HR[[#This Row],[OverTimeFlag]]*3+HR[[#This Row],[LowJobSatisFlag]]*5+HR[[#This Row],[LowWLBFlag]]*4+HR[[#This Row],[LowSalaryFlag]]*3+HR[[#This Row],[LowEnviFlag]]*4+HR[[#This Row],[LowProFlag]]*1)</f>
        <v>0</v>
      </c>
      <c r="E1407">
        <f>HR_Data[[#This Row],[OvertimeFlag]] + HR_Data[[#This Row],[LowSatisfactionFlag]] + HR_Data[[#This Row],[LowWorkLifeBalanceFlag]]</f>
        <v>0</v>
      </c>
      <c r="F1407" t="s">
        <v>55</v>
      </c>
      <c r="G1407">
        <v>697</v>
      </c>
      <c r="H1407" t="s">
        <v>45</v>
      </c>
      <c r="I1407">
        <v>10</v>
      </c>
      <c r="J1407" t="str">
        <f>IF(AND(HR_Data[[#This Row],[Attrition]]="Yes",HR_Data[[#This Row],[YearsAtCompany]]&lt;2),"Yes","No")</f>
        <v>No</v>
      </c>
      <c r="K1407">
        <v>3</v>
      </c>
      <c r="L1407" t="s">
        <v>51</v>
      </c>
      <c r="M1407">
        <v>1</v>
      </c>
      <c r="N1407">
        <v>1979</v>
      </c>
      <c r="P1407">
        <v>3</v>
      </c>
      <c r="Q1407" t="s">
        <v>39</v>
      </c>
      <c r="R1407">
        <v>40</v>
      </c>
      <c r="S1407">
        <v>3</v>
      </c>
      <c r="T1407">
        <v>3</v>
      </c>
      <c r="U1407" t="s">
        <v>58</v>
      </c>
      <c r="V1407">
        <v>3</v>
      </c>
      <c r="W1407" t="s">
        <v>48</v>
      </c>
      <c r="X1407">
        <v>11031</v>
      </c>
      <c r="Y1407" t="str">
        <f>IF(AND(HR_Data[[#This Row],[OverTime]]="Yes",HR_Data[[#This Row],[JobSatisfaction]]&lt;=2,HR_Data[[#This Row],[MonthlyIncome]]&lt;AVERAGE(HR_Data[MonthlyIncome])),
"High Risk",
IF(OR(HR_Data[[#This Row],[OverTime]]="Yes",HR_Data[[#This Row],[JobSatisfaction]]&lt;=2),
"Medium Risk",
"Low Risk"))</f>
        <v>Low Risk</v>
      </c>
      <c r="Z1407" t="str">
        <f>IF(HR_Data[[#This Row],[MonthlyIncome]]&lt;3000,"Low",IF(HR_Data[[#This Row],[MonthlyIncome]]&lt;7000,"Medium","High"))</f>
        <v>High</v>
      </c>
      <c r="AA1407" s="5">
        <f>IF(HR_Data[[#This Row],[OverTime]]="Yes",1,0)</f>
        <v>0</v>
      </c>
      <c r="AB1407" s="5">
        <f>IF(HR_Data[[#This Row],[JobSatisfaction]]&lt;=2,1,0)</f>
        <v>0</v>
      </c>
      <c r="AC1407" s="5">
        <f>IF(HR_Data[[#This Row],[WorkLifeBalance]]&lt;=2,1,0)</f>
        <v>0</v>
      </c>
      <c r="AD1407" s="5">
        <f>IF(HR_Data[[#This Row],[MonthlyIncome]]&lt;AVERAGE(HR_Data[MonthlyIncome]),1,0)</f>
        <v>0</v>
      </c>
      <c r="AE1407">
        <v>26862</v>
      </c>
      <c r="AF1407">
        <v>4</v>
      </c>
      <c r="AG1407" t="s">
        <v>42</v>
      </c>
      <c r="AH1407" t="s">
        <v>43</v>
      </c>
      <c r="AI1407">
        <v>20</v>
      </c>
      <c r="AJ1407">
        <v>4</v>
      </c>
      <c r="AK1407">
        <v>3</v>
      </c>
      <c r="AL1407">
        <f>IF(HR_Data[[#This Row],[OverTime]]="Yes",2,0)
+IF(HR_Data[[#This Row],[WorkLifeBalance]]&lt;=2,2,0)
+IF(HR_Data[[#This Row],[MonthlyIncome]]&lt;5000,2,0)
+IF(HR_Data[[#This Row],[JobSatisfaction]]&lt;=2,1,0)
+IF(HR_Data[[#This Row],[EnvironmentSatisfaction]]&lt;=2,1,0)
+IF(HR_Data[[#This Row],[YearsAtCompany]]&lt;2,2,0)</f>
        <v>0</v>
      </c>
      <c r="AM1407" t="str">
        <f>IF(HR_Data[[#This Row],[RiskScore2]]&gt;=6,"High",
IF(HR_Data[[#This Row],[RiskScore2]]&gt;=3,"Medium","Low"))</f>
        <v>Low</v>
      </c>
      <c r="AN1407">
        <v>80</v>
      </c>
      <c r="AO1407">
        <v>1</v>
      </c>
      <c r="AP1407">
        <v>13</v>
      </c>
      <c r="AQ1407">
        <v>2</v>
      </c>
      <c r="AR1407">
        <v>4</v>
      </c>
      <c r="AS1407">
        <v>11</v>
      </c>
      <c r="AT1407">
        <v>7</v>
      </c>
      <c r="AU1407">
        <v>4</v>
      </c>
      <c r="AV1407">
        <v>8</v>
      </c>
    </row>
    <row r="1408" spans="1:48">
      <c r="A1408">
        <v>54</v>
      </c>
      <c r="B1408" t="str">
        <f>IF(HR_Data[[#This Row],[Age]]&lt;25,"&lt;25",
IF(HR_Data[[#This Row],[Age]]&lt;35,"25–34",
IF(HR_Data[[#This Row],[Age]]&lt;45,"35–44",
IF(HR_Data[[#This Row],[Age]]&lt;55,"45–54","55+"))))</f>
        <v>45–54</v>
      </c>
      <c r="C1408" t="s">
        <v>43</v>
      </c>
      <c r="D1408">
        <f>(HR[[#This Row],[OverTimeFlag]]*3+HR[[#This Row],[LowJobSatisFlag]]*5+HR[[#This Row],[LowWLBFlag]]*4+HR[[#This Row],[LowSalaryFlag]]*3+HR[[#This Row],[LowEnviFlag]]*4+HR[[#This Row],[LowProFlag]]*1)</f>
        <v>11</v>
      </c>
      <c r="E1408">
        <f>HR_Data[[#This Row],[OvertimeFlag]] + HR_Data[[#This Row],[LowSatisfactionFlag]] + HR_Data[[#This Row],[LowWorkLifeBalanceFlag]]</f>
        <v>2</v>
      </c>
      <c r="F1408" t="s">
        <v>36</v>
      </c>
      <c r="G1408">
        <v>157</v>
      </c>
      <c r="H1408" t="s">
        <v>45</v>
      </c>
      <c r="I1408">
        <v>10</v>
      </c>
      <c r="J1408" t="str">
        <f>IF(AND(HR_Data[[#This Row],[Attrition]]="Yes",HR_Data[[#This Row],[YearsAtCompany]]&lt;2),"Yes","No")</f>
        <v>No</v>
      </c>
      <c r="K1408">
        <v>3</v>
      </c>
      <c r="L1408" t="s">
        <v>51</v>
      </c>
      <c r="M1408">
        <v>1</v>
      </c>
      <c r="N1408">
        <v>1980</v>
      </c>
      <c r="P1408">
        <v>3</v>
      </c>
      <c r="Q1408" t="s">
        <v>39</v>
      </c>
      <c r="R1408">
        <v>77</v>
      </c>
      <c r="S1408">
        <v>3</v>
      </c>
      <c r="T1408">
        <v>2</v>
      </c>
      <c r="U1408" t="s">
        <v>53</v>
      </c>
      <c r="V1408">
        <v>1</v>
      </c>
      <c r="W1408" t="s">
        <v>41</v>
      </c>
      <c r="X1408">
        <v>4440</v>
      </c>
      <c r="Y1408" t="str">
        <f>IF(AND(HR_Data[[#This Row],[OverTime]]="Yes",HR_Data[[#This Row],[JobSatisfaction]]&lt;=2,HR_Data[[#This Row],[MonthlyIncome]]&lt;AVERAGE(HR_Data[MonthlyIncome])),
"High Risk",
IF(OR(HR_Data[[#This Row],[OverTime]]="Yes",HR_Data[[#This Row],[JobSatisfaction]]&lt;=2),
"Medium Risk",
"Low Risk"))</f>
        <v>High Risk</v>
      </c>
      <c r="Z1408" t="str">
        <f>IF(HR_Data[[#This Row],[MonthlyIncome]]&lt;3000,"Low",IF(HR_Data[[#This Row],[MonthlyIncome]]&lt;7000,"Medium","High"))</f>
        <v>Medium</v>
      </c>
      <c r="AA1408" s="5">
        <f>IF(HR_Data[[#This Row],[OverTime]]="Yes",1,0)</f>
        <v>1</v>
      </c>
      <c r="AB1408" s="5">
        <f>IF(HR_Data[[#This Row],[JobSatisfaction]]&lt;=2,1,0)</f>
        <v>1</v>
      </c>
      <c r="AC1408" s="5">
        <f>IF(HR_Data[[#This Row],[WorkLifeBalance]]&lt;=2,1,0)</f>
        <v>0</v>
      </c>
      <c r="AD1408" s="5">
        <f>IF(HR_Data[[#This Row],[MonthlyIncome]]&lt;AVERAGE(HR_Data[MonthlyIncome]),1,0)</f>
        <v>1</v>
      </c>
      <c r="AE1408">
        <v>25198</v>
      </c>
      <c r="AF1408">
        <v>6</v>
      </c>
      <c r="AG1408" t="s">
        <v>42</v>
      </c>
      <c r="AH1408" t="s">
        <v>35</v>
      </c>
      <c r="AI1408">
        <v>19</v>
      </c>
      <c r="AJ1408">
        <v>3</v>
      </c>
      <c r="AK1408">
        <v>4</v>
      </c>
      <c r="AL1408">
        <f>IF(HR_Data[[#This Row],[OverTime]]="Yes",2,0)
+IF(HR_Data[[#This Row],[WorkLifeBalance]]&lt;=2,2,0)
+IF(HR_Data[[#This Row],[MonthlyIncome]]&lt;5000,2,0)
+IF(HR_Data[[#This Row],[JobSatisfaction]]&lt;=2,1,0)
+IF(HR_Data[[#This Row],[EnvironmentSatisfaction]]&lt;=2,1,0)
+IF(HR_Data[[#This Row],[YearsAtCompany]]&lt;2,2,0)</f>
        <v>5</v>
      </c>
      <c r="AM1408" t="str">
        <f>IF(HR_Data[[#This Row],[RiskScore2]]&gt;=6,"High",
IF(HR_Data[[#This Row],[RiskScore2]]&gt;=3,"Medium","Low"))</f>
        <v>Medium</v>
      </c>
      <c r="AN1408">
        <v>80</v>
      </c>
      <c r="AO1408">
        <v>0</v>
      </c>
      <c r="AP1408">
        <v>9</v>
      </c>
      <c r="AQ1408">
        <v>3</v>
      </c>
      <c r="AR1408">
        <v>3</v>
      </c>
      <c r="AS1408">
        <v>5</v>
      </c>
      <c r="AT1408">
        <v>2</v>
      </c>
      <c r="AU1408">
        <v>1</v>
      </c>
      <c r="AV1408">
        <v>4</v>
      </c>
    </row>
    <row r="1409" spans="1:48">
      <c r="A1409">
        <v>24</v>
      </c>
      <c r="B1409" t="str">
        <f>IF(HR_Data[[#This Row],[Age]]&lt;25,"&lt;25",
IF(HR_Data[[#This Row],[Age]]&lt;35,"25–34",
IF(HR_Data[[#This Row],[Age]]&lt;45,"35–44",
IF(HR_Data[[#This Row],[Age]]&lt;55,"45–54","55+"))))</f>
        <v>&lt;25</v>
      </c>
      <c r="C1409" t="s">
        <v>43</v>
      </c>
      <c r="D1409">
        <f>(HR[[#This Row],[OverTimeFlag]]*3+HR[[#This Row],[LowJobSatisFlag]]*5+HR[[#This Row],[LowWLBFlag]]*4+HR[[#This Row],[LowSalaryFlag]]*3+HR[[#This Row],[LowEnviFlag]]*4+HR[[#This Row],[LowProFlag]]*1)</f>
        <v>11</v>
      </c>
      <c r="E1409">
        <f>HR_Data[[#This Row],[OvertimeFlag]] + HR_Data[[#This Row],[LowSatisfactionFlag]] + HR_Data[[#This Row],[LowWorkLifeBalanceFlag]]</f>
        <v>1</v>
      </c>
      <c r="F1409" t="s">
        <v>36</v>
      </c>
      <c r="G1409">
        <v>771</v>
      </c>
      <c r="H1409" t="s">
        <v>45</v>
      </c>
      <c r="I1409">
        <v>1</v>
      </c>
      <c r="J1409" t="str">
        <f>IF(AND(HR_Data[[#This Row],[Attrition]]="Yes",HR_Data[[#This Row],[YearsAtCompany]]&lt;2),"Yes","No")</f>
        <v>No</v>
      </c>
      <c r="K1409">
        <v>2</v>
      </c>
      <c r="L1409" t="s">
        <v>38</v>
      </c>
      <c r="M1409">
        <v>1</v>
      </c>
      <c r="N1409">
        <v>1981</v>
      </c>
      <c r="P1409">
        <v>2</v>
      </c>
      <c r="Q1409" t="s">
        <v>46</v>
      </c>
      <c r="R1409">
        <v>45</v>
      </c>
      <c r="S1409">
        <v>2</v>
      </c>
      <c r="T1409">
        <v>2</v>
      </c>
      <c r="U1409" t="s">
        <v>54</v>
      </c>
      <c r="V1409">
        <v>3</v>
      </c>
      <c r="W1409" t="s">
        <v>41</v>
      </c>
      <c r="X1409">
        <v>4617</v>
      </c>
      <c r="Y1409" t="str">
        <f>IF(AND(HR_Data[[#This Row],[OverTime]]="Yes",HR_Data[[#This Row],[JobSatisfaction]]&lt;=2,HR_Data[[#This Row],[MonthlyIncome]]&lt;AVERAGE(HR_Data[MonthlyIncome])),
"High Risk",
IF(OR(HR_Data[[#This Row],[OverTime]]="Yes",HR_Data[[#This Row],[JobSatisfaction]]&lt;=2),
"Medium Risk",
"Low Risk"))</f>
        <v>Low Risk</v>
      </c>
      <c r="Z1409" t="str">
        <f>IF(HR_Data[[#This Row],[MonthlyIncome]]&lt;3000,"Low",IF(HR_Data[[#This Row],[MonthlyIncome]]&lt;7000,"Medium","High"))</f>
        <v>Medium</v>
      </c>
      <c r="AA1409" s="5">
        <f>IF(HR_Data[[#This Row],[OverTime]]="Yes",1,0)</f>
        <v>0</v>
      </c>
      <c r="AB1409" s="5">
        <f>IF(HR_Data[[#This Row],[JobSatisfaction]]&lt;=2,1,0)</f>
        <v>0</v>
      </c>
      <c r="AC1409" s="5">
        <f>IF(HR_Data[[#This Row],[WorkLifeBalance]]&lt;=2,1,0)</f>
        <v>1</v>
      </c>
      <c r="AD1409" s="5">
        <f>IF(HR_Data[[#This Row],[MonthlyIncome]]&lt;AVERAGE(HR_Data[MonthlyIncome]),1,0)</f>
        <v>1</v>
      </c>
      <c r="AE1409">
        <v>14120</v>
      </c>
      <c r="AF1409">
        <v>1</v>
      </c>
      <c r="AG1409" t="s">
        <v>42</v>
      </c>
      <c r="AH1409" t="s">
        <v>43</v>
      </c>
      <c r="AI1409">
        <v>12</v>
      </c>
      <c r="AJ1409">
        <v>3</v>
      </c>
      <c r="AK1409">
        <v>2</v>
      </c>
      <c r="AL1409">
        <f>IF(HR_Data[[#This Row],[OverTime]]="Yes",2,0)
+IF(HR_Data[[#This Row],[WorkLifeBalance]]&lt;=2,2,0)
+IF(HR_Data[[#This Row],[MonthlyIncome]]&lt;5000,2,0)
+IF(HR_Data[[#This Row],[JobSatisfaction]]&lt;=2,1,0)
+IF(HR_Data[[#This Row],[EnvironmentSatisfaction]]&lt;=2,1,0)
+IF(HR_Data[[#This Row],[YearsAtCompany]]&lt;2,2,0)</f>
        <v>5</v>
      </c>
      <c r="AM1409" t="str">
        <f>IF(HR_Data[[#This Row],[RiskScore2]]&gt;=6,"High",
IF(HR_Data[[#This Row],[RiskScore2]]&gt;=3,"Medium","Low"))</f>
        <v>Medium</v>
      </c>
      <c r="AN1409">
        <v>80</v>
      </c>
      <c r="AO1409">
        <v>0</v>
      </c>
      <c r="AP1409">
        <v>4</v>
      </c>
      <c r="AQ1409">
        <v>2</v>
      </c>
      <c r="AR1409">
        <v>2</v>
      </c>
      <c r="AS1409">
        <v>4</v>
      </c>
      <c r="AT1409">
        <v>3</v>
      </c>
      <c r="AU1409">
        <v>1</v>
      </c>
      <c r="AV1409">
        <v>2</v>
      </c>
    </row>
    <row r="1410" spans="1:48">
      <c r="A1410">
        <v>23</v>
      </c>
      <c r="B1410" t="str">
        <f>IF(HR_Data[[#This Row],[Age]]&lt;25,"&lt;25",
IF(HR_Data[[#This Row],[Age]]&lt;35,"25–34",
IF(HR_Data[[#This Row],[Age]]&lt;45,"35–44",
IF(HR_Data[[#This Row],[Age]]&lt;55,"45–54","55+"))))</f>
        <v>&lt;25</v>
      </c>
      <c r="C1410" t="s">
        <v>43</v>
      </c>
      <c r="D1410">
        <f>(HR[[#This Row],[OverTimeFlag]]*3+HR[[#This Row],[LowJobSatisFlag]]*5+HR[[#This Row],[LowWLBFlag]]*4+HR[[#This Row],[LowSalaryFlag]]*3+HR[[#This Row],[LowEnviFlag]]*4+HR[[#This Row],[LowProFlag]]*1)</f>
        <v>3</v>
      </c>
      <c r="E1410">
        <f>HR_Data[[#This Row],[OvertimeFlag]] + HR_Data[[#This Row],[LowSatisfactionFlag]] + HR_Data[[#This Row],[LowWorkLifeBalanceFlag]]</f>
        <v>0</v>
      </c>
      <c r="F1410" t="s">
        <v>36</v>
      </c>
      <c r="G1410">
        <v>571</v>
      </c>
      <c r="H1410" t="s">
        <v>45</v>
      </c>
      <c r="I1410">
        <v>12</v>
      </c>
      <c r="J1410" t="str">
        <f>IF(AND(HR_Data[[#This Row],[Attrition]]="Yes",HR_Data[[#This Row],[YearsAtCompany]]&lt;2),"Yes","No")</f>
        <v>No</v>
      </c>
      <c r="K1410">
        <v>2</v>
      </c>
      <c r="L1410" t="s">
        <v>49</v>
      </c>
      <c r="M1410">
        <v>1</v>
      </c>
      <c r="N1410">
        <v>1982</v>
      </c>
      <c r="P1410">
        <v>4</v>
      </c>
      <c r="Q1410" t="s">
        <v>46</v>
      </c>
      <c r="R1410">
        <v>78</v>
      </c>
      <c r="S1410">
        <v>3</v>
      </c>
      <c r="T1410">
        <v>1</v>
      </c>
      <c r="U1410" t="s">
        <v>50</v>
      </c>
      <c r="V1410">
        <v>4</v>
      </c>
      <c r="W1410" t="s">
        <v>41</v>
      </c>
      <c r="X1410">
        <v>2647</v>
      </c>
      <c r="Y1410" t="str">
        <f>IF(AND(HR_Data[[#This Row],[OverTime]]="Yes",HR_Data[[#This Row],[JobSatisfaction]]&lt;=2,HR_Data[[#This Row],[MonthlyIncome]]&lt;AVERAGE(HR_Data[MonthlyIncome])),
"High Risk",
IF(OR(HR_Data[[#This Row],[OverTime]]="Yes",HR_Data[[#This Row],[JobSatisfaction]]&lt;=2),
"Medium Risk",
"Low Risk"))</f>
        <v>Low Risk</v>
      </c>
      <c r="Z1410" t="str">
        <f>IF(HR_Data[[#This Row],[MonthlyIncome]]&lt;3000,"Low",IF(HR_Data[[#This Row],[MonthlyIncome]]&lt;7000,"Medium","High"))</f>
        <v>Low</v>
      </c>
      <c r="AA1410" s="5">
        <f>IF(HR_Data[[#This Row],[OverTime]]="Yes",1,0)</f>
        <v>0</v>
      </c>
      <c r="AB1410" s="5">
        <f>IF(HR_Data[[#This Row],[JobSatisfaction]]&lt;=2,1,0)</f>
        <v>0</v>
      </c>
      <c r="AC1410" s="5">
        <f>IF(HR_Data[[#This Row],[WorkLifeBalance]]&lt;=2,1,0)</f>
        <v>0</v>
      </c>
      <c r="AD1410" s="5">
        <f>IF(HR_Data[[#This Row],[MonthlyIncome]]&lt;AVERAGE(HR_Data[MonthlyIncome]),1,0)</f>
        <v>1</v>
      </c>
      <c r="AE1410">
        <v>13672</v>
      </c>
      <c r="AF1410">
        <v>1</v>
      </c>
      <c r="AG1410" t="s">
        <v>42</v>
      </c>
      <c r="AH1410" t="s">
        <v>43</v>
      </c>
      <c r="AI1410">
        <v>13</v>
      </c>
      <c r="AJ1410">
        <v>3</v>
      </c>
      <c r="AK1410">
        <v>3</v>
      </c>
      <c r="AL1410">
        <f>IF(HR_Data[[#This Row],[OverTime]]="Yes",2,0)
+IF(HR_Data[[#This Row],[WorkLifeBalance]]&lt;=2,2,0)
+IF(HR_Data[[#This Row],[MonthlyIncome]]&lt;5000,2,0)
+IF(HR_Data[[#This Row],[JobSatisfaction]]&lt;=2,1,0)
+IF(HR_Data[[#This Row],[EnvironmentSatisfaction]]&lt;=2,1,0)
+IF(HR_Data[[#This Row],[YearsAtCompany]]&lt;2,2,0)</f>
        <v>2</v>
      </c>
      <c r="AM1410" t="str">
        <f>IF(HR_Data[[#This Row],[RiskScore2]]&gt;=6,"High",
IF(HR_Data[[#This Row],[RiskScore2]]&gt;=3,"Medium","Low"))</f>
        <v>Low</v>
      </c>
      <c r="AN1410">
        <v>80</v>
      </c>
      <c r="AO1410">
        <v>0</v>
      </c>
      <c r="AP1410">
        <v>5</v>
      </c>
      <c r="AQ1410">
        <v>6</v>
      </c>
      <c r="AR1410">
        <v>4</v>
      </c>
      <c r="AS1410">
        <v>5</v>
      </c>
      <c r="AT1410">
        <v>2</v>
      </c>
      <c r="AU1410">
        <v>1</v>
      </c>
      <c r="AV1410">
        <v>4</v>
      </c>
    </row>
    <row r="1411" spans="1:48">
      <c r="A1411">
        <v>40</v>
      </c>
      <c r="B1411" t="str">
        <f>IF(HR_Data[[#This Row],[Age]]&lt;25,"&lt;25",
IF(HR_Data[[#This Row],[Age]]&lt;35,"25–34",
IF(HR_Data[[#This Row],[Age]]&lt;45,"35–44",
IF(HR_Data[[#This Row],[Age]]&lt;55,"45–54","55+"))))</f>
        <v>35–44</v>
      </c>
      <c r="C1411" t="s">
        <v>43</v>
      </c>
      <c r="D1411">
        <f>(HR[[#This Row],[OverTimeFlag]]*3+HR[[#This Row],[LowJobSatisFlag]]*5+HR[[#This Row],[LowWLBFlag]]*4+HR[[#This Row],[LowSalaryFlag]]*3+HR[[#This Row],[LowEnviFlag]]*4+HR[[#This Row],[LowProFlag]]*1)</f>
        <v>4</v>
      </c>
      <c r="E1411">
        <f>HR_Data[[#This Row],[OvertimeFlag]] + HR_Data[[#This Row],[LowSatisfactionFlag]] + HR_Data[[#This Row],[LowWorkLifeBalanceFlag]]</f>
        <v>0</v>
      </c>
      <c r="F1411" t="s">
        <v>44</v>
      </c>
      <c r="G1411">
        <v>692</v>
      </c>
      <c r="H1411" t="s">
        <v>45</v>
      </c>
      <c r="I1411">
        <v>11</v>
      </c>
      <c r="J1411" t="str">
        <f>IF(AND(HR_Data[[#This Row],[Attrition]]="Yes",HR_Data[[#This Row],[YearsAtCompany]]&lt;2),"Yes","No")</f>
        <v>No</v>
      </c>
      <c r="K1411">
        <v>3</v>
      </c>
      <c r="L1411" t="s">
        <v>60</v>
      </c>
      <c r="M1411">
        <v>1</v>
      </c>
      <c r="N1411">
        <v>1985</v>
      </c>
      <c r="P1411">
        <v>4</v>
      </c>
      <c r="Q1411" t="s">
        <v>39</v>
      </c>
      <c r="R1411">
        <v>73</v>
      </c>
      <c r="S1411">
        <v>3</v>
      </c>
      <c r="T1411">
        <v>2</v>
      </c>
      <c r="U1411" t="s">
        <v>50</v>
      </c>
      <c r="V1411">
        <v>3</v>
      </c>
      <c r="W1411" t="s">
        <v>48</v>
      </c>
      <c r="X1411">
        <v>6323</v>
      </c>
      <c r="Y1411" t="str">
        <f>IF(AND(HR_Data[[#This Row],[OverTime]]="Yes",HR_Data[[#This Row],[JobSatisfaction]]&lt;=2,HR_Data[[#This Row],[MonthlyIncome]]&lt;AVERAGE(HR_Data[MonthlyIncome])),
"High Risk",
IF(OR(HR_Data[[#This Row],[OverTime]]="Yes",HR_Data[[#This Row],[JobSatisfaction]]&lt;=2),
"Medium Risk",
"Low Risk"))</f>
        <v>Low Risk</v>
      </c>
      <c r="Z1411" t="str">
        <f>IF(HR_Data[[#This Row],[MonthlyIncome]]&lt;3000,"Low",IF(HR_Data[[#This Row],[MonthlyIncome]]&lt;7000,"Medium","High"))</f>
        <v>Medium</v>
      </c>
      <c r="AA1411" s="5">
        <f>IF(HR_Data[[#This Row],[OverTime]]="Yes",1,0)</f>
        <v>0</v>
      </c>
      <c r="AB1411" s="5">
        <f>IF(HR_Data[[#This Row],[JobSatisfaction]]&lt;=2,1,0)</f>
        <v>0</v>
      </c>
      <c r="AC1411" s="5">
        <f>IF(HR_Data[[#This Row],[WorkLifeBalance]]&lt;=2,1,0)</f>
        <v>0</v>
      </c>
      <c r="AD1411" s="5">
        <f>IF(HR_Data[[#This Row],[MonthlyIncome]]&lt;AVERAGE(HR_Data[MonthlyIncome]),1,0)</f>
        <v>1</v>
      </c>
      <c r="AE1411">
        <v>26849</v>
      </c>
      <c r="AF1411">
        <v>1</v>
      </c>
      <c r="AG1411" t="s">
        <v>42</v>
      </c>
      <c r="AH1411" t="s">
        <v>43</v>
      </c>
      <c r="AI1411">
        <v>11</v>
      </c>
      <c r="AJ1411">
        <v>3</v>
      </c>
      <c r="AK1411">
        <v>1</v>
      </c>
      <c r="AL1411">
        <f>IF(HR_Data[[#This Row],[OverTime]]="Yes",2,0)
+IF(HR_Data[[#This Row],[WorkLifeBalance]]&lt;=2,2,0)
+IF(HR_Data[[#This Row],[MonthlyIncome]]&lt;5000,2,0)
+IF(HR_Data[[#This Row],[JobSatisfaction]]&lt;=2,1,0)
+IF(HR_Data[[#This Row],[EnvironmentSatisfaction]]&lt;=2,1,0)
+IF(HR_Data[[#This Row],[YearsAtCompany]]&lt;2,2,0)</f>
        <v>0</v>
      </c>
      <c r="AM1411" t="str">
        <f>IF(HR_Data[[#This Row],[RiskScore2]]&gt;=6,"High",
IF(HR_Data[[#This Row],[RiskScore2]]&gt;=3,"Medium","Low"))</f>
        <v>Low</v>
      </c>
      <c r="AN1411">
        <v>80</v>
      </c>
      <c r="AO1411">
        <v>1</v>
      </c>
      <c r="AP1411">
        <v>10</v>
      </c>
      <c r="AQ1411">
        <v>2</v>
      </c>
      <c r="AR1411">
        <v>4</v>
      </c>
      <c r="AS1411">
        <v>10</v>
      </c>
      <c r="AT1411">
        <v>9</v>
      </c>
      <c r="AU1411">
        <v>9</v>
      </c>
      <c r="AV1411">
        <v>4</v>
      </c>
    </row>
    <row r="1412" spans="1:48">
      <c r="A1412">
        <v>40</v>
      </c>
      <c r="B1412" t="str">
        <f>IF(HR_Data[[#This Row],[Age]]&lt;25,"&lt;25",
IF(HR_Data[[#This Row],[Age]]&lt;35,"25–34",
IF(HR_Data[[#This Row],[Age]]&lt;45,"35–44",
IF(HR_Data[[#This Row],[Age]]&lt;55,"45–54","55+"))))</f>
        <v>35–44</v>
      </c>
      <c r="C1412" t="s">
        <v>43</v>
      </c>
      <c r="D1412">
        <f>(HR[[#This Row],[OverTimeFlag]]*3+HR[[#This Row],[LowJobSatisFlag]]*5+HR[[#This Row],[LowWLBFlag]]*4+HR[[#This Row],[LowSalaryFlag]]*3+HR[[#This Row],[LowEnviFlag]]*4+HR[[#This Row],[LowProFlag]]*1)</f>
        <v>13</v>
      </c>
      <c r="E1412">
        <f>HR_Data[[#This Row],[OvertimeFlag]] + HR_Data[[#This Row],[LowSatisfactionFlag]] + HR_Data[[#This Row],[LowWorkLifeBalanceFlag]]</f>
        <v>1</v>
      </c>
      <c r="F1412" t="s">
        <v>36</v>
      </c>
      <c r="G1412">
        <v>444</v>
      </c>
      <c r="H1412" t="s">
        <v>37</v>
      </c>
      <c r="I1412">
        <v>2</v>
      </c>
      <c r="J1412" t="str">
        <f>IF(AND(HR_Data[[#This Row],[Attrition]]="Yes",HR_Data[[#This Row],[YearsAtCompany]]&lt;2),"Yes","No")</f>
        <v>No</v>
      </c>
      <c r="K1412">
        <v>2</v>
      </c>
      <c r="L1412" t="s">
        <v>59</v>
      </c>
      <c r="M1412">
        <v>1</v>
      </c>
      <c r="N1412">
        <v>1986</v>
      </c>
      <c r="P1412">
        <v>2</v>
      </c>
      <c r="Q1412" t="s">
        <v>39</v>
      </c>
      <c r="R1412">
        <v>92</v>
      </c>
      <c r="S1412">
        <v>3</v>
      </c>
      <c r="T1412">
        <v>2</v>
      </c>
      <c r="U1412" t="s">
        <v>40</v>
      </c>
      <c r="V1412">
        <v>2</v>
      </c>
      <c r="W1412" t="s">
        <v>48</v>
      </c>
      <c r="X1412">
        <v>5677</v>
      </c>
      <c r="Y1412" t="str">
        <f>IF(AND(HR_Data[[#This Row],[OverTime]]="Yes",HR_Data[[#This Row],[JobSatisfaction]]&lt;=2,HR_Data[[#This Row],[MonthlyIncome]]&lt;AVERAGE(HR_Data[MonthlyIncome])),
"High Risk",
IF(OR(HR_Data[[#This Row],[OverTime]]="Yes",HR_Data[[#This Row],[JobSatisfaction]]&lt;=2),
"Medium Risk",
"Low Risk"))</f>
        <v>Medium Risk</v>
      </c>
      <c r="Z1412" t="str">
        <f>IF(HR_Data[[#This Row],[MonthlyIncome]]&lt;3000,"Low",IF(HR_Data[[#This Row],[MonthlyIncome]]&lt;7000,"Medium","High"))</f>
        <v>Medium</v>
      </c>
      <c r="AA1412" s="5">
        <f>IF(HR_Data[[#This Row],[OverTime]]="Yes",1,0)</f>
        <v>0</v>
      </c>
      <c r="AB1412" s="5">
        <f>IF(HR_Data[[#This Row],[JobSatisfaction]]&lt;=2,1,0)</f>
        <v>1</v>
      </c>
      <c r="AC1412" s="5">
        <f>IF(HR_Data[[#This Row],[WorkLifeBalance]]&lt;=2,1,0)</f>
        <v>0</v>
      </c>
      <c r="AD1412" s="5">
        <f>IF(HR_Data[[#This Row],[MonthlyIncome]]&lt;AVERAGE(HR_Data[MonthlyIncome]),1,0)</f>
        <v>1</v>
      </c>
      <c r="AE1412">
        <v>4258</v>
      </c>
      <c r="AF1412">
        <v>3</v>
      </c>
      <c r="AG1412" t="s">
        <v>42</v>
      </c>
      <c r="AH1412" t="s">
        <v>43</v>
      </c>
      <c r="AI1412">
        <v>14</v>
      </c>
      <c r="AJ1412">
        <v>3</v>
      </c>
      <c r="AK1412">
        <v>3</v>
      </c>
      <c r="AL1412">
        <f>IF(HR_Data[[#This Row],[OverTime]]="Yes",2,0)
+IF(HR_Data[[#This Row],[WorkLifeBalance]]&lt;=2,2,0)
+IF(HR_Data[[#This Row],[MonthlyIncome]]&lt;5000,2,0)
+IF(HR_Data[[#This Row],[JobSatisfaction]]&lt;=2,1,0)
+IF(HR_Data[[#This Row],[EnvironmentSatisfaction]]&lt;=2,1,0)
+IF(HR_Data[[#This Row],[YearsAtCompany]]&lt;2,2,0)</f>
        <v>2</v>
      </c>
      <c r="AM1412" t="str">
        <f>IF(HR_Data[[#This Row],[RiskScore2]]&gt;=6,"High",
IF(HR_Data[[#This Row],[RiskScore2]]&gt;=3,"Medium","Low"))</f>
        <v>Low</v>
      </c>
      <c r="AN1412">
        <v>80</v>
      </c>
      <c r="AO1412">
        <v>1</v>
      </c>
      <c r="AP1412">
        <v>15</v>
      </c>
      <c r="AQ1412">
        <v>4</v>
      </c>
      <c r="AR1412">
        <v>3</v>
      </c>
      <c r="AS1412">
        <v>11</v>
      </c>
      <c r="AT1412">
        <v>8</v>
      </c>
      <c r="AU1412">
        <v>5</v>
      </c>
      <c r="AV1412">
        <v>10</v>
      </c>
    </row>
    <row r="1413" spans="1:48">
      <c r="A1413">
        <v>25</v>
      </c>
      <c r="B1413" t="str">
        <f>IF(HR_Data[[#This Row],[Age]]&lt;25,"&lt;25",
IF(HR_Data[[#This Row],[Age]]&lt;35,"25–34",
IF(HR_Data[[#This Row],[Age]]&lt;45,"35–44",
IF(HR_Data[[#This Row],[Age]]&lt;55,"45–54","55+"))))</f>
        <v>25–34</v>
      </c>
      <c r="C1413" t="s">
        <v>43</v>
      </c>
      <c r="D1413">
        <f>(HR[[#This Row],[OverTimeFlag]]*3+HR[[#This Row],[LowJobSatisFlag]]*5+HR[[#This Row],[LowWLBFlag]]*4+HR[[#This Row],[LowSalaryFlag]]*3+HR[[#This Row],[LowEnviFlag]]*4+HR[[#This Row],[LowProFlag]]*1)</f>
        <v>8</v>
      </c>
      <c r="E1413">
        <f>HR_Data[[#This Row],[OvertimeFlag]] + HR_Data[[#This Row],[LowSatisfactionFlag]] + HR_Data[[#This Row],[LowWorkLifeBalanceFlag]]</f>
        <v>1</v>
      </c>
      <c r="F1413" t="s">
        <v>36</v>
      </c>
      <c r="G1413">
        <v>309</v>
      </c>
      <c r="H1413" t="s">
        <v>61</v>
      </c>
      <c r="I1413">
        <v>2</v>
      </c>
      <c r="J1413" t="str">
        <f>IF(AND(HR_Data[[#This Row],[Attrition]]="Yes",HR_Data[[#This Row],[YearsAtCompany]]&lt;2),"Yes","No")</f>
        <v>No</v>
      </c>
      <c r="K1413">
        <v>3</v>
      </c>
      <c r="L1413" t="s">
        <v>61</v>
      </c>
      <c r="M1413">
        <v>1</v>
      </c>
      <c r="N1413">
        <v>1987</v>
      </c>
      <c r="P1413">
        <v>3</v>
      </c>
      <c r="Q1413" t="s">
        <v>39</v>
      </c>
      <c r="R1413">
        <v>82</v>
      </c>
      <c r="S1413">
        <v>3</v>
      </c>
      <c r="T1413">
        <v>1</v>
      </c>
      <c r="U1413" t="s">
        <v>61</v>
      </c>
      <c r="V1413">
        <v>2</v>
      </c>
      <c r="W1413" t="s">
        <v>48</v>
      </c>
      <c r="X1413">
        <v>2187</v>
      </c>
      <c r="Y1413" t="str">
        <f>IF(AND(HR_Data[[#This Row],[OverTime]]="Yes",HR_Data[[#This Row],[JobSatisfaction]]&lt;=2,HR_Data[[#This Row],[MonthlyIncome]]&lt;AVERAGE(HR_Data[MonthlyIncome])),
"High Risk",
IF(OR(HR_Data[[#This Row],[OverTime]]="Yes",HR_Data[[#This Row],[JobSatisfaction]]&lt;=2),
"Medium Risk",
"Low Risk"))</f>
        <v>Medium Risk</v>
      </c>
      <c r="Z1413" t="str">
        <f>IF(HR_Data[[#This Row],[MonthlyIncome]]&lt;3000,"Low",IF(HR_Data[[#This Row],[MonthlyIncome]]&lt;7000,"Medium","High"))</f>
        <v>Low</v>
      </c>
      <c r="AA1413" s="5">
        <f>IF(HR_Data[[#This Row],[OverTime]]="Yes",1,0)</f>
        <v>0</v>
      </c>
      <c r="AB1413" s="5">
        <f>IF(HR_Data[[#This Row],[JobSatisfaction]]&lt;=2,1,0)</f>
        <v>1</v>
      </c>
      <c r="AC1413" s="5">
        <f>IF(HR_Data[[#This Row],[WorkLifeBalance]]&lt;=2,1,0)</f>
        <v>0</v>
      </c>
      <c r="AD1413" s="5">
        <f>IF(HR_Data[[#This Row],[MonthlyIncome]]&lt;AVERAGE(HR_Data[MonthlyIncome]),1,0)</f>
        <v>1</v>
      </c>
      <c r="AE1413">
        <v>19655</v>
      </c>
      <c r="AF1413">
        <v>4</v>
      </c>
      <c r="AG1413" t="s">
        <v>42</v>
      </c>
      <c r="AH1413" t="s">
        <v>43</v>
      </c>
      <c r="AI1413">
        <v>14</v>
      </c>
      <c r="AJ1413">
        <v>3</v>
      </c>
      <c r="AK1413">
        <v>3</v>
      </c>
      <c r="AL1413">
        <f>IF(HR_Data[[#This Row],[OverTime]]="Yes",2,0)
+IF(HR_Data[[#This Row],[WorkLifeBalance]]&lt;=2,2,0)
+IF(HR_Data[[#This Row],[MonthlyIncome]]&lt;5000,2,0)
+IF(HR_Data[[#This Row],[JobSatisfaction]]&lt;=2,1,0)
+IF(HR_Data[[#This Row],[EnvironmentSatisfaction]]&lt;=2,1,0)
+IF(HR_Data[[#This Row],[YearsAtCompany]]&lt;2,2,0)</f>
        <v>3</v>
      </c>
      <c r="AM1413" t="str">
        <f>IF(HR_Data[[#This Row],[RiskScore2]]&gt;=6,"High",
IF(HR_Data[[#This Row],[RiskScore2]]&gt;=3,"Medium","Low"))</f>
        <v>Medium</v>
      </c>
      <c r="AN1413">
        <v>80</v>
      </c>
      <c r="AO1413">
        <v>0</v>
      </c>
      <c r="AP1413">
        <v>6</v>
      </c>
      <c r="AQ1413">
        <v>3</v>
      </c>
      <c r="AR1413">
        <v>3</v>
      </c>
      <c r="AS1413">
        <v>2</v>
      </c>
      <c r="AT1413">
        <v>0</v>
      </c>
      <c r="AU1413">
        <v>1</v>
      </c>
      <c r="AV1413">
        <v>2</v>
      </c>
    </row>
    <row r="1414" spans="1:48">
      <c r="A1414">
        <v>30</v>
      </c>
      <c r="B1414" t="str">
        <f>IF(HR_Data[[#This Row],[Age]]&lt;25,"&lt;25",
IF(HR_Data[[#This Row],[Age]]&lt;35,"25–34",
IF(HR_Data[[#This Row],[Age]]&lt;45,"35–44",
IF(HR_Data[[#This Row],[Age]]&lt;55,"45–54","55+"))))</f>
        <v>25–34</v>
      </c>
      <c r="C1414" t="s">
        <v>43</v>
      </c>
      <c r="D1414">
        <f>(HR[[#This Row],[OverTimeFlag]]*3+HR[[#This Row],[LowJobSatisFlag]]*5+HR[[#This Row],[LowWLBFlag]]*4+HR[[#This Row],[LowSalaryFlag]]*3+HR[[#This Row],[LowEnviFlag]]*4+HR[[#This Row],[LowProFlag]]*1)</f>
        <v>12</v>
      </c>
      <c r="E1414">
        <f>HR_Data[[#This Row],[OvertimeFlag]] + HR_Data[[#This Row],[LowSatisfactionFlag]] + HR_Data[[#This Row],[LowWorkLifeBalanceFlag]]</f>
        <v>2</v>
      </c>
      <c r="F1414" t="s">
        <v>36</v>
      </c>
      <c r="G1414">
        <v>911</v>
      </c>
      <c r="H1414" t="s">
        <v>45</v>
      </c>
      <c r="I1414">
        <v>1</v>
      </c>
      <c r="J1414" t="str">
        <f>IF(AND(HR_Data[[#This Row],[Attrition]]="Yes",HR_Data[[#This Row],[YearsAtCompany]]&lt;2),"Yes","No")</f>
        <v>No</v>
      </c>
      <c r="K1414">
        <v>2</v>
      </c>
      <c r="L1414" t="s">
        <v>51</v>
      </c>
      <c r="M1414">
        <v>1</v>
      </c>
      <c r="N1414">
        <v>1989</v>
      </c>
      <c r="P1414">
        <v>4</v>
      </c>
      <c r="Q1414" t="s">
        <v>46</v>
      </c>
      <c r="R1414">
        <v>76</v>
      </c>
      <c r="S1414">
        <v>3</v>
      </c>
      <c r="T1414">
        <v>1</v>
      </c>
      <c r="U1414" t="s">
        <v>50</v>
      </c>
      <c r="V1414">
        <v>2</v>
      </c>
      <c r="W1414" t="s">
        <v>48</v>
      </c>
      <c r="X1414">
        <v>3748</v>
      </c>
      <c r="Y1414" t="str">
        <f>IF(AND(HR_Data[[#This Row],[OverTime]]="Yes",HR_Data[[#This Row],[JobSatisfaction]]&lt;=2,HR_Data[[#This Row],[MonthlyIncome]]&lt;AVERAGE(HR_Data[MonthlyIncome])),
"High Risk",
IF(OR(HR_Data[[#This Row],[OverTime]]="Yes",HR_Data[[#This Row],[JobSatisfaction]]&lt;=2),
"Medium Risk",
"Low Risk"))</f>
        <v>Medium Risk</v>
      </c>
      <c r="Z1414" t="str">
        <f>IF(HR_Data[[#This Row],[MonthlyIncome]]&lt;3000,"Low",IF(HR_Data[[#This Row],[MonthlyIncome]]&lt;7000,"Medium","High"))</f>
        <v>Medium</v>
      </c>
      <c r="AA1414" s="5">
        <f>IF(HR_Data[[#This Row],[OverTime]]="Yes",1,0)</f>
        <v>0</v>
      </c>
      <c r="AB1414" s="5">
        <f>IF(HR_Data[[#This Row],[JobSatisfaction]]&lt;=2,1,0)</f>
        <v>1</v>
      </c>
      <c r="AC1414" s="5">
        <f>IF(HR_Data[[#This Row],[WorkLifeBalance]]&lt;=2,1,0)</f>
        <v>1</v>
      </c>
      <c r="AD1414" s="5">
        <f>IF(HR_Data[[#This Row],[MonthlyIncome]]&lt;AVERAGE(HR_Data[MonthlyIncome]),1,0)</f>
        <v>1</v>
      </c>
      <c r="AE1414">
        <v>4077</v>
      </c>
      <c r="AF1414">
        <v>1</v>
      </c>
      <c r="AG1414" t="s">
        <v>42</v>
      </c>
      <c r="AH1414" t="s">
        <v>43</v>
      </c>
      <c r="AI1414">
        <v>13</v>
      </c>
      <c r="AJ1414">
        <v>3</v>
      </c>
      <c r="AK1414">
        <v>3</v>
      </c>
      <c r="AL1414">
        <f>IF(HR_Data[[#This Row],[OverTime]]="Yes",2,0)
+IF(HR_Data[[#This Row],[WorkLifeBalance]]&lt;=2,2,0)
+IF(HR_Data[[#This Row],[MonthlyIncome]]&lt;5000,2,0)
+IF(HR_Data[[#This Row],[JobSatisfaction]]&lt;=2,1,0)
+IF(HR_Data[[#This Row],[EnvironmentSatisfaction]]&lt;=2,1,0)
+IF(HR_Data[[#This Row],[YearsAtCompany]]&lt;2,2,0)</f>
        <v>5</v>
      </c>
      <c r="AM1414" t="str">
        <f>IF(HR_Data[[#This Row],[RiskScore2]]&gt;=6,"High",
IF(HR_Data[[#This Row],[RiskScore2]]&gt;=3,"Medium","Low"))</f>
        <v>Medium</v>
      </c>
      <c r="AN1414">
        <v>80</v>
      </c>
      <c r="AO1414">
        <v>0</v>
      </c>
      <c r="AP1414">
        <v>12</v>
      </c>
      <c r="AQ1414">
        <v>6</v>
      </c>
      <c r="AR1414">
        <v>2</v>
      </c>
      <c r="AS1414">
        <v>12</v>
      </c>
      <c r="AT1414">
        <v>8</v>
      </c>
      <c r="AU1414">
        <v>1</v>
      </c>
      <c r="AV1414">
        <v>7</v>
      </c>
    </row>
    <row r="1415" spans="1:48">
      <c r="A1415">
        <v>25</v>
      </c>
      <c r="B1415" t="str">
        <f>IF(HR_Data[[#This Row],[Age]]&lt;25,"&lt;25",
IF(HR_Data[[#This Row],[Age]]&lt;35,"25–34",
IF(HR_Data[[#This Row],[Age]]&lt;45,"35–44",
IF(HR_Data[[#This Row],[Age]]&lt;55,"45–54","55+"))))</f>
        <v>25–34</v>
      </c>
      <c r="C1415" t="s">
        <v>43</v>
      </c>
      <c r="D1415">
        <f>(HR[[#This Row],[OverTimeFlag]]*3+HR[[#This Row],[LowJobSatisFlag]]*5+HR[[#This Row],[LowWLBFlag]]*4+HR[[#This Row],[LowSalaryFlag]]*3+HR[[#This Row],[LowEnviFlag]]*4+HR[[#This Row],[LowProFlag]]*1)</f>
        <v>10</v>
      </c>
      <c r="E1415">
        <f>HR_Data[[#This Row],[OvertimeFlag]] + HR_Data[[#This Row],[LowSatisfactionFlag]] + HR_Data[[#This Row],[LowWorkLifeBalanceFlag]]</f>
        <v>2</v>
      </c>
      <c r="F1415" t="s">
        <v>36</v>
      </c>
      <c r="G1415">
        <v>977</v>
      </c>
      <c r="H1415" t="s">
        <v>45</v>
      </c>
      <c r="I1415">
        <v>2</v>
      </c>
      <c r="J1415" t="str">
        <f>IF(AND(HR_Data[[#This Row],[Attrition]]="Yes",HR_Data[[#This Row],[YearsAtCompany]]&lt;2),"Yes","No")</f>
        <v>No</v>
      </c>
      <c r="K1415">
        <v>1</v>
      </c>
      <c r="L1415" t="s">
        <v>49</v>
      </c>
      <c r="M1415">
        <v>1</v>
      </c>
      <c r="N1415">
        <v>1992</v>
      </c>
      <c r="P1415">
        <v>4</v>
      </c>
      <c r="Q1415" t="s">
        <v>46</v>
      </c>
      <c r="R1415">
        <v>57</v>
      </c>
      <c r="S1415">
        <v>3</v>
      </c>
      <c r="T1415">
        <v>1</v>
      </c>
      <c r="U1415" t="s">
        <v>50</v>
      </c>
      <c r="V1415">
        <v>3</v>
      </c>
      <c r="W1415" t="s">
        <v>52</v>
      </c>
      <c r="X1415">
        <v>3977</v>
      </c>
      <c r="Y1415" t="str">
        <f>IF(AND(HR_Data[[#This Row],[OverTime]]="Yes",HR_Data[[#This Row],[JobSatisfaction]]&lt;=2,HR_Data[[#This Row],[MonthlyIncome]]&lt;AVERAGE(HR_Data[MonthlyIncome])),
"High Risk",
IF(OR(HR_Data[[#This Row],[OverTime]]="Yes",HR_Data[[#This Row],[JobSatisfaction]]&lt;=2),
"Medium Risk",
"Low Risk"))</f>
        <v>Medium Risk</v>
      </c>
      <c r="Z1415" t="str">
        <f>IF(HR_Data[[#This Row],[MonthlyIncome]]&lt;3000,"Low",IF(HR_Data[[#This Row],[MonthlyIncome]]&lt;7000,"Medium","High"))</f>
        <v>Medium</v>
      </c>
      <c r="AA1415" s="5">
        <f>IF(HR_Data[[#This Row],[OverTime]]="Yes",1,0)</f>
        <v>1</v>
      </c>
      <c r="AB1415" s="5">
        <f>IF(HR_Data[[#This Row],[JobSatisfaction]]&lt;=2,1,0)</f>
        <v>0</v>
      </c>
      <c r="AC1415" s="5">
        <f>IF(HR_Data[[#This Row],[WorkLifeBalance]]&lt;=2,1,0)</f>
        <v>1</v>
      </c>
      <c r="AD1415" s="5">
        <f>IF(HR_Data[[#This Row],[MonthlyIncome]]&lt;AVERAGE(HR_Data[MonthlyIncome]),1,0)</f>
        <v>1</v>
      </c>
      <c r="AE1415">
        <v>7298</v>
      </c>
      <c r="AF1415">
        <v>6</v>
      </c>
      <c r="AG1415" t="s">
        <v>42</v>
      </c>
      <c r="AH1415" t="s">
        <v>35</v>
      </c>
      <c r="AI1415">
        <v>19</v>
      </c>
      <c r="AJ1415">
        <v>3</v>
      </c>
      <c r="AK1415">
        <v>3</v>
      </c>
      <c r="AL1415">
        <f>IF(HR_Data[[#This Row],[OverTime]]="Yes",2,0)
+IF(HR_Data[[#This Row],[WorkLifeBalance]]&lt;=2,2,0)
+IF(HR_Data[[#This Row],[MonthlyIncome]]&lt;5000,2,0)
+IF(HR_Data[[#This Row],[JobSatisfaction]]&lt;=2,1,0)
+IF(HR_Data[[#This Row],[EnvironmentSatisfaction]]&lt;=2,1,0)
+IF(HR_Data[[#This Row],[YearsAtCompany]]&lt;2,2,0)</f>
        <v>6</v>
      </c>
      <c r="AM1415" t="str">
        <f>IF(HR_Data[[#This Row],[RiskScore2]]&gt;=6,"High",
IF(HR_Data[[#This Row],[RiskScore2]]&gt;=3,"Medium","Low"))</f>
        <v>High</v>
      </c>
      <c r="AN1415">
        <v>80</v>
      </c>
      <c r="AO1415">
        <v>1</v>
      </c>
      <c r="AP1415">
        <v>7</v>
      </c>
      <c r="AQ1415">
        <v>2</v>
      </c>
      <c r="AR1415">
        <v>2</v>
      </c>
      <c r="AS1415">
        <v>2</v>
      </c>
      <c r="AT1415">
        <v>2</v>
      </c>
      <c r="AU1415">
        <v>0</v>
      </c>
      <c r="AV1415">
        <v>2</v>
      </c>
    </row>
    <row r="1416" spans="1:48">
      <c r="A1416">
        <v>47</v>
      </c>
      <c r="B1416" t="str">
        <f>IF(HR_Data[[#This Row],[Age]]&lt;25,"&lt;25",
IF(HR_Data[[#This Row],[Age]]&lt;35,"25–34",
IF(HR_Data[[#This Row],[Age]]&lt;45,"35–44",
IF(HR_Data[[#This Row],[Age]]&lt;55,"45–54","55+"))))</f>
        <v>45–54</v>
      </c>
      <c r="C1416" t="s">
        <v>43</v>
      </c>
      <c r="D1416">
        <f>(HR[[#This Row],[OverTimeFlag]]*3+HR[[#This Row],[LowJobSatisFlag]]*5+HR[[#This Row],[LowWLBFlag]]*4+HR[[#This Row],[LowSalaryFlag]]*3+HR[[#This Row],[LowEnviFlag]]*4+HR[[#This Row],[LowProFlag]]*1)</f>
        <v>5</v>
      </c>
      <c r="E1416">
        <f>HR_Data[[#This Row],[OvertimeFlag]] + HR_Data[[#This Row],[LowSatisfactionFlag]] + HR_Data[[#This Row],[LowWorkLifeBalanceFlag]]</f>
        <v>0</v>
      </c>
      <c r="F1416" t="s">
        <v>36</v>
      </c>
      <c r="G1416">
        <v>1180</v>
      </c>
      <c r="H1416" t="s">
        <v>45</v>
      </c>
      <c r="I1416">
        <v>25</v>
      </c>
      <c r="J1416" t="str">
        <f>IF(AND(HR_Data[[#This Row],[Attrition]]="Yes",HR_Data[[#This Row],[YearsAtCompany]]&lt;2),"Yes","No")</f>
        <v>No</v>
      </c>
      <c r="K1416">
        <v>3</v>
      </c>
      <c r="L1416" t="s">
        <v>51</v>
      </c>
      <c r="M1416">
        <v>1</v>
      </c>
      <c r="N1416">
        <v>1993</v>
      </c>
      <c r="P1416">
        <v>1</v>
      </c>
      <c r="Q1416" t="s">
        <v>46</v>
      </c>
      <c r="R1416">
        <v>84</v>
      </c>
      <c r="S1416">
        <v>3</v>
      </c>
      <c r="T1416">
        <v>3</v>
      </c>
      <c r="U1416" t="s">
        <v>54</v>
      </c>
      <c r="V1416">
        <v>3</v>
      </c>
      <c r="W1416" t="s">
        <v>41</v>
      </c>
      <c r="X1416">
        <v>8633</v>
      </c>
      <c r="Y1416" t="str">
        <f>IF(AND(HR_Data[[#This Row],[OverTime]]="Yes",HR_Data[[#This Row],[JobSatisfaction]]&lt;=2,HR_Data[[#This Row],[MonthlyIncome]]&lt;AVERAGE(HR_Data[MonthlyIncome])),
"High Risk",
IF(OR(HR_Data[[#This Row],[OverTime]]="Yes",HR_Data[[#This Row],[JobSatisfaction]]&lt;=2),
"Medium Risk",
"Low Risk"))</f>
        <v>Low Risk</v>
      </c>
      <c r="Z1416" t="str">
        <f>IF(HR_Data[[#This Row],[MonthlyIncome]]&lt;3000,"Low",IF(HR_Data[[#This Row],[MonthlyIncome]]&lt;7000,"Medium","High"))</f>
        <v>High</v>
      </c>
      <c r="AA1416" s="5">
        <f>IF(HR_Data[[#This Row],[OverTime]]="Yes",1,0)</f>
        <v>0</v>
      </c>
      <c r="AB1416" s="5">
        <f>IF(HR_Data[[#This Row],[JobSatisfaction]]&lt;=2,1,0)</f>
        <v>0</v>
      </c>
      <c r="AC1416" s="5">
        <f>IF(HR_Data[[#This Row],[WorkLifeBalance]]&lt;=2,1,0)</f>
        <v>0</v>
      </c>
      <c r="AD1416" s="5">
        <f>IF(HR_Data[[#This Row],[MonthlyIncome]]&lt;AVERAGE(HR_Data[MonthlyIncome]),1,0)</f>
        <v>0</v>
      </c>
      <c r="AE1416">
        <v>13084</v>
      </c>
      <c r="AF1416">
        <v>2</v>
      </c>
      <c r="AG1416" t="s">
        <v>42</v>
      </c>
      <c r="AH1416" t="s">
        <v>43</v>
      </c>
      <c r="AI1416">
        <v>23</v>
      </c>
      <c r="AJ1416">
        <v>4</v>
      </c>
      <c r="AK1416">
        <v>2</v>
      </c>
      <c r="AL1416">
        <f>IF(HR_Data[[#This Row],[OverTime]]="Yes",2,0)
+IF(HR_Data[[#This Row],[WorkLifeBalance]]&lt;=2,2,0)
+IF(HR_Data[[#This Row],[MonthlyIncome]]&lt;5000,2,0)
+IF(HR_Data[[#This Row],[JobSatisfaction]]&lt;=2,1,0)
+IF(HR_Data[[#This Row],[EnvironmentSatisfaction]]&lt;=2,1,0)
+IF(HR_Data[[#This Row],[YearsAtCompany]]&lt;2,2,0)</f>
        <v>1</v>
      </c>
      <c r="AM1416" t="str">
        <f>IF(HR_Data[[#This Row],[RiskScore2]]&gt;=6,"High",
IF(HR_Data[[#This Row],[RiskScore2]]&gt;=3,"Medium","Low"))</f>
        <v>Low</v>
      </c>
      <c r="AN1416">
        <v>80</v>
      </c>
      <c r="AO1416">
        <v>0</v>
      </c>
      <c r="AP1416">
        <v>25</v>
      </c>
      <c r="AQ1416">
        <v>3</v>
      </c>
      <c r="AR1416">
        <v>3</v>
      </c>
      <c r="AS1416">
        <v>17</v>
      </c>
      <c r="AT1416">
        <v>14</v>
      </c>
      <c r="AU1416">
        <v>12</v>
      </c>
      <c r="AV1416">
        <v>11</v>
      </c>
    </row>
    <row r="1417" spans="1:48">
      <c r="A1417">
        <v>33</v>
      </c>
      <c r="B1417" t="str">
        <f>IF(HR_Data[[#This Row],[Age]]&lt;25,"&lt;25",
IF(HR_Data[[#This Row],[Age]]&lt;35,"25–34",
IF(HR_Data[[#This Row],[Age]]&lt;45,"35–44",
IF(HR_Data[[#This Row],[Age]]&lt;55,"45–54","55+"))))</f>
        <v>25–34</v>
      </c>
      <c r="C1417" t="s">
        <v>43</v>
      </c>
      <c r="D1417">
        <f>(HR[[#This Row],[OverTimeFlag]]*3+HR[[#This Row],[LowJobSatisFlag]]*5+HR[[#This Row],[LowWLBFlag]]*4+HR[[#This Row],[LowSalaryFlag]]*3+HR[[#This Row],[LowEnviFlag]]*4+HR[[#This Row],[LowProFlag]]*1)</f>
        <v>11</v>
      </c>
      <c r="E1417">
        <f>HR_Data[[#This Row],[OvertimeFlag]] + HR_Data[[#This Row],[LowSatisfactionFlag]] + HR_Data[[#This Row],[LowWorkLifeBalanceFlag]]</f>
        <v>1</v>
      </c>
      <c r="F1417" t="s">
        <v>55</v>
      </c>
      <c r="G1417">
        <v>1313</v>
      </c>
      <c r="H1417" t="s">
        <v>45</v>
      </c>
      <c r="I1417">
        <v>1</v>
      </c>
      <c r="J1417" t="str">
        <f>IF(AND(HR_Data[[#This Row],[Attrition]]="Yes",HR_Data[[#This Row],[YearsAtCompany]]&lt;2),"Yes","No")</f>
        <v>No</v>
      </c>
      <c r="K1417">
        <v>2</v>
      </c>
      <c r="L1417" t="s">
        <v>51</v>
      </c>
      <c r="M1417">
        <v>1</v>
      </c>
      <c r="N1417">
        <v>1994</v>
      </c>
      <c r="P1417">
        <v>2</v>
      </c>
      <c r="Q1417" t="s">
        <v>46</v>
      </c>
      <c r="R1417">
        <v>59</v>
      </c>
      <c r="S1417">
        <v>2</v>
      </c>
      <c r="T1417">
        <v>1</v>
      </c>
      <c r="U1417" t="s">
        <v>50</v>
      </c>
      <c r="V1417">
        <v>3</v>
      </c>
      <c r="W1417" t="s">
        <v>52</v>
      </c>
      <c r="X1417">
        <v>2008</v>
      </c>
      <c r="Y1417" t="str">
        <f>IF(AND(HR_Data[[#This Row],[OverTime]]="Yes",HR_Data[[#This Row],[JobSatisfaction]]&lt;=2,HR_Data[[#This Row],[MonthlyIncome]]&lt;AVERAGE(HR_Data[MonthlyIncome])),
"High Risk",
IF(OR(HR_Data[[#This Row],[OverTime]]="Yes",HR_Data[[#This Row],[JobSatisfaction]]&lt;=2),
"Medium Risk",
"Low Risk"))</f>
        <v>Low Risk</v>
      </c>
      <c r="Z1417" t="str">
        <f>IF(HR_Data[[#This Row],[MonthlyIncome]]&lt;3000,"Low",IF(HR_Data[[#This Row],[MonthlyIncome]]&lt;7000,"Medium","High"))</f>
        <v>Low</v>
      </c>
      <c r="AA1417" s="5">
        <f>IF(HR_Data[[#This Row],[OverTime]]="Yes",1,0)</f>
        <v>0</v>
      </c>
      <c r="AB1417" s="5">
        <f>IF(HR_Data[[#This Row],[JobSatisfaction]]&lt;=2,1,0)</f>
        <v>0</v>
      </c>
      <c r="AC1417" s="5">
        <f>IF(HR_Data[[#This Row],[WorkLifeBalance]]&lt;=2,1,0)</f>
        <v>1</v>
      </c>
      <c r="AD1417" s="5">
        <f>IF(HR_Data[[#This Row],[MonthlyIncome]]&lt;AVERAGE(HR_Data[MonthlyIncome]),1,0)</f>
        <v>1</v>
      </c>
      <c r="AE1417">
        <v>20439</v>
      </c>
      <c r="AF1417">
        <v>1</v>
      </c>
      <c r="AG1417" t="s">
        <v>42</v>
      </c>
      <c r="AH1417" t="s">
        <v>43</v>
      </c>
      <c r="AI1417">
        <v>12</v>
      </c>
      <c r="AJ1417">
        <v>3</v>
      </c>
      <c r="AK1417">
        <v>3</v>
      </c>
      <c r="AL1417">
        <f>IF(HR_Data[[#This Row],[OverTime]]="Yes",2,0)
+IF(HR_Data[[#This Row],[WorkLifeBalance]]&lt;=2,2,0)
+IF(HR_Data[[#This Row],[MonthlyIncome]]&lt;5000,2,0)
+IF(HR_Data[[#This Row],[JobSatisfaction]]&lt;=2,1,0)
+IF(HR_Data[[#This Row],[EnvironmentSatisfaction]]&lt;=2,1,0)
+IF(HR_Data[[#This Row],[YearsAtCompany]]&lt;2,2,0)</f>
        <v>7</v>
      </c>
      <c r="AM1417" t="str">
        <f>IF(HR_Data[[#This Row],[RiskScore2]]&gt;=6,"High",
IF(HR_Data[[#This Row],[RiskScore2]]&gt;=3,"Medium","Low"))</f>
        <v>High</v>
      </c>
      <c r="AN1417">
        <v>80</v>
      </c>
      <c r="AO1417">
        <v>3</v>
      </c>
      <c r="AP1417">
        <v>1</v>
      </c>
      <c r="AQ1417">
        <v>2</v>
      </c>
      <c r="AR1417">
        <v>2</v>
      </c>
      <c r="AS1417">
        <v>1</v>
      </c>
      <c r="AT1417">
        <v>1</v>
      </c>
      <c r="AU1417">
        <v>0</v>
      </c>
      <c r="AV1417">
        <v>0</v>
      </c>
    </row>
    <row r="1418" spans="1:48">
      <c r="A1418">
        <v>38</v>
      </c>
      <c r="B1418" t="str">
        <f>IF(HR_Data[[#This Row],[Age]]&lt;25,"&lt;25",
IF(HR_Data[[#This Row],[Age]]&lt;35,"25–34",
IF(HR_Data[[#This Row],[Age]]&lt;45,"35–44",
IF(HR_Data[[#This Row],[Age]]&lt;55,"45–54","55+"))))</f>
        <v>35–44</v>
      </c>
      <c r="C1418" t="s">
        <v>43</v>
      </c>
      <c r="D1418">
        <f>(HR[[#This Row],[OverTimeFlag]]*3+HR[[#This Row],[LowJobSatisFlag]]*5+HR[[#This Row],[LowWLBFlag]]*4+HR[[#This Row],[LowSalaryFlag]]*3+HR[[#This Row],[LowEnviFlag]]*4+HR[[#This Row],[LowProFlag]]*1)</f>
        <v>9</v>
      </c>
      <c r="E1418">
        <f>HR_Data[[#This Row],[OvertimeFlag]] + HR_Data[[#This Row],[LowSatisfactionFlag]] + HR_Data[[#This Row],[LowWorkLifeBalanceFlag]]</f>
        <v>1</v>
      </c>
      <c r="F1418" t="s">
        <v>36</v>
      </c>
      <c r="G1418">
        <v>1321</v>
      </c>
      <c r="H1418" t="s">
        <v>37</v>
      </c>
      <c r="I1418">
        <v>1</v>
      </c>
      <c r="J1418" t="str">
        <f>IF(AND(HR_Data[[#This Row],[Attrition]]="Yes",HR_Data[[#This Row],[YearsAtCompany]]&lt;2),"Yes","No")</f>
        <v>No</v>
      </c>
      <c r="K1418">
        <v>4</v>
      </c>
      <c r="L1418" t="s">
        <v>38</v>
      </c>
      <c r="M1418">
        <v>1</v>
      </c>
      <c r="N1418">
        <v>1995</v>
      </c>
      <c r="P1418">
        <v>4</v>
      </c>
      <c r="Q1418" t="s">
        <v>46</v>
      </c>
      <c r="R1418">
        <v>86</v>
      </c>
      <c r="S1418">
        <v>3</v>
      </c>
      <c r="T1418">
        <v>2</v>
      </c>
      <c r="U1418" t="s">
        <v>40</v>
      </c>
      <c r="V1418">
        <v>2</v>
      </c>
      <c r="W1418" t="s">
        <v>48</v>
      </c>
      <c r="X1418">
        <v>4440</v>
      </c>
      <c r="Y1418" t="str">
        <f>IF(AND(HR_Data[[#This Row],[OverTime]]="Yes",HR_Data[[#This Row],[JobSatisfaction]]&lt;=2,HR_Data[[#This Row],[MonthlyIncome]]&lt;AVERAGE(HR_Data[MonthlyIncome])),
"High Risk",
IF(OR(HR_Data[[#This Row],[OverTime]]="Yes",HR_Data[[#This Row],[JobSatisfaction]]&lt;=2),
"Medium Risk",
"Low Risk"))</f>
        <v>Medium Risk</v>
      </c>
      <c r="Z1418" t="str">
        <f>IF(HR_Data[[#This Row],[MonthlyIncome]]&lt;3000,"Low",IF(HR_Data[[#This Row],[MonthlyIncome]]&lt;7000,"Medium","High"))</f>
        <v>Medium</v>
      </c>
      <c r="AA1418" s="5">
        <f>IF(HR_Data[[#This Row],[OverTime]]="Yes",1,0)</f>
        <v>0</v>
      </c>
      <c r="AB1418" s="5">
        <f>IF(HR_Data[[#This Row],[JobSatisfaction]]&lt;=2,1,0)</f>
        <v>1</v>
      </c>
      <c r="AC1418" s="5">
        <f>IF(HR_Data[[#This Row],[WorkLifeBalance]]&lt;=2,1,0)</f>
        <v>0</v>
      </c>
      <c r="AD1418" s="5">
        <f>IF(HR_Data[[#This Row],[MonthlyIncome]]&lt;AVERAGE(HR_Data[MonthlyIncome]),1,0)</f>
        <v>1</v>
      </c>
      <c r="AE1418">
        <v>7636</v>
      </c>
      <c r="AF1418">
        <v>0</v>
      </c>
      <c r="AG1418" t="s">
        <v>42</v>
      </c>
      <c r="AH1418" t="s">
        <v>43</v>
      </c>
      <c r="AI1418">
        <v>15</v>
      </c>
      <c r="AJ1418">
        <v>3</v>
      </c>
      <c r="AK1418">
        <v>1</v>
      </c>
      <c r="AL1418">
        <f>IF(HR_Data[[#This Row],[OverTime]]="Yes",2,0)
+IF(HR_Data[[#This Row],[WorkLifeBalance]]&lt;=2,2,0)
+IF(HR_Data[[#This Row],[MonthlyIncome]]&lt;5000,2,0)
+IF(HR_Data[[#This Row],[JobSatisfaction]]&lt;=2,1,0)
+IF(HR_Data[[#This Row],[EnvironmentSatisfaction]]&lt;=2,1,0)
+IF(HR_Data[[#This Row],[YearsAtCompany]]&lt;2,2,0)</f>
        <v>3</v>
      </c>
      <c r="AM1418" t="str">
        <f>IF(HR_Data[[#This Row],[RiskScore2]]&gt;=6,"High",
IF(HR_Data[[#This Row],[RiskScore2]]&gt;=3,"Medium","Low"))</f>
        <v>Medium</v>
      </c>
      <c r="AN1418">
        <v>80</v>
      </c>
      <c r="AO1418">
        <v>2</v>
      </c>
      <c r="AP1418">
        <v>16</v>
      </c>
      <c r="AQ1418">
        <v>3</v>
      </c>
      <c r="AR1418">
        <v>3</v>
      </c>
      <c r="AS1418">
        <v>15</v>
      </c>
      <c r="AT1418">
        <v>13</v>
      </c>
      <c r="AU1418">
        <v>5</v>
      </c>
      <c r="AV1418">
        <v>8</v>
      </c>
    </row>
    <row r="1419" spans="1:48">
      <c r="A1419">
        <v>31</v>
      </c>
      <c r="B1419" t="str">
        <f>IF(HR_Data[[#This Row],[Age]]&lt;25,"&lt;25",
IF(HR_Data[[#This Row],[Age]]&lt;35,"25–34",
IF(HR_Data[[#This Row],[Age]]&lt;45,"35–44",
IF(HR_Data[[#This Row],[Age]]&lt;55,"45–54","55+"))))</f>
        <v>25–34</v>
      </c>
      <c r="C1419" t="s">
        <v>43</v>
      </c>
      <c r="D1419">
        <f>(HR[[#This Row],[OverTimeFlag]]*3+HR[[#This Row],[LowJobSatisFlag]]*5+HR[[#This Row],[LowWLBFlag]]*4+HR[[#This Row],[LowSalaryFlag]]*3+HR[[#This Row],[LowEnviFlag]]*4+HR[[#This Row],[LowProFlag]]*1)</f>
        <v>7</v>
      </c>
      <c r="E1419">
        <f>HR_Data[[#This Row],[OvertimeFlag]] + HR_Data[[#This Row],[LowSatisfactionFlag]] + HR_Data[[#This Row],[LowWorkLifeBalanceFlag]]</f>
        <v>0</v>
      </c>
      <c r="F1419" t="s">
        <v>36</v>
      </c>
      <c r="G1419">
        <v>1154</v>
      </c>
      <c r="H1419" t="s">
        <v>37</v>
      </c>
      <c r="I1419">
        <v>2</v>
      </c>
      <c r="J1419" t="str">
        <f>IF(AND(HR_Data[[#This Row],[Attrition]]="Yes",HR_Data[[#This Row],[YearsAtCompany]]&lt;2),"Yes","No")</f>
        <v>No</v>
      </c>
      <c r="K1419">
        <v>2</v>
      </c>
      <c r="L1419" t="s">
        <v>38</v>
      </c>
      <c r="M1419">
        <v>1</v>
      </c>
      <c r="N1419">
        <v>1996</v>
      </c>
      <c r="P1419">
        <v>1</v>
      </c>
      <c r="Q1419" t="s">
        <v>46</v>
      </c>
      <c r="R1419">
        <v>54</v>
      </c>
      <c r="S1419">
        <v>3</v>
      </c>
      <c r="T1419">
        <v>1</v>
      </c>
      <c r="U1419" t="s">
        <v>57</v>
      </c>
      <c r="V1419">
        <v>3</v>
      </c>
      <c r="W1419" t="s">
        <v>48</v>
      </c>
      <c r="X1419">
        <v>3067</v>
      </c>
      <c r="Y1419" t="str">
        <f>IF(AND(HR_Data[[#This Row],[OverTime]]="Yes",HR_Data[[#This Row],[JobSatisfaction]]&lt;=2,HR_Data[[#This Row],[MonthlyIncome]]&lt;AVERAGE(HR_Data[MonthlyIncome])),
"High Risk",
IF(OR(HR_Data[[#This Row],[OverTime]]="Yes",HR_Data[[#This Row],[JobSatisfaction]]&lt;=2),
"Medium Risk",
"Low Risk"))</f>
        <v>Low Risk</v>
      </c>
      <c r="Z1419" t="str">
        <f>IF(HR_Data[[#This Row],[MonthlyIncome]]&lt;3000,"Low",IF(HR_Data[[#This Row],[MonthlyIncome]]&lt;7000,"Medium","High"))</f>
        <v>Medium</v>
      </c>
      <c r="AA1419" s="5">
        <f>IF(HR_Data[[#This Row],[OverTime]]="Yes",1,0)</f>
        <v>0</v>
      </c>
      <c r="AB1419" s="5">
        <f>IF(HR_Data[[#This Row],[JobSatisfaction]]&lt;=2,1,0)</f>
        <v>0</v>
      </c>
      <c r="AC1419" s="5">
        <f>IF(HR_Data[[#This Row],[WorkLifeBalance]]&lt;=2,1,0)</f>
        <v>0</v>
      </c>
      <c r="AD1419" s="5">
        <f>IF(HR_Data[[#This Row],[MonthlyIncome]]&lt;AVERAGE(HR_Data[MonthlyIncome]),1,0)</f>
        <v>1</v>
      </c>
      <c r="AE1419">
        <v>6393</v>
      </c>
      <c r="AF1419">
        <v>0</v>
      </c>
      <c r="AG1419" t="s">
        <v>42</v>
      </c>
      <c r="AH1419" t="s">
        <v>43</v>
      </c>
      <c r="AI1419">
        <v>19</v>
      </c>
      <c r="AJ1419">
        <v>3</v>
      </c>
      <c r="AK1419">
        <v>3</v>
      </c>
      <c r="AL1419">
        <f>IF(HR_Data[[#This Row],[OverTime]]="Yes",2,0)
+IF(HR_Data[[#This Row],[WorkLifeBalance]]&lt;=2,2,0)
+IF(HR_Data[[#This Row],[MonthlyIncome]]&lt;5000,2,0)
+IF(HR_Data[[#This Row],[JobSatisfaction]]&lt;=2,1,0)
+IF(HR_Data[[#This Row],[EnvironmentSatisfaction]]&lt;=2,1,0)
+IF(HR_Data[[#This Row],[YearsAtCompany]]&lt;2,2,0)</f>
        <v>3</v>
      </c>
      <c r="AM1419" t="str">
        <f>IF(HR_Data[[#This Row],[RiskScore2]]&gt;=6,"High",
IF(HR_Data[[#This Row],[RiskScore2]]&gt;=3,"Medium","Low"))</f>
        <v>Medium</v>
      </c>
      <c r="AN1419">
        <v>80</v>
      </c>
      <c r="AO1419">
        <v>1</v>
      </c>
      <c r="AP1419">
        <v>3</v>
      </c>
      <c r="AQ1419">
        <v>1</v>
      </c>
      <c r="AR1419">
        <v>3</v>
      </c>
      <c r="AS1419">
        <v>2</v>
      </c>
      <c r="AT1419">
        <v>2</v>
      </c>
      <c r="AU1419">
        <v>1</v>
      </c>
      <c r="AV1419">
        <v>2</v>
      </c>
    </row>
    <row r="1420" spans="1:48">
      <c r="A1420">
        <v>38</v>
      </c>
      <c r="B1420" t="str">
        <f>IF(HR_Data[[#This Row],[Age]]&lt;25,"&lt;25",
IF(HR_Data[[#This Row],[Age]]&lt;35,"25–34",
IF(HR_Data[[#This Row],[Age]]&lt;45,"35–44",
IF(HR_Data[[#This Row],[Age]]&lt;55,"45–54","55+"))))</f>
        <v>35–44</v>
      </c>
      <c r="C1420" t="s">
        <v>43</v>
      </c>
      <c r="D1420">
        <f>(HR[[#This Row],[OverTimeFlag]]*3+HR[[#This Row],[LowJobSatisFlag]]*5+HR[[#This Row],[LowWLBFlag]]*4+HR[[#This Row],[LowSalaryFlag]]*3+HR[[#This Row],[LowEnviFlag]]*4+HR[[#This Row],[LowProFlag]]*1)</f>
        <v>8</v>
      </c>
      <c r="E1420">
        <f>HR_Data[[#This Row],[OvertimeFlag]] + HR_Data[[#This Row],[LowSatisfactionFlag]] + HR_Data[[#This Row],[LowWorkLifeBalanceFlag]]</f>
        <v>0</v>
      </c>
      <c r="F1420" t="s">
        <v>44</v>
      </c>
      <c r="G1420">
        <v>508</v>
      </c>
      <c r="H1420" t="s">
        <v>45</v>
      </c>
      <c r="I1420">
        <v>6</v>
      </c>
      <c r="J1420" t="str">
        <f>IF(AND(HR_Data[[#This Row],[Attrition]]="Yes",HR_Data[[#This Row],[YearsAtCompany]]&lt;2),"Yes","No")</f>
        <v>No</v>
      </c>
      <c r="K1420">
        <v>4</v>
      </c>
      <c r="L1420" t="s">
        <v>38</v>
      </c>
      <c r="M1420">
        <v>1</v>
      </c>
      <c r="N1420">
        <v>1997</v>
      </c>
      <c r="P1420">
        <v>1</v>
      </c>
      <c r="Q1420" t="s">
        <v>46</v>
      </c>
      <c r="R1420">
        <v>72</v>
      </c>
      <c r="S1420">
        <v>2</v>
      </c>
      <c r="T1420">
        <v>2</v>
      </c>
      <c r="U1420" t="s">
        <v>53</v>
      </c>
      <c r="V1420">
        <v>3</v>
      </c>
      <c r="W1420" t="s">
        <v>48</v>
      </c>
      <c r="X1420">
        <v>5321</v>
      </c>
      <c r="Y1420" t="str">
        <f>IF(AND(HR_Data[[#This Row],[OverTime]]="Yes",HR_Data[[#This Row],[JobSatisfaction]]&lt;=2,HR_Data[[#This Row],[MonthlyIncome]]&lt;AVERAGE(HR_Data[MonthlyIncome])),
"High Risk",
IF(OR(HR_Data[[#This Row],[OverTime]]="Yes",HR_Data[[#This Row],[JobSatisfaction]]&lt;=2),
"Medium Risk",
"Low Risk"))</f>
        <v>Low Risk</v>
      </c>
      <c r="Z1420" t="str">
        <f>IF(HR_Data[[#This Row],[MonthlyIncome]]&lt;3000,"Low",IF(HR_Data[[#This Row],[MonthlyIncome]]&lt;7000,"Medium","High"))</f>
        <v>Medium</v>
      </c>
      <c r="AA1420" s="5">
        <f>IF(HR_Data[[#This Row],[OverTime]]="Yes",1,0)</f>
        <v>0</v>
      </c>
      <c r="AB1420" s="5">
        <f>IF(HR_Data[[#This Row],[JobSatisfaction]]&lt;=2,1,0)</f>
        <v>0</v>
      </c>
      <c r="AC1420" s="5">
        <f>IF(HR_Data[[#This Row],[WorkLifeBalance]]&lt;=2,1,0)</f>
        <v>0</v>
      </c>
      <c r="AD1420" s="5">
        <f>IF(HR_Data[[#This Row],[MonthlyIncome]]&lt;AVERAGE(HR_Data[MonthlyIncome]),1,0)</f>
        <v>1</v>
      </c>
      <c r="AE1420">
        <v>14284</v>
      </c>
      <c r="AF1420">
        <v>2</v>
      </c>
      <c r="AG1420" t="s">
        <v>42</v>
      </c>
      <c r="AH1420" t="s">
        <v>43</v>
      </c>
      <c r="AI1420">
        <v>11</v>
      </c>
      <c r="AJ1420">
        <v>3</v>
      </c>
      <c r="AK1420">
        <v>4</v>
      </c>
      <c r="AL1420">
        <f>IF(HR_Data[[#This Row],[OverTime]]="Yes",2,0)
+IF(HR_Data[[#This Row],[WorkLifeBalance]]&lt;=2,2,0)
+IF(HR_Data[[#This Row],[MonthlyIncome]]&lt;5000,2,0)
+IF(HR_Data[[#This Row],[JobSatisfaction]]&lt;=2,1,0)
+IF(HR_Data[[#This Row],[EnvironmentSatisfaction]]&lt;=2,1,0)
+IF(HR_Data[[#This Row],[YearsAtCompany]]&lt;2,2,0)</f>
        <v>1</v>
      </c>
      <c r="AM1420" t="str">
        <f>IF(HR_Data[[#This Row],[RiskScore2]]&gt;=6,"High",
IF(HR_Data[[#This Row],[RiskScore2]]&gt;=3,"Medium","Low"))</f>
        <v>Low</v>
      </c>
      <c r="AN1420">
        <v>80</v>
      </c>
      <c r="AO1420">
        <v>1</v>
      </c>
      <c r="AP1420">
        <v>10</v>
      </c>
      <c r="AQ1420">
        <v>1</v>
      </c>
      <c r="AR1420">
        <v>3</v>
      </c>
      <c r="AS1420">
        <v>8</v>
      </c>
      <c r="AT1420">
        <v>3</v>
      </c>
      <c r="AU1420">
        <v>7</v>
      </c>
      <c r="AV1420">
        <v>7</v>
      </c>
    </row>
    <row r="1421" spans="1:48">
      <c r="A1421">
        <v>42</v>
      </c>
      <c r="B1421" t="str">
        <f>IF(HR_Data[[#This Row],[Age]]&lt;25,"&lt;25",
IF(HR_Data[[#This Row],[Age]]&lt;35,"25–34",
IF(HR_Data[[#This Row],[Age]]&lt;45,"35–44",
IF(HR_Data[[#This Row],[Age]]&lt;55,"45–54","55+"))))</f>
        <v>35–44</v>
      </c>
      <c r="C1421" t="s">
        <v>43</v>
      </c>
      <c r="D1421">
        <f>(HR[[#This Row],[OverTimeFlag]]*3+HR[[#This Row],[LowJobSatisFlag]]*5+HR[[#This Row],[LowWLBFlag]]*4+HR[[#This Row],[LowSalaryFlag]]*3+HR[[#This Row],[LowEnviFlag]]*4+HR[[#This Row],[LowProFlag]]*1)</f>
        <v>15</v>
      </c>
      <c r="E1421">
        <f>HR_Data[[#This Row],[OvertimeFlag]] + HR_Data[[#This Row],[LowSatisfactionFlag]] + HR_Data[[#This Row],[LowWorkLifeBalanceFlag]]</f>
        <v>3</v>
      </c>
      <c r="F1421" t="s">
        <v>36</v>
      </c>
      <c r="G1421">
        <v>557</v>
      </c>
      <c r="H1421" t="s">
        <v>45</v>
      </c>
      <c r="I1421">
        <v>18</v>
      </c>
      <c r="J1421" t="str">
        <f>IF(AND(HR_Data[[#This Row],[Attrition]]="Yes",HR_Data[[#This Row],[YearsAtCompany]]&lt;2),"Yes","No")</f>
        <v>No</v>
      </c>
      <c r="K1421">
        <v>4</v>
      </c>
      <c r="L1421" t="s">
        <v>38</v>
      </c>
      <c r="M1421">
        <v>1</v>
      </c>
      <c r="N1421">
        <v>1998</v>
      </c>
      <c r="P1421">
        <v>4</v>
      </c>
      <c r="Q1421" t="s">
        <v>46</v>
      </c>
      <c r="R1421">
        <v>35</v>
      </c>
      <c r="S1421">
        <v>3</v>
      </c>
      <c r="T1421">
        <v>2</v>
      </c>
      <c r="U1421" t="s">
        <v>47</v>
      </c>
      <c r="V1421">
        <v>1</v>
      </c>
      <c r="W1421" t="s">
        <v>52</v>
      </c>
      <c r="X1421">
        <v>5410</v>
      </c>
      <c r="Y1421" t="str">
        <f>IF(AND(HR_Data[[#This Row],[OverTime]]="Yes",HR_Data[[#This Row],[JobSatisfaction]]&lt;=2,HR_Data[[#This Row],[MonthlyIncome]]&lt;AVERAGE(HR_Data[MonthlyIncome])),
"High Risk",
IF(OR(HR_Data[[#This Row],[OverTime]]="Yes",HR_Data[[#This Row],[JobSatisfaction]]&lt;=2),
"Medium Risk",
"Low Risk"))</f>
        <v>High Risk</v>
      </c>
      <c r="Z1421" t="str">
        <f>IF(HR_Data[[#This Row],[MonthlyIncome]]&lt;3000,"Low",IF(HR_Data[[#This Row],[MonthlyIncome]]&lt;7000,"Medium","High"))</f>
        <v>Medium</v>
      </c>
      <c r="AA1421" s="5">
        <f>IF(HR_Data[[#This Row],[OverTime]]="Yes",1,0)</f>
        <v>1</v>
      </c>
      <c r="AB1421" s="5">
        <f>IF(HR_Data[[#This Row],[JobSatisfaction]]&lt;=2,1,0)</f>
        <v>1</v>
      </c>
      <c r="AC1421" s="5">
        <f>IF(HR_Data[[#This Row],[WorkLifeBalance]]&lt;=2,1,0)</f>
        <v>1</v>
      </c>
      <c r="AD1421" s="5">
        <f>IF(HR_Data[[#This Row],[MonthlyIncome]]&lt;AVERAGE(HR_Data[MonthlyIncome]),1,0)</f>
        <v>1</v>
      </c>
      <c r="AE1421">
        <v>11189</v>
      </c>
      <c r="AF1421">
        <v>6</v>
      </c>
      <c r="AG1421" t="s">
        <v>42</v>
      </c>
      <c r="AH1421" t="s">
        <v>35</v>
      </c>
      <c r="AI1421">
        <v>17</v>
      </c>
      <c r="AJ1421">
        <v>3</v>
      </c>
      <c r="AK1421">
        <v>3</v>
      </c>
      <c r="AL1421">
        <f>IF(HR_Data[[#This Row],[OverTime]]="Yes",2,0)
+IF(HR_Data[[#This Row],[WorkLifeBalance]]&lt;=2,2,0)
+IF(HR_Data[[#This Row],[MonthlyIncome]]&lt;5000,2,0)
+IF(HR_Data[[#This Row],[JobSatisfaction]]&lt;=2,1,0)
+IF(HR_Data[[#This Row],[EnvironmentSatisfaction]]&lt;=2,1,0)
+IF(HR_Data[[#This Row],[YearsAtCompany]]&lt;2,2,0)</f>
        <v>5</v>
      </c>
      <c r="AM1421" t="str">
        <f>IF(HR_Data[[#This Row],[RiskScore2]]&gt;=6,"High",
IF(HR_Data[[#This Row],[RiskScore2]]&gt;=3,"Medium","Low"))</f>
        <v>Medium</v>
      </c>
      <c r="AN1421">
        <v>80</v>
      </c>
      <c r="AO1421">
        <v>1</v>
      </c>
      <c r="AP1421">
        <v>9</v>
      </c>
      <c r="AQ1421">
        <v>3</v>
      </c>
      <c r="AR1421">
        <v>2</v>
      </c>
      <c r="AS1421">
        <v>4</v>
      </c>
      <c r="AT1421">
        <v>3</v>
      </c>
      <c r="AU1421">
        <v>1</v>
      </c>
      <c r="AV1421">
        <v>2</v>
      </c>
    </row>
    <row r="1422" spans="1:48">
      <c r="A1422">
        <v>41</v>
      </c>
      <c r="B1422" t="str">
        <f>IF(HR_Data[[#This Row],[Age]]&lt;25,"&lt;25",
IF(HR_Data[[#This Row],[Age]]&lt;35,"25–34",
IF(HR_Data[[#This Row],[Age]]&lt;45,"35–44",
IF(HR_Data[[#This Row],[Age]]&lt;55,"45–54","55+"))))</f>
        <v>35–44</v>
      </c>
      <c r="C1422" t="s">
        <v>43</v>
      </c>
      <c r="D1422">
        <f>(HR[[#This Row],[OverTimeFlag]]*3+HR[[#This Row],[LowJobSatisFlag]]*5+HR[[#This Row],[LowWLBFlag]]*4+HR[[#This Row],[LowSalaryFlag]]*3+HR[[#This Row],[LowEnviFlag]]*4+HR[[#This Row],[LowProFlag]]*1)</f>
        <v>3</v>
      </c>
      <c r="E1422">
        <f>HR_Data[[#This Row],[OvertimeFlag]] + HR_Data[[#This Row],[LowSatisfactionFlag]] + HR_Data[[#This Row],[LowWorkLifeBalanceFlag]]</f>
        <v>0</v>
      </c>
      <c r="F1422" t="s">
        <v>36</v>
      </c>
      <c r="G1422">
        <v>642</v>
      </c>
      <c r="H1422" t="s">
        <v>45</v>
      </c>
      <c r="I1422">
        <v>1</v>
      </c>
      <c r="J1422" t="str">
        <f>IF(AND(HR_Data[[#This Row],[Attrition]]="Yes",HR_Data[[#This Row],[YearsAtCompany]]&lt;2),"Yes","No")</f>
        <v>No</v>
      </c>
      <c r="K1422">
        <v>3</v>
      </c>
      <c r="L1422" t="s">
        <v>38</v>
      </c>
      <c r="M1422">
        <v>1</v>
      </c>
      <c r="N1422">
        <v>1999</v>
      </c>
      <c r="P1422">
        <v>4</v>
      </c>
      <c r="Q1422" t="s">
        <v>46</v>
      </c>
      <c r="R1422">
        <v>76</v>
      </c>
      <c r="S1422">
        <v>3</v>
      </c>
      <c r="T1422">
        <v>1</v>
      </c>
      <c r="U1422" t="s">
        <v>47</v>
      </c>
      <c r="V1422">
        <v>4</v>
      </c>
      <c r="W1422" t="s">
        <v>48</v>
      </c>
      <c r="X1422">
        <v>2782</v>
      </c>
      <c r="Y1422" t="str">
        <f>IF(AND(HR_Data[[#This Row],[OverTime]]="Yes",HR_Data[[#This Row],[JobSatisfaction]]&lt;=2,HR_Data[[#This Row],[MonthlyIncome]]&lt;AVERAGE(HR_Data[MonthlyIncome])),
"High Risk",
IF(OR(HR_Data[[#This Row],[OverTime]]="Yes",HR_Data[[#This Row],[JobSatisfaction]]&lt;=2),
"Medium Risk",
"Low Risk"))</f>
        <v>Low Risk</v>
      </c>
      <c r="Z1422" t="str">
        <f>IF(HR_Data[[#This Row],[MonthlyIncome]]&lt;3000,"Low",IF(HR_Data[[#This Row],[MonthlyIncome]]&lt;7000,"Medium","High"))</f>
        <v>Low</v>
      </c>
      <c r="AA1422" s="5">
        <f>IF(HR_Data[[#This Row],[OverTime]]="Yes",1,0)</f>
        <v>0</v>
      </c>
      <c r="AB1422" s="5">
        <f>IF(HR_Data[[#This Row],[JobSatisfaction]]&lt;=2,1,0)</f>
        <v>0</v>
      </c>
      <c r="AC1422" s="5">
        <f>IF(HR_Data[[#This Row],[WorkLifeBalance]]&lt;=2,1,0)</f>
        <v>0</v>
      </c>
      <c r="AD1422" s="5">
        <f>IF(HR_Data[[#This Row],[MonthlyIncome]]&lt;AVERAGE(HR_Data[MonthlyIncome]),1,0)</f>
        <v>1</v>
      </c>
      <c r="AE1422">
        <v>21412</v>
      </c>
      <c r="AF1422">
        <v>3</v>
      </c>
      <c r="AG1422" t="s">
        <v>42</v>
      </c>
      <c r="AH1422" t="s">
        <v>43</v>
      </c>
      <c r="AI1422">
        <v>22</v>
      </c>
      <c r="AJ1422">
        <v>4</v>
      </c>
      <c r="AK1422">
        <v>1</v>
      </c>
      <c r="AL1422">
        <f>IF(HR_Data[[#This Row],[OverTime]]="Yes",2,0)
+IF(HR_Data[[#This Row],[WorkLifeBalance]]&lt;=2,2,0)
+IF(HR_Data[[#This Row],[MonthlyIncome]]&lt;5000,2,0)
+IF(HR_Data[[#This Row],[JobSatisfaction]]&lt;=2,1,0)
+IF(HR_Data[[#This Row],[EnvironmentSatisfaction]]&lt;=2,1,0)
+IF(HR_Data[[#This Row],[YearsAtCompany]]&lt;2,2,0)</f>
        <v>2</v>
      </c>
      <c r="AM1422" t="str">
        <f>IF(HR_Data[[#This Row],[RiskScore2]]&gt;=6,"High",
IF(HR_Data[[#This Row],[RiskScore2]]&gt;=3,"Medium","Low"))</f>
        <v>Low</v>
      </c>
      <c r="AN1422">
        <v>80</v>
      </c>
      <c r="AO1422">
        <v>1</v>
      </c>
      <c r="AP1422">
        <v>12</v>
      </c>
      <c r="AQ1422">
        <v>3</v>
      </c>
      <c r="AR1422">
        <v>3</v>
      </c>
      <c r="AS1422">
        <v>5</v>
      </c>
      <c r="AT1422">
        <v>3</v>
      </c>
      <c r="AU1422">
        <v>1</v>
      </c>
      <c r="AV1422">
        <v>0</v>
      </c>
    </row>
    <row r="1423" spans="1:48">
      <c r="A1423">
        <v>47</v>
      </c>
      <c r="B1423" t="str">
        <f>IF(HR_Data[[#This Row],[Age]]&lt;25,"&lt;25",
IF(HR_Data[[#This Row],[Age]]&lt;35,"25–34",
IF(HR_Data[[#This Row],[Age]]&lt;45,"35–44",
IF(HR_Data[[#This Row],[Age]]&lt;55,"45–54","55+"))))</f>
        <v>45–54</v>
      </c>
      <c r="C1423" t="s">
        <v>43</v>
      </c>
      <c r="D1423">
        <f>(HR[[#This Row],[OverTimeFlag]]*3+HR[[#This Row],[LowJobSatisFlag]]*5+HR[[#This Row],[LowWLBFlag]]*4+HR[[#This Row],[LowSalaryFlag]]*3+HR[[#This Row],[LowEnviFlag]]*4+HR[[#This Row],[LowProFlag]]*1)</f>
        <v>10</v>
      </c>
      <c r="E1423">
        <f>HR_Data[[#This Row],[OvertimeFlag]] + HR_Data[[#This Row],[LowSatisfactionFlag]] + HR_Data[[#This Row],[LowWorkLifeBalanceFlag]]</f>
        <v>2</v>
      </c>
      <c r="F1423" t="s">
        <v>55</v>
      </c>
      <c r="G1423">
        <v>1162</v>
      </c>
      <c r="H1423" t="s">
        <v>45</v>
      </c>
      <c r="I1423">
        <v>1</v>
      </c>
      <c r="J1423" t="str">
        <f>IF(AND(HR_Data[[#This Row],[Attrition]]="Yes",HR_Data[[#This Row],[YearsAtCompany]]&lt;2),"Yes","No")</f>
        <v>No</v>
      </c>
      <c r="K1423">
        <v>1</v>
      </c>
      <c r="L1423" t="s">
        <v>51</v>
      </c>
      <c r="M1423">
        <v>1</v>
      </c>
      <c r="N1423">
        <v>2000</v>
      </c>
      <c r="P1423">
        <v>3</v>
      </c>
      <c r="Q1423" t="s">
        <v>39</v>
      </c>
      <c r="R1423">
        <v>98</v>
      </c>
      <c r="S1423">
        <v>3</v>
      </c>
      <c r="T1423">
        <v>3</v>
      </c>
      <c r="U1423" t="s">
        <v>58</v>
      </c>
      <c r="V1423">
        <v>2</v>
      </c>
      <c r="W1423" t="s">
        <v>48</v>
      </c>
      <c r="X1423">
        <v>11957</v>
      </c>
      <c r="Y1423" t="str">
        <f>IF(AND(HR_Data[[#This Row],[OverTime]]="Yes",HR_Data[[#This Row],[JobSatisfaction]]&lt;=2,HR_Data[[#This Row],[MonthlyIncome]]&lt;AVERAGE(HR_Data[MonthlyIncome])),
"High Risk",
IF(OR(HR_Data[[#This Row],[OverTime]]="Yes",HR_Data[[#This Row],[JobSatisfaction]]&lt;=2),
"Medium Risk",
"Low Risk"))</f>
        <v>Medium Risk</v>
      </c>
      <c r="Z1423" t="str">
        <f>IF(HR_Data[[#This Row],[MonthlyIncome]]&lt;3000,"Low",IF(HR_Data[[#This Row],[MonthlyIncome]]&lt;7000,"Medium","High"))</f>
        <v>High</v>
      </c>
      <c r="AA1423" s="5">
        <f>IF(HR_Data[[#This Row],[OverTime]]="Yes",1,0)</f>
        <v>0</v>
      </c>
      <c r="AB1423" s="5">
        <f>IF(HR_Data[[#This Row],[JobSatisfaction]]&lt;=2,1,0)</f>
        <v>1</v>
      </c>
      <c r="AC1423" s="5">
        <f>IF(HR_Data[[#This Row],[WorkLifeBalance]]&lt;=2,1,0)</f>
        <v>1</v>
      </c>
      <c r="AD1423" s="5">
        <f>IF(HR_Data[[#This Row],[MonthlyIncome]]&lt;AVERAGE(HR_Data[MonthlyIncome]),1,0)</f>
        <v>0</v>
      </c>
      <c r="AE1423">
        <v>17231</v>
      </c>
      <c r="AF1423">
        <v>0</v>
      </c>
      <c r="AG1423" t="s">
        <v>42</v>
      </c>
      <c r="AH1423" t="s">
        <v>43</v>
      </c>
      <c r="AI1423">
        <v>18</v>
      </c>
      <c r="AJ1423">
        <v>3</v>
      </c>
      <c r="AK1423">
        <v>1</v>
      </c>
      <c r="AL1423">
        <f>IF(HR_Data[[#This Row],[OverTime]]="Yes",2,0)
+IF(HR_Data[[#This Row],[WorkLifeBalance]]&lt;=2,2,0)
+IF(HR_Data[[#This Row],[MonthlyIncome]]&lt;5000,2,0)
+IF(HR_Data[[#This Row],[JobSatisfaction]]&lt;=2,1,0)
+IF(HR_Data[[#This Row],[EnvironmentSatisfaction]]&lt;=2,1,0)
+IF(HR_Data[[#This Row],[YearsAtCompany]]&lt;2,2,0)</f>
        <v>3</v>
      </c>
      <c r="AM1423" t="str">
        <f>IF(HR_Data[[#This Row],[RiskScore2]]&gt;=6,"High",
IF(HR_Data[[#This Row],[RiskScore2]]&gt;=3,"Medium","Low"))</f>
        <v>Medium</v>
      </c>
      <c r="AN1423">
        <v>80</v>
      </c>
      <c r="AO1423">
        <v>2</v>
      </c>
      <c r="AP1423">
        <v>14</v>
      </c>
      <c r="AQ1423">
        <v>3</v>
      </c>
      <c r="AR1423">
        <v>1</v>
      </c>
      <c r="AS1423">
        <v>13</v>
      </c>
      <c r="AT1423">
        <v>8</v>
      </c>
      <c r="AU1423">
        <v>5</v>
      </c>
      <c r="AV1423">
        <v>12</v>
      </c>
    </row>
    <row r="1424" spans="1:48">
      <c r="A1424">
        <v>35</v>
      </c>
      <c r="B1424" t="str">
        <f>IF(HR_Data[[#This Row],[Age]]&lt;25,"&lt;25",
IF(HR_Data[[#This Row],[Age]]&lt;35,"25–34",
IF(HR_Data[[#This Row],[Age]]&lt;45,"35–44",
IF(HR_Data[[#This Row],[Age]]&lt;55,"45–54","55+"))))</f>
        <v>35–44</v>
      </c>
      <c r="C1424" t="s">
        <v>43</v>
      </c>
      <c r="D1424">
        <f>(HR[[#This Row],[OverTimeFlag]]*3+HR[[#This Row],[LowJobSatisFlag]]*5+HR[[#This Row],[LowWLBFlag]]*4+HR[[#This Row],[LowSalaryFlag]]*3+HR[[#This Row],[LowEnviFlag]]*4+HR[[#This Row],[LowProFlag]]*1)</f>
        <v>6</v>
      </c>
      <c r="E1424">
        <f>HR_Data[[#This Row],[OvertimeFlag]] + HR_Data[[#This Row],[LowSatisfactionFlag]] + HR_Data[[#This Row],[LowWorkLifeBalanceFlag]]</f>
        <v>1</v>
      </c>
      <c r="F1424" t="s">
        <v>36</v>
      </c>
      <c r="G1424">
        <v>1490</v>
      </c>
      <c r="H1424" t="s">
        <v>45</v>
      </c>
      <c r="I1424">
        <v>11</v>
      </c>
      <c r="J1424" t="str">
        <f>IF(AND(HR_Data[[#This Row],[Attrition]]="Yes",HR_Data[[#This Row],[YearsAtCompany]]&lt;2),"Yes","No")</f>
        <v>No</v>
      </c>
      <c r="K1424">
        <v>4</v>
      </c>
      <c r="L1424" t="s">
        <v>51</v>
      </c>
      <c r="M1424">
        <v>1</v>
      </c>
      <c r="N1424">
        <v>2003</v>
      </c>
      <c r="P1424">
        <v>4</v>
      </c>
      <c r="Q1424" t="s">
        <v>46</v>
      </c>
      <c r="R1424">
        <v>43</v>
      </c>
      <c r="S1424">
        <v>3</v>
      </c>
      <c r="T1424">
        <v>1</v>
      </c>
      <c r="U1424" t="s">
        <v>50</v>
      </c>
      <c r="V1424">
        <v>3</v>
      </c>
      <c r="W1424" t="s">
        <v>48</v>
      </c>
      <c r="X1424">
        <v>2660</v>
      </c>
      <c r="Y1424" t="str">
        <f>IF(AND(HR_Data[[#This Row],[OverTime]]="Yes",HR_Data[[#This Row],[JobSatisfaction]]&lt;=2,HR_Data[[#This Row],[MonthlyIncome]]&lt;AVERAGE(HR_Data[MonthlyIncome])),
"High Risk",
IF(OR(HR_Data[[#This Row],[OverTime]]="Yes",HR_Data[[#This Row],[JobSatisfaction]]&lt;=2),
"Medium Risk",
"Low Risk"))</f>
        <v>Medium Risk</v>
      </c>
      <c r="Z1424" t="str">
        <f>IF(HR_Data[[#This Row],[MonthlyIncome]]&lt;3000,"Low",IF(HR_Data[[#This Row],[MonthlyIncome]]&lt;7000,"Medium","High"))</f>
        <v>Low</v>
      </c>
      <c r="AA1424" s="5">
        <f>IF(HR_Data[[#This Row],[OverTime]]="Yes",1,0)</f>
        <v>1</v>
      </c>
      <c r="AB1424" s="5">
        <f>IF(HR_Data[[#This Row],[JobSatisfaction]]&lt;=2,1,0)</f>
        <v>0</v>
      </c>
      <c r="AC1424" s="5">
        <f>IF(HR_Data[[#This Row],[WorkLifeBalance]]&lt;=2,1,0)</f>
        <v>0</v>
      </c>
      <c r="AD1424" s="5">
        <f>IF(HR_Data[[#This Row],[MonthlyIncome]]&lt;AVERAGE(HR_Data[MonthlyIncome]),1,0)</f>
        <v>1</v>
      </c>
      <c r="AE1424">
        <v>20232</v>
      </c>
      <c r="AF1424">
        <v>7</v>
      </c>
      <c r="AG1424" t="s">
        <v>42</v>
      </c>
      <c r="AH1424" t="s">
        <v>35</v>
      </c>
      <c r="AI1424">
        <v>11</v>
      </c>
      <c r="AJ1424">
        <v>3</v>
      </c>
      <c r="AK1424">
        <v>3</v>
      </c>
      <c r="AL1424">
        <f>IF(HR_Data[[#This Row],[OverTime]]="Yes",2,0)
+IF(HR_Data[[#This Row],[WorkLifeBalance]]&lt;=2,2,0)
+IF(HR_Data[[#This Row],[MonthlyIncome]]&lt;5000,2,0)
+IF(HR_Data[[#This Row],[JobSatisfaction]]&lt;=2,1,0)
+IF(HR_Data[[#This Row],[EnvironmentSatisfaction]]&lt;=2,1,0)
+IF(HR_Data[[#This Row],[YearsAtCompany]]&lt;2,2,0)</f>
        <v>4</v>
      </c>
      <c r="AM1424" t="str">
        <f>IF(HR_Data[[#This Row],[RiskScore2]]&gt;=6,"High",
IF(HR_Data[[#This Row],[RiskScore2]]&gt;=3,"Medium","Low"))</f>
        <v>Medium</v>
      </c>
      <c r="AN1424">
        <v>80</v>
      </c>
      <c r="AO1424">
        <v>1</v>
      </c>
      <c r="AP1424">
        <v>5</v>
      </c>
      <c r="AQ1424">
        <v>3</v>
      </c>
      <c r="AR1424">
        <v>3</v>
      </c>
      <c r="AS1424">
        <v>2</v>
      </c>
      <c r="AT1424">
        <v>2</v>
      </c>
      <c r="AU1424">
        <v>2</v>
      </c>
      <c r="AV1424">
        <v>2</v>
      </c>
    </row>
    <row r="1425" spans="1:48">
      <c r="A1425">
        <v>22</v>
      </c>
      <c r="B1425" t="str">
        <f>IF(HR_Data[[#This Row],[Age]]&lt;25,"&lt;25",
IF(HR_Data[[#This Row],[Age]]&lt;35,"25–34",
IF(HR_Data[[#This Row],[Age]]&lt;45,"35–44",
IF(HR_Data[[#This Row],[Age]]&lt;55,"45–54","55+"))))</f>
        <v>&lt;25</v>
      </c>
      <c r="C1425" t="s">
        <v>43</v>
      </c>
      <c r="D1425">
        <f>(HR[[#This Row],[OverTimeFlag]]*3+HR[[#This Row],[LowJobSatisFlag]]*5+HR[[#This Row],[LowWLBFlag]]*4+HR[[#This Row],[LowSalaryFlag]]*3+HR[[#This Row],[LowEnviFlag]]*4+HR[[#This Row],[LowProFlag]]*1)</f>
        <v>3</v>
      </c>
      <c r="E1425">
        <f>HR_Data[[#This Row],[OvertimeFlag]] + HR_Data[[#This Row],[LowSatisfactionFlag]] + HR_Data[[#This Row],[LowWorkLifeBalanceFlag]]</f>
        <v>0</v>
      </c>
      <c r="F1425" t="s">
        <v>36</v>
      </c>
      <c r="G1425">
        <v>581</v>
      </c>
      <c r="H1425" t="s">
        <v>45</v>
      </c>
      <c r="I1425">
        <v>1</v>
      </c>
      <c r="J1425" t="str">
        <f>IF(AND(HR_Data[[#This Row],[Attrition]]="Yes",HR_Data[[#This Row],[YearsAtCompany]]&lt;2),"Yes","No")</f>
        <v>No</v>
      </c>
      <c r="K1425">
        <v>2</v>
      </c>
      <c r="L1425" t="s">
        <v>38</v>
      </c>
      <c r="M1425">
        <v>1</v>
      </c>
      <c r="N1425">
        <v>2007</v>
      </c>
      <c r="P1425">
        <v>4</v>
      </c>
      <c r="Q1425" t="s">
        <v>46</v>
      </c>
      <c r="R1425">
        <v>63</v>
      </c>
      <c r="S1425">
        <v>3</v>
      </c>
      <c r="T1425">
        <v>1</v>
      </c>
      <c r="U1425" t="s">
        <v>47</v>
      </c>
      <c r="V1425">
        <v>3</v>
      </c>
      <c r="W1425" t="s">
        <v>41</v>
      </c>
      <c r="X1425">
        <v>3375</v>
      </c>
      <c r="Y1425" t="str">
        <f>IF(AND(HR_Data[[#This Row],[OverTime]]="Yes",HR_Data[[#This Row],[JobSatisfaction]]&lt;=2,HR_Data[[#This Row],[MonthlyIncome]]&lt;AVERAGE(HR_Data[MonthlyIncome])),
"High Risk",
IF(OR(HR_Data[[#This Row],[OverTime]]="Yes",HR_Data[[#This Row],[JobSatisfaction]]&lt;=2),
"Medium Risk",
"Low Risk"))</f>
        <v>Low Risk</v>
      </c>
      <c r="Z1425" t="str">
        <f>IF(HR_Data[[#This Row],[MonthlyIncome]]&lt;3000,"Low",IF(HR_Data[[#This Row],[MonthlyIncome]]&lt;7000,"Medium","High"))</f>
        <v>Medium</v>
      </c>
      <c r="AA1425" s="5">
        <f>IF(HR_Data[[#This Row],[OverTime]]="Yes",1,0)</f>
        <v>0</v>
      </c>
      <c r="AB1425" s="5">
        <f>IF(HR_Data[[#This Row],[JobSatisfaction]]&lt;=2,1,0)</f>
        <v>0</v>
      </c>
      <c r="AC1425" s="5">
        <f>IF(HR_Data[[#This Row],[WorkLifeBalance]]&lt;=2,1,0)</f>
        <v>0</v>
      </c>
      <c r="AD1425" s="5">
        <f>IF(HR_Data[[#This Row],[MonthlyIncome]]&lt;AVERAGE(HR_Data[MonthlyIncome]),1,0)</f>
        <v>1</v>
      </c>
      <c r="AE1425">
        <v>17624</v>
      </c>
      <c r="AF1425">
        <v>0</v>
      </c>
      <c r="AG1425" t="s">
        <v>42</v>
      </c>
      <c r="AH1425" t="s">
        <v>43</v>
      </c>
      <c r="AI1425">
        <v>12</v>
      </c>
      <c r="AJ1425">
        <v>3</v>
      </c>
      <c r="AK1425">
        <v>4</v>
      </c>
      <c r="AL1425">
        <f>IF(HR_Data[[#This Row],[OverTime]]="Yes",2,0)
+IF(HR_Data[[#This Row],[WorkLifeBalance]]&lt;=2,2,0)
+IF(HR_Data[[#This Row],[MonthlyIncome]]&lt;5000,2,0)
+IF(HR_Data[[#This Row],[JobSatisfaction]]&lt;=2,1,0)
+IF(HR_Data[[#This Row],[EnvironmentSatisfaction]]&lt;=2,1,0)
+IF(HR_Data[[#This Row],[YearsAtCompany]]&lt;2,2,0)</f>
        <v>2</v>
      </c>
      <c r="AM1425" t="str">
        <f>IF(HR_Data[[#This Row],[RiskScore2]]&gt;=6,"High",
IF(HR_Data[[#This Row],[RiskScore2]]&gt;=3,"Medium","Low"))</f>
        <v>Low</v>
      </c>
      <c r="AN1425">
        <v>80</v>
      </c>
      <c r="AO1425">
        <v>0</v>
      </c>
      <c r="AP1425">
        <v>4</v>
      </c>
      <c r="AQ1425">
        <v>2</v>
      </c>
      <c r="AR1425">
        <v>4</v>
      </c>
      <c r="AS1425">
        <v>3</v>
      </c>
      <c r="AT1425">
        <v>2</v>
      </c>
      <c r="AU1425">
        <v>1</v>
      </c>
      <c r="AV1425">
        <v>2</v>
      </c>
    </row>
    <row r="1426" spans="1:48">
      <c r="A1426">
        <v>35</v>
      </c>
      <c r="B1426" t="str">
        <f>IF(HR_Data[[#This Row],[Age]]&lt;25,"&lt;25",
IF(HR_Data[[#This Row],[Age]]&lt;35,"25–34",
IF(HR_Data[[#This Row],[Age]]&lt;45,"35–44",
IF(HR_Data[[#This Row],[Age]]&lt;55,"45–54","55+"))))</f>
        <v>35–44</v>
      </c>
      <c r="C1426" t="s">
        <v>43</v>
      </c>
      <c r="D1426">
        <f>(HR[[#This Row],[OverTimeFlag]]*3+HR[[#This Row],[LowJobSatisFlag]]*5+HR[[#This Row],[LowWLBFlag]]*4+HR[[#This Row],[LowSalaryFlag]]*3+HR[[#This Row],[LowEnviFlag]]*4+HR[[#This Row],[LowProFlag]]*1)</f>
        <v>7</v>
      </c>
      <c r="E1426">
        <f>HR_Data[[#This Row],[OvertimeFlag]] + HR_Data[[#This Row],[LowSatisfactionFlag]] + HR_Data[[#This Row],[LowWorkLifeBalanceFlag]]</f>
        <v>0</v>
      </c>
      <c r="F1426" t="s">
        <v>36</v>
      </c>
      <c r="G1426">
        <v>1395</v>
      </c>
      <c r="H1426" t="s">
        <v>45</v>
      </c>
      <c r="I1426">
        <v>9</v>
      </c>
      <c r="J1426" t="str">
        <f>IF(AND(HR_Data[[#This Row],[Attrition]]="Yes",HR_Data[[#This Row],[YearsAtCompany]]&lt;2),"Yes","No")</f>
        <v>No</v>
      </c>
      <c r="K1426">
        <v>4</v>
      </c>
      <c r="L1426" t="s">
        <v>51</v>
      </c>
      <c r="M1426">
        <v>1</v>
      </c>
      <c r="N1426">
        <v>2008</v>
      </c>
      <c r="P1426">
        <v>2</v>
      </c>
      <c r="Q1426" t="s">
        <v>46</v>
      </c>
      <c r="R1426">
        <v>48</v>
      </c>
      <c r="S1426">
        <v>3</v>
      </c>
      <c r="T1426">
        <v>2</v>
      </c>
      <c r="U1426" t="s">
        <v>47</v>
      </c>
      <c r="V1426">
        <v>3</v>
      </c>
      <c r="W1426" t="s">
        <v>41</v>
      </c>
      <c r="X1426">
        <v>5098</v>
      </c>
      <c r="Y1426" t="str">
        <f>IF(AND(HR_Data[[#This Row],[OverTime]]="Yes",HR_Data[[#This Row],[JobSatisfaction]]&lt;=2,HR_Data[[#This Row],[MonthlyIncome]]&lt;AVERAGE(HR_Data[MonthlyIncome])),
"High Risk",
IF(OR(HR_Data[[#This Row],[OverTime]]="Yes",HR_Data[[#This Row],[JobSatisfaction]]&lt;=2),
"Medium Risk",
"Low Risk"))</f>
        <v>Low Risk</v>
      </c>
      <c r="Z1426" t="str">
        <f>IF(HR_Data[[#This Row],[MonthlyIncome]]&lt;3000,"Low",IF(HR_Data[[#This Row],[MonthlyIncome]]&lt;7000,"Medium","High"))</f>
        <v>Medium</v>
      </c>
      <c r="AA1426" s="5">
        <f>IF(HR_Data[[#This Row],[OverTime]]="Yes",1,0)</f>
        <v>0</v>
      </c>
      <c r="AB1426" s="5">
        <f>IF(HR_Data[[#This Row],[JobSatisfaction]]&lt;=2,1,0)</f>
        <v>0</v>
      </c>
      <c r="AC1426" s="5">
        <f>IF(HR_Data[[#This Row],[WorkLifeBalance]]&lt;=2,1,0)</f>
        <v>0</v>
      </c>
      <c r="AD1426" s="5">
        <f>IF(HR_Data[[#This Row],[MonthlyIncome]]&lt;AVERAGE(HR_Data[MonthlyIncome]),1,0)</f>
        <v>1</v>
      </c>
      <c r="AE1426">
        <v>18698</v>
      </c>
      <c r="AF1426">
        <v>1</v>
      </c>
      <c r="AG1426" t="s">
        <v>42</v>
      </c>
      <c r="AH1426" t="s">
        <v>43</v>
      </c>
      <c r="AI1426">
        <v>19</v>
      </c>
      <c r="AJ1426">
        <v>3</v>
      </c>
      <c r="AK1426">
        <v>2</v>
      </c>
      <c r="AL1426">
        <f>IF(HR_Data[[#This Row],[OverTime]]="Yes",2,0)
+IF(HR_Data[[#This Row],[WorkLifeBalance]]&lt;=2,2,0)
+IF(HR_Data[[#This Row],[MonthlyIncome]]&lt;5000,2,0)
+IF(HR_Data[[#This Row],[JobSatisfaction]]&lt;=2,1,0)
+IF(HR_Data[[#This Row],[EnvironmentSatisfaction]]&lt;=2,1,0)
+IF(HR_Data[[#This Row],[YearsAtCompany]]&lt;2,2,0)</f>
        <v>1</v>
      </c>
      <c r="AM1426" t="str">
        <f>IF(HR_Data[[#This Row],[RiskScore2]]&gt;=6,"High",
IF(HR_Data[[#This Row],[RiskScore2]]&gt;=3,"Medium","Low"))</f>
        <v>Low</v>
      </c>
      <c r="AN1426">
        <v>80</v>
      </c>
      <c r="AO1426">
        <v>0</v>
      </c>
      <c r="AP1426">
        <v>10</v>
      </c>
      <c r="AQ1426">
        <v>5</v>
      </c>
      <c r="AR1426">
        <v>3</v>
      </c>
      <c r="AS1426">
        <v>10</v>
      </c>
      <c r="AT1426">
        <v>7</v>
      </c>
      <c r="AU1426">
        <v>0</v>
      </c>
      <c r="AV1426">
        <v>8</v>
      </c>
    </row>
    <row r="1427" spans="1:48">
      <c r="A1427">
        <v>33</v>
      </c>
      <c r="B1427" t="str">
        <f>IF(HR_Data[[#This Row],[Age]]&lt;25,"&lt;25",
IF(HR_Data[[#This Row],[Age]]&lt;35,"25–34",
IF(HR_Data[[#This Row],[Age]]&lt;45,"35–44",
IF(HR_Data[[#This Row],[Age]]&lt;55,"45–54","55+"))))</f>
        <v>25–34</v>
      </c>
      <c r="C1427" t="s">
        <v>43</v>
      </c>
      <c r="D1427">
        <f>(HR[[#This Row],[OverTimeFlag]]*3+HR[[#This Row],[LowJobSatisFlag]]*5+HR[[#This Row],[LowWLBFlag]]*4+HR[[#This Row],[LowSalaryFlag]]*3+HR[[#This Row],[LowEnviFlag]]*4+HR[[#This Row],[LowProFlag]]*1)</f>
        <v>11</v>
      </c>
      <c r="E1427">
        <f>HR_Data[[#This Row],[OvertimeFlag]] + HR_Data[[#This Row],[LowSatisfactionFlag]] + HR_Data[[#This Row],[LowWorkLifeBalanceFlag]]</f>
        <v>1</v>
      </c>
      <c r="F1427" t="s">
        <v>36</v>
      </c>
      <c r="G1427">
        <v>501</v>
      </c>
      <c r="H1427" t="s">
        <v>45</v>
      </c>
      <c r="I1427">
        <v>15</v>
      </c>
      <c r="J1427" t="str">
        <f>IF(AND(HR_Data[[#This Row],[Attrition]]="Yes",HR_Data[[#This Row],[YearsAtCompany]]&lt;2),"Yes","No")</f>
        <v>No</v>
      </c>
      <c r="K1427">
        <v>2</v>
      </c>
      <c r="L1427" t="s">
        <v>51</v>
      </c>
      <c r="M1427">
        <v>1</v>
      </c>
      <c r="N1427">
        <v>2009</v>
      </c>
      <c r="P1427">
        <v>2</v>
      </c>
      <c r="Q1427" t="s">
        <v>39</v>
      </c>
      <c r="R1427">
        <v>95</v>
      </c>
      <c r="S1427">
        <v>3</v>
      </c>
      <c r="T1427">
        <v>2</v>
      </c>
      <c r="U1427" t="s">
        <v>54</v>
      </c>
      <c r="V1427">
        <v>4</v>
      </c>
      <c r="W1427" t="s">
        <v>48</v>
      </c>
      <c r="X1427">
        <v>4878</v>
      </c>
      <c r="Y1427" t="str">
        <f>IF(AND(HR_Data[[#This Row],[OverTime]]="Yes",HR_Data[[#This Row],[JobSatisfaction]]&lt;=2,HR_Data[[#This Row],[MonthlyIncome]]&lt;AVERAGE(HR_Data[MonthlyIncome])),
"High Risk",
IF(OR(HR_Data[[#This Row],[OverTime]]="Yes",HR_Data[[#This Row],[JobSatisfaction]]&lt;=2),
"Medium Risk",
"Low Risk"))</f>
        <v>Medium Risk</v>
      </c>
      <c r="Z1427" t="str">
        <f>IF(HR_Data[[#This Row],[MonthlyIncome]]&lt;3000,"Low",IF(HR_Data[[#This Row],[MonthlyIncome]]&lt;7000,"Medium","High"))</f>
        <v>Medium</v>
      </c>
      <c r="AA1427" s="5">
        <f>IF(HR_Data[[#This Row],[OverTime]]="Yes",1,0)</f>
        <v>1</v>
      </c>
      <c r="AB1427" s="5">
        <f>IF(HR_Data[[#This Row],[JobSatisfaction]]&lt;=2,1,0)</f>
        <v>0</v>
      </c>
      <c r="AC1427" s="5">
        <f>IF(HR_Data[[#This Row],[WorkLifeBalance]]&lt;=2,1,0)</f>
        <v>0</v>
      </c>
      <c r="AD1427" s="5">
        <f>IF(HR_Data[[#This Row],[MonthlyIncome]]&lt;AVERAGE(HR_Data[MonthlyIncome]),1,0)</f>
        <v>1</v>
      </c>
      <c r="AE1427">
        <v>21653</v>
      </c>
      <c r="AF1427">
        <v>0</v>
      </c>
      <c r="AG1427" t="s">
        <v>42</v>
      </c>
      <c r="AH1427" t="s">
        <v>35</v>
      </c>
      <c r="AI1427">
        <v>13</v>
      </c>
      <c r="AJ1427">
        <v>3</v>
      </c>
      <c r="AK1427">
        <v>1</v>
      </c>
      <c r="AL1427">
        <f>IF(HR_Data[[#This Row],[OverTime]]="Yes",2,0)
+IF(HR_Data[[#This Row],[WorkLifeBalance]]&lt;=2,2,0)
+IF(HR_Data[[#This Row],[MonthlyIncome]]&lt;5000,2,0)
+IF(HR_Data[[#This Row],[JobSatisfaction]]&lt;=2,1,0)
+IF(HR_Data[[#This Row],[EnvironmentSatisfaction]]&lt;=2,1,0)
+IF(HR_Data[[#This Row],[YearsAtCompany]]&lt;2,2,0)</f>
        <v>5</v>
      </c>
      <c r="AM1427" t="str">
        <f>IF(HR_Data[[#This Row],[RiskScore2]]&gt;=6,"High",
IF(HR_Data[[#This Row],[RiskScore2]]&gt;=3,"Medium","Low"))</f>
        <v>Medium</v>
      </c>
      <c r="AN1427">
        <v>80</v>
      </c>
      <c r="AO1427">
        <v>1</v>
      </c>
      <c r="AP1427">
        <v>10</v>
      </c>
      <c r="AQ1427">
        <v>6</v>
      </c>
      <c r="AR1427">
        <v>3</v>
      </c>
      <c r="AS1427">
        <v>9</v>
      </c>
      <c r="AT1427">
        <v>7</v>
      </c>
      <c r="AU1427">
        <v>8</v>
      </c>
      <c r="AV1427">
        <v>1</v>
      </c>
    </row>
    <row r="1428" spans="1:48">
      <c r="A1428">
        <v>32</v>
      </c>
      <c r="B1428" t="str">
        <f>IF(HR_Data[[#This Row],[Age]]&lt;25,"&lt;25",
IF(HR_Data[[#This Row],[Age]]&lt;35,"25–34",
IF(HR_Data[[#This Row],[Age]]&lt;45,"35–44",
IF(HR_Data[[#This Row],[Age]]&lt;55,"45–54","55+"))))</f>
        <v>25–34</v>
      </c>
      <c r="C1428" t="s">
        <v>43</v>
      </c>
      <c r="D1428">
        <f>(HR[[#This Row],[OverTimeFlag]]*3+HR[[#This Row],[LowJobSatisFlag]]*5+HR[[#This Row],[LowWLBFlag]]*4+HR[[#This Row],[LowSalaryFlag]]*3+HR[[#This Row],[LowEnviFlag]]*4+HR[[#This Row],[LowProFlag]]*1)</f>
        <v>8</v>
      </c>
      <c r="E1428">
        <f>HR_Data[[#This Row],[OvertimeFlag]] + HR_Data[[#This Row],[LowSatisfactionFlag]] + HR_Data[[#This Row],[LowWorkLifeBalanceFlag]]</f>
        <v>1</v>
      </c>
      <c r="F1428" t="s">
        <v>36</v>
      </c>
      <c r="G1428">
        <v>267</v>
      </c>
      <c r="H1428" t="s">
        <v>45</v>
      </c>
      <c r="I1428">
        <v>29</v>
      </c>
      <c r="J1428" t="str">
        <f>IF(AND(HR_Data[[#This Row],[Attrition]]="Yes",HR_Data[[#This Row],[YearsAtCompany]]&lt;2),"Yes","No")</f>
        <v>No</v>
      </c>
      <c r="K1428">
        <v>4</v>
      </c>
      <c r="L1428" t="s">
        <v>38</v>
      </c>
      <c r="M1428">
        <v>1</v>
      </c>
      <c r="N1428">
        <v>2010</v>
      </c>
      <c r="P1428">
        <v>3</v>
      </c>
      <c r="Q1428" t="s">
        <v>39</v>
      </c>
      <c r="R1428">
        <v>49</v>
      </c>
      <c r="S1428">
        <v>2</v>
      </c>
      <c r="T1428">
        <v>1</v>
      </c>
      <c r="U1428" t="s">
        <v>50</v>
      </c>
      <c r="V1428">
        <v>2</v>
      </c>
      <c r="W1428" t="s">
        <v>41</v>
      </c>
      <c r="X1428">
        <v>2837</v>
      </c>
      <c r="Y1428" t="str">
        <f>IF(AND(HR_Data[[#This Row],[OverTime]]="Yes",HR_Data[[#This Row],[JobSatisfaction]]&lt;=2,HR_Data[[#This Row],[MonthlyIncome]]&lt;AVERAGE(HR_Data[MonthlyIncome])),
"High Risk",
IF(OR(HR_Data[[#This Row],[OverTime]]="Yes",HR_Data[[#This Row],[JobSatisfaction]]&lt;=2),
"Medium Risk",
"Low Risk"))</f>
        <v>Medium Risk</v>
      </c>
      <c r="Z1428" t="str">
        <f>IF(HR_Data[[#This Row],[MonthlyIncome]]&lt;3000,"Low",IF(HR_Data[[#This Row],[MonthlyIncome]]&lt;7000,"Medium","High"))</f>
        <v>Low</v>
      </c>
      <c r="AA1428" s="5">
        <f>IF(HR_Data[[#This Row],[OverTime]]="Yes",1,0)</f>
        <v>0</v>
      </c>
      <c r="AB1428" s="5">
        <f>IF(HR_Data[[#This Row],[JobSatisfaction]]&lt;=2,1,0)</f>
        <v>1</v>
      </c>
      <c r="AC1428" s="5">
        <f>IF(HR_Data[[#This Row],[WorkLifeBalance]]&lt;=2,1,0)</f>
        <v>0</v>
      </c>
      <c r="AD1428" s="5">
        <f>IF(HR_Data[[#This Row],[MonthlyIncome]]&lt;AVERAGE(HR_Data[MonthlyIncome]),1,0)</f>
        <v>1</v>
      </c>
      <c r="AE1428">
        <v>15919</v>
      </c>
      <c r="AF1428">
        <v>1</v>
      </c>
      <c r="AG1428" t="s">
        <v>42</v>
      </c>
      <c r="AH1428" t="s">
        <v>43</v>
      </c>
      <c r="AI1428">
        <v>13</v>
      </c>
      <c r="AJ1428">
        <v>3</v>
      </c>
      <c r="AK1428">
        <v>3</v>
      </c>
      <c r="AL1428">
        <f>IF(HR_Data[[#This Row],[OverTime]]="Yes",2,0)
+IF(HR_Data[[#This Row],[WorkLifeBalance]]&lt;=2,2,0)
+IF(HR_Data[[#This Row],[MonthlyIncome]]&lt;5000,2,0)
+IF(HR_Data[[#This Row],[JobSatisfaction]]&lt;=2,1,0)
+IF(HR_Data[[#This Row],[EnvironmentSatisfaction]]&lt;=2,1,0)
+IF(HR_Data[[#This Row],[YearsAtCompany]]&lt;2,2,0)</f>
        <v>3</v>
      </c>
      <c r="AM1428" t="str">
        <f>IF(HR_Data[[#This Row],[RiskScore2]]&gt;=6,"High",
IF(HR_Data[[#This Row],[RiskScore2]]&gt;=3,"Medium","Low"))</f>
        <v>Medium</v>
      </c>
      <c r="AN1428">
        <v>80</v>
      </c>
      <c r="AO1428">
        <v>0</v>
      </c>
      <c r="AP1428">
        <v>6</v>
      </c>
      <c r="AQ1428">
        <v>3</v>
      </c>
      <c r="AR1428">
        <v>3</v>
      </c>
      <c r="AS1428">
        <v>6</v>
      </c>
      <c r="AT1428">
        <v>2</v>
      </c>
      <c r="AU1428">
        <v>4</v>
      </c>
      <c r="AV1428">
        <v>1</v>
      </c>
    </row>
    <row r="1429" spans="1:48">
      <c r="A1429">
        <v>40</v>
      </c>
      <c r="B1429" t="str">
        <f>IF(HR_Data[[#This Row],[Age]]&lt;25,"&lt;25",
IF(HR_Data[[#This Row],[Age]]&lt;35,"25–34",
IF(HR_Data[[#This Row],[Age]]&lt;45,"35–44",
IF(HR_Data[[#This Row],[Age]]&lt;55,"45–54","55+"))))</f>
        <v>35–44</v>
      </c>
      <c r="C1429" t="s">
        <v>43</v>
      </c>
      <c r="D1429">
        <f>(HR[[#This Row],[OverTimeFlag]]*3+HR[[#This Row],[LowJobSatisFlag]]*5+HR[[#This Row],[LowWLBFlag]]*4+HR[[#This Row],[LowSalaryFlag]]*3+HR[[#This Row],[LowEnviFlag]]*4+HR[[#This Row],[LowProFlag]]*1)</f>
        <v>11</v>
      </c>
      <c r="E1429">
        <f>HR_Data[[#This Row],[OvertimeFlag]] + HR_Data[[#This Row],[LowSatisfactionFlag]] + HR_Data[[#This Row],[LowWorkLifeBalanceFlag]]</f>
        <v>1</v>
      </c>
      <c r="F1429" t="s">
        <v>36</v>
      </c>
      <c r="G1429">
        <v>543</v>
      </c>
      <c r="H1429" t="s">
        <v>45</v>
      </c>
      <c r="I1429">
        <v>1</v>
      </c>
      <c r="J1429" t="str">
        <f>IF(AND(HR_Data[[#This Row],[Attrition]]="Yes",HR_Data[[#This Row],[YearsAtCompany]]&lt;2),"Yes","No")</f>
        <v>No</v>
      </c>
      <c r="K1429">
        <v>4</v>
      </c>
      <c r="L1429" t="s">
        <v>38</v>
      </c>
      <c r="M1429">
        <v>1</v>
      </c>
      <c r="N1429">
        <v>2012</v>
      </c>
      <c r="P1429">
        <v>1</v>
      </c>
      <c r="Q1429" t="s">
        <v>46</v>
      </c>
      <c r="R1429">
        <v>83</v>
      </c>
      <c r="S1429">
        <v>3</v>
      </c>
      <c r="T1429">
        <v>1</v>
      </c>
      <c r="U1429" t="s">
        <v>50</v>
      </c>
      <c r="V1429">
        <v>4</v>
      </c>
      <c r="W1429" t="s">
        <v>48</v>
      </c>
      <c r="X1429">
        <v>2406</v>
      </c>
      <c r="Y1429" t="str">
        <f>IF(AND(HR_Data[[#This Row],[OverTime]]="Yes",HR_Data[[#This Row],[JobSatisfaction]]&lt;=2,HR_Data[[#This Row],[MonthlyIncome]]&lt;AVERAGE(HR_Data[MonthlyIncome])),
"High Risk",
IF(OR(HR_Data[[#This Row],[OverTime]]="Yes",HR_Data[[#This Row],[JobSatisfaction]]&lt;=2),
"Medium Risk",
"Low Risk"))</f>
        <v>Low Risk</v>
      </c>
      <c r="Z1429" t="str">
        <f>IF(HR_Data[[#This Row],[MonthlyIncome]]&lt;3000,"Low",IF(HR_Data[[#This Row],[MonthlyIncome]]&lt;7000,"Medium","High"))</f>
        <v>Low</v>
      </c>
      <c r="AA1429" s="5">
        <f>IF(HR_Data[[#This Row],[OverTime]]="Yes",1,0)</f>
        <v>0</v>
      </c>
      <c r="AB1429" s="5">
        <f>IF(HR_Data[[#This Row],[JobSatisfaction]]&lt;=2,1,0)</f>
        <v>0</v>
      </c>
      <c r="AC1429" s="5">
        <f>IF(HR_Data[[#This Row],[WorkLifeBalance]]&lt;=2,1,0)</f>
        <v>1</v>
      </c>
      <c r="AD1429" s="5">
        <f>IF(HR_Data[[#This Row],[MonthlyIncome]]&lt;AVERAGE(HR_Data[MonthlyIncome]),1,0)</f>
        <v>1</v>
      </c>
      <c r="AE1429">
        <v>4060</v>
      </c>
      <c r="AF1429">
        <v>8</v>
      </c>
      <c r="AG1429" t="s">
        <v>42</v>
      </c>
      <c r="AH1429" t="s">
        <v>43</v>
      </c>
      <c r="AI1429">
        <v>19</v>
      </c>
      <c r="AJ1429">
        <v>3</v>
      </c>
      <c r="AK1429">
        <v>3</v>
      </c>
      <c r="AL1429">
        <f>IF(HR_Data[[#This Row],[OverTime]]="Yes",2,0)
+IF(HR_Data[[#This Row],[WorkLifeBalance]]&lt;=2,2,0)
+IF(HR_Data[[#This Row],[MonthlyIncome]]&lt;5000,2,0)
+IF(HR_Data[[#This Row],[JobSatisfaction]]&lt;=2,1,0)
+IF(HR_Data[[#This Row],[EnvironmentSatisfaction]]&lt;=2,1,0)
+IF(HR_Data[[#This Row],[YearsAtCompany]]&lt;2,2,0)</f>
        <v>7</v>
      </c>
      <c r="AM1429" t="str">
        <f>IF(HR_Data[[#This Row],[RiskScore2]]&gt;=6,"High",
IF(HR_Data[[#This Row],[RiskScore2]]&gt;=3,"Medium","Low"))</f>
        <v>High</v>
      </c>
      <c r="AN1429">
        <v>80</v>
      </c>
      <c r="AO1429">
        <v>2</v>
      </c>
      <c r="AP1429">
        <v>8</v>
      </c>
      <c r="AQ1429">
        <v>3</v>
      </c>
      <c r="AR1429">
        <v>2</v>
      </c>
      <c r="AS1429">
        <v>1</v>
      </c>
      <c r="AT1429">
        <v>0</v>
      </c>
      <c r="AU1429">
        <v>0</v>
      </c>
      <c r="AV1429">
        <v>0</v>
      </c>
    </row>
    <row r="1430" spans="1:48">
      <c r="A1430">
        <v>32</v>
      </c>
      <c r="B1430" t="str">
        <f>IF(HR_Data[[#This Row],[Age]]&lt;25,"&lt;25",
IF(HR_Data[[#This Row],[Age]]&lt;35,"25–34",
IF(HR_Data[[#This Row],[Age]]&lt;45,"35–44",
IF(HR_Data[[#This Row],[Age]]&lt;55,"45–54","55+"))))</f>
        <v>25–34</v>
      </c>
      <c r="C1430" t="s">
        <v>43</v>
      </c>
      <c r="D1430">
        <f>(HR[[#This Row],[OverTimeFlag]]*3+HR[[#This Row],[LowJobSatisFlag]]*5+HR[[#This Row],[LowWLBFlag]]*4+HR[[#This Row],[LowSalaryFlag]]*3+HR[[#This Row],[LowEnviFlag]]*4+HR[[#This Row],[LowProFlag]]*1)</f>
        <v>12</v>
      </c>
      <c r="E1430">
        <f>HR_Data[[#This Row],[OvertimeFlag]] + HR_Data[[#This Row],[LowSatisfactionFlag]] + HR_Data[[#This Row],[LowWorkLifeBalanceFlag]]</f>
        <v>1</v>
      </c>
      <c r="F1430" t="s">
        <v>36</v>
      </c>
      <c r="G1430">
        <v>234</v>
      </c>
      <c r="H1430" t="s">
        <v>37</v>
      </c>
      <c r="I1430">
        <v>1</v>
      </c>
      <c r="J1430" t="str">
        <f>IF(AND(HR_Data[[#This Row],[Attrition]]="Yes",HR_Data[[#This Row],[YearsAtCompany]]&lt;2),"Yes","No")</f>
        <v>No</v>
      </c>
      <c r="K1430">
        <v>4</v>
      </c>
      <c r="L1430" t="s">
        <v>51</v>
      </c>
      <c r="M1430">
        <v>1</v>
      </c>
      <c r="N1430">
        <v>2013</v>
      </c>
      <c r="P1430">
        <v>2</v>
      </c>
      <c r="Q1430" t="s">
        <v>46</v>
      </c>
      <c r="R1430">
        <v>68</v>
      </c>
      <c r="S1430">
        <v>2</v>
      </c>
      <c r="T1430">
        <v>1</v>
      </c>
      <c r="U1430" t="s">
        <v>57</v>
      </c>
      <c r="V1430">
        <v>2</v>
      </c>
      <c r="W1430" t="s">
        <v>48</v>
      </c>
      <c r="X1430">
        <v>2269</v>
      </c>
      <c r="Y1430" t="str">
        <f>IF(AND(HR_Data[[#This Row],[OverTime]]="Yes",HR_Data[[#This Row],[JobSatisfaction]]&lt;=2,HR_Data[[#This Row],[MonthlyIncome]]&lt;AVERAGE(HR_Data[MonthlyIncome])),
"High Risk",
IF(OR(HR_Data[[#This Row],[OverTime]]="Yes",HR_Data[[#This Row],[JobSatisfaction]]&lt;=2),
"Medium Risk",
"Low Risk"))</f>
        <v>Medium Risk</v>
      </c>
      <c r="Z1430" t="str">
        <f>IF(HR_Data[[#This Row],[MonthlyIncome]]&lt;3000,"Low",IF(HR_Data[[#This Row],[MonthlyIncome]]&lt;7000,"Medium","High"))</f>
        <v>Low</v>
      </c>
      <c r="AA1430" s="5">
        <f>IF(HR_Data[[#This Row],[OverTime]]="Yes",1,0)</f>
        <v>0</v>
      </c>
      <c r="AB1430" s="5">
        <f>IF(HR_Data[[#This Row],[JobSatisfaction]]&lt;=2,1,0)</f>
        <v>1</v>
      </c>
      <c r="AC1430" s="5">
        <f>IF(HR_Data[[#This Row],[WorkLifeBalance]]&lt;=2,1,0)</f>
        <v>0</v>
      </c>
      <c r="AD1430" s="5">
        <f>IF(HR_Data[[#This Row],[MonthlyIncome]]&lt;AVERAGE(HR_Data[MonthlyIncome]),1,0)</f>
        <v>1</v>
      </c>
      <c r="AE1430">
        <v>18024</v>
      </c>
      <c r="AF1430">
        <v>0</v>
      </c>
      <c r="AG1430" t="s">
        <v>42</v>
      </c>
      <c r="AH1430" t="s">
        <v>43</v>
      </c>
      <c r="AI1430">
        <v>14</v>
      </c>
      <c r="AJ1430">
        <v>3</v>
      </c>
      <c r="AK1430">
        <v>2</v>
      </c>
      <c r="AL1430">
        <f>IF(HR_Data[[#This Row],[OverTime]]="Yes",2,0)
+IF(HR_Data[[#This Row],[WorkLifeBalance]]&lt;=2,2,0)
+IF(HR_Data[[#This Row],[MonthlyIncome]]&lt;5000,2,0)
+IF(HR_Data[[#This Row],[JobSatisfaction]]&lt;=2,1,0)
+IF(HR_Data[[#This Row],[EnvironmentSatisfaction]]&lt;=2,1,0)
+IF(HR_Data[[#This Row],[YearsAtCompany]]&lt;2,2,0)</f>
        <v>4</v>
      </c>
      <c r="AM1430" t="str">
        <f>IF(HR_Data[[#This Row],[RiskScore2]]&gt;=6,"High",
IF(HR_Data[[#This Row],[RiskScore2]]&gt;=3,"Medium","Low"))</f>
        <v>Medium</v>
      </c>
      <c r="AN1430">
        <v>80</v>
      </c>
      <c r="AO1430">
        <v>1</v>
      </c>
      <c r="AP1430">
        <v>3</v>
      </c>
      <c r="AQ1430">
        <v>2</v>
      </c>
      <c r="AR1430">
        <v>3</v>
      </c>
      <c r="AS1430">
        <v>2</v>
      </c>
      <c r="AT1430">
        <v>2</v>
      </c>
      <c r="AU1430">
        <v>2</v>
      </c>
      <c r="AV1430">
        <v>2</v>
      </c>
    </row>
    <row r="1431" spans="1:48">
      <c r="A1431">
        <v>39</v>
      </c>
      <c r="B1431" t="str">
        <f>IF(HR_Data[[#This Row],[Age]]&lt;25,"&lt;25",
IF(HR_Data[[#This Row],[Age]]&lt;35,"25–34",
IF(HR_Data[[#This Row],[Age]]&lt;45,"35–44",
IF(HR_Data[[#This Row],[Age]]&lt;55,"45–54","55+"))))</f>
        <v>35–44</v>
      </c>
      <c r="C1431" t="s">
        <v>43</v>
      </c>
      <c r="D1431">
        <f>(HR[[#This Row],[OverTimeFlag]]*3+HR[[#This Row],[LowJobSatisFlag]]*5+HR[[#This Row],[LowWLBFlag]]*4+HR[[#This Row],[LowSalaryFlag]]*3+HR[[#This Row],[LowEnviFlag]]*4+HR[[#This Row],[LowProFlag]]*1)</f>
        <v>7</v>
      </c>
      <c r="E1431">
        <f>HR_Data[[#This Row],[OvertimeFlag]] + HR_Data[[#This Row],[LowSatisfactionFlag]] + HR_Data[[#This Row],[LowWorkLifeBalanceFlag]]</f>
        <v>0</v>
      </c>
      <c r="F1431" t="s">
        <v>36</v>
      </c>
      <c r="G1431">
        <v>116</v>
      </c>
      <c r="H1431" t="s">
        <v>45</v>
      </c>
      <c r="I1431">
        <v>24</v>
      </c>
      <c r="J1431" t="str">
        <f>IF(AND(HR_Data[[#This Row],[Attrition]]="Yes",HR_Data[[#This Row],[YearsAtCompany]]&lt;2),"Yes","No")</f>
        <v>No</v>
      </c>
      <c r="K1431">
        <v>1</v>
      </c>
      <c r="L1431" t="s">
        <v>38</v>
      </c>
      <c r="M1431">
        <v>1</v>
      </c>
      <c r="N1431">
        <v>2014</v>
      </c>
      <c r="P1431">
        <v>1</v>
      </c>
      <c r="Q1431" t="s">
        <v>46</v>
      </c>
      <c r="R1431">
        <v>52</v>
      </c>
      <c r="S1431">
        <v>3</v>
      </c>
      <c r="T1431">
        <v>2</v>
      </c>
      <c r="U1431" t="s">
        <v>47</v>
      </c>
      <c r="V1431">
        <v>4</v>
      </c>
      <c r="W1431" t="s">
        <v>41</v>
      </c>
      <c r="X1431">
        <v>4108</v>
      </c>
      <c r="Y1431" t="str">
        <f>IF(AND(HR_Data[[#This Row],[OverTime]]="Yes",HR_Data[[#This Row],[JobSatisfaction]]&lt;=2,HR_Data[[#This Row],[MonthlyIncome]]&lt;AVERAGE(HR_Data[MonthlyIncome])),
"High Risk",
IF(OR(HR_Data[[#This Row],[OverTime]]="Yes",HR_Data[[#This Row],[JobSatisfaction]]&lt;=2),
"Medium Risk",
"Low Risk"))</f>
        <v>Low Risk</v>
      </c>
      <c r="Z1431" t="str">
        <f>IF(HR_Data[[#This Row],[MonthlyIncome]]&lt;3000,"Low",IF(HR_Data[[#This Row],[MonthlyIncome]]&lt;7000,"Medium","High"))</f>
        <v>Medium</v>
      </c>
      <c r="AA1431" s="5">
        <f>IF(HR_Data[[#This Row],[OverTime]]="Yes",1,0)</f>
        <v>0</v>
      </c>
      <c r="AB1431" s="5">
        <f>IF(HR_Data[[#This Row],[JobSatisfaction]]&lt;=2,1,0)</f>
        <v>0</v>
      </c>
      <c r="AC1431" s="5">
        <f>IF(HR_Data[[#This Row],[WorkLifeBalance]]&lt;=2,1,0)</f>
        <v>0</v>
      </c>
      <c r="AD1431" s="5">
        <f>IF(HR_Data[[#This Row],[MonthlyIncome]]&lt;AVERAGE(HR_Data[MonthlyIncome]),1,0)</f>
        <v>1</v>
      </c>
      <c r="AE1431">
        <v>5340</v>
      </c>
      <c r="AF1431">
        <v>7</v>
      </c>
      <c r="AG1431" t="s">
        <v>42</v>
      </c>
      <c r="AH1431" t="s">
        <v>43</v>
      </c>
      <c r="AI1431">
        <v>13</v>
      </c>
      <c r="AJ1431">
        <v>3</v>
      </c>
      <c r="AK1431">
        <v>1</v>
      </c>
      <c r="AL1431">
        <f>IF(HR_Data[[#This Row],[OverTime]]="Yes",2,0)
+IF(HR_Data[[#This Row],[WorkLifeBalance]]&lt;=2,2,0)
+IF(HR_Data[[#This Row],[MonthlyIncome]]&lt;5000,2,0)
+IF(HR_Data[[#This Row],[JobSatisfaction]]&lt;=2,1,0)
+IF(HR_Data[[#This Row],[EnvironmentSatisfaction]]&lt;=2,1,0)
+IF(HR_Data[[#This Row],[YearsAtCompany]]&lt;2,2,0)</f>
        <v>3</v>
      </c>
      <c r="AM1431" t="str">
        <f>IF(HR_Data[[#This Row],[RiskScore2]]&gt;=6,"High",
IF(HR_Data[[#This Row],[RiskScore2]]&gt;=3,"Medium","Low"))</f>
        <v>Medium</v>
      </c>
      <c r="AN1431">
        <v>80</v>
      </c>
      <c r="AO1431">
        <v>0</v>
      </c>
      <c r="AP1431">
        <v>18</v>
      </c>
      <c r="AQ1431">
        <v>2</v>
      </c>
      <c r="AR1431">
        <v>3</v>
      </c>
      <c r="AS1431">
        <v>7</v>
      </c>
      <c r="AT1431">
        <v>7</v>
      </c>
      <c r="AU1431">
        <v>1</v>
      </c>
      <c r="AV1431">
        <v>7</v>
      </c>
    </row>
    <row r="1432" spans="1:48">
      <c r="A1432">
        <v>38</v>
      </c>
      <c r="B1432" t="str">
        <f>IF(HR_Data[[#This Row],[Age]]&lt;25,"&lt;25",
IF(HR_Data[[#This Row],[Age]]&lt;35,"25–34",
IF(HR_Data[[#This Row],[Age]]&lt;45,"35–44",
IF(HR_Data[[#This Row],[Age]]&lt;55,"45–54","55+"))))</f>
        <v>35–44</v>
      </c>
      <c r="C1432" t="s">
        <v>43</v>
      </c>
      <c r="D1432">
        <f>(HR[[#This Row],[OverTimeFlag]]*3+HR[[#This Row],[LowJobSatisFlag]]*5+HR[[#This Row],[LowWLBFlag]]*4+HR[[#This Row],[LowSalaryFlag]]*3+HR[[#This Row],[LowEnviFlag]]*4+HR[[#This Row],[LowProFlag]]*1)</f>
        <v>4</v>
      </c>
      <c r="E1432">
        <f>HR_Data[[#This Row],[OvertimeFlag]] + HR_Data[[#This Row],[LowSatisfactionFlag]] + HR_Data[[#This Row],[LowWorkLifeBalanceFlag]]</f>
        <v>0</v>
      </c>
      <c r="F1432" t="s">
        <v>36</v>
      </c>
      <c r="G1432">
        <v>201</v>
      </c>
      <c r="H1432" t="s">
        <v>45</v>
      </c>
      <c r="I1432">
        <v>10</v>
      </c>
      <c r="J1432" t="str">
        <f>IF(AND(HR_Data[[#This Row],[Attrition]]="Yes",HR_Data[[#This Row],[YearsAtCompany]]&lt;2),"Yes","No")</f>
        <v>No</v>
      </c>
      <c r="K1432">
        <v>3</v>
      </c>
      <c r="L1432" t="s">
        <v>51</v>
      </c>
      <c r="M1432">
        <v>1</v>
      </c>
      <c r="N1432">
        <v>2015</v>
      </c>
      <c r="P1432">
        <v>2</v>
      </c>
      <c r="Q1432" t="s">
        <v>39</v>
      </c>
      <c r="R1432">
        <v>99</v>
      </c>
      <c r="S1432">
        <v>1</v>
      </c>
      <c r="T1432">
        <v>3</v>
      </c>
      <c r="U1432" t="s">
        <v>58</v>
      </c>
      <c r="V1432">
        <v>3</v>
      </c>
      <c r="W1432" t="s">
        <v>48</v>
      </c>
      <c r="X1432">
        <v>13206</v>
      </c>
      <c r="Y1432" t="str">
        <f>IF(AND(HR_Data[[#This Row],[OverTime]]="Yes",HR_Data[[#This Row],[JobSatisfaction]]&lt;=2,HR_Data[[#This Row],[MonthlyIncome]]&lt;AVERAGE(HR_Data[MonthlyIncome])),
"High Risk",
IF(OR(HR_Data[[#This Row],[OverTime]]="Yes",HR_Data[[#This Row],[JobSatisfaction]]&lt;=2),
"Medium Risk",
"Low Risk"))</f>
        <v>Low Risk</v>
      </c>
      <c r="Z1432" t="str">
        <f>IF(HR_Data[[#This Row],[MonthlyIncome]]&lt;3000,"Low",IF(HR_Data[[#This Row],[MonthlyIncome]]&lt;7000,"Medium","High"))</f>
        <v>High</v>
      </c>
      <c r="AA1432" s="5">
        <f>IF(HR_Data[[#This Row],[OverTime]]="Yes",1,0)</f>
        <v>0</v>
      </c>
      <c r="AB1432" s="5">
        <f>IF(HR_Data[[#This Row],[JobSatisfaction]]&lt;=2,1,0)</f>
        <v>0</v>
      </c>
      <c r="AC1432" s="5">
        <f>IF(HR_Data[[#This Row],[WorkLifeBalance]]&lt;=2,1,0)</f>
        <v>0</v>
      </c>
      <c r="AD1432" s="5">
        <f>IF(HR_Data[[#This Row],[MonthlyIncome]]&lt;AVERAGE(HR_Data[MonthlyIncome]),1,0)</f>
        <v>0</v>
      </c>
      <c r="AE1432">
        <v>3376</v>
      </c>
      <c r="AF1432">
        <v>3</v>
      </c>
      <c r="AG1432" t="s">
        <v>42</v>
      </c>
      <c r="AH1432" t="s">
        <v>43</v>
      </c>
      <c r="AI1432">
        <v>12</v>
      </c>
      <c r="AJ1432">
        <v>3</v>
      </c>
      <c r="AK1432">
        <v>1</v>
      </c>
      <c r="AL1432">
        <f>IF(HR_Data[[#This Row],[OverTime]]="Yes",2,0)
+IF(HR_Data[[#This Row],[WorkLifeBalance]]&lt;=2,2,0)
+IF(HR_Data[[#This Row],[MonthlyIncome]]&lt;5000,2,0)
+IF(HR_Data[[#This Row],[JobSatisfaction]]&lt;=2,1,0)
+IF(HR_Data[[#This Row],[EnvironmentSatisfaction]]&lt;=2,1,0)
+IF(HR_Data[[#This Row],[YearsAtCompany]]&lt;2,2,0)</f>
        <v>1</v>
      </c>
      <c r="AM1432" t="str">
        <f>IF(HR_Data[[#This Row],[RiskScore2]]&gt;=6,"High",
IF(HR_Data[[#This Row],[RiskScore2]]&gt;=3,"Medium","Low"))</f>
        <v>Low</v>
      </c>
      <c r="AN1432">
        <v>80</v>
      </c>
      <c r="AO1432">
        <v>1</v>
      </c>
      <c r="AP1432">
        <v>20</v>
      </c>
      <c r="AQ1432">
        <v>3</v>
      </c>
      <c r="AR1432">
        <v>3</v>
      </c>
      <c r="AS1432">
        <v>18</v>
      </c>
      <c r="AT1432">
        <v>16</v>
      </c>
      <c r="AU1432">
        <v>1</v>
      </c>
      <c r="AV1432">
        <v>11</v>
      </c>
    </row>
    <row r="1433" spans="1:48">
      <c r="A1433">
        <v>32</v>
      </c>
      <c r="B1433" t="str">
        <f>IF(HR_Data[[#This Row],[Age]]&lt;25,"&lt;25",
IF(HR_Data[[#This Row],[Age]]&lt;35,"25–34",
IF(HR_Data[[#This Row],[Age]]&lt;45,"35–44",
IF(HR_Data[[#This Row],[Age]]&lt;55,"45–54","55+"))))</f>
        <v>25–34</v>
      </c>
      <c r="C1433" t="s">
        <v>43</v>
      </c>
      <c r="D1433">
        <f>(HR[[#This Row],[OverTimeFlag]]*3+HR[[#This Row],[LowJobSatisFlag]]*5+HR[[#This Row],[LowWLBFlag]]*4+HR[[#This Row],[LowSalaryFlag]]*3+HR[[#This Row],[LowEnviFlag]]*4+HR[[#This Row],[LowProFlag]]*1)</f>
        <v>1</v>
      </c>
      <c r="E1433">
        <f>HR_Data[[#This Row],[OvertimeFlag]] + HR_Data[[#This Row],[LowSatisfactionFlag]] + HR_Data[[#This Row],[LowWorkLifeBalanceFlag]]</f>
        <v>0</v>
      </c>
      <c r="F1433" t="s">
        <v>36</v>
      </c>
      <c r="G1433">
        <v>801</v>
      </c>
      <c r="H1433" t="s">
        <v>37</v>
      </c>
      <c r="I1433">
        <v>1</v>
      </c>
      <c r="J1433" t="str">
        <f>IF(AND(HR_Data[[#This Row],[Attrition]]="Yes",HR_Data[[#This Row],[YearsAtCompany]]&lt;2),"Yes","No")</f>
        <v>No</v>
      </c>
      <c r="K1433">
        <v>4</v>
      </c>
      <c r="L1433" t="s">
        <v>59</v>
      </c>
      <c r="M1433">
        <v>1</v>
      </c>
      <c r="N1433">
        <v>2016</v>
      </c>
      <c r="P1433">
        <v>3</v>
      </c>
      <c r="Q1433" t="s">
        <v>39</v>
      </c>
      <c r="R1433">
        <v>48</v>
      </c>
      <c r="S1433">
        <v>3</v>
      </c>
      <c r="T1433">
        <v>3</v>
      </c>
      <c r="U1433" t="s">
        <v>40</v>
      </c>
      <c r="V1433">
        <v>4</v>
      </c>
      <c r="W1433" t="s">
        <v>48</v>
      </c>
      <c r="X1433">
        <v>10422</v>
      </c>
      <c r="Y1433" t="str">
        <f>IF(AND(HR_Data[[#This Row],[OverTime]]="Yes",HR_Data[[#This Row],[JobSatisfaction]]&lt;=2,HR_Data[[#This Row],[MonthlyIncome]]&lt;AVERAGE(HR_Data[MonthlyIncome])),
"High Risk",
IF(OR(HR_Data[[#This Row],[OverTime]]="Yes",HR_Data[[#This Row],[JobSatisfaction]]&lt;=2),
"Medium Risk",
"Low Risk"))</f>
        <v>Low Risk</v>
      </c>
      <c r="Z1433" t="str">
        <f>IF(HR_Data[[#This Row],[MonthlyIncome]]&lt;3000,"Low",IF(HR_Data[[#This Row],[MonthlyIncome]]&lt;7000,"Medium","High"))</f>
        <v>High</v>
      </c>
      <c r="AA1433" s="5">
        <f>IF(HR_Data[[#This Row],[OverTime]]="Yes",1,0)</f>
        <v>0</v>
      </c>
      <c r="AB1433" s="5">
        <f>IF(HR_Data[[#This Row],[JobSatisfaction]]&lt;=2,1,0)</f>
        <v>0</v>
      </c>
      <c r="AC1433" s="5">
        <f>IF(HR_Data[[#This Row],[WorkLifeBalance]]&lt;=2,1,0)</f>
        <v>0</v>
      </c>
      <c r="AD1433" s="5">
        <f>IF(HR_Data[[#This Row],[MonthlyIncome]]&lt;AVERAGE(HR_Data[MonthlyIncome]),1,0)</f>
        <v>0</v>
      </c>
      <c r="AE1433">
        <v>24032</v>
      </c>
      <c r="AF1433">
        <v>1</v>
      </c>
      <c r="AG1433" t="s">
        <v>42</v>
      </c>
      <c r="AH1433" t="s">
        <v>43</v>
      </c>
      <c r="AI1433">
        <v>19</v>
      </c>
      <c r="AJ1433">
        <v>3</v>
      </c>
      <c r="AK1433">
        <v>3</v>
      </c>
      <c r="AL1433">
        <f>IF(HR_Data[[#This Row],[OverTime]]="Yes",2,0)
+IF(HR_Data[[#This Row],[WorkLifeBalance]]&lt;=2,2,0)
+IF(HR_Data[[#This Row],[MonthlyIncome]]&lt;5000,2,0)
+IF(HR_Data[[#This Row],[JobSatisfaction]]&lt;=2,1,0)
+IF(HR_Data[[#This Row],[EnvironmentSatisfaction]]&lt;=2,1,0)
+IF(HR_Data[[#This Row],[YearsAtCompany]]&lt;2,2,0)</f>
        <v>0</v>
      </c>
      <c r="AM1433" t="str">
        <f>IF(HR_Data[[#This Row],[RiskScore2]]&gt;=6,"High",
IF(HR_Data[[#This Row],[RiskScore2]]&gt;=3,"Medium","Low"))</f>
        <v>Low</v>
      </c>
      <c r="AN1433">
        <v>80</v>
      </c>
      <c r="AO1433">
        <v>2</v>
      </c>
      <c r="AP1433">
        <v>14</v>
      </c>
      <c r="AQ1433">
        <v>3</v>
      </c>
      <c r="AR1433">
        <v>3</v>
      </c>
      <c r="AS1433">
        <v>14</v>
      </c>
      <c r="AT1433">
        <v>10</v>
      </c>
      <c r="AU1433">
        <v>5</v>
      </c>
      <c r="AV1433">
        <v>7</v>
      </c>
    </row>
    <row r="1434" spans="1:48">
      <c r="A1434">
        <v>37</v>
      </c>
      <c r="B1434" t="str">
        <f>IF(HR_Data[[#This Row],[Age]]&lt;25,"&lt;25",
IF(HR_Data[[#This Row],[Age]]&lt;35,"25–34",
IF(HR_Data[[#This Row],[Age]]&lt;45,"35–44",
IF(HR_Data[[#This Row],[Age]]&lt;55,"45–54","55+"))))</f>
        <v>35–44</v>
      </c>
      <c r="C1434" t="s">
        <v>43</v>
      </c>
      <c r="D1434">
        <f>(HR[[#This Row],[OverTimeFlag]]*3+HR[[#This Row],[LowJobSatisFlag]]*5+HR[[#This Row],[LowWLBFlag]]*4+HR[[#This Row],[LowSalaryFlag]]*3+HR[[#This Row],[LowEnviFlag]]*4+HR[[#This Row],[LowProFlag]]*1)</f>
        <v>4</v>
      </c>
      <c r="E1434">
        <f>HR_Data[[#This Row],[OvertimeFlag]] + HR_Data[[#This Row],[LowSatisfactionFlag]] + HR_Data[[#This Row],[LowWorkLifeBalanceFlag]]</f>
        <v>1</v>
      </c>
      <c r="F1434" t="s">
        <v>36</v>
      </c>
      <c r="G1434">
        <v>161</v>
      </c>
      <c r="H1434" t="s">
        <v>45</v>
      </c>
      <c r="I1434">
        <v>10</v>
      </c>
      <c r="J1434" t="str">
        <f>IF(AND(HR_Data[[#This Row],[Attrition]]="Yes",HR_Data[[#This Row],[YearsAtCompany]]&lt;2),"Yes","No")</f>
        <v>No</v>
      </c>
      <c r="K1434">
        <v>3</v>
      </c>
      <c r="L1434" t="s">
        <v>38</v>
      </c>
      <c r="M1434">
        <v>1</v>
      </c>
      <c r="N1434">
        <v>2017</v>
      </c>
      <c r="P1434">
        <v>3</v>
      </c>
      <c r="Q1434" t="s">
        <v>39</v>
      </c>
      <c r="R1434">
        <v>42</v>
      </c>
      <c r="S1434">
        <v>4</v>
      </c>
      <c r="T1434">
        <v>3</v>
      </c>
      <c r="U1434" t="s">
        <v>58</v>
      </c>
      <c r="V1434">
        <v>4</v>
      </c>
      <c r="W1434" t="s">
        <v>48</v>
      </c>
      <c r="X1434">
        <v>13744</v>
      </c>
      <c r="Y1434" t="str">
        <f>IF(AND(HR_Data[[#This Row],[OverTime]]="Yes",HR_Data[[#This Row],[JobSatisfaction]]&lt;=2,HR_Data[[#This Row],[MonthlyIncome]]&lt;AVERAGE(HR_Data[MonthlyIncome])),
"High Risk",
IF(OR(HR_Data[[#This Row],[OverTime]]="Yes",HR_Data[[#This Row],[JobSatisfaction]]&lt;=2),
"Medium Risk",
"Low Risk"))</f>
        <v>Medium Risk</v>
      </c>
      <c r="Z1434" t="str">
        <f>IF(HR_Data[[#This Row],[MonthlyIncome]]&lt;3000,"Low",IF(HR_Data[[#This Row],[MonthlyIncome]]&lt;7000,"Medium","High"))</f>
        <v>High</v>
      </c>
      <c r="AA1434" s="5">
        <f>IF(HR_Data[[#This Row],[OverTime]]="Yes",1,0)</f>
        <v>1</v>
      </c>
      <c r="AB1434" s="5">
        <f>IF(HR_Data[[#This Row],[JobSatisfaction]]&lt;=2,1,0)</f>
        <v>0</v>
      </c>
      <c r="AC1434" s="5">
        <f>IF(HR_Data[[#This Row],[WorkLifeBalance]]&lt;=2,1,0)</f>
        <v>0</v>
      </c>
      <c r="AD1434" s="5">
        <f>IF(HR_Data[[#This Row],[MonthlyIncome]]&lt;AVERAGE(HR_Data[MonthlyIncome]),1,0)</f>
        <v>0</v>
      </c>
      <c r="AE1434">
        <v>15471</v>
      </c>
      <c r="AF1434">
        <v>1</v>
      </c>
      <c r="AG1434" t="s">
        <v>42</v>
      </c>
      <c r="AH1434" t="s">
        <v>35</v>
      </c>
      <c r="AI1434">
        <v>25</v>
      </c>
      <c r="AJ1434">
        <v>4</v>
      </c>
      <c r="AK1434">
        <v>1</v>
      </c>
      <c r="AL1434">
        <f>IF(HR_Data[[#This Row],[OverTime]]="Yes",2,0)
+IF(HR_Data[[#This Row],[WorkLifeBalance]]&lt;=2,2,0)
+IF(HR_Data[[#This Row],[MonthlyIncome]]&lt;5000,2,0)
+IF(HR_Data[[#This Row],[JobSatisfaction]]&lt;=2,1,0)
+IF(HR_Data[[#This Row],[EnvironmentSatisfaction]]&lt;=2,1,0)
+IF(HR_Data[[#This Row],[YearsAtCompany]]&lt;2,2,0)</f>
        <v>2</v>
      </c>
      <c r="AM1434" t="str">
        <f>IF(HR_Data[[#This Row],[RiskScore2]]&gt;=6,"High",
IF(HR_Data[[#This Row],[RiskScore2]]&gt;=3,"Medium","Low"))</f>
        <v>Low</v>
      </c>
      <c r="AN1434">
        <v>80</v>
      </c>
      <c r="AO1434">
        <v>1</v>
      </c>
      <c r="AP1434">
        <v>16</v>
      </c>
      <c r="AQ1434">
        <v>2</v>
      </c>
      <c r="AR1434">
        <v>3</v>
      </c>
      <c r="AS1434">
        <v>16</v>
      </c>
      <c r="AT1434">
        <v>11</v>
      </c>
      <c r="AU1434">
        <v>6</v>
      </c>
      <c r="AV1434">
        <v>8</v>
      </c>
    </row>
    <row r="1435" spans="1:48">
      <c r="A1435">
        <v>25</v>
      </c>
      <c r="B1435" t="str">
        <f>IF(HR_Data[[#This Row],[Age]]&lt;25,"&lt;25",
IF(HR_Data[[#This Row],[Age]]&lt;35,"25–34",
IF(HR_Data[[#This Row],[Age]]&lt;45,"35–44",
IF(HR_Data[[#This Row],[Age]]&lt;55,"45–54","55+"))))</f>
        <v>25–34</v>
      </c>
      <c r="C1435" t="s">
        <v>43</v>
      </c>
      <c r="D1435">
        <f>(HR[[#This Row],[OverTimeFlag]]*3+HR[[#This Row],[LowJobSatisFlag]]*5+HR[[#This Row],[LowWLBFlag]]*4+HR[[#This Row],[LowSalaryFlag]]*3+HR[[#This Row],[LowEnviFlag]]*4+HR[[#This Row],[LowProFlag]]*1)</f>
        <v>14</v>
      </c>
      <c r="E1435">
        <f>HR_Data[[#This Row],[OvertimeFlag]] + HR_Data[[#This Row],[LowSatisfactionFlag]] + HR_Data[[#This Row],[LowWorkLifeBalanceFlag]]</f>
        <v>2</v>
      </c>
      <c r="F1435" t="s">
        <v>36</v>
      </c>
      <c r="G1435">
        <v>1382</v>
      </c>
      <c r="H1435" t="s">
        <v>37</v>
      </c>
      <c r="I1435">
        <v>8</v>
      </c>
      <c r="J1435" t="str">
        <f>IF(AND(HR_Data[[#This Row],[Attrition]]="Yes",HR_Data[[#This Row],[YearsAtCompany]]&lt;2),"Yes","No")</f>
        <v>No</v>
      </c>
      <c r="K1435">
        <v>2</v>
      </c>
      <c r="L1435" t="s">
        <v>49</v>
      </c>
      <c r="M1435">
        <v>1</v>
      </c>
      <c r="N1435">
        <v>2018</v>
      </c>
      <c r="P1435">
        <v>1</v>
      </c>
      <c r="Q1435" t="s">
        <v>39</v>
      </c>
      <c r="R1435">
        <v>85</v>
      </c>
      <c r="S1435">
        <v>3</v>
      </c>
      <c r="T1435">
        <v>2</v>
      </c>
      <c r="U1435" t="s">
        <v>40</v>
      </c>
      <c r="V1435">
        <v>3</v>
      </c>
      <c r="W1435" t="s">
        <v>52</v>
      </c>
      <c r="X1435">
        <v>4907</v>
      </c>
      <c r="Y1435" t="str">
        <f>IF(AND(HR_Data[[#This Row],[OverTime]]="Yes",HR_Data[[#This Row],[JobSatisfaction]]&lt;=2,HR_Data[[#This Row],[MonthlyIncome]]&lt;AVERAGE(HR_Data[MonthlyIncome])),
"High Risk",
IF(OR(HR_Data[[#This Row],[OverTime]]="Yes",HR_Data[[#This Row],[JobSatisfaction]]&lt;=2),
"Medium Risk",
"Low Risk"))</f>
        <v>Medium Risk</v>
      </c>
      <c r="Z1435" t="str">
        <f>IF(HR_Data[[#This Row],[MonthlyIncome]]&lt;3000,"Low",IF(HR_Data[[#This Row],[MonthlyIncome]]&lt;7000,"Medium","High"))</f>
        <v>Medium</v>
      </c>
      <c r="AA1435" s="5">
        <f>IF(HR_Data[[#This Row],[OverTime]]="Yes",1,0)</f>
        <v>1</v>
      </c>
      <c r="AB1435" s="5">
        <f>IF(HR_Data[[#This Row],[JobSatisfaction]]&lt;=2,1,0)</f>
        <v>0</v>
      </c>
      <c r="AC1435" s="5">
        <f>IF(HR_Data[[#This Row],[WorkLifeBalance]]&lt;=2,1,0)</f>
        <v>1</v>
      </c>
      <c r="AD1435" s="5">
        <f>IF(HR_Data[[#This Row],[MonthlyIncome]]&lt;AVERAGE(HR_Data[MonthlyIncome]),1,0)</f>
        <v>1</v>
      </c>
      <c r="AE1435">
        <v>13684</v>
      </c>
      <c r="AF1435">
        <v>0</v>
      </c>
      <c r="AG1435" t="s">
        <v>42</v>
      </c>
      <c r="AH1435" t="s">
        <v>35</v>
      </c>
      <c r="AI1435">
        <v>22</v>
      </c>
      <c r="AJ1435">
        <v>4</v>
      </c>
      <c r="AK1435">
        <v>2</v>
      </c>
      <c r="AL1435">
        <f>IF(HR_Data[[#This Row],[OverTime]]="Yes",2,0)
+IF(HR_Data[[#This Row],[WorkLifeBalance]]&lt;=2,2,0)
+IF(HR_Data[[#This Row],[MonthlyIncome]]&lt;5000,2,0)
+IF(HR_Data[[#This Row],[JobSatisfaction]]&lt;=2,1,0)
+IF(HR_Data[[#This Row],[EnvironmentSatisfaction]]&lt;=2,1,0)
+IF(HR_Data[[#This Row],[YearsAtCompany]]&lt;2,2,0)</f>
        <v>7</v>
      </c>
      <c r="AM1435" t="str">
        <f>IF(HR_Data[[#This Row],[RiskScore2]]&gt;=6,"High",
IF(HR_Data[[#This Row],[RiskScore2]]&gt;=3,"Medium","Low"))</f>
        <v>High</v>
      </c>
      <c r="AN1435">
        <v>80</v>
      </c>
      <c r="AO1435">
        <v>1</v>
      </c>
      <c r="AP1435">
        <v>6</v>
      </c>
      <c r="AQ1435">
        <v>3</v>
      </c>
      <c r="AR1435">
        <v>2</v>
      </c>
      <c r="AS1435">
        <v>5</v>
      </c>
      <c r="AT1435">
        <v>3</v>
      </c>
      <c r="AU1435">
        <v>0</v>
      </c>
      <c r="AV1435">
        <v>4</v>
      </c>
    </row>
    <row r="1436" spans="1:48">
      <c r="A1436">
        <v>52</v>
      </c>
      <c r="B1436" t="str">
        <f>IF(HR_Data[[#This Row],[Age]]&lt;25,"&lt;25",
IF(HR_Data[[#This Row],[Age]]&lt;35,"25–34",
IF(HR_Data[[#This Row],[Age]]&lt;45,"35–44",
IF(HR_Data[[#This Row],[Age]]&lt;55,"45–54","55+"))))</f>
        <v>45–54</v>
      </c>
      <c r="C1436" t="s">
        <v>43</v>
      </c>
      <c r="D1436">
        <f>(HR[[#This Row],[OverTimeFlag]]*3+HR[[#This Row],[LowJobSatisFlag]]*5+HR[[#This Row],[LowWLBFlag]]*4+HR[[#This Row],[LowSalaryFlag]]*3+HR[[#This Row],[LowEnviFlag]]*4+HR[[#This Row],[LowProFlag]]*1)</f>
        <v>11</v>
      </c>
      <c r="E1436">
        <f>HR_Data[[#This Row],[OvertimeFlag]] + HR_Data[[#This Row],[LowSatisfactionFlag]] + HR_Data[[#This Row],[LowWorkLifeBalanceFlag]]</f>
        <v>1</v>
      </c>
      <c r="F1436" t="s">
        <v>55</v>
      </c>
      <c r="G1436">
        <v>585</v>
      </c>
      <c r="H1436" t="s">
        <v>37</v>
      </c>
      <c r="I1436">
        <v>29</v>
      </c>
      <c r="J1436" t="str">
        <f>IF(AND(HR_Data[[#This Row],[Attrition]]="Yes",HR_Data[[#This Row],[YearsAtCompany]]&lt;2),"Yes","No")</f>
        <v>No</v>
      </c>
      <c r="K1436">
        <v>4</v>
      </c>
      <c r="L1436" t="s">
        <v>38</v>
      </c>
      <c r="M1436">
        <v>1</v>
      </c>
      <c r="N1436">
        <v>2019</v>
      </c>
      <c r="P1436">
        <v>1</v>
      </c>
      <c r="Q1436" t="s">
        <v>46</v>
      </c>
      <c r="R1436">
        <v>40</v>
      </c>
      <c r="S1436">
        <v>3</v>
      </c>
      <c r="T1436">
        <v>1</v>
      </c>
      <c r="U1436" t="s">
        <v>57</v>
      </c>
      <c r="V1436">
        <v>4</v>
      </c>
      <c r="W1436" t="s">
        <v>52</v>
      </c>
      <c r="X1436">
        <v>3482</v>
      </c>
      <c r="Y1436" t="str">
        <f>IF(AND(HR_Data[[#This Row],[OverTime]]="Yes",HR_Data[[#This Row],[JobSatisfaction]]&lt;=2,HR_Data[[#This Row],[MonthlyIncome]]&lt;AVERAGE(HR_Data[MonthlyIncome])),
"High Risk",
IF(OR(HR_Data[[#This Row],[OverTime]]="Yes",HR_Data[[#This Row],[JobSatisfaction]]&lt;=2),
"Medium Risk",
"Low Risk"))</f>
        <v>Low Risk</v>
      </c>
      <c r="Z1436" t="str">
        <f>IF(HR_Data[[#This Row],[MonthlyIncome]]&lt;3000,"Low",IF(HR_Data[[#This Row],[MonthlyIncome]]&lt;7000,"Medium","High"))</f>
        <v>Medium</v>
      </c>
      <c r="AA1436" s="5">
        <f>IF(HR_Data[[#This Row],[OverTime]]="Yes",1,0)</f>
        <v>0</v>
      </c>
      <c r="AB1436" s="5">
        <f>IF(HR_Data[[#This Row],[JobSatisfaction]]&lt;=2,1,0)</f>
        <v>0</v>
      </c>
      <c r="AC1436" s="5">
        <f>IF(HR_Data[[#This Row],[WorkLifeBalance]]&lt;=2,1,0)</f>
        <v>1</v>
      </c>
      <c r="AD1436" s="5">
        <f>IF(HR_Data[[#This Row],[MonthlyIncome]]&lt;AVERAGE(HR_Data[MonthlyIncome]),1,0)</f>
        <v>1</v>
      </c>
      <c r="AE1436">
        <v>19788</v>
      </c>
      <c r="AF1436">
        <v>2</v>
      </c>
      <c r="AG1436" t="s">
        <v>42</v>
      </c>
      <c r="AH1436" t="s">
        <v>43</v>
      </c>
      <c r="AI1436">
        <v>15</v>
      </c>
      <c r="AJ1436">
        <v>3</v>
      </c>
      <c r="AK1436">
        <v>2</v>
      </c>
      <c r="AL1436">
        <f>IF(HR_Data[[#This Row],[OverTime]]="Yes",2,0)
+IF(HR_Data[[#This Row],[WorkLifeBalance]]&lt;=2,2,0)
+IF(HR_Data[[#This Row],[MonthlyIncome]]&lt;5000,2,0)
+IF(HR_Data[[#This Row],[JobSatisfaction]]&lt;=2,1,0)
+IF(HR_Data[[#This Row],[EnvironmentSatisfaction]]&lt;=2,1,0)
+IF(HR_Data[[#This Row],[YearsAtCompany]]&lt;2,2,0)</f>
        <v>5</v>
      </c>
      <c r="AM1436" t="str">
        <f>IF(HR_Data[[#This Row],[RiskScore2]]&gt;=6,"High",
IF(HR_Data[[#This Row],[RiskScore2]]&gt;=3,"Medium","Low"))</f>
        <v>Medium</v>
      </c>
      <c r="AN1436">
        <v>80</v>
      </c>
      <c r="AO1436">
        <v>2</v>
      </c>
      <c r="AP1436">
        <v>16</v>
      </c>
      <c r="AQ1436">
        <v>3</v>
      </c>
      <c r="AR1436">
        <v>2</v>
      </c>
      <c r="AS1436">
        <v>9</v>
      </c>
      <c r="AT1436">
        <v>8</v>
      </c>
      <c r="AU1436">
        <v>0</v>
      </c>
      <c r="AV1436">
        <v>0</v>
      </c>
    </row>
    <row r="1437" spans="1:48">
      <c r="A1437">
        <v>44</v>
      </c>
      <c r="B1437" t="str">
        <f>IF(HR_Data[[#This Row],[Age]]&lt;25,"&lt;25",
IF(HR_Data[[#This Row],[Age]]&lt;35,"25–34",
IF(HR_Data[[#This Row],[Age]]&lt;45,"35–44",
IF(HR_Data[[#This Row],[Age]]&lt;55,"45–54","55+"))))</f>
        <v>35–44</v>
      </c>
      <c r="C1437" t="s">
        <v>43</v>
      </c>
      <c r="D1437">
        <f>(HR[[#This Row],[OverTimeFlag]]*3+HR[[#This Row],[LowJobSatisFlag]]*5+HR[[#This Row],[LowWLBFlag]]*4+HR[[#This Row],[LowSalaryFlag]]*3+HR[[#This Row],[LowEnviFlag]]*4+HR[[#This Row],[LowProFlag]]*1)</f>
        <v>10</v>
      </c>
      <c r="E1437">
        <f>HR_Data[[#This Row],[OvertimeFlag]] + HR_Data[[#This Row],[LowSatisfactionFlag]] + HR_Data[[#This Row],[LowWorkLifeBalanceFlag]]</f>
        <v>1</v>
      </c>
      <c r="F1437" t="s">
        <v>36</v>
      </c>
      <c r="G1437">
        <v>1037</v>
      </c>
      <c r="H1437" t="s">
        <v>45</v>
      </c>
      <c r="I1437">
        <v>1</v>
      </c>
      <c r="J1437" t="str">
        <f>IF(AND(HR_Data[[#This Row],[Attrition]]="Yes",HR_Data[[#This Row],[YearsAtCompany]]&lt;2),"Yes","No")</f>
        <v>No</v>
      </c>
      <c r="K1437">
        <v>3</v>
      </c>
      <c r="L1437" t="s">
        <v>51</v>
      </c>
      <c r="M1437">
        <v>1</v>
      </c>
      <c r="N1437">
        <v>2020</v>
      </c>
      <c r="P1437">
        <v>2</v>
      </c>
      <c r="Q1437" t="s">
        <v>46</v>
      </c>
      <c r="R1437">
        <v>42</v>
      </c>
      <c r="S1437">
        <v>3</v>
      </c>
      <c r="T1437">
        <v>1</v>
      </c>
      <c r="U1437" t="s">
        <v>47</v>
      </c>
      <c r="V1437">
        <v>4</v>
      </c>
      <c r="W1437" t="s">
        <v>41</v>
      </c>
      <c r="X1437">
        <v>2436</v>
      </c>
      <c r="Y1437" t="str">
        <f>IF(AND(HR_Data[[#This Row],[OverTime]]="Yes",HR_Data[[#This Row],[JobSatisfaction]]&lt;=2,HR_Data[[#This Row],[MonthlyIncome]]&lt;AVERAGE(HR_Data[MonthlyIncome])),
"High Risk",
IF(OR(HR_Data[[#This Row],[OverTime]]="Yes",HR_Data[[#This Row],[JobSatisfaction]]&lt;=2),
"Medium Risk",
"Low Risk"))</f>
        <v>Medium Risk</v>
      </c>
      <c r="Z1437" t="str">
        <f>IF(HR_Data[[#This Row],[MonthlyIncome]]&lt;3000,"Low",IF(HR_Data[[#This Row],[MonthlyIncome]]&lt;7000,"Medium","High"))</f>
        <v>Low</v>
      </c>
      <c r="AA1437" s="5">
        <f>IF(HR_Data[[#This Row],[OverTime]]="Yes",1,0)</f>
        <v>1</v>
      </c>
      <c r="AB1437" s="5">
        <f>IF(HR_Data[[#This Row],[JobSatisfaction]]&lt;=2,1,0)</f>
        <v>0</v>
      </c>
      <c r="AC1437" s="5">
        <f>IF(HR_Data[[#This Row],[WorkLifeBalance]]&lt;=2,1,0)</f>
        <v>0</v>
      </c>
      <c r="AD1437" s="5">
        <f>IF(HR_Data[[#This Row],[MonthlyIncome]]&lt;AVERAGE(HR_Data[MonthlyIncome]),1,0)</f>
        <v>1</v>
      </c>
      <c r="AE1437">
        <v>13422</v>
      </c>
      <c r="AF1437">
        <v>6</v>
      </c>
      <c r="AG1437" t="s">
        <v>42</v>
      </c>
      <c r="AH1437" t="s">
        <v>35</v>
      </c>
      <c r="AI1437">
        <v>12</v>
      </c>
      <c r="AJ1437">
        <v>3</v>
      </c>
      <c r="AK1437">
        <v>3</v>
      </c>
      <c r="AL1437">
        <f>IF(HR_Data[[#This Row],[OverTime]]="Yes",2,0)
+IF(HR_Data[[#This Row],[WorkLifeBalance]]&lt;=2,2,0)
+IF(HR_Data[[#This Row],[MonthlyIncome]]&lt;5000,2,0)
+IF(HR_Data[[#This Row],[JobSatisfaction]]&lt;=2,1,0)
+IF(HR_Data[[#This Row],[EnvironmentSatisfaction]]&lt;=2,1,0)
+IF(HR_Data[[#This Row],[YearsAtCompany]]&lt;2,2,0)</f>
        <v>5</v>
      </c>
      <c r="AM1437" t="str">
        <f>IF(HR_Data[[#This Row],[RiskScore2]]&gt;=6,"High",
IF(HR_Data[[#This Row],[RiskScore2]]&gt;=3,"Medium","Low"))</f>
        <v>Medium</v>
      </c>
      <c r="AN1437">
        <v>80</v>
      </c>
      <c r="AO1437">
        <v>0</v>
      </c>
      <c r="AP1437">
        <v>6</v>
      </c>
      <c r="AQ1437">
        <v>2</v>
      </c>
      <c r="AR1437">
        <v>3</v>
      </c>
      <c r="AS1437">
        <v>4</v>
      </c>
      <c r="AT1437">
        <v>3</v>
      </c>
      <c r="AU1437">
        <v>1</v>
      </c>
      <c r="AV1437">
        <v>2</v>
      </c>
    </row>
    <row r="1438" spans="1:48">
      <c r="A1438">
        <v>21</v>
      </c>
      <c r="B1438" t="str">
        <f>IF(HR_Data[[#This Row],[Age]]&lt;25,"&lt;25",
IF(HR_Data[[#This Row],[Age]]&lt;35,"25–34",
IF(HR_Data[[#This Row],[Age]]&lt;45,"35–44",
IF(HR_Data[[#This Row],[Age]]&lt;55,"45–54","55+"))))</f>
        <v>&lt;25</v>
      </c>
      <c r="C1438" t="s">
        <v>43</v>
      </c>
      <c r="D1438">
        <f>(HR[[#This Row],[OverTimeFlag]]*3+HR[[#This Row],[LowJobSatisFlag]]*5+HR[[#This Row],[LowWLBFlag]]*4+HR[[#This Row],[LowSalaryFlag]]*3+HR[[#This Row],[LowEnviFlag]]*4+HR[[#This Row],[LowProFlag]]*1)</f>
        <v>11</v>
      </c>
      <c r="E1438">
        <f>HR_Data[[#This Row],[OvertimeFlag]] + HR_Data[[#This Row],[LowSatisfactionFlag]] + HR_Data[[#This Row],[LowWorkLifeBalanceFlag]]</f>
        <v>2</v>
      </c>
      <c r="F1438" t="s">
        <v>36</v>
      </c>
      <c r="G1438">
        <v>501</v>
      </c>
      <c r="H1438" t="s">
        <v>37</v>
      </c>
      <c r="I1438">
        <v>5</v>
      </c>
      <c r="J1438" t="str">
        <f>IF(AND(HR_Data[[#This Row],[Attrition]]="Yes",HR_Data[[#This Row],[YearsAtCompany]]&lt;2),"Yes","No")</f>
        <v>No</v>
      </c>
      <c r="K1438">
        <v>1</v>
      </c>
      <c r="L1438" t="s">
        <v>51</v>
      </c>
      <c r="M1438">
        <v>1</v>
      </c>
      <c r="N1438">
        <v>2021</v>
      </c>
      <c r="P1438">
        <v>3</v>
      </c>
      <c r="Q1438" t="s">
        <v>46</v>
      </c>
      <c r="R1438">
        <v>58</v>
      </c>
      <c r="S1438">
        <v>3</v>
      </c>
      <c r="T1438">
        <v>1</v>
      </c>
      <c r="U1438" t="s">
        <v>57</v>
      </c>
      <c r="V1438">
        <v>1</v>
      </c>
      <c r="W1438" t="s">
        <v>41</v>
      </c>
      <c r="X1438">
        <v>2380</v>
      </c>
      <c r="Y1438" t="str">
        <f>IF(AND(HR_Data[[#This Row],[OverTime]]="Yes",HR_Data[[#This Row],[JobSatisfaction]]&lt;=2,HR_Data[[#This Row],[MonthlyIncome]]&lt;AVERAGE(HR_Data[MonthlyIncome])),
"High Risk",
IF(OR(HR_Data[[#This Row],[OverTime]]="Yes",HR_Data[[#This Row],[JobSatisfaction]]&lt;=2),
"Medium Risk",
"Low Risk"))</f>
        <v>High Risk</v>
      </c>
      <c r="Z1438" t="str">
        <f>IF(HR_Data[[#This Row],[MonthlyIncome]]&lt;3000,"Low",IF(HR_Data[[#This Row],[MonthlyIncome]]&lt;7000,"Medium","High"))</f>
        <v>Low</v>
      </c>
      <c r="AA1438" s="5">
        <f>IF(HR_Data[[#This Row],[OverTime]]="Yes",1,0)</f>
        <v>1</v>
      </c>
      <c r="AB1438" s="5">
        <f>IF(HR_Data[[#This Row],[JobSatisfaction]]&lt;=2,1,0)</f>
        <v>1</v>
      </c>
      <c r="AC1438" s="5">
        <f>IF(HR_Data[[#This Row],[WorkLifeBalance]]&lt;=2,1,0)</f>
        <v>0</v>
      </c>
      <c r="AD1438" s="5">
        <f>IF(HR_Data[[#This Row],[MonthlyIncome]]&lt;AVERAGE(HR_Data[MonthlyIncome]),1,0)</f>
        <v>1</v>
      </c>
      <c r="AE1438">
        <v>25479</v>
      </c>
      <c r="AF1438">
        <v>1</v>
      </c>
      <c r="AG1438" t="s">
        <v>42</v>
      </c>
      <c r="AH1438" t="s">
        <v>35</v>
      </c>
      <c r="AI1438">
        <v>11</v>
      </c>
      <c r="AJ1438">
        <v>3</v>
      </c>
      <c r="AK1438">
        <v>4</v>
      </c>
      <c r="AL1438">
        <f>IF(HR_Data[[#This Row],[OverTime]]="Yes",2,0)
+IF(HR_Data[[#This Row],[WorkLifeBalance]]&lt;=2,2,0)
+IF(HR_Data[[#This Row],[MonthlyIncome]]&lt;5000,2,0)
+IF(HR_Data[[#This Row],[JobSatisfaction]]&lt;=2,1,0)
+IF(HR_Data[[#This Row],[EnvironmentSatisfaction]]&lt;=2,1,0)
+IF(HR_Data[[#This Row],[YearsAtCompany]]&lt;2,2,0)</f>
        <v>5</v>
      </c>
      <c r="AM1438" t="str">
        <f>IF(HR_Data[[#This Row],[RiskScore2]]&gt;=6,"High",
IF(HR_Data[[#This Row],[RiskScore2]]&gt;=3,"Medium","Low"))</f>
        <v>Medium</v>
      </c>
      <c r="AN1438">
        <v>80</v>
      </c>
      <c r="AO1438">
        <v>0</v>
      </c>
      <c r="AP1438">
        <v>2</v>
      </c>
      <c r="AQ1438">
        <v>6</v>
      </c>
      <c r="AR1438">
        <v>3</v>
      </c>
      <c r="AS1438">
        <v>2</v>
      </c>
      <c r="AT1438">
        <v>2</v>
      </c>
      <c r="AU1438">
        <v>1</v>
      </c>
      <c r="AV1438">
        <v>2</v>
      </c>
    </row>
    <row r="1439" spans="1:48">
      <c r="A1439">
        <v>39</v>
      </c>
      <c r="B1439" t="str">
        <f>IF(HR_Data[[#This Row],[Age]]&lt;25,"&lt;25",
IF(HR_Data[[#This Row],[Age]]&lt;35,"25–34",
IF(HR_Data[[#This Row],[Age]]&lt;45,"35–44",
IF(HR_Data[[#This Row],[Age]]&lt;55,"45–54","55+"))))</f>
        <v>35–44</v>
      </c>
      <c r="C1439" t="s">
        <v>43</v>
      </c>
      <c r="D1439">
        <f>(HR[[#This Row],[OverTimeFlag]]*3+HR[[#This Row],[LowJobSatisFlag]]*5+HR[[#This Row],[LowWLBFlag]]*4+HR[[#This Row],[LowSalaryFlag]]*3+HR[[#This Row],[LowEnviFlag]]*4+HR[[#This Row],[LowProFlag]]*1)</f>
        <v>4</v>
      </c>
      <c r="E1439">
        <f>HR_Data[[#This Row],[OvertimeFlag]] + HR_Data[[#This Row],[LowSatisfactionFlag]] + HR_Data[[#This Row],[LowWorkLifeBalanceFlag]]</f>
        <v>1</v>
      </c>
      <c r="F1439" t="s">
        <v>55</v>
      </c>
      <c r="G1439">
        <v>105</v>
      </c>
      <c r="H1439" t="s">
        <v>45</v>
      </c>
      <c r="I1439">
        <v>9</v>
      </c>
      <c r="J1439" t="str">
        <f>IF(AND(HR_Data[[#This Row],[Attrition]]="Yes",HR_Data[[#This Row],[YearsAtCompany]]&lt;2),"Yes","No")</f>
        <v>No</v>
      </c>
      <c r="K1439">
        <v>3</v>
      </c>
      <c r="L1439" t="s">
        <v>38</v>
      </c>
      <c r="M1439">
        <v>1</v>
      </c>
      <c r="N1439">
        <v>2022</v>
      </c>
      <c r="P1439">
        <v>4</v>
      </c>
      <c r="Q1439" t="s">
        <v>46</v>
      </c>
      <c r="R1439">
        <v>87</v>
      </c>
      <c r="S1439">
        <v>3</v>
      </c>
      <c r="T1439">
        <v>5</v>
      </c>
      <c r="U1439" t="s">
        <v>56</v>
      </c>
      <c r="V1439">
        <v>4</v>
      </c>
      <c r="W1439" t="s">
        <v>41</v>
      </c>
      <c r="X1439">
        <v>19431</v>
      </c>
      <c r="Y1439" t="str">
        <f>IF(AND(HR_Data[[#This Row],[OverTime]]="Yes",HR_Data[[#This Row],[JobSatisfaction]]&lt;=2,HR_Data[[#This Row],[MonthlyIncome]]&lt;AVERAGE(HR_Data[MonthlyIncome])),
"High Risk",
IF(OR(HR_Data[[#This Row],[OverTime]]="Yes",HR_Data[[#This Row],[JobSatisfaction]]&lt;=2),
"Medium Risk",
"Low Risk"))</f>
        <v>Low Risk</v>
      </c>
      <c r="Z1439" t="str">
        <f>IF(HR_Data[[#This Row],[MonthlyIncome]]&lt;3000,"Low",IF(HR_Data[[#This Row],[MonthlyIncome]]&lt;7000,"Medium","High"))</f>
        <v>High</v>
      </c>
      <c r="AA1439" s="5">
        <f>IF(HR_Data[[#This Row],[OverTime]]="Yes",1,0)</f>
        <v>0</v>
      </c>
      <c r="AB1439" s="5">
        <f>IF(HR_Data[[#This Row],[JobSatisfaction]]&lt;=2,1,0)</f>
        <v>0</v>
      </c>
      <c r="AC1439" s="5">
        <f>IF(HR_Data[[#This Row],[WorkLifeBalance]]&lt;=2,1,0)</f>
        <v>1</v>
      </c>
      <c r="AD1439" s="5">
        <f>IF(HR_Data[[#This Row],[MonthlyIncome]]&lt;AVERAGE(HR_Data[MonthlyIncome]),1,0)</f>
        <v>0</v>
      </c>
      <c r="AE1439">
        <v>15302</v>
      </c>
      <c r="AF1439">
        <v>2</v>
      </c>
      <c r="AG1439" t="s">
        <v>42</v>
      </c>
      <c r="AH1439" t="s">
        <v>43</v>
      </c>
      <c r="AI1439">
        <v>13</v>
      </c>
      <c r="AJ1439">
        <v>3</v>
      </c>
      <c r="AK1439">
        <v>3</v>
      </c>
      <c r="AL1439">
        <f>IF(HR_Data[[#This Row],[OverTime]]="Yes",2,0)
+IF(HR_Data[[#This Row],[WorkLifeBalance]]&lt;=2,2,0)
+IF(HR_Data[[#This Row],[MonthlyIncome]]&lt;5000,2,0)
+IF(HR_Data[[#This Row],[JobSatisfaction]]&lt;=2,1,0)
+IF(HR_Data[[#This Row],[EnvironmentSatisfaction]]&lt;=2,1,0)
+IF(HR_Data[[#This Row],[YearsAtCompany]]&lt;2,2,0)</f>
        <v>2</v>
      </c>
      <c r="AM1439" t="str">
        <f>IF(HR_Data[[#This Row],[RiskScore2]]&gt;=6,"High",
IF(HR_Data[[#This Row],[RiskScore2]]&gt;=3,"Medium","Low"))</f>
        <v>Low</v>
      </c>
      <c r="AN1439">
        <v>80</v>
      </c>
      <c r="AO1439">
        <v>0</v>
      </c>
      <c r="AP1439">
        <v>21</v>
      </c>
      <c r="AQ1439">
        <v>3</v>
      </c>
      <c r="AR1439">
        <v>2</v>
      </c>
      <c r="AS1439">
        <v>6</v>
      </c>
      <c r="AT1439">
        <v>0</v>
      </c>
      <c r="AU1439">
        <v>1</v>
      </c>
      <c r="AV1439">
        <v>3</v>
      </c>
    </row>
    <row r="1440" spans="1:48">
      <c r="A1440">
        <v>23</v>
      </c>
      <c r="B1440" t="str">
        <f>IF(HR_Data[[#This Row],[Age]]&lt;25,"&lt;25",
IF(HR_Data[[#This Row],[Age]]&lt;35,"25–34",
IF(HR_Data[[#This Row],[Age]]&lt;45,"35–44",
IF(HR_Data[[#This Row],[Age]]&lt;55,"45–54","55+"))))</f>
        <v>&lt;25</v>
      </c>
      <c r="C1440" t="s">
        <v>35</v>
      </c>
      <c r="D1440">
        <f>(HR[[#This Row],[OverTimeFlag]]*3+HR[[#This Row],[LowJobSatisFlag]]*5+HR[[#This Row],[LowWLBFlag]]*4+HR[[#This Row],[LowSalaryFlag]]*3+HR[[#This Row],[LowEnviFlag]]*4+HR[[#This Row],[LowProFlag]]*1)</f>
        <v>12</v>
      </c>
      <c r="E1440">
        <f>HR_Data[[#This Row],[OvertimeFlag]] + HR_Data[[#This Row],[LowSatisfactionFlag]] + HR_Data[[#This Row],[LowWorkLifeBalanceFlag]]</f>
        <v>2</v>
      </c>
      <c r="F1440" t="s">
        <v>44</v>
      </c>
      <c r="G1440">
        <v>638</v>
      </c>
      <c r="H1440" t="s">
        <v>37</v>
      </c>
      <c r="I1440">
        <v>9</v>
      </c>
      <c r="J1440" t="str">
        <f>IF(AND(HR_Data[[#This Row],[Attrition]]="Yes",HR_Data[[#This Row],[YearsAtCompany]]&lt;2),"Yes","No")</f>
        <v>Yes</v>
      </c>
      <c r="K1440">
        <v>3</v>
      </c>
      <c r="L1440" t="s">
        <v>59</v>
      </c>
      <c r="M1440">
        <v>1</v>
      </c>
      <c r="N1440">
        <v>2023</v>
      </c>
      <c r="P1440">
        <v>4</v>
      </c>
      <c r="Q1440" t="s">
        <v>46</v>
      </c>
      <c r="R1440">
        <v>33</v>
      </c>
      <c r="S1440">
        <v>3</v>
      </c>
      <c r="T1440">
        <v>1</v>
      </c>
      <c r="U1440" t="s">
        <v>57</v>
      </c>
      <c r="V1440">
        <v>1</v>
      </c>
      <c r="W1440" t="s">
        <v>48</v>
      </c>
      <c r="X1440">
        <v>1790</v>
      </c>
      <c r="Y1440" t="str">
        <f>IF(AND(HR_Data[[#This Row],[OverTime]]="Yes",HR_Data[[#This Row],[JobSatisfaction]]&lt;=2,HR_Data[[#This Row],[MonthlyIncome]]&lt;AVERAGE(HR_Data[MonthlyIncome])),
"High Risk",
IF(OR(HR_Data[[#This Row],[OverTime]]="Yes",HR_Data[[#This Row],[JobSatisfaction]]&lt;=2),
"Medium Risk",
"Low Risk"))</f>
        <v>Medium Risk</v>
      </c>
      <c r="Z1440" t="str">
        <f>IF(HR_Data[[#This Row],[MonthlyIncome]]&lt;3000,"Low",IF(HR_Data[[#This Row],[MonthlyIncome]]&lt;7000,"Medium","High"))</f>
        <v>Low</v>
      </c>
      <c r="AA1440" s="5">
        <f>IF(HR_Data[[#This Row],[OverTime]]="Yes",1,0)</f>
        <v>0</v>
      </c>
      <c r="AB1440" s="5">
        <f>IF(HR_Data[[#This Row],[JobSatisfaction]]&lt;=2,1,0)</f>
        <v>1</v>
      </c>
      <c r="AC1440" s="5">
        <f>IF(HR_Data[[#This Row],[WorkLifeBalance]]&lt;=2,1,0)</f>
        <v>1</v>
      </c>
      <c r="AD1440" s="5">
        <f>IF(HR_Data[[#This Row],[MonthlyIncome]]&lt;AVERAGE(HR_Data[MonthlyIncome]),1,0)</f>
        <v>1</v>
      </c>
      <c r="AE1440">
        <v>26956</v>
      </c>
      <c r="AF1440">
        <v>1</v>
      </c>
      <c r="AG1440" t="s">
        <v>42</v>
      </c>
      <c r="AH1440" t="s">
        <v>43</v>
      </c>
      <c r="AI1440">
        <v>19</v>
      </c>
      <c r="AJ1440">
        <v>3</v>
      </c>
      <c r="AK1440">
        <v>1</v>
      </c>
      <c r="AL1440">
        <f>IF(HR_Data[[#This Row],[OverTime]]="Yes",2,0)
+IF(HR_Data[[#This Row],[WorkLifeBalance]]&lt;=2,2,0)
+IF(HR_Data[[#This Row],[MonthlyIncome]]&lt;5000,2,0)
+IF(HR_Data[[#This Row],[JobSatisfaction]]&lt;=2,1,0)
+IF(HR_Data[[#This Row],[EnvironmentSatisfaction]]&lt;=2,1,0)
+IF(HR_Data[[#This Row],[YearsAtCompany]]&lt;2,2,0)</f>
        <v>7</v>
      </c>
      <c r="AM1440" t="str">
        <f>IF(HR_Data[[#This Row],[RiskScore2]]&gt;=6,"High",
IF(HR_Data[[#This Row],[RiskScore2]]&gt;=3,"Medium","Low"))</f>
        <v>High</v>
      </c>
      <c r="AN1440">
        <v>80</v>
      </c>
      <c r="AO1440">
        <v>1</v>
      </c>
      <c r="AP1440">
        <v>1</v>
      </c>
      <c r="AQ1440">
        <v>3</v>
      </c>
      <c r="AR1440">
        <v>2</v>
      </c>
      <c r="AS1440">
        <v>1</v>
      </c>
      <c r="AT1440">
        <v>0</v>
      </c>
      <c r="AU1440">
        <v>1</v>
      </c>
      <c r="AV1440">
        <v>0</v>
      </c>
    </row>
    <row r="1441" spans="1:48">
      <c r="A1441">
        <v>36</v>
      </c>
      <c r="B1441" t="str">
        <f>IF(HR_Data[[#This Row],[Age]]&lt;25,"&lt;25",
IF(HR_Data[[#This Row],[Age]]&lt;35,"25–34",
IF(HR_Data[[#This Row],[Age]]&lt;45,"35–44",
IF(HR_Data[[#This Row],[Age]]&lt;55,"45–54","55+"))))</f>
        <v>35–44</v>
      </c>
      <c r="C1441" t="s">
        <v>43</v>
      </c>
      <c r="D1441">
        <f>(HR[[#This Row],[OverTimeFlag]]*3+HR[[#This Row],[LowJobSatisFlag]]*5+HR[[#This Row],[LowWLBFlag]]*4+HR[[#This Row],[LowSalaryFlag]]*3+HR[[#This Row],[LowEnviFlag]]*4+HR[[#This Row],[LowProFlag]]*1)</f>
        <v>4</v>
      </c>
      <c r="E1441">
        <f>HR_Data[[#This Row],[OvertimeFlag]] + HR_Data[[#This Row],[LowSatisfactionFlag]] + HR_Data[[#This Row],[LowWorkLifeBalanceFlag]]</f>
        <v>0</v>
      </c>
      <c r="F1441" t="s">
        <v>36</v>
      </c>
      <c r="G1441">
        <v>557</v>
      </c>
      <c r="H1441" t="s">
        <v>37</v>
      </c>
      <c r="I1441">
        <v>3</v>
      </c>
      <c r="J1441" t="str">
        <f>IF(AND(HR_Data[[#This Row],[Attrition]]="Yes",HR_Data[[#This Row],[YearsAtCompany]]&lt;2),"Yes","No")</f>
        <v>No</v>
      </c>
      <c r="K1441">
        <v>3</v>
      </c>
      <c r="L1441" t="s">
        <v>51</v>
      </c>
      <c r="M1441">
        <v>1</v>
      </c>
      <c r="N1441">
        <v>2024</v>
      </c>
      <c r="P1441">
        <v>1</v>
      </c>
      <c r="Q1441" t="s">
        <v>39</v>
      </c>
      <c r="R1441">
        <v>94</v>
      </c>
      <c r="S1441">
        <v>2</v>
      </c>
      <c r="T1441">
        <v>3</v>
      </c>
      <c r="U1441" t="s">
        <v>40</v>
      </c>
      <c r="V1441">
        <v>4</v>
      </c>
      <c r="W1441" t="s">
        <v>48</v>
      </c>
      <c r="X1441">
        <v>7644</v>
      </c>
      <c r="Y1441" t="str">
        <f>IF(AND(HR_Data[[#This Row],[OverTime]]="Yes",HR_Data[[#This Row],[JobSatisfaction]]&lt;=2,HR_Data[[#This Row],[MonthlyIncome]]&lt;AVERAGE(HR_Data[MonthlyIncome])),
"High Risk",
IF(OR(HR_Data[[#This Row],[OverTime]]="Yes",HR_Data[[#This Row],[JobSatisfaction]]&lt;=2),
"Medium Risk",
"Low Risk"))</f>
        <v>Low Risk</v>
      </c>
      <c r="Z1441" t="str">
        <f>IF(HR_Data[[#This Row],[MonthlyIncome]]&lt;3000,"Low",IF(HR_Data[[#This Row],[MonthlyIncome]]&lt;7000,"Medium","High"))</f>
        <v>High</v>
      </c>
      <c r="AA1441" s="5">
        <f>IF(HR_Data[[#This Row],[OverTime]]="Yes",1,0)</f>
        <v>0</v>
      </c>
      <c r="AB1441" s="5">
        <f>IF(HR_Data[[#This Row],[JobSatisfaction]]&lt;=2,1,0)</f>
        <v>0</v>
      </c>
      <c r="AC1441" s="5">
        <f>IF(HR_Data[[#This Row],[WorkLifeBalance]]&lt;=2,1,0)</f>
        <v>0</v>
      </c>
      <c r="AD1441" s="5">
        <f>IF(HR_Data[[#This Row],[MonthlyIncome]]&lt;AVERAGE(HR_Data[MonthlyIncome]),1,0)</f>
        <v>0</v>
      </c>
      <c r="AE1441">
        <v>12695</v>
      </c>
      <c r="AF1441">
        <v>0</v>
      </c>
      <c r="AG1441" t="s">
        <v>42</v>
      </c>
      <c r="AH1441" t="s">
        <v>43</v>
      </c>
      <c r="AI1441">
        <v>19</v>
      </c>
      <c r="AJ1441">
        <v>3</v>
      </c>
      <c r="AK1441">
        <v>3</v>
      </c>
      <c r="AL1441">
        <f>IF(HR_Data[[#This Row],[OverTime]]="Yes",2,0)
+IF(HR_Data[[#This Row],[WorkLifeBalance]]&lt;=2,2,0)
+IF(HR_Data[[#This Row],[MonthlyIncome]]&lt;5000,2,0)
+IF(HR_Data[[#This Row],[JobSatisfaction]]&lt;=2,1,0)
+IF(HR_Data[[#This Row],[EnvironmentSatisfaction]]&lt;=2,1,0)
+IF(HR_Data[[#This Row],[YearsAtCompany]]&lt;2,2,0)</f>
        <v>1</v>
      </c>
      <c r="AM1441" t="str">
        <f>IF(HR_Data[[#This Row],[RiskScore2]]&gt;=6,"High",
IF(HR_Data[[#This Row],[RiskScore2]]&gt;=3,"Medium","Low"))</f>
        <v>Low</v>
      </c>
      <c r="AN1441">
        <v>80</v>
      </c>
      <c r="AO1441">
        <v>2</v>
      </c>
      <c r="AP1441">
        <v>10</v>
      </c>
      <c r="AQ1441">
        <v>2</v>
      </c>
      <c r="AR1441">
        <v>3</v>
      </c>
      <c r="AS1441">
        <v>9</v>
      </c>
      <c r="AT1441">
        <v>7</v>
      </c>
      <c r="AU1441">
        <v>3</v>
      </c>
      <c r="AV1441">
        <v>4</v>
      </c>
    </row>
    <row r="1442" spans="1:48">
      <c r="A1442">
        <v>36</v>
      </c>
      <c r="B1442" t="str">
        <f>IF(HR_Data[[#This Row],[Age]]&lt;25,"&lt;25",
IF(HR_Data[[#This Row],[Age]]&lt;35,"25–34",
IF(HR_Data[[#This Row],[Age]]&lt;45,"35–44",
IF(HR_Data[[#This Row],[Age]]&lt;55,"45–54","55+"))))</f>
        <v>35–44</v>
      </c>
      <c r="C1442" t="s">
        <v>43</v>
      </c>
      <c r="D1442">
        <f>(HR[[#This Row],[OverTimeFlag]]*3+HR[[#This Row],[LowJobSatisFlag]]*5+HR[[#This Row],[LowWLBFlag]]*4+HR[[#This Row],[LowSalaryFlag]]*3+HR[[#This Row],[LowEnviFlag]]*4+HR[[#This Row],[LowProFlag]]*1)</f>
        <v>8</v>
      </c>
      <c r="E1442">
        <f>HR_Data[[#This Row],[OvertimeFlag]] + HR_Data[[#This Row],[LowSatisfactionFlag]] + HR_Data[[#This Row],[LowWorkLifeBalanceFlag]]</f>
        <v>1</v>
      </c>
      <c r="F1442" t="s">
        <v>44</v>
      </c>
      <c r="G1442">
        <v>688</v>
      </c>
      <c r="H1442" t="s">
        <v>45</v>
      </c>
      <c r="I1442">
        <v>4</v>
      </c>
      <c r="J1442" t="str">
        <f>IF(AND(HR_Data[[#This Row],[Attrition]]="Yes",HR_Data[[#This Row],[YearsAtCompany]]&lt;2),"Yes","No")</f>
        <v>No</v>
      </c>
      <c r="K1442">
        <v>2</v>
      </c>
      <c r="L1442" t="s">
        <v>38</v>
      </c>
      <c r="M1442">
        <v>1</v>
      </c>
      <c r="N1442">
        <v>2025</v>
      </c>
      <c r="P1442">
        <v>4</v>
      </c>
      <c r="Q1442" t="s">
        <v>39</v>
      </c>
      <c r="R1442">
        <v>97</v>
      </c>
      <c r="S1442">
        <v>3</v>
      </c>
      <c r="T1442">
        <v>2</v>
      </c>
      <c r="U1442" t="s">
        <v>53</v>
      </c>
      <c r="V1442">
        <v>2</v>
      </c>
      <c r="W1442" t="s">
        <v>52</v>
      </c>
      <c r="X1442">
        <v>5131</v>
      </c>
      <c r="Y1442" t="str">
        <f>IF(AND(HR_Data[[#This Row],[OverTime]]="Yes",HR_Data[[#This Row],[JobSatisfaction]]&lt;=2,HR_Data[[#This Row],[MonthlyIncome]]&lt;AVERAGE(HR_Data[MonthlyIncome])),
"High Risk",
IF(OR(HR_Data[[#This Row],[OverTime]]="Yes",HR_Data[[#This Row],[JobSatisfaction]]&lt;=2),
"Medium Risk",
"Low Risk"))</f>
        <v>Medium Risk</v>
      </c>
      <c r="Z1442" t="str">
        <f>IF(HR_Data[[#This Row],[MonthlyIncome]]&lt;3000,"Low",IF(HR_Data[[#This Row],[MonthlyIncome]]&lt;7000,"Medium","High"))</f>
        <v>Medium</v>
      </c>
      <c r="AA1442" s="5">
        <f>IF(HR_Data[[#This Row],[OverTime]]="Yes",1,0)</f>
        <v>0</v>
      </c>
      <c r="AB1442" s="5">
        <f>IF(HR_Data[[#This Row],[JobSatisfaction]]&lt;=2,1,0)</f>
        <v>1</v>
      </c>
      <c r="AC1442" s="5">
        <f>IF(HR_Data[[#This Row],[WorkLifeBalance]]&lt;=2,1,0)</f>
        <v>0</v>
      </c>
      <c r="AD1442" s="5">
        <f>IF(HR_Data[[#This Row],[MonthlyIncome]]&lt;AVERAGE(HR_Data[MonthlyIncome]),1,0)</f>
        <v>1</v>
      </c>
      <c r="AE1442">
        <v>9192</v>
      </c>
      <c r="AF1442">
        <v>7</v>
      </c>
      <c r="AG1442" t="s">
        <v>42</v>
      </c>
      <c r="AH1442" t="s">
        <v>43</v>
      </c>
      <c r="AI1442">
        <v>13</v>
      </c>
      <c r="AJ1442">
        <v>3</v>
      </c>
      <c r="AK1442">
        <v>2</v>
      </c>
      <c r="AL1442">
        <f>IF(HR_Data[[#This Row],[OverTime]]="Yes",2,0)
+IF(HR_Data[[#This Row],[WorkLifeBalance]]&lt;=2,2,0)
+IF(HR_Data[[#This Row],[MonthlyIncome]]&lt;5000,2,0)
+IF(HR_Data[[#This Row],[JobSatisfaction]]&lt;=2,1,0)
+IF(HR_Data[[#This Row],[EnvironmentSatisfaction]]&lt;=2,1,0)
+IF(HR_Data[[#This Row],[YearsAtCompany]]&lt;2,2,0)</f>
        <v>1</v>
      </c>
      <c r="AM1442" t="str">
        <f>IF(HR_Data[[#This Row],[RiskScore2]]&gt;=6,"High",
IF(HR_Data[[#This Row],[RiskScore2]]&gt;=3,"Medium","Low"))</f>
        <v>Low</v>
      </c>
      <c r="AN1442">
        <v>80</v>
      </c>
      <c r="AO1442">
        <v>3</v>
      </c>
      <c r="AP1442">
        <v>18</v>
      </c>
      <c r="AQ1442">
        <v>3</v>
      </c>
      <c r="AR1442">
        <v>3</v>
      </c>
      <c r="AS1442">
        <v>4</v>
      </c>
      <c r="AT1442">
        <v>2</v>
      </c>
      <c r="AU1442">
        <v>0</v>
      </c>
      <c r="AV1442">
        <v>2</v>
      </c>
    </row>
    <row r="1443" spans="1:48">
      <c r="A1443">
        <v>56</v>
      </c>
      <c r="B1443" t="str">
        <f>IF(HR_Data[[#This Row],[Age]]&lt;25,"&lt;25",
IF(HR_Data[[#This Row],[Age]]&lt;35,"25–34",
IF(HR_Data[[#This Row],[Age]]&lt;45,"35–44",
IF(HR_Data[[#This Row],[Age]]&lt;55,"45–54","55+"))))</f>
        <v>55+</v>
      </c>
      <c r="C1443" t="s">
        <v>43</v>
      </c>
      <c r="D1443">
        <f>(HR[[#This Row],[OverTimeFlag]]*3+HR[[#This Row],[LowJobSatisFlag]]*5+HR[[#This Row],[LowWLBFlag]]*4+HR[[#This Row],[LowSalaryFlag]]*3+HR[[#This Row],[LowEnviFlag]]*4+HR[[#This Row],[LowProFlag]]*1)</f>
        <v>7</v>
      </c>
      <c r="E1443">
        <f>HR_Data[[#This Row],[OvertimeFlag]] + HR_Data[[#This Row],[LowSatisfactionFlag]] + HR_Data[[#This Row],[LowWorkLifeBalanceFlag]]</f>
        <v>1</v>
      </c>
      <c r="F1443" t="s">
        <v>55</v>
      </c>
      <c r="G1443">
        <v>667</v>
      </c>
      <c r="H1443" t="s">
        <v>45</v>
      </c>
      <c r="I1443">
        <v>1</v>
      </c>
      <c r="J1443" t="str">
        <f>IF(AND(HR_Data[[#This Row],[Attrition]]="Yes",HR_Data[[#This Row],[YearsAtCompany]]&lt;2),"Yes","No")</f>
        <v>No</v>
      </c>
      <c r="K1443">
        <v>4</v>
      </c>
      <c r="L1443" t="s">
        <v>38</v>
      </c>
      <c r="M1443">
        <v>1</v>
      </c>
      <c r="N1443">
        <v>2026</v>
      </c>
      <c r="P1443">
        <v>3</v>
      </c>
      <c r="Q1443" t="s">
        <v>46</v>
      </c>
      <c r="R1443">
        <v>57</v>
      </c>
      <c r="S1443">
        <v>3</v>
      </c>
      <c r="T1443">
        <v>2</v>
      </c>
      <c r="U1443" t="s">
        <v>54</v>
      </c>
      <c r="V1443">
        <v>3</v>
      </c>
      <c r="W1443" t="s">
        <v>52</v>
      </c>
      <c r="X1443">
        <v>6306</v>
      </c>
      <c r="Y1443" t="str">
        <f>IF(AND(HR_Data[[#This Row],[OverTime]]="Yes",HR_Data[[#This Row],[JobSatisfaction]]&lt;=2,HR_Data[[#This Row],[MonthlyIncome]]&lt;AVERAGE(HR_Data[MonthlyIncome])),
"High Risk",
IF(OR(HR_Data[[#This Row],[OverTime]]="Yes",HR_Data[[#This Row],[JobSatisfaction]]&lt;=2),
"Medium Risk",
"Low Risk"))</f>
        <v>Low Risk</v>
      </c>
      <c r="Z1443" t="str">
        <f>IF(HR_Data[[#This Row],[MonthlyIncome]]&lt;3000,"Low",IF(HR_Data[[#This Row],[MonthlyIncome]]&lt;7000,"Medium","High"))</f>
        <v>Medium</v>
      </c>
      <c r="AA1443" s="5">
        <f>IF(HR_Data[[#This Row],[OverTime]]="Yes",1,0)</f>
        <v>0</v>
      </c>
      <c r="AB1443" s="5">
        <f>IF(HR_Data[[#This Row],[JobSatisfaction]]&lt;=2,1,0)</f>
        <v>0</v>
      </c>
      <c r="AC1443" s="5">
        <f>IF(HR_Data[[#This Row],[WorkLifeBalance]]&lt;=2,1,0)</f>
        <v>1</v>
      </c>
      <c r="AD1443" s="5">
        <f>IF(HR_Data[[#This Row],[MonthlyIncome]]&lt;AVERAGE(HR_Data[MonthlyIncome]),1,0)</f>
        <v>1</v>
      </c>
      <c r="AE1443">
        <v>26236</v>
      </c>
      <c r="AF1443">
        <v>1</v>
      </c>
      <c r="AG1443" t="s">
        <v>42</v>
      </c>
      <c r="AH1443" t="s">
        <v>43</v>
      </c>
      <c r="AI1443">
        <v>21</v>
      </c>
      <c r="AJ1443">
        <v>4</v>
      </c>
      <c r="AK1443">
        <v>1</v>
      </c>
      <c r="AL1443">
        <f>IF(HR_Data[[#This Row],[OverTime]]="Yes",2,0)
+IF(HR_Data[[#This Row],[WorkLifeBalance]]&lt;=2,2,0)
+IF(HR_Data[[#This Row],[MonthlyIncome]]&lt;5000,2,0)
+IF(HR_Data[[#This Row],[JobSatisfaction]]&lt;=2,1,0)
+IF(HR_Data[[#This Row],[EnvironmentSatisfaction]]&lt;=2,1,0)
+IF(HR_Data[[#This Row],[YearsAtCompany]]&lt;2,2,0)</f>
        <v>2</v>
      </c>
      <c r="AM1443" t="str">
        <f>IF(HR_Data[[#This Row],[RiskScore2]]&gt;=6,"High",
IF(HR_Data[[#This Row],[RiskScore2]]&gt;=3,"Medium","Low"))</f>
        <v>Low</v>
      </c>
      <c r="AN1443">
        <v>80</v>
      </c>
      <c r="AO1443">
        <v>1</v>
      </c>
      <c r="AP1443">
        <v>13</v>
      </c>
      <c r="AQ1443">
        <v>2</v>
      </c>
      <c r="AR1443">
        <v>2</v>
      </c>
      <c r="AS1443">
        <v>13</v>
      </c>
      <c r="AT1443">
        <v>12</v>
      </c>
      <c r="AU1443">
        <v>1</v>
      </c>
      <c r="AV1443">
        <v>9</v>
      </c>
    </row>
    <row r="1444" spans="1:48">
      <c r="A1444">
        <v>29</v>
      </c>
      <c r="B1444" t="str">
        <f>IF(HR_Data[[#This Row],[Age]]&lt;25,"&lt;25",
IF(HR_Data[[#This Row],[Age]]&lt;35,"25–34",
IF(HR_Data[[#This Row],[Age]]&lt;45,"35–44",
IF(HR_Data[[#This Row],[Age]]&lt;55,"45–54","55+"))))</f>
        <v>25–34</v>
      </c>
      <c r="C1444" t="s">
        <v>35</v>
      </c>
      <c r="D1444">
        <f>(HR[[#This Row],[OverTimeFlag]]*3+HR[[#This Row],[LowJobSatisFlag]]*5+HR[[#This Row],[LowWLBFlag]]*4+HR[[#This Row],[LowSalaryFlag]]*3+HR[[#This Row],[LowEnviFlag]]*4+HR[[#This Row],[LowProFlag]]*1)</f>
        <v>10</v>
      </c>
      <c r="E1444">
        <f>HR_Data[[#This Row],[OvertimeFlag]] + HR_Data[[#This Row],[LowSatisfactionFlag]] + HR_Data[[#This Row],[LowWorkLifeBalanceFlag]]</f>
        <v>1</v>
      </c>
      <c r="F1444" t="s">
        <v>36</v>
      </c>
      <c r="G1444">
        <v>1092</v>
      </c>
      <c r="H1444" t="s">
        <v>45</v>
      </c>
      <c r="I1444">
        <v>1</v>
      </c>
      <c r="J1444" t="str">
        <f>IF(AND(HR_Data[[#This Row],[Attrition]]="Yes",HR_Data[[#This Row],[YearsAtCompany]]&lt;2),"Yes","No")</f>
        <v>No</v>
      </c>
      <c r="K1444">
        <v>4</v>
      </c>
      <c r="L1444" t="s">
        <v>51</v>
      </c>
      <c r="M1444">
        <v>1</v>
      </c>
      <c r="N1444">
        <v>2027</v>
      </c>
      <c r="P1444">
        <v>1</v>
      </c>
      <c r="Q1444" t="s">
        <v>46</v>
      </c>
      <c r="R1444">
        <v>36</v>
      </c>
      <c r="S1444">
        <v>3</v>
      </c>
      <c r="T1444">
        <v>1</v>
      </c>
      <c r="U1444" t="s">
        <v>47</v>
      </c>
      <c r="V1444">
        <v>4</v>
      </c>
      <c r="W1444" t="s">
        <v>48</v>
      </c>
      <c r="X1444">
        <v>4787</v>
      </c>
      <c r="Y1444" t="str">
        <f>IF(AND(HR_Data[[#This Row],[OverTime]]="Yes",HR_Data[[#This Row],[JobSatisfaction]]&lt;=2,HR_Data[[#This Row],[MonthlyIncome]]&lt;AVERAGE(HR_Data[MonthlyIncome])),
"High Risk",
IF(OR(HR_Data[[#This Row],[OverTime]]="Yes",HR_Data[[#This Row],[JobSatisfaction]]&lt;=2),
"Medium Risk",
"Low Risk"))</f>
        <v>Medium Risk</v>
      </c>
      <c r="Z1444" t="str">
        <f>IF(HR_Data[[#This Row],[MonthlyIncome]]&lt;3000,"Low",IF(HR_Data[[#This Row],[MonthlyIncome]]&lt;7000,"Medium","High"))</f>
        <v>Medium</v>
      </c>
      <c r="AA1444" s="5">
        <f>IF(HR_Data[[#This Row],[OverTime]]="Yes",1,0)</f>
        <v>1</v>
      </c>
      <c r="AB1444" s="5">
        <f>IF(HR_Data[[#This Row],[JobSatisfaction]]&lt;=2,1,0)</f>
        <v>0</v>
      </c>
      <c r="AC1444" s="5">
        <f>IF(HR_Data[[#This Row],[WorkLifeBalance]]&lt;=2,1,0)</f>
        <v>0</v>
      </c>
      <c r="AD1444" s="5">
        <f>IF(HR_Data[[#This Row],[MonthlyIncome]]&lt;AVERAGE(HR_Data[MonthlyIncome]),1,0)</f>
        <v>1</v>
      </c>
      <c r="AE1444">
        <v>26124</v>
      </c>
      <c r="AF1444">
        <v>9</v>
      </c>
      <c r="AG1444" t="s">
        <v>42</v>
      </c>
      <c r="AH1444" t="s">
        <v>35</v>
      </c>
      <c r="AI1444">
        <v>14</v>
      </c>
      <c r="AJ1444">
        <v>3</v>
      </c>
      <c r="AK1444">
        <v>2</v>
      </c>
      <c r="AL1444">
        <f>IF(HR_Data[[#This Row],[OverTime]]="Yes",2,0)
+IF(HR_Data[[#This Row],[WorkLifeBalance]]&lt;=2,2,0)
+IF(HR_Data[[#This Row],[MonthlyIncome]]&lt;5000,2,0)
+IF(HR_Data[[#This Row],[JobSatisfaction]]&lt;=2,1,0)
+IF(HR_Data[[#This Row],[EnvironmentSatisfaction]]&lt;=2,1,0)
+IF(HR_Data[[#This Row],[YearsAtCompany]]&lt;2,2,0)</f>
        <v>5</v>
      </c>
      <c r="AM1444" t="str">
        <f>IF(HR_Data[[#This Row],[RiskScore2]]&gt;=6,"High",
IF(HR_Data[[#This Row],[RiskScore2]]&gt;=3,"Medium","Low"))</f>
        <v>Medium</v>
      </c>
      <c r="AN1444">
        <v>80</v>
      </c>
      <c r="AO1444">
        <v>3</v>
      </c>
      <c r="AP1444">
        <v>4</v>
      </c>
      <c r="AQ1444">
        <v>3</v>
      </c>
      <c r="AR1444">
        <v>4</v>
      </c>
      <c r="AS1444">
        <v>2</v>
      </c>
      <c r="AT1444">
        <v>2</v>
      </c>
      <c r="AU1444">
        <v>2</v>
      </c>
      <c r="AV1444">
        <v>2</v>
      </c>
    </row>
    <row r="1445" spans="1:48">
      <c r="A1445">
        <v>42</v>
      </c>
      <c r="B1445" t="str">
        <f>IF(HR_Data[[#This Row],[Age]]&lt;25,"&lt;25",
IF(HR_Data[[#This Row],[Age]]&lt;35,"25–34",
IF(HR_Data[[#This Row],[Age]]&lt;45,"35–44",
IF(HR_Data[[#This Row],[Age]]&lt;55,"45–54","55+"))))</f>
        <v>35–44</v>
      </c>
      <c r="C1445" t="s">
        <v>43</v>
      </c>
      <c r="D1445">
        <f>(HR[[#This Row],[OverTimeFlag]]*3+HR[[#This Row],[LowJobSatisFlag]]*5+HR[[#This Row],[LowWLBFlag]]*4+HR[[#This Row],[LowSalaryFlag]]*3+HR[[#This Row],[LowEnviFlag]]*4+HR[[#This Row],[LowProFlag]]*1)</f>
        <v>8</v>
      </c>
      <c r="E1445">
        <f>HR_Data[[#This Row],[OvertimeFlag]] + HR_Data[[#This Row],[LowSatisfactionFlag]] + HR_Data[[#This Row],[LowWorkLifeBalanceFlag]]</f>
        <v>1</v>
      </c>
      <c r="F1445" t="s">
        <v>36</v>
      </c>
      <c r="G1445">
        <v>300</v>
      </c>
      <c r="H1445" t="s">
        <v>45</v>
      </c>
      <c r="I1445">
        <v>2</v>
      </c>
      <c r="J1445" t="str">
        <f>IF(AND(HR_Data[[#This Row],[Attrition]]="Yes",HR_Data[[#This Row],[YearsAtCompany]]&lt;2),"Yes","No")</f>
        <v>No</v>
      </c>
      <c r="K1445">
        <v>3</v>
      </c>
      <c r="L1445" t="s">
        <v>38</v>
      </c>
      <c r="M1445">
        <v>1</v>
      </c>
      <c r="N1445">
        <v>2031</v>
      </c>
      <c r="P1445">
        <v>1</v>
      </c>
      <c r="Q1445" t="s">
        <v>46</v>
      </c>
      <c r="R1445">
        <v>56</v>
      </c>
      <c r="S1445">
        <v>3</v>
      </c>
      <c r="T1445">
        <v>5</v>
      </c>
      <c r="U1445" t="s">
        <v>56</v>
      </c>
      <c r="V1445">
        <v>3</v>
      </c>
      <c r="W1445" t="s">
        <v>48</v>
      </c>
      <c r="X1445">
        <v>18880</v>
      </c>
      <c r="Y1445" t="str">
        <f>IF(AND(HR_Data[[#This Row],[OverTime]]="Yes",HR_Data[[#This Row],[JobSatisfaction]]&lt;=2,HR_Data[[#This Row],[MonthlyIncome]]&lt;AVERAGE(HR_Data[MonthlyIncome])),
"High Risk",
IF(OR(HR_Data[[#This Row],[OverTime]]="Yes",HR_Data[[#This Row],[JobSatisfaction]]&lt;=2),
"Medium Risk",
"Low Risk"))</f>
        <v>Low Risk</v>
      </c>
      <c r="Z1445" t="str">
        <f>IF(HR_Data[[#This Row],[MonthlyIncome]]&lt;3000,"Low",IF(HR_Data[[#This Row],[MonthlyIncome]]&lt;7000,"Medium","High"))</f>
        <v>High</v>
      </c>
      <c r="AA1445" s="5">
        <f>IF(HR_Data[[#This Row],[OverTime]]="Yes",1,0)</f>
        <v>0</v>
      </c>
      <c r="AB1445" s="5">
        <f>IF(HR_Data[[#This Row],[JobSatisfaction]]&lt;=2,1,0)</f>
        <v>0</v>
      </c>
      <c r="AC1445" s="5">
        <f>IF(HR_Data[[#This Row],[WorkLifeBalance]]&lt;=2,1,0)</f>
        <v>1</v>
      </c>
      <c r="AD1445" s="5">
        <f>IF(HR_Data[[#This Row],[MonthlyIncome]]&lt;AVERAGE(HR_Data[MonthlyIncome]),1,0)</f>
        <v>0</v>
      </c>
      <c r="AE1445">
        <v>17312</v>
      </c>
      <c r="AF1445">
        <v>5</v>
      </c>
      <c r="AG1445" t="s">
        <v>42</v>
      </c>
      <c r="AH1445" t="s">
        <v>43</v>
      </c>
      <c r="AI1445">
        <v>11</v>
      </c>
      <c r="AJ1445">
        <v>3</v>
      </c>
      <c r="AK1445">
        <v>1</v>
      </c>
      <c r="AL1445">
        <f>IF(HR_Data[[#This Row],[OverTime]]="Yes",2,0)
+IF(HR_Data[[#This Row],[WorkLifeBalance]]&lt;=2,2,0)
+IF(HR_Data[[#This Row],[MonthlyIncome]]&lt;5000,2,0)
+IF(HR_Data[[#This Row],[JobSatisfaction]]&lt;=2,1,0)
+IF(HR_Data[[#This Row],[EnvironmentSatisfaction]]&lt;=2,1,0)
+IF(HR_Data[[#This Row],[YearsAtCompany]]&lt;2,2,0)</f>
        <v>3</v>
      </c>
      <c r="AM1445" t="str">
        <f>IF(HR_Data[[#This Row],[RiskScore2]]&gt;=6,"High",
IF(HR_Data[[#This Row],[RiskScore2]]&gt;=3,"Medium","Low"))</f>
        <v>Medium</v>
      </c>
      <c r="AN1445">
        <v>80</v>
      </c>
      <c r="AO1445">
        <v>0</v>
      </c>
      <c r="AP1445">
        <v>24</v>
      </c>
      <c r="AQ1445">
        <v>2</v>
      </c>
      <c r="AR1445">
        <v>2</v>
      </c>
      <c r="AS1445">
        <v>22</v>
      </c>
      <c r="AT1445">
        <v>6</v>
      </c>
      <c r="AU1445">
        <v>4</v>
      </c>
      <c r="AV1445">
        <v>14</v>
      </c>
    </row>
    <row r="1446" spans="1:48">
      <c r="A1446">
        <v>56</v>
      </c>
      <c r="B1446" t="str">
        <f>IF(HR_Data[[#This Row],[Age]]&lt;25,"&lt;25",
IF(HR_Data[[#This Row],[Age]]&lt;35,"25–34",
IF(HR_Data[[#This Row],[Age]]&lt;45,"35–44",
IF(HR_Data[[#This Row],[Age]]&lt;55,"45–54","55+"))))</f>
        <v>55+</v>
      </c>
      <c r="C1446" t="s">
        <v>35</v>
      </c>
      <c r="D1446">
        <f>(HR[[#This Row],[OverTimeFlag]]*3+HR[[#This Row],[LowJobSatisFlag]]*5+HR[[#This Row],[LowWLBFlag]]*4+HR[[#This Row],[LowSalaryFlag]]*3+HR[[#This Row],[LowEnviFlag]]*4+HR[[#This Row],[LowProFlag]]*1)</f>
        <v>8</v>
      </c>
      <c r="E1446">
        <f>HR_Data[[#This Row],[OvertimeFlag]] + HR_Data[[#This Row],[LowSatisfactionFlag]] + HR_Data[[#This Row],[LowWorkLifeBalanceFlag]]</f>
        <v>1</v>
      </c>
      <c r="F1446" t="s">
        <v>36</v>
      </c>
      <c r="G1446">
        <v>310</v>
      </c>
      <c r="H1446" t="s">
        <v>45</v>
      </c>
      <c r="I1446">
        <v>7</v>
      </c>
      <c r="J1446" t="str">
        <f>IF(AND(HR_Data[[#This Row],[Attrition]]="Yes",HR_Data[[#This Row],[YearsAtCompany]]&lt;2),"Yes","No")</f>
        <v>No</v>
      </c>
      <c r="K1446">
        <v>2</v>
      </c>
      <c r="L1446" t="s">
        <v>60</v>
      </c>
      <c r="M1446">
        <v>1</v>
      </c>
      <c r="N1446">
        <v>2032</v>
      </c>
      <c r="P1446">
        <v>4</v>
      </c>
      <c r="Q1446" t="s">
        <v>46</v>
      </c>
      <c r="R1446">
        <v>72</v>
      </c>
      <c r="S1446">
        <v>3</v>
      </c>
      <c r="T1446">
        <v>1</v>
      </c>
      <c r="U1446" t="s">
        <v>50</v>
      </c>
      <c r="V1446">
        <v>3</v>
      </c>
      <c r="W1446" t="s">
        <v>48</v>
      </c>
      <c r="X1446">
        <v>2339</v>
      </c>
      <c r="Y1446" t="str">
        <f>IF(AND(HR_Data[[#This Row],[OverTime]]="Yes",HR_Data[[#This Row],[JobSatisfaction]]&lt;=2,HR_Data[[#This Row],[MonthlyIncome]]&lt;AVERAGE(HR_Data[MonthlyIncome])),
"High Risk",
IF(OR(HR_Data[[#This Row],[OverTime]]="Yes",HR_Data[[#This Row],[JobSatisfaction]]&lt;=2),
"Medium Risk",
"Low Risk"))</f>
        <v>Low Risk</v>
      </c>
      <c r="Z1446" t="str">
        <f>IF(HR_Data[[#This Row],[MonthlyIncome]]&lt;3000,"Low",IF(HR_Data[[#This Row],[MonthlyIncome]]&lt;7000,"Medium","High"))</f>
        <v>Low</v>
      </c>
      <c r="AA1446" s="5">
        <f>IF(HR_Data[[#This Row],[OverTime]]="Yes",1,0)</f>
        <v>0</v>
      </c>
      <c r="AB1446" s="5">
        <f>IF(HR_Data[[#This Row],[JobSatisfaction]]&lt;=2,1,0)</f>
        <v>0</v>
      </c>
      <c r="AC1446" s="5">
        <f>IF(HR_Data[[#This Row],[WorkLifeBalance]]&lt;=2,1,0)</f>
        <v>1</v>
      </c>
      <c r="AD1446" s="5">
        <f>IF(HR_Data[[#This Row],[MonthlyIncome]]&lt;AVERAGE(HR_Data[MonthlyIncome]),1,0)</f>
        <v>1</v>
      </c>
      <c r="AE1446">
        <v>3666</v>
      </c>
      <c r="AF1446">
        <v>8</v>
      </c>
      <c r="AG1446" t="s">
        <v>42</v>
      </c>
      <c r="AH1446" t="s">
        <v>43</v>
      </c>
      <c r="AI1446">
        <v>11</v>
      </c>
      <c r="AJ1446">
        <v>3</v>
      </c>
      <c r="AK1446">
        <v>4</v>
      </c>
      <c r="AL1446">
        <f>IF(HR_Data[[#This Row],[OverTime]]="Yes",2,0)
+IF(HR_Data[[#This Row],[WorkLifeBalance]]&lt;=2,2,0)
+IF(HR_Data[[#This Row],[MonthlyIncome]]&lt;5000,2,0)
+IF(HR_Data[[#This Row],[JobSatisfaction]]&lt;=2,1,0)
+IF(HR_Data[[#This Row],[EnvironmentSatisfaction]]&lt;=2,1,0)
+IF(HR_Data[[#This Row],[YearsAtCompany]]&lt;2,2,0)</f>
        <v>4</v>
      </c>
      <c r="AM1446" t="str">
        <f>IF(HR_Data[[#This Row],[RiskScore2]]&gt;=6,"High",
IF(HR_Data[[#This Row],[RiskScore2]]&gt;=3,"Medium","Low"))</f>
        <v>Medium</v>
      </c>
      <c r="AN1446">
        <v>80</v>
      </c>
      <c r="AO1446">
        <v>1</v>
      </c>
      <c r="AP1446">
        <v>14</v>
      </c>
      <c r="AQ1446">
        <v>4</v>
      </c>
      <c r="AR1446">
        <v>1</v>
      </c>
      <c r="AS1446">
        <v>10</v>
      </c>
      <c r="AT1446">
        <v>9</v>
      </c>
      <c r="AU1446">
        <v>9</v>
      </c>
      <c r="AV1446">
        <v>8</v>
      </c>
    </row>
    <row r="1447" spans="1:48">
      <c r="A1447">
        <v>41</v>
      </c>
      <c r="B1447" t="str">
        <f>IF(HR_Data[[#This Row],[Age]]&lt;25,"&lt;25",
IF(HR_Data[[#This Row],[Age]]&lt;35,"25–34",
IF(HR_Data[[#This Row],[Age]]&lt;45,"35–44",
IF(HR_Data[[#This Row],[Age]]&lt;55,"45–54","55+"))))</f>
        <v>35–44</v>
      </c>
      <c r="C1447" t="s">
        <v>43</v>
      </c>
      <c r="D1447">
        <f>(HR[[#This Row],[OverTimeFlag]]*3+HR[[#This Row],[LowJobSatisFlag]]*5+HR[[#This Row],[LowWLBFlag]]*4+HR[[#This Row],[LowSalaryFlag]]*3+HR[[#This Row],[LowEnviFlag]]*4+HR[[#This Row],[LowProFlag]]*1)</f>
        <v>9</v>
      </c>
      <c r="E1447">
        <f>HR_Data[[#This Row],[OvertimeFlag]] + HR_Data[[#This Row],[LowSatisfactionFlag]] + HR_Data[[#This Row],[LowWorkLifeBalanceFlag]]</f>
        <v>1</v>
      </c>
      <c r="F1447" t="s">
        <v>36</v>
      </c>
      <c r="G1447">
        <v>582</v>
      </c>
      <c r="H1447" t="s">
        <v>45</v>
      </c>
      <c r="I1447">
        <v>28</v>
      </c>
      <c r="J1447" t="str">
        <f>IF(AND(HR_Data[[#This Row],[Attrition]]="Yes",HR_Data[[#This Row],[YearsAtCompany]]&lt;2),"Yes","No")</f>
        <v>No</v>
      </c>
      <c r="K1447">
        <v>4</v>
      </c>
      <c r="L1447" t="s">
        <v>38</v>
      </c>
      <c r="M1447">
        <v>1</v>
      </c>
      <c r="N1447">
        <v>2034</v>
      </c>
      <c r="P1447">
        <v>1</v>
      </c>
      <c r="Q1447" t="s">
        <v>39</v>
      </c>
      <c r="R1447">
        <v>60</v>
      </c>
      <c r="S1447">
        <v>2</v>
      </c>
      <c r="T1447">
        <v>4</v>
      </c>
      <c r="U1447" t="s">
        <v>53</v>
      </c>
      <c r="V1447">
        <v>2</v>
      </c>
      <c r="W1447" t="s">
        <v>48</v>
      </c>
      <c r="X1447">
        <v>13570</v>
      </c>
      <c r="Y1447" t="str">
        <f>IF(AND(HR_Data[[#This Row],[OverTime]]="Yes",HR_Data[[#This Row],[JobSatisfaction]]&lt;=2,HR_Data[[#This Row],[MonthlyIncome]]&lt;AVERAGE(HR_Data[MonthlyIncome])),
"High Risk",
IF(OR(HR_Data[[#This Row],[OverTime]]="Yes",HR_Data[[#This Row],[JobSatisfaction]]&lt;=2),
"Medium Risk",
"Low Risk"))</f>
        <v>Medium Risk</v>
      </c>
      <c r="Z1447" t="str">
        <f>IF(HR_Data[[#This Row],[MonthlyIncome]]&lt;3000,"Low",IF(HR_Data[[#This Row],[MonthlyIncome]]&lt;7000,"Medium","High"))</f>
        <v>High</v>
      </c>
      <c r="AA1447" s="5">
        <f>IF(HR_Data[[#This Row],[OverTime]]="Yes",1,0)</f>
        <v>0</v>
      </c>
      <c r="AB1447" s="5">
        <f>IF(HR_Data[[#This Row],[JobSatisfaction]]&lt;=2,1,0)</f>
        <v>1</v>
      </c>
      <c r="AC1447" s="5">
        <f>IF(HR_Data[[#This Row],[WorkLifeBalance]]&lt;=2,1,0)</f>
        <v>0</v>
      </c>
      <c r="AD1447" s="5">
        <f>IF(HR_Data[[#This Row],[MonthlyIncome]]&lt;AVERAGE(HR_Data[MonthlyIncome]),1,0)</f>
        <v>0</v>
      </c>
      <c r="AE1447">
        <v>5640</v>
      </c>
      <c r="AF1447">
        <v>0</v>
      </c>
      <c r="AG1447" t="s">
        <v>42</v>
      </c>
      <c r="AH1447" t="s">
        <v>43</v>
      </c>
      <c r="AI1447">
        <v>23</v>
      </c>
      <c r="AJ1447">
        <v>4</v>
      </c>
      <c r="AK1447">
        <v>3</v>
      </c>
      <c r="AL1447">
        <f>IF(HR_Data[[#This Row],[OverTime]]="Yes",2,0)
+IF(HR_Data[[#This Row],[WorkLifeBalance]]&lt;=2,2,0)
+IF(HR_Data[[#This Row],[MonthlyIncome]]&lt;5000,2,0)
+IF(HR_Data[[#This Row],[JobSatisfaction]]&lt;=2,1,0)
+IF(HR_Data[[#This Row],[EnvironmentSatisfaction]]&lt;=2,1,0)
+IF(HR_Data[[#This Row],[YearsAtCompany]]&lt;2,2,0)</f>
        <v>2</v>
      </c>
      <c r="AM1447" t="str">
        <f>IF(HR_Data[[#This Row],[RiskScore2]]&gt;=6,"High",
IF(HR_Data[[#This Row],[RiskScore2]]&gt;=3,"Medium","Low"))</f>
        <v>Low</v>
      </c>
      <c r="AN1447">
        <v>80</v>
      </c>
      <c r="AO1447">
        <v>1</v>
      </c>
      <c r="AP1447">
        <v>21</v>
      </c>
      <c r="AQ1447">
        <v>3</v>
      </c>
      <c r="AR1447">
        <v>3</v>
      </c>
      <c r="AS1447">
        <v>20</v>
      </c>
      <c r="AT1447">
        <v>7</v>
      </c>
      <c r="AU1447">
        <v>0</v>
      </c>
      <c r="AV1447">
        <v>10</v>
      </c>
    </row>
    <row r="1448" spans="1:48">
      <c r="A1448">
        <v>34</v>
      </c>
      <c r="B1448" t="str">
        <f>IF(HR_Data[[#This Row],[Age]]&lt;25,"&lt;25",
IF(HR_Data[[#This Row],[Age]]&lt;35,"25–34",
IF(HR_Data[[#This Row],[Age]]&lt;45,"35–44",
IF(HR_Data[[#This Row],[Age]]&lt;55,"45–54","55+"))))</f>
        <v>25–34</v>
      </c>
      <c r="C1448" t="s">
        <v>43</v>
      </c>
      <c r="D1448">
        <f>(HR[[#This Row],[OverTimeFlag]]*3+HR[[#This Row],[LowJobSatisFlag]]*5+HR[[#This Row],[LowWLBFlag]]*4+HR[[#This Row],[LowSalaryFlag]]*3+HR[[#This Row],[LowEnviFlag]]*4+HR[[#This Row],[LowProFlag]]*1)</f>
        <v>0</v>
      </c>
      <c r="E1448">
        <f>HR_Data[[#This Row],[OvertimeFlag]] + HR_Data[[#This Row],[LowSatisfactionFlag]] + HR_Data[[#This Row],[LowWorkLifeBalanceFlag]]</f>
        <v>0</v>
      </c>
      <c r="F1448" t="s">
        <v>36</v>
      </c>
      <c r="G1448">
        <v>704</v>
      </c>
      <c r="H1448" t="s">
        <v>37</v>
      </c>
      <c r="I1448">
        <v>28</v>
      </c>
      <c r="J1448" t="str">
        <f>IF(AND(HR_Data[[#This Row],[Attrition]]="Yes",HR_Data[[#This Row],[YearsAtCompany]]&lt;2),"Yes","No")</f>
        <v>No</v>
      </c>
      <c r="K1448">
        <v>3</v>
      </c>
      <c r="L1448" t="s">
        <v>59</v>
      </c>
      <c r="M1448">
        <v>1</v>
      </c>
      <c r="N1448">
        <v>2035</v>
      </c>
      <c r="P1448">
        <v>4</v>
      </c>
      <c r="Q1448" t="s">
        <v>39</v>
      </c>
      <c r="R1448">
        <v>95</v>
      </c>
      <c r="S1448">
        <v>2</v>
      </c>
      <c r="T1448">
        <v>2</v>
      </c>
      <c r="U1448" t="s">
        <v>40</v>
      </c>
      <c r="V1448">
        <v>3</v>
      </c>
      <c r="W1448" t="s">
        <v>48</v>
      </c>
      <c r="X1448">
        <v>6712</v>
      </c>
      <c r="Y1448" t="str">
        <f>IF(AND(HR_Data[[#This Row],[OverTime]]="Yes",HR_Data[[#This Row],[JobSatisfaction]]&lt;=2,HR_Data[[#This Row],[MonthlyIncome]]&lt;AVERAGE(HR_Data[MonthlyIncome])),
"High Risk",
IF(OR(HR_Data[[#This Row],[OverTime]]="Yes",HR_Data[[#This Row],[JobSatisfaction]]&lt;=2),
"Medium Risk",
"Low Risk"))</f>
        <v>Low Risk</v>
      </c>
      <c r="Z1448" t="str">
        <f>IF(HR_Data[[#This Row],[MonthlyIncome]]&lt;3000,"Low",IF(HR_Data[[#This Row],[MonthlyIncome]]&lt;7000,"Medium","High"))</f>
        <v>Medium</v>
      </c>
      <c r="AA1448" s="5">
        <f>IF(HR_Data[[#This Row],[OverTime]]="Yes",1,0)</f>
        <v>0</v>
      </c>
      <c r="AB1448" s="5">
        <f>IF(HR_Data[[#This Row],[JobSatisfaction]]&lt;=2,1,0)</f>
        <v>0</v>
      </c>
      <c r="AC1448" s="5">
        <f>IF(HR_Data[[#This Row],[WorkLifeBalance]]&lt;=2,1,0)</f>
        <v>0</v>
      </c>
      <c r="AD1448" s="5">
        <f>IF(HR_Data[[#This Row],[MonthlyIncome]]&lt;AVERAGE(HR_Data[MonthlyIncome]),1,0)</f>
        <v>0</v>
      </c>
      <c r="AE1448">
        <v>8978</v>
      </c>
      <c r="AF1448">
        <v>1</v>
      </c>
      <c r="AG1448" t="s">
        <v>42</v>
      </c>
      <c r="AH1448" t="s">
        <v>43</v>
      </c>
      <c r="AI1448">
        <v>21</v>
      </c>
      <c r="AJ1448">
        <v>4</v>
      </c>
      <c r="AK1448">
        <v>4</v>
      </c>
      <c r="AL1448">
        <f>IF(HR_Data[[#This Row],[OverTime]]="Yes",2,0)
+IF(HR_Data[[#This Row],[WorkLifeBalance]]&lt;=2,2,0)
+IF(HR_Data[[#This Row],[MonthlyIncome]]&lt;5000,2,0)
+IF(HR_Data[[#This Row],[JobSatisfaction]]&lt;=2,1,0)
+IF(HR_Data[[#This Row],[EnvironmentSatisfaction]]&lt;=2,1,0)
+IF(HR_Data[[#This Row],[YearsAtCompany]]&lt;2,2,0)</f>
        <v>0</v>
      </c>
      <c r="AM1448" t="str">
        <f>IF(HR_Data[[#This Row],[RiskScore2]]&gt;=6,"High",
IF(HR_Data[[#This Row],[RiskScore2]]&gt;=3,"Medium","Low"))</f>
        <v>Low</v>
      </c>
      <c r="AN1448">
        <v>80</v>
      </c>
      <c r="AO1448">
        <v>2</v>
      </c>
      <c r="AP1448">
        <v>8</v>
      </c>
      <c r="AQ1448">
        <v>2</v>
      </c>
      <c r="AR1448">
        <v>3</v>
      </c>
      <c r="AS1448">
        <v>8</v>
      </c>
      <c r="AT1448">
        <v>7</v>
      </c>
      <c r="AU1448">
        <v>1</v>
      </c>
      <c r="AV1448">
        <v>7</v>
      </c>
    </row>
    <row r="1449" spans="1:48">
      <c r="A1449">
        <v>36</v>
      </c>
      <c r="B1449" t="str">
        <f>IF(HR_Data[[#This Row],[Age]]&lt;25,"&lt;25",
IF(HR_Data[[#This Row],[Age]]&lt;35,"25–34",
IF(HR_Data[[#This Row],[Age]]&lt;45,"35–44",
IF(HR_Data[[#This Row],[Age]]&lt;55,"45–54","55+"))))</f>
        <v>35–44</v>
      </c>
      <c r="C1449" t="s">
        <v>43</v>
      </c>
      <c r="D1449">
        <f>(HR[[#This Row],[OverTimeFlag]]*3+HR[[#This Row],[LowJobSatisFlag]]*5+HR[[#This Row],[LowWLBFlag]]*4+HR[[#This Row],[LowSalaryFlag]]*3+HR[[#This Row],[LowEnviFlag]]*4+HR[[#This Row],[LowProFlag]]*1)</f>
        <v>8</v>
      </c>
      <c r="E1449">
        <f>HR_Data[[#This Row],[OvertimeFlag]] + HR_Data[[#This Row],[LowSatisfactionFlag]] + HR_Data[[#This Row],[LowWorkLifeBalanceFlag]]</f>
        <v>1</v>
      </c>
      <c r="F1449" t="s">
        <v>55</v>
      </c>
      <c r="G1449">
        <v>301</v>
      </c>
      <c r="H1449" t="s">
        <v>37</v>
      </c>
      <c r="I1449">
        <v>15</v>
      </c>
      <c r="J1449" t="str">
        <f>IF(AND(HR_Data[[#This Row],[Attrition]]="Yes",HR_Data[[#This Row],[YearsAtCompany]]&lt;2),"Yes","No")</f>
        <v>No</v>
      </c>
      <c r="K1449">
        <v>4</v>
      </c>
      <c r="L1449" t="s">
        <v>59</v>
      </c>
      <c r="M1449">
        <v>1</v>
      </c>
      <c r="N1449">
        <v>2036</v>
      </c>
      <c r="P1449">
        <v>4</v>
      </c>
      <c r="Q1449" t="s">
        <v>46</v>
      </c>
      <c r="R1449">
        <v>88</v>
      </c>
      <c r="S1449">
        <v>1</v>
      </c>
      <c r="T1449">
        <v>2</v>
      </c>
      <c r="U1449" t="s">
        <v>40</v>
      </c>
      <c r="V1449">
        <v>4</v>
      </c>
      <c r="W1449" t="s">
        <v>52</v>
      </c>
      <c r="X1449">
        <v>5406</v>
      </c>
      <c r="Y1449" t="str">
        <f>IF(AND(HR_Data[[#This Row],[OverTime]]="Yes",HR_Data[[#This Row],[JobSatisfaction]]&lt;=2,HR_Data[[#This Row],[MonthlyIncome]]&lt;AVERAGE(HR_Data[MonthlyIncome])),
"High Risk",
IF(OR(HR_Data[[#This Row],[OverTime]]="Yes",HR_Data[[#This Row],[JobSatisfaction]]&lt;=2),
"Medium Risk",
"Low Risk"))</f>
        <v>Low Risk</v>
      </c>
      <c r="Z1449" t="str">
        <f>IF(HR_Data[[#This Row],[MonthlyIncome]]&lt;3000,"Low",IF(HR_Data[[#This Row],[MonthlyIncome]]&lt;7000,"Medium","High"))</f>
        <v>Medium</v>
      </c>
      <c r="AA1449" s="5">
        <f>IF(HR_Data[[#This Row],[OverTime]]="Yes",1,0)</f>
        <v>0</v>
      </c>
      <c r="AB1449" s="5">
        <f>IF(HR_Data[[#This Row],[JobSatisfaction]]&lt;=2,1,0)</f>
        <v>0</v>
      </c>
      <c r="AC1449" s="5">
        <f>IF(HR_Data[[#This Row],[WorkLifeBalance]]&lt;=2,1,0)</f>
        <v>1</v>
      </c>
      <c r="AD1449" s="5">
        <f>IF(HR_Data[[#This Row],[MonthlyIncome]]&lt;AVERAGE(HR_Data[MonthlyIncome]),1,0)</f>
        <v>1</v>
      </c>
      <c r="AE1449">
        <v>10436</v>
      </c>
      <c r="AF1449">
        <v>1</v>
      </c>
      <c r="AG1449" t="s">
        <v>42</v>
      </c>
      <c r="AH1449" t="s">
        <v>43</v>
      </c>
      <c r="AI1449">
        <v>24</v>
      </c>
      <c r="AJ1449">
        <v>4</v>
      </c>
      <c r="AK1449">
        <v>1</v>
      </c>
      <c r="AL1449">
        <f>IF(HR_Data[[#This Row],[OverTime]]="Yes",2,0)
+IF(HR_Data[[#This Row],[WorkLifeBalance]]&lt;=2,2,0)
+IF(HR_Data[[#This Row],[MonthlyIncome]]&lt;5000,2,0)
+IF(HR_Data[[#This Row],[JobSatisfaction]]&lt;=2,1,0)
+IF(HR_Data[[#This Row],[EnvironmentSatisfaction]]&lt;=2,1,0)
+IF(HR_Data[[#This Row],[YearsAtCompany]]&lt;2,2,0)</f>
        <v>2</v>
      </c>
      <c r="AM1449" t="str">
        <f>IF(HR_Data[[#This Row],[RiskScore2]]&gt;=6,"High",
IF(HR_Data[[#This Row],[RiskScore2]]&gt;=3,"Medium","Low"))</f>
        <v>Low</v>
      </c>
      <c r="AN1449">
        <v>80</v>
      </c>
      <c r="AO1449">
        <v>1</v>
      </c>
      <c r="AP1449">
        <v>15</v>
      </c>
      <c r="AQ1449">
        <v>4</v>
      </c>
      <c r="AR1449">
        <v>2</v>
      </c>
      <c r="AS1449">
        <v>15</v>
      </c>
      <c r="AT1449">
        <v>12</v>
      </c>
      <c r="AU1449">
        <v>11</v>
      </c>
      <c r="AV1449">
        <v>11</v>
      </c>
    </row>
    <row r="1450" spans="1:48">
      <c r="A1450">
        <v>41</v>
      </c>
      <c r="B1450" t="str">
        <f>IF(HR_Data[[#This Row],[Age]]&lt;25,"&lt;25",
IF(HR_Data[[#This Row],[Age]]&lt;35,"25–34",
IF(HR_Data[[#This Row],[Age]]&lt;45,"35–44",
IF(HR_Data[[#This Row],[Age]]&lt;55,"45–54","55+"))))</f>
        <v>35–44</v>
      </c>
      <c r="C1450" t="s">
        <v>43</v>
      </c>
      <c r="D1450">
        <f>(HR[[#This Row],[OverTimeFlag]]*3+HR[[#This Row],[LowJobSatisFlag]]*5+HR[[#This Row],[LowWLBFlag]]*4+HR[[#This Row],[LowSalaryFlag]]*3+HR[[#This Row],[LowEnviFlag]]*4+HR[[#This Row],[LowProFlag]]*1)</f>
        <v>5</v>
      </c>
      <c r="E1450">
        <f>HR_Data[[#This Row],[OvertimeFlag]] + HR_Data[[#This Row],[LowSatisfactionFlag]] + HR_Data[[#This Row],[LowWorkLifeBalanceFlag]]</f>
        <v>1</v>
      </c>
      <c r="F1450" t="s">
        <v>36</v>
      </c>
      <c r="G1450">
        <v>930</v>
      </c>
      <c r="H1450" t="s">
        <v>37</v>
      </c>
      <c r="I1450">
        <v>3</v>
      </c>
      <c r="J1450" t="str">
        <f>IF(AND(HR_Data[[#This Row],[Attrition]]="Yes",HR_Data[[#This Row],[YearsAtCompany]]&lt;2),"Yes","No")</f>
        <v>No</v>
      </c>
      <c r="K1450">
        <v>3</v>
      </c>
      <c r="L1450" t="s">
        <v>38</v>
      </c>
      <c r="M1450">
        <v>1</v>
      </c>
      <c r="N1450">
        <v>2037</v>
      </c>
      <c r="P1450">
        <v>3</v>
      </c>
      <c r="Q1450" t="s">
        <v>46</v>
      </c>
      <c r="R1450">
        <v>57</v>
      </c>
      <c r="S1450">
        <v>2</v>
      </c>
      <c r="T1450">
        <v>2</v>
      </c>
      <c r="U1450" t="s">
        <v>40</v>
      </c>
      <c r="V1450">
        <v>2</v>
      </c>
      <c r="W1450" t="s">
        <v>52</v>
      </c>
      <c r="X1450">
        <v>8938</v>
      </c>
      <c r="Y1450" t="str">
        <f>IF(AND(HR_Data[[#This Row],[OverTime]]="Yes",HR_Data[[#This Row],[JobSatisfaction]]&lt;=2,HR_Data[[#This Row],[MonthlyIncome]]&lt;AVERAGE(HR_Data[MonthlyIncome])),
"High Risk",
IF(OR(HR_Data[[#This Row],[OverTime]]="Yes",HR_Data[[#This Row],[JobSatisfaction]]&lt;=2),
"Medium Risk",
"Low Risk"))</f>
        <v>Medium Risk</v>
      </c>
      <c r="Z1450" t="str">
        <f>IF(HR_Data[[#This Row],[MonthlyIncome]]&lt;3000,"Low",IF(HR_Data[[#This Row],[MonthlyIncome]]&lt;7000,"Medium","High"))</f>
        <v>High</v>
      </c>
      <c r="AA1450" s="5">
        <f>IF(HR_Data[[#This Row],[OverTime]]="Yes",1,0)</f>
        <v>0</v>
      </c>
      <c r="AB1450" s="5">
        <f>IF(HR_Data[[#This Row],[JobSatisfaction]]&lt;=2,1,0)</f>
        <v>1</v>
      </c>
      <c r="AC1450" s="5">
        <f>IF(HR_Data[[#This Row],[WorkLifeBalance]]&lt;=2,1,0)</f>
        <v>0</v>
      </c>
      <c r="AD1450" s="5">
        <f>IF(HR_Data[[#This Row],[MonthlyIncome]]&lt;AVERAGE(HR_Data[MonthlyIncome]),1,0)</f>
        <v>0</v>
      </c>
      <c r="AE1450">
        <v>12227</v>
      </c>
      <c r="AF1450">
        <v>2</v>
      </c>
      <c r="AG1450" t="s">
        <v>42</v>
      </c>
      <c r="AH1450" t="s">
        <v>43</v>
      </c>
      <c r="AI1450">
        <v>11</v>
      </c>
      <c r="AJ1450">
        <v>3</v>
      </c>
      <c r="AK1450">
        <v>3</v>
      </c>
      <c r="AL1450">
        <f>IF(HR_Data[[#This Row],[OverTime]]="Yes",2,0)
+IF(HR_Data[[#This Row],[WorkLifeBalance]]&lt;=2,2,0)
+IF(HR_Data[[#This Row],[MonthlyIncome]]&lt;5000,2,0)
+IF(HR_Data[[#This Row],[JobSatisfaction]]&lt;=2,1,0)
+IF(HR_Data[[#This Row],[EnvironmentSatisfaction]]&lt;=2,1,0)
+IF(HR_Data[[#This Row],[YearsAtCompany]]&lt;2,2,0)</f>
        <v>1</v>
      </c>
      <c r="AM1450" t="str">
        <f>IF(HR_Data[[#This Row],[RiskScore2]]&gt;=6,"High",
IF(HR_Data[[#This Row],[RiskScore2]]&gt;=3,"Medium","Low"))</f>
        <v>Low</v>
      </c>
      <c r="AN1450">
        <v>80</v>
      </c>
      <c r="AO1450">
        <v>1</v>
      </c>
      <c r="AP1450">
        <v>14</v>
      </c>
      <c r="AQ1450">
        <v>5</v>
      </c>
      <c r="AR1450">
        <v>3</v>
      </c>
      <c r="AS1450">
        <v>5</v>
      </c>
      <c r="AT1450">
        <v>4</v>
      </c>
      <c r="AU1450">
        <v>0</v>
      </c>
      <c r="AV1450">
        <v>4</v>
      </c>
    </row>
    <row r="1451" spans="1:48">
      <c r="A1451">
        <v>32</v>
      </c>
      <c r="B1451" t="str">
        <f>IF(HR_Data[[#This Row],[Age]]&lt;25,"&lt;25",
IF(HR_Data[[#This Row],[Age]]&lt;35,"25–34",
IF(HR_Data[[#This Row],[Age]]&lt;45,"35–44",
IF(HR_Data[[#This Row],[Age]]&lt;55,"45–54","55+"))))</f>
        <v>25–34</v>
      </c>
      <c r="C1451" t="s">
        <v>43</v>
      </c>
      <c r="D1451">
        <f>(HR[[#This Row],[OverTimeFlag]]*3+HR[[#This Row],[LowJobSatisFlag]]*5+HR[[#This Row],[LowWLBFlag]]*4+HR[[#This Row],[LowSalaryFlag]]*3+HR[[#This Row],[LowEnviFlag]]*4+HR[[#This Row],[LowProFlag]]*1)</f>
        <v>8</v>
      </c>
      <c r="E1451">
        <f>HR_Data[[#This Row],[OvertimeFlag]] + HR_Data[[#This Row],[LowSatisfactionFlag]] + HR_Data[[#This Row],[LowWorkLifeBalanceFlag]]</f>
        <v>1</v>
      </c>
      <c r="F1451" t="s">
        <v>36</v>
      </c>
      <c r="G1451">
        <v>529</v>
      </c>
      <c r="H1451" t="s">
        <v>45</v>
      </c>
      <c r="I1451">
        <v>2</v>
      </c>
      <c r="J1451" t="str">
        <f>IF(AND(HR_Data[[#This Row],[Attrition]]="Yes",HR_Data[[#This Row],[YearsAtCompany]]&lt;2),"Yes","No")</f>
        <v>No</v>
      </c>
      <c r="K1451">
        <v>3</v>
      </c>
      <c r="L1451" t="s">
        <v>60</v>
      </c>
      <c r="M1451">
        <v>1</v>
      </c>
      <c r="N1451">
        <v>2038</v>
      </c>
      <c r="P1451">
        <v>4</v>
      </c>
      <c r="Q1451" t="s">
        <v>46</v>
      </c>
      <c r="R1451">
        <v>78</v>
      </c>
      <c r="S1451">
        <v>3</v>
      </c>
      <c r="T1451">
        <v>1</v>
      </c>
      <c r="U1451" t="s">
        <v>47</v>
      </c>
      <c r="V1451">
        <v>1</v>
      </c>
      <c r="W1451" t="s">
        <v>41</v>
      </c>
      <c r="X1451">
        <v>2439</v>
      </c>
      <c r="Y1451" t="str">
        <f>IF(AND(HR_Data[[#This Row],[OverTime]]="Yes",HR_Data[[#This Row],[JobSatisfaction]]&lt;=2,HR_Data[[#This Row],[MonthlyIncome]]&lt;AVERAGE(HR_Data[MonthlyIncome])),
"High Risk",
IF(OR(HR_Data[[#This Row],[OverTime]]="Yes",HR_Data[[#This Row],[JobSatisfaction]]&lt;=2),
"Medium Risk",
"Low Risk"))</f>
        <v>Medium Risk</v>
      </c>
      <c r="Z1451" t="str">
        <f>IF(HR_Data[[#This Row],[MonthlyIncome]]&lt;3000,"Low",IF(HR_Data[[#This Row],[MonthlyIncome]]&lt;7000,"Medium","High"))</f>
        <v>Low</v>
      </c>
      <c r="AA1451" s="5">
        <f>IF(HR_Data[[#This Row],[OverTime]]="Yes",1,0)</f>
        <v>0</v>
      </c>
      <c r="AB1451" s="5">
        <f>IF(HR_Data[[#This Row],[JobSatisfaction]]&lt;=2,1,0)</f>
        <v>1</v>
      </c>
      <c r="AC1451" s="5">
        <f>IF(HR_Data[[#This Row],[WorkLifeBalance]]&lt;=2,1,0)</f>
        <v>0</v>
      </c>
      <c r="AD1451" s="5">
        <f>IF(HR_Data[[#This Row],[MonthlyIncome]]&lt;AVERAGE(HR_Data[MonthlyIncome]),1,0)</f>
        <v>1</v>
      </c>
      <c r="AE1451">
        <v>11288</v>
      </c>
      <c r="AF1451">
        <v>1</v>
      </c>
      <c r="AG1451" t="s">
        <v>42</v>
      </c>
      <c r="AH1451" t="s">
        <v>43</v>
      </c>
      <c r="AI1451">
        <v>14</v>
      </c>
      <c r="AJ1451">
        <v>3</v>
      </c>
      <c r="AK1451">
        <v>4</v>
      </c>
      <c r="AL1451">
        <f>IF(HR_Data[[#This Row],[OverTime]]="Yes",2,0)
+IF(HR_Data[[#This Row],[WorkLifeBalance]]&lt;=2,2,0)
+IF(HR_Data[[#This Row],[MonthlyIncome]]&lt;5000,2,0)
+IF(HR_Data[[#This Row],[JobSatisfaction]]&lt;=2,1,0)
+IF(HR_Data[[#This Row],[EnvironmentSatisfaction]]&lt;=2,1,0)
+IF(HR_Data[[#This Row],[YearsAtCompany]]&lt;2,2,0)</f>
        <v>3</v>
      </c>
      <c r="AM1451" t="str">
        <f>IF(HR_Data[[#This Row],[RiskScore2]]&gt;=6,"High",
IF(HR_Data[[#This Row],[RiskScore2]]&gt;=3,"Medium","Low"))</f>
        <v>Medium</v>
      </c>
      <c r="AN1451">
        <v>80</v>
      </c>
      <c r="AO1451">
        <v>0</v>
      </c>
      <c r="AP1451">
        <v>4</v>
      </c>
      <c r="AQ1451">
        <v>4</v>
      </c>
      <c r="AR1451">
        <v>3</v>
      </c>
      <c r="AS1451">
        <v>4</v>
      </c>
      <c r="AT1451">
        <v>2</v>
      </c>
      <c r="AU1451">
        <v>1</v>
      </c>
      <c r="AV1451">
        <v>2</v>
      </c>
    </row>
    <row r="1452" spans="1:48">
      <c r="A1452">
        <v>35</v>
      </c>
      <c r="B1452" t="str">
        <f>IF(HR_Data[[#This Row],[Age]]&lt;25,"&lt;25",
IF(HR_Data[[#This Row],[Age]]&lt;35,"25–34",
IF(HR_Data[[#This Row],[Age]]&lt;45,"35–44",
IF(HR_Data[[#This Row],[Age]]&lt;55,"45–54","55+"))))</f>
        <v>35–44</v>
      </c>
      <c r="C1452" t="s">
        <v>43</v>
      </c>
      <c r="D1452">
        <f>(HR[[#This Row],[OverTimeFlag]]*3+HR[[#This Row],[LowJobSatisFlag]]*5+HR[[#This Row],[LowWLBFlag]]*4+HR[[#This Row],[LowSalaryFlag]]*3+HR[[#This Row],[LowEnviFlag]]*4+HR[[#This Row],[LowProFlag]]*1)</f>
        <v>3</v>
      </c>
      <c r="E1452">
        <f>HR_Data[[#This Row],[OvertimeFlag]] + HR_Data[[#This Row],[LowSatisfactionFlag]] + HR_Data[[#This Row],[LowWorkLifeBalanceFlag]]</f>
        <v>1</v>
      </c>
      <c r="F1452" t="s">
        <v>36</v>
      </c>
      <c r="G1452">
        <v>1146</v>
      </c>
      <c r="H1452" t="s">
        <v>61</v>
      </c>
      <c r="I1452">
        <v>26</v>
      </c>
      <c r="J1452" t="str">
        <f>IF(AND(HR_Data[[#This Row],[Attrition]]="Yes",HR_Data[[#This Row],[YearsAtCompany]]&lt;2),"Yes","No")</f>
        <v>No</v>
      </c>
      <c r="K1452">
        <v>4</v>
      </c>
      <c r="L1452" t="s">
        <v>38</v>
      </c>
      <c r="M1452">
        <v>1</v>
      </c>
      <c r="N1452">
        <v>2040</v>
      </c>
      <c r="P1452">
        <v>3</v>
      </c>
      <c r="Q1452" t="s">
        <v>39</v>
      </c>
      <c r="R1452">
        <v>31</v>
      </c>
      <c r="S1452">
        <v>3</v>
      </c>
      <c r="T1452">
        <v>3</v>
      </c>
      <c r="U1452" t="s">
        <v>61</v>
      </c>
      <c r="V1452">
        <v>4</v>
      </c>
      <c r="W1452" t="s">
        <v>41</v>
      </c>
      <c r="X1452">
        <v>8837</v>
      </c>
      <c r="Y1452" t="str">
        <f>IF(AND(HR_Data[[#This Row],[OverTime]]="Yes",HR_Data[[#This Row],[JobSatisfaction]]&lt;=2,HR_Data[[#This Row],[MonthlyIncome]]&lt;AVERAGE(HR_Data[MonthlyIncome])),
"High Risk",
IF(OR(HR_Data[[#This Row],[OverTime]]="Yes",HR_Data[[#This Row],[JobSatisfaction]]&lt;=2),
"Medium Risk",
"Low Risk"))</f>
        <v>Medium Risk</v>
      </c>
      <c r="Z1452" t="str">
        <f>IF(HR_Data[[#This Row],[MonthlyIncome]]&lt;3000,"Low",IF(HR_Data[[#This Row],[MonthlyIncome]]&lt;7000,"Medium","High"))</f>
        <v>High</v>
      </c>
      <c r="AA1452" s="5">
        <f>IF(HR_Data[[#This Row],[OverTime]]="Yes",1,0)</f>
        <v>1</v>
      </c>
      <c r="AB1452" s="5">
        <f>IF(HR_Data[[#This Row],[JobSatisfaction]]&lt;=2,1,0)</f>
        <v>0</v>
      </c>
      <c r="AC1452" s="5">
        <f>IF(HR_Data[[#This Row],[WorkLifeBalance]]&lt;=2,1,0)</f>
        <v>0</v>
      </c>
      <c r="AD1452" s="5">
        <f>IF(HR_Data[[#This Row],[MonthlyIncome]]&lt;AVERAGE(HR_Data[MonthlyIncome]),1,0)</f>
        <v>0</v>
      </c>
      <c r="AE1452">
        <v>16642</v>
      </c>
      <c r="AF1452">
        <v>1</v>
      </c>
      <c r="AG1452" t="s">
        <v>42</v>
      </c>
      <c r="AH1452" t="s">
        <v>35</v>
      </c>
      <c r="AI1452">
        <v>16</v>
      </c>
      <c r="AJ1452">
        <v>3</v>
      </c>
      <c r="AK1452">
        <v>3</v>
      </c>
      <c r="AL1452">
        <f>IF(HR_Data[[#This Row],[OverTime]]="Yes",2,0)
+IF(HR_Data[[#This Row],[WorkLifeBalance]]&lt;=2,2,0)
+IF(HR_Data[[#This Row],[MonthlyIncome]]&lt;5000,2,0)
+IF(HR_Data[[#This Row],[JobSatisfaction]]&lt;=2,1,0)
+IF(HR_Data[[#This Row],[EnvironmentSatisfaction]]&lt;=2,1,0)
+IF(HR_Data[[#This Row],[YearsAtCompany]]&lt;2,2,0)</f>
        <v>2</v>
      </c>
      <c r="AM1452" t="str">
        <f>IF(HR_Data[[#This Row],[RiskScore2]]&gt;=6,"High",
IF(HR_Data[[#This Row],[RiskScore2]]&gt;=3,"Medium","Low"))</f>
        <v>Low</v>
      </c>
      <c r="AN1452">
        <v>80</v>
      </c>
      <c r="AO1452">
        <v>0</v>
      </c>
      <c r="AP1452">
        <v>9</v>
      </c>
      <c r="AQ1452">
        <v>2</v>
      </c>
      <c r="AR1452">
        <v>3</v>
      </c>
      <c r="AS1452">
        <v>9</v>
      </c>
      <c r="AT1452">
        <v>0</v>
      </c>
      <c r="AU1452">
        <v>1</v>
      </c>
      <c r="AV1452">
        <v>7</v>
      </c>
    </row>
    <row r="1453" spans="1:48">
      <c r="A1453">
        <v>38</v>
      </c>
      <c r="B1453" t="str">
        <f>IF(HR_Data[[#This Row],[Age]]&lt;25,"&lt;25",
IF(HR_Data[[#This Row],[Age]]&lt;35,"25–34",
IF(HR_Data[[#This Row],[Age]]&lt;45,"35–44",
IF(HR_Data[[#This Row],[Age]]&lt;55,"45–54","55+"))))</f>
        <v>35–44</v>
      </c>
      <c r="C1453" t="s">
        <v>43</v>
      </c>
      <c r="D1453">
        <f>(HR[[#This Row],[OverTimeFlag]]*3+HR[[#This Row],[LowJobSatisFlag]]*5+HR[[#This Row],[LowWLBFlag]]*4+HR[[#This Row],[LowSalaryFlag]]*3+HR[[#This Row],[LowEnviFlag]]*4+HR[[#This Row],[LowProFlag]]*1)</f>
        <v>7</v>
      </c>
      <c r="E1453">
        <f>HR_Data[[#This Row],[OvertimeFlag]] + HR_Data[[#This Row],[LowSatisfactionFlag]] + HR_Data[[#This Row],[LowWorkLifeBalanceFlag]]</f>
        <v>0</v>
      </c>
      <c r="F1453" t="s">
        <v>36</v>
      </c>
      <c r="G1453">
        <v>345</v>
      </c>
      <c r="H1453" t="s">
        <v>37</v>
      </c>
      <c r="I1453">
        <v>10</v>
      </c>
      <c r="J1453" t="str">
        <f>IF(AND(HR_Data[[#This Row],[Attrition]]="Yes",HR_Data[[#This Row],[YearsAtCompany]]&lt;2),"Yes","No")</f>
        <v>No</v>
      </c>
      <c r="K1453">
        <v>2</v>
      </c>
      <c r="L1453" t="s">
        <v>38</v>
      </c>
      <c r="M1453">
        <v>1</v>
      </c>
      <c r="N1453">
        <v>2041</v>
      </c>
      <c r="P1453">
        <v>1</v>
      </c>
      <c r="Q1453" t="s">
        <v>39</v>
      </c>
      <c r="R1453">
        <v>100</v>
      </c>
      <c r="S1453">
        <v>3</v>
      </c>
      <c r="T1453">
        <v>2</v>
      </c>
      <c r="U1453" t="s">
        <v>40</v>
      </c>
      <c r="V1453">
        <v>4</v>
      </c>
      <c r="W1453" t="s">
        <v>48</v>
      </c>
      <c r="X1453">
        <v>5343</v>
      </c>
      <c r="Y1453" t="str">
        <f>IF(AND(HR_Data[[#This Row],[OverTime]]="Yes",HR_Data[[#This Row],[JobSatisfaction]]&lt;=2,HR_Data[[#This Row],[MonthlyIncome]]&lt;AVERAGE(HR_Data[MonthlyIncome])),
"High Risk",
IF(OR(HR_Data[[#This Row],[OverTime]]="Yes",HR_Data[[#This Row],[JobSatisfaction]]&lt;=2),
"Medium Risk",
"Low Risk"))</f>
        <v>Low Risk</v>
      </c>
      <c r="Z1453" t="str">
        <f>IF(HR_Data[[#This Row],[MonthlyIncome]]&lt;3000,"Low",IF(HR_Data[[#This Row],[MonthlyIncome]]&lt;7000,"Medium","High"))</f>
        <v>Medium</v>
      </c>
      <c r="AA1453" s="5">
        <f>IF(HR_Data[[#This Row],[OverTime]]="Yes",1,0)</f>
        <v>0</v>
      </c>
      <c r="AB1453" s="5">
        <f>IF(HR_Data[[#This Row],[JobSatisfaction]]&lt;=2,1,0)</f>
        <v>0</v>
      </c>
      <c r="AC1453" s="5">
        <f>IF(HR_Data[[#This Row],[WorkLifeBalance]]&lt;=2,1,0)</f>
        <v>0</v>
      </c>
      <c r="AD1453" s="5">
        <f>IF(HR_Data[[#This Row],[MonthlyIncome]]&lt;AVERAGE(HR_Data[MonthlyIncome]),1,0)</f>
        <v>1</v>
      </c>
      <c r="AE1453">
        <v>5982</v>
      </c>
      <c r="AF1453">
        <v>1</v>
      </c>
      <c r="AG1453" t="s">
        <v>42</v>
      </c>
      <c r="AH1453" t="s">
        <v>43</v>
      </c>
      <c r="AI1453">
        <v>11</v>
      </c>
      <c r="AJ1453">
        <v>3</v>
      </c>
      <c r="AK1453">
        <v>3</v>
      </c>
      <c r="AL1453">
        <f>IF(HR_Data[[#This Row],[OverTime]]="Yes",2,0)
+IF(HR_Data[[#This Row],[WorkLifeBalance]]&lt;=2,2,0)
+IF(HR_Data[[#This Row],[MonthlyIncome]]&lt;5000,2,0)
+IF(HR_Data[[#This Row],[JobSatisfaction]]&lt;=2,1,0)
+IF(HR_Data[[#This Row],[EnvironmentSatisfaction]]&lt;=2,1,0)
+IF(HR_Data[[#This Row],[YearsAtCompany]]&lt;2,2,0)</f>
        <v>1</v>
      </c>
      <c r="AM1453" t="str">
        <f>IF(HR_Data[[#This Row],[RiskScore2]]&gt;=6,"High",
IF(HR_Data[[#This Row],[RiskScore2]]&gt;=3,"Medium","Low"))</f>
        <v>Low</v>
      </c>
      <c r="AN1453">
        <v>80</v>
      </c>
      <c r="AO1453">
        <v>1</v>
      </c>
      <c r="AP1453">
        <v>10</v>
      </c>
      <c r="AQ1453">
        <v>1</v>
      </c>
      <c r="AR1453">
        <v>3</v>
      </c>
      <c r="AS1453">
        <v>10</v>
      </c>
      <c r="AT1453">
        <v>7</v>
      </c>
      <c r="AU1453">
        <v>1</v>
      </c>
      <c r="AV1453">
        <v>9</v>
      </c>
    </row>
    <row r="1454" spans="1:48">
      <c r="A1454">
        <v>50</v>
      </c>
      <c r="B1454" t="str">
        <f>IF(HR_Data[[#This Row],[Age]]&lt;25,"&lt;25",
IF(HR_Data[[#This Row],[Age]]&lt;35,"25–34",
IF(HR_Data[[#This Row],[Age]]&lt;45,"35–44",
IF(HR_Data[[#This Row],[Age]]&lt;55,"45–54","55+"))))</f>
        <v>45–54</v>
      </c>
      <c r="C1454" t="s">
        <v>35</v>
      </c>
      <c r="D1454">
        <f>(HR[[#This Row],[OverTimeFlag]]*3+HR[[#This Row],[LowJobSatisFlag]]*5+HR[[#This Row],[LowWLBFlag]]*4+HR[[#This Row],[LowSalaryFlag]]*3+HR[[#This Row],[LowEnviFlag]]*4+HR[[#This Row],[LowProFlag]]*1)</f>
        <v>4</v>
      </c>
      <c r="E1454">
        <f>HR_Data[[#This Row],[OvertimeFlag]] + HR_Data[[#This Row],[LowSatisfactionFlag]] + HR_Data[[#This Row],[LowWorkLifeBalanceFlag]]</f>
        <v>0</v>
      </c>
      <c r="F1454" t="s">
        <v>44</v>
      </c>
      <c r="G1454">
        <v>878</v>
      </c>
      <c r="H1454" t="s">
        <v>37</v>
      </c>
      <c r="I1454">
        <v>1</v>
      </c>
      <c r="J1454" t="str">
        <f>IF(AND(HR_Data[[#This Row],[Attrition]]="Yes",HR_Data[[#This Row],[YearsAtCompany]]&lt;2),"Yes","No")</f>
        <v>No</v>
      </c>
      <c r="K1454">
        <v>4</v>
      </c>
      <c r="L1454" t="s">
        <v>38</v>
      </c>
      <c r="M1454">
        <v>1</v>
      </c>
      <c r="N1454">
        <v>2044</v>
      </c>
      <c r="P1454">
        <v>2</v>
      </c>
      <c r="Q1454" t="s">
        <v>46</v>
      </c>
      <c r="R1454">
        <v>94</v>
      </c>
      <c r="S1454">
        <v>3</v>
      </c>
      <c r="T1454">
        <v>2</v>
      </c>
      <c r="U1454" t="s">
        <v>40</v>
      </c>
      <c r="V1454">
        <v>3</v>
      </c>
      <c r="W1454" t="s">
        <v>52</v>
      </c>
      <c r="X1454">
        <v>6728</v>
      </c>
      <c r="Y1454" t="str">
        <f>IF(AND(HR_Data[[#This Row],[OverTime]]="Yes",HR_Data[[#This Row],[JobSatisfaction]]&lt;=2,HR_Data[[#This Row],[MonthlyIncome]]&lt;AVERAGE(HR_Data[MonthlyIncome])),
"High Risk",
IF(OR(HR_Data[[#This Row],[OverTime]]="Yes",HR_Data[[#This Row],[JobSatisfaction]]&lt;=2),
"Medium Risk",
"Low Risk"))</f>
        <v>Low Risk</v>
      </c>
      <c r="Z1454" t="str">
        <f>IF(HR_Data[[#This Row],[MonthlyIncome]]&lt;3000,"Low",IF(HR_Data[[#This Row],[MonthlyIncome]]&lt;7000,"Medium","High"))</f>
        <v>Medium</v>
      </c>
      <c r="AA1454" s="5">
        <f>IF(HR_Data[[#This Row],[OverTime]]="Yes",1,0)</f>
        <v>0</v>
      </c>
      <c r="AB1454" s="5">
        <f>IF(HR_Data[[#This Row],[JobSatisfaction]]&lt;=2,1,0)</f>
        <v>0</v>
      </c>
      <c r="AC1454" s="5">
        <f>IF(HR_Data[[#This Row],[WorkLifeBalance]]&lt;=2,1,0)</f>
        <v>0</v>
      </c>
      <c r="AD1454" s="5">
        <f>IF(HR_Data[[#This Row],[MonthlyIncome]]&lt;AVERAGE(HR_Data[MonthlyIncome]),1,0)</f>
        <v>0</v>
      </c>
      <c r="AE1454">
        <v>14255</v>
      </c>
      <c r="AF1454">
        <v>7</v>
      </c>
      <c r="AG1454" t="s">
        <v>42</v>
      </c>
      <c r="AH1454" t="s">
        <v>43</v>
      </c>
      <c r="AI1454">
        <v>12</v>
      </c>
      <c r="AJ1454">
        <v>3</v>
      </c>
      <c r="AK1454">
        <v>4</v>
      </c>
      <c r="AL1454">
        <f>IF(HR_Data[[#This Row],[OverTime]]="Yes",2,0)
+IF(HR_Data[[#This Row],[WorkLifeBalance]]&lt;=2,2,0)
+IF(HR_Data[[#This Row],[MonthlyIncome]]&lt;5000,2,0)
+IF(HR_Data[[#This Row],[JobSatisfaction]]&lt;=2,1,0)
+IF(HR_Data[[#This Row],[EnvironmentSatisfaction]]&lt;=2,1,0)
+IF(HR_Data[[#This Row],[YearsAtCompany]]&lt;2,2,0)</f>
        <v>1</v>
      </c>
      <c r="AM1454" t="str">
        <f>IF(HR_Data[[#This Row],[RiskScore2]]&gt;=6,"High",
IF(HR_Data[[#This Row],[RiskScore2]]&gt;=3,"Medium","Low"))</f>
        <v>Low</v>
      </c>
      <c r="AN1454">
        <v>80</v>
      </c>
      <c r="AO1454">
        <v>2</v>
      </c>
      <c r="AP1454">
        <v>12</v>
      </c>
      <c r="AQ1454">
        <v>3</v>
      </c>
      <c r="AR1454">
        <v>3</v>
      </c>
      <c r="AS1454">
        <v>6</v>
      </c>
      <c r="AT1454">
        <v>3</v>
      </c>
      <c r="AU1454">
        <v>0</v>
      </c>
      <c r="AV1454">
        <v>1</v>
      </c>
    </row>
    <row r="1455" spans="1:48">
      <c r="A1455">
        <v>36</v>
      </c>
      <c r="B1455" t="str">
        <f>IF(HR_Data[[#This Row],[Age]]&lt;25,"&lt;25",
IF(HR_Data[[#This Row],[Age]]&lt;35,"25–34",
IF(HR_Data[[#This Row],[Age]]&lt;45,"35–44",
IF(HR_Data[[#This Row],[Age]]&lt;55,"45–54","55+"))))</f>
        <v>35–44</v>
      </c>
      <c r="C1455" t="s">
        <v>43</v>
      </c>
      <c r="D1455">
        <f>(HR[[#This Row],[OverTimeFlag]]*3+HR[[#This Row],[LowJobSatisFlag]]*5+HR[[#This Row],[LowWLBFlag]]*4+HR[[#This Row],[LowSalaryFlag]]*3+HR[[#This Row],[LowEnviFlag]]*4+HR[[#This Row],[LowProFlag]]*1)</f>
        <v>8</v>
      </c>
      <c r="E1455">
        <f>HR_Data[[#This Row],[OvertimeFlag]] + HR_Data[[#This Row],[LowSatisfactionFlag]] + HR_Data[[#This Row],[LowWorkLifeBalanceFlag]]</f>
        <v>1</v>
      </c>
      <c r="F1455" t="s">
        <v>36</v>
      </c>
      <c r="G1455">
        <v>1120</v>
      </c>
      <c r="H1455" t="s">
        <v>37</v>
      </c>
      <c r="I1455">
        <v>11</v>
      </c>
      <c r="J1455" t="str">
        <f>IF(AND(HR_Data[[#This Row],[Attrition]]="Yes",HR_Data[[#This Row],[YearsAtCompany]]&lt;2),"Yes","No")</f>
        <v>No</v>
      </c>
      <c r="K1455">
        <v>4</v>
      </c>
      <c r="L1455" t="s">
        <v>59</v>
      </c>
      <c r="M1455">
        <v>1</v>
      </c>
      <c r="N1455">
        <v>2045</v>
      </c>
      <c r="P1455">
        <v>2</v>
      </c>
      <c r="Q1455" t="s">
        <v>39</v>
      </c>
      <c r="R1455">
        <v>100</v>
      </c>
      <c r="S1455">
        <v>2</v>
      </c>
      <c r="T1455">
        <v>2</v>
      </c>
      <c r="U1455" t="s">
        <v>40</v>
      </c>
      <c r="V1455">
        <v>4</v>
      </c>
      <c r="W1455" t="s">
        <v>48</v>
      </c>
      <c r="X1455">
        <v>6652</v>
      </c>
      <c r="Y1455" t="str">
        <f>IF(AND(HR_Data[[#This Row],[OverTime]]="Yes",HR_Data[[#This Row],[JobSatisfaction]]&lt;=2,HR_Data[[#This Row],[MonthlyIncome]]&lt;AVERAGE(HR_Data[MonthlyIncome])),
"High Risk",
IF(OR(HR_Data[[#This Row],[OverTime]]="Yes",HR_Data[[#This Row],[JobSatisfaction]]&lt;=2),
"Medium Risk",
"Low Risk"))</f>
        <v>Low Risk</v>
      </c>
      <c r="Z1455" t="str">
        <f>IF(HR_Data[[#This Row],[MonthlyIncome]]&lt;3000,"Low",IF(HR_Data[[#This Row],[MonthlyIncome]]&lt;7000,"Medium","High"))</f>
        <v>Medium</v>
      </c>
      <c r="AA1455" s="5">
        <f>IF(HR_Data[[#This Row],[OverTime]]="Yes",1,0)</f>
        <v>0</v>
      </c>
      <c r="AB1455" s="5">
        <f>IF(HR_Data[[#This Row],[JobSatisfaction]]&lt;=2,1,0)</f>
        <v>0</v>
      </c>
      <c r="AC1455" s="5">
        <f>IF(HR_Data[[#This Row],[WorkLifeBalance]]&lt;=2,1,0)</f>
        <v>1</v>
      </c>
      <c r="AD1455" s="5">
        <f>IF(HR_Data[[#This Row],[MonthlyIncome]]&lt;AVERAGE(HR_Data[MonthlyIncome]),1,0)</f>
        <v>0</v>
      </c>
      <c r="AE1455">
        <v>14369</v>
      </c>
      <c r="AF1455">
        <v>4</v>
      </c>
      <c r="AG1455" t="s">
        <v>42</v>
      </c>
      <c r="AH1455" t="s">
        <v>43</v>
      </c>
      <c r="AI1455">
        <v>13</v>
      </c>
      <c r="AJ1455">
        <v>3</v>
      </c>
      <c r="AK1455">
        <v>1</v>
      </c>
      <c r="AL1455">
        <f>IF(HR_Data[[#This Row],[OverTime]]="Yes",2,0)
+IF(HR_Data[[#This Row],[WorkLifeBalance]]&lt;=2,2,0)
+IF(HR_Data[[#This Row],[MonthlyIncome]]&lt;5000,2,0)
+IF(HR_Data[[#This Row],[JobSatisfaction]]&lt;=2,1,0)
+IF(HR_Data[[#This Row],[EnvironmentSatisfaction]]&lt;=2,1,0)
+IF(HR_Data[[#This Row],[YearsAtCompany]]&lt;2,2,0)</f>
        <v>3</v>
      </c>
      <c r="AM1455" t="str">
        <f>IF(HR_Data[[#This Row],[RiskScore2]]&gt;=6,"High",
IF(HR_Data[[#This Row],[RiskScore2]]&gt;=3,"Medium","Low"))</f>
        <v>Medium</v>
      </c>
      <c r="AN1455">
        <v>80</v>
      </c>
      <c r="AO1455">
        <v>1</v>
      </c>
      <c r="AP1455">
        <v>8</v>
      </c>
      <c r="AQ1455">
        <v>2</v>
      </c>
      <c r="AR1455">
        <v>2</v>
      </c>
      <c r="AS1455">
        <v>6</v>
      </c>
      <c r="AT1455">
        <v>3</v>
      </c>
      <c r="AU1455">
        <v>0</v>
      </c>
      <c r="AV1455">
        <v>0</v>
      </c>
    </row>
    <row r="1456" spans="1:48">
      <c r="A1456">
        <v>45</v>
      </c>
      <c r="B1456" t="str">
        <f>IF(HR_Data[[#This Row],[Age]]&lt;25,"&lt;25",
IF(HR_Data[[#This Row],[Age]]&lt;35,"25–34",
IF(HR_Data[[#This Row],[Age]]&lt;45,"35–44",
IF(HR_Data[[#This Row],[Age]]&lt;55,"45–54","55+"))))</f>
        <v>45–54</v>
      </c>
      <c r="C1456" t="s">
        <v>43</v>
      </c>
      <c r="D1456">
        <f>(HR[[#This Row],[OverTimeFlag]]*3+HR[[#This Row],[LowJobSatisFlag]]*5+HR[[#This Row],[LowWLBFlag]]*4+HR[[#This Row],[LowSalaryFlag]]*3+HR[[#This Row],[LowEnviFlag]]*4+HR[[#This Row],[LowProFlag]]*1)</f>
        <v>3</v>
      </c>
      <c r="E1456">
        <f>HR_Data[[#This Row],[OvertimeFlag]] + HR_Data[[#This Row],[LowSatisfactionFlag]] + HR_Data[[#This Row],[LowWorkLifeBalanceFlag]]</f>
        <v>0</v>
      </c>
      <c r="F1456" t="s">
        <v>36</v>
      </c>
      <c r="G1456">
        <v>374</v>
      </c>
      <c r="H1456" t="s">
        <v>37</v>
      </c>
      <c r="I1456">
        <v>20</v>
      </c>
      <c r="J1456" t="str">
        <f>IF(AND(HR_Data[[#This Row],[Attrition]]="Yes",HR_Data[[#This Row],[YearsAtCompany]]&lt;2),"Yes","No")</f>
        <v>No</v>
      </c>
      <c r="K1456">
        <v>3</v>
      </c>
      <c r="L1456" t="s">
        <v>38</v>
      </c>
      <c r="M1456">
        <v>1</v>
      </c>
      <c r="N1456">
        <v>2046</v>
      </c>
      <c r="P1456">
        <v>4</v>
      </c>
      <c r="Q1456" t="s">
        <v>39</v>
      </c>
      <c r="R1456">
        <v>50</v>
      </c>
      <c r="S1456">
        <v>3</v>
      </c>
      <c r="T1456">
        <v>2</v>
      </c>
      <c r="U1456" t="s">
        <v>40</v>
      </c>
      <c r="V1456">
        <v>3</v>
      </c>
      <c r="W1456" t="s">
        <v>41</v>
      </c>
      <c r="X1456">
        <v>4850</v>
      </c>
      <c r="Y1456" t="str">
        <f>IF(AND(HR_Data[[#This Row],[OverTime]]="Yes",HR_Data[[#This Row],[JobSatisfaction]]&lt;=2,HR_Data[[#This Row],[MonthlyIncome]]&lt;AVERAGE(HR_Data[MonthlyIncome])),
"High Risk",
IF(OR(HR_Data[[#This Row],[OverTime]]="Yes",HR_Data[[#This Row],[JobSatisfaction]]&lt;=2),
"Medium Risk",
"Low Risk"))</f>
        <v>Low Risk</v>
      </c>
      <c r="Z1456" t="str">
        <f>IF(HR_Data[[#This Row],[MonthlyIncome]]&lt;3000,"Low",IF(HR_Data[[#This Row],[MonthlyIncome]]&lt;7000,"Medium","High"))</f>
        <v>Medium</v>
      </c>
      <c r="AA1456" s="5">
        <f>IF(HR_Data[[#This Row],[OverTime]]="Yes",1,0)</f>
        <v>0</v>
      </c>
      <c r="AB1456" s="5">
        <f>IF(HR_Data[[#This Row],[JobSatisfaction]]&lt;=2,1,0)</f>
        <v>0</v>
      </c>
      <c r="AC1456" s="5">
        <f>IF(HR_Data[[#This Row],[WorkLifeBalance]]&lt;=2,1,0)</f>
        <v>0</v>
      </c>
      <c r="AD1456" s="5">
        <f>IF(HR_Data[[#This Row],[MonthlyIncome]]&lt;AVERAGE(HR_Data[MonthlyIncome]),1,0)</f>
        <v>1</v>
      </c>
      <c r="AE1456">
        <v>23333</v>
      </c>
      <c r="AF1456">
        <v>8</v>
      </c>
      <c r="AG1456" t="s">
        <v>42</v>
      </c>
      <c r="AH1456" t="s">
        <v>43</v>
      </c>
      <c r="AI1456">
        <v>15</v>
      </c>
      <c r="AJ1456">
        <v>3</v>
      </c>
      <c r="AK1456">
        <v>3</v>
      </c>
      <c r="AL1456">
        <f>IF(HR_Data[[#This Row],[OverTime]]="Yes",2,0)
+IF(HR_Data[[#This Row],[WorkLifeBalance]]&lt;=2,2,0)
+IF(HR_Data[[#This Row],[MonthlyIncome]]&lt;5000,2,0)
+IF(HR_Data[[#This Row],[JobSatisfaction]]&lt;=2,1,0)
+IF(HR_Data[[#This Row],[EnvironmentSatisfaction]]&lt;=2,1,0)
+IF(HR_Data[[#This Row],[YearsAtCompany]]&lt;2,2,0)</f>
        <v>2</v>
      </c>
      <c r="AM1456" t="str">
        <f>IF(HR_Data[[#This Row],[RiskScore2]]&gt;=6,"High",
IF(HR_Data[[#This Row],[RiskScore2]]&gt;=3,"Medium","Low"))</f>
        <v>Low</v>
      </c>
      <c r="AN1456">
        <v>80</v>
      </c>
      <c r="AO1456">
        <v>0</v>
      </c>
      <c r="AP1456">
        <v>8</v>
      </c>
      <c r="AQ1456">
        <v>3</v>
      </c>
      <c r="AR1456">
        <v>3</v>
      </c>
      <c r="AS1456">
        <v>5</v>
      </c>
      <c r="AT1456">
        <v>3</v>
      </c>
      <c r="AU1456">
        <v>0</v>
      </c>
      <c r="AV1456">
        <v>1</v>
      </c>
    </row>
    <row r="1457" spans="1:48">
      <c r="A1457">
        <v>40</v>
      </c>
      <c r="B1457" t="str">
        <f>IF(HR_Data[[#This Row],[Age]]&lt;25,"&lt;25",
IF(HR_Data[[#This Row],[Age]]&lt;35,"25–34",
IF(HR_Data[[#This Row],[Age]]&lt;45,"35–44",
IF(HR_Data[[#This Row],[Age]]&lt;55,"45–54","55+"))))</f>
        <v>35–44</v>
      </c>
      <c r="C1457" t="s">
        <v>43</v>
      </c>
      <c r="D1457">
        <f>(HR[[#This Row],[OverTimeFlag]]*3+HR[[#This Row],[LowJobSatisFlag]]*5+HR[[#This Row],[LowWLBFlag]]*4+HR[[#This Row],[LowSalaryFlag]]*3+HR[[#This Row],[LowEnviFlag]]*4+HR[[#This Row],[LowProFlag]]*1)</f>
        <v>3</v>
      </c>
      <c r="E1457">
        <f>HR_Data[[#This Row],[OvertimeFlag]] + HR_Data[[#This Row],[LowSatisfactionFlag]] + HR_Data[[#This Row],[LowWorkLifeBalanceFlag]]</f>
        <v>0</v>
      </c>
      <c r="F1457" t="s">
        <v>36</v>
      </c>
      <c r="G1457">
        <v>1322</v>
      </c>
      <c r="H1457" t="s">
        <v>45</v>
      </c>
      <c r="I1457">
        <v>2</v>
      </c>
      <c r="J1457" t="str">
        <f>IF(AND(HR_Data[[#This Row],[Attrition]]="Yes",HR_Data[[#This Row],[YearsAtCompany]]&lt;2),"Yes","No")</f>
        <v>No</v>
      </c>
      <c r="K1457">
        <v>4</v>
      </c>
      <c r="L1457" t="s">
        <v>38</v>
      </c>
      <c r="M1457">
        <v>1</v>
      </c>
      <c r="N1457">
        <v>2048</v>
      </c>
      <c r="P1457">
        <v>3</v>
      </c>
      <c r="Q1457" t="s">
        <v>46</v>
      </c>
      <c r="R1457">
        <v>52</v>
      </c>
      <c r="S1457">
        <v>2</v>
      </c>
      <c r="T1457">
        <v>1</v>
      </c>
      <c r="U1457" t="s">
        <v>47</v>
      </c>
      <c r="V1457">
        <v>3</v>
      </c>
      <c r="W1457" t="s">
        <v>41</v>
      </c>
      <c r="X1457">
        <v>2809</v>
      </c>
      <c r="Y1457" t="str">
        <f>IF(AND(HR_Data[[#This Row],[OverTime]]="Yes",HR_Data[[#This Row],[JobSatisfaction]]&lt;=2,HR_Data[[#This Row],[MonthlyIncome]]&lt;AVERAGE(HR_Data[MonthlyIncome])),
"High Risk",
IF(OR(HR_Data[[#This Row],[OverTime]]="Yes",HR_Data[[#This Row],[JobSatisfaction]]&lt;=2),
"Medium Risk",
"Low Risk"))</f>
        <v>Low Risk</v>
      </c>
      <c r="Z1457" t="str">
        <f>IF(HR_Data[[#This Row],[MonthlyIncome]]&lt;3000,"Low",IF(HR_Data[[#This Row],[MonthlyIncome]]&lt;7000,"Medium","High"))</f>
        <v>Low</v>
      </c>
      <c r="AA1457" s="5">
        <f>IF(HR_Data[[#This Row],[OverTime]]="Yes",1,0)</f>
        <v>0</v>
      </c>
      <c r="AB1457" s="5">
        <f>IF(HR_Data[[#This Row],[JobSatisfaction]]&lt;=2,1,0)</f>
        <v>0</v>
      </c>
      <c r="AC1457" s="5">
        <f>IF(HR_Data[[#This Row],[WorkLifeBalance]]&lt;=2,1,0)</f>
        <v>0</v>
      </c>
      <c r="AD1457" s="5">
        <f>IF(HR_Data[[#This Row],[MonthlyIncome]]&lt;AVERAGE(HR_Data[MonthlyIncome]),1,0)</f>
        <v>1</v>
      </c>
      <c r="AE1457">
        <v>2725</v>
      </c>
      <c r="AF1457">
        <v>2</v>
      </c>
      <c r="AG1457" t="s">
        <v>42</v>
      </c>
      <c r="AH1457" t="s">
        <v>43</v>
      </c>
      <c r="AI1457">
        <v>14</v>
      </c>
      <c r="AJ1457">
        <v>3</v>
      </c>
      <c r="AK1457">
        <v>4</v>
      </c>
      <c r="AL1457">
        <f>IF(HR_Data[[#This Row],[OverTime]]="Yes",2,0)
+IF(HR_Data[[#This Row],[WorkLifeBalance]]&lt;=2,2,0)
+IF(HR_Data[[#This Row],[MonthlyIncome]]&lt;5000,2,0)
+IF(HR_Data[[#This Row],[JobSatisfaction]]&lt;=2,1,0)
+IF(HR_Data[[#This Row],[EnvironmentSatisfaction]]&lt;=2,1,0)
+IF(HR_Data[[#This Row],[YearsAtCompany]]&lt;2,2,0)</f>
        <v>2</v>
      </c>
      <c r="AM1457" t="str">
        <f>IF(HR_Data[[#This Row],[RiskScore2]]&gt;=6,"High",
IF(HR_Data[[#This Row],[RiskScore2]]&gt;=3,"Medium","Low"))</f>
        <v>Low</v>
      </c>
      <c r="AN1457">
        <v>80</v>
      </c>
      <c r="AO1457">
        <v>0</v>
      </c>
      <c r="AP1457">
        <v>8</v>
      </c>
      <c r="AQ1457">
        <v>2</v>
      </c>
      <c r="AR1457">
        <v>3</v>
      </c>
      <c r="AS1457">
        <v>2</v>
      </c>
      <c r="AT1457">
        <v>2</v>
      </c>
      <c r="AU1457">
        <v>2</v>
      </c>
      <c r="AV1457">
        <v>2</v>
      </c>
    </row>
    <row r="1458" spans="1:48">
      <c r="A1458">
        <v>35</v>
      </c>
      <c r="B1458" t="str">
        <f>IF(HR_Data[[#This Row],[Age]]&lt;25,"&lt;25",
IF(HR_Data[[#This Row],[Age]]&lt;35,"25–34",
IF(HR_Data[[#This Row],[Age]]&lt;45,"35–44",
IF(HR_Data[[#This Row],[Age]]&lt;55,"45–54","55+"))))</f>
        <v>35–44</v>
      </c>
      <c r="C1458" t="s">
        <v>43</v>
      </c>
      <c r="D1458">
        <f>(HR[[#This Row],[OverTimeFlag]]*3+HR[[#This Row],[LowJobSatisFlag]]*5+HR[[#This Row],[LowWLBFlag]]*4+HR[[#This Row],[LowSalaryFlag]]*3+HR[[#This Row],[LowEnviFlag]]*4+HR[[#This Row],[LowProFlag]]*1)</f>
        <v>6</v>
      </c>
      <c r="E1458">
        <f>HR_Data[[#This Row],[OvertimeFlag]] + HR_Data[[#This Row],[LowSatisfactionFlag]] + HR_Data[[#This Row],[LowWorkLifeBalanceFlag]]</f>
        <v>1</v>
      </c>
      <c r="F1458" t="s">
        <v>44</v>
      </c>
      <c r="G1458">
        <v>1199</v>
      </c>
      <c r="H1458" t="s">
        <v>45</v>
      </c>
      <c r="I1458">
        <v>18</v>
      </c>
      <c r="J1458" t="str">
        <f>IF(AND(HR_Data[[#This Row],[Attrition]]="Yes",HR_Data[[#This Row],[YearsAtCompany]]&lt;2),"Yes","No")</f>
        <v>No</v>
      </c>
      <c r="K1458">
        <v>4</v>
      </c>
      <c r="L1458" t="s">
        <v>38</v>
      </c>
      <c r="M1458">
        <v>1</v>
      </c>
      <c r="N1458">
        <v>2049</v>
      </c>
      <c r="P1458">
        <v>3</v>
      </c>
      <c r="Q1458" t="s">
        <v>46</v>
      </c>
      <c r="R1458">
        <v>80</v>
      </c>
      <c r="S1458">
        <v>3</v>
      </c>
      <c r="T1458">
        <v>2</v>
      </c>
      <c r="U1458" t="s">
        <v>54</v>
      </c>
      <c r="V1458">
        <v>3</v>
      </c>
      <c r="W1458" t="s">
        <v>48</v>
      </c>
      <c r="X1458">
        <v>5689</v>
      </c>
      <c r="Y1458" t="str">
        <f>IF(AND(HR_Data[[#This Row],[OverTime]]="Yes",HR_Data[[#This Row],[JobSatisfaction]]&lt;=2,HR_Data[[#This Row],[MonthlyIncome]]&lt;AVERAGE(HR_Data[MonthlyIncome])),
"High Risk",
IF(OR(HR_Data[[#This Row],[OverTime]]="Yes",HR_Data[[#This Row],[JobSatisfaction]]&lt;=2),
"Medium Risk",
"Low Risk"))</f>
        <v>Medium Risk</v>
      </c>
      <c r="Z1458" t="str">
        <f>IF(HR_Data[[#This Row],[MonthlyIncome]]&lt;3000,"Low",IF(HR_Data[[#This Row],[MonthlyIncome]]&lt;7000,"Medium","High"))</f>
        <v>Medium</v>
      </c>
      <c r="AA1458" s="5">
        <f>IF(HR_Data[[#This Row],[OverTime]]="Yes",1,0)</f>
        <v>1</v>
      </c>
      <c r="AB1458" s="5">
        <f>IF(HR_Data[[#This Row],[JobSatisfaction]]&lt;=2,1,0)</f>
        <v>0</v>
      </c>
      <c r="AC1458" s="5">
        <f>IF(HR_Data[[#This Row],[WorkLifeBalance]]&lt;=2,1,0)</f>
        <v>0</v>
      </c>
      <c r="AD1458" s="5">
        <f>IF(HR_Data[[#This Row],[MonthlyIncome]]&lt;AVERAGE(HR_Data[MonthlyIncome]),1,0)</f>
        <v>1</v>
      </c>
      <c r="AE1458">
        <v>24594</v>
      </c>
      <c r="AF1458">
        <v>1</v>
      </c>
      <c r="AG1458" t="s">
        <v>42</v>
      </c>
      <c r="AH1458" t="s">
        <v>35</v>
      </c>
      <c r="AI1458">
        <v>14</v>
      </c>
      <c r="AJ1458">
        <v>3</v>
      </c>
      <c r="AK1458">
        <v>4</v>
      </c>
      <c r="AL1458">
        <f>IF(HR_Data[[#This Row],[OverTime]]="Yes",2,0)
+IF(HR_Data[[#This Row],[WorkLifeBalance]]&lt;=2,2,0)
+IF(HR_Data[[#This Row],[MonthlyIncome]]&lt;5000,2,0)
+IF(HR_Data[[#This Row],[JobSatisfaction]]&lt;=2,1,0)
+IF(HR_Data[[#This Row],[EnvironmentSatisfaction]]&lt;=2,1,0)
+IF(HR_Data[[#This Row],[YearsAtCompany]]&lt;2,2,0)</f>
        <v>2</v>
      </c>
      <c r="AM1458" t="str">
        <f>IF(HR_Data[[#This Row],[RiskScore2]]&gt;=6,"High",
IF(HR_Data[[#This Row],[RiskScore2]]&gt;=3,"Medium","Low"))</f>
        <v>Low</v>
      </c>
      <c r="AN1458">
        <v>80</v>
      </c>
      <c r="AO1458">
        <v>2</v>
      </c>
      <c r="AP1458">
        <v>10</v>
      </c>
      <c r="AQ1458">
        <v>2</v>
      </c>
      <c r="AR1458">
        <v>4</v>
      </c>
      <c r="AS1458">
        <v>10</v>
      </c>
      <c r="AT1458">
        <v>2</v>
      </c>
      <c r="AU1458">
        <v>0</v>
      </c>
      <c r="AV1458">
        <v>2</v>
      </c>
    </row>
    <row r="1459" spans="1:48">
      <c r="A1459">
        <v>40</v>
      </c>
      <c r="B1459" t="str">
        <f>IF(HR_Data[[#This Row],[Age]]&lt;25,"&lt;25",
IF(HR_Data[[#This Row],[Age]]&lt;35,"25–34",
IF(HR_Data[[#This Row],[Age]]&lt;45,"35–44",
IF(HR_Data[[#This Row],[Age]]&lt;55,"45–54","55+"))))</f>
        <v>35–44</v>
      </c>
      <c r="C1459" t="s">
        <v>43</v>
      </c>
      <c r="D1459">
        <f>(HR[[#This Row],[OverTimeFlag]]*3+HR[[#This Row],[LowJobSatisFlag]]*5+HR[[#This Row],[LowWLBFlag]]*4+HR[[#This Row],[LowSalaryFlag]]*3+HR[[#This Row],[LowEnviFlag]]*4+HR[[#This Row],[LowProFlag]]*1)</f>
        <v>3</v>
      </c>
      <c r="E1459">
        <f>HR_Data[[#This Row],[OvertimeFlag]] + HR_Data[[#This Row],[LowSatisfactionFlag]] + HR_Data[[#This Row],[LowWorkLifeBalanceFlag]]</f>
        <v>0</v>
      </c>
      <c r="F1459" t="s">
        <v>36</v>
      </c>
      <c r="G1459">
        <v>1194</v>
      </c>
      <c r="H1459" t="s">
        <v>45</v>
      </c>
      <c r="I1459">
        <v>2</v>
      </c>
      <c r="J1459" t="str">
        <f>IF(AND(HR_Data[[#This Row],[Attrition]]="Yes",HR_Data[[#This Row],[YearsAtCompany]]&lt;2),"Yes","No")</f>
        <v>No</v>
      </c>
      <c r="K1459">
        <v>4</v>
      </c>
      <c r="L1459" t="s">
        <v>51</v>
      </c>
      <c r="M1459">
        <v>1</v>
      </c>
      <c r="N1459">
        <v>2051</v>
      </c>
      <c r="P1459">
        <v>3</v>
      </c>
      <c r="Q1459" t="s">
        <v>39</v>
      </c>
      <c r="R1459">
        <v>98</v>
      </c>
      <c r="S1459">
        <v>3</v>
      </c>
      <c r="T1459">
        <v>1</v>
      </c>
      <c r="U1459" t="s">
        <v>47</v>
      </c>
      <c r="V1459">
        <v>3</v>
      </c>
      <c r="W1459" t="s">
        <v>48</v>
      </c>
      <c r="X1459">
        <v>2001</v>
      </c>
      <c r="Y1459" t="str">
        <f>IF(AND(HR_Data[[#This Row],[OverTime]]="Yes",HR_Data[[#This Row],[JobSatisfaction]]&lt;=2,HR_Data[[#This Row],[MonthlyIncome]]&lt;AVERAGE(HR_Data[MonthlyIncome])),
"High Risk",
IF(OR(HR_Data[[#This Row],[OverTime]]="Yes",HR_Data[[#This Row],[JobSatisfaction]]&lt;=2),
"Medium Risk",
"Low Risk"))</f>
        <v>Low Risk</v>
      </c>
      <c r="Z1459" t="str">
        <f>IF(HR_Data[[#This Row],[MonthlyIncome]]&lt;3000,"Low",IF(HR_Data[[#This Row],[MonthlyIncome]]&lt;7000,"Medium","High"))</f>
        <v>Low</v>
      </c>
      <c r="AA1459" s="5">
        <f>IF(HR_Data[[#This Row],[OverTime]]="Yes",1,0)</f>
        <v>0</v>
      </c>
      <c r="AB1459" s="5">
        <f>IF(HR_Data[[#This Row],[JobSatisfaction]]&lt;=2,1,0)</f>
        <v>0</v>
      </c>
      <c r="AC1459" s="5">
        <f>IF(HR_Data[[#This Row],[WorkLifeBalance]]&lt;=2,1,0)</f>
        <v>0</v>
      </c>
      <c r="AD1459" s="5">
        <f>IF(HR_Data[[#This Row],[MonthlyIncome]]&lt;AVERAGE(HR_Data[MonthlyIncome]),1,0)</f>
        <v>1</v>
      </c>
      <c r="AE1459">
        <v>12549</v>
      </c>
      <c r="AF1459">
        <v>2</v>
      </c>
      <c r="AG1459" t="s">
        <v>42</v>
      </c>
      <c r="AH1459" t="s">
        <v>43</v>
      </c>
      <c r="AI1459">
        <v>14</v>
      </c>
      <c r="AJ1459">
        <v>3</v>
      </c>
      <c r="AK1459">
        <v>2</v>
      </c>
      <c r="AL1459">
        <f>IF(HR_Data[[#This Row],[OverTime]]="Yes",2,0)
+IF(HR_Data[[#This Row],[WorkLifeBalance]]&lt;=2,2,0)
+IF(HR_Data[[#This Row],[MonthlyIncome]]&lt;5000,2,0)
+IF(HR_Data[[#This Row],[JobSatisfaction]]&lt;=2,1,0)
+IF(HR_Data[[#This Row],[EnvironmentSatisfaction]]&lt;=2,1,0)
+IF(HR_Data[[#This Row],[YearsAtCompany]]&lt;2,2,0)</f>
        <v>2</v>
      </c>
      <c r="AM1459" t="str">
        <f>IF(HR_Data[[#This Row],[RiskScore2]]&gt;=6,"High",
IF(HR_Data[[#This Row],[RiskScore2]]&gt;=3,"Medium","Low"))</f>
        <v>Low</v>
      </c>
      <c r="AN1459">
        <v>80</v>
      </c>
      <c r="AO1459">
        <v>3</v>
      </c>
      <c r="AP1459">
        <v>20</v>
      </c>
      <c r="AQ1459">
        <v>2</v>
      </c>
      <c r="AR1459">
        <v>3</v>
      </c>
      <c r="AS1459">
        <v>5</v>
      </c>
      <c r="AT1459">
        <v>3</v>
      </c>
      <c r="AU1459">
        <v>0</v>
      </c>
      <c r="AV1459">
        <v>2</v>
      </c>
    </row>
    <row r="1460" spans="1:48">
      <c r="A1460">
        <v>35</v>
      </c>
      <c r="B1460" t="str">
        <f>IF(HR_Data[[#This Row],[Age]]&lt;25,"&lt;25",
IF(HR_Data[[#This Row],[Age]]&lt;35,"25–34",
IF(HR_Data[[#This Row],[Age]]&lt;45,"35–44",
IF(HR_Data[[#This Row],[Age]]&lt;55,"45–54","55+"))))</f>
        <v>35–44</v>
      </c>
      <c r="C1460" t="s">
        <v>43</v>
      </c>
      <c r="D1460">
        <f>(HR[[#This Row],[OverTimeFlag]]*3+HR[[#This Row],[LowJobSatisFlag]]*5+HR[[#This Row],[LowWLBFlag]]*4+HR[[#This Row],[LowSalaryFlag]]*3+HR[[#This Row],[LowEnviFlag]]*4+HR[[#This Row],[LowProFlag]]*1)</f>
        <v>3</v>
      </c>
      <c r="E1460">
        <f>HR_Data[[#This Row],[OvertimeFlag]] + HR_Data[[#This Row],[LowSatisfactionFlag]] + HR_Data[[#This Row],[LowWorkLifeBalanceFlag]]</f>
        <v>0</v>
      </c>
      <c r="F1460" t="s">
        <v>36</v>
      </c>
      <c r="G1460">
        <v>287</v>
      </c>
      <c r="H1460" t="s">
        <v>45</v>
      </c>
      <c r="I1460">
        <v>1</v>
      </c>
      <c r="J1460" t="str">
        <f>IF(AND(HR_Data[[#This Row],[Attrition]]="Yes",HR_Data[[#This Row],[YearsAtCompany]]&lt;2),"Yes","No")</f>
        <v>No</v>
      </c>
      <c r="K1460">
        <v>4</v>
      </c>
      <c r="L1460" t="s">
        <v>38</v>
      </c>
      <c r="M1460">
        <v>1</v>
      </c>
      <c r="N1460">
        <v>2052</v>
      </c>
      <c r="P1460">
        <v>3</v>
      </c>
      <c r="Q1460" t="s">
        <v>39</v>
      </c>
      <c r="R1460">
        <v>62</v>
      </c>
      <c r="S1460">
        <v>1</v>
      </c>
      <c r="T1460">
        <v>1</v>
      </c>
      <c r="U1460" t="s">
        <v>47</v>
      </c>
      <c r="V1460">
        <v>4</v>
      </c>
      <c r="W1460" t="s">
        <v>48</v>
      </c>
      <c r="X1460">
        <v>2977</v>
      </c>
      <c r="Y1460" t="str">
        <f>IF(AND(HR_Data[[#This Row],[OverTime]]="Yes",HR_Data[[#This Row],[JobSatisfaction]]&lt;=2,HR_Data[[#This Row],[MonthlyIncome]]&lt;AVERAGE(HR_Data[MonthlyIncome])),
"High Risk",
IF(OR(HR_Data[[#This Row],[OverTime]]="Yes",HR_Data[[#This Row],[JobSatisfaction]]&lt;=2),
"Medium Risk",
"Low Risk"))</f>
        <v>Low Risk</v>
      </c>
      <c r="Z1460" t="str">
        <f>IF(HR_Data[[#This Row],[MonthlyIncome]]&lt;3000,"Low",IF(HR_Data[[#This Row],[MonthlyIncome]]&lt;7000,"Medium","High"))</f>
        <v>Low</v>
      </c>
      <c r="AA1460" s="5">
        <f>IF(HR_Data[[#This Row],[OverTime]]="Yes",1,0)</f>
        <v>0</v>
      </c>
      <c r="AB1460" s="5">
        <f>IF(HR_Data[[#This Row],[JobSatisfaction]]&lt;=2,1,0)</f>
        <v>0</v>
      </c>
      <c r="AC1460" s="5">
        <f>IF(HR_Data[[#This Row],[WorkLifeBalance]]&lt;=2,1,0)</f>
        <v>0</v>
      </c>
      <c r="AD1460" s="5">
        <f>IF(HR_Data[[#This Row],[MonthlyIncome]]&lt;AVERAGE(HR_Data[MonthlyIncome]),1,0)</f>
        <v>1</v>
      </c>
      <c r="AE1460">
        <v>8952</v>
      </c>
      <c r="AF1460">
        <v>1</v>
      </c>
      <c r="AG1460" t="s">
        <v>42</v>
      </c>
      <c r="AH1460" t="s">
        <v>43</v>
      </c>
      <c r="AI1460">
        <v>12</v>
      </c>
      <c r="AJ1460">
        <v>3</v>
      </c>
      <c r="AK1460">
        <v>4</v>
      </c>
      <c r="AL1460">
        <f>IF(HR_Data[[#This Row],[OverTime]]="Yes",2,0)
+IF(HR_Data[[#This Row],[WorkLifeBalance]]&lt;=2,2,0)
+IF(HR_Data[[#This Row],[MonthlyIncome]]&lt;5000,2,0)
+IF(HR_Data[[#This Row],[JobSatisfaction]]&lt;=2,1,0)
+IF(HR_Data[[#This Row],[EnvironmentSatisfaction]]&lt;=2,1,0)
+IF(HR_Data[[#This Row],[YearsAtCompany]]&lt;2,2,0)</f>
        <v>2</v>
      </c>
      <c r="AM1460" t="str">
        <f>IF(HR_Data[[#This Row],[RiskScore2]]&gt;=6,"High",
IF(HR_Data[[#This Row],[RiskScore2]]&gt;=3,"Medium","Low"))</f>
        <v>Low</v>
      </c>
      <c r="AN1460">
        <v>80</v>
      </c>
      <c r="AO1460">
        <v>1</v>
      </c>
      <c r="AP1460">
        <v>4</v>
      </c>
      <c r="AQ1460">
        <v>5</v>
      </c>
      <c r="AR1460">
        <v>3</v>
      </c>
      <c r="AS1460">
        <v>4</v>
      </c>
      <c r="AT1460">
        <v>3</v>
      </c>
      <c r="AU1460">
        <v>1</v>
      </c>
      <c r="AV1460">
        <v>1</v>
      </c>
    </row>
    <row r="1461" spans="1:48">
      <c r="A1461">
        <v>29</v>
      </c>
      <c r="B1461" t="str">
        <f>IF(HR_Data[[#This Row],[Age]]&lt;25,"&lt;25",
IF(HR_Data[[#This Row],[Age]]&lt;35,"25–34",
IF(HR_Data[[#This Row],[Age]]&lt;45,"35–44",
IF(HR_Data[[#This Row],[Age]]&lt;55,"45–54","55+"))))</f>
        <v>25–34</v>
      </c>
      <c r="C1461" t="s">
        <v>43</v>
      </c>
      <c r="D1461">
        <f>(HR[[#This Row],[OverTimeFlag]]*3+HR[[#This Row],[LowJobSatisFlag]]*5+HR[[#This Row],[LowWLBFlag]]*4+HR[[#This Row],[LowSalaryFlag]]*3+HR[[#This Row],[LowEnviFlag]]*4+HR[[#This Row],[LowProFlag]]*1)</f>
        <v>11</v>
      </c>
      <c r="E1461">
        <f>HR_Data[[#This Row],[OvertimeFlag]] + HR_Data[[#This Row],[LowSatisfactionFlag]] + HR_Data[[#This Row],[LowWorkLifeBalanceFlag]]</f>
        <v>2</v>
      </c>
      <c r="F1461" t="s">
        <v>36</v>
      </c>
      <c r="G1461">
        <v>1378</v>
      </c>
      <c r="H1461" t="s">
        <v>45</v>
      </c>
      <c r="I1461">
        <v>13</v>
      </c>
      <c r="J1461" t="str">
        <f>IF(AND(HR_Data[[#This Row],[Attrition]]="Yes",HR_Data[[#This Row],[YearsAtCompany]]&lt;2),"Yes","No")</f>
        <v>No</v>
      </c>
      <c r="K1461">
        <v>2</v>
      </c>
      <c r="L1461" t="s">
        <v>49</v>
      </c>
      <c r="M1461">
        <v>1</v>
      </c>
      <c r="N1461">
        <v>2053</v>
      </c>
      <c r="P1461">
        <v>4</v>
      </c>
      <c r="Q1461" t="s">
        <v>46</v>
      </c>
      <c r="R1461">
        <v>46</v>
      </c>
      <c r="S1461">
        <v>2</v>
      </c>
      <c r="T1461">
        <v>2</v>
      </c>
      <c r="U1461" t="s">
        <v>50</v>
      </c>
      <c r="V1461">
        <v>2</v>
      </c>
      <c r="W1461" t="s">
        <v>48</v>
      </c>
      <c r="X1461">
        <v>4025</v>
      </c>
      <c r="Y1461" t="str">
        <f>IF(AND(HR_Data[[#This Row],[OverTime]]="Yes",HR_Data[[#This Row],[JobSatisfaction]]&lt;=2,HR_Data[[#This Row],[MonthlyIncome]]&lt;AVERAGE(HR_Data[MonthlyIncome])),
"High Risk",
IF(OR(HR_Data[[#This Row],[OverTime]]="Yes",HR_Data[[#This Row],[JobSatisfaction]]&lt;=2),
"Medium Risk",
"Low Risk"))</f>
        <v>High Risk</v>
      </c>
      <c r="Z1461" t="str">
        <f>IF(HR_Data[[#This Row],[MonthlyIncome]]&lt;3000,"Low",IF(HR_Data[[#This Row],[MonthlyIncome]]&lt;7000,"Medium","High"))</f>
        <v>Medium</v>
      </c>
      <c r="AA1461" s="5">
        <f>IF(HR_Data[[#This Row],[OverTime]]="Yes",1,0)</f>
        <v>1</v>
      </c>
      <c r="AB1461" s="5">
        <f>IF(HR_Data[[#This Row],[JobSatisfaction]]&lt;=2,1,0)</f>
        <v>1</v>
      </c>
      <c r="AC1461" s="5">
        <f>IF(HR_Data[[#This Row],[WorkLifeBalance]]&lt;=2,1,0)</f>
        <v>0</v>
      </c>
      <c r="AD1461" s="5">
        <f>IF(HR_Data[[#This Row],[MonthlyIncome]]&lt;AVERAGE(HR_Data[MonthlyIncome]),1,0)</f>
        <v>1</v>
      </c>
      <c r="AE1461">
        <v>23679</v>
      </c>
      <c r="AF1461">
        <v>4</v>
      </c>
      <c r="AG1461" t="s">
        <v>42</v>
      </c>
      <c r="AH1461" t="s">
        <v>35</v>
      </c>
      <c r="AI1461">
        <v>13</v>
      </c>
      <c r="AJ1461">
        <v>3</v>
      </c>
      <c r="AK1461">
        <v>1</v>
      </c>
      <c r="AL1461">
        <f>IF(HR_Data[[#This Row],[OverTime]]="Yes",2,0)
+IF(HR_Data[[#This Row],[WorkLifeBalance]]&lt;=2,2,0)
+IF(HR_Data[[#This Row],[MonthlyIncome]]&lt;5000,2,0)
+IF(HR_Data[[#This Row],[JobSatisfaction]]&lt;=2,1,0)
+IF(HR_Data[[#This Row],[EnvironmentSatisfaction]]&lt;=2,1,0)
+IF(HR_Data[[#This Row],[YearsAtCompany]]&lt;2,2,0)</f>
        <v>5</v>
      </c>
      <c r="AM1461" t="str">
        <f>IF(HR_Data[[#This Row],[RiskScore2]]&gt;=6,"High",
IF(HR_Data[[#This Row],[RiskScore2]]&gt;=3,"Medium","Low"))</f>
        <v>Medium</v>
      </c>
      <c r="AN1461">
        <v>80</v>
      </c>
      <c r="AO1461">
        <v>1</v>
      </c>
      <c r="AP1461">
        <v>10</v>
      </c>
      <c r="AQ1461">
        <v>2</v>
      </c>
      <c r="AR1461">
        <v>3</v>
      </c>
      <c r="AS1461">
        <v>4</v>
      </c>
      <c r="AT1461">
        <v>3</v>
      </c>
      <c r="AU1461">
        <v>0</v>
      </c>
      <c r="AV1461">
        <v>3</v>
      </c>
    </row>
    <row r="1462" spans="1:48">
      <c r="A1462">
        <v>29</v>
      </c>
      <c r="B1462" t="str">
        <f>IF(HR_Data[[#This Row],[Age]]&lt;25,"&lt;25",
IF(HR_Data[[#This Row],[Age]]&lt;35,"25–34",
IF(HR_Data[[#This Row],[Age]]&lt;45,"35–44",
IF(HR_Data[[#This Row],[Age]]&lt;55,"45–54","55+"))))</f>
        <v>25–34</v>
      </c>
      <c r="C1462" t="s">
        <v>43</v>
      </c>
      <c r="D1462">
        <f>(HR[[#This Row],[OverTimeFlag]]*3+HR[[#This Row],[LowJobSatisFlag]]*5+HR[[#This Row],[LowWLBFlag]]*4+HR[[#This Row],[LowSalaryFlag]]*3+HR[[#This Row],[LowEnviFlag]]*4+HR[[#This Row],[LowProFlag]]*1)</f>
        <v>12</v>
      </c>
      <c r="E1462">
        <f>HR_Data[[#This Row],[OvertimeFlag]] + HR_Data[[#This Row],[LowSatisfactionFlag]] + HR_Data[[#This Row],[LowWorkLifeBalanceFlag]]</f>
        <v>2</v>
      </c>
      <c r="F1462" t="s">
        <v>36</v>
      </c>
      <c r="G1462">
        <v>468</v>
      </c>
      <c r="H1462" t="s">
        <v>45</v>
      </c>
      <c r="I1462">
        <v>28</v>
      </c>
      <c r="J1462" t="str">
        <f>IF(AND(HR_Data[[#This Row],[Attrition]]="Yes",HR_Data[[#This Row],[YearsAtCompany]]&lt;2),"Yes","No")</f>
        <v>No</v>
      </c>
      <c r="K1462">
        <v>4</v>
      </c>
      <c r="L1462" t="s">
        <v>51</v>
      </c>
      <c r="M1462">
        <v>1</v>
      </c>
      <c r="N1462">
        <v>2054</v>
      </c>
      <c r="P1462">
        <v>4</v>
      </c>
      <c r="Q1462" t="s">
        <v>39</v>
      </c>
      <c r="R1462">
        <v>73</v>
      </c>
      <c r="S1462">
        <v>2</v>
      </c>
      <c r="T1462">
        <v>1</v>
      </c>
      <c r="U1462" t="s">
        <v>47</v>
      </c>
      <c r="V1462">
        <v>1</v>
      </c>
      <c r="W1462" t="s">
        <v>41</v>
      </c>
      <c r="X1462">
        <v>3785</v>
      </c>
      <c r="Y1462" t="str">
        <f>IF(AND(HR_Data[[#This Row],[OverTime]]="Yes",HR_Data[[#This Row],[JobSatisfaction]]&lt;=2,HR_Data[[#This Row],[MonthlyIncome]]&lt;AVERAGE(HR_Data[MonthlyIncome])),
"High Risk",
IF(OR(HR_Data[[#This Row],[OverTime]]="Yes",HR_Data[[#This Row],[JobSatisfaction]]&lt;=2),
"Medium Risk",
"Low Risk"))</f>
        <v>Medium Risk</v>
      </c>
      <c r="Z1462" t="str">
        <f>IF(HR_Data[[#This Row],[MonthlyIncome]]&lt;3000,"Low",IF(HR_Data[[#This Row],[MonthlyIncome]]&lt;7000,"Medium","High"))</f>
        <v>Medium</v>
      </c>
      <c r="AA1462" s="5">
        <f>IF(HR_Data[[#This Row],[OverTime]]="Yes",1,0)</f>
        <v>0</v>
      </c>
      <c r="AB1462" s="5">
        <f>IF(HR_Data[[#This Row],[JobSatisfaction]]&lt;=2,1,0)</f>
        <v>1</v>
      </c>
      <c r="AC1462" s="5">
        <f>IF(HR_Data[[#This Row],[WorkLifeBalance]]&lt;=2,1,0)</f>
        <v>1</v>
      </c>
      <c r="AD1462" s="5">
        <f>IF(HR_Data[[#This Row],[MonthlyIncome]]&lt;AVERAGE(HR_Data[MonthlyIncome]),1,0)</f>
        <v>1</v>
      </c>
      <c r="AE1462">
        <v>8489</v>
      </c>
      <c r="AF1462">
        <v>1</v>
      </c>
      <c r="AG1462" t="s">
        <v>42</v>
      </c>
      <c r="AH1462" t="s">
        <v>43</v>
      </c>
      <c r="AI1462">
        <v>14</v>
      </c>
      <c r="AJ1462">
        <v>3</v>
      </c>
      <c r="AK1462">
        <v>2</v>
      </c>
      <c r="AL1462">
        <f>IF(HR_Data[[#This Row],[OverTime]]="Yes",2,0)
+IF(HR_Data[[#This Row],[WorkLifeBalance]]&lt;=2,2,0)
+IF(HR_Data[[#This Row],[MonthlyIncome]]&lt;5000,2,0)
+IF(HR_Data[[#This Row],[JobSatisfaction]]&lt;=2,1,0)
+IF(HR_Data[[#This Row],[EnvironmentSatisfaction]]&lt;=2,1,0)
+IF(HR_Data[[#This Row],[YearsAtCompany]]&lt;2,2,0)</f>
        <v>5</v>
      </c>
      <c r="AM1462" t="str">
        <f>IF(HR_Data[[#This Row],[RiskScore2]]&gt;=6,"High",
IF(HR_Data[[#This Row],[RiskScore2]]&gt;=3,"Medium","Low"))</f>
        <v>Medium</v>
      </c>
      <c r="AN1462">
        <v>80</v>
      </c>
      <c r="AO1462">
        <v>0</v>
      </c>
      <c r="AP1462">
        <v>5</v>
      </c>
      <c r="AQ1462">
        <v>3</v>
      </c>
      <c r="AR1462">
        <v>1</v>
      </c>
      <c r="AS1462">
        <v>5</v>
      </c>
      <c r="AT1462">
        <v>4</v>
      </c>
      <c r="AU1462">
        <v>0</v>
      </c>
      <c r="AV1462">
        <v>4</v>
      </c>
    </row>
    <row r="1463" spans="1:48">
      <c r="A1463">
        <v>50</v>
      </c>
      <c r="B1463" t="str">
        <f>IF(HR_Data[[#This Row],[Age]]&lt;25,"&lt;25",
IF(HR_Data[[#This Row],[Age]]&lt;35,"25–34",
IF(HR_Data[[#This Row],[Age]]&lt;45,"35–44",
IF(HR_Data[[#This Row],[Age]]&lt;55,"45–54","55+"))))</f>
        <v>45–54</v>
      </c>
      <c r="C1463" t="s">
        <v>35</v>
      </c>
      <c r="D1463">
        <f>(HR[[#This Row],[OverTimeFlag]]*3+HR[[#This Row],[LowJobSatisFlag]]*5+HR[[#This Row],[LowWLBFlag]]*4+HR[[#This Row],[LowSalaryFlag]]*3+HR[[#This Row],[LowEnviFlag]]*4+HR[[#This Row],[LowProFlag]]*1)</f>
        <v>8</v>
      </c>
      <c r="E1463">
        <f>HR_Data[[#This Row],[OvertimeFlag]] + HR_Data[[#This Row],[LowSatisfactionFlag]] + HR_Data[[#This Row],[LowWorkLifeBalanceFlag]]</f>
        <v>2</v>
      </c>
      <c r="F1463" t="s">
        <v>36</v>
      </c>
      <c r="G1463">
        <v>410</v>
      </c>
      <c r="H1463" t="s">
        <v>37</v>
      </c>
      <c r="I1463">
        <v>28</v>
      </c>
      <c r="J1463" t="str">
        <f>IF(AND(HR_Data[[#This Row],[Attrition]]="Yes",HR_Data[[#This Row],[YearsAtCompany]]&lt;2),"Yes","No")</f>
        <v>No</v>
      </c>
      <c r="K1463">
        <v>3</v>
      </c>
      <c r="L1463" t="s">
        <v>59</v>
      </c>
      <c r="M1463">
        <v>1</v>
      </c>
      <c r="N1463">
        <v>2055</v>
      </c>
      <c r="P1463">
        <v>4</v>
      </c>
      <c r="Q1463" t="s">
        <v>46</v>
      </c>
      <c r="R1463">
        <v>39</v>
      </c>
      <c r="S1463">
        <v>2</v>
      </c>
      <c r="T1463">
        <v>3</v>
      </c>
      <c r="U1463" t="s">
        <v>40</v>
      </c>
      <c r="V1463">
        <v>1</v>
      </c>
      <c r="W1463" t="s">
        <v>52</v>
      </c>
      <c r="X1463">
        <v>10854</v>
      </c>
      <c r="Y1463" t="str">
        <f>IF(AND(HR_Data[[#This Row],[OverTime]]="Yes",HR_Data[[#This Row],[JobSatisfaction]]&lt;=2,HR_Data[[#This Row],[MonthlyIncome]]&lt;AVERAGE(HR_Data[MonthlyIncome])),
"High Risk",
IF(OR(HR_Data[[#This Row],[OverTime]]="Yes",HR_Data[[#This Row],[JobSatisfaction]]&lt;=2),
"Medium Risk",
"Low Risk"))</f>
        <v>Medium Risk</v>
      </c>
      <c r="Z1463" t="str">
        <f>IF(HR_Data[[#This Row],[MonthlyIncome]]&lt;3000,"Low",IF(HR_Data[[#This Row],[MonthlyIncome]]&lt;7000,"Medium","High"))</f>
        <v>High</v>
      </c>
      <c r="AA1463" s="5">
        <f>IF(HR_Data[[#This Row],[OverTime]]="Yes",1,0)</f>
        <v>1</v>
      </c>
      <c r="AB1463" s="5">
        <f>IF(HR_Data[[#This Row],[JobSatisfaction]]&lt;=2,1,0)</f>
        <v>1</v>
      </c>
      <c r="AC1463" s="5">
        <f>IF(HR_Data[[#This Row],[WorkLifeBalance]]&lt;=2,1,0)</f>
        <v>0</v>
      </c>
      <c r="AD1463" s="5">
        <f>IF(HR_Data[[#This Row],[MonthlyIncome]]&lt;AVERAGE(HR_Data[MonthlyIncome]),1,0)</f>
        <v>0</v>
      </c>
      <c r="AE1463">
        <v>16586</v>
      </c>
      <c r="AF1463">
        <v>4</v>
      </c>
      <c r="AG1463" t="s">
        <v>42</v>
      </c>
      <c r="AH1463" t="s">
        <v>35</v>
      </c>
      <c r="AI1463">
        <v>13</v>
      </c>
      <c r="AJ1463">
        <v>3</v>
      </c>
      <c r="AK1463">
        <v>2</v>
      </c>
      <c r="AL1463">
        <f>IF(HR_Data[[#This Row],[OverTime]]="Yes",2,0)
+IF(HR_Data[[#This Row],[WorkLifeBalance]]&lt;=2,2,0)
+IF(HR_Data[[#This Row],[MonthlyIncome]]&lt;5000,2,0)
+IF(HR_Data[[#This Row],[JobSatisfaction]]&lt;=2,1,0)
+IF(HR_Data[[#This Row],[EnvironmentSatisfaction]]&lt;=2,1,0)
+IF(HR_Data[[#This Row],[YearsAtCompany]]&lt;2,2,0)</f>
        <v>3</v>
      </c>
      <c r="AM1463" t="str">
        <f>IF(HR_Data[[#This Row],[RiskScore2]]&gt;=6,"High",
IF(HR_Data[[#This Row],[RiskScore2]]&gt;=3,"Medium","Low"))</f>
        <v>Medium</v>
      </c>
      <c r="AN1463">
        <v>80</v>
      </c>
      <c r="AO1463">
        <v>1</v>
      </c>
      <c r="AP1463">
        <v>20</v>
      </c>
      <c r="AQ1463">
        <v>3</v>
      </c>
      <c r="AR1463">
        <v>3</v>
      </c>
      <c r="AS1463">
        <v>3</v>
      </c>
      <c r="AT1463">
        <v>2</v>
      </c>
      <c r="AU1463">
        <v>2</v>
      </c>
      <c r="AV1463">
        <v>0</v>
      </c>
    </row>
    <row r="1464" spans="1:48">
      <c r="A1464">
        <v>39</v>
      </c>
      <c r="B1464" t="str">
        <f>IF(HR_Data[[#This Row],[Age]]&lt;25,"&lt;25",
IF(HR_Data[[#This Row],[Age]]&lt;35,"25–34",
IF(HR_Data[[#This Row],[Age]]&lt;45,"35–44",
IF(HR_Data[[#This Row],[Age]]&lt;55,"45–54","55+"))))</f>
        <v>35–44</v>
      </c>
      <c r="C1464" t="s">
        <v>43</v>
      </c>
      <c r="D1464">
        <f>(HR[[#This Row],[OverTimeFlag]]*3+HR[[#This Row],[LowJobSatisFlag]]*5+HR[[#This Row],[LowWLBFlag]]*4+HR[[#This Row],[LowSalaryFlag]]*3+HR[[#This Row],[LowEnviFlag]]*4+HR[[#This Row],[LowProFlag]]*1)</f>
        <v>9</v>
      </c>
      <c r="E1464">
        <f>HR_Data[[#This Row],[OvertimeFlag]] + HR_Data[[#This Row],[LowSatisfactionFlag]] + HR_Data[[#This Row],[LowWorkLifeBalanceFlag]]</f>
        <v>1</v>
      </c>
      <c r="F1464" t="s">
        <v>36</v>
      </c>
      <c r="G1464">
        <v>722</v>
      </c>
      <c r="H1464" t="s">
        <v>37</v>
      </c>
      <c r="I1464">
        <v>24</v>
      </c>
      <c r="J1464" t="str">
        <f>IF(AND(HR_Data[[#This Row],[Attrition]]="Yes",HR_Data[[#This Row],[YearsAtCompany]]&lt;2),"Yes","No")</f>
        <v>No</v>
      </c>
      <c r="K1464">
        <v>1</v>
      </c>
      <c r="L1464" t="s">
        <v>59</v>
      </c>
      <c r="M1464">
        <v>1</v>
      </c>
      <c r="N1464">
        <v>2056</v>
      </c>
      <c r="P1464">
        <v>2</v>
      </c>
      <c r="Q1464" t="s">
        <v>39</v>
      </c>
      <c r="R1464">
        <v>60</v>
      </c>
      <c r="S1464">
        <v>2</v>
      </c>
      <c r="T1464">
        <v>4</v>
      </c>
      <c r="U1464" t="s">
        <v>40</v>
      </c>
      <c r="V1464">
        <v>4</v>
      </c>
      <c r="W1464" t="s">
        <v>48</v>
      </c>
      <c r="X1464">
        <v>12031</v>
      </c>
      <c r="Y1464" t="str">
        <f>IF(AND(HR_Data[[#This Row],[OverTime]]="Yes",HR_Data[[#This Row],[JobSatisfaction]]&lt;=2,HR_Data[[#This Row],[MonthlyIncome]]&lt;AVERAGE(HR_Data[MonthlyIncome])),
"High Risk",
IF(OR(HR_Data[[#This Row],[OverTime]]="Yes",HR_Data[[#This Row],[JobSatisfaction]]&lt;=2),
"Medium Risk",
"Low Risk"))</f>
        <v>Low Risk</v>
      </c>
      <c r="Z1464" t="str">
        <f>IF(HR_Data[[#This Row],[MonthlyIncome]]&lt;3000,"Low",IF(HR_Data[[#This Row],[MonthlyIncome]]&lt;7000,"Medium","High"))</f>
        <v>High</v>
      </c>
      <c r="AA1464" s="5">
        <f>IF(HR_Data[[#This Row],[OverTime]]="Yes",1,0)</f>
        <v>0</v>
      </c>
      <c r="AB1464" s="5">
        <f>IF(HR_Data[[#This Row],[JobSatisfaction]]&lt;=2,1,0)</f>
        <v>0</v>
      </c>
      <c r="AC1464" s="5">
        <f>IF(HR_Data[[#This Row],[WorkLifeBalance]]&lt;=2,1,0)</f>
        <v>1</v>
      </c>
      <c r="AD1464" s="5">
        <f>IF(HR_Data[[#This Row],[MonthlyIncome]]&lt;AVERAGE(HR_Data[MonthlyIncome]),1,0)</f>
        <v>0</v>
      </c>
      <c r="AE1464">
        <v>8828</v>
      </c>
      <c r="AF1464">
        <v>0</v>
      </c>
      <c r="AG1464" t="s">
        <v>42</v>
      </c>
      <c r="AH1464" t="s">
        <v>43</v>
      </c>
      <c r="AI1464">
        <v>11</v>
      </c>
      <c r="AJ1464">
        <v>3</v>
      </c>
      <c r="AK1464">
        <v>1</v>
      </c>
      <c r="AL1464">
        <f>IF(HR_Data[[#This Row],[OverTime]]="Yes",2,0)
+IF(HR_Data[[#This Row],[WorkLifeBalance]]&lt;=2,2,0)
+IF(HR_Data[[#This Row],[MonthlyIncome]]&lt;5000,2,0)
+IF(HR_Data[[#This Row],[JobSatisfaction]]&lt;=2,1,0)
+IF(HR_Data[[#This Row],[EnvironmentSatisfaction]]&lt;=2,1,0)
+IF(HR_Data[[#This Row],[YearsAtCompany]]&lt;2,2,0)</f>
        <v>3</v>
      </c>
      <c r="AM1464" t="str">
        <f>IF(HR_Data[[#This Row],[RiskScore2]]&gt;=6,"High",
IF(HR_Data[[#This Row],[RiskScore2]]&gt;=3,"Medium","Low"))</f>
        <v>Medium</v>
      </c>
      <c r="AN1464">
        <v>80</v>
      </c>
      <c r="AO1464">
        <v>1</v>
      </c>
      <c r="AP1464">
        <v>21</v>
      </c>
      <c r="AQ1464">
        <v>2</v>
      </c>
      <c r="AR1464">
        <v>2</v>
      </c>
      <c r="AS1464">
        <v>20</v>
      </c>
      <c r="AT1464">
        <v>9</v>
      </c>
      <c r="AU1464">
        <v>9</v>
      </c>
      <c r="AV1464">
        <v>6</v>
      </c>
    </row>
    <row r="1465" spans="1:48">
      <c r="A1465">
        <v>31</v>
      </c>
      <c r="B1465" t="str">
        <f>IF(HR_Data[[#This Row],[Age]]&lt;25,"&lt;25",
IF(HR_Data[[#This Row],[Age]]&lt;35,"25–34",
IF(HR_Data[[#This Row],[Age]]&lt;45,"35–44",
IF(HR_Data[[#This Row],[Age]]&lt;55,"45–54","55+"))))</f>
        <v>25–34</v>
      </c>
      <c r="C1465" t="s">
        <v>43</v>
      </c>
      <c r="D1465">
        <f>(HR[[#This Row],[OverTimeFlag]]*3+HR[[#This Row],[LowJobSatisFlag]]*5+HR[[#This Row],[LowWLBFlag]]*4+HR[[#This Row],[LowSalaryFlag]]*3+HR[[#This Row],[LowEnviFlag]]*4+HR[[#This Row],[LowProFlag]]*1)</f>
        <v>9</v>
      </c>
      <c r="E1465">
        <f>HR_Data[[#This Row],[OvertimeFlag]] + HR_Data[[#This Row],[LowSatisfactionFlag]] + HR_Data[[#This Row],[LowWorkLifeBalanceFlag]]</f>
        <v>1</v>
      </c>
      <c r="F1465" t="s">
        <v>55</v>
      </c>
      <c r="G1465">
        <v>325</v>
      </c>
      <c r="H1465" t="s">
        <v>45</v>
      </c>
      <c r="I1465">
        <v>5</v>
      </c>
      <c r="J1465" t="str">
        <f>IF(AND(HR_Data[[#This Row],[Attrition]]="Yes",HR_Data[[#This Row],[YearsAtCompany]]&lt;2),"Yes","No")</f>
        <v>No</v>
      </c>
      <c r="K1465">
        <v>3</v>
      </c>
      <c r="L1465" t="s">
        <v>51</v>
      </c>
      <c r="M1465">
        <v>1</v>
      </c>
      <c r="N1465">
        <v>2057</v>
      </c>
      <c r="P1465">
        <v>2</v>
      </c>
      <c r="Q1465" t="s">
        <v>46</v>
      </c>
      <c r="R1465">
        <v>74</v>
      </c>
      <c r="S1465">
        <v>3</v>
      </c>
      <c r="T1465">
        <v>2</v>
      </c>
      <c r="U1465" t="s">
        <v>53</v>
      </c>
      <c r="V1465">
        <v>1</v>
      </c>
      <c r="W1465" t="s">
        <v>41</v>
      </c>
      <c r="X1465">
        <v>9936</v>
      </c>
      <c r="Y1465" t="str">
        <f>IF(AND(HR_Data[[#This Row],[OverTime]]="Yes",HR_Data[[#This Row],[JobSatisfaction]]&lt;=2,HR_Data[[#This Row],[MonthlyIncome]]&lt;AVERAGE(HR_Data[MonthlyIncome])),
"High Risk",
IF(OR(HR_Data[[#This Row],[OverTime]]="Yes",HR_Data[[#This Row],[JobSatisfaction]]&lt;=2),
"Medium Risk",
"Low Risk"))</f>
        <v>Medium Risk</v>
      </c>
      <c r="Z1465" t="str">
        <f>IF(HR_Data[[#This Row],[MonthlyIncome]]&lt;3000,"Low",IF(HR_Data[[#This Row],[MonthlyIncome]]&lt;7000,"Medium","High"))</f>
        <v>High</v>
      </c>
      <c r="AA1465" s="5">
        <f>IF(HR_Data[[#This Row],[OverTime]]="Yes",1,0)</f>
        <v>0</v>
      </c>
      <c r="AB1465" s="5">
        <f>IF(HR_Data[[#This Row],[JobSatisfaction]]&lt;=2,1,0)</f>
        <v>1</v>
      </c>
      <c r="AC1465" s="5">
        <f>IF(HR_Data[[#This Row],[WorkLifeBalance]]&lt;=2,1,0)</f>
        <v>0</v>
      </c>
      <c r="AD1465" s="5">
        <f>IF(HR_Data[[#This Row],[MonthlyIncome]]&lt;AVERAGE(HR_Data[MonthlyIncome]),1,0)</f>
        <v>0</v>
      </c>
      <c r="AE1465">
        <v>3787</v>
      </c>
      <c r="AF1465">
        <v>0</v>
      </c>
      <c r="AG1465" t="s">
        <v>42</v>
      </c>
      <c r="AH1465" t="s">
        <v>43</v>
      </c>
      <c r="AI1465">
        <v>19</v>
      </c>
      <c r="AJ1465">
        <v>3</v>
      </c>
      <c r="AK1465">
        <v>2</v>
      </c>
      <c r="AL1465">
        <f>IF(HR_Data[[#This Row],[OverTime]]="Yes",2,0)
+IF(HR_Data[[#This Row],[WorkLifeBalance]]&lt;=2,2,0)
+IF(HR_Data[[#This Row],[MonthlyIncome]]&lt;5000,2,0)
+IF(HR_Data[[#This Row],[JobSatisfaction]]&lt;=2,1,0)
+IF(HR_Data[[#This Row],[EnvironmentSatisfaction]]&lt;=2,1,0)
+IF(HR_Data[[#This Row],[YearsAtCompany]]&lt;2,2,0)</f>
        <v>2</v>
      </c>
      <c r="AM1465" t="str">
        <f>IF(HR_Data[[#This Row],[RiskScore2]]&gt;=6,"High",
IF(HR_Data[[#This Row],[RiskScore2]]&gt;=3,"Medium","Low"))</f>
        <v>Low</v>
      </c>
      <c r="AN1465">
        <v>80</v>
      </c>
      <c r="AO1465">
        <v>0</v>
      </c>
      <c r="AP1465">
        <v>10</v>
      </c>
      <c r="AQ1465">
        <v>2</v>
      </c>
      <c r="AR1465">
        <v>3</v>
      </c>
      <c r="AS1465">
        <v>9</v>
      </c>
      <c r="AT1465">
        <v>4</v>
      </c>
      <c r="AU1465">
        <v>1</v>
      </c>
      <c r="AV1465">
        <v>7</v>
      </c>
    </row>
    <row r="1466" spans="1:48">
      <c r="A1466">
        <v>26</v>
      </c>
      <c r="B1466" t="str">
        <f>IF(HR_Data[[#This Row],[Age]]&lt;25,"&lt;25",
IF(HR_Data[[#This Row],[Age]]&lt;35,"25–34",
IF(HR_Data[[#This Row],[Age]]&lt;45,"35–44",
IF(HR_Data[[#This Row],[Age]]&lt;55,"45–54","55+"))))</f>
        <v>25–34</v>
      </c>
      <c r="C1466" t="s">
        <v>43</v>
      </c>
      <c r="D1466">
        <f>(HR[[#This Row],[OverTimeFlag]]*3+HR[[#This Row],[LowJobSatisFlag]]*5+HR[[#This Row],[LowWLBFlag]]*4+HR[[#This Row],[LowSalaryFlag]]*3+HR[[#This Row],[LowEnviFlag]]*4+HR[[#This Row],[LowProFlag]]*1)</f>
        <v>3</v>
      </c>
      <c r="E1466">
        <f>HR_Data[[#This Row],[OvertimeFlag]] + HR_Data[[#This Row],[LowSatisfactionFlag]] + HR_Data[[#This Row],[LowWorkLifeBalanceFlag]]</f>
        <v>0</v>
      </c>
      <c r="F1466" t="s">
        <v>36</v>
      </c>
      <c r="G1466">
        <v>1167</v>
      </c>
      <c r="H1466" t="s">
        <v>37</v>
      </c>
      <c r="I1466">
        <v>5</v>
      </c>
      <c r="J1466" t="str">
        <f>IF(AND(HR_Data[[#This Row],[Attrition]]="Yes",HR_Data[[#This Row],[YearsAtCompany]]&lt;2),"Yes","No")</f>
        <v>No</v>
      </c>
      <c r="K1466">
        <v>3</v>
      </c>
      <c r="L1466" t="s">
        <v>49</v>
      </c>
      <c r="M1466">
        <v>1</v>
      </c>
      <c r="N1466">
        <v>2060</v>
      </c>
      <c r="P1466">
        <v>4</v>
      </c>
      <c r="Q1466" t="s">
        <v>39</v>
      </c>
      <c r="R1466">
        <v>30</v>
      </c>
      <c r="S1466">
        <v>2</v>
      </c>
      <c r="T1466">
        <v>1</v>
      </c>
      <c r="U1466" t="s">
        <v>57</v>
      </c>
      <c r="V1466">
        <v>3</v>
      </c>
      <c r="W1466" t="s">
        <v>41</v>
      </c>
      <c r="X1466">
        <v>2966</v>
      </c>
      <c r="Y1466" t="str">
        <f>IF(AND(HR_Data[[#This Row],[OverTime]]="Yes",HR_Data[[#This Row],[JobSatisfaction]]&lt;=2,HR_Data[[#This Row],[MonthlyIncome]]&lt;AVERAGE(HR_Data[MonthlyIncome])),
"High Risk",
IF(OR(HR_Data[[#This Row],[OverTime]]="Yes",HR_Data[[#This Row],[JobSatisfaction]]&lt;=2),
"Medium Risk",
"Low Risk"))</f>
        <v>Low Risk</v>
      </c>
      <c r="Z1466" t="str">
        <f>IF(HR_Data[[#This Row],[MonthlyIncome]]&lt;3000,"Low",IF(HR_Data[[#This Row],[MonthlyIncome]]&lt;7000,"Medium","High"))</f>
        <v>Low</v>
      </c>
      <c r="AA1466" s="5">
        <f>IF(HR_Data[[#This Row],[OverTime]]="Yes",1,0)</f>
        <v>0</v>
      </c>
      <c r="AB1466" s="5">
        <f>IF(HR_Data[[#This Row],[JobSatisfaction]]&lt;=2,1,0)</f>
        <v>0</v>
      </c>
      <c r="AC1466" s="5">
        <f>IF(HR_Data[[#This Row],[WorkLifeBalance]]&lt;=2,1,0)</f>
        <v>0</v>
      </c>
      <c r="AD1466" s="5">
        <f>IF(HR_Data[[#This Row],[MonthlyIncome]]&lt;AVERAGE(HR_Data[MonthlyIncome]),1,0)</f>
        <v>1</v>
      </c>
      <c r="AE1466">
        <v>21378</v>
      </c>
      <c r="AF1466">
        <v>0</v>
      </c>
      <c r="AG1466" t="s">
        <v>42</v>
      </c>
      <c r="AH1466" t="s">
        <v>43</v>
      </c>
      <c r="AI1466">
        <v>18</v>
      </c>
      <c r="AJ1466">
        <v>3</v>
      </c>
      <c r="AK1466">
        <v>4</v>
      </c>
      <c r="AL1466">
        <f>IF(HR_Data[[#This Row],[OverTime]]="Yes",2,0)
+IF(HR_Data[[#This Row],[WorkLifeBalance]]&lt;=2,2,0)
+IF(HR_Data[[#This Row],[MonthlyIncome]]&lt;5000,2,0)
+IF(HR_Data[[#This Row],[JobSatisfaction]]&lt;=2,1,0)
+IF(HR_Data[[#This Row],[EnvironmentSatisfaction]]&lt;=2,1,0)
+IF(HR_Data[[#This Row],[YearsAtCompany]]&lt;2,2,0)</f>
        <v>2</v>
      </c>
      <c r="AM1466" t="str">
        <f>IF(HR_Data[[#This Row],[RiskScore2]]&gt;=6,"High",
IF(HR_Data[[#This Row],[RiskScore2]]&gt;=3,"Medium","Low"))</f>
        <v>Low</v>
      </c>
      <c r="AN1466">
        <v>80</v>
      </c>
      <c r="AO1466">
        <v>0</v>
      </c>
      <c r="AP1466">
        <v>5</v>
      </c>
      <c r="AQ1466">
        <v>2</v>
      </c>
      <c r="AR1466">
        <v>3</v>
      </c>
      <c r="AS1466">
        <v>4</v>
      </c>
      <c r="AT1466">
        <v>2</v>
      </c>
      <c r="AU1466">
        <v>0</v>
      </c>
      <c r="AV1466">
        <v>0</v>
      </c>
    </row>
    <row r="1467" spans="1:48">
      <c r="A1467">
        <v>36</v>
      </c>
      <c r="B1467" t="str">
        <f>IF(HR_Data[[#This Row],[Age]]&lt;25,"&lt;25",
IF(HR_Data[[#This Row],[Age]]&lt;35,"25–34",
IF(HR_Data[[#This Row],[Age]]&lt;45,"35–44",
IF(HR_Data[[#This Row],[Age]]&lt;55,"45–54","55+"))))</f>
        <v>35–44</v>
      </c>
      <c r="C1467" t="s">
        <v>43</v>
      </c>
      <c r="D1467">
        <f>(HR[[#This Row],[OverTimeFlag]]*3+HR[[#This Row],[LowJobSatisFlag]]*5+HR[[#This Row],[LowWLBFlag]]*4+HR[[#This Row],[LowSalaryFlag]]*3+HR[[#This Row],[LowEnviFlag]]*4+HR[[#This Row],[LowProFlag]]*1)</f>
        <v>3</v>
      </c>
      <c r="E1467">
        <f>HR_Data[[#This Row],[OvertimeFlag]] + HR_Data[[#This Row],[LowSatisfactionFlag]] + HR_Data[[#This Row],[LowWorkLifeBalanceFlag]]</f>
        <v>0</v>
      </c>
      <c r="F1467" t="s">
        <v>44</v>
      </c>
      <c r="G1467">
        <v>884</v>
      </c>
      <c r="H1467" t="s">
        <v>45</v>
      </c>
      <c r="I1467">
        <v>23</v>
      </c>
      <c r="J1467" t="str">
        <f>IF(AND(HR_Data[[#This Row],[Attrition]]="Yes",HR_Data[[#This Row],[YearsAtCompany]]&lt;2),"Yes","No")</f>
        <v>No</v>
      </c>
      <c r="K1467">
        <v>2</v>
      </c>
      <c r="L1467" t="s">
        <v>51</v>
      </c>
      <c r="M1467">
        <v>1</v>
      </c>
      <c r="N1467">
        <v>2061</v>
      </c>
      <c r="P1467">
        <v>3</v>
      </c>
      <c r="Q1467" t="s">
        <v>46</v>
      </c>
      <c r="R1467">
        <v>41</v>
      </c>
      <c r="S1467">
        <v>4</v>
      </c>
      <c r="T1467">
        <v>2</v>
      </c>
      <c r="U1467" t="s">
        <v>50</v>
      </c>
      <c r="V1467">
        <v>4</v>
      </c>
      <c r="W1467" t="s">
        <v>48</v>
      </c>
      <c r="X1467">
        <v>2571</v>
      </c>
      <c r="Y1467" t="str">
        <f>IF(AND(HR_Data[[#This Row],[OverTime]]="Yes",HR_Data[[#This Row],[JobSatisfaction]]&lt;=2,HR_Data[[#This Row],[MonthlyIncome]]&lt;AVERAGE(HR_Data[MonthlyIncome])),
"High Risk",
IF(OR(HR_Data[[#This Row],[OverTime]]="Yes",HR_Data[[#This Row],[JobSatisfaction]]&lt;=2),
"Medium Risk",
"Low Risk"))</f>
        <v>Low Risk</v>
      </c>
      <c r="Z1467" t="str">
        <f>IF(HR_Data[[#This Row],[MonthlyIncome]]&lt;3000,"Low",IF(HR_Data[[#This Row],[MonthlyIncome]]&lt;7000,"Medium","High"))</f>
        <v>Low</v>
      </c>
      <c r="AA1467" s="5">
        <f>IF(HR_Data[[#This Row],[OverTime]]="Yes",1,0)</f>
        <v>0</v>
      </c>
      <c r="AB1467" s="5">
        <f>IF(HR_Data[[#This Row],[JobSatisfaction]]&lt;=2,1,0)</f>
        <v>0</v>
      </c>
      <c r="AC1467" s="5">
        <f>IF(HR_Data[[#This Row],[WorkLifeBalance]]&lt;=2,1,0)</f>
        <v>0</v>
      </c>
      <c r="AD1467" s="5">
        <f>IF(HR_Data[[#This Row],[MonthlyIncome]]&lt;AVERAGE(HR_Data[MonthlyIncome]),1,0)</f>
        <v>1</v>
      </c>
      <c r="AE1467">
        <v>12290</v>
      </c>
      <c r="AF1467">
        <v>4</v>
      </c>
      <c r="AG1467" t="s">
        <v>42</v>
      </c>
      <c r="AH1467" t="s">
        <v>43</v>
      </c>
      <c r="AI1467">
        <v>17</v>
      </c>
      <c r="AJ1467">
        <v>3</v>
      </c>
      <c r="AK1467">
        <v>3</v>
      </c>
      <c r="AL1467">
        <f>IF(HR_Data[[#This Row],[OverTime]]="Yes",2,0)
+IF(HR_Data[[#This Row],[WorkLifeBalance]]&lt;=2,2,0)
+IF(HR_Data[[#This Row],[MonthlyIncome]]&lt;5000,2,0)
+IF(HR_Data[[#This Row],[JobSatisfaction]]&lt;=2,1,0)
+IF(HR_Data[[#This Row],[EnvironmentSatisfaction]]&lt;=2,1,0)
+IF(HR_Data[[#This Row],[YearsAtCompany]]&lt;2,2,0)</f>
        <v>2</v>
      </c>
      <c r="AM1467" t="str">
        <f>IF(HR_Data[[#This Row],[RiskScore2]]&gt;=6,"High",
IF(HR_Data[[#This Row],[RiskScore2]]&gt;=3,"Medium","Low"))</f>
        <v>Low</v>
      </c>
      <c r="AN1467">
        <v>80</v>
      </c>
      <c r="AO1467">
        <v>1</v>
      </c>
      <c r="AP1467">
        <v>17</v>
      </c>
      <c r="AQ1467">
        <v>3</v>
      </c>
      <c r="AR1467">
        <v>3</v>
      </c>
      <c r="AS1467">
        <v>5</v>
      </c>
      <c r="AT1467">
        <v>2</v>
      </c>
      <c r="AU1467">
        <v>0</v>
      </c>
      <c r="AV1467">
        <v>3</v>
      </c>
    </row>
    <row r="1468" spans="1:48">
      <c r="A1468">
        <v>39</v>
      </c>
      <c r="B1468" t="str">
        <f>IF(HR_Data[[#This Row],[Age]]&lt;25,"&lt;25",
IF(HR_Data[[#This Row],[Age]]&lt;35,"25–34",
IF(HR_Data[[#This Row],[Age]]&lt;45,"35–44",
IF(HR_Data[[#This Row],[Age]]&lt;55,"45–54","55+"))))</f>
        <v>35–44</v>
      </c>
      <c r="C1468" t="s">
        <v>43</v>
      </c>
      <c r="D1468">
        <f>(HR[[#This Row],[OverTimeFlag]]*3+HR[[#This Row],[LowJobSatisFlag]]*5+HR[[#This Row],[LowWLBFlag]]*4+HR[[#This Row],[LowSalaryFlag]]*3+HR[[#This Row],[LowEnviFlag]]*4+HR[[#This Row],[LowProFlag]]*1)</f>
        <v>5</v>
      </c>
      <c r="E1468">
        <f>HR_Data[[#This Row],[OvertimeFlag]] + HR_Data[[#This Row],[LowSatisfactionFlag]] + HR_Data[[#This Row],[LowWorkLifeBalanceFlag]]</f>
        <v>1</v>
      </c>
      <c r="F1468" t="s">
        <v>36</v>
      </c>
      <c r="G1468">
        <v>613</v>
      </c>
      <c r="H1468" t="s">
        <v>45</v>
      </c>
      <c r="I1468">
        <v>6</v>
      </c>
      <c r="J1468" t="str">
        <f>IF(AND(HR_Data[[#This Row],[Attrition]]="Yes",HR_Data[[#This Row],[YearsAtCompany]]&lt;2),"Yes","No")</f>
        <v>No</v>
      </c>
      <c r="K1468">
        <v>1</v>
      </c>
      <c r="L1468" t="s">
        <v>51</v>
      </c>
      <c r="M1468">
        <v>1</v>
      </c>
      <c r="N1468">
        <v>2062</v>
      </c>
      <c r="P1468">
        <v>4</v>
      </c>
      <c r="Q1468" t="s">
        <v>46</v>
      </c>
      <c r="R1468">
        <v>42</v>
      </c>
      <c r="S1468">
        <v>2</v>
      </c>
      <c r="T1468">
        <v>3</v>
      </c>
      <c r="U1468" t="s">
        <v>54</v>
      </c>
      <c r="V1468">
        <v>1</v>
      </c>
      <c r="W1468" t="s">
        <v>48</v>
      </c>
      <c r="X1468">
        <v>9991</v>
      </c>
      <c r="Y1468" t="str">
        <f>IF(AND(HR_Data[[#This Row],[OverTime]]="Yes",HR_Data[[#This Row],[JobSatisfaction]]&lt;=2,HR_Data[[#This Row],[MonthlyIncome]]&lt;AVERAGE(HR_Data[MonthlyIncome])),
"High Risk",
IF(OR(HR_Data[[#This Row],[OverTime]]="Yes",HR_Data[[#This Row],[JobSatisfaction]]&lt;=2),
"Medium Risk",
"Low Risk"))</f>
        <v>Medium Risk</v>
      </c>
      <c r="Z1468" t="str">
        <f>IF(HR_Data[[#This Row],[MonthlyIncome]]&lt;3000,"Low",IF(HR_Data[[#This Row],[MonthlyIncome]]&lt;7000,"Medium","High"))</f>
        <v>High</v>
      </c>
      <c r="AA1468" s="5">
        <f>IF(HR_Data[[#This Row],[OverTime]]="Yes",1,0)</f>
        <v>0</v>
      </c>
      <c r="AB1468" s="5">
        <f>IF(HR_Data[[#This Row],[JobSatisfaction]]&lt;=2,1,0)</f>
        <v>1</v>
      </c>
      <c r="AC1468" s="5">
        <f>IF(HR_Data[[#This Row],[WorkLifeBalance]]&lt;=2,1,0)</f>
        <v>0</v>
      </c>
      <c r="AD1468" s="5">
        <f>IF(HR_Data[[#This Row],[MonthlyIncome]]&lt;AVERAGE(HR_Data[MonthlyIncome]),1,0)</f>
        <v>0</v>
      </c>
      <c r="AE1468">
        <v>21457</v>
      </c>
      <c r="AF1468">
        <v>4</v>
      </c>
      <c r="AG1468" t="s">
        <v>42</v>
      </c>
      <c r="AH1468" t="s">
        <v>43</v>
      </c>
      <c r="AI1468">
        <v>15</v>
      </c>
      <c r="AJ1468">
        <v>3</v>
      </c>
      <c r="AK1468">
        <v>1</v>
      </c>
      <c r="AL1468">
        <f>IF(HR_Data[[#This Row],[OverTime]]="Yes",2,0)
+IF(HR_Data[[#This Row],[WorkLifeBalance]]&lt;=2,2,0)
+IF(HR_Data[[#This Row],[MonthlyIncome]]&lt;5000,2,0)
+IF(HR_Data[[#This Row],[JobSatisfaction]]&lt;=2,1,0)
+IF(HR_Data[[#This Row],[EnvironmentSatisfaction]]&lt;=2,1,0)
+IF(HR_Data[[#This Row],[YearsAtCompany]]&lt;2,2,0)</f>
        <v>1</v>
      </c>
      <c r="AM1468" t="str">
        <f>IF(HR_Data[[#This Row],[RiskScore2]]&gt;=6,"High",
IF(HR_Data[[#This Row],[RiskScore2]]&gt;=3,"Medium","Low"))</f>
        <v>Low</v>
      </c>
      <c r="AN1468">
        <v>80</v>
      </c>
      <c r="AO1468">
        <v>1</v>
      </c>
      <c r="AP1468">
        <v>9</v>
      </c>
      <c r="AQ1468">
        <v>5</v>
      </c>
      <c r="AR1468">
        <v>3</v>
      </c>
      <c r="AS1468">
        <v>7</v>
      </c>
      <c r="AT1468">
        <v>7</v>
      </c>
      <c r="AU1468">
        <v>1</v>
      </c>
      <c r="AV1468">
        <v>7</v>
      </c>
    </row>
    <row r="1469" spans="1:48">
      <c r="A1469">
        <v>27</v>
      </c>
      <c r="B1469" t="str">
        <f>IF(HR_Data[[#This Row],[Age]]&lt;25,"&lt;25",
IF(HR_Data[[#This Row],[Age]]&lt;35,"25–34",
IF(HR_Data[[#This Row],[Age]]&lt;45,"35–44",
IF(HR_Data[[#This Row],[Age]]&lt;55,"45–54","55+"))))</f>
        <v>25–34</v>
      </c>
      <c r="C1469" t="s">
        <v>43</v>
      </c>
      <c r="D1469">
        <f>(HR[[#This Row],[OverTimeFlag]]*3+HR[[#This Row],[LowJobSatisFlag]]*5+HR[[#This Row],[LowWLBFlag]]*4+HR[[#This Row],[LowSalaryFlag]]*3+HR[[#This Row],[LowEnviFlag]]*4+HR[[#This Row],[LowProFlag]]*1)</f>
        <v>15</v>
      </c>
      <c r="E1469">
        <f>HR_Data[[#This Row],[OvertimeFlag]] + HR_Data[[#This Row],[LowSatisfactionFlag]] + HR_Data[[#This Row],[LowWorkLifeBalanceFlag]]</f>
        <v>2</v>
      </c>
      <c r="F1469" t="s">
        <v>36</v>
      </c>
      <c r="G1469">
        <v>155</v>
      </c>
      <c r="H1469" t="s">
        <v>45</v>
      </c>
      <c r="I1469">
        <v>4</v>
      </c>
      <c r="J1469" t="str">
        <f>IF(AND(HR_Data[[#This Row],[Attrition]]="Yes",HR_Data[[#This Row],[YearsAtCompany]]&lt;2),"Yes","No")</f>
        <v>No</v>
      </c>
      <c r="K1469">
        <v>3</v>
      </c>
      <c r="L1469" t="s">
        <v>38</v>
      </c>
      <c r="M1469">
        <v>1</v>
      </c>
      <c r="N1469">
        <v>2064</v>
      </c>
      <c r="P1469">
        <v>2</v>
      </c>
      <c r="Q1469" t="s">
        <v>46</v>
      </c>
      <c r="R1469">
        <v>87</v>
      </c>
      <c r="S1469">
        <v>4</v>
      </c>
      <c r="T1469">
        <v>2</v>
      </c>
      <c r="U1469" t="s">
        <v>53</v>
      </c>
      <c r="V1469">
        <v>2</v>
      </c>
      <c r="W1469" t="s">
        <v>48</v>
      </c>
      <c r="X1469">
        <v>6142</v>
      </c>
      <c r="Y1469" t="str">
        <f>IF(AND(HR_Data[[#This Row],[OverTime]]="Yes",HR_Data[[#This Row],[JobSatisfaction]]&lt;=2,HR_Data[[#This Row],[MonthlyIncome]]&lt;AVERAGE(HR_Data[MonthlyIncome])),
"High Risk",
IF(OR(HR_Data[[#This Row],[OverTime]]="Yes",HR_Data[[#This Row],[JobSatisfaction]]&lt;=2),
"Medium Risk",
"Low Risk"))</f>
        <v>High Risk</v>
      </c>
      <c r="Z1469" t="str">
        <f>IF(HR_Data[[#This Row],[MonthlyIncome]]&lt;3000,"Low",IF(HR_Data[[#This Row],[MonthlyIncome]]&lt;7000,"Medium","High"))</f>
        <v>Medium</v>
      </c>
      <c r="AA1469" s="5">
        <f>IF(HR_Data[[#This Row],[OverTime]]="Yes",1,0)</f>
        <v>1</v>
      </c>
      <c r="AB1469" s="5">
        <f>IF(HR_Data[[#This Row],[JobSatisfaction]]&lt;=2,1,0)</f>
        <v>1</v>
      </c>
      <c r="AC1469" s="5">
        <f>IF(HR_Data[[#This Row],[WorkLifeBalance]]&lt;=2,1,0)</f>
        <v>0</v>
      </c>
      <c r="AD1469" s="5">
        <f>IF(HR_Data[[#This Row],[MonthlyIncome]]&lt;AVERAGE(HR_Data[MonthlyIncome]),1,0)</f>
        <v>1</v>
      </c>
      <c r="AE1469">
        <v>5174</v>
      </c>
      <c r="AF1469">
        <v>1</v>
      </c>
      <c r="AG1469" t="s">
        <v>42</v>
      </c>
      <c r="AH1469" t="s">
        <v>35</v>
      </c>
      <c r="AI1469">
        <v>20</v>
      </c>
      <c r="AJ1469">
        <v>4</v>
      </c>
      <c r="AK1469">
        <v>2</v>
      </c>
      <c r="AL1469">
        <f>IF(HR_Data[[#This Row],[OverTime]]="Yes",2,0)
+IF(HR_Data[[#This Row],[WorkLifeBalance]]&lt;=2,2,0)
+IF(HR_Data[[#This Row],[MonthlyIncome]]&lt;5000,2,0)
+IF(HR_Data[[#This Row],[JobSatisfaction]]&lt;=2,1,0)
+IF(HR_Data[[#This Row],[EnvironmentSatisfaction]]&lt;=2,1,0)
+IF(HR_Data[[#This Row],[YearsAtCompany]]&lt;2,2,0)</f>
        <v>4</v>
      </c>
      <c r="AM1469" t="str">
        <f>IF(HR_Data[[#This Row],[RiskScore2]]&gt;=6,"High",
IF(HR_Data[[#This Row],[RiskScore2]]&gt;=3,"Medium","Low"))</f>
        <v>Medium</v>
      </c>
      <c r="AN1469">
        <v>80</v>
      </c>
      <c r="AO1469">
        <v>1</v>
      </c>
      <c r="AP1469">
        <v>6</v>
      </c>
      <c r="AQ1469">
        <v>0</v>
      </c>
      <c r="AR1469">
        <v>3</v>
      </c>
      <c r="AS1469">
        <v>6</v>
      </c>
      <c r="AT1469">
        <v>2</v>
      </c>
      <c r="AU1469">
        <v>0</v>
      </c>
      <c r="AV1469">
        <v>3</v>
      </c>
    </row>
    <row r="1470" spans="1:48">
      <c r="A1470">
        <v>49</v>
      </c>
      <c r="B1470" t="str">
        <f>IF(HR_Data[[#This Row],[Age]]&lt;25,"&lt;25",
IF(HR_Data[[#This Row],[Age]]&lt;35,"25–34",
IF(HR_Data[[#This Row],[Age]]&lt;45,"35–44",
IF(HR_Data[[#This Row],[Age]]&lt;55,"45–54","55+"))))</f>
        <v>45–54</v>
      </c>
      <c r="C1470" t="s">
        <v>43</v>
      </c>
      <c r="D1470">
        <f>(HR[[#This Row],[OverTimeFlag]]*3+HR[[#This Row],[LowJobSatisFlag]]*5+HR[[#This Row],[LowWLBFlag]]*4+HR[[#This Row],[LowSalaryFlag]]*3+HR[[#This Row],[LowEnviFlag]]*4+HR[[#This Row],[LowProFlag]]*1)</f>
        <v>12</v>
      </c>
      <c r="E1470">
        <f>HR_Data[[#This Row],[OvertimeFlag]] + HR_Data[[#This Row],[LowSatisfactionFlag]] + HR_Data[[#This Row],[LowWorkLifeBalanceFlag]]</f>
        <v>2</v>
      </c>
      <c r="F1470" t="s">
        <v>44</v>
      </c>
      <c r="G1470">
        <v>1023</v>
      </c>
      <c r="H1470" t="s">
        <v>37</v>
      </c>
      <c r="I1470">
        <v>2</v>
      </c>
      <c r="J1470" t="str">
        <f>IF(AND(HR_Data[[#This Row],[Attrition]]="Yes",HR_Data[[#This Row],[YearsAtCompany]]&lt;2),"Yes","No")</f>
        <v>No</v>
      </c>
      <c r="K1470">
        <v>3</v>
      </c>
      <c r="L1470" t="s">
        <v>51</v>
      </c>
      <c r="M1470">
        <v>1</v>
      </c>
      <c r="N1470">
        <v>2065</v>
      </c>
      <c r="P1470">
        <v>4</v>
      </c>
      <c r="Q1470" t="s">
        <v>46</v>
      </c>
      <c r="R1470">
        <v>63</v>
      </c>
      <c r="S1470">
        <v>2</v>
      </c>
      <c r="T1470">
        <v>2</v>
      </c>
      <c r="U1470" t="s">
        <v>40</v>
      </c>
      <c r="V1470">
        <v>2</v>
      </c>
      <c r="W1470" t="s">
        <v>48</v>
      </c>
      <c r="X1470">
        <v>5390</v>
      </c>
      <c r="Y1470" t="str">
        <f>IF(AND(HR_Data[[#This Row],[OverTime]]="Yes",HR_Data[[#This Row],[JobSatisfaction]]&lt;=2,HR_Data[[#This Row],[MonthlyIncome]]&lt;AVERAGE(HR_Data[MonthlyIncome])),
"High Risk",
IF(OR(HR_Data[[#This Row],[OverTime]]="Yes",HR_Data[[#This Row],[JobSatisfaction]]&lt;=2),
"Medium Risk",
"Low Risk"))</f>
        <v>Medium Risk</v>
      </c>
      <c r="Z1470" t="str">
        <f>IF(HR_Data[[#This Row],[MonthlyIncome]]&lt;3000,"Low",IF(HR_Data[[#This Row],[MonthlyIncome]]&lt;7000,"Medium","High"))</f>
        <v>Medium</v>
      </c>
      <c r="AA1470" s="5">
        <f>IF(HR_Data[[#This Row],[OverTime]]="Yes",1,0)</f>
        <v>0</v>
      </c>
      <c r="AB1470" s="5">
        <f>IF(HR_Data[[#This Row],[JobSatisfaction]]&lt;=2,1,0)</f>
        <v>1</v>
      </c>
      <c r="AC1470" s="5">
        <f>IF(HR_Data[[#This Row],[WorkLifeBalance]]&lt;=2,1,0)</f>
        <v>1</v>
      </c>
      <c r="AD1470" s="5">
        <f>IF(HR_Data[[#This Row],[MonthlyIncome]]&lt;AVERAGE(HR_Data[MonthlyIncome]),1,0)</f>
        <v>1</v>
      </c>
      <c r="AE1470">
        <v>13243</v>
      </c>
      <c r="AF1470">
        <v>2</v>
      </c>
      <c r="AG1470" t="s">
        <v>42</v>
      </c>
      <c r="AH1470" t="s">
        <v>43</v>
      </c>
      <c r="AI1470">
        <v>14</v>
      </c>
      <c r="AJ1470">
        <v>3</v>
      </c>
      <c r="AK1470">
        <v>4</v>
      </c>
      <c r="AL1470">
        <f>IF(HR_Data[[#This Row],[OverTime]]="Yes",2,0)
+IF(HR_Data[[#This Row],[WorkLifeBalance]]&lt;=2,2,0)
+IF(HR_Data[[#This Row],[MonthlyIncome]]&lt;5000,2,0)
+IF(HR_Data[[#This Row],[JobSatisfaction]]&lt;=2,1,0)
+IF(HR_Data[[#This Row],[EnvironmentSatisfaction]]&lt;=2,1,0)
+IF(HR_Data[[#This Row],[YearsAtCompany]]&lt;2,2,0)</f>
        <v>3</v>
      </c>
      <c r="AM1470" t="str">
        <f>IF(HR_Data[[#This Row],[RiskScore2]]&gt;=6,"High",
IF(HR_Data[[#This Row],[RiskScore2]]&gt;=3,"Medium","Low"))</f>
        <v>Medium</v>
      </c>
      <c r="AN1470">
        <v>80</v>
      </c>
      <c r="AO1470">
        <v>0</v>
      </c>
      <c r="AP1470">
        <v>17</v>
      </c>
      <c r="AQ1470">
        <v>3</v>
      </c>
      <c r="AR1470">
        <v>2</v>
      </c>
      <c r="AS1470">
        <v>9</v>
      </c>
      <c r="AT1470">
        <v>6</v>
      </c>
      <c r="AU1470">
        <v>0</v>
      </c>
      <c r="AV1470">
        <v>8</v>
      </c>
    </row>
    <row r="1471" spans="1:48">
      <c r="A1471">
        <v>34</v>
      </c>
      <c r="B1471" t="str">
        <f>IF(HR_Data[[#This Row],[Age]]&lt;25,"&lt;25",
IF(HR_Data[[#This Row],[Age]]&lt;35,"25–34",
IF(HR_Data[[#This Row],[Age]]&lt;45,"35–44",
IF(HR_Data[[#This Row],[Age]]&lt;55,"45–54","55+"))))</f>
        <v>25–34</v>
      </c>
      <c r="C1471" t="s">
        <v>43</v>
      </c>
      <c r="D1471">
        <f>(HR[[#This Row],[OverTimeFlag]]*3+HR[[#This Row],[LowJobSatisFlag]]*5+HR[[#This Row],[LowWLBFlag]]*4+HR[[#This Row],[LowSalaryFlag]]*3+HR[[#This Row],[LowEnviFlag]]*4+HR[[#This Row],[LowProFlag]]*1)</f>
        <v>7</v>
      </c>
      <c r="E1471">
        <f>HR_Data[[#This Row],[OvertimeFlag]] + HR_Data[[#This Row],[LowSatisfactionFlag]] + HR_Data[[#This Row],[LowWorkLifeBalanceFlag]]</f>
        <v>0</v>
      </c>
      <c r="F1471" t="s">
        <v>36</v>
      </c>
      <c r="G1471">
        <v>628</v>
      </c>
      <c r="H1471" t="s">
        <v>45</v>
      </c>
      <c r="I1471">
        <v>8</v>
      </c>
      <c r="J1471" t="str">
        <f>IF(AND(HR_Data[[#This Row],[Attrition]]="Yes",HR_Data[[#This Row],[YearsAtCompany]]&lt;2),"Yes","No")</f>
        <v>No</v>
      </c>
      <c r="K1471">
        <v>3</v>
      </c>
      <c r="L1471" t="s">
        <v>51</v>
      </c>
      <c r="M1471">
        <v>1</v>
      </c>
      <c r="N1471">
        <v>2068</v>
      </c>
      <c r="P1471">
        <v>2</v>
      </c>
      <c r="Q1471" t="s">
        <v>46</v>
      </c>
      <c r="R1471">
        <v>82</v>
      </c>
      <c r="S1471">
        <v>4</v>
      </c>
      <c r="T1471">
        <v>2</v>
      </c>
      <c r="U1471" t="s">
        <v>50</v>
      </c>
      <c r="V1471">
        <v>3</v>
      </c>
      <c r="W1471" t="s">
        <v>48</v>
      </c>
      <c r="X1471">
        <v>4404</v>
      </c>
      <c r="Y1471" t="str">
        <f>IF(AND(HR_Data[[#This Row],[OverTime]]="Yes",HR_Data[[#This Row],[JobSatisfaction]]&lt;=2,HR_Data[[#This Row],[MonthlyIncome]]&lt;AVERAGE(HR_Data[MonthlyIncome])),
"High Risk",
IF(OR(HR_Data[[#This Row],[OverTime]]="Yes",HR_Data[[#This Row],[JobSatisfaction]]&lt;=2),
"Medium Risk",
"Low Risk"))</f>
        <v>Low Risk</v>
      </c>
      <c r="Z1471" t="str">
        <f>IF(HR_Data[[#This Row],[MonthlyIncome]]&lt;3000,"Low",IF(HR_Data[[#This Row],[MonthlyIncome]]&lt;7000,"Medium","High"))</f>
        <v>Medium</v>
      </c>
      <c r="AA1471" s="5">
        <f>IF(HR_Data[[#This Row],[OverTime]]="Yes",1,0)</f>
        <v>0</v>
      </c>
      <c r="AB1471" s="5">
        <f>IF(HR_Data[[#This Row],[JobSatisfaction]]&lt;=2,1,0)</f>
        <v>0</v>
      </c>
      <c r="AC1471" s="5">
        <f>IF(HR_Data[[#This Row],[WorkLifeBalance]]&lt;=2,1,0)</f>
        <v>0</v>
      </c>
      <c r="AD1471" s="5">
        <f>IF(HR_Data[[#This Row],[MonthlyIncome]]&lt;AVERAGE(HR_Data[MonthlyIncome]),1,0)</f>
        <v>1</v>
      </c>
      <c r="AE1471">
        <v>10228</v>
      </c>
      <c r="AF1471">
        <v>2</v>
      </c>
      <c r="AG1471" t="s">
        <v>42</v>
      </c>
      <c r="AH1471" t="s">
        <v>43</v>
      </c>
      <c r="AI1471">
        <v>12</v>
      </c>
      <c r="AJ1471">
        <v>3</v>
      </c>
      <c r="AK1471">
        <v>1</v>
      </c>
      <c r="AL1471">
        <f>IF(HR_Data[[#This Row],[OverTime]]="Yes",2,0)
+IF(HR_Data[[#This Row],[WorkLifeBalance]]&lt;=2,2,0)
+IF(HR_Data[[#This Row],[MonthlyIncome]]&lt;5000,2,0)
+IF(HR_Data[[#This Row],[JobSatisfaction]]&lt;=2,1,0)
+IF(HR_Data[[#This Row],[EnvironmentSatisfaction]]&lt;=2,1,0)
+IF(HR_Data[[#This Row],[YearsAtCompany]]&lt;2,2,0)</f>
        <v>3</v>
      </c>
      <c r="AM1471" t="str">
        <f>IF(HR_Data[[#This Row],[RiskScore2]]&gt;=6,"High",
IF(HR_Data[[#This Row],[RiskScore2]]&gt;=3,"Medium","Low"))</f>
        <v>Medium</v>
      </c>
      <c r="AN1471">
        <v>80</v>
      </c>
      <c r="AO1471">
        <v>0</v>
      </c>
      <c r="AP1471">
        <v>6</v>
      </c>
      <c r="AQ1471">
        <v>3</v>
      </c>
      <c r="AR1471">
        <v>4</v>
      </c>
      <c r="AS1471">
        <v>4</v>
      </c>
      <c r="AT1471">
        <v>3</v>
      </c>
      <c r="AU1471">
        <v>1</v>
      </c>
      <c r="AV147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C3E4-54B3-4B8B-981A-CA51429A7097}">
  <sheetPr>
    <tabColor rgb="FFFF0000"/>
  </sheetPr>
  <dimension ref="A1:Y1471"/>
  <sheetViews>
    <sheetView topLeftCell="H1" workbookViewId="0">
      <selection activeCell="Y8" sqref="Y8"/>
    </sheetView>
  </sheetViews>
  <sheetFormatPr defaultRowHeight="15"/>
  <cols>
    <col min="1" max="1" width="19.28515625" style="25" bestFit="1" customWidth="1"/>
    <col min="2" max="2" width="19.5703125" style="25" customWidth="1"/>
    <col min="3" max="3" width="19.28515625" style="25" bestFit="1" customWidth="1"/>
    <col min="4" max="4" width="23" bestFit="1" customWidth="1"/>
    <col min="5" max="5" width="13" customWidth="1"/>
    <col min="6" max="6" width="16.5703125" bestFit="1" customWidth="1"/>
    <col min="8" max="8" width="18.85546875" bestFit="1" customWidth="1"/>
    <col min="9" max="10" width="25" bestFit="1" customWidth="1"/>
    <col min="11" max="11" width="12.7109375" bestFit="1" customWidth="1"/>
    <col min="12" max="12" width="4.140625" bestFit="1" customWidth="1"/>
    <col min="13" max="13" width="7.140625" customWidth="1"/>
    <col min="14" max="15" width="11.42578125" customWidth="1"/>
    <col min="16" max="16" width="3.85546875" bestFit="1" customWidth="1"/>
    <col min="17" max="17" width="4.85546875" bestFit="1" customWidth="1"/>
    <col min="18" max="18" width="4.140625" bestFit="1" customWidth="1"/>
    <col min="19" max="19" width="4.85546875" bestFit="1" customWidth="1"/>
    <col min="20" max="20" width="3.85546875" bestFit="1" customWidth="1"/>
    <col min="21" max="21" width="25" bestFit="1" customWidth="1"/>
    <col min="22" max="22" width="16.85546875" bestFit="1" customWidth="1"/>
    <col min="23" max="23" width="23.42578125" bestFit="1" customWidth="1"/>
    <col min="24" max="24" width="5.42578125" bestFit="1" customWidth="1"/>
    <col min="25" max="25" width="11.42578125" bestFit="1" customWidth="1"/>
    <col min="26" max="26" width="3.85546875" bestFit="1" customWidth="1"/>
    <col min="27" max="28" width="4.85546875" bestFit="1" customWidth="1"/>
    <col min="29" max="29" width="2" bestFit="1" customWidth="1"/>
    <col min="30" max="30" width="7.140625" bestFit="1" customWidth="1"/>
    <col min="31" max="31" width="11.42578125" bestFit="1" customWidth="1"/>
  </cols>
  <sheetData>
    <row r="1" spans="1:15">
      <c r="A1" s="25" t="s">
        <v>147</v>
      </c>
      <c r="B1" s="25" t="s">
        <v>104</v>
      </c>
      <c r="C1" s="25" t="s">
        <v>9</v>
      </c>
      <c r="D1" t="s">
        <v>4</v>
      </c>
      <c r="E1" t="s">
        <v>22</v>
      </c>
      <c r="F1" t="s">
        <v>207</v>
      </c>
    </row>
    <row r="2" spans="1:15">
      <c r="A2" s="25">
        <v>0.7</v>
      </c>
      <c r="B2" s="25" t="s">
        <v>117</v>
      </c>
      <c r="C2" s="25">
        <v>1</v>
      </c>
      <c r="D2" t="s">
        <v>37</v>
      </c>
      <c r="E2" t="s">
        <v>35</v>
      </c>
      <c r="F2" t="s">
        <v>214</v>
      </c>
    </row>
    <row r="3" spans="1:15">
      <c r="A3" s="25">
        <v>0.4</v>
      </c>
      <c r="B3" s="25" t="s">
        <v>115</v>
      </c>
      <c r="C3" s="25">
        <v>2</v>
      </c>
      <c r="D3" t="s">
        <v>45</v>
      </c>
      <c r="E3" t="s">
        <v>43</v>
      </c>
      <c r="F3" t="s">
        <v>214</v>
      </c>
    </row>
    <row r="4" spans="1:15">
      <c r="A4" s="25">
        <v>0.3</v>
      </c>
      <c r="B4" s="25" t="s">
        <v>116</v>
      </c>
      <c r="C4" s="25">
        <v>4</v>
      </c>
      <c r="D4" t="s">
        <v>45</v>
      </c>
      <c r="E4" t="s">
        <v>35</v>
      </c>
      <c r="F4" t="s">
        <v>215</v>
      </c>
    </row>
    <row r="5" spans="1:15">
      <c r="A5" s="25">
        <v>0.3</v>
      </c>
      <c r="B5" s="25" t="s">
        <v>116</v>
      </c>
      <c r="C5" s="25">
        <v>5</v>
      </c>
      <c r="D5" t="s">
        <v>45</v>
      </c>
      <c r="E5" t="s">
        <v>35</v>
      </c>
      <c r="F5" t="s">
        <v>215</v>
      </c>
    </row>
    <row r="6" spans="1:15">
      <c r="A6" s="25">
        <v>0.6</v>
      </c>
      <c r="B6" s="25" t="s">
        <v>117</v>
      </c>
      <c r="C6" s="25">
        <v>7</v>
      </c>
      <c r="D6" t="s">
        <v>45</v>
      </c>
      <c r="E6" t="s">
        <v>43</v>
      </c>
      <c r="F6" t="s">
        <v>214</v>
      </c>
      <c r="J6" s="4" t="s">
        <v>104</v>
      </c>
      <c r="K6" t="s">
        <v>99</v>
      </c>
    </row>
    <row r="7" spans="1:15">
      <c r="A7" s="25">
        <v>0.35</v>
      </c>
      <c r="B7" s="25" t="s">
        <v>117</v>
      </c>
      <c r="C7" s="25">
        <v>8</v>
      </c>
      <c r="D7" t="s">
        <v>45</v>
      </c>
      <c r="E7" t="s">
        <v>43</v>
      </c>
      <c r="F7" t="s">
        <v>214</v>
      </c>
      <c r="J7" t="s">
        <v>115</v>
      </c>
      <c r="K7" s="5">
        <v>314</v>
      </c>
    </row>
    <row r="8" spans="1:15">
      <c r="A8" s="25">
        <v>0.75</v>
      </c>
      <c r="B8" s="25" t="s">
        <v>115</v>
      </c>
      <c r="C8" s="25">
        <v>10</v>
      </c>
      <c r="D8" t="s">
        <v>45</v>
      </c>
      <c r="E8" t="s">
        <v>35</v>
      </c>
      <c r="F8" t="s">
        <v>215</v>
      </c>
      <c r="J8" t="s">
        <v>116</v>
      </c>
      <c r="K8" s="5">
        <v>405</v>
      </c>
    </row>
    <row r="9" spans="1:15">
      <c r="A9" s="25">
        <v>0.15</v>
      </c>
      <c r="B9" s="25" t="s">
        <v>116</v>
      </c>
      <c r="C9" s="25">
        <v>11</v>
      </c>
      <c r="D9" t="s">
        <v>45</v>
      </c>
      <c r="E9" t="s">
        <v>43</v>
      </c>
      <c r="F9" t="s">
        <v>215</v>
      </c>
      <c r="J9" t="s">
        <v>117</v>
      </c>
      <c r="K9" s="5">
        <v>751</v>
      </c>
    </row>
    <row r="10" spans="1:15">
      <c r="A10" s="25">
        <v>0</v>
      </c>
      <c r="B10" s="25" t="s">
        <v>116</v>
      </c>
      <c r="C10" s="25">
        <v>12</v>
      </c>
      <c r="D10" t="s">
        <v>45</v>
      </c>
      <c r="E10" t="s">
        <v>43</v>
      </c>
      <c r="F10" t="s">
        <v>216</v>
      </c>
      <c r="J10" t="s">
        <v>217</v>
      </c>
      <c r="K10" s="5"/>
    </row>
    <row r="11" spans="1:15">
      <c r="A11" s="25">
        <v>0.4</v>
      </c>
      <c r="B11" s="25" t="s">
        <v>117</v>
      </c>
      <c r="C11" s="25">
        <v>13</v>
      </c>
      <c r="D11" t="s">
        <v>45</v>
      </c>
      <c r="E11" t="s">
        <v>43</v>
      </c>
      <c r="F11" t="s">
        <v>214</v>
      </c>
      <c r="J11" t="s">
        <v>114</v>
      </c>
      <c r="K11" s="5">
        <v>1470</v>
      </c>
    </row>
    <row r="12" spans="1:15">
      <c r="A12" s="25">
        <v>0.6</v>
      </c>
      <c r="B12" s="25" t="s">
        <v>117</v>
      </c>
      <c r="C12" s="25">
        <v>14</v>
      </c>
      <c r="D12" t="s">
        <v>45</v>
      </c>
      <c r="E12" t="s">
        <v>43</v>
      </c>
      <c r="F12" t="s">
        <v>215</v>
      </c>
    </row>
    <row r="13" spans="1:15">
      <c r="A13" s="25">
        <v>0.3</v>
      </c>
      <c r="B13" s="25" t="s">
        <v>116</v>
      </c>
      <c r="C13" s="25">
        <v>15</v>
      </c>
      <c r="D13" t="s">
        <v>45</v>
      </c>
      <c r="E13" t="s">
        <v>35</v>
      </c>
      <c r="F13" t="s">
        <v>214</v>
      </c>
    </row>
    <row r="14" spans="1:15">
      <c r="A14" s="25">
        <v>0.55000000000000004</v>
      </c>
      <c r="B14" s="25" t="s">
        <v>117</v>
      </c>
      <c r="C14" s="25">
        <v>16</v>
      </c>
      <c r="D14" t="s">
        <v>45</v>
      </c>
      <c r="E14" t="s">
        <v>43</v>
      </c>
      <c r="F14" t="s">
        <v>215</v>
      </c>
    </row>
    <row r="15" spans="1:15">
      <c r="A15" s="25">
        <v>0.35</v>
      </c>
      <c r="B15" s="25" t="s">
        <v>117</v>
      </c>
      <c r="C15" s="25">
        <v>18</v>
      </c>
      <c r="D15" t="s">
        <v>45</v>
      </c>
      <c r="E15" t="s">
        <v>43</v>
      </c>
      <c r="F15" t="s">
        <v>215</v>
      </c>
      <c r="J15" s="4" t="s">
        <v>99</v>
      </c>
      <c r="K15" s="4" t="s">
        <v>104</v>
      </c>
    </row>
    <row r="16" spans="1:15">
      <c r="A16" s="25">
        <v>0.3</v>
      </c>
      <c r="B16" s="25" t="s">
        <v>116</v>
      </c>
      <c r="C16" s="25">
        <v>19</v>
      </c>
      <c r="D16" t="s">
        <v>45</v>
      </c>
      <c r="E16" t="s">
        <v>35</v>
      </c>
      <c r="F16" t="s">
        <v>215</v>
      </c>
      <c r="J16" s="4" t="s">
        <v>4</v>
      </c>
      <c r="K16" t="s">
        <v>115</v>
      </c>
      <c r="L16" t="s">
        <v>116</v>
      </c>
      <c r="M16" t="s">
        <v>117</v>
      </c>
      <c r="N16" t="s">
        <v>217</v>
      </c>
      <c r="O16" t="s">
        <v>114</v>
      </c>
    </row>
    <row r="17" spans="1:25">
      <c r="A17" s="25">
        <v>0.5</v>
      </c>
      <c r="B17" s="25" t="s">
        <v>117</v>
      </c>
      <c r="C17" s="25">
        <v>20</v>
      </c>
      <c r="D17" t="s">
        <v>45</v>
      </c>
      <c r="E17" t="s">
        <v>43</v>
      </c>
      <c r="F17" t="s">
        <v>216</v>
      </c>
      <c r="J17" t="s">
        <v>61</v>
      </c>
      <c r="K17" s="5">
        <v>13</v>
      </c>
      <c r="L17" s="5">
        <v>13</v>
      </c>
      <c r="M17" s="5">
        <v>37</v>
      </c>
      <c r="N17" s="5"/>
      <c r="O17" s="5">
        <v>63</v>
      </c>
    </row>
    <row r="18" spans="1:25">
      <c r="A18" s="25">
        <v>0.95</v>
      </c>
      <c r="B18" s="25" t="s">
        <v>117</v>
      </c>
      <c r="C18" s="25">
        <v>21</v>
      </c>
      <c r="D18" t="s">
        <v>45</v>
      </c>
      <c r="E18" t="s">
        <v>35</v>
      </c>
      <c r="F18" t="s">
        <v>214</v>
      </c>
      <c r="J18" t="s">
        <v>45</v>
      </c>
      <c r="K18" s="5">
        <v>204</v>
      </c>
      <c r="L18" s="5">
        <v>253</v>
      </c>
      <c r="M18" s="5">
        <v>504</v>
      </c>
      <c r="N18" s="5"/>
      <c r="O18" s="5">
        <v>961</v>
      </c>
      <c r="U18" s="4" t="s">
        <v>99</v>
      </c>
      <c r="V18" s="4" t="s">
        <v>4</v>
      </c>
    </row>
    <row r="19" spans="1:25">
      <c r="A19" s="25">
        <v>0.5</v>
      </c>
      <c r="B19" s="25" t="s">
        <v>117</v>
      </c>
      <c r="C19" s="25">
        <v>22</v>
      </c>
      <c r="D19" t="s">
        <v>45</v>
      </c>
      <c r="E19" t="s">
        <v>35</v>
      </c>
      <c r="F19" t="s">
        <v>215</v>
      </c>
      <c r="J19" t="s">
        <v>37</v>
      </c>
      <c r="K19" s="5">
        <v>97</v>
      </c>
      <c r="L19" s="5">
        <v>139</v>
      </c>
      <c r="M19" s="5">
        <v>210</v>
      </c>
      <c r="N19" s="5"/>
      <c r="O19" s="5">
        <v>446</v>
      </c>
      <c r="U19" s="4" t="s">
        <v>104</v>
      </c>
      <c r="V19" t="s">
        <v>61</v>
      </c>
      <c r="W19" t="s">
        <v>45</v>
      </c>
      <c r="X19" t="s">
        <v>37</v>
      </c>
      <c r="Y19" t="s">
        <v>114</v>
      </c>
    </row>
    <row r="20" spans="1:25">
      <c r="A20" s="25">
        <v>0.2</v>
      </c>
      <c r="B20" s="25" t="s">
        <v>115</v>
      </c>
      <c r="C20" s="25">
        <v>23</v>
      </c>
      <c r="D20" t="s">
        <v>37</v>
      </c>
      <c r="E20" t="s">
        <v>43</v>
      </c>
      <c r="F20" t="s">
        <v>216</v>
      </c>
      <c r="J20" t="s">
        <v>217</v>
      </c>
      <c r="K20" s="5"/>
      <c r="L20" s="5"/>
      <c r="M20" s="5"/>
      <c r="N20" s="5"/>
      <c r="O20" s="5"/>
      <c r="U20" t="s">
        <v>115</v>
      </c>
      <c r="V20" s="5">
        <v>13</v>
      </c>
      <c r="W20" s="5">
        <v>204</v>
      </c>
      <c r="X20" s="5">
        <v>97</v>
      </c>
      <c r="Y20" s="5">
        <v>314</v>
      </c>
    </row>
    <row r="21" spans="1:25">
      <c r="A21" s="25">
        <v>0.3</v>
      </c>
      <c r="B21" s="25" t="s">
        <v>116</v>
      </c>
      <c r="C21" s="25">
        <v>24</v>
      </c>
      <c r="D21" t="s">
        <v>45</v>
      </c>
      <c r="E21" t="s">
        <v>35</v>
      </c>
      <c r="F21" t="s">
        <v>214</v>
      </c>
      <c r="J21" t="s">
        <v>114</v>
      </c>
      <c r="K21" s="5">
        <v>314</v>
      </c>
      <c r="L21" s="5">
        <v>405</v>
      </c>
      <c r="M21" s="5">
        <v>751</v>
      </c>
      <c r="N21" s="5"/>
      <c r="O21" s="5">
        <v>1470</v>
      </c>
      <c r="U21" t="s">
        <v>116</v>
      </c>
      <c r="V21" s="5">
        <v>13</v>
      </c>
      <c r="W21" s="5">
        <v>253</v>
      </c>
      <c r="X21" s="5">
        <v>139</v>
      </c>
      <c r="Y21" s="5">
        <v>405</v>
      </c>
    </row>
    <row r="22" spans="1:25">
      <c r="A22" s="25">
        <v>0.55000000000000004</v>
      </c>
      <c r="B22" s="25" t="s">
        <v>117</v>
      </c>
      <c r="C22" s="25">
        <v>26</v>
      </c>
      <c r="D22" t="s">
        <v>45</v>
      </c>
      <c r="E22" t="s">
        <v>43</v>
      </c>
      <c r="F22" t="s">
        <v>214</v>
      </c>
      <c r="U22" t="s">
        <v>117</v>
      </c>
      <c r="V22" s="5">
        <v>37</v>
      </c>
      <c r="W22" s="5">
        <v>504</v>
      </c>
      <c r="X22" s="5">
        <v>210</v>
      </c>
      <c r="Y22" s="5">
        <v>751</v>
      </c>
    </row>
    <row r="23" spans="1:25">
      <c r="A23" s="25">
        <v>0.4</v>
      </c>
      <c r="B23" s="25" t="s">
        <v>117</v>
      </c>
      <c r="C23" s="25">
        <v>27</v>
      </c>
      <c r="D23" t="s">
        <v>37</v>
      </c>
      <c r="E23" t="s">
        <v>43</v>
      </c>
      <c r="F23" t="s">
        <v>214</v>
      </c>
      <c r="U23" t="s">
        <v>114</v>
      </c>
      <c r="V23" s="5">
        <v>63</v>
      </c>
      <c r="W23" s="5">
        <v>961</v>
      </c>
      <c r="X23" s="5">
        <v>446</v>
      </c>
      <c r="Y23" s="5">
        <v>1470</v>
      </c>
    </row>
    <row r="24" spans="1:25">
      <c r="A24" s="25">
        <v>0.45</v>
      </c>
      <c r="B24" s="25" t="s">
        <v>117</v>
      </c>
      <c r="C24" s="25">
        <v>28</v>
      </c>
      <c r="D24" t="s">
        <v>45</v>
      </c>
      <c r="E24" t="s">
        <v>43</v>
      </c>
      <c r="F24" t="s">
        <v>216</v>
      </c>
    </row>
    <row r="25" spans="1:25">
      <c r="A25" s="25">
        <v>0.15</v>
      </c>
      <c r="B25" s="25" t="s">
        <v>116</v>
      </c>
      <c r="C25" s="25">
        <v>30</v>
      </c>
      <c r="D25" t="s">
        <v>45</v>
      </c>
      <c r="E25" t="s">
        <v>43</v>
      </c>
      <c r="F25" t="s">
        <v>215</v>
      </c>
      <c r="J25" s="4" t="s">
        <v>99</v>
      </c>
      <c r="K25" s="4" t="s">
        <v>22</v>
      </c>
    </row>
    <row r="26" spans="1:25">
      <c r="A26" s="25">
        <v>0.6</v>
      </c>
      <c r="B26" s="25" t="s">
        <v>117</v>
      </c>
      <c r="C26" s="25">
        <v>31</v>
      </c>
      <c r="D26" t="s">
        <v>45</v>
      </c>
      <c r="E26" t="s">
        <v>43</v>
      </c>
      <c r="F26" t="s">
        <v>215</v>
      </c>
      <c r="J26" s="4" t="s">
        <v>104</v>
      </c>
      <c r="K26" t="s">
        <v>43</v>
      </c>
      <c r="L26" t="s">
        <v>35</v>
      </c>
      <c r="M26" t="s">
        <v>217</v>
      </c>
      <c r="N26" t="s">
        <v>114</v>
      </c>
    </row>
    <row r="27" spans="1:25">
      <c r="A27" s="25">
        <v>0.2</v>
      </c>
      <c r="B27" s="25" t="s">
        <v>115</v>
      </c>
      <c r="C27" s="25">
        <v>32</v>
      </c>
      <c r="D27" t="s">
        <v>45</v>
      </c>
      <c r="E27" t="s">
        <v>43</v>
      </c>
      <c r="F27" t="s">
        <v>216</v>
      </c>
      <c r="J27" t="s">
        <v>115</v>
      </c>
      <c r="K27" s="5">
        <v>221</v>
      </c>
      <c r="L27" s="5">
        <v>93</v>
      </c>
      <c r="M27" s="5"/>
      <c r="N27" s="5">
        <v>314</v>
      </c>
    </row>
    <row r="28" spans="1:25">
      <c r="A28" s="25">
        <v>0.8</v>
      </c>
      <c r="B28" s="25" t="s">
        <v>117</v>
      </c>
      <c r="C28" s="25">
        <v>33</v>
      </c>
      <c r="D28" t="s">
        <v>45</v>
      </c>
      <c r="E28" t="s">
        <v>35</v>
      </c>
      <c r="F28" t="s">
        <v>214</v>
      </c>
      <c r="J28" t="s">
        <v>116</v>
      </c>
      <c r="K28" s="5">
        <v>313</v>
      </c>
      <c r="L28" s="5">
        <v>92</v>
      </c>
      <c r="M28" s="5"/>
      <c r="N28" s="5">
        <v>405</v>
      </c>
    </row>
    <row r="29" spans="1:25">
      <c r="A29" s="25">
        <v>0.25</v>
      </c>
      <c r="B29" s="25" t="s">
        <v>116</v>
      </c>
      <c r="C29" s="25">
        <v>35</v>
      </c>
      <c r="D29" t="s">
        <v>37</v>
      </c>
      <c r="E29" t="s">
        <v>43</v>
      </c>
      <c r="F29" t="s">
        <v>214</v>
      </c>
      <c r="J29" t="s">
        <v>117</v>
      </c>
      <c r="K29" s="5">
        <v>520</v>
      </c>
      <c r="L29" s="5">
        <v>231</v>
      </c>
      <c r="M29" s="5"/>
      <c r="N29" s="5">
        <v>751</v>
      </c>
    </row>
    <row r="30" spans="1:25">
      <c r="A30" s="25">
        <v>0.25</v>
      </c>
      <c r="B30" s="25" t="s">
        <v>116</v>
      </c>
      <c r="C30" s="25">
        <v>36</v>
      </c>
      <c r="D30" t="s">
        <v>45</v>
      </c>
      <c r="E30" t="s">
        <v>43</v>
      </c>
      <c r="F30" t="s">
        <v>216</v>
      </c>
      <c r="J30" t="s">
        <v>217</v>
      </c>
      <c r="K30" s="5"/>
      <c r="L30" s="5"/>
      <c r="M30" s="5"/>
      <c r="N30" s="5"/>
    </row>
    <row r="31" spans="1:25">
      <c r="A31" s="25">
        <v>0.65</v>
      </c>
      <c r="B31" s="25" t="s">
        <v>115</v>
      </c>
      <c r="C31" s="25">
        <v>38</v>
      </c>
      <c r="D31" t="s">
        <v>37</v>
      </c>
      <c r="E31" t="s">
        <v>43</v>
      </c>
      <c r="F31" t="s">
        <v>216</v>
      </c>
      <c r="J31" t="s">
        <v>114</v>
      </c>
      <c r="K31" s="5">
        <v>1054</v>
      </c>
      <c r="L31" s="5">
        <v>416</v>
      </c>
      <c r="M31" s="5"/>
      <c r="N31" s="5">
        <v>1470</v>
      </c>
    </row>
    <row r="32" spans="1:25">
      <c r="A32" s="25">
        <v>0.15</v>
      </c>
      <c r="B32" s="25" t="s">
        <v>116</v>
      </c>
      <c r="C32" s="25">
        <v>39</v>
      </c>
      <c r="D32" t="s">
        <v>45</v>
      </c>
      <c r="E32" t="s">
        <v>43</v>
      </c>
      <c r="F32" t="s">
        <v>215</v>
      </c>
    </row>
    <row r="33" spans="1:11">
      <c r="A33" s="25">
        <v>0.3</v>
      </c>
      <c r="B33" s="25" t="s">
        <v>116</v>
      </c>
      <c r="C33" s="25">
        <v>40</v>
      </c>
      <c r="D33" t="s">
        <v>45</v>
      </c>
      <c r="E33" t="s">
        <v>35</v>
      </c>
      <c r="F33" t="s">
        <v>214</v>
      </c>
    </row>
    <row r="34" spans="1:11">
      <c r="A34" s="25">
        <v>0.15</v>
      </c>
      <c r="B34" s="25" t="s">
        <v>116</v>
      </c>
      <c r="C34" s="25">
        <v>41</v>
      </c>
      <c r="D34" t="s">
        <v>45</v>
      </c>
      <c r="E34" t="s">
        <v>43</v>
      </c>
      <c r="F34" t="s">
        <v>215</v>
      </c>
      <c r="J34" s="4" t="s">
        <v>207</v>
      </c>
      <c r="K34" t="s">
        <v>139</v>
      </c>
    </row>
    <row r="35" spans="1:11">
      <c r="A35" s="25">
        <v>0.15</v>
      </c>
      <c r="B35" s="25" t="s">
        <v>116</v>
      </c>
      <c r="C35" s="25">
        <v>42</v>
      </c>
      <c r="D35" t="s">
        <v>37</v>
      </c>
      <c r="E35" t="s">
        <v>43</v>
      </c>
      <c r="F35" t="s">
        <v>215</v>
      </c>
      <c r="J35" t="s">
        <v>216</v>
      </c>
      <c r="K35" s="5">
        <v>0.29103448275862109</v>
      </c>
    </row>
    <row r="36" spans="1:11">
      <c r="A36" s="25">
        <v>0.7</v>
      </c>
      <c r="B36" s="25" t="s">
        <v>117</v>
      </c>
      <c r="C36" s="25">
        <v>45</v>
      </c>
      <c r="D36" t="s">
        <v>45</v>
      </c>
      <c r="E36" t="s">
        <v>35</v>
      </c>
      <c r="F36" t="s">
        <v>215</v>
      </c>
      <c r="J36" t="s">
        <v>215</v>
      </c>
      <c r="K36" s="48">
        <v>0.42759493670886106</v>
      </c>
    </row>
    <row r="37" spans="1:11">
      <c r="A37" s="25">
        <v>0.35</v>
      </c>
      <c r="B37" s="25" t="s">
        <v>117</v>
      </c>
      <c r="C37" s="25">
        <v>46</v>
      </c>
      <c r="D37" t="s">
        <v>45</v>
      </c>
      <c r="E37" t="s">
        <v>43</v>
      </c>
      <c r="F37" t="s">
        <v>215</v>
      </c>
      <c r="J37" t="s">
        <v>214</v>
      </c>
      <c r="K37" s="5">
        <v>0.41828125000000071</v>
      </c>
    </row>
    <row r="38" spans="1:11">
      <c r="A38" s="25">
        <v>0.5</v>
      </c>
      <c r="B38" s="25" t="s">
        <v>115</v>
      </c>
      <c r="C38" s="25">
        <v>47</v>
      </c>
      <c r="D38" t="s">
        <v>37</v>
      </c>
      <c r="E38" t="s">
        <v>35</v>
      </c>
      <c r="F38" t="s">
        <v>215</v>
      </c>
      <c r="J38" t="s">
        <v>217</v>
      </c>
      <c r="K38" s="5"/>
    </row>
    <row r="39" spans="1:11">
      <c r="A39" s="25">
        <v>0.15</v>
      </c>
      <c r="B39" s="25" t="s">
        <v>116</v>
      </c>
      <c r="C39" s="25">
        <v>49</v>
      </c>
      <c r="D39" t="s">
        <v>37</v>
      </c>
      <c r="E39" t="s">
        <v>43</v>
      </c>
      <c r="F39" t="s">
        <v>215</v>
      </c>
      <c r="J39" t="s">
        <v>114</v>
      </c>
      <c r="K39" s="5">
        <v>0.38312925170068068</v>
      </c>
    </row>
    <row r="40" spans="1:11">
      <c r="A40" s="25">
        <v>0.75</v>
      </c>
      <c r="B40" s="25" t="s">
        <v>117</v>
      </c>
      <c r="C40" s="25">
        <v>51</v>
      </c>
      <c r="D40" t="s">
        <v>45</v>
      </c>
      <c r="E40" t="s">
        <v>35</v>
      </c>
      <c r="F40" t="s">
        <v>214</v>
      </c>
    </row>
    <row r="41" spans="1:11">
      <c r="A41" s="25">
        <v>0.4</v>
      </c>
      <c r="B41" s="25" t="s">
        <v>117</v>
      </c>
      <c r="C41" s="25">
        <v>52</v>
      </c>
      <c r="D41" t="s">
        <v>37</v>
      </c>
      <c r="E41" t="s">
        <v>43</v>
      </c>
      <c r="F41" t="s">
        <v>214</v>
      </c>
    </row>
    <row r="42" spans="1:11">
      <c r="A42" s="25">
        <v>0.15</v>
      </c>
      <c r="B42" s="25" t="s">
        <v>116</v>
      </c>
      <c r="C42" s="25">
        <v>53</v>
      </c>
      <c r="D42" t="s">
        <v>45</v>
      </c>
      <c r="E42" t="s">
        <v>43</v>
      </c>
      <c r="F42" t="s">
        <v>215</v>
      </c>
    </row>
    <row r="43" spans="1:11">
      <c r="A43" s="25">
        <v>0.4</v>
      </c>
      <c r="B43" s="25" t="s">
        <v>117</v>
      </c>
      <c r="C43" s="25">
        <v>54</v>
      </c>
      <c r="D43" t="s">
        <v>45</v>
      </c>
      <c r="E43" t="s">
        <v>43</v>
      </c>
      <c r="F43" t="s">
        <v>215</v>
      </c>
    </row>
    <row r="44" spans="1:11">
      <c r="A44" s="25">
        <v>0.55000000000000004</v>
      </c>
      <c r="B44" s="25" t="s">
        <v>117</v>
      </c>
      <c r="C44" s="25">
        <v>55</v>
      </c>
      <c r="D44" t="s">
        <v>45</v>
      </c>
      <c r="E44" t="s">
        <v>43</v>
      </c>
      <c r="F44" t="s">
        <v>215</v>
      </c>
    </row>
    <row r="45" spans="1:11">
      <c r="A45" s="25">
        <v>0</v>
      </c>
      <c r="B45" s="25" t="s">
        <v>116</v>
      </c>
      <c r="C45" s="25">
        <v>56</v>
      </c>
      <c r="D45" t="s">
        <v>37</v>
      </c>
      <c r="E45" t="s">
        <v>43</v>
      </c>
      <c r="F45" t="s">
        <v>216</v>
      </c>
    </row>
    <row r="46" spans="1:11">
      <c r="A46" s="25">
        <v>0.15</v>
      </c>
      <c r="B46" s="25" t="s">
        <v>116</v>
      </c>
      <c r="C46" s="25">
        <v>57</v>
      </c>
      <c r="D46" t="s">
        <v>45</v>
      </c>
      <c r="E46" t="s">
        <v>43</v>
      </c>
      <c r="F46" t="s">
        <v>214</v>
      </c>
    </row>
    <row r="47" spans="1:11">
      <c r="A47" s="25">
        <v>0.25</v>
      </c>
      <c r="B47" s="25" t="s">
        <v>116</v>
      </c>
      <c r="C47" s="25">
        <v>58</v>
      </c>
      <c r="D47" t="s">
        <v>45</v>
      </c>
      <c r="E47" t="s">
        <v>43</v>
      </c>
      <c r="F47" t="s">
        <v>216</v>
      </c>
      <c r="J47" s="4" t="s">
        <v>104</v>
      </c>
      <c r="K47" t="s">
        <v>99</v>
      </c>
    </row>
    <row r="48" spans="1:11">
      <c r="A48" s="25">
        <v>0.4</v>
      </c>
      <c r="B48" s="25" t="s">
        <v>117</v>
      </c>
      <c r="C48" s="25">
        <v>60</v>
      </c>
      <c r="D48" t="s">
        <v>37</v>
      </c>
      <c r="E48" t="s">
        <v>43</v>
      </c>
      <c r="F48" t="s">
        <v>214</v>
      </c>
      <c r="J48" t="s">
        <v>115</v>
      </c>
      <c r="K48" s="5">
        <v>314</v>
      </c>
    </row>
    <row r="49" spans="1:11">
      <c r="A49" s="25">
        <v>0.6</v>
      </c>
      <c r="B49" s="25" t="s">
        <v>117</v>
      </c>
      <c r="C49" s="25">
        <v>61</v>
      </c>
      <c r="D49" t="s">
        <v>45</v>
      </c>
      <c r="E49" t="s">
        <v>43</v>
      </c>
      <c r="F49" t="s">
        <v>214</v>
      </c>
      <c r="J49" t="s">
        <v>116</v>
      </c>
      <c r="K49" s="5">
        <v>405</v>
      </c>
    </row>
    <row r="50" spans="1:11">
      <c r="A50" s="25">
        <v>0.5</v>
      </c>
      <c r="B50" s="25" t="s">
        <v>115</v>
      </c>
      <c r="C50" s="25">
        <v>62</v>
      </c>
      <c r="D50" t="s">
        <v>37</v>
      </c>
      <c r="E50" t="s">
        <v>35</v>
      </c>
      <c r="F50" t="s">
        <v>214</v>
      </c>
      <c r="J50" t="s">
        <v>117</v>
      </c>
      <c r="K50" s="5">
        <v>751</v>
      </c>
    </row>
    <row r="51" spans="1:11">
      <c r="A51" s="25">
        <v>0.15</v>
      </c>
      <c r="B51" s="25" t="s">
        <v>116</v>
      </c>
      <c r="C51" s="25">
        <v>63</v>
      </c>
      <c r="D51" t="s">
        <v>45</v>
      </c>
      <c r="E51" t="s">
        <v>43</v>
      </c>
      <c r="F51" t="s">
        <v>215</v>
      </c>
      <c r="J51" t="s">
        <v>114</v>
      </c>
      <c r="K51" s="5">
        <v>1470</v>
      </c>
    </row>
    <row r="52" spans="1:11">
      <c r="A52" s="25">
        <v>0.5</v>
      </c>
      <c r="B52" s="25" t="s">
        <v>115</v>
      </c>
      <c r="C52" s="25">
        <v>64</v>
      </c>
      <c r="D52" t="s">
        <v>45</v>
      </c>
      <c r="E52" t="s">
        <v>35</v>
      </c>
      <c r="F52" t="s">
        <v>214</v>
      </c>
    </row>
    <row r="53" spans="1:11">
      <c r="A53" s="25">
        <v>0.5</v>
      </c>
      <c r="B53" s="25" t="s">
        <v>117</v>
      </c>
      <c r="C53" s="25">
        <v>65</v>
      </c>
      <c r="D53" t="s">
        <v>45</v>
      </c>
      <c r="E53" t="s">
        <v>35</v>
      </c>
      <c r="F53" t="s">
        <v>214</v>
      </c>
    </row>
    <row r="54" spans="1:11">
      <c r="A54" s="25">
        <v>0.95</v>
      </c>
      <c r="B54" s="25" t="s">
        <v>117</v>
      </c>
      <c r="C54" s="25">
        <v>68</v>
      </c>
      <c r="D54" t="s">
        <v>37</v>
      </c>
      <c r="E54" t="s">
        <v>35</v>
      </c>
      <c r="F54" t="s">
        <v>214</v>
      </c>
    </row>
    <row r="55" spans="1:11">
      <c r="A55" s="25">
        <v>0.4</v>
      </c>
      <c r="B55" s="25" t="s">
        <v>117</v>
      </c>
      <c r="C55" s="25">
        <v>70</v>
      </c>
      <c r="D55" t="s">
        <v>45</v>
      </c>
      <c r="E55" t="s">
        <v>35</v>
      </c>
      <c r="F55" t="s">
        <v>216</v>
      </c>
    </row>
    <row r="56" spans="1:11">
      <c r="A56" s="25">
        <v>0.5</v>
      </c>
      <c r="B56" s="25" t="s">
        <v>117</v>
      </c>
      <c r="C56" s="25">
        <v>72</v>
      </c>
      <c r="D56" t="s">
        <v>37</v>
      </c>
      <c r="E56" t="s">
        <v>35</v>
      </c>
      <c r="F56" t="s">
        <v>214</v>
      </c>
    </row>
    <row r="57" spans="1:11">
      <c r="A57" s="25">
        <v>0.4</v>
      </c>
      <c r="B57" s="25" t="s">
        <v>117</v>
      </c>
      <c r="C57" s="25">
        <v>73</v>
      </c>
      <c r="D57" t="s">
        <v>45</v>
      </c>
      <c r="E57" t="s">
        <v>35</v>
      </c>
      <c r="F57" t="s">
        <v>216</v>
      </c>
    </row>
    <row r="58" spans="1:11">
      <c r="A58" s="25">
        <v>0.65</v>
      </c>
      <c r="B58" s="25" t="s">
        <v>117</v>
      </c>
      <c r="C58" s="25">
        <v>74</v>
      </c>
      <c r="D58" t="s">
        <v>37</v>
      </c>
      <c r="E58" t="s">
        <v>43</v>
      </c>
      <c r="F58" t="s">
        <v>216</v>
      </c>
    </row>
    <row r="59" spans="1:11">
      <c r="A59" s="25">
        <v>0.55000000000000004</v>
      </c>
      <c r="B59" s="25" t="s">
        <v>117</v>
      </c>
      <c r="C59" s="25">
        <v>75</v>
      </c>
      <c r="D59" t="s">
        <v>45</v>
      </c>
      <c r="E59" t="s">
        <v>35</v>
      </c>
      <c r="F59" t="s">
        <v>214</v>
      </c>
    </row>
    <row r="60" spans="1:11">
      <c r="A60" s="25">
        <v>0.35</v>
      </c>
      <c r="B60" s="25" t="s">
        <v>117</v>
      </c>
      <c r="C60" s="25">
        <v>76</v>
      </c>
      <c r="D60" t="s">
        <v>45</v>
      </c>
      <c r="E60" t="s">
        <v>43</v>
      </c>
      <c r="F60" t="s">
        <v>214</v>
      </c>
    </row>
    <row r="61" spans="1:11">
      <c r="A61" s="25">
        <v>0.35</v>
      </c>
      <c r="B61" s="25" t="s">
        <v>117</v>
      </c>
      <c r="C61" s="25">
        <v>77</v>
      </c>
      <c r="D61" t="s">
        <v>45</v>
      </c>
      <c r="E61" t="s">
        <v>43</v>
      </c>
      <c r="F61" t="s">
        <v>214</v>
      </c>
    </row>
    <row r="62" spans="1:11">
      <c r="A62" s="25">
        <v>0.55000000000000004</v>
      </c>
      <c r="B62" s="25" t="s">
        <v>117</v>
      </c>
      <c r="C62" s="25">
        <v>78</v>
      </c>
      <c r="D62" t="s">
        <v>45</v>
      </c>
      <c r="E62" t="s">
        <v>35</v>
      </c>
      <c r="F62" t="s">
        <v>214</v>
      </c>
    </row>
    <row r="63" spans="1:11">
      <c r="A63" s="25">
        <v>0.2</v>
      </c>
      <c r="B63" s="25" t="s">
        <v>116</v>
      </c>
      <c r="C63" s="25">
        <v>79</v>
      </c>
      <c r="D63" t="s">
        <v>45</v>
      </c>
      <c r="E63" t="s">
        <v>43</v>
      </c>
      <c r="F63" t="s">
        <v>215</v>
      </c>
    </row>
    <row r="64" spans="1:11">
      <c r="A64" s="25">
        <v>0.6</v>
      </c>
      <c r="B64" s="25" t="s">
        <v>115</v>
      </c>
      <c r="C64" s="25">
        <v>80</v>
      </c>
      <c r="D64" t="s">
        <v>45</v>
      </c>
      <c r="E64" t="s">
        <v>35</v>
      </c>
      <c r="F64" t="s">
        <v>216</v>
      </c>
    </row>
    <row r="65" spans="1:6">
      <c r="A65" s="25">
        <v>0.7</v>
      </c>
      <c r="B65" s="25" t="s">
        <v>115</v>
      </c>
      <c r="C65" s="25">
        <v>81</v>
      </c>
      <c r="D65" t="s">
        <v>37</v>
      </c>
      <c r="E65" t="s">
        <v>43</v>
      </c>
      <c r="F65" t="s">
        <v>216</v>
      </c>
    </row>
    <row r="66" spans="1:6">
      <c r="A66" s="25">
        <v>0.05</v>
      </c>
      <c r="B66" s="25" t="s">
        <v>116</v>
      </c>
      <c r="C66" s="25">
        <v>83</v>
      </c>
      <c r="D66" t="s">
        <v>45</v>
      </c>
      <c r="E66" t="s">
        <v>43</v>
      </c>
      <c r="F66" t="s">
        <v>216</v>
      </c>
    </row>
    <row r="67" spans="1:6">
      <c r="A67" s="25">
        <v>0.15</v>
      </c>
      <c r="B67" s="25" t="s">
        <v>115</v>
      </c>
      <c r="C67" s="25">
        <v>84</v>
      </c>
      <c r="D67" t="s">
        <v>45</v>
      </c>
      <c r="E67" t="s">
        <v>35</v>
      </c>
      <c r="F67" t="s">
        <v>216</v>
      </c>
    </row>
    <row r="68" spans="1:6">
      <c r="A68" s="25">
        <v>0.6</v>
      </c>
      <c r="B68" s="25" t="s">
        <v>117</v>
      </c>
      <c r="C68" s="25">
        <v>85</v>
      </c>
      <c r="D68" t="s">
        <v>45</v>
      </c>
      <c r="E68" t="s">
        <v>43</v>
      </c>
      <c r="F68" t="s">
        <v>214</v>
      </c>
    </row>
    <row r="69" spans="1:6">
      <c r="A69" s="25">
        <v>0.45</v>
      </c>
      <c r="B69" s="25" t="s">
        <v>115</v>
      </c>
      <c r="C69" s="25">
        <v>86</v>
      </c>
      <c r="D69" t="s">
        <v>45</v>
      </c>
      <c r="E69" t="s">
        <v>43</v>
      </c>
      <c r="F69" t="s">
        <v>216</v>
      </c>
    </row>
    <row r="70" spans="1:6">
      <c r="A70" s="25">
        <v>0.8</v>
      </c>
      <c r="B70" s="25" t="s">
        <v>117</v>
      </c>
      <c r="C70" s="25">
        <v>88</v>
      </c>
      <c r="D70" t="s">
        <v>45</v>
      </c>
      <c r="E70" t="s">
        <v>43</v>
      </c>
      <c r="F70" t="s">
        <v>215</v>
      </c>
    </row>
    <row r="71" spans="1:6">
      <c r="A71" s="25">
        <v>0.5</v>
      </c>
      <c r="B71" s="25" t="s">
        <v>117</v>
      </c>
      <c r="C71" s="25">
        <v>90</v>
      </c>
      <c r="D71" t="s">
        <v>45</v>
      </c>
      <c r="E71" t="s">
        <v>35</v>
      </c>
      <c r="F71" t="s">
        <v>214</v>
      </c>
    </row>
    <row r="72" spans="1:6">
      <c r="A72" s="25">
        <v>0.55000000000000004</v>
      </c>
      <c r="B72" s="25" t="s">
        <v>115</v>
      </c>
      <c r="C72" s="25">
        <v>91</v>
      </c>
      <c r="D72" t="s">
        <v>37</v>
      </c>
      <c r="E72" t="s">
        <v>43</v>
      </c>
      <c r="F72" t="s">
        <v>214</v>
      </c>
    </row>
    <row r="73" spans="1:6">
      <c r="A73" s="25">
        <v>0.4</v>
      </c>
      <c r="B73" s="25" t="s">
        <v>117</v>
      </c>
      <c r="C73" s="25">
        <v>94</v>
      </c>
      <c r="D73" t="s">
        <v>45</v>
      </c>
      <c r="E73" t="s">
        <v>43</v>
      </c>
      <c r="F73" t="s">
        <v>215</v>
      </c>
    </row>
    <row r="74" spans="1:6">
      <c r="A74" s="25">
        <v>0.4</v>
      </c>
      <c r="B74" s="25" t="s">
        <v>117</v>
      </c>
      <c r="C74" s="25">
        <v>95</v>
      </c>
      <c r="D74" t="s">
        <v>45</v>
      </c>
      <c r="E74" t="s">
        <v>43</v>
      </c>
      <c r="F74" t="s">
        <v>215</v>
      </c>
    </row>
    <row r="75" spans="1:6">
      <c r="A75" s="25">
        <v>0.6</v>
      </c>
      <c r="B75" s="25" t="s">
        <v>117</v>
      </c>
      <c r="C75" s="25">
        <v>96</v>
      </c>
      <c r="D75" t="s">
        <v>45</v>
      </c>
      <c r="E75" t="s">
        <v>43</v>
      </c>
      <c r="F75" t="s">
        <v>214</v>
      </c>
    </row>
    <row r="76" spans="1:6">
      <c r="A76" s="25">
        <v>0.35</v>
      </c>
      <c r="B76" s="25" t="s">
        <v>117</v>
      </c>
      <c r="C76" s="25">
        <v>97</v>
      </c>
      <c r="D76" t="s">
        <v>45</v>
      </c>
      <c r="E76" t="s">
        <v>43</v>
      </c>
      <c r="F76" t="s">
        <v>214</v>
      </c>
    </row>
    <row r="77" spans="1:6">
      <c r="A77" s="25">
        <v>0.15</v>
      </c>
      <c r="B77" s="25" t="s">
        <v>116</v>
      </c>
      <c r="C77" s="25">
        <v>98</v>
      </c>
      <c r="D77" t="s">
        <v>45</v>
      </c>
      <c r="E77" t="s">
        <v>43</v>
      </c>
      <c r="F77" t="s">
        <v>214</v>
      </c>
    </row>
    <row r="78" spans="1:6">
      <c r="A78" s="25">
        <v>0.4</v>
      </c>
      <c r="B78" s="25" t="s">
        <v>117</v>
      </c>
      <c r="C78" s="25">
        <v>100</v>
      </c>
      <c r="D78" t="s">
        <v>37</v>
      </c>
      <c r="E78" t="s">
        <v>43</v>
      </c>
      <c r="F78" t="s">
        <v>214</v>
      </c>
    </row>
    <row r="79" spans="1:6">
      <c r="A79" s="25">
        <v>0.4</v>
      </c>
      <c r="B79" s="25" t="s">
        <v>115</v>
      </c>
      <c r="C79" s="25">
        <v>101</v>
      </c>
      <c r="D79" t="s">
        <v>45</v>
      </c>
      <c r="E79" t="s">
        <v>35</v>
      </c>
      <c r="F79" t="s">
        <v>216</v>
      </c>
    </row>
    <row r="80" spans="1:6">
      <c r="A80" s="25">
        <v>0.2</v>
      </c>
      <c r="B80" s="25" t="s">
        <v>116</v>
      </c>
      <c r="C80" s="25">
        <v>102</v>
      </c>
      <c r="D80" t="s">
        <v>45</v>
      </c>
      <c r="E80" t="s">
        <v>43</v>
      </c>
      <c r="F80" t="s">
        <v>216</v>
      </c>
    </row>
    <row r="81" spans="1:6">
      <c r="A81" s="25">
        <v>0.75</v>
      </c>
      <c r="B81" s="25" t="s">
        <v>115</v>
      </c>
      <c r="C81" s="25">
        <v>103</v>
      </c>
      <c r="D81" t="s">
        <v>61</v>
      </c>
      <c r="E81" t="s">
        <v>35</v>
      </c>
      <c r="F81" t="s">
        <v>214</v>
      </c>
    </row>
    <row r="82" spans="1:6">
      <c r="A82" s="25">
        <v>0.5</v>
      </c>
      <c r="B82" s="25" t="s">
        <v>117</v>
      </c>
      <c r="C82" s="25">
        <v>104</v>
      </c>
      <c r="D82" t="s">
        <v>45</v>
      </c>
      <c r="E82" t="s">
        <v>35</v>
      </c>
      <c r="F82" t="s">
        <v>214</v>
      </c>
    </row>
    <row r="83" spans="1:6">
      <c r="A83" s="25">
        <v>0.35</v>
      </c>
      <c r="B83" s="25" t="s">
        <v>117</v>
      </c>
      <c r="C83" s="25">
        <v>105</v>
      </c>
      <c r="D83" t="s">
        <v>45</v>
      </c>
      <c r="E83" t="s">
        <v>43</v>
      </c>
      <c r="F83" t="s">
        <v>215</v>
      </c>
    </row>
    <row r="84" spans="1:6">
      <c r="A84" s="25">
        <v>0.2</v>
      </c>
      <c r="B84" s="25" t="s">
        <v>115</v>
      </c>
      <c r="C84" s="25">
        <v>106</v>
      </c>
      <c r="D84" t="s">
        <v>37</v>
      </c>
      <c r="E84" t="s">
        <v>43</v>
      </c>
      <c r="F84" t="s">
        <v>216</v>
      </c>
    </row>
    <row r="85" spans="1:6">
      <c r="A85" s="25">
        <v>0.5</v>
      </c>
      <c r="B85" s="25" t="s">
        <v>117</v>
      </c>
      <c r="C85" s="25">
        <v>107</v>
      </c>
      <c r="D85" t="s">
        <v>45</v>
      </c>
      <c r="E85" t="s">
        <v>35</v>
      </c>
      <c r="F85" t="s">
        <v>214</v>
      </c>
    </row>
    <row r="86" spans="1:6">
      <c r="A86" s="25">
        <v>0.6</v>
      </c>
      <c r="B86" s="25" t="s">
        <v>117</v>
      </c>
      <c r="C86" s="25">
        <v>110</v>
      </c>
      <c r="D86" t="s">
        <v>45</v>
      </c>
      <c r="E86" t="s">
        <v>43</v>
      </c>
      <c r="F86" t="s">
        <v>214</v>
      </c>
    </row>
    <row r="87" spans="1:6">
      <c r="A87" s="25">
        <v>0.2</v>
      </c>
      <c r="B87" s="25" t="s">
        <v>115</v>
      </c>
      <c r="C87" s="25">
        <v>112</v>
      </c>
      <c r="D87" t="s">
        <v>45</v>
      </c>
      <c r="E87" t="s">
        <v>43</v>
      </c>
      <c r="F87" t="s">
        <v>216</v>
      </c>
    </row>
    <row r="88" spans="1:6">
      <c r="A88" s="25">
        <v>0.4</v>
      </c>
      <c r="B88" s="25" t="s">
        <v>117</v>
      </c>
      <c r="C88" s="25">
        <v>113</v>
      </c>
      <c r="D88" t="s">
        <v>37</v>
      </c>
      <c r="E88" t="s">
        <v>43</v>
      </c>
      <c r="F88" t="s">
        <v>215</v>
      </c>
    </row>
    <row r="89" spans="1:6">
      <c r="A89" s="25">
        <v>0.15</v>
      </c>
      <c r="B89" s="25" t="s">
        <v>115</v>
      </c>
      <c r="C89" s="25">
        <v>116</v>
      </c>
      <c r="D89" t="s">
        <v>45</v>
      </c>
      <c r="E89" t="s">
        <v>43</v>
      </c>
      <c r="F89" t="s">
        <v>215</v>
      </c>
    </row>
    <row r="90" spans="1:6">
      <c r="A90" s="25">
        <v>0.2</v>
      </c>
      <c r="B90" s="25" t="s">
        <v>116</v>
      </c>
      <c r="C90" s="25">
        <v>117</v>
      </c>
      <c r="D90" t="s">
        <v>45</v>
      </c>
      <c r="E90" t="s">
        <v>43</v>
      </c>
      <c r="F90" t="s">
        <v>214</v>
      </c>
    </row>
    <row r="91" spans="1:6">
      <c r="A91" s="25">
        <v>0</v>
      </c>
      <c r="B91" s="25" t="s">
        <v>115</v>
      </c>
      <c r="C91" s="25">
        <v>118</v>
      </c>
      <c r="D91" t="s">
        <v>37</v>
      </c>
      <c r="E91" t="s">
        <v>43</v>
      </c>
      <c r="F91" t="s">
        <v>216</v>
      </c>
    </row>
    <row r="92" spans="1:6">
      <c r="A92" s="25">
        <v>0.5</v>
      </c>
      <c r="B92" s="25" t="s">
        <v>117</v>
      </c>
      <c r="C92" s="25">
        <v>119</v>
      </c>
      <c r="D92" t="s">
        <v>45</v>
      </c>
      <c r="E92" t="s">
        <v>43</v>
      </c>
      <c r="F92" t="s">
        <v>216</v>
      </c>
    </row>
    <row r="93" spans="1:6">
      <c r="A93" s="25">
        <v>0.5</v>
      </c>
      <c r="B93" s="25" t="s">
        <v>115</v>
      </c>
      <c r="C93" s="25">
        <v>120</v>
      </c>
      <c r="D93" t="s">
        <v>37</v>
      </c>
      <c r="E93" t="s">
        <v>35</v>
      </c>
      <c r="F93" t="s">
        <v>214</v>
      </c>
    </row>
    <row r="94" spans="1:6">
      <c r="A94" s="25">
        <v>0.75</v>
      </c>
      <c r="B94" s="25" t="s">
        <v>117</v>
      </c>
      <c r="C94" s="25">
        <v>121</v>
      </c>
      <c r="D94" t="s">
        <v>37</v>
      </c>
      <c r="E94" t="s">
        <v>35</v>
      </c>
      <c r="F94" t="s">
        <v>214</v>
      </c>
    </row>
    <row r="95" spans="1:6">
      <c r="A95" s="25">
        <v>0.65</v>
      </c>
      <c r="B95" s="25" t="s">
        <v>115</v>
      </c>
      <c r="C95" s="25">
        <v>124</v>
      </c>
      <c r="D95" t="s">
        <v>45</v>
      </c>
      <c r="E95" t="s">
        <v>35</v>
      </c>
      <c r="F95" t="s">
        <v>216</v>
      </c>
    </row>
    <row r="96" spans="1:6">
      <c r="A96" s="25">
        <v>0.4</v>
      </c>
      <c r="B96" s="25" t="s">
        <v>117</v>
      </c>
      <c r="C96" s="25">
        <v>125</v>
      </c>
      <c r="D96" t="s">
        <v>37</v>
      </c>
      <c r="E96" t="s">
        <v>43</v>
      </c>
      <c r="F96" t="s">
        <v>214</v>
      </c>
    </row>
    <row r="97" spans="1:6">
      <c r="A97" s="25">
        <v>0.4</v>
      </c>
      <c r="B97" s="25" t="s">
        <v>115</v>
      </c>
      <c r="C97" s="25">
        <v>126</v>
      </c>
      <c r="D97" t="s">
        <v>45</v>
      </c>
      <c r="E97" t="s">
        <v>43</v>
      </c>
      <c r="F97" t="s">
        <v>216</v>
      </c>
    </row>
    <row r="98" spans="1:6">
      <c r="A98" s="25">
        <v>0.55000000000000004</v>
      </c>
      <c r="B98" s="25" t="s">
        <v>117</v>
      </c>
      <c r="C98" s="25">
        <v>128</v>
      </c>
      <c r="D98" t="s">
        <v>37</v>
      </c>
      <c r="E98" t="s">
        <v>43</v>
      </c>
      <c r="F98" t="s">
        <v>214</v>
      </c>
    </row>
    <row r="99" spans="1:6">
      <c r="A99" s="25">
        <v>0.35</v>
      </c>
      <c r="B99" s="25" t="s">
        <v>117</v>
      </c>
      <c r="C99" s="25">
        <v>129</v>
      </c>
      <c r="D99" t="s">
        <v>37</v>
      </c>
      <c r="E99" t="s">
        <v>43</v>
      </c>
      <c r="F99" t="s">
        <v>214</v>
      </c>
    </row>
    <row r="100" spans="1:6">
      <c r="A100" s="25">
        <v>0.2</v>
      </c>
      <c r="B100" s="25" t="s">
        <v>115</v>
      </c>
      <c r="C100" s="25">
        <v>131</v>
      </c>
      <c r="D100" t="s">
        <v>37</v>
      </c>
      <c r="E100" t="s">
        <v>43</v>
      </c>
      <c r="F100" t="s">
        <v>216</v>
      </c>
    </row>
    <row r="101" spans="1:6">
      <c r="A101" s="25">
        <v>0.6</v>
      </c>
      <c r="B101" s="25" t="s">
        <v>117</v>
      </c>
      <c r="C101" s="25">
        <v>132</v>
      </c>
      <c r="D101" t="s">
        <v>45</v>
      </c>
      <c r="E101" t="s">
        <v>43</v>
      </c>
      <c r="F101" t="s">
        <v>215</v>
      </c>
    </row>
    <row r="102" spans="1:6">
      <c r="A102" s="25">
        <v>0.55000000000000004</v>
      </c>
      <c r="B102" s="25" t="s">
        <v>117</v>
      </c>
      <c r="C102" s="25">
        <v>133</v>
      </c>
      <c r="D102" t="s">
        <v>61</v>
      </c>
      <c r="E102" t="s">
        <v>35</v>
      </c>
      <c r="F102" t="s">
        <v>215</v>
      </c>
    </row>
    <row r="103" spans="1:6">
      <c r="A103" s="25">
        <v>0.4</v>
      </c>
      <c r="B103" s="25" t="s">
        <v>117</v>
      </c>
      <c r="C103" s="25">
        <v>134</v>
      </c>
      <c r="D103" t="s">
        <v>45</v>
      </c>
      <c r="E103" t="s">
        <v>43</v>
      </c>
      <c r="F103" t="s">
        <v>215</v>
      </c>
    </row>
    <row r="104" spans="1:6">
      <c r="A104" s="25">
        <v>0.3</v>
      </c>
      <c r="B104" s="25" t="s">
        <v>116</v>
      </c>
      <c r="C104" s="25">
        <v>137</v>
      </c>
      <c r="D104" t="s">
        <v>45</v>
      </c>
      <c r="E104" t="s">
        <v>35</v>
      </c>
      <c r="F104" t="s">
        <v>215</v>
      </c>
    </row>
    <row r="105" spans="1:6">
      <c r="A105" s="25">
        <v>0.35</v>
      </c>
      <c r="B105" s="25" t="s">
        <v>117</v>
      </c>
      <c r="C105" s="25">
        <v>138</v>
      </c>
      <c r="D105" t="s">
        <v>45</v>
      </c>
      <c r="E105" t="s">
        <v>43</v>
      </c>
      <c r="F105" t="s">
        <v>214</v>
      </c>
    </row>
    <row r="106" spans="1:6">
      <c r="A106" s="25">
        <v>0.15</v>
      </c>
      <c r="B106" s="25" t="s">
        <v>116</v>
      </c>
      <c r="C106" s="25">
        <v>139</v>
      </c>
      <c r="D106" t="s">
        <v>45</v>
      </c>
      <c r="E106" t="s">
        <v>43</v>
      </c>
      <c r="F106" t="s">
        <v>214</v>
      </c>
    </row>
    <row r="107" spans="1:6">
      <c r="A107" s="25">
        <v>0</v>
      </c>
      <c r="B107" s="25" t="s">
        <v>115</v>
      </c>
      <c r="C107" s="25">
        <v>140</v>
      </c>
      <c r="D107" t="s">
        <v>61</v>
      </c>
      <c r="E107" t="s">
        <v>43</v>
      </c>
      <c r="F107" t="s">
        <v>216</v>
      </c>
    </row>
    <row r="108" spans="1:6">
      <c r="A108" s="25">
        <v>0.8</v>
      </c>
      <c r="B108" s="25" t="s">
        <v>115</v>
      </c>
      <c r="C108" s="25">
        <v>141</v>
      </c>
      <c r="D108" t="s">
        <v>45</v>
      </c>
      <c r="E108" t="s">
        <v>35</v>
      </c>
      <c r="F108" t="s">
        <v>216</v>
      </c>
    </row>
    <row r="109" spans="1:6">
      <c r="A109" s="25">
        <v>0.3</v>
      </c>
      <c r="B109" s="25" t="s">
        <v>116</v>
      </c>
      <c r="C109" s="25">
        <v>142</v>
      </c>
      <c r="D109" t="s">
        <v>37</v>
      </c>
      <c r="E109" t="s">
        <v>35</v>
      </c>
      <c r="F109" t="s">
        <v>214</v>
      </c>
    </row>
    <row r="110" spans="1:6">
      <c r="A110" s="25">
        <v>0.15</v>
      </c>
      <c r="B110" s="25" t="s">
        <v>116</v>
      </c>
      <c r="C110" s="25">
        <v>143</v>
      </c>
      <c r="D110" t="s">
        <v>45</v>
      </c>
      <c r="E110" t="s">
        <v>43</v>
      </c>
      <c r="F110" t="s">
        <v>215</v>
      </c>
    </row>
    <row r="111" spans="1:6">
      <c r="A111" s="25">
        <v>0.35</v>
      </c>
      <c r="B111" s="25" t="s">
        <v>117</v>
      </c>
      <c r="C111" s="25">
        <v>144</v>
      </c>
      <c r="D111" t="s">
        <v>45</v>
      </c>
      <c r="E111" t="s">
        <v>43</v>
      </c>
      <c r="F111" t="s">
        <v>215</v>
      </c>
    </row>
    <row r="112" spans="1:6">
      <c r="A112" s="25">
        <v>0.7</v>
      </c>
      <c r="B112" s="25" t="s">
        <v>115</v>
      </c>
      <c r="C112" s="25">
        <v>145</v>
      </c>
      <c r="D112" t="s">
        <v>45</v>
      </c>
      <c r="E112" t="s">
        <v>43</v>
      </c>
      <c r="F112" t="s">
        <v>216</v>
      </c>
    </row>
    <row r="113" spans="1:6">
      <c r="A113" s="25">
        <v>0.5</v>
      </c>
      <c r="B113" s="25" t="s">
        <v>117</v>
      </c>
      <c r="C113" s="25">
        <v>147</v>
      </c>
      <c r="D113" t="s">
        <v>45</v>
      </c>
      <c r="E113" t="s">
        <v>35</v>
      </c>
      <c r="F113" t="s">
        <v>214</v>
      </c>
    </row>
    <row r="114" spans="1:6">
      <c r="A114" s="25">
        <v>0.15</v>
      </c>
      <c r="B114" s="25" t="s">
        <v>115</v>
      </c>
      <c r="C114" s="25">
        <v>148</v>
      </c>
      <c r="D114" t="s">
        <v>61</v>
      </c>
      <c r="E114" t="s">
        <v>35</v>
      </c>
      <c r="F114" t="s">
        <v>216</v>
      </c>
    </row>
    <row r="115" spans="1:6">
      <c r="A115" s="25">
        <v>0.35</v>
      </c>
      <c r="B115" s="25" t="s">
        <v>117</v>
      </c>
      <c r="C115" s="25">
        <v>150</v>
      </c>
      <c r="D115" t="s">
        <v>45</v>
      </c>
      <c r="E115" t="s">
        <v>43</v>
      </c>
      <c r="F115" t="s">
        <v>215</v>
      </c>
    </row>
    <row r="116" spans="1:6">
      <c r="A116" s="25">
        <v>0.4</v>
      </c>
      <c r="B116" s="25" t="s">
        <v>117</v>
      </c>
      <c r="C116" s="25">
        <v>151</v>
      </c>
      <c r="D116" t="s">
        <v>45</v>
      </c>
      <c r="E116" t="s">
        <v>43</v>
      </c>
      <c r="F116" t="s">
        <v>214</v>
      </c>
    </row>
    <row r="117" spans="1:6">
      <c r="A117" s="25">
        <v>0</v>
      </c>
      <c r="B117" s="25" t="s">
        <v>116</v>
      </c>
      <c r="C117" s="25">
        <v>152</v>
      </c>
      <c r="D117" t="s">
        <v>37</v>
      </c>
      <c r="E117" t="s">
        <v>43</v>
      </c>
      <c r="F117" t="s">
        <v>216</v>
      </c>
    </row>
    <row r="118" spans="1:6">
      <c r="A118" s="25">
        <v>0.3</v>
      </c>
      <c r="B118" s="25" t="s">
        <v>116</v>
      </c>
      <c r="C118" s="25">
        <v>153</v>
      </c>
      <c r="D118" t="s">
        <v>45</v>
      </c>
      <c r="E118" t="s">
        <v>43</v>
      </c>
      <c r="F118" t="s">
        <v>216</v>
      </c>
    </row>
    <row r="119" spans="1:6">
      <c r="A119" s="25">
        <v>0.2</v>
      </c>
      <c r="B119" s="25" t="s">
        <v>116</v>
      </c>
      <c r="C119" s="25">
        <v>154</v>
      </c>
      <c r="D119" t="s">
        <v>37</v>
      </c>
      <c r="E119" t="s">
        <v>43</v>
      </c>
      <c r="F119" t="s">
        <v>216</v>
      </c>
    </row>
    <row r="120" spans="1:6">
      <c r="A120" s="25">
        <v>0.35</v>
      </c>
      <c r="B120" s="25" t="s">
        <v>117</v>
      </c>
      <c r="C120" s="25">
        <v>155</v>
      </c>
      <c r="D120" t="s">
        <v>45</v>
      </c>
      <c r="E120" t="s">
        <v>43</v>
      </c>
      <c r="F120" t="s">
        <v>215</v>
      </c>
    </row>
    <row r="121" spans="1:6">
      <c r="A121" s="25">
        <v>0.15</v>
      </c>
      <c r="B121" s="25" t="s">
        <v>116</v>
      </c>
      <c r="C121" s="25">
        <v>158</v>
      </c>
      <c r="D121" t="s">
        <v>37</v>
      </c>
      <c r="E121" t="s">
        <v>35</v>
      </c>
      <c r="F121" t="s">
        <v>216</v>
      </c>
    </row>
    <row r="122" spans="1:6">
      <c r="A122" s="25">
        <v>0.55000000000000004</v>
      </c>
      <c r="B122" s="25" t="s">
        <v>117</v>
      </c>
      <c r="C122" s="25">
        <v>159</v>
      </c>
      <c r="D122" t="s">
        <v>45</v>
      </c>
      <c r="E122" t="s">
        <v>43</v>
      </c>
      <c r="F122" t="s">
        <v>215</v>
      </c>
    </row>
    <row r="123" spans="1:6">
      <c r="A123" s="25">
        <v>0.4</v>
      </c>
      <c r="B123" s="25" t="s">
        <v>117</v>
      </c>
      <c r="C123" s="25">
        <v>160</v>
      </c>
      <c r="D123" t="s">
        <v>37</v>
      </c>
      <c r="E123" t="s">
        <v>43</v>
      </c>
      <c r="F123" t="s">
        <v>214</v>
      </c>
    </row>
    <row r="124" spans="1:6">
      <c r="A124" s="25">
        <v>0.75</v>
      </c>
      <c r="B124" s="25" t="s">
        <v>115</v>
      </c>
      <c r="C124" s="25">
        <v>161</v>
      </c>
      <c r="D124" t="s">
        <v>45</v>
      </c>
      <c r="E124" t="s">
        <v>35</v>
      </c>
      <c r="F124" t="s">
        <v>214</v>
      </c>
    </row>
    <row r="125" spans="1:6">
      <c r="A125" s="25">
        <v>0.25</v>
      </c>
      <c r="B125" s="25" t="s">
        <v>115</v>
      </c>
      <c r="C125" s="25">
        <v>162</v>
      </c>
      <c r="D125" t="s">
        <v>45</v>
      </c>
      <c r="E125" t="s">
        <v>43</v>
      </c>
      <c r="F125" t="s">
        <v>216</v>
      </c>
    </row>
    <row r="126" spans="1:6">
      <c r="A126" s="25">
        <v>0.75</v>
      </c>
      <c r="B126" s="25" t="s">
        <v>117</v>
      </c>
      <c r="C126" s="25">
        <v>163</v>
      </c>
      <c r="D126" t="s">
        <v>37</v>
      </c>
      <c r="E126" t="s">
        <v>35</v>
      </c>
      <c r="F126" t="s">
        <v>214</v>
      </c>
    </row>
    <row r="127" spans="1:6">
      <c r="A127" s="25">
        <v>0.6</v>
      </c>
      <c r="B127" s="25" t="s">
        <v>117</v>
      </c>
      <c r="C127" s="25">
        <v>164</v>
      </c>
      <c r="D127" t="s">
        <v>45</v>
      </c>
      <c r="E127" t="s">
        <v>43</v>
      </c>
      <c r="F127" t="s">
        <v>215</v>
      </c>
    </row>
    <row r="128" spans="1:6">
      <c r="A128" s="25">
        <v>0.25</v>
      </c>
      <c r="B128" s="25" t="s">
        <v>115</v>
      </c>
      <c r="C128" s="25">
        <v>165</v>
      </c>
      <c r="D128" t="s">
        <v>45</v>
      </c>
      <c r="E128" t="s">
        <v>43</v>
      </c>
      <c r="F128" t="s">
        <v>216</v>
      </c>
    </row>
    <row r="129" spans="1:6">
      <c r="A129" s="25">
        <v>0.5</v>
      </c>
      <c r="B129" s="25" t="s">
        <v>117</v>
      </c>
      <c r="C129" s="25">
        <v>167</v>
      </c>
      <c r="D129" t="s">
        <v>37</v>
      </c>
      <c r="E129" t="s">
        <v>35</v>
      </c>
      <c r="F129" t="s">
        <v>215</v>
      </c>
    </row>
    <row r="130" spans="1:6">
      <c r="A130" s="25">
        <v>0.15</v>
      </c>
      <c r="B130" s="25" t="s">
        <v>116</v>
      </c>
      <c r="C130" s="25">
        <v>169</v>
      </c>
      <c r="D130" t="s">
        <v>45</v>
      </c>
      <c r="E130" t="s">
        <v>43</v>
      </c>
      <c r="F130" t="s">
        <v>215</v>
      </c>
    </row>
    <row r="131" spans="1:6">
      <c r="A131" s="25">
        <v>0.5</v>
      </c>
      <c r="B131" s="25" t="s">
        <v>115</v>
      </c>
      <c r="C131" s="25">
        <v>170</v>
      </c>
      <c r="D131" t="s">
        <v>45</v>
      </c>
      <c r="E131" t="s">
        <v>43</v>
      </c>
      <c r="F131" t="s">
        <v>214</v>
      </c>
    </row>
    <row r="132" spans="1:6">
      <c r="A132" s="25">
        <v>0.35</v>
      </c>
      <c r="B132" s="25" t="s">
        <v>117</v>
      </c>
      <c r="C132" s="25">
        <v>171</v>
      </c>
      <c r="D132" t="s">
        <v>45</v>
      </c>
      <c r="E132" t="s">
        <v>43</v>
      </c>
      <c r="F132" t="s">
        <v>214</v>
      </c>
    </row>
    <row r="133" spans="1:6">
      <c r="A133" s="25">
        <v>0</v>
      </c>
      <c r="B133" s="25" t="s">
        <v>115</v>
      </c>
      <c r="C133" s="25">
        <v>174</v>
      </c>
      <c r="D133" t="s">
        <v>37</v>
      </c>
      <c r="E133" t="s">
        <v>43</v>
      </c>
      <c r="F133" t="s">
        <v>216</v>
      </c>
    </row>
    <row r="134" spans="1:6">
      <c r="A134" s="25">
        <v>0.5</v>
      </c>
      <c r="B134" s="25" t="s">
        <v>117</v>
      </c>
      <c r="C134" s="25">
        <v>175</v>
      </c>
      <c r="D134" t="s">
        <v>37</v>
      </c>
      <c r="E134" t="s">
        <v>35</v>
      </c>
      <c r="F134" t="s">
        <v>214</v>
      </c>
    </row>
    <row r="135" spans="1:6">
      <c r="A135" s="25">
        <v>0.15</v>
      </c>
      <c r="B135" s="25" t="s">
        <v>116</v>
      </c>
      <c r="C135" s="25">
        <v>176</v>
      </c>
      <c r="D135" t="s">
        <v>37</v>
      </c>
      <c r="E135" t="s">
        <v>35</v>
      </c>
      <c r="F135" t="s">
        <v>216</v>
      </c>
    </row>
    <row r="136" spans="1:6">
      <c r="A136" s="25">
        <v>0.2</v>
      </c>
      <c r="B136" s="25" t="s">
        <v>116</v>
      </c>
      <c r="C136" s="25">
        <v>177</v>
      </c>
      <c r="D136" t="s">
        <v>61</v>
      </c>
      <c r="E136" t="s">
        <v>43</v>
      </c>
      <c r="F136" t="s">
        <v>215</v>
      </c>
    </row>
    <row r="137" spans="1:6">
      <c r="A137" s="25">
        <v>0.6</v>
      </c>
      <c r="B137" s="25" t="s">
        <v>117</v>
      </c>
      <c r="C137" s="25">
        <v>178</v>
      </c>
      <c r="D137" t="s">
        <v>45</v>
      </c>
      <c r="E137" t="s">
        <v>43</v>
      </c>
      <c r="F137" t="s">
        <v>214</v>
      </c>
    </row>
    <row r="138" spans="1:6">
      <c r="A138" s="25">
        <v>0.2</v>
      </c>
      <c r="B138" s="25" t="s">
        <v>115</v>
      </c>
      <c r="C138" s="25">
        <v>179</v>
      </c>
      <c r="D138" t="s">
        <v>45</v>
      </c>
      <c r="E138" t="s">
        <v>43</v>
      </c>
      <c r="F138" t="s">
        <v>216</v>
      </c>
    </row>
    <row r="139" spans="1:6">
      <c r="A139" s="25">
        <v>0.2</v>
      </c>
      <c r="B139" s="25" t="s">
        <v>116</v>
      </c>
      <c r="C139" s="25">
        <v>182</v>
      </c>
      <c r="D139" t="s">
        <v>37</v>
      </c>
      <c r="E139" t="s">
        <v>43</v>
      </c>
      <c r="F139" t="s">
        <v>214</v>
      </c>
    </row>
    <row r="140" spans="1:6">
      <c r="A140" s="25">
        <v>0.2</v>
      </c>
      <c r="B140" s="25" t="s">
        <v>116</v>
      </c>
      <c r="C140" s="25">
        <v>183</v>
      </c>
      <c r="D140" t="s">
        <v>37</v>
      </c>
      <c r="E140" t="s">
        <v>43</v>
      </c>
      <c r="F140" t="s">
        <v>216</v>
      </c>
    </row>
    <row r="141" spans="1:6">
      <c r="A141" s="25">
        <v>0.5</v>
      </c>
      <c r="B141" s="25" t="s">
        <v>117</v>
      </c>
      <c r="C141" s="25">
        <v>184</v>
      </c>
      <c r="D141" t="s">
        <v>61</v>
      </c>
      <c r="E141" t="s">
        <v>35</v>
      </c>
      <c r="F141" t="s">
        <v>214</v>
      </c>
    </row>
    <row r="142" spans="1:6">
      <c r="A142" s="25">
        <v>0.6</v>
      </c>
      <c r="B142" s="25" t="s">
        <v>117</v>
      </c>
      <c r="C142" s="25">
        <v>190</v>
      </c>
      <c r="D142" t="s">
        <v>45</v>
      </c>
      <c r="E142" t="s">
        <v>43</v>
      </c>
      <c r="F142" t="s">
        <v>214</v>
      </c>
    </row>
    <row r="143" spans="1:6">
      <c r="A143" s="25">
        <v>0.35</v>
      </c>
      <c r="B143" s="25" t="s">
        <v>115</v>
      </c>
      <c r="C143" s="25">
        <v>192</v>
      </c>
      <c r="D143" t="s">
        <v>45</v>
      </c>
      <c r="E143" t="s">
        <v>43</v>
      </c>
      <c r="F143" t="s">
        <v>214</v>
      </c>
    </row>
    <row r="144" spans="1:6">
      <c r="A144" s="25">
        <v>0.3</v>
      </c>
      <c r="B144" s="25" t="s">
        <v>116</v>
      </c>
      <c r="C144" s="25">
        <v>193</v>
      </c>
      <c r="D144" t="s">
        <v>45</v>
      </c>
      <c r="E144" t="s">
        <v>35</v>
      </c>
      <c r="F144" t="s">
        <v>214</v>
      </c>
    </row>
    <row r="145" spans="1:6">
      <c r="A145" s="25">
        <v>0.55000000000000004</v>
      </c>
      <c r="B145" s="25" t="s">
        <v>117</v>
      </c>
      <c r="C145" s="25">
        <v>194</v>
      </c>
      <c r="D145" t="s">
        <v>45</v>
      </c>
      <c r="E145" t="s">
        <v>43</v>
      </c>
      <c r="F145" t="s">
        <v>215</v>
      </c>
    </row>
    <row r="146" spans="1:6">
      <c r="A146" s="25">
        <v>0.15</v>
      </c>
      <c r="B146" s="25" t="s">
        <v>116</v>
      </c>
      <c r="C146" s="25">
        <v>195</v>
      </c>
      <c r="D146" t="s">
        <v>37</v>
      </c>
      <c r="E146" t="s">
        <v>43</v>
      </c>
      <c r="F146" t="s">
        <v>214</v>
      </c>
    </row>
    <row r="147" spans="1:6">
      <c r="A147" s="25">
        <v>0.4</v>
      </c>
      <c r="B147" s="25" t="s">
        <v>117</v>
      </c>
      <c r="C147" s="25">
        <v>197</v>
      </c>
      <c r="D147" t="s">
        <v>45</v>
      </c>
      <c r="E147" t="s">
        <v>43</v>
      </c>
      <c r="F147" t="s">
        <v>214</v>
      </c>
    </row>
    <row r="148" spans="1:6">
      <c r="A148" s="25">
        <v>0.35</v>
      </c>
      <c r="B148" s="25" t="s">
        <v>117</v>
      </c>
      <c r="C148" s="25">
        <v>198</v>
      </c>
      <c r="D148" t="s">
        <v>45</v>
      </c>
      <c r="E148" t="s">
        <v>43</v>
      </c>
      <c r="F148" t="s">
        <v>215</v>
      </c>
    </row>
    <row r="149" spans="1:6">
      <c r="A149" s="25">
        <v>0.5</v>
      </c>
      <c r="B149" s="25" t="s">
        <v>117</v>
      </c>
      <c r="C149" s="25">
        <v>199</v>
      </c>
      <c r="D149" t="s">
        <v>45</v>
      </c>
      <c r="E149" t="s">
        <v>43</v>
      </c>
      <c r="F149" t="s">
        <v>216</v>
      </c>
    </row>
    <row r="150" spans="1:6">
      <c r="A150" s="25">
        <v>0.4</v>
      </c>
      <c r="B150" s="25" t="s">
        <v>117</v>
      </c>
      <c r="C150" s="25">
        <v>200</v>
      </c>
      <c r="D150" t="s">
        <v>45</v>
      </c>
      <c r="E150" t="s">
        <v>43</v>
      </c>
      <c r="F150" t="s">
        <v>215</v>
      </c>
    </row>
    <row r="151" spans="1:6">
      <c r="A151" s="25">
        <v>0.6</v>
      </c>
      <c r="B151" s="25" t="s">
        <v>117</v>
      </c>
      <c r="C151" s="25">
        <v>201</v>
      </c>
      <c r="D151" t="s">
        <v>45</v>
      </c>
      <c r="E151" t="s">
        <v>43</v>
      </c>
      <c r="F151" t="s">
        <v>215</v>
      </c>
    </row>
    <row r="152" spans="1:6">
      <c r="A152" s="25">
        <v>0.6</v>
      </c>
      <c r="B152" s="25" t="s">
        <v>117</v>
      </c>
      <c r="C152" s="25">
        <v>202</v>
      </c>
      <c r="D152" t="s">
        <v>45</v>
      </c>
      <c r="E152" t="s">
        <v>43</v>
      </c>
      <c r="F152" t="s">
        <v>214</v>
      </c>
    </row>
    <row r="153" spans="1:6">
      <c r="A153" s="25">
        <v>0.25</v>
      </c>
      <c r="B153" s="25" t="s">
        <v>116</v>
      </c>
      <c r="C153" s="25">
        <v>204</v>
      </c>
      <c r="D153" t="s">
        <v>37</v>
      </c>
      <c r="E153" t="s">
        <v>43</v>
      </c>
      <c r="F153" t="s">
        <v>216</v>
      </c>
    </row>
    <row r="154" spans="1:6">
      <c r="A154" s="25">
        <v>0.7</v>
      </c>
      <c r="B154" s="25" t="s">
        <v>115</v>
      </c>
      <c r="C154" s="25">
        <v>205</v>
      </c>
      <c r="D154" t="s">
        <v>37</v>
      </c>
      <c r="E154" t="s">
        <v>35</v>
      </c>
      <c r="F154" t="s">
        <v>215</v>
      </c>
    </row>
    <row r="155" spans="1:6">
      <c r="A155" s="25">
        <v>0.8</v>
      </c>
      <c r="B155" s="25" t="s">
        <v>115</v>
      </c>
      <c r="C155" s="25">
        <v>206</v>
      </c>
      <c r="D155" t="s">
        <v>45</v>
      </c>
      <c r="E155" t="s">
        <v>43</v>
      </c>
      <c r="F155" t="s">
        <v>215</v>
      </c>
    </row>
    <row r="156" spans="1:6">
      <c r="A156" s="25">
        <v>0.2</v>
      </c>
      <c r="B156" s="25" t="s">
        <v>116</v>
      </c>
      <c r="C156" s="25">
        <v>207</v>
      </c>
      <c r="D156" t="s">
        <v>37</v>
      </c>
      <c r="E156" t="s">
        <v>43</v>
      </c>
      <c r="F156" t="s">
        <v>216</v>
      </c>
    </row>
    <row r="157" spans="1:6">
      <c r="A157" s="25">
        <v>0.15</v>
      </c>
      <c r="B157" s="25" t="s">
        <v>116</v>
      </c>
      <c r="C157" s="25">
        <v>208</v>
      </c>
      <c r="D157" t="s">
        <v>45</v>
      </c>
      <c r="E157" t="s">
        <v>43</v>
      </c>
      <c r="F157" t="s">
        <v>214</v>
      </c>
    </row>
    <row r="158" spans="1:6">
      <c r="A158" s="25">
        <v>0.35</v>
      </c>
      <c r="B158" s="25" t="s">
        <v>115</v>
      </c>
      <c r="C158" s="25">
        <v>211</v>
      </c>
      <c r="D158" t="s">
        <v>45</v>
      </c>
      <c r="E158" t="s">
        <v>43</v>
      </c>
      <c r="F158" t="s">
        <v>214</v>
      </c>
    </row>
    <row r="159" spans="1:6">
      <c r="A159" s="25">
        <v>0.95</v>
      </c>
      <c r="B159" s="25" t="s">
        <v>115</v>
      </c>
      <c r="C159" s="25">
        <v>214</v>
      </c>
      <c r="D159" t="s">
        <v>45</v>
      </c>
      <c r="E159" t="s">
        <v>35</v>
      </c>
      <c r="F159" t="s">
        <v>214</v>
      </c>
    </row>
    <row r="160" spans="1:6">
      <c r="A160" s="25">
        <v>0.2</v>
      </c>
      <c r="B160" s="25" t="s">
        <v>116</v>
      </c>
      <c r="C160" s="25">
        <v>215</v>
      </c>
      <c r="D160" t="s">
        <v>37</v>
      </c>
      <c r="E160" t="s">
        <v>43</v>
      </c>
      <c r="F160" t="s">
        <v>216</v>
      </c>
    </row>
    <row r="161" spans="1:6">
      <c r="A161" s="25">
        <v>0.15</v>
      </c>
      <c r="B161" s="25" t="s">
        <v>116</v>
      </c>
      <c r="C161" s="25">
        <v>216</v>
      </c>
      <c r="D161" t="s">
        <v>37</v>
      </c>
      <c r="E161" t="s">
        <v>43</v>
      </c>
      <c r="F161" t="s">
        <v>215</v>
      </c>
    </row>
    <row r="162" spans="1:6">
      <c r="A162" s="25">
        <v>0.15</v>
      </c>
      <c r="B162" s="25" t="s">
        <v>116</v>
      </c>
      <c r="C162" s="25">
        <v>217</v>
      </c>
      <c r="D162" t="s">
        <v>45</v>
      </c>
      <c r="E162" t="s">
        <v>43</v>
      </c>
      <c r="F162" t="s">
        <v>215</v>
      </c>
    </row>
    <row r="163" spans="1:6">
      <c r="A163" s="25">
        <v>0.6</v>
      </c>
      <c r="B163" s="25" t="s">
        <v>117</v>
      </c>
      <c r="C163" s="25">
        <v>218</v>
      </c>
      <c r="D163" t="s">
        <v>45</v>
      </c>
      <c r="E163" t="s">
        <v>43</v>
      </c>
      <c r="F163" t="s">
        <v>215</v>
      </c>
    </row>
    <row r="164" spans="1:6">
      <c r="A164" s="25">
        <v>0.35</v>
      </c>
      <c r="B164" s="25" t="s">
        <v>117</v>
      </c>
      <c r="C164" s="25">
        <v>221</v>
      </c>
      <c r="D164" t="s">
        <v>45</v>
      </c>
      <c r="E164" t="s">
        <v>43</v>
      </c>
      <c r="F164" t="s">
        <v>215</v>
      </c>
    </row>
    <row r="165" spans="1:6">
      <c r="A165" s="25">
        <v>0.35</v>
      </c>
      <c r="B165" s="25" t="s">
        <v>115</v>
      </c>
      <c r="C165" s="25">
        <v>223</v>
      </c>
      <c r="D165" t="s">
        <v>45</v>
      </c>
      <c r="E165" t="s">
        <v>35</v>
      </c>
      <c r="F165" t="s">
        <v>216</v>
      </c>
    </row>
    <row r="166" spans="1:6">
      <c r="A166" s="25">
        <v>0.5</v>
      </c>
      <c r="B166" s="25" t="s">
        <v>117</v>
      </c>
      <c r="C166" s="25">
        <v>224</v>
      </c>
      <c r="D166" t="s">
        <v>45</v>
      </c>
      <c r="E166" t="s">
        <v>35</v>
      </c>
      <c r="F166" t="s">
        <v>215</v>
      </c>
    </row>
    <row r="167" spans="1:6">
      <c r="A167" s="25">
        <v>0.25</v>
      </c>
      <c r="B167" s="25" t="s">
        <v>115</v>
      </c>
      <c r="C167" s="25">
        <v>226</v>
      </c>
      <c r="D167" t="s">
        <v>45</v>
      </c>
      <c r="E167" t="s">
        <v>43</v>
      </c>
      <c r="F167" t="s">
        <v>216</v>
      </c>
    </row>
    <row r="168" spans="1:6">
      <c r="A168" s="25">
        <v>0.35</v>
      </c>
      <c r="B168" s="25" t="s">
        <v>117</v>
      </c>
      <c r="C168" s="25">
        <v>227</v>
      </c>
      <c r="D168" t="s">
        <v>45</v>
      </c>
      <c r="E168" t="s">
        <v>43</v>
      </c>
      <c r="F168" t="s">
        <v>215</v>
      </c>
    </row>
    <row r="169" spans="1:6">
      <c r="A169" s="25">
        <v>0.25</v>
      </c>
      <c r="B169" s="25" t="s">
        <v>116</v>
      </c>
      <c r="C169" s="25">
        <v>228</v>
      </c>
      <c r="D169" t="s">
        <v>37</v>
      </c>
      <c r="E169" t="s">
        <v>43</v>
      </c>
      <c r="F169" t="s">
        <v>216</v>
      </c>
    </row>
    <row r="170" spans="1:6">
      <c r="A170" s="25">
        <v>0.2</v>
      </c>
      <c r="B170" s="25" t="s">
        <v>116</v>
      </c>
      <c r="C170" s="25">
        <v>230</v>
      </c>
      <c r="D170" t="s">
        <v>37</v>
      </c>
      <c r="E170" t="s">
        <v>43</v>
      </c>
      <c r="F170" t="s">
        <v>216</v>
      </c>
    </row>
    <row r="171" spans="1:6">
      <c r="A171" s="25">
        <v>0.15</v>
      </c>
      <c r="B171" s="25" t="s">
        <v>116</v>
      </c>
      <c r="C171" s="25">
        <v>231</v>
      </c>
      <c r="D171" t="s">
        <v>45</v>
      </c>
      <c r="E171" t="s">
        <v>43</v>
      </c>
      <c r="F171" t="s">
        <v>214</v>
      </c>
    </row>
    <row r="172" spans="1:6">
      <c r="A172" s="25">
        <v>0.75</v>
      </c>
      <c r="B172" s="25" t="s">
        <v>117</v>
      </c>
      <c r="C172" s="25">
        <v>233</v>
      </c>
      <c r="D172" t="s">
        <v>45</v>
      </c>
      <c r="E172" t="s">
        <v>35</v>
      </c>
      <c r="F172" t="s">
        <v>214</v>
      </c>
    </row>
    <row r="173" spans="1:6">
      <c r="A173" s="25">
        <v>0.4</v>
      </c>
      <c r="B173" s="25" t="s">
        <v>117</v>
      </c>
      <c r="C173" s="25">
        <v>235</v>
      </c>
      <c r="D173" t="s">
        <v>37</v>
      </c>
      <c r="E173" t="s">
        <v>43</v>
      </c>
      <c r="F173" t="s">
        <v>215</v>
      </c>
    </row>
    <row r="174" spans="1:6">
      <c r="A174" s="25">
        <v>0.65</v>
      </c>
      <c r="B174" s="25" t="s">
        <v>117</v>
      </c>
      <c r="C174" s="25">
        <v>238</v>
      </c>
      <c r="D174" t="s">
        <v>45</v>
      </c>
      <c r="E174" t="s">
        <v>43</v>
      </c>
      <c r="F174" t="s">
        <v>215</v>
      </c>
    </row>
    <row r="175" spans="1:6">
      <c r="A175" s="25">
        <v>0.45</v>
      </c>
      <c r="B175" s="25" t="s">
        <v>117</v>
      </c>
      <c r="C175" s="25">
        <v>239</v>
      </c>
      <c r="D175" t="s">
        <v>45</v>
      </c>
      <c r="E175" t="s">
        <v>43</v>
      </c>
      <c r="F175" t="s">
        <v>214</v>
      </c>
    </row>
    <row r="176" spans="1:6">
      <c r="A176" s="25">
        <v>0.55000000000000004</v>
      </c>
      <c r="B176" s="25" t="s">
        <v>115</v>
      </c>
      <c r="C176" s="25">
        <v>240</v>
      </c>
      <c r="D176" t="s">
        <v>37</v>
      </c>
      <c r="E176" t="s">
        <v>35</v>
      </c>
      <c r="F176" t="s">
        <v>214</v>
      </c>
    </row>
    <row r="177" spans="1:6">
      <c r="A177" s="25">
        <v>0.55000000000000004</v>
      </c>
      <c r="B177" s="25" t="s">
        <v>115</v>
      </c>
      <c r="C177" s="25">
        <v>241</v>
      </c>
      <c r="D177" t="s">
        <v>45</v>
      </c>
      <c r="E177" t="s">
        <v>35</v>
      </c>
      <c r="F177" t="s">
        <v>214</v>
      </c>
    </row>
    <row r="178" spans="1:6">
      <c r="A178" s="25">
        <v>0.15</v>
      </c>
      <c r="B178" s="25" t="s">
        <v>116</v>
      </c>
      <c r="C178" s="25">
        <v>242</v>
      </c>
      <c r="D178" t="s">
        <v>45</v>
      </c>
      <c r="E178" t="s">
        <v>43</v>
      </c>
      <c r="F178" t="s">
        <v>215</v>
      </c>
    </row>
    <row r="179" spans="1:6">
      <c r="A179" s="25">
        <v>0.55000000000000004</v>
      </c>
      <c r="B179" s="25" t="s">
        <v>117</v>
      </c>
      <c r="C179" s="25">
        <v>243</v>
      </c>
      <c r="D179" t="s">
        <v>45</v>
      </c>
      <c r="E179" t="s">
        <v>43</v>
      </c>
      <c r="F179" t="s">
        <v>215</v>
      </c>
    </row>
    <row r="180" spans="1:6">
      <c r="A180" s="25">
        <v>0.5</v>
      </c>
      <c r="B180" s="25" t="s">
        <v>115</v>
      </c>
      <c r="C180" s="25">
        <v>244</v>
      </c>
      <c r="D180" t="s">
        <v>37</v>
      </c>
      <c r="E180" t="s">
        <v>43</v>
      </c>
      <c r="F180" t="s">
        <v>216</v>
      </c>
    </row>
    <row r="181" spans="1:6">
      <c r="A181" s="25">
        <v>0.15</v>
      </c>
      <c r="B181" s="25" t="s">
        <v>116</v>
      </c>
      <c r="C181" s="25">
        <v>245</v>
      </c>
      <c r="D181" t="s">
        <v>45</v>
      </c>
      <c r="E181" t="s">
        <v>43</v>
      </c>
      <c r="F181" t="s">
        <v>215</v>
      </c>
    </row>
    <row r="182" spans="1:6">
      <c r="A182" s="25">
        <v>0.3</v>
      </c>
      <c r="B182" s="25" t="s">
        <v>116</v>
      </c>
      <c r="C182" s="25">
        <v>246</v>
      </c>
      <c r="D182" t="s">
        <v>45</v>
      </c>
      <c r="E182" t="s">
        <v>35</v>
      </c>
      <c r="F182" t="s">
        <v>214</v>
      </c>
    </row>
    <row r="183" spans="1:6">
      <c r="A183" s="25">
        <v>0.4</v>
      </c>
      <c r="B183" s="25" t="s">
        <v>117</v>
      </c>
      <c r="C183" s="25">
        <v>247</v>
      </c>
      <c r="D183" t="s">
        <v>45</v>
      </c>
      <c r="E183" t="s">
        <v>43</v>
      </c>
      <c r="F183" t="s">
        <v>215</v>
      </c>
    </row>
    <row r="184" spans="1:6">
      <c r="A184" s="25">
        <v>0.95</v>
      </c>
      <c r="B184" s="25" t="s">
        <v>117</v>
      </c>
      <c r="C184" s="25">
        <v>248</v>
      </c>
      <c r="D184" t="s">
        <v>37</v>
      </c>
      <c r="E184" t="s">
        <v>35</v>
      </c>
      <c r="F184" t="s">
        <v>214</v>
      </c>
    </row>
    <row r="185" spans="1:6">
      <c r="A185" s="25">
        <v>0.35</v>
      </c>
      <c r="B185" s="25" t="s">
        <v>115</v>
      </c>
      <c r="C185" s="25">
        <v>249</v>
      </c>
      <c r="D185" t="s">
        <v>45</v>
      </c>
      <c r="E185" t="s">
        <v>43</v>
      </c>
      <c r="F185" t="s">
        <v>214</v>
      </c>
    </row>
    <row r="186" spans="1:6">
      <c r="A186" s="25">
        <v>0.4</v>
      </c>
      <c r="B186" s="25" t="s">
        <v>115</v>
      </c>
      <c r="C186" s="25">
        <v>250</v>
      </c>
      <c r="D186" t="s">
        <v>45</v>
      </c>
      <c r="E186" t="s">
        <v>43</v>
      </c>
      <c r="F186" t="s">
        <v>214</v>
      </c>
    </row>
    <row r="187" spans="1:6">
      <c r="A187" s="25">
        <v>0.4</v>
      </c>
      <c r="B187" s="25" t="s">
        <v>117</v>
      </c>
      <c r="C187" s="25">
        <v>252</v>
      </c>
      <c r="D187" t="s">
        <v>45</v>
      </c>
      <c r="E187" t="s">
        <v>43</v>
      </c>
      <c r="F187" t="s">
        <v>215</v>
      </c>
    </row>
    <row r="188" spans="1:6">
      <c r="A188" s="25">
        <v>0.05</v>
      </c>
      <c r="B188" s="25" t="s">
        <v>116</v>
      </c>
      <c r="C188" s="25">
        <v>253</v>
      </c>
      <c r="D188" t="s">
        <v>45</v>
      </c>
      <c r="E188" t="s">
        <v>43</v>
      </c>
      <c r="F188" t="s">
        <v>216</v>
      </c>
    </row>
    <row r="189" spans="1:6">
      <c r="A189" s="25">
        <v>0.25</v>
      </c>
      <c r="B189" s="25" t="s">
        <v>115</v>
      </c>
      <c r="C189" s="25">
        <v>254</v>
      </c>
      <c r="D189" t="s">
        <v>45</v>
      </c>
      <c r="E189" t="s">
        <v>43</v>
      </c>
      <c r="F189" t="s">
        <v>216</v>
      </c>
    </row>
    <row r="190" spans="1:6">
      <c r="A190" s="25">
        <v>0.2</v>
      </c>
      <c r="B190" s="25" t="s">
        <v>116</v>
      </c>
      <c r="C190" s="25">
        <v>256</v>
      </c>
      <c r="D190" t="s">
        <v>45</v>
      </c>
      <c r="E190" t="s">
        <v>43</v>
      </c>
      <c r="F190" t="s">
        <v>216</v>
      </c>
    </row>
    <row r="191" spans="1:6">
      <c r="A191" s="25">
        <v>0.25</v>
      </c>
      <c r="B191" s="25" t="s">
        <v>115</v>
      </c>
      <c r="C191" s="25">
        <v>258</v>
      </c>
      <c r="D191" t="s">
        <v>45</v>
      </c>
      <c r="E191" t="s">
        <v>43</v>
      </c>
      <c r="F191" t="s">
        <v>216</v>
      </c>
    </row>
    <row r="192" spans="1:6">
      <c r="A192" s="25">
        <v>0.05</v>
      </c>
      <c r="B192" s="25" t="s">
        <v>115</v>
      </c>
      <c r="C192" s="25">
        <v>259</v>
      </c>
      <c r="D192" t="s">
        <v>45</v>
      </c>
      <c r="E192" t="s">
        <v>43</v>
      </c>
      <c r="F192" t="s">
        <v>216</v>
      </c>
    </row>
    <row r="193" spans="1:6">
      <c r="A193" s="25">
        <v>0.6</v>
      </c>
      <c r="B193" s="25" t="s">
        <v>117</v>
      </c>
      <c r="C193" s="25">
        <v>260</v>
      </c>
      <c r="D193" t="s">
        <v>45</v>
      </c>
      <c r="E193" t="s">
        <v>43</v>
      </c>
      <c r="F193" t="s">
        <v>215</v>
      </c>
    </row>
    <row r="194" spans="1:6">
      <c r="A194" s="25">
        <v>0.5</v>
      </c>
      <c r="B194" s="25" t="s">
        <v>117</v>
      </c>
      <c r="C194" s="25">
        <v>261</v>
      </c>
      <c r="D194" t="s">
        <v>45</v>
      </c>
      <c r="E194" t="s">
        <v>35</v>
      </c>
      <c r="F194" t="s">
        <v>214</v>
      </c>
    </row>
    <row r="195" spans="1:6">
      <c r="A195" s="25">
        <v>0.15</v>
      </c>
      <c r="B195" s="25" t="s">
        <v>116</v>
      </c>
      <c r="C195" s="25">
        <v>262</v>
      </c>
      <c r="D195" t="s">
        <v>45</v>
      </c>
      <c r="E195" t="s">
        <v>43</v>
      </c>
      <c r="F195" t="s">
        <v>215</v>
      </c>
    </row>
    <row r="196" spans="1:6">
      <c r="A196" s="25">
        <v>0.25</v>
      </c>
      <c r="B196" s="25" t="s">
        <v>115</v>
      </c>
      <c r="C196" s="25">
        <v>264</v>
      </c>
      <c r="D196" t="s">
        <v>45</v>
      </c>
      <c r="E196" t="s">
        <v>43</v>
      </c>
      <c r="F196" t="s">
        <v>216</v>
      </c>
    </row>
    <row r="197" spans="1:6">
      <c r="A197" s="25">
        <v>0.95</v>
      </c>
      <c r="B197" s="25" t="s">
        <v>117</v>
      </c>
      <c r="C197" s="25">
        <v>267</v>
      </c>
      <c r="D197" t="s">
        <v>45</v>
      </c>
      <c r="E197" t="s">
        <v>35</v>
      </c>
      <c r="F197" t="s">
        <v>214</v>
      </c>
    </row>
    <row r="198" spans="1:6">
      <c r="A198" s="25">
        <v>0.6</v>
      </c>
      <c r="B198" s="25" t="s">
        <v>117</v>
      </c>
      <c r="C198" s="25">
        <v>269</v>
      </c>
      <c r="D198" t="s">
        <v>45</v>
      </c>
      <c r="E198" t="s">
        <v>43</v>
      </c>
      <c r="F198" t="s">
        <v>214</v>
      </c>
    </row>
    <row r="199" spans="1:6">
      <c r="A199" s="25">
        <v>0.15</v>
      </c>
      <c r="B199" s="25" t="s">
        <v>116</v>
      </c>
      <c r="C199" s="25">
        <v>270</v>
      </c>
      <c r="D199" t="s">
        <v>45</v>
      </c>
      <c r="E199" t="s">
        <v>43</v>
      </c>
      <c r="F199" t="s">
        <v>214</v>
      </c>
    </row>
    <row r="200" spans="1:6">
      <c r="A200" s="25">
        <v>0</v>
      </c>
      <c r="B200" s="25" t="s">
        <v>116</v>
      </c>
      <c r="C200" s="25">
        <v>271</v>
      </c>
      <c r="D200" t="s">
        <v>45</v>
      </c>
      <c r="E200" t="s">
        <v>43</v>
      </c>
      <c r="F200" t="s">
        <v>214</v>
      </c>
    </row>
    <row r="201" spans="1:6">
      <c r="A201" s="25">
        <v>0.35</v>
      </c>
      <c r="B201" s="25" t="s">
        <v>117</v>
      </c>
      <c r="C201" s="25">
        <v>273</v>
      </c>
      <c r="D201" t="s">
        <v>45</v>
      </c>
      <c r="E201" t="s">
        <v>43</v>
      </c>
      <c r="F201" t="s">
        <v>214</v>
      </c>
    </row>
    <row r="202" spans="1:6">
      <c r="A202" s="25">
        <v>0.4</v>
      </c>
      <c r="B202" s="25" t="s">
        <v>117</v>
      </c>
      <c r="C202" s="25">
        <v>274</v>
      </c>
      <c r="D202" t="s">
        <v>45</v>
      </c>
      <c r="E202" t="s">
        <v>43</v>
      </c>
      <c r="F202" t="s">
        <v>214</v>
      </c>
    </row>
    <row r="203" spans="1:6">
      <c r="A203" s="25">
        <v>0.15</v>
      </c>
      <c r="B203" s="25" t="s">
        <v>115</v>
      </c>
      <c r="C203" s="25">
        <v>275</v>
      </c>
      <c r="D203" t="s">
        <v>45</v>
      </c>
      <c r="E203" t="s">
        <v>35</v>
      </c>
      <c r="F203" t="s">
        <v>214</v>
      </c>
    </row>
    <row r="204" spans="1:6">
      <c r="A204" s="25">
        <v>0.3</v>
      </c>
      <c r="B204" s="25" t="s">
        <v>116</v>
      </c>
      <c r="C204" s="25">
        <v>277</v>
      </c>
      <c r="D204" t="s">
        <v>45</v>
      </c>
      <c r="E204" t="s">
        <v>35</v>
      </c>
      <c r="F204" t="s">
        <v>214</v>
      </c>
    </row>
    <row r="205" spans="1:6">
      <c r="A205" s="25">
        <v>0.3</v>
      </c>
      <c r="B205" s="25" t="s">
        <v>116</v>
      </c>
      <c r="C205" s="25">
        <v>281</v>
      </c>
      <c r="D205" t="s">
        <v>45</v>
      </c>
      <c r="E205" t="s">
        <v>35</v>
      </c>
      <c r="F205" t="s">
        <v>215</v>
      </c>
    </row>
    <row r="206" spans="1:6">
      <c r="A206" s="25">
        <v>0.6</v>
      </c>
      <c r="B206" s="25" t="s">
        <v>117</v>
      </c>
      <c r="C206" s="25">
        <v>282</v>
      </c>
      <c r="D206" t="s">
        <v>45</v>
      </c>
      <c r="E206" t="s">
        <v>35</v>
      </c>
      <c r="F206" t="s">
        <v>214</v>
      </c>
    </row>
    <row r="207" spans="1:6">
      <c r="A207" s="25">
        <v>0.4</v>
      </c>
      <c r="B207" s="25" t="s">
        <v>117</v>
      </c>
      <c r="C207" s="25">
        <v>283</v>
      </c>
      <c r="D207" t="s">
        <v>37</v>
      </c>
      <c r="E207" t="s">
        <v>43</v>
      </c>
      <c r="F207" t="s">
        <v>216</v>
      </c>
    </row>
    <row r="208" spans="1:6">
      <c r="A208" s="25">
        <v>0.75</v>
      </c>
      <c r="B208" s="25" t="s">
        <v>117</v>
      </c>
      <c r="C208" s="25">
        <v>284</v>
      </c>
      <c r="D208" t="s">
        <v>45</v>
      </c>
      <c r="E208" t="s">
        <v>35</v>
      </c>
      <c r="F208" t="s">
        <v>215</v>
      </c>
    </row>
    <row r="209" spans="1:6">
      <c r="A209" s="25">
        <v>0.35</v>
      </c>
      <c r="B209" s="25" t="s">
        <v>117</v>
      </c>
      <c r="C209" s="25">
        <v>286</v>
      </c>
      <c r="D209" t="s">
        <v>45</v>
      </c>
      <c r="E209" t="s">
        <v>43</v>
      </c>
      <c r="F209" t="s">
        <v>215</v>
      </c>
    </row>
    <row r="210" spans="1:6">
      <c r="A210" s="25">
        <v>0.35</v>
      </c>
      <c r="B210" s="25" t="s">
        <v>117</v>
      </c>
      <c r="C210" s="25">
        <v>287</v>
      </c>
      <c r="D210" t="s">
        <v>45</v>
      </c>
      <c r="E210" t="s">
        <v>43</v>
      </c>
      <c r="F210" t="s">
        <v>214</v>
      </c>
    </row>
    <row r="211" spans="1:6">
      <c r="A211" s="25">
        <v>0.25</v>
      </c>
      <c r="B211" s="25" t="s">
        <v>115</v>
      </c>
      <c r="C211" s="25">
        <v>288</v>
      </c>
      <c r="D211" t="s">
        <v>45</v>
      </c>
      <c r="E211" t="s">
        <v>43</v>
      </c>
      <c r="F211" t="s">
        <v>216</v>
      </c>
    </row>
    <row r="212" spans="1:6">
      <c r="A212" s="25">
        <v>0.25</v>
      </c>
      <c r="B212" s="25" t="s">
        <v>116</v>
      </c>
      <c r="C212" s="25">
        <v>291</v>
      </c>
      <c r="D212" t="s">
        <v>37</v>
      </c>
      <c r="E212" t="s">
        <v>43</v>
      </c>
      <c r="F212" t="s">
        <v>216</v>
      </c>
    </row>
    <row r="213" spans="1:6">
      <c r="A213" s="25">
        <v>0.05</v>
      </c>
      <c r="B213" s="25" t="s">
        <v>116</v>
      </c>
      <c r="C213" s="25">
        <v>292</v>
      </c>
      <c r="D213" t="s">
        <v>45</v>
      </c>
      <c r="E213" t="s">
        <v>43</v>
      </c>
      <c r="F213" t="s">
        <v>216</v>
      </c>
    </row>
    <row r="214" spans="1:6">
      <c r="A214" s="25">
        <v>0</v>
      </c>
      <c r="B214" s="25" t="s">
        <v>116</v>
      </c>
      <c r="C214" s="25">
        <v>293</v>
      </c>
      <c r="D214" t="s">
        <v>37</v>
      </c>
      <c r="E214" t="s">
        <v>43</v>
      </c>
      <c r="F214" t="s">
        <v>216</v>
      </c>
    </row>
    <row r="215" spans="1:6">
      <c r="A215" s="25">
        <v>0.65</v>
      </c>
      <c r="B215" s="25" t="s">
        <v>115</v>
      </c>
      <c r="C215" s="25">
        <v>296</v>
      </c>
      <c r="D215" t="s">
        <v>45</v>
      </c>
      <c r="E215" t="s">
        <v>43</v>
      </c>
      <c r="F215" t="s">
        <v>216</v>
      </c>
    </row>
    <row r="216" spans="1:6">
      <c r="A216" s="25">
        <v>0.55000000000000004</v>
      </c>
      <c r="B216" s="25" t="s">
        <v>117</v>
      </c>
      <c r="C216" s="25">
        <v>297</v>
      </c>
      <c r="D216" t="s">
        <v>45</v>
      </c>
      <c r="E216" t="s">
        <v>35</v>
      </c>
      <c r="F216" t="s">
        <v>215</v>
      </c>
    </row>
    <row r="217" spans="1:6">
      <c r="A217" s="25">
        <v>0.15</v>
      </c>
      <c r="B217" s="25" t="s">
        <v>116</v>
      </c>
      <c r="C217" s="25">
        <v>298</v>
      </c>
      <c r="D217" t="s">
        <v>37</v>
      </c>
      <c r="E217" t="s">
        <v>35</v>
      </c>
      <c r="F217" t="s">
        <v>216</v>
      </c>
    </row>
    <row r="218" spans="1:6">
      <c r="A218" s="25">
        <v>0.45</v>
      </c>
      <c r="B218" s="25" t="s">
        <v>117</v>
      </c>
      <c r="C218" s="25">
        <v>299</v>
      </c>
      <c r="D218" t="s">
        <v>37</v>
      </c>
      <c r="E218" t="s">
        <v>43</v>
      </c>
      <c r="F218" t="s">
        <v>214</v>
      </c>
    </row>
    <row r="219" spans="1:6">
      <c r="A219" s="25">
        <v>0.35</v>
      </c>
      <c r="B219" s="25" t="s">
        <v>117</v>
      </c>
      <c r="C219" s="25">
        <v>300</v>
      </c>
      <c r="D219" t="s">
        <v>45</v>
      </c>
      <c r="E219" t="s">
        <v>43</v>
      </c>
      <c r="F219" t="s">
        <v>215</v>
      </c>
    </row>
    <row r="220" spans="1:6">
      <c r="A220" s="25">
        <v>0.05</v>
      </c>
      <c r="B220" s="25" t="s">
        <v>115</v>
      </c>
      <c r="C220" s="25">
        <v>302</v>
      </c>
      <c r="D220" t="s">
        <v>37</v>
      </c>
      <c r="E220" t="s">
        <v>43</v>
      </c>
      <c r="F220" t="s">
        <v>216</v>
      </c>
    </row>
    <row r="221" spans="1:6">
      <c r="A221" s="25">
        <v>0.4</v>
      </c>
      <c r="B221" s="25" t="s">
        <v>115</v>
      </c>
      <c r="C221" s="25">
        <v>303</v>
      </c>
      <c r="D221" t="s">
        <v>37</v>
      </c>
      <c r="E221" t="s">
        <v>43</v>
      </c>
      <c r="F221" t="s">
        <v>214</v>
      </c>
    </row>
    <row r="222" spans="1:6">
      <c r="A222" s="25">
        <v>0.4</v>
      </c>
      <c r="B222" s="25" t="s">
        <v>117</v>
      </c>
      <c r="C222" s="25">
        <v>304</v>
      </c>
      <c r="D222" t="s">
        <v>45</v>
      </c>
      <c r="E222" t="s">
        <v>43</v>
      </c>
      <c r="F222" t="s">
        <v>214</v>
      </c>
    </row>
    <row r="223" spans="1:6">
      <c r="A223" s="25">
        <v>0.4</v>
      </c>
      <c r="B223" s="25" t="s">
        <v>117</v>
      </c>
      <c r="C223" s="25">
        <v>305</v>
      </c>
      <c r="D223" t="s">
        <v>45</v>
      </c>
      <c r="E223" t="s">
        <v>43</v>
      </c>
      <c r="F223" t="s">
        <v>215</v>
      </c>
    </row>
    <row r="224" spans="1:6">
      <c r="A224" s="25">
        <v>0.35</v>
      </c>
      <c r="B224" s="25" t="s">
        <v>117</v>
      </c>
      <c r="C224" s="25">
        <v>306</v>
      </c>
      <c r="D224" t="s">
        <v>45</v>
      </c>
      <c r="E224" t="s">
        <v>35</v>
      </c>
      <c r="F224" t="s">
        <v>216</v>
      </c>
    </row>
    <row r="225" spans="1:6">
      <c r="A225" s="25">
        <v>0.45</v>
      </c>
      <c r="B225" s="25" t="s">
        <v>117</v>
      </c>
      <c r="C225" s="25">
        <v>307</v>
      </c>
      <c r="D225" t="s">
        <v>37</v>
      </c>
      <c r="E225" t="s">
        <v>43</v>
      </c>
      <c r="F225" t="s">
        <v>216</v>
      </c>
    </row>
    <row r="226" spans="1:6">
      <c r="A226" s="25">
        <v>0.15</v>
      </c>
      <c r="B226" s="25" t="s">
        <v>116</v>
      </c>
      <c r="C226" s="25">
        <v>308</v>
      </c>
      <c r="D226" t="s">
        <v>45</v>
      </c>
      <c r="E226" t="s">
        <v>43</v>
      </c>
      <c r="F226" t="s">
        <v>214</v>
      </c>
    </row>
    <row r="227" spans="1:6">
      <c r="A227" s="25">
        <v>0.15</v>
      </c>
      <c r="B227" s="25" t="s">
        <v>115</v>
      </c>
      <c r="C227" s="25">
        <v>309</v>
      </c>
      <c r="D227" t="s">
        <v>45</v>
      </c>
      <c r="E227" t="s">
        <v>43</v>
      </c>
      <c r="F227" t="s">
        <v>215</v>
      </c>
    </row>
    <row r="228" spans="1:6">
      <c r="A228" s="25">
        <v>0.4</v>
      </c>
      <c r="B228" s="25" t="s">
        <v>117</v>
      </c>
      <c r="C228" s="25">
        <v>311</v>
      </c>
      <c r="D228" t="s">
        <v>37</v>
      </c>
      <c r="E228" t="s">
        <v>43</v>
      </c>
      <c r="F228" t="s">
        <v>215</v>
      </c>
    </row>
    <row r="229" spans="1:6">
      <c r="A229" s="25">
        <v>0.2</v>
      </c>
      <c r="B229" s="25" t="s">
        <v>116</v>
      </c>
      <c r="C229" s="25">
        <v>312</v>
      </c>
      <c r="D229" t="s">
        <v>37</v>
      </c>
      <c r="E229" t="s">
        <v>43</v>
      </c>
      <c r="F229" t="s">
        <v>216</v>
      </c>
    </row>
    <row r="230" spans="1:6">
      <c r="A230" s="25">
        <v>0</v>
      </c>
      <c r="B230" s="25" t="s">
        <v>116</v>
      </c>
      <c r="C230" s="25">
        <v>314</v>
      </c>
      <c r="D230" t="s">
        <v>37</v>
      </c>
      <c r="E230" t="s">
        <v>43</v>
      </c>
      <c r="F230" t="s">
        <v>216</v>
      </c>
    </row>
    <row r="231" spans="1:6">
      <c r="A231" s="25">
        <v>0.5</v>
      </c>
      <c r="B231" s="25" t="s">
        <v>117</v>
      </c>
      <c r="C231" s="25">
        <v>315</v>
      </c>
      <c r="D231" t="s">
        <v>45</v>
      </c>
      <c r="E231" t="s">
        <v>35</v>
      </c>
      <c r="F231" t="s">
        <v>215</v>
      </c>
    </row>
    <row r="232" spans="1:6">
      <c r="A232" s="25">
        <v>0.35</v>
      </c>
      <c r="B232" s="25" t="s">
        <v>115</v>
      </c>
      <c r="C232" s="25">
        <v>316</v>
      </c>
      <c r="D232" t="s">
        <v>45</v>
      </c>
      <c r="E232" t="s">
        <v>43</v>
      </c>
      <c r="F232" t="s">
        <v>214</v>
      </c>
    </row>
    <row r="233" spans="1:6">
      <c r="A233" s="25">
        <v>0.05</v>
      </c>
      <c r="B233" s="25" t="s">
        <v>116</v>
      </c>
      <c r="C233" s="25">
        <v>319</v>
      </c>
      <c r="D233" t="s">
        <v>45</v>
      </c>
      <c r="E233" t="s">
        <v>43</v>
      </c>
      <c r="F233" t="s">
        <v>216</v>
      </c>
    </row>
    <row r="234" spans="1:6">
      <c r="A234" s="25">
        <v>0.55000000000000004</v>
      </c>
      <c r="B234" s="25" t="s">
        <v>115</v>
      </c>
      <c r="C234" s="25">
        <v>321</v>
      </c>
      <c r="D234" t="s">
        <v>61</v>
      </c>
      <c r="E234" t="s">
        <v>43</v>
      </c>
      <c r="F234" t="s">
        <v>215</v>
      </c>
    </row>
    <row r="235" spans="1:6">
      <c r="A235" s="25">
        <v>0.2</v>
      </c>
      <c r="B235" s="25" t="s">
        <v>115</v>
      </c>
      <c r="C235" s="25">
        <v>323</v>
      </c>
      <c r="D235" t="s">
        <v>37</v>
      </c>
      <c r="E235" t="s">
        <v>43</v>
      </c>
      <c r="F235" t="s">
        <v>216</v>
      </c>
    </row>
    <row r="236" spans="1:6">
      <c r="A236" s="25">
        <v>0.5</v>
      </c>
      <c r="B236" s="25" t="s">
        <v>117</v>
      </c>
      <c r="C236" s="25">
        <v>325</v>
      </c>
      <c r="D236" t="s">
        <v>45</v>
      </c>
      <c r="E236" t="s">
        <v>35</v>
      </c>
      <c r="F236" t="s">
        <v>215</v>
      </c>
    </row>
    <row r="237" spans="1:6">
      <c r="A237" s="25">
        <v>0.15</v>
      </c>
      <c r="B237" s="25" t="s">
        <v>116</v>
      </c>
      <c r="C237" s="25">
        <v>327</v>
      </c>
      <c r="D237" t="s">
        <v>37</v>
      </c>
      <c r="E237" t="s">
        <v>35</v>
      </c>
      <c r="F237" t="s">
        <v>216</v>
      </c>
    </row>
    <row r="238" spans="1:6">
      <c r="A238" s="25">
        <v>0.6</v>
      </c>
      <c r="B238" s="25" t="s">
        <v>117</v>
      </c>
      <c r="C238" s="25">
        <v>328</v>
      </c>
      <c r="D238" t="s">
        <v>45</v>
      </c>
      <c r="E238" t="s">
        <v>43</v>
      </c>
      <c r="F238" t="s">
        <v>215</v>
      </c>
    </row>
    <row r="239" spans="1:6">
      <c r="A239" s="25">
        <v>0.4</v>
      </c>
      <c r="B239" s="25" t="s">
        <v>115</v>
      </c>
      <c r="C239" s="25">
        <v>329</v>
      </c>
      <c r="D239" t="s">
        <v>37</v>
      </c>
      <c r="E239" t="s">
        <v>35</v>
      </c>
      <c r="F239" t="s">
        <v>216</v>
      </c>
    </row>
    <row r="240" spans="1:6">
      <c r="A240" s="25">
        <v>0.4</v>
      </c>
      <c r="B240" s="25" t="s">
        <v>117</v>
      </c>
      <c r="C240" s="25">
        <v>330</v>
      </c>
      <c r="D240" t="s">
        <v>37</v>
      </c>
      <c r="E240" t="s">
        <v>43</v>
      </c>
      <c r="F240" t="s">
        <v>214</v>
      </c>
    </row>
    <row r="241" spans="1:6">
      <c r="A241" s="25">
        <v>0.5</v>
      </c>
      <c r="B241" s="25" t="s">
        <v>117</v>
      </c>
      <c r="C241" s="25">
        <v>331</v>
      </c>
      <c r="D241" t="s">
        <v>45</v>
      </c>
      <c r="E241" t="s">
        <v>35</v>
      </c>
      <c r="F241" t="s">
        <v>214</v>
      </c>
    </row>
    <row r="242" spans="1:6">
      <c r="A242" s="25">
        <v>0.15</v>
      </c>
      <c r="B242" s="25" t="s">
        <v>116</v>
      </c>
      <c r="C242" s="25">
        <v>332</v>
      </c>
      <c r="D242" t="s">
        <v>45</v>
      </c>
      <c r="E242" t="s">
        <v>43</v>
      </c>
      <c r="F242" t="s">
        <v>215</v>
      </c>
    </row>
    <row r="243" spans="1:6">
      <c r="A243" s="25">
        <v>0.15</v>
      </c>
      <c r="B243" s="25" t="s">
        <v>116</v>
      </c>
      <c r="C243" s="25">
        <v>333</v>
      </c>
      <c r="D243" t="s">
        <v>37</v>
      </c>
      <c r="E243" t="s">
        <v>43</v>
      </c>
      <c r="F243" t="s">
        <v>214</v>
      </c>
    </row>
    <row r="244" spans="1:6">
      <c r="A244" s="25">
        <v>0.6</v>
      </c>
      <c r="B244" s="25" t="s">
        <v>117</v>
      </c>
      <c r="C244" s="25">
        <v>334</v>
      </c>
      <c r="D244" t="s">
        <v>45</v>
      </c>
      <c r="E244" t="s">
        <v>43</v>
      </c>
      <c r="F244" t="s">
        <v>214</v>
      </c>
    </row>
    <row r="245" spans="1:6">
      <c r="A245" s="25">
        <v>0.35</v>
      </c>
      <c r="B245" s="25" t="s">
        <v>117</v>
      </c>
      <c r="C245" s="25">
        <v>335</v>
      </c>
      <c r="D245" t="s">
        <v>45</v>
      </c>
      <c r="E245" t="s">
        <v>43</v>
      </c>
      <c r="F245" t="s">
        <v>214</v>
      </c>
    </row>
    <row r="246" spans="1:6">
      <c r="A246" s="25">
        <v>0</v>
      </c>
      <c r="B246" s="25" t="s">
        <v>115</v>
      </c>
      <c r="C246" s="25">
        <v>336</v>
      </c>
      <c r="D246" t="s">
        <v>45</v>
      </c>
      <c r="E246" t="s">
        <v>43</v>
      </c>
      <c r="F246" t="s">
        <v>216</v>
      </c>
    </row>
    <row r="247" spans="1:6">
      <c r="A247" s="25">
        <v>0.2</v>
      </c>
      <c r="B247" s="25" t="s">
        <v>116</v>
      </c>
      <c r="C247" s="25">
        <v>337</v>
      </c>
      <c r="D247" t="s">
        <v>45</v>
      </c>
      <c r="E247" t="s">
        <v>43</v>
      </c>
      <c r="F247" t="s">
        <v>216</v>
      </c>
    </row>
    <row r="248" spans="1:6">
      <c r="A248" s="25">
        <v>0.35</v>
      </c>
      <c r="B248" s="25" t="s">
        <v>117</v>
      </c>
      <c r="C248" s="25">
        <v>338</v>
      </c>
      <c r="D248" t="s">
        <v>45</v>
      </c>
      <c r="E248" t="s">
        <v>43</v>
      </c>
      <c r="F248" t="s">
        <v>215</v>
      </c>
    </row>
    <row r="249" spans="1:6">
      <c r="A249" s="25">
        <v>0.45</v>
      </c>
      <c r="B249" s="25" t="s">
        <v>117</v>
      </c>
      <c r="C249" s="25">
        <v>339</v>
      </c>
      <c r="D249" t="s">
        <v>45</v>
      </c>
      <c r="E249" t="s">
        <v>43</v>
      </c>
      <c r="F249" t="s">
        <v>214</v>
      </c>
    </row>
    <row r="250" spans="1:6">
      <c r="A250" s="25">
        <v>0.6</v>
      </c>
      <c r="B250" s="25" t="s">
        <v>117</v>
      </c>
      <c r="C250" s="25">
        <v>340</v>
      </c>
      <c r="D250" t="s">
        <v>45</v>
      </c>
      <c r="E250" t="s">
        <v>43</v>
      </c>
      <c r="F250" t="s">
        <v>214</v>
      </c>
    </row>
    <row r="251" spans="1:6">
      <c r="A251" s="25">
        <v>0.35</v>
      </c>
      <c r="B251" s="25" t="s">
        <v>115</v>
      </c>
      <c r="C251" s="25">
        <v>341</v>
      </c>
      <c r="D251" t="s">
        <v>45</v>
      </c>
      <c r="E251" t="s">
        <v>43</v>
      </c>
      <c r="F251" t="s">
        <v>214</v>
      </c>
    </row>
    <row r="252" spans="1:6">
      <c r="A252" s="25">
        <v>0.2</v>
      </c>
      <c r="B252" s="25" t="s">
        <v>116</v>
      </c>
      <c r="C252" s="25">
        <v>342</v>
      </c>
      <c r="D252" t="s">
        <v>45</v>
      </c>
      <c r="E252" t="s">
        <v>43</v>
      </c>
      <c r="F252" t="s">
        <v>216</v>
      </c>
    </row>
    <row r="253" spans="1:6">
      <c r="A253" s="25">
        <v>0.05</v>
      </c>
      <c r="B253" s="25" t="s">
        <v>116</v>
      </c>
      <c r="C253" s="25">
        <v>343</v>
      </c>
      <c r="D253" t="s">
        <v>45</v>
      </c>
      <c r="E253" t="s">
        <v>43</v>
      </c>
      <c r="F253" t="s">
        <v>216</v>
      </c>
    </row>
    <row r="254" spans="1:6">
      <c r="A254" s="25">
        <v>0.15</v>
      </c>
      <c r="B254" s="25" t="s">
        <v>116</v>
      </c>
      <c r="C254" s="25">
        <v>346</v>
      </c>
      <c r="D254" t="s">
        <v>45</v>
      </c>
      <c r="E254" t="s">
        <v>43</v>
      </c>
      <c r="F254" t="s">
        <v>215</v>
      </c>
    </row>
    <row r="255" spans="1:6">
      <c r="A255" s="25">
        <v>0.4</v>
      </c>
      <c r="B255" s="25" t="s">
        <v>117</v>
      </c>
      <c r="C255" s="25">
        <v>347</v>
      </c>
      <c r="D255" t="s">
        <v>45</v>
      </c>
      <c r="E255" t="s">
        <v>35</v>
      </c>
      <c r="F255" t="s">
        <v>214</v>
      </c>
    </row>
    <row r="256" spans="1:6">
      <c r="A256" s="25">
        <v>0</v>
      </c>
      <c r="B256" s="25" t="s">
        <v>116</v>
      </c>
      <c r="C256" s="25">
        <v>349</v>
      </c>
      <c r="D256" t="s">
        <v>37</v>
      </c>
      <c r="E256" t="s">
        <v>43</v>
      </c>
      <c r="F256" t="s">
        <v>214</v>
      </c>
    </row>
    <row r="257" spans="1:6">
      <c r="A257" s="25">
        <v>0.35</v>
      </c>
      <c r="B257" s="25" t="s">
        <v>117</v>
      </c>
      <c r="C257" s="25">
        <v>350</v>
      </c>
      <c r="D257" t="s">
        <v>45</v>
      </c>
      <c r="E257" t="s">
        <v>43</v>
      </c>
      <c r="F257" t="s">
        <v>214</v>
      </c>
    </row>
    <row r="258" spans="1:6">
      <c r="A258" s="25">
        <v>0.6</v>
      </c>
      <c r="B258" s="25" t="s">
        <v>117</v>
      </c>
      <c r="C258" s="25">
        <v>351</v>
      </c>
      <c r="D258" t="s">
        <v>45</v>
      </c>
      <c r="E258" t="s">
        <v>35</v>
      </c>
      <c r="F258" t="s">
        <v>215</v>
      </c>
    </row>
    <row r="259" spans="1:6">
      <c r="A259" s="25">
        <v>0.2</v>
      </c>
      <c r="B259" s="25" t="s">
        <v>116</v>
      </c>
      <c r="C259" s="25">
        <v>352</v>
      </c>
      <c r="D259" t="s">
        <v>45</v>
      </c>
      <c r="E259" t="s">
        <v>43</v>
      </c>
      <c r="F259" t="s">
        <v>216</v>
      </c>
    </row>
    <row r="260" spans="1:6">
      <c r="A260" s="25">
        <v>0.35</v>
      </c>
      <c r="B260" s="25" t="s">
        <v>115</v>
      </c>
      <c r="C260" s="25">
        <v>353</v>
      </c>
      <c r="D260" t="s">
        <v>45</v>
      </c>
      <c r="E260" t="s">
        <v>43</v>
      </c>
      <c r="F260" t="s">
        <v>215</v>
      </c>
    </row>
    <row r="261" spans="1:6">
      <c r="A261" s="25">
        <v>0.4</v>
      </c>
      <c r="B261" s="25" t="s">
        <v>117</v>
      </c>
      <c r="C261" s="25">
        <v>355</v>
      </c>
      <c r="D261" t="s">
        <v>45</v>
      </c>
      <c r="E261" t="s">
        <v>43</v>
      </c>
      <c r="F261" t="s">
        <v>214</v>
      </c>
    </row>
    <row r="262" spans="1:6">
      <c r="A262" s="25">
        <v>0.8</v>
      </c>
      <c r="B262" s="25" t="s">
        <v>117</v>
      </c>
      <c r="C262" s="25">
        <v>359</v>
      </c>
      <c r="D262" t="s">
        <v>45</v>
      </c>
      <c r="E262" t="s">
        <v>43</v>
      </c>
      <c r="F262" t="s">
        <v>215</v>
      </c>
    </row>
    <row r="263" spans="1:6">
      <c r="A263" s="25">
        <v>0.2</v>
      </c>
      <c r="B263" s="25" t="s">
        <v>116</v>
      </c>
      <c r="C263" s="25">
        <v>361</v>
      </c>
      <c r="D263" t="s">
        <v>37</v>
      </c>
      <c r="E263" t="s">
        <v>43</v>
      </c>
      <c r="F263" t="s">
        <v>214</v>
      </c>
    </row>
    <row r="264" spans="1:6">
      <c r="A264" s="25">
        <v>0.4</v>
      </c>
      <c r="B264" s="25" t="s">
        <v>117</v>
      </c>
      <c r="C264" s="25">
        <v>362</v>
      </c>
      <c r="D264" t="s">
        <v>45</v>
      </c>
      <c r="E264" t="s">
        <v>43</v>
      </c>
      <c r="F264" t="s">
        <v>215</v>
      </c>
    </row>
    <row r="265" spans="1:6">
      <c r="A265" s="25">
        <v>0.65</v>
      </c>
      <c r="B265" s="25" t="s">
        <v>115</v>
      </c>
      <c r="C265" s="25">
        <v>363</v>
      </c>
      <c r="D265" t="s">
        <v>37</v>
      </c>
      <c r="E265" t="s">
        <v>35</v>
      </c>
      <c r="F265" t="s">
        <v>216</v>
      </c>
    </row>
    <row r="266" spans="1:6">
      <c r="A266" s="25">
        <v>0.55000000000000004</v>
      </c>
      <c r="B266" s="25" t="s">
        <v>117</v>
      </c>
      <c r="C266" s="25">
        <v>364</v>
      </c>
      <c r="D266" t="s">
        <v>45</v>
      </c>
      <c r="E266" t="s">
        <v>43</v>
      </c>
      <c r="F266" t="s">
        <v>214</v>
      </c>
    </row>
    <row r="267" spans="1:6">
      <c r="A267" s="25">
        <v>0.45</v>
      </c>
      <c r="B267" s="25" t="s">
        <v>117</v>
      </c>
      <c r="C267" s="25">
        <v>366</v>
      </c>
      <c r="D267" t="s">
        <v>37</v>
      </c>
      <c r="E267" t="s">
        <v>43</v>
      </c>
      <c r="F267" t="s">
        <v>214</v>
      </c>
    </row>
    <row r="268" spans="1:6">
      <c r="A268" s="25">
        <v>0.4</v>
      </c>
      <c r="B268" s="25" t="s">
        <v>117</v>
      </c>
      <c r="C268" s="25">
        <v>367</v>
      </c>
      <c r="D268" t="s">
        <v>45</v>
      </c>
      <c r="E268" t="s">
        <v>43</v>
      </c>
      <c r="F268" t="s">
        <v>214</v>
      </c>
    </row>
    <row r="269" spans="1:6">
      <c r="A269" s="25">
        <v>0.6</v>
      </c>
      <c r="B269" s="25" t="s">
        <v>117</v>
      </c>
      <c r="C269" s="25">
        <v>369</v>
      </c>
      <c r="D269" t="s">
        <v>45</v>
      </c>
      <c r="E269" t="s">
        <v>43</v>
      </c>
      <c r="F269" t="s">
        <v>214</v>
      </c>
    </row>
    <row r="270" spans="1:6">
      <c r="A270" s="25">
        <v>0.15</v>
      </c>
      <c r="B270" s="25" t="s">
        <v>115</v>
      </c>
      <c r="C270" s="25">
        <v>372</v>
      </c>
      <c r="D270" t="s">
        <v>45</v>
      </c>
      <c r="E270" t="s">
        <v>35</v>
      </c>
      <c r="F270" t="s">
        <v>216</v>
      </c>
    </row>
    <row r="271" spans="1:6">
      <c r="A271" s="25">
        <v>0.2</v>
      </c>
      <c r="B271" s="25" t="s">
        <v>116</v>
      </c>
      <c r="C271" s="25">
        <v>373</v>
      </c>
      <c r="D271" t="s">
        <v>45</v>
      </c>
      <c r="E271" t="s">
        <v>43</v>
      </c>
      <c r="F271" t="s">
        <v>214</v>
      </c>
    </row>
    <row r="272" spans="1:6">
      <c r="A272" s="25">
        <v>0.4</v>
      </c>
      <c r="B272" s="25" t="s">
        <v>115</v>
      </c>
      <c r="C272" s="25">
        <v>374</v>
      </c>
      <c r="D272" t="s">
        <v>45</v>
      </c>
      <c r="E272" t="s">
        <v>35</v>
      </c>
      <c r="F272" t="s">
        <v>216</v>
      </c>
    </row>
    <row r="273" spans="1:6">
      <c r="A273" s="25">
        <v>0.85</v>
      </c>
      <c r="B273" s="25" t="s">
        <v>115</v>
      </c>
      <c r="C273" s="25">
        <v>376</v>
      </c>
      <c r="D273" t="s">
        <v>45</v>
      </c>
      <c r="E273" t="s">
        <v>35</v>
      </c>
      <c r="F273" t="s">
        <v>216</v>
      </c>
    </row>
    <row r="274" spans="1:6">
      <c r="A274" s="25">
        <v>0.35</v>
      </c>
      <c r="B274" s="25" t="s">
        <v>117</v>
      </c>
      <c r="C274" s="25">
        <v>377</v>
      </c>
      <c r="D274" t="s">
        <v>45</v>
      </c>
      <c r="E274" t="s">
        <v>43</v>
      </c>
      <c r="F274" t="s">
        <v>215</v>
      </c>
    </row>
    <row r="275" spans="1:6">
      <c r="A275" s="25">
        <v>0.15</v>
      </c>
      <c r="B275" s="25" t="s">
        <v>116</v>
      </c>
      <c r="C275" s="25">
        <v>378</v>
      </c>
      <c r="D275" t="s">
        <v>37</v>
      </c>
      <c r="E275" t="s">
        <v>43</v>
      </c>
      <c r="F275" t="s">
        <v>214</v>
      </c>
    </row>
    <row r="276" spans="1:6">
      <c r="A276" s="25">
        <v>0.15</v>
      </c>
      <c r="B276" s="25" t="s">
        <v>116</v>
      </c>
      <c r="C276" s="25">
        <v>379</v>
      </c>
      <c r="D276" t="s">
        <v>45</v>
      </c>
      <c r="E276" t="s">
        <v>43</v>
      </c>
      <c r="F276" t="s">
        <v>214</v>
      </c>
    </row>
    <row r="277" spans="1:6">
      <c r="A277" s="25">
        <v>0.35</v>
      </c>
      <c r="B277" s="25" t="s">
        <v>117</v>
      </c>
      <c r="C277" s="25">
        <v>380</v>
      </c>
      <c r="D277" t="s">
        <v>45</v>
      </c>
      <c r="E277" t="s">
        <v>35</v>
      </c>
      <c r="F277" t="s">
        <v>216</v>
      </c>
    </row>
    <row r="278" spans="1:6">
      <c r="A278" s="25">
        <v>0.7</v>
      </c>
      <c r="B278" s="25" t="s">
        <v>117</v>
      </c>
      <c r="C278" s="25">
        <v>381</v>
      </c>
      <c r="D278" t="s">
        <v>45</v>
      </c>
      <c r="E278" t="s">
        <v>43</v>
      </c>
      <c r="F278" t="s">
        <v>216</v>
      </c>
    </row>
    <row r="279" spans="1:6">
      <c r="A279" s="25">
        <v>0.8</v>
      </c>
      <c r="B279" s="25" t="s">
        <v>117</v>
      </c>
      <c r="C279" s="25">
        <v>382</v>
      </c>
      <c r="D279" t="s">
        <v>37</v>
      </c>
      <c r="E279" t="s">
        <v>35</v>
      </c>
      <c r="F279" t="s">
        <v>214</v>
      </c>
    </row>
    <row r="280" spans="1:6">
      <c r="A280" s="25">
        <v>0.6</v>
      </c>
      <c r="B280" s="25" t="s">
        <v>117</v>
      </c>
      <c r="C280" s="25">
        <v>384</v>
      </c>
      <c r="D280" t="s">
        <v>45</v>
      </c>
      <c r="E280" t="s">
        <v>43</v>
      </c>
      <c r="F280" t="s">
        <v>214</v>
      </c>
    </row>
    <row r="281" spans="1:6">
      <c r="A281" s="25">
        <v>0.65</v>
      </c>
      <c r="B281" s="25" t="s">
        <v>115</v>
      </c>
      <c r="C281" s="25">
        <v>385</v>
      </c>
      <c r="D281" t="s">
        <v>45</v>
      </c>
      <c r="E281" t="s">
        <v>43</v>
      </c>
      <c r="F281" t="s">
        <v>216</v>
      </c>
    </row>
    <row r="282" spans="1:6">
      <c r="A282" s="25">
        <v>0.35</v>
      </c>
      <c r="B282" s="25" t="s">
        <v>115</v>
      </c>
      <c r="C282" s="25">
        <v>386</v>
      </c>
      <c r="D282" t="s">
        <v>45</v>
      </c>
      <c r="E282" t="s">
        <v>35</v>
      </c>
      <c r="F282" t="s">
        <v>216</v>
      </c>
    </row>
    <row r="283" spans="1:6">
      <c r="A283" s="25">
        <v>0.4</v>
      </c>
      <c r="B283" s="25" t="s">
        <v>117</v>
      </c>
      <c r="C283" s="25">
        <v>387</v>
      </c>
      <c r="D283" t="s">
        <v>37</v>
      </c>
      <c r="E283" t="s">
        <v>43</v>
      </c>
      <c r="F283" t="s">
        <v>214</v>
      </c>
    </row>
    <row r="284" spans="1:6">
      <c r="A284" s="25">
        <v>0.55000000000000004</v>
      </c>
      <c r="B284" s="25" t="s">
        <v>117</v>
      </c>
      <c r="C284" s="25">
        <v>388</v>
      </c>
      <c r="D284" t="s">
        <v>37</v>
      </c>
      <c r="E284" t="s">
        <v>43</v>
      </c>
      <c r="F284" t="s">
        <v>214</v>
      </c>
    </row>
    <row r="285" spans="1:6">
      <c r="A285" s="25">
        <v>0.5</v>
      </c>
      <c r="B285" s="25" t="s">
        <v>115</v>
      </c>
      <c r="C285" s="25">
        <v>389</v>
      </c>
      <c r="D285" t="s">
        <v>45</v>
      </c>
      <c r="E285" t="s">
        <v>35</v>
      </c>
      <c r="F285" t="s">
        <v>214</v>
      </c>
    </row>
    <row r="286" spans="1:6">
      <c r="A286" s="25">
        <v>0.75</v>
      </c>
      <c r="B286" s="25" t="s">
        <v>117</v>
      </c>
      <c r="C286" s="25">
        <v>390</v>
      </c>
      <c r="D286" t="s">
        <v>45</v>
      </c>
      <c r="E286" t="s">
        <v>35</v>
      </c>
      <c r="F286" t="s">
        <v>214</v>
      </c>
    </row>
    <row r="287" spans="1:6">
      <c r="A287" s="25">
        <v>0.2</v>
      </c>
      <c r="B287" s="25" t="s">
        <v>116</v>
      </c>
      <c r="C287" s="25">
        <v>391</v>
      </c>
      <c r="D287" t="s">
        <v>45</v>
      </c>
      <c r="E287" t="s">
        <v>43</v>
      </c>
      <c r="F287" t="s">
        <v>215</v>
      </c>
    </row>
    <row r="288" spans="1:6">
      <c r="A288" s="25">
        <v>0.5</v>
      </c>
      <c r="B288" s="25" t="s">
        <v>117</v>
      </c>
      <c r="C288" s="25">
        <v>392</v>
      </c>
      <c r="D288" t="s">
        <v>45</v>
      </c>
      <c r="E288" t="s">
        <v>35</v>
      </c>
      <c r="F288" t="s">
        <v>214</v>
      </c>
    </row>
    <row r="289" spans="1:6">
      <c r="A289" s="25">
        <v>0.15</v>
      </c>
      <c r="B289" s="25" t="s">
        <v>116</v>
      </c>
      <c r="C289" s="25">
        <v>393</v>
      </c>
      <c r="D289" t="s">
        <v>45</v>
      </c>
      <c r="E289" t="s">
        <v>43</v>
      </c>
      <c r="F289" t="s">
        <v>214</v>
      </c>
    </row>
    <row r="290" spans="1:6">
      <c r="A290" s="25">
        <v>0.75</v>
      </c>
      <c r="B290" s="25" t="s">
        <v>117</v>
      </c>
      <c r="C290" s="25">
        <v>394</v>
      </c>
      <c r="D290" t="s">
        <v>45</v>
      </c>
      <c r="E290" t="s">
        <v>35</v>
      </c>
      <c r="F290" t="s">
        <v>215</v>
      </c>
    </row>
    <row r="291" spans="1:6">
      <c r="A291" s="25">
        <v>0.15</v>
      </c>
      <c r="B291" s="25" t="s">
        <v>116</v>
      </c>
      <c r="C291" s="25">
        <v>395</v>
      </c>
      <c r="D291" t="s">
        <v>45</v>
      </c>
      <c r="E291" t="s">
        <v>43</v>
      </c>
      <c r="F291" t="s">
        <v>214</v>
      </c>
    </row>
    <row r="292" spans="1:6">
      <c r="A292" s="25">
        <v>0.4</v>
      </c>
      <c r="B292" s="25" t="s">
        <v>115</v>
      </c>
      <c r="C292" s="25">
        <v>396</v>
      </c>
      <c r="D292" t="s">
        <v>45</v>
      </c>
      <c r="E292" t="s">
        <v>35</v>
      </c>
      <c r="F292" t="s">
        <v>216</v>
      </c>
    </row>
    <row r="293" spans="1:6">
      <c r="A293" s="25">
        <v>0.45</v>
      </c>
      <c r="B293" s="25" t="s">
        <v>117</v>
      </c>
      <c r="C293" s="25">
        <v>397</v>
      </c>
      <c r="D293" t="s">
        <v>45</v>
      </c>
      <c r="E293" t="s">
        <v>43</v>
      </c>
      <c r="F293" t="s">
        <v>214</v>
      </c>
    </row>
    <row r="294" spans="1:6">
      <c r="A294" s="25">
        <v>0.6</v>
      </c>
      <c r="B294" s="25" t="s">
        <v>117</v>
      </c>
      <c r="C294" s="25">
        <v>399</v>
      </c>
      <c r="D294" t="s">
        <v>37</v>
      </c>
      <c r="E294" t="s">
        <v>43</v>
      </c>
      <c r="F294" t="s">
        <v>215</v>
      </c>
    </row>
    <row r="295" spans="1:6">
      <c r="A295" s="25">
        <v>0.35</v>
      </c>
      <c r="B295" s="25" t="s">
        <v>117</v>
      </c>
      <c r="C295" s="25">
        <v>401</v>
      </c>
      <c r="D295" t="s">
        <v>37</v>
      </c>
      <c r="E295" t="s">
        <v>35</v>
      </c>
      <c r="F295" t="s">
        <v>214</v>
      </c>
    </row>
    <row r="296" spans="1:6">
      <c r="A296" s="25">
        <v>0.7</v>
      </c>
      <c r="B296" s="25" t="s">
        <v>117</v>
      </c>
      <c r="C296" s="25">
        <v>403</v>
      </c>
      <c r="D296" t="s">
        <v>45</v>
      </c>
      <c r="E296" t="s">
        <v>35</v>
      </c>
      <c r="F296" t="s">
        <v>215</v>
      </c>
    </row>
    <row r="297" spans="1:6">
      <c r="A297" s="25">
        <v>0.25</v>
      </c>
      <c r="B297" s="25" t="s">
        <v>116</v>
      </c>
      <c r="C297" s="25">
        <v>404</v>
      </c>
      <c r="D297" t="s">
        <v>37</v>
      </c>
      <c r="E297" t="s">
        <v>43</v>
      </c>
      <c r="F297" t="s">
        <v>216</v>
      </c>
    </row>
    <row r="298" spans="1:6">
      <c r="A298" s="25">
        <v>0.15</v>
      </c>
      <c r="B298" s="25" t="s">
        <v>116</v>
      </c>
      <c r="C298" s="25">
        <v>405</v>
      </c>
      <c r="D298" t="s">
        <v>45</v>
      </c>
      <c r="E298" t="s">
        <v>43</v>
      </c>
      <c r="F298" t="s">
        <v>215</v>
      </c>
    </row>
    <row r="299" spans="1:6">
      <c r="A299" s="25">
        <v>0.5</v>
      </c>
      <c r="B299" s="25" t="s">
        <v>117</v>
      </c>
      <c r="C299" s="25">
        <v>406</v>
      </c>
      <c r="D299" t="s">
        <v>37</v>
      </c>
      <c r="E299" t="s">
        <v>43</v>
      </c>
      <c r="F299" t="s">
        <v>216</v>
      </c>
    </row>
    <row r="300" spans="1:6">
      <c r="A300" s="25">
        <v>0.15</v>
      </c>
      <c r="B300" s="25" t="s">
        <v>116</v>
      </c>
      <c r="C300" s="25">
        <v>407</v>
      </c>
      <c r="D300" t="s">
        <v>45</v>
      </c>
      <c r="E300" t="s">
        <v>43</v>
      </c>
      <c r="F300" t="s">
        <v>214</v>
      </c>
    </row>
    <row r="301" spans="1:6">
      <c r="A301" s="25">
        <v>0.4</v>
      </c>
      <c r="B301" s="25" t="s">
        <v>115</v>
      </c>
      <c r="C301" s="25">
        <v>408</v>
      </c>
      <c r="D301" t="s">
        <v>45</v>
      </c>
      <c r="E301" t="s">
        <v>43</v>
      </c>
      <c r="F301" t="s">
        <v>214</v>
      </c>
    </row>
    <row r="302" spans="1:6">
      <c r="A302" s="25">
        <v>0.25</v>
      </c>
      <c r="B302" s="25" t="s">
        <v>116</v>
      </c>
      <c r="C302" s="25">
        <v>410</v>
      </c>
      <c r="D302" t="s">
        <v>37</v>
      </c>
      <c r="E302" t="s">
        <v>43</v>
      </c>
      <c r="F302" t="s">
        <v>216</v>
      </c>
    </row>
    <row r="303" spans="1:6">
      <c r="A303" s="25">
        <v>0.15</v>
      </c>
      <c r="B303" s="25" t="s">
        <v>116</v>
      </c>
      <c r="C303" s="25">
        <v>411</v>
      </c>
      <c r="D303" t="s">
        <v>37</v>
      </c>
      <c r="E303" t="s">
        <v>43</v>
      </c>
      <c r="F303" t="s">
        <v>215</v>
      </c>
    </row>
    <row r="304" spans="1:6">
      <c r="A304" s="25">
        <v>0.6</v>
      </c>
      <c r="B304" s="25" t="s">
        <v>117</v>
      </c>
      <c r="C304" s="25">
        <v>412</v>
      </c>
      <c r="D304" t="s">
        <v>45</v>
      </c>
      <c r="E304" t="s">
        <v>43</v>
      </c>
      <c r="F304" t="s">
        <v>214</v>
      </c>
    </row>
    <row r="305" spans="1:6">
      <c r="A305" s="25">
        <v>0.45</v>
      </c>
      <c r="B305" s="25" t="s">
        <v>117</v>
      </c>
      <c r="C305" s="25">
        <v>416</v>
      </c>
      <c r="D305" t="s">
        <v>37</v>
      </c>
      <c r="E305" t="s">
        <v>43</v>
      </c>
      <c r="F305" t="s">
        <v>214</v>
      </c>
    </row>
    <row r="306" spans="1:6">
      <c r="A306" s="25">
        <v>0.2</v>
      </c>
      <c r="B306" s="25" t="s">
        <v>116</v>
      </c>
      <c r="C306" s="25">
        <v>417</v>
      </c>
      <c r="D306" t="s">
        <v>45</v>
      </c>
      <c r="E306" t="s">
        <v>43</v>
      </c>
      <c r="F306" t="s">
        <v>216</v>
      </c>
    </row>
    <row r="307" spans="1:6">
      <c r="A307" s="25">
        <v>0.6</v>
      </c>
      <c r="B307" s="25" t="s">
        <v>117</v>
      </c>
      <c r="C307" s="25">
        <v>419</v>
      </c>
      <c r="D307" t="s">
        <v>45</v>
      </c>
      <c r="E307" t="s">
        <v>43</v>
      </c>
      <c r="F307" t="s">
        <v>214</v>
      </c>
    </row>
    <row r="308" spans="1:6">
      <c r="A308" s="25">
        <v>0.35</v>
      </c>
      <c r="B308" s="25" t="s">
        <v>117</v>
      </c>
      <c r="C308" s="25">
        <v>420</v>
      </c>
      <c r="D308" t="s">
        <v>37</v>
      </c>
      <c r="E308" t="s">
        <v>43</v>
      </c>
      <c r="F308" t="s">
        <v>214</v>
      </c>
    </row>
    <row r="309" spans="1:6">
      <c r="A309" s="25">
        <v>0.45</v>
      </c>
      <c r="B309" s="25" t="s">
        <v>117</v>
      </c>
      <c r="C309" s="25">
        <v>421</v>
      </c>
      <c r="D309" t="s">
        <v>45</v>
      </c>
      <c r="E309" t="s">
        <v>43</v>
      </c>
      <c r="F309" t="s">
        <v>216</v>
      </c>
    </row>
    <row r="310" spans="1:6">
      <c r="A310" s="25">
        <v>0.3</v>
      </c>
      <c r="B310" s="25" t="s">
        <v>115</v>
      </c>
      <c r="C310" s="25">
        <v>422</v>
      </c>
      <c r="D310" t="s">
        <v>45</v>
      </c>
      <c r="E310" t="s">
        <v>35</v>
      </c>
      <c r="F310" t="s">
        <v>214</v>
      </c>
    </row>
    <row r="311" spans="1:6">
      <c r="A311" s="25">
        <v>0.3</v>
      </c>
      <c r="B311" s="25" t="s">
        <v>116</v>
      </c>
      <c r="C311" s="25">
        <v>423</v>
      </c>
      <c r="D311" t="s">
        <v>45</v>
      </c>
      <c r="E311" t="s">
        <v>35</v>
      </c>
      <c r="F311" t="s">
        <v>214</v>
      </c>
    </row>
    <row r="312" spans="1:6">
      <c r="A312" s="25">
        <v>0.6</v>
      </c>
      <c r="B312" s="25" t="s">
        <v>117</v>
      </c>
      <c r="C312" s="25">
        <v>424</v>
      </c>
      <c r="D312" t="s">
        <v>61</v>
      </c>
      <c r="E312" t="s">
        <v>43</v>
      </c>
      <c r="F312" t="s">
        <v>214</v>
      </c>
    </row>
    <row r="313" spans="1:6">
      <c r="A313" s="25">
        <v>0.65</v>
      </c>
      <c r="B313" s="25" t="s">
        <v>115</v>
      </c>
      <c r="C313" s="25">
        <v>425</v>
      </c>
      <c r="D313" t="s">
        <v>45</v>
      </c>
      <c r="E313" t="s">
        <v>43</v>
      </c>
      <c r="F313" t="s">
        <v>214</v>
      </c>
    </row>
    <row r="314" spans="1:6">
      <c r="A314" s="25">
        <v>0.5</v>
      </c>
      <c r="B314" s="25" t="s">
        <v>117</v>
      </c>
      <c r="C314" s="25">
        <v>426</v>
      </c>
      <c r="D314" t="s">
        <v>45</v>
      </c>
      <c r="E314" t="s">
        <v>35</v>
      </c>
      <c r="F314" t="s">
        <v>215</v>
      </c>
    </row>
    <row r="315" spans="1:6">
      <c r="A315" s="25">
        <v>0.3</v>
      </c>
      <c r="B315" s="25" t="s">
        <v>116</v>
      </c>
      <c r="C315" s="25">
        <v>428</v>
      </c>
      <c r="D315" t="s">
        <v>45</v>
      </c>
      <c r="E315" t="s">
        <v>43</v>
      </c>
      <c r="F315" t="s">
        <v>216</v>
      </c>
    </row>
    <row r="316" spans="1:6">
      <c r="A316" s="25">
        <v>0.45</v>
      </c>
      <c r="B316" s="25" t="s">
        <v>117</v>
      </c>
      <c r="C316" s="25">
        <v>429</v>
      </c>
      <c r="D316" t="s">
        <v>45</v>
      </c>
      <c r="E316" t="s">
        <v>35</v>
      </c>
      <c r="F316" t="s">
        <v>216</v>
      </c>
    </row>
    <row r="317" spans="1:6">
      <c r="A317" s="25">
        <v>0.15</v>
      </c>
      <c r="B317" s="25" t="s">
        <v>116</v>
      </c>
      <c r="C317" s="25">
        <v>430</v>
      </c>
      <c r="D317" t="s">
        <v>45</v>
      </c>
      <c r="E317" t="s">
        <v>43</v>
      </c>
      <c r="F317" t="s">
        <v>215</v>
      </c>
    </row>
    <row r="318" spans="1:6">
      <c r="A318" s="25">
        <v>0.15</v>
      </c>
      <c r="B318" s="25" t="s">
        <v>115</v>
      </c>
      <c r="C318" s="25">
        <v>431</v>
      </c>
      <c r="D318" t="s">
        <v>45</v>
      </c>
      <c r="E318" t="s">
        <v>35</v>
      </c>
      <c r="F318" t="s">
        <v>216</v>
      </c>
    </row>
    <row r="319" spans="1:6">
      <c r="A319" s="25">
        <v>0.65</v>
      </c>
      <c r="B319" s="25" t="s">
        <v>115</v>
      </c>
      <c r="C319" s="25">
        <v>433</v>
      </c>
      <c r="D319" t="s">
        <v>45</v>
      </c>
      <c r="E319" t="s">
        <v>43</v>
      </c>
      <c r="F319" t="s">
        <v>214</v>
      </c>
    </row>
    <row r="320" spans="1:6">
      <c r="A320" s="25">
        <v>0.75</v>
      </c>
      <c r="B320" s="25" t="s">
        <v>117</v>
      </c>
      <c r="C320" s="25">
        <v>434</v>
      </c>
      <c r="D320" t="s">
        <v>45</v>
      </c>
      <c r="E320" t="s">
        <v>35</v>
      </c>
      <c r="F320" t="s">
        <v>215</v>
      </c>
    </row>
    <row r="321" spans="1:6">
      <c r="A321" s="25">
        <v>0.6</v>
      </c>
      <c r="B321" s="25" t="s">
        <v>117</v>
      </c>
      <c r="C321" s="25">
        <v>436</v>
      </c>
      <c r="D321" t="s">
        <v>37</v>
      </c>
      <c r="E321" t="s">
        <v>35</v>
      </c>
      <c r="F321" t="s">
        <v>214</v>
      </c>
    </row>
    <row r="322" spans="1:6">
      <c r="A322" s="25">
        <v>0.3</v>
      </c>
      <c r="B322" s="25" t="s">
        <v>116</v>
      </c>
      <c r="C322" s="25">
        <v>437</v>
      </c>
      <c r="D322" t="s">
        <v>37</v>
      </c>
      <c r="E322" t="s">
        <v>35</v>
      </c>
      <c r="F322" t="s">
        <v>214</v>
      </c>
    </row>
    <row r="323" spans="1:6">
      <c r="A323" s="25">
        <v>0</v>
      </c>
      <c r="B323" s="25" t="s">
        <v>116</v>
      </c>
      <c r="C323" s="25">
        <v>438</v>
      </c>
      <c r="D323" t="s">
        <v>37</v>
      </c>
      <c r="E323" t="s">
        <v>43</v>
      </c>
      <c r="F323" t="s">
        <v>216</v>
      </c>
    </row>
    <row r="324" spans="1:6">
      <c r="A324" s="25">
        <v>0.55000000000000004</v>
      </c>
      <c r="B324" s="25" t="s">
        <v>117</v>
      </c>
      <c r="C324" s="25">
        <v>439</v>
      </c>
      <c r="D324" t="s">
        <v>45</v>
      </c>
      <c r="E324" t="s">
        <v>43</v>
      </c>
      <c r="F324" t="s">
        <v>214</v>
      </c>
    </row>
    <row r="325" spans="1:6">
      <c r="A325" s="25">
        <v>0.7</v>
      </c>
      <c r="B325" s="25" t="s">
        <v>117</v>
      </c>
      <c r="C325" s="25">
        <v>440</v>
      </c>
      <c r="D325" t="s">
        <v>45</v>
      </c>
      <c r="E325" t="s">
        <v>35</v>
      </c>
      <c r="F325" t="s">
        <v>214</v>
      </c>
    </row>
    <row r="326" spans="1:6">
      <c r="A326" s="25">
        <v>0.15</v>
      </c>
      <c r="B326" s="25" t="s">
        <v>116</v>
      </c>
      <c r="C326" s="25">
        <v>441</v>
      </c>
      <c r="D326" t="s">
        <v>45</v>
      </c>
      <c r="E326" t="s">
        <v>43</v>
      </c>
      <c r="F326" t="s">
        <v>214</v>
      </c>
    </row>
    <row r="327" spans="1:6">
      <c r="A327" s="25">
        <v>0.05</v>
      </c>
      <c r="B327" s="25" t="s">
        <v>116</v>
      </c>
      <c r="C327" s="25">
        <v>442</v>
      </c>
      <c r="D327" t="s">
        <v>45</v>
      </c>
      <c r="E327" t="s">
        <v>43</v>
      </c>
      <c r="F327" t="s">
        <v>216</v>
      </c>
    </row>
    <row r="328" spans="1:6">
      <c r="A328" s="25">
        <v>0.05</v>
      </c>
      <c r="B328" s="25" t="s">
        <v>116</v>
      </c>
      <c r="C328" s="25">
        <v>444</v>
      </c>
      <c r="D328" t="s">
        <v>45</v>
      </c>
      <c r="E328" t="s">
        <v>43</v>
      </c>
      <c r="F328" t="s">
        <v>216</v>
      </c>
    </row>
    <row r="329" spans="1:6">
      <c r="A329" s="25">
        <v>0.5</v>
      </c>
      <c r="B329" s="25" t="s">
        <v>117</v>
      </c>
      <c r="C329" s="25">
        <v>445</v>
      </c>
      <c r="D329" t="s">
        <v>37</v>
      </c>
      <c r="E329" t="s">
        <v>35</v>
      </c>
      <c r="F329" t="s">
        <v>214</v>
      </c>
    </row>
    <row r="330" spans="1:6">
      <c r="A330" s="25">
        <v>0.55000000000000004</v>
      </c>
      <c r="B330" s="25" t="s">
        <v>117</v>
      </c>
      <c r="C330" s="25">
        <v>446</v>
      </c>
      <c r="D330" t="s">
        <v>37</v>
      </c>
      <c r="E330" t="s">
        <v>43</v>
      </c>
      <c r="F330" t="s">
        <v>214</v>
      </c>
    </row>
    <row r="331" spans="1:6">
      <c r="A331" s="25">
        <v>0</v>
      </c>
      <c r="B331" s="25" t="s">
        <v>115</v>
      </c>
      <c r="C331" s="25">
        <v>447</v>
      </c>
      <c r="D331" t="s">
        <v>45</v>
      </c>
      <c r="E331" t="s">
        <v>43</v>
      </c>
      <c r="F331" t="s">
        <v>216</v>
      </c>
    </row>
    <row r="332" spans="1:6">
      <c r="A332" s="25">
        <v>0.15</v>
      </c>
      <c r="B332" s="25" t="s">
        <v>116</v>
      </c>
      <c r="C332" s="25">
        <v>448</v>
      </c>
      <c r="D332" t="s">
        <v>45</v>
      </c>
      <c r="E332" t="s">
        <v>43</v>
      </c>
      <c r="F332" t="s">
        <v>214</v>
      </c>
    </row>
    <row r="333" spans="1:6">
      <c r="A333" s="25">
        <v>0.55000000000000004</v>
      </c>
      <c r="B333" s="25" t="s">
        <v>117</v>
      </c>
      <c r="C333" s="25">
        <v>449</v>
      </c>
      <c r="D333" t="s">
        <v>37</v>
      </c>
      <c r="E333" t="s">
        <v>35</v>
      </c>
      <c r="F333" t="s">
        <v>214</v>
      </c>
    </row>
    <row r="334" spans="1:6">
      <c r="A334" s="25">
        <v>0.35</v>
      </c>
      <c r="B334" s="25" t="s">
        <v>115</v>
      </c>
      <c r="C334" s="25">
        <v>450</v>
      </c>
      <c r="D334" t="s">
        <v>45</v>
      </c>
      <c r="E334" t="s">
        <v>43</v>
      </c>
      <c r="F334" t="s">
        <v>214</v>
      </c>
    </row>
    <row r="335" spans="1:6">
      <c r="A335" s="25">
        <v>0.45</v>
      </c>
      <c r="B335" s="25" t="s">
        <v>117</v>
      </c>
      <c r="C335" s="25">
        <v>451</v>
      </c>
      <c r="D335" t="s">
        <v>45</v>
      </c>
      <c r="E335" t="s">
        <v>43</v>
      </c>
      <c r="F335" t="s">
        <v>216</v>
      </c>
    </row>
    <row r="336" spans="1:6">
      <c r="A336" s="25">
        <v>0.2</v>
      </c>
      <c r="B336" s="25" t="s">
        <v>115</v>
      </c>
      <c r="C336" s="25">
        <v>452</v>
      </c>
      <c r="D336" t="s">
        <v>45</v>
      </c>
      <c r="E336" t="s">
        <v>43</v>
      </c>
      <c r="F336" t="s">
        <v>214</v>
      </c>
    </row>
    <row r="337" spans="1:6">
      <c r="A337" s="25">
        <v>0.55000000000000004</v>
      </c>
      <c r="B337" s="25" t="s">
        <v>117</v>
      </c>
      <c r="C337" s="25">
        <v>453</v>
      </c>
      <c r="D337" t="s">
        <v>37</v>
      </c>
      <c r="E337" t="s">
        <v>35</v>
      </c>
      <c r="F337" t="s">
        <v>216</v>
      </c>
    </row>
    <row r="338" spans="1:6">
      <c r="A338" s="25">
        <v>0.95</v>
      </c>
      <c r="B338" s="25" t="s">
        <v>117</v>
      </c>
      <c r="C338" s="25">
        <v>454</v>
      </c>
      <c r="D338" t="s">
        <v>45</v>
      </c>
      <c r="E338" t="s">
        <v>35</v>
      </c>
      <c r="F338" t="s">
        <v>215</v>
      </c>
    </row>
    <row r="339" spans="1:6">
      <c r="A339" s="25">
        <v>0.35</v>
      </c>
      <c r="B339" s="25" t="s">
        <v>117</v>
      </c>
      <c r="C339" s="25">
        <v>455</v>
      </c>
      <c r="D339" t="s">
        <v>45</v>
      </c>
      <c r="E339" t="s">
        <v>43</v>
      </c>
      <c r="F339" t="s">
        <v>214</v>
      </c>
    </row>
    <row r="340" spans="1:6">
      <c r="A340" s="25">
        <v>0.15</v>
      </c>
      <c r="B340" s="25" t="s">
        <v>116</v>
      </c>
      <c r="C340" s="25">
        <v>456</v>
      </c>
      <c r="D340" t="s">
        <v>37</v>
      </c>
      <c r="E340" t="s">
        <v>43</v>
      </c>
      <c r="F340" t="s">
        <v>214</v>
      </c>
    </row>
    <row r="341" spans="1:6">
      <c r="A341" s="25">
        <v>0.6</v>
      </c>
      <c r="B341" s="25" t="s">
        <v>117</v>
      </c>
      <c r="C341" s="25">
        <v>458</v>
      </c>
      <c r="D341" t="s">
        <v>37</v>
      </c>
      <c r="E341" t="s">
        <v>43</v>
      </c>
      <c r="F341" t="s">
        <v>214</v>
      </c>
    </row>
    <row r="342" spans="1:6">
      <c r="A342" s="25">
        <v>0.35</v>
      </c>
      <c r="B342" s="25" t="s">
        <v>117</v>
      </c>
      <c r="C342" s="25">
        <v>460</v>
      </c>
      <c r="D342" t="s">
        <v>45</v>
      </c>
      <c r="E342" t="s">
        <v>43</v>
      </c>
      <c r="F342" t="s">
        <v>214</v>
      </c>
    </row>
    <row r="343" spans="1:6">
      <c r="A343" s="25">
        <v>0.15</v>
      </c>
      <c r="B343" s="25" t="s">
        <v>116</v>
      </c>
      <c r="C343" s="25">
        <v>461</v>
      </c>
      <c r="D343" t="s">
        <v>45</v>
      </c>
      <c r="E343" t="s">
        <v>35</v>
      </c>
      <c r="F343" t="s">
        <v>216</v>
      </c>
    </row>
    <row r="344" spans="1:6">
      <c r="A344" s="25">
        <v>0.35</v>
      </c>
      <c r="B344" s="25" t="s">
        <v>117</v>
      </c>
      <c r="C344" s="25">
        <v>462</v>
      </c>
      <c r="D344" t="s">
        <v>45</v>
      </c>
      <c r="E344" t="s">
        <v>35</v>
      </c>
      <c r="F344" t="s">
        <v>216</v>
      </c>
    </row>
    <row r="345" spans="1:6">
      <c r="A345" s="25">
        <v>0.4</v>
      </c>
      <c r="B345" s="25" t="s">
        <v>117</v>
      </c>
      <c r="C345" s="25">
        <v>463</v>
      </c>
      <c r="D345" t="s">
        <v>37</v>
      </c>
      <c r="E345" t="s">
        <v>35</v>
      </c>
      <c r="F345" t="s">
        <v>216</v>
      </c>
    </row>
    <row r="346" spans="1:6">
      <c r="A346" s="25">
        <v>0.25</v>
      </c>
      <c r="B346" s="25" t="s">
        <v>116</v>
      </c>
      <c r="C346" s="25">
        <v>464</v>
      </c>
      <c r="D346" t="s">
        <v>45</v>
      </c>
      <c r="E346" t="s">
        <v>43</v>
      </c>
      <c r="F346" t="s">
        <v>216</v>
      </c>
    </row>
    <row r="347" spans="1:6">
      <c r="A347" s="25">
        <v>0.35</v>
      </c>
      <c r="B347" s="25" t="s">
        <v>117</v>
      </c>
      <c r="C347" s="25">
        <v>465</v>
      </c>
      <c r="D347" t="s">
        <v>45</v>
      </c>
      <c r="E347" t="s">
        <v>43</v>
      </c>
      <c r="F347" t="s">
        <v>215</v>
      </c>
    </row>
    <row r="348" spans="1:6">
      <c r="A348" s="25">
        <v>0.55000000000000004</v>
      </c>
      <c r="B348" s="25" t="s">
        <v>117</v>
      </c>
      <c r="C348" s="25">
        <v>466</v>
      </c>
      <c r="D348" t="s">
        <v>45</v>
      </c>
      <c r="E348" t="s">
        <v>35</v>
      </c>
      <c r="F348" t="s">
        <v>214</v>
      </c>
    </row>
    <row r="349" spans="1:6">
      <c r="A349" s="25">
        <v>0.35</v>
      </c>
      <c r="B349" s="25" t="s">
        <v>115</v>
      </c>
      <c r="C349" s="25">
        <v>467</v>
      </c>
      <c r="D349" t="s">
        <v>37</v>
      </c>
      <c r="E349" t="s">
        <v>43</v>
      </c>
      <c r="F349" t="s">
        <v>215</v>
      </c>
    </row>
    <row r="350" spans="1:6">
      <c r="A350" s="25">
        <v>0.2</v>
      </c>
      <c r="B350" s="25" t="s">
        <v>116</v>
      </c>
      <c r="C350" s="25">
        <v>468</v>
      </c>
      <c r="D350" t="s">
        <v>45</v>
      </c>
      <c r="E350" t="s">
        <v>43</v>
      </c>
      <c r="F350" t="s">
        <v>216</v>
      </c>
    </row>
    <row r="351" spans="1:6">
      <c r="A351" s="25">
        <v>0.35</v>
      </c>
      <c r="B351" s="25" t="s">
        <v>117</v>
      </c>
      <c r="C351" s="25">
        <v>469</v>
      </c>
      <c r="D351" t="s">
        <v>37</v>
      </c>
      <c r="E351" t="s">
        <v>43</v>
      </c>
      <c r="F351" t="s">
        <v>214</v>
      </c>
    </row>
    <row r="352" spans="1:6">
      <c r="A352" s="25">
        <v>0.3</v>
      </c>
      <c r="B352" s="25" t="s">
        <v>116</v>
      </c>
      <c r="C352" s="25">
        <v>470</v>
      </c>
      <c r="D352" t="s">
        <v>61</v>
      </c>
      <c r="E352" t="s">
        <v>35</v>
      </c>
      <c r="F352" t="s">
        <v>215</v>
      </c>
    </row>
    <row r="353" spans="1:6">
      <c r="A353" s="25">
        <v>0.4</v>
      </c>
      <c r="B353" s="25" t="s">
        <v>117</v>
      </c>
      <c r="C353" s="25">
        <v>471</v>
      </c>
      <c r="D353" t="s">
        <v>45</v>
      </c>
      <c r="E353" t="s">
        <v>43</v>
      </c>
      <c r="F353" t="s">
        <v>215</v>
      </c>
    </row>
    <row r="354" spans="1:6">
      <c r="A354" s="25">
        <v>0.4</v>
      </c>
      <c r="B354" s="25" t="s">
        <v>115</v>
      </c>
      <c r="C354" s="25">
        <v>473</v>
      </c>
      <c r="D354" t="s">
        <v>37</v>
      </c>
      <c r="E354" t="s">
        <v>43</v>
      </c>
      <c r="F354" t="s">
        <v>216</v>
      </c>
    </row>
    <row r="355" spans="1:6">
      <c r="A355" s="25">
        <v>0.6</v>
      </c>
      <c r="B355" s="25" t="s">
        <v>117</v>
      </c>
      <c r="C355" s="25">
        <v>474</v>
      </c>
      <c r="D355" t="s">
        <v>45</v>
      </c>
      <c r="E355" t="s">
        <v>35</v>
      </c>
      <c r="F355" t="s">
        <v>214</v>
      </c>
    </row>
    <row r="356" spans="1:6">
      <c r="A356" s="25">
        <v>0.3</v>
      </c>
      <c r="B356" s="25" t="s">
        <v>116</v>
      </c>
      <c r="C356" s="25">
        <v>475</v>
      </c>
      <c r="D356" t="s">
        <v>37</v>
      </c>
      <c r="E356" t="s">
        <v>35</v>
      </c>
      <c r="F356" t="s">
        <v>214</v>
      </c>
    </row>
    <row r="357" spans="1:6">
      <c r="A357" s="25">
        <v>0.2</v>
      </c>
      <c r="B357" s="25" t="s">
        <v>116</v>
      </c>
      <c r="C357" s="25">
        <v>476</v>
      </c>
      <c r="D357" t="s">
        <v>37</v>
      </c>
      <c r="E357" t="s">
        <v>43</v>
      </c>
      <c r="F357" t="s">
        <v>214</v>
      </c>
    </row>
    <row r="358" spans="1:6">
      <c r="A358" s="25">
        <v>0.2</v>
      </c>
      <c r="B358" s="25" t="s">
        <v>116</v>
      </c>
      <c r="C358" s="25">
        <v>477</v>
      </c>
      <c r="D358" t="s">
        <v>45</v>
      </c>
      <c r="E358" t="s">
        <v>43</v>
      </c>
      <c r="F358" t="s">
        <v>214</v>
      </c>
    </row>
    <row r="359" spans="1:6">
      <c r="A359" s="25">
        <v>0.75</v>
      </c>
      <c r="B359" s="25" t="s">
        <v>117</v>
      </c>
      <c r="C359" s="25">
        <v>478</v>
      </c>
      <c r="D359" t="s">
        <v>37</v>
      </c>
      <c r="E359" t="s">
        <v>35</v>
      </c>
      <c r="F359" t="s">
        <v>215</v>
      </c>
    </row>
    <row r="360" spans="1:6">
      <c r="A360" s="25">
        <v>0</v>
      </c>
      <c r="B360" s="25" t="s">
        <v>116</v>
      </c>
      <c r="C360" s="25">
        <v>479</v>
      </c>
      <c r="D360" t="s">
        <v>37</v>
      </c>
      <c r="E360" t="s">
        <v>43</v>
      </c>
      <c r="F360" t="s">
        <v>214</v>
      </c>
    </row>
    <row r="361" spans="1:6">
      <c r="A361" s="25">
        <v>0.2</v>
      </c>
      <c r="B361" s="25" t="s">
        <v>116</v>
      </c>
      <c r="C361" s="25">
        <v>481</v>
      </c>
      <c r="D361" t="s">
        <v>37</v>
      </c>
      <c r="E361" t="s">
        <v>43</v>
      </c>
      <c r="F361" t="s">
        <v>216</v>
      </c>
    </row>
    <row r="362" spans="1:6">
      <c r="A362" s="25">
        <v>0</v>
      </c>
      <c r="B362" s="25" t="s">
        <v>115</v>
      </c>
      <c r="C362" s="25">
        <v>482</v>
      </c>
      <c r="D362" t="s">
        <v>45</v>
      </c>
      <c r="E362" t="s">
        <v>43</v>
      </c>
      <c r="F362" t="s">
        <v>214</v>
      </c>
    </row>
    <row r="363" spans="1:6">
      <c r="A363" s="25">
        <v>0.3</v>
      </c>
      <c r="B363" s="25" t="s">
        <v>116</v>
      </c>
      <c r="C363" s="25">
        <v>483</v>
      </c>
      <c r="D363" t="s">
        <v>45</v>
      </c>
      <c r="E363" t="s">
        <v>35</v>
      </c>
      <c r="F363" t="s">
        <v>215</v>
      </c>
    </row>
    <row r="364" spans="1:6">
      <c r="A364" s="25">
        <v>0.55000000000000004</v>
      </c>
      <c r="B364" s="25" t="s">
        <v>117</v>
      </c>
      <c r="C364" s="25">
        <v>484</v>
      </c>
      <c r="D364" t="s">
        <v>37</v>
      </c>
      <c r="E364" t="s">
        <v>43</v>
      </c>
      <c r="F364" t="s">
        <v>215</v>
      </c>
    </row>
    <row r="365" spans="1:6">
      <c r="A365" s="25">
        <v>0.3</v>
      </c>
      <c r="B365" s="25" t="s">
        <v>116</v>
      </c>
      <c r="C365" s="25">
        <v>485</v>
      </c>
      <c r="D365" t="s">
        <v>37</v>
      </c>
      <c r="E365" t="s">
        <v>35</v>
      </c>
      <c r="F365" t="s">
        <v>215</v>
      </c>
    </row>
    <row r="366" spans="1:6">
      <c r="A366" s="25">
        <v>0.4</v>
      </c>
      <c r="B366" s="25" t="s">
        <v>117</v>
      </c>
      <c r="C366" s="25">
        <v>486</v>
      </c>
      <c r="D366" t="s">
        <v>45</v>
      </c>
      <c r="E366" t="s">
        <v>43</v>
      </c>
      <c r="F366" t="s">
        <v>214</v>
      </c>
    </row>
    <row r="367" spans="1:6">
      <c r="A367" s="25">
        <v>0.15</v>
      </c>
      <c r="B367" s="25" t="s">
        <v>115</v>
      </c>
      <c r="C367" s="25">
        <v>487</v>
      </c>
      <c r="D367" t="s">
        <v>45</v>
      </c>
      <c r="E367" t="s">
        <v>43</v>
      </c>
      <c r="F367" t="s">
        <v>214</v>
      </c>
    </row>
    <row r="368" spans="1:6">
      <c r="A368" s="25">
        <v>0.5</v>
      </c>
      <c r="B368" s="25" t="s">
        <v>117</v>
      </c>
      <c r="C368" s="25">
        <v>488</v>
      </c>
      <c r="D368" t="s">
        <v>37</v>
      </c>
      <c r="E368" t="s">
        <v>43</v>
      </c>
      <c r="F368" t="s">
        <v>216</v>
      </c>
    </row>
    <row r="369" spans="1:6">
      <c r="A369" s="25">
        <v>0</v>
      </c>
      <c r="B369" s="25" t="s">
        <v>115</v>
      </c>
      <c r="C369" s="25">
        <v>491</v>
      </c>
      <c r="D369" t="s">
        <v>45</v>
      </c>
      <c r="E369" t="s">
        <v>43</v>
      </c>
      <c r="F369" t="s">
        <v>216</v>
      </c>
    </row>
    <row r="370" spans="1:6">
      <c r="A370" s="25">
        <v>0.3</v>
      </c>
      <c r="B370" s="25" t="s">
        <v>116</v>
      </c>
      <c r="C370" s="25">
        <v>492</v>
      </c>
      <c r="D370" t="s">
        <v>37</v>
      </c>
      <c r="E370" t="s">
        <v>35</v>
      </c>
      <c r="F370" t="s">
        <v>214</v>
      </c>
    </row>
    <row r="371" spans="1:6">
      <c r="A371" s="25">
        <v>0.55000000000000004</v>
      </c>
      <c r="B371" s="25" t="s">
        <v>117</v>
      </c>
      <c r="C371" s="25">
        <v>493</v>
      </c>
      <c r="D371" t="s">
        <v>45</v>
      </c>
      <c r="E371" t="s">
        <v>35</v>
      </c>
      <c r="F371" t="s">
        <v>215</v>
      </c>
    </row>
    <row r="372" spans="1:6">
      <c r="A372" s="25">
        <v>0.4</v>
      </c>
      <c r="B372" s="25" t="s">
        <v>117</v>
      </c>
      <c r="C372" s="25">
        <v>494</v>
      </c>
      <c r="D372" t="s">
        <v>37</v>
      </c>
      <c r="E372" t="s">
        <v>43</v>
      </c>
      <c r="F372" t="s">
        <v>215</v>
      </c>
    </row>
    <row r="373" spans="1:6">
      <c r="A373" s="25">
        <v>0.15</v>
      </c>
      <c r="B373" s="25" t="s">
        <v>116</v>
      </c>
      <c r="C373" s="25">
        <v>495</v>
      </c>
      <c r="D373" t="s">
        <v>45</v>
      </c>
      <c r="E373" t="s">
        <v>43</v>
      </c>
      <c r="F373" t="s">
        <v>215</v>
      </c>
    </row>
    <row r="374" spans="1:6">
      <c r="A374" s="25">
        <v>0.25</v>
      </c>
      <c r="B374" s="25" t="s">
        <v>116</v>
      </c>
      <c r="C374" s="25">
        <v>496</v>
      </c>
      <c r="D374" t="s">
        <v>45</v>
      </c>
      <c r="E374" t="s">
        <v>43</v>
      </c>
      <c r="F374" t="s">
        <v>214</v>
      </c>
    </row>
    <row r="375" spans="1:6">
      <c r="A375" s="25">
        <v>0.4</v>
      </c>
      <c r="B375" s="25" t="s">
        <v>117</v>
      </c>
      <c r="C375" s="25">
        <v>497</v>
      </c>
      <c r="D375" t="s">
        <v>45</v>
      </c>
      <c r="E375" t="s">
        <v>43</v>
      </c>
      <c r="F375" t="s">
        <v>214</v>
      </c>
    </row>
    <row r="376" spans="1:6">
      <c r="A376" s="25">
        <v>0.35</v>
      </c>
      <c r="B376" s="25" t="s">
        <v>117</v>
      </c>
      <c r="C376" s="25">
        <v>498</v>
      </c>
      <c r="D376" t="s">
        <v>37</v>
      </c>
      <c r="E376" t="s">
        <v>43</v>
      </c>
      <c r="F376" t="s">
        <v>214</v>
      </c>
    </row>
    <row r="377" spans="1:6">
      <c r="A377" s="25">
        <v>0.2</v>
      </c>
      <c r="B377" s="25" t="s">
        <v>115</v>
      </c>
      <c r="C377" s="25">
        <v>499</v>
      </c>
      <c r="D377" t="s">
        <v>45</v>
      </c>
      <c r="E377" t="s">
        <v>43</v>
      </c>
      <c r="F377" t="s">
        <v>216</v>
      </c>
    </row>
    <row r="378" spans="1:6">
      <c r="A378" s="25">
        <v>0.35</v>
      </c>
      <c r="B378" s="25" t="s">
        <v>115</v>
      </c>
      <c r="C378" s="25">
        <v>500</v>
      </c>
      <c r="D378" t="s">
        <v>37</v>
      </c>
      <c r="E378" t="s">
        <v>43</v>
      </c>
      <c r="F378" t="s">
        <v>214</v>
      </c>
    </row>
    <row r="379" spans="1:6">
      <c r="A379" s="25">
        <v>0.15</v>
      </c>
      <c r="B379" s="25" t="s">
        <v>116</v>
      </c>
      <c r="C379" s="25">
        <v>501</v>
      </c>
      <c r="D379" t="s">
        <v>45</v>
      </c>
      <c r="E379" t="s">
        <v>43</v>
      </c>
      <c r="F379" t="s">
        <v>215</v>
      </c>
    </row>
    <row r="380" spans="1:6">
      <c r="A380" s="25">
        <v>0.7</v>
      </c>
      <c r="B380" s="25" t="s">
        <v>117</v>
      </c>
      <c r="C380" s="25">
        <v>502</v>
      </c>
      <c r="D380" t="s">
        <v>37</v>
      </c>
      <c r="E380" t="s">
        <v>35</v>
      </c>
      <c r="F380" t="s">
        <v>214</v>
      </c>
    </row>
    <row r="381" spans="1:6">
      <c r="A381" s="25">
        <v>0.15</v>
      </c>
      <c r="B381" s="25" t="s">
        <v>115</v>
      </c>
      <c r="C381" s="25">
        <v>505</v>
      </c>
      <c r="D381" t="s">
        <v>45</v>
      </c>
      <c r="E381" t="s">
        <v>35</v>
      </c>
      <c r="F381" t="s">
        <v>216</v>
      </c>
    </row>
    <row r="382" spans="1:6">
      <c r="A382" s="25">
        <v>0.3</v>
      </c>
      <c r="B382" s="25" t="s">
        <v>116</v>
      </c>
      <c r="C382" s="25">
        <v>507</v>
      </c>
      <c r="D382" t="s">
        <v>37</v>
      </c>
      <c r="E382" t="s">
        <v>35</v>
      </c>
      <c r="F382" t="s">
        <v>214</v>
      </c>
    </row>
    <row r="383" spans="1:6">
      <c r="A383" s="25">
        <v>0.4</v>
      </c>
      <c r="B383" s="25" t="s">
        <v>117</v>
      </c>
      <c r="C383" s="25">
        <v>508</v>
      </c>
      <c r="D383" t="s">
        <v>37</v>
      </c>
      <c r="E383" t="s">
        <v>43</v>
      </c>
      <c r="F383" t="s">
        <v>215</v>
      </c>
    </row>
    <row r="384" spans="1:6">
      <c r="A384" s="25">
        <v>0.4</v>
      </c>
      <c r="B384" s="25" t="s">
        <v>117</v>
      </c>
      <c r="C384" s="25">
        <v>510</v>
      </c>
      <c r="D384" t="s">
        <v>45</v>
      </c>
      <c r="E384" t="s">
        <v>43</v>
      </c>
      <c r="F384" t="s">
        <v>214</v>
      </c>
    </row>
    <row r="385" spans="1:6">
      <c r="A385" s="25">
        <v>0.6</v>
      </c>
      <c r="B385" s="25" t="s">
        <v>117</v>
      </c>
      <c r="C385" s="25">
        <v>511</v>
      </c>
      <c r="D385" t="s">
        <v>45</v>
      </c>
      <c r="E385" t="s">
        <v>43</v>
      </c>
      <c r="F385" t="s">
        <v>215</v>
      </c>
    </row>
    <row r="386" spans="1:6">
      <c r="A386" s="25">
        <v>0.25</v>
      </c>
      <c r="B386" s="25" t="s">
        <v>116</v>
      </c>
      <c r="C386" s="25">
        <v>513</v>
      </c>
      <c r="D386" t="s">
        <v>37</v>
      </c>
      <c r="E386" t="s">
        <v>43</v>
      </c>
      <c r="F386" t="s">
        <v>216</v>
      </c>
    </row>
    <row r="387" spans="1:6">
      <c r="A387" s="25">
        <v>0.3</v>
      </c>
      <c r="B387" s="25" t="s">
        <v>116</v>
      </c>
      <c r="C387" s="25">
        <v>514</v>
      </c>
      <c r="D387" t="s">
        <v>45</v>
      </c>
      <c r="E387" t="s">
        <v>35</v>
      </c>
      <c r="F387" t="s">
        <v>215</v>
      </c>
    </row>
    <row r="388" spans="1:6">
      <c r="A388" s="25">
        <v>0.65</v>
      </c>
      <c r="B388" s="25" t="s">
        <v>117</v>
      </c>
      <c r="C388" s="25">
        <v>515</v>
      </c>
      <c r="D388" t="s">
        <v>45</v>
      </c>
      <c r="E388" t="s">
        <v>43</v>
      </c>
      <c r="F388" t="s">
        <v>214</v>
      </c>
    </row>
    <row r="389" spans="1:6">
      <c r="A389" s="25">
        <v>0.4</v>
      </c>
      <c r="B389" s="25" t="s">
        <v>117</v>
      </c>
      <c r="C389" s="25">
        <v>516</v>
      </c>
      <c r="D389" t="s">
        <v>37</v>
      </c>
      <c r="E389" t="s">
        <v>43</v>
      </c>
      <c r="F389" t="s">
        <v>214</v>
      </c>
    </row>
    <row r="390" spans="1:6">
      <c r="A390" s="25">
        <v>0.6</v>
      </c>
      <c r="B390" s="25" t="s">
        <v>117</v>
      </c>
      <c r="C390" s="25">
        <v>517</v>
      </c>
      <c r="D390" t="s">
        <v>45</v>
      </c>
      <c r="E390" t="s">
        <v>43</v>
      </c>
      <c r="F390" t="s">
        <v>215</v>
      </c>
    </row>
    <row r="391" spans="1:6">
      <c r="A391" s="25">
        <v>0.75</v>
      </c>
      <c r="B391" s="25" t="s">
        <v>117</v>
      </c>
      <c r="C391" s="25">
        <v>518</v>
      </c>
      <c r="D391" t="s">
        <v>45</v>
      </c>
      <c r="E391" t="s">
        <v>35</v>
      </c>
      <c r="F391" t="s">
        <v>214</v>
      </c>
    </row>
    <row r="392" spans="1:6">
      <c r="A392" s="25">
        <v>0.45</v>
      </c>
      <c r="B392" s="25" t="s">
        <v>117</v>
      </c>
      <c r="C392" s="25">
        <v>520</v>
      </c>
      <c r="D392" t="s">
        <v>45</v>
      </c>
      <c r="E392" t="s">
        <v>43</v>
      </c>
      <c r="F392" t="s">
        <v>216</v>
      </c>
    </row>
    <row r="393" spans="1:6">
      <c r="A393" s="25">
        <v>0.35</v>
      </c>
      <c r="B393" s="25" t="s">
        <v>117</v>
      </c>
      <c r="C393" s="25">
        <v>521</v>
      </c>
      <c r="D393" t="s">
        <v>45</v>
      </c>
      <c r="E393" t="s">
        <v>43</v>
      </c>
      <c r="F393" t="s">
        <v>214</v>
      </c>
    </row>
    <row r="394" spans="1:6">
      <c r="A394" s="25">
        <v>0.65</v>
      </c>
      <c r="B394" s="25" t="s">
        <v>115</v>
      </c>
      <c r="C394" s="25">
        <v>522</v>
      </c>
      <c r="D394" t="s">
        <v>45</v>
      </c>
      <c r="E394" t="s">
        <v>43</v>
      </c>
      <c r="F394" t="s">
        <v>216</v>
      </c>
    </row>
    <row r="395" spans="1:6">
      <c r="A395" s="25">
        <v>0</v>
      </c>
      <c r="B395" s="25" t="s">
        <v>116</v>
      </c>
      <c r="C395" s="25">
        <v>523</v>
      </c>
      <c r="D395" t="s">
        <v>37</v>
      </c>
      <c r="E395" t="s">
        <v>43</v>
      </c>
      <c r="F395" t="s">
        <v>214</v>
      </c>
    </row>
    <row r="396" spans="1:6">
      <c r="A396" s="25">
        <v>0.8</v>
      </c>
      <c r="B396" s="25" t="s">
        <v>117</v>
      </c>
      <c r="C396" s="25">
        <v>524</v>
      </c>
      <c r="D396" t="s">
        <v>45</v>
      </c>
      <c r="E396" t="s">
        <v>43</v>
      </c>
      <c r="F396" t="s">
        <v>214</v>
      </c>
    </row>
    <row r="397" spans="1:6">
      <c r="A397" s="25">
        <v>0.15</v>
      </c>
      <c r="B397" s="25" t="s">
        <v>116</v>
      </c>
      <c r="C397" s="25">
        <v>525</v>
      </c>
      <c r="D397" t="s">
        <v>45</v>
      </c>
      <c r="E397" t="s">
        <v>43</v>
      </c>
      <c r="F397" t="s">
        <v>215</v>
      </c>
    </row>
    <row r="398" spans="1:6">
      <c r="A398" s="25">
        <v>0.3</v>
      </c>
      <c r="B398" s="25" t="s">
        <v>116</v>
      </c>
      <c r="C398" s="25">
        <v>526</v>
      </c>
      <c r="D398" t="s">
        <v>45</v>
      </c>
      <c r="E398" t="s">
        <v>35</v>
      </c>
      <c r="F398" t="s">
        <v>214</v>
      </c>
    </row>
    <row r="399" spans="1:6">
      <c r="A399" s="25">
        <v>0.5</v>
      </c>
      <c r="B399" s="25" t="s">
        <v>117</v>
      </c>
      <c r="C399" s="25">
        <v>527</v>
      </c>
      <c r="D399" t="s">
        <v>37</v>
      </c>
      <c r="E399" t="s">
        <v>35</v>
      </c>
      <c r="F399" t="s">
        <v>214</v>
      </c>
    </row>
    <row r="400" spans="1:6">
      <c r="A400" s="25">
        <v>0.55000000000000004</v>
      </c>
      <c r="B400" s="25" t="s">
        <v>117</v>
      </c>
      <c r="C400" s="25">
        <v>529</v>
      </c>
      <c r="D400" t="s">
        <v>45</v>
      </c>
      <c r="E400" t="s">
        <v>35</v>
      </c>
      <c r="F400" t="s">
        <v>214</v>
      </c>
    </row>
    <row r="401" spans="1:6">
      <c r="A401" s="25">
        <v>0.4</v>
      </c>
      <c r="B401" s="25" t="s">
        <v>117</v>
      </c>
      <c r="C401" s="25">
        <v>530</v>
      </c>
      <c r="D401" t="s">
        <v>45</v>
      </c>
      <c r="E401" t="s">
        <v>43</v>
      </c>
      <c r="F401" t="s">
        <v>215</v>
      </c>
    </row>
    <row r="402" spans="1:6">
      <c r="A402" s="25">
        <v>0.35</v>
      </c>
      <c r="B402" s="25" t="s">
        <v>117</v>
      </c>
      <c r="C402" s="25">
        <v>531</v>
      </c>
      <c r="D402" t="s">
        <v>45</v>
      </c>
      <c r="E402" t="s">
        <v>35</v>
      </c>
      <c r="F402" t="s">
        <v>216</v>
      </c>
    </row>
    <row r="403" spans="1:6">
      <c r="A403" s="25">
        <v>0.5</v>
      </c>
      <c r="B403" s="25" t="s">
        <v>115</v>
      </c>
      <c r="C403" s="25">
        <v>532</v>
      </c>
      <c r="D403" t="s">
        <v>37</v>
      </c>
      <c r="E403" t="s">
        <v>43</v>
      </c>
      <c r="F403" t="s">
        <v>216</v>
      </c>
    </row>
    <row r="404" spans="1:6">
      <c r="A404" s="25">
        <v>0.2</v>
      </c>
      <c r="B404" s="25" t="s">
        <v>116</v>
      </c>
      <c r="C404" s="25">
        <v>533</v>
      </c>
      <c r="D404" t="s">
        <v>37</v>
      </c>
      <c r="E404" t="s">
        <v>43</v>
      </c>
      <c r="F404" t="s">
        <v>214</v>
      </c>
    </row>
    <row r="405" spans="1:6">
      <c r="A405" s="25">
        <v>0.45</v>
      </c>
      <c r="B405" s="25" t="s">
        <v>117</v>
      </c>
      <c r="C405" s="25">
        <v>534</v>
      </c>
      <c r="D405" t="s">
        <v>37</v>
      </c>
      <c r="E405" t="s">
        <v>43</v>
      </c>
      <c r="F405" t="s">
        <v>216</v>
      </c>
    </row>
    <row r="406" spans="1:6">
      <c r="A406" s="25">
        <v>0.4</v>
      </c>
      <c r="B406" s="25" t="s">
        <v>117</v>
      </c>
      <c r="C406" s="25">
        <v>536</v>
      </c>
      <c r="D406" t="s">
        <v>45</v>
      </c>
      <c r="E406" t="s">
        <v>43</v>
      </c>
      <c r="F406" t="s">
        <v>214</v>
      </c>
    </row>
    <row r="407" spans="1:6">
      <c r="A407" s="25">
        <v>0.6</v>
      </c>
      <c r="B407" s="25" t="s">
        <v>117</v>
      </c>
      <c r="C407" s="25">
        <v>538</v>
      </c>
      <c r="D407" t="s">
        <v>45</v>
      </c>
      <c r="E407" t="s">
        <v>43</v>
      </c>
      <c r="F407" t="s">
        <v>214</v>
      </c>
    </row>
    <row r="408" spans="1:6">
      <c r="A408" s="25">
        <v>0.15</v>
      </c>
      <c r="B408" s="25" t="s">
        <v>115</v>
      </c>
      <c r="C408" s="25">
        <v>543</v>
      </c>
      <c r="D408" t="s">
        <v>45</v>
      </c>
      <c r="E408" t="s">
        <v>35</v>
      </c>
      <c r="F408" t="s">
        <v>216</v>
      </c>
    </row>
    <row r="409" spans="1:6">
      <c r="A409" s="25">
        <v>0.55000000000000004</v>
      </c>
      <c r="B409" s="25" t="s">
        <v>115</v>
      </c>
      <c r="C409" s="25">
        <v>544</v>
      </c>
      <c r="D409" t="s">
        <v>45</v>
      </c>
      <c r="E409" t="s">
        <v>43</v>
      </c>
      <c r="F409" t="s">
        <v>215</v>
      </c>
    </row>
    <row r="410" spans="1:6">
      <c r="A410" s="25">
        <v>0.2</v>
      </c>
      <c r="B410" s="25" t="s">
        <v>115</v>
      </c>
      <c r="C410" s="25">
        <v>546</v>
      </c>
      <c r="D410" t="s">
        <v>45</v>
      </c>
      <c r="E410" t="s">
        <v>43</v>
      </c>
      <c r="F410" t="s">
        <v>216</v>
      </c>
    </row>
    <row r="411" spans="1:6">
      <c r="A411" s="25">
        <v>0.35</v>
      </c>
      <c r="B411" s="25" t="s">
        <v>117</v>
      </c>
      <c r="C411" s="25">
        <v>547</v>
      </c>
      <c r="D411" t="s">
        <v>45</v>
      </c>
      <c r="E411" t="s">
        <v>43</v>
      </c>
      <c r="F411" t="s">
        <v>214</v>
      </c>
    </row>
    <row r="412" spans="1:6">
      <c r="A412" s="25">
        <v>0.15</v>
      </c>
      <c r="B412" s="25" t="s">
        <v>116</v>
      </c>
      <c r="C412" s="25">
        <v>548</v>
      </c>
      <c r="D412" t="s">
        <v>45</v>
      </c>
      <c r="E412" t="s">
        <v>43</v>
      </c>
      <c r="F412" t="s">
        <v>214</v>
      </c>
    </row>
    <row r="413" spans="1:6">
      <c r="A413" s="25">
        <v>0.7</v>
      </c>
      <c r="B413" s="25" t="s">
        <v>115</v>
      </c>
      <c r="C413" s="25">
        <v>549</v>
      </c>
      <c r="D413" t="s">
        <v>45</v>
      </c>
      <c r="E413" t="s">
        <v>43</v>
      </c>
      <c r="F413" t="s">
        <v>216</v>
      </c>
    </row>
    <row r="414" spans="1:6">
      <c r="A414" s="25">
        <v>0.35</v>
      </c>
      <c r="B414" s="25" t="s">
        <v>115</v>
      </c>
      <c r="C414" s="25">
        <v>550</v>
      </c>
      <c r="D414" t="s">
        <v>45</v>
      </c>
      <c r="E414" t="s">
        <v>43</v>
      </c>
      <c r="F414" t="s">
        <v>214</v>
      </c>
    </row>
    <row r="415" spans="1:6">
      <c r="A415" s="25">
        <v>0.15</v>
      </c>
      <c r="B415" s="25" t="s">
        <v>116</v>
      </c>
      <c r="C415" s="25">
        <v>551</v>
      </c>
      <c r="D415" t="s">
        <v>45</v>
      </c>
      <c r="E415" t="s">
        <v>43</v>
      </c>
      <c r="F415" t="s">
        <v>214</v>
      </c>
    </row>
    <row r="416" spans="1:6">
      <c r="A416" s="25">
        <v>0.75</v>
      </c>
      <c r="B416" s="25" t="s">
        <v>117</v>
      </c>
      <c r="C416" s="25">
        <v>554</v>
      </c>
      <c r="D416" t="s">
        <v>37</v>
      </c>
      <c r="E416" t="s">
        <v>35</v>
      </c>
      <c r="F416" t="s">
        <v>214</v>
      </c>
    </row>
    <row r="417" spans="1:6">
      <c r="A417" s="25">
        <v>0.35</v>
      </c>
      <c r="B417" s="25" t="s">
        <v>117</v>
      </c>
      <c r="C417" s="25">
        <v>555</v>
      </c>
      <c r="D417" t="s">
        <v>37</v>
      </c>
      <c r="E417" t="s">
        <v>43</v>
      </c>
      <c r="F417" t="s">
        <v>215</v>
      </c>
    </row>
    <row r="418" spans="1:6">
      <c r="A418" s="25">
        <v>0.3</v>
      </c>
      <c r="B418" s="25" t="s">
        <v>116</v>
      </c>
      <c r="C418" s="25">
        <v>556</v>
      </c>
      <c r="D418" t="s">
        <v>45</v>
      </c>
      <c r="E418" t="s">
        <v>35</v>
      </c>
      <c r="F418" t="s">
        <v>215</v>
      </c>
    </row>
    <row r="419" spans="1:6">
      <c r="A419" s="25">
        <v>0</v>
      </c>
      <c r="B419" s="25" t="s">
        <v>116</v>
      </c>
      <c r="C419" s="25">
        <v>558</v>
      </c>
      <c r="D419" t="s">
        <v>37</v>
      </c>
      <c r="E419" t="s">
        <v>43</v>
      </c>
      <c r="F419" t="s">
        <v>216</v>
      </c>
    </row>
    <row r="420" spans="1:6">
      <c r="A420" s="25">
        <v>0.55000000000000004</v>
      </c>
      <c r="B420" s="25" t="s">
        <v>117</v>
      </c>
      <c r="C420" s="25">
        <v>560</v>
      </c>
      <c r="D420" t="s">
        <v>45</v>
      </c>
      <c r="E420" t="s">
        <v>43</v>
      </c>
      <c r="F420" t="s">
        <v>215</v>
      </c>
    </row>
    <row r="421" spans="1:6">
      <c r="A421" s="25">
        <v>0.35</v>
      </c>
      <c r="B421" s="25" t="s">
        <v>117</v>
      </c>
      <c r="C421" s="25">
        <v>562</v>
      </c>
      <c r="D421" t="s">
        <v>45</v>
      </c>
      <c r="E421" t="s">
        <v>43</v>
      </c>
      <c r="F421" t="s">
        <v>215</v>
      </c>
    </row>
    <row r="422" spans="1:6">
      <c r="A422" s="25">
        <v>0.2</v>
      </c>
      <c r="B422" s="25" t="s">
        <v>116</v>
      </c>
      <c r="C422" s="25">
        <v>564</v>
      </c>
      <c r="D422" t="s">
        <v>45</v>
      </c>
      <c r="E422" t="s">
        <v>43</v>
      </c>
      <c r="F422" t="s">
        <v>216</v>
      </c>
    </row>
    <row r="423" spans="1:6">
      <c r="A423" s="25">
        <v>0.4</v>
      </c>
      <c r="B423" s="25" t="s">
        <v>117</v>
      </c>
      <c r="C423" s="25">
        <v>565</v>
      </c>
      <c r="D423" t="s">
        <v>45</v>
      </c>
      <c r="E423" t="s">
        <v>43</v>
      </c>
      <c r="F423" t="s">
        <v>215</v>
      </c>
    </row>
    <row r="424" spans="1:6">
      <c r="A424" s="25">
        <v>0.35</v>
      </c>
      <c r="B424" s="25" t="s">
        <v>117</v>
      </c>
      <c r="C424" s="25">
        <v>566</v>
      </c>
      <c r="D424" t="s">
        <v>61</v>
      </c>
      <c r="E424" t="s">
        <v>43</v>
      </c>
      <c r="F424" t="s">
        <v>215</v>
      </c>
    </row>
    <row r="425" spans="1:6">
      <c r="A425" s="25">
        <v>0.3</v>
      </c>
      <c r="B425" s="25" t="s">
        <v>116</v>
      </c>
      <c r="C425" s="25">
        <v>567</v>
      </c>
      <c r="D425" t="s">
        <v>37</v>
      </c>
      <c r="E425" t="s">
        <v>43</v>
      </c>
      <c r="F425" t="s">
        <v>216</v>
      </c>
    </row>
    <row r="426" spans="1:6">
      <c r="A426" s="25">
        <v>0.4</v>
      </c>
      <c r="B426" s="25" t="s">
        <v>115</v>
      </c>
      <c r="C426" s="25">
        <v>568</v>
      </c>
      <c r="D426" t="s">
        <v>37</v>
      </c>
      <c r="E426" t="s">
        <v>43</v>
      </c>
      <c r="F426" t="s">
        <v>216</v>
      </c>
    </row>
    <row r="427" spans="1:6">
      <c r="A427" s="25">
        <v>0.25</v>
      </c>
      <c r="B427" s="25" t="s">
        <v>115</v>
      </c>
      <c r="C427" s="25">
        <v>569</v>
      </c>
      <c r="D427" t="s">
        <v>45</v>
      </c>
      <c r="E427" t="s">
        <v>43</v>
      </c>
      <c r="F427" t="s">
        <v>216</v>
      </c>
    </row>
    <row r="428" spans="1:6">
      <c r="A428" s="25">
        <v>0.4</v>
      </c>
      <c r="B428" s="25" t="s">
        <v>117</v>
      </c>
      <c r="C428" s="25">
        <v>571</v>
      </c>
      <c r="D428" t="s">
        <v>45</v>
      </c>
      <c r="E428" t="s">
        <v>43</v>
      </c>
      <c r="F428" t="s">
        <v>215</v>
      </c>
    </row>
    <row r="429" spans="1:6">
      <c r="A429" s="25">
        <v>0.3</v>
      </c>
      <c r="B429" s="25" t="s">
        <v>115</v>
      </c>
      <c r="C429" s="25">
        <v>573</v>
      </c>
      <c r="D429" t="s">
        <v>37</v>
      </c>
      <c r="E429" t="s">
        <v>43</v>
      </c>
      <c r="F429" t="s">
        <v>216</v>
      </c>
    </row>
    <row r="430" spans="1:6">
      <c r="A430" s="25">
        <v>0.35</v>
      </c>
      <c r="B430" s="25" t="s">
        <v>115</v>
      </c>
      <c r="C430" s="25">
        <v>574</v>
      </c>
      <c r="D430" t="s">
        <v>45</v>
      </c>
      <c r="E430" t="s">
        <v>43</v>
      </c>
      <c r="F430" t="s">
        <v>214</v>
      </c>
    </row>
    <row r="431" spans="1:6">
      <c r="A431" s="25">
        <v>0.4</v>
      </c>
      <c r="B431" s="25" t="s">
        <v>115</v>
      </c>
      <c r="C431" s="25">
        <v>575</v>
      </c>
      <c r="D431" t="s">
        <v>45</v>
      </c>
      <c r="E431" t="s">
        <v>43</v>
      </c>
      <c r="F431" t="s">
        <v>216</v>
      </c>
    </row>
    <row r="432" spans="1:6">
      <c r="A432" s="25">
        <v>0.15</v>
      </c>
      <c r="B432" s="25" t="s">
        <v>116</v>
      </c>
      <c r="C432" s="25">
        <v>577</v>
      </c>
      <c r="D432" t="s">
        <v>45</v>
      </c>
      <c r="E432" t="s">
        <v>43</v>
      </c>
      <c r="F432" t="s">
        <v>214</v>
      </c>
    </row>
    <row r="433" spans="1:6">
      <c r="A433" s="25">
        <v>0.15</v>
      </c>
      <c r="B433" s="25" t="s">
        <v>115</v>
      </c>
      <c r="C433" s="25">
        <v>578</v>
      </c>
      <c r="D433" t="s">
        <v>45</v>
      </c>
      <c r="E433" t="s">
        <v>43</v>
      </c>
      <c r="F433" t="s">
        <v>214</v>
      </c>
    </row>
    <row r="434" spans="1:6">
      <c r="A434" s="25">
        <v>0.2</v>
      </c>
      <c r="B434" s="25" t="s">
        <v>116</v>
      </c>
      <c r="C434" s="25">
        <v>579</v>
      </c>
      <c r="D434" t="s">
        <v>45</v>
      </c>
      <c r="E434" t="s">
        <v>43</v>
      </c>
      <c r="F434" t="s">
        <v>215</v>
      </c>
    </row>
    <row r="435" spans="1:6">
      <c r="A435" s="25">
        <v>0.15</v>
      </c>
      <c r="B435" s="25" t="s">
        <v>115</v>
      </c>
      <c r="C435" s="25">
        <v>580</v>
      </c>
      <c r="D435" t="s">
        <v>37</v>
      </c>
      <c r="E435" t="s">
        <v>35</v>
      </c>
      <c r="F435" t="s">
        <v>216</v>
      </c>
    </row>
    <row r="436" spans="1:6">
      <c r="A436" s="25">
        <v>0.25</v>
      </c>
      <c r="B436" s="25" t="s">
        <v>116</v>
      </c>
      <c r="C436" s="25">
        <v>581</v>
      </c>
      <c r="D436" t="s">
        <v>45</v>
      </c>
      <c r="E436" t="s">
        <v>43</v>
      </c>
      <c r="F436" t="s">
        <v>216</v>
      </c>
    </row>
    <row r="437" spans="1:6">
      <c r="A437" s="25">
        <v>0.4</v>
      </c>
      <c r="B437" s="25" t="s">
        <v>117</v>
      </c>
      <c r="C437" s="25">
        <v>582</v>
      </c>
      <c r="D437" t="s">
        <v>45</v>
      </c>
      <c r="E437" t="s">
        <v>35</v>
      </c>
      <c r="F437" t="s">
        <v>216</v>
      </c>
    </row>
    <row r="438" spans="1:6">
      <c r="A438" s="25">
        <v>0.35</v>
      </c>
      <c r="B438" s="25" t="s">
        <v>117</v>
      </c>
      <c r="C438" s="25">
        <v>584</v>
      </c>
      <c r="D438" t="s">
        <v>45</v>
      </c>
      <c r="E438" t="s">
        <v>43</v>
      </c>
      <c r="F438" t="s">
        <v>214</v>
      </c>
    </row>
    <row r="439" spans="1:6">
      <c r="A439" s="25">
        <v>0.4</v>
      </c>
      <c r="B439" s="25" t="s">
        <v>117</v>
      </c>
      <c r="C439" s="25">
        <v>585</v>
      </c>
      <c r="D439" t="s">
        <v>37</v>
      </c>
      <c r="E439" t="s">
        <v>43</v>
      </c>
      <c r="F439" t="s">
        <v>215</v>
      </c>
    </row>
    <row r="440" spans="1:6">
      <c r="A440" s="25">
        <v>0.15</v>
      </c>
      <c r="B440" s="25" t="s">
        <v>116</v>
      </c>
      <c r="C440" s="25">
        <v>586</v>
      </c>
      <c r="D440" t="s">
        <v>45</v>
      </c>
      <c r="E440" t="s">
        <v>35</v>
      </c>
      <c r="F440" t="s">
        <v>216</v>
      </c>
    </row>
    <row r="441" spans="1:6">
      <c r="A441" s="25">
        <v>0.2</v>
      </c>
      <c r="B441" s="25" t="s">
        <v>116</v>
      </c>
      <c r="C441" s="25">
        <v>587</v>
      </c>
      <c r="D441" t="s">
        <v>45</v>
      </c>
      <c r="E441" t="s">
        <v>43</v>
      </c>
      <c r="F441" t="s">
        <v>216</v>
      </c>
    </row>
    <row r="442" spans="1:6">
      <c r="A442" s="25">
        <v>0.6</v>
      </c>
      <c r="B442" s="25" t="s">
        <v>117</v>
      </c>
      <c r="C442" s="25">
        <v>590</v>
      </c>
      <c r="D442" t="s">
        <v>61</v>
      </c>
      <c r="E442" t="s">
        <v>35</v>
      </c>
      <c r="F442" t="s">
        <v>216</v>
      </c>
    </row>
    <row r="443" spans="1:6">
      <c r="A443" s="25">
        <v>0.35</v>
      </c>
      <c r="B443" s="25" t="s">
        <v>117</v>
      </c>
      <c r="C443" s="25">
        <v>591</v>
      </c>
      <c r="D443" t="s">
        <v>45</v>
      </c>
      <c r="E443" t="s">
        <v>43</v>
      </c>
      <c r="F443" t="s">
        <v>215</v>
      </c>
    </row>
    <row r="444" spans="1:6">
      <c r="A444" s="25">
        <v>0.45</v>
      </c>
      <c r="B444" s="25" t="s">
        <v>117</v>
      </c>
      <c r="C444" s="25">
        <v>592</v>
      </c>
      <c r="D444" t="s">
        <v>37</v>
      </c>
      <c r="E444" t="s">
        <v>43</v>
      </c>
      <c r="F444" t="s">
        <v>216</v>
      </c>
    </row>
    <row r="445" spans="1:6">
      <c r="A445" s="25">
        <v>0.15</v>
      </c>
      <c r="B445" s="25" t="s">
        <v>116</v>
      </c>
      <c r="C445" s="25">
        <v>593</v>
      </c>
      <c r="D445" t="s">
        <v>45</v>
      </c>
      <c r="E445" t="s">
        <v>43</v>
      </c>
      <c r="F445" t="s">
        <v>214</v>
      </c>
    </row>
    <row r="446" spans="1:6">
      <c r="A446" s="25">
        <v>0.4</v>
      </c>
      <c r="B446" s="25" t="s">
        <v>115</v>
      </c>
      <c r="C446" s="25">
        <v>595</v>
      </c>
      <c r="D446" t="s">
        <v>37</v>
      </c>
      <c r="E446" t="s">
        <v>43</v>
      </c>
      <c r="F446" t="s">
        <v>214</v>
      </c>
    </row>
    <row r="447" spans="1:6">
      <c r="A447" s="25">
        <v>0.5</v>
      </c>
      <c r="B447" s="25" t="s">
        <v>115</v>
      </c>
      <c r="C447" s="25">
        <v>597</v>
      </c>
      <c r="D447" t="s">
        <v>37</v>
      </c>
      <c r="E447" t="s">
        <v>43</v>
      </c>
      <c r="F447" t="s">
        <v>216</v>
      </c>
    </row>
    <row r="448" spans="1:6">
      <c r="A448" s="25">
        <v>0.15</v>
      </c>
      <c r="B448" s="25" t="s">
        <v>116</v>
      </c>
      <c r="C448" s="25">
        <v>599</v>
      </c>
      <c r="D448" t="s">
        <v>37</v>
      </c>
      <c r="E448" t="s">
        <v>43</v>
      </c>
      <c r="F448" t="s">
        <v>214</v>
      </c>
    </row>
    <row r="449" spans="1:6">
      <c r="A449" s="25">
        <v>0.4</v>
      </c>
      <c r="B449" s="25" t="s">
        <v>117</v>
      </c>
      <c r="C449" s="25">
        <v>600</v>
      </c>
      <c r="D449" t="s">
        <v>37</v>
      </c>
      <c r="E449" t="s">
        <v>43</v>
      </c>
      <c r="F449" t="s">
        <v>214</v>
      </c>
    </row>
    <row r="450" spans="1:6">
      <c r="A450" s="25">
        <v>0.25</v>
      </c>
      <c r="B450" s="25" t="s">
        <v>116</v>
      </c>
      <c r="C450" s="25">
        <v>601</v>
      </c>
      <c r="D450" t="s">
        <v>45</v>
      </c>
      <c r="E450" t="s">
        <v>43</v>
      </c>
      <c r="F450" t="s">
        <v>216</v>
      </c>
    </row>
    <row r="451" spans="1:6">
      <c r="A451" s="25">
        <v>0.15</v>
      </c>
      <c r="B451" s="25" t="s">
        <v>116</v>
      </c>
      <c r="C451" s="25">
        <v>602</v>
      </c>
      <c r="D451" t="s">
        <v>45</v>
      </c>
      <c r="E451" t="s">
        <v>43</v>
      </c>
      <c r="F451" t="s">
        <v>214</v>
      </c>
    </row>
    <row r="452" spans="1:6">
      <c r="A452" s="25">
        <v>0.35</v>
      </c>
      <c r="B452" s="25" t="s">
        <v>117</v>
      </c>
      <c r="C452" s="25">
        <v>604</v>
      </c>
      <c r="D452" t="s">
        <v>37</v>
      </c>
      <c r="E452" t="s">
        <v>35</v>
      </c>
      <c r="F452" t="s">
        <v>214</v>
      </c>
    </row>
    <row r="453" spans="1:6">
      <c r="A453" s="25">
        <v>0.65</v>
      </c>
      <c r="B453" s="25" t="s">
        <v>117</v>
      </c>
      <c r="C453" s="25">
        <v>605</v>
      </c>
      <c r="D453" t="s">
        <v>45</v>
      </c>
      <c r="E453" t="s">
        <v>35</v>
      </c>
      <c r="F453" t="s">
        <v>216</v>
      </c>
    </row>
    <row r="454" spans="1:6">
      <c r="A454" s="25">
        <v>0.4</v>
      </c>
      <c r="B454" s="25" t="s">
        <v>115</v>
      </c>
      <c r="C454" s="25">
        <v>606</v>
      </c>
      <c r="D454" t="s">
        <v>37</v>
      </c>
      <c r="E454" t="s">
        <v>43</v>
      </c>
      <c r="F454" t="s">
        <v>214</v>
      </c>
    </row>
    <row r="455" spans="1:6">
      <c r="A455" s="25">
        <v>0.7</v>
      </c>
      <c r="B455" s="25" t="s">
        <v>117</v>
      </c>
      <c r="C455" s="25">
        <v>608</v>
      </c>
      <c r="D455" t="s">
        <v>61</v>
      </c>
      <c r="E455" t="s">
        <v>35</v>
      </c>
      <c r="F455" t="s">
        <v>215</v>
      </c>
    </row>
    <row r="456" spans="1:6">
      <c r="A456" s="25">
        <v>0.15</v>
      </c>
      <c r="B456" s="25" t="s">
        <v>116</v>
      </c>
      <c r="C456" s="25">
        <v>611</v>
      </c>
      <c r="D456" t="s">
        <v>45</v>
      </c>
      <c r="E456" t="s">
        <v>43</v>
      </c>
      <c r="F456" t="s">
        <v>214</v>
      </c>
    </row>
    <row r="457" spans="1:6">
      <c r="A457" s="25">
        <v>0.2</v>
      </c>
      <c r="B457" s="25" t="s">
        <v>116</v>
      </c>
      <c r="C457" s="25">
        <v>612</v>
      </c>
      <c r="D457" t="s">
        <v>45</v>
      </c>
      <c r="E457" t="s">
        <v>43</v>
      </c>
      <c r="F457" t="s">
        <v>216</v>
      </c>
    </row>
    <row r="458" spans="1:6">
      <c r="A458" s="25">
        <v>0.2</v>
      </c>
      <c r="B458" s="25" t="s">
        <v>116</v>
      </c>
      <c r="C458" s="25">
        <v>613</v>
      </c>
      <c r="D458" t="s">
        <v>37</v>
      </c>
      <c r="E458" t="s">
        <v>43</v>
      </c>
      <c r="F458" t="s">
        <v>216</v>
      </c>
    </row>
    <row r="459" spans="1:6">
      <c r="A459" s="25">
        <v>0.75</v>
      </c>
      <c r="B459" s="25" t="s">
        <v>117</v>
      </c>
      <c r="C459" s="25">
        <v>614</v>
      </c>
      <c r="D459" t="s">
        <v>37</v>
      </c>
      <c r="E459" t="s">
        <v>35</v>
      </c>
      <c r="F459" t="s">
        <v>215</v>
      </c>
    </row>
    <row r="460" spans="1:6">
      <c r="A460" s="25">
        <v>0.25</v>
      </c>
      <c r="B460" s="25" t="s">
        <v>116</v>
      </c>
      <c r="C460" s="25">
        <v>615</v>
      </c>
      <c r="D460" t="s">
        <v>37</v>
      </c>
      <c r="E460" t="s">
        <v>43</v>
      </c>
      <c r="F460" t="s">
        <v>216</v>
      </c>
    </row>
    <row r="461" spans="1:6">
      <c r="A461" s="25">
        <v>0.35</v>
      </c>
      <c r="B461" s="25" t="s">
        <v>117</v>
      </c>
      <c r="C461" s="25">
        <v>616</v>
      </c>
      <c r="D461" t="s">
        <v>45</v>
      </c>
      <c r="E461" t="s">
        <v>35</v>
      </c>
      <c r="F461" t="s">
        <v>214</v>
      </c>
    </row>
    <row r="462" spans="1:6">
      <c r="A462" s="25">
        <v>0.35</v>
      </c>
      <c r="B462" s="25" t="s">
        <v>117</v>
      </c>
      <c r="C462" s="25">
        <v>618</v>
      </c>
      <c r="D462" t="s">
        <v>37</v>
      </c>
      <c r="E462" t="s">
        <v>43</v>
      </c>
      <c r="F462" t="s">
        <v>214</v>
      </c>
    </row>
    <row r="463" spans="1:6">
      <c r="A463" s="25">
        <v>0.35</v>
      </c>
      <c r="B463" s="25" t="s">
        <v>117</v>
      </c>
      <c r="C463" s="25">
        <v>620</v>
      </c>
      <c r="D463" t="s">
        <v>37</v>
      </c>
      <c r="E463" t="s">
        <v>43</v>
      </c>
      <c r="F463" t="s">
        <v>214</v>
      </c>
    </row>
    <row r="464" spans="1:6">
      <c r="A464" s="25">
        <v>0.2</v>
      </c>
      <c r="B464" s="25" t="s">
        <v>116</v>
      </c>
      <c r="C464" s="25">
        <v>621</v>
      </c>
      <c r="D464" t="s">
        <v>37</v>
      </c>
      <c r="E464" t="s">
        <v>43</v>
      </c>
      <c r="F464" t="s">
        <v>214</v>
      </c>
    </row>
    <row r="465" spans="1:6">
      <c r="A465" s="25">
        <v>0.5</v>
      </c>
      <c r="B465" s="25" t="s">
        <v>117</v>
      </c>
      <c r="C465" s="25">
        <v>622</v>
      </c>
      <c r="D465" t="s">
        <v>45</v>
      </c>
      <c r="E465" t="s">
        <v>35</v>
      </c>
      <c r="F465" t="s">
        <v>215</v>
      </c>
    </row>
    <row r="466" spans="1:6">
      <c r="A466" s="25">
        <v>0.2</v>
      </c>
      <c r="B466" s="25" t="s">
        <v>116</v>
      </c>
      <c r="C466" s="25">
        <v>623</v>
      </c>
      <c r="D466" t="s">
        <v>45</v>
      </c>
      <c r="E466" t="s">
        <v>43</v>
      </c>
      <c r="F466" t="s">
        <v>216</v>
      </c>
    </row>
    <row r="467" spans="1:6">
      <c r="A467" s="25">
        <v>0.4</v>
      </c>
      <c r="B467" s="25" t="s">
        <v>115</v>
      </c>
      <c r="C467" s="25">
        <v>624</v>
      </c>
      <c r="D467" t="s">
        <v>45</v>
      </c>
      <c r="E467" t="s">
        <v>43</v>
      </c>
      <c r="F467" t="s">
        <v>216</v>
      </c>
    </row>
    <row r="468" spans="1:6">
      <c r="A468" s="25">
        <v>0.5</v>
      </c>
      <c r="B468" s="25" t="s">
        <v>117</v>
      </c>
      <c r="C468" s="25">
        <v>625</v>
      </c>
      <c r="D468" t="s">
        <v>37</v>
      </c>
      <c r="E468" t="s">
        <v>43</v>
      </c>
      <c r="F468" t="s">
        <v>216</v>
      </c>
    </row>
    <row r="469" spans="1:6">
      <c r="A469" s="25">
        <v>0.5</v>
      </c>
      <c r="B469" s="25" t="s">
        <v>117</v>
      </c>
      <c r="C469" s="25">
        <v>626</v>
      </c>
      <c r="D469" t="s">
        <v>37</v>
      </c>
      <c r="E469" t="s">
        <v>43</v>
      </c>
      <c r="F469" t="s">
        <v>216</v>
      </c>
    </row>
    <row r="470" spans="1:6">
      <c r="A470" s="25">
        <v>0.6</v>
      </c>
      <c r="B470" s="25" t="s">
        <v>115</v>
      </c>
      <c r="C470" s="25">
        <v>630</v>
      </c>
      <c r="D470" t="s">
        <v>45</v>
      </c>
      <c r="E470" t="s">
        <v>35</v>
      </c>
      <c r="F470" t="s">
        <v>214</v>
      </c>
    </row>
    <row r="471" spans="1:6">
      <c r="A471" s="25">
        <v>0.15</v>
      </c>
      <c r="B471" s="25" t="s">
        <v>116</v>
      </c>
      <c r="C471" s="25">
        <v>631</v>
      </c>
      <c r="D471" t="s">
        <v>37</v>
      </c>
      <c r="E471" t="s">
        <v>43</v>
      </c>
      <c r="F471" t="s">
        <v>214</v>
      </c>
    </row>
    <row r="472" spans="1:6">
      <c r="A472" s="25">
        <v>0.15</v>
      </c>
      <c r="B472" s="25" t="s">
        <v>116</v>
      </c>
      <c r="C472" s="25">
        <v>632</v>
      </c>
      <c r="D472" t="s">
        <v>37</v>
      </c>
      <c r="E472" t="s">
        <v>43</v>
      </c>
      <c r="F472" t="s">
        <v>215</v>
      </c>
    </row>
    <row r="473" spans="1:6">
      <c r="A473" s="25">
        <v>0</v>
      </c>
      <c r="B473" s="25" t="s">
        <v>116</v>
      </c>
      <c r="C473" s="25">
        <v>634</v>
      </c>
      <c r="D473" t="s">
        <v>45</v>
      </c>
      <c r="E473" t="s">
        <v>43</v>
      </c>
      <c r="F473" t="s">
        <v>216</v>
      </c>
    </row>
    <row r="474" spans="1:6">
      <c r="A474" s="25">
        <v>0.8</v>
      </c>
      <c r="B474" s="25" t="s">
        <v>117</v>
      </c>
      <c r="C474" s="25">
        <v>635</v>
      </c>
      <c r="D474" t="s">
        <v>45</v>
      </c>
      <c r="E474" t="s">
        <v>43</v>
      </c>
      <c r="F474" t="s">
        <v>214</v>
      </c>
    </row>
    <row r="475" spans="1:6">
      <c r="A475" s="25">
        <v>0.15</v>
      </c>
      <c r="B475" s="25" t="s">
        <v>115</v>
      </c>
      <c r="C475" s="25">
        <v>638</v>
      </c>
      <c r="D475" t="s">
        <v>45</v>
      </c>
      <c r="E475" t="s">
        <v>35</v>
      </c>
      <c r="F475" t="s">
        <v>216</v>
      </c>
    </row>
    <row r="476" spans="1:6">
      <c r="A476" s="25">
        <v>0.5</v>
      </c>
      <c r="B476" s="25" t="s">
        <v>117</v>
      </c>
      <c r="C476" s="25">
        <v>639</v>
      </c>
      <c r="D476" t="s">
        <v>45</v>
      </c>
      <c r="E476" t="s">
        <v>35</v>
      </c>
      <c r="F476" t="s">
        <v>215</v>
      </c>
    </row>
    <row r="477" spans="1:6">
      <c r="A477" s="25">
        <v>0.6</v>
      </c>
      <c r="B477" s="25" t="s">
        <v>117</v>
      </c>
      <c r="C477" s="25">
        <v>641</v>
      </c>
      <c r="D477" t="s">
        <v>37</v>
      </c>
      <c r="E477" t="s">
        <v>43</v>
      </c>
      <c r="F477" t="s">
        <v>214</v>
      </c>
    </row>
    <row r="478" spans="1:6">
      <c r="A478" s="25">
        <v>0.4</v>
      </c>
      <c r="B478" s="25" t="s">
        <v>117</v>
      </c>
      <c r="C478" s="25">
        <v>643</v>
      </c>
      <c r="D478" t="s">
        <v>45</v>
      </c>
      <c r="E478" t="s">
        <v>43</v>
      </c>
      <c r="F478" t="s">
        <v>215</v>
      </c>
    </row>
    <row r="479" spans="1:6">
      <c r="A479" s="25">
        <v>0.5</v>
      </c>
      <c r="B479" s="25" t="s">
        <v>115</v>
      </c>
      <c r="C479" s="25">
        <v>644</v>
      </c>
      <c r="D479" t="s">
        <v>61</v>
      </c>
      <c r="E479" t="s">
        <v>43</v>
      </c>
      <c r="F479" t="s">
        <v>216</v>
      </c>
    </row>
    <row r="480" spans="1:6">
      <c r="A480" s="25">
        <v>0.35</v>
      </c>
      <c r="B480" s="25" t="s">
        <v>117</v>
      </c>
      <c r="C480" s="25">
        <v>645</v>
      </c>
      <c r="D480" t="s">
        <v>37</v>
      </c>
      <c r="E480" t="s">
        <v>43</v>
      </c>
      <c r="F480" t="s">
        <v>215</v>
      </c>
    </row>
    <row r="481" spans="1:6">
      <c r="A481" s="25">
        <v>0.5</v>
      </c>
      <c r="B481" s="25" t="s">
        <v>117</v>
      </c>
      <c r="C481" s="25">
        <v>647</v>
      </c>
      <c r="D481" t="s">
        <v>45</v>
      </c>
      <c r="E481" t="s">
        <v>35</v>
      </c>
      <c r="F481" t="s">
        <v>215</v>
      </c>
    </row>
    <row r="482" spans="1:6">
      <c r="A482" s="25">
        <v>0.6</v>
      </c>
      <c r="B482" s="25" t="s">
        <v>117</v>
      </c>
      <c r="C482" s="25">
        <v>648</v>
      </c>
      <c r="D482" t="s">
        <v>37</v>
      </c>
      <c r="E482" t="s">
        <v>43</v>
      </c>
      <c r="F482" t="s">
        <v>215</v>
      </c>
    </row>
    <row r="483" spans="1:6">
      <c r="A483" s="25">
        <v>0.5</v>
      </c>
      <c r="B483" s="25" t="s">
        <v>117</v>
      </c>
      <c r="C483" s="25">
        <v>649</v>
      </c>
      <c r="D483" t="s">
        <v>45</v>
      </c>
      <c r="E483" t="s">
        <v>35</v>
      </c>
      <c r="F483" t="s">
        <v>214</v>
      </c>
    </row>
    <row r="484" spans="1:6">
      <c r="A484" s="25">
        <v>0.8</v>
      </c>
      <c r="B484" s="25" t="s">
        <v>117</v>
      </c>
      <c r="C484" s="25">
        <v>650</v>
      </c>
      <c r="D484" t="s">
        <v>37</v>
      </c>
      <c r="E484" t="s">
        <v>43</v>
      </c>
      <c r="F484" t="s">
        <v>214</v>
      </c>
    </row>
    <row r="485" spans="1:6">
      <c r="A485" s="25">
        <v>0.35</v>
      </c>
      <c r="B485" s="25" t="s">
        <v>117</v>
      </c>
      <c r="C485" s="25">
        <v>652</v>
      </c>
      <c r="D485" t="s">
        <v>45</v>
      </c>
      <c r="E485" t="s">
        <v>43</v>
      </c>
      <c r="F485" t="s">
        <v>214</v>
      </c>
    </row>
    <row r="486" spans="1:6">
      <c r="A486" s="25">
        <v>0.4</v>
      </c>
      <c r="B486" s="25" t="s">
        <v>117</v>
      </c>
      <c r="C486" s="25">
        <v>653</v>
      </c>
      <c r="D486" t="s">
        <v>37</v>
      </c>
      <c r="E486" t="s">
        <v>43</v>
      </c>
      <c r="F486" t="s">
        <v>214</v>
      </c>
    </row>
    <row r="487" spans="1:6">
      <c r="A487" s="25">
        <v>0.55000000000000004</v>
      </c>
      <c r="B487" s="25" t="s">
        <v>117</v>
      </c>
      <c r="C487" s="25">
        <v>655</v>
      </c>
      <c r="D487" t="s">
        <v>45</v>
      </c>
      <c r="E487" t="s">
        <v>43</v>
      </c>
      <c r="F487" t="s">
        <v>215</v>
      </c>
    </row>
    <row r="488" spans="1:6">
      <c r="A488" s="25">
        <v>0.35</v>
      </c>
      <c r="B488" s="25" t="s">
        <v>117</v>
      </c>
      <c r="C488" s="25">
        <v>656</v>
      </c>
      <c r="D488" t="s">
        <v>37</v>
      </c>
      <c r="E488" t="s">
        <v>35</v>
      </c>
      <c r="F488" t="s">
        <v>216</v>
      </c>
    </row>
    <row r="489" spans="1:6">
      <c r="A489" s="25">
        <v>0.4</v>
      </c>
      <c r="B489" s="25" t="s">
        <v>117</v>
      </c>
      <c r="C489" s="25">
        <v>657</v>
      </c>
      <c r="D489" t="s">
        <v>45</v>
      </c>
      <c r="E489" t="s">
        <v>43</v>
      </c>
      <c r="F489" t="s">
        <v>215</v>
      </c>
    </row>
    <row r="490" spans="1:6">
      <c r="A490" s="25">
        <v>0.15</v>
      </c>
      <c r="B490" s="25" t="s">
        <v>116</v>
      </c>
      <c r="C490" s="25">
        <v>659</v>
      </c>
      <c r="D490" t="s">
        <v>45</v>
      </c>
      <c r="E490" t="s">
        <v>43</v>
      </c>
      <c r="F490" t="s">
        <v>214</v>
      </c>
    </row>
    <row r="491" spans="1:6">
      <c r="A491" s="25">
        <v>0.55000000000000004</v>
      </c>
      <c r="B491" s="25" t="s">
        <v>117</v>
      </c>
      <c r="C491" s="25">
        <v>661</v>
      </c>
      <c r="D491" t="s">
        <v>45</v>
      </c>
      <c r="E491" t="s">
        <v>35</v>
      </c>
      <c r="F491" t="s">
        <v>216</v>
      </c>
    </row>
    <row r="492" spans="1:6">
      <c r="A492" s="25">
        <v>0.6</v>
      </c>
      <c r="B492" s="25" t="s">
        <v>117</v>
      </c>
      <c r="C492" s="25">
        <v>662</v>
      </c>
      <c r="D492" t="s">
        <v>45</v>
      </c>
      <c r="E492" t="s">
        <v>43</v>
      </c>
      <c r="F492" t="s">
        <v>215</v>
      </c>
    </row>
    <row r="493" spans="1:6">
      <c r="A493" s="25">
        <v>0.3</v>
      </c>
      <c r="B493" s="25" t="s">
        <v>116</v>
      </c>
      <c r="C493" s="25">
        <v>663</v>
      </c>
      <c r="D493" t="s">
        <v>45</v>
      </c>
      <c r="E493" t="s">
        <v>35</v>
      </c>
      <c r="F493" t="s">
        <v>214</v>
      </c>
    </row>
    <row r="494" spans="1:6">
      <c r="A494" s="25">
        <v>0.45</v>
      </c>
      <c r="B494" s="25" t="s">
        <v>115</v>
      </c>
      <c r="C494" s="25">
        <v>664</v>
      </c>
      <c r="D494" t="s">
        <v>45</v>
      </c>
      <c r="E494" t="s">
        <v>43</v>
      </c>
      <c r="F494" t="s">
        <v>216</v>
      </c>
    </row>
    <row r="495" spans="1:6">
      <c r="A495" s="25">
        <v>0.35</v>
      </c>
      <c r="B495" s="25" t="s">
        <v>117</v>
      </c>
      <c r="C495" s="25">
        <v>665</v>
      </c>
      <c r="D495" t="s">
        <v>61</v>
      </c>
      <c r="E495" t="s">
        <v>43</v>
      </c>
      <c r="F495" t="s">
        <v>214</v>
      </c>
    </row>
    <row r="496" spans="1:6">
      <c r="A496" s="25">
        <v>0.3</v>
      </c>
      <c r="B496" s="25" t="s">
        <v>116</v>
      </c>
      <c r="C496" s="25">
        <v>666</v>
      </c>
      <c r="D496" t="s">
        <v>37</v>
      </c>
      <c r="E496" t="s">
        <v>35</v>
      </c>
      <c r="F496" t="s">
        <v>215</v>
      </c>
    </row>
    <row r="497" spans="1:6">
      <c r="A497" s="25">
        <v>0.4</v>
      </c>
      <c r="B497" s="25" t="s">
        <v>117</v>
      </c>
      <c r="C497" s="25">
        <v>667</v>
      </c>
      <c r="D497" t="s">
        <v>37</v>
      </c>
      <c r="E497" t="s">
        <v>43</v>
      </c>
      <c r="F497" t="s">
        <v>214</v>
      </c>
    </row>
    <row r="498" spans="1:6">
      <c r="A498" s="25">
        <v>0.15</v>
      </c>
      <c r="B498" s="25" t="s">
        <v>116</v>
      </c>
      <c r="C498" s="25">
        <v>669</v>
      </c>
      <c r="D498" t="s">
        <v>37</v>
      </c>
      <c r="E498" t="s">
        <v>43</v>
      </c>
      <c r="F498" t="s">
        <v>214</v>
      </c>
    </row>
    <row r="499" spans="1:6">
      <c r="A499" s="25">
        <v>0.15</v>
      </c>
      <c r="B499" s="25" t="s">
        <v>116</v>
      </c>
      <c r="C499" s="25">
        <v>671</v>
      </c>
      <c r="D499" t="s">
        <v>45</v>
      </c>
      <c r="E499" t="s">
        <v>35</v>
      </c>
      <c r="F499" t="s">
        <v>216</v>
      </c>
    </row>
    <row r="500" spans="1:6">
      <c r="A500" s="25">
        <v>0.35</v>
      </c>
      <c r="B500" s="25" t="s">
        <v>117</v>
      </c>
      <c r="C500" s="25">
        <v>675</v>
      </c>
      <c r="D500" t="s">
        <v>45</v>
      </c>
      <c r="E500" t="s">
        <v>43</v>
      </c>
      <c r="F500" t="s">
        <v>215</v>
      </c>
    </row>
    <row r="501" spans="1:6">
      <c r="A501" s="25">
        <v>0</v>
      </c>
      <c r="B501" s="25" t="s">
        <v>116</v>
      </c>
      <c r="C501" s="25">
        <v>677</v>
      </c>
      <c r="D501" t="s">
        <v>37</v>
      </c>
      <c r="E501" t="s">
        <v>43</v>
      </c>
      <c r="F501" t="s">
        <v>216</v>
      </c>
    </row>
    <row r="502" spans="1:6">
      <c r="A502" s="25">
        <v>0.7</v>
      </c>
      <c r="B502" s="25" t="s">
        <v>117</v>
      </c>
      <c r="C502" s="25">
        <v>679</v>
      </c>
      <c r="D502" t="s">
        <v>45</v>
      </c>
      <c r="E502" t="s">
        <v>35</v>
      </c>
      <c r="F502" t="s">
        <v>214</v>
      </c>
    </row>
    <row r="503" spans="1:6">
      <c r="A503" s="25">
        <v>0.15</v>
      </c>
      <c r="B503" s="25" t="s">
        <v>116</v>
      </c>
      <c r="C503" s="25">
        <v>680</v>
      </c>
      <c r="D503" t="s">
        <v>45</v>
      </c>
      <c r="E503" t="s">
        <v>43</v>
      </c>
      <c r="F503" t="s">
        <v>215</v>
      </c>
    </row>
    <row r="504" spans="1:6">
      <c r="A504" s="25">
        <v>0.3</v>
      </c>
      <c r="B504" s="25" t="s">
        <v>115</v>
      </c>
      <c r="C504" s="25">
        <v>682</v>
      </c>
      <c r="D504" t="s">
        <v>37</v>
      </c>
      <c r="E504" t="s">
        <v>43</v>
      </c>
      <c r="F504" t="s">
        <v>216</v>
      </c>
    </row>
    <row r="505" spans="1:6">
      <c r="A505" s="25">
        <v>0.6</v>
      </c>
      <c r="B505" s="25" t="s">
        <v>117</v>
      </c>
      <c r="C505" s="25">
        <v>683</v>
      </c>
      <c r="D505" t="s">
        <v>45</v>
      </c>
      <c r="E505" t="s">
        <v>43</v>
      </c>
      <c r="F505" t="s">
        <v>215</v>
      </c>
    </row>
    <row r="506" spans="1:6">
      <c r="A506" s="25">
        <v>0.6</v>
      </c>
      <c r="B506" s="25" t="s">
        <v>115</v>
      </c>
      <c r="C506" s="25">
        <v>684</v>
      </c>
      <c r="D506" t="s">
        <v>37</v>
      </c>
      <c r="E506" t="s">
        <v>43</v>
      </c>
      <c r="F506" t="s">
        <v>214</v>
      </c>
    </row>
    <row r="507" spans="1:6">
      <c r="A507" s="25">
        <v>0.3</v>
      </c>
      <c r="B507" s="25" t="s">
        <v>116</v>
      </c>
      <c r="C507" s="25">
        <v>686</v>
      </c>
      <c r="D507" t="s">
        <v>45</v>
      </c>
      <c r="E507" t="s">
        <v>35</v>
      </c>
      <c r="F507" t="s">
        <v>215</v>
      </c>
    </row>
    <row r="508" spans="1:6">
      <c r="A508" s="25">
        <v>0.05</v>
      </c>
      <c r="B508" s="25" t="s">
        <v>116</v>
      </c>
      <c r="C508" s="25">
        <v>689</v>
      </c>
      <c r="D508" t="s">
        <v>45</v>
      </c>
      <c r="E508" t="s">
        <v>43</v>
      </c>
      <c r="F508" t="s">
        <v>216</v>
      </c>
    </row>
    <row r="509" spans="1:6">
      <c r="A509" s="25">
        <v>0.55000000000000004</v>
      </c>
      <c r="B509" s="25" t="s">
        <v>117</v>
      </c>
      <c r="C509" s="25">
        <v>690</v>
      </c>
      <c r="D509" t="s">
        <v>37</v>
      </c>
      <c r="E509" t="s">
        <v>43</v>
      </c>
      <c r="F509" t="s">
        <v>214</v>
      </c>
    </row>
    <row r="510" spans="1:6">
      <c r="A510" s="25">
        <v>0.25</v>
      </c>
      <c r="B510" s="25" t="s">
        <v>116</v>
      </c>
      <c r="C510" s="25">
        <v>691</v>
      </c>
      <c r="D510" t="s">
        <v>45</v>
      </c>
      <c r="E510" t="s">
        <v>43</v>
      </c>
      <c r="F510" t="s">
        <v>214</v>
      </c>
    </row>
    <row r="511" spans="1:6">
      <c r="A511" s="25">
        <v>0.2</v>
      </c>
      <c r="B511" s="25" t="s">
        <v>116</v>
      </c>
      <c r="C511" s="25">
        <v>692</v>
      </c>
      <c r="D511" t="s">
        <v>45</v>
      </c>
      <c r="E511" t="s">
        <v>43</v>
      </c>
      <c r="F511" t="s">
        <v>216</v>
      </c>
    </row>
    <row r="512" spans="1:6">
      <c r="A512" s="25">
        <v>0.3</v>
      </c>
      <c r="B512" s="25" t="s">
        <v>115</v>
      </c>
      <c r="C512" s="25">
        <v>698</v>
      </c>
      <c r="D512" t="s">
        <v>61</v>
      </c>
      <c r="E512" t="s">
        <v>43</v>
      </c>
      <c r="F512" t="s">
        <v>216</v>
      </c>
    </row>
    <row r="513" spans="1:6">
      <c r="A513" s="25">
        <v>0.6</v>
      </c>
      <c r="B513" s="25" t="s">
        <v>117</v>
      </c>
      <c r="C513" s="25">
        <v>699</v>
      </c>
      <c r="D513" t="s">
        <v>45</v>
      </c>
      <c r="E513" t="s">
        <v>35</v>
      </c>
      <c r="F513" t="s">
        <v>216</v>
      </c>
    </row>
    <row r="514" spans="1:6">
      <c r="A514" s="25">
        <v>0.35</v>
      </c>
      <c r="B514" s="25" t="s">
        <v>117</v>
      </c>
      <c r="C514" s="25">
        <v>700</v>
      </c>
      <c r="D514" t="s">
        <v>45</v>
      </c>
      <c r="E514" t="s">
        <v>43</v>
      </c>
      <c r="F514" t="s">
        <v>215</v>
      </c>
    </row>
    <row r="515" spans="1:6">
      <c r="A515" s="25">
        <v>0.3</v>
      </c>
      <c r="B515" s="25" t="s">
        <v>116</v>
      </c>
      <c r="C515" s="25">
        <v>701</v>
      </c>
      <c r="D515" t="s">
        <v>45</v>
      </c>
      <c r="E515" t="s">
        <v>35</v>
      </c>
      <c r="F515" t="s">
        <v>215</v>
      </c>
    </row>
    <row r="516" spans="1:6">
      <c r="A516" s="25">
        <v>0.8</v>
      </c>
      <c r="B516" s="25" t="s">
        <v>117</v>
      </c>
      <c r="C516" s="25">
        <v>702</v>
      </c>
      <c r="D516" t="s">
        <v>45</v>
      </c>
      <c r="E516" t="s">
        <v>35</v>
      </c>
      <c r="F516" t="s">
        <v>214</v>
      </c>
    </row>
    <row r="517" spans="1:6">
      <c r="A517" s="25">
        <v>0.15</v>
      </c>
      <c r="B517" s="25" t="s">
        <v>116</v>
      </c>
      <c r="C517" s="25">
        <v>704</v>
      </c>
      <c r="D517" t="s">
        <v>45</v>
      </c>
      <c r="E517" t="s">
        <v>43</v>
      </c>
      <c r="F517" t="s">
        <v>215</v>
      </c>
    </row>
    <row r="518" spans="1:6">
      <c r="A518" s="25">
        <v>0.6</v>
      </c>
      <c r="B518" s="25" t="s">
        <v>117</v>
      </c>
      <c r="C518" s="25">
        <v>705</v>
      </c>
      <c r="D518" t="s">
        <v>45</v>
      </c>
      <c r="E518" t="s">
        <v>43</v>
      </c>
      <c r="F518" t="s">
        <v>215</v>
      </c>
    </row>
    <row r="519" spans="1:6">
      <c r="A519" s="25">
        <v>0.4</v>
      </c>
      <c r="B519" s="25" t="s">
        <v>117</v>
      </c>
      <c r="C519" s="25">
        <v>707</v>
      </c>
      <c r="D519" t="s">
        <v>37</v>
      </c>
      <c r="E519" t="s">
        <v>43</v>
      </c>
      <c r="F519" t="s">
        <v>214</v>
      </c>
    </row>
    <row r="520" spans="1:6">
      <c r="A520" s="25">
        <v>0.15</v>
      </c>
      <c r="B520" s="25" t="s">
        <v>116</v>
      </c>
      <c r="C520" s="25">
        <v>709</v>
      </c>
      <c r="D520" t="s">
        <v>37</v>
      </c>
      <c r="E520" t="s">
        <v>43</v>
      </c>
      <c r="F520" t="s">
        <v>214</v>
      </c>
    </row>
    <row r="521" spans="1:6">
      <c r="A521" s="25">
        <v>0.35</v>
      </c>
      <c r="B521" s="25" t="s">
        <v>117</v>
      </c>
      <c r="C521" s="25">
        <v>710</v>
      </c>
      <c r="D521" t="s">
        <v>45</v>
      </c>
      <c r="E521" t="s">
        <v>43</v>
      </c>
      <c r="F521" t="s">
        <v>215</v>
      </c>
    </row>
    <row r="522" spans="1:6">
      <c r="A522" s="25">
        <v>0.45</v>
      </c>
      <c r="B522" s="25" t="s">
        <v>115</v>
      </c>
      <c r="C522" s="25">
        <v>712</v>
      </c>
      <c r="D522" t="s">
        <v>37</v>
      </c>
      <c r="E522" t="s">
        <v>43</v>
      </c>
      <c r="F522" t="s">
        <v>216</v>
      </c>
    </row>
    <row r="523" spans="1:6">
      <c r="A523" s="25">
        <v>0.3</v>
      </c>
      <c r="B523" s="25" t="s">
        <v>116</v>
      </c>
      <c r="C523" s="25">
        <v>714</v>
      </c>
      <c r="D523" t="s">
        <v>37</v>
      </c>
      <c r="E523" t="s">
        <v>35</v>
      </c>
      <c r="F523" t="s">
        <v>214</v>
      </c>
    </row>
    <row r="524" spans="1:6">
      <c r="A524" s="25">
        <v>0.15</v>
      </c>
      <c r="B524" s="25" t="s">
        <v>116</v>
      </c>
      <c r="C524" s="25">
        <v>715</v>
      </c>
      <c r="D524" t="s">
        <v>45</v>
      </c>
      <c r="E524" t="s">
        <v>43</v>
      </c>
      <c r="F524" t="s">
        <v>214</v>
      </c>
    </row>
    <row r="525" spans="1:6">
      <c r="A525" s="25">
        <v>0.3</v>
      </c>
      <c r="B525" s="25" t="s">
        <v>115</v>
      </c>
      <c r="C525" s="25">
        <v>716</v>
      </c>
      <c r="D525" t="s">
        <v>45</v>
      </c>
      <c r="E525" t="s">
        <v>35</v>
      </c>
      <c r="F525" t="s">
        <v>214</v>
      </c>
    </row>
    <row r="526" spans="1:6">
      <c r="A526" s="25">
        <v>0.3</v>
      </c>
      <c r="B526" s="25" t="s">
        <v>116</v>
      </c>
      <c r="C526" s="25">
        <v>717</v>
      </c>
      <c r="D526" t="s">
        <v>45</v>
      </c>
      <c r="E526" t="s">
        <v>43</v>
      </c>
      <c r="F526" t="s">
        <v>216</v>
      </c>
    </row>
    <row r="527" spans="1:6">
      <c r="A527" s="25">
        <v>0.35</v>
      </c>
      <c r="B527" s="25" t="s">
        <v>117</v>
      </c>
      <c r="C527" s="25">
        <v>720</v>
      </c>
      <c r="D527" t="s">
        <v>37</v>
      </c>
      <c r="E527" t="s">
        <v>43</v>
      </c>
      <c r="F527" t="s">
        <v>214</v>
      </c>
    </row>
    <row r="528" spans="1:6">
      <c r="A528" s="25">
        <v>0.2</v>
      </c>
      <c r="B528" s="25" t="s">
        <v>116</v>
      </c>
      <c r="C528" s="25">
        <v>721</v>
      </c>
      <c r="D528" t="s">
        <v>45</v>
      </c>
      <c r="E528" t="s">
        <v>43</v>
      </c>
      <c r="F528" t="s">
        <v>214</v>
      </c>
    </row>
    <row r="529" spans="1:6">
      <c r="A529" s="25">
        <v>0.35</v>
      </c>
      <c r="B529" s="25" t="s">
        <v>117</v>
      </c>
      <c r="C529" s="25">
        <v>722</v>
      </c>
      <c r="D529" t="s">
        <v>37</v>
      </c>
      <c r="E529" t="s">
        <v>43</v>
      </c>
      <c r="F529" t="s">
        <v>214</v>
      </c>
    </row>
    <row r="530" spans="1:6">
      <c r="A530" s="25">
        <v>0.35</v>
      </c>
      <c r="B530" s="25" t="s">
        <v>115</v>
      </c>
      <c r="C530" s="25">
        <v>723</v>
      </c>
      <c r="D530" t="s">
        <v>37</v>
      </c>
      <c r="E530" t="s">
        <v>35</v>
      </c>
      <c r="F530" t="s">
        <v>214</v>
      </c>
    </row>
    <row r="531" spans="1:6">
      <c r="A531" s="25">
        <v>0.4</v>
      </c>
      <c r="B531" s="25" t="s">
        <v>117</v>
      </c>
      <c r="C531" s="25">
        <v>724</v>
      </c>
      <c r="D531" t="s">
        <v>45</v>
      </c>
      <c r="E531" t="s">
        <v>43</v>
      </c>
      <c r="F531" t="s">
        <v>216</v>
      </c>
    </row>
    <row r="532" spans="1:6">
      <c r="A532" s="25">
        <v>0.25</v>
      </c>
      <c r="B532" s="25" t="s">
        <v>116</v>
      </c>
      <c r="C532" s="25">
        <v>725</v>
      </c>
      <c r="D532" t="s">
        <v>45</v>
      </c>
      <c r="E532" t="s">
        <v>43</v>
      </c>
      <c r="F532" t="s">
        <v>216</v>
      </c>
    </row>
    <row r="533" spans="1:6">
      <c r="A533" s="25">
        <v>0.05</v>
      </c>
      <c r="B533" s="25" t="s">
        <v>116</v>
      </c>
      <c r="C533" s="25">
        <v>727</v>
      </c>
      <c r="D533" t="s">
        <v>45</v>
      </c>
      <c r="E533" t="s">
        <v>43</v>
      </c>
      <c r="F533" t="s">
        <v>216</v>
      </c>
    </row>
    <row r="534" spans="1:6">
      <c r="A534" s="25">
        <v>0.4</v>
      </c>
      <c r="B534" s="25" t="s">
        <v>115</v>
      </c>
      <c r="C534" s="25">
        <v>728</v>
      </c>
      <c r="D534" t="s">
        <v>37</v>
      </c>
      <c r="E534" t="s">
        <v>43</v>
      </c>
      <c r="F534" t="s">
        <v>214</v>
      </c>
    </row>
    <row r="535" spans="1:6">
      <c r="A535" s="25">
        <v>0.4</v>
      </c>
      <c r="B535" s="25" t="s">
        <v>117</v>
      </c>
      <c r="C535" s="25">
        <v>729</v>
      </c>
      <c r="D535" t="s">
        <v>37</v>
      </c>
      <c r="E535" t="s">
        <v>35</v>
      </c>
      <c r="F535" t="s">
        <v>216</v>
      </c>
    </row>
    <row r="536" spans="1:6">
      <c r="A536" s="25">
        <v>0</v>
      </c>
      <c r="B536" s="25" t="s">
        <v>115</v>
      </c>
      <c r="C536" s="25">
        <v>730</v>
      </c>
      <c r="D536" t="s">
        <v>45</v>
      </c>
      <c r="E536" t="s">
        <v>43</v>
      </c>
      <c r="F536" t="s">
        <v>216</v>
      </c>
    </row>
    <row r="537" spans="1:6">
      <c r="A537" s="25">
        <v>0.45</v>
      </c>
      <c r="B537" s="25" t="s">
        <v>117</v>
      </c>
      <c r="C537" s="25">
        <v>731</v>
      </c>
      <c r="D537" t="s">
        <v>61</v>
      </c>
      <c r="E537" t="s">
        <v>43</v>
      </c>
      <c r="F537" t="s">
        <v>216</v>
      </c>
    </row>
    <row r="538" spans="1:6">
      <c r="A538" s="25">
        <v>0.6</v>
      </c>
      <c r="B538" s="25" t="s">
        <v>115</v>
      </c>
      <c r="C538" s="25">
        <v>732</v>
      </c>
      <c r="D538" t="s">
        <v>37</v>
      </c>
      <c r="E538" t="s">
        <v>43</v>
      </c>
      <c r="F538" t="s">
        <v>214</v>
      </c>
    </row>
    <row r="539" spans="1:6">
      <c r="A539" s="25">
        <v>0.45</v>
      </c>
      <c r="B539" s="25" t="s">
        <v>117</v>
      </c>
      <c r="C539" s="25">
        <v>733</v>
      </c>
      <c r="D539" t="s">
        <v>45</v>
      </c>
      <c r="E539" t="s">
        <v>43</v>
      </c>
      <c r="F539" t="s">
        <v>216</v>
      </c>
    </row>
    <row r="540" spans="1:6">
      <c r="A540" s="25">
        <v>0</v>
      </c>
      <c r="B540" s="25" t="s">
        <v>116</v>
      </c>
      <c r="C540" s="25">
        <v>734</v>
      </c>
      <c r="D540" t="s">
        <v>61</v>
      </c>
      <c r="E540" t="s">
        <v>43</v>
      </c>
      <c r="F540" t="s">
        <v>216</v>
      </c>
    </row>
    <row r="541" spans="1:6">
      <c r="A541" s="25">
        <v>0.4</v>
      </c>
      <c r="B541" s="25" t="s">
        <v>115</v>
      </c>
      <c r="C541" s="25">
        <v>738</v>
      </c>
      <c r="D541" t="s">
        <v>37</v>
      </c>
      <c r="E541" t="s">
        <v>43</v>
      </c>
      <c r="F541" t="s">
        <v>214</v>
      </c>
    </row>
    <row r="542" spans="1:6">
      <c r="A542" s="25">
        <v>0.75</v>
      </c>
      <c r="B542" s="25" t="s">
        <v>117</v>
      </c>
      <c r="C542" s="25">
        <v>741</v>
      </c>
      <c r="D542" t="s">
        <v>45</v>
      </c>
      <c r="E542" t="s">
        <v>35</v>
      </c>
      <c r="F542" t="s">
        <v>215</v>
      </c>
    </row>
    <row r="543" spans="1:6">
      <c r="A543" s="25">
        <v>0.45</v>
      </c>
      <c r="B543" s="25" t="s">
        <v>117</v>
      </c>
      <c r="C543" s="25">
        <v>742</v>
      </c>
      <c r="D543" t="s">
        <v>45</v>
      </c>
      <c r="E543" t="s">
        <v>43</v>
      </c>
      <c r="F543" t="s">
        <v>216</v>
      </c>
    </row>
    <row r="544" spans="1:6">
      <c r="A544" s="25">
        <v>0.15</v>
      </c>
      <c r="B544" s="25" t="s">
        <v>116</v>
      </c>
      <c r="C544" s="25">
        <v>743</v>
      </c>
      <c r="D544" t="s">
        <v>45</v>
      </c>
      <c r="E544" t="s">
        <v>35</v>
      </c>
      <c r="F544" t="s">
        <v>216</v>
      </c>
    </row>
    <row r="545" spans="1:6">
      <c r="A545" s="25">
        <v>0.35</v>
      </c>
      <c r="B545" s="25" t="s">
        <v>117</v>
      </c>
      <c r="C545" s="25">
        <v>744</v>
      </c>
      <c r="D545" t="s">
        <v>45</v>
      </c>
      <c r="E545" t="s">
        <v>43</v>
      </c>
      <c r="F545" t="s">
        <v>214</v>
      </c>
    </row>
    <row r="546" spans="1:6">
      <c r="A546" s="25">
        <v>0.4</v>
      </c>
      <c r="B546" s="25" t="s">
        <v>115</v>
      </c>
      <c r="C546" s="25">
        <v>746</v>
      </c>
      <c r="D546" t="s">
        <v>37</v>
      </c>
      <c r="E546" t="s">
        <v>35</v>
      </c>
      <c r="F546" t="s">
        <v>216</v>
      </c>
    </row>
    <row r="547" spans="1:6">
      <c r="A547" s="25">
        <v>0.4</v>
      </c>
      <c r="B547" s="25" t="s">
        <v>117</v>
      </c>
      <c r="C547" s="25">
        <v>747</v>
      </c>
      <c r="D547" t="s">
        <v>37</v>
      </c>
      <c r="E547" t="s">
        <v>43</v>
      </c>
      <c r="F547" t="s">
        <v>214</v>
      </c>
    </row>
    <row r="548" spans="1:6">
      <c r="A548" s="25">
        <v>0.15</v>
      </c>
      <c r="B548" s="25" t="s">
        <v>116</v>
      </c>
      <c r="C548" s="25">
        <v>749</v>
      </c>
      <c r="D548" t="s">
        <v>37</v>
      </c>
      <c r="E548" t="s">
        <v>43</v>
      </c>
      <c r="F548" t="s">
        <v>215</v>
      </c>
    </row>
    <row r="549" spans="1:6">
      <c r="A549" s="25">
        <v>0.3</v>
      </c>
      <c r="B549" s="25" t="s">
        <v>116</v>
      </c>
      <c r="C549" s="25">
        <v>752</v>
      </c>
      <c r="D549" t="s">
        <v>45</v>
      </c>
      <c r="E549" t="s">
        <v>35</v>
      </c>
      <c r="F549" t="s">
        <v>215</v>
      </c>
    </row>
    <row r="550" spans="1:6">
      <c r="A550" s="25">
        <v>0</v>
      </c>
      <c r="B550" s="25" t="s">
        <v>116</v>
      </c>
      <c r="C550" s="25">
        <v>754</v>
      </c>
      <c r="D550" t="s">
        <v>37</v>
      </c>
      <c r="E550" t="s">
        <v>43</v>
      </c>
      <c r="F550" t="s">
        <v>214</v>
      </c>
    </row>
    <row r="551" spans="1:6">
      <c r="A551" s="25">
        <v>0.35</v>
      </c>
      <c r="B551" s="25" t="s">
        <v>117</v>
      </c>
      <c r="C551" s="25">
        <v>757</v>
      </c>
      <c r="D551" t="s">
        <v>45</v>
      </c>
      <c r="E551" t="s">
        <v>43</v>
      </c>
      <c r="F551" t="s">
        <v>214</v>
      </c>
    </row>
    <row r="552" spans="1:6">
      <c r="A552" s="25">
        <v>0.6</v>
      </c>
      <c r="B552" s="25" t="s">
        <v>117</v>
      </c>
      <c r="C552" s="25">
        <v>758</v>
      </c>
      <c r="D552" t="s">
        <v>45</v>
      </c>
      <c r="E552" t="s">
        <v>43</v>
      </c>
      <c r="F552" t="s">
        <v>215</v>
      </c>
    </row>
    <row r="553" spans="1:6">
      <c r="A553" s="25">
        <v>0.6</v>
      </c>
      <c r="B553" s="25" t="s">
        <v>117</v>
      </c>
      <c r="C553" s="25">
        <v>760</v>
      </c>
      <c r="D553" t="s">
        <v>61</v>
      </c>
      <c r="E553" t="s">
        <v>43</v>
      </c>
      <c r="F553" t="s">
        <v>214</v>
      </c>
    </row>
    <row r="554" spans="1:6">
      <c r="A554" s="25">
        <v>0.2</v>
      </c>
      <c r="B554" s="25" t="s">
        <v>115</v>
      </c>
      <c r="C554" s="25">
        <v>762</v>
      </c>
      <c r="D554" t="s">
        <v>45</v>
      </c>
      <c r="E554" t="s">
        <v>43</v>
      </c>
      <c r="F554" t="s">
        <v>216</v>
      </c>
    </row>
    <row r="555" spans="1:6">
      <c r="A555" s="25">
        <v>0.5</v>
      </c>
      <c r="B555" s="25" t="s">
        <v>117</v>
      </c>
      <c r="C555" s="25">
        <v>763</v>
      </c>
      <c r="D555" t="s">
        <v>45</v>
      </c>
      <c r="E555" t="s">
        <v>35</v>
      </c>
      <c r="F555" t="s">
        <v>215</v>
      </c>
    </row>
    <row r="556" spans="1:6">
      <c r="A556" s="25">
        <v>0.45</v>
      </c>
      <c r="B556" s="25" t="s">
        <v>117</v>
      </c>
      <c r="C556" s="25">
        <v>764</v>
      </c>
      <c r="D556" t="s">
        <v>45</v>
      </c>
      <c r="E556" t="s">
        <v>43</v>
      </c>
      <c r="F556" t="s">
        <v>214</v>
      </c>
    </row>
    <row r="557" spans="1:6">
      <c r="A557" s="25">
        <v>0.4</v>
      </c>
      <c r="B557" s="25" t="s">
        <v>117</v>
      </c>
      <c r="C557" s="25">
        <v>766</v>
      </c>
      <c r="D557" t="s">
        <v>37</v>
      </c>
      <c r="E557" t="s">
        <v>43</v>
      </c>
      <c r="F557" t="s">
        <v>215</v>
      </c>
    </row>
    <row r="558" spans="1:6">
      <c r="A558" s="25">
        <v>0.15</v>
      </c>
      <c r="B558" s="25" t="s">
        <v>115</v>
      </c>
      <c r="C558" s="25">
        <v>769</v>
      </c>
      <c r="D558" t="s">
        <v>45</v>
      </c>
      <c r="E558" t="s">
        <v>43</v>
      </c>
      <c r="F558" t="s">
        <v>215</v>
      </c>
    </row>
    <row r="559" spans="1:6">
      <c r="A559" s="25">
        <v>0.4</v>
      </c>
      <c r="B559" s="25" t="s">
        <v>117</v>
      </c>
      <c r="C559" s="25">
        <v>771</v>
      </c>
      <c r="D559" t="s">
        <v>45</v>
      </c>
      <c r="E559" t="s">
        <v>43</v>
      </c>
      <c r="F559" t="s">
        <v>214</v>
      </c>
    </row>
    <row r="560" spans="1:6">
      <c r="A560" s="25">
        <v>0.35</v>
      </c>
      <c r="B560" s="25" t="s">
        <v>117</v>
      </c>
      <c r="C560" s="25">
        <v>772</v>
      </c>
      <c r="D560" t="s">
        <v>45</v>
      </c>
      <c r="E560" t="s">
        <v>43</v>
      </c>
      <c r="F560" t="s">
        <v>214</v>
      </c>
    </row>
    <row r="561" spans="1:6">
      <c r="A561" s="25">
        <v>0.5</v>
      </c>
      <c r="B561" s="25" t="s">
        <v>117</v>
      </c>
      <c r="C561" s="25">
        <v>773</v>
      </c>
      <c r="D561" t="s">
        <v>45</v>
      </c>
      <c r="E561" t="s">
        <v>35</v>
      </c>
      <c r="F561" t="s">
        <v>214</v>
      </c>
    </row>
    <row r="562" spans="1:6">
      <c r="A562" s="25">
        <v>0.6</v>
      </c>
      <c r="B562" s="25" t="s">
        <v>117</v>
      </c>
      <c r="C562" s="25">
        <v>775</v>
      </c>
      <c r="D562" t="s">
        <v>45</v>
      </c>
      <c r="E562" t="s">
        <v>43</v>
      </c>
      <c r="F562" t="s">
        <v>214</v>
      </c>
    </row>
    <row r="563" spans="1:6">
      <c r="A563" s="25">
        <v>0.25</v>
      </c>
      <c r="B563" s="25" t="s">
        <v>115</v>
      </c>
      <c r="C563" s="25">
        <v>776</v>
      </c>
      <c r="D563" t="s">
        <v>37</v>
      </c>
      <c r="E563" t="s">
        <v>43</v>
      </c>
      <c r="F563" t="s">
        <v>216</v>
      </c>
    </row>
    <row r="564" spans="1:6">
      <c r="A564" s="25">
        <v>0.55000000000000004</v>
      </c>
      <c r="B564" s="25" t="s">
        <v>117</v>
      </c>
      <c r="C564" s="25">
        <v>780</v>
      </c>
      <c r="D564" t="s">
        <v>45</v>
      </c>
      <c r="E564" t="s">
        <v>35</v>
      </c>
      <c r="F564" t="s">
        <v>215</v>
      </c>
    </row>
    <row r="565" spans="1:6">
      <c r="A565" s="25">
        <v>0.35</v>
      </c>
      <c r="B565" s="25" t="s">
        <v>117</v>
      </c>
      <c r="C565" s="25">
        <v>781</v>
      </c>
      <c r="D565" t="s">
        <v>37</v>
      </c>
      <c r="E565" t="s">
        <v>43</v>
      </c>
      <c r="F565" t="s">
        <v>214</v>
      </c>
    </row>
    <row r="566" spans="1:6">
      <c r="A566" s="25">
        <v>0.2</v>
      </c>
      <c r="B566" s="25" t="s">
        <v>115</v>
      </c>
      <c r="C566" s="25">
        <v>783</v>
      </c>
      <c r="D566" t="s">
        <v>37</v>
      </c>
      <c r="E566" t="s">
        <v>43</v>
      </c>
      <c r="F566" t="s">
        <v>214</v>
      </c>
    </row>
    <row r="567" spans="1:6">
      <c r="A567" s="25">
        <v>0.35</v>
      </c>
      <c r="B567" s="25" t="s">
        <v>117</v>
      </c>
      <c r="C567" s="25">
        <v>784</v>
      </c>
      <c r="D567" t="s">
        <v>45</v>
      </c>
      <c r="E567" t="s">
        <v>43</v>
      </c>
      <c r="F567" t="s">
        <v>214</v>
      </c>
    </row>
    <row r="568" spans="1:6">
      <c r="A568" s="25">
        <v>0.5</v>
      </c>
      <c r="B568" s="25" t="s">
        <v>115</v>
      </c>
      <c r="C568" s="25">
        <v>785</v>
      </c>
      <c r="D568" t="s">
        <v>37</v>
      </c>
      <c r="E568" t="s">
        <v>35</v>
      </c>
      <c r="F568" t="s">
        <v>214</v>
      </c>
    </row>
    <row r="569" spans="1:6">
      <c r="A569" s="25">
        <v>0.15</v>
      </c>
      <c r="B569" s="25" t="s">
        <v>116</v>
      </c>
      <c r="C569" s="25">
        <v>786</v>
      </c>
      <c r="D569" t="s">
        <v>37</v>
      </c>
      <c r="E569" t="s">
        <v>43</v>
      </c>
      <c r="F569" t="s">
        <v>214</v>
      </c>
    </row>
    <row r="570" spans="1:6">
      <c r="A570" s="25">
        <v>0.4</v>
      </c>
      <c r="B570" s="25" t="s">
        <v>115</v>
      </c>
      <c r="C570" s="25">
        <v>787</v>
      </c>
      <c r="D570" t="s">
        <v>45</v>
      </c>
      <c r="E570" t="s">
        <v>35</v>
      </c>
      <c r="F570" t="s">
        <v>216</v>
      </c>
    </row>
    <row r="571" spans="1:6">
      <c r="A571" s="25">
        <v>0.45</v>
      </c>
      <c r="B571" s="25" t="s">
        <v>117</v>
      </c>
      <c r="C571" s="25">
        <v>789</v>
      </c>
      <c r="D571" t="s">
        <v>37</v>
      </c>
      <c r="E571" t="s">
        <v>43</v>
      </c>
      <c r="F571" t="s">
        <v>216</v>
      </c>
    </row>
    <row r="572" spans="1:6">
      <c r="A572" s="25">
        <v>0.15</v>
      </c>
      <c r="B572" s="25" t="s">
        <v>115</v>
      </c>
      <c r="C572" s="25">
        <v>791</v>
      </c>
      <c r="D572" t="s">
        <v>45</v>
      </c>
      <c r="E572" t="s">
        <v>43</v>
      </c>
      <c r="F572" t="s">
        <v>214</v>
      </c>
    </row>
    <row r="573" spans="1:6">
      <c r="A573" s="25">
        <v>0.35</v>
      </c>
      <c r="B573" s="25" t="s">
        <v>117</v>
      </c>
      <c r="C573" s="25">
        <v>792</v>
      </c>
      <c r="D573" t="s">
        <v>45</v>
      </c>
      <c r="E573" t="s">
        <v>43</v>
      </c>
      <c r="F573" t="s">
        <v>214</v>
      </c>
    </row>
    <row r="574" spans="1:6">
      <c r="A574" s="25">
        <v>0.55000000000000004</v>
      </c>
      <c r="B574" s="25" t="s">
        <v>117</v>
      </c>
      <c r="C574" s="25">
        <v>793</v>
      </c>
      <c r="D574" t="s">
        <v>45</v>
      </c>
      <c r="E574" t="s">
        <v>43</v>
      </c>
      <c r="F574" t="s">
        <v>214</v>
      </c>
    </row>
    <row r="575" spans="1:6">
      <c r="A575" s="25">
        <v>0.6</v>
      </c>
      <c r="B575" s="25" t="s">
        <v>117</v>
      </c>
      <c r="C575" s="25">
        <v>796</v>
      </c>
      <c r="D575" t="s">
        <v>37</v>
      </c>
      <c r="E575" t="s">
        <v>43</v>
      </c>
      <c r="F575" t="s">
        <v>214</v>
      </c>
    </row>
    <row r="576" spans="1:6">
      <c r="A576" s="25">
        <v>0.35</v>
      </c>
      <c r="B576" s="25" t="s">
        <v>117</v>
      </c>
      <c r="C576" s="25">
        <v>797</v>
      </c>
      <c r="D576" t="s">
        <v>45</v>
      </c>
      <c r="E576" t="s">
        <v>43</v>
      </c>
      <c r="F576" t="s">
        <v>214</v>
      </c>
    </row>
    <row r="577" spans="1:6">
      <c r="A577" s="25">
        <v>0.55000000000000004</v>
      </c>
      <c r="B577" s="25" t="s">
        <v>115</v>
      </c>
      <c r="C577" s="25">
        <v>799</v>
      </c>
      <c r="D577" t="s">
        <v>45</v>
      </c>
      <c r="E577" t="s">
        <v>35</v>
      </c>
      <c r="F577" t="s">
        <v>214</v>
      </c>
    </row>
    <row r="578" spans="1:6">
      <c r="A578" s="25">
        <v>0.15</v>
      </c>
      <c r="B578" s="25" t="s">
        <v>116</v>
      </c>
      <c r="C578" s="25">
        <v>800</v>
      </c>
      <c r="D578" t="s">
        <v>37</v>
      </c>
      <c r="E578" t="s">
        <v>43</v>
      </c>
      <c r="F578" t="s">
        <v>214</v>
      </c>
    </row>
    <row r="579" spans="1:6">
      <c r="A579" s="25">
        <v>0.75</v>
      </c>
      <c r="B579" s="25" t="s">
        <v>117</v>
      </c>
      <c r="C579" s="25">
        <v>802</v>
      </c>
      <c r="D579" t="s">
        <v>45</v>
      </c>
      <c r="E579" t="s">
        <v>35</v>
      </c>
      <c r="F579" t="s">
        <v>215</v>
      </c>
    </row>
    <row r="580" spans="1:6">
      <c r="A580" s="25">
        <v>0.75</v>
      </c>
      <c r="B580" s="25" t="s">
        <v>117</v>
      </c>
      <c r="C580" s="25">
        <v>803</v>
      </c>
      <c r="D580" t="s">
        <v>45</v>
      </c>
      <c r="E580" t="s">
        <v>35</v>
      </c>
      <c r="F580" t="s">
        <v>214</v>
      </c>
    </row>
    <row r="581" spans="1:6">
      <c r="A581" s="25">
        <v>0.4</v>
      </c>
      <c r="B581" s="25" t="s">
        <v>117</v>
      </c>
      <c r="C581" s="25">
        <v>804</v>
      </c>
      <c r="D581" t="s">
        <v>45</v>
      </c>
      <c r="E581" t="s">
        <v>43</v>
      </c>
      <c r="F581" t="s">
        <v>214</v>
      </c>
    </row>
    <row r="582" spans="1:6">
      <c r="A582" s="25">
        <v>0.55000000000000004</v>
      </c>
      <c r="B582" s="25" t="s">
        <v>117</v>
      </c>
      <c r="C582" s="25">
        <v>805</v>
      </c>
      <c r="D582" t="s">
        <v>37</v>
      </c>
      <c r="E582" t="s">
        <v>43</v>
      </c>
      <c r="F582" t="s">
        <v>215</v>
      </c>
    </row>
    <row r="583" spans="1:6">
      <c r="A583" s="25">
        <v>0.15</v>
      </c>
      <c r="B583" s="25" t="s">
        <v>116</v>
      </c>
      <c r="C583" s="25">
        <v>806</v>
      </c>
      <c r="D583" t="s">
        <v>45</v>
      </c>
      <c r="E583" t="s">
        <v>43</v>
      </c>
      <c r="F583" t="s">
        <v>214</v>
      </c>
    </row>
    <row r="584" spans="1:6">
      <c r="A584" s="25">
        <v>0.4</v>
      </c>
      <c r="B584" s="25" t="s">
        <v>117</v>
      </c>
      <c r="C584" s="25">
        <v>807</v>
      </c>
      <c r="D584" t="s">
        <v>45</v>
      </c>
      <c r="E584" t="s">
        <v>43</v>
      </c>
      <c r="F584" t="s">
        <v>214</v>
      </c>
    </row>
    <row r="585" spans="1:6">
      <c r="A585" s="25">
        <v>0.4</v>
      </c>
      <c r="B585" s="25" t="s">
        <v>117</v>
      </c>
      <c r="C585" s="25">
        <v>808</v>
      </c>
      <c r="D585" t="s">
        <v>37</v>
      </c>
      <c r="E585" t="s">
        <v>43</v>
      </c>
      <c r="F585" t="s">
        <v>214</v>
      </c>
    </row>
    <row r="586" spans="1:6">
      <c r="A586" s="25">
        <v>0.45</v>
      </c>
      <c r="B586" s="25" t="s">
        <v>117</v>
      </c>
      <c r="C586" s="25">
        <v>809</v>
      </c>
      <c r="D586" t="s">
        <v>45</v>
      </c>
      <c r="E586" t="s">
        <v>43</v>
      </c>
      <c r="F586" t="s">
        <v>216</v>
      </c>
    </row>
    <row r="587" spans="1:6">
      <c r="A587" s="25">
        <v>0.55000000000000004</v>
      </c>
      <c r="B587" s="25" t="s">
        <v>117</v>
      </c>
      <c r="C587" s="25">
        <v>811</v>
      </c>
      <c r="D587" t="s">
        <v>45</v>
      </c>
      <c r="E587" t="s">
        <v>35</v>
      </c>
      <c r="F587" t="s">
        <v>215</v>
      </c>
    </row>
    <row r="588" spans="1:6">
      <c r="A588" s="25">
        <v>0.4</v>
      </c>
      <c r="B588" s="25" t="s">
        <v>117</v>
      </c>
      <c r="C588" s="25">
        <v>812</v>
      </c>
      <c r="D588" t="s">
        <v>45</v>
      </c>
      <c r="E588" t="s">
        <v>43</v>
      </c>
      <c r="F588" t="s">
        <v>215</v>
      </c>
    </row>
    <row r="589" spans="1:6">
      <c r="A589" s="25">
        <v>0.15</v>
      </c>
      <c r="B589" s="25" t="s">
        <v>115</v>
      </c>
      <c r="C589" s="25">
        <v>813</v>
      </c>
      <c r="D589" t="s">
        <v>45</v>
      </c>
      <c r="E589" t="s">
        <v>43</v>
      </c>
      <c r="F589" t="s">
        <v>214</v>
      </c>
    </row>
    <row r="590" spans="1:6">
      <c r="A590" s="25">
        <v>0</v>
      </c>
      <c r="B590" s="25" t="s">
        <v>115</v>
      </c>
      <c r="C590" s="25">
        <v>815</v>
      </c>
      <c r="D590" t="s">
        <v>45</v>
      </c>
      <c r="E590" t="s">
        <v>43</v>
      </c>
      <c r="F590" t="s">
        <v>216</v>
      </c>
    </row>
    <row r="591" spans="1:6">
      <c r="A591" s="25">
        <v>0.75</v>
      </c>
      <c r="B591" s="25" t="s">
        <v>117</v>
      </c>
      <c r="C591" s="25">
        <v>816</v>
      </c>
      <c r="D591" t="s">
        <v>45</v>
      </c>
      <c r="E591" t="s">
        <v>35</v>
      </c>
      <c r="F591" t="s">
        <v>215</v>
      </c>
    </row>
    <row r="592" spans="1:6">
      <c r="A592" s="25">
        <v>0</v>
      </c>
      <c r="B592" s="25" t="s">
        <v>116</v>
      </c>
      <c r="C592" s="25">
        <v>817</v>
      </c>
      <c r="D592" t="s">
        <v>45</v>
      </c>
      <c r="E592" t="s">
        <v>43</v>
      </c>
      <c r="F592" t="s">
        <v>216</v>
      </c>
    </row>
    <row r="593" spans="1:6">
      <c r="A593" s="25">
        <v>0.6</v>
      </c>
      <c r="B593" s="25" t="s">
        <v>117</v>
      </c>
      <c r="C593" s="25">
        <v>819</v>
      </c>
      <c r="D593" t="s">
        <v>37</v>
      </c>
      <c r="E593" t="s">
        <v>43</v>
      </c>
      <c r="F593" t="s">
        <v>214</v>
      </c>
    </row>
    <row r="594" spans="1:6">
      <c r="A594" s="25">
        <v>0.35</v>
      </c>
      <c r="B594" s="25" t="s">
        <v>115</v>
      </c>
      <c r="C594" s="25">
        <v>820</v>
      </c>
      <c r="D594" t="s">
        <v>45</v>
      </c>
      <c r="E594" t="s">
        <v>35</v>
      </c>
      <c r="F594" t="s">
        <v>216</v>
      </c>
    </row>
    <row r="595" spans="1:6">
      <c r="A595" s="25">
        <v>0.4</v>
      </c>
      <c r="B595" s="25" t="s">
        <v>117</v>
      </c>
      <c r="C595" s="25">
        <v>823</v>
      </c>
      <c r="D595" t="s">
        <v>45</v>
      </c>
      <c r="E595" t="s">
        <v>43</v>
      </c>
      <c r="F595" t="s">
        <v>214</v>
      </c>
    </row>
    <row r="596" spans="1:6">
      <c r="A596" s="25">
        <v>0.15</v>
      </c>
      <c r="B596" s="25" t="s">
        <v>116</v>
      </c>
      <c r="C596" s="25">
        <v>824</v>
      </c>
      <c r="D596" t="s">
        <v>45</v>
      </c>
      <c r="E596" t="s">
        <v>43</v>
      </c>
      <c r="F596" t="s">
        <v>215</v>
      </c>
    </row>
    <row r="597" spans="1:6">
      <c r="A597" s="25">
        <v>0.45</v>
      </c>
      <c r="B597" s="25" t="s">
        <v>115</v>
      </c>
      <c r="C597" s="25">
        <v>825</v>
      </c>
      <c r="D597" t="s">
        <v>45</v>
      </c>
      <c r="E597" t="s">
        <v>35</v>
      </c>
      <c r="F597" t="s">
        <v>216</v>
      </c>
    </row>
    <row r="598" spans="1:6">
      <c r="A598" s="25">
        <v>0.15</v>
      </c>
      <c r="B598" s="25" t="s">
        <v>116</v>
      </c>
      <c r="C598" s="25">
        <v>826</v>
      </c>
      <c r="D598" t="s">
        <v>45</v>
      </c>
      <c r="E598" t="s">
        <v>43</v>
      </c>
      <c r="F598" t="s">
        <v>215</v>
      </c>
    </row>
    <row r="599" spans="1:6">
      <c r="A599" s="25">
        <v>0.3</v>
      </c>
      <c r="B599" s="25" t="s">
        <v>116</v>
      </c>
      <c r="C599" s="25">
        <v>827</v>
      </c>
      <c r="D599" t="s">
        <v>45</v>
      </c>
      <c r="E599" t="s">
        <v>35</v>
      </c>
      <c r="F599" t="s">
        <v>214</v>
      </c>
    </row>
    <row r="600" spans="1:6">
      <c r="A600" s="25">
        <v>0.35</v>
      </c>
      <c r="B600" s="25" t="s">
        <v>117</v>
      </c>
      <c r="C600" s="25">
        <v>828</v>
      </c>
      <c r="D600" t="s">
        <v>45</v>
      </c>
      <c r="E600" t="s">
        <v>43</v>
      </c>
      <c r="F600" t="s">
        <v>214</v>
      </c>
    </row>
    <row r="601" spans="1:6">
      <c r="A601" s="25">
        <v>0.4</v>
      </c>
      <c r="B601" s="25" t="s">
        <v>117</v>
      </c>
      <c r="C601" s="25">
        <v>829</v>
      </c>
      <c r="D601" t="s">
        <v>61</v>
      </c>
      <c r="E601" t="s">
        <v>43</v>
      </c>
      <c r="F601" t="s">
        <v>215</v>
      </c>
    </row>
    <row r="602" spans="1:6">
      <c r="A602" s="25">
        <v>0.2</v>
      </c>
      <c r="B602" s="25" t="s">
        <v>116</v>
      </c>
      <c r="C602" s="25">
        <v>830</v>
      </c>
      <c r="D602" t="s">
        <v>45</v>
      </c>
      <c r="E602" t="s">
        <v>43</v>
      </c>
      <c r="F602" t="s">
        <v>214</v>
      </c>
    </row>
    <row r="603" spans="1:6">
      <c r="A603" s="25">
        <v>0.35</v>
      </c>
      <c r="B603" s="25" t="s">
        <v>117</v>
      </c>
      <c r="C603" s="25">
        <v>832</v>
      </c>
      <c r="D603" t="s">
        <v>45</v>
      </c>
      <c r="E603" t="s">
        <v>43</v>
      </c>
      <c r="F603" t="s">
        <v>214</v>
      </c>
    </row>
    <row r="604" spans="1:6">
      <c r="A604" s="25">
        <v>0.35</v>
      </c>
      <c r="B604" s="25" t="s">
        <v>117</v>
      </c>
      <c r="C604" s="25">
        <v>833</v>
      </c>
      <c r="D604" t="s">
        <v>45</v>
      </c>
      <c r="E604" t="s">
        <v>35</v>
      </c>
      <c r="F604" t="s">
        <v>214</v>
      </c>
    </row>
    <row r="605" spans="1:6">
      <c r="A605" s="25">
        <v>0.35</v>
      </c>
      <c r="B605" s="25" t="s">
        <v>115</v>
      </c>
      <c r="C605" s="25">
        <v>834</v>
      </c>
      <c r="D605" t="s">
        <v>45</v>
      </c>
      <c r="E605" t="s">
        <v>43</v>
      </c>
      <c r="F605" t="s">
        <v>215</v>
      </c>
    </row>
    <row r="606" spans="1:6">
      <c r="A606" s="25">
        <v>0.85</v>
      </c>
      <c r="B606" s="25" t="s">
        <v>117</v>
      </c>
      <c r="C606" s="25">
        <v>836</v>
      </c>
      <c r="D606" t="s">
        <v>45</v>
      </c>
      <c r="E606" t="s">
        <v>43</v>
      </c>
      <c r="F606" t="s">
        <v>214</v>
      </c>
    </row>
    <row r="607" spans="1:6">
      <c r="A607" s="25">
        <v>0.8</v>
      </c>
      <c r="B607" s="25" t="s">
        <v>117</v>
      </c>
      <c r="C607" s="25">
        <v>837</v>
      </c>
      <c r="D607" t="s">
        <v>45</v>
      </c>
      <c r="E607" t="s">
        <v>43</v>
      </c>
      <c r="F607" t="s">
        <v>214</v>
      </c>
    </row>
    <row r="608" spans="1:6">
      <c r="A608" s="25">
        <v>0.15</v>
      </c>
      <c r="B608" s="25" t="s">
        <v>116</v>
      </c>
      <c r="C608" s="25">
        <v>838</v>
      </c>
      <c r="D608" t="s">
        <v>45</v>
      </c>
      <c r="E608" t="s">
        <v>43</v>
      </c>
      <c r="F608" t="s">
        <v>215</v>
      </c>
    </row>
    <row r="609" spans="1:6">
      <c r="A609" s="25">
        <v>0.05</v>
      </c>
      <c r="B609" s="25" t="s">
        <v>115</v>
      </c>
      <c r="C609" s="25">
        <v>840</v>
      </c>
      <c r="D609" t="s">
        <v>37</v>
      </c>
      <c r="E609" t="s">
        <v>43</v>
      </c>
      <c r="F609" t="s">
        <v>216</v>
      </c>
    </row>
    <row r="610" spans="1:6">
      <c r="A610" s="25">
        <v>0.4</v>
      </c>
      <c r="B610" s="25" t="s">
        <v>115</v>
      </c>
      <c r="C610" s="25">
        <v>842</v>
      </c>
      <c r="D610" t="s">
        <v>37</v>
      </c>
      <c r="E610" t="s">
        <v>43</v>
      </c>
      <c r="F610" t="s">
        <v>214</v>
      </c>
    </row>
    <row r="611" spans="1:6">
      <c r="A611" s="25">
        <v>0.45</v>
      </c>
      <c r="B611" s="25" t="s">
        <v>117</v>
      </c>
      <c r="C611" s="25">
        <v>843</v>
      </c>
      <c r="D611" t="s">
        <v>45</v>
      </c>
      <c r="E611" t="s">
        <v>43</v>
      </c>
      <c r="F611" t="s">
        <v>216</v>
      </c>
    </row>
    <row r="612" spans="1:6">
      <c r="A612" s="25">
        <v>0.15</v>
      </c>
      <c r="B612" s="25" t="s">
        <v>116</v>
      </c>
      <c r="C612" s="25">
        <v>844</v>
      </c>
      <c r="D612" t="s">
        <v>45</v>
      </c>
      <c r="E612" t="s">
        <v>35</v>
      </c>
      <c r="F612" t="s">
        <v>216</v>
      </c>
    </row>
    <row r="613" spans="1:6">
      <c r="A613" s="25">
        <v>0</v>
      </c>
      <c r="B613" s="25" t="s">
        <v>116</v>
      </c>
      <c r="C613" s="25">
        <v>845</v>
      </c>
      <c r="D613" t="s">
        <v>45</v>
      </c>
      <c r="E613" t="s">
        <v>43</v>
      </c>
      <c r="F613" t="s">
        <v>216</v>
      </c>
    </row>
    <row r="614" spans="1:6">
      <c r="A614" s="25">
        <v>0.8</v>
      </c>
      <c r="B614" s="25" t="s">
        <v>117</v>
      </c>
      <c r="C614" s="25">
        <v>846</v>
      </c>
      <c r="D614" t="s">
        <v>37</v>
      </c>
      <c r="E614" t="s">
        <v>35</v>
      </c>
      <c r="F614" t="s">
        <v>214</v>
      </c>
    </row>
    <row r="615" spans="1:6">
      <c r="A615" s="25">
        <v>0.35</v>
      </c>
      <c r="B615" s="25" t="s">
        <v>117</v>
      </c>
      <c r="C615" s="25">
        <v>847</v>
      </c>
      <c r="D615" t="s">
        <v>61</v>
      </c>
      <c r="E615" t="s">
        <v>43</v>
      </c>
      <c r="F615" t="s">
        <v>214</v>
      </c>
    </row>
    <row r="616" spans="1:6">
      <c r="A616" s="25">
        <v>0.3</v>
      </c>
      <c r="B616" s="25" t="s">
        <v>116</v>
      </c>
      <c r="C616" s="25">
        <v>848</v>
      </c>
      <c r="D616" t="s">
        <v>45</v>
      </c>
      <c r="E616" t="s">
        <v>35</v>
      </c>
      <c r="F616" t="s">
        <v>215</v>
      </c>
    </row>
    <row r="617" spans="1:6">
      <c r="A617" s="25">
        <v>0.35</v>
      </c>
      <c r="B617" s="25" t="s">
        <v>117</v>
      </c>
      <c r="C617" s="25">
        <v>850</v>
      </c>
      <c r="D617" t="s">
        <v>45</v>
      </c>
      <c r="E617" t="s">
        <v>43</v>
      </c>
      <c r="F617" t="s">
        <v>215</v>
      </c>
    </row>
    <row r="618" spans="1:6">
      <c r="A618" s="25">
        <v>0.4</v>
      </c>
      <c r="B618" s="25" t="s">
        <v>115</v>
      </c>
      <c r="C618" s="25">
        <v>851</v>
      </c>
      <c r="D618" t="s">
        <v>37</v>
      </c>
      <c r="E618" t="s">
        <v>43</v>
      </c>
      <c r="F618" t="s">
        <v>216</v>
      </c>
    </row>
    <row r="619" spans="1:6">
      <c r="A619" s="25">
        <v>0.6</v>
      </c>
      <c r="B619" s="25" t="s">
        <v>117</v>
      </c>
      <c r="C619" s="25">
        <v>852</v>
      </c>
      <c r="D619" t="s">
        <v>45</v>
      </c>
      <c r="E619" t="s">
        <v>43</v>
      </c>
      <c r="F619" t="s">
        <v>214</v>
      </c>
    </row>
    <row r="620" spans="1:6">
      <c r="A620" s="25">
        <v>0.8</v>
      </c>
      <c r="B620" s="25" t="s">
        <v>117</v>
      </c>
      <c r="C620" s="25">
        <v>854</v>
      </c>
      <c r="D620" t="s">
        <v>45</v>
      </c>
      <c r="E620" t="s">
        <v>43</v>
      </c>
      <c r="F620" t="s">
        <v>214</v>
      </c>
    </row>
    <row r="621" spans="1:6">
      <c r="A621" s="25">
        <v>0.6</v>
      </c>
      <c r="B621" s="25" t="s">
        <v>117</v>
      </c>
      <c r="C621" s="25">
        <v>855</v>
      </c>
      <c r="D621" t="s">
        <v>37</v>
      </c>
      <c r="E621" t="s">
        <v>43</v>
      </c>
      <c r="F621" t="s">
        <v>214</v>
      </c>
    </row>
    <row r="622" spans="1:6">
      <c r="A622" s="25">
        <v>0.6</v>
      </c>
      <c r="B622" s="25" t="s">
        <v>117</v>
      </c>
      <c r="C622" s="25">
        <v>856</v>
      </c>
      <c r="D622" t="s">
        <v>45</v>
      </c>
      <c r="E622" t="s">
        <v>43</v>
      </c>
      <c r="F622" t="s">
        <v>215</v>
      </c>
    </row>
    <row r="623" spans="1:6">
      <c r="A623" s="25">
        <v>0.7</v>
      </c>
      <c r="B623" s="25" t="s">
        <v>117</v>
      </c>
      <c r="C623" s="25">
        <v>857</v>
      </c>
      <c r="D623" t="s">
        <v>37</v>
      </c>
      <c r="E623" t="s">
        <v>35</v>
      </c>
      <c r="F623" t="s">
        <v>214</v>
      </c>
    </row>
    <row r="624" spans="1:6">
      <c r="A624" s="25">
        <v>0.55000000000000004</v>
      </c>
      <c r="B624" s="25" t="s">
        <v>117</v>
      </c>
      <c r="C624" s="25">
        <v>859</v>
      </c>
      <c r="D624" t="s">
        <v>37</v>
      </c>
      <c r="E624" t="s">
        <v>43</v>
      </c>
      <c r="F624" t="s">
        <v>214</v>
      </c>
    </row>
    <row r="625" spans="1:6">
      <c r="A625" s="25">
        <v>0.55000000000000004</v>
      </c>
      <c r="B625" s="25" t="s">
        <v>117</v>
      </c>
      <c r="C625" s="25">
        <v>861</v>
      </c>
      <c r="D625" t="s">
        <v>45</v>
      </c>
      <c r="E625" t="s">
        <v>43</v>
      </c>
      <c r="F625" t="s">
        <v>214</v>
      </c>
    </row>
    <row r="626" spans="1:6">
      <c r="A626" s="25">
        <v>0.35</v>
      </c>
      <c r="B626" s="25" t="s">
        <v>115</v>
      </c>
      <c r="C626" s="25">
        <v>862</v>
      </c>
      <c r="D626" t="s">
        <v>37</v>
      </c>
      <c r="E626" t="s">
        <v>35</v>
      </c>
      <c r="F626" t="s">
        <v>216</v>
      </c>
    </row>
    <row r="627" spans="1:6">
      <c r="A627" s="25">
        <v>0.4</v>
      </c>
      <c r="B627" s="25" t="s">
        <v>115</v>
      </c>
      <c r="C627" s="25">
        <v>864</v>
      </c>
      <c r="D627" t="s">
        <v>37</v>
      </c>
      <c r="E627" t="s">
        <v>35</v>
      </c>
      <c r="F627" t="s">
        <v>216</v>
      </c>
    </row>
    <row r="628" spans="1:6">
      <c r="A628" s="25">
        <v>0.35</v>
      </c>
      <c r="B628" s="25" t="s">
        <v>117</v>
      </c>
      <c r="C628" s="25">
        <v>865</v>
      </c>
      <c r="D628" t="s">
        <v>45</v>
      </c>
      <c r="E628" t="s">
        <v>43</v>
      </c>
      <c r="F628" t="s">
        <v>214</v>
      </c>
    </row>
    <row r="629" spans="1:6">
      <c r="A629" s="25">
        <v>0</v>
      </c>
      <c r="B629" s="25" t="s">
        <v>115</v>
      </c>
      <c r="C629" s="25">
        <v>867</v>
      </c>
      <c r="D629" t="s">
        <v>45</v>
      </c>
      <c r="E629" t="s">
        <v>43</v>
      </c>
      <c r="F629" t="s">
        <v>216</v>
      </c>
    </row>
    <row r="630" spans="1:6">
      <c r="A630" s="25">
        <v>0.15</v>
      </c>
      <c r="B630" s="25" t="s">
        <v>116</v>
      </c>
      <c r="C630" s="25">
        <v>868</v>
      </c>
      <c r="D630" t="s">
        <v>37</v>
      </c>
      <c r="E630" t="s">
        <v>43</v>
      </c>
      <c r="F630" t="s">
        <v>214</v>
      </c>
    </row>
    <row r="631" spans="1:6">
      <c r="A631" s="25">
        <v>0.35</v>
      </c>
      <c r="B631" s="25" t="s">
        <v>117</v>
      </c>
      <c r="C631" s="25">
        <v>869</v>
      </c>
      <c r="D631" t="s">
        <v>61</v>
      </c>
      <c r="E631" t="s">
        <v>43</v>
      </c>
      <c r="F631" t="s">
        <v>214</v>
      </c>
    </row>
    <row r="632" spans="1:6">
      <c r="A632" s="25">
        <v>0.35</v>
      </c>
      <c r="B632" s="25" t="s">
        <v>117</v>
      </c>
      <c r="C632" s="25">
        <v>872</v>
      </c>
      <c r="D632" t="s">
        <v>45</v>
      </c>
      <c r="E632" t="s">
        <v>43</v>
      </c>
      <c r="F632" t="s">
        <v>214</v>
      </c>
    </row>
    <row r="633" spans="1:6">
      <c r="A633" s="25">
        <v>0.7</v>
      </c>
      <c r="B633" s="25" t="s">
        <v>117</v>
      </c>
      <c r="C633" s="25">
        <v>874</v>
      </c>
      <c r="D633" t="s">
        <v>45</v>
      </c>
      <c r="E633" t="s">
        <v>35</v>
      </c>
      <c r="F633" t="s">
        <v>215</v>
      </c>
    </row>
    <row r="634" spans="1:6">
      <c r="A634" s="25">
        <v>0.5</v>
      </c>
      <c r="B634" s="25" t="s">
        <v>117</v>
      </c>
      <c r="C634" s="25">
        <v>875</v>
      </c>
      <c r="D634" t="s">
        <v>45</v>
      </c>
      <c r="E634" t="s">
        <v>35</v>
      </c>
      <c r="F634" t="s">
        <v>215</v>
      </c>
    </row>
    <row r="635" spans="1:6">
      <c r="A635" s="25">
        <v>0.6</v>
      </c>
      <c r="B635" s="25" t="s">
        <v>117</v>
      </c>
      <c r="C635" s="25">
        <v>878</v>
      </c>
      <c r="D635" t="s">
        <v>61</v>
      </c>
      <c r="E635" t="s">
        <v>43</v>
      </c>
      <c r="F635" t="s">
        <v>215</v>
      </c>
    </row>
    <row r="636" spans="1:6">
      <c r="A636" s="25">
        <v>0.55000000000000004</v>
      </c>
      <c r="B636" s="25" t="s">
        <v>117</v>
      </c>
      <c r="C636" s="25">
        <v>879</v>
      </c>
      <c r="D636" t="s">
        <v>37</v>
      </c>
      <c r="E636" t="s">
        <v>35</v>
      </c>
      <c r="F636" t="s">
        <v>214</v>
      </c>
    </row>
    <row r="637" spans="1:6">
      <c r="A637" s="25">
        <v>0.2</v>
      </c>
      <c r="B637" s="25" t="s">
        <v>116</v>
      </c>
      <c r="C637" s="25">
        <v>880</v>
      </c>
      <c r="D637" t="s">
        <v>45</v>
      </c>
      <c r="E637" t="s">
        <v>35</v>
      </c>
      <c r="F637" t="s">
        <v>216</v>
      </c>
    </row>
    <row r="638" spans="1:6">
      <c r="A638" s="25">
        <v>0.8</v>
      </c>
      <c r="B638" s="25" t="s">
        <v>117</v>
      </c>
      <c r="C638" s="25">
        <v>881</v>
      </c>
      <c r="D638" t="s">
        <v>45</v>
      </c>
      <c r="E638" t="s">
        <v>35</v>
      </c>
      <c r="F638" t="s">
        <v>215</v>
      </c>
    </row>
    <row r="639" spans="1:6">
      <c r="A639" s="25">
        <v>0.15</v>
      </c>
      <c r="B639" s="25" t="s">
        <v>116</v>
      </c>
      <c r="C639" s="25">
        <v>882</v>
      </c>
      <c r="D639" t="s">
        <v>45</v>
      </c>
      <c r="E639" t="s">
        <v>43</v>
      </c>
      <c r="F639" t="s">
        <v>215</v>
      </c>
    </row>
    <row r="640" spans="1:6">
      <c r="A640" s="25">
        <v>0.4</v>
      </c>
      <c r="B640" s="25" t="s">
        <v>117</v>
      </c>
      <c r="C640" s="25">
        <v>885</v>
      </c>
      <c r="D640" t="s">
        <v>37</v>
      </c>
      <c r="E640" t="s">
        <v>43</v>
      </c>
      <c r="F640" t="s">
        <v>214</v>
      </c>
    </row>
    <row r="641" spans="1:6">
      <c r="A641" s="25">
        <v>0.4</v>
      </c>
      <c r="B641" s="25" t="s">
        <v>115</v>
      </c>
      <c r="C641" s="25">
        <v>887</v>
      </c>
      <c r="D641" t="s">
        <v>45</v>
      </c>
      <c r="E641" t="s">
        <v>43</v>
      </c>
      <c r="F641" t="s">
        <v>214</v>
      </c>
    </row>
    <row r="642" spans="1:6">
      <c r="A642" s="25">
        <v>0.55000000000000004</v>
      </c>
      <c r="B642" s="25" t="s">
        <v>117</v>
      </c>
      <c r="C642" s="25">
        <v>888</v>
      </c>
      <c r="D642" t="s">
        <v>45</v>
      </c>
      <c r="E642" t="s">
        <v>43</v>
      </c>
      <c r="F642" t="s">
        <v>214</v>
      </c>
    </row>
    <row r="643" spans="1:6">
      <c r="A643" s="25">
        <v>0.5</v>
      </c>
      <c r="B643" s="25" t="s">
        <v>117</v>
      </c>
      <c r="C643" s="25">
        <v>889</v>
      </c>
      <c r="D643" t="s">
        <v>37</v>
      </c>
      <c r="E643" t="s">
        <v>43</v>
      </c>
      <c r="F643" t="s">
        <v>214</v>
      </c>
    </row>
    <row r="644" spans="1:6">
      <c r="A644" s="25">
        <v>0.6</v>
      </c>
      <c r="B644" s="25" t="s">
        <v>117</v>
      </c>
      <c r="C644" s="25">
        <v>893</v>
      </c>
      <c r="D644" t="s">
        <v>37</v>
      </c>
      <c r="E644" t="s">
        <v>43</v>
      </c>
      <c r="F644" t="s">
        <v>215</v>
      </c>
    </row>
    <row r="645" spans="1:6">
      <c r="A645" s="25">
        <v>0.5</v>
      </c>
      <c r="B645" s="25" t="s">
        <v>117</v>
      </c>
      <c r="C645" s="25">
        <v>894</v>
      </c>
      <c r="D645" t="s">
        <v>45</v>
      </c>
      <c r="E645" t="s">
        <v>35</v>
      </c>
      <c r="F645" t="s">
        <v>214</v>
      </c>
    </row>
    <row r="646" spans="1:6">
      <c r="A646" s="25">
        <v>0.3</v>
      </c>
      <c r="B646" s="25" t="s">
        <v>116</v>
      </c>
      <c r="C646" s="25">
        <v>895</v>
      </c>
      <c r="D646" t="s">
        <v>45</v>
      </c>
      <c r="E646" t="s">
        <v>35</v>
      </c>
      <c r="F646" t="s">
        <v>215</v>
      </c>
    </row>
    <row r="647" spans="1:6">
      <c r="A647" s="25">
        <v>0.5</v>
      </c>
      <c r="B647" s="25" t="s">
        <v>117</v>
      </c>
      <c r="C647" s="25">
        <v>896</v>
      </c>
      <c r="D647" t="s">
        <v>37</v>
      </c>
      <c r="E647" t="s">
        <v>35</v>
      </c>
      <c r="F647" t="s">
        <v>215</v>
      </c>
    </row>
    <row r="648" spans="1:6">
      <c r="A648" s="25">
        <v>0.2</v>
      </c>
      <c r="B648" s="25" t="s">
        <v>115</v>
      </c>
      <c r="C648" s="25">
        <v>897</v>
      </c>
      <c r="D648" t="s">
        <v>37</v>
      </c>
      <c r="E648" t="s">
        <v>43</v>
      </c>
      <c r="F648" t="s">
        <v>216</v>
      </c>
    </row>
    <row r="649" spans="1:6">
      <c r="A649" s="25">
        <v>0.25</v>
      </c>
      <c r="B649" s="25" t="s">
        <v>116</v>
      </c>
      <c r="C649" s="25">
        <v>899</v>
      </c>
      <c r="D649" t="s">
        <v>45</v>
      </c>
      <c r="E649" t="s">
        <v>43</v>
      </c>
      <c r="F649" t="s">
        <v>216</v>
      </c>
    </row>
    <row r="650" spans="1:6">
      <c r="A650" s="25">
        <v>0.15</v>
      </c>
      <c r="B650" s="25" t="s">
        <v>116</v>
      </c>
      <c r="C650" s="25">
        <v>900</v>
      </c>
      <c r="D650" t="s">
        <v>37</v>
      </c>
      <c r="E650" t="s">
        <v>43</v>
      </c>
      <c r="F650" t="s">
        <v>215</v>
      </c>
    </row>
    <row r="651" spans="1:6">
      <c r="A651" s="25">
        <v>0</v>
      </c>
      <c r="B651" s="25" t="s">
        <v>115</v>
      </c>
      <c r="C651" s="25">
        <v>901</v>
      </c>
      <c r="D651" t="s">
        <v>45</v>
      </c>
      <c r="E651" t="s">
        <v>43</v>
      </c>
      <c r="F651" t="s">
        <v>216</v>
      </c>
    </row>
    <row r="652" spans="1:6">
      <c r="A652" s="25">
        <v>0.35</v>
      </c>
      <c r="B652" s="25" t="s">
        <v>117</v>
      </c>
      <c r="C652" s="25">
        <v>902</v>
      </c>
      <c r="D652" t="s">
        <v>45</v>
      </c>
      <c r="E652" t="s">
        <v>43</v>
      </c>
      <c r="F652" t="s">
        <v>214</v>
      </c>
    </row>
    <row r="653" spans="1:6">
      <c r="A653" s="25">
        <v>0.35</v>
      </c>
      <c r="B653" s="25" t="s">
        <v>115</v>
      </c>
      <c r="C653" s="25">
        <v>903</v>
      </c>
      <c r="D653" t="s">
        <v>37</v>
      </c>
      <c r="E653" t="s">
        <v>35</v>
      </c>
      <c r="F653" t="s">
        <v>214</v>
      </c>
    </row>
    <row r="654" spans="1:6">
      <c r="A654" s="25">
        <v>0.6</v>
      </c>
      <c r="B654" s="25" t="s">
        <v>117</v>
      </c>
      <c r="C654" s="25">
        <v>904</v>
      </c>
      <c r="D654" t="s">
        <v>37</v>
      </c>
      <c r="E654" t="s">
        <v>35</v>
      </c>
      <c r="F654" t="s">
        <v>216</v>
      </c>
    </row>
    <row r="655" spans="1:6">
      <c r="A655" s="25">
        <v>0.5</v>
      </c>
      <c r="B655" s="25" t="s">
        <v>115</v>
      </c>
      <c r="C655" s="25">
        <v>905</v>
      </c>
      <c r="D655" t="s">
        <v>45</v>
      </c>
      <c r="E655" t="s">
        <v>43</v>
      </c>
      <c r="F655" t="s">
        <v>216</v>
      </c>
    </row>
    <row r="656" spans="1:6">
      <c r="A656" s="25">
        <v>0.15</v>
      </c>
      <c r="B656" s="25" t="s">
        <v>116</v>
      </c>
      <c r="C656" s="25">
        <v>909</v>
      </c>
      <c r="D656" t="s">
        <v>61</v>
      </c>
      <c r="E656" t="s">
        <v>43</v>
      </c>
      <c r="F656" t="s">
        <v>214</v>
      </c>
    </row>
    <row r="657" spans="1:6">
      <c r="A657" s="25">
        <v>0.55000000000000004</v>
      </c>
      <c r="B657" s="25" t="s">
        <v>117</v>
      </c>
      <c r="C657" s="25">
        <v>910</v>
      </c>
      <c r="D657" t="s">
        <v>61</v>
      </c>
      <c r="E657" t="s">
        <v>35</v>
      </c>
      <c r="F657" t="s">
        <v>215</v>
      </c>
    </row>
    <row r="658" spans="1:6">
      <c r="A658" s="25">
        <v>0.7</v>
      </c>
      <c r="B658" s="25" t="s">
        <v>117</v>
      </c>
      <c r="C658" s="25">
        <v>911</v>
      </c>
      <c r="D658" t="s">
        <v>45</v>
      </c>
      <c r="E658" t="s">
        <v>35</v>
      </c>
      <c r="F658" t="s">
        <v>215</v>
      </c>
    </row>
    <row r="659" spans="1:6">
      <c r="A659" s="25">
        <v>0.35</v>
      </c>
      <c r="B659" s="25" t="s">
        <v>117</v>
      </c>
      <c r="C659" s="25">
        <v>912</v>
      </c>
      <c r="D659" t="s">
        <v>45</v>
      </c>
      <c r="E659" t="s">
        <v>43</v>
      </c>
      <c r="F659" t="s">
        <v>215</v>
      </c>
    </row>
    <row r="660" spans="1:6">
      <c r="A660" s="25">
        <v>0.8</v>
      </c>
      <c r="B660" s="25" t="s">
        <v>117</v>
      </c>
      <c r="C660" s="25">
        <v>913</v>
      </c>
      <c r="D660" t="s">
        <v>45</v>
      </c>
      <c r="E660" t="s">
        <v>35</v>
      </c>
      <c r="F660" t="s">
        <v>215</v>
      </c>
    </row>
    <row r="661" spans="1:6">
      <c r="A661" s="25">
        <v>0.35</v>
      </c>
      <c r="B661" s="25" t="s">
        <v>117</v>
      </c>
      <c r="C661" s="25">
        <v>916</v>
      </c>
      <c r="D661" t="s">
        <v>37</v>
      </c>
      <c r="E661" t="s">
        <v>43</v>
      </c>
      <c r="F661" t="s">
        <v>214</v>
      </c>
    </row>
    <row r="662" spans="1:6">
      <c r="A662" s="25">
        <v>0.5</v>
      </c>
      <c r="B662" s="25" t="s">
        <v>115</v>
      </c>
      <c r="C662" s="25">
        <v>918</v>
      </c>
      <c r="D662" t="s">
        <v>45</v>
      </c>
      <c r="E662" t="s">
        <v>35</v>
      </c>
      <c r="F662" t="s">
        <v>215</v>
      </c>
    </row>
    <row r="663" spans="1:6">
      <c r="A663" s="25">
        <v>0.6</v>
      </c>
      <c r="B663" s="25" t="s">
        <v>117</v>
      </c>
      <c r="C663" s="25">
        <v>920</v>
      </c>
      <c r="D663" t="s">
        <v>45</v>
      </c>
      <c r="E663" t="s">
        <v>43</v>
      </c>
      <c r="F663" t="s">
        <v>214</v>
      </c>
    </row>
    <row r="664" spans="1:6">
      <c r="A664" s="25">
        <v>0.35</v>
      </c>
      <c r="B664" s="25" t="s">
        <v>117</v>
      </c>
      <c r="C664" s="25">
        <v>922</v>
      </c>
      <c r="D664" t="s">
        <v>37</v>
      </c>
      <c r="E664" t="s">
        <v>43</v>
      </c>
      <c r="F664" t="s">
        <v>215</v>
      </c>
    </row>
    <row r="665" spans="1:6">
      <c r="A665" s="25">
        <v>0.35</v>
      </c>
      <c r="B665" s="25" t="s">
        <v>117</v>
      </c>
      <c r="C665" s="25">
        <v>923</v>
      </c>
      <c r="D665" t="s">
        <v>45</v>
      </c>
      <c r="E665" t="s">
        <v>43</v>
      </c>
      <c r="F665" t="s">
        <v>215</v>
      </c>
    </row>
    <row r="666" spans="1:6">
      <c r="A666" s="25">
        <v>0.35</v>
      </c>
      <c r="B666" s="25" t="s">
        <v>117</v>
      </c>
      <c r="C666" s="25">
        <v>924</v>
      </c>
      <c r="D666" t="s">
        <v>45</v>
      </c>
      <c r="E666" t="s">
        <v>35</v>
      </c>
      <c r="F666" t="s">
        <v>214</v>
      </c>
    </row>
    <row r="667" spans="1:6">
      <c r="A667" s="25">
        <v>0.5</v>
      </c>
      <c r="B667" s="25" t="s">
        <v>115</v>
      </c>
      <c r="C667" s="25">
        <v>925</v>
      </c>
      <c r="D667" t="s">
        <v>37</v>
      </c>
      <c r="E667" t="s">
        <v>35</v>
      </c>
      <c r="F667" t="s">
        <v>214</v>
      </c>
    </row>
    <row r="668" spans="1:6">
      <c r="A668" s="25">
        <v>0.5</v>
      </c>
      <c r="B668" s="25" t="s">
        <v>117</v>
      </c>
      <c r="C668" s="25">
        <v>926</v>
      </c>
      <c r="D668" t="s">
        <v>45</v>
      </c>
      <c r="E668" t="s">
        <v>35</v>
      </c>
      <c r="F668" t="s">
        <v>214</v>
      </c>
    </row>
    <row r="669" spans="1:6">
      <c r="A669" s="25">
        <v>0.7</v>
      </c>
      <c r="B669" s="25" t="s">
        <v>117</v>
      </c>
      <c r="C669" s="25">
        <v>927</v>
      </c>
      <c r="D669" t="s">
        <v>45</v>
      </c>
      <c r="E669" t="s">
        <v>35</v>
      </c>
      <c r="F669" t="s">
        <v>215</v>
      </c>
    </row>
    <row r="670" spans="1:6">
      <c r="A670" s="25">
        <v>0.15</v>
      </c>
      <c r="B670" s="25" t="s">
        <v>116</v>
      </c>
      <c r="C670" s="25">
        <v>930</v>
      </c>
      <c r="D670" t="s">
        <v>45</v>
      </c>
      <c r="E670" t="s">
        <v>43</v>
      </c>
      <c r="F670" t="s">
        <v>215</v>
      </c>
    </row>
    <row r="671" spans="1:6">
      <c r="A671" s="25">
        <v>0.75</v>
      </c>
      <c r="B671" s="25" t="s">
        <v>117</v>
      </c>
      <c r="C671" s="25">
        <v>932</v>
      </c>
      <c r="D671" t="s">
        <v>45</v>
      </c>
      <c r="E671" t="s">
        <v>35</v>
      </c>
      <c r="F671" t="s">
        <v>215</v>
      </c>
    </row>
    <row r="672" spans="1:6">
      <c r="A672" s="25">
        <v>0.35</v>
      </c>
      <c r="B672" s="25" t="s">
        <v>117</v>
      </c>
      <c r="C672" s="25">
        <v>933</v>
      </c>
      <c r="D672" t="s">
        <v>45</v>
      </c>
      <c r="E672" t="s">
        <v>43</v>
      </c>
      <c r="F672" t="s">
        <v>215</v>
      </c>
    </row>
    <row r="673" spans="1:6">
      <c r="A673" s="25">
        <v>0.6</v>
      </c>
      <c r="B673" s="25" t="s">
        <v>117</v>
      </c>
      <c r="C673" s="25">
        <v>934</v>
      </c>
      <c r="D673" t="s">
        <v>45</v>
      </c>
      <c r="E673" t="s">
        <v>43</v>
      </c>
      <c r="F673" t="s">
        <v>215</v>
      </c>
    </row>
    <row r="674" spans="1:6">
      <c r="A674" s="25">
        <v>0.15</v>
      </c>
      <c r="B674" s="25" t="s">
        <v>116</v>
      </c>
      <c r="C674" s="25">
        <v>936</v>
      </c>
      <c r="D674" t="s">
        <v>37</v>
      </c>
      <c r="E674" t="s">
        <v>43</v>
      </c>
      <c r="F674" t="s">
        <v>214</v>
      </c>
    </row>
    <row r="675" spans="1:6">
      <c r="A675" s="25">
        <v>0.55000000000000004</v>
      </c>
      <c r="B675" s="25" t="s">
        <v>117</v>
      </c>
      <c r="C675" s="25">
        <v>939</v>
      </c>
      <c r="D675" t="s">
        <v>45</v>
      </c>
      <c r="E675" t="s">
        <v>35</v>
      </c>
      <c r="F675" t="s">
        <v>215</v>
      </c>
    </row>
    <row r="676" spans="1:6">
      <c r="A676" s="25">
        <v>0.4</v>
      </c>
      <c r="B676" s="25" t="s">
        <v>115</v>
      </c>
      <c r="C676" s="25">
        <v>940</v>
      </c>
      <c r="D676" t="s">
        <v>45</v>
      </c>
      <c r="E676" t="s">
        <v>35</v>
      </c>
      <c r="F676" t="s">
        <v>216</v>
      </c>
    </row>
    <row r="677" spans="1:6">
      <c r="A677" s="25">
        <v>0.4</v>
      </c>
      <c r="B677" s="25" t="s">
        <v>117</v>
      </c>
      <c r="C677" s="25">
        <v>941</v>
      </c>
      <c r="D677" t="s">
        <v>37</v>
      </c>
      <c r="E677" t="s">
        <v>43</v>
      </c>
      <c r="F677" t="s">
        <v>215</v>
      </c>
    </row>
    <row r="678" spans="1:6">
      <c r="A678" s="25">
        <v>0.5</v>
      </c>
      <c r="B678" s="25" t="s">
        <v>117</v>
      </c>
      <c r="C678" s="25">
        <v>942</v>
      </c>
      <c r="D678" t="s">
        <v>45</v>
      </c>
      <c r="E678" t="s">
        <v>35</v>
      </c>
      <c r="F678" t="s">
        <v>214</v>
      </c>
    </row>
    <row r="679" spans="1:6">
      <c r="A679" s="25">
        <v>0.65</v>
      </c>
      <c r="B679" s="25" t="s">
        <v>115</v>
      </c>
      <c r="C679" s="25">
        <v>944</v>
      </c>
      <c r="D679" t="s">
        <v>45</v>
      </c>
      <c r="E679" t="s">
        <v>43</v>
      </c>
      <c r="F679" t="s">
        <v>216</v>
      </c>
    </row>
    <row r="680" spans="1:6">
      <c r="A680" s="25">
        <v>0.35</v>
      </c>
      <c r="B680" s="25" t="s">
        <v>115</v>
      </c>
      <c r="C680" s="25">
        <v>945</v>
      </c>
      <c r="D680" t="s">
        <v>45</v>
      </c>
      <c r="E680" t="s">
        <v>43</v>
      </c>
      <c r="F680" t="s">
        <v>215</v>
      </c>
    </row>
    <row r="681" spans="1:6">
      <c r="A681" s="25">
        <v>0.2</v>
      </c>
      <c r="B681" s="25" t="s">
        <v>116</v>
      </c>
      <c r="C681" s="25">
        <v>947</v>
      </c>
      <c r="D681" t="s">
        <v>37</v>
      </c>
      <c r="E681" t="s">
        <v>43</v>
      </c>
      <c r="F681" t="s">
        <v>214</v>
      </c>
    </row>
    <row r="682" spans="1:6">
      <c r="A682" s="25">
        <v>0.35</v>
      </c>
      <c r="B682" s="25" t="s">
        <v>117</v>
      </c>
      <c r="C682" s="25">
        <v>949</v>
      </c>
      <c r="D682" t="s">
        <v>45</v>
      </c>
      <c r="E682" t="s">
        <v>43</v>
      </c>
      <c r="F682" t="s">
        <v>214</v>
      </c>
    </row>
    <row r="683" spans="1:6">
      <c r="A683" s="25">
        <v>0.3</v>
      </c>
      <c r="B683" s="25" t="s">
        <v>116</v>
      </c>
      <c r="C683" s="25">
        <v>950</v>
      </c>
      <c r="D683" t="s">
        <v>45</v>
      </c>
      <c r="E683" t="s">
        <v>43</v>
      </c>
      <c r="F683" t="s">
        <v>216</v>
      </c>
    </row>
    <row r="684" spans="1:6">
      <c r="A684" s="25">
        <v>0.4</v>
      </c>
      <c r="B684" s="25" t="s">
        <v>117</v>
      </c>
      <c r="C684" s="25">
        <v>951</v>
      </c>
      <c r="D684" t="s">
        <v>45</v>
      </c>
      <c r="E684" t="s">
        <v>43</v>
      </c>
      <c r="F684" t="s">
        <v>215</v>
      </c>
    </row>
    <row r="685" spans="1:6">
      <c r="A685" s="25">
        <v>0.55000000000000004</v>
      </c>
      <c r="B685" s="25" t="s">
        <v>117</v>
      </c>
      <c r="C685" s="25">
        <v>952</v>
      </c>
      <c r="D685" t="s">
        <v>37</v>
      </c>
      <c r="E685" t="s">
        <v>35</v>
      </c>
      <c r="F685" t="s">
        <v>215</v>
      </c>
    </row>
    <row r="686" spans="1:6">
      <c r="A686" s="25">
        <v>0.65</v>
      </c>
      <c r="B686" s="25" t="s">
        <v>117</v>
      </c>
      <c r="C686" s="25">
        <v>954</v>
      </c>
      <c r="D686" t="s">
        <v>37</v>
      </c>
      <c r="E686" t="s">
        <v>43</v>
      </c>
      <c r="F686" t="s">
        <v>216</v>
      </c>
    </row>
    <row r="687" spans="1:6">
      <c r="A687" s="25">
        <v>0.4</v>
      </c>
      <c r="B687" s="25" t="s">
        <v>117</v>
      </c>
      <c r="C687" s="25">
        <v>956</v>
      </c>
      <c r="D687" t="s">
        <v>37</v>
      </c>
      <c r="E687" t="s">
        <v>43</v>
      </c>
      <c r="F687" t="s">
        <v>214</v>
      </c>
    </row>
    <row r="688" spans="1:6">
      <c r="A688" s="25">
        <v>0.55000000000000004</v>
      </c>
      <c r="B688" s="25" t="s">
        <v>117</v>
      </c>
      <c r="C688" s="25">
        <v>957</v>
      </c>
      <c r="D688" t="s">
        <v>45</v>
      </c>
      <c r="E688" t="s">
        <v>35</v>
      </c>
      <c r="F688" t="s">
        <v>214</v>
      </c>
    </row>
    <row r="689" spans="1:6">
      <c r="A689" s="25">
        <v>0.15</v>
      </c>
      <c r="B689" s="25" t="s">
        <v>116</v>
      </c>
      <c r="C689" s="25">
        <v>958</v>
      </c>
      <c r="D689" t="s">
        <v>45</v>
      </c>
      <c r="E689" t="s">
        <v>43</v>
      </c>
      <c r="F689" t="s">
        <v>215</v>
      </c>
    </row>
    <row r="690" spans="1:6">
      <c r="A690" s="25">
        <v>0.55000000000000004</v>
      </c>
      <c r="B690" s="25" t="s">
        <v>117</v>
      </c>
      <c r="C690" s="25">
        <v>959</v>
      </c>
      <c r="D690" t="s">
        <v>37</v>
      </c>
      <c r="E690" t="s">
        <v>35</v>
      </c>
      <c r="F690" t="s">
        <v>215</v>
      </c>
    </row>
    <row r="691" spans="1:6">
      <c r="A691" s="25">
        <v>0.6</v>
      </c>
      <c r="B691" s="25" t="s">
        <v>117</v>
      </c>
      <c r="C691" s="25">
        <v>960</v>
      </c>
      <c r="D691" t="s">
        <v>45</v>
      </c>
      <c r="E691" t="s">
        <v>43</v>
      </c>
      <c r="F691" t="s">
        <v>215</v>
      </c>
    </row>
    <row r="692" spans="1:6">
      <c r="A692" s="25">
        <v>0.55000000000000004</v>
      </c>
      <c r="B692" s="25" t="s">
        <v>117</v>
      </c>
      <c r="C692" s="25">
        <v>961</v>
      </c>
      <c r="D692" t="s">
        <v>45</v>
      </c>
      <c r="E692" t="s">
        <v>35</v>
      </c>
      <c r="F692" t="s">
        <v>214</v>
      </c>
    </row>
    <row r="693" spans="1:6">
      <c r="A693" s="25">
        <v>0.55000000000000004</v>
      </c>
      <c r="B693" s="25" t="s">
        <v>117</v>
      </c>
      <c r="C693" s="25">
        <v>964</v>
      </c>
      <c r="D693" t="s">
        <v>45</v>
      </c>
      <c r="E693" t="s">
        <v>35</v>
      </c>
      <c r="F693" t="s">
        <v>214</v>
      </c>
    </row>
    <row r="694" spans="1:6">
      <c r="A694" s="25">
        <v>0.3</v>
      </c>
      <c r="B694" s="25" t="s">
        <v>116</v>
      </c>
      <c r="C694" s="25">
        <v>966</v>
      </c>
      <c r="D694" t="s">
        <v>45</v>
      </c>
      <c r="E694" t="s">
        <v>43</v>
      </c>
      <c r="F694" t="s">
        <v>214</v>
      </c>
    </row>
    <row r="695" spans="1:6">
      <c r="A695" s="25">
        <v>0.15</v>
      </c>
      <c r="B695" s="25" t="s">
        <v>116</v>
      </c>
      <c r="C695" s="25">
        <v>967</v>
      </c>
      <c r="D695" t="s">
        <v>37</v>
      </c>
      <c r="E695" t="s">
        <v>35</v>
      </c>
      <c r="F695" t="s">
        <v>216</v>
      </c>
    </row>
    <row r="696" spans="1:6">
      <c r="A696" s="25">
        <v>0.2</v>
      </c>
      <c r="B696" s="25" t="s">
        <v>116</v>
      </c>
      <c r="C696" s="25">
        <v>969</v>
      </c>
      <c r="D696" t="s">
        <v>45</v>
      </c>
      <c r="E696" t="s">
        <v>43</v>
      </c>
      <c r="F696" t="s">
        <v>214</v>
      </c>
    </row>
    <row r="697" spans="1:6">
      <c r="A697" s="25">
        <v>0.45</v>
      </c>
      <c r="B697" s="25" t="s">
        <v>117</v>
      </c>
      <c r="C697" s="25">
        <v>970</v>
      </c>
      <c r="D697" t="s">
        <v>37</v>
      </c>
      <c r="E697" t="s">
        <v>43</v>
      </c>
      <c r="F697" t="s">
        <v>216</v>
      </c>
    </row>
    <row r="698" spans="1:6">
      <c r="A698" s="25">
        <v>0.6</v>
      </c>
      <c r="B698" s="25" t="s">
        <v>115</v>
      </c>
      <c r="C698" s="25">
        <v>972</v>
      </c>
      <c r="D698" t="s">
        <v>45</v>
      </c>
      <c r="E698" t="s">
        <v>43</v>
      </c>
      <c r="F698" t="s">
        <v>214</v>
      </c>
    </row>
    <row r="699" spans="1:6">
      <c r="A699" s="25">
        <v>0.15</v>
      </c>
      <c r="B699" s="25" t="s">
        <v>116</v>
      </c>
      <c r="C699" s="25">
        <v>974</v>
      </c>
      <c r="D699" t="s">
        <v>37</v>
      </c>
      <c r="E699" t="s">
        <v>43</v>
      </c>
      <c r="F699" t="s">
        <v>215</v>
      </c>
    </row>
    <row r="700" spans="1:6">
      <c r="A700" s="25">
        <v>0.15</v>
      </c>
      <c r="B700" s="25" t="s">
        <v>116</v>
      </c>
      <c r="C700" s="25">
        <v>975</v>
      </c>
      <c r="D700" t="s">
        <v>37</v>
      </c>
      <c r="E700" t="s">
        <v>43</v>
      </c>
      <c r="F700" t="s">
        <v>214</v>
      </c>
    </row>
    <row r="701" spans="1:6">
      <c r="A701" s="25">
        <v>0.25</v>
      </c>
      <c r="B701" s="25" t="s">
        <v>115</v>
      </c>
      <c r="C701" s="25">
        <v>976</v>
      </c>
      <c r="D701" t="s">
        <v>45</v>
      </c>
      <c r="E701" t="s">
        <v>43</v>
      </c>
      <c r="F701" t="s">
        <v>216</v>
      </c>
    </row>
    <row r="702" spans="1:6">
      <c r="A702" s="25">
        <v>0.15</v>
      </c>
      <c r="B702" s="25" t="s">
        <v>115</v>
      </c>
      <c r="C702" s="25">
        <v>977</v>
      </c>
      <c r="D702" t="s">
        <v>45</v>
      </c>
      <c r="E702" t="s">
        <v>43</v>
      </c>
      <c r="F702" t="s">
        <v>215</v>
      </c>
    </row>
    <row r="703" spans="1:6">
      <c r="A703" s="25">
        <v>0.05</v>
      </c>
      <c r="B703" s="25" t="s">
        <v>115</v>
      </c>
      <c r="C703" s="25">
        <v>981</v>
      </c>
      <c r="D703" t="s">
        <v>37</v>
      </c>
      <c r="E703" t="s">
        <v>43</v>
      </c>
      <c r="F703" t="s">
        <v>216</v>
      </c>
    </row>
    <row r="704" spans="1:6">
      <c r="A704" s="25">
        <v>0.05</v>
      </c>
      <c r="B704" s="25" t="s">
        <v>116</v>
      </c>
      <c r="C704" s="25">
        <v>982</v>
      </c>
      <c r="D704" t="s">
        <v>37</v>
      </c>
      <c r="E704" t="s">
        <v>43</v>
      </c>
      <c r="F704" t="s">
        <v>216</v>
      </c>
    </row>
    <row r="705" spans="1:6">
      <c r="A705" s="25">
        <v>0.3</v>
      </c>
      <c r="B705" s="25" t="s">
        <v>116</v>
      </c>
      <c r="C705" s="25">
        <v>983</v>
      </c>
      <c r="D705" t="s">
        <v>37</v>
      </c>
      <c r="E705" t="s">
        <v>35</v>
      </c>
      <c r="F705" t="s">
        <v>214</v>
      </c>
    </row>
    <row r="706" spans="1:6">
      <c r="A706" s="25">
        <v>0</v>
      </c>
      <c r="B706" s="25" t="s">
        <v>116</v>
      </c>
      <c r="C706" s="25">
        <v>984</v>
      </c>
      <c r="D706" t="s">
        <v>37</v>
      </c>
      <c r="E706" t="s">
        <v>43</v>
      </c>
      <c r="F706" t="s">
        <v>216</v>
      </c>
    </row>
    <row r="707" spans="1:6">
      <c r="A707" s="25">
        <v>0.2</v>
      </c>
      <c r="B707" s="25" t="s">
        <v>116</v>
      </c>
      <c r="C707" s="25">
        <v>985</v>
      </c>
      <c r="D707" t="s">
        <v>37</v>
      </c>
      <c r="E707" t="s">
        <v>43</v>
      </c>
      <c r="F707" t="s">
        <v>216</v>
      </c>
    </row>
    <row r="708" spans="1:6">
      <c r="A708" s="25">
        <v>0.8</v>
      </c>
      <c r="B708" s="25" t="s">
        <v>117</v>
      </c>
      <c r="C708" s="25">
        <v>986</v>
      </c>
      <c r="D708" t="s">
        <v>37</v>
      </c>
      <c r="E708" t="s">
        <v>35</v>
      </c>
      <c r="F708" t="s">
        <v>216</v>
      </c>
    </row>
    <row r="709" spans="1:6">
      <c r="A709" s="25">
        <v>0.3</v>
      </c>
      <c r="B709" s="25" t="s">
        <v>115</v>
      </c>
      <c r="C709" s="25">
        <v>987</v>
      </c>
      <c r="D709" t="s">
        <v>45</v>
      </c>
      <c r="E709" t="s">
        <v>35</v>
      </c>
      <c r="F709" t="s">
        <v>214</v>
      </c>
    </row>
    <row r="710" spans="1:6">
      <c r="A710" s="25">
        <v>0.35</v>
      </c>
      <c r="B710" s="25" t="s">
        <v>117</v>
      </c>
      <c r="C710" s="25">
        <v>990</v>
      </c>
      <c r="D710" t="s">
        <v>37</v>
      </c>
      <c r="E710" t="s">
        <v>43</v>
      </c>
      <c r="F710" t="s">
        <v>214</v>
      </c>
    </row>
    <row r="711" spans="1:6">
      <c r="A711" s="25">
        <v>0.55000000000000004</v>
      </c>
      <c r="B711" s="25" t="s">
        <v>117</v>
      </c>
      <c r="C711" s="25">
        <v>991</v>
      </c>
      <c r="D711" t="s">
        <v>45</v>
      </c>
      <c r="E711" t="s">
        <v>35</v>
      </c>
      <c r="F711" t="s">
        <v>215</v>
      </c>
    </row>
    <row r="712" spans="1:6">
      <c r="A712" s="25">
        <v>0.05</v>
      </c>
      <c r="B712" s="25" t="s">
        <v>116</v>
      </c>
      <c r="C712" s="25">
        <v>992</v>
      </c>
      <c r="D712" t="s">
        <v>37</v>
      </c>
      <c r="E712" t="s">
        <v>43</v>
      </c>
      <c r="F712" t="s">
        <v>216</v>
      </c>
    </row>
    <row r="713" spans="1:6">
      <c r="A713" s="25">
        <v>0.55000000000000004</v>
      </c>
      <c r="B713" s="25" t="s">
        <v>117</v>
      </c>
      <c r="C713" s="25">
        <v>994</v>
      </c>
      <c r="D713" t="s">
        <v>45</v>
      </c>
      <c r="E713" t="s">
        <v>35</v>
      </c>
      <c r="F713" t="s">
        <v>215</v>
      </c>
    </row>
    <row r="714" spans="1:6">
      <c r="A714" s="25">
        <v>0.35</v>
      </c>
      <c r="B714" s="25" t="s">
        <v>117</v>
      </c>
      <c r="C714" s="25">
        <v>995</v>
      </c>
      <c r="D714" t="s">
        <v>45</v>
      </c>
      <c r="E714" t="s">
        <v>43</v>
      </c>
      <c r="F714" t="s">
        <v>214</v>
      </c>
    </row>
    <row r="715" spans="1:6">
      <c r="A715" s="25">
        <v>0.15</v>
      </c>
      <c r="B715" s="25" t="s">
        <v>115</v>
      </c>
      <c r="C715" s="25">
        <v>996</v>
      </c>
      <c r="D715" t="s">
        <v>45</v>
      </c>
      <c r="E715" t="s">
        <v>43</v>
      </c>
      <c r="F715" t="s">
        <v>215</v>
      </c>
    </row>
    <row r="716" spans="1:6">
      <c r="A716" s="25">
        <v>0.2</v>
      </c>
      <c r="B716" s="25" t="s">
        <v>115</v>
      </c>
      <c r="C716" s="25">
        <v>997</v>
      </c>
      <c r="D716" t="s">
        <v>45</v>
      </c>
      <c r="E716" t="s">
        <v>43</v>
      </c>
      <c r="F716" t="s">
        <v>216</v>
      </c>
    </row>
    <row r="717" spans="1:6">
      <c r="A717" s="25">
        <v>0.55000000000000004</v>
      </c>
      <c r="B717" s="25" t="s">
        <v>117</v>
      </c>
      <c r="C717" s="25">
        <v>998</v>
      </c>
      <c r="D717" t="s">
        <v>45</v>
      </c>
      <c r="E717" t="s">
        <v>35</v>
      </c>
      <c r="F717" t="s">
        <v>214</v>
      </c>
    </row>
    <row r="718" spans="1:6">
      <c r="A718" s="25">
        <v>0.2</v>
      </c>
      <c r="B718" s="25" t="s">
        <v>116</v>
      </c>
      <c r="C718" s="25">
        <v>999</v>
      </c>
      <c r="D718" t="s">
        <v>45</v>
      </c>
      <c r="E718" t="s">
        <v>43</v>
      </c>
      <c r="F718" t="s">
        <v>216</v>
      </c>
    </row>
    <row r="719" spans="1:6">
      <c r="A719" s="25">
        <v>0.4</v>
      </c>
      <c r="B719" s="25" t="s">
        <v>117</v>
      </c>
      <c r="C719" s="25">
        <v>1001</v>
      </c>
      <c r="D719" t="s">
        <v>45</v>
      </c>
      <c r="E719" t="s">
        <v>43</v>
      </c>
      <c r="F719" t="s">
        <v>215</v>
      </c>
    </row>
    <row r="720" spans="1:6">
      <c r="A720" s="25">
        <v>0.55000000000000004</v>
      </c>
      <c r="B720" s="25" t="s">
        <v>115</v>
      </c>
      <c r="C720" s="25">
        <v>1002</v>
      </c>
      <c r="D720" t="s">
        <v>45</v>
      </c>
      <c r="E720" t="s">
        <v>35</v>
      </c>
      <c r="F720" t="s">
        <v>214</v>
      </c>
    </row>
    <row r="721" spans="1:6">
      <c r="A721" s="25">
        <v>0.3</v>
      </c>
      <c r="B721" s="25" t="s">
        <v>115</v>
      </c>
      <c r="C721" s="25">
        <v>1003</v>
      </c>
      <c r="D721" t="s">
        <v>37</v>
      </c>
      <c r="E721" t="s">
        <v>35</v>
      </c>
      <c r="F721" t="s">
        <v>214</v>
      </c>
    </row>
    <row r="722" spans="1:6">
      <c r="A722" s="25">
        <v>0.5</v>
      </c>
      <c r="B722" s="25" t="s">
        <v>117</v>
      </c>
      <c r="C722" s="25">
        <v>1004</v>
      </c>
      <c r="D722" t="s">
        <v>45</v>
      </c>
      <c r="E722" t="s">
        <v>35</v>
      </c>
      <c r="F722" t="s">
        <v>215</v>
      </c>
    </row>
    <row r="723" spans="1:6">
      <c r="A723" s="25">
        <v>0.15</v>
      </c>
      <c r="B723" s="25" t="s">
        <v>115</v>
      </c>
      <c r="C723" s="25">
        <v>1005</v>
      </c>
      <c r="D723" t="s">
        <v>45</v>
      </c>
      <c r="E723" t="s">
        <v>35</v>
      </c>
      <c r="F723" t="s">
        <v>216</v>
      </c>
    </row>
    <row r="724" spans="1:6">
      <c r="A724" s="25">
        <v>0.35</v>
      </c>
      <c r="B724" s="25" t="s">
        <v>117</v>
      </c>
      <c r="C724" s="25">
        <v>1006</v>
      </c>
      <c r="D724" t="s">
        <v>45</v>
      </c>
      <c r="E724" t="s">
        <v>43</v>
      </c>
      <c r="F724" t="s">
        <v>215</v>
      </c>
    </row>
    <row r="725" spans="1:6">
      <c r="A725" s="25">
        <v>0</v>
      </c>
      <c r="B725" s="25" t="s">
        <v>115</v>
      </c>
      <c r="C725" s="25">
        <v>1007</v>
      </c>
      <c r="D725" t="s">
        <v>45</v>
      </c>
      <c r="E725" t="s">
        <v>43</v>
      </c>
      <c r="F725" t="s">
        <v>216</v>
      </c>
    </row>
    <row r="726" spans="1:6">
      <c r="A726" s="25">
        <v>0.15</v>
      </c>
      <c r="B726" s="25" t="s">
        <v>116</v>
      </c>
      <c r="C726" s="25">
        <v>1009</v>
      </c>
      <c r="D726" t="s">
        <v>45</v>
      </c>
      <c r="E726" t="s">
        <v>43</v>
      </c>
      <c r="F726" t="s">
        <v>214</v>
      </c>
    </row>
    <row r="727" spans="1:6">
      <c r="A727" s="25">
        <v>0.75</v>
      </c>
      <c r="B727" s="25" t="s">
        <v>117</v>
      </c>
      <c r="C727" s="25">
        <v>1010</v>
      </c>
      <c r="D727" t="s">
        <v>45</v>
      </c>
      <c r="E727" t="s">
        <v>35</v>
      </c>
      <c r="F727" t="s">
        <v>214</v>
      </c>
    </row>
    <row r="728" spans="1:6">
      <c r="A728" s="25">
        <v>0.4</v>
      </c>
      <c r="B728" s="25" t="s">
        <v>117</v>
      </c>
      <c r="C728" s="25">
        <v>1011</v>
      </c>
      <c r="D728" t="s">
        <v>45</v>
      </c>
      <c r="E728" t="s">
        <v>43</v>
      </c>
      <c r="F728" t="s">
        <v>214</v>
      </c>
    </row>
    <row r="729" spans="1:6">
      <c r="A729" s="25">
        <v>0.35</v>
      </c>
      <c r="B729" s="25" t="s">
        <v>117</v>
      </c>
      <c r="C729" s="25">
        <v>1012</v>
      </c>
      <c r="D729" t="s">
        <v>45</v>
      </c>
      <c r="E729" t="s">
        <v>43</v>
      </c>
      <c r="F729" t="s">
        <v>215</v>
      </c>
    </row>
    <row r="730" spans="1:6">
      <c r="A730" s="25">
        <v>0</v>
      </c>
      <c r="B730" s="25" t="s">
        <v>115</v>
      </c>
      <c r="C730" s="25">
        <v>1013</v>
      </c>
      <c r="D730" t="s">
        <v>45</v>
      </c>
      <c r="E730" t="s">
        <v>43</v>
      </c>
      <c r="F730" t="s">
        <v>216</v>
      </c>
    </row>
    <row r="731" spans="1:6">
      <c r="A731" s="25">
        <v>0.4</v>
      </c>
      <c r="B731" s="25" t="s">
        <v>117</v>
      </c>
      <c r="C731" s="25">
        <v>1014</v>
      </c>
      <c r="D731" t="s">
        <v>45</v>
      </c>
      <c r="E731" t="s">
        <v>35</v>
      </c>
      <c r="F731" t="s">
        <v>216</v>
      </c>
    </row>
    <row r="732" spans="1:6">
      <c r="A732" s="25">
        <v>0.8</v>
      </c>
      <c r="B732" s="25" t="s">
        <v>117</v>
      </c>
      <c r="C732" s="25">
        <v>1015</v>
      </c>
      <c r="D732" t="s">
        <v>45</v>
      </c>
      <c r="E732" t="s">
        <v>35</v>
      </c>
      <c r="F732" t="s">
        <v>216</v>
      </c>
    </row>
    <row r="733" spans="1:6">
      <c r="A733" s="25">
        <v>0.55000000000000004</v>
      </c>
      <c r="B733" s="25" t="s">
        <v>117</v>
      </c>
      <c r="C733" s="25">
        <v>1016</v>
      </c>
      <c r="D733" t="s">
        <v>45</v>
      </c>
      <c r="E733" t="s">
        <v>35</v>
      </c>
      <c r="F733" t="s">
        <v>215</v>
      </c>
    </row>
    <row r="734" spans="1:6">
      <c r="A734" s="25">
        <v>0.6</v>
      </c>
      <c r="B734" s="25" t="s">
        <v>117</v>
      </c>
      <c r="C734" s="25">
        <v>1017</v>
      </c>
      <c r="D734" t="s">
        <v>45</v>
      </c>
      <c r="E734" t="s">
        <v>43</v>
      </c>
      <c r="F734" t="s">
        <v>215</v>
      </c>
    </row>
    <row r="735" spans="1:6">
      <c r="A735" s="25">
        <v>0.15</v>
      </c>
      <c r="B735" s="25" t="s">
        <v>116</v>
      </c>
      <c r="C735" s="25">
        <v>1018</v>
      </c>
      <c r="D735" t="s">
        <v>45</v>
      </c>
      <c r="E735" t="s">
        <v>43</v>
      </c>
      <c r="F735" t="s">
        <v>214</v>
      </c>
    </row>
    <row r="736" spans="1:6">
      <c r="A736" s="25">
        <v>0.8</v>
      </c>
      <c r="B736" s="25" t="s">
        <v>117</v>
      </c>
      <c r="C736" s="25">
        <v>1019</v>
      </c>
      <c r="D736" t="s">
        <v>45</v>
      </c>
      <c r="E736" t="s">
        <v>43</v>
      </c>
      <c r="F736" t="s">
        <v>215</v>
      </c>
    </row>
    <row r="737" spans="1:6">
      <c r="A737" s="25">
        <v>0.35</v>
      </c>
      <c r="B737" s="25" t="s">
        <v>115</v>
      </c>
      <c r="C737" s="25">
        <v>1022</v>
      </c>
      <c r="D737" t="s">
        <v>45</v>
      </c>
      <c r="E737" t="s">
        <v>43</v>
      </c>
      <c r="F737" t="s">
        <v>214</v>
      </c>
    </row>
    <row r="738" spans="1:6">
      <c r="A738" s="25">
        <v>0</v>
      </c>
      <c r="B738" s="25" t="s">
        <v>115</v>
      </c>
      <c r="C738" s="25">
        <v>1024</v>
      </c>
      <c r="D738" t="s">
        <v>45</v>
      </c>
      <c r="E738" t="s">
        <v>43</v>
      </c>
      <c r="F738" t="s">
        <v>216</v>
      </c>
    </row>
    <row r="739" spans="1:6">
      <c r="A739" s="25">
        <v>0.15</v>
      </c>
      <c r="B739" s="25" t="s">
        <v>116</v>
      </c>
      <c r="C739" s="25">
        <v>1025</v>
      </c>
      <c r="D739" t="s">
        <v>45</v>
      </c>
      <c r="E739" t="s">
        <v>43</v>
      </c>
      <c r="F739" t="s">
        <v>214</v>
      </c>
    </row>
    <row r="740" spans="1:6">
      <c r="A740" s="25">
        <v>0.05</v>
      </c>
      <c r="B740" s="25" t="s">
        <v>116</v>
      </c>
      <c r="C740" s="25">
        <v>1026</v>
      </c>
      <c r="D740" t="s">
        <v>45</v>
      </c>
      <c r="E740" t="s">
        <v>43</v>
      </c>
      <c r="F740" t="s">
        <v>216</v>
      </c>
    </row>
    <row r="741" spans="1:6">
      <c r="A741" s="25">
        <v>0.35</v>
      </c>
      <c r="B741" s="25" t="s">
        <v>117</v>
      </c>
      <c r="C741" s="25">
        <v>1027</v>
      </c>
      <c r="D741" t="s">
        <v>45</v>
      </c>
      <c r="E741" t="s">
        <v>43</v>
      </c>
      <c r="F741" t="s">
        <v>214</v>
      </c>
    </row>
    <row r="742" spans="1:6">
      <c r="A742" s="25">
        <v>0.55000000000000004</v>
      </c>
      <c r="B742" s="25" t="s">
        <v>117</v>
      </c>
      <c r="C742" s="25">
        <v>1028</v>
      </c>
      <c r="D742" t="s">
        <v>45</v>
      </c>
      <c r="E742" t="s">
        <v>43</v>
      </c>
      <c r="F742" t="s">
        <v>214</v>
      </c>
    </row>
    <row r="743" spans="1:6">
      <c r="A743" s="25">
        <v>0</v>
      </c>
      <c r="B743" s="25" t="s">
        <v>116</v>
      </c>
      <c r="C743" s="25">
        <v>1029</v>
      </c>
      <c r="D743" t="s">
        <v>37</v>
      </c>
      <c r="E743" t="s">
        <v>43</v>
      </c>
      <c r="F743" t="s">
        <v>216</v>
      </c>
    </row>
    <row r="744" spans="1:6">
      <c r="A744" s="25">
        <v>0.35</v>
      </c>
      <c r="B744" s="25" t="s">
        <v>115</v>
      </c>
      <c r="C744" s="25">
        <v>1030</v>
      </c>
      <c r="D744" t="s">
        <v>45</v>
      </c>
      <c r="E744" t="s">
        <v>43</v>
      </c>
      <c r="F744" t="s">
        <v>215</v>
      </c>
    </row>
    <row r="745" spans="1:6">
      <c r="A745" s="25">
        <v>0.15</v>
      </c>
      <c r="B745" s="25" t="s">
        <v>115</v>
      </c>
      <c r="C745" s="25">
        <v>1032</v>
      </c>
      <c r="D745" t="s">
        <v>45</v>
      </c>
      <c r="E745" t="s">
        <v>35</v>
      </c>
      <c r="F745" t="s">
        <v>216</v>
      </c>
    </row>
    <row r="746" spans="1:6">
      <c r="A746" s="25">
        <v>0.8</v>
      </c>
      <c r="B746" s="25" t="s">
        <v>117</v>
      </c>
      <c r="C746" s="25">
        <v>1033</v>
      </c>
      <c r="D746" t="s">
        <v>45</v>
      </c>
      <c r="E746" t="s">
        <v>43</v>
      </c>
      <c r="F746" t="s">
        <v>214</v>
      </c>
    </row>
    <row r="747" spans="1:6">
      <c r="A747" s="25">
        <v>0.6</v>
      </c>
      <c r="B747" s="25" t="s">
        <v>115</v>
      </c>
      <c r="C747" s="25">
        <v>1034</v>
      </c>
      <c r="D747" t="s">
        <v>45</v>
      </c>
      <c r="E747" t="s">
        <v>35</v>
      </c>
      <c r="F747" t="s">
        <v>214</v>
      </c>
    </row>
    <row r="748" spans="1:6">
      <c r="A748" s="25">
        <v>0.25</v>
      </c>
      <c r="B748" s="25" t="s">
        <v>116</v>
      </c>
      <c r="C748" s="25">
        <v>1035</v>
      </c>
      <c r="D748" t="s">
        <v>45</v>
      </c>
      <c r="E748" t="s">
        <v>43</v>
      </c>
      <c r="F748" t="s">
        <v>216</v>
      </c>
    </row>
    <row r="749" spans="1:6">
      <c r="A749" s="25">
        <v>0.35</v>
      </c>
      <c r="B749" s="25" t="s">
        <v>117</v>
      </c>
      <c r="C749" s="25">
        <v>1036</v>
      </c>
      <c r="D749" t="s">
        <v>37</v>
      </c>
      <c r="E749" t="s">
        <v>35</v>
      </c>
      <c r="F749" t="s">
        <v>214</v>
      </c>
    </row>
    <row r="750" spans="1:6">
      <c r="A750" s="25">
        <v>0.6</v>
      </c>
      <c r="B750" s="25" t="s">
        <v>117</v>
      </c>
      <c r="C750" s="25">
        <v>1037</v>
      </c>
      <c r="D750" t="s">
        <v>37</v>
      </c>
      <c r="E750" t="s">
        <v>43</v>
      </c>
      <c r="F750" t="s">
        <v>214</v>
      </c>
    </row>
    <row r="751" spans="1:6">
      <c r="A751" s="25">
        <v>0.25</v>
      </c>
      <c r="B751" s="25" t="s">
        <v>115</v>
      </c>
      <c r="C751" s="25">
        <v>1038</v>
      </c>
      <c r="D751" t="s">
        <v>37</v>
      </c>
      <c r="E751" t="s">
        <v>43</v>
      </c>
      <c r="F751" t="s">
        <v>216</v>
      </c>
    </row>
    <row r="752" spans="1:6">
      <c r="A752" s="25">
        <v>0.2</v>
      </c>
      <c r="B752" s="25" t="s">
        <v>116</v>
      </c>
      <c r="C752" s="25">
        <v>1039</v>
      </c>
      <c r="D752" t="s">
        <v>37</v>
      </c>
      <c r="E752" t="s">
        <v>35</v>
      </c>
      <c r="F752" t="s">
        <v>216</v>
      </c>
    </row>
    <row r="753" spans="1:6">
      <c r="A753" s="25">
        <v>0.15</v>
      </c>
      <c r="B753" s="25" t="s">
        <v>115</v>
      </c>
      <c r="C753" s="25">
        <v>1040</v>
      </c>
      <c r="D753" t="s">
        <v>37</v>
      </c>
      <c r="E753" t="s">
        <v>43</v>
      </c>
      <c r="F753" t="s">
        <v>214</v>
      </c>
    </row>
    <row r="754" spans="1:6">
      <c r="A754" s="25">
        <v>0.45</v>
      </c>
      <c r="B754" s="25" t="s">
        <v>117</v>
      </c>
      <c r="C754" s="25">
        <v>1042</v>
      </c>
      <c r="D754" t="s">
        <v>45</v>
      </c>
      <c r="E754" t="s">
        <v>43</v>
      </c>
      <c r="F754" t="s">
        <v>215</v>
      </c>
    </row>
    <row r="755" spans="1:6">
      <c r="A755" s="25">
        <v>0.4</v>
      </c>
      <c r="B755" s="25" t="s">
        <v>117</v>
      </c>
      <c r="C755" s="25">
        <v>1043</v>
      </c>
      <c r="D755" t="s">
        <v>45</v>
      </c>
      <c r="E755" t="s">
        <v>35</v>
      </c>
      <c r="F755" t="s">
        <v>216</v>
      </c>
    </row>
    <row r="756" spans="1:6">
      <c r="A756" s="25">
        <v>0.55000000000000004</v>
      </c>
      <c r="B756" s="25" t="s">
        <v>117</v>
      </c>
      <c r="C756" s="25">
        <v>1044</v>
      </c>
      <c r="D756" t="s">
        <v>37</v>
      </c>
      <c r="E756" t="s">
        <v>43</v>
      </c>
      <c r="F756" t="s">
        <v>215</v>
      </c>
    </row>
    <row r="757" spans="1:6">
      <c r="A757" s="25">
        <v>0</v>
      </c>
      <c r="B757" s="25" t="s">
        <v>115</v>
      </c>
      <c r="C757" s="25">
        <v>1045</v>
      </c>
      <c r="D757" t="s">
        <v>37</v>
      </c>
      <c r="E757" t="s">
        <v>43</v>
      </c>
      <c r="F757" t="s">
        <v>216</v>
      </c>
    </row>
    <row r="758" spans="1:6">
      <c r="A758" s="25">
        <v>0.2</v>
      </c>
      <c r="B758" s="25" t="s">
        <v>116</v>
      </c>
      <c r="C758" s="25">
        <v>1046</v>
      </c>
      <c r="D758" t="s">
        <v>45</v>
      </c>
      <c r="E758" t="s">
        <v>43</v>
      </c>
      <c r="F758" t="s">
        <v>214</v>
      </c>
    </row>
    <row r="759" spans="1:6">
      <c r="A759" s="25">
        <v>0.4</v>
      </c>
      <c r="B759" s="25" t="s">
        <v>117</v>
      </c>
      <c r="C759" s="25">
        <v>1047</v>
      </c>
      <c r="D759" t="s">
        <v>37</v>
      </c>
      <c r="E759" t="s">
        <v>43</v>
      </c>
      <c r="F759" t="s">
        <v>216</v>
      </c>
    </row>
    <row r="760" spans="1:6">
      <c r="A760" s="25">
        <v>0.55000000000000004</v>
      </c>
      <c r="B760" s="25" t="s">
        <v>115</v>
      </c>
      <c r="C760" s="25">
        <v>1048</v>
      </c>
      <c r="D760" t="s">
        <v>37</v>
      </c>
      <c r="E760" t="s">
        <v>35</v>
      </c>
      <c r="F760" t="s">
        <v>216</v>
      </c>
    </row>
    <row r="761" spans="1:6">
      <c r="A761" s="25">
        <v>0.6</v>
      </c>
      <c r="B761" s="25" t="s">
        <v>115</v>
      </c>
      <c r="C761" s="25">
        <v>1049</v>
      </c>
      <c r="D761" t="s">
        <v>61</v>
      </c>
      <c r="E761" t="s">
        <v>43</v>
      </c>
      <c r="F761" t="s">
        <v>215</v>
      </c>
    </row>
    <row r="762" spans="1:6">
      <c r="A762" s="25">
        <v>0.3</v>
      </c>
      <c r="B762" s="25" t="s">
        <v>115</v>
      </c>
      <c r="C762" s="25">
        <v>1050</v>
      </c>
      <c r="D762" t="s">
        <v>37</v>
      </c>
      <c r="E762" t="s">
        <v>43</v>
      </c>
      <c r="F762" t="s">
        <v>216</v>
      </c>
    </row>
    <row r="763" spans="1:6">
      <c r="A763" s="25">
        <v>0.55000000000000004</v>
      </c>
      <c r="B763" s="25" t="s">
        <v>117</v>
      </c>
      <c r="C763" s="25">
        <v>1052</v>
      </c>
      <c r="D763" t="s">
        <v>45</v>
      </c>
      <c r="E763" t="s">
        <v>43</v>
      </c>
      <c r="F763" t="s">
        <v>214</v>
      </c>
    </row>
    <row r="764" spans="1:6">
      <c r="A764" s="25">
        <v>0.75</v>
      </c>
      <c r="B764" s="25" t="s">
        <v>117</v>
      </c>
      <c r="C764" s="25">
        <v>1053</v>
      </c>
      <c r="D764" t="s">
        <v>45</v>
      </c>
      <c r="E764" t="s">
        <v>35</v>
      </c>
      <c r="F764" t="s">
        <v>215</v>
      </c>
    </row>
    <row r="765" spans="1:6">
      <c r="A765" s="25">
        <v>0.3</v>
      </c>
      <c r="B765" s="25" t="s">
        <v>116</v>
      </c>
      <c r="C765" s="25">
        <v>1055</v>
      </c>
      <c r="D765" t="s">
        <v>37</v>
      </c>
      <c r="E765" t="s">
        <v>35</v>
      </c>
      <c r="F765" t="s">
        <v>215</v>
      </c>
    </row>
    <row r="766" spans="1:6">
      <c r="A766" s="25">
        <v>0.4</v>
      </c>
      <c r="B766" s="25" t="s">
        <v>117</v>
      </c>
      <c r="C766" s="25">
        <v>1056</v>
      </c>
      <c r="D766" t="s">
        <v>37</v>
      </c>
      <c r="E766" t="s">
        <v>43</v>
      </c>
      <c r="F766" t="s">
        <v>215</v>
      </c>
    </row>
    <row r="767" spans="1:6">
      <c r="A767" s="25">
        <v>0.15</v>
      </c>
      <c r="B767" s="25" t="s">
        <v>116</v>
      </c>
      <c r="C767" s="25">
        <v>1060</v>
      </c>
      <c r="D767" t="s">
        <v>45</v>
      </c>
      <c r="E767" t="s">
        <v>43</v>
      </c>
      <c r="F767" t="s">
        <v>215</v>
      </c>
    </row>
    <row r="768" spans="1:6">
      <c r="A768" s="25">
        <v>0.6</v>
      </c>
      <c r="B768" s="25" t="s">
        <v>115</v>
      </c>
      <c r="C768" s="25">
        <v>1061</v>
      </c>
      <c r="D768" t="s">
        <v>45</v>
      </c>
      <c r="E768" t="s">
        <v>35</v>
      </c>
      <c r="F768" t="s">
        <v>216</v>
      </c>
    </row>
    <row r="769" spans="1:6">
      <c r="A769" s="25">
        <v>0.6</v>
      </c>
      <c r="B769" s="25" t="s">
        <v>117</v>
      </c>
      <c r="C769" s="25">
        <v>1062</v>
      </c>
      <c r="D769" t="s">
        <v>45</v>
      </c>
      <c r="E769" t="s">
        <v>43</v>
      </c>
      <c r="F769" t="s">
        <v>214</v>
      </c>
    </row>
    <row r="770" spans="1:6">
      <c r="A770" s="25">
        <v>0.5</v>
      </c>
      <c r="B770" s="25" t="s">
        <v>117</v>
      </c>
      <c r="C770" s="25">
        <v>1066</v>
      </c>
      <c r="D770" t="s">
        <v>37</v>
      </c>
      <c r="E770" t="s">
        <v>43</v>
      </c>
      <c r="F770" t="s">
        <v>216</v>
      </c>
    </row>
    <row r="771" spans="1:6">
      <c r="A771" s="25">
        <v>0.35</v>
      </c>
      <c r="B771" s="25" t="s">
        <v>117</v>
      </c>
      <c r="C771" s="25">
        <v>1068</v>
      </c>
      <c r="D771" t="s">
        <v>45</v>
      </c>
      <c r="E771" t="s">
        <v>43</v>
      </c>
      <c r="F771" t="s">
        <v>215</v>
      </c>
    </row>
    <row r="772" spans="1:6">
      <c r="A772" s="25">
        <v>0</v>
      </c>
      <c r="B772" s="25" t="s">
        <v>115</v>
      </c>
      <c r="C772" s="25">
        <v>1069</v>
      </c>
      <c r="D772" t="s">
        <v>45</v>
      </c>
      <c r="E772" t="s">
        <v>43</v>
      </c>
      <c r="F772" t="s">
        <v>216</v>
      </c>
    </row>
    <row r="773" spans="1:6">
      <c r="A773" s="25">
        <v>0.05</v>
      </c>
      <c r="B773" s="25" t="s">
        <v>115</v>
      </c>
      <c r="C773" s="25">
        <v>1070</v>
      </c>
      <c r="D773" t="s">
        <v>37</v>
      </c>
      <c r="E773" t="s">
        <v>43</v>
      </c>
      <c r="F773" t="s">
        <v>216</v>
      </c>
    </row>
    <row r="774" spans="1:6">
      <c r="A774" s="25">
        <v>0.35</v>
      </c>
      <c r="B774" s="25" t="s">
        <v>115</v>
      </c>
      <c r="C774" s="25">
        <v>1071</v>
      </c>
      <c r="D774" t="s">
        <v>45</v>
      </c>
      <c r="E774" t="s">
        <v>43</v>
      </c>
      <c r="F774" t="s">
        <v>215</v>
      </c>
    </row>
    <row r="775" spans="1:6">
      <c r="A775" s="25">
        <v>0.25</v>
      </c>
      <c r="B775" s="25" t="s">
        <v>116</v>
      </c>
      <c r="C775" s="25">
        <v>1073</v>
      </c>
      <c r="D775" t="s">
        <v>45</v>
      </c>
      <c r="E775" t="s">
        <v>43</v>
      </c>
      <c r="F775" t="s">
        <v>216</v>
      </c>
    </row>
    <row r="776" spans="1:6">
      <c r="A776" s="25">
        <v>0.3</v>
      </c>
      <c r="B776" s="25" t="s">
        <v>115</v>
      </c>
      <c r="C776" s="25">
        <v>1074</v>
      </c>
      <c r="D776" t="s">
        <v>45</v>
      </c>
      <c r="E776" t="s">
        <v>43</v>
      </c>
      <c r="F776" t="s">
        <v>216</v>
      </c>
    </row>
    <row r="777" spans="1:6">
      <c r="A777" s="25">
        <v>0</v>
      </c>
      <c r="B777" s="25" t="s">
        <v>116</v>
      </c>
      <c r="C777" s="25">
        <v>1076</v>
      </c>
      <c r="D777" t="s">
        <v>37</v>
      </c>
      <c r="E777" t="s">
        <v>43</v>
      </c>
      <c r="F777" t="s">
        <v>216</v>
      </c>
    </row>
    <row r="778" spans="1:6">
      <c r="A778" s="25">
        <v>0.3</v>
      </c>
      <c r="B778" s="25" t="s">
        <v>116</v>
      </c>
      <c r="C778" s="25">
        <v>1077</v>
      </c>
      <c r="D778" t="s">
        <v>37</v>
      </c>
      <c r="E778" t="s">
        <v>35</v>
      </c>
      <c r="F778" t="s">
        <v>215</v>
      </c>
    </row>
    <row r="779" spans="1:6">
      <c r="A779" s="25">
        <v>0.6</v>
      </c>
      <c r="B779" s="25" t="s">
        <v>117</v>
      </c>
      <c r="C779" s="25">
        <v>1079</v>
      </c>
      <c r="D779" t="s">
        <v>45</v>
      </c>
      <c r="E779" t="s">
        <v>43</v>
      </c>
      <c r="F779" t="s">
        <v>215</v>
      </c>
    </row>
    <row r="780" spans="1:6">
      <c r="A780" s="25">
        <v>0.55000000000000004</v>
      </c>
      <c r="B780" s="25" t="s">
        <v>115</v>
      </c>
      <c r="C780" s="25">
        <v>1080</v>
      </c>
      <c r="D780" t="s">
        <v>45</v>
      </c>
      <c r="E780" t="s">
        <v>35</v>
      </c>
      <c r="F780" t="s">
        <v>214</v>
      </c>
    </row>
    <row r="781" spans="1:6">
      <c r="A781" s="25">
        <v>0.5</v>
      </c>
      <c r="B781" s="25" t="s">
        <v>115</v>
      </c>
      <c r="C781" s="25">
        <v>1081</v>
      </c>
      <c r="D781" t="s">
        <v>45</v>
      </c>
      <c r="E781" t="s">
        <v>35</v>
      </c>
      <c r="F781" t="s">
        <v>215</v>
      </c>
    </row>
    <row r="782" spans="1:6">
      <c r="A782" s="25">
        <v>0.65</v>
      </c>
      <c r="B782" s="25" t="s">
        <v>117</v>
      </c>
      <c r="C782" s="25">
        <v>1082</v>
      </c>
      <c r="D782" t="s">
        <v>45</v>
      </c>
      <c r="E782" t="s">
        <v>43</v>
      </c>
      <c r="F782" t="s">
        <v>216</v>
      </c>
    </row>
    <row r="783" spans="1:6">
      <c r="A783" s="25">
        <v>0.6</v>
      </c>
      <c r="B783" s="25" t="s">
        <v>117</v>
      </c>
      <c r="C783" s="25">
        <v>1083</v>
      </c>
      <c r="D783" t="s">
        <v>45</v>
      </c>
      <c r="E783" t="s">
        <v>43</v>
      </c>
      <c r="F783" t="s">
        <v>214</v>
      </c>
    </row>
    <row r="784" spans="1:6">
      <c r="A784" s="25">
        <v>0.45</v>
      </c>
      <c r="B784" s="25" t="s">
        <v>117</v>
      </c>
      <c r="C784" s="25">
        <v>1084</v>
      </c>
      <c r="D784" t="s">
        <v>45</v>
      </c>
      <c r="E784" t="s">
        <v>43</v>
      </c>
      <c r="F784" t="s">
        <v>216</v>
      </c>
    </row>
    <row r="785" spans="1:6">
      <c r="A785" s="25">
        <v>0.35</v>
      </c>
      <c r="B785" s="25" t="s">
        <v>117</v>
      </c>
      <c r="C785" s="25">
        <v>1085</v>
      </c>
      <c r="D785" t="s">
        <v>45</v>
      </c>
      <c r="E785" t="s">
        <v>43</v>
      </c>
      <c r="F785" t="s">
        <v>214</v>
      </c>
    </row>
    <row r="786" spans="1:6">
      <c r="A786" s="25">
        <v>0.2</v>
      </c>
      <c r="B786" s="25" t="s">
        <v>116</v>
      </c>
      <c r="C786" s="25">
        <v>1088</v>
      </c>
      <c r="D786" t="s">
        <v>45</v>
      </c>
      <c r="E786" t="s">
        <v>43</v>
      </c>
      <c r="F786" t="s">
        <v>216</v>
      </c>
    </row>
    <row r="787" spans="1:6">
      <c r="A787" s="25">
        <v>0.25</v>
      </c>
      <c r="B787" s="25" t="s">
        <v>116</v>
      </c>
      <c r="C787" s="25">
        <v>1092</v>
      </c>
      <c r="D787" t="s">
        <v>45</v>
      </c>
      <c r="E787" t="s">
        <v>43</v>
      </c>
      <c r="F787" t="s">
        <v>216</v>
      </c>
    </row>
    <row r="788" spans="1:6">
      <c r="A788" s="25">
        <v>0.35</v>
      </c>
      <c r="B788" s="25" t="s">
        <v>117</v>
      </c>
      <c r="C788" s="25">
        <v>1094</v>
      </c>
      <c r="D788" t="s">
        <v>45</v>
      </c>
      <c r="E788" t="s">
        <v>43</v>
      </c>
      <c r="F788" t="s">
        <v>214</v>
      </c>
    </row>
    <row r="789" spans="1:6">
      <c r="A789" s="25">
        <v>0.25</v>
      </c>
      <c r="B789" s="25" t="s">
        <v>115</v>
      </c>
      <c r="C789" s="25">
        <v>1096</v>
      </c>
      <c r="D789" t="s">
        <v>45</v>
      </c>
      <c r="E789" t="s">
        <v>43</v>
      </c>
      <c r="F789" t="s">
        <v>216</v>
      </c>
    </row>
    <row r="790" spans="1:6">
      <c r="A790" s="25">
        <v>0.15</v>
      </c>
      <c r="B790" s="25" t="s">
        <v>116</v>
      </c>
      <c r="C790" s="25">
        <v>1097</v>
      </c>
      <c r="D790" t="s">
        <v>45</v>
      </c>
      <c r="E790" t="s">
        <v>43</v>
      </c>
      <c r="F790" t="s">
        <v>214</v>
      </c>
    </row>
    <row r="791" spans="1:6">
      <c r="A791" s="25">
        <v>0.45</v>
      </c>
      <c r="B791" s="25" t="s">
        <v>117</v>
      </c>
      <c r="C791" s="25">
        <v>1098</v>
      </c>
      <c r="D791" t="s">
        <v>61</v>
      </c>
      <c r="E791" t="s">
        <v>43</v>
      </c>
      <c r="F791" t="s">
        <v>216</v>
      </c>
    </row>
    <row r="792" spans="1:6">
      <c r="A792" s="25">
        <v>0</v>
      </c>
      <c r="B792" s="25" t="s">
        <v>116</v>
      </c>
      <c r="C792" s="25">
        <v>1099</v>
      </c>
      <c r="D792" t="s">
        <v>45</v>
      </c>
      <c r="E792" t="s">
        <v>43</v>
      </c>
      <c r="F792" t="s">
        <v>216</v>
      </c>
    </row>
    <row r="793" spans="1:6">
      <c r="A793" s="25">
        <v>0.4</v>
      </c>
      <c r="B793" s="25" t="s">
        <v>117</v>
      </c>
      <c r="C793" s="25">
        <v>1100</v>
      </c>
      <c r="D793" t="s">
        <v>37</v>
      </c>
      <c r="E793" t="s">
        <v>35</v>
      </c>
      <c r="F793" t="s">
        <v>216</v>
      </c>
    </row>
    <row r="794" spans="1:6">
      <c r="A794" s="25">
        <v>0.35</v>
      </c>
      <c r="B794" s="25" t="s">
        <v>117</v>
      </c>
      <c r="C794" s="25">
        <v>1101</v>
      </c>
      <c r="D794" t="s">
        <v>45</v>
      </c>
      <c r="E794" t="s">
        <v>43</v>
      </c>
      <c r="F794" t="s">
        <v>214</v>
      </c>
    </row>
    <row r="795" spans="1:6">
      <c r="A795" s="25">
        <v>0.55000000000000004</v>
      </c>
      <c r="B795" s="25" t="s">
        <v>117</v>
      </c>
      <c r="C795" s="25">
        <v>1102</v>
      </c>
      <c r="D795" t="s">
        <v>45</v>
      </c>
      <c r="E795" t="s">
        <v>43</v>
      </c>
      <c r="F795" t="s">
        <v>215</v>
      </c>
    </row>
    <row r="796" spans="1:6">
      <c r="A796" s="25">
        <v>0.4</v>
      </c>
      <c r="B796" s="25" t="s">
        <v>117</v>
      </c>
      <c r="C796" s="25">
        <v>1103</v>
      </c>
      <c r="D796" t="s">
        <v>45</v>
      </c>
      <c r="E796" t="s">
        <v>43</v>
      </c>
      <c r="F796" t="s">
        <v>216</v>
      </c>
    </row>
    <row r="797" spans="1:6">
      <c r="A797" s="25">
        <v>0.15</v>
      </c>
      <c r="B797" s="25" t="s">
        <v>116</v>
      </c>
      <c r="C797" s="25">
        <v>1105</v>
      </c>
      <c r="D797" t="s">
        <v>37</v>
      </c>
      <c r="E797" t="s">
        <v>35</v>
      </c>
      <c r="F797" t="s">
        <v>214</v>
      </c>
    </row>
    <row r="798" spans="1:6">
      <c r="A798" s="25">
        <v>0.35</v>
      </c>
      <c r="B798" s="25" t="s">
        <v>117</v>
      </c>
      <c r="C798" s="25">
        <v>1106</v>
      </c>
      <c r="D798" t="s">
        <v>45</v>
      </c>
      <c r="E798" t="s">
        <v>35</v>
      </c>
      <c r="F798" t="s">
        <v>214</v>
      </c>
    </row>
    <row r="799" spans="1:6">
      <c r="A799" s="25">
        <v>0.55000000000000004</v>
      </c>
      <c r="B799" s="25" t="s">
        <v>117</v>
      </c>
      <c r="C799" s="25">
        <v>1107</v>
      </c>
      <c r="D799" t="s">
        <v>45</v>
      </c>
      <c r="E799" t="s">
        <v>43</v>
      </c>
      <c r="F799" t="s">
        <v>215</v>
      </c>
    </row>
    <row r="800" spans="1:6">
      <c r="A800" s="25">
        <v>0.75</v>
      </c>
      <c r="B800" s="25" t="s">
        <v>117</v>
      </c>
      <c r="C800" s="25">
        <v>1108</v>
      </c>
      <c r="D800" t="s">
        <v>45</v>
      </c>
      <c r="E800" t="s">
        <v>35</v>
      </c>
      <c r="F800" t="s">
        <v>215</v>
      </c>
    </row>
    <row r="801" spans="1:6">
      <c r="A801" s="25">
        <v>0.3</v>
      </c>
      <c r="B801" s="25" t="s">
        <v>116</v>
      </c>
      <c r="C801" s="25">
        <v>1109</v>
      </c>
      <c r="D801" t="s">
        <v>45</v>
      </c>
      <c r="E801" t="s">
        <v>43</v>
      </c>
      <c r="F801" t="s">
        <v>216</v>
      </c>
    </row>
    <row r="802" spans="1:6">
      <c r="A802" s="25">
        <v>0.6</v>
      </c>
      <c r="B802" s="25" t="s">
        <v>117</v>
      </c>
      <c r="C802" s="25">
        <v>1111</v>
      </c>
      <c r="D802" t="s">
        <v>45</v>
      </c>
      <c r="E802" t="s">
        <v>43</v>
      </c>
      <c r="F802" t="s">
        <v>215</v>
      </c>
    </row>
    <row r="803" spans="1:6">
      <c r="A803" s="25">
        <v>0.3</v>
      </c>
      <c r="B803" s="25" t="s">
        <v>115</v>
      </c>
      <c r="C803" s="25">
        <v>1113</v>
      </c>
      <c r="D803" t="s">
        <v>37</v>
      </c>
      <c r="E803" t="s">
        <v>35</v>
      </c>
      <c r="F803" t="s">
        <v>214</v>
      </c>
    </row>
    <row r="804" spans="1:6">
      <c r="A804" s="25">
        <v>0.4</v>
      </c>
      <c r="B804" s="25" t="s">
        <v>117</v>
      </c>
      <c r="C804" s="25">
        <v>1114</v>
      </c>
      <c r="D804" t="s">
        <v>37</v>
      </c>
      <c r="E804" t="s">
        <v>43</v>
      </c>
      <c r="F804" t="s">
        <v>214</v>
      </c>
    </row>
    <row r="805" spans="1:6">
      <c r="A805" s="25">
        <v>0.15</v>
      </c>
      <c r="B805" s="25" t="s">
        <v>116</v>
      </c>
      <c r="C805" s="25">
        <v>1115</v>
      </c>
      <c r="D805" t="s">
        <v>45</v>
      </c>
      <c r="E805" t="s">
        <v>43</v>
      </c>
      <c r="F805" t="s">
        <v>215</v>
      </c>
    </row>
    <row r="806" spans="1:6">
      <c r="A806" s="25">
        <v>0.4</v>
      </c>
      <c r="B806" s="25" t="s">
        <v>115</v>
      </c>
      <c r="C806" s="25">
        <v>1116</v>
      </c>
      <c r="D806" t="s">
        <v>45</v>
      </c>
      <c r="E806" t="s">
        <v>43</v>
      </c>
      <c r="F806" t="s">
        <v>216</v>
      </c>
    </row>
    <row r="807" spans="1:6">
      <c r="A807" s="25">
        <v>0.35</v>
      </c>
      <c r="B807" s="25" t="s">
        <v>115</v>
      </c>
      <c r="C807" s="25">
        <v>1117</v>
      </c>
      <c r="D807" t="s">
        <v>37</v>
      </c>
      <c r="E807" t="s">
        <v>43</v>
      </c>
      <c r="F807" t="s">
        <v>214</v>
      </c>
    </row>
    <row r="808" spans="1:6">
      <c r="A808" s="25">
        <v>0.45</v>
      </c>
      <c r="B808" s="25" t="s">
        <v>115</v>
      </c>
      <c r="C808" s="25">
        <v>1118</v>
      </c>
      <c r="D808" t="s">
        <v>45</v>
      </c>
      <c r="E808" t="s">
        <v>43</v>
      </c>
      <c r="F808" t="s">
        <v>216</v>
      </c>
    </row>
    <row r="809" spans="1:6">
      <c r="A809" s="25">
        <v>0.15</v>
      </c>
      <c r="B809" s="25" t="s">
        <v>116</v>
      </c>
      <c r="C809" s="25">
        <v>1119</v>
      </c>
      <c r="D809" t="s">
        <v>37</v>
      </c>
      <c r="E809" t="s">
        <v>35</v>
      </c>
      <c r="F809" t="s">
        <v>216</v>
      </c>
    </row>
    <row r="810" spans="1:6">
      <c r="A810" s="25">
        <v>0.15</v>
      </c>
      <c r="B810" s="25" t="s">
        <v>116</v>
      </c>
      <c r="C810" s="25">
        <v>1120</v>
      </c>
      <c r="D810" t="s">
        <v>45</v>
      </c>
      <c r="E810" t="s">
        <v>43</v>
      </c>
      <c r="F810" t="s">
        <v>215</v>
      </c>
    </row>
    <row r="811" spans="1:6">
      <c r="A811" s="25">
        <v>0.45</v>
      </c>
      <c r="B811" s="25" t="s">
        <v>117</v>
      </c>
      <c r="C811" s="25">
        <v>1121</v>
      </c>
      <c r="D811" t="s">
        <v>45</v>
      </c>
      <c r="E811" t="s">
        <v>43</v>
      </c>
      <c r="F811" t="s">
        <v>216</v>
      </c>
    </row>
    <row r="812" spans="1:6">
      <c r="A812" s="25">
        <v>0.2</v>
      </c>
      <c r="B812" s="25" t="s">
        <v>115</v>
      </c>
      <c r="C812" s="25">
        <v>1124</v>
      </c>
      <c r="D812" t="s">
        <v>37</v>
      </c>
      <c r="E812" t="s">
        <v>43</v>
      </c>
      <c r="F812" t="s">
        <v>216</v>
      </c>
    </row>
    <row r="813" spans="1:6">
      <c r="A813" s="25">
        <v>0.25</v>
      </c>
      <c r="B813" s="25" t="s">
        <v>116</v>
      </c>
      <c r="C813" s="25">
        <v>1125</v>
      </c>
      <c r="D813" t="s">
        <v>37</v>
      </c>
      <c r="E813" t="s">
        <v>43</v>
      </c>
      <c r="F813" t="s">
        <v>216</v>
      </c>
    </row>
    <row r="814" spans="1:6">
      <c r="A814" s="25">
        <v>0.25</v>
      </c>
      <c r="B814" s="25" t="s">
        <v>116</v>
      </c>
      <c r="C814" s="25">
        <v>1126</v>
      </c>
      <c r="D814" t="s">
        <v>45</v>
      </c>
      <c r="E814" t="s">
        <v>43</v>
      </c>
      <c r="F814" t="s">
        <v>216</v>
      </c>
    </row>
    <row r="815" spans="1:6">
      <c r="A815" s="25">
        <v>0.25</v>
      </c>
      <c r="B815" s="25" t="s">
        <v>116</v>
      </c>
      <c r="C815" s="25">
        <v>1127</v>
      </c>
      <c r="D815" t="s">
        <v>45</v>
      </c>
      <c r="E815" t="s">
        <v>43</v>
      </c>
      <c r="F815" t="s">
        <v>216</v>
      </c>
    </row>
    <row r="816" spans="1:6">
      <c r="A816" s="25">
        <v>0</v>
      </c>
      <c r="B816" s="25" t="s">
        <v>116</v>
      </c>
      <c r="C816" s="25">
        <v>1128</v>
      </c>
      <c r="D816" t="s">
        <v>45</v>
      </c>
      <c r="E816" t="s">
        <v>43</v>
      </c>
      <c r="F816" t="s">
        <v>216</v>
      </c>
    </row>
    <row r="817" spans="1:6">
      <c r="A817" s="25">
        <v>0.55000000000000004</v>
      </c>
      <c r="B817" s="25" t="s">
        <v>117</v>
      </c>
      <c r="C817" s="25">
        <v>1131</v>
      </c>
      <c r="D817" t="s">
        <v>45</v>
      </c>
      <c r="E817" t="s">
        <v>35</v>
      </c>
      <c r="F817" t="s">
        <v>215</v>
      </c>
    </row>
    <row r="818" spans="1:6">
      <c r="A818" s="25">
        <v>0.45</v>
      </c>
      <c r="B818" s="25" t="s">
        <v>117</v>
      </c>
      <c r="C818" s="25">
        <v>1132</v>
      </c>
      <c r="D818" t="s">
        <v>45</v>
      </c>
      <c r="E818" t="s">
        <v>43</v>
      </c>
      <c r="F818" t="s">
        <v>214</v>
      </c>
    </row>
    <row r="819" spans="1:6">
      <c r="A819" s="25">
        <v>0.2</v>
      </c>
      <c r="B819" s="25" t="s">
        <v>116</v>
      </c>
      <c r="C819" s="25">
        <v>1133</v>
      </c>
      <c r="D819" t="s">
        <v>45</v>
      </c>
      <c r="E819" t="s">
        <v>43</v>
      </c>
      <c r="F819" t="s">
        <v>216</v>
      </c>
    </row>
    <row r="820" spans="1:6">
      <c r="A820" s="25">
        <v>0.15</v>
      </c>
      <c r="B820" s="25" t="s">
        <v>116</v>
      </c>
      <c r="C820" s="25">
        <v>1135</v>
      </c>
      <c r="D820" t="s">
        <v>37</v>
      </c>
      <c r="E820" t="s">
        <v>43</v>
      </c>
      <c r="F820" t="s">
        <v>215</v>
      </c>
    </row>
    <row r="821" spans="1:6">
      <c r="A821" s="25">
        <v>0.8</v>
      </c>
      <c r="B821" s="25" t="s">
        <v>117</v>
      </c>
      <c r="C821" s="25">
        <v>1136</v>
      </c>
      <c r="D821" t="s">
        <v>45</v>
      </c>
      <c r="E821" t="s">
        <v>43</v>
      </c>
      <c r="F821" t="s">
        <v>214</v>
      </c>
    </row>
    <row r="822" spans="1:6">
      <c r="A822" s="25">
        <v>0.15</v>
      </c>
      <c r="B822" s="25" t="s">
        <v>116</v>
      </c>
      <c r="C822" s="25">
        <v>1137</v>
      </c>
      <c r="D822" t="s">
        <v>37</v>
      </c>
      <c r="E822" t="s">
        <v>43</v>
      </c>
      <c r="F822" t="s">
        <v>214</v>
      </c>
    </row>
    <row r="823" spans="1:6">
      <c r="A823" s="25">
        <v>0.25</v>
      </c>
      <c r="B823" s="25" t="s">
        <v>115</v>
      </c>
      <c r="C823" s="25">
        <v>1138</v>
      </c>
      <c r="D823" t="s">
        <v>37</v>
      </c>
      <c r="E823" t="s">
        <v>43</v>
      </c>
      <c r="F823" t="s">
        <v>216</v>
      </c>
    </row>
    <row r="824" spans="1:6">
      <c r="A824" s="25">
        <v>0.35</v>
      </c>
      <c r="B824" s="25" t="s">
        <v>117</v>
      </c>
      <c r="C824" s="25">
        <v>1140</v>
      </c>
      <c r="D824" t="s">
        <v>45</v>
      </c>
      <c r="E824" t="s">
        <v>43</v>
      </c>
      <c r="F824" t="s">
        <v>214</v>
      </c>
    </row>
    <row r="825" spans="1:6">
      <c r="A825" s="25">
        <v>0.6</v>
      </c>
      <c r="B825" s="25" t="s">
        <v>117</v>
      </c>
      <c r="C825" s="25">
        <v>1143</v>
      </c>
      <c r="D825" t="s">
        <v>45</v>
      </c>
      <c r="E825" t="s">
        <v>43</v>
      </c>
      <c r="F825" t="s">
        <v>214</v>
      </c>
    </row>
    <row r="826" spans="1:6">
      <c r="A826" s="25">
        <v>0.35</v>
      </c>
      <c r="B826" s="25" t="s">
        <v>117</v>
      </c>
      <c r="C826" s="25">
        <v>1148</v>
      </c>
      <c r="D826" t="s">
        <v>45</v>
      </c>
      <c r="E826" t="s">
        <v>43</v>
      </c>
      <c r="F826" t="s">
        <v>214</v>
      </c>
    </row>
    <row r="827" spans="1:6">
      <c r="A827" s="25">
        <v>0.7</v>
      </c>
      <c r="B827" s="25" t="s">
        <v>117</v>
      </c>
      <c r="C827" s="25">
        <v>1150</v>
      </c>
      <c r="D827" t="s">
        <v>45</v>
      </c>
      <c r="E827" t="s">
        <v>35</v>
      </c>
      <c r="F827" t="s">
        <v>214</v>
      </c>
    </row>
    <row r="828" spans="1:6">
      <c r="A828" s="25">
        <v>0.2</v>
      </c>
      <c r="B828" s="25" t="s">
        <v>116</v>
      </c>
      <c r="C828" s="25">
        <v>1152</v>
      </c>
      <c r="D828" t="s">
        <v>61</v>
      </c>
      <c r="E828" t="s">
        <v>43</v>
      </c>
      <c r="F828" t="s">
        <v>215</v>
      </c>
    </row>
    <row r="829" spans="1:6">
      <c r="A829" s="25">
        <v>0.3</v>
      </c>
      <c r="B829" s="25" t="s">
        <v>116</v>
      </c>
      <c r="C829" s="25">
        <v>1154</v>
      </c>
      <c r="D829" t="s">
        <v>45</v>
      </c>
      <c r="E829" t="s">
        <v>35</v>
      </c>
      <c r="F829" t="s">
        <v>215</v>
      </c>
    </row>
    <row r="830" spans="1:6">
      <c r="A830" s="25">
        <v>0.15</v>
      </c>
      <c r="B830" s="25" t="s">
        <v>116</v>
      </c>
      <c r="C830" s="25">
        <v>1156</v>
      </c>
      <c r="D830" t="s">
        <v>45</v>
      </c>
      <c r="E830" t="s">
        <v>43</v>
      </c>
      <c r="F830" t="s">
        <v>215</v>
      </c>
    </row>
    <row r="831" spans="1:6">
      <c r="A831" s="25">
        <v>0.6</v>
      </c>
      <c r="B831" s="25" t="s">
        <v>117</v>
      </c>
      <c r="C831" s="25">
        <v>1157</v>
      </c>
      <c r="D831" t="s">
        <v>37</v>
      </c>
      <c r="E831" t="s">
        <v>35</v>
      </c>
      <c r="F831" t="s">
        <v>216</v>
      </c>
    </row>
    <row r="832" spans="1:6">
      <c r="A832" s="25">
        <v>0.5</v>
      </c>
      <c r="B832" s="25" t="s">
        <v>117</v>
      </c>
      <c r="C832" s="25">
        <v>1158</v>
      </c>
      <c r="D832" t="s">
        <v>45</v>
      </c>
      <c r="E832" t="s">
        <v>35</v>
      </c>
      <c r="F832" t="s">
        <v>214</v>
      </c>
    </row>
    <row r="833" spans="1:6">
      <c r="A833" s="25">
        <v>0.35</v>
      </c>
      <c r="B833" s="25" t="s">
        <v>117</v>
      </c>
      <c r="C833" s="25">
        <v>1160</v>
      </c>
      <c r="D833" t="s">
        <v>45</v>
      </c>
      <c r="E833" t="s">
        <v>43</v>
      </c>
      <c r="F833" t="s">
        <v>215</v>
      </c>
    </row>
    <row r="834" spans="1:6">
      <c r="A834" s="25">
        <v>0.15</v>
      </c>
      <c r="B834" s="25" t="s">
        <v>116</v>
      </c>
      <c r="C834" s="25">
        <v>1161</v>
      </c>
      <c r="D834" t="s">
        <v>45</v>
      </c>
      <c r="E834" t="s">
        <v>43</v>
      </c>
      <c r="F834" t="s">
        <v>214</v>
      </c>
    </row>
    <row r="835" spans="1:6">
      <c r="A835" s="25">
        <v>0.15</v>
      </c>
      <c r="B835" s="25" t="s">
        <v>116</v>
      </c>
      <c r="C835" s="25">
        <v>1162</v>
      </c>
      <c r="D835" t="s">
        <v>45</v>
      </c>
      <c r="E835" t="s">
        <v>43</v>
      </c>
      <c r="F835" t="s">
        <v>215</v>
      </c>
    </row>
    <row r="836" spans="1:6">
      <c r="A836" s="25">
        <v>0.55000000000000004</v>
      </c>
      <c r="B836" s="25" t="s">
        <v>117</v>
      </c>
      <c r="C836" s="25">
        <v>1163</v>
      </c>
      <c r="D836" t="s">
        <v>37</v>
      </c>
      <c r="E836" t="s">
        <v>43</v>
      </c>
      <c r="F836" t="s">
        <v>214</v>
      </c>
    </row>
    <row r="837" spans="1:6">
      <c r="A837" s="25">
        <v>0.35</v>
      </c>
      <c r="B837" s="25" t="s">
        <v>117</v>
      </c>
      <c r="C837" s="25">
        <v>1164</v>
      </c>
      <c r="D837" t="s">
        <v>61</v>
      </c>
      <c r="E837" t="s">
        <v>43</v>
      </c>
      <c r="F837" t="s">
        <v>214</v>
      </c>
    </row>
    <row r="838" spans="1:6">
      <c r="A838" s="25">
        <v>0.45</v>
      </c>
      <c r="B838" s="25" t="s">
        <v>117</v>
      </c>
      <c r="C838" s="25">
        <v>1165</v>
      </c>
      <c r="D838" t="s">
        <v>37</v>
      </c>
      <c r="E838" t="s">
        <v>43</v>
      </c>
      <c r="F838" t="s">
        <v>216</v>
      </c>
    </row>
    <row r="839" spans="1:6">
      <c r="A839" s="25">
        <v>0.4</v>
      </c>
      <c r="B839" s="25" t="s">
        <v>117</v>
      </c>
      <c r="C839" s="25">
        <v>1166</v>
      </c>
      <c r="D839" t="s">
        <v>45</v>
      </c>
      <c r="E839" t="s">
        <v>43</v>
      </c>
      <c r="F839" t="s">
        <v>216</v>
      </c>
    </row>
    <row r="840" spans="1:6">
      <c r="A840" s="25">
        <v>0.65</v>
      </c>
      <c r="B840" s="25" t="s">
        <v>117</v>
      </c>
      <c r="C840" s="25">
        <v>1167</v>
      </c>
      <c r="D840" t="s">
        <v>37</v>
      </c>
      <c r="E840" t="s">
        <v>35</v>
      </c>
      <c r="F840" t="s">
        <v>216</v>
      </c>
    </row>
    <row r="841" spans="1:6">
      <c r="A841" s="25">
        <v>0.6</v>
      </c>
      <c r="B841" s="25" t="s">
        <v>117</v>
      </c>
      <c r="C841" s="25">
        <v>1171</v>
      </c>
      <c r="D841" t="s">
        <v>37</v>
      </c>
      <c r="E841" t="s">
        <v>43</v>
      </c>
      <c r="F841" t="s">
        <v>214</v>
      </c>
    </row>
    <row r="842" spans="1:6">
      <c r="A842" s="25">
        <v>0.15</v>
      </c>
      <c r="B842" s="25" t="s">
        <v>116</v>
      </c>
      <c r="C842" s="25">
        <v>1172</v>
      </c>
      <c r="D842" t="s">
        <v>45</v>
      </c>
      <c r="E842" t="s">
        <v>43</v>
      </c>
      <c r="F842" t="s">
        <v>215</v>
      </c>
    </row>
    <row r="843" spans="1:6">
      <c r="A843" s="25">
        <v>0.4</v>
      </c>
      <c r="B843" s="25" t="s">
        <v>117</v>
      </c>
      <c r="C843" s="25">
        <v>1173</v>
      </c>
      <c r="D843" t="s">
        <v>45</v>
      </c>
      <c r="E843" t="s">
        <v>43</v>
      </c>
      <c r="F843" t="s">
        <v>214</v>
      </c>
    </row>
    <row r="844" spans="1:6">
      <c r="A844" s="25">
        <v>0.5</v>
      </c>
      <c r="B844" s="25" t="s">
        <v>117</v>
      </c>
      <c r="C844" s="25">
        <v>1175</v>
      </c>
      <c r="D844" t="s">
        <v>45</v>
      </c>
      <c r="E844" t="s">
        <v>35</v>
      </c>
      <c r="F844" t="s">
        <v>215</v>
      </c>
    </row>
    <row r="845" spans="1:6">
      <c r="A845" s="25">
        <v>0.35</v>
      </c>
      <c r="B845" s="25" t="s">
        <v>117</v>
      </c>
      <c r="C845" s="25">
        <v>1177</v>
      </c>
      <c r="D845" t="s">
        <v>45</v>
      </c>
      <c r="E845" t="s">
        <v>43</v>
      </c>
      <c r="F845" t="s">
        <v>214</v>
      </c>
    </row>
    <row r="846" spans="1:6">
      <c r="A846" s="25">
        <v>0</v>
      </c>
      <c r="B846" s="25" t="s">
        <v>116</v>
      </c>
      <c r="C846" s="25">
        <v>1179</v>
      </c>
      <c r="D846" t="s">
        <v>37</v>
      </c>
      <c r="E846" t="s">
        <v>43</v>
      </c>
      <c r="F846" t="s">
        <v>214</v>
      </c>
    </row>
    <row r="847" spans="1:6">
      <c r="A847" s="25">
        <v>0.5</v>
      </c>
      <c r="B847" s="25" t="s">
        <v>117</v>
      </c>
      <c r="C847" s="25">
        <v>1180</v>
      </c>
      <c r="D847" t="s">
        <v>45</v>
      </c>
      <c r="E847" t="s">
        <v>35</v>
      </c>
      <c r="F847" t="s">
        <v>214</v>
      </c>
    </row>
    <row r="848" spans="1:6">
      <c r="A848" s="25">
        <v>0.3</v>
      </c>
      <c r="B848" s="25" t="s">
        <v>116</v>
      </c>
      <c r="C848" s="25">
        <v>1182</v>
      </c>
      <c r="D848" t="s">
        <v>45</v>
      </c>
      <c r="E848" t="s">
        <v>43</v>
      </c>
      <c r="F848" t="s">
        <v>216</v>
      </c>
    </row>
    <row r="849" spans="1:6">
      <c r="A849" s="25">
        <v>0.4</v>
      </c>
      <c r="B849" s="25" t="s">
        <v>117</v>
      </c>
      <c r="C849" s="25">
        <v>1184</v>
      </c>
      <c r="D849" t="s">
        <v>45</v>
      </c>
      <c r="E849" t="s">
        <v>43</v>
      </c>
      <c r="F849" t="s">
        <v>214</v>
      </c>
    </row>
    <row r="850" spans="1:6">
      <c r="A850" s="25">
        <v>0.15</v>
      </c>
      <c r="B850" s="25" t="s">
        <v>116</v>
      </c>
      <c r="C850" s="25">
        <v>1185</v>
      </c>
      <c r="D850" t="s">
        <v>45</v>
      </c>
      <c r="E850" t="s">
        <v>43</v>
      </c>
      <c r="F850" t="s">
        <v>215</v>
      </c>
    </row>
    <row r="851" spans="1:6">
      <c r="A851" s="25">
        <v>0.55000000000000004</v>
      </c>
      <c r="B851" s="25" t="s">
        <v>117</v>
      </c>
      <c r="C851" s="25">
        <v>1188</v>
      </c>
      <c r="D851" t="s">
        <v>37</v>
      </c>
      <c r="E851" t="s">
        <v>43</v>
      </c>
      <c r="F851" t="s">
        <v>214</v>
      </c>
    </row>
    <row r="852" spans="1:6">
      <c r="A852" s="25">
        <v>0.4</v>
      </c>
      <c r="B852" s="25" t="s">
        <v>117</v>
      </c>
      <c r="C852" s="25">
        <v>1190</v>
      </c>
      <c r="D852" t="s">
        <v>37</v>
      </c>
      <c r="E852" t="s">
        <v>43</v>
      </c>
      <c r="F852" t="s">
        <v>215</v>
      </c>
    </row>
    <row r="853" spans="1:6">
      <c r="A853" s="25">
        <v>0.25</v>
      </c>
      <c r="B853" s="25" t="s">
        <v>115</v>
      </c>
      <c r="C853" s="25">
        <v>1191</v>
      </c>
      <c r="D853" t="s">
        <v>45</v>
      </c>
      <c r="E853" t="s">
        <v>43</v>
      </c>
      <c r="F853" t="s">
        <v>216</v>
      </c>
    </row>
    <row r="854" spans="1:6">
      <c r="A854" s="25">
        <v>0.35</v>
      </c>
      <c r="B854" s="25" t="s">
        <v>117</v>
      </c>
      <c r="C854" s="25">
        <v>1192</v>
      </c>
      <c r="D854" t="s">
        <v>45</v>
      </c>
      <c r="E854" t="s">
        <v>43</v>
      </c>
      <c r="F854" t="s">
        <v>214</v>
      </c>
    </row>
    <row r="855" spans="1:6">
      <c r="A855" s="25">
        <v>0.4</v>
      </c>
      <c r="B855" s="25" t="s">
        <v>117</v>
      </c>
      <c r="C855" s="25">
        <v>1193</v>
      </c>
      <c r="D855" t="s">
        <v>45</v>
      </c>
      <c r="E855" t="s">
        <v>43</v>
      </c>
      <c r="F855" t="s">
        <v>215</v>
      </c>
    </row>
    <row r="856" spans="1:6">
      <c r="A856" s="25">
        <v>0.7</v>
      </c>
      <c r="B856" s="25" t="s">
        <v>115</v>
      </c>
      <c r="C856" s="25">
        <v>1195</v>
      </c>
      <c r="D856" t="s">
        <v>45</v>
      </c>
      <c r="E856" t="s">
        <v>35</v>
      </c>
      <c r="F856" t="s">
        <v>214</v>
      </c>
    </row>
    <row r="857" spans="1:6">
      <c r="A857" s="25">
        <v>0.35</v>
      </c>
      <c r="B857" s="25" t="s">
        <v>117</v>
      </c>
      <c r="C857" s="25">
        <v>1196</v>
      </c>
      <c r="D857" t="s">
        <v>45</v>
      </c>
      <c r="E857" t="s">
        <v>43</v>
      </c>
      <c r="F857" t="s">
        <v>214</v>
      </c>
    </row>
    <row r="858" spans="1:6">
      <c r="A858" s="25">
        <v>0.55000000000000004</v>
      </c>
      <c r="B858" s="25" t="s">
        <v>117</v>
      </c>
      <c r="C858" s="25">
        <v>1198</v>
      </c>
      <c r="D858" t="s">
        <v>45</v>
      </c>
      <c r="E858" t="s">
        <v>43</v>
      </c>
      <c r="F858" t="s">
        <v>214</v>
      </c>
    </row>
    <row r="859" spans="1:6">
      <c r="A859" s="25">
        <v>0.3</v>
      </c>
      <c r="B859" s="25" t="s">
        <v>116</v>
      </c>
      <c r="C859" s="25">
        <v>1200</v>
      </c>
      <c r="D859" t="s">
        <v>45</v>
      </c>
      <c r="E859" t="s">
        <v>35</v>
      </c>
      <c r="F859" t="s">
        <v>215</v>
      </c>
    </row>
    <row r="860" spans="1:6">
      <c r="A860" s="25">
        <v>0</v>
      </c>
      <c r="B860" s="25" t="s">
        <v>115</v>
      </c>
      <c r="C860" s="25">
        <v>1201</v>
      </c>
      <c r="D860" t="s">
        <v>45</v>
      </c>
      <c r="E860" t="s">
        <v>43</v>
      </c>
      <c r="F860" t="s">
        <v>216</v>
      </c>
    </row>
    <row r="861" spans="1:6">
      <c r="A861" s="25">
        <v>0.7</v>
      </c>
      <c r="B861" s="25" t="s">
        <v>117</v>
      </c>
      <c r="C861" s="25">
        <v>1202</v>
      </c>
      <c r="D861" t="s">
        <v>45</v>
      </c>
      <c r="E861" t="s">
        <v>35</v>
      </c>
      <c r="F861" t="s">
        <v>215</v>
      </c>
    </row>
    <row r="862" spans="1:6">
      <c r="A862" s="25">
        <v>0.3</v>
      </c>
      <c r="B862" s="25" t="s">
        <v>116</v>
      </c>
      <c r="C862" s="25">
        <v>1203</v>
      </c>
      <c r="D862" t="s">
        <v>45</v>
      </c>
      <c r="E862" t="s">
        <v>35</v>
      </c>
      <c r="F862" t="s">
        <v>215</v>
      </c>
    </row>
    <row r="863" spans="1:6">
      <c r="A863" s="25">
        <v>0.3</v>
      </c>
      <c r="B863" s="25" t="s">
        <v>115</v>
      </c>
      <c r="C863" s="25">
        <v>1204</v>
      </c>
      <c r="D863" t="s">
        <v>37</v>
      </c>
      <c r="E863" t="s">
        <v>43</v>
      </c>
      <c r="F863" t="s">
        <v>216</v>
      </c>
    </row>
    <row r="864" spans="1:6">
      <c r="A864" s="25">
        <v>0.15</v>
      </c>
      <c r="B864" s="25" t="s">
        <v>116</v>
      </c>
      <c r="C864" s="25">
        <v>1206</v>
      </c>
      <c r="D864" t="s">
        <v>45</v>
      </c>
      <c r="E864" t="s">
        <v>43</v>
      </c>
      <c r="F864" t="s">
        <v>215</v>
      </c>
    </row>
    <row r="865" spans="1:6">
      <c r="A865" s="25">
        <v>0.35</v>
      </c>
      <c r="B865" s="25" t="s">
        <v>117</v>
      </c>
      <c r="C865" s="25">
        <v>1207</v>
      </c>
      <c r="D865" t="s">
        <v>61</v>
      </c>
      <c r="E865" t="s">
        <v>43</v>
      </c>
      <c r="F865" t="s">
        <v>214</v>
      </c>
    </row>
    <row r="866" spans="1:6">
      <c r="A866" s="25">
        <v>0.8</v>
      </c>
      <c r="B866" s="25" t="s">
        <v>117</v>
      </c>
      <c r="C866" s="25">
        <v>1210</v>
      </c>
      <c r="D866" t="s">
        <v>45</v>
      </c>
      <c r="E866" t="s">
        <v>43</v>
      </c>
      <c r="F866" t="s">
        <v>215</v>
      </c>
    </row>
    <row r="867" spans="1:6">
      <c r="A867" s="25">
        <v>0.4</v>
      </c>
      <c r="B867" s="25" t="s">
        <v>117</v>
      </c>
      <c r="C867" s="25">
        <v>1211</v>
      </c>
      <c r="D867" t="s">
        <v>37</v>
      </c>
      <c r="E867" t="s">
        <v>43</v>
      </c>
      <c r="F867" t="s">
        <v>214</v>
      </c>
    </row>
    <row r="868" spans="1:6">
      <c r="A868" s="25">
        <v>0.6</v>
      </c>
      <c r="B868" s="25" t="s">
        <v>117</v>
      </c>
      <c r="C868" s="25">
        <v>1212</v>
      </c>
      <c r="D868" t="s">
        <v>37</v>
      </c>
      <c r="E868" t="s">
        <v>43</v>
      </c>
      <c r="F868" t="s">
        <v>214</v>
      </c>
    </row>
    <row r="869" spans="1:6">
      <c r="A869" s="25">
        <v>0.25</v>
      </c>
      <c r="B869" s="25" t="s">
        <v>115</v>
      </c>
      <c r="C869" s="25">
        <v>1215</v>
      </c>
      <c r="D869" t="s">
        <v>45</v>
      </c>
      <c r="E869" t="s">
        <v>43</v>
      </c>
      <c r="F869" t="s">
        <v>216</v>
      </c>
    </row>
    <row r="870" spans="1:6">
      <c r="A870" s="25">
        <v>0.4</v>
      </c>
      <c r="B870" s="25" t="s">
        <v>117</v>
      </c>
      <c r="C870" s="25">
        <v>1216</v>
      </c>
      <c r="D870" t="s">
        <v>45</v>
      </c>
      <c r="E870" t="s">
        <v>43</v>
      </c>
      <c r="F870" t="s">
        <v>214</v>
      </c>
    </row>
    <row r="871" spans="1:6">
      <c r="A871" s="25">
        <v>0.25</v>
      </c>
      <c r="B871" s="25" t="s">
        <v>115</v>
      </c>
      <c r="C871" s="25">
        <v>1217</v>
      </c>
      <c r="D871" t="s">
        <v>45</v>
      </c>
      <c r="E871" t="s">
        <v>43</v>
      </c>
      <c r="F871" t="s">
        <v>216</v>
      </c>
    </row>
    <row r="872" spans="1:6">
      <c r="A872" s="25">
        <v>0.4</v>
      </c>
      <c r="B872" s="25" t="s">
        <v>117</v>
      </c>
      <c r="C872" s="25">
        <v>1218</v>
      </c>
      <c r="D872" t="s">
        <v>37</v>
      </c>
      <c r="E872" t="s">
        <v>35</v>
      </c>
      <c r="F872" t="s">
        <v>216</v>
      </c>
    </row>
    <row r="873" spans="1:6">
      <c r="A873" s="25">
        <v>0.6</v>
      </c>
      <c r="B873" s="25" t="s">
        <v>117</v>
      </c>
      <c r="C873" s="25">
        <v>1219</v>
      </c>
      <c r="D873" t="s">
        <v>45</v>
      </c>
      <c r="E873" t="s">
        <v>43</v>
      </c>
      <c r="F873" t="s">
        <v>215</v>
      </c>
    </row>
    <row r="874" spans="1:6">
      <c r="A874" s="25">
        <v>0.55000000000000004</v>
      </c>
      <c r="B874" s="25" t="s">
        <v>117</v>
      </c>
      <c r="C874" s="25">
        <v>1220</v>
      </c>
      <c r="D874" t="s">
        <v>37</v>
      </c>
      <c r="E874" t="s">
        <v>43</v>
      </c>
      <c r="F874" t="s">
        <v>214</v>
      </c>
    </row>
    <row r="875" spans="1:6">
      <c r="A875" s="25">
        <v>0.15</v>
      </c>
      <c r="B875" s="25" t="s">
        <v>116</v>
      </c>
      <c r="C875" s="25">
        <v>1221</v>
      </c>
      <c r="D875" t="s">
        <v>45</v>
      </c>
      <c r="E875" t="s">
        <v>43</v>
      </c>
      <c r="F875" t="s">
        <v>215</v>
      </c>
    </row>
    <row r="876" spans="1:6">
      <c r="A876" s="25">
        <v>0.4</v>
      </c>
      <c r="B876" s="25" t="s">
        <v>117</v>
      </c>
      <c r="C876" s="25">
        <v>1224</v>
      </c>
      <c r="D876" t="s">
        <v>45</v>
      </c>
      <c r="E876" t="s">
        <v>43</v>
      </c>
      <c r="F876" t="s">
        <v>214</v>
      </c>
    </row>
    <row r="877" spans="1:6">
      <c r="A877" s="25">
        <v>0.2</v>
      </c>
      <c r="B877" s="25" t="s">
        <v>116</v>
      </c>
      <c r="C877" s="25">
        <v>1225</v>
      </c>
      <c r="D877" t="s">
        <v>45</v>
      </c>
      <c r="E877" t="s">
        <v>43</v>
      </c>
      <c r="F877" t="s">
        <v>214</v>
      </c>
    </row>
    <row r="878" spans="1:6">
      <c r="A878" s="25">
        <v>0.15</v>
      </c>
      <c r="B878" s="25" t="s">
        <v>116</v>
      </c>
      <c r="C878" s="25">
        <v>1226</v>
      </c>
      <c r="D878" t="s">
        <v>37</v>
      </c>
      <c r="E878" t="s">
        <v>43</v>
      </c>
      <c r="F878" t="s">
        <v>215</v>
      </c>
    </row>
    <row r="879" spans="1:6">
      <c r="A879" s="25">
        <v>0.2</v>
      </c>
      <c r="B879" s="25" t="s">
        <v>115</v>
      </c>
      <c r="C879" s="25">
        <v>1228</v>
      </c>
      <c r="D879" t="s">
        <v>45</v>
      </c>
      <c r="E879" t="s">
        <v>43</v>
      </c>
      <c r="F879" t="s">
        <v>216</v>
      </c>
    </row>
    <row r="880" spans="1:6">
      <c r="A880" s="25">
        <v>0.4</v>
      </c>
      <c r="B880" s="25" t="s">
        <v>117</v>
      </c>
      <c r="C880" s="25">
        <v>1231</v>
      </c>
      <c r="D880" t="s">
        <v>61</v>
      </c>
      <c r="E880" t="s">
        <v>43</v>
      </c>
      <c r="F880" t="s">
        <v>214</v>
      </c>
    </row>
    <row r="881" spans="1:6">
      <c r="A881" s="25">
        <v>0.5</v>
      </c>
      <c r="B881" s="25" t="s">
        <v>115</v>
      </c>
      <c r="C881" s="25">
        <v>1233</v>
      </c>
      <c r="D881" t="s">
        <v>37</v>
      </c>
      <c r="E881" t="s">
        <v>35</v>
      </c>
      <c r="F881" t="s">
        <v>214</v>
      </c>
    </row>
    <row r="882" spans="1:6">
      <c r="A882" s="25">
        <v>0.4</v>
      </c>
      <c r="B882" s="25" t="s">
        <v>117</v>
      </c>
      <c r="C882" s="25">
        <v>1234</v>
      </c>
      <c r="D882" t="s">
        <v>45</v>
      </c>
      <c r="E882" t="s">
        <v>43</v>
      </c>
      <c r="F882" t="s">
        <v>215</v>
      </c>
    </row>
    <row r="883" spans="1:6">
      <c r="A883" s="25">
        <v>0.3</v>
      </c>
      <c r="B883" s="25" t="s">
        <v>116</v>
      </c>
      <c r="C883" s="25">
        <v>1235</v>
      </c>
      <c r="D883" t="s">
        <v>45</v>
      </c>
      <c r="E883" t="s">
        <v>35</v>
      </c>
      <c r="F883" t="s">
        <v>214</v>
      </c>
    </row>
    <row r="884" spans="1:6">
      <c r="A884" s="25">
        <v>0.45</v>
      </c>
      <c r="B884" s="25" t="s">
        <v>117</v>
      </c>
      <c r="C884" s="25">
        <v>1237</v>
      </c>
      <c r="D884" t="s">
        <v>45</v>
      </c>
      <c r="E884" t="s">
        <v>35</v>
      </c>
      <c r="F884" t="s">
        <v>216</v>
      </c>
    </row>
    <row r="885" spans="1:6">
      <c r="A885" s="25">
        <v>0.35</v>
      </c>
      <c r="B885" s="25" t="s">
        <v>117</v>
      </c>
      <c r="C885" s="25">
        <v>1238</v>
      </c>
      <c r="D885" t="s">
        <v>45</v>
      </c>
      <c r="E885" t="s">
        <v>43</v>
      </c>
      <c r="F885" t="s">
        <v>215</v>
      </c>
    </row>
    <row r="886" spans="1:6">
      <c r="A886" s="25">
        <v>0.45</v>
      </c>
      <c r="B886" s="25" t="s">
        <v>117</v>
      </c>
      <c r="C886" s="25">
        <v>1239</v>
      </c>
      <c r="D886" t="s">
        <v>37</v>
      </c>
      <c r="E886" t="s">
        <v>43</v>
      </c>
      <c r="F886" t="s">
        <v>214</v>
      </c>
    </row>
    <row r="887" spans="1:6">
      <c r="A887" s="25">
        <v>0.15</v>
      </c>
      <c r="B887" s="25" t="s">
        <v>116</v>
      </c>
      <c r="C887" s="25">
        <v>1240</v>
      </c>
      <c r="D887" t="s">
        <v>37</v>
      </c>
      <c r="E887" t="s">
        <v>43</v>
      </c>
      <c r="F887" t="s">
        <v>214</v>
      </c>
    </row>
    <row r="888" spans="1:6">
      <c r="A888" s="25">
        <v>0.6</v>
      </c>
      <c r="B888" s="25" t="s">
        <v>117</v>
      </c>
      <c r="C888" s="25">
        <v>1241</v>
      </c>
      <c r="D888" t="s">
        <v>45</v>
      </c>
      <c r="E888" t="s">
        <v>35</v>
      </c>
      <c r="F888" t="s">
        <v>214</v>
      </c>
    </row>
    <row r="889" spans="1:6">
      <c r="A889" s="25">
        <v>0.6</v>
      </c>
      <c r="B889" s="25" t="s">
        <v>117</v>
      </c>
      <c r="C889" s="25">
        <v>1242</v>
      </c>
      <c r="D889" t="s">
        <v>45</v>
      </c>
      <c r="E889" t="s">
        <v>35</v>
      </c>
      <c r="F889" t="s">
        <v>216</v>
      </c>
    </row>
    <row r="890" spans="1:6">
      <c r="A890" s="25">
        <v>0.35</v>
      </c>
      <c r="B890" s="25" t="s">
        <v>117</v>
      </c>
      <c r="C890" s="25">
        <v>1243</v>
      </c>
      <c r="D890" t="s">
        <v>37</v>
      </c>
      <c r="E890" t="s">
        <v>35</v>
      </c>
      <c r="F890" t="s">
        <v>216</v>
      </c>
    </row>
    <row r="891" spans="1:6">
      <c r="A891" s="25">
        <v>1</v>
      </c>
      <c r="B891" s="25" t="s">
        <v>117</v>
      </c>
      <c r="C891" s="25">
        <v>1244</v>
      </c>
      <c r="D891" t="s">
        <v>45</v>
      </c>
      <c r="E891" t="s">
        <v>35</v>
      </c>
      <c r="F891" t="s">
        <v>215</v>
      </c>
    </row>
    <row r="892" spans="1:6">
      <c r="A892" s="25">
        <v>0.2</v>
      </c>
      <c r="B892" s="25" t="s">
        <v>115</v>
      </c>
      <c r="C892" s="25">
        <v>1245</v>
      </c>
      <c r="D892" t="s">
        <v>45</v>
      </c>
      <c r="E892" t="s">
        <v>43</v>
      </c>
      <c r="F892" t="s">
        <v>216</v>
      </c>
    </row>
    <row r="893" spans="1:6">
      <c r="A893" s="25">
        <v>0.4</v>
      </c>
      <c r="B893" s="25" t="s">
        <v>117</v>
      </c>
      <c r="C893" s="25">
        <v>1246</v>
      </c>
      <c r="D893" t="s">
        <v>45</v>
      </c>
      <c r="E893" t="s">
        <v>43</v>
      </c>
      <c r="F893" t="s">
        <v>215</v>
      </c>
    </row>
    <row r="894" spans="1:6">
      <c r="A894" s="25">
        <v>0.75</v>
      </c>
      <c r="B894" s="25" t="s">
        <v>117</v>
      </c>
      <c r="C894" s="25">
        <v>1248</v>
      </c>
      <c r="D894" t="s">
        <v>45</v>
      </c>
      <c r="E894" t="s">
        <v>35</v>
      </c>
      <c r="F894" t="s">
        <v>215</v>
      </c>
    </row>
    <row r="895" spans="1:6">
      <c r="A895" s="25">
        <v>0.35</v>
      </c>
      <c r="B895" s="25" t="s">
        <v>117</v>
      </c>
      <c r="C895" s="25">
        <v>1249</v>
      </c>
      <c r="D895" t="s">
        <v>45</v>
      </c>
      <c r="E895" t="s">
        <v>43</v>
      </c>
      <c r="F895" t="s">
        <v>214</v>
      </c>
    </row>
    <row r="896" spans="1:6">
      <c r="A896" s="25">
        <v>0</v>
      </c>
      <c r="B896" s="25" t="s">
        <v>115</v>
      </c>
      <c r="C896" s="25">
        <v>1250</v>
      </c>
      <c r="D896" t="s">
        <v>45</v>
      </c>
      <c r="E896" t="s">
        <v>43</v>
      </c>
      <c r="F896" t="s">
        <v>216</v>
      </c>
    </row>
    <row r="897" spans="1:6">
      <c r="A897" s="25">
        <v>0.6</v>
      </c>
      <c r="B897" s="25" t="s">
        <v>117</v>
      </c>
      <c r="C897" s="25">
        <v>1251</v>
      </c>
      <c r="D897" t="s">
        <v>45</v>
      </c>
      <c r="E897" t="s">
        <v>35</v>
      </c>
      <c r="F897" t="s">
        <v>214</v>
      </c>
    </row>
    <row r="898" spans="1:6">
      <c r="A898" s="25">
        <v>0.25</v>
      </c>
      <c r="B898" s="25" t="s">
        <v>116</v>
      </c>
      <c r="C898" s="25">
        <v>1252</v>
      </c>
      <c r="D898" t="s">
        <v>45</v>
      </c>
      <c r="E898" t="s">
        <v>43</v>
      </c>
      <c r="F898" t="s">
        <v>214</v>
      </c>
    </row>
    <row r="899" spans="1:6">
      <c r="A899" s="25">
        <v>0.15</v>
      </c>
      <c r="B899" s="25" t="s">
        <v>115</v>
      </c>
      <c r="C899" s="25">
        <v>1254</v>
      </c>
      <c r="D899" t="s">
        <v>37</v>
      </c>
      <c r="E899" t="s">
        <v>43</v>
      </c>
      <c r="F899" t="s">
        <v>214</v>
      </c>
    </row>
    <row r="900" spans="1:6">
      <c r="A900" s="25">
        <v>0</v>
      </c>
      <c r="B900" s="25" t="s">
        <v>116</v>
      </c>
      <c r="C900" s="25">
        <v>1255</v>
      </c>
      <c r="D900" t="s">
        <v>45</v>
      </c>
      <c r="E900" t="s">
        <v>43</v>
      </c>
      <c r="F900" t="s">
        <v>216</v>
      </c>
    </row>
    <row r="901" spans="1:6">
      <c r="A901" s="25">
        <v>0.2</v>
      </c>
      <c r="B901" s="25" t="s">
        <v>115</v>
      </c>
      <c r="C901" s="25">
        <v>1256</v>
      </c>
      <c r="D901" t="s">
        <v>45</v>
      </c>
      <c r="E901" t="s">
        <v>43</v>
      </c>
      <c r="F901" t="s">
        <v>216</v>
      </c>
    </row>
    <row r="902" spans="1:6">
      <c r="A902" s="25">
        <v>0.6</v>
      </c>
      <c r="B902" s="25" t="s">
        <v>117</v>
      </c>
      <c r="C902" s="25">
        <v>1257</v>
      </c>
      <c r="D902" t="s">
        <v>45</v>
      </c>
      <c r="E902" t="s">
        <v>43</v>
      </c>
      <c r="F902" t="s">
        <v>214</v>
      </c>
    </row>
    <row r="903" spans="1:6">
      <c r="A903" s="25">
        <v>0.6</v>
      </c>
      <c r="B903" s="25" t="s">
        <v>115</v>
      </c>
      <c r="C903" s="25">
        <v>1258</v>
      </c>
      <c r="D903" t="s">
        <v>45</v>
      </c>
      <c r="E903" t="s">
        <v>43</v>
      </c>
      <c r="F903" t="s">
        <v>215</v>
      </c>
    </row>
    <row r="904" spans="1:6">
      <c r="A904" s="25">
        <v>0.35</v>
      </c>
      <c r="B904" s="25" t="s">
        <v>117</v>
      </c>
      <c r="C904" s="25">
        <v>1259</v>
      </c>
      <c r="D904" t="s">
        <v>45</v>
      </c>
      <c r="E904" t="s">
        <v>43</v>
      </c>
      <c r="F904" t="s">
        <v>215</v>
      </c>
    </row>
    <row r="905" spans="1:6">
      <c r="A905" s="25">
        <v>0.15</v>
      </c>
      <c r="B905" s="25" t="s">
        <v>116</v>
      </c>
      <c r="C905" s="25">
        <v>1260</v>
      </c>
      <c r="D905" t="s">
        <v>45</v>
      </c>
      <c r="E905" t="s">
        <v>35</v>
      </c>
      <c r="F905" t="s">
        <v>214</v>
      </c>
    </row>
    <row r="906" spans="1:6">
      <c r="A906" s="25">
        <v>0</v>
      </c>
      <c r="B906" s="25" t="s">
        <v>115</v>
      </c>
      <c r="C906" s="25">
        <v>1263</v>
      </c>
      <c r="D906" t="s">
        <v>45</v>
      </c>
      <c r="E906" t="s">
        <v>43</v>
      </c>
      <c r="F906" t="s">
        <v>216</v>
      </c>
    </row>
    <row r="907" spans="1:6">
      <c r="A907" s="25">
        <v>0.2</v>
      </c>
      <c r="B907" s="25" t="s">
        <v>116</v>
      </c>
      <c r="C907" s="25">
        <v>1264</v>
      </c>
      <c r="D907" t="s">
        <v>45</v>
      </c>
      <c r="E907" t="s">
        <v>43</v>
      </c>
      <c r="F907" t="s">
        <v>216</v>
      </c>
    </row>
    <row r="908" spans="1:6">
      <c r="A908" s="25">
        <v>0.35</v>
      </c>
      <c r="B908" s="25" t="s">
        <v>117</v>
      </c>
      <c r="C908" s="25">
        <v>1265</v>
      </c>
      <c r="D908" t="s">
        <v>45</v>
      </c>
      <c r="E908" t="s">
        <v>43</v>
      </c>
      <c r="F908" t="s">
        <v>215</v>
      </c>
    </row>
    <row r="909" spans="1:6">
      <c r="A909" s="25">
        <v>0.45</v>
      </c>
      <c r="B909" s="25" t="s">
        <v>117</v>
      </c>
      <c r="C909" s="25">
        <v>1267</v>
      </c>
      <c r="D909" t="s">
        <v>37</v>
      </c>
      <c r="E909" t="s">
        <v>43</v>
      </c>
      <c r="F909" t="s">
        <v>216</v>
      </c>
    </row>
    <row r="910" spans="1:6">
      <c r="A910" s="25">
        <v>0.15</v>
      </c>
      <c r="B910" s="25" t="s">
        <v>116</v>
      </c>
      <c r="C910" s="25">
        <v>1268</v>
      </c>
      <c r="D910" t="s">
        <v>37</v>
      </c>
      <c r="E910" t="s">
        <v>35</v>
      </c>
      <c r="F910" t="s">
        <v>216</v>
      </c>
    </row>
    <row r="911" spans="1:6">
      <c r="A911" s="25">
        <v>0.5</v>
      </c>
      <c r="B911" s="25" t="s">
        <v>117</v>
      </c>
      <c r="C911" s="25">
        <v>1269</v>
      </c>
      <c r="D911" t="s">
        <v>45</v>
      </c>
      <c r="E911" t="s">
        <v>35</v>
      </c>
      <c r="F911" t="s">
        <v>215</v>
      </c>
    </row>
    <row r="912" spans="1:6">
      <c r="A912" s="25">
        <v>0.15</v>
      </c>
      <c r="B912" s="25" t="s">
        <v>116</v>
      </c>
      <c r="C912" s="25">
        <v>1270</v>
      </c>
      <c r="D912" t="s">
        <v>45</v>
      </c>
      <c r="E912" t="s">
        <v>43</v>
      </c>
      <c r="F912" t="s">
        <v>215</v>
      </c>
    </row>
    <row r="913" spans="1:6">
      <c r="A913" s="25">
        <v>0.3</v>
      </c>
      <c r="B913" s="25" t="s">
        <v>116</v>
      </c>
      <c r="C913" s="25">
        <v>1273</v>
      </c>
      <c r="D913" t="s">
        <v>37</v>
      </c>
      <c r="E913" t="s">
        <v>35</v>
      </c>
      <c r="F913" t="s">
        <v>215</v>
      </c>
    </row>
    <row r="914" spans="1:6">
      <c r="A914" s="25">
        <v>0.5</v>
      </c>
      <c r="B914" s="25" t="s">
        <v>117</v>
      </c>
      <c r="C914" s="25">
        <v>1275</v>
      </c>
      <c r="D914" t="s">
        <v>45</v>
      </c>
      <c r="E914" t="s">
        <v>35</v>
      </c>
      <c r="F914" t="s">
        <v>215</v>
      </c>
    </row>
    <row r="915" spans="1:6">
      <c r="A915" s="25">
        <v>0.6</v>
      </c>
      <c r="B915" s="25" t="s">
        <v>115</v>
      </c>
      <c r="C915" s="25">
        <v>1277</v>
      </c>
      <c r="D915" t="s">
        <v>37</v>
      </c>
      <c r="E915" t="s">
        <v>35</v>
      </c>
      <c r="F915" t="s">
        <v>216</v>
      </c>
    </row>
    <row r="916" spans="1:6">
      <c r="A916" s="25">
        <v>0.45</v>
      </c>
      <c r="B916" s="25" t="s">
        <v>115</v>
      </c>
      <c r="C916" s="25">
        <v>1278</v>
      </c>
      <c r="D916" t="s">
        <v>45</v>
      </c>
      <c r="E916" t="s">
        <v>35</v>
      </c>
      <c r="F916" t="s">
        <v>216</v>
      </c>
    </row>
    <row r="917" spans="1:6">
      <c r="A917" s="25">
        <v>0.55000000000000004</v>
      </c>
      <c r="B917" s="25" t="s">
        <v>117</v>
      </c>
      <c r="C917" s="25">
        <v>1279</v>
      </c>
      <c r="D917" t="s">
        <v>45</v>
      </c>
      <c r="E917" t="s">
        <v>43</v>
      </c>
      <c r="F917" t="s">
        <v>215</v>
      </c>
    </row>
    <row r="918" spans="1:6">
      <c r="A918" s="25">
        <v>0.25</v>
      </c>
      <c r="B918" s="25" t="s">
        <v>115</v>
      </c>
      <c r="C918" s="25">
        <v>1280</v>
      </c>
      <c r="D918" t="s">
        <v>37</v>
      </c>
      <c r="E918" t="s">
        <v>43</v>
      </c>
      <c r="F918" t="s">
        <v>216</v>
      </c>
    </row>
    <row r="919" spans="1:6">
      <c r="A919" s="25">
        <v>0.55000000000000004</v>
      </c>
      <c r="B919" s="25" t="s">
        <v>117</v>
      </c>
      <c r="C919" s="25">
        <v>1281</v>
      </c>
      <c r="D919" t="s">
        <v>37</v>
      </c>
      <c r="E919" t="s">
        <v>35</v>
      </c>
      <c r="F919" t="s">
        <v>214</v>
      </c>
    </row>
    <row r="920" spans="1:6">
      <c r="A920" s="25">
        <v>0.65</v>
      </c>
      <c r="B920" s="25" t="s">
        <v>115</v>
      </c>
      <c r="C920" s="25">
        <v>1282</v>
      </c>
      <c r="D920" t="s">
        <v>37</v>
      </c>
      <c r="E920" t="s">
        <v>35</v>
      </c>
      <c r="F920" t="s">
        <v>216</v>
      </c>
    </row>
    <row r="921" spans="1:6">
      <c r="A921" s="25">
        <v>0.25</v>
      </c>
      <c r="B921" s="25" t="s">
        <v>115</v>
      </c>
      <c r="C921" s="25">
        <v>1283</v>
      </c>
      <c r="D921" t="s">
        <v>45</v>
      </c>
      <c r="E921" t="s">
        <v>43</v>
      </c>
      <c r="F921" t="s">
        <v>216</v>
      </c>
    </row>
    <row r="922" spans="1:6">
      <c r="A922" s="25">
        <v>0.45</v>
      </c>
      <c r="B922" s="25" t="s">
        <v>117</v>
      </c>
      <c r="C922" s="25">
        <v>1285</v>
      </c>
      <c r="D922" t="s">
        <v>45</v>
      </c>
      <c r="E922" t="s">
        <v>43</v>
      </c>
      <c r="F922" t="s">
        <v>214</v>
      </c>
    </row>
    <row r="923" spans="1:6">
      <c r="A923" s="25">
        <v>0.5</v>
      </c>
      <c r="B923" s="25" t="s">
        <v>117</v>
      </c>
      <c r="C923" s="25">
        <v>1286</v>
      </c>
      <c r="D923" t="s">
        <v>45</v>
      </c>
      <c r="E923" t="s">
        <v>35</v>
      </c>
      <c r="F923" t="s">
        <v>215</v>
      </c>
    </row>
    <row r="924" spans="1:6">
      <c r="A924" s="25">
        <v>0.5</v>
      </c>
      <c r="B924" s="25" t="s">
        <v>117</v>
      </c>
      <c r="C924" s="25">
        <v>1288</v>
      </c>
      <c r="D924" t="s">
        <v>45</v>
      </c>
      <c r="E924" t="s">
        <v>43</v>
      </c>
      <c r="F924" t="s">
        <v>216</v>
      </c>
    </row>
    <row r="925" spans="1:6">
      <c r="A925" s="25">
        <v>0.4</v>
      </c>
      <c r="B925" s="25" t="s">
        <v>117</v>
      </c>
      <c r="C925" s="25">
        <v>1289</v>
      </c>
      <c r="D925" t="s">
        <v>61</v>
      </c>
      <c r="E925" t="s">
        <v>43</v>
      </c>
      <c r="F925" t="s">
        <v>214</v>
      </c>
    </row>
    <row r="926" spans="1:6">
      <c r="A926" s="25">
        <v>0.3</v>
      </c>
      <c r="B926" s="25" t="s">
        <v>116</v>
      </c>
      <c r="C926" s="25">
        <v>1291</v>
      </c>
      <c r="D926" t="s">
        <v>45</v>
      </c>
      <c r="E926" t="s">
        <v>35</v>
      </c>
      <c r="F926" t="s">
        <v>214</v>
      </c>
    </row>
    <row r="927" spans="1:6">
      <c r="A927" s="25">
        <v>0.75</v>
      </c>
      <c r="B927" s="25" t="s">
        <v>117</v>
      </c>
      <c r="C927" s="25">
        <v>1292</v>
      </c>
      <c r="D927" t="s">
        <v>45</v>
      </c>
      <c r="E927" t="s">
        <v>35</v>
      </c>
      <c r="F927" t="s">
        <v>215</v>
      </c>
    </row>
    <row r="928" spans="1:6">
      <c r="A928" s="25">
        <v>0.05</v>
      </c>
      <c r="B928" s="25" t="s">
        <v>116</v>
      </c>
      <c r="C928" s="25">
        <v>1293</v>
      </c>
      <c r="D928" t="s">
        <v>37</v>
      </c>
      <c r="E928" t="s">
        <v>43</v>
      </c>
      <c r="F928" t="s">
        <v>216</v>
      </c>
    </row>
    <row r="929" spans="1:6">
      <c r="A929" s="25">
        <v>0.6</v>
      </c>
      <c r="B929" s="25" t="s">
        <v>117</v>
      </c>
      <c r="C929" s="25">
        <v>1294</v>
      </c>
      <c r="D929" t="s">
        <v>45</v>
      </c>
      <c r="E929" t="s">
        <v>35</v>
      </c>
      <c r="F929" t="s">
        <v>214</v>
      </c>
    </row>
    <row r="930" spans="1:6">
      <c r="A930" s="25">
        <v>0.2</v>
      </c>
      <c r="B930" s="25" t="s">
        <v>116</v>
      </c>
      <c r="C930" s="25">
        <v>1295</v>
      </c>
      <c r="D930" t="s">
        <v>45</v>
      </c>
      <c r="E930" t="s">
        <v>43</v>
      </c>
      <c r="F930" t="s">
        <v>216</v>
      </c>
    </row>
    <row r="931" spans="1:6">
      <c r="A931" s="25">
        <v>0.3</v>
      </c>
      <c r="B931" s="25" t="s">
        <v>116</v>
      </c>
      <c r="C931" s="25">
        <v>1296</v>
      </c>
      <c r="D931" t="s">
        <v>45</v>
      </c>
      <c r="E931" t="s">
        <v>35</v>
      </c>
      <c r="F931" t="s">
        <v>214</v>
      </c>
    </row>
    <row r="932" spans="1:6">
      <c r="A932" s="25">
        <v>0.6</v>
      </c>
      <c r="B932" s="25" t="s">
        <v>115</v>
      </c>
      <c r="C932" s="25">
        <v>1297</v>
      </c>
      <c r="D932" t="s">
        <v>45</v>
      </c>
      <c r="E932" t="s">
        <v>43</v>
      </c>
      <c r="F932" t="s">
        <v>215</v>
      </c>
    </row>
    <row r="933" spans="1:6">
      <c r="A933" s="25">
        <v>0.3</v>
      </c>
      <c r="B933" s="25" t="s">
        <v>116</v>
      </c>
      <c r="C933" s="25">
        <v>1298</v>
      </c>
      <c r="D933" t="s">
        <v>45</v>
      </c>
      <c r="E933" t="s">
        <v>35</v>
      </c>
      <c r="F933" t="s">
        <v>214</v>
      </c>
    </row>
    <row r="934" spans="1:6">
      <c r="A934" s="25">
        <v>0.55000000000000004</v>
      </c>
      <c r="B934" s="25" t="s">
        <v>117</v>
      </c>
      <c r="C934" s="25">
        <v>1299</v>
      </c>
      <c r="D934" t="s">
        <v>45</v>
      </c>
      <c r="E934" t="s">
        <v>35</v>
      </c>
      <c r="F934" t="s">
        <v>214</v>
      </c>
    </row>
    <row r="935" spans="1:6">
      <c r="A935" s="25">
        <v>0.6</v>
      </c>
      <c r="B935" s="25" t="s">
        <v>117</v>
      </c>
      <c r="C935" s="25">
        <v>1301</v>
      </c>
      <c r="D935" t="s">
        <v>45</v>
      </c>
      <c r="E935" t="s">
        <v>43</v>
      </c>
      <c r="F935" t="s">
        <v>215</v>
      </c>
    </row>
    <row r="936" spans="1:6">
      <c r="A936" s="25">
        <v>0.6</v>
      </c>
      <c r="B936" s="25" t="s">
        <v>117</v>
      </c>
      <c r="C936" s="25">
        <v>1303</v>
      </c>
      <c r="D936" t="s">
        <v>45</v>
      </c>
      <c r="E936" t="s">
        <v>43</v>
      </c>
      <c r="F936" t="s">
        <v>215</v>
      </c>
    </row>
    <row r="937" spans="1:6">
      <c r="A937" s="25">
        <v>0.15</v>
      </c>
      <c r="B937" s="25" t="s">
        <v>116</v>
      </c>
      <c r="C937" s="25">
        <v>1304</v>
      </c>
      <c r="D937" t="s">
        <v>37</v>
      </c>
      <c r="E937" t="s">
        <v>43</v>
      </c>
      <c r="F937" t="s">
        <v>214</v>
      </c>
    </row>
    <row r="938" spans="1:6">
      <c r="A938" s="25">
        <v>0.45</v>
      </c>
      <c r="B938" s="25" t="s">
        <v>115</v>
      </c>
      <c r="C938" s="25">
        <v>1306</v>
      </c>
      <c r="D938" t="s">
        <v>45</v>
      </c>
      <c r="E938" t="s">
        <v>43</v>
      </c>
      <c r="F938" t="s">
        <v>216</v>
      </c>
    </row>
    <row r="939" spans="1:6">
      <c r="A939" s="25">
        <v>0.45</v>
      </c>
      <c r="B939" s="25" t="s">
        <v>117</v>
      </c>
      <c r="C939" s="25">
        <v>1307</v>
      </c>
      <c r="D939" t="s">
        <v>45</v>
      </c>
      <c r="E939" t="s">
        <v>35</v>
      </c>
      <c r="F939" t="s">
        <v>216</v>
      </c>
    </row>
    <row r="940" spans="1:6">
      <c r="A940" s="25">
        <v>0.35</v>
      </c>
      <c r="B940" s="25" t="s">
        <v>115</v>
      </c>
      <c r="C940" s="25">
        <v>1308</v>
      </c>
      <c r="D940" t="s">
        <v>45</v>
      </c>
      <c r="E940" t="s">
        <v>43</v>
      </c>
      <c r="F940" t="s">
        <v>215</v>
      </c>
    </row>
    <row r="941" spans="1:6">
      <c r="A941" s="25">
        <v>0.15</v>
      </c>
      <c r="B941" s="25" t="s">
        <v>116</v>
      </c>
      <c r="C941" s="25">
        <v>1309</v>
      </c>
      <c r="D941" t="s">
        <v>45</v>
      </c>
      <c r="E941" t="s">
        <v>43</v>
      </c>
      <c r="F941" t="s">
        <v>214</v>
      </c>
    </row>
    <row r="942" spans="1:6">
      <c r="A942" s="25">
        <v>0.4</v>
      </c>
      <c r="B942" s="25" t="s">
        <v>117</v>
      </c>
      <c r="C942" s="25">
        <v>1310</v>
      </c>
      <c r="D942" t="s">
        <v>45</v>
      </c>
      <c r="E942" t="s">
        <v>43</v>
      </c>
      <c r="F942" t="s">
        <v>214</v>
      </c>
    </row>
    <row r="943" spans="1:6">
      <c r="A943" s="25">
        <v>0.4</v>
      </c>
      <c r="B943" s="25" t="s">
        <v>117</v>
      </c>
      <c r="C943" s="25">
        <v>1311</v>
      </c>
      <c r="D943" t="s">
        <v>45</v>
      </c>
      <c r="E943" t="s">
        <v>43</v>
      </c>
      <c r="F943" t="s">
        <v>214</v>
      </c>
    </row>
    <row r="944" spans="1:6">
      <c r="A944" s="25">
        <v>0</v>
      </c>
      <c r="B944" s="25" t="s">
        <v>116</v>
      </c>
      <c r="C944" s="25">
        <v>1312</v>
      </c>
      <c r="D944" t="s">
        <v>45</v>
      </c>
      <c r="E944" t="s">
        <v>43</v>
      </c>
      <c r="F944" t="s">
        <v>216</v>
      </c>
    </row>
    <row r="945" spans="1:6">
      <c r="A945" s="25">
        <v>0.45</v>
      </c>
      <c r="B945" s="25" t="s">
        <v>115</v>
      </c>
      <c r="C945" s="25">
        <v>1314</v>
      </c>
      <c r="D945" t="s">
        <v>61</v>
      </c>
      <c r="E945" t="s">
        <v>43</v>
      </c>
      <c r="F945" t="s">
        <v>214</v>
      </c>
    </row>
    <row r="946" spans="1:6">
      <c r="A946" s="25">
        <v>0.05</v>
      </c>
      <c r="B946" s="25" t="s">
        <v>116</v>
      </c>
      <c r="C946" s="25">
        <v>1315</v>
      </c>
      <c r="D946" t="s">
        <v>45</v>
      </c>
      <c r="E946" t="s">
        <v>43</v>
      </c>
      <c r="F946" t="s">
        <v>214</v>
      </c>
    </row>
    <row r="947" spans="1:6">
      <c r="A947" s="25">
        <v>0.4</v>
      </c>
      <c r="B947" s="25" t="s">
        <v>115</v>
      </c>
      <c r="C947" s="25">
        <v>1317</v>
      </c>
      <c r="D947" t="s">
        <v>45</v>
      </c>
      <c r="E947" t="s">
        <v>35</v>
      </c>
      <c r="F947" t="s">
        <v>216</v>
      </c>
    </row>
    <row r="948" spans="1:6">
      <c r="A948" s="25">
        <v>0.4</v>
      </c>
      <c r="B948" s="25" t="s">
        <v>117</v>
      </c>
      <c r="C948" s="25">
        <v>1318</v>
      </c>
      <c r="D948" t="s">
        <v>37</v>
      </c>
      <c r="E948" t="s">
        <v>35</v>
      </c>
      <c r="F948" t="s">
        <v>216</v>
      </c>
    </row>
    <row r="949" spans="1:6">
      <c r="A949" s="25">
        <v>0.85</v>
      </c>
      <c r="B949" s="25" t="s">
        <v>115</v>
      </c>
      <c r="C949" s="25">
        <v>1319</v>
      </c>
      <c r="D949" t="s">
        <v>37</v>
      </c>
      <c r="E949" t="s">
        <v>35</v>
      </c>
      <c r="F949" t="s">
        <v>216</v>
      </c>
    </row>
    <row r="950" spans="1:6">
      <c r="A950" s="25">
        <v>0.6</v>
      </c>
      <c r="B950" s="25" t="s">
        <v>117</v>
      </c>
      <c r="C950" s="25">
        <v>1321</v>
      </c>
      <c r="D950" t="s">
        <v>45</v>
      </c>
      <c r="E950" t="s">
        <v>35</v>
      </c>
      <c r="F950" t="s">
        <v>216</v>
      </c>
    </row>
    <row r="951" spans="1:6">
      <c r="A951" s="25">
        <v>0.35</v>
      </c>
      <c r="B951" s="25" t="s">
        <v>117</v>
      </c>
      <c r="C951" s="25">
        <v>1322</v>
      </c>
      <c r="D951" t="s">
        <v>45</v>
      </c>
      <c r="E951" t="s">
        <v>43</v>
      </c>
      <c r="F951" t="s">
        <v>214</v>
      </c>
    </row>
    <row r="952" spans="1:6">
      <c r="A952" s="25">
        <v>0.4</v>
      </c>
      <c r="B952" s="25" t="s">
        <v>117</v>
      </c>
      <c r="C952" s="25">
        <v>1324</v>
      </c>
      <c r="D952" t="s">
        <v>37</v>
      </c>
      <c r="E952" t="s">
        <v>35</v>
      </c>
      <c r="F952" t="s">
        <v>216</v>
      </c>
    </row>
    <row r="953" spans="1:6">
      <c r="A953" s="25">
        <v>0.45</v>
      </c>
      <c r="B953" s="25" t="s">
        <v>117</v>
      </c>
      <c r="C953" s="25">
        <v>1329</v>
      </c>
      <c r="D953" t="s">
        <v>37</v>
      </c>
      <c r="E953" t="s">
        <v>43</v>
      </c>
      <c r="F953" t="s">
        <v>214</v>
      </c>
    </row>
    <row r="954" spans="1:6">
      <c r="A954" s="25">
        <v>0.55000000000000004</v>
      </c>
      <c r="B954" s="25" t="s">
        <v>117</v>
      </c>
      <c r="C954" s="25">
        <v>1331</v>
      </c>
      <c r="D954" t="s">
        <v>37</v>
      </c>
      <c r="E954" t="s">
        <v>35</v>
      </c>
      <c r="F954" t="s">
        <v>215</v>
      </c>
    </row>
    <row r="955" spans="1:6">
      <c r="A955" s="25">
        <v>0.6</v>
      </c>
      <c r="B955" s="25" t="s">
        <v>117</v>
      </c>
      <c r="C955" s="25">
        <v>1333</v>
      </c>
      <c r="D955" t="s">
        <v>45</v>
      </c>
      <c r="E955" t="s">
        <v>43</v>
      </c>
      <c r="F955" t="s">
        <v>215</v>
      </c>
    </row>
    <row r="956" spans="1:6">
      <c r="A956" s="25">
        <v>0.35</v>
      </c>
      <c r="B956" s="25" t="s">
        <v>117</v>
      </c>
      <c r="C956" s="25">
        <v>1334</v>
      </c>
      <c r="D956" t="s">
        <v>45</v>
      </c>
      <c r="E956" t="s">
        <v>35</v>
      </c>
      <c r="F956" t="s">
        <v>216</v>
      </c>
    </row>
    <row r="957" spans="1:6">
      <c r="A957" s="25">
        <v>0.05</v>
      </c>
      <c r="B957" s="25" t="s">
        <v>115</v>
      </c>
      <c r="C957" s="25">
        <v>1336</v>
      </c>
      <c r="D957" t="s">
        <v>45</v>
      </c>
      <c r="E957" t="s">
        <v>43</v>
      </c>
      <c r="F957" t="s">
        <v>216</v>
      </c>
    </row>
    <row r="958" spans="1:6">
      <c r="A958" s="25">
        <v>0.3</v>
      </c>
      <c r="B958" s="25" t="s">
        <v>115</v>
      </c>
      <c r="C958" s="25">
        <v>1338</v>
      </c>
      <c r="D958" t="s">
        <v>61</v>
      </c>
      <c r="E958" t="s">
        <v>43</v>
      </c>
      <c r="F958" t="s">
        <v>216</v>
      </c>
    </row>
    <row r="959" spans="1:6">
      <c r="A959" s="25">
        <v>0.15</v>
      </c>
      <c r="B959" s="25" t="s">
        <v>116</v>
      </c>
      <c r="C959" s="25">
        <v>1340</v>
      </c>
      <c r="D959" t="s">
        <v>45</v>
      </c>
      <c r="E959" t="s">
        <v>43</v>
      </c>
      <c r="F959" t="s">
        <v>214</v>
      </c>
    </row>
    <row r="960" spans="1:6">
      <c r="A960" s="25">
        <v>0.2</v>
      </c>
      <c r="B960" s="25" t="s">
        <v>116</v>
      </c>
      <c r="C960" s="25">
        <v>1344</v>
      </c>
      <c r="D960" t="s">
        <v>45</v>
      </c>
      <c r="E960" t="s">
        <v>43</v>
      </c>
      <c r="F960" t="s">
        <v>216</v>
      </c>
    </row>
    <row r="961" spans="1:6">
      <c r="A961" s="25">
        <v>0.2</v>
      </c>
      <c r="B961" s="25" t="s">
        <v>116</v>
      </c>
      <c r="C961" s="25">
        <v>1346</v>
      </c>
      <c r="D961" t="s">
        <v>45</v>
      </c>
      <c r="E961" t="s">
        <v>43</v>
      </c>
      <c r="F961" t="s">
        <v>214</v>
      </c>
    </row>
    <row r="962" spans="1:6">
      <c r="A962" s="25">
        <v>0.4</v>
      </c>
      <c r="B962" s="25" t="s">
        <v>117</v>
      </c>
      <c r="C962" s="25">
        <v>1349</v>
      </c>
      <c r="D962" t="s">
        <v>37</v>
      </c>
      <c r="E962" t="s">
        <v>43</v>
      </c>
      <c r="F962" t="s">
        <v>214</v>
      </c>
    </row>
    <row r="963" spans="1:6">
      <c r="A963" s="25">
        <v>0.3</v>
      </c>
      <c r="B963" s="25" t="s">
        <v>116</v>
      </c>
      <c r="C963" s="25">
        <v>1350</v>
      </c>
      <c r="D963" t="s">
        <v>45</v>
      </c>
      <c r="E963" t="s">
        <v>35</v>
      </c>
      <c r="F963" t="s">
        <v>214</v>
      </c>
    </row>
    <row r="964" spans="1:6">
      <c r="A964" s="25">
        <v>0.4</v>
      </c>
      <c r="B964" s="25" t="s">
        <v>115</v>
      </c>
      <c r="C964" s="25">
        <v>1352</v>
      </c>
      <c r="D964" t="s">
        <v>61</v>
      </c>
      <c r="E964" t="s">
        <v>35</v>
      </c>
      <c r="F964" t="s">
        <v>216</v>
      </c>
    </row>
    <row r="965" spans="1:6">
      <c r="A965" s="25">
        <v>0.45</v>
      </c>
      <c r="B965" s="25" t="s">
        <v>117</v>
      </c>
      <c r="C965" s="25">
        <v>1355</v>
      </c>
      <c r="D965" t="s">
        <v>37</v>
      </c>
      <c r="E965" t="s">
        <v>43</v>
      </c>
      <c r="F965" t="s">
        <v>214</v>
      </c>
    </row>
    <row r="966" spans="1:6">
      <c r="A966" s="25">
        <v>0.45</v>
      </c>
      <c r="B966" s="25" t="s">
        <v>117</v>
      </c>
      <c r="C966" s="25">
        <v>1356</v>
      </c>
      <c r="D966" t="s">
        <v>37</v>
      </c>
      <c r="E966" t="s">
        <v>43</v>
      </c>
      <c r="F966" t="s">
        <v>214</v>
      </c>
    </row>
    <row r="967" spans="1:6">
      <c r="A967" s="25">
        <v>0.35</v>
      </c>
      <c r="B967" s="25" t="s">
        <v>117</v>
      </c>
      <c r="C967" s="25">
        <v>1358</v>
      </c>
      <c r="D967" t="s">
        <v>45</v>
      </c>
      <c r="E967" t="s">
        <v>43</v>
      </c>
      <c r="F967" t="s">
        <v>214</v>
      </c>
    </row>
    <row r="968" spans="1:6">
      <c r="A968" s="25">
        <v>0.65</v>
      </c>
      <c r="B968" s="25" t="s">
        <v>115</v>
      </c>
      <c r="C968" s="25">
        <v>1360</v>
      </c>
      <c r="D968" t="s">
        <v>45</v>
      </c>
      <c r="E968" t="s">
        <v>35</v>
      </c>
      <c r="F968" t="s">
        <v>216</v>
      </c>
    </row>
    <row r="969" spans="1:6">
      <c r="A969" s="25">
        <v>0.6</v>
      </c>
      <c r="B969" s="25" t="s">
        <v>117</v>
      </c>
      <c r="C969" s="25">
        <v>1361</v>
      </c>
      <c r="D969" t="s">
        <v>45</v>
      </c>
      <c r="E969" t="s">
        <v>43</v>
      </c>
      <c r="F969" t="s">
        <v>215</v>
      </c>
    </row>
    <row r="970" spans="1:6">
      <c r="A970" s="25">
        <v>0.85</v>
      </c>
      <c r="B970" s="25" t="s">
        <v>117</v>
      </c>
      <c r="C970" s="25">
        <v>1362</v>
      </c>
      <c r="D970" t="s">
        <v>37</v>
      </c>
      <c r="E970" t="s">
        <v>43</v>
      </c>
      <c r="F970" t="s">
        <v>214</v>
      </c>
    </row>
    <row r="971" spans="1:6">
      <c r="A971" s="25">
        <v>0</v>
      </c>
      <c r="B971" s="25" t="s">
        <v>115</v>
      </c>
      <c r="C971" s="25">
        <v>1363</v>
      </c>
      <c r="D971" t="s">
        <v>45</v>
      </c>
      <c r="E971" t="s">
        <v>43</v>
      </c>
      <c r="F971" t="s">
        <v>216</v>
      </c>
    </row>
    <row r="972" spans="1:6">
      <c r="A972" s="25">
        <v>0.15</v>
      </c>
      <c r="B972" s="25" t="s">
        <v>116</v>
      </c>
      <c r="C972" s="25">
        <v>1364</v>
      </c>
      <c r="D972" t="s">
        <v>37</v>
      </c>
      <c r="E972" t="s">
        <v>43</v>
      </c>
      <c r="F972" t="s">
        <v>215</v>
      </c>
    </row>
    <row r="973" spans="1:6">
      <c r="A973" s="25">
        <v>0.45</v>
      </c>
      <c r="B973" s="25" t="s">
        <v>115</v>
      </c>
      <c r="C973" s="25">
        <v>1367</v>
      </c>
      <c r="D973" t="s">
        <v>45</v>
      </c>
      <c r="E973" t="s">
        <v>43</v>
      </c>
      <c r="F973" t="s">
        <v>216</v>
      </c>
    </row>
    <row r="974" spans="1:6">
      <c r="A974" s="25">
        <v>0.15</v>
      </c>
      <c r="B974" s="25" t="s">
        <v>116</v>
      </c>
      <c r="C974" s="25">
        <v>1368</v>
      </c>
      <c r="D974" t="s">
        <v>45</v>
      </c>
      <c r="E974" t="s">
        <v>43</v>
      </c>
      <c r="F974" t="s">
        <v>215</v>
      </c>
    </row>
    <row r="975" spans="1:6">
      <c r="A975" s="25">
        <v>0.15</v>
      </c>
      <c r="B975" s="25" t="s">
        <v>116</v>
      </c>
      <c r="C975" s="25">
        <v>1369</v>
      </c>
      <c r="D975" t="s">
        <v>45</v>
      </c>
      <c r="E975" t="s">
        <v>43</v>
      </c>
      <c r="F975" t="s">
        <v>214</v>
      </c>
    </row>
    <row r="976" spans="1:6">
      <c r="A976" s="25">
        <v>0.15</v>
      </c>
      <c r="B976" s="25" t="s">
        <v>116</v>
      </c>
      <c r="C976" s="25">
        <v>1371</v>
      </c>
      <c r="D976" t="s">
        <v>37</v>
      </c>
      <c r="E976" t="s">
        <v>43</v>
      </c>
      <c r="F976" t="s">
        <v>214</v>
      </c>
    </row>
    <row r="977" spans="1:6">
      <c r="A977" s="25">
        <v>0.55000000000000004</v>
      </c>
      <c r="B977" s="25" t="s">
        <v>115</v>
      </c>
      <c r="C977" s="25">
        <v>1372</v>
      </c>
      <c r="D977" t="s">
        <v>37</v>
      </c>
      <c r="E977" t="s">
        <v>35</v>
      </c>
      <c r="F977" t="s">
        <v>216</v>
      </c>
    </row>
    <row r="978" spans="1:6">
      <c r="A978" s="25">
        <v>0.45</v>
      </c>
      <c r="B978" s="25" t="s">
        <v>115</v>
      </c>
      <c r="C978" s="25">
        <v>1373</v>
      </c>
      <c r="D978" t="s">
        <v>45</v>
      </c>
      <c r="E978" t="s">
        <v>35</v>
      </c>
      <c r="F978" t="s">
        <v>216</v>
      </c>
    </row>
    <row r="979" spans="1:6">
      <c r="A979" s="25">
        <v>0.35</v>
      </c>
      <c r="B979" s="25" t="s">
        <v>117</v>
      </c>
      <c r="C979" s="25">
        <v>1374</v>
      </c>
      <c r="D979" t="s">
        <v>45</v>
      </c>
      <c r="E979" t="s">
        <v>43</v>
      </c>
      <c r="F979" t="s">
        <v>215</v>
      </c>
    </row>
    <row r="980" spans="1:6">
      <c r="A980" s="25">
        <v>0.4</v>
      </c>
      <c r="B980" s="25" t="s">
        <v>117</v>
      </c>
      <c r="C980" s="25">
        <v>1375</v>
      </c>
      <c r="D980" t="s">
        <v>45</v>
      </c>
      <c r="E980" t="s">
        <v>43</v>
      </c>
      <c r="F980" t="s">
        <v>214</v>
      </c>
    </row>
    <row r="981" spans="1:6">
      <c r="A981" s="25">
        <v>0.4</v>
      </c>
      <c r="B981" s="25" t="s">
        <v>117</v>
      </c>
      <c r="C981" s="25">
        <v>1377</v>
      </c>
      <c r="D981" t="s">
        <v>45</v>
      </c>
      <c r="E981" t="s">
        <v>43</v>
      </c>
      <c r="F981" t="s">
        <v>214</v>
      </c>
    </row>
    <row r="982" spans="1:6">
      <c r="A982" s="25">
        <v>0.15</v>
      </c>
      <c r="B982" s="25" t="s">
        <v>116</v>
      </c>
      <c r="C982" s="25">
        <v>1379</v>
      </c>
      <c r="D982" t="s">
        <v>37</v>
      </c>
      <c r="E982" t="s">
        <v>43</v>
      </c>
      <c r="F982" t="s">
        <v>215</v>
      </c>
    </row>
    <row r="983" spans="1:6">
      <c r="A983" s="25">
        <v>0.5</v>
      </c>
      <c r="B983" s="25" t="s">
        <v>117</v>
      </c>
      <c r="C983" s="25">
        <v>1380</v>
      </c>
      <c r="D983" t="s">
        <v>37</v>
      </c>
      <c r="E983" t="s">
        <v>35</v>
      </c>
      <c r="F983" t="s">
        <v>214</v>
      </c>
    </row>
    <row r="984" spans="1:6">
      <c r="A984" s="25">
        <v>0.15</v>
      </c>
      <c r="B984" s="25" t="s">
        <v>116</v>
      </c>
      <c r="C984" s="25">
        <v>1382</v>
      </c>
      <c r="D984" t="s">
        <v>45</v>
      </c>
      <c r="E984" t="s">
        <v>43</v>
      </c>
      <c r="F984" t="s">
        <v>215</v>
      </c>
    </row>
    <row r="985" spans="1:6">
      <c r="A985" s="25">
        <v>0</v>
      </c>
      <c r="B985" s="25" t="s">
        <v>116</v>
      </c>
      <c r="C985" s="25">
        <v>1383</v>
      </c>
      <c r="D985" t="s">
        <v>45</v>
      </c>
      <c r="E985" t="s">
        <v>43</v>
      </c>
      <c r="F985" t="s">
        <v>214</v>
      </c>
    </row>
    <row r="986" spans="1:6">
      <c r="A986" s="25">
        <v>0.4</v>
      </c>
      <c r="B986" s="25" t="s">
        <v>117</v>
      </c>
      <c r="C986" s="25">
        <v>1387</v>
      </c>
      <c r="D986" t="s">
        <v>37</v>
      </c>
      <c r="E986" t="s">
        <v>43</v>
      </c>
      <c r="F986" t="s">
        <v>214</v>
      </c>
    </row>
    <row r="987" spans="1:6">
      <c r="A987" s="25">
        <v>0.55000000000000004</v>
      </c>
      <c r="B987" s="25" t="s">
        <v>117</v>
      </c>
      <c r="C987" s="25">
        <v>1389</v>
      </c>
      <c r="D987" t="s">
        <v>45</v>
      </c>
      <c r="E987" t="s">
        <v>35</v>
      </c>
      <c r="F987" t="s">
        <v>214</v>
      </c>
    </row>
    <row r="988" spans="1:6">
      <c r="A988" s="25">
        <v>0.5</v>
      </c>
      <c r="B988" s="25" t="s">
        <v>117</v>
      </c>
      <c r="C988" s="25">
        <v>1390</v>
      </c>
      <c r="D988" t="s">
        <v>37</v>
      </c>
      <c r="E988" t="s">
        <v>35</v>
      </c>
      <c r="F988" t="s">
        <v>214</v>
      </c>
    </row>
    <row r="989" spans="1:6">
      <c r="A989" s="25">
        <v>0.45</v>
      </c>
      <c r="B989" s="25" t="s">
        <v>115</v>
      </c>
      <c r="C989" s="25">
        <v>1391</v>
      </c>
      <c r="D989" t="s">
        <v>37</v>
      </c>
      <c r="E989" t="s">
        <v>43</v>
      </c>
      <c r="F989" t="s">
        <v>216</v>
      </c>
    </row>
    <row r="990" spans="1:6">
      <c r="A990" s="25">
        <v>0.5</v>
      </c>
      <c r="B990" s="25" t="s">
        <v>117</v>
      </c>
      <c r="C990" s="25">
        <v>1392</v>
      </c>
      <c r="D990" t="s">
        <v>45</v>
      </c>
      <c r="E990" t="s">
        <v>35</v>
      </c>
      <c r="F990" t="s">
        <v>214</v>
      </c>
    </row>
    <row r="991" spans="1:6">
      <c r="A991" s="25">
        <v>0.3</v>
      </c>
      <c r="B991" s="25" t="s">
        <v>116</v>
      </c>
      <c r="C991" s="25">
        <v>1394</v>
      </c>
      <c r="D991" t="s">
        <v>45</v>
      </c>
      <c r="E991" t="s">
        <v>35</v>
      </c>
      <c r="F991" t="s">
        <v>215</v>
      </c>
    </row>
    <row r="992" spans="1:6">
      <c r="A992" s="25">
        <v>0.2</v>
      </c>
      <c r="B992" s="25" t="s">
        <v>116</v>
      </c>
      <c r="C992" s="25">
        <v>1395</v>
      </c>
      <c r="D992" t="s">
        <v>37</v>
      </c>
      <c r="E992" t="s">
        <v>43</v>
      </c>
      <c r="F992" t="s">
        <v>216</v>
      </c>
    </row>
    <row r="993" spans="1:6">
      <c r="A993" s="25">
        <v>0.75</v>
      </c>
      <c r="B993" s="25" t="s">
        <v>117</v>
      </c>
      <c r="C993" s="25">
        <v>1396</v>
      </c>
      <c r="D993" t="s">
        <v>37</v>
      </c>
      <c r="E993" t="s">
        <v>35</v>
      </c>
      <c r="F993" t="s">
        <v>214</v>
      </c>
    </row>
    <row r="994" spans="1:6">
      <c r="A994" s="25">
        <v>0</v>
      </c>
      <c r="B994" s="25" t="s">
        <v>116</v>
      </c>
      <c r="C994" s="25">
        <v>1397</v>
      </c>
      <c r="D994" t="s">
        <v>45</v>
      </c>
      <c r="E994" t="s">
        <v>43</v>
      </c>
      <c r="F994" t="s">
        <v>216</v>
      </c>
    </row>
    <row r="995" spans="1:6">
      <c r="A995" s="25">
        <v>0.55000000000000004</v>
      </c>
      <c r="B995" s="25" t="s">
        <v>117</v>
      </c>
      <c r="C995" s="25">
        <v>1399</v>
      </c>
      <c r="D995" t="s">
        <v>37</v>
      </c>
      <c r="E995" t="s">
        <v>43</v>
      </c>
      <c r="F995" t="s">
        <v>214</v>
      </c>
    </row>
    <row r="996" spans="1:6">
      <c r="A996" s="25">
        <v>0.35</v>
      </c>
      <c r="B996" s="25" t="s">
        <v>115</v>
      </c>
      <c r="C996" s="25">
        <v>1401</v>
      </c>
      <c r="D996" t="s">
        <v>45</v>
      </c>
      <c r="E996" t="s">
        <v>35</v>
      </c>
      <c r="F996" t="s">
        <v>216</v>
      </c>
    </row>
    <row r="997" spans="1:6">
      <c r="A997" s="25">
        <v>0.7</v>
      </c>
      <c r="B997" s="25" t="s">
        <v>117</v>
      </c>
      <c r="C997" s="25">
        <v>1402</v>
      </c>
      <c r="D997" t="s">
        <v>45</v>
      </c>
      <c r="E997" t="s">
        <v>35</v>
      </c>
      <c r="F997" t="s">
        <v>214</v>
      </c>
    </row>
    <row r="998" spans="1:6">
      <c r="A998" s="25">
        <v>0.3</v>
      </c>
      <c r="B998" s="25" t="s">
        <v>116</v>
      </c>
      <c r="C998" s="25">
        <v>1403</v>
      </c>
      <c r="D998" t="s">
        <v>37</v>
      </c>
      <c r="E998" t="s">
        <v>35</v>
      </c>
      <c r="F998" t="s">
        <v>214</v>
      </c>
    </row>
    <row r="999" spans="1:6">
      <c r="A999" s="25">
        <v>0.35</v>
      </c>
      <c r="B999" s="25" t="s">
        <v>117</v>
      </c>
      <c r="C999" s="25">
        <v>1405</v>
      </c>
      <c r="D999" t="s">
        <v>45</v>
      </c>
      <c r="E999" t="s">
        <v>35</v>
      </c>
      <c r="F999" t="s">
        <v>215</v>
      </c>
    </row>
    <row r="1000" spans="1:6">
      <c r="A1000" s="25">
        <v>0.35</v>
      </c>
      <c r="B1000" s="25" t="s">
        <v>117</v>
      </c>
      <c r="C1000" s="25">
        <v>1407</v>
      </c>
      <c r="D1000" t="s">
        <v>45</v>
      </c>
      <c r="E1000" t="s">
        <v>43</v>
      </c>
      <c r="F1000" t="s">
        <v>214</v>
      </c>
    </row>
    <row r="1001" spans="1:6">
      <c r="A1001" s="25">
        <v>0.25</v>
      </c>
      <c r="B1001" s="25" t="s">
        <v>116</v>
      </c>
      <c r="C1001" s="25">
        <v>1408</v>
      </c>
      <c r="D1001" t="s">
        <v>61</v>
      </c>
      <c r="E1001" t="s">
        <v>43</v>
      </c>
      <c r="F1001" t="s">
        <v>216</v>
      </c>
    </row>
    <row r="1002" spans="1:6">
      <c r="A1002" s="25">
        <v>0.6</v>
      </c>
      <c r="B1002" s="25" t="s">
        <v>115</v>
      </c>
      <c r="C1002" s="25">
        <v>1409</v>
      </c>
      <c r="D1002" t="s">
        <v>45</v>
      </c>
      <c r="E1002" t="s">
        <v>43</v>
      </c>
      <c r="F1002" t="s">
        <v>215</v>
      </c>
    </row>
    <row r="1003" spans="1:6">
      <c r="A1003" s="25">
        <v>0.35</v>
      </c>
      <c r="B1003" s="25" t="s">
        <v>117</v>
      </c>
      <c r="C1003" s="25">
        <v>1411</v>
      </c>
      <c r="D1003" t="s">
        <v>45</v>
      </c>
      <c r="E1003" t="s">
        <v>43</v>
      </c>
      <c r="F1003" t="s">
        <v>214</v>
      </c>
    </row>
    <row r="1004" spans="1:6">
      <c r="A1004" s="25">
        <v>0</v>
      </c>
      <c r="B1004" s="25" t="s">
        <v>116</v>
      </c>
      <c r="C1004" s="25">
        <v>1412</v>
      </c>
      <c r="D1004" t="s">
        <v>45</v>
      </c>
      <c r="E1004" t="s">
        <v>43</v>
      </c>
      <c r="F1004" t="s">
        <v>216</v>
      </c>
    </row>
    <row r="1005" spans="1:6">
      <c r="A1005" s="25">
        <v>0.55000000000000004</v>
      </c>
      <c r="B1005" s="25" t="s">
        <v>117</v>
      </c>
      <c r="C1005" s="25">
        <v>1415</v>
      </c>
      <c r="D1005" t="s">
        <v>45</v>
      </c>
      <c r="E1005" t="s">
        <v>43</v>
      </c>
      <c r="F1005" t="s">
        <v>214</v>
      </c>
    </row>
    <row r="1006" spans="1:6">
      <c r="A1006" s="25">
        <v>0.4</v>
      </c>
      <c r="B1006" s="25" t="s">
        <v>117</v>
      </c>
      <c r="C1006" s="25">
        <v>1417</v>
      </c>
      <c r="D1006" t="s">
        <v>45</v>
      </c>
      <c r="E1006" t="s">
        <v>43</v>
      </c>
      <c r="F1006" t="s">
        <v>214</v>
      </c>
    </row>
    <row r="1007" spans="1:6">
      <c r="A1007" s="25">
        <v>0.65</v>
      </c>
      <c r="B1007" s="25" t="s">
        <v>117</v>
      </c>
      <c r="C1007" s="25">
        <v>1419</v>
      </c>
      <c r="D1007" t="s">
        <v>61</v>
      </c>
      <c r="E1007" t="s">
        <v>43</v>
      </c>
      <c r="F1007" t="s">
        <v>216</v>
      </c>
    </row>
    <row r="1008" spans="1:6">
      <c r="A1008" s="25">
        <v>0.6</v>
      </c>
      <c r="B1008" s="25" t="s">
        <v>115</v>
      </c>
      <c r="C1008" s="25">
        <v>1420</v>
      </c>
      <c r="D1008" t="s">
        <v>45</v>
      </c>
      <c r="E1008" t="s">
        <v>43</v>
      </c>
      <c r="F1008" t="s">
        <v>214</v>
      </c>
    </row>
    <row r="1009" spans="1:6">
      <c r="A1009" s="25">
        <v>0.2</v>
      </c>
      <c r="B1009" s="25" t="s">
        <v>116</v>
      </c>
      <c r="C1009" s="25">
        <v>1421</v>
      </c>
      <c r="D1009" t="s">
        <v>45</v>
      </c>
      <c r="E1009" t="s">
        <v>35</v>
      </c>
      <c r="F1009" t="s">
        <v>216</v>
      </c>
    </row>
    <row r="1010" spans="1:6">
      <c r="A1010" s="25">
        <v>0.25</v>
      </c>
      <c r="B1010" s="25" t="s">
        <v>115</v>
      </c>
      <c r="C1010" s="25">
        <v>1422</v>
      </c>
      <c r="D1010" t="s">
        <v>45</v>
      </c>
      <c r="E1010" t="s">
        <v>43</v>
      </c>
      <c r="F1010" t="s">
        <v>216</v>
      </c>
    </row>
    <row r="1011" spans="1:6">
      <c r="A1011" s="25">
        <v>0.4</v>
      </c>
      <c r="B1011" s="25" t="s">
        <v>115</v>
      </c>
      <c r="C1011" s="25">
        <v>1423</v>
      </c>
      <c r="D1011" t="s">
        <v>45</v>
      </c>
      <c r="E1011" t="s">
        <v>35</v>
      </c>
      <c r="F1011" t="s">
        <v>216</v>
      </c>
    </row>
    <row r="1012" spans="1:6">
      <c r="A1012" s="25">
        <v>0.2</v>
      </c>
      <c r="B1012" s="25" t="s">
        <v>115</v>
      </c>
      <c r="C1012" s="25">
        <v>1424</v>
      </c>
      <c r="D1012" t="s">
        <v>45</v>
      </c>
      <c r="E1012" t="s">
        <v>43</v>
      </c>
      <c r="F1012" t="s">
        <v>216</v>
      </c>
    </row>
    <row r="1013" spans="1:6">
      <c r="A1013" s="25">
        <v>0.6</v>
      </c>
      <c r="B1013" s="25" t="s">
        <v>117</v>
      </c>
      <c r="C1013" s="25">
        <v>1425</v>
      </c>
      <c r="D1013" t="s">
        <v>37</v>
      </c>
      <c r="E1013" t="s">
        <v>35</v>
      </c>
      <c r="F1013" t="s">
        <v>216</v>
      </c>
    </row>
    <row r="1014" spans="1:6">
      <c r="A1014" s="25">
        <v>0.35</v>
      </c>
      <c r="B1014" s="25" t="s">
        <v>117</v>
      </c>
      <c r="C1014" s="25">
        <v>1427</v>
      </c>
      <c r="D1014" t="s">
        <v>37</v>
      </c>
      <c r="E1014" t="s">
        <v>43</v>
      </c>
      <c r="F1014" t="s">
        <v>215</v>
      </c>
    </row>
    <row r="1015" spans="1:6">
      <c r="A1015" s="25">
        <v>0.4</v>
      </c>
      <c r="B1015" s="25" t="s">
        <v>117</v>
      </c>
      <c r="C1015" s="25">
        <v>1428</v>
      </c>
      <c r="D1015" t="s">
        <v>37</v>
      </c>
      <c r="E1015" t="s">
        <v>43</v>
      </c>
      <c r="F1015" t="s">
        <v>214</v>
      </c>
    </row>
    <row r="1016" spans="1:6">
      <c r="A1016" s="25">
        <v>0.45</v>
      </c>
      <c r="B1016" s="25" t="s">
        <v>117</v>
      </c>
      <c r="C1016" s="25">
        <v>1430</v>
      </c>
      <c r="D1016" t="s">
        <v>45</v>
      </c>
      <c r="E1016" t="s">
        <v>43</v>
      </c>
      <c r="F1016" t="s">
        <v>216</v>
      </c>
    </row>
    <row r="1017" spans="1:6">
      <c r="A1017" s="25">
        <v>0.4</v>
      </c>
      <c r="B1017" s="25" t="s">
        <v>117</v>
      </c>
      <c r="C1017" s="25">
        <v>1431</v>
      </c>
      <c r="D1017" t="s">
        <v>45</v>
      </c>
      <c r="E1017" t="s">
        <v>43</v>
      </c>
      <c r="F1017" t="s">
        <v>215</v>
      </c>
    </row>
    <row r="1018" spans="1:6">
      <c r="A1018" s="25">
        <v>0.6</v>
      </c>
      <c r="B1018" s="25" t="s">
        <v>117</v>
      </c>
      <c r="C1018" s="25">
        <v>1433</v>
      </c>
      <c r="D1018" t="s">
        <v>45</v>
      </c>
      <c r="E1018" t="s">
        <v>43</v>
      </c>
      <c r="F1018" t="s">
        <v>215</v>
      </c>
    </row>
    <row r="1019" spans="1:6">
      <c r="A1019" s="25">
        <v>0.6</v>
      </c>
      <c r="B1019" s="25" t="s">
        <v>117</v>
      </c>
      <c r="C1019" s="25">
        <v>1434</v>
      </c>
      <c r="D1019" t="s">
        <v>45</v>
      </c>
      <c r="E1019" t="s">
        <v>43</v>
      </c>
      <c r="F1019" t="s">
        <v>215</v>
      </c>
    </row>
    <row r="1020" spans="1:6">
      <c r="A1020" s="25">
        <v>0.55000000000000004</v>
      </c>
      <c r="B1020" s="25" t="s">
        <v>117</v>
      </c>
      <c r="C1020" s="25">
        <v>1435</v>
      </c>
      <c r="D1020" t="s">
        <v>45</v>
      </c>
      <c r="E1020" t="s">
        <v>43</v>
      </c>
      <c r="F1020" t="s">
        <v>214</v>
      </c>
    </row>
    <row r="1021" spans="1:6">
      <c r="A1021" s="25">
        <v>0.6</v>
      </c>
      <c r="B1021" s="25" t="s">
        <v>117</v>
      </c>
      <c r="C1021" s="25">
        <v>1436</v>
      </c>
      <c r="D1021" t="s">
        <v>37</v>
      </c>
      <c r="E1021" t="s">
        <v>43</v>
      </c>
      <c r="F1021" t="s">
        <v>214</v>
      </c>
    </row>
    <row r="1022" spans="1:6">
      <c r="A1022" s="25">
        <v>0.55000000000000004</v>
      </c>
      <c r="B1022" s="25" t="s">
        <v>115</v>
      </c>
      <c r="C1022" s="25">
        <v>1438</v>
      </c>
      <c r="D1022" t="s">
        <v>45</v>
      </c>
      <c r="E1022" t="s">
        <v>43</v>
      </c>
      <c r="F1022" t="s">
        <v>214</v>
      </c>
    </row>
    <row r="1023" spans="1:6">
      <c r="A1023" s="25">
        <v>0.6</v>
      </c>
      <c r="B1023" s="25" t="s">
        <v>117</v>
      </c>
      <c r="C1023" s="25">
        <v>1439</v>
      </c>
      <c r="D1023" t="s">
        <v>37</v>
      </c>
      <c r="E1023" t="s">
        <v>43</v>
      </c>
      <c r="F1023" t="s">
        <v>214</v>
      </c>
    </row>
    <row r="1024" spans="1:6">
      <c r="A1024" s="25">
        <v>0.35</v>
      </c>
      <c r="B1024" s="25" t="s">
        <v>117</v>
      </c>
      <c r="C1024" s="25">
        <v>1440</v>
      </c>
      <c r="D1024" t="s">
        <v>45</v>
      </c>
      <c r="E1024" t="s">
        <v>43</v>
      </c>
      <c r="F1024" t="s">
        <v>214</v>
      </c>
    </row>
    <row r="1025" spans="1:6">
      <c r="A1025" s="25">
        <v>0.6</v>
      </c>
      <c r="B1025" s="25" t="s">
        <v>115</v>
      </c>
      <c r="C1025" s="25">
        <v>1441</v>
      </c>
      <c r="D1025" t="s">
        <v>45</v>
      </c>
      <c r="E1025" t="s">
        <v>43</v>
      </c>
      <c r="F1025" t="s">
        <v>215</v>
      </c>
    </row>
    <row r="1026" spans="1:6">
      <c r="A1026" s="25">
        <v>0.25</v>
      </c>
      <c r="B1026" s="25" t="s">
        <v>115</v>
      </c>
      <c r="C1026" s="25">
        <v>1443</v>
      </c>
      <c r="D1026" t="s">
        <v>45</v>
      </c>
      <c r="E1026" t="s">
        <v>43</v>
      </c>
      <c r="F1026" t="s">
        <v>216</v>
      </c>
    </row>
    <row r="1027" spans="1:6">
      <c r="A1027" s="25">
        <v>0.3</v>
      </c>
      <c r="B1027" s="25" t="s">
        <v>116</v>
      </c>
      <c r="C1027" s="25">
        <v>1445</v>
      </c>
      <c r="D1027" t="s">
        <v>37</v>
      </c>
      <c r="E1027" t="s">
        <v>35</v>
      </c>
      <c r="F1027" t="s">
        <v>214</v>
      </c>
    </row>
    <row r="1028" spans="1:6">
      <c r="A1028" s="25">
        <v>0.2</v>
      </c>
      <c r="B1028" s="25" t="s">
        <v>116</v>
      </c>
      <c r="C1028" s="25">
        <v>1446</v>
      </c>
      <c r="D1028" t="s">
        <v>37</v>
      </c>
      <c r="E1028" t="s">
        <v>43</v>
      </c>
      <c r="F1028" t="s">
        <v>216</v>
      </c>
    </row>
    <row r="1029" spans="1:6">
      <c r="A1029" s="25">
        <v>0.6</v>
      </c>
      <c r="B1029" s="25" t="s">
        <v>117</v>
      </c>
      <c r="C1029" s="25">
        <v>1447</v>
      </c>
      <c r="D1029" t="s">
        <v>45</v>
      </c>
      <c r="E1029" t="s">
        <v>43</v>
      </c>
      <c r="F1029" t="s">
        <v>214</v>
      </c>
    </row>
    <row r="1030" spans="1:6">
      <c r="A1030" s="25">
        <v>0.7</v>
      </c>
      <c r="B1030" s="25" t="s">
        <v>117</v>
      </c>
      <c r="C1030" s="25">
        <v>1448</v>
      </c>
      <c r="D1030" t="s">
        <v>45</v>
      </c>
      <c r="E1030" t="s">
        <v>35</v>
      </c>
      <c r="F1030" t="s">
        <v>215</v>
      </c>
    </row>
    <row r="1031" spans="1:6">
      <c r="A1031" s="25">
        <v>0.15</v>
      </c>
      <c r="B1031" s="25" t="s">
        <v>116</v>
      </c>
      <c r="C1031" s="25">
        <v>1449</v>
      </c>
      <c r="D1031" t="s">
        <v>45</v>
      </c>
      <c r="E1031" t="s">
        <v>43</v>
      </c>
      <c r="F1031" t="s">
        <v>214</v>
      </c>
    </row>
    <row r="1032" spans="1:6">
      <c r="A1032" s="25">
        <v>0.25</v>
      </c>
      <c r="B1032" s="25" t="s">
        <v>116</v>
      </c>
      <c r="C1032" s="25">
        <v>1453</v>
      </c>
      <c r="D1032" t="s">
        <v>37</v>
      </c>
      <c r="E1032" t="s">
        <v>43</v>
      </c>
      <c r="F1032" t="s">
        <v>216</v>
      </c>
    </row>
    <row r="1033" spans="1:6">
      <c r="A1033" s="25">
        <v>0.2</v>
      </c>
      <c r="B1033" s="25" t="s">
        <v>115</v>
      </c>
      <c r="C1033" s="25">
        <v>1457</v>
      </c>
      <c r="D1033" t="s">
        <v>37</v>
      </c>
      <c r="E1033" t="s">
        <v>43</v>
      </c>
      <c r="F1033" t="s">
        <v>216</v>
      </c>
    </row>
    <row r="1034" spans="1:6">
      <c r="A1034" s="25">
        <v>0.75</v>
      </c>
      <c r="B1034" s="25" t="s">
        <v>117</v>
      </c>
      <c r="C1034" s="25">
        <v>1458</v>
      </c>
      <c r="D1034" t="s">
        <v>45</v>
      </c>
      <c r="E1034" t="s">
        <v>35</v>
      </c>
      <c r="F1034" t="s">
        <v>214</v>
      </c>
    </row>
    <row r="1035" spans="1:6">
      <c r="A1035" s="25">
        <v>0.25</v>
      </c>
      <c r="B1035" s="25" t="s">
        <v>116</v>
      </c>
      <c r="C1035" s="25">
        <v>1459</v>
      </c>
      <c r="D1035" t="s">
        <v>45</v>
      </c>
      <c r="E1035" t="s">
        <v>43</v>
      </c>
      <c r="F1035" t="s">
        <v>216</v>
      </c>
    </row>
    <row r="1036" spans="1:6">
      <c r="A1036" s="25">
        <v>0.6</v>
      </c>
      <c r="B1036" s="25" t="s">
        <v>115</v>
      </c>
      <c r="C1036" s="25">
        <v>1460</v>
      </c>
      <c r="D1036" t="s">
        <v>45</v>
      </c>
      <c r="E1036" t="s">
        <v>35</v>
      </c>
      <c r="F1036" t="s">
        <v>216</v>
      </c>
    </row>
    <row r="1037" spans="1:6">
      <c r="A1037" s="25">
        <v>0.4</v>
      </c>
      <c r="B1037" s="25" t="s">
        <v>117</v>
      </c>
      <c r="C1037" s="25">
        <v>1461</v>
      </c>
      <c r="D1037" t="s">
        <v>61</v>
      </c>
      <c r="E1037" t="s">
        <v>43</v>
      </c>
      <c r="F1037" t="s">
        <v>215</v>
      </c>
    </row>
    <row r="1038" spans="1:6">
      <c r="A1038" s="25">
        <v>0.7</v>
      </c>
      <c r="B1038" s="25" t="s">
        <v>117</v>
      </c>
      <c r="C1038" s="25">
        <v>1464</v>
      </c>
      <c r="D1038" t="s">
        <v>45</v>
      </c>
      <c r="E1038" t="s">
        <v>35</v>
      </c>
      <c r="F1038" t="s">
        <v>214</v>
      </c>
    </row>
    <row r="1039" spans="1:6">
      <c r="A1039" s="25">
        <v>0.35</v>
      </c>
      <c r="B1039" s="25" t="s">
        <v>115</v>
      </c>
      <c r="C1039" s="25">
        <v>1465</v>
      </c>
      <c r="D1039" t="s">
        <v>45</v>
      </c>
      <c r="E1039" t="s">
        <v>35</v>
      </c>
      <c r="F1039" t="s">
        <v>216</v>
      </c>
    </row>
    <row r="1040" spans="1:6">
      <c r="A1040" s="25">
        <v>0.4</v>
      </c>
      <c r="B1040" s="25" t="s">
        <v>115</v>
      </c>
      <c r="C1040" s="25">
        <v>1466</v>
      </c>
      <c r="D1040" t="s">
        <v>37</v>
      </c>
      <c r="E1040" t="s">
        <v>43</v>
      </c>
      <c r="F1040" t="s">
        <v>214</v>
      </c>
    </row>
    <row r="1041" spans="1:6">
      <c r="A1041" s="25">
        <v>0.35</v>
      </c>
      <c r="B1041" s="25" t="s">
        <v>117</v>
      </c>
      <c r="C1041" s="25">
        <v>1467</v>
      </c>
      <c r="D1041" t="s">
        <v>61</v>
      </c>
      <c r="E1041" t="s">
        <v>43</v>
      </c>
      <c r="F1041" t="s">
        <v>215</v>
      </c>
    </row>
    <row r="1042" spans="1:6">
      <c r="A1042" s="25">
        <v>0.25</v>
      </c>
      <c r="B1042" s="25" t="s">
        <v>116</v>
      </c>
      <c r="C1042" s="25">
        <v>1468</v>
      </c>
      <c r="D1042" t="s">
        <v>45</v>
      </c>
      <c r="E1042" t="s">
        <v>43</v>
      </c>
      <c r="F1042" t="s">
        <v>216</v>
      </c>
    </row>
    <row r="1043" spans="1:6">
      <c r="A1043" s="25">
        <v>0.25</v>
      </c>
      <c r="B1043" s="25" t="s">
        <v>116</v>
      </c>
      <c r="C1043" s="25">
        <v>1469</v>
      </c>
      <c r="D1043" t="s">
        <v>37</v>
      </c>
      <c r="E1043" t="s">
        <v>43</v>
      </c>
      <c r="F1043" t="s">
        <v>216</v>
      </c>
    </row>
    <row r="1044" spans="1:6">
      <c r="A1044" s="25">
        <v>0.15</v>
      </c>
      <c r="B1044" s="25" t="s">
        <v>116</v>
      </c>
      <c r="C1044" s="25">
        <v>1471</v>
      </c>
      <c r="D1044" t="s">
        <v>45</v>
      </c>
      <c r="E1044" t="s">
        <v>43</v>
      </c>
      <c r="F1044" t="s">
        <v>214</v>
      </c>
    </row>
    <row r="1045" spans="1:6">
      <c r="A1045" s="25">
        <v>0.5</v>
      </c>
      <c r="B1045" s="25" t="s">
        <v>115</v>
      </c>
      <c r="C1045" s="25">
        <v>1472</v>
      </c>
      <c r="D1045" t="s">
        <v>45</v>
      </c>
      <c r="E1045" t="s">
        <v>43</v>
      </c>
      <c r="F1045" t="s">
        <v>216</v>
      </c>
    </row>
    <row r="1046" spans="1:6">
      <c r="A1046" s="25">
        <v>0.4</v>
      </c>
      <c r="B1046" s="25" t="s">
        <v>115</v>
      </c>
      <c r="C1046" s="25">
        <v>1473</v>
      </c>
      <c r="D1046" t="s">
        <v>45</v>
      </c>
      <c r="E1046" t="s">
        <v>43</v>
      </c>
      <c r="F1046" t="s">
        <v>214</v>
      </c>
    </row>
    <row r="1047" spans="1:6">
      <c r="A1047" s="25">
        <v>0.15</v>
      </c>
      <c r="B1047" s="25" t="s">
        <v>116</v>
      </c>
      <c r="C1047" s="25">
        <v>1474</v>
      </c>
      <c r="D1047" t="s">
        <v>45</v>
      </c>
      <c r="E1047" t="s">
        <v>43</v>
      </c>
      <c r="F1047" t="s">
        <v>215</v>
      </c>
    </row>
    <row r="1048" spans="1:6">
      <c r="A1048" s="25">
        <v>0.6</v>
      </c>
      <c r="B1048" s="25" t="s">
        <v>117</v>
      </c>
      <c r="C1048" s="25">
        <v>1475</v>
      </c>
      <c r="D1048" t="s">
        <v>45</v>
      </c>
      <c r="E1048" t="s">
        <v>43</v>
      </c>
      <c r="F1048" t="s">
        <v>214</v>
      </c>
    </row>
    <row r="1049" spans="1:6">
      <c r="A1049" s="25">
        <v>0.4</v>
      </c>
      <c r="B1049" s="25" t="s">
        <v>117</v>
      </c>
      <c r="C1049" s="25">
        <v>1477</v>
      </c>
      <c r="D1049" t="s">
        <v>37</v>
      </c>
      <c r="E1049" t="s">
        <v>43</v>
      </c>
      <c r="F1049" t="s">
        <v>214</v>
      </c>
    </row>
    <row r="1050" spans="1:6">
      <c r="A1050" s="25">
        <v>0.4</v>
      </c>
      <c r="B1050" s="25" t="s">
        <v>117</v>
      </c>
      <c r="C1050" s="25">
        <v>1478</v>
      </c>
      <c r="D1050" t="s">
        <v>37</v>
      </c>
      <c r="E1050" t="s">
        <v>43</v>
      </c>
      <c r="F1050" t="s">
        <v>214</v>
      </c>
    </row>
    <row r="1051" spans="1:6">
      <c r="A1051" s="25">
        <v>0.35</v>
      </c>
      <c r="B1051" s="25" t="s">
        <v>117</v>
      </c>
      <c r="C1051" s="25">
        <v>1479</v>
      </c>
      <c r="D1051" t="s">
        <v>37</v>
      </c>
      <c r="E1051" t="s">
        <v>43</v>
      </c>
      <c r="F1051" t="s">
        <v>214</v>
      </c>
    </row>
    <row r="1052" spans="1:6">
      <c r="A1052" s="25">
        <v>0.4</v>
      </c>
      <c r="B1052" s="25" t="s">
        <v>117</v>
      </c>
      <c r="C1052" s="25">
        <v>1480</v>
      </c>
      <c r="D1052" t="s">
        <v>45</v>
      </c>
      <c r="E1052" t="s">
        <v>43</v>
      </c>
      <c r="F1052" t="s">
        <v>214</v>
      </c>
    </row>
    <row r="1053" spans="1:6">
      <c r="A1053" s="25">
        <v>0.55000000000000004</v>
      </c>
      <c r="B1053" s="25" t="s">
        <v>117</v>
      </c>
      <c r="C1053" s="25">
        <v>1481</v>
      </c>
      <c r="D1053" t="s">
        <v>37</v>
      </c>
      <c r="E1053" t="s">
        <v>43</v>
      </c>
      <c r="F1053" t="s">
        <v>214</v>
      </c>
    </row>
    <row r="1054" spans="1:6">
      <c r="A1054" s="25">
        <v>0.35</v>
      </c>
      <c r="B1054" s="25" t="s">
        <v>117</v>
      </c>
      <c r="C1054" s="25">
        <v>1482</v>
      </c>
      <c r="D1054" t="s">
        <v>45</v>
      </c>
      <c r="E1054" t="s">
        <v>43</v>
      </c>
      <c r="F1054" t="s">
        <v>215</v>
      </c>
    </row>
    <row r="1055" spans="1:6">
      <c r="A1055" s="25">
        <v>0.55000000000000004</v>
      </c>
      <c r="B1055" s="25" t="s">
        <v>115</v>
      </c>
      <c r="C1055" s="25">
        <v>1483</v>
      </c>
      <c r="D1055" t="s">
        <v>45</v>
      </c>
      <c r="E1055" t="s">
        <v>43</v>
      </c>
      <c r="F1055" t="s">
        <v>214</v>
      </c>
    </row>
    <row r="1056" spans="1:6">
      <c r="A1056" s="25">
        <v>0.25</v>
      </c>
      <c r="B1056" s="25" t="s">
        <v>115</v>
      </c>
      <c r="C1056" s="25">
        <v>1484</v>
      </c>
      <c r="D1056" t="s">
        <v>45</v>
      </c>
      <c r="E1056" t="s">
        <v>43</v>
      </c>
      <c r="F1056" t="s">
        <v>216</v>
      </c>
    </row>
    <row r="1057" spans="1:6">
      <c r="A1057" s="25">
        <v>0.7</v>
      </c>
      <c r="B1057" s="25" t="s">
        <v>117</v>
      </c>
      <c r="C1057" s="25">
        <v>1485</v>
      </c>
      <c r="D1057" t="s">
        <v>45</v>
      </c>
      <c r="E1057" t="s">
        <v>43</v>
      </c>
      <c r="F1057" t="s">
        <v>216</v>
      </c>
    </row>
    <row r="1058" spans="1:6">
      <c r="A1058" s="25">
        <v>0.35</v>
      </c>
      <c r="B1058" s="25" t="s">
        <v>117</v>
      </c>
      <c r="C1058" s="25">
        <v>1486</v>
      </c>
      <c r="D1058" t="s">
        <v>37</v>
      </c>
      <c r="E1058" t="s">
        <v>43</v>
      </c>
      <c r="F1058" t="s">
        <v>215</v>
      </c>
    </row>
    <row r="1059" spans="1:6">
      <c r="A1059" s="25">
        <v>0.8</v>
      </c>
      <c r="B1059" s="25" t="s">
        <v>117</v>
      </c>
      <c r="C1059" s="25">
        <v>1487</v>
      </c>
      <c r="D1059" t="s">
        <v>37</v>
      </c>
      <c r="E1059" t="s">
        <v>43</v>
      </c>
      <c r="F1059" t="s">
        <v>214</v>
      </c>
    </row>
    <row r="1060" spans="1:6">
      <c r="A1060" s="25">
        <v>0.8</v>
      </c>
      <c r="B1060" s="25" t="s">
        <v>117</v>
      </c>
      <c r="C1060" s="25">
        <v>1489</v>
      </c>
      <c r="D1060" t="s">
        <v>37</v>
      </c>
      <c r="E1060" t="s">
        <v>35</v>
      </c>
      <c r="F1060" t="s">
        <v>214</v>
      </c>
    </row>
    <row r="1061" spans="1:6">
      <c r="A1061" s="25">
        <v>0.15</v>
      </c>
      <c r="B1061" s="25" t="s">
        <v>116</v>
      </c>
      <c r="C1061" s="25">
        <v>1492</v>
      </c>
      <c r="D1061" t="s">
        <v>37</v>
      </c>
      <c r="E1061" t="s">
        <v>43</v>
      </c>
      <c r="F1061" t="s">
        <v>215</v>
      </c>
    </row>
    <row r="1062" spans="1:6">
      <c r="A1062" s="25">
        <v>0.95</v>
      </c>
      <c r="B1062" s="25" t="s">
        <v>117</v>
      </c>
      <c r="C1062" s="25">
        <v>1494</v>
      </c>
      <c r="D1062" t="s">
        <v>45</v>
      </c>
      <c r="E1062" t="s">
        <v>35</v>
      </c>
      <c r="F1062" t="s">
        <v>214</v>
      </c>
    </row>
    <row r="1063" spans="1:6">
      <c r="A1063" s="25">
        <v>0.4</v>
      </c>
      <c r="B1063" s="25" t="s">
        <v>117</v>
      </c>
      <c r="C1063" s="25">
        <v>1495</v>
      </c>
      <c r="D1063" t="s">
        <v>37</v>
      </c>
      <c r="E1063" t="s">
        <v>43</v>
      </c>
      <c r="F1063" t="s">
        <v>215</v>
      </c>
    </row>
    <row r="1064" spans="1:6">
      <c r="A1064" s="25">
        <v>0.55000000000000004</v>
      </c>
      <c r="B1064" s="25" t="s">
        <v>117</v>
      </c>
      <c r="C1064" s="25">
        <v>1496</v>
      </c>
      <c r="D1064" t="s">
        <v>45</v>
      </c>
      <c r="E1064" t="s">
        <v>35</v>
      </c>
      <c r="F1064" t="s">
        <v>216</v>
      </c>
    </row>
    <row r="1065" spans="1:6">
      <c r="A1065" s="25">
        <v>0</v>
      </c>
      <c r="B1065" s="25" t="s">
        <v>116</v>
      </c>
      <c r="C1065" s="25">
        <v>1497</v>
      </c>
      <c r="D1065" t="s">
        <v>37</v>
      </c>
      <c r="E1065" t="s">
        <v>43</v>
      </c>
      <c r="F1065" t="s">
        <v>216</v>
      </c>
    </row>
    <row r="1066" spans="1:6">
      <c r="A1066" s="25">
        <v>0.15</v>
      </c>
      <c r="B1066" s="25" t="s">
        <v>116</v>
      </c>
      <c r="C1066" s="25">
        <v>1499</v>
      </c>
      <c r="D1066" t="s">
        <v>61</v>
      </c>
      <c r="E1066" t="s">
        <v>43</v>
      </c>
      <c r="F1066" t="s">
        <v>215</v>
      </c>
    </row>
    <row r="1067" spans="1:6">
      <c r="A1067" s="25">
        <v>0.3</v>
      </c>
      <c r="B1067" s="25" t="s">
        <v>115</v>
      </c>
      <c r="C1067" s="25">
        <v>1501</v>
      </c>
      <c r="D1067" t="s">
        <v>45</v>
      </c>
      <c r="E1067" t="s">
        <v>35</v>
      </c>
      <c r="F1067" t="s">
        <v>214</v>
      </c>
    </row>
    <row r="1068" spans="1:6">
      <c r="A1068" s="25">
        <v>0.6</v>
      </c>
      <c r="B1068" s="25" t="s">
        <v>117</v>
      </c>
      <c r="C1068" s="25">
        <v>1502</v>
      </c>
      <c r="D1068" t="s">
        <v>45</v>
      </c>
      <c r="E1068" t="s">
        <v>43</v>
      </c>
      <c r="F1068" t="s">
        <v>214</v>
      </c>
    </row>
    <row r="1069" spans="1:6">
      <c r="A1069" s="25">
        <v>0.5</v>
      </c>
      <c r="B1069" s="25" t="s">
        <v>115</v>
      </c>
      <c r="C1069" s="25">
        <v>1503</v>
      </c>
      <c r="D1069" t="s">
        <v>37</v>
      </c>
      <c r="E1069" t="s">
        <v>35</v>
      </c>
      <c r="F1069" t="s">
        <v>214</v>
      </c>
    </row>
    <row r="1070" spans="1:6">
      <c r="A1070" s="25">
        <v>0.6</v>
      </c>
      <c r="B1070" s="25" t="s">
        <v>117</v>
      </c>
      <c r="C1070" s="25">
        <v>1504</v>
      </c>
      <c r="D1070" t="s">
        <v>45</v>
      </c>
      <c r="E1070" t="s">
        <v>43</v>
      </c>
      <c r="F1070" t="s">
        <v>215</v>
      </c>
    </row>
    <row r="1071" spans="1:6">
      <c r="A1071" s="25">
        <v>0.55000000000000004</v>
      </c>
      <c r="B1071" s="25" t="s">
        <v>117</v>
      </c>
      <c r="C1071" s="25">
        <v>1506</v>
      </c>
      <c r="D1071" t="s">
        <v>45</v>
      </c>
      <c r="E1071" t="s">
        <v>43</v>
      </c>
      <c r="F1071" t="s">
        <v>215</v>
      </c>
    </row>
    <row r="1072" spans="1:6">
      <c r="A1072" s="25">
        <v>0.4</v>
      </c>
      <c r="B1072" s="25" t="s">
        <v>117</v>
      </c>
      <c r="C1072" s="25">
        <v>1507</v>
      </c>
      <c r="D1072" t="s">
        <v>37</v>
      </c>
      <c r="E1072" t="s">
        <v>43</v>
      </c>
      <c r="F1072" t="s">
        <v>214</v>
      </c>
    </row>
    <row r="1073" spans="1:6">
      <c r="A1073" s="25">
        <v>0.4</v>
      </c>
      <c r="B1073" s="25" t="s">
        <v>115</v>
      </c>
      <c r="C1073" s="25">
        <v>1509</v>
      </c>
      <c r="D1073" t="s">
        <v>45</v>
      </c>
      <c r="E1073" t="s">
        <v>43</v>
      </c>
      <c r="F1073" t="s">
        <v>214</v>
      </c>
    </row>
    <row r="1074" spans="1:6">
      <c r="A1074" s="25">
        <v>0.4</v>
      </c>
      <c r="B1074" s="25" t="s">
        <v>117</v>
      </c>
      <c r="C1074" s="25">
        <v>1513</v>
      </c>
      <c r="D1074" t="s">
        <v>45</v>
      </c>
      <c r="E1074" t="s">
        <v>43</v>
      </c>
      <c r="F1074" t="s">
        <v>214</v>
      </c>
    </row>
    <row r="1075" spans="1:6">
      <c r="A1075" s="25">
        <v>0.45</v>
      </c>
      <c r="B1075" s="25" t="s">
        <v>117</v>
      </c>
      <c r="C1075" s="25">
        <v>1514</v>
      </c>
      <c r="D1075" t="s">
        <v>45</v>
      </c>
      <c r="E1075" t="s">
        <v>43</v>
      </c>
      <c r="F1075" t="s">
        <v>214</v>
      </c>
    </row>
    <row r="1076" spans="1:6">
      <c r="A1076" s="25">
        <v>0.3</v>
      </c>
      <c r="B1076" s="25" t="s">
        <v>116</v>
      </c>
      <c r="C1076" s="25">
        <v>1515</v>
      </c>
      <c r="D1076" t="s">
        <v>45</v>
      </c>
      <c r="E1076" t="s">
        <v>35</v>
      </c>
      <c r="F1076" t="s">
        <v>214</v>
      </c>
    </row>
    <row r="1077" spans="1:6">
      <c r="A1077" s="25">
        <v>0</v>
      </c>
      <c r="B1077" s="25" t="s">
        <v>116</v>
      </c>
      <c r="C1077" s="25">
        <v>1516</v>
      </c>
      <c r="D1077" t="s">
        <v>45</v>
      </c>
      <c r="E1077" t="s">
        <v>43</v>
      </c>
      <c r="F1077" t="s">
        <v>216</v>
      </c>
    </row>
    <row r="1078" spans="1:6">
      <c r="A1078" s="25">
        <v>0.2</v>
      </c>
      <c r="B1078" s="25" t="s">
        <v>115</v>
      </c>
      <c r="C1078" s="25">
        <v>1520</v>
      </c>
      <c r="D1078" t="s">
        <v>45</v>
      </c>
      <c r="E1078" t="s">
        <v>43</v>
      </c>
      <c r="F1078" t="s">
        <v>216</v>
      </c>
    </row>
    <row r="1079" spans="1:6">
      <c r="A1079" s="25">
        <v>0.8</v>
      </c>
      <c r="B1079" s="25" t="s">
        <v>117</v>
      </c>
      <c r="C1079" s="25">
        <v>1522</v>
      </c>
      <c r="D1079" t="s">
        <v>45</v>
      </c>
      <c r="E1079" t="s">
        <v>43</v>
      </c>
      <c r="F1079" t="s">
        <v>215</v>
      </c>
    </row>
    <row r="1080" spans="1:6">
      <c r="A1080" s="25">
        <v>0.3</v>
      </c>
      <c r="B1080" s="25" t="s">
        <v>116</v>
      </c>
      <c r="C1080" s="25">
        <v>1523</v>
      </c>
      <c r="D1080" t="s">
        <v>45</v>
      </c>
      <c r="E1080" t="s">
        <v>43</v>
      </c>
      <c r="F1080" t="s">
        <v>216</v>
      </c>
    </row>
    <row r="1081" spans="1:6">
      <c r="A1081" s="25">
        <v>0.45</v>
      </c>
      <c r="B1081" s="25" t="s">
        <v>117</v>
      </c>
      <c r="C1081" s="25">
        <v>1525</v>
      </c>
      <c r="D1081" t="s">
        <v>45</v>
      </c>
      <c r="E1081" t="s">
        <v>43</v>
      </c>
      <c r="F1081" t="s">
        <v>216</v>
      </c>
    </row>
    <row r="1082" spans="1:6">
      <c r="A1082" s="25">
        <v>0.3</v>
      </c>
      <c r="B1082" s="25" t="s">
        <v>115</v>
      </c>
      <c r="C1082" s="25">
        <v>1527</v>
      </c>
      <c r="D1082" t="s">
        <v>37</v>
      </c>
      <c r="E1082" t="s">
        <v>43</v>
      </c>
      <c r="F1082" t="s">
        <v>216</v>
      </c>
    </row>
    <row r="1083" spans="1:6">
      <c r="A1083" s="25">
        <v>0.45</v>
      </c>
      <c r="B1083" s="25" t="s">
        <v>117</v>
      </c>
      <c r="C1083" s="25">
        <v>1529</v>
      </c>
      <c r="D1083" t="s">
        <v>45</v>
      </c>
      <c r="E1083" t="s">
        <v>43</v>
      </c>
      <c r="F1083" t="s">
        <v>216</v>
      </c>
    </row>
    <row r="1084" spans="1:6">
      <c r="A1084" s="25">
        <v>0.35</v>
      </c>
      <c r="B1084" s="25" t="s">
        <v>117</v>
      </c>
      <c r="C1084" s="25">
        <v>1533</v>
      </c>
      <c r="D1084" t="s">
        <v>45</v>
      </c>
      <c r="E1084" t="s">
        <v>43</v>
      </c>
      <c r="F1084" t="s">
        <v>215</v>
      </c>
    </row>
    <row r="1085" spans="1:6">
      <c r="A1085" s="25">
        <v>0.6</v>
      </c>
      <c r="B1085" s="25" t="s">
        <v>117</v>
      </c>
      <c r="C1085" s="25">
        <v>1534</v>
      </c>
      <c r="D1085" t="s">
        <v>45</v>
      </c>
      <c r="E1085" t="s">
        <v>43</v>
      </c>
      <c r="F1085" t="s">
        <v>215</v>
      </c>
    </row>
    <row r="1086" spans="1:6">
      <c r="A1086" s="25">
        <v>0.2</v>
      </c>
      <c r="B1086" s="25" t="s">
        <v>116</v>
      </c>
      <c r="C1086" s="25">
        <v>1535</v>
      </c>
      <c r="D1086" t="s">
        <v>37</v>
      </c>
      <c r="E1086" t="s">
        <v>35</v>
      </c>
      <c r="F1086" t="s">
        <v>216</v>
      </c>
    </row>
    <row r="1087" spans="1:6">
      <c r="A1087" s="25">
        <v>0.4</v>
      </c>
      <c r="B1087" s="25" t="s">
        <v>117</v>
      </c>
      <c r="C1087" s="25">
        <v>1537</v>
      </c>
      <c r="D1087" t="s">
        <v>45</v>
      </c>
      <c r="E1087" t="s">
        <v>43</v>
      </c>
      <c r="F1087" t="s">
        <v>214</v>
      </c>
    </row>
    <row r="1088" spans="1:6">
      <c r="A1088" s="25">
        <v>0.2</v>
      </c>
      <c r="B1088" s="25" t="s">
        <v>115</v>
      </c>
      <c r="C1088" s="25">
        <v>1539</v>
      </c>
      <c r="D1088" t="s">
        <v>45</v>
      </c>
      <c r="E1088" t="s">
        <v>35</v>
      </c>
      <c r="F1088" t="s">
        <v>216</v>
      </c>
    </row>
    <row r="1089" spans="1:6">
      <c r="A1089" s="25">
        <v>0.55000000000000004</v>
      </c>
      <c r="B1089" s="25" t="s">
        <v>117</v>
      </c>
      <c r="C1089" s="25">
        <v>1541</v>
      </c>
      <c r="D1089" t="s">
        <v>37</v>
      </c>
      <c r="E1089" t="s">
        <v>35</v>
      </c>
      <c r="F1089" t="s">
        <v>215</v>
      </c>
    </row>
    <row r="1090" spans="1:6">
      <c r="A1090" s="25">
        <v>0.4</v>
      </c>
      <c r="B1090" s="25" t="s">
        <v>117</v>
      </c>
      <c r="C1090" s="25">
        <v>1542</v>
      </c>
      <c r="D1090" t="s">
        <v>45</v>
      </c>
      <c r="E1090" t="s">
        <v>43</v>
      </c>
      <c r="F1090" t="s">
        <v>214</v>
      </c>
    </row>
    <row r="1091" spans="1:6">
      <c r="A1091" s="25">
        <v>0.35</v>
      </c>
      <c r="B1091" s="25" t="s">
        <v>117</v>
      </c>
      <c r="C1091" s="25">
        <v>1543</v>
      </c>
      <c r="D1091" t="s">
        <v>45</v>
      </c>
      <c r="E1091" t="s">
        <v>43</v>
      </c>
      <c r="F1091" t="s">
        <v>214</v>
      </c>
    </row>
    <row r="1092" spans="1:6">
      <c r="A1092" s="25">
        <v>0.25</v>
      </c>
      <c r="B1092" s="25" t="s">
        <v>116</v>
      </c>
      <c r="C1092" s="25">
        <v>1544</v>
      </c>
      <c r="D1092" t="s">
        <v>45</v>
      </c>
      <c r="E1092" t="s">
        <v>43</v>
      </c>
      <c r="F1092" t="s">
        <v>216</v>
      </c>
    </row>
    <row r="1093" spans="1:6">
      <c r="A1093" s="25">
        <v>0.4</v>
      </c>
      <c r="B1093" s="25" t="s">
        <v>117</v>
      </c>
      <c r="C1093" s="25">
        <v>1545</v>
      </c>
      <c r="D1093" t="s">
        <v>45</v>
      </c>
      <c r="E1093" t="s">
        <v>43</v>
      </c>
      <c r="F1093" t="s">
        <v>214</v>
      </c>
    </row>
    <row r="1094" spans="1:6">
      <c r="A1094" s="25">
        <v>0.15</v>
      </c>
      <c r="B1094" s="25" t="s">
        <v>115</v>
      </c>
      <c r="C1094" s="25">
        <v>1546</v>
      </c>
      <c r="D1094" t="s">
        <v>45</v>
      </c>
      <c r="E1094" t="s">
        <v>43</v>
      </c>
      <c r="F1094" t="s">
        <v>215</v>
      </c>
    </row>
    <row r="1095" spans="1:6">
      <c r="A1095" s="25">
        <v>0.4</v>
      </c>
      <c r="B1095" s="25" t="s">
        <v>117</v>
      </c>
      <c r="C1095" s="25">
        <v>1547</v>
      </c>
      <c r="D1095" t="s">
        <v>45</v>
      </c>
      <c r="E1095" t="s">
        <v>35</v>
      </c>
      <c r="F1095" t="s">
        <v>216</v>
      </c>
    </row>
    <row r="1096" spans="1:6">
      <c r="A1096" s="25">
        <v>0.65</v>
      </c>
      <c r="B1096" s="25" t="s">
        <v>117</v>
      </c>
      <c r="C1096" s="25">
        <v>1548</v>
      </c>
      <c r="D1096" t="s">
        <v>37</v>
      </c>
      <c r="E1096" t="s">
        <v>43</v>
      </c>
      <c r="F1096" t="s">
        <v>214</v>
      </c>
    </row>
    <row r="1097" spans="1:6">
      <c r="A1097" s="25">
        <v>0.55000000000000004</v>
      </c>
      <c r="B1097" s="25" t="s">
        <v>117</v>
      </c>
      <c r="C1097" s="25">
        <v>1549</v>
      </c>
      <c r="D1097" t="s">
        <v>45</v>
      </c>
      <c r="E1097" t="s">
        <v>35</v>
      </c>
      <c r="F1097" t="s">
        <v>214</v>
      </c>
    </row>
    <row r="1098" spans="1:6">
      <c r="A1098" s="25">
        <v>0.2</v>
      </c>
      <c r="B1098" s="25" t="s">
        <v>116</v>
      </c>
      <c r="C1098" s="25">
        <v>1550</v>
      </c>
      <c r="D1098" t="s">
        <v>61</v>
      </c>
      <c r="E1098" t="s">
        <v>35</v>
      </c>
      <c r="F1098" t="s">
        <v>216</v>
      </c>
    </row>
    <row r="1099" spans="1:6">
      <c r="A1099" s="25">
        <v>0.4</v>
      </c>
      <c r="B1099" s="25" t="s">
        <v>117</v>
      </c>
      <c r="C1099" s="25">
        <v>1551</v>
      </c>
      <c r="D1099" t="s">
        <v>45</v>
      </c>
      <c r="E1099" t="s">
        <v>43</v>
      </c>
      <c r="F1099" t="s">
        <v>215</v>
      </c>
    </row>
    <row r="1100" spans="1:6">
      <c r="A1100" s="25">
        <v>0.3</v>
      </c>
      <c r="B1100" s="25" t="s">
        <v>116</v>
      </c>
      <c r="C1100" s="25">
        <v>1552</v>
      </c>
      <c r="D1100" t="s">
        <v>45</v>
      </c>
      <c r="E1100" t="s">
        <v>35</v>
      </c>
      <c r="F1100" t="s">
        <v>214</v>
      </c>
    </row>
    <row r="1101" spans="1:6">
      <c r="A1101" s="25">
        <v>0.5</v>
      </c>
      <c r="B1101" s="25" t="s">
        <v>115</v>
      </c>
      <c r="C1101" s="25">
        <v>1553</v>
      </c>
      <c r="D1101" t="s">
        <v>45</v>
      </c>
      <c r="E1101" t="s">
        <v>43</v>
      </c>
      <c r="F1101" t="s">
        <v>216</v>
      </c>
    </row>
    <row r="1102" spans="1:6">
      <c r="A1102" s="25">
        <v>0.35</v>
      </c>
      <c r="B1102" s="25" t="s">
        <v>117</v>
      </c>
      <c r="C1102" s="25">
        <v>1554</v>
      </c>
      <c r="D1102" t="s">
        <v>37</v>
      </c>
      <c r="E1102" t="s">
        <v>43</v>
      </c>
      <c r="F1102" t="s">
        <v>215</v>
      </c>
    </row>
    <row r="1103" spans="1:6">
      <c r="A1103" s="25">
        <v>0.4</v>
      </c>
      <c r="B1103" s="25" t="s">
        <v>117</v>
      </c>
      <c r="C1103" s="25">
        <v>1555</v>
      </c>
      <c r="D1103" t="s">
        <v>45</v>
      </c>
      <c r="E1103" t="s">
        <v>43</v>
      </c>
      <c r="F1103" t="s">
        <v>214</v>
      </c>
    </row>
    <row r="1104" spans="1:6">
      <c r="A1104" s="25">
        <v>0.5</v>
      </c>
      <c r="B1104" s="25" t="s">
        <v>117</v>
      </c>
      <c r="C1104" s="25">
        <v>1556</v>
      </c>
      <c r="D1104" t="s">
        <v>37</v>
      </c>
      <c r="E1104" t="s">
        <v>35</v>
      </c>
      <c r="F1104" t="s">
        <v>215</v>
      </c>
    </row>
    <row r="1105" spans="1:6">
      <c r="A1105" s="25">
        <v>0.2</v>
      </c>
      <c r="B1105" s="25" t="s">
        <v>115</v>
      </c>
      <c r="C1105" s="25">
        <v>1557</v>
      </c>
      <c r="D1105" t="s">
        <v>37</v>
      </c>
      <c r="E1105" t="s">
        <v>43</v>
      </c>
      <c r="F1105" t="s">
        <v>214</v>
      </c>
    </row>
    <row r="1106" spans="1:6">
      <c r="A1106" s="25">
        <v>0.35</v>
      </c>
      <c r="B1106" s="25" t="s">
        <v>117</v>
      </c>
      <c r="C1106" s="25">
        <v>1558</v>
      </c>
      <c r="D1106" t="s">
        <v>45</v>
      </c>
      <c r="E1106" t="s">
        <v>43</v>
      </c>
      <c r="F1106" t="s">
        <v>215</v>
      </c>
    </row>
    <row r="1107" spans="1:6">
      <c r="A1107" s="25">
        <v>0.8</v>
      </c>
      <c r="B1107" s="25" t="s">
        <v>117</v>
      </c>
      <c r="C1107" s="25">
        <v>1560</v>
      </c>
      <c r="D1107" t="s">
        <v>37</v>
      </c>
      <c r="E1107" t="s">
        <v>43</v>
      </c>
      <c r="F1107" t="s">
        <v>214</v>
      </c>
    </row>
    <row r="1108" spans="1:6">
      <c r="A1108" s="25">
        <v>0.5</v>
      </c>
      <c r="B1108" s="25" t="s">
        <v>117</v>
      </c>
      <c r="C1108" s="25">
        <v>1562</v>
      </c>
      <c r="D1108" t="s">
        <v>37</v>
      </c>
      <c r="E1108" t="s">
        <v>43</v>
      </c>
      <c r="F1108" t="s">
        <v>216</v>
      </c>
    </row>
    <row r="1109" spans="1:6">
      <c r="A1109" s="25">
        <v>0.15</v>
      </c>
      <c r="B1109" s="25" t="s">
        <v>116</v>
      </c>
      <c r="C1109" s="25">
        <v>1563</v>
      </c>
      <c r="D1109" t="s">
        <v>61</v>
      </c>
      <c r="E1109" t="s">
        <v>43</v>
      </c>
      <c r="F1109" t="s">
        <v>214</v>
      </c>
    </row>
    <row r="1110" spans="1:6">
      <c r="A1110" s="25">
        <v>0.4</v>
      </c>
      <c r="B1110" s="25" t="s">
        <v>117</v>
      </c>
      <c r="C1110" s="25">
        <v>1564</v>
      </c>
      <c r="D1110" t="s">
        <v>45</v>
      </c>
      <c r="E1110" t="s">
        <v>43</v>
      </c>
      <c r="F1110" t="s">
        <v>215</v>
      </c>
    </row>
    <row r="1111" spans="1:6">
      <c r="A1111" s="25">
        <v>0.25</v>
      </c>
      <c r="B1111" s="25" t="s">
        <v>116</v>
      </c>
      <c r="C1111" s="25">
        <v>1568</v>
      </c>
      <c r="D1111" t="s">
        <v>37</v>
      </c>
      <c r="E1111" t="s">
        <v>43</v>
      </c>
      <c r="F1111" t="s">
        <v>216</v>
      </c>
    </row>
    <row r="1112" spans="1:6">
      <c r="A1112" s="25">
        <v>0.75</v>
      </c>
      <c r="B1112" s="25" t="s">
        <v>117</v>
      </c>
      <c r="C1112" s="25">
        <v>1569</v>
      </c>
      <c r="D1112" t="s">
        <v>45</v>
      </c>
      <c r="E1112" t="s">
        <v>35</v>
      </c>
      <c r="F1112" t="s">
        <v>215</v>
      </c>
    </row>
    <row r="1113" spans="1:6">
      <c r="A1113" s="25">
        <v>0</v>
      </c>
      <c r="B1113" s="25" t="s">
        <v>115</v>
      </c>
      <c r="C1113" s="25">
        <v>1572</v>
      </c>
      <c r="D1113" t="s">
        <v>45</v>
      </c>
      <c r="E1113" t="s">
        <v>43</v>
      </c>
      <c r="F1113" t="s">
        <v>216</v>
      </c>
    </row>
    <row r="1114" spans="1:6">
      <c r="A1114" s="25">
        <v>0.4</v>
      </c>
      <c r="B1114" s="25" t="s">
        <v>117</v>
      </c>
      <c r="C1114" s="25">
        <v>1573</v>
      </c>
      <c r="D1114" t="s">
        <v>45</v>
      </c>
      <c r="E1114" t="s">
        <v>43</v>
      </c>
      <c r="F1114" t="s">
        <v>214</v>
      </c>
    </row>
    <row r="1115" spans="1:6">
      <c r="A1115" s="25">
        <v>0.6</v>
      </c>
      <c r="B1115" s="25" t="s">
        <v>117</v>
      </c>
      <c r="C1115" s="25">
        <v>1574</v>
      </c>
      <c r="D1115" t="s">
        <v>45</v>
      </c>
      <c r="E1115" t="s">
        <v>43</v>
      </c>
      <c r="F1115" t="s">
        <v>214</v>
      </c>
    </row>
    <row r="1116" spans="1:6">
      <c r="A1116" s="25">
        <v>0.65</v>
      </c>
      <c r="B1116" s="25" t="s">
        <v>115</v>
      </c>
      <c r="C1116" s="25">
        <v>1576</v>
      </c>
      <c r="D1116" t="s">
        <v>45</v>
      </c>
      <c r="E1116" t="s">
        <v>43</v>
      </c>
      <c r="F1116" t="s">
        <v>215</v>
      </c>
    </row>
    <row r="1117" spans="1:6">
      <c r="A1117" s="25">
        <v>0.55000000000000004</v>
      </c>
      <c r="B1117" s="25" t="s">
        <v>117</v>
      </c>
      <c r="C1117" s="25">
        <v>1577</v>
      </c>
      <c r="D1117" t="s">
        <v>45</v>
      </c>
      <c r="E1117" t="s">
        <v>43</v>
      </c>
      <c r="F1117" t="s">
        <v>215</v>
      </c>
    </row>
    <row r="1118" spans="1:6">
      <c r="A1118" s="25">
        <v>0</v>
      </c>
      <c r="B1118" s="25" t="s">
        <v>115</v>
      </c>
      <c r="C1118" s="25">
        <v>1578</v>
      </c>
      <c r="D1118" t="s">
        <v>37</v>
      </c>
      <c r="E1118" t="s">
        <v>43</v>
      </c>
      <c r="F1118" t="s">
        <v>216</v>
      </c>
    </row>
    <row r="1119" spans="1:6">
      <c r="A1119" s="25">
        <v>0.55000000000000004</v>
      </c>
      <c r="B1119" s="25" t="s">
        <v>117</v>
      </c>
      <c r="C1119" s="25">
        <v>1580</v>
      </c>
      <c r="D1119" t="s">
        <v>45</v>
      </c>
      <c r="E1119" t="s">
        <v>43</v>
      </c>
      <c r="F1119" t="s">
        <v>214</v>
      </c>
    </row>
    <row r="1120" spans="1:6">
      <c r="A1120" s="25">
        <v>0.35</v>
      </c>
      <c r="B1120" s="25" t="s">
        <v>117</v>
      </c>
      <c r="C1120" s="25">
        <v>1581</v>
      </c>
      <c r="D1120" t="s">
        <v>45</v>
      </c>
      <c r="E1120" t="s">
        <v>43</v>
      </c>
      <c r="F1120" t="s">
        <v>215</v>
      </c>
    </row>
    <row r="1121" spans="1:6">
      <c r="A1121" s="25">
        <v>0.3</v>
      </c>
      <c r="B1121" s="25" t="s">
        <v>116</v>
      </c>
      <c r="C1121" s="25">
        <v>1582</v>
      </c>
      <c r="D1121" t="s">
        <v>37</v>
      </c>
      <c r="E1121" t="s">
        <v>43</v>
      </c>
      <c r="F1121" t="s">
        <v>216</v>
      </c>
    </row>
    <row r="1122" spans="1:6">
      <c r="A1122" s="25">
        <v>0.6</v>
      </c>
      <c r="B1122" s="25" t="s">
        <v>117</v>
      </c>
      <c r="C1122" s="25">
        <v>1583</v>
      </c>
      <c r="D1122" t="s">
        <v>37</v>
      </c>
      <c r="E1122" t="s">
        <v>43</v>
      </c>
      <c r="F1122" t="s">
        <v>214</v>
      </c>
    </row>
    <row r="1123" spans="1:6">
      <c r="A1123" s="25">
        <v>0.2</v>
      </c>
      <c r="B1123" s="25" t="s">
        <v>116</v>
      </c>
      <c r="C1123" s="25">
        <v>1585</v>
      </c>
      <c r="D1123" t="s">
        <v>37</v>
      </c>
      <c r="E1123" t="s">
        <v>43</v>
      </c>
      <c r="F1123" t="s">
        <v>214</v>
      </c>
    </row>
    <row r="1124" spans="1:6">
      <c r="A1124" s="25">
        <v>0.75</v>
      </c>
      <c r="B1124" s="25" t="s">
        <v>117</v>
      </c>
      <c r="C1124" s="25">
        <v>1586</v>
      </c>
      <c r="D1124" t="s">
        <v>45</v>
      </c>
      <c r="E1124" t="s">
        <v>35</v>
      </c>
      <c r="F1124" t="s">
        <v>214</v>
      </c>
    </row>
    <row r="1125" spans="1:6">
      <c r="A1125" s="25">
        <v>0.5</v>
      </c>
      <c r="B1125" s="25" t="s">
        <v>117</v>
      </c>
      <c r="C1125" s="25">
        <v>1587</v>
      </c>
      <c r="D1125" t="s">
        <v>45</v>
      </c>
      <c r="E1125" t="s">
        <v>35</v>
      </c>
      <c r="F1125" t="s">
        <v>214</v>
      </c>
    </row>
    <row r="1126" spans="1:6">
      <c r="A1126" s="25">
        <v>0.05</v>
      </c>
      <c r="B1126" s="25" t="s">
        <v>116</v>
      </c>
      <c r="C1126" s="25">
        <v>1588</v>
      </c>
      <c r="D1126" t="s">
        <v>37</v>
      </c>
      <c r="E1126" t="s">
        <v>43</v>
      </c>
      <c r="F1126" t="s">
        <v>216</v>
      </c>
    </row>
    <row r="1127" spans="1:6">
      <c r="A1127" s="25">
        <v>0.2</v>
      </c>
      <c r="B1127" s="25" t="s">
        <v>116</v>
      </c>
      <c r="C1127" s="25">
        <v>1590</v>
      </c>
      <c r="D1127" t="s">
        <v>45</v>
      </c>
      <c r="E1127" t="s">
        <v>43</v>
      </c>
      <c r="F1127" t="s">
        <v>216</v>
      </c>
    </row>
    <row r="1128" spans="1:6">
      <c r="A1128" s="25">
        <v>0.15</v>
      </c>
      <c r="B1128" s="25" t="s">
        <v>115</v>
      </c>
      <c r="C1128" s="25">
        <v>1591</v>
      </c>
      <c r="D1128" t="s">
        <v>37</v>
      </c>
      <c r="E1128" t="s">
        <v>35</v>
      </c>
      <c r="F1128" t="s">
        <v>216</v>
      </c>
    </row>
    <row r="1129" spans="1:6">
      <c r="A1129" s="25">
        <v>0.15</v>
      </c>
      <c r="B1129" s="25" t="s">
        <v>116</v>
      </c>
      <c r="C1129" s="25">
        <v>1592</v>
      </c>
      <c r="D1129" t="s">
        <v>45</v>
      </c>
      <c r="E1129" t="s">
        <v>43</v>
      </c>
      <c r="F1129" t="s">
        <v>215</v>
      </c>
    </row>
    <row r="1130" spans="1:6">
      <c r="A1130" s="25">
        <v>0.75</v>
      </c>
      <c r="B1130" s="25" t="s">
        <v>117</v>
      </c>
      <c r="C1130" s="25">
        <v>1594</v>
      </c>
      <c r="D1130" t="s">
        <v>45</v>
      </c>
      <c r="E1130" t="s">
        <v>35</v>
      </c>
      <c r="F1130" t="s">
        <v>214</v>
      </c>
    </row>
    <row r="1131" spans="1:6">
      <c r="A1131" s="25">
        <v>0</v>
      </c>
      <c r="B1131" s="25" t="s">
        <v>116</v>
      </c>
      <c r="C1131" s="25">
        <v>1595</v>
      </c>
      <c r="D1131" t="s">
        <v>45</v>
      </c>
      <c r="E1131" t="s">
        <v>43</v>
      </c>
      <c r="F1131" t="s">
        <v>216</v>
      </c>
    </row>
    <row r="1132" spans="1:6">
      <c r="A1132" s="25">
        <v>0.6</v>
      </c>
      <c r="B1132" s="25" t="s">
        <v>117</v>
      </c>
      <c r="C1132" s="25">
        <v>1596</v>
      </c>
      <c r="D1132" t="s">
        <v>45</v>
      </c>
      <c r="E1132" t="s">
        <v>43</v>
      </c>
      <c r="F1132" t="s">
        <v>214</v>
      </c>
    </row>
    <row r="1133" spans="1:6">
      <c r="A1133" s="25">
        <v>0.4</v>
      </c>
      <c r="B1133" s="25" t="s">
        <v>117</v>
      </c>
      <c r="C1133" s="25">
        <v>1597</v>
      </c>
      <c r="D1133" t="s">
        <v>45</v>
      </c>
      <c r="E1133" t="s">
        <v>43</v>
      </c>
      <c r="F1133" t="s">
        <v>214</v>
      </c>
    </row>
    <row r="1134" spans="1:6">
      <c r="A1134" s="25">
        <v>0.4</v>
      </c>
      <c r="B1134" s="25" t="s">
        <v>117</v>
      </c>
      <c r="C1134" s="25">
        <v>1598</v>
      </c>
      <c r="D1134" t="s">
        <v>37</v>
      </c>
      <c r="E1134" t="s">
        <v>43</v>
      </c>
      <c r="F1134" t="s">
        <v>214</v>
      </c>
    </row>
    <row r="1135" spans="1:6">
      <c r="A1135" s="25">
        <v>0.4</v>
      </c>
      <c r="B1135" s="25" t="s">
        <v>117</v>
      </c>
      <c r="C1135" s="25">
        <v>1599</v>
      </c>
      <c r="D1135" t="s">
        <v>45</v>
      </c>
      <c r="E1135" t="s">
        <v>43</v>
      </c>
      <c r="F1135" t="s">
        <v>214</v>
      </c>
    </row>
    <row r="1136" spans="1:6">
      <c r="A1136" s="25">
        <v>0.35</v>
      </c>
      <c r="B1136" s="25" t="s">
        <v>117</v>
      </c>
      <c r="C1136" s="25">
        <v>1601</v>
      </c>
      <c r="D1136" t="s">
        <v>45</v>
      </c>
      <c r="E1136" t="s">
        <v>43</v>
      </c>
      <c r="F1136" t="s">
        <v>215</v>
      </c>
    </row>
    <row r="1137" spans="1:6">
      <c r="A1137" s="25">
        <v>0.45</v>
      </c>
      <c r="B1137" s="25" t="s">
        <v>115</v>
      </c>
      <c r="C1137" s="25">
        <v>1602</v>
      </c>
      <c r="D1137" t="s">
        <v>37</v>
      </c>
      <c r="E1137" t="s">
        <v>43</v>
      </c>
      <c r="F1137" t="s">
        <v>216</v>
      </c>
    </row>
    <row r="1138" spans="1:6">
      <c r="A1138" s="25">
        <v>0.55000000000000004</v>
      </c>
      <c r="B1138" s="25" t="s">
        <v>117</v>
      </c>
      <c r="C1138" s="25">
        <v>1604</v>
      </c>
      <c r="D1138" t="s">
        <v>45</v>
      </c>
      <c r="E1138" t="s">
        <v>35</v>
      </c>
      <c r="F1138" t="s">
        <v>215</v>
      </c>
    </row>
    <row r="1139" spans="1:6">
      <c r="A1139" s="25">
        <v>0.7</v>
      </c>
      <c r="B1139" s="25" t="s">
        <v>117</v>
      </c>
      <c r="C1139" s="25">
        <v>1605</v>
      </c>
      <c r="D1139" t="s">
        <v>45</v>
      </c>
      <c r="E1139" t="s">
        <v>35</v>
      </c>
      <c r="F1139" t="s">
        <v>215</v>
      </c>
    </row>
    <row r="1140" spans="1:6">
      <c r="A1140" s="25">
        <v>0.4</v>
      </c>
      <c r="B1140" s="25" t="s">
        <v>115</v>
      </c>
      <c r="C1140" s="25">
        <v>1606</v>
      </c>
      <c r="D1140" t="s">
        <v>45</v>
      </c>
      <c r="E1140" t="s">
        <v>35</v>
      </c>
      <c r="F1140" t="s">
        <v>216</v>
      </c>
    </row>
    <row r="1141" spans="1:6">
      <c r="A1141" s="25">
        <v>0.35</v>
      </c>
      <c r="B1141" s="25" t="s">
        <v>117</v>
      </c>
      <c r="C1141" s="25">
        <v>1607</v>
      </c>
      <c r="D1141" t="s">
        <v>45</v>
      </c>
      <c r="E1141" t="s">
        <v>43</v>
      </c>
      <c r="F1141" t="s">
        <v>214</v>
      </c>
    </row>
    <row r="1142" spans="1:6">
      <c r="A1142" s="25">
        <v>0.55000000000000004</v>
      </c>
      <c r="B1142" s="25" t="s">
        <v>117</v>
      </c>
      <c r="C1142" s="25">
        <v>1608</v>
      </c>
      <c r="D1142" t="s">
        <v>45</v>
      </c>
      <c r="E1142" t="s">
        <v>35</v>
      </c>
      <c r="F1142" t="s">
        <v>216</v>
      </c>
    </row>
    <row r="1143" spans="1:6">
      <c r="A1143" s="25">
        <v>0.8</v>
      </c>
      <c r="B1143" s="25" t="s">
        <v>117</v>
      </c>
      <c r="C1143" s="25">
        <v>1609</v>
      </c>
      <c r="D1143" t="s">
        <v>45</v>
      </c>
      <c r="E1143" t="s">
        <v>43</v>
      </c>
      <c r="F1143" t="s">
        <v>215</v>
      </c>
    </row>
    <row r="1144" spans="1:6">
      <c r="A1144" s="25">
        <v>0.55000000000000004</v>
      </c>
      <c r="B1144" s="25" t="s">
        <v>115</v>
      </c>
      <c r="C1144" s="25">
        <v>1611</v>
      </c>
      <c r="D1144" t="s">
        <v>45</v>
      </c>
      <c r="E1144" t="s">
        <v>35</v>
      </c>
      <c r="F1144" t="s">
        <v>214</v>
      </c>
    </row>
    <row r="1145" spans="1:6">
      <c r="A1145" s="25">
        <v>0.6</v>
      </c>
      <c r="B1145" s="25" t="s">
        <v>115</v>
      </c>
      <c r="C1145" s="25">
        <v>1612</v>
      </c>
      <c r="D1145" t="s">
        <v>37</v>
      </c>
      <c r="E1145" t="s">
        <v>43</v>
      </c>
      <c r="F1145" t="s">
        <v>214</v>
      </c>
    </row>
    <row r="1146" spans="1:6">
      <c r="A1146" s="25">
        <v>0.4</v>
      </c>
      <c r="B1146" s="25" t="s">
        <v>117</v>
      </c>
      <c r="C1146" s="25">
        <v>1613</v>
      </c>
      <c r="D1146" t="s">
        <v>37</v>
      </c>
      <c r="E1146" t="s">
        <v>43</v>
      </c>
      <c r="F1146" t="s">
        <v>214</v>
      </c>
    </row>
    <row r="1147" spans="1:6">
      <c r="A1147" s="25">
        <v>0.3</v>
      </c>
      <c r="B1147" s="25" t="s">
        <v>116</v>
      </c>
      <c r="C1147" s="25">
        <v>1614</v>
      </c>
      <c r="D1147" t="s">
        <v>45</v>
      </c>
      <c r="E1147" t="s">
        <v>35</v>
      </c>
      <c r="F1147" t="s">
        <v>214</v>
      </c>
    </row>
    <row r="1148" spans="1:6">
      <c r="A1148" s="25">
        <v>0.2</v>
      </c>
      <c r="B1148" s="25" t="s">
        <v>116</v>
      </c>
      <c r="C1148" s="25">
        <v>1615</v>
      </c>
      <c r="D1148" t="s">
        <v>45</v>
      </c>
      <c r="E1148" t="s">
        <v>43</v>
      </c>
      <c r="F1148" t="s">
        <v>214</v>
      </c>
    </row>
    <row r="1149" spans="1:6">
      <c r="A1149" s="25">
        <v>0.6</v>
      </c>
      <c r="B1149" s="25" t="s">
        <v>115</v>
      </c>
      <c r="C1149" s="25">
        <v>1617</v>
      </c>
      <c r="D1149" t="s">
        <v>45</v>
      </c>
      <c r="E1149" t="s">
        <v>43</v>
      </c>
      <c r="F1149" t="s">
        <v>214</v>
      </c>
    </row>
    <row r="1150" spans="1:6">
      <c r="A1150" s="25">
        <v>0.65</v>
      </c>
      <c r="B1150" s="25" t="s">
        <v>117</v>
      </c>
      <c r="C1150" s="25">
        <v>1618</v>
      </c>
      <c r="D1150" t="s">
        <v>45</v>
      </c>
      <c r="E1150" t="s">
        <v>43</v>
      </c>
      <c r="F1150" t="s">
        <v>214</v>
      </c>
    </row>
    <row r="1151" spans="1:6">
      <c r="A1151" s="25">
        <v>0.4</v>
      </c>
      <c r="B1151" s="25" t="s">
        <v>117</v>
      </c>
      <c r="C1151" s="25">
        <v>1619</v>
      </c>
      <c r="D1151" t="s">
        <v>45</v>
      </c>
      <c r="E1151" t="s">
        <v>43</v>
      </c>
      <c r="F1151" t="s">
        <v>214</v>
      </c>
    </row>
    <row r="1152" spans="1:6">
      <c r="A1152" s="25">
        <v>0.6</v>
      </c>
      <c r="B1152" s="25" t="s">
        <v>117</v>
      </c>
      <c r="C1152" s="25">
        <v>1621</v>
      </c>
      <c r="D1152" t="s">
        <v>45</v>
      </c>
      <c r="E1152" t="s">
        <v>43</v>
      </c>
      <c r="F1152" t="s">
        <v>214</v>
      </c>
    </row>
    <row r="1153" spans="1:6">
      <c r="A1153" s="25">
        <v>0.8</v>
      </c>
      <c r="B1153" s="25" t="s">
        <v>117</v>
      </c>
      <c r="C1153" s="25">
        <v>1622</v>
      </c>
      <c r="D1153" t="s">
        <v>45</v>
      </c>
      <c r="E1153" t="s">
        <v>43</v>
      </c>
      <c r="F1153" t="s">
        <v>214</v>
      </c>
    </row>
    <row r="1154" spans="1:6">
      <c r="A1154" s="25">
        <v>0.15</v>
      </c>
      <c r="B1154" s="25" t="s">
        <v>116</v>
      </c>
      <c r="C1154" s="25">
        <v>1623</v>
      </c>
      <c r="D1154" t="s">
        <v>45</v>
      </c>
      <c r="E1154" t="s">
        <v>43</v>
      </c>
      <c r="F1154" t="s">
        <v>214</v>
      </c>
    </row>
    <row r="1155" spans="1:6">
      <c r="A1155" s="25">
        <v>0.5</v>
      </c>
      <c r="B1155" s="25" t="s">
        <v>117</v>
      </c>
      <c r="C1155" s="25">
        <v>1624</v>
      </c>
      <c r="D1155" t="s">
        <v>37</v>
      </c>
      <c r="E1155" t="s">
        <v>35</v>
      </c>
      <c r="F1155" t="s">
        <v>215</v>
      </c>
    </row>
    <row r="1156" spans="1:6">
      <c r="A1156" s="25">
        <v>0</v>
      </c>
      <c r="B1156" s="25" t="s">
        <v>115</v>
      </c>
      <c r="C1156" s="25">
        <v>1625</v>
      </c>
      <c r="D1156" t="s">
        <v>61</v>
      </c>
      <c r="E1156" t="s">
        <v>43</v>
      </c>
      <c r="F1156" t="s">
        <v>216</v>
      </c>
    </row>
    <row r="1157" spans="1:6">
      <c r="A1157" s="25">
        <v>0.15</v>
      </c>
      <c r="B1157" s="25" t="s">
        <v>116</v>
      </c>
      <c r="C1157" s="25">
        <v>1627</v>
      </c>
      <c r="D1157" t="s">
        <v>45</v>
      </c>
      <c r="E1157" t="s">
        <v>43</v>
      </c>
      <c r="F1157" t="s">
        <v>214</v>
      </c>
    </row>
    <row r="1158" spans="1:6">
      <c r="A1158" s="25">
        <v>0.25</v>
      </c>
      <c r="B1158" s="25" t="s">
        <v>116</v>
      </c>
      <c r="C1158" s="25">
        <v>1628</v>
      </c>
      <c r="D1158" t="s">
        <v>45</v>
      </c>
      <c r="E1158" t="s">
        <v>43</v>
      </c>
      <c r="F1158" t="s">
        <v>216</v>
      </c>
    </row>
    <row r="1159" spans="1:6">
      <c r="A1159" s="25">
        <v>0.15</v>
      </c>
      <c r="B1159" s="25" t="s">
        <v>116</v>
      </c>
      <c r="C1159" s="25">
        <v>1630</v>
      </c>
      <c r="D1159" t="s">
        <v>45</v>
      </c>
      <c r="E1159" t="s">
        <v>43</v>
      </c>
      <c r="F1159" t="s">
        <v>214</v>
      </c>
    </row>
    <row r="1160" spans="1:6">
      <c r="A1160" s="25">
        <v>0.35</v>
      </c>
      <c r="B1160" s="25" t="s">
        <v>117</v>
      </c>
      <c r="C1160" s="25">
        <v>1631</v>
      </c>
      <c r="D1160" t="s">
        <v>45</v>
      </c>
      <c r="E1160" t="s">
        <v>43</v>
      </c>
      <c r="F1160" t="s">
        <v>214</v>
      </c>
    </row>
    <row r="1161" spans="1:6">
      <c r="A1161" s="25">
        <v>0.55000000000000004</v>
      </c>
      <c r="B1161" s="25" t="s">
        <v>117</v>
      </c>
      <c r="C1161" s="25">
        <v>1633</v>
      </c>
      <c r="D1161" t="s">
        <v>45</v>
      </c>
      <c r="E1161" t="s">
        <v>43</v>
      </c>
      <c r="F1161" t="s">
        <v>214</v>
      </c>
    </row>
    <row r="1162" spans="1:6">
      <c r="A1162" s="25">
        <v>0.15</v>
      </c>
      <c r="B1162" s="25" t="s">
        <v>115</v>
      </c>
      <c r="C1162" s="25">
        <v>1635</v>
      </c>
      <c r="D1162" t="s">
        <v>45</v>
      </c>
      <c r="E1162" t="s">
        <v>43</v>
      </c>
      <c r="F1162" t="s">
        <v>214</v>
      </c>
    </row>
    <row r="1163" spans="1:6">
      <c r="A1163" s="25">
        <v>0.15</v>
      </c>
      <c r="B1163" s="25" t="s">
        <v>116</v>
      </c>
      <c r="C1163" s="25">
        <v>1638</v>
      </c>
      <c r="D1163" t="s">
        <v>45</v>
      </c>
      <c r="E1163" t="s">
        <v>35</v>
      </c>
      <c r="F1163" t="s">
        <v>216</v>
      </c>
    </row>
    <row r="1164" spans="1:6">
      <c r="A1164" s="25">
        <v>0.3</v>
      </c>
      <c r="B1164" s="25" t="s">
        <v>116</v>
      </c>
      <c r="C1164" s="25">
        <v>1639</v>
      </c>
      <c r="D1164" t="s">
        <v>37</v>
      </c>
      <c r="E1164" t="s">
        <v>43</v>
      </c>
      <c r="F1164" t="s">
        <v>216</v>
      </c>
    </row>
    <row r="1165" spans="1:6">
      <c r="A1165" s="25">
        <v>0.85</v>
      </c>
      <c r="B1165" s="25" t="s">
        <v>117</v>
      </c>
      <c r="C1165" s="25">
        <v>1640</v>
      </c>
      <c r="D1165" t="s">
        <v>45</v>
      </c>
      <c r="E1165" t="s">
        <v>43</v>
      </c>
      <c r="F1165" t="s">
        <v>214</v>
      </c>
    </row>
    <row r="1166" spans="1:6">
      <c r="A1166" s="25">
        <v>0.35</v>
      </c>
      <c r="B1166" s="25" t="s">
        <v>117</v>
      </c>
      <c r="C1166" s="25">
        <v>1641</v>
      </c>
      <c r="D1166" t="s">
        <v>45</v>
      </c>
      <c r="E1166" t="s">
        <v>35</v>
      </c>
      <c r="F1166" t="s">
        <v>216</v>
      </c>
    </row>
    <row r="1167" spans="1:6">
      <c r="A1167" s="25">
        <v>0.5</v>
      </c>
      <c r="B1167" s="25" t="s">
        <v>117</v>
      </c>
      <c r="C1167" s="25">
        <v>1642</v>
      </c>
      <c r="D1167" t="s">
        <v>61</v>
      </c>
      <c r="E1167" t="s">
        <v>35</v>
      </c>
      <c r="F1167" t="s">
        <v>214</v>
      </c>
    </row>
    <row r="1168" spans="1:6">
      <c r="A1168" s="25">
        <v>0</v>
      </c>
      <c r="B1168" s="25" t="s">
        <v>115</v>
      </c>
      <c r="C1168" s="25">
        <v>1644</v>
      </c>
      <c r="D1168" t="s">
        <v>45</v>
      </c>
      <c r="E1168" t="s">
        <v>43</v>
      </c>
      <c r="F1168" t="s">
        <v>216</v>
      </c>
    </row>
    <row r="1169" spans="1:6">
      <c r="A1169" s="25">
        <v>0.7</v>
      </c>
      <c r="B1169" s="25" t="s">
        <v>117</v>
      </c>
      <c r="C1169" s="25">
        <v>1645</v>
      </c>
      <c r="D1169" t="s">
        <v>37</v>
      </c>
      <c r="E1169" t="s">
        <v>35</v>
      </c>
      <c r="F1169" t="s">
        <v>214</v>
      </c>
    </row>
    <row r="1170" spans="1:6">
      <c r="A1170" s="25">
        <v>0.5</v>
      </c>
      <c r="B1170" s="25" t="s">
        <v>117</v>
      </c>
      <c r="C1170" s="25">
        <v>1646</v>
      </c>
      <c r="D1170" t="s">
        <v>45</v>
      </c>
      <c r="E1170" t="s">
        <v>35</v>
      </c>
      <c r="F1170" t="s">
        <v>214</v>
      </c>
    </row>
    <row r="1171" spans="1:6">
      <c r="A1171" s="25">
        <v>0.35</v>
      </c>
      <c r="B1171" s="25" t="s">
        <v>117</v>
      </c>
      <c r="C1171" s="25">
        <v>1647</v>
      </c>
      <c r="D1171" t="s">
        <v>45</v>
      </c>
      <c r="E1171" t="s">
        <v>43</v>
      </c>
      <c r="F1171" t="s">
        <v>214</v>
      </c>
    </row>
    <row r="1172" spans="1:6">
      <c r="A1172" s="25">
        <v>0.35</v>
      </c>
      <c r="B1172" s="25" t="s">
        <v>117</v>
      </c>
      <c r="C1172" s="25">
        <v>1648</v>
      </c>
      <c r="D1172" t="s">
        <v>45</v>
      </c>
      <c r="E1172" t="s">
        <v>43</v>
      </c>
      <c r="F1172" t="s">
        <v>215</v>
      </c>
    </row>
    <row r="1173" spans="1:6">
      <c r="A1173" s="25">
        <v>0.95</v>
      </c>
      <c r="B1173" s="25" t="s">
        <v>117</v>
      </c>
      <c r="C1173" s="25">
        <v>1649</v>
      </c>
      <c r="D1173" t="s">
        <v>45</v>
      </c>
      <c r="E1173" t="s">
        <v>35</v>
      </c>
      <c r="F1173" t="s">
        <v>215</v>
      </c>
    </row>
    <row r="1174" spans="1:6">
      <c r="A1174" s="25">
        <v>0.15</v>
      </c>
      <c r="B1174" s="25" t="s">
        <v>116</v>
      </c>
      <c r="C1174" s="25">
        <v>1650</v>
      </c>
      <c r="D1174" t="s">
        <v>37</v>
      </c>
      <c r="E1174" t="s">
        <v>43</v>
      </c>
      <c r="F1174" t="s">
        <v>214</v>
      </c>
    </row>
    <row r="1175" spans="1:6">
      <c r="A1175" s="25">
        <v>0.45</v>
      </c>
      <c r="B1175" s="25" t="s">
        <v>117</v>
      </c>
      <c r="C1175" s="25">
        <v>1651</v>
      </c>
      <c r="D1175" t="s">
        <v>45</v>
      </c>
      <c r="E1175" t="s">
        <v>43</v>
      </c>
      <c r="F1175" t="s">
        <v>216</v>
      </c>
    </row>
    <row r="1176" spans="1:6">
      <c r="A1176" s="25">
        <v>0.15</v>
      </c>
      <c r="B1176" s="25" t="s">
        <v>116</v>
      </c>
      <c r="C1176" s="25">
        <v>1653</v>
      </c>
      <c r="D1176" t="s">
        <v>45</v>
      </c>
      <c r="E1176" t="s">
        <v>43</v>
      </c>
      <c r="F1176" t="s">
        <v>214</v>
      </c>
    </row>
    <row r="1177" spans="1:6">
      <c r="A1177" s="25">
        <v>0.4</v>
      </c>
      <c r="B1177" s="25" t="s">
        <v>117</v>
      </c>
      <c r="C1177" s="25">
        <v>1654</v>
      </c>
      <c r="D1177" t="s">
        <v>45</v>
      </c>
      <c r="E1177" t="s">
        <v>43</v>
      </c>
      <c r="F1177" t="s">
        <v>214</v>
      </c>
    </row>
    <row r="1178" spans="1:6">
      <c r="A1178" s="25">
        <v>0.45</v>
      </c>
      <c r="B1178" s="25" t="s">
        <v>115</v>
      </c>
      <c r="C1178" s="25">
        <v>1655</v>
      </c>
      <c r="D1178" t="s">
        <v>45</v>
      </c>
      <c r="E1178" t="s">
        <v>43</v>
      </c>
      <c r="F1178" t="s">
        <v>216</v>
      </c>
    </row>
    <row r="1179" spans="1:6">
      <c r="A1179" s="25">
        <v>0.25</v>
      </c>
      <c r="B1179" s="25" t="s">
        <v>115</v>
      </c>
      <c r="C1179" s="25">
        <v>1656</v>
      </c>
      <c r="D1179" t="s">
        <v>45</v>
      </c>
      <c r="E1179" t="s">
        <v>43</v>
      </c>
      <c r="F1179" t="s">
        <v>216</v>
      </c>
    </row>
    <row r="1180" spans="1:6">
      <c r="A1180" s="25">
        <v>0.15</v>
      </c>
      <c r="B1180" s="25" t="s">
        <v>116</v>
      </c>
      <c r="C1180" s="25">
        <v>1657</v>
      </c>
      <c r="D1180" t="s">
        <v>37</v>
      </c>
      <c r="E1180" t="s">
        <v>43</v>
      </c>
      <c r="F1180" t="s">
        <v>215</v>
      </c>
    </row>
    <row r="1181" spans="1:6">
      <c r="A1181" s="25">
        <v>0.45</v>
      </c>
      <c r="B1181" s="25" t="s">
        <v>117</v>
      </c>
      <c r="C1181" s="25">
        <v>1658</v>
      </c>
      <c r="D1181" t="s">
        <v>45</v>
      </c>
      <c r="E1181" t="s">
        <v>43</v>
      </c>
      <c r="F1181" t="s">
        <v>214</v>
      </c>
    </row>
    <row r="1182" spans="1:6">
      <c r="A1182" s="25">
        <v>0.6</v>
      </c>
      <c r="B1182" s="25" t="s">
        <v>117</v>
      </c>
      <c r="C1182" s="25">
        <v>1659</v>
      </c>
      <c r="D1182" t="s">
        <v>45</v>
      </c>
      <c r="E1182" t="s">
        <v>43</v>
      </c>
      <c r="F1182" t="s">
        <v>215</v>
      </c>
    </row>
    <row r="1183" spans="1:6">
      <c r="A1183" s="25">
        <v>0.15</v>
      </c>
      <c r="B1183" s="25" t="s">
        <v>115</v>
      </c>
      <c r="C1183" s="25">
        <v>1661</v>
      </c>
      <c r="D1183" t="s">
        <v>45</v>
      </c>
      <c r="E1183" t="s">
        <v>35</v>
      </c>
      <c r="F1183" t="s">
        <v>216</v>
      </c>
    </row>
    <row r="1184" spans="1:6">
      <c r="A1184" s="25">
        <v>0.15</v>
      </c>
      <c r="B1184" s="25" t="s">
        <v>116</v>
      </c>
      <c r="C1184" s="25">
        <v>1662</v>
      </c>
      <c r="D1184" t="s">
        <v>45</v>
      </c>
      <c r="E1184" t="s">
        <v>43</v>
      </c>
      <c r="F1184" t="s">
        <v>214</v>
      </c>
    </row>
    <row r="1185" spans="1:6">
      <c r="A1185" s="25">
        <v>0.25</v>
      </c>
      <c r="B1185" s="25" t="s">
        <v>116</v>
      </c>
      <c r="C1185" s="25">
        <v>1664</v>
      </c>
      <c r="D1185" t="s">
        <v>45</v>
      </c>
      <c r="E1185" t="s">
        <v>43</v>
      </c>
      <c r="F1185" t="s">
        <v>214</v>
      </c>
    </row>
    <row r="1186" spans="1:6">
      <c r="A1186" s="25">
        <v>0.2</v>
      </c>
      <c r="B1186" s="25" t="s">
        <v>115</v>
      </c>
      <c r="C1186" s="25">
        <v>1665</v>
      </c>
      <c r="D1186" t="s">
        <v>45</v>
      </c>
      <c r="E1186" t="s">
        <v>43</v>
      </c>
      <c r="F1186" t="s">
        <v>216</v>
      </c>
    </row>
    <row r="1187" spans="1:6">
      <c r="A1187" s="25">
        <v>0.05</v>
      </c>
      <c r="B1187" s="25" t="s">
        <v>116</v>
      </c>
      <c r="C1187" s="25">
        <v>1666</v>
      </c>
      <c r="D1187" t="s">
        <v>45</v>
      </c>
      <c r="E1187" t="s">
        <v>43</v>
      </c>
      <c r="F1187" t="s">
        <v>216</v>
      </c>
    </row>
    <row r="1188" spans="1:6">
      <c r="A1188" s="25">
        <v>0.35</v>
      </c>
      <c r="B1188" s="25" t="s">
        <v>117</v>
      </c>
      <c r="C1188" s="25">
        <v>1667</v>
      </c>
      <c r="D1188" t="s">
        <v>37</v>
      </c>
      <c r="E1188" t="s">
        <v>35</v>
      </c>
      <c r="F1188" t="s">
        <v>214</v>
      </c>
    </row>
    <row r="1189" spans="1:6">
      <c r="A1189" s="25">
        <v>0.15</v>
      </c>
      <c r="B1189" s="25" t="s">
        <v>116</v>
      </c>
      <c r="C1189" s="25">
        <v>1668</v>
      </c>
      <c r="D1189" t="s">
        <v>45</v>
      </c>
      <c r="E1189" t="s">
        <v>43</v>
      </c>
      <c r="F1189" t="s">
        <v>214</v>
      </c>
    </row>
    <row r="1190" spans="1:6">
      <c r="A1190" s="25">
        <v>0.95</v>
      </c>
      <c r="B1190" s="25" t="s">
        <v>117</v>
      </c>
      <c r="C1190" s="25">
        <v>1669</v>
      </c>
      <c r="D1190" t="s">
        <v>37</v>
      </c>
      <c r="E1190" t="s">
        <v>35</v>
      </c>
      <c r="F1190" t="s">
        <v>214</v>
      </c>
    </row>
    <row r="1191" spans="1:6">
      <c r="A1191" s="25">
        <v>0.15</v>
      </c>
      <c r="B1191" s="25" t="s">
        <v>116</v>
      </c>
      <c r="C1191" s="25">
        <v>1670</v>
      </c>
      <c r="D1191" t="s">
        <v>37</v>
      </c>
      <c r="E1191" t="s">
        <v>43</v>
      </c>
      <c r="F1191" t="s">
        <v>214</v>
      </c>
    </row>
    <row r="1192" spans="1:6">
      <c r="A1192" s="25">
        <v>0.6</v>
      </c>
      <c r="B1192" s="25" t="s">
        <v>117</v>
      </c>
      <c r="C1192" s="25">
        <v>1671</v>
      </c>
      <c r="D1192" t="s">
        <v>45</v>
      </c>
      <c r="E1192" t="s">
        <v>43</v>
      </c>
      <c r="F1192" t="s">
        <v>214</v>
      </c>
    </row>
    <row r="1193" spans="1:6">
      <c r="A1193" s="25">
        <v>0.35</v>
      </c>
      <c r="B1193" s="25" t="s">
        <v>117</v>
      </c>
      <c r="C1193" s="25">
        <v>1673</v>
      </c>
      <c r="D1193" t="s">
        <v>37</v>
      </c>
      <c r="E1193" t="s">
        <v>43</v>
      </c>
      <c r="F1193" t="s">
        <v>214</v>
      </c>
    </row>
    <row r="1194" spans="1:6">
      <c r="A1194" s="25">
        <v>0.75</v>
      </c>
      <c r="B1194" s="25" t="s">
        <v>115</v>
      </c>
      <c r="C1194" s="25">
        <v>1674</v>
      </c>
      <c r="D1194" t="s">
        <v>45</v>
      </c>
      <c r="E1194" t="s">
        <v>35</v>
      </c>
      <c r="F1194" t="s">
        <v>215</v>
      </c>
    </row>
    <row r="1195" spans="1:6">
      <c r="A1195" s="25">
        <v>0.4</v>
      </c>
      <c r="B1195" s="25" t="s">
        <v>117</v>
      </c>
      <c r="C1195" s="25">
        <v>1675</v>
      </c>
      <c r="D1195" t="s">
        <v>45</v>
      </c>
      <c r="E1195" t="s">
        <v>43</v>
      </c>
      <c r="F1195" t="s">
        <v>215</v>
      </c>
    </row>
    <row r="1196" spans="1:6">
      <c r="A1196" s="25">
        <v>0.45</v>
      </c>
      <c r="B1196" s="25" t="s">
        <v>115</v>
      </c>
      <c r="C1196" s="25">
        <v>1676</v>
      </c>
      <c r="D1196" t="s">
        <v>37</v>
      </c>
      <c r="E1196" t="s">
        <v>43</v>
      </c>
      <c r="F1196" t="s">
        <v>216</v>
      </c>
    </row>
    <row r="1197" spans="1:6">
      <c r="A1197" s="25">
        <v>0</v>
      </c>
      <c r="B1197" s="25" t="s">
        <v>115</v>
      </c>
      <c r="C1197" s="25">
        <v>1677</v>
      </c>
      <c r="D1197" t="s">
        <v>45</v>
      </c>
      <c r="E1197" t="s">
        <v>43</v>
      </c>
      <c r="F1197" t="s">
        <v>216</v>
      </c>
    </row>
    <row r="1198" spans="1:6">
      <c r="A1198" s="25">
        <v>0.15</v>
      </c>
      <c r="B1198" s="25" t="s">
        <v>116</v>
      </c>
      <c r="C1198" s="25">
        <v>1678</v>
      </c>
      <c r="D1198" t="s">
        <v>37</v>
      </c>
      <c r="E1198" t="s">
        <v>35</v>
      </c>
      <c r="F1198" t="s">
        <v>216</v>
      </c>
    </row>
    <row r="1199" spans="1:6">
      <c r="A1199" s="25">
        <v>0.4</v>
      </c>
      <c r="B1199" s="25" t="s">
        <v>117</v>
      </c>
      <c r="C1199" s="25">
        <v>1680</v>
      </c>
      <c r="D1199" t="s">
        <v>37</v>
      </c>
      <c r="E1199" t="s">
        <v>43</v>
      </c>
      <c r="F1199" t="s">
        <v>215</v>
      </c>
    </row>
    <row r="1200" spans="1:6">
      <c r="A1200" s="25">
        <v>0.3</v>
      </c>
      <c r="B1200" s="25" t="s">
        <v>116</v>
      </c>
      <c r="C1200" s="25">
        <v>1681</v>
      </c>
      <c r="D1200" t="s">
        <v>37</v>
      </c>
      <c r="E1200" t="s">
        <v>35</v>
      </c>
      <c r="F1200" t="s">
        <v>214</v>
      </c>
    </row>
    <row r="1201" spans="1:6">
      <c r="A1201" s="25">
        <v>0.55000000000000004</v>
      </c>
      <c r="B1201" s="25" t="s">
        <v>117</v>
      </c>
      <c r="C1201" s="25">
        <v>1682</v>
      </c>
      <c r="D1201" t="s">
        <v>45</v>
      </c>
      <c r="E1201" t="s">
        <v>43</v>
      </c>
      <c r="F1201" t="s">
        <v>214</v>
      </c>
    </row>
    <row r="1202" spans="1:6">
      <c r="A1202" s="25">
        <v>0.3</v>
      </c>
      <c r="B1202" s="25" t="s">
        <v>116</v>
      </c>
      <c r="C1202" s="25">
        <v>1683</v>
      </c>
      <c r="D1202" t="s">
        <v>61</v>
      </c>
      <c r="E1202" t="s">
        <v>35</v>
      </c>
      <c r="F1202" t="s">
        <v>214</v>
      </c>
    </row>
    <row r="1203" spans="1:6">
      <c r="A1203" s="25">
        <v>0.3</v>
      </c>
      <c r="B1203" s="25" t="s">
        <v>116</v>
      </c>
      <c r="C1203" s="25">
        <v>1684</v>
      </c>
      <c r="D1203" t="s">
        <v>45</v>
      </c>
      <c r="E1203" t="s">
        <v>35</v>
      </c>
      <c r="F1203" t="s">
        <v>214</v>
      </c>
    </row>
    <row r="1204" spans="1:6">
      <c r="A1204" s="25">
        <v>0.35</v>
      </c>
      <c r="B1204" s="25" t="s">
        <v>117</v>
      </c>
      <c r="C1204" s="25">
        <v>1687</v>
      </c>
      <c r="D1204" t="s">
        <v>45</v>
      </c>
      <c r="E1204" t="s">
        <v>43</v>
      </c>
      <c r="F1204" t="s">
        <v>214</v>
      </c>
    </row>
    <row r="1205" spans="1:6">
      <c r="A1205" s="25">
        <v>0.2</v>
      </c>
      <c r="B1205" s="25" t="s">
        <v>115</v>
      </c>
      <c r="C1205" s="25">
        <v>1689</v>
      </c>
      <c r="D1205" t="s">
        <v>45</v>
      </c>
      <c r="E1205" t="s">
        <v>43</v>
      </c>
      <c r="F1205" t="s">
        <v>216</v>
      </c>
    </row>
    <row r="1206" spans="1:6">
      <c r="A1206" s="25">
        <v>0.35</v>
      </c>
      <c r="B1206" s="25" t="s">
        <v>115</v>
      </c>
      <c r="C1206" s="25">
        <v>1691</v>
      </c>
      <c r="D1206" t="s">
        <v>37</v>
      </c>
      <c r="E1206" t="s">
        <v>35</v>
      </c>
      <c r="F1206" t="s">
        <v>215</v>
      </c>
    </row>
    <row r="1207" spans="1:6">
      <c r="A1207" s="25">
        <v>0.4</v>
      </c>
      <c r="B1207" s="25" t="s">
        <v>117</v>
      </c>
      <c r="C1207" s="25">
        <v>1692</v>
      </c>
      <c r="D1207" t="s">
        <v>45</v>
      </c>
      <c r="E1207" t="s">
        <v>43</v>
      </c>
      <c r="F1207" t="s">
        <v>215</v>
      </c>
    </row>
    <row r="1208" spans="1:6">
      <c r="A1208" s="25">
        <v>0.2</v>
      </c>
      <c r="B1208" s="25" t="s">
        <v>116</v>
      </c>
      <c r="C1208" s="25">
        <v>1693</v>
      </c>
      <c r="D1208" t="s">
        <v>45</v>
      </c>
      <c r="E1208" t="s">
        <v>43</v>
      </c>
      <c r="F1208" t="s">
        <v>215</v>
      </c>
    </row>
    <row r="1209" spans="1:6">
      <c r="A1209" s="25">
        <v>0.6</v>
      </c>
      <c r="B1209" s="25" t="s">
        <v>115</v>
      </c>
      <c r="C1209" s="25">
        <v>1694</v>
      </c>
      <c r="D1209" t="s">
        <v>45</v>
      </c>
      <c r="E1209" t="s">
        <v>43</v>
      </c>
      <c r="F1209" t="s">
        <v>214</v>
      </c>
    </row>
    <row r="1210" spans="1:6">
      <c r="A1210" s="25">
        <v>0.35</v>
      </c>
      <c r="B1210" s="25" t="s">
        <v>117</v>
      </c>
      <c r="C1210" s="25">
        <v>1696</v>
      </c>
      <c r="D1210" t="s">
        <v>45</v>
      </c>
      <c r="E1210" t="s">
        <v>43</v>
      </c>
      <c r="F1210" t="s">
        <v>214</v>
      </c>
    </row>
    <row r="1211" spans="1:6">
      <c r="A1211" s="25">
        <v>0</v>
      </c>
      <c r="B1211" s="25" t="s">
        <v>115</v>
      </c>
      <c r="C1211" s="25">
        <v>1697</v>
      </c>
      <c r="D1211" t="s">
        <v>45</v>
      </c>
      <c r="E1211" t="s">
        <v>43</v>
      </c>
      <c r="F1211" t="s">
        <v>216</v>
      </c>
    </row>
    <row r="1212" spans="1:6">
      <c r="A1212" s="25">
        <v>0.6</v>
      </c>
      <c r="B1212" s="25" t="s">
        <v>117</v>
      </c>
      <c r="C1212" s="25">
        <v>1698</v>
      </c>
      <c r="D1212" t="s">
        <v>45</v>
      </c>
      <c r="E1212" t="s">
        <v>43</v>
      </c>
      <c r="F1212" t="s">
        <v>215</v>
      </c>
    </row>
    <row r="1213" spans="1:6">
      <c r="A1213" s="25">
        <v>0.2</v>
      </c>
      <c r="B1213" s="25" t="s">
        <v>116</v>
      </c>
      <c r="C1213" s="25">
        <v>1700</v>
      </c>
      <c r="D1213" t="s">
        <v>37</v>
      </c>
      <c r="E1213" t="s">
        <v>43</v>
      </c>
      <c r="F1213" t="s">
        <v>216</v>
      </c>
    </row>
    <row r="1214" spans="1:6">
      <c r="A1214" s="25">
        <v>0.4</v>
      </c>
      <c r="B1214" s="25" t="s">
        <v>117</v>
      </c>
      <c r="C1214" s="25">
        <v>1701</v>
      </c>
      <c r="D1214" t="s">
        <v>45</v>
      </c>
      <c r="E1214" t="s">
        <v>43</v>
      </c>
      <c r="F1214" t="s">
        <v>215</v>
      </c>
    </row>
    <row r="1215" spans="1:6">
      <c r="A1215" s="25">
        <v>0.3</v>
      </c>
      <c r="B1215" s="25" t="s">
        <v>116</v>
      </c>
      <c r="C1215" s="25">
        <v>1702</v>
      </c>
      <c r="D1215" t="s">
        <v>37</v>
      </c>
      <c r="E1215" t="s">
        <v>35</v>
      </c>
      <c r="F1215" t="s">
        <v>215</v>
      </c>
    </row>
    <row r="1216" spans="1:6">
      <c r="A1216" s="25">
        <v>0.2</v>
      </c>
      <c r="B1216" s="25" t="s">
        <v>116</v>
      </c>
      <c r="C1216" s="25">
        <v>1703</v>
      </c>
      <c r="D1216" t="s">
        <v>45</v>
      </c>
      <c r="E1216" t="s">
        <v>35</v>
      </c>
      <c r="F1216" t="s">
        <v>216</v>
      </c>
    </row>
    <row r="1217" spans="1:6">
      <c r="A1217" s="25">
        <v>0.5</v>
      </c>
      <c r="B1217" s="25" t="s">
        <v>117</v>
      </c>
      <c r="C1217" s="25">
        <v>1704</v>
      </c>
      <c r="D1217" t="s">
        <v>45</v>
      </c>
      <c r="E1217" t="s">
        <v>35</v>
      </c>
      <c r="F1217" t="s">
        <v>214</v>
      </c>
    </row>
    <row r="1218" spans="1:6">
      <c r="A1218" s="25">
        <v>0.2</v>
      </c>
      <c r="B1218" s="25" t="s">
        <v>116</v>
      </c>
      <c r="C1218" s="25">
        <v>1706</v>
      </c>
      <c r="D1218" t="s">
        <v>37</v>
      </c>
      <c r="E1218" t="s">
        <v>35</v>
      </c>
      <c r="F1218" t="s">
        <v>216</v>
      </c>
    </row>
    <row r="1219" spans="1:6">
      <c r="A1219" s="25">
        <v>0.15</v>
      </c>
      <c r="B1219" s="25" t="s">
        <v>116</v>
      </c>
      <c r="C1219" s="25">
        <v>1707</v>
      </c>
      <c r="D1219" t="s">
        <v>45</v>
      </c>
      <c r="E1219" t="s">
        <v>43</v>
      </c>
      <c r="F1219" t="s">
        <v>214</v>
      </c>
    </row>
    <row r="1220" spans="1:6">
      <c r="A1220" s="25">
        <v>0.05</v>
      </c>
      <c r="B1220" s="25" t="s">
        <v>116</v>
      </c>
      <c r="C1220" s="25">
        <v>1708</v>
      </c>
      <c r="D1220" t="s">
        <v>37</v>
      </c>
      <c r="E1220" t="s">
        <v>43</v>
      </c>
      <c r="F1220" t="s">
        <v>216</v>
      </c>
    </row>
    <row r="1221" spans="1:6">
      <c r="A1221" s="25">
        <v>0.15</v>
      </c>
      <c r="B1221" s="25" t="s">
        <v>116</v>
      </c>
      <c r="C1221" s="25">
        <v>1709</v>
      </c>
      <c r="D1221" t="s">
        <v>45</v>
      </c>
      <c r="E1221" t="s">
        <v>43</v>
      </c>
      <c r="F1221" t="s">
        <v>215</v>
      </c>
    </row>
    <row r="1222" spans="1:6">
      <c r="A1222" s="25">
        <v>0.4</v>
      </c>
      <c r="B1222" s="25" t="s">
        <v>117</v>
      </c>
      <c r="C1222" s="25">
        <v>1710</v>
      </c>
      <c r="D1222" t="s">
        <v>37</v>
      </c>
      <c r="E1222" t="s">
        <v>43</v>
      </c>
      <c r="F1222" t="s">
        <v>214</v>
      </c>
    </row>
    <row r="1223" spans="1:6">
      <c r="A1223" s="25">
        <v>0.25</v>
      </c>
      <c r="B1223" s="25" t="s">
        <v>115</v>
      </c>
      <c r="C1223" s="25">
        <v>1712</v>
      </c>
      <c r="D1223" t="s">
        <v>45</v>
      </c>
      <c r="E1223" t="s">
        <v>43</v>
      </c>
      <c r="F1223" t="s">
        <v>216</v>
      </c>
    </row>
    <row r="1224" spans="1:6">
      <c r="A1224" s="25">
        <v>0.15</v>
      </c>
      <c r="B1224" s="25" t="s">
        <v>116</v>
      </c>
      <c r="C1224" s="25">
        <v>1714</v>
      </c>
      <c r="D1224" t="s">
        <v>61</v>
      </c>
      <c r="E1224" t="s">
        <v>43</v>
      </c>
      <c r="F1224" t="s">
        <v>215</v>
      </c>
    </row>
    <row r="1225" spans="1:6">
      <c r="A1225" s="25">
        <v>0.25</v>
      </c>
      <c r="B1225" s="25" t="s">
        <v>115</v>
      </c>
      <c r="C1225" s="25">
        <v>1716</v>
      </c>
      <c r="D1225" t="s">
        <v>37</v>
      </c>
      <c r="E1225" t="s">
        <v>43</v>
      </c>
      <c r="F1225" t="s">
        <v>216</v>
      </c>
    </row>
    <row r="1226" spans="1:6">
      <c r="A1226" s="25">
        <v>0.15</v>
      </c>
      <c r="B1226" s="25" t="s">
        <v>116</v>
      </c>
      <c r="C1226" s="25">
        <v>1718</v>
      </c>
      <c r="D1226" t="s">
        <v>45</v>
      </c>
      <c r="E1226" t="s">
        <v>43</v>
      </c>
      <c r="F1226" t="s">
        <v>215</v>
      </c>
    </row>
    <row r="1227" spans="1:6">
      <c r="A1227" s="25">
        <v>0.3</v>
      </c>
      <c r="B1227" s="25" t="s">
        <v>115</v>
      </c>
      <c r="C1227" s="25">
        <v>1719</v>
      </c>
      <c r="D1227" t="s">
        <v>45</v>
      </c>
      <c r="E1227" t="s">
        <v>43</v>
      </c>
      <c r="F1227" t="s">
        <v>216</v>
      </c>
    </row>
    <row r="1228" spans="1:6">
      <c r="A1228" s="25">
        <v>0.55000000000000004</v>
      </c>
      <c r="B1228" s="25" t="s">
        <v>117</v>
      </c>
      <c r="C1228" s="25">
        <v>1720</v>
      </c>
      <c r="D1228" t="s">
        <v>45</v>
      </c>
      <c r="E1228" t="s">
        <v>43</v>
      </c>
      <c r="F1228" t="s">
        <v>214</v>
      </c>
    </row>
    <row r="1229" spans="1:6">
      <c r="A1229" s="25">
        <v>0.35</v>
      </c>
      <c r="B1229" s="25" t="s">
        <v>117</v>
      </c>
      <c r="C1229" s="25">
        <v>1721</v>
      </c>
      <c r="D1229" t="s">
        <v>45</v>
      </c>
      <c r="E1229" t="s">
        <v>43</v>
      </c>
      <c r="F1229" t="s">
        <v>214</v>
      </c>
    </row>
    <row r="1230" spans="1:6">
      <c r="A1230" s="25">
        <v>0.4</v>
      </c>
      <c r="B1230" s="25" t="s">
        <v>117</v>
      </c>
      <c r="C1230" s="25">
        <v>1722</v>
      </c>
      <c r="D1230" t="s">
        <v>61</v>
      </c>
      <c r="E1230" t="s">
        <v>43</v>
      </c>
      <c r="F1230" t="s">
        <v>214</v>
      </c>
    </row>
    <row r="1231" spans="1:6">
      <c r="A1231" s="25">
        <v>0.6</v>
      </c>
      <c r="B1231" s="25" t="s">
        <v>117</v>
      </c>
      <c r="C1231" s="25">
        <v>1724</v>
      </c>
      <c r="D1231" t="s">
        <v>45</v>
      </c>
      <c r="E1231" t="s">
        <v>35</v>
      </c>
      <c r="F1231" t="s">
        <v>214</v>
      </c>
    </row>
    <row r="1232" spans="1:6">
      <c r="A1232" s="25">
        <v>0.6</v>
      </c>
      <c r="B1232" s="25" t="s">
        <v>117</v>
      </c>
      <c r="C1232" s="25">
        <v>1725</v>
      </c>
      <c r="D1232" t="s">
        <v>45</v>
      </c>
      <c r="E1232" t="s">
        <v>43</v>
      </c>
      <c r="F1232" t="s">
        <v>214</v>
      </c>
    </row>
    <row r="1233" spans="1:6">
      <c r="A1233" s="25">
        <v>0.4</v>
      </c>
      <c r="B1233" s="25" t="s">
        <v>115</v>
      </c>
      <c r="C1233" s="25">
        <v>1727</v>
      </c>
      <c r="D1233" t="s">
        <v>45</v>
      </c>
      <c r="E1233" t="s">
        <v>43</v>
      </c>
      <c r="F1233" t="s">
        <v>214</v>
      </c>
    </row>
    <row r="1234" spans="1:6">
      <c r="A1234" s="25">
        <v>0</v>
      </c>
      <c r="B1234" s="25" t="s">
        <v>116</v>
      </c>
      <c r="C1234" s="25">
        <v>1728</v>
      </c>
      <c r="D1234" t="s">
        <v>45</v>
      </c>
      <c r="E1234" t="s">
        <v>43</v>
      </c>
      <c r="F1234" t="s">
        <v>214</v>
      </c>
    </row>
    <row r="1235" spans="1:6">
      <c r="A1235" s="25">
        <v>0.55000000000000004</v>
      </c>
      <c r="B1235" s="25" t="s">
        <v>117</v>
      </c>
      <c r="C1235" s="25">
        <v>1729</v>
      </c>
      <c r="D1235" t="s">
        <v>45</v>
      </c>
      <c r="E1235" t="s">
        <v>43</v>
      </c>
      <c r="F1235" t="s">
        <v>215</v>
      </c>
    </row>
    <row r="1236" spans="1:6">
      <c r="A1236" s="25">
        <v>0.6</v>
      </c>
      <c r="B1236" s="25" t="s">
        <v>115</v>
      </c>
      <c r="C1236" s="25">
        <v>1731</v>
      </c>
      <c r="D1236" t="s">
        <v>37</v>
      </c>
      <c r="E1236" t="s">
        <v>43</v>
      </c>
      <c r="F1236" t="s">
        <v>214</v>
      </c>
    </row>
    <row r="1237" spans="1:6">
      <c r="A1237" s="25">
        <v>0.35</v>
      </c>
      <c r="B1237" s="25" t="s">
        <v>115</v>
      </c>
      <c r="C1237" s="25">
        <v>1732</v>
      </c>
      <c r="D1237" t="s">
        <v>37</v>
      </c>
      <c r="E1237" t="s">
        <v>35</v>
      </c>
      <c r="F1237" t="s">
        <v>216</v>
      </c>
    </row>
    <row r="1238" spans="1:6">
      <c r="A1238" s="25">
        <v>0.75</v>
      </c>
      <c r="B1238" s="25" t="s">
        <v>117</v>
      </c>
      <c r="C1238" s="25">
        <v>1733</v>
      </c>
      <c r="D1238" t="s">
        <v>37</v>
      </c>
      <c r="E1238" t="s">
        <v>35</v>
      </c>
      <c r="F1238" t="s">
        <v>214</v>
      </c>
    </row>
    <row r="1239" spans="1:6">
      <c r="A1239" s="25">
        <v>0.45</v>
      </c>
      <c r="B1239" s="25" t="s">
        <v>117</v>
      </c>
      <c r="C1239" s="25">
        <v>1734</v>
      </c>
      <c r="D1239" t="s">
        <v>37</v>
      </c>
      <c r="E1239" t="s">
        <v>43</v>
      </c>
      <c r="F1239" t="s">
        <v>214</v>
      </c>
    </row>
    <row r="1240" spans="1:6">
      <c r="A1240" s="25">
        <v>0.6</v>
      </c>
      <c r="B1240" s="25" t="s">
        <v>117</v>
      </c>
      <c r="C1240" s="25">
        <v>1735</v>
      </c>
      <c r="D1240" t="s">
        <v>45</v>
      </c>
      <c r="E1240" t="s">
        <v>43</v>
      </c>
      <c r="F1240" t="s">
        <v>214</v>
      </c>
    </row>
    <row r="1241" spans="1:6">
      <c r="A1241" s="25">
        <v>0.35</v>
      </c>
      <c r="B1241" s="25" t="s">
        <v>117</v>
      </c>
      <c r="C1241" s="25">
        <v>1736</v>
      </c>
      <c r="D1241" t="s">
        <v>45</v>
      </c>
      <c r="E1241" t="s">
        <v>43</v>
      </c>
      <c r="F1241" t="s">
        <v>214</v>
      </c>
    </row>
    <row r="1242" spans="1:6">
      <c r="A1242" s="25">
        <v>0.35</v>
      </c>
      <c r="B1242" s="25" t="s">
        <v>117</v>
      </c>
      <c r="C1242" s="25">
        <v>1737</v>
      </c>
      <c r="D1242" t="s">
        <v>45</v>
      </c>
      <c r="E1242" t="s">
        <v>35</v>
      </c>
      <c r="F1242" t="s">
        <v>214</v>
      </c>
    </row>
    <row r="1243" spans="1:6">
      <c r="A1243" s="25">
        <v>0.2</v>
      </c>
      <c r="B1243" s="25" t="s">
        <v>116</v>
      </c>
      <c r="C1243" s="25">
        <v>1739</v>
      </c>
      <c r="D1243" t="s">
        <v>37</v>
      </c>
      <c r="E1243" t="s">
        <v>43</v>
      </c>
      <c r="F1243" t="s">
        <v>216</v>
      </c>
    </row>
    <row r="1244" spans="1:6">
      <c r="A1244" s="25">
        <v>0.7</v>
      </c>
      <c r="B1244" s="25" t="s">
        <v>117</v>
      </c>
      <c r="C1244" s="25">
        <v>1740</v>
      </c>
      <c r="D1244" t="s">
        <v>37</v>
      </c>
      <c r="E1244" t="s">
        <v>43</v>
      </c>
      <c r="F1244" t="s">
        <v>216</v>
      </c>
    </row>
    <row r="1245" spans="1:6">
      <c r="A1245" s="25">
        <v>0</v>
      </c>
      <c r="B1245" s="25" t="s">
        <v>115</v>
      </c>
      <c r="C1245" s="25">
        <v>1744</v>
      </c>
      <c r="D1245" t="s">
        <v>61</v>
      </c>
      <c r="E1245" t="s">
        <v>43</v>
      </c>
      <c r="F1245" t="s">
        <v>216</v>
      </c>
    </row>
    <row r="1246" spans="1:6">
      <c r="A1246" s="25">
        <v>0.4</v>
      </c>
      <c r="B1246" s="25" t="s">
        <v>117</v>
      </c>
      <c r="C1246" s="25">
        <v>1745</v>
      </c>
      <c r="D1246" t="s">
        <v>45</v>
      </c>
      <c r="E1246" t="s">
        <v>43</v>
      </c>
      <c r="F1246" t="s">
        <v>214</v>
      </c>
    </row>
    <row r="1247" spans="1:6">
      <c r="A1247" s="25">
        <v>0.35</v>
      </c>
      <c r="B1247" s="25" t="s">
        <v>117</v>
      </c>
      <c r="C1247" s="25">
        <v>1746</v>
      </c>
      <c r="D1247" t="s">
        <v>61</v>
      </c>
      <c r="E1247" t="s">
        <v>43</v>
      </c>
      <c r="F1247" t="s">
        <v>215</v>
      </c>
    </row>
    <row r="1248" spans="1:6">
      <c r="A1248" s="25">
        <v>0.35</v>
      </c>
      <c r="B1248" s="25" t="s">
        <v>117</v>
      </c>
      <c r="C1248" s="25">
        <v>1747</v>
      </c>
      <c r="D1248" t="s">
        <v>61</v>
      </c>
      <c r="E1248" t="s">
        <v>43</v>
      </c>
      <c r="F1248" t="s">
        <v>215</v>
      </c>
    </row>
    <row r="1249" spans="1:6">
      <c r="A1249" s="25">
        <v>0.2</v>
      </c>
      <c r="B1249" s="25" t="s">
        <v>116</v>
      </c>
      <c r="C1249" s="25">
        <v>1749</v>
      </c>
      <c r="D1249" t="s">
        <v>37</v>
      </c>
      <c r="E1249" t="s">
        <v>43</v>
      </c>
      <c r="F1249" t="s">
        <v>216</v>
      </c>
    </row>
    <row r="1250" spans="1:6">
      <c r="A1250" s="25">
        <v>0.35</v>
      </c>
      <c r="B1250" s="25" t="s">
        <v>117</v>
      </c>
      <c r="C1250" s="25">
        <v>1751</v>
      </c>
      <c r="D1250" t="s">
        <v>45</v>
      </c>
      <c r="E1250" t="s">
        <v>43</v>
      </c>
      <c r="F1250" t="s">
        <v>214</v>
      </c>
    </row>
    <row r="1251" spans="1:6">
      <c r="A1251" s="25">
        <v>0.6</v>
      </c>
      <c r="B1251" s="25" t="s">
        <v>117</v>
      </c>
      <c r="C1251" s="25">
        <v>1752</v>
      </c>
      <c r="D1251" t="s">
        <v>37</v>
      </c>
      <c r="E1251" t="s">
        <v>43</v>
      </c>
      <c r="F1251" t="s">
        <v>215</v>
      </c>
    </row>
    <row r="1252" spans="1:6">
      <c r="A1252" s="25">
        <v>0.3</v>
      </c>
      <c r="B1252" s="25" t="s">
        <v>116</v>
      </c>
      <c r="C1252" s="25">
        <v>1753</v>
      </c>
      <c r="D1252" t="s">
        <v>45</v>
      </c>
      <c r="E1252" t="s">
        <v>35</v>
      </c>
      <c r="F1252" t="s">
        <v>214</v>
      </c>
    </row>
    <row r="1253" spans="1:6">
      <c r="A1253" s="25">
        <v>0.25</v>
      </c>
      <c r="B1253" s="25" t="s">
        <v>116</v>
      </c>
      <c r="C1253" s="25">
        <v>1754</v>
      </c>
      <c r="D1253" t="s">
        <v>37</v>
      </c>
      <c r="E1253" t="s">
        <v>43</v>
      </c>
      <c r="F1253" t="s">
        <v>216</v>
      </c>
    </row>
    <row r="1254" spans="1:6">
      <c r="A1254" s="25">
        <v>0.3</v>
      </c>
      <c r="B1254" s="25" t="s">
        <v>116</v>
      </c>
      <c r="C1254" s="25">
        <v>1755</v>
      </c>
      <c r="D1254" t="s">
        <v>45</v>
      </c>
      <c r="E1254" t="s">
        <v>35</v>
      </c>
      <c r="F1254" t="s">
        <v>215</v>
      </c>
    </row>
    <row r="1255" spans="1:6">
      <c r="A1255" s="25">
        <v>0.6</v>
      </c>
      <c r="B1255" s="25" t="s">
        <v>117</v>
      </c>
      <c r="C1255" s="25">
        <v>1756</v>
      </c>
      <c r="D1255" t="s">
        <v>37</v>
      </c>
      <c r="E1255" t="s">
        <v>43</v>
      </c>
      <c r="F1255" t="s">
        <v>214</v>
      </c>
    </row>
    <row r="1256" spans="1:6">
      <c r="A1256" s="25">
        <v>0.15</v>
      </c>
      <c r="B1256" s="25" t="s">
        <v>115</v>
      </c>
      <c r="C1256" s="25">
        <v>1757</v>
      </c>
      <c r="D1256" t="s">
        <v>37</v>
      </c>
      <c r="E1256" t="s">
        <v>43</v>
      </c>
      <c r="F1256" t="s">
        <v>214</v>
      </c>
    </row>
    <row r="1257" spans="1:6">
      <c r="A1257" s="25">
        <v>0.8</v>
      </c>
      <c r="B1257" s="25" t="s">
        <v>117</v>
      </c>
      <c r="C1257" s="25">
        <v>1758</v>
      </c>
      <c r="D1257" t="s">
        <v>37</v>
      </c>
      <c r="E1257" t="s">
        <v>35</v>
      </c>
      <c r="F1257" t="s">
        <v>216</v>
      </c>
    </row>
    <row r="1258" spans="1:6">
      <c r="A1258" s="25">
        <v>0.6</v>
      </c>
      <c r="B1258" s="25" t="s">
        <v>117</v>
      </c>
      <c r="C1258" s="25">
        <v>1760</v>
      </c>
      <c r="D1258" t="s">
        <v>45</v>
      </c>
      <c r="E1258" t="s">
        <v>43</v>
      </c>
      <c r="F1258" t="s">
        <v>215</v>
      </c>
    </row>
    <row r="1259" spans="1:6">
      <c r="A1259" s="25">
        <v>0.2</v>
      </c>
      <c r="B1259" s="25" t="s">
        <v>116</v>
      </c>
      <c r="C1259" s="25">
        <v>1761</v>
      </c>
      <c r="D1259" t="s">
        <v>37</v>
      </c>
      <c r="E1259" t="s">
        <v>43</v>
      </c>
      <c r="F1259" t="s">
        <v>216</v>
      </c>
    </row>
    <row r="1260" spans="1:6">
      <c r="A1260" s="25">
        <v>0.4</v>
      </c>
      <c r="B1260" s="25" t="s">
        <v>117</v>
      </c>
      <c r="C1260" s="25">
        <v>1762</v>
      </c>
      <c r="D1260" t="s">
        <v>45</v>
      </c>
      <c r="E1260" t="s">
        <v>43</v>
      </c>
      <c r="F1260" t="s">
        <v>215</v>
      </c>
    </row>
    <row r="1261" spans="1:6">
      <c r="A1261" s="25">
        <v>0.15</v>
      </c>
      <c r="B1261" s="25" t="s">
        <v>116</v>
      </c>
      <c r="C1261" s="25">
        <v>1763</v>
      </c>
      <c r="D1261" t="s">
        <v>45</v>
      </c>
      <c r="E1261" t="s">
        <v>43</v>
      </c>
      <c r="F1261" t="s">
        <v>214</v>
      </c>
    </row>
    <row r="1262" spans="1:6">
      <c r="A1262" s="25">
        <v>0.6</v>
      </c>
      <c r="B1262" s="25" t="s">
        <v>117</v>
      </c>
      <c r="C1262" s="25">
        <v>1764</v>
      </c>
      <c r="D1262" t="s">
        <v>45</v>
      </c>
      <c r="E1262" t="s">
        <v>43</v>
      </c>
      <c r="F1262" t="s">
        <v>215</v>
      </c>
    </row>
    <row r="1263" spans="1:6">
      <c r="A1263" s="25">
        <v>0.5</v>
      </c>
      <c r="B1263" s="25" t="s">
        <v>117</v>
      </c>
      <c r="C1263" s="25">
        <v>1766</v>
      </c>
      <c r="D1263" t="s">
        <v>45</v>
      </c>
      <c r="E1263" t="s">
        <v>35</v>
      </c>
      <c r="F1263" t="s">
        <v>214</v>
      </c>
    </row>
    <row r="1264" spans="1:6">
      <c r="A1264" s="25">
        <v>0.3</v>
      </c>
      <c r="B1264" s="25" t="s">
        <v>116</v>
      </c>
      <c r="C1264" s="25">
        <v>1767</v>
      </c>
      <c r="D1264" t="s">
        <v>45</v>
      </c>
      <c r="E1264" t="s">
        <v>35</v>
      </c>
      <c r="F1264" t="s">
        <v>215</v>
      </c>
    </row>
    <row r="1265" spans="1:6">
      <c r="A1265" s="25">
        <v>0.8</v>
      </c>
      <c r="B1265" s="25" t="s">
        <v>117</v>
      </c>
      <c r="C1265" s="25">
        <v>1768</v>
      </c>
      <c r="D1265" t="s">
        <v>45</v>
      </c>
      <c r="E1265" t="s">
        <v>43</v>
      </c>
      <c r="F1265" t="s">
        <v>215</v>
      </c>
    </row>
    <row r="1266" spans="1:6">
      <c r="A1266" s="25">
        <v>0.25</v>
      </c>
      <c r="B1266" s="25" t="s">
        <v>115</v>
      </c>
      <c r="C1266" s="25">
        <v>1770</v>
      </c>
      <c r="D1266" t="s">
        <v>45</v>
      </c>
      <c r="E1266" t="s">
        <v>43</v>
      </c>
      <c r="F1266" t="s">
        <v>216</v>
      </c>
    </row>
    <row r="1267" spans="1:6">
      <c r="A1267" s="25">
        <v>0.6</v>
      </c>
      <c r="B1267" s="25" t="s">
        <v>117</v>
      </c>
      <c r="C1267" s="25">
        <v>1771</v>
      </c>
      <c r="D1267" t="s">
        <v>45</v>
      </c>
      <c r="E1267" t="s">
        <v>43</v>
      </c>
      <c r="F1267" t="s">
        <v>214</v>
      </c>
    </row>
    <row r="1268" spans="1:6">
      <c r="A1268" s="25">
        <v>0.4</v>
      </c>
      <c r="B1268" s="25" t="s">
        <v>117</v>
      </c>
      <c r="C1268" s="25">
        <v>1772</v>
      </c>
      <c r="D1268" t="s">
        <v>45</v>
      </c>
      <c r="E1268" t="s">
        <v>43</v>
      </c>
      <c r="F1268" t="s">
        <v>215</v>
      </c>
    </row>
    <row r="1269" spans="1:6">
      <c r="A1269" s="25">
        <v>0.3</v>
      </c>
      <c r="B1269" s="25" t="s">
        <v>116</v>
      </c>
      <c r="C1269" s="25">
        <v>1774</v>
      </c>
      <c r="D1269" t="s">
        <v>37</v>
      </c>
      <c r="E1269" t="s">
        <v>35</v>
      </c>
      <c r="F1269" t="s">
        <v>214</v>
      </c>
    </row>
    <row r="1270" spans="1:6">
      <c r="A1270" s="25">
        <v>0.55000000000000004</v>
      </c>
      <c r="B1270" s="25" t="s">
        <v>115</v>
      </c>
      <c r="C1270" s="25">
        <v>1775</v>
      </c>
      <c r="D1270" t="s">
        <v>45</v>
      </c>
      <c r="E1270" t="s">
        <v>35</v>
      </c>
      <c r="F1270" t="s">
        <v>216</v>
      </c>
    </row>
    <row r="1271" spans="1:6">
      <c r="A1271" s="25">
        <v>0.35</v>
      </c>
      <c r="B1271" s="25" t="s">
        <v>117</v>
      </c>
      <c r="C1271" s="25">
        <v>1778</v>
      </c>
      <c r="D1271" t="s">
        <v>61</v>
      </c>
      <c r="E1271" t="s">
        <v>43</v>
      </c>
      <c r="F1271" t="s">
        <v>214</v>
      </c>
    </row>
    <row r="1272" spans="1:6">
      <c r="A1272" s="25">
        <v>0.15</v>
      </c>
      <c r="B1272" s="25" t="s">
        <v>116</v>
      </c>
      <c r="C1272" s="25">
        <v>1779</v>
      </c>
      <c r="D1272" t="s">
        <v>37</v>
      </c>
      <c r="E1272" t="s">
        <v>43</v>
      </c>
      <c r="F1272" t="s">
        <v>214</v>
      </c>
    </row>
    <row r="1273" spans="1:6">
      <c r="A1273" s="25">
        <v>0.6</v>
      </c>
      <c r="B1273" s="25" t="s">
        <v>117</v>
      </c>
      <c r="C1273" s="25">
        <v>1780</v>
      </c>
      <c r="D1273" t="s">
        <v>37</v>
      </c>
      <c r="E1273" t="s">
        <v>43</v>
      </c>
      <c r="F1273" t="s">
        <v>215</v>
      </c>
    </row>
    <row r="1274" spans="1:6">
      <c r="A1274" s="25">
        <v>0.15</v>
      </c>
      <c r="B1274" s="25" t="s">
        <v>116</v>
      </c>
      <c r="C1274" s="25">
        <v>1782</v>
      </c>
      <c r="D1274" t="s">
        <v>45</v>
      </c>
      <c r="E1274" t="s">
        <v>43</v>
      </c>
      <c r="F1274" t="s">
        <v>214</v>
      </c>
    </row>
    <row r="1275" spans="1:6">
      <c r="A1275" s="25">
        <v>0.55000000000000004</v>
      </c>
      <c r="B1275" s="25" t="s">
        <v>117</v>
      </c>
      <c r="C1275" s="25">
        <v>1783</v>
      </c>
      <c r="D1275" t="s">
        <v>45</v>
      </c>
      <c r="E1275" t="s">
        <v>35</v>
      </c>
      <c r="F1275" t="s">
        <v>215</v>
      </c>
    </row>
    <row r="1276" spans="1:6">
      <c r="A1276" s="25">
        <v>0.4</v>
      </c>
      <c r="B1276" s="25" t="s">
        <v>117</v>
      </c>
      <c r="C1276" s="25">
        <v>1784</v>
      </c>
      <c r="D1276" t="s">
        <v>37</v>
      </c>
      <c r="E1276" t="s">
        <v>43</v>
      </c>
      <c r="F1276" t="s">
        <v>214</v>
      </c>
    </row>
    <row r="1277" spans="1:6">
      <c r="A1277" s="25">
        <v>0.2</v>
      </c>
      <c r="B1277" s="25" t="s">
        <v>115</v>
      </c>
      <c r="C1277" s="25">
        <v>1786</v>
      </c>
      <c r="D1277" t="s">
        <v>45</v>
      </c>
      <c r="E1277" t="s">
        <v>43</v>
      </c>
      <c r="F1277" t="s">
        <v>216</v>
      </c>
    </row>
    <row r="1278" spans="1:6">
      <c r="A1278" s="25">
        <v>0.6</v>
      </c>
      <c r="B1278" s="25" t="s">
        <v>117</v>
      </c>
      <c r="C1278" s="25">
        <v>1787</v>
      </c>
      <c r="D1278" t="s">
        <v>37</v>
      </c>
      <c r="E1278" t="s">
        <v>43</v>
      </c>
      <c r="F1278" t="s">
        <v>214</v>
      </c>
    </row>
    <row r="1279" spans="1:6">
      <c r="A1279" s="25">
        <v>0.15</v>
      </c>
      <c r="B1279" s="25" t="s">
        <v>115</v>
      </c>
      <c r="C1279" s="25">
        <v>1789</v>
      </c>
      <c r="D1279" t="s">
        <v>45</v>
      </c>
      <c r="E1279" t="s">
        <v>35</v>
      </c>
      <c r="F1279" t="s">
        <v>216</v>
      </c>
    </row>
    <row r="1280" spans="1:6">
      <c r="A1280" s="25">
        <v>0.45</v>
      </c>
      <c r="B1280" s="25" t="s">
        <v>117</v>
      </c>
      <c r="C1280" s="25">
        <v>1790</v>
      </c>
      <c r="D1280" t="s">
        <v>45</v>
      </c>
      <c r="E1280" t="s">
        <v>35</v>
      </c>
      <c r="F1280" t="s">
        <v>216</v>
      </c>
    </row>
    <row r="1281" spans="1:6">
      <c r="A1281" s="25">
        <v>0.75</v>
      </c>
      <c r="B1281" s="25" t="s">
        <v>117</v>
      </c>
      <c r="C1281" s="25">
        <v>1792</v>
      </c>
      <c r="D1281" t="s">
        <v>45</v>
      </c>
      <c r="E1281" t="s">
        <v>35</v>
      </c>
      <c r="F1281" t="s">
        <v>215</v>
      </c>
    </row>
    <row r="1282" spans="1:6">
      <c r="A1282" s="25">
        <v>0.6</v>
      </c>
      <c r="B1282" s="25" t="s">
        <v>117</v>
      </c>
      <c r="C1282" s="25">
        <v>1794</v>
      </c>
      <c r="D1282" t="s">
        <v>61</v>
      </c>
      <c r="E1282" t="s">
        <v>43</v>
      </c>
      <c r="F1282" t="s">
        <v>214</v>
      </c>
    </row>
    <row r="1283" spans="1:6">
      <c r="A1283" s="25">
        <v>0.35</v>
      </c>
      <c r="B1283" s="25" t="s">
        <v>117</v>
      </c>
      <c r="C1283" s="25">
        <v>1797</v>
      </c>
      <c r="D1283" t="s">
        <v>37</v>
      </c>
      <c r="E1283" t="s">
        <v>35</v>
      </c>
      <c r="F1283" t="s">
        <v>214</v>
      </c>
    </row>
    <row r="1284" spans="1:6">
      <c r="A1284" s="25">
        <v>0.45</v>
      </c>
      <c r="B1284" s="25" t="s">
        <v>117</v>
      </c>
      <c r="C1284" s="25">
        <v>1798</v>
      </c>
      <c r="D1284" t="s">
        <v>45</v>
      </c>
      <c r="E1284" t="s">
        <v>43</v>
      </c>
      <c r="F1284" t="s">
        <v>214</v>
      </c>
    </row>
    <row r="1285" spans="1:6">
      <c r="A1285" s="25">
        <v>0.15</v>
      </c>
      <c r="B1285" s="25" t="s">
        <v>116</v>
      </c>
      <c r="C1285" s="25">
        <v>1799</v>
      </c>
      <c r="D1285" t="s">
        <v>45</v>
      </c>
      <c r="E1285" t="s">
        <v>43</v>
      </c>
      <c r="F1285" t="s">
        <v>215</v>
      </c>
    </row>
    <row r="1286" spans="1:6">
      <c r="A1286" s="25">
        <v>0</v>
      </c>
      <c r="B1286" s="25" t="s">
        <v>116</v>
      </c>
      <c r="C1286" s="25">
        <v>1800</v>
      </c>
      <c r="D1286" t="s">
        <v>45</v>
      </c>
      <c r="E1286" t="s">
        <v>43</v>
      </c>
      <c r="F1286" t="s">
        <v>216</v>
      </c>
    </row>
    <row r="1287" spans="1:6">
      <c r="A1287" s="25">
        <v>0.45</v>
      </c>
      <c r="B1287" s="25" t="s">
        <v>115</v>
      </c>
      <c r="C1287" s="25">
        <v>1801</v>
      </c>
      <c r="D1287" t="s">
        <v>37</v>
      </c>
      <c r="E1287" t="s">
        <v>43</v>
      </c>
      <c r="F1287" t="s">
        <v>216</v>
      </c>
    </row>
    <row r="1288" spans="1:6">
      <c r="A1288" s="25">
        <v>0.6</v>
      </c>
      <c r="B1288" s="25" t="s">
        <v>117</v>
      </c>
      <c r="C1288" s="25">
        <v>1802</v>
      </c>
      <c r="D1288" t="s">
        <v>45</v>
      </c>
      <c r="E1288" t="s">
        <v>43</v>
      </c>
      <c r="F1288" t="s">
        <v>214</v>
      </c>
    </row>
    <row r="1289" spans="1:6">
      <c r="A1289" s="25">
        <v>0.8</v>
      </c>
      <c r="B1289" s="25" t="s">
        <v>117</v>
      </c>
      <c r="C1289" s="25">
        <v>1803</v>
      </c>
      <c r="D1289" t="s">
        <v>45</v>
      </c>
      <c r="E1289" t="s">
        <v>43</v>
      </c>
      <c r="F1289" t="s">
        <v>214</v>
      </c>
    </row>
    <row r="1290" spans="1:6">
      <c r="A1290" s="25">
        <v>0.35</v>
      </c>
      <c r="B1290" s="25" t="s">
        <v>117</v>
      </c>
      <c r="C1290" s="25">
        <v>1804</v>
      </c>
      <c r="D1290" t="s">
        <v>45</v>
      </c>
      <c r="E1290" t="s">
        <v>43</v>
      </c>
      <c r="F1290" t="s">
        <v>214</v>
      </c>
    </row>
    <row r="1291" spans="1:6">
      <c r="A1291" s="25">
        <v>0.6</v>
      </c>
      <c r="B1291" s="25" t="s">
        <v>117</v>
      </c>
      <c r="C1291" s="25">
        <v>1805</v>
      </c>
      <c r="D1291" t="s">
        <v>61</v>
      </c>
      <c r="E1291" t="s">
        <v>43</v>
      </c>
      <c r="F1291" t="s">
        <v>215</v>
      </c>
    </row>
    <row r="1292" spans="1:6">
      <c r="A1292" s="25">
        <v>0.6</v>
      </c>
      <c r="B1292" s="25" t="s">
        <v>117</v>
      </c>
      <c r="C1292" s="25">
        <v>1807</v>
      </c>
      <c r="D1292" t="s">
        <v>45</v>
      </c>
      <c r="E1292" t="s">
        <v>43</v>
      </c>
      <c r="F1292" t="s">
        <v>214</v>
      </c>
    </row>
    <row r="1293" spans="1:6">
      <c r="A1293" s="25">
        <v>0.6</v>
      </c>
      <c r="B1293" s="25" t="s">
        <v>117</v>
      </c>
      <c r="C1293" s="25">
        <v>1809</v>
      </c>
      <c r="D1293" t="s">
        <v>45</v>
      </c>
      <c r="E1293" t="s">
        <v>43</v>
      </c>
      <c r="F1293" t="s">
        <v>214</v>
      </c>
    </row>
    <row r="1294" spans="1:6">
      <c r="A1294" s="25">
        <v>0.15</v>
      </c>
      <c r="B1294" s="25" t="s">
        <v>116</v>
      </c>
      <c r="C1294" s="25">
        <v>1812</v>
      </c>
      <c r="D1294" t="s">
        <v>37</v>
      </c>
      <c r="E1294" t="s">
        <v>43</v>
      </c>
      <c r="F1294" t="s">
        <v>214</v>
      </c>
    </row>
    <row r="1295" spans="1:6">
      <c r="A1295" s="25">
        <v>0.55000000000000004</v>
      </c>
      <c r="B1295" s="25" t="s">
        <v>117</v>
      </c>
      <c r="C1295" s="25">
        <v>1813</v>
      </c>
      <c r="D1295" t="s">
        <v>45</v>
      </c>
      <c r="E1295" t="s">
        <v>43</v>
      </c>
      <c r="F1295" t="s">
        <v>215</v>
      </c>
    </row>
    <row r="1296" spans="1:6">
      <c r="A1296" s="25">
        <v>0.65</v>
      </c>
      <c r="B1296" s="25" t="s">
        <v>117</v>
      </c>
      <c r="C1296" s="25">
        <v>1814</v>
      </c>
      <c r="D1296" t="s">
        <v>45</v>
      </c>
      <c r="E1296" t="s">
        <v>43</v>
      </c>
      <c r="F1296" t="s">
        <v>214</v>
      </c>
    </row>
    <row r="1297" spans="1:6">
      <c r="A1297" s="25">
        <v>0.2</v>
      </c>
      <c r="B1297" s="25" t="s">
        <v>116</v>
      </c>
      <c r="C1297" s="25">
        <v>1815</v>
      </c>
      <c r="D1297" t="s">
        <v>37</v>
      </c>
      <c r="E1297" t="s">
        <v>35</v>
      </c>
      <c r="F1297" t="s">
        <v>216</v>
      </c>
    </row>
    <row r="1298" spans="1:6">
      <c r="A1298" s="25">
        <v>0.2</v>
      </c>
      <c r="B1298" s="25" t="s">
        <v>116</v>
      </c>
      <c r="C1298" s="25">
        <v>1816</v>
      </c>
      <c r="D1298" t="s">
        <v>45</v>
      </c>
      <c r="E1298" t="s">
        <v>43</v>
      </c>
      <c r="F1298" t="s">
        <v>216</v>
      </c>
    </row>
    <row r="1299" spans="1:6">
      <c r="A1299" s="25">
        <v>0.55000000000000004</v>
      </c>
      <c r="B1299" s="25" t="s">
        <v>117</v>
      </c>
      <c r="C1299" s="25">
        <v>1818</v>
      </c>
      <c r="D1299" t="s">
        <v>61</v>
      </c>
      <c r="E1299" t="s">
        <v>35</v>
      </c>
      <c r="F1299" t="s">
        <v>215</v>
      </c>
    </row>
    <row r="1300" spans="1:6">
      <c r="A1300" s="25">
        <v>0.25</v>
      </c>
      <c r="B1300" s="25" t="s">
        <v>115</v>
      </c>
      <c r="C1300" s="25">
        <v>1821</v>
      </c>
      <c r="D1300" t="s">
        <v>45</v>
      </c>
      <c r="E1300" t="s">
        <v>43</v>
      </c>
      <c r="F1300" t="s">
        <v>216</v>
      </c>
    </row>
    <row r="1301" spans="1:6">
      <c r="A1301" s="25">
        <v>0</v>
      </c>
      <c r="B1301" s="25" t="s">
        <v>116</v>
      </c>
      <c r="C1301" s="25">
        <v>1822</v>
      </c>
      <c r="D1301" t="s">
        <v>45</v>
      </c>
      <c r="E1301" t="s">
        <v>43</v>
      </c>
      <c r="F1301" t="s">
        <v>214</v>
      </c>
    </row>
    <row r="1302" spans="1:6">
      <c r="A1302" s="25">
        <v>0.2</v>
      </c>
      <c r="B1302" s="25" t="s">
        <v>116</v>
      </c>
      <c r="C1302" s="25">
        <v>1823</v>
      </c>
      <c r="D1302" t="s">
        <v>37</v>
      </c>
      <c r="E1302" t="s">
        <v>43</v>
      </c>
      <c r="F1302" t="s">
        <v>214</v>
      </c>
    </row>
    <row r="1303" spans="1:6">
      <c r="A1303" s="25">
        <v>0.7</v>
      </c>
      <c r="B1303" s="25" t="s">
        <v>115</v>
      </c>
      <c r="C1303" s="25">
        <v>1824</v>
      </c>
      <c r="D1303" t="s">
        <v>37</v>
      </c>
      <c r="E1303" t="s">
        <v>43</v>
      </c>
      <c r="F1303" t="s">
        <v>216</v>
      </c>
    </row>
    <row r="1304" spans="1:6">
      <c r="A1304" s="25">
        <v>0.35</v>
      </c>
      <c r="B1304" s="25" t="s">
        <v>117</v>
      </c>
      <c r="C1304" s="25">
        <v>1826</v>
      </c>
      <c r="D1304" t="s">
        <v>45</v>
      </c>
      <c r="E1304" t="s">
        <v>43</v>
      </c>
      <c r="F1304" t="s">
        <v>215</v>
      </c>
    </row>
    <row r="1305" spans="1:6">
      <c r="A1305" s="25">
        <v>0.45</v>
      </c>
      <c r="B1305" s="25" t="s">
        <v>115</v>
      </c>
      <c r="C1305" s="25">
        <v>1827</v>
      </c>
      <c r="D1305" t="s">
        <v>45</v>
      </c>
      <c r="E1305" t="s">
        <v>35</v>
      </c>
      <c r="F1305" t="s">
        <v>216</v>
      </c>
    </row>
    <row r="1306" spans="1:6">
      <c r="A1306" s="25">
        <v>0.65</v>
      </c>
      <c r="B1306" s="25" t="s">
        <v>117</v>
      </c>
      <c r="C1306" s="25">
        <v>1829</v>
      </c>
      <c r="D1306" t="s">
        <v>45</v>
      </c>
      <c r="E1306" t="s">
        <v>43</v>
      </c>
      <c r="F1306" t="s">
        <v>214</v>
      </c>
    </row>
    <row r="1307" spans="1:6">
      <c r="A1307" s="25">
        <v>0.2</v>
      </c>
      <c r="B1307" s="25" t="s">
        <v>115</v>
      </c>
      <c r="C1307" s="25">
        <v>1830</v>
      </c>
      <c r="D1307" t="s">
        <v>45</v>
      </c>
      <c r="E1307" t="s">
        <v>43</v>
      </c>
      <c r="F1307" t="s">
        <v>214</v>
      </c>
    </row>
    <row r="1308" spans="1:6">
      <c r="A1308" s="25">
        <v>0.45</v>
      </c>
      <c r="B1308" s="25" t="s">
        <v>117</v>
      </c>
      <c r="C1308" s="25">
        <v>1833</v>
      </c>
      <c r="D1308" t="s">
        <v>37</v>
      </c>
      <c r="E1308" t="s">
        <v>43</v>
      </c>
      <c r="F1308" t="s">
        <v>216</v>
      </c>
    </row>
    <row r="1309" spans="1:6">
      <c r="A1309" s="25">
        <v>0.4</v>
      </c>
      <c r="B1309" s="25" t="s">
        <v>117</v>
      </c>
      <c r="C1309" s="25">
        <v>1834</v>
      </c>
      <c r="D1309" t="s">
        <v>45</v>
      </c>
      <c r="E1309" t="s">
        <v>43</v>
      </c>
      <c r="F1309" t="s">
        <v>214</v>
      </c>
    </row>
    <row r="1310" spans="1:6">
      <c r="A1310" s="25">
        <v>0.7</v>
      </c>
      <c r="B1310" s="25" t="s">
        <v>117</v>
      </c>
      <c r="C1310" s="25">
        <v>1835</v>
      </c>
      <c r="D1310" t="s">
        <v>37</v>
      </c>
      <c r="E1310" t="s">
        <v>35</v>
      </c>
      <c r="F1310" t="s">
        <v>214</v>
      </c>
    </row>
    <row r="1311" spans="1:6">
      <c r="A1311" s="25">
        <v>0.15</v>
      </c>
      <c r="B1311" s="25" t="s">
        <v>116</v>
      </c>
      <c r="C1311" s="25">
        <v>1836</v>
      </c>
      <c r="D1311" t="s">
        <v>37</v>
      </c>
      <c r="E1311" t="s">
        <v>43</v>
      </c>
      <c r="F1311" t="s">
        <v>214</v>
      </c>
    </row>
    <row r="1312" spans="1:6">
      <c r="A1312" s="25">
        <v>0.35</v>
      </c>
      <c r="B1312" s="25" t="s">
        <v>115</v>
      </c>
      <c r="C1312" s="25">
        <v>1837</v>
      </c>
      <c r="D1312" t="s">
        <v>45</v>
      </c>
      <c r="E1312" t="s">
        <v>35</v>
      </c>
      <c r="F1312" t="s">
        <v>216</v>
      </c>
    </row>
    <row r="1313" spans="1:6">
      <c r="A1313" s="25">
        <v>0.55000000000000004</v>
      </c>
      <c r="B1313" s="25" t="s">
        <v>117</v>
      </c>
      <c r="C1313" s="25">
        <v>1839</v>
      </c>
      <c r="D1313" t="s">
        <v>45</v>
      </c>
      <c r="E1313" t="s">
        <v>43</v>
      </c>
      <c r="F1313" t="s">
        <v>215</v>
      </c>
    </row>
    <row r="1314" spans="1:6">
      <c r="A1314" s="25">
        <v>0.4</v>
      </c>
      <c r="B1314" s="25" t="s">
        <v>117</v>
      </c>
      <c r="C1314" s="25">
        <v>1842</v>
      </c>
      <c r="D1314" t="s">
        <v>61</v>
      </c>
      <c r="E1314" t="s">
        <v>43</v>
      </c>
      <c r="F1314" t="s">
        <v>215</v>
      </c>
    </row>
    <row r="1315" spans="1:6">
      <c r="A1315" s="25">
        <v>0.75</v>
      </c>
      <c r="B1315" s="25" t="s">
        <v>117</v>
      </c>
      <c r="C1315" s="25">
        <v>1844</v>
      </c>
      <c r="D1315" t="s">
        <v>61</v>
      </c>
      <c r="E1315" t="s">
        <v>35</v>
      </c>
      <c r="F1315" t="s">
        <v>215</v>
      </c>
    </row>
    <row r="1316" spans="1:6">
      <c r="A1316" s="25">
        <v>0.2</v>
      </c>
      <c r="B1316" s="25" t="s">
        <v>115</v>
      </c>
      <c r="C1316" s="25">
        <v>1845</v>
      </c>
      <c r="D1316" t="s">
        <v>37</v>
      </c>
      <c r="E1316" t="s">
        <v>43</v>
      </c>
      <c r="F1316" t="s">
        <v>214</v>
      </c>
    </row>
    <row r="1317" spans="1:6">
      <c r="A1317" s="25">
        <v>0.4</v>
      </c>
      <c r="B1317" s="25" t="s">
        <v>117</v>
      </c>
      <c r="C1317" s="25">
        <v>1847</v>
      </c>
      <c r="D1317" t="s">
        <v>45</v>
      </c>
      <c r="E1317" t="s">
        <v>35</v>
      </c>
      <c r="F1317" t="s">
        <v>214</v>
      </c>
    </row>
    <row r="1318" spans="1:6">
      <c r="A1318" s="25">
        <v>0.4</v>
      </c>
      <c r="B1318" s="25" t="s">
        <v>117</v>
      </c>
      <c r="C1318" s="25">
        <v>1849</v>
      </c>
      <c r="D1318" t="s">
        <v>37</v>
      </c>
      <c r="E1318" t="s">
        <v>43</v>
      </c>
      <c r="F1318" t="s">
        <v>214</v>
      </c>
    </row>
    <row r="1319" spans="1:6">
      <c r="A1319" s="25">
        <v>0.5</v>
      </c>
      <c r="B1319" s="25" t="s">
        <v>117</v>
      </c>
      <c r="C1319" s="25">
        <v>1850</v>
      </c>
      <c r="D1319" t="s">
        <v>45</v>
      </c>
      <c r="E1319" t="s">
        <v>35</v>
      </c>
      <c r="F1319" t="s">
        <v>215</v>
      </c>
    </row>
    <row r="1320" spans="1:6">
      <c r="A1320" s="25">
        <v>0.15</v>
      </c>
      <c r="B1320" s="25" t="s">
        <v>116</v>
      </c>
      <c r="C1320" s="25">
        <v>1852</v>
      </c>
      <c r="D1320" t="s">
        <v>45</v>
      </c>
      <c r="E1320" t="s">
        <v>43</v>
      </c>
      <c r="F1320" t="s">
        <v>214</v>
      </c>
    </row>
    <row r="1321" spans="1:6">
      <c r="A1321" s="25">
        <v>0.15</v>
      </c>
      <c r="B1321" s="25" t="s">
        <v>116</v>
      </c>
      <c r="C1321" s="25">
        <v>1853</v>
      </c>
      <c r="D1321" t="s">
        <v>37</v>
      </c>
      <c r="E1321" t="s">
        <v>43</v>
      </c>
      <c r="F1321" t="s">
        <v>214</v>
      </c>
    </row>
    <row r="1322" spans="1:6">
      <c r="A1322" s="25">
        <v>0.35</v>
      </c>
      <c r="B1322" s="25" t="s">
        <v>117</v>
      </c>
      <c r="C1322" s="25">
        <v>1854</v>
      </c>
      <c r="D1322" t="s">
        <v>45</v>
      </c>
      <c r="E1322" t="s">
        <v>43</v>
      </c>
      <c r="F1322" t="s">
        <v>215</v>
      </c>
    </row>
    <row r="1323" spans="1:6">
      <c r="A1323" s="25">
        <v>0.35</v>
      </c>
      <c r="B1323" s="25" t="s">
        <v>115</v>
      </c>
      <c r="C1323" s="25">
        <v>1856</v>
      </c>
      <c r="D1323" t="s">
        <v>45</v>
      </c>
      <c r="E1323" t="s">
        <v>43</v>
      </c>
      <c r="F1323" t="s">
        <v>215</v>
      </c>
    </row>
    <row r="1324" spans="1:6">
      <c r="A1324" s="25">
        <v>0.2</v>
      </c>
      <c r="B1324" s="25" t="s">
        <v>115</v>
      </c>
      <c r="C1324" s="25">
        <v>1857</v>
      </c>
      <c r="D1324" t="s">
        <v>45</v>
      </c>
      <c r="E1324" t="s">
        <v>43</v>
      </c>
      <c r="F1324" t="s">
        <v>216</v>
      </c>
    </row>
    <row r="1325" spans="1:6">
      <c r="A1325" s="25">
        <v>0.15</v>
      </c>
      <c r="B1325" s="25" t="s">
        <v>116</v>
      </c>
      <c r="C1325" s="25">
        <v>1858</v>
      </c>
      <c r="D1325" t="s">
        <v>61</v>
      </c>
      <c r="E1325" t="s">
        <v>43</v>
      </c>
      <c r="F1325" t="s">
        <v>215</v>
      </c>
    </row>
    <row r="1326" spans="1:6">
      <c r="A1326" s="25">
        <v>0.15</v>
      </c>
      <c r="B1326" s="25" t="s">
        <v>116</v>
      </c>
      <c r="C1326" s="25">
        <v>1859</v>
      </c>
      <c r="D1326" t="s">
        <v>45</v>
      </c>
      <c r="E1326" t="s">
        <v>43</v>
      </c>
      <c r="F1326" t="s">
        <v>214</v>
      </c>
    </row>
    <row r="1327" spans="1:6">
      <c r="A1327" s="25">
        <v>0.15</v>
      </c>
      <c r="B1327" s="25" t="s">
        <v>116</v>
      </c>
      <c r="C1327" s="25">
        <v>1860</v>
      </c>
      <c r="D1327" t="s">
        <v>45</v>
      </c>
      <c r="E1327" t="s">
        <v>43</v>
      </c>
      <c r="F1327" t="s">
        <v>214</v>
      </c>
    </row>
    <row r="1328" spans="1:6">
      <c r="A1328" s="25">
        <v>0.6</v>
      </c>
      <c r="B1328" s="25" t="s">
        <v>117</v>
      </c>
      <c r="C1328" s="25">
        <v>1862</v>
      </c>
      <c r="D1328" t="s">
        <v>37</v>
      </c>
      <c r="E1328" t="s">
        <v>35</v>
      </c>
      <c r="F1328" t="s">
        <v>216</v>
      </c>
    </row>
    <row r="1329" spans="1:6">
      <c r="A1329" s="25">
        <v>0.45</v>
      </c>
      <c r="B1329" s="25" t="s">
        <v>115</v>
      </c>
      <c r="C1329" s="25">
        <v>1863</v>
      </c>
      <c r="D1329" t="s">
        <v>37</v>
      </c>
      <c r="E1329" t="s">
        <v>43</v>
      </c>
      <c r="F1329" t="s">
        <v>216</v>
      </c>
    </row>
    <row r="1330" spans="1:6">
      <c r="A1330" s="25">
        <v>0.4</v>
      </c>
      <c r="B1330" s="25" t="s">
        <v>117</v>
      </c>
      <c r="C1330" s="25">
        <v>1864</v>
      </c>
      <c r="D1330" t="s">
        <v>37</v>
      </c>
      <c r="E1330" t="s">
        <v>43</v>
      </c>
      <c r="F1330" t="s">
        <v>214</v>
      </c>
    </row>
    <row r="1331" spans="1:6">
      <c r="A1331" s="25">
        <v>0.4</v>
      </c>
      <c r="B1331" s="25" t="s">
        <v>117</v>
      </c>
      <c r="C1331" s="25">
        <v>1865</v>
      </c>
      <c r="D1331" t="s">
        <v>61</v>
      </c>
      <c r="E1331" t="s">
        <v>43</v>
      </c>
      <c r="F1331" t="s">
        <v>215</v>
      </c>
    </row>
    <row r="1332" spans="1:6">
      <c r="A1332" s="25">
        <v>0.25</v>
      </c>
      <c r="B1332" s="25" t="s">
        <v>116</v>
      </c>
      <c r="C1332" s="25">
        <v>1866</v>
      </c>
      <c r="D1332" t="s">
        <v>45</v>
      </c>
      <c r="E1332" t="s">
        <v>43</v>
      </c>
      <c r="F1332" t="s">
        <v>216</v>
      </c>
    </row>
    <row r="1333" spans="1:6">
      <c r="A1333" s="25">
        <v>0.3</v>
      </c>
      <c r="B1333" s="25" t="s">
        <v>115</v>
      </c>
      <c r="C1333" s="25">
        <v>1867</v>
      </c>
      <c r="D1333" t="s">
        <v>45</v>
      </c>
      <c r="E1333" t="s">
        <v>43</v>
      </c>
      <c r="F1333" t="s">
        <v>216</v>
      </c>
    </row>
    <row r="1334" spans="1:6">
      <c r="A1334" s="25">
        <v>0.5</v>
      </c>
      <c r="B1334" s="25" t="s">
        <v>117</v>
      </c>
      <c r="C1334" s="25">
        <v>1868</v>
      </c>
      <c r="D1334" t="s">
        <v>45</v>
      </c>
      <c r="E1334" t="s">
        <v>35</v>
      </c>
      <c r="F1334" t="s">
        <v>215</v>
      </c>
    </row>
    <row r="1335" spans="1:6">
      <c r="A1335" s="25">
        <v>0.25</v>
      </c>
      <c r="B1335" s="25" t="s">
        <v>115</v>
      </c>
      <c r="C1335" s="25">
        <v>1869</v>
      </c>
      <c r="D1335" t="s">
        <v>37</v>
      </c>
      <c r="E1335" t="s">
        <v>43</v>
      </c>
      <c r="F1335" t="s">
        <v>216</v>
      </c>
    </row>
    <row r="1336" spans="1:6">
      <c r="A1336" s="25">
        <v>0.65</v>
      </c>
      <c r="B1336" s="25" t="s">
        <v>117</v>
      </c>
      <c r="C1336" s="25">
        <v>1870</v>
      </c>
      <c r="D1336" t="s">
        <v>45</v>
      </c>
      <c r="E1336" t="s">
        <v>43</v>
      </c>
      <c r="F1336" t="s">
        <v>214</v>
      </c>
    </row>
    <row r="1337" spans="1:6">
      <c r="A1337" s="25">
        <v>0.15</v>
      </c>
      <c r="B1337" s="25" t="s">
        <v>116</v>
      </c>
      <c r="C1337" s="25">
        <v>1871</v>
      </c>
      <c r="D1337" t="s">
        <v>45</v>
      </c>
      <c r="E1337" t="s">
        <v>43</v>
      </c>
      <c r="F1337" t="s">
        <v>214</v>
      </c>
    </row>
    <row r="1338" spans="1:6">
      <c r="A1338" s="25">
        <v>0.35</v>
      </c>
      <c r="B1338" s="25" t="s">
        <v>115</v>
      </c>
      <c r="C1338" s="25">
        <v>1873</v>
      </c>
      <c r="D1338" t="s">
        <v>45</v>
      </c>
      <c r="E1338" t="s">
        <v>43</v>
      </c>
      <c r="F1338" t="s">
        <v>215</v>
      </c>
    </row>
    <row r="1339" spans="1:6">
      <c r="A1339" s="25">
        <v>0.6</v>
      </c>
      <c r="B1339" s="25" t="s">
        <v>117</v>
      </c>
      <c r="C1339" s="25">
        <v>1875</v>
      </c>
      <c r="D1339" t="s">
        <v>37</v>
      </c>
      <c r="E1339" t="s">
        <v>43</v>
      </c>
      <c r="F1339" t="s">
        <v>215</v>
      </c>
    </row>
    <row r="1340" spans="1:6">
      <c r="A1340" s="25">
        <v>0.55000000000000004</v>
      </c>
      <c r="B1340" s="25" t="s">
        <v>117</v>
      </c>
      <c r="C1340" s="25">
        <v>1876</v>
      </c>
      <c r="D1340" t="s">
        <v>37</v>
      </c>
      <c r="E1340" t="s">
        <v>43</v>
      </c>
      <c r="F1340" t="s">
        <v>215</v>
      </c>
    </row>
    <row r="1341" spans="1:6">
      <c r="A1341" s="25">
        <v>0.55000000000000004</v>
      </c>
      <c r="B1341" s="25" t="s">
        <v>117</v>
      </c>
      <c r="C1341" s="25">
        <v>1878</v>
      </c>
      <c r="D1341" t="s">
        <v>45</v>
      </c>
      <c r="E1341" t="s">
        <v>35</v>
      </c>
      <c r="F1341" t="s">
        <v>215</v>
      </c>
    </row>
    <row r="1342" spans="1:6">
      <c r="A1342" s="25">
        <v>0.5</v>
      </c>
      <c r="B1342" s="25" t="s">
        <v>117</v>
      </c>
      <c r="C1342" s="25">
        <v>1880</v>
      </c>
      <c r="D1342" t="s">
        <v>37</v>
      </c>
      <c r="E1342" t="s">
        <v>35</v>
      </c>
      <c r="F1342" t="s">
        <v>214</v>
      </c>
    </row>
    <row r="1343" spans="1:6">
      <c r="A1343" s="25">
        <v>0.35</v>
      </c>
      <c r="B1343" s="25" t="s">
        <v>117</v>
      </c>
      <c r="C1343" s="25">
        <v>1881</v>
      </c>
      <c r="D1343" t="s">
        <v>45</v>
      </c>
      <c r="E1343" t="s">
        <v>43</v>
      </c>
      <c r="F1343" t="s">
        <v>214</v>
      </c>
    </row>
    <row r="1344" spans="1:6">
      <c r="A1344" s="25">
        <v>0.15</v>
      </c>
      <c r="B1344" s="25" t="s">
        <v>116</v>
      </c>
      <c r="C1344" s="25">
        <v>1882</v>
      </c>
      <c r="D1344" t="s">
        <v>37</v>
      </c>
      <c r="E1344" t="s">
        <v>35</v>
      </c>
      <c r="F1344" t="s">
        <v>216</v>
      </c>
    </row>
    <row r="1345" spans="1:6">
      <c r="A1345" s="25">
        <v>0.4</v>
      </c>
      <c r="B1345" s="25" t="s">
        <v>117</v>
      </c>
      <c r="C1345" s="25">
        <v>1883</v>
      </c>
      <c r="D1345" t="s">
        <v>45</v>
      </c>
      <c r="E1345" t="s">
        <v>43</v>
      </c>
      <c r="F1345" t="s">
        <v>215</v>
      </c>
    </row>
    <row r="1346" spans="1:6">
      <c r="A1346" s="25">
        <v>0.55000000000000004</v>
      </c>
      <c r="B1346" s="25" t="s">
        <v>117</v>
      </c>
      <c r="C1346" s="25">
        <v>1885</v>
      </c>
      <c r="D1346" t="s">
        <v>45</v>
      </c>
      <c r="E1346" t="s">
        <v>35</v>
      </c>
      <c r="F1346" t="s">
        <v>214</v>
      </c>
    </row>
    <row r="1347" spans="1:6">
      <c r="A1347" s="25">
        <v>0.55000000000000004</v>
      </c>
      <c r="B1347" s="25" t="s">
        <v>117</v>
      </c>
      <c r="C1347" s="25">
        <v>1886</v>
      </c>
      <c r="D1347" t="s">
        <v>45</v>
      </c>
      <c r="E1347" t="s">
        <v>35</v>
      </c>
      <c r="F1347" t="s">
        <v>214</v>
      </c>
    </row>
    <row r="1348" spans="1:6">
      <c r="A1348" s="25">
        <v>0.55000000000000004</v>
      </c>
      <c r="B1348" s="25" t="s">
        <v>115</v>
      </c>
      <c r="C1348" s="25">
        <v>1888</v>
      </c>
      <c r="D1348" t="s">
        <v>45</v>
      </c>
      <c r="E1348" t="s">
        <v>43</v>
      </c>
      <c r="F1348" t="s">
        <v>214</v>
      </c>
    </row>
    <row r="1349" spans="1:6">
      <c r="A1349" s="25">
        <v>0.55000000000000004</v>
      </c>
      <c r="B1349" s="25" t="s">
        <v>117</v>
      </c>
      <c r="C1349" s="25">
        <v>1890</v>
      </c>
      <c r="D1349" t="s">
        <v>61</v>
      </c>
      <c r="E1349" t="s">
        <v>43</v>
      </c>
      <c r="F1349" t="s">
        <v>214</v>
      </c>
    </row>
    <row r="1350" spans="1:6">
      <c r="A1350" s="25">
        <v>0.5</v>
      </c>
      <c r="B1350" s="25" t="s">
        <v>117</v>
      </c>
      <c r="C1350" s="25">
        <v>1892</v>
      </c>
      <c r="D1350" t="s">
        <v>45</v>
      </c>
      <c r="E1350" t="s">
        <v>43</v>
      </c>
      <c r="F1350" t="s">
        <v>216</v>
      </c>
    </row>
    <row r="1351" spans="1:6">
      <c r="A1351" s="25">
        <v>0.7</v>
      </c>
      <c r="B1351" s="25" t="s">
        <v>117</v>
      </c>
      <c r="C1351" s="25">
        <v>1893</v>
      </c>
      <c r="D1351" t="s">
        <v>45</v>
      </c>
      <c r="E1351" t="s">
        <v>35</v>
      </c>
      <c r="F1351" t="s">
        <v>215</v>
      </c>
    </row>
    <row r="1352" spans="1:6">
      <c r="A1352" s="25">
        <v>0.55000000000000004</v>
      </c>
      <c r="B1352" s="25" t="s">
        <v>117</v>
      </c>
      <c r="C1352" s="25">
        <v>1898</v>
      </c>
      <c r="D1352" t="s">
        <v>37</v>
      </c>
      <c r="E1352" t="s">
        <v>43</v>
      </c>
      <c r="F1352" t="s">
        <v>214</v>
      </c>
    </row>
    <row r="1353" spans="1:6">
      <c r="A1353" s="25">
        <v>0</v>
      </c>
      <c r="B1353" s="25" t="s">
        <v>115</v>
      </c>
      <c r="C1353" s="25">
        <v>1900</v>
      </c>
      <c r="D1353" t="s">
        <v>45</v>
      </c>
      <c r="E1353" t="s">
        <v>43</v>
      </c>
      <c r="F1353" t="s">
        <v>216</v>
      </c>
    </row>
    <row r="1354" spans="1:6">
      <c r="A1354" s="25">
        <v>0.6</v>
      </c>
      <c r="B1354" s="25" t="s">
        <v>117</v>
      </c>
      <c r="C1354" s="25">
        <v>1903</v>
      </c>
      <c r="D1354" t="s">
        <v>45</v>
      </c>
      <c r="E1354" t="s">
        <v>43</v>
      </c>
      <c r="F1354" t="s">
        <v>214</v>
      </c>
    </row>
    <row r="1355" spans="1:6">
      <c r="A1355" s="25">
        <v>0.55000000000000004</v>
      </c>
      <c r="B1355" s="25" t="s">
        <v>117</v>
      </c>
      <c r="C1355" s="25">
        <v>1905</v>
      </c>
      <c r="D1355" t="s">
        <v>45</v>
      </c>
      <c r="E1355" t="s">
        <v>35</v>
      </c>
      <c r="F1355" t="s">
        <v>215</v>
      </c>
    </row>
    <row r="1356" spans="1:6">
      <c r="A1356" s="25">
        <v>0.35</v>
      </c>
      <c r="B1356" s="25" t="s">
        <v>115</v>
      </c>
      <c r="C1356" s="25">
        <v>1907</v>
      </c>
      <c r="D1356" t="s">
        <v>45</v>
      </c>
      <c r="E1356" t="s">
        <v>43</v>
      </c>
      <c r="F1356" t="s">
        <v>215</v>
      </c>
    </row>
    <row r="1357" spans="1:6">
      <c r="A1357" s="25">
        <v>0.6</v>
      </c>
      <c r="B1357" s="25" t="s">
        <v>117</v>
      </c>
      <c r="C1357" s="25">
        <v>1908</v>
      </c>
      <c r="D1357" t="s">
        <v>37</v>
      </c>
      <c r="E1357" t="s">
        <v>43</v>
      </c>
      <c r="F1357" t="s">
        <v>214</v>
      </c>
    </row>
    <row r="1358" spans="1:6">
      <c r="A1358" s="25">
        <v>0.4</v>
      </c>
      <c r="B1358" s="25" t="s">
        <v>117</v>
      </c>
      <c r="C1358" s="25">
        <v>1909</v>
      </c>
      <c r="D1358" t="s">
        <v>37</v>
      </c>
      <c r="E1358" t="s">
        <v>43</v>
      </c>
      <c r="F1358" t="s">
        <v>214</v>
      </c>
    </row>
    <row r="1359" spans="1:6">
      <c r="A1359" s="25">
        <v>0.3</v>
      </c>
      <c r="B1359" s="25" t="s">
        <v>116</v>
      </c>
      <c r="C1359" s="25">
        <v>1911</v>
      </c>
      <c r="D1359" t="s">
        <v>45</v>
      </c>
      <c r="E1359" t="s">
        <v>43</v>
      </c>
      <c r="F1359" t="s">
        <v>216</v>
      </c>
    </row>
    <row r="1360" spans="1:6">
      <c r="A1360" s="25">
        <v>0.15</v>
      </c>
      <c r="B1360" s="25" t="s">
        <v>116</v>
      </c>
      <c r="C1360" s="25">
        <v>1912</v>
      </c>
      <c r="D1360" t="s">
        <v>37</v>
      </c>
      <c r="E1360" t="s">
        <v>35</v>
      </c>
      <c r="F1360" t="s">
        <v>214</v>
      </c>
    </row>
    <row r="1361" spans="1:6">
      <c r="A1361" s="25">
        <v>0.35</v>
      </c>
      <c r="B1361" s="25" t="s">
        <v>117</v>
      </c>
      <c r="C1361" s="25">
        <v>1915</v>
      </c>
      <c r="D1361" t="s">
        <v>37</v>
      </c>
      <c r="E1361" t="s">
        <v>35</v>
      </c>
      <c r="F1361" t="s">
        <v>216</v>
      </c>
    </row>
    <row r="1362" spans="1:6">
      <c r="A1362" s="25">
        <v>0.55000000000000004</v>
      </c>
      <c r="B1362" s="25" t="s">
        <v>117</v>
      </c>
      <c r="C1362" s="25">
        <v>1916</v>
      </c>
      <c r="D1362" t="s">
        <v>45</v>
      </c>
      <c r="E1362" t="s">
        <v>43</v>
      </c>
      <c r="F1362" t="s">
        <v>214</v>
      </c>
    </row>
    <row r="1363" spans="1:6">
      <c r="A1363" s="25">
        <v>0.2</v>
      </c>
      <c r="B1363" s="25" t="s">
        <v>116</v>
      </c>
      <c r="C1363" s="25">
        <v>1918</v>
      </c>
      <c r="D1363" t="s">
        <v>45</v>
      </c>
      <c r="E1363" t="s">
        <v>43</v>
      </c>
      <c r="F1363" t="s">
        <v>215</v>
      </c>
    </row>
    <row r="1364" spans="1:6">
      <c r="A1364" s="25">
        <v>0.35</v>
      </c>
      <c r="B1364" s="25" t="s">
        <v>115</v>
      </c>
      <c r="C1364" s="25">
        <v>1922</v>
      </c>
      <c r="D1364" t="s">
        <v>45</v>
      </c>
      <c r="E1364" t="s">
        <v>43</v>
      </c>
      <c r="F1364" t="s">
        <v>214</v>
      </c>
    </row>
    <row r="1365" spans="1:6">
      <c r="A1365" s="25">
        <v>0.55000000000000004</v>
      </c>
      <c r="B1365" s="25" t="s">
        <v>117</v>
      </c>
      <c r="C1365" s="25">
        <v>1924</v>
      </c>
      <c r="D1365" t="s">
        <v>37</v>
      </c>
      <c r="E1365" t="s">
        <v>43</v>
      </c>
      <c r="F1365" t="s">
        <v>214</v>
      </c>
    </row>
    <row r="1366" spans="1:6">
      <c r="A1366" s="25">
        <v>0.15</v>
      </c>
      <c r="B1366" s="25" t="s">
        <v>116</v>
      </c>
      <c r="C1366" s="25">
        <v>1927</v>
      </c>
      <c r="D1366" t="s">
        <v>37</v>
      </c>
      <c r="E1366" t="s">
        <v>35</v>
      </c>
      <c r="F1366" t="s">
        <v>214</v>
      </c>
    </row>
    <row r="1367" spans="1:6">
      <c r="A1367" s="25">
        <v>0.4</v>
      </c>
      <c r="B1367" s="25" t="s">
        <v>117</v>
      </c>
      <c r="C1367" s="25">
        <v>1928</v>
      </c>
      <c r="D1367" t="s">
        <v>37</v>
      </c>
      <c r="E1367" t="s">
        <v>43</v>
      </c>
      <c r="F1367" t="s">
        <v>215</v>
      </c>
    </row>
    <row r="1368" spans="1:6">
      <c r="A1368" s="25">
        <v>0.35</v>
      </c>
      <c r="B1368" s="25" t="s">
        <v>117</v>
      </c>
      <c r="C1368" s="25">
        <v>1929</v>
      </c>
      <c r="D1368" t="s">
        <v>37</v>
      </c>
      <c r="E1368" t="s">
        <v>43</v>
      </c>
      <c r="F1368" t="s">
        <v>214</v>
      </c>
    </row>
    <row r="1369" spans="1:6">
      <c r="A1369" s="25">
        <v>0.8</v>
      </c>
      <c r="B1369" s="25" t="s">
        <v>117</v>
      </c>
      <c r="C1369" s="25">
        <v>1931</v>
      </c>
      <c r="D1369" t="s">
        <v>45</v>
      </c>
      <c r="E1369" t="s">
        <v>43</v>
      </c>
      <c r="F1369" t="s">
        <v>215</v>
      </c>
    </row>
    <row r="1370" spans="1:6">
      <c r="A1370" s="25">
        <v>0.35</v>
      </c>
      <c r="B1370" s="25" t="s">
        <v>117</v>
      </c>
      <c r="C1370" s="25">
        <v>1932</v>
      </c>
      <c r="D1370" t="s">
        <v>45</v>
      </c>
      <c r="E1370" t="s">
        <v>35</v>
      </c>
      <c r="F1370" t="s">
        <v>214</v>
      </c>
    </row>
    <row r="1371" spans="1:6">
      <c r="A1371" s="25">
        <v>0.15</v>
      </c>
      <c r="B1371" s="25" t="s">
        <v>116</v>
      </c>
      <c r="C1371" s="25">
        <v>1933</v>
      </c>
      <c r="D1371" t="s">
        <v>37</v>
      </c>
      <c r="E1371" t="s">
        <v>35</v>
      </c>
      <c r="F1371" t="s">
        <v>216</v>
      </c>
    </row>
    <row r="1372" spans="1:6">
      <c r="A1372" s="25">
        <v>0.4</v>
      </c>
      <c r="B1372" s="25" t="s">
        <v>115</v>
      </c>
      <c r="C1372" s="25">
        <v>1934</v>
      </c>
      <c r="D1372" t="s">
        <v>45</v>
      </c>
      <c r="E1372" t="s">
        <v>43</v>
      </c>
      <c r="F1372" t="s">
        <v>214</v>
      </c>
    </row>
    <row r="1373" spans="1:6">
      <c r="A1373" s="25">
        <v>0.4</v>
      </c>
      <c r="B1373" s="25" t="s">
        <v>115</v>
      </c>
      <c r="C1373" s="25">
        <v>1935</v>
      </c>
      <c r="D1373" t="s">
        <v>37</v>
      </c>
      <c r="E1373" t="s">
        <v>43</v>
      </c>
      <c r="F1373" t="s">
        <v>214</v>
      </c>
    </row>
    <row r="1374" spans="1:6">
      <c r="A1374" s="25">
        <v>0.65</v>
      </c>
      <c r="B1374" s="25" t="s">
        <v>117</v>
      </c>
      <c r="C1374" s="25">
        <v>1936</v>
      </c>
      <c r="D1374" t="s">
        <v>45</v>
      </c>
      <c r="E1374" t="s">
        <v>43</v>
      </c>
      <c r="F1374" t="s">
        <v>214</v>
      </c>
    </row>
    <row r="1375" spans="1:6">
      <c r="A1375" s="25">
        <v>0.55000000000000004</v>
      </c>
      <c r="B1375" s="25" t="s">
        <v>117</v>
      </c>
      <c r="C1375" s="25">
        <v>1937</v>
      </c>
      <c r="D1375" t="s">
        <v>45</v>
      </c>
      <c r="E1375" t="s">
        <v>35</v>
      </c>
      <c r="F1375" t="s">
        <v>215</v>
      </c>
    </row>
    <row r="1376" spans="1:6">
      <c r="A1376" s="25">
        <v>0.35</v>
      </c>
      <c r="B1376" s="25" t="s">
        <v>115</v>
      </c>
      <c r="C1376" s="25">
        <v>1938</v>
      </c>
      <c r="D1376" t="s">
        <v>37</v>
      </c>
      <c r="E1376" t="s">
        <v>35</v>
      </c>
      <c r="F1376" t="s">
        <v>216</v>
      </c>
    </row>
    <row r="1377" spans="1:6">
      <c r="A1377" s="25">
        <v>0.5</v>
      </c>
      <c r="B1377" s="25" t="s">
        <v>117</v>
      </c>
      <c r="C1377" s="25">
        <v>1939</v>
      </c>
      <c r="D1377" t="s">
        <v>45</v>
      </c>
      <c r="E1377" t="s">
        <v>35</v>
      </c>
      <c r="F1377" t="s">
        <v>215</v>
      </c>
    </row>
    <row r="1378" spans="1:6">
      <c r="A1378" s="25">
        <v>0.35</v>
      </c>
      <c r="B1378" s="25" t="s">
        <v>117</v>
      </c>
      <c r="C1378" s="25">
        <v>1940</v>
      </c>
      <c r="D1378" t="s">
        <v>45</v>
      </c>
      <c r="E1378" t="s">
        <v>43</v>
      </c>
      <c r="F1378" t="s">
        <v>214</v>
      </c>
    </row>
    <row r="1379" spans="1:6">
      <c r="A1379" s="25">
        <v>0.2</v>
      </c>
      <c r="B1379" s="25" t="s">
        <v>115</v>
      </c>
      <c r="C1379" s="25">
        <v>1941</v>
      </c>
      <c r="D1379" t="s">
        <v>45</v>
      </c>
      <c r="E1379" t="s">
        <v>43</v>
      </c>
      <c r="F1379" t="s">
        <v>216</v>
      </c>
    </row>
    <row r="1380" spans="1:6">
      <c r="A1380" s="25">
        <v>0.5</v>
      </c>
      <c r="B1380" s="25" t="s">
        <v>117</v>
      </c>
      <c r="C1380" s="25">
        <v>1943</v>
      </c>
      <c r="D1380" t="s">
        <v>37</v>
      </c>
      <c r="E1380" t="s">
        <v>35</v>
      </c>
      <c r="F1380" t="s">
        <v>214</v>
      </c>
    </row>
    <row r="1381" spans="1:6">
      <c r="A1381" s="25">
        <v>0.6</v>
      </c>
      <c r="B1381" s="25" t="s">
        <v>117</v>
      </c>
      <c r="C1381" s="25">
        <v>1944</v>
      </c>
      <c r="D1381" t="s">
        <v>61</v>
      </c>
      <c r="E1381" t="s">
        <v>43</v>
      </c>
      <c r="F1381" t="s">
        <v>215</v>
      </c>
    </row>
    <row r="1382" spans="1:6">
      <c r="A1382" s="25">
        <v>0.8</v>
      </c>
      <c r="B1382" s="25" t="s">
        <v>117</v>
      </c>
      <c r="C1382" s="25">
        <v>1945</v>
      </c>
      <c r="D1382" t="s">
        <v>37</v>
      </c>
      <c r="E1382" t="s">
        <v>43</v>
      </c>
      <c r="F1382" t="s">
        <v>214</v>
      </c>
    </row>
    <row r="1383" spans="1:6">
      <c r="A1383" s="25">
        <v>0.35</v>
      </c>
      <c r="B1383" s="25" t="s">
        <v>117</v>
      </c>
      <c r="C1383" s="25">
        <v>1947</v>
      </c>
      <c r="D1383" t="s">
        <v>45</v>
      </c>
      <c r="E1383" t="s">
        <v>43</v>
      </c>
      <c r="F1383" t="s">
        <v>215</v>
      </c>
    </row>
    <row r="1384" spans="1:6">
      <c r="A1384" s="25">
        <v>0.55000000000000004</v>
      </c>
      <c r="B1384" s="25" t="s">
        <v>117</v>
      </c>
      <c r="C1384" s="25">
        <v>1948</v>
      </c>
      <c r="D1384" t="s">
        <v>45</v>
      </c>
      <c r="E1384" t="s">
        <v>35</v>
      </c>
      <c r="F1384" t="s">
        <v>214</v>
      </c>
    </row>
    <row r="1385" spans="1:6">
      <c r="A1385" s="25">
        <v>0.6</v>
      </c>
      <c r="B1385" s="25" t="s">
        <v>117</v>
      </c>
      <c r="C1385" s="25">
        <v>1949</v>
      </c>
      <c r="D1385" t="s">
        <v>45</v>
      </c>
      <c r="E1385" t="s">
        <v>43</v>
      </c>
      <c r="F1385" t="s">
        <v>215</v>
      </c>
    </row>
    <row r="1386" spans="1:6">
      <c r="A1386" s="25">
        <v>0.4</v>
      </c>
      <c r="B1386" s="25" t="s">
        <v>117</v>
      </c>
      <c r="C1386" s="25">
        <v>1950</v>
      </c>
      <c r="D1386" t="s">
        <v>37</v>
      </c>
      <c r="E1386" t="s">
        <v>43</v>
      </c>
      <c r="F1386" t="s">
        <v>216</v>
      </c>
    </row>
    <row r="1387" spans="1:6">
      <c r="A1387" s="25">
        <v>0.2</v>
      </c>
      <c r="B1387" s="25" t="s">
        <v>116</v>
      </c>
      <c r="C1387" s="25">
        <v>1951</v>
      </c>
      <c r="D1387" t="s">
        <v>37</v>
      </c>
      <c r="E1387" t="s">
        <v>43</v>
      </c>
      <c r="F1387" t="s">
        <v>216</v>
      </c>
    </row>
    <row r="1388" spans="1:6">
      <c r="A1388" s="25">
        <v>0.65</v>
      </c>
      <c r="B1388" s="25" t="s">
        <v>117</v>
      </c>
      <c r="C1388" s="25">
        <v>1952</v>
      </c>
      <c r="D1388" t="s">
        <v>45</v>
      </c>
      <c r="E1388" t="s">
        <v>43</v>
      </c>
      <c r="F1388" t="s">
        <v>215</v>
      </c>
    </row>
    <row r="1389" spans="1:6">
      <c r="A1389" s="25">
        <v>0.8</v>
      </c>
      <c r="B1389" s="25" t="s">
        <v>117</v>
      </c>
      <c r="C1389" s="25">
        <v>1954</v>
      </c>
      <c r="D1389" t="s">
        <v>45</v>
      </c>
      <c r="E1389" t="s">
        <v>43</v>
      </c>
      <c r="F1389" t="s">
        <v>214</v>
      </c>
    </row>
    <row r="1390" spans="1:6">
      <c r="A1390" s="25">
        <v>0</v>
      </c>
      <c r="B1390" s="25" t="s">
        <v>116</v>
      </c>
      <c r="C1390" s="25">
        <v>1955</v>
      </c>
      <c r="D1390" t="s">
        <v>45</v>
      </c>
      <c r="E1390" t="s">
        <v>43</v>
      </c>
      <c r="F1390" t="s">
        <v>214</v>
      </c>
    </row>
    <row r="1391" spans="1:6">
      <c r="A1391" s="25">
        <v>0.45</v>
      </c>
      <c r="B1391" s="25" t="s">
        <v>117</v>
      </c>
      <c r="C1391" s="25">
        <v>1956</v>
      </c>
      <c r="D1391" t="s">
        <v>45</v>
      </c>
      <c r="E1391" t="s">
        <v>43</v>
      </c>
      <c r="F1391" t="s">
        <v>214</v>
      </c>
    </row>
    <row r="1392" spans="1:6">
      <c r="A1392" s="25">
        <v>0.35</v>
      </c>
      <c r="B1392" s="25" t="s">
        <v>117</v>
      </c>
      <c r="C1392" s="25">
        <v>1960</v>
      </c>
      <c r="D1392" t="s">
        <v>45</v>
      </c>
      <c r="E1392" t="s">
        <v>43</v>
      </c>
      <c r="F1392" t="s">
        <v>215</v>
      </c>
    </row>
    <row r="1393" spans="1:6">
      <c r="A1393" s="25">
        <v>0.8</v>
      </c>
      <c r="B1393" s="25" t="s">
        <v>117</v>
      </c>
      <c r="C1393" s="25">
        <v>1961</v>
      </c>
      <c r="D1393" t="s">
        <v>37</v>
      </c>
      <c r="E1393" t="s">
        <v>43</v>
      </c>
      <c r="F1393" t="s">
        <v>215</v>
      </c>
    </row>
    <row r="1394" spans="1:6">
      <c r="A1394" s="25">
        <v>0.3</v>
      </c>
      <c r="B1394" s="25" t="s">
        <v>116</v>
      </c>
      <c r="C1394" s="25">
        <v>1962</v>
      </c>
      <c r="D1394" t="s">
        <v>37</v>
      </c>
      <c r="E1394" t="s">
        <v>35</v>
      </c>
      <c r="F1394" t="s">
        <v>214</v>
      </c>
    </row>
    <row r="1395" spans="1:6">
      <c r="A1395" s="25">
        <v>0.15</v>
      </c>
      <c r="B1395" s="25" t="s">
        <v>116</v>
      </c>
      <c r="C1395" s="25">
        <v>1965</v>
      </c>
      <c r="D1395" t="s">
        <v>37</v>
      </c>
      <c r="E1395" t="s">
        <v>43</v>
      </c>
      <c r="F1395" t="s">
        <v>214</v>
      </c>
    </row>
    <row r="1396" spans="1:6">
      <c r="A1396" s="25">
        <v>0</v>
      </c>
      <c r="B1396" s="25" t="s">
        <v>116</v>
      </c>
      <c r="C1396" s="25">
        <v>1966</v>
      </c>
      <c r="D1396" t="s">
        <v>45</v>
      </c>
      <c r="E1396" t="s">
        <v>43</v>
      </c>
      <c r="F1396" t="s">
        <v>216</v>
      </c>
    </row>
    <row r="1397" spans="1:6">
      <c r="A1397" s="25">
        <v>0.5</v>
      </c>
      <c r="B1397" s="25" t="s">
        <v>117</v>
      </c>
      <c r="C1397" s="25">
        <v>1967</v>
      </c>
      <c r="D1397" t="s">
        <v>37</v>
      </c>
      <c r="E1397" t="s">
        <v>35</v>
      </c>
      <c r="F1397" t="s">
        <v>214</v>
      </c>
    </row>
    <row r="1398" spans="1:6">
      <c r="A1398" s="25">
        <v>0.8</v>
      </c>
      <c r="B1398" s="25" t="s">
        <v>115</v>
      </c>
      <c r="C1398" s="25">
        <v>1968</v>
      </c>
      <c r="D1398" t="s">
        <v>37</v>
      </c>
      <c r="E1398" t="s">
        <v>35</v>
      </c>
      <c r="F1398" t="s">
        <v>216</v>
      </c>
    </row>
    <row r="1399" spans="1:6">
      <c r="A1399" s="25">
        <v>0.55000000000000004</v>
      </c>
      <c r="B1399" s="25" t="s">
        <v>115</v>
      </c>
      <c r="C1399" s="25">
        <v>1969</v>
      </c>
      <c r="D1399" t="s">
        <v>45</v>
      </c>
      <c r="E1399" t="s">
        <v>43</v>
      </c>
      <c r="F1399" t="s">
        <v>215</v>
      </c>
    </row>
    <row r="1400" spans="1:6">
      <c r="A1400" s="25">
        <v>0.15</v>
      </c>
      <c r="B1400" s="25" t="s">
        <v>116</v>
      </c>
      <c r="C1400" s="25">
        <v>1970</v>
      </c>
      <c r="D1400" t="s">
        <v>45</v>
      </c>
      <c r="E1400" t="s">
        <v>43</v>
      </c>
      <c r="F1400" t="s">
        <v>214</v>
      </c>
    </row>
    <row r="1401" spans="1:6">
      <c r="A1401" s="25">
        <v>0.2</v>
      </c>
      <c r="B1401" s="25" t="s">
        <v>116</v>
      </c>
      <c r="C1401" s="25">
        <v>1971</v>
      </c>
      <c r="D1401" t="s">
        <v>45</v>
      </c>
      <c r="E1401" t="s">
        <v>43</v>
      </c>
      <c r="F1401" t="s">
        <v>216</v>
      </c>
    </row>
    <row r="1402" spans="1:6">
      <c r="A1402" s="25">
        <v>0.55000000000000004</v>
      </c>
      <c r="B1402" s="25" t="s">
        <v>117</v>
      </c>
      <c r="C1402" s="25">
        <v>1972</v>
      </c>
      <c r="D1402" t="s">
        <v>61</v>
      </c>
      <c r="E1402" t="s">
        <v>35</v>
      </c>
      <c r="F1402" t="s">
        <v>215</v>
      </c>
    </row>
    <row r="1403" spans="1:6">
      <c r="A1403" s="25">
        <v>0.4</v>
      </c>
      <c r="B1403" s="25" t="s">
        <v>115</v>
      </c>
      <c r="C1403" s="25">
        <v>1973</v>
      </c>
      <c r="D1403" t="s">
        <v>61</v>
      </c>
      <c r="E1403" t="s">
        <v>35</v>
      </c>
      <c r="F1403" t="s">
        <v>216</v>
      </c>
    </row>
    <row r="1404" spans="1:6">
      <c r="A1404" s="25">
        <v>0.3</v>
      </c>
      <c r="B1404" s="25" t="s">
        <v>116</v>
      </c>
      <c r="C1404" s="25">
        <v>1974</v>
      </c>
      <c r="D1404" t="s">
        <v>45</v>
      </c>
      <c r="E1404" t="s">
        <v>35</v>
      </c>
      <c r="F1404" t="s">
        <v>215</v>
      </c>
    </row>
    <row r="1405" spans="1:6">
      <c r="A1405" s="25">
        <v>0.5</v>
      </c>
      <c r="B1405" s="25" t="s">
        <v>117</v>
      </c>
      <c r="C1405" s="25">
        <v>1975</v>
      </c>
      <c r="D1405" t="s">
        <v>37</v>
      </c>
      <c r="E1405" t="s">
        <v>43</v>
      </c>
      <c r="F1405" t="s">
        <v>216</v>
      </c>
    </row>
    <row r="1406" spans="1:6">
      <c r="A1406" s="25">
        <v>0.15</v>
      </c>
      <c r="B1406" s="25" t="s">
        <v>116</v>
      </c>
      <c r="C1406" s="25">
        <v>1976</v>
      </c>
      <c r="D1406" t="s">
        <v>45</v>
      </c>
      <c r="E1406" t="s">
        <v>43</v>
      </c>
      <c r="F1406" t="s">
        <v>214</v>
      </c>
    </row>
    <row r="1407" spans="1:6">
      <c r="A1407" s="25">
        <v>0</v>
      </c>
      <c r="B1407" s="25" t="s">
        <v>116</v>
      </c>
      <c r="C1407" s="25">
        <v>1979</v>
      </c>
      <c r="D1407" t="s">
        <v>45</v>
      </c>
      <c r="E1407" t="s">
        <v>43</v>
      </c>
      <c r="F1407" t="s">
        <v>216</v>
      </c>
    </row>
    <row r="1408" spans="1:6">
      <c r="A1408" s="25">
        <v>0.55000000000000004</v>
      </c>
      <c r="B1408" s="25" t="s">
        <v>115</v>
      </c>
      <c r="C1408" s="25">
        <v>1980</v>
      </c>
      <c r="D1408" t="s">
        <v>45</v>
      </c>
      <c r="E1408" t="s">
        <v>35</v>
      </c>
      <c r="F1408" t="s">
        <v>214</v>
      </c>
    </row>
    <row r="1409" spans="1:6">
      <c r="A1409" s="25">
        <v>0.55000000000000004</v>
      </c>
      <c r="B1409" s="25" t="s">
        <v>117</v>
      </c>
      <c r="C1409" s="25">
        <v>1981</v>
      </c>
      <c r="D1409" t="s">
        <v>45</v>
      </c>
      <c r="E1409" t="s">
        <v>43</v>
      </c>
      <c r="F1409" t="s">
        <v>214</v>
      </c>
    </row>
    <row r="1410" spans="1:6">
      <c r="A1410" s="25">
        <v>0.15</v>
      </c>
      <c r="B1410" s="25" t="s">
        <v>116</v>
      </c>
      <c r="C1410" s="25">
        <v>1982</v>
      </c>
      <c r="D1410" t="s">
        <v>45</v>
      </c>
      <c r="E1410" t="s">
        <v>43</v>
      </c>
      <c r="F1410" t="s">
        <v>215</v>
      </c>
    </row>
    <row r="1411" spans="1:6">
      <c r="A1411" s="25">
        <v>0.2</v>
      </c>
      <c r="B1411" s="25" t="s">
        <v>116</v>
      </c>
      <c r="C1411" s="25">
        <v>1985</v>
      </c>
      <c r="D1411" t="s">
        <v>45</v>
      </c>
      <c r="E1411" t="s">
        <v>43</v>
      </c>
      <c r="F1411" t="s">
        <v>214</v>
      </c>
    </row>
    <row r="1412" spans="1:6">
      <c r="A1412" s="25">
        <v>0.65</v>
      </c>
      <c r="B1412" s="25" t="s">
        <v>117</v>
      </c>
      <c r="C1412" s="25">
        <v>1986</v>
      </c>
      <c r="D1412" t="s">
        <v>37</v>
      </c>
      <c r="E1412" t="s">
        <v>43</v>
      </c>
      <c r="F1412" t="s">
        <v>214</v>
      </c>
    </row>
    <row r="1413" spans="1:6">
      <c r="A1413" s="25">
        <v>0.4</v>
      </c>
      <c r="B1413" s="25" t="s">
        <v>117</v>
      </c>
      <c r="C1413" s="25">
        <v>1987</v>
      </c>
      <c r="D1413" t="s">
        <v>61</v>
      </c>
      <c r="E1413" t="s">
        <v>43</v>
      </c>
      <c r="F1413" t="s">
        <v>215</v>
      </c>
    </row>
    <row r="1414" spans="1:6">
      <c r="A1414" s="25">
        <v>0.6</v>
      </c>
      <c r="B1414" s="25" t="s">
        <v>117</v>
      </c>
      <c r="C1414" s="25">
        <v>1989</v>
      </c>
      <c r="D1414" t="s">
        <v>45</v>
      </c>
      <c r="E1414" t="s">
        <v>43</v>
      </c>
      <c r="F1414" t="s">
        <v>214</v>
      </c>
    </row>
    <row r="1415" spans="1:6">
      <c r="A1415" s="25">
        <v>0.5</v>
      </c>
      <c r="B1415" s="25" t="s">
        <v>117</v>
      </c>
      <c r="C1415" s="25">
        <v>1992</v>
      </c>
      <c r="D1415" t="s">
        <v>45</v>
      </c>
      <c r="E1415" t="s">
        <v>35</v>
      </c>
      <c r="F1415" t="s">
        <v>214</v>
      </c>
    </row>
    <row r="1416" spans="1:6">
      <c r="A1416" s="25">
        <v>0.25</v>
      </c>
      <c r="B1416" s="25" t="s">
        <v>115</v>
      </c>
      <c r="C1416" s="25">
        <v>1993</v>
      </c>
      <c r="D1416" t="s">
        <v>45</v>
      </c>
      <c r="E1416" t="s">
        <v>43</v>
      </c>
      <c r="F1416" t="s">
        <v>216</v>
      </c>
    </row>
    <row r="1417" spans="1:6">
      <c r="A1417" s="25">
        <v>0.55000000000000004</v>
      </c>
      <c r="B1417" s="25" t="s">
        <v>117</v>
      </c>
      <c r="C1417" s="25">
        <v>1994</v>
      </c>
      <c r="D1417" t="s">
        <v>45</v>
      </c>
      <c r="E1417" t="s">
        <v>43</v>
      </c>
      <c r="F1417" t="s">
        <v>215</v>
      </c>
    </row>
    <row r="1418" spans="1:6">
      <c r="A1418" s="25">
        <v>0.45</v>
      </c>
      <c r="B1418" s="25" t="s">
        <v>117</v>
      </c>
      <c r="C1418" s="25">
        <v>1995</v>
      </c>
      <c r="D1418" t="s">
        <v>37</v>
      </c>
      <c r="E1418" t="s">
        <v>43</v>
      </c>
      <c r="F1418" t="s">
        <v>214</v>
      </c>
    </row>
    <row r="1419" spans="1:6">
      <c r="A1419" s="25">
        <v>0.35</v>
      </c>
      <c r="B1419" s="25" t="s">
        <v>117</v>
      </c>
      <c r="C1419" s="25">
        <v>1996</v>
      </c>
      <c r="D1419" t="s">
        <v>37</v>
      </c>
      <c r="E1419" t="s">
        <v>43</v>
      </c>
      <c r="F1419" t="s">
        <v>214</v>
      </c>
    </row>
    <row r="1420" spans="1:6">
      <c r="A1420" s="25">
        <v>0.4</v>
      </c>
      <c r="B1420" s="25" t="s">
        <v>117</v>
      </c>
      <c r="C1420" s="25">
        <v>1997</v>
      </c>
      <c r="D1420" t="s">
        <v>45</v>
      </c>
      <c r="E1420" t="s">
        <v>43</v>
      </c>
      <c r="F1420" t="s">
        <v>214</v>
      </c>
    </row>
    <row r="1421" spans="1:6">
      <c r="A1421" s="25">
        <v>0.75</v>
      </c>
      <c r="B1421" s="25" t="s">
        <v>117</v>
      </c>
      <c r="C1421" s="25">
        <v>1998</v>
      </c>
      <c r="D1421" t="s">
        <v>45</v>
      </c>
      <c r="E1421" t="s">
        <v>35</v>
      </c>
      <c r="F1421" t="s">
        <v>214</v>
      </c>
    </row>
    <row r="1422" spans="1:6">
      <c r="A1422" s="25">
        <v>0.15</v>
      </c>
      <c r="B1422" s="25" t="s">
        <v>116</v>
      </c>
      <c r="C1422" s="25">
        <v>1999</v>
      </c>
      <c r="D1422" t="s">
        <v>45</v>
      </c>
      <c r="E1422" t="s">
        <v>43</v>
      </c>
      <c r="F1422" t="s">
        <v>215</v>
      </c>
    </row>
    <row r="1423" spans="1:6">
      <c r="A1423" s="25">
        <v>0.5</v>
      </c>
      <c r="B1423" s="25" t="s">
        <v>115</v>
      </c>
      <c r="C1423" s="25">
        <v>2000</v>
      </c>
      <c r="D1423" t="s">
        <v>45</v>
      </c>
      <c r="E1423" t="s">
        <v>43</v>
      </c>
      <c r="F1423" t="s">
        <v>216</v>
      </c>
    </row>
    <row r="1424" spans="1:6">
      <c r="A1424" s="25">
        <v>0.3</v>
      </c>
      <c r="B1424" s="25" t="s">
        <v>116</v>
      </c>
      <c r="C1424" s="25">
        <v>2003</v>
      </c>
      <c r="D1424" t="s">
        <v>45</v>
      </c>
      <c r="E1424" t="s">
        <v>35</v>
      </c>
      <c r="F1424" t="s">
        <v>215</v>
      </c>
    </row>
    <row r="1425" spans="1:6">
      <c r="A1425" s="25">
        <v>0.15</v>
      </c>
      <c r="B1425" s="25" t="s">
        <v>116</v>
      </c>
      <c r="C1425" s="25">
        <v>2007</v>
      </c>
      <c r="D1425" t="s">
        <v>45</v>
      </c>
      <c r="E1425" t="s">
        <v>43</v>
      </c>
      <c r="F1425" t="s">
        <v>214</v>
      </c>
    </row>
    <row r="1426" spans="1:6">
      <c r="A1426" s="25">
        <v>0.35</v>
      </c>
      <c r="B1426" s="25" t="s">
        <v>117</v>
      </c>
      <c r="C1426" s="25">
        <v>2008</v>
      </c>
      <c r="D1426" t="s">
        <v>45</v>
      </c>
      <c r="E1426" t="s">
        <v>43</v>
      </c>
      <c r="F1426" t="s">
        <v>214</v>
      </c>
    </row>
    <row r="1427" spans="1:6">
      <c r="A1427" s="25">
        <v>0.55000000000000004</v>
      </c>
      <c r="B1427" s="25" t="s">
        <v>117</v>
      </c>
      <c r="C1427" s="25">
        <v>2009</v>
      </c>
      <c r="D1427" t="s">
        <v>45</v>
      </c>
      <c r="E1427" t="s">
        <v>35</v>
      </c>
      <c r="F1427" t="s">
        <v>214</v>
      </c>
    </row>
    <row r="1428" spans="1:6">
      <c r="A1428" s="25">
        <v>0.4</v>
      </c>
      <c r="B1428" s="25" t="s">
        <v>117</v>
      </c>
      <c r="C1428" s="25">
        <v>2010</v>
      </c>
      <c r="D1428" t="s">
        <v>45</v>
      </c>
      <c r="E1428" t="s">
        <v>43</v>
      </c>
      <c r="F1428" t="s">
        <v>215</v>
      </c>
    </row>
    <row r="1429" spans="1:6">
      <c r="A1429" s="25">
        <v>0.55000000000000004</v>
      </c>
      <c r="B1429" s="25" t="s">
        <v>117</v>
      </c>
      <c r="C1429" s="25">
        <v>2012</v>
      </c>
      <c r="D1429" t="s">
        <v>45</v>
      </c>
      <c r="E1429" t="s">
        <v>43</v>
      </c>
      <c r="F1429" t="s">
        <v>215</v>
      </c>
    </row>
    <row r="1430" spans="1:6">
      <c r="A1430" s="25">
        <v>0.6</v>
      </c>
      <c r="B1430" s="25" t="s">
        <v>117</v>
      </c>
      <c r="C1430" s="25">
        <v>2013</v>
      </c>
      <c r="D1430" t="s">
        <v>37</v>
      </c>
      <c r="E1430" t="s">
        <v>43</v>
      </c>
      <c r="F1430" t="s">
        <v>215</v>
      </c>
    </row>
    <row r="1431" spans="1:6">
      <c r="A1431" s="25">
        <v>0.35</v>
      </c>
      <c r="B1431" s="25" t="s">
        <v>117</v>
      </c>
      <c r="C1431" s="25">
        <v>2014</v>
      </c>
      <c r="D1431" t="s">
        <v>45</v>
      </c>
      <c r="E1431" t="s">
        <v>43</v>
      </c>
      <c r="F1431" t="s">
        <v>214</v>
      </c>
    </row>
    <row r="1432" spans="1:6">
      <c r="A1432" s="25">
        <v>0.2</v>
      </c>
      <c r="B1432" s="25" t="s">
        <v>116</v>
      </c>
      <c r="C1432" s="25">
        <v>2015</v>
      </c>
      <c r="D1432" t="s">
        <v>45</v>
      </c>
      <c r="E1432" t="s">
        <v>43</v>
      </c>
      <c r="F1432" t="s">
        <v>216</v>
      </c>
    </row>
    <row r="1433" spans="1:6">
      <c r="A1433" s="25">
        <v>0.05</v>
      </c>
      <c r="B1433" s="25" t="s">
        <v>116</v>
      </c>
      <c r="C1433" s="25">
        <v>2016</v>
      </c>
      <c r="D1433" t="s">
        <v>37</v>
      </c>
      <c r="E1433" t="s">
        <v>43</v>
      </c>
      <c r="F1433" t="s">
        <v>216</v>
      </c>
    </row>
    <row r="1434" spans="1:6">
      <c r="A1434" s="25">
        <v>0.2</v>
      </c>
      <c r="B1434" s="25" t="s">
        <v>116</v>
      </c>
      <c r="C1434" s="25">
        <v>2017</v>
      </c>
      <c r="D1434" t="s">
        <v>45</v>
      </c>
      <c r="E1434" t="s">
        <v>35</v>
      </c>
      <c r="F1434" t="s">
        <v>216</v>
      </c>
    </row>
    <row r="1435" spans="1:6">
      <c r="A1435" s="25">
        <v>0.7</v>
      </c>
      <c r="B1435" s="25" t="s">
        <v>117</v>
      </c>
      <c r="C1435" s="25">
        <v>2018</v>
      </c>
      <c r="D1435" t="s">
        <v>37</v>
      </c>
      <c r="E1435" t="s">
        <v>35</v>
      </c>
      <c r="F1435" t="s">
        <v>214</v>
      </c>
    </row>
    <row r="1436" spans="1:6">
      <c r="A1436" s="25">
        <v>0.55000000000000004</v>
      </c>
      <c r="B1436" s="25" t="s">
        <v>115</v>
      </c>
      <c r="C1436" s="25">
        <v>2019</v>
      </c>
      <c r="D1436" t="s">
        <v>37</v>
      </c>
      <c r="E1436" t="s">
        <v>43</v>
      </c>
      <c r="F1436" t="s">
        <v>214</v>
      </c>
    </row>
    <row r="1437" spans="1:6">
      <c r="A1437" s="25">
        <v>0.5</v>
      </c>
      <c r="B1437" s="25" t="s">
        <v>117</v>
      </c>
      <c r="C1437" s="25">
        <v>2020</v>
      </c>
      <c r="D1437" t="s">
        <v>45</v>
      </c>
      <c r="E1437" t="s">
        <v>35</v>
      </c>
      <c r="F1437" t="s">
        <v>215</v>
      </c>
    </row>
    <row r="1438" spans="1:6">
      <c r="A1438" s="25">
        <v>0.55000000000000004</v>
      </c>
      <c r="B1438" s="25" t="s">
        <v>117</v>
      </c>
      <c r="C1438" s="25">
        <v>2021</v>
      </c>
      <c r="D1438" t="s">
        <v>37</v>
      </c>
      <c r="E1438" t="s">
        <v>35</v>
      </c>
      <c r="F1438" t="s">
        <v>215</v>
      </c>
    </row>
    <row r="1439" spans="1:6">
      <c r="A1439" s="25">
        <v>0.2</v>
      </c>
      <c r="B1439" s="25" t="s">
        <v>116</v>
      </c>
      <c r="C1439" s="25">
        <v>2022</v>
      </c>
      <c r="D1439" t="s">
        <v>45</v>
      </c>
      <c r="E1439" t="s">
        <v>43</v>
      </c>
      <c r="F1439" t="s">
        <v>216</v>
      </c>
    </row>
    <row r="1440" spans="1:6">
      <c r="A1440" s="25">
        <v>0.6</v>
      </c>
      <c r="B1440" s="25" t="s">
        <v>117</v>
      </c>
      <c r="C1440" s="25">
        <v>2023</v>
      </c>
      <c r="D1440" t="s">
        <v>37</v>
      </c>
      <c r="E1440" t="s">
        <v>43</v>
      </c>
      <c r="F1440" t="s">
        <v>215</v>
      </c>
    </row>
    <row r="1441" spans="1:6">
      <c r="A1441" s="25">
        <v>0.2</v>
      </c>
      <c r="B1441" s="25" t="s">
        <v>116</v>
      </c>
      <c r="C1441" s="25">
        <v>2024</v>
      </c>
      <c r="D1441" t="s">
        <v>37</v>
      </c>
      <c r="E1441" t="s">
        <v>43</v>
      </c>
      <c r="F1441" t="s">
        <v>216</v>
      </c>
    </row>
    <row r="1442" spans="1:6">
      <c r="A1442" s="25">
        <v>0.4</v>
      </c>
      <c r="B1442" s="25" t="s">
        <v>117</v>
      </c>
      <c r="C1442" s="25">
        <v>2025</v>
      </c>
      <c r="D1442" t="s">
        <v>45</v>
      </c>
      <c r="E1442" t="s">
        <v>43</v>
      </c>
      <c r="F1442" t="s">
        <v>214</v>
      </c>
    </row>
    <row r="1443" spans="1:6">
      <c r="A1443" s="25">
        <v>0.35</v>
      </c>
      <c r="B1443" s="25" t="s">
        <v>115</v>
      </c>
      <c r="C1443" s="25">
        <v>2026</v>
      </c>
      <c r="D1443" t="s">
        <v>45</v>
      </c>
      <c r="E1443" t="s">
        <v>43</v>
      </c>
      <c r="F1443" t="s">
        <v>214</v>
      </c>
    </row>
    <row r="1444" spans="1:6">
      <c r="A1444" s="25">
        <v>0.5</v>
      </c>
      <c r="B1444" s="25" t="s">
        <v>117</v>
      </c>
      <c r="C1444" s="25">
        <v>2027</v>
      </c>
      <c r="D1444" t="s">
        <v>45</v>
      </c>
      <c r="E1444" t="s">
        <v>35</v>
      </c>
      <c r="F1444" t="s">
        <v>214</v>
      </c>
    </row>
    <row r="1445" spans="1:6">
      <c r="A1445" s="25">
        <v>0.4</v>
      </c>
      <c r="B1445" s="25" t="s">
        <v>117</v>
      </c>
      <c r="C1445" s="25">
        <v>2031</v>
      </c>
      <c r="D1445" t="s">
        <v>45</v>
      </c>
      <c r="E1445" t="s">
        <v>43</v>
      </c>
      <c r="F1445" t="s">
        <v>216</v>
      </c>
    </row>
    <row r="1446" spans="1:6">
      <c r="A1446" s="25">
        <v>0.4</v>
      </c>
      <c r="B1446" s="25" t="s">
        <v>115</v>
      </c>
      <c r="C1446" s="25">
        <v>2032</v>
      </c>
      <c r="D1446" t="s">
        <v>45</v>
      </c>
      <c r="E1446" t="s">
        <v>43</v>
      </c>
      <c r="F1446" t="s">
        <v>215</v>
      </c>
    </row>
    <row r="1447" spans="1:6">
      <c r="A1447" s="25">
        <v>0.45</v>
      </c>
      <c r="B1447" s="25" t="s">
        <v>117</v>
      </c>
      <c r="C1447" s="25">
        <v>2034</v>
      </c>
      <c r="D1447" t="s">
        <v>45</v>
      </c>
      <c r="E1447" t="s">
        <v>43</v>
      </c>
      <c r="F1447" t="s">
        <v>216</v>
      </c>
    </row>
    <row r="1448" spans="1:6">
      <c r="A1448" s="25">
        <v>0</v>
      </c>
      <c r="B1448" s="25" t="s">
        <v>116</v>
      </c>
      <c r="C1448" s="25">
        <v>2035</v>
      </c>
      <c r="D1448" t="s">
        <v>37</v>
      </c>
      <c r="E1448" t="s">
        <v>43</v>
      </c>
      <c r="F1448" t="s">
        <v>214</v>
      </c>
    </row>
    <row r="1449" spans="1:6">
      <c r="A1449" s="25">
        <v>0.4</v>
      </c>
      <c r="B1449" s="25" t="s">
        <v>117</v>
      </c>
      <c r="C1449" s="25">
        <v>2036</v>
      </c>
      <c r="D1449" t="s">
        <v>37</v>
      </c>
      <c r="E1449" t="s">
        <v>43</v>
      </c>
      <c r="F1449" t="s">
        <v>214</v>
      </c>
    </row>
    <row r="1450" spans="1:6">
      <c r="A1450" s="25">
        <v>0.25</v>
      </c>
      <c r="B1450" s="25" t="s">
        <v>116</v>
      </c>
      <c r="C1450" s="25">
        <v>2037</v>
      </c>
      <c r="D1450" t="s">
        <v>37</v>
      </c>
      <c r="E1450" t="s">
        <v>43</v>
      </c>
      <c r="F1450" t="s">
        <v>216</v>
      </c>
    </row>
    <row r="1451" spans="1:6">
      <c r="A1451" s="25">
        <v>0.4</v>
      </c>
      <c r="B1451" s="25" t="s">
        <v>117</v>
      </c>
      <c r="C1451" s="25">
        <v>2038</v>
      </c>
      <c r="D1451" t="s">
        <v>45</v>
      </c>
      <c r="E1451" t="s">
        <v>43</v>
      </c>
      <c r="F1451" t="s">
        <v>215</v>
      </c>
    </row>
    <row r="1452" spans="1:6">
      <c r="A1452" s="25">
        <v>0.15</v>
      </c>
      <c r="B1452" s="25" t="s">
        <v>116</v>
      </c>
      <c r="C1452" s="25">
        <v>2040</v>
      </c>
      <c r="D1452" t="s">
        <v>61</v>
      </c>
      <c r="E1452" t="s">
        <v>35</v>
      </c>
      <c r="F1452" t="s">
        <v>216</v>
      </c>
    </row>
    <row r="1453" spans="1:6">
      <c r="A1453" s="25">
        <v>0.35</v>
      </c>
      <c r="B1453" s="25" t="s">
        <v>117</v>
      </c>
      <c r="C1453" s="25">
        <v>2041</v>
      </c>
      <c r="D1453" t="s">
        <v>37</v>
      </c>
      <c r="E1453" t="s">
        <v>43</v>
      </c>
      <c r="F1453" t="s">
        <v>214</v>
      </c>
    </row>
    <row r="1454" spans="1:6">
      <c r="A1454" s="25">
        <v>0.2</v>
      </c>
      <c r="B1454" s="25" t="s">
        <v>115</v>
      </c>
      <c r="C1454" s="25">
        <v>2044</v>
      </c>
      <c r="D1454" t="s">
        <v>37</v>
      </c>
      <c r="E1454" t="s">
        <v>43</v>
      </c>
      <c r="F1454" t="s">
        <v>214</v>
      </c>
    </row>
    <row r="1455" spans="1:6">
      <c r="A1455" s="25">
        <v>0.4</v>
      </c>
      <c r="B1455" s="25" t="s">
        <v>117</v>
      </c>
      <c r="C1455" s="25">
        <v>2045</v>
      </c>
      <c r="D1455" t="s">
        <v>37</v>
      </c>
      <c r="E1455" t="s">
        <v>43</v>
      </c>
      <c r="F1455" t="s">
        <v>214</v>
      </c>
    </row>
    <row r="1456" spans="1:6">
      <c r="A1456" s="25">
        <v>0.15</v>
      </c>
      <c r="B1456" s="25" t="s">
        <v>115</v>
      </c>
      <c r="C1456" s="25">
        <v>2046</v>
      </c>
      <c r="D1456" t="s">
        <v>37</v>
      </c>
      <c r="E1456" t="s">
        <v>43</v>
      </c>
      <c r="F1456" t="s">
        <v>214</v>
      </c>
    </row>
    <row r="1457" spans="1:6">
      <c r="A1457" s="25">
        <v>0.15</v>
      </c>
      <c r="B1457" s="25" t="s">
        <v>116</v>
      </c>
      <c r="C1457" s="25">
        <v>2048</v>
      </c>
      <c r="D1457" t="s">
        <v>45</v>
      </c>
      <c r="E1457" t="s">
        <v>43</v>
      </c>
      <c r="F1457" t="s">
        <v>215</v>
      </c>
    </row>
    <row r="1458" spans="1:6">
      <c r="A1458" s="25">
        <v>0.3</v>
      </c>
      <c r="B1458" s="25" t="s">
        <v>116</v>
      </c>
      <c r="C1458" s="25">
        <v>2049</v>
      </c>
      <c r="D1458" t="s">
        <v>45</v>
      </c>
      <c r="E1458" t="s">
        <v>35</v>
      </c>
      <c r="F1458" t="s">
        <v>214</v>
      </c>
    </row>
    <row r="1459" spans="1:6">
      <c r="A1459" s="25">
        <v>0.15</v>
      </c>
      <c r="B1459" s="25" t="s">
        <v>116</v>
      </c>
      <c r="C1459" s="25">
        <v>2051</v>
      </c>
      <c r="D1459" t="s">
        <v>45</v>
      </c>
      <c r="E1459" t="s">
        <v>43</v>
      </c>
      <c r="F1459" t="s">
        <v>215</v>
      </c>
    </row>
    <row r="1460" spans="1:6">
      <c r="A1460" s="25">
        <v>0.15</v>
      </c>
      <c r="B1460" s="25" t="s">
        <v>116</v>
      </c>
      <c r="C1460" s="25">
        <v>2052</v>
      </c>
      <c r="D1460" t="s">
        <v>45</v>
      </c>
      <c r="E1460" t="s">
        <v>43</v>
      </c>
      <c r="F1460" t="s">
        <v>215</v>
      </c>
    </row>
    <row r="1461" spans="1:6">
      <c r="A1461" s="25">
        <v>0.55000000000000004</v>
      </c>
      <c r="B1461" s="25" t="s">
        <v>117</v>
      </c>
      <c r="C1461" s="25">
        <v>2053</v>
      </c>
      <c r="D1461" t="s">
        <v>45</v>
      </c>
      <c r="E1461" t="s">
        <v>35</v>
      </c>
      <c r="F1461" t="s">
        <v>214</v>
      </c>
    </row>
    <row r="1462" spans="1:6">
      <c r="A1462" s="25">
        <v>0.6</v>
      </c>
      <c r="B1462" s="25" t="s">
        <v>117</v>
      </c>
      <c r="C1462" s="25">
        <v>2054</v>
      </c>
      <c r="D1462" t="s">
        <v>45</v>
      </c>
      <c r="E1462" t="s">
        <v>43</v>
      </c>
      <c r="F1462" t="s">
        <v>214</v>
      </c>
    </row>
    <row r="1463" spans="1:6">
      <c r="A1463" s="25">
        <v>0.4</v>
      </c>
      <c r="B1463" s="25" t="s">
        <v>115</v>
      </c>
      <c r="C1463" s="25">
        <v>2055</v>
      </c>
      <c r="D1463" t="s">
        <v>37</v>
      </c>
      <c r="E1463" t="s">
        <v>35</v>
      </c>
      <c r="F1463" t="s">
        <v>216</v>
      </c>
    </row>
    <row r="1464" spans="1:6">
      <c r="A1464" s="25">
        <v>0.45</v>
      </c>
      <c r="B1464" s="25" t="s">
        <v>117</v>
      </c>
      <c r="C1464" s="25">
        <v>2056</v>
      </c>
      <c r="D1464" t="s">
        <v>37</v>
      </c>
      <c r="E1464" t="s">
        <v>43</v>
      </c>
      <c r="F1464" t="s">
        <v>216</v>
      </c>
    </row>
    <row r="1465" spans="1:6">
      <c r="A1465" s="25">
        <v>0.45</v>
      </c>
      <c r="B1465" s="25" t="s">
        <v>117</v>
      </c>
      <c r="C1465" s="25">
        <v>2057</v>
      </c>
      <c r="D1465" t="s">
        <v>45</v>
      </c>
      <c r="E1465" t="s">
        <v>43</v>
      </c>
      <c r="F1465" t="s">
        <v>216</v>
      </c>
    </row>
    <row r="1466" spans="1:6">
      <c r="A1466" s="25">
        <v>0.15</v>
      </c>
      <c r="B1466" s="25" t="s">
        <v>116</v>
      </c>
      <c r="C1466" s="25">
        <v>2060</v>
      </c>
      <c r="D1466" t="s">
        <v>37</v>
      </c>
      <c r="E1466" t="s">
        <v>43</v>
      </c>
      <c r="F1466" t="s">
        <v>215</v>
      </c>
    </row>
    <row r="1467" spans="1:6">
      <c r="A1467" s="25">
        <v>0.15</v>
      </c>
      <c r="B1467" s="25" t="s">
        <v>116</v>
      </c>
      <c r="C1467" s="25">
        <v>2061</v>
      </c>
      <c r="D1467" t="s">
        <v>45</v>
      </c>
      <c r="E1467" t="s">
        <v>43</v>
      </c>
      <c r="F1467" t="s">
        <v>215</v>
      </c>
    </row>
    <row r="1468" spans="1:6">
      <c r="A1468" s="25">
        <v>0.25</v>
      </c>
      <c r="B1468" s="25" t="s">
        <v>116</v>
      </c>
      <c r="C1468" s="25">
        <v>2062</v>
      </c>
      <c r="D1468" t="s">
        <v>45</v>
      </c>
      <c r="E1468" t="s">
        <v>43</v>
      </c>
      <c r="F1468" t="s">
        <v>216</v>
      </c>
    </row>
    <row r="1469" spans="1:6">
      <c r="A1469" s="25">
        <v>0.75</v>
      </c>
      <c r="B1469" s="25" t="s">
        <v>117</v>
      </c>
      <c r="C1469" s="25">
        <v>2064</v>
      </c>
      <c r="D1469" t="s">
        <v>45</v>
      </c>
      <c r="E1469" t="s">
        <v>35</v>
      </c>
      <c r="F1469" t="s">
        <v>214</v>
      </c>
    </row>
    <row r="1470" spans="1:6">
      <c r="A1470" s="25">
        <v>0.6</v>
      </c>
      <c r="B1470" s="25" t="s">
        <v>115</v>
      </c>
      <c r="C1470" s="25">
        <v>2065</v>
      </c>
      <c r="D1470" t="s">
        <v>37</v>
      </c>
      <c r="E1470" t="s">
        <v>43</v>
      </c>
      <c r="F1470" t="s">
        <v>214</v>
      </c>
    </row>
    <row r="1471" spans="1:6">
      <c r="A1471" s="25">
        <v>0.35</v>
      </c>
      <c r="B1471" s="25" t="s">
        <v>117</v>
      </c>
      <c r="C1471" s="25">
        <v>2068</v>
      </c>
      <c r="D1471" t="s">
        <v>45</v>
      </c>
      <c r="E1471" t="s">
        <v>43</v>
      </c>
      <c r="F1471" t="s">
        <v>214</v>
      </c>
    </row>
  </sheetData>
  <pageMargins left="0.7" right="0.7" top="0.75" bottom="0.75" header="0.3" footer="0.3"/>
  <tableParts count="1">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76A8-531B-4B2A-958F-DD0CC45C5D0E}">
  <sheetPr>
    <tabColor theme="8" tint="0.39997558519241921"/>
  </sheetPr>
  <dimension ref="B3:AF69"/>
  <sheetViews>
    <sheetView showGridLines="0" topLeftCell="E45" workbookViewId="0">
      <selection activeCell="O54" sqref="O54"/>
    </sheetView>
  </sheetViews>
  <sheetFormatPr defaultRowHeight="15"/>
  <cols>
    <col min="2" max="2" width="17" bestFit="1" customWidth="1"/>
    <col min="3" max="3" width="12" customWidth="1"/>
    <col min="4" max="4" width="7.5703125" customWidth="1"/>
    <col min="5" max="5" width="11.7109375" customWidth="1"/>
    <col min="7" max="7" width="36.5703125" bestFit="1" customWidth="1"/>
    <col min="8" max="8" width="14.5703125" bestFit="1" customWidth="1"/>
    <col min="9" max="9" width="19.85546875" bestFit="1" customWidth="1"/>
    <col min="10" max="10" width="21" bestFit="1" customWidth="1"/>
    <col min="11" max="11" width="11.7109375" customWidth="1"/>
    <col min="12" max="13" width="11.7109375" bestFit="1" customWidth="1"/>
    <col min="14" max="14" width="7.28515625" customWidth="1"/>
    <col min="15" max="15" width="25.85546875" bestFit="1" customWidth="1"/>
    <col min="16" max="16" width="27.28515625" bestFit="1" customWidth="1"/>
    <col min="17" max="18" width="7.5703125" bestFit="1" customWidth="1"/>
    <col min="19" max="31" width="6.5703125" bestFit="1" customWidth="1"/>
    <col min="32" max="32" width="11.7109375" bestFit="1" customWidth="1"/>
  </cols>
  <sheetData>
    <row r="3" spans="2:18" ht="72" customHeight="1">
      <c r="G3" s="105" t="s">
        <v>218</v>
      </c>
      <c r="H3" s="106"/>
      <c r="I3" s="106"/>
      <c r="J3" s="106"/>
      <c r="K3" s="107"/>
    </row>
    <row r="9" spans="2:18" ht="32.25" customHeight="1">
      <c r="B9" s="111" t="s">
        <v>219</v>
      </c>
      <c r="C9" s="113"/>
      <c r="D9" s="113"/>
      <c r="I9" s="108" t="s">
        <v>220</v>
      </c>
      <c r="J9" s="108"/>
      <c r="K9" s="108"/>
      <c r="L9" s="108"/>
      <c r="O9" s="110" t="s">
        <v>221</v>
      </c>
      <c r="P9" s="111"/>
      <c r="Q9" s="111"/>
      <c r="R9" s="111"/>
    </row>
    <row r="10" spans="2:18" ht="30.75">
      <c r="B10" s="8" t="s">
        <v>222</v>
      </c>
      <c r="C10" s="1" t="s">
        <v>223</v>
      </c>
      <c r="D10" t="s">
        <v>224</v>
      </c>
      <c r="I10" s="4" t="s">
        <v>225</v>
      </c>
      <c r="J10" s="8" t="s">
        <v>1</v>
      </c>
      <c r="O10" s="4" t="s">
        <v>224</v>
      </c>
      <c r="P10" s="8" t="s">
        <v>1</v>
      </c>
    </row>
    <row r="11" spans="2:18">
      <c r="B11" t="s">
        <v>43</v>
      </c>
      <c r="C11" s="5">
        <v>1233</v>
      </c>
      <c r="D11" s="6">
        <v>0.83877551020408159</v>
      </c>
      <c r="I11" s="8" t="s">
        <v>207</v>
      </c>
      <c r="J11" t="s">
        <v>43</v>
      </c>
      <c r="K11" t="s">
        <v>35</v>
      </c>
      <c r="L11" t="s">
        <v>114</v>
      </c>
      <c r="O11" s="8" t="s">
        <v>22</v>
      </c>
      <c r="P11" t="s">
        <v>43</v>
      </c>
      <c r="Q11" s="22" t="s">
        <v>35</v>
      </c>
      <c r="R11" t="s">
        <v>114</v>
      </c>
    </row>
    <row r="12" spans="2:18">
      <c r="B12" t="s">
        <v>35</v>
      </c>
      <c r="C12" s="5">
        <v>237</v>
      </c>
      <c r="D12" s="18">
        <v>0.16122448979591836</v>
      </c>
      <c r="I12" t="s">
        <v>216</v>
      </c>
      <c r="J12" s="6">
        <v>0.89195402298850579</v>
      </c>
      <c r="K12" s="6">
        <v>0.10804597701149425</v>
      </c>
      <c r="L12" s="6">
        <v>1</v>
      </c>
      <c r="O12" t="s">
        <v>43</v>
      </c>
      <c r="P12" s="6">
        <v>0.89563567362428842</v>
      </c>
      <c r="Q12" s="6">
        <v>0.10436432637571158</v>
      </c>
      <c r="R12" s="6">
        <v>1</v>
      </c>
    </row>
    <row r="13" spans="2:18">
      <c r="B13" t="s">
        <v>114</v>
      </c>
      <c r="C13" s="5">
        <v>1470</v>
      </c>
      <c r="D13" s="6">
        <v>1</v>
      </c>
      <c r="I13" t="s">
        <v>215</v>
      </c>
      <c r="J13" s="6">
        <v>0.71392405063291142</v>
      </c>
      <c r="K13" s="6">
        <v>0.28607594936708863</v>
      </c>
      <c r="L13" s="6">
        <v>1</v>
      </c>
      <c r="O13" s="23" t="s">
        <v>35</v>
      </c>
      <c r="P13" s="6">
        <v>0.69471153846153844</v>
      </c>
      <c r="Q13" s="24">
        <v>0.30528846153846156</v>
      </c>
      <c r="R13" s="6">
        <v>1</v>
      </c>
    </row>
    <row r="14" spans="2:18">
      <c r="I14" t="s">
        <v>214</v>
      </c>
      <c r="J14" s="6">
        <v>0.87968749999999996</v>
      </c>
      <c r="K14" s="6">
        <v>0.1203125</v>
      </c>
      <c r="L14" s="6">
        <v>1</v>
      </c>
      <c r="O14" t="s">
        <v>114</v>
      </c>
      <c r="P14" s="6">
        <v>0.83877551020408159</v>
      </c>
      <c r="Q14" s="6">
        <v>0.16122448979591836</v>
      </c>
      <c r="R14" s="6">
        <v>1</v>
      </c>
    </row>
    <row r="15" spans="2:18">
      <c r="B15" s="4" t="s">
        <v>224</v>
      </c>
      <c r="C15" s="4" t="s">
        <v>1</v>
      </c>
      <c r="I15" t="s">
        <v>114</v>
      </c>
      <c r="J15" s="6">
        <v>0.83877551020408159</v>
      </c>
      <c r="K15" s="6">
        <v>0.16122448979591836</v>
      </c>
      <c r="L15" s="6">
        <v>1</v>
      </c>
      <c r="O15" s="4" t="s">
        <v>224</v>
      </c>
      <c r="P15" s="8" t="s">
        <v>1</v>
      </c>
    </row>
    <row r="16" spans="2:18">
      <c r="B16" s="8" t="s">
        <v>202</v>
      </c>
      <c r="C16" t="s">
        <v>43</v>
      </c>
      <c r="D16" s="22" t="s">
        <v>35</v>
      </c>
      <c r="E16" t="s">
        <v>114</v>
      </c>
      <c r="I16" s="17" t="s">
        <v>119</v>
      </c>
      <c r="O16" s="8" t="s">
        <v>30</v>
      </c>
      <c r="P16" t="s">
        <v>43</v>
      </c>
      <c r="Q16" s="22" t="s">
        <v>35</v>
      </c>
      <c r="R16" t="s">
        <v>114</v>
      </c>
    </row>
    <row r="17" spans="2:18">
      <c r="B17" t="s">
        <v>226</v>
      </c>
      <c r="C17" s="6">
        <v>0.60824742268041232</v>
      </c>
      <c r="D17" s="18">
        <v>0.39175257731958762</v>
      </c>
      <c r="E17" s="6">
        <v>1</v>
      </c>
      <c r="I17" s="109" t="inlineStr">
        <is>
          <t xml:space="preserve">Attrition is higher in the low salary category (28.6%) than in the medium (12.0%) and high (10.8%) categories.</t>
        </is>
      </c>
      <c r="J17" s="109"/>
      <c r="K17" s="109"/>
      <c r="L17" s="109"/>
      <c r="O17">
        <v>2</v>
      </c>
      <c r="P17" s="6">
        <v>0.83139534883720934</v>
      </c>
      <c r="Q17" s="6">
        <v>0.16860465116279069</v>
      </c>
      <c r="R17" s="6">
        <v>1</v>
      </c>
    </row>
    <row r="18" spans="2:18">
      <c r="B18" t="s">
        <v>228</v>
      </c>
      <c r="C18" s="6">
        <v>0.79783393501805056</v>
      </c>
      <c r="D18" s="6">
        <v>0.20216606498194944</v>
      </c>
      <c r="E18" s="6">
        <v>1</v>
      </c>
      <c r="O18">
        <v>3</v>
      </c>
      <c r="P18" s="6">
        <v>0.85778275475923849</v>
      </c>
      <c r="Q18" s="6">
        <v>0.14221724524076149</v>
      </c>
      <c r="R18" s="6">
        <v>1</v>
      </c>
    </row>
    <row r="19" spans="2:18">
      <c r="B19" t="s">
        <v>229</v>
      </c>
      <c r="C19" s="6">
        <v>0.89900990099009903</v>
      </c>
      <c r="D19" s="6">
        <v>0.100990099009901</v>
      </c>
      <c r="E19" s="6">
        <v>1</v>
      </c>
      <c r="O19">
        <v>4</v>
      </c>
      <c r="P19" s="6">
        <v>0.82352941176470584</v>
      </c>
      <c r="Q19" s="6">
        <v>0.17647058823529413</v>
      </c>
      <c r="R19" s="6">
        <v>1</v>
      </c>
    </row>
    <row r="20" spans="2:18">
      <c r="B20" t="s">
        <v>230</v>
      </c>
      <c r="C20" s="6">
        <v>0.89795918367346939</v>
      </c>
      <c r="D20" s="6">
        <v>0.10204081632653061</v>
      </c>
      <c r="E20" s="6">
        <v>1</v>
      </c>
      <c r="O20">
        <v>1</v>
      </c>
      <c r="P20" s="6">
        <v>0.6875</v>
      </c>
      <c r="Q20" s="24">
        <v>0.3125</v>
      </c>
      <c r="R20" s="6">
        <v>1</v>
      </c>
    </row>
    <row r="21" spans="2:18" ht="23.25">
      <c r="B21" t="s">
        <v>231</v>
      </c>
      <c r="C21" s="6">
        <v>0.84057971014492749</v>
      </c>
      <c r="D21" s="6">
        <v>0.15942028985507245</v>
      </c>
      <c r="E21" s="6">
        <v>1</v>
      </c>
      <c r="I21" s="108"/>
      <c r="J21" s="108"/>
      <c r="K21" s="108"/>
      <c r="L21" s="108"/>
      <c r="O21" s="25" t="s">
        <v>114</v>
      </c>
      <c r="P21" s="15">
        <v>0.83877551020408159</v>
      </c>
      <c r="Q21" s="15">
        <v>0.16122448979591836</v>
      </c>
      <c r="R21" s="15">
        <v>1</v>
      </c>
    </row>
    <row r="22" spans="2:18" ht="23.25">
      <c r="B22" t="s">
        <v>114</v>
      </c>
      <c r="C22" s="6">
        <v>0.83877551020408159</v>
      </c>
      <c r="D22" s="6">
        <v>0.16122448979591836</v>
      </c>
      <c r="E22" s="6">
        <v>1</v>
      </c>
      <c r="H22" s="108" t="s">
        <v>232</v>
      </c>
      <c r="I22" s="108"/>
      <c r="J22" s="108"/>
      <c r="O22" s="17" t="s">
        <v>119</v>
      </c>
    </row>
    <row r="23" spans="2:18" ht="15" customHeight="1">
      <c r="H23" s="4" t="s">
        <v>99</v>
      </c>
      <c r="I23" s="8" t="s">
        <v>1</v>
      </c>
      <c r="O23" s="112" t="inlineStr">
        <is>
          <t xml:space="preserve">Attrition is highest at the lowest work-life balance rating (31.2%), but it does not fall steadily as the rating improves: ratings 2, 3 and 4 are between 14% and 18%. Employees with ratings 1 or 2 are 35% of all leavers, so work-life balance is worth monitoring, not a stand-alone predictor.</t>
        </is>
      </c>
      <c r="P23" s="109"/>
      <c r="Q23" s="109"/>
      <c r="R23" s="109"/>
    </row>
    <row r="24" spans="2:18">
      <c r="B24" s="4" t="s">
        <v>224</v>
      </c>
      <c r="C24" s="4" t="s">
        <v>1</v>
      </c>
      <c r="H24" s="8" t="s">
        <v>15</v>
      </c>
      <c r="I24" t="s">
        <v>43</v>
      </c>
      <c r="J24" t="s">
        <v>35</v>
      </c>
      <c r="K24" t="s">
        <v>114</v>
      </c>
      <c r="O24" s="17"/>
    </row>
    <row r="25" spans="2:18" ht="15" customHeight="1">
      <c r="B25" s="8" t="s">
        <v>11</v>
      </c>
      <c r="C25" t="s">
        <v>43</v>
      </c>
      <c r="D25" s="22" t="s">
        <v>35</v>
      </c>
      <c r="E25" t="s">
        <v>114</v>
      </c>
      <c r="H25" t="s">
        <v>54</v>
      </c>
      <c r="I25" s="6">
        <v>0.93129770992366412</v>
      </c>
      <c r="J25" s="6">
        <v>6.8702290076335881E-2</v>
      </c>
      <c r="K25" s="6">
        <v>1</v>
      </c>
      <c r="O25" s="4" t="s">
        <v>224</v>
      </c>
      <c r="P25" s="4" t="s">
        <v>1</v>
      </c>
    </row>
    <row r="26" spans="2:18">
      <c r="B26" t="s">
        <v>39</v>
      </c>
      <c r="C26" s="6">
        <v>0.85204081632653061</v>
      </c>
      <c r="D26" s="6">
        <v>0.14795918367346939</v>
      </c>
      <c r="E26" s="6">
        <v>1</v>
      </c>
      <c r="H26" t="s">
        <v>61</v>
      </c>
      <c r="I26" s="6">
        <v>0.76923076923076927</v>
      </c>
      <c r="J26" s="6">
        <v>0.23076923076923078</v>
      </c>
      <c r="K26" s="6">
        <v>1</v>
      </c>
      <c r="O26" s="8" t="s">
        <v>16</v>
      </c>
      <c r="P26" t="s">
        <v>43</v>
      </c>
      <c r="Q26" s="22" t="s">
        <v>35</v>
      </c>
      <c r="R26" t="s">
        <v>114</v>
      </c>
    </row>
    <row r="27" spans="2:18">
      <c r="B27" t="s">
        <v>46</v>
      </c>
      <c r="C27" s="6">
        <v>0.82993197278911568</v>
      </c>
      <c r="D27" s="6">
        <v>0.17006802721088435</v>
      </c>
      <c r="E27" s="6">
        <v>1</v>
      </c>
      <c r="H27" t="s">
        <v>50</v>
      </c>
      <c r="I27" s="6">
        <v>0.76061776061776065</v>
      </c>
      <c r="J27" s="6">
        <v>0.23938223938223938</v>
      </c>
      <c r="K27" s="6">
        <v>1</v>
      </c>
      <c r="O27" s="7">
        <v>1</v>
      </c>
      <c r="P27" s="15">
        <v>0.18085969180859693</v>
      </c>
      <c r="Q27" s="28">
        <v>0.27848101265822783</v>
      </c>
      <c r="R27" s="15">
        <v>0.19659863945578232</v>
      </c>
    </row>
    <row r="28" spans="2:18">
      <c r="B28" t="s">
        <v>114</v>
      </c>
      <c r="C28" s="6">
        <v>0.83877551020408159</v>
      </c>
      <c r="D28" s="6">
        <v>0.16122448979591836</v>
      </c>
      <c r="E28" s="6">
        <v>1</v>
      </c>
      <c r="H28" t="s">
        <v>56</v>
      </c>
      <c r="I28" s="6">
        <v>0.9509803921568627</v>
      </c>
      <c r="J28" s="6">
        <v>4.9019607843137254E-2</v>
      </c>
      <c r="K28" s="6">
        <v>1</v>
      </c>
      <c r="O28" s="7">
        <v>2</v>
      </c>
      <c r="P28" s="15">
        <v>0.18978102189781021</v>
      </c>
      <c r="Q28" s="28">
        <v>0.1940928270042194</v>
      </c>
      <c r="R28" s="15">
        <v>0.19047619047619047</v>
      </c>
    </row>
    <row r="29" spans="2:18">
      <c r="H29" t="s">
        <v>53</v>
      </c>
      <c r="I29" s="6">
        <v>0.93103448275862066</v>
      </c>
      <c r="J29" s="6">
        <v>6.8965517241379309E-2</v>
      </c>
      <c r="K29" s="6">
        <v>1</v>
      </c>
      <c r="O29" s="7">
        <v>3</v>
      </c>
      <c r="P29" s="15">
        <v>0.29927007299270075</v>
      </c>
      <c r="Q29" s="15">
        <v>0.30801687763713081</v>
      </c>
      <c r="R29" s="15">
        <v>0.30068027210884352</v>
      </c>
    </row>
    <row r="30" spans="2:18">
      <c r="B30" s="4" t="s">
        <v>224</v>
      </c>
      <c r="C30" s="8" t="s">
        <v>1</v>
      </c>
      <c r="H30" t="s">
        <v>58</v>
      </c>
      <c r="I30" s="6">
        <v>0.97499999999999998</v>
      </c>
      <c r="J30" s="6">
        <v>2.5000000000000001E-2</v>
      </c>
      <c r="K30" s="6">
        <v>1</v>
      </c>
      <c r="O30" s="7">
        <v>4</v>
      </c>
      <c r="P30" s="15">
        <v>0.33008921330089214</v>
      </c>
      <c r="Q30" s="15">
        <v>0.21940928270042195</v>
      </c>
      <c r="R30" s="15">
        <v>0.3122448979591837</v>
      </c>
    </row>
    <row r="31" spans="2:18" ht="15" customHeight="1">
      <c r="B31" s="8" t="s">
        <v>17</v>
      </c>
      <c r="C31" t="s">
        <v>43</v>
      </c>
      <c r="D31" s="22" t="s">
        <v>35</v>
      </c>
      <c r="E31" t="s">
        <v>114</v>
      </c>
      <c r="H31" t="s">
        <v>47</v>
      </c>
      <c r="I31" s="6">
        <v>0.83904109589041098</v>
      </c>
      <c r="J31" s="6">
        <v>0.16095890410958905</v>
      </c>
      <c r="K31" s="6">
        <v>1</v>
      </c>
      <c r="O31" t="s">
        <v>114</v>
      </c>
      <c r="P31" s="15">
        <v>1</v>
      </c>
      <c r="Q31" s="15">
        <v>1</v>
      </c>
      <c r="R31" s="15">
        <v>1</v>
      </c>
    </row>
    <row r="32" spans="2:18">
      <c r="B32" t="s">
        <v>52</v>
      </c>
      <c r="C32" s="6">
        <v>0.8990825688073395</v>
      </c>
      <c r="D32" s="6">
        <v>0.10091743119266056</v>
      </c>
      <c r="E32" s="6">
        <v>1</v>
      </c>
      <c r="H32" t="s">
        <v>40</v>
      </c>
      <c r="I32" s="6">
        <v>0.82515337423312884</v>
      </c>
      <c r="J32" s="6">
        <v>0.17484662576687116</v>
      </c>
      <c r="K32" s="6">
        <v>1</v>
      </c>
    </row>
    <row r="33" spans="2:32">
      <c r="B33" t="s">
        <v>48</v>
      </c>
      <c r="C33" s="6">
        <v>0.87518573551263001</v>
      </c>
      <c r="D33" s="6">
        <v>0.12481426448736999</v>
      </c>
      <c r="E33" s="6">
        <v>1</v>
      </c>
      <c r="H33" t="s">
        <v>57</v>
      </c>
      <c r="I33" s="6">
        <v>0.60240963855421692</v>
      </c>
      <c r="J33" s="6">
        <v>0.39759036144578314</v>
      </c>
      <c r="K33" s="6">
        <v>1</v>
      </c>
      <c r="O33" s="4" t="s">
        <v>224</v>
      </c>
      <c r="P33" s="8" t="s">
        <v>1</v>
      </c>
    </row>
    <row r="34" spans="2:32">
      <c r="B34" t="s">
        <v>41</v>
      </c>
      <c r="C34" s="6">
        <v>0.74468085106382975</v>
      </c>
      <c r="D34" s="18">
        <v>0.25531914893617019</v>
      </c>
      <c r="E34" s="6">
        <v>1</v>
      </c>
      <c r="H34" t="s">
        <v>114</v>
      </c>
      <c r="I34" s="6">
        <v>0.83877551020408159</v>
      </c>
      <c r="J34" s="6">
        <v>0.16122448979591836</v>
      </c>
      <c r="K34" s="6">
        <v>1</v>
      </c>
      <c r="O34" s="8" t="s">
        <v>10</v>
      </c>
      <c r="P34" t="s">
        <v>43</v>
      </c>
      <c r="Q34" s="22" t="s">
        <v>35</v>
      </c>
      <c r="R34" t="s">
        <v>114</v>
      </c>
    </row>
    <row r="35" spans="2:32">
      <c r="B35" t="s">
        <v>114</v>
      </c>
      <c r="C35" s="6">
        <v>0.83877551020408159</v>
      </c>
      <c r="D35" s="6">
        <v>0.16122448979591836</v>
      </c>
      <c r="E35" s="6">
        <v>1</v>
      </c>
      <c r="H35" s="9" t="s">
        <v>234</v>
      </c>
      <c r="O35" s="25">
        <v>1</v>
      </c>
      <c r="P35" s="15">
        <v>0.74647887323943662</v>
      </c>
      <c r="Q35" s="28">
        <v>0.25352112676056338</v>
      </c>
      <c r="R35" s="15">
        <v>1</v>
      </c>
    </row>
    <row r="36" spans="2:32">
      <c r="H36" s="109" t="s">
        <v>235</v>
      </c>
      <c r="I36" s="109"/>
      <c r="J36" s="109"/>
      <c r="K36" s="109"/>
      <c r="O36" s="25">
        <v>2</v>
      </c>
      <c r="P36" s="15">
        <v>0.85017421602787457</v>
      </c>
      <c r="Q36" s="15">
        <v>0.14982578397212543</v>
      </c>
      <c r="R36" s="15">
        <v>1</v>
      </c>
    </row>
    <row r="37" spans="2:32">
      <c r="O37" s="25">
        <v>3</v>
      </c>
      <c r="P37" s="15">
        <v>0.86313465783664456</v>
      </c>
      <c r="Q37" s="15">
        <v>0.13686534216335541</v>
      </c>
      <c r="R37" s="15">
        <v>1</v>
      </c>
    </row>
    <row r="38" spans="2:32">
      <c r="H38" s="4" t="s">
        <v>225</v>
      </c>
      <c r="I38" s="8" t="s">
        <v>1</v>
      </c>
      <c r="O38" s="25">
        <v>4</v>
      </c>
      <c r="P38" s="15">
        <v>0.86547085201793716</v>
      </c>
      <c r="Q38" s="15">
        <v>0.13452914798206278</v>
      </c>
      <c r="R38" s="15">
        <v>1</v>
      </c>
    </row>
    <row r="39" spans="2:32">
      <c r="H39" s="8" t="s">
        <v>4</v>
      </c>
      <c r="I39" t="s">
        <v>43</v>
      </c>
      <c r="J39" t="s">
        <v>35</v>
      </c>
      <c r="K39" t="s">
        <v>114</v>
      </c>
      <c r="O39" s="25" t="s">
        <v>114</v>
      </c>
      <c r="P39" s="15">
        <v>0.83877551020408159</v>
      </c>
      <c r="Q39" s="15">
        <v>0.16122448979591836</v>
      </c>
      <c r="R39" s="15">
        <v>1</v>
      </c>
    </row>
    <row r="40" spans="2:32">
      <c r="H40" t="s">
        <v>61</v>
      </c>
      <c r="I40" s="6">
        <v>0.80952380952380953</v>
      </c>
      <c r="J40" s="6">
        <v>0.19047619047619047</v>
      </c>
      <c r="K40" s="15">
        <v>1</v>
      </c>
    </row>
    <row r="41" spans="2:32">
      <c r="H41" t="s">
        <v>45</v>
      </c>
      <c r="I41" s="6">
        <v>0.86160249739854322</v>
      </c>
      <c r="J41" s="6">
        <v>0.13839750260145681</v>
      </c>
      <c r="K41" s="15">
        <v>1</v>
      </c>
    </row>
    <row r="42" spans="2:32">
      <c r="H42" t="s">
        <v>37</v>
      </c>
      <c r="I42" s="6">
        <v>0.79372197309417036</v>
      </c>
      <c r="J42" s="6">
        <v>0.20627802690582961</v>
      </c>
      <c r="K42" s="15">
        <v>1</v>
      </c>
    </row>
    <row r="43" spans="2:32">
      <c r="H43" t="s">
        <v>114</v>
      </c>
      <c r="I43" s="6">
        <v>0.83877551020408159</v>
      </c>
      <c r="J43" s="6">
        <v>0.16122448979591836</v>
      </c>
      <c r="K43" s="15">
        <v>1</v>
      </c>
    </row>
    <row r="44" spans="2:32" ht="23.25">
      <c r="B44" s="29"/>
      <c r="C44" s="30" t="s">
        <v>236</v>
      </c>
      <c r="D44" s="30"/>
      <c r="E44" s="30"/>
      <c r="H44" s="16" t="s">
        <v>237</v>
      </c>
      <c r="O44" s="108"/>
      <c r="P44" s="108"/>
      <c r="Q44" s="108"/>
    </row>
    <row r="45" spans="2:32">
      <c r="B45" s="4" t="s">
        <v>225</v>
      </c>
      <c r="C45" s="4" t="s">
        <v>1</v>
      </c>
      <c r="H45" s="109" t="s">
        <v>238</v>
      </c>
      <c r="I45" s="109"/>
      <c r="J45" s="109"/>
      <c r="K45" s="109"/>
      <c r="O45" s="4" t="s">
        <v>99</v>
      </c>
      <c r="P45" s="4" t="s">
        <v>33</v>
      </c>
    </row>
    <row r="46" spans="2:32">
      <c r="B46" s="8" t="s">
        <v>212</v>
      </c>
      <c r="C46" t="s">
        <v>43</v>
      </c>
      <c r="D46" s="22" t="s">
        <v>35</v>
      </c>
      <c r="E46" t="s">
        <v>114</v>
      </c>
      <c r="O46" s="4" t="s">
        <v>1</v>
      </c>
      <c r="P46">
        <v>0</v>
      </c>
      <c r="Q46">
        <v>1</v>
      </c>
      <c r="R46">
        <v>2</v>
      </c>
      <c r="S46">
        <v>3</v>
      </c>
      <c r="T46">
        <v>4</v>
      </c>
      <c r="U46">
        <v>5</v>
      </c>
      <c r="V46">
        <v>6</v>
      </c>
      <c r="W46">
        <v>7</v>
      </c>
      <c r="X46">
        <v>8</v>
      </c>
      <c r="Y46">
        <v>9</v>
      </c>
      <c r="Z46">
        <v>10</v>
      </c>
      <c r="AA46">
        <v>11</v>
      </c>
      <c r="AB46">
        <v>12</v>
      </c>
      <c r="AC46">
        <v>13</v>
      </c>
      <c r="AD46">
        <v>14</v>
      </c>
      <c r="AE46">
        <v>15</v>
      </c>
      <c r="AF46" t="s">
        <v>114</v>
      </c>
    </row>
    <row r="47" spans="2:32">
      <c r="B47" t="s">
        <v>216</v>
      </c>
      <c r="C47" s="6">
        <v>0.52380952380952384</v>
      </c>
      <c r="D47" s="18">
        <v>0.47619047619047616</v>
      </c>
      <c r="E47" s="6">
        <v>1</v>
      </c>
      <c r="H47" s="8" t="s">
        <v>204</v>
      </c>
      <c r="I47" t="s">
        <v>239</v>
      </c>
      <c r="J47" t="s">
        <v>240</v>
      </c>
      <c r="O47" t="s">
        <v>43</v>
      </c>
      <c r="P47" s="6">
        <v>0.32040816326530613</v>
      </c>
      <c r="Q47" s="6">
        <v>0.20952380952380953</v>
      </c>
      <c r="R47" s="6">
        <v>8.9795918367346933E-2</v>
      </c>
      <c r="S47" s="6">
        <v>2.9251700680272108E-2</v>
      </c>
      <c r="T47" s="6">
        <v>3.8095238095238099E-2</v>
      </c>
      <c r="U47" s="6">
        <v>2.9251700680272108E-2</v>
      </c>
      <c r="V47" s="6">
        <v>1.7687074829931974E-2</v>
      </c>
      <c r="W47" s="6">
        <v>4.0816326530612242E-2</v>
      </c>
      <c r="X47" s="6">
        <v>1.2244897959183673E-2</v>
      </c>
      <c r="Y47" s="6">
        <v>8.8435374149659872E-3</v>
      </c>
      <c r="Z47" s="6">
        <v>3.4013605442176869E-3</v>
      </c>
      <c r="AA47" s="6">
        <v>1.4965986394557823E-2</v>
      </c>
      <c r="AB47" s="6">
        <v>6.8027210884353739E-3</v>
      </c>
      <c r="AC47" s="6">
        <v>5.4421768707482989E-3</v>
      </c>
      <c r="AD47" s="6">
        <v>5.4421768707482989E-3</v>
      </c>
      <c r="AE47" s="6">
        <v>6.8027210884353739E-3</v>
      </c>
      <c r="AF47" s="6">
        <v>0.83877551020408159</v>
      </c>
    </row>
    <row r="48" spans="2:32">
      <c r="B48" t="s">
        <v>215</v>
      </c>
      <c r="C48" s="6">
        <v>0.94376098418277676</v>
      </c>
      <c r="D48" s="6">
        <v>5.6239015817223195E-2</v>
      </c>
      <c r="E48" s="6">
        <v>1</v>
      </c>
      <c r="H48" t="s">
        <v>43</v>
      </c>
      <c r="I48" s="5">
        <v>1395</v>
      </c>
      <c r="J48" s="6">
        <v>0.94897959183673475</v>
      </c>
      <c r="O48" t="s">
        <v>35</v>
      </c>
      <c r="P48" s="6">
        <v>7.4829931972789115E-2</v>
      </c>
      <c r="Q48" s="6">
        <v>3.3333333333333333E-2</v>
      </c>
      <c r="R48" s="6">
        <v>1.8367346938775512E-2</v>
      </c>
      <c r="S48" s="6">
        <v>6.1224489795918364E-3</v>
      </c>
      <c r="T48" s="6">
        <v>3.4013605442176869E-3</v>
      </c>
      <c r="U48" s="6">
        <v>1.3605442176870747E-3</v>
      </c>
      <c r="V48" s="6">
        <v>4.0816326530612249E-3</v>
      </c>
      <c r="W48" s="6">
        <v>1.0884353741496598E-2</v>
      </c>
      <c r="X48" s="6">
        <v>0</v>
      </c>
      <c r="Y48" s="6">
        <v>2.7210884353741495E-3</v>
      </c>
      <c r="Z48" s="6">
        <v>6.8027210884353737E-4</v>
      </c>
      <c r="AA48" s="6">
        <v>1.3605442176870747E-3</v>
      </c>
      <c r="AB48" s="6">
        <v>0</v>
      </c>
      <c r="AC48" s="6">
        <v>1.3605442176870747E-3</v>
      </c>
      <c r="AD48" s="6">
        <v>6.8027210884353737E-4</v>
      </c>
      <c r="AE48" s="6">
        <v>2.0408163265306124E-3</v>
      </c>
      <c r="AF48" s="6">
        <v>0.16122448979591836</v>
      </c>
    </row>
    <row r="49" spans="2:32">
      <c r="B49" t="s">
        <v>214</v>
      </c>
      <c r="C49" s="6">
        <v>0.8384831460674157</v>
      </c>
      <c r="D49" s="6">
        <v>0.16151685393258428</v>
      </c>
      <c r="E49" s="6">
        <v>1</v>
      </c>
      <c r="H49" t="s">
        <v>35</v>
      </c>
      <c r="I49" s="5">
        <v>75</v>
      </c>
      <c r="J49" s="18">
        <v>5.1020408163265307E-2</v>
      </c>
      <c r="O49" t="s">
        <v>114</v>
      </c>
      <c r="P49" s="6">
        <v>0.39523809523809522</v>
      </c>
      <c r="Q49" s="6">
        <v>0.24285714285714285</v>
      </c>
      <c r="R49" s="6">
        <v>0.10816326530612246</v>
      </c>
      <c r="S49" s="6">
        <v>3.5374149659863949E-2</v>
      </c>
      <c r="T49" s="6">
        <v>4.1496598639455783E-2</v>
      </c>
      <c r="U49" s="6">
        <v>3.0612244897959183E-2</v>
      </c>
      <c r="V49" s="6">
        <v>2.1768707482993196E-2</v>
      </c>
      <c r="W49" s="6">
        <v>5.1700680272108841E-2</v>
      </c>
      <c r="X49" s="6">
        <v>1.2244897959183673E-2</v>
      </c>
      <c r="Y49" s="6">
        <v>1.1564625850340135E-2</v>
      </c>
      <c r="Z49" s="6">
        <v>4.0816326530612249E-3</v>
      </c>
      <c r="AA49" s="6">
        <v>1.6326530612244899E-2</v>
      </c>
      <c r="AB49" s="6">
        <v>6.8027210884353739E-3</v>
      </c>
      <c r="AC49" s="6">
        <v>6.8027210884353739E-3</v>
      </c>
      <c r="AD49" s="6">
        <v>6.1224489795918364E-3</v>
      </c>
      <c r="AE49" s="6">
        <v>8.8435374149659872E-3</v>
      </c>
      <c r="AF49" s="6">
        <v>1</v>
      </c>
    </row>
    <row r="50" spans="2:32">
      <c r="B50" t="s">
        <v>114</v>
      </c>
      <c r="C50" s="6">
        <v>0.83877551020408159</v>
      </c>
      <c r="D50" s="6">
        <v>0.16122448979591836</v>
      </c>
      <c r="E50" s="6">
        <v>1</v>
      </c>
      <c r="H50" t="s">
        <v>114</v>
      </c>
      <c r="I50" s="5">
        <v>1470</v>
      </c>
      <c r="J50" s="6">
        <v>1</v>
      </c>
    </row>
    <row r="52" spans="2:32" ht="15" customHeight="1">
      <c r="H52" s="4" t="s">
        <v>225</v>
      </c>
      <c r="I52" s="8" t="s">
        <v>204</v>
      </c>
    </row>
    <row r="53" spans="2:32">
      <c r="H53" s="8" t="s">
        <v>4</v>
      </c>
      <c r="I53" t="s">
        <v>43</v>
      </c>
      <c r="J53" t="s">
        <v>35</v>
      </c>
      <c r="K53" t="s">
        <v>114</v>
      </c>
    </row>
    <row r="54" spans="2:32">
      <c r="H54" t="s">
        <v>61</v>
      </c>
      <c r="I54" s="6">
        <v>0.93650793650793651</v>
      </c>
      <c r="J54" s="18">
        <v>6.3492063492063489E-2</v>
      </c>
      <c r="K54" s="6">
        <v>1</v>
      </c>
      <c r="O54" t="s">
        <v>241</v>
      </c>
    </row>
    <row r="55" spans="2:32">
      <c r="H55" t="s">
        <v>45</v>
      </c>
      <c r="I55" s="6">
        <v>0.95109261186264304</v>
      </c>
      <c r="J55" s="6">
        <v>4.8907388137356921E-2</v>
      </c>
      <c r="K55" s="6">
        <v>1</v>
      </c>
      <c r="O55" s="5">
        <v>1470</v>
      </c>
    </row>
    <row r="56" spans="2:32">
      <c r="H56" t="s">
        <v>37</v>
      </c>
      <c r="I56" s="6">
        <v>0.94618834080717484</v>
      </c>
      <c r="J56" s="6">
        <v>5.3811659192825115E-2</v>
      </c>
      <c r="K56" s="6">
        <v>1</v>
      </c>
    </row>
    <row r="57" spans="2:32">
      <c r="B57" s="9"/>
      <c r="H57" t="s">
        <v>114</v>
      </c>
      <c r="I57" s="6">
        <v>0.94897959183673475</v>
      </c>
      <c r="J57" s="6">
        <v>5.1020408163265307E-2</v>
      </c>
      <c r="K57" s="6">
        <v>1</v>
      </c>
    </row>
    <row r="58" spans="2:32" ht="15" customHeight="1">
      <c r="H58" s="109" t="s">
        <v>242</v>
      </c>
      <c r="I58" s="109"/>
      <c r="J58" s="109"/>
      <c r="K58" s="109"/>
    </row>
    <row r="60" spans="2:32">
      <c r="H60" s="4" t="s">
        <v>224</v>
      </c>
      <c r="I60" s="4" t="s">
        <v>1</v>
      </c>
    </row>
    <row r="61" spans="2:32">
      <c r="H61" s="8" t="s">
        <v>14</v>
      </c>
      <c r="I61" t="s">
        <v>43</v>
      </c>
      <c r="J61" s="22" t="s">
        <v>35</v>
      </c>
      <c r="K61" t="s">
        <v>114</v>
      </c>
    </row>
    <row r="62" spans="2:32">
      <c r="H62" s="25">
        <v>1</v>
      </c>
      <c r="I62" s="15">
        <v>0.73664825046040516</v>
      </c>
      <c r="J62" s="28">
        <v>0.26335174953959484</v>
      </c>
      <c r="K62" s="15">
        <v>1</v>
      </c>
    </row>
    <row r="63" spans="2:32">
      <c r="H63" s="25">
        <v>2</v>
      </c>
      <c r="I63" s="15">
        <v>0.90262172284644193</v>
      </c>
      <c r="J63" s="15">
        <v>9.7378277153558054E-2</v>
      </c>
      <c r="K63" s="15">
        <v>1</v>
      </c>
    </row>
    <row r="64" spans="2:32">
      <c r="H64" s="25">
        <v>3</v>
      </c>
      <c r="I64" s="15">
        <v>0.85321100917431192</v>
      </c>
      <c r="J64" s="15">
        <v>0.14678899082568808</v>
      </c>
      <c r="K64" s="15">
        <v>1</v>
      </c>
    </row>
    <row r="65" spans="8:11">
      <c r="H65" s="25">
        <v>4</v>
      </c>
      <c r="I65" s="15">
        <v>0.95283018867924529</v>
      </c>
      <c r="J65" s="15">
        <v>4.716981132075472E-2</v>
      </c>
      <c r="K65" s="15">
        <v>1</v>
      </c>
    </row>
    <row r="66" spans="8:11">
      <c r="H66" s="25">
        <v>5</v>
      </c>
      <c r="I66" s="15">
        <v>0.92753623188405798</v>
      </c>
      <c r="J66" s="15">
        <v>7.2463768115942032E-2</v>
      </c>
      <c r="K66" s="15">
        <v>1</v>
      </c>
    </row>
    <row r="67" spans="8:11" ht="15.75" customHeight="1">
      <c r="H67" s="25" t="s">
        <v>114</v>
      </c>
      <c r="I67" s="15">
        <v>0.83877551020408159</v>
      </c>
      <c r="J67" s="15">
        <v>0.16122448979591836</v>
      </c>
      <c r="K67" s="15">
        <v>1</v>
      </c>
    </row>
    <row r="69" spans="8:11" ht="21.75" customHeight="1"/>
  </sheetData>
  <mergeCells count="12">
    <mergeCell ref="O44:Q44"/>
    <mergeCell ref="I21:L21"/>
    <mergeCell ref="O9:R9"/>
    <mergeCell ref="O23:R23"/>
    <mergeCell ref="B9:D9"/>
    <mergeCell ref="I9:L9"/>
    <mergeCell ref="I17:L17"/>
    <mergeCell ref="G3:K3"/>
    <mergeCell ref="H22:J22"/>
    <mergeCell ref="H36:K36"/>
    <mergeCell ref="H45:K45"/>
    <mergeCell ref="H58:K5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86C0-BCAE-4AD8-ABDD-D1ACCF6BC441}">
  <sheetPr>
    <tabColor rgb="FFC5F768"/>
  </sheetPr>
  <dimension ref="C2:AL74"/>
  <sheetViews>
    <sheetView topLeftCell="A5" workbookViewId="0">
      <selection activeCell="J9" sqref="J9"/>
    </sheetView>
  </sheetViews>
  <sheetFormatPr defaultRowHeight="15"/>
  <cols>
    <col min="3" max="3" width="21.5703125" bestFit="1" customWidth="1"/>
    <col min="4" max="4" width="26" bestFit="1" customWidth="1"/>
    <col min="7" max="7" width="19.7109375" bestFit="1" customWidth="1"/>
    <col min="9" max="9" width="11.85546875" bestFit="1" customWidth="1"/>
    <col min="10" max="10" width="28.140625" bestFit="1" customWidth="1"/>
    <col min="11" max="11" width="24.140625" bestFit="1" customWidth="1"/>
    <col min="12" max="13" width="12.5703125" bestFit="1" customWidth="1"/>
    <col min="14" max="24" width="3" bestFit="1" customWidth="1"/>
    <col min="25" max="25" width="12.28515625" bestFit="1" customWidth="1"/>
    <col min="38" max="38" width="29.140625" bestFit="1" customWidth="1"/>
  </cols>
  <sheetData>
    <row r="2" spans="3:38">
      <c r="AL2" t="s">
        <v>243</v>
      </c>
    </row>
    <row r="5" spans="3:38">
      <c r="J5" s="31" t="s">
        <v>244</v>
      </c>
      <c r="K5" s="31" t="s">
        <v>245</v>
      </c>
    </row>
    <row r="6" spans="3:38">
      <c r="C6" t="s">
        <v>98</v>
      </c>
      <c r="I6" s="4" t="s">
        <v>98</v>
      </c>
      <c r="J6" s="4" t="s">
        <v>4</v>
      </c>
    </row>
    <row r="7" spans="3:38">
      <c r="C7" s="5">
        <v>6502.931292517007</v>
      </c>
      <c r="I7" s="4" t="s">
        <v>11</v>
      </c>
      <c r="J7" t="s">
        <v>61</v>
      </c>
      <c r="K7" t="s">
        <v>45</v>
      </c>
      <c r="L7" t="s">
        <v>37</v>
      </c>
      <c r="M7" t="s">
        <v>114</v>
      </c>
    </row>
    <row r="8" spans="3:38">
      <c r="I8" t="s">
        <v>39</v>
      </c>
      <c r="J8" s="5">
        <v>7264</v>
      </c>
      <c r="K8" s="5">
        <v>6513.6912928759893</v>
      </c>
      <c r="L8" s="5">
        <v>6972.1269841269841</v>
      </c>
      <c r="M8" s="5">
        <v>6686.5663265306121</v>
      </c>
    </row>
    <row r="9" spans="3:38">
      <c r="I9" t="s">
        <v>46</v>
      </c>
      <c r="J9" s="5">
        <v>6371.0232558139533</v>
      </c>
      <c r="K9" s="5">
        <v>6129.8883161512031</v>
      </c>
      <c r="L9" s="5">
        <v>6949.6459143968868</v>
      </c>
      <c r="M9" s="5">
        <v>6380.5079365079364</v>
      </c>
    </row>
    <row r="10" spans="3:38">
      <c r="C10" s="31" t="s">
        <v>246</v>
      </c>
      <c r="I10" t="s">
        <v>114</v>
      </c>
      <c r="J10" s="5">
        <v>6654.5079365079364</v>
      </c>
      <c r="K10" s="5">
        <v>6281.2528616024974</v>
      </c>
      <c r="L10" s="5">
        <v>6959.17264573991</v>
      </c>
      <c r="M10" s="5">
        <v>6502.931292517007</v>
      </c>
    </row>
    <row r="11" spans="3:38">
      <c r="C11" s="4" t="s">
        <v>15</v>
      </c>
      <c r="D11" t="s">
        <v>98</v>
      </c>
    </row>
    <row r="12" spans="3:38">
      <c r="C12" t="s">
        <v>54</v>
      </c>
      <c r="D12" s="5">
        <v>7528.7633587786258</v>
      </c>
    </row>
    <row r="13" spans="3:38">
      <c r="C13" t="s">
        <v>61</v>
      </c>
      <c r="D13" s="5">
        <v>4235.75</v>
      </c>
    </row>
    <row r="14" spans="3:38">
      <c r="C14" t="s">
        <v>50</v>
      </c>
      <c r="D14" s="5">
        <v>3237.169884169884</v>
      </c>
      <c r="J14" s="31" t="s">
        <v>247</v>
      </c>
    </row>
    <row r="15" spans="3:38">
      <c r="C15" t="s">
        <v>56</v>
      </c>
      <c r="D15" s="5">
        <v>17181.676470588234</v>
      </c>
      <c r="I15" s="4" t="s">
        <v>1</v>
      </c>
      <c r="J15" t="s">
        <v>98</v>
      </c>
    </row>
    <row r="16" spans="3:38">
      <c r="C16" t="s">
        <v>53</v>
      </c>
      <c r="D16" s="5">
        <v>7295.1379310344828</v>
      </c>
      <c r="I16" t="s">
        <v>43</v>
      </c>
      <c r="J16" s="5">
        <v>6832.7396593673966</v>
      </c>
    </row>
    <row r="17" spans="3:11">
      <c r="C17" t="s">
        <v>58</v>
      </c>
      <c r="D17" s="5">
        <v>16033.55</v>
      </c>
      <c r="I17" s="33" t="s">
        <v>35</v>
      </c>
      <c r="J17" s="32">
        <v>4787.0928270042195</v>
      </c>
    </row>
    <row r="18" spans="3:11">
      <c r="C18" t="s">
        <v>47</v>
      </c>
      <c r="D18" s="5">
        <v>3239.972602739726</v>
      </c>
      <c r="I18" t="s">
        <v>114</v>
      </c>
      <c r="J18" s="5">
        <v>6502.931292517007</v>
      </c>
    </row>
    <row r="19" spans="3:11">
      <c r="C19" t="s">
        <v>40</v>
      </c>
      <c r="D19" s="5">
        <v>6924.2791411042945</v>
      </c>
    </row>
    <row r="20" spans="3:11">
      <c r="C20" t="s">
        <v>57</v>
      </c>
      <c r="D20" s="5">
        <v>2626</v>
      </c>
    </row>
    <row r="21" spans="3:11">
      <c r="C21" t="s">
        <v>114</v>
      </c>
      <c r="D21" s="5">
        <v>6502.931292517007</v>
      </c>
      <c r="I21" s="31" t="s">
        <v>248</v>
      </c>
    </row>
    <row r="22" spans="3:11">
      <c r="I22" s="4" t="s">
        <v>14</v>
      </c>
      <c r="J22" t="s">
        <v>249</v>
      </c>
    </row>
    <row r="23" spans="3:11">
      <c r="I23">
        <v>1</v>
      </c>
      <c r="J23" s="5">
        <v>15.305709023941068</v>
      </c>
    </row>
    <row r="24" spans="3:11">
      <c r="C24" s="9" t="s">
        <v>250</v>
      </c>
      <c r="I24">
        <v>2</v>
      </c>
      <c r="J24" s="5">
        <v>15.205992509363297</v>
      </c>
    </row>
    <row r="25" spans="3:11">
      <c r="C25" s="4" t="s">
        <v>4</v>
      </c>
      <c r="D25" t="s">
        <v>98</v>
      </c>
      <c r="I25">
        <v>3</v>
      </c>
      <c r="J25" s="5">
        <v>15.197247706422019</v>
      </c>
    </row>
    <row r="26" spans="3:11">
      <c r="C26" t="s">
        <v>61</v>
      </c>
      <c r="D26" s="5">
        <v>6654.5079365079364</v>
      </c>
      <c r="I26">
        <v>4</v>
      </c>
      <c r="J26" s="5">
        <v>15.29245283018868</v>
      </c>
    </row>
    <row r="27" spans="3:11">
      <c r="C27" t="s">
        <v>45</v>
      </c>
      <c r="D27" s="5">
        <v>6281.2528616024974</v>
      </c>
      <c r="I27">
        <v>5</v>
      </c>
      <c r="J27" s="5">
        <v>14.391304347826088</v>
      </c>
    </row>
    <row r="28" spans="3:11">
      <c r="C28" t="s">
        <v>37</v>
      </c>
      <c r="D28" s="5">
        <v>6959.17264573991</v>
      </c>
      <c r="I28" t="s">
        <v>114</v>
      </c>
      <c r="J28" s="5">
        <v>15.209523809523809</v>
      </c>
    </row>
    <row r="29" spans="3:11">
      <c r="C29" t="s">
        <v>114</v>
      </c>
      <c r="D29" s="5">
        <v>6502.931292517007</v>
      </c>
    </row>
    <row r="32" spans="3:11">
      <c r="K32" s="31" t="s">
        <v>251</v>
      </c>
    </row>
    <row r="33" spans="3:12">
      <c r="C33" s="4" t="s">
        <v>28</v>
      </c>
      <c r="D33" t="s">
        <v>98</v>
      </c>
      <c r="G33" s="9" t="s">
        <v>252</v>
      </c>
      <c r="K33" s="4" t="s">
        <v>24</v>
      </c>
      <c r="L33" t="s">
        <v>98</v>
      </c>
    </row>
    <row r="34" spans="3:12">
      <c r="C34">
        <v>0</v>
      </c>
      <c r="D34" s="5">
        <v>1523.6363636363637</v>
      </c>
      <c r="K34">
        <v>3</v>
      </c>
      <c r="L34" s="5">
        <v>6537.2741157556275</v>
      </c>
    </row>
    <row r="35" spans="3:12">
      <c r="C35">
        <v>1</v>
      </c>
      <c r="D35" s="5">
        <v>2208.8271604938273</v>
      </c>
      <c r="K35">
        <v>4</v>
      </c>
      <c r="L35" s="5">
        <v>6313.8938053097345</v>
      </c>
    </row>
    <row r="36" spans="3:12">
      <c r="C36">
        <v>2</v>
      </c>
      <c r="D36" s="5">
        <v>2650.1935483870966</v>
      </c>
      <c r="K36" t="s">
        <v>114</v>
      </c>
      <c r="L36" s="5">
        <v>6502.931292517007</v>
      </c>
    </row>
    <row r="37" spans="3:12">
      <c r="C37">
        <v>3</v>
      </c>
      <c r="D37" s="5">
        <v>2781.0476190476193</v>
      </c>
    </row>
    <row r="38" spans="3:12">
      <c r="C38">
        <v>4</v>
      </c>
      <c r="D38" s="5">
        <v>3614.4285714285716</v>
      </c>
    </row>
    <row r="39" spans="3:12">
      <c r="C39">
        <v>5</v>
      </c>
      <c r="D39" s="5">
        <v>3476.659090909091</v>
      </c>
    </row>
    <row r="40" spans="3:12">
      <c r="C40">
        <v>6</v>
      </c>
      <c r="D40" s="5">
        <v>4215.2560000000003</v>
      </c>
    </row>
    <row r="41" spans="3:12">
      <c r="C41">
        <v>7</v>
      </c>
      <c r="D41" s="5">
        <v>4171.308641975309</v>
      </c>
    </row>
    <row r="42" spans="3:12">
      <c r="C42">
        <v>8</v>
      </c>
      <c r="D42" s="5">
        <v>4209.2524271844659</v>
      </c>
    </row>
    <row r="43" spans="3:12">
      <c r="C43">
        <v>9</v>
      </c>
      <c r="D43" s="5">
        <v>6623.40625</v>
      </c>
    </row>
    <row r="44" spans="3:12">
      <c r="C44">
        <v>10</v>
      </c>
      <c r="D44" s="5">
        <v>6019.7673267326736</v>
      </c>
    </row>
    <row r="45" spans="3:12">
      <c r="C45">
        <v>11</v>
      </c>
      <c r="D45" s="5">
        <v>5669.333333333333</v>
      </c>
    </row>
    <row r="46" spans="3:12">
      <c r="C46">
        <v>12</v>
      </c>
      <c r="D46" s="5">
        <v>6020.583333333333</v>
      </c>
    </row>
    <row r="47" spans="3:12">
      <c r="C47">
        <v>13</v>
      </c>
      <c r="D47" s="5">
        <v>6254.916666666667</v>
      </c>
    </row>
    <row r="48" spans="3:12">
      <c r="C48">
        <v>14</v>
      </c>
      <c r="D48" s="5">
        <v>7362.2580645161288</v>
      </c>
    </row>
    <row r="49" spans="3:4">
      <c r="C49">
        <v>15</v>
      </c>
      <c r="D49" s="5">
        <v>7227.7</v>
      </c>
    </row>
    <row r="50" spans="3:4">
      <c r="C50">
        <v>16</v>
      </c>
      <c r="D50" s="5">
        <v>8189.8108108108108</v>
      </c>
    </row>
    <row r="51" spans="3:4">
      <c r="C51">
        <v>17</v>
      </c>
      <c r="D51" s="5">
        <v>6563.121212121212</v>
      </c>
    </row>
    <row r="52" spans="3:4">
      <c r="C52">
        <v>18</v>
      </c>
      <c r="D52" s="5">
        <v>6844</v>
      </c>
    </row>
    <row r="53" spans="3:4">
      <c r="C53">
        <v>19</v>
      </c>
      <c r="D53" s="5">
        <v>5597.363636363636</v>
      </c>
    </row>
    <row r="54" spans="3:4">
      <c r="C54">
        <v>20</v>
      </c>
      <c r="D54" s="5">
        <v>6431.4</v>
      </c>
    </row>
    <row r="55" spans="3:4">
      <c r="C55">
        <v>21</v>
      </c>
      <c r="D55" s="5">
        <v>16264.882352941177</v>
      </c>
    </row>
    <row r="56" spans="3:4">
      <c r="C56">
        <v>22</v>
      </c>
      <c r="D56" s="5">
        <v>15696.190476190477</v>
      </c>
    </row>
    <row r="57" spans="3:4">
      <c r="C57">
        <v>23</v>
      </c>
      <c r="D57" s="5">
        <v>15020.818181818182</v>
      </c>
    </row>
    <row r="58" spans="3:4">
      <c r="C58">
        <v>24</v>
      </c>
      <c r="D58" s="5">
        <v>14117.722222222223</v>
      </c>
    </row>
    <row r="59" spans="3:4">
      <c r="C59">
        <v>25</v>
      </c>
      <c r="D59" s="5">
        <v>14586.071428571429</v>
      </c>
    </row>
    <row r="60" spans="3:4">
      <c r="C60">
        <v>26</v>
      </c>
      <c r="D60" s="5">
        <v>17554.071428571428</v>
      </c>
    </row>
    <row r="61" spans="3:4">
      <c r="C61">
        <v>27</v>
      </c>
      <c r="D61" s="5">
        <v>16259.714285714286</v>
      </c>
    </row>
    <row r="62" spans="3:4">
      <c r="C62">
        <v>28</v>
      </c>
      <c r="D62" s="5">
        <v>14253.857142857143</v>
      </c>
    </row>
    <row r="63" spans="3:4">
      <c r="C63">
        <v>29</v>
      </c>
      <c r="D63" s="5">
        <v>15613.5</v>
      </c>
    </row>
    <row r="64" spans="3:4">
      <c r="C64">
        <v>30</v>
      </c>
      <c r="D64" s="5">
        <v>14208.857142857143</v>
      </c>
    </row>
    <row r="65" spans="3:4">
      <c r="C65">
        <v>31</v>
      </c>
      <c r="D65" s="5">
        <v>16064.111111111111</v>
      </c>
    </row>
    <row r="66" spans="3:4">
      <c r="C66">
        <v>32</v>
      </c>
      <c r="D66" s="5">
        <v>16362.333333333334</v>
      </c>
    </row>
    <row r="67" spans="3:4">
      <c r="C67">
        <v>33</v>
      </c>
      <c r="D67" s="5">
        <v>15812</v>
      </c>
    </row>
    <row r="68" spans="3:4">
      <c r="C68">
        <v>34</v>
      </c>
      <c r="D68" s="5">
        <v>15927.8</v>
      </c>
    </row>
    <row r="69" spans="3:4">
      <c r="C69">
        <v>35</v>
      </c>
      <c r="D69" s="5">
        <v>15722.666666666666</v>
      </c>
    </row>
    <row r="70" spans="3:4">
      <c r="C70">
        <v>36</v>
      </c>
      <c r="D70" s="5">
        <v>17740.333333333332</v>
      </c>
    </row>
    <row r="71" spans="3:4">
      <c r="C71">
        <v>37</v>
      </c>
      <c r="D71" s="5">
        <v>14857.75</v>
      </c>
    </row>
    <row r="72" spans="3:4">
      <c r="C72">
        <v>38</v>
      </c>
      <c r="D72" s="5">
        <v>13872</v>
      </c>
    </row>
    <row r="73" spans="3:4">
      <c r="C73">
        <v>40</v>
      </c>
      <c r="D73" s="5">
        <v>14779</v>
      </c>
    </row>
    <row r="74" spans="3:4">
      <c r="C74" t="s">
        <v>114</v>
      </c>
      <c r="D74" s="5">
        <v>6502.931292517007</v>
      </c>
    </row>
  </sheetData>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1635-E6E4-4395-B0CD-5A4BAF877E0C}">
  <sheetPr>
    <tabColor theme="7" tint="0.59999389629810485"/>
  </sheetPr>
  <dimension ref="C6:N34"/>
  <sheetViews>
    <sheetView workbookViewId="0">
      <selection activeCell="D26" sqref="D26"/>
    </sheetView>
  </sheetViews>
  <sheetFormatPr defaultRowHeight="15"/>
  <cols>
    <col min="3" max="3" width="17.85546875" bestFit="1" customWidth="1"/>
    <col min="4" max="4" width="12" bestFit="1" customWidth="1"/>
    <col min="5" max="5" width="7.5703125" bestFit="1" customWidth="1"/>
    <col min="6" max="6" width="11.7109375" bestFit="1" customWidth="1"/>
    <col min="9" max="9" width="24.85546875" bestFit="1" customWidth="1"/>
    <col min="10" max="10" width="25.140625" bestFit="1" customWidth="1"/>
    <col min="13" max="13" width="19.42578125" bestFit="1" customWidth="1"/>
    <col min="14" max="14" width="22.42578125" bestFit="1" customWidth="1"/>
  </cols>
  <sheetData>
    <row r="6" spans="3:14">
      <c r="C6" s="4" t="s">
        <v>224</v>
      </c>
      <c r="D6" s="4" t="s">
        <v>1</v>
      </c>
      <c r="I6" s="34" t="s">
        <v>10</v>
      </c>
      <c r="J6" t="s">
        <v>225</v>
      </c>
      <c r="M6" s="34" t="s">
        <v>30</v>
      </c>
      <c r="N6" t="s">
        <v>225</v>
      </c>
    </row>
    <row r="7" spans="3:14">
      <c r="C7" s="34" t="s">
        <v>13</v>
      </c>
      <c r="D7" t="s">
        <v>43</v>
      </c>
      <c r="E7" t="s">
        <v>35</v>
      </c>
      <c r="F7" t="s">
        <v>114</v>
      </c>
      <c r="I7">
        <v>1</v>
      </c>
      <c r="J7" s="6">
        <v>0.19319727891156463</v>
      </c>
      <c r="M7">
        <v>1</v>
      </c>
      <c r="N7" s="35">
        <v>5.4421768707482991E-2</v>
      </c>
    </row>
    <row r="8" spans="3:14">
      <c r="C8">
        <v>1</v>
      </c>
      <c r="D8" s="6">
        <v>0.66265060240963858</v>
      </c>
      <c r="E8" s="35">
        <v>0.33734939759036142</v>
      </c>
      <c r="F8" s="6">
        <v>1</v>
      </c>
      <c r="I8">
        <v>2</v>
      </c>
      <c r="J8" s="6">
        <v>0.19523809523809524</v>
      </c>
      <c r="M8">
        <v>2</v>
      </c>
      <c r="N8" s="35">
        <v>0.23401360544217686</v>
      </c>
    </row>
    <row r="9" spans="3:14">
      <c r="C9">
        <v>2</v>
      </c>
      <c r="D9" s="6">
        <v>0.81066666666666665</v>
      </c>
      <c r="E9" s="35">
        <v>0.18933333333333333</v>
      </c>
      <c r="F9" s="6">
        <v>1</v>
      </c>
      <c r="I9">
        <v>3</v>
      </c>
      <c r="J9" s="6">
        <v>0.30816326530612242</v>
      </c>
      <c r="M9">
        <v>3</v>
      </c>
      <c r="N9" s="6">
        <v>0.60748299319727894</v>
      </c>
    </row>
    <row r="10" spans="3:14">
      <c r="C10">
        <v>3</v>
      </c>
      <c r="D10" s="6">
        <v>0.85599078341013823</v>
      </c>
      <c r="E10" s="6">
        <v>0.14400921658986174</v>
      </c>
      <c r="F10" s="6">
        <v>1</v>
      </c>
      <c r="I10">
        <v>4</v>
      </c>
      <c r="J10" s="6">
        <v>0.30340136054421768</v>
      </c>
      <c r="M10">
        <v>4</v>
      </c>
      <c r="N10" s="6">
        <v>0.10408163265306122</v>
      </c>
    </row>
    <row r="11" spans="3:14">
      <c r="C11">
        <v>4</v>
      </c>
      <c r="D11" s="6">
        <v>0.90972222222222221</v>
      </c>
      <c r="E11" s="6">
        <v>9.0277777777777776E-2</v>
      </c>
      <c r="F11" s="6">
        <v>1</v>
      </c>
      <c r="I11" t="s">
        <v>114</v>
      </c>
      <c r="J11" s="6">
        <v>1</v>
      </c>
      <c r="M11" t="s">
        <v>114</v>
      </c>
      <c r="N11" s="6">
        <v>1</v>
      </c>
    </row>
    <row r="12" spans="3:14">
      <c r="C12" t="s">
        <v>114</v>
      </c>
      <c r="D12" s="6">
        <v>0.83877551020408159</v>
      </c>
      <c r="E12" s="6">
        <v>0.16122448979591836</v>
      </c>
      <c r="F12" s="6">
        <v>1</v>
      </c>
    </row>
    <row r="16" spans="3:14">
      <c r="C16" s="4" t="s">
        <v>224</v>
      </c>
      <c r="D16" s="4" t="s">
        <v>1</v>
      </c>
      <c r="I16" s="34" t="s">
        <v>13</v>
      </c>
      <c r="J16" t="s">
        <v>225</v>
      </c>
      <c r="M16" s="4" t="s">
        <v>29</v>
      </c>
      <c r="N16" t="s">
        <v>225</v>
      </c>
    </row>
    <row r="17" spans="3:14">
      <c r="C17" s="34" t="s">
        <v>16</v>
      </c>
      <c r="D17" t="s">
        <v>43</v>
      </c>
      <c r="E17" t="s">
        <v>35</v>
      </c>
      <c r="F17" t="s">
        <v>114</v>
      </c>
      <c r="I17">
        <v>1</v>
      </c>
      <c r="J17" s="6">
        <v>5.6462585034013607E-2</v>
      </c>
      <c r="M17">
        <v>0</v>
      </c>
      <c r="N17" s="6">
        <v>3.6734693877551024E-2</v>
      </c>
    </row>
    <row r="18" spans="3:14">
      <c r="C18">
        <v>1</v>
      </c>
      <c r="D18" s="6">
        <v>0.77162629757785473</v>
      </c>
      <c r="E18" s="35">
        <v>0.22837370242214533</v>
      </c>
      <c r="F18" s="6">
        <v>1</v>
      </c>
      <c r="I18">
        <v>2</v>
      </c>
      <c r="J18" s="6">
        <v>0.25510204081632654</v>
      </c>
      <c r="M18">
        <v>1</v>
      </c>
      <c r="N18" s="6">
        <v>4.8299319727891157E-2</v>
      </c>
    </row>
    <row r="19" spans="3:14">
      <c r="C19">
        <v>2</v>
      </c>
      <c r="D19" s="6">
        <v>0.83571428571428574</v>
      </c>
      <c r="E19" s="6">
        <v>0.16428571428571428</v>
      </c>
      <c r="F19" s="6">
        <v>1</v>
      </c>
      <c r="I19">
        <v>3</v>
      </c>
      <c r="J19" s="6">
        <v>0.59047619047619049</v>
      </c>
      <c r="M19">
        <v>2</v>
      </c>
      <c r="N19" s="6">
        <v>0.37210884353741497</v>
      </c>
    </row>
    <row r="20" spans="3:14">
      <c r="C20">
        <v>3</v>
      </c>
      <c r="D20" s="6">
        <v>0.83484162895927605</v>
      </c>
      <c r="E20" s="6">
        <v>0.16515837104072398</v>
      </c>
      <c r="F20" s="6">
        <v>1</v>
      </c>
      <c r="I20">
        <v>4</v>
      </c>
      <c r="J20" s="6">
        <v>9.7959183673469383E-2</v>
      </c>
      <c r="M20">
        <v>3</v>
      </c>
      <c r="N20" s="6">
        <v>0.3340136054421769</v>
      </c>
    </row>
    <row r="21" spans="3:14">
      <c r="C21">
        <v>4</v>
      </c>
      <c r="D21" s="6">
        <v>0.88671023965141615</v>
      </c>
      <c r="E21" s="6">
        <v>0.11328976034858387</v>
      </c>
      <c r="F21" s="6">
        <v>1</v>
      </c>
      <c r="I21" t="s">
        <v>114</v>
      </c>
      <c r="J21" s="6">
        <v>1</v>
      </c>
      <c r="M21">
        <v>4</v>
      </c>
      <c r="N21" s="6">
        <v>8.3673469387755106E-2</v>
      </c>
    </row>
    <row r="22" spans="3:14">
      <c r="C22" t="s">
        <v>114</v>
      </c>
      <c r="D22" s="6">
        <v>0.83877551020408159</v>
      </c>
      <c r="E22" s="6">
        <v>0.16122448979591836</v>
      </c>
      <c r="F22" s="6">
        <v>1</v>
      </c>
      <c r="M22">
        <v>5</v>
      </c>
      <c r="N22" s="6">
        <v>8.0952380952380956E-2</v>
      </c>
    </row>
    <row r="23" spans="3:14">
      <c r="M23">
        <v>6</v>
      </c>
      <c r="N23" s="6">
        <v>4.4217687074829932E-2</v>
      </c>
    </row>
    <row r="24" spans="3:14">
      <c r="M24" t="s">
        <v>114</v>
      </c>
      <c r="N24" s="6">
        <v>1</v>
      </c>
    </row>
    <row r="25" spans="3:14">
      <c r="C25" s="34" t="s">
        <v>16</v>
      </c>
      <c r="D25" t="s">
        <v>99</v>
      </c>
    </row>
    <row r="26" spans="3:14">
      <c r="C26">
        <v>1</v>
      </c>
      <c r="D26" s="6">
        <v>0.19659863945578232</v>
      </c>
      <c r="I26" s="4" t="s">
        <v>29</v>
      </c>
      <c r="J26" t="s">
        <v>253</v>
      </c>
    </row>
    <row r="27" spans="3:14">
      <c r="C27">
        <v>2</v>
      </c>
      <c r="D27" s="6">
        <v>0.19047619047619047</v>
      </c>
      <c r="I27">
        <v>0</v>
      </c>
      <c r="J27" s="5">
        <v>2.9629629629629628</v>
      </c>
    </row>
    <row r="28" spans="3:14">
      <c r="C28">
        <v>3</v>
      </c>
      <c r="D28" s="6">
        <v>0.30068027210884352</v>
      </c>
      <c r="I28">
        <v>1</v>
      </c>
      <c r="J28" s="5">
        <v>2.6619718309859155</v>
      </c>
    </row>
    <row r="29" spans="3:14">
      <c r="C29">
        <v>4</v>
      </c>
      <c r="D29" s="6">
        <v>0.3122448979591837</v>
      </c>
      <c r="I29">
        <v>2</v>
      </c>
      <c r="J29" s="5">
        <v>2.7568555758683728</v>
      </c>
    </row>
    <row r="30" spans="3:14">
      <c r="C30" t="s">
        <v>114</v>
      </c>
      <c r="D30" s="6">
        <v>1</v>
      </c>
      <c r="I30">
        <v>3</v>
      </c>
      <c r="J30" s="5">
        <v>2.6435845213849287</v>
      </c>
    </row>
    <row r="31" spans="3:14">
      <c r="I31">
        <v>4</v>
      </c>
      <c r="J31" s="5">
        <v>2.845528455284553</v>
      </c>
    </row>
    <row r="32" spans="3:14">
      <c r="I32">
        <v>5</v>
      </c>
      <c r="J32" s="5">
        <v>2.6806722689075628</v>
      </c>
    </row>
    <row r="33" spans="9:10">
      <c r="I33">
        <v>6</v>
      </c>
      <c r="J33" s="5">
        <v>2.8769230769230769</v>
      </c>
    </row>
    <row r="34" spans="9:10">
      <c r="I34" t="s">
        <v>114</v>
      </c>
      <c r="J34" s="5">
        <v>2.7285714285714286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83F1-A1B8-40FA-B6F8-DC5225971C9C}">
  <sheetPr>
    <tabColor theme="9" tint="0.59999389629810485"/>
  </sheetPr>
  <dimension ref="C6:I41"/>
  <sheetViews>
    <sheetView topLeftCell="A19" workbookViewId="0">
      <selection activeCell="I28" sqref="I28"/>
    </sheetView>
  </sheetViews>
  <sheetFormatPr defaultRowHeight="15"/>
  <cols>
    <col min="3" max="3" width="21.7109375" customWidth="1"/>
    <col min="4" max="4" width="24.42578125" customWidth="1"/>
    <col min="5" max="5" width="4.42578125" customWidth="1"/>
    <col min="6" max="6" width="11.7109375" bestFit="1" customWidth="1"/>
    <col min="7" max="7" width="25.140625" bestFit="1" customWidth="1"/>
    <col min="8" max="8" width="21.7109375" bestFit="1" customWidth="1"/>
    <col min="9" max="9" width="26" customWidth="1"/>
  </cols>
  <sheetData>
    <row r="6" spans="3:9">
      <c r="C6" s="114" t="s">
        <v>254</v>
      </c>
      <c r="D6" s="114"/>
      <c r="H6" s="114" t="s">
        <v>255</v>
      </c>
      <c r="I6" s="114"/>
    </row>
    <row r="7" spans="3:9" ht="15" customHeight="1">
      <c r="C7" s="36" t="s">
        <v>24</v>
      </c>
      <c r="D7" s="1" t="s">
        <v>99</v>
      </c>
      <c r="H7" s="36" t="s">
        <v>24</v>
      </c>
      <c r="I7" s="37" t="s">
        <v>98</v>
      </c>
    </row>
    <row r="8" spans="3:9">
      <c r="C8">
        <v>3</v>
      </c>
      <c r="D8" s="6">
        <v>0.84625850340136055</v>
      </c>
      <c r="H8">
        <v>3</v>
      </c>
      <c r="I8" s="5">
        <v>6537.2741157556275</v>
      </c>
    </row>
    <row r="9" spans="3:9">
      <c r="C9">
        <v>4</v>
      </c>
      <c r="D9" s="6">
        <v>0.15374149659863945</v>
      </c>
      <c r="H9">
        <v>4</v>
      </c>
      <c r="I9" s="5">
        <v>6313.8938053097345</v>
      </c>
    </row>
    <row r="10" spans="3:9">
      <c r="C10" t="s">
        <v>114</v>
      </c>
      <c r="D10" s="6">
        <v>1</v>
      </c>
      <c r="H10" t="s">
        <v>114</v>
      </c>
      <c r="I10" s="5">
        <v>6502.931292517007</v>
      </c>
    </row>
    <row r="13" spans="3:9">
      <c r="C13" s="114" t="s">
        <v>256</v>
      </c>
      <c r="D13" s="114"/>
      <c r="E13" s="114"/>
      <c r="F13" s="114"/>
      <c r="H13" s="114" t="s">
        <v>257</v>
      </c>
      <c r="I13" s="114"/>
    </row>
    <row r="14" spans="3:9">
      <c r="C14" s="4" t="s">
        <v>99</v>
      </c>
      <c r="D14" s="4" t="s">
        <v>1</v>
      </c>
      <c r="H14" s="4" t="s">
        <v>24</v>
      </c>
      <c r="I14" t="s">
        <v>249</v>
      </c>
    </row>
    <row r="15" spans="3:9">
      <c r="C15" s="4" t="s">
        <v>24</v>
      </c>
      <c r="D15" t="s">
        <v>43</v>
      </c>
      <c r="E15" t="s">
        <v>35</v>
      </c>
      <c r="F15" t="s">
        <v>114</v>
      </c>
      <c r="H15">
        <v>3</v>
      </c>
      <c r="I15" s="5">
        <v>14.003215434083602</v>
      </c>
    </row>
    <row r="16" spans="3:9">
      <c r="C16">
        <v>3</v>
      </c>
      <c r="D16" s="5">
        <v>1044</v>
      </c>
      <c r="E16" s="5">
        <v>200</v>
      </c>
      <c r="F16" s="5">
        <v>1244</v>
      </c>
      <c r="H16">
        <v>4</v>
      </c>
      <c r="I16" s="5">
        <v>21.849557522123895</v>
      </c>
    </row>
    <row r="17" spans="3:9">
      <c r="C17">
        <v>4</v>
      </c>
      <c r="D17" s="5">
        <v>189</v>
      </c>
      <c r="E17" s="5">
        <v>37</v>
      </c>
      <c r="F17" s="5">
        <v>226</v>
      </c>
      <c r="H17" t="s">
        <v>114</v>
      </c>
      <c r="I17" s="5">
        <v>15.209523809523809</v>
      </c>
    </row>
    <row r="18" spans="3:9">
      <c r="C18" t="s">
        <v>114</v>
      </c>
      <c r="D18" s="5">
        <v>1233</v>
      </c>
      <c r="E18" s="5">
        <v>237</v>
      </c>
      <c r="F18" s="5">
        <v>1470</v>
      </c>
    </row>
    <row r="23" spans="3:9">
      <c r="C23" s="4" t="s">
        <v>13</v>
      </c>
      <c r="D23" t="s">
        <v>258</v>
      </c>
    </row>
    <row r="24" spans="3:9">
      <c r="C24">
        <v>1</v>
      </c>
      <c r="D24" s="5">
        <v>3.2048192771084336</v>
      </c>
      <c r="H24" s="4" t="s">
        <v>33</v>
      </c>
      <c r="I24" t="s">
        <v>258</v>
      </c>
    </row>
    <row r="25" spans="3:9">
      <c r="C25">
        <v>2</v>
      </c>
      <c r="D25" s="5">
        <v>3.1546666666666665</v>
      </c>
      <c r="H25">
        <v>0</v>
      </c>
      <c r="I25" s="45">
        <v>3.1652323580034425</v>
      </c>
    </row>
    <row r="26" spans="3:9">
      <c r="C26">
        <v>3</v>
      </c>
      <c r="D26" s="5">
        <v>3.1509216589861753</v>
      </c>
      <c r="H26">
        <v>1</v>
      </c>
      <c r="I26" s="45">
        <v>3.134453781512605</v>
      </c>
    </row>
    <row r="27" spans="3:9">
      <c r="C27">
        <v>4</v>
      </c>
      <c r="D27" s="5">
        <v>3.1388888888888888</v>
      </c>
      <c r="H27">
        <v>2</v>
      </c>
      <c r="I27" s="45">
        <v>3.1257861635220126</v>
      </c>
    </row>
    <row r="28" spans="3:9">
      <c r="C28" t="s">
        <v>114</v>
      </c>
      <c r="D28" s="5">
        <v>3.1537414965986397</v>
      </c>
      <c r="H28">
        <v>3</v>
      </c>
      <c r="I28" s="45">
        <v>3.1538461538461537</v>
      </c>
    </row>
    <row r="29" spans="3:9">
      <c r="H29">
        <v>4</v>
      </c>
      <c r="I29" s="45">
        <v>3.1311475409836067</v>
      </c>
    </row>
    <row r="30" spans="3:9">
      <c r="H30">
        <v>5</v>
      </c>
      <c r="I30" s="45">
        <v>3.2444444444444445</v>
      </c>
    </row>
    <row r="31" spans="3:9">
      <c r="H31">
        <v>6</v>
      </c>
      <c r="I31" s="45">
        <v>3.125</v>
      </c>
    </row>
    <row r="32" spans="3:9">
      <c r="H32">
        <v>7</v>
      </c>
      <c r="I32" s="45">
        <v>3.1447368421052633</v>
      </c>
    </row>
    <row r="33" spans="8:9">
      <c r="H33">
        <v>8</v>
      </c>
      <c r="I33" s="45">
        <v>3.2222222222222223</v>
      </c>
    </row>
    <row r="34" spans="8:9">
      <c r="H34">
        <v>9</v>
      </c>
      <c r="I34" s="45">
        <v>3</v>
      </c>
    </row>
    <row r="35" spans="8:9">
      <c r="H35">
        <v>10</v>
      </c>
      <c r="I35" s="45">
        <v>3.1666666666666665</v>
      </c>
    </row>
    <row r="36" spans="8:9">
      <c r="H36">
        <v>11</v>
      </c>
      <c r="I36" s="45">
        <v>3.3333333333333335</v>
      </c>
    </row>
    <row r="37" spans="8:9">
      <c r="H37">
        <v>12</v>
      </c>
      <c r="I37" s="45">
        <v>3.2</v>
      </c>
    </row>
    <row r="38" spans="8:9">
      <c r="H38">
        <v>13</v>
      </c>
      <c r="I38" s="45">
        <v>3.1</v>
      </c>
    </row>
    <row r="39" spans="8:9">
      <c r="H39">
        <v>14</v>
      </c>
      <c r="I39" s="45">
        <v>3.2222222222222223</v>
      </c>
    </row>
    <row r="40" spans="8:9">
      <c r="H40">
        <v>15</v>
      </c>
      <c r="I40" s="45">
        <v>3.1538461538461537</v>
      </c>
    </row>
    <row r="41" spans="8:9">
      <c r="H41" t="s">
        <v>114</v>
      </c>
      <c r="I41" s="5">
        <v>3.1537414965986397</v>
      </c>
    </row>
  </sheetData>
  <mergeCells count="4">
    <mergeCell ref="C6:D6"/>
    <mergeCell ref="C13:F13"/>
    <mergeCell ref="H6:I6"/>
    <mergeCell ref="H13:I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924B-74FA-4420-AD7B-1B118360C144}">
  <sheetPr>
    <tabColor rgb="FFF5A2A2"/>
  </sheetPr>
  <dimension ref="C4:M63"/>
  <sheetViews>
    <sheetView topLeftCell="A34" workbookViewId="0">
      <selection activeCell="F67" sqref="F67"/>
    </sheetView>
  </sheetViews>
  <sheetFormatPr defaultRowHeight="15"/>
  <cols>
    <col min="3" max="3" width="11.85546875" bestFit="1" customWidth="1"/>
    <col min="4" max="4" width="34.7109375" bestFit="1" customWidth="1"/>
    <col min="6" max="6" width="29.140625" customWidth="1"/>
    <col min="10" max="10" width="26" bestFit="1" customWidth="1"/>
    <col min="11" max="11" width="11.85546875" customWidth="1"/>
    <col min="12" max="12" width="4.42578125" customWidth="1"/>
    <col min="13" max="13" width="11.7109375" bestFit="1" customWidth="1"/>
  </cols>
  <sheetData>
    <row r="4" spans="3:11">
      <c r="F4" s="115" t="s">
        <v>259</v>
      </c>
      <c r="G4" s="115"/>
      <c r="J4" s="114" t="s">
        <v>260</v>
      </c>
      <c r="K4" s="114"/>
    </row>
    <row r="5" spans="3:11" ht="45.75">
      <c r="F5" s="39" t="s">
        <v>261</v>
      </c>
      <c r="G5" s="39"/>
      <c r="J5" s="4" t="s">
        <v>20</v>
      </c>
      <c r="K5" s="1" t="s">
        <v>99</v>
      </c>
    </row>
    <row r="6" spans="3:11">
      <c r="C6" s="115" t="s">
        <v>262</v>
      </c>
      <c r="D6" s="115"/>
      <c r="F6" s="38">
        <v>4.2292517006802717</v>
      </c>
      <c r="J6">
        <v>0</v>
      </c>
      <c r="K6" s="5">
        <v>197</v>
      </c>
    </row>
    <row r="7" spans="3:11">
      <c r="C7" s="4" t="s">
        <v>14</v>
      </c>
      <c r="D7" t="s">
        <v>263</v>
      </c>
      <c r="J7">
        <v>1</v>
      </c>
      <c r="K7" s="5">
        <v>521</v>
      </c>
    </row>
    <row r="8" spans="3:11">
      <c r="C8" s="7">
        <v>1</v>
      </c>
      <c r="D8" s="38">
        <v>1.1933701657458564</v>
      </c>
      <c r="J8">
        <v>2</v>
      </c>
      <c r="K8" s="5">
        <v>146</v>
      </c>
    </row>
    <row r="9" spans="3:11">
      <c r="C9" s="7">
        <v>2</v>
      </c>
      <c r="D9" s="38">
        <v>1.8857677902621723</v>
      </c>
      <c r="J9">
        <v>3</v>
      </c>
      <c r="K9" s="5">
        <v>159</v>
      </c>
    </row>
    <row r="10" spans="3:11">
      <c r="C10" s="7">
        <v>3</v>
      </c>
      <c r="D10" s="38">
        <v>3.3532110091743119</v>
      </c>
      <c r="J10">
        <v>4</v>
      </c>
      <c r="K10" s="5">
        <v>139</v>
      </c>
    </row>
    <row r="11" spans="3:11">
      <c r="C11" s="7">
        <v>4</v>
      </c>
      <c r="D11" s="38">
        <v>4.8396226415094343</v>
      </c>
      <c r="J11">
        <v>5</v>
      </c>
      <c r="K11" s="5">
        <v>63</v>
      </c>
    </row>
    <row r="12" spans="3:11">
      <c r="C12" s="7">
        <v>5</v>
      </c>
      <c r="D12" s="38">
        <v>4.5942028985507246</v>
      </c>
      <c r="J12">
        <v>6</v>
      </c>
      <c r="K12" s="5">
        <v>70</v>
      </c>
    </row>
    <row r="13" spans="3:11">
      <c r="C13" t="s">
        <v>114</v>
      </c>
      <c r="D13" s="38">
        <v>2.1877551020408164</v>
      </c>
      <c r="J13">
        <v>7</v>
      </c>
      <c r="K13" s="5">
        <v>74</v>
      </c>
    </row>
    <row r="14" spans="3:11">
      <c r="J14">
        <v>8</v>
      </c>
      <c r="K14" s="5">
        <v>49</v>
      </c>
    </row>
    <row r="15" spans="3:11">
      <c r="J15">
        <v>9</v>
      </c>
      <c r="K15" s="5">
        <v>52</v>
      </c>
    </row>
    <row r="16" spans="3:11">
      <c r="J16" t="s">
        <v>114</v>
      </c>
      <c r="K16" s="5">
        <v>1470</v>
      </c>
    </row>
    <row r="18" spans="3:13">
      <c r="C18" s="39"/>
      <c r="D18" s="31" t="s">
        <v>264</v>
      </c>
      <c r="J18" s="115" t="s">
        <v>265</v>
      </c>
      <c r="K18" s="115"/>
      <c r="L18" s="115"/>
      <c r="M18" s="115"/>
    </row>
    <row r="19" spans="3:13">
      <c r="C19" s="4" t="s">
        <v>31</v>
      </c>
      <c r="D19" t="s">
        <v>263</v>
      </c>
      <c r="J19" s="4" t="s">
        <v>99</v>
      </c>
      <c r="K19" s="4" t="s">
        <v>1</v>
      </c>
    </row>
    <row r="20" spans="3:13">
      <c r="C20">
        <v>0</v>
      </c>
      <c r="D20" s="5">
        <v>0</v>
      </c>
      <c r="J20" s="4" t="s">
        <v>33</v>
      </c>
      <c r="K20" t="s">
        <v>43</v>
      </c>
      <c r="L20" t="s">
        <v>35</v>
      </c>
      <c r="M20" t="s">
        <v>114</v>
      </c>
    </row>
    <row r="21" spans="3:13">
      <c r="C21">
        <v>1</v>
      </c>
      <c r="D21" s="5">
        <v>7.6023391812865493E-2</v>
      </c>
      <c r="J21" s="25">
        <v>0</v>
      </c>
      <c r="K21" s="40">
        <v>471</v>
      </c>
      <c r="L21" s="41">
        <v>110</v>
      </c>
      <c r="M21" s="40">
        <v>581</v>
      </c>
    </row>
    <row r="22" spans="3:13">
      <c r="C22">
        <v>2</v>
      </c>
      <c r="D22" s="5">
        <v>1.6771653543307086</v>
      </c>
      <c r="J22" s="25">
        <v>1</v>
      </c>
      <c r="K22" s="40">
        <v>308</v>
      </c>
      <c r="L22" s="41">
        <v>49</v>
      </c>
      <c r="M22" s="40">
        <v>357</v>
      </c>
    </row>
    <row r="23" spans="3:13">
      <c r="C23">
        <v>3</v>
      </c>
      <c r="D23" s="5">
        <v>0.703125</v>
      </c>
      <c r="J23" s="25">
        <v>2</v>
      </c>
      <c r="K23" s="40">
        <v>132</v>
      </c>
      <c r="L23" s="41">
        <v>27</v>
      </c>
      <c r="M23" s="40">
        <v>159</v>
      </c>
    </row>
    <row r="24" spans="3:13">
      <c r="C24">
        <v>4</v>
      </c>
      <c r="D24" s="5">
        <v>0.75454545454545452</v>
      </c>
      <c r="J24" s="25">
        <v>3</v>
      </c>
      <c r="K24" s="40">
        <v>43</v>
      </c>
      <c r="L24" s="40">
        <v>9</v>
      </c>
      <c r="M24" s="40">
        <v>52</v>
      </c>
    </row>
    <row r="25" spans="3:13">
      <c r="C25">
        <v>5</v>
      </c>
      <c r="D25" s="5">
        <v>0.76020408163265307</v>
      </c>
      <c r="J25" s="25">
        <v>4</v>
      </c>
      <c r="K25" s="40">
        <v>56</v>
      </c>
      <c r="L25" s="40">
        <v>5</v>
      </c>
      <c r="M25" s="40">
        <v>61</v>
      </c>
    </row>
    <row r="26" spans="3:13">
      <c r="C26">
        <v>6</v>
      </c>
      <c r="D26" s="5">
        <v>0.73684210526315785</v>
      </c>
      <c r="J26" s="25">
        <v>5</v>
      </c>
      <c r="K26" s="40">
        <v>43</v>
      </c>
      <c r="L26" s="40">
        <v>2</v>
      </c>
      <c r="M26" s="40">
        <v>45</v>
      </c>
    </row>
    <row r="27" spans="3:13">
      <c r="C27">
        <v>7</v>
      </c>
      <c r="D27" s="5">
        <v>2.7444444444444445</v>
      </c>
      <c r="J27" s="25">
        <v>6</v>
      </c>
      <c r="K27" s="40">
        <v>26</v>
      </c>
      <c r="L27" s="40">
        <v>6</v>
      </c>
      <c r="M27" s="40">
        <v>32</v>
      </c>
    </row>
    <row r="28" spans="3:13">
      <c r="C28">
        <v>8</v>
      </c>
      <c r="D28" s="5">
        <v>3.2250000000000001</v>
      </c>
      <c r="J28" s="25">
        <v>7</v>
      </c>
      <c r="K28" s="40">
        <v>60</v>
      </c>
      <c r="L28" s="40">
        <v>16</v>
      </c>
      <c r="M28" s="40">
        <v>76</v>
      </c>
    </row>
    <row r="29" spans="3:13">
      <c r="C29">
        <v>9</v>
      </c>
      <c r="D29" s="5">
        <v>3.0365853658536586</v>
      </c>
      <c r="J29" s="25">
        <v>8</v>
      </c>
      <c r="K29" s="40">
        <v>18</v>
      </c>
      <c r="L29" s="40"/>
      <c r="M29" s="40">
        <v>18</v>
      </c>
    </row>
    <row r="30" spans="3:13">
      <c r="C30">
        <v>10</v>
      </c>
      <c r="D30" s="5">
        <v>3.0833333333333335</v>
      </c>
      <c r="J30" s="25">
        <v>9</v>
      </c>
      <c r="K30" s="40">
        <v>13</v>
      </c>
      <c r="L30" s="40">
        <v>4</v>
      </c>
      <c r="M30" s="40">
        <v>17</v>
      </c>
    </row>
    <row r="31" spans="3:13">
      <c r="C31">
        <v>11</v>
      </c>
      <c r="D31" s="5">
        <v>4.0625</v>
      </c>
      <c r="J31" s="25">
        <v>10</v>
      </c>
      <c r="K31" s="40">
        <v>5</v>
      </c>
      <c r="L31" s="40">
        <v>1</v>
      </c>
      <c r="M31" s="40">
        <v>6</v>
      </c>
    </row>
    <row r="32" spans="3:13">
      <c r="C32">
        <v>12</v>
      </c>
      <c r="D32" s="5">
        <v>4.3571428571428568</v>
      </c>
      <c r="J32" s="25">
        <v>11</v>
      </c>
      <c r="K32" s="40">
        <v>22</v>
      </c>
      <c r="L32" s="40">
        <v>2</v>
      </c>
      <c r="M32" s="40">
        <v>24</v>
      </c>
    </row>
    <row r="33" spans="3:13">
      <c r="C33">
        <v>13</v>
      </c>
      <c r="D33" s="5">
        <v>4.541666666666667</v>
      </c>
      <c r="J33" s="25">
        <v>12</v>
      </c>
      <c r="K33" s="40">
        <v>10</v>
      </c>
      <c r="L33" s="40"/>
      <c r="M33" s="40">
        <v>10</v>
      </c>
    </row>
    <row r="34" spans="3:13">
      <c r="C34">
        <v>14</v>
      </c>
      <c r="D34" s="5">
        <v>4.5555555555555554</v>
      </c>
      <c r="J34" s="25">
        <v>13</v>
      </c>
      <c r="K34" s="40">
        <v>8</v>
      </c>
      <c r="L34" s="40">
        <v>2</v>
      </c>
      <c r="M34" s="40">
        <v>10</v>
      </c>
    </row>
    <row r="35" spans="3:13">
      <c r="C35">
        <v>15</v>
      </c>
      <c r="D35" s="5">
        <v>5.0999999999999996</v>
      </c>
      <c r="J35" s="25">
        <v>14</v>
      </c>
      <c r="K35" s="40">
        <v>8</v>
      </c>
      <c r="L35" s="40">
        <v>1</v>
      </c>
      <c r="M35" s="40">
        <v>9</v>
      </c>
    </row>
    <row r="36" spans="3:13">
      <c r="C36">
        <v>16</v>
      </c>
      <c r="D36" s="5">
        <v>4.75</v>
      </c>
      <c r="J36" s="25">
        <v>15</v>
      </c>
      <c r="K36" s="40">
        <v>10</v>
      </c>
      <c r="L36" s="40">
        <v>3</v>
      </c>
      <c r="M36" s="40">
        <v>13</v>
      </c>
    </row>
    <row r="37" spans="3:13">
      <c r="C37">
        <v>17</v>
      </c>
      <c r="D37" s="5">
        <v>8.4444444444444446</v>
      </c>
      <c r="J37" s="25" t="s">
        <v>114</v>
      </c>
      <c r="K37" s="40">
        <v>1233</v>
      </c>
      <c r="L37" s="40">
        <v>237</v>
      </c>
      <c r="M37" s="40">
        <v>1470</v>
      </c>
    </row>
    <row r="38" spans="3:13">
      <c r="C38">
        <v>18</v>
      </c>
      <c r="D38" s="5">
        <v>5.6923076923076925</v>
      </c>
    </row>
    <row r="39" spans="3:13">
      <c r="C39">
        <v>19</v>
      </c>
      <c r="D39" s="5">
        <v>8.3636363636363633</v>
      </c>
    </row>
    <row r="40" spans="3:13">
      <c r="C40">
        <v>20</v>
      </c>
      <c r="D40" s="5">
        <v>6.2962962962962967</v>
      </c>
    </row>
    <row r="41" spans="3:13">
      <c r="C41">
        <v>21</v>
      </c>
      <c r="D41" s="5">
        <v>8.5714285714285712</v>
      </c>
    </row>
    <row r="42" spans="3:13">
      <c r="C42">
        <v>22</v>
      </c>
      <c r="D42" s="5">
        <v>7.9333333333333336</v>
      </c>
      <c r="J42" s="114" t="s">
        <v>266</v>
      </c>
      <c r="K42" s="114"/>
      <c r="L42" s="114"/>
      <c r="M42" s="114"/>
    </row>
    <row r="43" spans="3:13">
      <c r="C43">
        <v>23</v>
      </c>
      <c r="D43" s="5">
        <v>14</v>
      </c>
      <c r="J43" s="4" t="s">
        <v>99</v>
      </c>
      <c r="K43" s="4" t="s">
        <v>1</v>
      </c>
    </row>
    <row r="44" spans="3:13">
      <c r="C44">
        <v>24</v>
      </c>
      <c r="D44" s="5">
        <v>7</v>
      </c>
      <c r="J44" s="4" t="s">
        <v>34</v>
      </c>
      <c r="K44" t="s">
        <v>43</v>
      </c>
      <c r="L44" t="s">
        <v>35</v>
      </c>
      <c r="M44" t="s">
        <v>114</v>
      </c>
    </row>
    <row r="45" spans="3:13">
      <c r="C45">
        <v>25</v>
      </c>
      <c r="D45" s="5">
        <v>6</v>
      </c>
      <c r="J45">
        <v>0</v>
      </c>
      <c r="K45" s="5">
        <v>178</v>
      </c>
      <c r="L45" s="5">
        <v>85</v>
      </c>
      <c r="M45" s="5">
        <v>263</v>
      </c>
    </row>
    <row r="46" spans="3:13">
      <c r="C46">
        <v>26</v>
      </c>
      <c r="D46" s="5">
        <v>4.75</v>
      </c>
      <c r="J46">
        <v>1</v>
      </c>
      <c r="K46" s="5">
        <v>65</v>
      </c>
      <c r="L46" s="5">
        <v>11</v>
      </c>
      <c r="M46" s="5">
        <v>76</v>
      </c>
    </row>
    <row r="47" spans="3:13">
      <c r="C47">
        <v>27</v>
      </c>
      <c r="D47" s="5">
        <v>14</v>
      </c>
      <c r="J47">
        <v>2</v>
      </c>
      <c r="K47" s="5">
        <v>294</v>
      </c>
      <c r="L47" s="5">
        <v>50</v>
      </c>
      <c r="M47" s="5">
        <v>344</v>
      </c>
    </row>
    <row r="48" spans="3:13">
      <c r="C48">
        <v>29</v>
      </c>
      <c r="D48" s="5">
        <v>11</v>
      </c>
      <c r="J48">
        <v>3</v>
      </c>
      <c r="K48" s="5">
        <v>123</v>
      </c>
      <c r="L48" s="5">
        <v>19</v>
      </c>
      <c r="M48" s="5">
        <v>142</v>
      </c>
    </row>
    <row r="49" spans="3:13">
      <c r="C49">
        <v>30</v>
      </c>
      <c r="D49" s="5">
        <v>12</v>
      </c>
      <c r="J49">
        <v>4</v>
      </c>
      <c r="K49" s="5">
        <v>87</v>
      </c>
      <c r="L49" s="5">
        <v>11</v>
      </c>
      <c r="M49" s="5">
        <v>98</v>
      </c>
    </row>
    <row r="50" spans="3:13">
      <c r="C50">
        <v>31</v>
      </c>
      <c r="D50" s="5">
        <v>9</v>
      </c>
      <c r="J50">
        <v>5</v>
      </c>
      <c r="K50" s="5">
        <v>27</v>
      </c>
      <c r="L50" s="5">
        <v>4</v>
      </c>
      <c r="M50" s="5">
        <v>31</v>
      </c>
    </row>
    <row r="51" spans="3:13">
      <c r="C51">
        <v>32</v>
      </c>
      <c r="D51" s="5">
        <v>9.6666666666666661</v>
      </c>
      <c r="J51">
        <v>6</v>
      </c>
      <c r="K51" s="5">
        <v>25</v>
      </c>
      <c r="L51" s="5">
        <v>4</v>
      </c>
      <c r="M51" s="5">
        <v>29</v>
      </c>
    </row>
    <row r="52" spans="3:13">
      <c r="C52">
        <v>33</v>
      </c>
      <c r="D52" s="5">
        <v>8.4</v>
      </c>
      <c r="J52">
        <v>7</v>
      </c>
      <c r="K52" s="5">
        <v>185</v>
      </c>
      <c r="L52" s="5">
        <v>31</v>
      </c>
      <c r="M52" s="5">
        <v>216</v>
      </c>
    </row>
    <row r="53" spans="3:13">
      <c r="C53">
        <v>34</v>
      </c>
      <c r="D53" s="5">
        <v>1</v>
      </c>
      <c r="J53">
        <v>8</v>
      </c>
      <c r="K53" s="5">
        <v>97</v>
      </c>
      <c r="L53" s="5">
        <v>10</v>
      </c>
      <c r="M53" s="5">
        <v>107</v>
      </c>
    </row>
    <row r="54" spans="3:13">
      <c r="C54">
        <v>36</v>
      </c>
      <c r="D54" s="5">
        <v>3</v>
      </c>
      <c r="J54">
        <v>9</v>
      </c>
      <c r="K54" s="5">
        <v>58</v>
      </c>
      <c r="L54" s="5">
        <v>6</v>
      </c>
      <c r="M54" s="5">
        <v>64</v>
      </c>
    </row>
    <row r="55" spans="3:13">
      <c r="C55">
        <v>37</v>
      </c>
      <c r="D55" s="5">
        <v>1</v>
      </c>
      <c r="J55">
        <v>10</v>
      </c>
      <c r="K55" s="5">
        <v>24</v>
      </c>
      <c r="L55" s="5">
        <v>3</v>
      </c>
      <c r="M55" s="5">
        <v>27</v>
      </c>
    </row>
    <row r="56" spans="3:13">
      <c r="C56">
        <v>40</v>
      </c>
      <c r="D56" s="5">
        <v>15</v>
      </c>
      <c r="J56">
        <v>11</v>
      </c>
      <c r="K56" s="5">
        <v>21</v>
      </c>
      <c r="L56" s="5">
        <v>1</v>
      </c>
      <c r="M56" s="5">
        <v>22</v>
      </c>
    </row>
    <row r="57" spans="3:13">
      <c r="C57" t="s">
        <v>114</v>
      </c>
      <c r="D57" s="5">
        <v>2.1877551020408164</v>
      </c>
      <c r="J57">
        <v>12</v>
      </c>
      <c r="K57" s="5">
        <v>18</v>
      </c>
      <c r="L57" s="5"/>
      <c r="M57" s="5">
        <v>18</v>
      </c>
    </row>
    <row r="58" spans="3:13">
      <c r="J58">
        <v>13</v>
      </c>
      <c r="K58" s="5">
        <v>14</v>
      </c>
      <c r="L58" s="5"/>
      <c r="M58" s="5">
        <v>14</v>
      </c>
    </row>
    <row r="59" spans="3:13">
      <c r="J59">
        <v>14</v>
      </c>
      <c r="K59" s="5">
        <v>3</v>
      </c>
      <c r="L59" s="5">
        <v>2</v>
      </c>
      <c r="M59" s="5">
        <v>5</v>
      </c>
    </row>
    <row r="60" spans="3:13">
      <c r="J60">
        <v>15</v>
      </c>
      <c r="K60" s="5">
        <v>5</v>
      </c>
      <c r="L60" s="5"/>
      <c r="M60" s="5">
        <v>5</v>
      </c>
    </row>
    <row r="61" spans="3:13">
      <c r="J61">
        <v>16</v>
      </c>
      <c r="K61" s="5">
        <v>2</v>
      </c>
      <c r="L61" s="5"/>
      <c r="M61" s="5">
        <v>2</v>
      </c>
    </row>
    <row r="62" spans="3:13">
      <c r="J62">
        <v>17</v>
      </c>
      <c r="K62" s="5">
        <v>7</v>
      </c>
      <c r="L62" s="5"/>
      <c r="M62" s="5">
        <v>7</v>
      </c>
    </row>
    <row r="63" spans="3:13">
      <c r="J63" t="s">
        <v>114</v>
      </c>
      <c r="K63" s="5">
        <v>1233</v>
      </c>
      <c r="L63" s="5">
        <v>237</v>
      </c>
      <c r="M63" s="5">
        <v>1470</v>
      </c>
    </row>
  </sheetData>
  <mergeCells count="5">
    <mergeCell ref="C6:D6"/>
    <mergeCell ref="J18:M18"/>
    <mergeCell ref="J42:M42"/>
    <mergeCell ref="F4:G4"/>
    <mergeCell ref="J4:K4"/>
  </mergeCells>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1D86-E391-448C-A446-E26AB171D498}">
  <sheetPr>
    <tabColor rgb="FFDEA4EB"/>
  </sheetPr>
  <dimension ref="C6:L35"/>
  <sheetViews>
    <sheetView topLeftCell="A5" workbookViewId="0">
      <selection activeCell="K34" sqref="K34"/>
    </sheetView>
  </sheetViews>
  <sheetFormatPr defaultRowHeight="15"/>
  <cols>
    <col min="3" max="3" width="23.7109375" customWidth="1"/>
    <col min="4" max="4" width="25.85546875" bestFit="1" customWidth="1"/>
    <col min="9" max="9" width="15.42578125" bestFit="1" customWidth="1"/>
    <col min="10" max="10" width="25.85546875" bestFit="1" customWidth="1"/>
    <col min="11" max="11" width="7.5703125" bestFit="1" customWidth="1"/>
    <col min="12" max="12" width="11.7109375" bestFit="1" customWidth="1"/>
  </cols>
  <sheetData>
    <row r="6" spans="3:12" ht="21.75" customHeight="1">
      <c r="C6" s="116" t="s">
        <v>267</v>
      </c>
      <c r="D6" s="116"/>
      <c r="I6" s="116" t="s">
        <v>268</v>
      </c>
      <c r="J6" s="116"/>
    </row>
    <row r="7" spans="3:12">
      <c r="C7" s="4" t="s">
        <v>4</v>
      </c>
      <c r="D7" t="s">
        <v>99</v>
      </c>
      <c r="I7" s="4" t="s">
        <v>14</v>
      </c>
      <c r="J7" t="s">
        <v>99</v>
      </c>
    </row>
    <row r="8" spans="3:12">
      <c r="C8" t="s">
        <v>61</v>
      </c>
      <c r="D8" s="5">
        <v>63</v>
      </c>
      <c r="I8" s="7" t="s">
        <v>269</v>
      </c>
      <c r="J8" s="38">
        <v>543</v>
      </c>
    </row>
    <row r="9" spans="3:12">
      <c r="C9" t="s">
        <v>45</v>
      </c>
      <c r="D9" s="5">
        <v>961</v>
      </c>
      <c r="I9" s="7" t="s">
        <v>270</v>
      </c>
      <c r="J9" s="38">
        <v>534</v>
      </c>
    </row>
    <row r="10" spans="3:12">
      <c r="C10" t="s">
        <v>37</v>
      </c>
      <c r="D10" s="5">
        <v>446</v>
      </c>
      <c r="I10" s="7" t="s">
        <v>271</v>
      </c>
      <c r="J10" s="38">
        <v>218</v>
      </c>
    </row>
    <row r="11" spans="3:12">
      <c r="C11" t="s">
        <v>114</v>
      </c>
      <c r="D11" s="5">
        <v>1470</v>
      </c>
      <c r="I11" s="7" t="s">
        <v>272</v>
      </c>
      <c r="J11" s="38">
        <v>106</v>
      </c>
    </row>
    <row r="12" spans="3:12">
      <c r="I12" s="7" t="s">
        <v>273</v>
      </c>
      <c r="J12" s="38">
        <v>69</v>
      </c>
    </row>
    <row r="13" spans="3:12">
      <c r="I13" t="s">
        <v>114</v>
      </c>
      <c r="J13" s="5">
        <v>1470</v>
      </c>
    </row>
    <row r="14" spans="3:12">
      <c r="J14" s="5"/>
    </row>
    <row r="16" spans="3:12" ht="22.5" customHeight="1">
      <c r="C16" s="116" t="s">
        <v>274</v>
      </c>
      <c r="D16" s="116"/>
      <c r="I16" s="116" t="s">
        <v>275</v>
      </c>
      <c r="J16" s="116"/>
      <c r="K16" s="116"/>
      <c r="L16" s="116"/>
    </row>
    <row r="17" spans="3:12">
      <c r="C17" s="4" t="s">
        <v>15</v>
      </c>
      <c r="D17" t="s">
        <v>99</v>
      </c>
      <c r="I17" s="4" t="s">
        <v>99</v>
      </c>
      <c r="J17" s="4" t="s">
        <v>22</v>
      </c>
    </row>
    <row r="18" spans="3:12">
      <c r="C18" t="s">
        <v>54</v>
      </c>
      <c r="D18" s="5">
        <v>131</v>
      </c>
      <c r="I18" s="4" t="s">
        <v>4</v>
      </c>
      <c r="J18" t="s">
        <v>43</v>
      </c>
      <c r="K18" t="s">
        <v>35</v>
      </c>
      <c r="L18" t="s">
        <v>114</v>
      </c>
    </row>
    <row r="19" spans="3:12">
      <c r="C19" t="s">
        <v>61</v>
      </c>
      <c r="D19" s="5">
        <v>52</v>
      </c>
      <c r="I19" t="s">
        <v>61</v>
      </c>
      <c r="J19" s="6">
        <v>0.73015873015873012</v>
      </c>
      <c r="K19" s="6">
        <v>0.26984126984126983</v>
      </c>
      <c r="L19" s="6">
        <v>1</v>
      </c>
    </row>
    <row r="20" spans="3:12">
      <c r="C20" t="s">
        <v>50</v>
      </c>
      <c r="D20" s="5">
        <v>259</v>
      </c>
      <c r="I20" t="s">
        <v>45</v>
      </c>
      <c r="J20" s="6">
        <v>0.71800208116545261</v>
      </c>
      <c r="K20" s="6">
        <v>0.28199791883454733</v>
      </c>
      <c r="L20" s="6">
        <v>1</v>
      </c>
    </row>
    <row r="21" spans="3:12">
      <c r="C21" t="s">
        <v>56</v>
      </c>
      <c r="D21" s="5">
        <v>102</v>
      </c>
      <c r="I21" t="s">
        <v>37</v>
      </c>
      <c r="J21" s="6">
        <v>0.71300448430493268</v>
      </c>
      <c r="K21" s="6">
        <v>0.28699551569506726</v>
      </c>
      <c r="L21" s="6">
        <v>1</v>
      </c>
    </row>
    <row r="22" spans="3:12">
      <c r="C22" t="s">
        <v>53</v>
      </c>
      <c r="D22" s="5">
        <v>145</v>
      </c>
      <c r="I22" t="s">
        <v>114</v>
      </c>
      <c r="J22" s="6">
        <v>0.71700680272108841</v>
      </c>
      <c r="K22" s="6">
        <v>0.28299319727891159</v>
      </c>
      <c r="L22" s="6">
        <v>1</v>
      </c>
    </row>
    <row r="23" spans="3:12">
      <c r="C23" t="s">
        <v>58</v>
      </c>
      <c r="D23" s="5">
        <v>80</v>
      </c>
    </row>
    <row r="24" spans="3:12">
      <c r="C24" t="s">
        <v>47</v>
      </c>
      <c r="D24" s="5">
        <v>292</v>
      </c>
    </row>
    <row r="25" spans="3:12">
      <c r="C25" t="s">
        <v>40</v>
      </c>
      <c r="D25" s="5">
        <v>326</v>
      </c>
    </row>
    <row r="26" spans="3:12">
      <c r="C26" t="s">
        <v>57</v>
      </c>
      <c r="D26" s="5">
        <v>83</v>
      </c>
    </row>
    <row r="27" spans="3:12">
      <c r="C27" t="s">
        <v>114</v>
      </c>
      <c r="D27" s="5">
        <v>1470</v>
      </c>
    </row>
    <row r="30" spans="3:12">
      <c r="C30" s="116" t="s">
        <v>276</v>
      </c>
      <c r="D30" s="116"/>
      <c r="I30" s="116" t="s">
        <v>277</v>
      </c>
      <c r="J30" s="116"/>
      <c r="K30" s="116"/>
      <c r="L30" s="116"/>
    </row>
    <row r="31" spans="3:12">
      <c r="C31" s="4" t="s">
        <v>2</v>
      </c>
      <c r="D31" t="s">
        <v>99</v>
      </c>
      <c r="I31" s="4" t="s">
        <v>99</v>
      </c>
      <c r="J31" s="4" t="s">
        <v>1</v>
      </c>
    </row>
    <row r="32" spans="3:12">
      <c r="C32" t="s">
        <v>55</v>
      </c>
      <c r="D32" s="5">
        <v>150</v>
      </c>
      <c r="I32" s="4" t="s">
        <v>22</v>
      </c>
      <c r="J32" t="s">
        <v>43</v>
      </c>
      <c r="K32" t="s">
        <v>35</v>
      </c>
      <c r="L32" t="s">
        <v>114</v>
      </c>
    </row>
    <row r="33" spans="3:12">
      <c r="C33" t="s">
        <v>44</v>
      </c>
      <c r="D33" s="5">
        <v>277</v>
      </c>
      <c r="I33" t="s">
        <v>43</v>
      </c>
      <c r="J33" s="5">
        <v>944</v>
      </c>
      <c r="K33" s="5">
        <v>110</v>
      </c>
      <c r="L33" s="5">
        <v>1054</v>
      </c>
    </row>
    <row r="34" spans="3:12">
      <c r="C34" t="s">
        <v>36</v>
      </c>
      <c r="D34" s="5">
        <v>1043</v>
      </c>
      <c r="I34" t="s">
        <v>35</v>
      </c>
      <c r="J34" s="5">
        <v>289</v>
      </c>
      <c r="K34" s="5">
        <v>127</v>
      </c>
      <c r="L34" s="5">
        <v>416</v>
      </c>
    </row>
    <row r="35" spans="3:12">
      <c r="C35" t="s">
        <v>114</v>
      </c>
      <c r="D35" s="5">
        <v>1470</v>
      </c>
      <c r="I35" t="s">
        <v>114</v>
      </c>
      <c r="J35" s="5">
        <v>1233</v>
      </c>
      <c r="K35" s="5">
        <v>237</v>
      </c>
      <c r="L35" s="5">
        <v>1470</v>
      </c>
    </row>
  </sheetData>
  <mergeCells count="6">
    <mergeCell ref="C16:D16"/>
    <mergeCell ref="C6:D6"/>
    <mergeCell ref="I6:J6"/>
    <mergeCell ref="I16:L16"/>
    <mergeCell ref="C30:D30"/>
    <mergeCell ref="I30:L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B3FB-AB34-4CEA-92EB-C53E56DE7916}">
  <sheetPr>
    <tabColor rgb="FF7BD8ED"/>
  </sheetPr>
  <dimension ref="C6:L28"/>
  <sheetViews>
    <sheetView topLeftCell="A18" workbookViewId="0">
      <selection activeCell="C31" sqref="C31"/>
    </sheetView>
  </sheetViews>
  <sheetFormatPr defaultRowHeight="15"/>
  <cols>
    <col min="3" max="3" width="30.7109375" bestFit="1" customWidth="1"/>
    <col min="4" max="4" width="25.140625" bestFit="1" customWidth="1"/>
    <col min="9" max="9" width="24.85546875" bestFit="1" customWidth="1"/>
    <col min="10" max="10" width="27.140625" customWidth="1"/>
    <col min="11" max="11" width="7.5703125" customWidth="1"/>
    <col min="12" max="12" width="11.7109375" bestFit="1" customWidth="1"/>
  </cols>
  <sheetData>
    <row r="6" spans="3:10">
      <c r="C6" s="79" t="s">
        <v>278</v>
      </c>
      <c r="I6" s="117" t="s">
        <v>279</v>
      </c>
      <c r="J6" s="117"/>
    </row>
    <row r="7" spans="3:10" ht="15" customHeight="1">
      <c r="C7" s="43" t="s">
        <v>280</v>
      </c>
      <c r="I7" s="4" t="s">
        <v>29</v>
      </c>
      <c r="J7" s="1" t="s">
        <v>258</v>
      </c>
    </row>
    <row r="8" spans="3:10">
      <c r="C8" s="38">
        <v>2.7993197278911564</v>
      </c>
      <c r="I8" s="7">
        <v>0</v>
      </c>
      <c r="J8" s="5">
        <v>3.1851851851851851</v>
      </c>
    </row>
    <row r="9" spans="3:10">
      <c r="I9" s="7">
        <v>1</v>
      </c>
      <c r="J9" s="5">
        <v>3.1267605633802815</v>
      </c>
    </row>
    <row r="10" spans="3:10">
      <c r="I10" s="7">
        <v>2</v>
      </c>
      <c r="J10" s="5">
        <v>3.1627056672760512</v>
      </c>
    </row>
    <row r="11" spans="3:10">
      <c r="I11" s="7">
        <v>3</v>
      </c>
      <c r="J11" s="5">
        <v>3.1507128309572301</v>
      </c>
    </row>
    <row r="12" spans="3:10">
      <c r="I12" s="7">
        <v>4</v>
      </c>
      <c r="J12" s="5">
        <v>3.1300813008130079</v>
      </c>
    </row>
    <row r="13" spans="3:10">
      <c r="I13" s="7">
        <v>5</v>
      </c>
      <c r="J13" s="5">
        <v>3.1596638655462184</v>
      </c>
    </row>
    <row r="14" spans="3:10">
      <c r="I14" s="7">
        <v>6</v>
      </c>
      <c r="J14" s="5">
        <v>3.1384615384615384</v>
      </c>
    </row>
    <row r="15" spans="3:10">
      <c r="I15" t="s">
        <v>114</v>
      </c>
      <c r="J15" s="5">
        <v>3.1537414965986397</v>
      </c>
    </row>
    <row r="17" spans="3:12">
      <c r="C17" s="116" t="s">
        <v>281</v>
      </c>
      <c r="D17" s="116"/>
    </row>
    <row r="18" spans="3:12">
      <c r="C18" s="4" t="s">
        <v>29</v>
      </c>
      <c r="D18" t="s">
        <v>253</v>
      </c>
      <c r="I18" s="116" t="s">
        <v>282</v>
      </c>
      <c r="J18" s="116"/>
      <c r="K18" s="116"/>
      <c r="L18" s="116"/>
    </row>
    <row r="19" spans="3:12">
      <c r="C19" s="7">
        <v>0</v>
      </c>
      <c r="D19" s="5">
        <v>2.9629629629629628</v>
      </c>
      <c r="I19" s="4" t="s">
        <v>99</v>
      </c>
      <c r="J19" s="4" t="s">
        <v>1</v>
      </c>
    </row>
    <row r="20" spans="3:12">
      <c r="C20" s="7">
        <v>1</v>
      </c>
      <c r="D20" s="5">
        <v>2.6619718309859155</v>
      </c>
      <c r="I20" s="4" t="s">
        <v>29</v>
      </c>
      <c r="J20" t="s">
        <v>43</v>
      </c>
      <c r="K20" t="s">
        <v>35</v>
      </c>
      <c r="L20" t="s">
        <v>114</v>
      </c>
    </row>
    <row r="21" spans="3:12">
      <c r="C21" s="7">
        <v>2</v>
      </c>
      <c r="D21" s="5">
        <v>2.7568555758683728</v>
      </c>
      <c r="I21" s="7">
        <v>0</v>
      </c>
      <c r="J21" s="42">
        <v>0.72222222222222221</v>
      </c>
      <c r="K21" s="42">
        <v>0.27777777777777779</v>
      </c>
      <c r="L21" s="42">
        <v>1</v>
      </c>
    </row>
    <row r="22" spans="3:12">
      <c r="C22" s="7">
        <v>3</v>
      </c>
      <c r="D22" s="5">
        <v>2.6435845213849287</v>
      </c>
      <c r="I22" s="7">
        <v>1</v>
      </c>
      <c r="J22" s="42">
        <v>0.87323943661971826</v>
      </c>
      <c r="K22" s="42">
        <v>0.12676056338028169</v>
      </c>
      <c r="L22" s="42">
        <v>1</v>
      </c>
    </row>
    <row r="23" spans="3:12">
      <c r="C23" s="7">
        <v>4</v>
      </c>
      <c r="D23" s="5">
        <v>2.845528455284553</v>
      </c>
      <c r="I23" s="7">
        <v>2</v>
      </c>
      <c r="J23" s="42">
        <v>0.82084095063985374</v>
      </c>
      <c r="K23" s="42">
        <v>0.17915904936014626</v>
      </c>
      <c r="L23" s="42">
        <v>1</v>
      </c>
    </row>
    <row r="24" spans="3:12">
      <c r="C24" s="7">
        <v>5</v>
      </c>
      <c r="D24" s="5">
        <v>2.6806722689075628</v>
      </c>
      <c r="I24" s="7">
        <v>3</v>
      </c>
      <c r="J24" s="42">
        <v>0.85947046843177188</v>
      </c>
      <c r="K24" s="42">
        <v>0.14052953156822812</v>
      </c>
      <c r="L24" s="42">
        <v>1</v>
      </c>
    </row>
    <row r="25" spans="3:12">
      <c r="C25" s="7">
        <v>6</v>
      </c>
      <c r="D25" s="5">
        <v>2.8769230769230769</v>
      </c>
      <c r="I25" s="7">
        <v>4</v>
      </c>
      <c r="J25" s="42">
        <v>0.78861788617886175</v>
      </c>
      <c r="K25" s="42">
        <v>0.21138211382113822</v>
      </c>
      <c r="L25" s="42">
        <v>1</v>
      </c>
    </row>
    <row r="26" spans="3:12">
      <c r="C26" t="s">
        <v>114</v>
      </c>
      <c r="D26" s="5">
        <v>2.7285714285714286</v>
      </c>
      <c r="I26" s="7">
        <v>5</v>
      </c>
      <c r="J26" s="42">
        <v>0.88235294117647056</v>
      </c>
      <c r="K26" s="42">
        <v>0.11764705882352941</v>
      </c>
      <c r="L26" s="42">
        <v>1</v>
      </c>
    </row>
    <row r="27" spans="3:12">
      <c r="I27" s="7">
        <v>6</v>
      </c>
      <c r="J27" s="42">
        <v>0.90769230769230769</v>
      </c>
      <c r="K27" s="42">
        <v>9.2307692307692313E-2</v>
      </c>
      <c r="L27" s="42">
        <v>1</v>
      </c>
    </row>
    <row r="28" spans="3:12">
      <c r="I28" t="s">
        <v>114</v>
      </c>
      <c r="J28" s="6">
        <v>0.83877551020408159</v>
      </c>
      <c r="K28" s="6">
        <v>0.16122448979591836</v>
      </c>
      <c r="L28" s="6">
        <v>1</v>
      </c>
    </row>
  </sheetData>
  <mergeCells count="3">
    <mergeCell ref="I6:J6"/>
    <mergeCell ref="C17:D17"/>
    <mergeCell ref="I18:L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D7F-43C7-4218-AB70-66C871EA122C}">
  <sheetPr>
    <tabColor rgb="FFF09743"/>
  </sheetPr>
  <dimension ref="C6:N43"/>
  <sheetViews>
    <sheetView topLeftCell="A13" workbookViewId="0">
      <selection activeCell="L18" sqref="L18:L19"/>
    </sheetView>
  </sheetViews>
  <sheetFormatPr defaultRowHeight="15"/>
  <cols>
    <col min="3" max="3" width="13" bestFit="1" customWidth="1"/>
    <col min="4" max="4" width="25.140625" customWidth="1"/>
    <col min="5" max="5" width="7.5703125" bestFit="1" customWidth="1"/>
    <col min="6" max="6" width="11.7109375" bestFit="1" customWidth="1"/>
    <col min="11" max="11" width="25.85546875" bestFit="1" customWidth="1"/>
    <col min="12" max="12" width="12" bestFit="1" customWidth="1"/>
    <col min="13" max="13" width="7.5703125" bestFit="1" customWidth="1"/>
    <col min="14" max="14" width="11.7109375" bestFit="1" customWidth="1"/>
  </cols>
  <sheetData>
    <row r="6" spans="3:14" ht="30.75" customHeight="1">
      <c r="C6" s="116" t="s">
        <v>283</v>
      </c>
      <c r="D6" s="116"/>
      <c r="E6" s="116"/>
      <c r="F6" s="116"/>
      <c r="K6" s="116" t="s">
        <v>284</v>
      </c>
      <c r="L6" s="116"/>
      <c r="M6" s="116"/>
      <c r="N6" s="116"/>
    </row>
    <row r="7" spans="3:14">
      <c r="C7" s="4" t="s">
        <v>99</v>
      </c>
      <c r="D7" s="4" t="s">
        <v>1</v>
      </c>
      <c r="K7" s="4" t="s">
        <v>99</v>
      </c>
      <c r="L7" s="4" t="s">
        <v>1</v>
      </c>
    </row>
    <row r="8" spans="3:14">
      <c r="C8" s="4" t="s">
        <v>22</v>
      </c>
      <c r="D8" t="s">
        <v>43</v>
      </c>
      <c r="E8" t="s">
        <v>35</v>
      </c>
      <c r="F8" t="s">
        <v>114</v>
      </c>
      <c r="K8" s="4" t="s">
        <v>30</v>
      </c>
      <c r="L8" t="s">
        <v>43</v>
      </c>
      <c r="M8" t="s">
        <v>35</v>
      </c>
      <c r="N8" t="s">
        <v>114</v>
      </c>
    </row>
    <row r="9" spans="3:14">
      <c r="C9" t="s">
        <v>43</v>
      </c>
      <c r="D9" s="5">
        <v>944</v>
      </c>
      <c r="E9" s="5">
        <v>110</v>
      </c>
      <c r="F9" s="5">
        <v>1054</v>
      </c>
      <c r="K9" s="7">
        <v>1</v>
      </c>
      <c r="L9" s="42">
        <v>0.6875</v>
      </c>
      <c r="M9" s="44">
        <v>0.3125</v>
      </c>
      <c r="N9" s="42">
        <v>1</v>
      </c>
    </row>
    <row r="10" spans="3:14">
      <c r="C10" t="s">
        <v>35</v>
      </c>
      <c r="D10" s="5">
        <v>289</v>
      </c>
      <c r="E10" s="5">
        <v>127</v>
      </c>
      <c r="F10" s="5">
        <v>416</v>
      </c>
      <c r="K10" s="7">
        <v>2</v>
      </c>
      <c r="L10" s="42">
        <v>0.83139534883720934</v>
      </c>
      <c r="M10" s="42">
        <v>0.16860465116279069</v>
      </c>
      <c r="N10" s="42">
        <v>1</v>
      </c>
    </row>
    <row r="11" spans="3:14">
      <c r="C11" t="s">
        <v>114</v>
      </c>
      <c r="D11" s="5">
        <v>1233</v>
      </c>
      <c r="E11" s="5">
        <v>237</v>
      </c>
      <c r="F11" s="5">
        <v>1470</v>
      </c>
      <c r="K11" s="7">
        <v>3</v>
      </c>
      <c r="L11" s="42">
        <v>0.85778275475923849</v>
      </c>
      <c r="M11" s="42">
        <v>0.14221724524076149</v>
      </c>
      <c r="N11" s="42">
        <v>1</v>
      </c>
    </row>
    <row r="12" spans="3:14">
      <c r="K12" s="7">
        <v>4</v>
      </c>
      <c r="L12" s="42">
        <v>0.82352941176470584</v>
      </c>
      <c r="M12" s="42">
        <v>0.17647058823529413</v>
      </c>
      <c r="N12" s="42">
        <v>1</v>
      </c>
    </row>
    <row r="13" spans="3:14">
      <c r="K13" t="s">
        <v>114</v>
      </c>
      <c r="L13" s="6">
        <v>0.83877551020408159</v>
      </c>
      <c r="M13" s="6">
        <v>0.16122448979591836</v>
      </c>
      <c r="N13" s="6">
        <v>1</v>
      </c>
    </row>
    <row r="16" spans="3:14">
      <c r="C16" s="115" t="s">
        <v>285</v>
      </c>
      <c r="D16" s="115"/>
      <c r="K16" s="115" t="s">
        <v>286</v>
      </c>
      <c r="L16" s="115"/>
    </row>
    <row r="17" spans="3:12">
      <c r="C17" s="4" t="s">
        <v>22</v>
      </c>
      <c r="D17" t="s">
        <v>253</v>
      </c>
      <c r="K17" s="4" t="s">
        <v>22</v>
      </c>
      <c r="L17" t="s">
        <v>287</v>
      </c>
    </row>
    <row r="18" spans="3:12">
      <c r="C18" t="s">
        <v>43</v>
      </c>
      <c r="D18" s="5">
        <v>2.7115749525616697</v>
      </c>
      <c r="K18" t="s">
        <v>43</v>
      </c>
      <c r="L18" s="5">
        <v>2.6736242884250476</v>
      </c>
    </row>
    <row r="19" spans="3:12">
      <c r="C19" t="s">
        <v>35</v>
      </c>
      <c r="D19" s="5">
        <v>2.7716346153846154</v>
      </c>
      <c r="K19" t="s">
        <v>35</v>
      </c>
      <c r="L19" s="5">
        <v>2.84375</v>
      </c>
    </row>
    <row r="20" spans="3:12">
      <c r="C20" t="s">
        <v>114</v>
      </c>
      <c r="D20" s="5">
        <v>2.7285714285714286</v>
      </c>
      <c r="K20" t="s">
        <v>114</v>
      </c>
      <c r="L20" s="5">
        <v>2.721768707482993</v>
      </c>
    </row>
    <row r="24" spans="3:12">
      <c r="C24" s="116" t="s">
        <v>288</v>
      </c>
      <c r="D24" s="116"/>
      <c r="E24" s="116"/>
      <c r="F24" s="116"/>
      <c r="K24" s="117" t="s">
        <v>289</v>
      </c>
      <c r="L24" s="117"/>
    </row>
    <row r="25" spans="3:12">
      <c r="C25" s="4" t="s">
        <v>99</v>
      </c>
      <c r="D25" s="4" t="s">
        <v>1</v>
      </c>
      <c r="K25" s="4" t="s">
        <v>13</v>
      </c>
      <c r="L25" t="s">
        <v>290</v>
      </c>
    </row>
    <row r="26" spans="3:12">
      <c r="C26" s="4" t="s">
        <v>32</v>
      </c>
      <c r="D26" t="s">
        <v>43</v>
      </c>
      <c r="E26" t="s">
        <v>35</v>
      </c>
      <c r="F26" t="s">
        <v>114</v>
      </c>
      <c r="K26" s="7">
        <v>1</v>
      </c>
      <c r="L26" s="38">
        <v>2.7349397590361444</v>
      </c>
    </row>
    <row r="27" spans="3:12">
      <c r="C27" s="7">
        <v>0</v>
      </c>
      <c r="D27" s="42">
        <v>0.70081967213114749</v>
      </c>
      <c r="E27" s="42">
        <v>0.29918032786885246</v>
      </c>
      <c r="F27" s="42">
        <v>1</v>
      </c>
      <c r="K27" s="7">
        <v>2</v>
      </c>
      <c r="L27" s="38">
        <v>2.7893333333333334</v>
      </c>
    </row>
    <row r="28" spans="3:12">
      <c r="C28" s="7">
        <v>1</v>
      </c>
      <c r="D28" s="42">
        <v>0.80701754385964908</v>
      </c>
      <c r="E28" s="42">
        <v>0.19298245614035087</v>
      </c>
      <c r="F28" s="42">
        <v>1</v>
      </c>
      <c r="K28" s="7">
        <v>3</v>
      </c>
      <c r="L28" s="38">
        <v>2.7569124423963132</v>
      </c>
    </row>
    <row r="29" spans="3:12">
      <c r="C29" s="7">
        <v>2</v>
      </c>
      <c r="D29" s="42">
        <v>0.81720430107526887</v>
      </c>
      <c r="E29" s="42">
        <v>0.18279569892473119</v>
      </c>
      <c r="F29" s="42">
        <v>1</v>
      </c>
      <c r="K29" s="7">
        <v>4</v>
      </c>
      <c r="L29" s="38">
        <v>2.7291666666666665</v>
      </c>
    </row>
    <row r="30" spans="3:12">
      <c r="C30" s="7">
        <v>3</v>
      </c>
      <c r="D30" s="42">
        <v>0.88148148148148153</v>
      </c>
      <c r="E30" s="42">
        <v>0.11851851851851852</v>
      </c>
      <c r="F30" s="42">
        <v>1</v>
      </c>
      <c r="K30" t="s">
        <v>114</v>
      </c>
      <c r="L30" s="5">
        <v>2.7612244897959184</v>
      </c>
    </row>
    <row r="31" spans="3:12">
      <c r="C31" s="7">
        <v>4</v>
      </c>
      <c r="D31" s="42">
        <v>0.85576923076923073</v>
      </c>
      <c r="E31" s="42">
        <v>0.14423076923076922</v>
      </c>
      <c r="F31" s="42">
        <v>1</v>
      </c>
    </row>
    <row r="32" spans="3:12">
      <c r="C32" s="7">
        <v>5</v>
      </c>
      <c r="D32" s="42">
        <v>0.97222222222222221</v>
      </c>
      <c r="E32" s="42">
        <v>2.7777777777777776E-2</v>
      </c>
      <c r="F32" s="42">
        <v>1</v>
      </c>
    </row>
    <row r="33" spans="3:6">
      <c r="C33" s="7">
        <v>6</v>
      </c>
      <c r="D33" s="42">
        <v>0.94594594594594594</v>
      </c>
      <c r="E33" s="42">
        <v>5.4054054054054057E-2</v>
      </c>
      <c r="F33" s="42">
        <v>1</v>
      </c>
    </row>
    <row r="34" spans="3:6">
      <c r="C34" s="7">
        <v>7</v>
      </c>
      <c r="D34" s="42">
        <v>0.86036036036036034</v>
      </c>
      <c r="E34" s="42">
        <v>0.13963963963963963</v>
      </c>
      <c r="F34" s="42">
        <v>1</v>
      </c>
    </row>
    <row r="35" spans="3:6">
      <c r="C35" s="7">
        <v>8</v>
      </c>
      <c r="D35" s="42">
        <v>0.9213483146067416</v>
      </c>
      <c r="E35" s="42">
        <v>7.8651685393258425E-2</v>
      </c>
      <c r="F35" s="42">
        <v>1</v>
      </c>
    </row>
    <row r="36" spans="3:6">
      <c r="C36" s="7">
        <v>9</v>
      </c>
      <c r="D36" s="42">
        <v>0.91044776119402981</v>
      </c>
      <c r="E36" s="42">
        <v>8.9552238805970144E-2</v>
      </c>
      <c r="F36" s="42">
        <v>1</v>
      </c>
    </row>
    <row r="37" spans="3:6">
      <c r="C37" s="7">
        <v>10</v>
      </c>
      <c r="D37" s="42">
        <v>0.93103448275862066</v>
      </c>
      <c r="E37" s="42">
        <v>6.8965517241379309E-2</v>
      </c>
      <c r="F37" s="42">
        <v>1</v>
      </c>
    </row>
    <row r="38" spans="3:6">
      <c r="C38" s="7">
        <v>11</v>
      </c>
      <c r="D38" s="42">
        <v>1</v>
      </c>
      <c r="E38" s="42">
        <v>0</v>
      </c>
      <c r="F38" s="42">
        <v>1</v>
      </c>
    </row>
    <row r="39" spans="3:6">
      <c r="C39" s="7">
        <v>12</v>
      </c>
      <c r="D39" s="42">
        <v>0.9</v>
      </c>
      <c r="E39" s="42">
        <v>0.1</v>
      </c>
      <c r="F39" s="42">
        <v>1</v>
      </c>
    </row>
    <row r="40" spans="3:6">
      <c r="C40" s="7">
        <v>13</v>
      </c>
      <c r="D40" s="42">
        <v>0.9285714285714286</v>
      </c>
      <c r="E40" s="42">
        <v>7.1428571428571425E-2</v>
      </c>
      <c r="F40" s="42">
        <v>1</v>
      </c>
    </row>
    <row r="41" spans="3:6">
      <c r="C41" s="7">
        <v>14</v>
      </c>
      <c r="D41" s="42">
        <v>0.90909090909090906</v>
      </c>
      <c r="E41" s="42">
        <v>9.0909090909090912E-2</v>
      </c>
      <c r="F41" s="42">
        <v>1</v>
      </c>
    </row>
    <row r="42" spans="3:6">
      <c r="C42" s="7">
        <v>15</v>
      </c>
      <c r="D42" s="42">
        <v>0.75</v>
      </c>
      <c r="E42" s="42">
        <v>0.25</v>
      </c>
      <c r="F42" s="42">
        <v>1</v>
      </c>
    </row>
    <row r="43" spans="3:6">
      <c r="C43" t="s">
        <v>114</v>
      </c>
      <c r="D43" s="6">
        <v>0.83733699382292381</v>
      </c>
      <c r="E43" s="6">
        <v>0.16266300617707619</v>
      </c>
      <c r="F43" s="6">
        <v>1</v>
      </c>
    </row>
  </sheetData>
  <mergeCells count="6">
    <mergeCell ref="C6:F6"/>
    <mergeCell ref="K6:N6"/>
    <mergeCell ref="C16:D16"/>
    <mergeCell ref="K16:L16"/>
    <mergeCell ref="C24:F24"/>
    <mergeCell ref="K24:L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F613-7B75-43F8-A222-E5FC56C1840D}">
  <dimension ref="A1:F15"/>
  <sheetViews>
    <sheetView workbookViewId="0">
      <selection activeCell="B1" sqref="B1"/>
    </sheetView>
  </sheetViews>
  <sheetFormatPr defaultRowHeight="15"/>
  <cols>
    <col min="2" max="2" width="36.42578125" bestFit="1" customWidth="1"/>
    <col min="3" max="3" width="20.85546875" customWidth="1"/>
    <col min="4" max="4" width="30.42578125" customWidth="1"/>
    <col min="5" max="5" width="36.5703125" bestFit="1" customWidth="1"/>
    <col min="6" max="6" width="11.140625" bestFit="1" customWidth="1"/>
  </cols>
  <sheetData>
    <row r="1" spans="1:6">
      <c r="B1" s="2" t="s">
        <v>374</v>
      </c>
      <c r="C1" t="s">
        <v>375</v>
      </c>
      <c r="D1" t="s">
        <v>376</v>
      </c>
      <c r="E1" t="s">
        <v>119</v>
      </c>
      <c r="F1" t="s">
        <v>213</v>
      </c>
    </row>
    <row r="2" spans="1:6">
      <c r="B2" s="2" t="inlineStr">
        <is>
          <t xml:space="preserve">Total Employees</t>
        </is>
      </c>
      <c r="C2" s="7">
        <f>COUNTA(HR_Data[EmployeeNumber])</f>
        <v>1470</v>
      </c>
    </row>
    <row r="3" spans="1:6">
      <c r="B3" s="3" t="s">
        <v>378</v>
      </c>
      <c r="C3" s="7">
        <f>COUNTIF(HR_Data[Attrition],"Yes")</f>
        <v>237</v>
      </c>
    </row>
    <row r="4" spans="1:6" ht="45.75">
      <c r="A4" s="12"/>
      <c r="B4" s="2" t="s">
        <v>90</v>
      </c>
      <c r="C4" s="13">
        <f>ROUND(COUNTIF(HR_Data[Attrition],"Yes") / COUNTA(HR_Data[EmployeeNumber]),3)</f>
        <v>0.161</v>
      </c>
      <c r="D4" s="1" t="s">
        <v>379</v>
      </c>
      <c r="E4" s="1" t="s">
        <v>380</v>
      </c>
    </row>
    <row r="5" spans="1:6">
      <c r="A5" s="11"/>
      <c r="B5" s="2" t="inlineStr">
        <is>
          <t xml:space="preserve">Attrition (OverTime Yes)</t>
        </is>
      </c>
      <c r="C5" s="14">
        <f>COUNTIFS(HR_Data[Attrition],"Yes",HR_Data[OverTime],"Yes")/COUNTIF(HR_Data[OverTime],"Yes")</f>
        <v>0.30528846153846154</v>
      </c>
      <c r="D5" s="1"/>
      <c r="E5" s="1"/>
    </row>
    <row r="6" spans="1:6">
      <c r="A6" s="12"/>
      <c r="B6" s="2" t="inlineStr">
        <is>
          <t xml:space="preserve">Attrition (OverTime No)</t>
        </is>
      </c>
      <c r="C6" s="14">
        <f>COUNTIFS(HR_Data[Attrition],"Yes",HR_Data[OverTime],"No")/COUNTIF(HR_Data[OverTime],"No")</f>
        <v>0.10436432637571158</v>
      </c>
      <c r="D6" s="1"/>
      <c r="E6" s="1"/>
    </row>
    <row r="7" spans="1:6">
      <c r="A7" s="11"/>
      <c r="B7" s="2" t="s">
        <v>383</v>
      </c>
      <c r="C7" s="7">
        <f>AVERAGE(HR_Data[MonthlyIncome])</f>
        <v>6502.931292517007</v>
      </c>
    </row>
    <row r="8" spans="1:6">
      <c r="A8" s="12"/>
      <c r="B8" s="2" t="s">
        <v>384</v>
      </c>
      <c r="C8" s="7">
        <f>MEDIAN(HR_Data[MonthlyIncome])</f>
        <v>4919</v>
      </c>
    </row>
    <row r="9" spans="1:6">
      <c r="B9" s="2" t="s">
        <v>385</v>
      </c>
      <c r="C9" s="7">
        <f>MIN(HR_Data[MonthlyIncome])</f>
        <v>1009</v>
      </c>
    </row>
    <row r="10" spans="1:6">
      <c r="B10" s="2" t="s">
        <v>386</v>
      </c>
      <c r="C10" s="7">
        <f>MAX(HR_Data[MonthlyIncome])</f>
        <v>19999</v>
      </c>
    </row>
    <row r="11" spans="1:6">
      <c r="B11" s="2" t="s">
        <v>387</v>
      </c>
      <c r="C11" s="7">
        <f>AVERAGE(HR_Data[Age])</f>
        <v>36.923809523809524</v>
      </c>
    </row>
    <row r="12" spans="1:6">
      <c r="B12" s="2" t="s">
        <v>388</v>
      </c>
      <c r="C12" s="7">
        <f>AVERAGE(HR_Data[YearsAtCompany])</f>
        <v>7.0081632653061225</v>
      </c>
    </row>
    <row r="13" spans="1:6">
      <c r="B13" s="2" t="s">
        <v>389</v>
      </c>
      <c r="C13" s="7">
        <f>AVERAGE(HR_Data[YearsInCurrentRole])</f>
        <v>4.2292517006802717</v>
      </c>
    </row>
    <row r="14" spans="1:6">
      <c r="B14" s="2" t="s">
        <v>390</v>
      </c>
      <c r="C14" s="10">
        <f>COUNTIF(HR_Data[OverTime],"Yes")/COUNTA(HR_Data[EmployeeNumber])</f>
        <v>0.28299319727891159</v>
      </c>
    </row>
    <row r="15" spans="1:6">
      <c r="C15" s="7"/>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9B03-5DE2-49D6-9BBD-A7F22DDF02A5}">
  <dimension ref="A1:A25"/>
  <sheetViews>
    <sheetView workbookViewId="0">
      <selection activeCell="A1" sqref="A1"/>
    </sheetView>
  </sheetViews>
  <sheetFormatPr defaultRowHeight="15"/>
  <cols>
    <col min="1" max="1" width="71.5703125" customWidth="1"/>
  </cols>
  <sheetData>
    <row r="1" spans="1:1" ht="24" customHeight="1">
      <c r="A1" s="27" t="inlineStr">
        <is>
          <t xml:space="preserve">Findings from the IBM HR data (1,470 employees)</t>
        </is>
      </c>
    </row>
    <row r="2" spans="1:1" ht="51" customHeight="1">
      <c r="A2" s="1" t="inlineStr">
        <is>
          <t xml:space="preserve">Overall attrition is 16.1% (237 of 1,470 employees). This is a public sample dataset, so the results describe this dataset only and show associations, not causes.</t>
        </is>
      </c>
    </row>
    <row r="3" spans="1:1" ht="24" customHeight="1">
      <c r="A3" s="27" t="inlineStr">
        <is>
          <t xml:space="preserve">What goes with higher attrition</t>
        </is>
      </c>
    </row>
    <row r="4" spans="1:1" ht="35" customHeight="1">
      <c r="A4" s="1" t="inlineStr">
        <is>
          <t xml:space="preserve">Overtime: 30.5% attrition with overtime against 10.4% without, and the gap appears in every department.</t>
        </is>
      </c>
    </row>
    <row r="5" spans="1:1" ht="35" customHeight="1">
      <c r="A5" s="1" t="inlineStr">
        <is>
          <t xml:space="preserve">Tenure: 34.9% in the first two years, 15.5% at 2 to 5 years, 12.3% at 6 to 10 years and 8.1% after ten years.</t>
        </is>
      </c>
    </row>
    <row r="6" spans="1:1" ht="51" customHeight="1">
      <c r="A6" s="1" t="inlineStr">
        <is>
          <t xml:space="preserve">Pay: leavers earned less on average (about 4,800 against 6,800 monthly income). In the low salary category attrition is 28.6%, against 12.0% (medium) and 10.8% (high).</t>
        </is>
      </c>
    </row>
    <row r="7" spans="1:1" ht="35" customHeight="1">
      <c r="A7" s="1" t="inlineStr">
        <is>
          <t xml:space="preserve">Job involvement: 33.7% attrition at the lowest rating against 9.0% at the highest.</t>
        </is>
      </c>
    </row>
    <row r="8" spans="1:1" ht="35" customHeight="1">
      <c r="A8" s="1" t="inlineStr">
        <is>
          <t xml:space="preserve">Job satisfaction: 22.8% at the lowest rating against 11.3% at the highest.</t>
        </is>
      </c>
    </row>
    <row r="9" spans="1:1" ht="35" customHeight="1">
      <c r="A9" s="1" t="inlineStr">
        <is>
          <t xml:space="preserve">Environment satisfaction: 25.4% at the lowest rating against 13.5% at the highest.</t>
        </is>
      </c>
    </row>
    <row r="10" spans="1:1" ht="51" customHeight="1">
      <c r="A10" s="1" t="inlineStr">
        <is>
          <t xml:space="preserve">Work-life balance: 31.2% at the lowest rating (80 employees), but only 14% to 18% at ratings 2 to 4, so the effect sits mainly in the lowest group.</t>
        </is>
      </c>
    </row>
    <row r="11" spans="1:1" ht="35" customHeight="1">
      <c r="A11" s="1" t="inlineStr">
        <is>
          <t xml:space="preserve">Time with the current manager: leavers had spent 2.9 years with their manager, stayers 4.4 years.</t>
        </is>
      </c>
    </row>
    <row r="12" spans="1:1" ht="24" customHeight="1">
      <c r="A12" s="27" t="inlineStr">
        <is>
          <t xml:space="preserve">Departments and roles</t>
        </is>
      </c>
    </row>
    <row r="13" spans="1:1" ht="51" customHeight="1">
      <c r="A13" s="1" t="inlineStr">
        <is>
          <t xml:space="preserve">Sales (20.6%) and HR (19.0%) lose more people than R&amp;D (13.8%). Overtime rates are almost the same in all three (27% to 29%), so overtime does not explain the gap between departments.</t>
        </is>
      </c>
    </row>
    <row r="14" spans="1:1" ht="35" customHeight="1">
      <c r="A14" s="1" t="inlineStr">
        <is>
          <t xml:space="preserve">Sales Representatives have the highest attrition of any role (39.8%, 83 employees).</t>
        </is>
      </c>
    </row>
    <row r="15" spans="1:1" ht="24" customHeight="1">
      <c r="A15" s="27" t="inlineStr">
        <is>
          <t xml:space="preserve">Tested and not supported</t>
        </is>
      </c>
    </row>
    <row r="16" spans="1:1" ht="51" customHeight="1">
      <c r="A16" s="1" t="inlineStr">
        <is>
          <t xml:space="preserve">Time since last promotion: leavers averaged 1.95 years and stayers 2.23 years, so a longer wait for promotion does not explain attrition here.</t>
        </is>
      </c>
    </row>
    <row r="17" spans="1:1" ht="51" customHeight="1">
      <c r="A17" s="1" t="inlineStr">
        <is>
          <t xml:space="preserve">Training: no consistent pattern between training times last year and attrition (27.8% with none, 21.1% with four, 9.2% with six), and no link with performance rating (correlation about -0.02).</t>
        </is>
      </c>
    </row>
    <row r="18" spans="1:1" ht="35" customHeight="1">
      <c r="A18" s="1" t="inlineStr">
        <is>
          <t xml:space="preserve">Overtime is not concentrated in particular departments: 27% to 29% in each.</t>
        </is>
      </c>
    </row>
    <row r="19" spans="1:1" ht="24" customHeight="1">
      <c r="A19" s="27" t="inlineStr">
        <is>
          <t xml:space="preserve">Scores</t>
        </is>
      </c>
    </row>
    <row r="20" spans="1:1" ht="99" customHeight="1">
      <c r="A20" s="1" t="inlineStr">
        <is>
          <t xml:space="preserve">Attrition risk score: a weighted score of overtime, low job satisfaction, low work-life balance, low salary, low environment satisfaction and no promotion for 5+ years. Attrition is 6.8% in the lowest band, 17.1% in the middle band and 28.5% in the highest band. The weights are analyst judgement and the score is checked on the same data it was built from, so it ranks risk but does not predict.</t>
        </is>
      </c>
    </row>
    <row r="21" spans="1:1" ht="51" customHeight="1">
      <c r="A21" s="1" t="inlineStr">
        <is>
          <t xml:space="preserve">Burnout score: overtime, work-life balance, job satisfaction and promotion stagnation. It shares inputs with the risk score, so their agreement is partly built in.</t>
        </is>
      </c>
    </row>
    <row r="22" spans="1:1" ht="24" customHeight="1">
      <c r="A22" s="27" t="inlineStr">
        <is>
          <t xml:space="preserve">Workforce profile</t>
        </is>
      </c>
    </row>
    <row r="23" spans="1:1" ht="35" customHeight="1">
      <c r="A23" s="1" t="inlineStr">
        <is>
          <t xml:space="preserve">65% of employees work in R&amp;D, 73% are at job levels 1 and 2, and 71% travel rarely.</t>
        </is>
      </c>
    </row>
    <row r="24" spans="1:1" ht="24" customHeight="1">
      <c r="A24" s="27" t="inlineStr">
        <is>
          <t xml:space="preserve">Limits</t>
        </is>
      </c>
    </row>
    <row r="25" spans="1:1" ht="67" customHeight="1">
      <c r="A25" s="1" t="inlineStr">
        <is>
          <t xml:space="preserve">Small groups (HR 63 employees, 0 to 2 years of tenure 215 employees) need careful reading. Salary band cut-offs differ between the Excel dashboard (3,000 and 7,000) and the SQL analysis (4,000 and 8,000), so band percentages differ slightly.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mirkamali85@gmail.com</cp:lastModifiedBy>
  <cp:revision/>
  <dcterms:created xsi:type="dcterms:W3CDTF">2026-04-23T12:38:32Z</dcterms:created>
  <dcterms:modified xsi:type="dcterms:W3CDTF">2026-10-19T12:07:38Z</dcterms:modified>
  <cp:category/>
  <cp:contentStatus/>
</cp:coreProperties>
</file>